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Projects\Python\PalworldBreedingCalcuator\"/>
    </mc:Choice>
  </mc:AlternateContent>
  <xr:revisionPtr revIDLastSave="0" documentId="13_ncr:1_{76D21540-C969-4268-8FED-7FF3701135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binations" sheetId="19" r:id="rId1"/>
    <sheet name="Enums" sheetId="20" r:id="rId2"/>
    <sheet name="EnumedData" sheetId="24" r:id="rId3"/>
    <sheet name="CombinationsUnpivot" sheetId="22" r:id="rId4"/>
    <sheet name="RemovedDupes" sheetId="23" r:id="rId5"/>
    <sheet name="EnumedData(Old)" sheetId="21" r:id="rId6"/>
    <sheet name="UniqueData" sheetId="10" state="hidden" r:id="rId7"/>
    <sheet name="Data" sheetId="11" state="hidden" r:id="rId8"/>
    <sheet name="Image Import" sheetId="12" state="hidden" r:id="rId9"/>
    <sheet name="ReverseSearchData" sheetId="14" state="hidden" r:id="rId10"/>
    <sheet name="PalData" sheetId="15" state="hidden" r:id="rId11"/>
    <sheet name="SkillData" sheetId="16" state="hidden" r:id="rId12"/>
    <sheet name="PalPassiveData" sheetId="17" state="hidden" r:id="rId13"/>
    <sheet name="Set Passives" sheetId="18" state="hidden" r:id="rId14"/>
  </sheets>
  <definedNames>
    <definedName name="_xlnm._FilterDatabase" localSheetId="7" hidden="1">Data!$A$2:$B$140</definedName>
    <definedName name="Data_PalNames">Data!$A$3:$A$140</definedName>
    <definedName name="ExternalData_1" localSheetId="3" hidden="1">'CombinationsUnpivot'!$A$1:$C$19045</definedName>
    <definedName name="ExternalData_2" localSheetId="4" hidden="1">'RemovedDupes'!$A$1:$C$9454</definedName>
    <definedName name="PalData">PalData!$A$1:$CZ$277</definedName>
    <definedName name="PalData_Header">PalData!$A$1:$CZ$1</definedName>
    <definedName name="PalNames">PalData!$A$2:$A$277</definedName>
    <definedName name="PalPassives">PalPassiveData!$A$1:$J$67</definedName>
    <definedName name="PalPassives_Header">PalPassiveData!$A$1:$J$1</definedName>
    <definedName name="PalPassives_Names">PalPassiveData!$A$2:$A$67</definedName>
    <definedName name="PALUNIQUECOMBO" localSheetId="2">_xludf.LAMBDA(parent1, parent2, OR(IF(COUNTIF(UniqueData!$L$2:$L$62, parent1 &amp;parent2)&gt;0, TRUE, FALSE),IF(COUNTIF(UniqueData!$M$2:$M$62, parent1 &amp;parent2)&gt;0, TRUE, FALSE)))</definedName>
    <definedName name="PALUNIQUECOMBO">_xludf.LAMBDA(parent1, parent2, OR(IF(COUNTIF(UniqueData!$L$2:$L$62, parent1 &amp;parent2)&gt;0, TRUE, FALSE),IF(COUNTIF(UniqueData!$M$2:$M$62, parent1 &amp;parent2)&gt;0, TRUE, FALSE)))</definedName>
    <definedName name="PALUNIQUECOMBOCHILD" localSheetId="2">_xludf.LAMBDA(parent1, parent2, IF(EnumedData!PALUNIQUECOMBO(parent1,parent2),IFERROR(INDEX(UniqueData!$E$2:$M$62,MATCH(parent1&amp;parent2,UniqueData!$L$2:$L$62,0),1),INDEX(UniqueData!$E$2:$M$62,MATCH(parent1&amp;parent2,UniqueData!$M$2:$M$62,0),1)),))</definedName>
    <definedName name="PALUNIQUECOMBOCHILD">_xludf.LAMBDA(parent1, parent2, IF(PALUNIQUECOMBO(parent1,parent2),IFERROR(INDEX(UniqueData!$E$2:$M$62,MATCH(parent1&amp;parent2,UniqueData!$L$2:$L$62,0),1),INDEX(UniqueData!$E$2:$M$62,MATCH(parent1&amp;parent2,UniqueData!$M$2:$M$62,0),1)),))</definedName>
    <definedName name="SkillData">SkillData!$A$1:$AH$446</definedName>
    <definedName name="SkillData_Header">SkillData!$A$1:$AH$1</definedName>
    <definedName name="SkillData_Names">SkillData!$A$2:$A$446</definedName>
    <definedName name="SkillDataCodeName">SkillData!$B$2:$B$446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4" l="1" a="1"/>
  <c r="A2" i="24" s="1"/>
  <c r="B2" i="24" a="1"/>
  <c r="B2" i="24" s="1"/>
  <c r="C2" i="24" a="1"/>
  <c r="C2" i="24" s="1"/>
  <c r="D2" i="24" a="1"/>
  <c r="D2" i="24" s="1"/>
  <c r="DW2" i="24" a="1"/>
  <c r="DW2" i="24" s="1"/>
  <c r="DX2" i="24" a="1"/>
  <c r="DX2" i="24" s="1"/>
  <c r="DY2" i="24" a="1"/>
  <c r="DY2" i="24" s="1"/>
  <c r="DZ2" i="24" a="1"/>
  <c r="DZ2" i="24" s="1"/>
  <c r="EA2" i="24" a="1"/>
  <c r="EA2" i="24" s="1"/>
  <c r="EB2" i="24" a="1"/>
  <c r="EB2" i="24" s="1"/>
  <c r="EC2" i="24" a="1"/>
  <c r="EC2" i="24" s="1"/>
  <c r="ED2" i="24" a="1"/>
  <c r="ED2" i="24" s="1"/>
  <c r="EE2" i="24" a="1"/>
  <c r="EE2" i="24" s="1"/>
  <c r="EF2" i="24" a="1"/>
  <c r="EF2" i="24" s="1"/>
  <c r="EG2" i="24" a="1"/>
  <c r="EG2" i="24" s="1"/>
  <c r="EH2" i="24" a="1"/>
  <c r="EH2" i="24" s="1"/>
  <c r="AM2" i="24" a="1"/>
  <c r="AM2" i="24" s="1"/>
  <c r="AN2" i="24" a="1"/>
  <c r="AN2" i="24" s="1"/>
  <c r="AO2" i="24" a="1"/>
  <c r="AO2" i="24" s="1"/>
  <c r="AP2" i="24" a="1"/>
  <c r="AP2" i="24" s="1"/>
  <c r="AQ2" i="24" a="1"/>
  <c r="AQ2" i="24" s="1"/>
  <c r="AR2" i="24" a="1"/>
  <c r="AR2" i="24" s="1"/>
  <c r="AS2" i="24" a="1"/>
  <c r="AS2" i="24" s="1"/>
  <c r="AT2" i="24" a="1"/>
  <c r="AT2" i="24" s="1"/>
  <c r="AU2" i="24" a="1"/>
  <c r="AU2" i="24" s="1"/>
  <c r="AV2" i="24" a="1"/>
  <c r="AV2" i="24" s="1"/>
  <c r="AW2" i="24" a="1"/>
  <c r="AW2" i="24" s="1"/>
  <c r="AX2" i="24" a="1"/>
  <c r="AX2" i="24" s="1"/>
  <c r="AY2" i="24" a="1"/>
  <c r="AY2" i="24" s="1"/>
  <c r="AZ2" i="24" a="1"/>
  <c r="AZ2" i="24" s="1"/>
  <c r="BA2" i="24" a="1"/>
  <c r="BA2" i="24" s="1"/>
  <c r="BB2" i="24" a="1"/>
  <c r="BB2" i="24" s="1"/>
  <c r="BC2" i="24" a="1"/>
  <c r="BC2" i="24" s="1"/>
  <c r="BD2" i="24" a="1"/>
  <c r="BD2" i="24" s="1"/>
  <c r="BE2" i="24" a="1"/>
  <c r="BE2" i="24" s="1"/>
  <c r="BF2" i="24" a="1"/>
  <c r="BF2" i="24" s="1"/>
  <c r="BG2" i="24" a="1"/>
  <c r="BG2" i="24" s="1"/>
  <c r="BH2" i="24" a="1"/>
  <c r="BH2" i="24" s="1"/>
  <c r="BI2" i="24" a="1"/>
  <c r="BI2" i="24" s="1"/>
  <c r="BJ2" i="24" a="1"/>
  <c r="BJ2" i="24" s="1"/>
  <c r="BK2" i="24" a="1"/>
  <c r="BK2" i="24" s="1"/>
  <c r="BL2" i="24" a="1"/>
  <c r="BL2" i="24" s="1"/>
  <c r="BM2" i="24" a="1"/>
  <c r="BM2" i="24" s="1"/>
  <c r="BN2" i="24" a="1"/>
  <c r="BN2" i="24" s="1"/>
  <c r="BO2" i="24" a="1"/>
  <c r="BO2" i="24" s="1"/>
  <c r="BP2" i="24" a="1"/>
  <c r="BP2" i="24" s="1"/>
  <c r="BQ2" i="24" a="1"/>
  <c r="BQ2" i="24" s="1"/>
  <c r="BR2" i="24" a="1"/>
  <c r="BR2" i="24" s="1"/>
  <c r="BS2" i="24" a="1"/>
  <c r="BS2" i="24" s="1"/>
  <c r="BT2" i="24" a="1"/>
  <c r="BT2" i="24" s="1"/>
  <c r="BU2" i="24" a="1"/>
  <c r="BU2" i="24" s="1"/>
  <c r="BV2" i="24" a="1"/>
  <c r="BV2" i="24" s="1"/>
  <c r="BW2" i="24" a="1"/>
  <c r="BW2" i="24" s="1"/>
  <c r="BX2" i="24" a="1"/>
  <c r="BX2" i="24" s="1"/>
  <c r="BY2" i="24" a="1"/>
  <c r="BY2" i="24" s="1"/>
  <c r="BZ2" i="24" a="1"/>
  <c r="BZ2" i="24" s="1"/>
  <c r="CA2" i="24" a="1"/>
  <c r="CA2" i="24" s="1"/>
  <c r="CB2" i="24" a="1"/>
  <c r="CB2" i="24" s="1"/>
  <c r="CC2" i="24" a="1"/>
  <c r="CC2" i="24" s="1"/>
  <c r="CD2" i="24" a="1"/>
  <c r="CD2" i="24" s="1"/>
  <c r="CE2" i="24" a="1"/>
  <c r="CE2" i="24" s="1"/>
  <c r="CF2" i="24" a="1"/>
  <c r="CF2" i="24" s="1"/>
  <c r="CG2" i="24" a="1"/>
  <c r="CG2" i="24" s="1"/>
  <c r="CH2" i="24" a="1"/>
  <c r="CH2" i="24" s="1"/>
  <c r="CI2" i="24" a="1"/>
  <c r="CI2" i="24" s="1"/>
  <c r="CJ2" i="24" a="1"/>
  <c r="CJ2" i="24" s="1"/>
  <c r="CK2" i="24" a="1"/>
  <c r="CK2" i="24" s="1"/>
  <c r="CL2" i="24" a="1"/>
  <c r="CL2" i="24" s="1"/>
  <c r="CM2" i="24" a="1"/>
  <c r="CM2" i="24" s="1"/>
  <c r="CN2" i="24" a="1"/>
  <c r="CN2" i="24" s="1"/>
  <c r="CO2" i="24" a="1"/>
  <c r="CO2" i="24" s="1"/>
  <c r="CP2" i="24" a="1"/>
  <c r="CP2" i="24" s="1"/>
  <c r="CQ2" i="24" a="1"/>
  <c r="CQ2" i="24" s="1"/>
  <c r="CR2" i="24" a="1"/>
  <c r="CR2" i="24" s="1"/>
  <c r="CS2" i="24" a="1"/>
  <c r="CS2" i="24" s="1"/>
  <c r="CT2" i="24" a="1"/>
  <c r="CT2" i="24" s="1"/>
  <c r="CU2" i="24" a="1"/>
  <c r="CU2" i="24" s="1"/>
  <c r="CV2" i="24" a="1"/>
  <c r="CV2" i="24" s="1"/>
  <c r="CW2" i="24" a="1"/>
  <c r="CW2" i="24" s="1"/>
  <c r="CX2" i="24" a="1"/>
  <c r="CX2" i="24" s="1"/>
  <c r="CY2" i="24" a="1"/>
  <c r="CY2" i="24" s="1"/>
  <c r="CZ2" i="24" a="1"/>
  <c r="CZ2" i="24" s="1"/>
  <c r="DA2" i="24" a="1"/>
  <c r="DA2" i="24" s="1"/>
  <c r="DB2" i="24" a="1"/>
  <c r="DB2" i="24" s="1"/>
  <c r="DC2" i="24" a="1"/>
  <c r="DC2" i="24" s="1"/>
  <c r="DD2" i="24" a="1"/>
  <c r="DD2" i="24" s="1"/>
  <c r="DE2" i="24" a="1"/>
  <c r="DE2" i="24" s="1"/>
  <c r="DF2" i="24" a="1"/>
  <c r="DF2" i="24" s="1"/>
  <c r="DG2" i="24" a="1"/>
  <c r="DG2" i="24" s="1"/>
  <c r="DH2" i="24" a="1"/>
  <c r="DH2" i="24" s="1"/>
  <c r="DI2" i="24" a="1"/>
  <c r="DI2" i="24" s="1"/>
  <c r="DJ2" i="24" a="1"/>
  <c r="DJ2" i="24" s="1"/>
  <c r="DK2" i="24" a="1"/>
  <c r="DK2" i="24" s="1"/>
  <c r="DL2" i="24" a="1"/>
  <c r="DL2" i="24" s="1"/>
  <c r="DM2" i="24" a="1"/>
  <c r="DM2" i="24" s="1"/>
  <c r="DN2" i="24" a="1"/>
  <c r="DN2" i="24" s="1"/>
  <c r="DO2" i="24" a="1"/>
  <c r="DO2" i="24" s="1"/>
  <c r="DP2" i="24" a="1"/>
  <c r="DP2" i="24" s="1"/>
  <c r="DQ2" i="24" a="1"/>
  <c r="DQ2" i="24" s="1"/>
  <c r="DR2" i="24" a="1"/>
  <c r="DR2" i="24" s="1"/>
  <c r="DS2" i="24" a="1"/>
  <c r="DS2" i="24" s="1"/>
  <c r="DT2" i="24" a="1"/>
  <c r="DT2" i="24" s="1"/>
  <c r="DU2" i="24" a="1"/>
  <c r="DU2" i="24" s="1"/>
  <c r="DV2" i="24" a="1"/>
  <c r="DV2" i="24" s="1"/>
  <c r="E2" i="24" a="1"/>
  <c r="E2" i="24" s="1"/>
  <c r="F2" i="24" a="1"/>
  <c r="F2" i="24" s="1"/>
  <c r="G2" i="24" a="1"/>
  <c r="G2" i="24" s="1"/>
  <c r="H2" i="24" a="1"/>
  <c r="H2" i="24" s="1"/>
  <c r="I2" i="24" a="1"/>
  <c r="I2" i="24" s="1"/>
  <c r="J2" i="24" a="1"/>
  <c r="J2" i="24" s="1"/>
  <c r="K2" i="24" a="1"/>
  <c r="K2" i="24" s="1"/>
  <c r="L2" i="24" a="1"/>
  <c r="L2" i="24" s="1"/>
  <c r="M2" i="24" a="1"/>
  <c r="M2" i="24" s="1"/>
  <c r="N2" i="24" a="1"/>
  <c r="N2" i="24" s="1"/>
  <c r="O2" i="24" a="1"/>
  <c r="O2" i="24" s="1"/>
  <c r="P2" i="24" a="1"/>
  <c r="P2" i="24" s="1"/>
  <c r="Q2" i="24" a="1"/>
  <c r="Q2" i="24" s="1"/>
  <c r="R2" i="24" a="1"/>
  <c r="R2" i="24" s="1"/>
  <c r="S2" i="24" a="1"/>
  <c r="S2" i="24" s="1"/>
  <c r="T2" i="24" a="1"/>
  <c r="T2" i="24" s="1"/>
  <c r="U2" i="24" a="1"/>
  <c r="U2" i="24" s="1"/>
  <c r="V2" i="24" a="1"/>
  <c r="V2" i="24" s="1"/>
  <c r="W2" i="24" a="1"/>
  <c r="W2" i="24" s="1"/>
  <c r="X2" i="24" a="1"/>
  <c r="X2" i="24" s="1"/>
  <c r="Y2" i="24" a="1"/>
  <c r="Y2" i="24" s="1"/>
  <c r="Z2" i="24" a="1"/>
  <c r="Z2" i="24" s="1"/>
  <c r="AA2" i="24" a="1"/>
  <c r="AA2" i="24" s="1"/>
  <c r="AB2" i="24" a="1"/>
  <c r="AB2" i="24" s="1"/>
  <c r="AC2" i="24" a="1"/>
  <c r="AC2" i="24" s="1"/>
  <c r="AD2" i="24" a="1"/>
  <c r="AD2" i="24" s="1"/>
  <c r="AE2" i="24" a="1"/>
  <c r="AE2" i="24" s="1"/>
  <c r="AF2" i="24" a="1"/>
  <c r="AF2" i="24" s="1"/>
  <c r="AG2" i="24" a="1"/>
  <c r="AG2" i="24" s="1"/>
  <c r="AH2" i="24" a="1"/>
  <c r="AH2" i="24" s="1"/>
  <c r="AI2" i="24" a="1"/>
  <c r="AI2" i="24" s="1"/>
  <c r="AJ2" i="24" a="1"/>
  <c r="AJ2" i="24" s="1"/>
  <c r="AK2" i="24" a="1"/>
  <c r="AK2" i="24" s="1"/>
  <c r="AL2" i="24" a="1"/>
  <c r="AL2" i="24" s="1"/>
  <c r="A2" i="21" a="1"/>
  <c r="A2" i="21" s="1"/>
  <c r="B2" i="21" a="1"/>
  <c r="B2" i="21" s="1"/>
  <c r="C2" i="21" a="1"/>
  <c r="C2" i="21" s="1"/>
  <c r="J67" i="17" a="1"/>
  <c r="J67" i="17" s="1"/>
  <c r="I67" i="17" a="1"/>
  <c r="I67" i="17" s="1"/>
  <c r="H67" i="17" a="1"/>
  <c r="H67" i="17" s="1"/>
  <c r="G67" i="17" a="1"/>
  <c r="G67" i="17" s="1"/>
  <c r="F67" i="17" a="1"/>
  <c r="F67" i="17" s="1"/>
  <c r="E67" i="17" a="1"/>
  <c r="E67" i="17" s="1"/>
  <c r="D67" i="17" a="1"/>
  <c r="D67" i="17" s="1"/>
  <c r="C67" i="17" a="1"/>
  <c r="C67" i="17" s="1"/>
  <c r="B67" i="17" a="1"/>
  <c r="B67" i="17" s="1"/>
  <c r="J66" i="17" a="1"/>
  <c r="J66" i="17" s="1"/>
  <c r="I66" i="17" a="1"/>
  <c r="I66" i="17" s="1"/>
  <c r="H66" i="17" a="1"/>
  <c r="H66" i="17" s="1"/>
  <c r="G66" i="17" a="1"/>
  <c r="G66" i="17" s="1"/>
  <c r="F66" i="17" a="1"/>
  <c r="F66" i="17" s="1"/>
  <c r="E66" i="17" a="1"/>
  <c r="E66" i="17" s="1"/>
  <c r="D66" i="17" a="1"/>
  <c r="D66" i="17" s="1"/>
  <c r="C66" i="17" a="1"/>
  <c r="C66" i="17" s="1"/>
  <c r="B66" i="17" a="1"/>
  <c r="B66" i="17" s="1"/>
  <c r="J65" i="17" a="1"/>
  <c r="J65" i="17" s="1"/>
  <c r="I65" i="17" a="1"/>
  <c r="I65" i="17" s="1"/>
  <c r="H65" i="17" a="1"/>
  <c r="H65" i="17" s="1"/>
  <c r="G65" i="17" a="1"/>
  <c r="G65" i="17" s="1"/>
  <c r="F65" i="17" a="1"/>
  <c r="F65" i="17" s="1"/>
  <c r="E65" i="17" a="1"/>
  <c r="E65" i="17" s="1"/>
  <c r="D65" i="17" a="1"/>
  <c r="D65" i="17" s="1"/>
  <c r="C65" i="17" a="1"/>
  <c r="C65" i="17" s="1"/>
  <c r="B65" i="17" a="1"/>
  <c r="B65" i="17" s="1"/>
  <c r="J64" i="17" a="1"/>
  <c r="J64" i="17" s="1"/>
  <c r="I64" i="17" a="1"/>
  <c r="I64" i="17" s="1"/>
  <c r="H64" i="17" a="1"/>
  <c r="H64" i="17" s="1"/>
  <c r="G64" i="17" a="1"/>
  <c r="G64" i="17" s="1"/>
  <c r="F64" i="17" a="1"/>
  <c r="F64" i="17" s="1"/>
  <c r="E64" i="17" a="1"/>
  <c r="E64" i="17" s="1"/>
  <c r="D64" i="17" a="1"/>
  <c r="D64" i="17" s="1"/>
  <c r="C64" i="17" a="1"/>
  <c r="C64" i="17" s="1"/>
  <c r="B64" i="17" a="1"/>
  <c r="B64" i="17" s="1"/>
  <c r="J63" i="17" a="1"/>
  <c r="J63" i="17" s="1"/>
  <c r="I63" i="17" a="1"/>
  <c r="I63" i="17" s="1"/>
  <c r="H63" i="17" a="1"/>
  <c r="H63" i="17" s="1"/>
  <c r="G63" i="17" a="1"/>
  <c r="G63" i="17" s="1"/>
  <c r="F63" i="17" a="1"/>
  <c r="F63" i="17" s="1"/>
  <c r="E63" i="17" a="1"/>
  <c r="E63" i="17" s="1"/>
  <c r="D63" i="17" a="1"/>
  <c r="D63" i="17" s="1"/>
  <c r="C63" i="17" a="1"/>
  <c r="C63" i="17" s="1"/>
  <c r="B63" i="17" a="1"/>
  <c r="B63" i="17" s="1"/>
  <c r="J62" i="17" a="1"/>
  <c r="J62" i="17" s="1"/>
  <c r="I62" i="17" a="1"/>
  <c r="I62" i="17" s="1"/>
  <c r="H62" i="17" a="1"/>
  <c r="H62" i="17" s="1"/>
  <c r="G62" i="17" a="1"/>
  <c r="G62" i="17" s="1"/>
  <c r="F62" i="17" a="1"/>
  <c r="F62" i="17" s="1"/>
  <c r="E62" i="17" a="1"/>
  <c r="E62" i="17" s="1"/>
  <c r="D62" i="17" a="1"/>
  <c r="D62" i="17" s="1"/>
  <c r="C62" i="17" a="1"/>
  <c r="C62" i="17" s="1"/>
  <c r="B62" i="17" a="1"/>
  <c r="B62" i="17" s="1"/>
  <c r="J61" i="17" a="1"/>
  <c r="J61" i="17" s="1"/>
  <c r="I61" i="17" a="1"/>
  <c r="I61" i="17" s="1"/>
  <c r="H61" i="17" a="1"/>
  <c r="H61" i="17" s="1"/>
  <c r="G61" i="17" a="1"/>
  <c r="G61" i="17" s="1"/>
  <c r="F61" i="17" a="1"/>
  <c r="F61" i="17" s="1"/>
  <c r="E61" i="17" a="1"/>
  <c r="E61" i="17" s="1"/>
  <c r="D61" i="17" a="1"/>
  <c r="D61" i="17" s="1"/>
  <c r="C61" i="17" a="1"/>
  <c r="C61" i="17" s="1"/>
  <c r="B61" i="17" a="1"/>
  <c r="B61" i="17" s="1"/>
  <c r="J60" i="17" a="1"/>
  <c r="J60" i="17" s="1"/>
  <c r="I60" i="17" a="1"/>
  <c r="I60" i="17" s="1"/>
  <c r="H60" i="17" a="1"/>
  <c r="H60" i="17" s="1"/>
  <c r="G60" i="17" a="1"/>
  <c r="G60" i="17" s="1"/>
  <c r="F60" i="17" a="1"/>
  <c r="F60" i="17" s="1"/>
  <c r="E60" i="17" a="1"/>
  <c r="E60" i="17" s="1"/>
  <c r="D60" i="17" a="1"/>
  <c r="D60" i="17" s="1"/>
  <c r="C60" i="17" a="1"/>
  <c r="C60" i="17" s="1"/>
  <c r="B60" i="17" a="1"/>
  <c r="B60" i="17" s="1"/>
  <c r="J59" i="17" a="1"/>
  <c r="J59" i="17" s="1"/>
  <c r="I59" i="17" a="1"/>
  <c r="I59" i="17" s="1"/>
  <c r="H59" i="17" a="1"/>
  <c r="H59" i="17" s="1"/>
  <c r="G59" i="17" a="1"/>
  <c r="G59" i="17" s="1"/>
  <c r="F59" i="17" a="1"/>
  <c r="F59" i="17" s="1"/>
  <c r="E59" i="17" a="1"/>
  <c r="E59" i="17" s="1"/>
  <c r="D59" i="17" a="1"/>
  <c r="D59" i="17" s="1"/>
  <c r="C59" i="17" a="1"/>
  <c r="C59" i="17" s="1"/>
  <c r="B59" i="17" a="1"/>
  <c r="B59" i="17" s="1"/>
  <c r="J58" i="17" a="1"/>
  <c r="J58" i="17" s="1"/>
  <c r="I58" i="17" a="1"/>
  <c r="I58" i="17" s="1"/>
  <c r="H58" i="17" a="1"/>
  <c r="H58" i="17" s="1"/>
  <c r="G58" i="17" a="1"/>
  <c r="G58" i="17" s="1"/>
  <c r="F58" i="17" a="1"/>
  <c r="F58" i="17" s="1"/>
  <c r="E58" i="17" a="1"/>
  <c r="E58" i="17" s="1"/>
  <c r="D58" i="17" a="1"/>
  <c r="D58" i="17" s="1"/>
  <c r="C58" i="17" a="1"/>
  <c r="C58" i="17" s="1"/>
  <c r="B58" i="17" a="1"/>
  <c r="B58" i="17" s="1"/>
  <c r="J57" i="17" a="1"/>
  <c r="J57" i="17" s="1"/>
  <c r="I57" i="17" a="1"/>
  <c r="I57" i="17" s="1"/>
  <c r="H57" i="17" a="1"/>
  <c r="H57" i="17" s="1"/>
  <c r="G57" i="17" a="1"/>
  <c r="G57" i="17" s="1"/>
  <c r="F57" i="17" a="1"/>
  <c r="F57" i="17" s="1"/>
  <c r="E57" i="17" a="1"/>
  <c r="E57" i="17" s="1"/>
  <c r="D57" i="17" a="1"/>
  <c r="D57" i="17" s="1"/>
  <c r="C57" i="17" a="1"/>
  <c r="C57" i="17" s="1"/>
  <c r="B57" i="17" a="1"/>
  <c r="B57" i="17" s="1"/>
  <c r="J56" i="17" a="1"/>
  <c r="J56" i="17" s="1"/>
  <c r="I56" i="17" a="1"/>
  <c r="I56" i="17" s="1"/>
  <c r="H56" i="17" a="1"/>
  <c r="H56" i="17" s="1"/>
  <c r="G56" i="17" a="1"/>
  <c r="G56" i="17" s="1"/>
  <c r="F56" i="17" a="1"/>
  <c r="F56" i="17" s="1"/>
  <c r="E56" i="17" a="1"/>
  <c r="E56" i="17" s="1"/>
  <c r="D56" i="17" a="1"/>
  <c r="D56" i="17" s="1"/>
  <c r="C56" i="17" a="1"/>
  <c r="C56" i="17" s="1"/>
  <c r="B56" i="17" a="1"/>
  <c r="B56" i="17" s="1"/>
  <c r="J55" i="17" a="1"/>
  <c r="J55" i="17" s="1"/>
  <c r="I55" i="17" a="1"/>
  <c r="I55" i="17" s="1"/>
  <c r="H55" i="17" a="1"/>
  <c r="H55" i="17" s="1"/>
  <c r="G55" i="17" a="1"/>
  <c r="G55" i="17" s="1"/>
  <c r="F55" i="17" a="1"/>
  <c r="F55" i="17" s="1"/>
  <c r="E55" i="17" a="1"/>
  <c r="E55" i="17" s="1"/>
  <c r="D55" i="17" a="1"/>
  <c r="D55" i="17" s="1"/>
  <c r="C55" i="17" a="1"/>
  <c r="C55" i="17" s="1"/>
  <c r="B55" i="17" a="1"/>
  <c r="B55" i="17" s="1"/>
  <c r="J54" i="17" a="1"/>
  <c r="J54" i="17" s="1"/>
  <c r="I54" i="17" a="1"/>
  <c r="I54" i="17" s="1"/>
  <c r="H54" i="17" a="1"/>
  <c r="H54" i="17" s="1"/>
  <c r="G54" i="17" a="1"/>
  <c r="G54" i="17" s="1"/>
  <c r="F54" i="17" a="1"/>
  <c r="F54" i="17" s="1"/>
  <c r="E54" i="17" a="1"/>
  <c r="E54" i="17" s="1"/>
  <c r="D54" i="17" a="1"/>
  <c r="D54" i="17" s="1"/>
  <c r="C54" i="17" a="1"/>
  <c r="C54" i="17" s="1"/>
  <c r="B54" i="17" a="1"/>
  <c r="B54" i="17" s="1"/>
  <c r="J53" i="17" a="1"/>
  <c r="J53" i="17" s="1"/>
  <c r="I53" i="17" a="1"/>
  <c r="I53" i="17" s="1"/>
  <c r="H53" i="17" a="1"/>
  <c r="H53" i="17" s="1"/>
  <c r="G53" i="17" a="1"/>
  <c r="G53" i="17" s="1"/>
  <c r="F53" i="17" a="1"/>
  <c r="F53" i="17" s="1"/>
  <c r="E53" i="17" a="1"/>
  <c r="E53" i="17" s="1"/>
  <c r="D53" i="17" a="1"/>
  <c r="D53" i="17" s="1"/>
  <c r="C53" i="17" a="1"/>
  <c r="C53" i="17" s="1"/>
  <c r="B53" i="17" a="1"/>
  <c r="B53" i="17" s="1"/>
  <c r="J52" i="17" a="1"/>
  <c r="J52" i="17" s="1"/>
  <c r="I52" i="17" a="1"/>
  <c r="I52" i="17" s="1"/>
  <c r="H52" i="17" a="1"/>
  <c r="H52" i="17" s="1"/>
  <c r="G52" i="17" a="1"/>
  <c r="G52" i="17" s="1"/>
  <c r="F52" i="17" a="1"/>
  <c r="F52" i="17" s="1"/>
  <c r="E52" i="17" a="1"/>
  <c r="E52" i="17" s="1"/>
  <c r="D52" i="17" a="1"/>
  <c r="D52" i="17" s="1"/>
  <c r="C52" i="17" a="1"/>
  <c r="C52" i="17" s="1"/>
  <c r="B52" i="17" a="1"/>
  <c r="B52" i="17" s="1"/>
  <c r="J51" i="17" a="1"/>
  <c r="J51" i="17" s="1"/>
  <c r="I51" i="17" a="1"/>
  <c r="I51" i="17" s="1"/>
  <c r="H51" i="17" a="1"/>
  <c r="H51" i="17" s="1"/>
  <c r="G51" i="17" a="1"/>
  <c r="G51" i="17" s="1"/>
  <c r="F51" i="17" a="1"/>
  <c r="F51" i="17" s="1"/>
  <c r="E51" i="17" a="1"/>
  <c r="E51" i="17" s="1"/>
  <c r="D51" i="17" a="1"/>
  <c r="D51" i="17" s="1"/>
  <c r="C51" i="17" a="1"/>
  <c r="C51" i="17" s="1"/>
  <c r="B51" i="17" a="1"/>
  <c r="B51" i="17" s="1"/>
  <c r="J50" i="17" a="1"/>
  <c r="J50" i="17" s="1"/>
  <c r="I50" i="17" a="1"/>
  <c r="I50" i="17" s="1"/>
  <c r="H50" i="17" a="1"/>
  <c r="H50" i="17" s="1"/>
  <c r="G50" i="17" a="1"/>
  <c r="G50" i="17" s="1"/>
  <c r="F50" i="17" a="1"/>
  <c r="F50" i="17" s="1"/>
  <c r="E50" i="17" a="1"/>
  <c r="E50" i="17" s="1"/>
  <c r="D50" i="17" a="1"/>
  <c r="D50" i="17" s="1"/>
  <c r="C50" i="17" a="1"/>
  <c r="C50" i="17" s="1"/>
  <c r="B50" i="17" a="1"/>
  <c r="B50" i="17" s="1"/>
  <c r="J49" i="17" a="1"/>
  <c r="J49" i="17" s="1"/>
  <c r="I49" i="17" a="1"/>
  <c r="I49" i="17" s="1"/>
  <c r="H49" i="17" a="1"/>
  <c r="H49" i="17" s="1"/>
  <c r="G49" i="17" a="1"/>
  <c r="G49" i="17" s="1"/>
  <c r="F49" i="17" a="1"/>
  <c r="F49" i="17" s="1"/>
  <c r="E49" i="17" a="1"/>
  <c r="E49" i="17" s="1"/>
  <c r="D49" i="17" a="1"/>
  <c r="D49" i="17" s="1"/>
  <c r="C49" i="17" a="1"/>
  <c r="C49" i="17" s="1"/>
  <c r="B49" i="17" a="1"/>
  <c r="B49" i="17" s="1"/>
  <c r="J48" i="17" a="1"/>
  <c r="J48" i="17" s="1"/>
  <c r="I48" i="17" a="1"/>
  <c r="I48" i="17" s="1"/>
  <c r="H48" i="17" a="1"/>
  <c r="H48" i="17" s="1"/>
  <c r="G48" i="17" a="1"/>
  <c r="G48" i="17" s="1"/>
  <c r="F48" i="17" a="1"/>
  <c r="F48" i="17" s="1"/>
  <c r="E48" i="17" a="1"/>
  <c r="E48" i="17" s="1"/>
  <c r="D48" i="17" a="1"/>
  <c r="D48" i="17" s="1"/>
  <c r="C48" i="17" a="1"/>
  <c r="C48" i="17" s="1"/>
  <c r="B48" i="17" a="1"/>
  <c r="B48" i="17" s="1"/>
  <c r="J47" i="17" a="1"/>
  <c r="J47" i="17" s="1"/>
  <c r="I47" i="17" a="1"/>
  <c r="I47" i="17" s="1"/>
  <c r="H47" i="17" a="1"/>
  <c r="H47" i="17" s="1"/>
  <c r="G47" i="17" a="1"/>
  <c r="G47" i="17" s="1"/>
  <c r="F47" i="17" a="1"/>
  <c r="F47" i="17" s="1"/>
  <c r="E47" i="17" a="1"/>
  <c r="E47" i="17" s="1"/>
  <c r="D47" i="17" a="1"/>
  <c r="D47" i="17" s="1"/>
  <c r="C47" i="17" a="1"/>
  <c r="C47" i="17" s="1"/>
  <c r="B47" i="17" a="1"/>
  <c r="B47" i="17" s="1"/>
  <c r="J46" i="17" a="1"/>
  <c r="J46" i="17" s="1"/>
  <c r="I46" i="17" a="1"/>
  <c r="I46" i="17" s="1"/>
  <c r="H46" i="17" a="1"/>
  <c r="H46" i="17" s="1"/>
  <c r="G46" i="17" a="1"/>
  <c r="G46" i="17" s="1"/>
  <c r="F46" i="17" a="1"/>
  <c r="F46" i="17" s="1"/>
  <c r="E46" i="17" a="1"/>
  <c r="E46" i="17" s="1"/>
  <c r="D46" i="17" a="1"/>
  <c r="D46" i="17" s="1"/>
  <c r="C46" i="17" a="1"/>
  <c r="C46" i="17" s="1"/>
  <c r="B46" i="17" a="1"/>
  <c r="B46" i="17" s="1"/>
  <c r="J45" i="17" a="1"/>
  <c r="J45" i="17" s="1"/>
  <c r="I45" i="17" a="1"/>
  <c r="I45" i="17" s="1"/>
  <c r="H45" i="17" a="1"/>
  <c r="H45" i="17" s="1"/>
  <c r="G45" i="17" a="1"/>
  <c r="G45" i="17" s="1"/>
  <c r="F45" i="17" a="1"/>
  <c r="F45" i="17" s="1"/>
  <c r="E45" i="17" a="1"/>
  <c r="E45" i="17" s="1"/>
  <c r="D45" i="17" a="1"/>
  <c r="D45" i="17" s="1"/>
  <c r="C45" i="17" a="1"/>
  <c r="C45" i="17" s="1"/>
  <c r="B45" i="17" a="1"/>
  <c r="B45" i="17" s="1"/>
  <c r="J44" i="17" a="1"/>
  <c r="J44" i="17" s="1"/>
  <c r="I44" i="17" a="1"/>
  <c r="I44" i="17" s="1"/>
  <c r="H44" i="17" a="1"/>
  <c r="H44" i="17" s="1"/>
  <c r="G44" i="17" a="1"/>
  <c r="G44" i="17" s="1"/>
  <c r="F44" i="17" a="1"/>
  <c r="F44" i="17" s="1"/>
  <c r="E44" i="17" a="1"/>
  <c r="E44" i="17" s="1"/>
  <c r="D44" i="17" a="1"/>
  <c r="D44" i="17" s="1"/>
  <c r="C44" i="17" a="1"/>
  <c r="C44" i="17" s="1"/>
  <c r="B44" i="17" a="1"/>
  <c r="B44" i="17" s="1"/>
  <c r="J43" i="17" a="1"/>
  <c r="J43" i="17" s="1"/>
  <c r="I43" i="17" a="1"/>
  <c r="I43" i="17" s="1"/>
  <c r="H43" i="17" a="1"/>
  <c r="H43" i="17" s="1"/>
  <c r="G43" i="17" a="1"/>
  <c r="G43" i="17" s="1"/>
  <c r="F43" i="17" a="1"/>
  <c r="F43" i="17" s="1"/>
  <c r="E43" i="17" a="1"/>
  <c r="E43" i="17" s="1"/>
  <c r="D43" i="17" a="1"/>
  <c r="D43" i="17" s="1"/>
  <c r="C43" i="17" a="1"/>
  <c r="C43" i="17" s="1"/>
  <c r="B43" i="17" a="1"/>
  <c r="B43" i="17" s="1"/>
  <c r="J42" i="17" a="1"/>
  <c r="J42" i="17" s="1"/>
  <c r="I42" i="17" a="1"/>
  <c r="I42" i="17" s="1"/>
  <c r="H42" i="17" a="1"/>
  <c r="H42" i="17" s="1"/>
  <c r="G42" i="17" a="1"/>
  <c r="G42" i="17" s="1"/>
  <c r="F42" i="17" a="1"/>
  <c r="F42" i="17" s="1"/>
  <c r="E42" i="17" a="1"/>
  <c r="E42" i="17" s="1"/>
  <c r="D42" i="17" a="1"/>
  <c r="D42" i="17" s="1"/>
  <c r="C42" i="17" a="1"/>
  <c r="C42" i="17" s="1"/>
  <c r="B42" i="17" a="1"/>
  <c r="B42" i="17" s="1"/>
  <c r="J41" i="17" a="1"/>
  <c r="J41" i="17" s="1"/>
  <c r="I41" i="17" a="1"/>
  <c r="I41" i="17" s="1"/>
  <c r="H41" i="17" a="1"/>
  <c r="H41" i="17" s="1"/>
  <c r="G41" i="17" a="1"/>
  <c r="G41" i="17" s="1"/>
  <c r="F41" i="17" a="1"/>
  <c r="F41" i="17" s="1"/>
  <c r="E41" i="17" a="1"/>
  <c r="E41" i="17" s="1"/>
  <c r="D41" i="17" a="1"/>
  <c r="D41" i="17" s="1"/>
  <c r="C41" i="17" a="1"/>
  <c r="C41" i="17" s="1"/>
  <c r="B41" i="17" a="1"/>
  <c r="B41" i="17" s="1"/>
  <c r="J40" i="17" a="1"/>
  <c r="J40" i="17" s="1"/>
  <c r="I40" i="17" a="1"/>
  <c r="I40" i="17" s="1"/>
  <c r="H40" i="17" a="1"/>
  <c r="H40" i="17" s="1"/>
  <c r="G40" i="17" a="1"/>
  <c r="G40" i="17" s="1"/>
  <c r="F40" i="17" a="1"/>
  <c r="F40" i="17" s="1"/>
  <c r="E40" i="17" a="1"/>
  <c r="E40" i="17" s="1"/>
  <c r="D40" i="17" a="1"/>
  <c r="D40" i="17" s="1"/>
  <c r="C40" i="17" a="1"/>
  <c r="C40" i="17" s="1"/>
  <c r="B40" i="17" a="1"/>
  <c r="B40" i="17" s="1"/>
  <c r="J39" i="17" a="1"/>
  <c r="J39" i="17" s="1"/>
  <c r="I39" i="17" a="1"/>
  <c r="I39" i="17" s="1"/>
  <c r="H39" i="17" a="1"/>
  <c r="H39" i="17" s="1"/>
  <c r="G39" i="17" a="1"/>
  <c r="G39" i="17" s="1"/>
  <c r="F39" i="17" a="1"/>
  <c r="F39" i="17" s="1"/>
  <c r="E39" i="17" a="1"/>
  <c r="E39" i="17" s="1"/>
  <c r="D39" i="17" a="1"/>
  <c r="D39" i="17" s="1"/>
  <c r="C39" i="17" a="1"/>
  <c r="C39" i="17" s="1"/>
  <c r="B39" i="17" a="1"/>
  <c r="B39" i="17" s="1"/>
  <c r="J38" i="17" a="1"/>
  <c r="J38" i="17" s="1"/>
  <c r="I38" i="17" a="1"/>
  <c r="I38" i="17" s="1"/>
  <c r="H38" i="17" a="1"/>
  <c r="H38" i="17" s="1"/>
  <c r="G38" i="17" a="1"/>
  <c r="G38" i="17" s="1"/>
  <c r="F38" i="17" a="1"/>
  <c r="F38" i="17" s="1"/>
  <c r="E38" i="17" a="1"/>
  <c r="E38" i="17" s="1"/>
  <c r="D38" i="17" a="1"/>
  <c r="D38" i="17" s="1"/>
  <c r="C38" i="17" a="1"/>
  <c r="C38" i="17" s="1"/>
  <c r="B38" i="17" a="1"/>
  <c r="B38" i="17" s="1"/>
  <c r="J37" i="17" a="1"/>
  <c r="J37" i="17" s="1"/>
  <c r="I37" i="17" a="1"/>
  <c r="I37" i="17" s="1"/>
  <c r="H37" i="17" a="1"/>
  <c r="H37" i="17" s="1"/>
  <c r="G37" i="17" a="1"/>
  <c r="G37" i="17" s="1"/>
  <c r="F37" i="17" a="1"/>
  <c r="F37" i="17" s="1"/>
  <c r="E37" i="17" a="1"/>
  <c r="E37" i="17" s="1"/>
  <c r="D37" i="17" a="1"/>
  <c r="D37" i="17" s="1"/>
  <c r="C37" i="17" a="1"/>
  <c r="C37" i="17" s="1"/>
  <c r="B37" i="17" a="1"/>
  <c r="B37" i="17" s="1"/>
  <c r="J36" i="17" a="1"/>
  <c r="J36" i="17" s="1"/>
  <c r="I36" i="17" a="1"/>
  <c r="I36" i="17" s="1"/>
  <c r="H36" i="17" a="1"/>
  <c r="H36" i="17" s="1"/>
  <c r="G36" i="17" a="1"/>
  <c r="G36" i="17" s="1"/>
  <c r="F36" i="17" a="1"/>
  <c r="F36" i="17" s="1"/>
  <c r="E36" i="17" a="1"/>
  <c r="E36" i="17" s="1"/>
  <c r="D36" i="17" a="1"/>
  <c r="D36" i="17" s="1"/>
  <c r="C36" i="17" a="1"/>
  <c r="C36" i="17" s="1"/>
  <c r="B36" i="17" a="1"/>
  <c r="B36" i="17" s="1"/>
  <c r="J35" i="17" a="1"/>
  <c r="J35" i="17" s="1"/>
  <c r="I35" i="17" a="1"/>
  <c r="I35" i="17" s="1"/>
  <c r="H35" i="17" a="1"/>
  <c r="H35" i="17" s="1"/>
  <c r="G35" i="17" a="1"/>
  <c r="G35" i="17" s="1"/>
  <c r="F35" i="17" a="1"/>
  <c r="F35" i="17" s="1"/>
  <c r="E35" i="17" a="1"/>
  <c r="E35" i="17" s="1"/>
  <c r="D35" i="17" a="1"/>
  <c r="D35" i="17" s="1"/>
  <c r="C35" i="17" a="1"/>
  <c r="C35" i="17" s="1"/>
  <c r="B35" i="17" a="1"/>
  <c r="B35" i="17" s="1"/>
  <c r="J34" i="17" a="1"/>
  <c r="J34" i="17" s="1"/>
  <c r="I34" i="17" a="1"/>
  <c r="I34" i="17" s="1"/>
  <c r="H34" i="17" a="1"/>
  <c r="H34" i="17" s="1"/>
  <c r="G34" i="17" a="1"/>
  <c r="G34" i="17" s="1"/>
  <c r="F34" i="17" a="1"/>
  <c r="F34" i="17" s="1"/>
  <c r="E34" i="17" a="1"/>
  <c r="E34" i="17" s="1"/>
  <c r="D34" i="17" a="1"/>
  <c r="D34" i="17" s="1"/>
  <c r="C34" i="17" a="1"/>
  <c r="C34" i="17" s="1"/>
  <c r="B34" i="17" a="1"/>
  <c r="B34" i="17" s="1"/>
  <c r="J33" i="17" a="1"/>
  <c r="J33" i="17" s="1"/>
  <c r="I33" i="17" a="1"/>
  <c r="I33" i="17" s="1"/>
  <c r="H33" i="17" a="1"/>
  <c r="H33" i="17" s="1"/>
  <c r="G33" i="17" a="1"/>
  <c r="G33" i="17" s="1"/>
  <c r="F33" i="17" a="1"/>
  <c r="F33" i="17" s="1"/>
  <c r="E33" i="17" a="1"/>
  <c r="E33" i="17" s="1"/>
  <c r="D33" i="17" a="1"/>
  <c r="D33" i="17" s="1"/>
  <c r="C33" i="17" a="1"/>
  <c r="C33" i="17" s="1"/>
  <c r="B33" i="17" a="1"/>
  <c r="B33" i="17" s="1"/>
  <c r="J32" i="17" a="1"/>
  <c r="J32" i="17" s="1"/>
  <c r="I32" i="17" a="1"/>
  <c r="I32" i="17" s="1"/>
  <c r="H32" i="17" a="1"/>
  <c r="H32" i="17" s="1"/>
  <c r="G32" i="17" a="1"/>
  <c r="G32" i="17" s="1"/>
  <c r="F32" i="17" a="1"/>
  <c r="F32" i="17" s="1"/>
  <c r="E32" i="17" a="1"/>
  <c r="E32" i="17" s="1"/>
  <c r="D32" i="17" a="1"/>
  <c r="D32" i="17" s="1"/>
  <c r="C32" i="17" a="1"/>
  <c r="C32" i="17" s="1"/>
  <c r="B32" i="17" a="1"/>
  <c r="B32" i="17" s="1"/>
  <c r="J31" i="17" a="1"/>
  <c r="J31" i="17" s="1"/>
  <c r="I31" i="17" a="1"/>
  <c r="I31" i="17" s="1"/>
  <c r="H31" i="17" a="1"/>
  <c r="H31" i="17" s="1"/>
  <c r="G31" i="17" a="1"/>
  <c r="G31" i="17" s="1"/>
  <c r="F31" i="17" a="1"/>
  <c r="F31" i="17" s="1"/>
  <c r="E31" i="17" a="1"/>
  <c r="E31" i="17" s="1"/>
  <c r="D31" i="17" a="1"/>
  <c r="D31" i="17" s="1"/>
  <c r="C31" i="17" a="1"/>
  <c r="C31" i="17" s="1"/>
  <c r="B31" i="17" a="1"/>
  <c r="B31" i="17" s="1"/>
  <c r="J30" i="17" a="1"/>
  <c r="J30" i="17" s="1"/>
  <c r="I30" i="17" a="1"/>
  <c r="I30" i="17" s="1"/>
  <c r="H30" i="17" a="1"/>
  <c r="H30" i="17" s="1"/>
  <c r="G30" i="17" a="1"/>
  <c r="G30" i="17" s="1"/>
  <c r="F30" i="17" a="1"/>
  <c r="F30" i="17" s="1"/>
  <c r="E30" i="17" a="1"/>
  <c r="E30" i="17" s="1"/>
  <c r="D30" i="17" a="1"/>
  <c r="D30" i="17" s="1"/>
  <c r="C30" i="17" a="1"/>
  <c r="C30" i="17" s="1"/>
  <c r="B30" i="17" a="1"/>
  <c r="B30" i="17" s="1"/>
  <c r="J29" i="17" a="1"/>
  <c r="J29" i="17" s="1"/>
  <c r="I29" i="17" a="1"/>
  <c r="I29" i="17" s="1"/>
  <c r="H29" i="17" a="1"/>
  <c r="H29" i="17" s="1"/>
  <c r="G29" i="17" a="1"/>
  <c r="G29" i="17" s="1"/>
  <c r="F29" i="17" a="1"/>
  <c r="F29" i="17" s="1"/>
  <c r="E29" i="17" a="1"/>
  <c r="E29" i="17" s="1"/>
  <c r="D29" i="17" a="1"/>
  <c r="D29" i="17" s="1"/>
  <c r="C29" i="17" a="1"/>
  <c r="C29" i="17" s="1"/>
  <c r="B29" i="17" a="1"/>
  <c r="B29" i="17" s="1"/>
  <c r="J28" i="17" a="1"/>
  <c r="J28" i="17" s="1"/>
  <c r="I28" i="17" a="1"/>
  <c r="I28" i="17" s="1"/>
  <c r="H28" i="17" a="1"/>
  <c r="H28" i="17" s="1"/>
  <c r="G28" i="17" a="1"/>
  <c r="G28" i="17" s="1"/>
  <c r="F28" i="17" a="1"/>
  <c r="F28" i="17" s="1"/>
  <c r="E28" i="17" a="1"/>
  <c r="E28" i="17" s="1"/>
  <c r="D28" i="17" a="1"/>
  <c r="D28" i="17" s="1"/>
  <c r="C28" i="17" a="1"/>
  <c r="C28" i="17" s="1"/>
  <c r="B28" i="17" a="1"/>
  <c r="B28" i="17" s="1"/>
  <c r="J27" i="17" a="1"/>
  <c r="J27" i="17" s="1"/>
  <c r="I27" i="17" a="1"/>
  <c r="I27" i="17" s="1"/>
  <c r="H27" i="17" a="1"/>
  <c r="H27" i="17" s="1"/>
  <c r="G27" i="17" a="1"/>
  <c r="G27" i="17" s="1"/>
  <c r="F27" i="17" a="1"/>
  <c r="F27" i="17" s="1"/>
  <c r="E27" i="17" a="1"/>
  <c r="E27" i="17" s="1"/>
  <c r="D27" i="17" a="1"/>
  <c r="D27" i="17" s="1"/>
  <c r="C27" i="17" a="1"/>
  <c r="C27" i="17" s="1"/>
  <c r="B27" i="17" a="1"/>
  <c r="B27" i="17" s="1"/>
  <c r="J26" i="17" a="1"/>
  <c r="J26" i="17" s="1"/>
  <c r="I26" i="17" a="1"/>
  <c r="I26" i="17" s="1"/>
  <c r="H26" i="17" a="1"/>
  <c r="H26" i="17" s="1"/>
  <c r="G26" i="17" a="1"/>
  <c r="G26" i="17" s="1"/>
  <c r="F26" i="17" a="1"/>
  <c r="F26" i="17" s="1"/>
  <c r="E26" i="17" a="1"/>
  <c r="E26" i="17" s="1"/>
  <c r="D26" i="17" a="1"/>
  <c r="D26" i="17" s="1"/>
  <c r="C26" i="17" a="1"/>
  <c r="C26" i="17" s="1"/>
  <c r="B26" i="17" a="1"/>
  <c r="B26" i="17" s="1"/>
  <c r="J25" i="17" a="1"/>
  <c r="J25" i="17" s="1"/>
  <c r="I25" i="17" a="1"/>
  <c r="I25" i="17" s="1"/>
  <c r="H25" i="17" a="1"/>
  <c r="H25" i="17" s="1"/>
  <c r="G25" i="17" a="1"/>
  <c r="G25" i="17" s="1"/>
  <c r="F25" i="17" a="1"/>
  <c r="F25" i="17" s="1"/>
  <c r="E25" i="17" a="1"/>
  <c r="E25" i="17" s="1"/>
  <c r="D25" i="17" a="1"/>
  <c r="D25" i="17" s="1"/>
  <c r="C25" i="17" a="1"/>
  <c r="C25" i="17" s="1"/>
  <c r="B25" i="17" a="1"/>
  <c r="B25" i="17" s="1"/>
  <c r="J24" i="17" a="1"/>
  <c r="J24" i="17" s="1"/>
  <c r="I24" i="17" a="1"/>
  <c r="I24" i="17" s="1"/>
  <c r="H24" i="17" a="1"/>
  <c r="H24" i="17" s="1"/>
  <c r="G24" i="17" a="1"/>
  <c r="G24" i="17" s="1"/>
  <c r="F24" i="17" a="1"/>
  <c r="F24" i="17" s="1"/>
  <c r="E24" i="17" a="1"/>
  <c r="E24" i="17" s="1"/>
  <c r="D24" i="17" a="1"/>
  <c r="D24" i="17" s="1"/>
  <c r="C24" i="17" a="1"/>
  <c r="C24" i="17" s="1"/>
  <c r="B24" i="17" a="1"/>
  <c r="B24" i="17" s="1"/>
  <c r="J23" i="17" a="1"/>
  <c r="J23" i="17" s="1"/>
  <c r="I23" i="17" a="1"/>
  <c r="I23" i="17" s="1"/>
  <c r="H23" i="17" a="1"/>
  <c r="H23" i="17" s="1"/>
  <c r="G23" i="17" a="1"/>
  <c r="G23" i="17" s="1"/>
  <c r="F23" i="17" a="1"/>
  <c r="F23" i="17" s="1"/>
  <c r="E23" i="17" a="1"/>
  <c r="E23" i="17" s="1"/>
  <c r="D23" i="17" a="1"/>
  <c r="D23" i="17" s="1"/>
  <c r="C23" i="17" a="1"/>
  <c r="C23" i="17" s="1"/>
  <c r="B23" i="17" a="1"/>
  <c r="B23" i="17" s="1"/>
  <c r="J22" i="17" a="1"/>
  <c r="J22" i="17" s="1"/>
  <c r="I22" i="17" a="1"/>
  <c r="I22" i="17" s="1"/>
  <c r="H22" i="17" a="1"/>
  <c r="H22" i="17" s="1"/>
  <c r="G22" i="17" a="1"/>
  <c r="G22" i="17" s="1"/>
  <c r="F22" i="17" a="1"/>
  <c r="F22" i="17" s="1"/>
  <c r="E22" i="17" a="1"/>
  <c r="E22" i="17" s="1"/>
  <c r="D22" i="17" a="1"/>
  <c r="D22" i="17" s="1"/>
  <c r="C22" i="17" a="1"/>
  <c r="C22" i="17" s="1"/>
  <c r="B22" i="17" a="1"/>
  <c r="B22" i="17" s="1"/>
  <c r="J21" i="17" a="1"/>
  <c r="J21" i="17" s="1"/>
  <c r="I21" i="17" a="1"/>
  <c r="I21" i="17" s="1"/>
  <c r="H21" i="17" a="1"/>
  <c r="H21" i="17" s="1"/>
  <c r="G21" i="17" a="1"/>
  <c r="G21" i="17" s="1"/>
  <c r="F21" i="17" a="1"/>
  <c r="F21" i="17" s="1"/>
  <c r="E21" i="17" a="1"/>
  <c r="E21" i="17" s="1"/>
  <c r="D21" i="17" a="1"/>
  <c r="D21" i="17" s="1"/>
  <c r="C21" i="17" a="1"/>
  <c r="C21" i="17" s="1"/>
  <c r="B21" i="17" a="1"/>
  <c r="B21" i="17" s="1"/>
  <c r="J20" i="17" a="1"/>
  <c r="J20" i="17" s="1"/>
  <c r="I20" i="17" a="1"/>
  <c r="I20" i="17" s="1"/>
  <c r="H20" i="17" a="1"/>
  <c r="H20" i="17" s="1"/>
  <c r="G20" i="17" a="1"/>
  <c r="G20" i="17" s="1"/>
  <c r="F20" i="17" a="1"/>
  <c r="F20" i="17" s="1"/>
  <c r="E20" i="17" a="1"/>
  <c r="E20" i="17" s="1"/>
  <c r="D20" i="17" a="1"/>
  <c r="D20" i="17" s="1"/>
  <c r="C20" i="17" a="1"/>
  <c r="C20" i="17" s="1"/>
  <c r="B20" i="17" a="1"/>
  <c r="B20" i="17" s="1"/>
  <c r="J19" i="17" a="1"/>
  <c r="J19" i="17" s="1"/>
  <c r="I19" i="17" a="1"/>
  <c r="I19" i="17" s="1"/>
  <c r="H19" i="17" a="1"/>
  <c r="H19" i="17" s="1"/>
  <c r="G19" i="17" a="1"/>
  <c r="G19" i="17" s="1"/>
  <c r="F19" i="17" a="1"/>
  <c r="F19" i="17" s="1"/>
  <c r="E19" i="17" a="1"/>
  <c r="E19" i="17" s="1"/>
  <c r="D19" i="17" a="1"/>
  <c r="D19" i="17" s="1"/>
  <c r="C19" i="17" a="1"/>
  <c r="C19" i="17" s="1"/>
  <c r="B19" i="17" a="1"/>
  <c r="B19" i="17" s="1"/>
  <c r="J18" i="17" a="1"/>
  <c r="J18" i="17" s="1"/>
  <c r="I18" i="17" a="1"/>
  <c r="I18" i="17" s="1"/>
  <c r="H18" i="17" a="1"/>
  <c r="H18" i="17" s="1"/>
  <c r="G18" i="17" a="1"/>
  <c r="G18" i="17" s="1"/>
  <c r="F18" i="17" a="1"/>
  <c r="F18" i="17" s="1"/>
  <c r="E18" i="17" a="1"/>
  <c r="E18" i="17" s="1"/>
  <c r="D18" i="17" a="1"/>
  <c r="D18" i="17" s="1"/>
  <c r="C18" i="17" a="1"/>
  <c r="C18" i="17" s="1"/>
  <c r="B18" i="17" a="1"/>
  <c r="B18" i="17" s="1"/>
  <c r="J17" i="17" a="1"/>
  <c r="J17" i="17" s="1"/>
  <c r="I17" i="17" a="1"/>
  <c r="I17" i="17" s="1"/>
  <c r="H17" i="17" a="1"/>
  <c r="H17" i="17" s="1"/>
  <c r="G17" i="17" a="1"/>
  <c r="G17" i="17" s="1"/>
  <c r="F17" i="17" a="1"/>
  <c r="F17" i="17" s="1"/>
  <c r="E17" i="17" a="1"/>
  <c r="E17" i="17" s="1"/>
  <c r="D17" i="17" a="1"/>
  <c r="D17" i="17" s="1"/>
  <c r="C17" i="17" a="1"/>
  <c r="C17" i="17" s="1"/>
  <c r="B17" i="17" a="1"/>
  <c r="B17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C16" i="17" a="1"/>
  <c r="C16" i="17" s="1"/>
  <c r="B16" i="17" a="1"/>
  <c r="B16" i="17" s="1"/>
  <c r="J15" i="17" a="1"/>
  <c r="J15" i="17" s="1"/>
  <c r="I15" i="17" a="1"/>
  <c r="I15" i="17" s="1"/>
  <c r="H15" i="17" a="1"/>
  <c r="H15" i="17" s="1"/>
  <c r="G15" i="17" a="1"/>
  <c r="G15" i="17" s="1"/>
  <c r="F15" i="17" a="1"/>
  <c r="F15" i="17" s="1"/>
  <c r="E15" i="17" a="1"/>
  <c r="E15" i="17" s="1"/>
  <c r="D15" i="17" a="1"/>
  <c r="D15" i="17" s="1"/>
  <c r="C15" i="17" a="1"/>
  <c r="C15" i="17" s="1"/>
  <c r="B15" i="17" a="1"/>
  <c r="B15" i="17" s="1"/>
  <c r="J14" i="17" a="1"/>
  <c r="J14" i="17" s="1"/>
  <c r="I14" i="17" a="1"/>
  <c r="I14" i="17" s="1"/>
  <c r="H14" i="17" a="1"/>
  <c r="H14" i="17" s="1"/>
  <c r="G14" i="17" a="1"/>
  <c r="G14" i="17" s="1"/>
  <c r="F14" i="17" a="1"/>
  <c r="F14" i="17" s="1"/>
  <c r="E14" i="17" a="1"/>
  <c r="E14" i="17" s="1"/>
  <c r="D14" i="17" a="1"/>
  <c r="D14" i="17" s="1"/>
  <c r="C14" i="17" a="1"/>
  <c r="C14" i="17" s="1"/>
  <c r="B14" i="17" a="1"/>
  <c r="B14" i="17" s="1"/>
  <c r="J13" i="17" a="1"/>
  <c r="J13" i="17" s="1"/>
  <c r="I13" i="17" a="1"/>
  <c r="I13" i="17" s="1"/>
  <c r="H13" i="17" a="1"/>
  <c r="H13" i="17" s="1"/>
  <c r="G13" i="17" a="1"/>
  <c r="G13" i="17" s="1"/>
  <c r="F13" i="17" a="1"/>
  <c r="F13" i="17" s="1"/>
  <c r="E13" i="17" a="1"/>
  <c r="E13" i="17" s="1"/>
  <c r="D13" i="17" a="1"/>
  <c r="D13" i="17" s="1"/>
  <c r="C13" i="17" a="1"/>
  <c r="C13" i="17" s="1"/>
  <c r="B13" i="17" a="1"/>
  <c r="B13" i="17" s="1"/>
  <c r="J12" i="17" a="1"/>
  <c r="J12" i="17" s="1"/>
  <c r="I12" i="17" a="1"/>
  <c r="I12" i="17" s="1"/>
  <c r="H12" i="17" a="1"/>
  <c r="H12" i="17" s="1"/>
  <c r="G12" i="17" a="1"/>
  <c r="G12" i="17" s="1"/>
  <c r="F12" i="17" a="1"/>
  <c r="F12" i="17" s="1"/>
  <c r="E12" i="17" a="1"/>
  <c r="E12" i="17" s="1"/>
  <c r="D12" i="17" a="1"/>
  <c r="D12" i="17" s="1"/>
  <c r="C12" i="17" a="1"/>
  <c r="C12" i="17" s="1"/>
  <c r="B12" i="17" a="1"/>
  <c r="B12" i="17" s="1"/>
  <c r="J11" i="17" a="1"/>
  <c r="J11" i="17" s="1"/>
  <c r="I11" i="17" a="1"/>
  <c r="I11" i="17" s="1"/>
  <c r="H11" i="17" a="1"/>
  <c r="H11" i="17" s="1"/>
  <c r="G11" i="17" a="1"/>
  <c r="G11" i="17" s="1"/>
  <c r="F11" i="17" a="1"/>
  <c r="F11" i="17" s="1"/>
  <c r="E11" i="17" a="1"/>
  <c r="E11" i="17" s="1"/>
  <c r="D11" i="17" a="1"/>
  <c r="D11" i="17" s="1"/>
  <c r="C11" i="17" a="1"/>
  <c r="C11" i="17" s="1"/>
  <c r="B11" i="17" a="1"/>
  <c r="B11" i="17" s="1"/>
  <c r="J10" i="17" a="1"/>
  <c r="J10" i="17" s="1"/>
  <c r="I10" i="17" a="1"/>
  <c r="I10" i="17" s="1"/>
  <c r="H10" i="17" a="1"/>
  <c r="H10" i="17" s="1"/>
  <c r="G10" i="17" a="1"/>
  <c r="G10" i="17" s="1"/>
  <c r="F10" i="17" a="1"/>
  <c r="F10" i="17" s="1"/>
  <c r="E10" i="17" a="1"/>
  <c r="E10" i="17" s="1"/>
  <c r="D10" i="17" a="1"/>
  <c r="D10" i="17" s="1"/>
  <c r="C10" i="17" a="1"/>
  <c r="C10" i="17" s="1"/>
  <c r="B10" i="17" a="1"/>
  <c r="B10" i="17" s="1"/>
  <c r="J9" i="17" a="1"/>
  <c r="J9" i="17" s="1"/>
  <c r="I9" i="17" a="1"/>
  <c r="I9" i="17" s="1"/>
  <c r="H9" i="17" a="1"/>
  <c r="H9" i="17" s="1"/>
  <c r="G9" i="17" a="1"/>
  <c r="G9" i="17" s="1"/>
  <c r="F9" i="17" a="1"/>
  <c r="F9" i="17" s="1"/>
  <c r="E9" i="17" a="1"/>
  <c r="E9" i="17" s="1"/>
  <c r="D9" i="17" a="1"/>
  <c r="D9" i="17" s="1"/>
  <c r="C9" i="17" a="1"/>
  <c r="C9" i="17" s="1"/>
  <c r="B9" i="17" a="1"/>
  <c r="B9" i="17" s="1"/>
  <c r="J8" i="17" a="1"/>
  <c r="J8" i="17" s="1"/>
  <c r="I8" i="17" a="1"/>
  <c r="I8" i="17" s="1"/>
  <c r="H8" i="17" a="1"/>
  <c r="H8" i="17" s="1"/>
  <c r="G8" i="17" a="1"/>
  <c r="G8" i="17" s="1"/>
  <c r="F8" i="17" a="1"/>
  <c r="F8" i="17" s="1"/>
  <c r="E8" i="17" a="1"/>
  <c r="E8" i="17" s="1"/>
  <c r="D8" i="17" a="1"/>
  <c r="D8" i="17" s="1"/>
  <c r="C8" i="17" a="1"/>
  <c r="C8" i="17" s="1"/>
  <c r="B8" i="17" a="1"/>
  <c r="B8" i="17" s="1"/>
  <c r="J7" i="17" a="1"/>
  <c r="J7" i="17" s="1"/>
  <c r="I7" i="17" a="1"/>
  <c r="I7" i="17" s="1"/>
  <c r="H7" i="17" a="1"/>
  <c r="H7" i="17" s="1"/>
  <c r="G7" i="17" a="1"/>
  <c r="G7" i="17" s="1"/>
  <c r="F7" i="17" a="1"/>
  <c r="F7" i="17" s="1"/>
  <c r="E7" i="17" a="1"/>
  <c r="E7" i="17" s="1"/>
  <c r="D7" i="17" a="1"/>
  <c r="D7" i="17" s="1"/>
  <c r="C7" i="17" a="1"/>
  <c r="C7" i="17" s="1"/>
  <c r="B7" i="17" a="1"/>
  <c r="B7" i="17" s="1"/>
  <c r="J6" i="17" a="1"/>
  <c r="J6" i="17" s="1"/>
  <c r="I6" i="17" a="1"/>
  <c r="I6" i="17" s="1"/>
  <c r="H6" i="17" a="1"/>
  <c r="H6" i="17" s="1"/>
  <c r="G6" i="17" a="1"/>
  <c r="G6" i="17" s="1"/>
  <c r="F6" i="17" a="1"/>
  <c r="F6" i="17" s="1"/>
  <c r="E6" i="17" a="1"/>
  <c r="E6" i="17" s="1"/>
  <c r="D6" i="17" a="1"/>
  <c r="D6" i="17" s="1"/>
  <c r="C6" i="17" a="1"/>
  <c r="C6" i="17" s="1"/>
  <c r="B6" i="17" a="1"/>
  <c r="B6" i="17" s="1"/>
  <c r="J5" i="17" a="1"/>
  <c r="J5" i="17" s="1"/>
  <c r="I5" i="17" a="1"/>
  <c r="I5" i="17" s="1"/>
  <c r="H5" i="17" a="1"/>
  <c r="H5" i="17" s="1"/>
  <c r="G5" i="17" a="1"/>
  <c r="G5" i="17" s="1"/>
  <c r="F5" i="17" a="1"/>
  <c r="F5" i="17" s="1"/>
  <c r="E5" i="17" a="1"/>
  <c r="E5" i="17" s="1"/>
  <c r="D5" i="17" a="1"/>
  <c r="D5" i="17" s="1"/>
  <c r="C5" i="17" a="1"/>
  <c r="C5" i="17" s="1"/>
  <c r="B5" i="17" a="1"/>
  <c r="B5" i="17" s="1"/>
  <c r="J4" i="17" a="1"/>
  <c r="J4" i="17" s="1"/>
  <c r="I4" i="17" a="1"/>
  <c r="I4" i="17" s="1"/>
  <c r="H4" i="17" a="1"/>
  <c r="H4" i="17" s="1"/>
  <c r="G4" i="17" a="1"/>
  <c r="G4" i="17" s="1"/>
  <c r="F4" i="17" a="1"/>
  <c r="F4" i="17" s="1"/>
  <c r="E4" i="17" a="1"/>
  <c r="E4" i="17" s="1"/>
  <c r="D4" i="17" a="1"/>
  <c r="D4" i="17" s="1"/>
  <c r="C4" i="17" a="1"/>
  <c r="C4" i="17" s="1"/>
  <c r="B4" i="17" a="1"/>
  <c r="B4" i="17" s="1"/>
  <c r="J3" i="17" a="1"/>
  <c r="J3" i="17" s="1"/>
  <c r="I3" i="17" a="1"/>
  <c r="I3" i="17" s="1"/>
  <c r="H3" i="17" a="1"/>
  <c r="H3" i="17" s="1"/>
  <c r="G3" i="17" a="1"/>
  <c r="G3" i="17" s="1"/>
  <c r="F3" i="17" a="1"/>
  <c r="F3" i="17" s="1"/>
  <c r="E3" i="17" a="1"/>
  <c r="E3" i="17" s="1"/>
  <c r="D3" i="17" a="1"/>
  <c r="D3" i="17" s="1"/>
  <c r="C3" i="17" a="1"/>
  <c r="C3" i="17" s="1"/>
  <c r="B3" i="17" a="1"/>
  <c r="B3" i="17" s="1"/>
  <c r="E446" i="16"/>
  <c r="D446" i="16"/>
  <c r="E445" i="16"/>
  <c r="D445" i="16"/>
  <c r="E444" i="16"/>
  <c r="D444" i="16"/>
  <c r="E443" i="16"/>
  <c r="D443" i="16"/>
  <c r="E442" i="16"/>
  <c r="D442" i="16"/>
  <c r="F441" i="16"/>
  <c r="E441" i="16"/>
  <c r="D441" i="16"/>
  <c r="F440" i="16"/>
  <c r="E440" i="16"/>
  <c r="D440" i="16"/>
  <c r="F439" i="16"/>
  <c r="E439" i="16"/>
  <c r="D439" i="16"/>
  <c r="F438" i="16"/>
  <c r="E438" i="16"/>
  <c r="D438" i="16"/>
  <c r="F437" i="16"/>
  <c r="E437" i="16"/>
  <c r="D437" i="16"/>
  <c r="F436" i="16"/>
  <c r="E436" i="16"/>
  <c r="D436" i="16"/>
  <c r="F435" i="16"/>
  <c r="E435" i="16"/>
  <c r="D435" i="16"/>
  <c r="F434" i="16"/>
  <c r="E434" i="16"/>
  <c r="D434" i="16"/>
  <c r="F433" i="16"/>
  <c r="E433" i="16"/>
  <c r="D433" i="16"/>
  <c r="F432" i="16"/>
  <c r="E432" i="16"/>
  <c r="D432" i="16"/>
  <c r="F431" i="16"/>
  <c r="E431" i="16"/>
  <c r="D431" i="16"/>
  <c r="F430" i="16"/>
  <c r="E430" i="16"/>
  <c r="D430" i="16"/>
  <c r="F429" i="16"/>
  <c r="E429" i="16"/>
  <c r="D429" i="16"/>
  <c r="F428" i="16"/>
  <c r="E428" i="16"/>
  <c r="D428" i="16"/>
  <c r="F427" i="16"/>
  <c r="E427" i="16"/>
  <c r="D427" i="16"/>
  <c r="F426" i="16"/>
  <c r="E426" i="16"/>
  <c r="D426" i="16"/>
  <c r="F425" i="16"/>
  <c r="E425" i="16"/>
  <c r="D425" i="16"/>
  <c r="F424" i="16"/>
  <c r="E424" i="16"/>
  <c r="D424" i="16"/>
  <c r="F423" i="16"/>
  <c r="E423" i="16"/>
  <c r="D423" i="16"/>
  <c r="F422" i="16"/>
  <c r="E422" i="16"/>
  <c r="D422" i="16"/>
  <c r="F421" i="16"/>
  <c r="E421" i="16"/>
  <c r="D421" i="16"/>
  <c r="F420" i="16"/>
  <c r="E420" i="16"/>
  <c r="D420" i="16"/>
  <c r="F419" i="16"/>
  <c r="E419" i="16"/>
  <c r="D419" i="16"/>
  <c r="F418" i="16"/>
  <c r="E418" i="16"/>
  <c r="D418" i="16"/>
  <c r="F417" i="16"/>
  <c r="E417" i="16"/>
  <c r="D417" i="16"/>
  <c r="F416" i="16"/>
  <c r="E416" i="16"/>
  <c r="D416" i="16"/>
  <c r="F415" i="16"/>
  <c r="E415" i="16"/>
  <c r="D415" i="16"/>
  <c r="F414" i="16"/>
  <c r="E414" i="16"/>
  <c r="D414" i="16"/>
  <c r="F413" i="16"/>
  <c r="E413" i="16"/>
  <c r="D413" i="16"/>
  <c r="F412" i="16"/>
  <c r="E412" i="16"/>
  <c r="D412" i="16"/>
  <c r="F411" i="16"/>
  <c r="E411" i="16"/>
  <c r="D411" i="16"/>
  <c r="F410" i="16"/>
  <c r="E410" i="16"/>
  <c r="D410" i="16"/>
  <c r="F409" i="16"/>
  <c r="E409" i="16"/>
  <c r="D409" i="16"/>
  <c r="F408" i="16"/>
  <c r="E408" i="16"/>
  <c r="D408" i="16"/>
  <c r="F407" i="16"/>
  <c r="E407" i="16"/>
  <c r="D407" i="16"/>
  <c r="F406" i="16"/>
  <c r="E406" i="16"/>
  <c r="D406" i="16"/>
  <c r="F405" i="16"/>
  <c r="E405" i="16"/>
  <c r="D405" i="16"/>
  <c r="F404" i="16"/>
  <c r="E404" i="16"/>
  <c r="D404" i="16"/>
  <c r="F403" i="16"/>
  <c r="E403" i="16"/>
  <c r="D403" i="16"/>
  <c r="F402" i="16"/>
  <c r="E402" i="16"/>
  <c r="D402" i="16"/>
  <c r="F401" i="16"/>
  <c r="E401" i="16"/>
  <c r="D401" i="16"/>
  <c r="F400" i="16"/>
  <c r="E400" i="16"/>
  <c r="D400" i="16"/>
  <c r="F399" i="16"/>
  <c r="E399" i="16"/>
  <c r="D399" i="16"/>
  <c r="F398" i="16"/>
  <c r="E398" i="16"/>
  <c r="D398" i="16"/>
  <c r="F397" i="16"/>
  <c r="E397" i="16"/>
  <c r="D397" i="16"/>
  <c r="F396" i="16"/>
  <c r="E396" i="16"/>
  <c r="D396" i="16"/>
  <c r="F395" i="16"/>
  <c r="E395" i="16"/>
  <c r="D395" i="16"/>
  <c r="F394" i="16"/>
  <c r="E394" i="16"/>
  <c r="D394" i="16"/>
  <c r="F393" i="16"/>
  <c r="E393" i="16"/>
  <c r="D393" i="16"/>
  <c r="F392" i="16"/>
  <c r="E392" i="16"/>
  <c r="D392" i="16"/>
  <c r="R391" i="16"/>
  <c r="N391" i="16"/>
  <c r="J391" i="16"/>
  <c r="F391" i="16"/>
  <c r="E391" i="16"/>
  <c r="D391" i="16"/>
  <c r="R390" i="16"/>
  <c r="N390" i="16"/>
  <c r="J390" i="16"/>
  <c r="F390" i="16"/>
  <c r="E390" i="16"/>
  <c r="D390" i="16"/>
  <c r="R389" i="16"/>
  <c r="N389" i="16"/>
  <c r="J389" i="16"/>
  <c r="F389" i="16"/>
  <c r="E389" i="16"/>
  <c r="D389" i="16"/>
  <c r="R388" i="16"/>
  <c r="N388" i="16"/>
  <c r="J388" i="16"/>
  <c r="F388" i="16"/>
  <c r="E388" i="16"/>
  <c r="D388" i="16"/>
  <c r="R387" i="16"/>
  <c r="N387" i="16"/>
  <c r="J387" i="16"/>
  <c r="F387" i="16"/>
  <c r="E387" i="16"/>
  <c r="D387" i="16"/>
  <c r="R386" i="16"/>
  <c r="N386" i="16"/>
  <c r="J386" i="16"/>
  <c r="F386" i="16"/>
  <c r="E386" i="16"/>
  <c r="D386" i="16"/>
  <c r="R385" i="16"/>
  <c r="N385" i="16"/>
  <c r="J385" i="16"/>
  <c r="F385" i="16"/>
  <c r="E385" i="16"/>
  <c r="D385" i="16"/>
  <c r="R384" i="16"/>
  <c r="N384" i="16"/>
  <c r="J384" i="16"/>
  <c r="F384" i="16"/>
  <c r="E384" i="16"/>
  <c r="D384" i="16"/>
  <c r="R383" i="16"/>
  <c r="N383" i="16"/>
  <c r="J383" i="16"/>
  <c r="F383" i="16"/>
  <c r="E383" i="16"/>
  <c r="D383" i="16"/>
  <c r="R382" i="16"/>
  <c r="N382" i="16"/>
  <c r="J382" i="16"/>
  <c r="F382" i="16"/>
  <c r="E382" i="16"/>
  <c r="D382" i="16"/>
  <c r="R381" i="16"/>
  <c r="N381" i="16"/>
  <c r="J381" i="16"/>
  <c r="F381" i="16"/>
  <c r="E381" i="16"/>
  <c r="D381" i="16"/>
  <c r="R380" i="16"/>
  <c r="N380" i="16"/>
  <c r="J380" i="16"/>
  <c r="F380" i="16"/>
  <c r="E380" i="16"/>
  <c r="D380" i="16"/>
  <c r="R379" i="16"/>
  <c r="N379" i="16"/>
  <c r="J379" i="16"/>
  <c r="F379" i="16"/>
  <c r="E379" i="16"/>
  <c r="D379" i="16"/>
  <c r="R378" i="16"/>
  <c r="N378" i="16"/>
  <c r="J378" i="16"/>
  <c r="F378" i="16"/>
  <c r="E378" i="16"/>
  <c r="D378" i="16"/>
  <c r="R377" i="16"/>
  <c r="N377" i="16"/>
  <c r="J377" i="16"/>
  <c r="F377" i="16"/>
  <c r="E377" i="16"/>
  <c r="D377" i="16"/>
  <c r="R376" i="16"/>
  <c r="N376" i="16"/>
  <c r="J376" i="16"/>
  <c r="F376" i="16"/>
  <c r="E376" i="16"/>
  <c r="D376" i="16"/>
  <c r="R375" i="16"/>
  <c r="N375" i="16"/>
  <c r="J375" i="16"/>
  <c r="F375" i="16"/>
  <c r="E375" i="16"/>
  <c r="D375" i="16"/>
  <c r="R374" i="16"/>
  <c r="N374" i="16"/>
  <c r="J374" i="16"/>
  <c r="F374" i="16"/>
  <c r="E374" i="16"/>
  <c r="D374" i="16"/>
  <c r="R373" i="16"/>
  <c r="N373" i="16"/>
  <c r="J373" i="16"/>
  <c r="F373" i="16"/>
  <c r="E373" i="16"/>
  <c r="D373" i="16"/>
  <c r="R372" i="16"/>
  <c r="N372" i="16"/>
  <c r="J372" i="16"/>
  <c r="F372" i="16"/>
  <c r="E372" i="16"/>
  <c r="D372" i="16"/>
  <c r="R371" i="16"/>
  <c r="N371" i="16"/>
  <c r="J371" i="16"/>
  <c r="F371" i="16"/>
  <c r="E371" i="16"/>
  <c r="D371" i="16"/>
  <c r="R370" i="16"/>
  <c r="N370" i="16"/>
  <c r="J370" i="16"/>
  <c r="F370" i="16"/>
  <c r="E370" i="16"/>
  <c r="D370" i="16"/>
  <c r="R369" i="16"/>
  <c r="N369" i="16"/>
  <c r="J369" i="16"/>
  <c r="F369" i="16"/>
  <c r="E369" i="16"/>
  <c r="D369" i="16"/>
  <c r="R368" i="16"/>
  <c r="N368" i="16"/>
  <c r="J368" i="16"/>
  <c r="F368" i="16"/>
  <c r="E368" i="16"/>
  <c r="D368" i="16"/>
  <c r="R367" i="16"/>
  <c r="N367" i="16"/>
  <c r="J367" i="16"/>
  <c r="F367" i="16"/>
  <c r="E367" i="16"/>
  <c r="D367" i="16"/>
  <c r="R366" i="16"/>
  <c r="N366" i="16"/>
  <c r="J366" i="16"/>
  <c r="F366" i="16"/>
  <c r="E366" i="16"/>
  <c r="D366" i="16"/>
  <c r="R365" i="16"/>
  <c r="N365" i="16"/>
  <c r="J365" i="16"/>
  <c r="F365" i="16"/>
  <c r="E365" i="16"/>
  <c r="D365" i="16"/>
  <c r="R364" i="16"/>
  <c r="N364" i="16"/>
  <c r="J364" i="16"/>
  <c r="F364" i="16"/>
  <c r="E364" i="16"/>
  <c r="D364" i="16"/>
  <c r="R363" i="16"/>
  <c r="N363" i="16"/>
  <c r="J363" i="16"/>
  <c r="F363" i="16"/>
  <c r="E363" i="16"/>
  <c r="D363" i="16"/>
  <c r="R362" i="16"/>
  <c r="N362" i="16"/>
  <c r="J362" i="16"/>
  <c r="F362" i="16"/>
  <c r="E362" i="16"/>
  <c r="D362" i="16"/>
  <c r="R361" i="16"/>
  <c r="N361" i="16"/>
  <c r="J361" i="16"/>
  <c r="F361" i="16"/>
  <c r="E361" i="16"/>
  <c r="D361" i="16"/>
  <c r="R360" i="16"/>
  <c r="N360" i="16"/>
  <c r="J360" i="16"/>
  <c r="F360" i="16"/>
  <c r="E360" i="16"/>
  <c r="D360" i="16"/>
  <c r="R359" i="16"/>
  <c r="N359" i="16"/>
  <c r="J359" i="16"/>
  <c r="F359" i="16"/>
  <c r="E359" i="16"/>
  <c r="D359" i="16"/>
  <c r="R358" i="16"/>
  <c r="N358" i="16"/>
  <c r="J358" i="16"/>
  <c r="F358" i="16"/>
  <c r="E358" i="16"/>
  <c r="D358" i="16"/>
  <c r="R357" i="16"/>
  <c r="N357" i="16"/>
  <c r="J357" i="16"/>
  <c r="F357" i="16"/>
  <c r="E357" i="16"/>
  <c r="D357" i="16"/>
  <c r="R356" i="16"/>
  <c r="N356" i="16"/>
  <c r="J356" i="16"/>
  <c r="F356" i="16"/>
  <c r="E356" i="16"/>
  <c r="D356" i="16"/>
  <c r="R355" i="16"/>
  <c r="N355" i="16"/>
  <c r="J355" i="16"/>
  <c r="F355" i="16"/>
  <c r="E355" i="16"/>
  <c r="D355" i="16"/>
  <c r="R354" i="16"/>
  <c r="N354" i="16"/>
  <c r="J354" i="16"/>
  <c r="F354" i="16"/>
  <c r="E354" i="16"/>
  <c r="D354" i="16"/>
  <c r="R353" i="16"/>
  <c r="N353" i="16"/>
  <c r="J353" i="16"/>
  <c r="F353" i="16"/>
  <c r="E353" i="16"/>
  <c r="D353" i="16"/>
  <c r="R352" i="16"/>
  <c r="N352" i="16"/>
  <c r="J352" i="16"/>
  <c r="F352" i="16"/>
  <c r="E352" i="16"/>
  <c r="D352" i="16"/>
  <c r="R351" i="16"/>
  <c r="N351" i="16"/>
  <c r="J351" i="16"/>
  <c r="F351" i="16"/>
  <c r="E351" i="16"/>
  <c r="D351" i="16"/>
  <c r="R350" i="16"/>
  <c r="N350" i="16"/>
  <c r="J350" i="16"/>
  <c r="F350" i="16"/>
  <c r="E350" i="16"/>
  <c r="D350" i="16"/>
  <c r="R349" i="16"/>
  <c r="N349" i="16"/>
  <c r="J349" i="16"/>
  <c r="F349" i="16"/>
  <c r="E349" i="16"/>
  <c r="D349" i="16"/>
  <c r="R348" i="16"/>
  <c r="N348" i="16"/>
  <c r="J348" i="16"/>
  <c r="F348" i="16"/>
  <c r="E348" i="16"/>
  <c r="D348" i="16"/>
  <c r="R347" i="16"/>
  <c r="N347" i="16"/>
  <c r="J347" i="16"/>
  <c r="F347" i="16"/>
  <c r="E347" i="16"/>
  <c r="D347" i="16"/>
  <c r="R346" i="16"/>
  <c r="N346" i="16"/>
  <c r="J346" i="16"/>
  <c r="F346" i="16"/>
  <c r="E346" i="16"/>
  <c r="D346" i="16"/>
  <c r="R345" i="16"/>
  <c r="N345" i="16"/>
  <c r="J345" i="16"/>
  <c r="F345" i="16"/>
  <c r="E345" i="16"/>
  <c r="D345" i="16"/>
  <c r="R344" i="16"/>
  <c r="N344" i="16"/>
  <c r="J344" i="16"/>
  <c r="F344" i="16"/>
  <c r="E344" i="16"/>
  <c r="D344" i="16"/>
  <c r="R343" i="16"/>
  <c r="N343" i="16"/>
  <c r="J343" i="16"/>
  <c r="F343" i="16"/>
  <c r="E343" i="16"/>
  <c r="D343" i="16"/>
  <c r="R342" i="16"/>
  <c r="N342" i="16"/>
  <c r="J342" i="16"/>
  <c r="F342" i="16"/>
  <c r="E342" i="16"/>
  <c r="D342" i="16"/>
  <c r="R341" i="16"/>
  <c r="N341" i="16"/>
  <c r="J341" i="16"/>
  <c r="F341" i="16"/>
  <c r="E341" i="16"/>
  <c r="D341" i="16"/>
  <c r="R340" i="16"/>
  <c r="N340" i="16"/>
  <c r="J340" i="16"/>
  <c r="F340" i="16"/>
  <c r="E340" i="16"/>
  <c r="D340" i="16"/>
  <c r="R339" i="16"/>
  <c r="N339" i="16"/>
  <c r="J339" i="16"/>
  <c r="F339" i="16"/>
  <c r="E339" i="16"/>
  <c r="D339" i="16"/>
  <c r="R338" i="16"/>
  <c r="N338" i="16"/>
  <c r="J338" i="16"/>
  <c r="F338" i="16"/>
  <c r="E338" i="16"/>
  <c r="D338" i="16"/>
  <c r="R337" i="16"/>
  <c r="N337" i="16"/>
  <c r="J337" i="16"/>
  <c r="F337" i="16"/>
  <c r="E337" i="16"/>
  <c r="D337" i="16"/>
  <c r="R336" i="16"/>
  <c r="N336" i="16"/>
  <c r="J336" i="16"/>
  <c r="F336" i="16"/>
  <c r="E336" i="16"/>
  <c r="D336" i="16"/>
  <c r="R335" i="16"/>
  <c r="N335" i="16"/>
  <c r="J335" i="16"/>
  <c r="F335" i="16"/>
  <c r="E335" i="16"/>
  <c r="D335" i="16"/>
  <c r="R334" i="16"/>
  <c r="N334" i="16"/>
  <c r="J334" i="16"/>
  <c r="F334" i="16"/>
  <c r="E334" i="16"/>
  <c r="D334" i="16"/>
  <c r="R333" i="16"/>
  <c r="N333" i="16"/>
  <c r="J333" i="16"/>
  <c r="F333" i="16"/>
  <c r="E333" i="16"/>
  <c r="D333" i="16"/>
  <c r="R332" i="16"/>
  <c r="N332" i="16"/>
  <c r="J332" i="16"/>
  <c r="F332" i="16"/>
  <c r="E332" i="16"/>
  <c r="D332" i="16"/>
  <c r="R331" i="16"/>
  <c r="N331" i="16"/>
  <c r="J331" i="16"/>
  <c r="F331" i="16"/>
  <c r="E331" i="16"/>
  <c r="D331" i="16"/>
  <c r="R330" i="16"/>
  <c r="N330" i="16"/>
  <c r="J330" i="16"/>
  <c r="F330" i="16"/>
  <c r="E330" i="16"/>
  <c r="D330" i="16"/>
  <c r="R329" i="16"/>
  <c r="N329" i="16"/>
  <c r="J329" i="16"/>
  <c r="F329" i="16"/>
  <c r="E329" i="16"/>
  <c r="D329" i="16"/>
  <c r="R328" i="16"/>
  <c r="N328" i="16"/>
  <c r="J328" i="16"/>
  <c r="F328" i="16"/>
  <c r="E328" i="16"/>
  <c r="D328" i="16"/>
  <c r="R327" i="16"/>
  <c r="N327" i="16"/>
  <c r="J327" i="16"/>
  <c r="F327" i="16"/>
  <c r="E327" i="16"/>
  <c r="D327" i="16"/>
  <c r="R326" i="16"/>
  <c r="N326" i="16"/>
  <c r="J326" i="16"/>
  <c r="F326" i="16"/>
  <c r="E326" i="16"/>
  <c r="D326" i="16"/>
  <c r="R325" i="16"/>
  <c r="N325" i="16"/>
  <c r="J325" i="16"/>
  <c r="F325" i="16"/>
  <c r="E325" i="16"/>
  <c r="D325" i="16"/>
  <c r="R324" i="16"/>
  <c r="N324" i="16"/>
  <c r="J324" i="16"/>
  <c r="F324" i="16"/>
  <c r="E324" i="16"/>
  <c r="D324" i="16"/>
  <c r="R323" i="16"/>
  <c r="N323" i="16"/>
  <c r="J323" i="16"/>
  <c r="F323" i="16"/>
  <c r="E323" i="16"/>
  <c r="D323" i="16"/>
  <c r="R322" i="16"/>
  <c r="N322" i="16"/>
  <c r="J322" i="16"/>
  <c r="F322" i="16"/>
  <c r="E322" i="16"/>
  <c r="D322" i="16"/>
  <c r="R321" i="16"/>
  <c r="N321" i="16"/>
  <c r="J321" i="16"/>
  <c r="F321" i="16"/>
  <c r="E321" i="16"/>
  <c r="D321" i="16"/>
  <c r="R320" i="16"/>
  <c r="N320" i="16"/>
  <c r="J320" i="16"/>
  <c r="F320" i="16"/>
  <c r="E320" i="16"/>
  <c r="D320" i="16"/>
  <c r="R319" i="16"/>
  <c r="N319" i="16"/>
  <c r="J319" i="16"/>
  <c r="F319" i="16"/>
  <c r="E319" i="16"/>
  <c r="D319" i="16"/>
  <c r="R318" i="16"/>
  <c r="N318" i="16"/>
  <c r="J318" i="16"/>
  <c r="F318" i="16"/>
  <c r="E318" i="16"/>
  <c r="D318" i="16"/>
  <c r="R317" i="16"/>
  <c r="N317" i="16"/>
  <c r="J317" i="16"/>
  <c r="F317" i="16"/>
  <c r="E317" i="16"/>
  <c r="D317" i="16"/>
  <c r="R316" i="16"/>
  <c r="N316" i="16"/>
  <c r="J316" i="16"/>
  <c r="F316" i="16"/>
  <c r="E316" i="16"/>
  <c r="D316" i="16"/>
  <c r="R315" i="16"/>
  <c r="N315" i="16"/>
  <c r="J315" i="16"/>
  <c r="F315" i="16"/>
  <c r="E315" i="16"/>
  <c r="D315" i="16"/>
  <c r="R314" i="16"/>
  <c r="N314" i="16"/>
  <c r="J314" i="16"/>
  <c r="F314" i="16"/>
  <c r="E314" i="16"/>
  <c r="D314" i="16"/>
  <c r="R313" i="16"/>
  <c r="N313" i="16"/>
  <c r="J313" i="16"/>
  <c r="F313" i="16"/>
  <c r="E313" i="16"/>
  <c r="D313" i="16"/>
  <c r="R312" i="16"/>
  <c r="N312" i="16"/>
  <c r="J312" i="16"/>
  <c r="F312" i="16"/>
  <c r="E312" i="16"/>
  <c r="D312" i="16"/>
  <c r="R311" i="16"/>
  <c r="N311" i="16"/>
  <c r="J311" i="16"/>
  <c r="F311" i="16"/>
  <c r="E311" i="16"/>
  <c r="D311" i="16"/>
  <c r="R310" i="16"/>
  <c r="N310" i="16"/>
  <c r="J310" i="16"/>
  <c r="F310" i="16"/>
  <c r="E310" i="16"/>
  <c r="D310" i="16"/>
  <c r="R309" i="16"/>
  <c r="N309" i="16"/>
  <c r="J309" i="16"/>
  <c r="F309" i="16"/>
  <c r="E309" i="16"/>
  <c r="D309" i="16"/>
  <c r="R308" i="16"/>
  <c r="N308" i="16"/>
  <c r="J308" i="16"/>
  <c r="F308" i="16"/>
  <c r="E308" i="16"/>
  <c r="D308" i="16"/>
  <c r="R307" i="16"/>
  <c r="N307" i="16"/>
  <c r="J307" i="16"/>
  <c r="F307" i="16"/>
  <c r="E307" i="16"/>
  <c r="D307" i="16"/>
  <c r="R306" i="16"/>
  <c r="N306" i="16"/>
  <c r="J306" i="16"/>
  <c r="F306" i="16"/>
  <c r="E306" i="16"/>
  <c r="D306" i="16"/>
  <c r="R305" i="16"/>
  <c r="N305" i="16"/>
  <c r="J305" i="16"/>
  <c r="F305" i="16"/>
  <c r="E305" i="16"/>
  <c r="D305" i="16"/>
  <c r="R304" i="16"/>
  <c r="N304" i="16"/>
  <c r="J304" i="16"/>
  <c r="F304" i="16"/>
  <c r="E304" i="16"/>
  <c r="D304" i="16"/>
  <c r="R303" i="16"/>
  <c r="N303" i="16"/>
  <c r="J303" i="16"/>
  <c r="F303" i="16"/>
  <c r="E303" i="16"/>
  <c r="D303" i="16"/>
  <c r="R302" i="16"/>
  <c r="N302" i="16"/>
  <c r="J302" i="16"/>
  <c r="F302" i="16"/>
  <c r="E302" i="16"/>
  <c r="D302" i="16"/>
  <c r="R301" i="16"/>
  <c r="N301" i="16"/>
  <c r="J301" i="16"/>
  <c r="F301" i="16"/>
  <c r="E301" i="16"/>
  <c r="D301" i="16"/>
  <c r="R300" i="16"/>
  <c r="N300" i="16"/>
  <c r="J300" i="16"/>
  <c r="F300" i="16"/>
  <c r="E300" i="16"/>
  <c r="D300" i="16"/>
  <c r="R299" i="16"/>
  <c r="N299" i="16"/>
  <c r="J299" i="16"/>
  <c r="F299" i="16"/>
  <c r="E299" i="16"/>
  <c r="D299" i="16"/>
  <c r="R298" i="16"/>
  <c r="N298" i="16"/>
  <c r="J298" i="16"/>
  <c r="F298" i="16"/>
  <c r="E298" i="16"/>
  <c r="D298" i="16"/>
  <c r="R297" i="16"/>
  <c r="N297" i="16"/>
  <c r="J297" i="16"/>
  <c r="F297" i="16"/>
  <c r="E297" i="16"/>
  <c r="D297" i="16"/>
  <c r="R296" i="16"/>
  <c r="N296" i="16"/>
  <c r="J296" i="16"/>
  <c r="F296" i="16"/>
  <c r="E296" i="16"/>
  <c r="D296" i="16"/>
  <c r="R295" i="16"/>
  <c r="N295" i="16"/>
  <c r="J295" i="16"/>
  <c r="F295" i="16"/>
  <c r="E295" i="16"/>
  <c r="D295" i="16"/>
  <c r="R294" i="16"/>
  <c r="N294" i="16"/>
  <c r="J294" i="16"/>
  <c r="F294" i="16"/>
  <c r="E294" i="16"/>
  <c r="D294" i="16"/>
  <c r="R293" i="16"/>
  <c r="N293" i="16"/>
  <c r="J293" i="16"/>
  <c r="F293" i="16"/>
  <c r="E293" i="16"/>
  <c r="D293" i="16"/>
  <c r="R292" i="16"/>
  <c r="N292" i="16"/>
  <c r="J292" i="16"/>
  <c r="F292" i="16"/>
  <c r="E292" i="16"/>
  <c r="D292" i="16"/>
  <c r="R291" i="16"/>
  <c r="N291" i="16"/>
  <c r="J291" i="16"/>
  <c r="F291" i="16"/>
  <c r="E291" i="16"/>
  <c r="D291" i="16"/>
  <c r="R290" i="16"/>
  <c r="N290" i="16"/>
  <c r="J290" i="16"/>
  <c r="F290" i="16"/>
  <c r="E290" i="16"/>
  <c r="D290" i="16"/>
  <c r="R289" i="16"/>
  <c r="N289" i="16"/>
  <c r="J289" i="16"/>
  <c r="F289" i="16"/>
  <c r="E289" i="16"/>
  <c r="D289" i="16"/>
  <c r="R288" i="16"/>
  <c r="N288" i="16"/>
  <c r="J288" i="16"/>
  <c r="F288" i="16"/>
  <c r="E288" i="16"/>
  <c r="D288" i="16"/>
  <c r="R287" i="16"/>
  <c r="N287" i="16"/>
  <c r="J287" i="16"/>
  <c r="F287" i="16"/>
  <c r="E287" i="16"/>
  <c r="D287" i="16"/>
  <c r="R286" i="16"/>
  <c r="N286" i="16"/>
  <c r="J286" i="16"/>
  <c r="F286" i="16"/>
  <c r="E286" i="16"/>
  <c r="D286" i="16"/>
  <c r="R285" i="16"/>
  <c r="N285" i="16"/>
  <c r="J285" i="16"/>
  <c r="F285" i="16"/>
  <c r="E285" i="16"/>
  <c r="D285" i="16"/>
  <c r="R284" i="16"/>
  <c r="N284" i="16"/>
  <c r="J284" i="16"/>
  <c r="F284" i="16"/>
  <c r="E284" i="16"/>
  <c r="D284" i="16"/>
  <c r="R283" i="16"/>
  <c r="N283" i="16"/>
  <c r="J283" i="16"/>
  <c r="F283" i="16"/>
  <c r="E283" i="16"/>
  <c r="D283" i="16"/>
  <c r="R282" i="16"/>
  <c r="N282" i="16"/>
  <c r="J282" i="16"/>
  <c r="F282" i="16"/>
  <c r="E282" i="16"/>
  <c r="D282" i="16"/>
  <c r="R281" i="16"/>
  <c r="N281" i="16"/>
  <c r="J281" i="16"/>
  <c r="F281" i="16"/>
  <c r="E281" i="16"/>
  <c r="D281" i="16"/>
  <c r="R280" i="16"/>
  <c r="N280" i="16"/>
  <c r="J280" i="16"/>
  <c r="F280" i="16"/>
  <c r="E280" i="16"/>
  <c r="D280" i="16"/>
  <c r="R279" i="16"/>
  <c r="N279" i="16"/>
  <c r="J279" i="16"/>
  <c r="F279" i="16"/>
  <c r="E279" i="16"/>
  <c r="D279" i="16"/>
  <c r="R278" i="16"/>
  <c r="N278" i="16"/>
  <c r="J278" i="16"/>
  <c r="F278" i="16"/>
  <c r="E278" i="16"/>
  <c r="D278" i="16"/>
  <c r="R277" i="16"/>
  <c r="N277" i="16"/>
  <c r="J277" i="16"/>
  <c r="F277" i="16"/>
  <c r="E277" i="16"/>
  <c r="D277" i="16"/>
  <c r="R276" i="16"/>
  <c r="N276" i="16"/>
  <c r="J276" i="16"/>
  <c r="F276" i="16"/>
  <c r="E276" i="16"/>
  <c r="D276" i="16"/>
  <c r="R275" i="16"/>
  <c r="N275" i="16"/>
  <c r="J275" i="16"/>
  <c r="F275" i="16"/>
  <c r="E275" i="16"/>
  <c r="D275" i="16"/>
  <c r="R274" i="16"/>
  <c r="N274" i="16"/>
  <c r="J274" i="16"/>
  <c r="F274" i="16"/>
  <c r="E274" i="16"/>
  <c r="D274" i="16"/>
  <c r="R273" i="16"/>
  <c r="N273" i="16"/>
  <c r="J273" i="16"/>
  <c r="F273" i="16"/>
  <c r="E273" i="16"/>
  <c r="D273" i="16"/>
  <c r="R272" i="16"/>
  <c r="N272" i="16"/>
  <c r="J272" i="16"/>
  <c r="F272" i="16"/>
  <c r="E272" i="16"/>
  <c r="D272" i="16"/>
  <c r="R271" i="16"/>
  <c r="N271" i="16"/>
  <c r="J271" i="16"/>
  <c r="F271" i="16"/>
  <c r="E271" i="16"/>
  <c r="D271" i="16"/>
  <c r="R270" i="16"/>
  <c r="N270" i="16"/>
  <c r="J270" i="16"/>
  <c r="F270" i="16"/>
  <c r="E270" i="16"/>
  <c r="D270" i="16"/>
  <c r="R269" i="16"/>
  <c r="N269" i="16"/>
  <c r="J269" i="16"/>
  <c r="F269" i="16"/>
  <c r="E269" i="16"/>
  <c r="D269" i="16"/>
  <c r="R268" i="16"/>
  <c r="N268" i="16"/>
  <c r="J268" i="16"/>
  <c r="F268" i="16"/>
  <c r="E268" i="16"/>
  <c r="D268" i="16"/>
  <c r="R267" i="16"/>
  <c r="N267" i="16"/>
  <c r="J267" i="16"/>
  <c r="F267" i="16"/>
  <c r="E267" i="16"/>
  <c r="D267" i="16"/>
  <c r="R266" i="16"/>
  <c r="N266" i="16"/>
  <c r="J266" i="16"/>
  <c r="F266" i="16"/>
  <c r="E266" i="16"/>
  <c r="D266" i="16"/>
  <c r="R265" i="16"/>
  <c r="N265" i="16"/>
  <c r="J265" i="16"/>
  <c r="F265" i="16"/>
  <c r="E265" i="16"/>
  <c r="D265" i="16"/>
  <c r="R264" i="16"/>
  <c r="N264" i="16"/>
  <c r="J264" i="16"/>
  <c r="F264" i="16"/>
  <c r="E264" i="16"/>
  <c r="D264" i="16"/>
  <c r="R263" i="16"/>
  <c r="N263" i="16"/>
  <c r="J263" i="16"/>
  <c r="F263" i="16"/>
  <c r="E263" i="16"/>
  <c r="D263" i="16"/>
  <c r="R262" i="16"/>
  <c r="N262" i="16"/>
  <c r="J262" i="16"/>
  <c r="F262" i="16"/>
  <c r="E262" i="16"/>
  <c r="D262" i="16"/>
  <c r="R261" i="16"/>
  <c r="N261" i="16"/>
  <c r="J261" i="16"/>
  <c r="F261" i="16"/>
  <c r="E261" i="16"/>
  <c r="D261" i="16"/>
  <c r="R260" i="16"/>
  <c r="N260" i="16"/>
  <c r="J260" i="16"/>
  <c r="F260" i="16"/>
  <c r="E260" i="16"/>
  <c r="D260" i="16"/>
  <c r="R259" i="16"/>
  <c r="N259" i="16"/>
  <c r="J259" i="16"/>
  <c r="F259" i="16"/>
  <c r="E259" i="16"/>
  <c r="D259" i="16"/>
  <c r="R258" i="16"/>
  <c r="N258" i="16"/>
  <c r="J258" i="16"/>
  <c r="F258" i="16"/>
  <c r="E258" i="16"/>
  <c r="D258" i="16"/>
  <c r="R257" i="16"/>
  <c r="N257" i="16"/>
  <c r="J257" i="16"/>
  <c r="F257" i="16"/>
  <c r="E257" i="16"/>
  <c r="D257" i="16"/>
  <c r="R256" i="16"/>
  <c r="N256" i="16"/>
  <c r="J256" i="16"/>
  <c r="F256" i="16"/>
  <c r="E256" i="16"/>
  <c r="D256" i="16"/>
  <c r="R255" i="16"/>
  <c r="N255" i="16"/>
  <c r="J255" i="16"/>
  <c r="F255" i="16"/>
  <c r="E255" i="16"/>
  <c r="D255" i="16"/>
  <c r="R254" i="16"/>
  <c r="N254" i="16"/>
  <c r="J254" i="16"/>
  <c r="F254" i="16"/>
  <c r="E254" i="16"/>
  <c r="D254" i="16"/>
  <c r="R253" i="16"/>
  <c r="N253" i="16"/>
  <c r="J253" i="16"/>
  <c r="F253" i="16"/>
  <c r="E253" i="16"/>
  <c r="D253" i="16"/>
  <c r="R252" i="16"/>
  <c r="N252" i="16"/>
  <c r="J252" i="16"/>
  <c r="F252" i="16"/>
  <c r="E252" i="16"/>
  <c r="D252" i="16"/>
  <c r="R251" i="16"/>
  <c r="N251" i="16"/>
  <c r="J251" i="16"/>
  <c r="F251" i="16"/>
  <c r="E251" i="16"/>
  <c r="D251" i="16"/>
  <c r="R250" i="16"/>
  <c r="N250" i="16"/>
  <c r="J250" i="16"/>
  <c r="F250" i="16"/>
  <c r="E250" i="16"/>
  <c r="D250" i="16"/>
  <c r="R249" i="16"/>
  <c r="N249" i="16"/>
  <c r="J249" i="16"/>
  <c r="F249" i="16"/>
  <c r="E249" i="16"/>
  <c r="D249" i="16"/>
  <c r="R248" i="16"/>
  <c r="N248" i="16"/>
  <c r="J248" i="16"/>
  <c r="F248" i="16"/>
  <c r="E248" i="16"/>
  <c r="D248" i="16"/>
  <c r="R247" i="16"/>
  <c r="N247" i="16"/>
  <c r="J247" i="16"/>
  <c r="F247" i="16"/>
  <c r="E247" i="16"/>
  <c r="D247" i="16"/>
  <c r="R246" i="16"/>
  <c r="N246" i="16"/>
  <c r="J246" i="16"/>
  <c r="F246" i="16"/>
  <c r="E246" i="16"/>
  <c r="D246" i="16"/>
  <c r="R245" i="16"/>
  <c r="N245" i="16"/>
  <c r="J245" i="16"/>
  <c r="F245" i="16"/>
  <c r="E245" i="16"/>
  <c r="D245" i="16"/>
  <c r="R244" i="16"/>
  <c r="N244" i="16"/>
  <c r="J244" i="16"/>
  <c r="F244" i="16"/>
  <c r="E244" i="16"/>
  <c r="D244" i="16"/>
  <c r="R243" i="16"/>
  <c r="N243" i="16"/>
  <c r="J243" i="16"/>
  <c r="F243" i="16"/>
  <c r="E243" i="16"/>
  <c r="D243" i="16"/>
  <c r="R242" i="16"/>
  <c r="N242" i="16"/>
  <c r="J242" i="16"/>
  <c r="F242" i="16"/>
  <c r="E242" i="16"/>
  <c r="D242" i="16"/>
  <c r="R241" i="16"/>
  <c r="N241" i="16"/>
  <c r="J241" i="16"/>
  <c r="F241" i="16"/>
  <c r="E241" i="16"/>
  <c r="D241" i="16"/>
  <c r="R240" i="16"/>
  <c r="N240" i="16"/>
  <c r="J240" i="16"/>
  <c r="F240" i="16"/>
  <c r="E240" i="16"/>
  <c r="D240" i="16"/>
  <c r="R239" i="16"/>
  <c r="N239" i="16"/>
  <c r="J239" i="16"/>
  <c r="F239" i="16"/>
  <c r="E239" i="16"/>
  <c r="D239" i="16"/>
  <c r="R238" i="16"/>
  <c r="N238" i="16"/>
  <c r="J238" i="16"/>
  <c r="F238" i="16"/>
  <c r="E238" i="16"/>
  <c r="D238" i="16"/>
  <c r="R237" i="16"/>
  <c r="N237" i="16"/>
  <c r="J237" i="16"/>
  <c r="F237" i="16"/>
  <c r="E237" i="16"/>
  <c r="D237" i="16"/>
  <c r="R236" i="16"/>
  <c r="N236" i="16"/>
  <c r="J236" i="16"/>
  <c r="F236" i="16"/>
  <c r="E236" i="16"/>
  <c r="D236" i="16"/>
  <c r="R235" i="16"/>
  <c r="N235" i="16"/>
  <c r="J235" i="16"/>
  <c r="F235" i="16"/>
  <c r="E235" i="16"/>
  <c r="D235" i="16"/>
  <c r="R234" i="16"/>
  <c r="N234" i="16"/>
  <c r="J234" i="16"/>
  <c r="F234" i="16"/>
  <c r="E234" i="16"/>
  <c r="D234" i="16"/>
  <c r="R233" i="16"/>
  <c r="N233" i="16"/>
  <c r="J233" i="16"/>
  <c r="F233" i="16"/>
  <c r="E233" i="16"/>
  <c r="D233" i="16"/>
  <c r="R232" i="16"/>
  <c r="N232" i="16"/>
  <c r="J232" i="16"/>
  <c r="F232" i="16"/>
  <c r="E232" i="16"/>
  <c r="D232" i="16"/>
  <c r="R231" i="16"/>
  <c r="N231" i="16"/>
  <c r="J231" i="16"/>
  <c r="F231" i="16"/>
  <c r="E231" i="16"/>
  <c r="D231" i="16"/>
  <c r="R230" i="16"/>
  <c r="N230" i="16"/>
  <c r="J230" i="16"/>
  <c r="F230" i="16"/>
  <c r="E230" i="16"/>
  <c r="D230" i="16"/>
  <c r="R229" i="16"/>
  <c r="N229" i="16"/>
  <c r="J229" i="16"/>
  <c r="F229" i="16"/>
  <c r="E229" i="16"/>
  <c r="D229" i="16"/>
  <c r="R228" i="16"/>
  <c r="N228" i="16"/>
  <c r="J228" i="16"/>
  <c r="F228" i="16"/>
  <c r="E228" i="16"/>
  <c r="D228" i="16"/>
  <c r="R227" i="16"/>
  <c r="N227" i="16"/>
  <c r="J227" i="16"/>
  <c r="F227" i="16"/>
  <c r="E227" i="16"/>
  <c r="D227" i="16"/>
  <c r="R226" i="16"/>
  <c r="N226" i="16"/>
  <c r="J226" i="16"/>
  <c r="F226" i="16"/>
  <c r="E226" i="16"/>
  <c r="D226" i="16"/>
  <c r="R225" i="16"/>
  <c r="N225" i="16"/>
  <c r="J225" i="16"/>
  <c r="F225" i="16"/>
  <c r="E225" i="16"/>
  <c r="D225" i="16"/>
  <c r="R224" i="16"/>
  <c r="N224" i="16"/>
  <c r="J224" i="16"/>
  <c r="F224" i="16"/>
  <c r="E224" i="16"/>
  <c r="D224" i="16"/>
  <c r="R223" i="16"/>
  <c r="N223" i="16"/>
  <c r="J223" i="16"/>
  <c r="F223" i="16"/>
  <c r="E223" i="16"/>
  <c r="D223" i="16"/>
  <c r="R222" i="16"/>
  <c r="N222" i="16"/>
  <c r="J222" i="16"/>
  <c r="F222" i="16"/>
  <c r="E222" i="16"/>
  <c r="D222" i="16"/>
  <c r="R221" i="16"/>
  <c r="N221" i="16"/>
  <c r="J221" i="16"/>
  <c r="F221" i="16"/>
  <c r="E221" i="16"/>
  <c r="D221" i="16"/>
  <c r="R220" i="16"/>
  <c r="N220" i="16"/>
  <c r="J220" i="16"/>
  <c r="F220" i="16"/>
  <c r="E220" i="16"/>
  <c r="D220" i="16"/>
  <c r="R219" i="16"/>
  <c r="N219" i="16"/>
  <c r="J219" i="16"/>
  <c r="F219" i="16"/>
  <c r="E219" i="16"/>
  <c r="D219" i="16"/>
  <c r="R218" i="16"/>
  <c r="N218" i="16"/>
  <c r="J218" i="16"/>
  <c r="F218" i="16"/>
  <c r="E218" i="16"/>
  <c r="D218" i="16"/>
  <c r="R217" i="16"/>
  <c r="N217" i="16"/>
  <c r="J217" i="16"/>
  <c r="F217" i="16"/>
  <c r="E217" i="16"/>
  <c r="D217" i="16"/>
  <c r="R216" i="16"/>
  <c r="N216" i="16"/>
  <c r="J216" i="16"/>
  <c r="F216" i="16"/>
  <c r="E216" i="16"/>
  <c r="D216" i="16"/>
  <c r="R215" i="16"/>
  <c r="N215" i="16"/>
  <c r="J215" i="16"/>
  <c r="F215" i="16"/>
  <c r="E215" i="16"/>
  <c r="D215" i="16"/>
  <c r="R214" i="16"/>
  <c r="N214" i="16"/>
  <c r="J214" i="16"/>
  <c r="F214" i="16"/>
  <c r="E214" i="16"/>
  <c r="D214" i="16"/>
  <c r="R213" i="16"/>
  <c r="N213" i="16"/>
  <c r="J213" i="16"/>
  <c r="F213" i="16"/>
  <c r="E213" i="16"/>
  <c r="D213" i="16"/>
  <c r="R212" i="16"/>
  <c r="N212" i="16"/>
  <c r="J212" i="16"/>
  <c r="F212" i="16"/>
  <c r="E212" i="16"/>
  <c r="D212" i="16"/>
  <c r="R211" i="16"/>
  <c r="N211" i="16"/>
  <c r="J211" i="16"/>
  <c r="F211" i="16"/>
  <c r="E211" i="16"/>
  <c r="D211" i="16"/>
  <c r="R210" i="16"/>
  <c r="N210" i="16"/>
  <c r="J210" i="16"/>
  <c r="F210" i="16"/>
  <c r="E210" i="16"/>
  <c r="D210" i="16"/>
  <c r="R209" i="16"/>
  <c r="N209" i="16"/>
  <c r="J209" i="16"/>
  <c r="F209" i="16"/>
  <c r="E209" i="16"/>
  <c r="D209" i="16"/>
  <c r="R208" i="16"/>
  <c r="N208" i="16"/>
  <c r="J208" i="16"/>
  <c r="F208" i="16"/>
  <c r="E208" i="16"/>
  <c r="D208" i="16"/>
  <c r="R207" i="16"/>
  <c r="N207" i="16"/>
  <c r="J207" i="16"/>
  <c r="F207" i="16"/>
  <c r="E207" i="16"/>
  <c r="D207" i="16"/>
  <c r="R206" i="16"/>
  <c r="N206" i="16"/>
  <c r="J206" i="16"/>
  <c r="F206" i="16"/>
  <c r="E206" i="16"/>
  <c r="D206" i="16"/>
  <c r="R205" i="16"/>
  <c r="N205" i="16"/>
  <c r="J205" i="16"/>
  <c r="F205" i="16"/>
  <c r="E205" i="16"/>
  <c r="D205" i="16"/>
  <c r="R204" i="16"/>
  <c r="N204" i="16"/>
  <c r="J204" i="16"/>
  <c r="F204" i="16"/>
  <c r="E204" i="16"/>
  <c r="D204" i="16"/>
  <c r="R203" i="16"/>
  <c r="N203" i="16"/>
  <c r="J203" i="16"/>
  <c r="F203" i="16"/>
  <c r="E203" i="16"/>
  <c r="D203" i="16"/>
  <c r="R202" i="16"/>
  <c r="N202" i="16"/>
  <c r="J202" i="16"/>
  <c r="F202" i="16"/>
  <c r="E202" i="16"/>
  <c r="D202" i="16"/>
  <c r="R201" i="16"/>
  <c r="N201" i="16"/>
  <c r="J201" i="16"/>
  <c r="F201" i="16"/>
  <c r="E201" i="16"/>
  <c r="D201" i="16"/>
  <c r="R200" i="16"/>
  <c r="N200" i="16"/>
  <c r="J200" i="16"/>
  <c r="F200" i="16"/>
  <c r="E200" i="16"/>
  <c r="D200" i="16"/>
  <c r="R199" i="16"/>
  <c r="N199" i="16"/>
  <c r="J199" i="16"/>
  <c r="F199" i="16"/>
  <c r="E199" i="16"/>
  <c r="D199" i="16"/>
  <c r="R198" i="16"/>
  <c r="N198" i="16"/>
  <c r="J198" i="16"/>
  <c r="F198" i="16"/>
  <c r="E198" i="16"/>
  <c r="D198" i="16"/>
  <c r="R197" i="16"/>
  <c r="N197" i="16"/>
  <c r="J197" i="16"/>
  <c r="F197" i="16"/>
  <c r="E197" i="16"/>
  <c r="D197" i="16"/>
  <c r="R196" i="16"/>
  <c r="N196" i="16"/>
  <c r="J196" i="16"/>
  <c r="F196" i="16"/>
  <c r="E196" i="16"/>
  <c r="D196" i="16"/>
  <c r="R195" i="16"/>
  <c r="N195" i="16"/>
  <c r="J195" i="16"/>
  <c r="F195" i="16"/>
  <c r="E195" i="16"/>
  <c r="D195" i="16"/>
  <c r="R194" i="16"/>
  <c r="N194" i="16"/>
  <c r="J194" i="16"/>
  <c r="F194" i="16"/>
  <c r="E194" i="16"/>
  <c r="D194" i="16"/>
  <c r="R193" i="16"/>
  <c r="N193" i="16"/>
  <c r="J193" i="16"/>
  <c r="F193" i="16"/>
  <c r="E193" i="16"/>
  <c r="D193" i="16"/>
  <c r="R192" i="16"/>
  <c r="N192" i="16"/>
  <c r="J192" i="16"/>
  <c r="F192" i="16"/>
  <c r="E192" i="16"/>
  <c r="D192" i="16"/>
  <c r="R191" i="16"/>
  <c r="N191" i="16"/>
  <c r="J191" i="16"/>
  <c r="F191" i="16"/>
  <c r="E191" i="16"/>
  <c r="D191" i="16"/>
  <c r="R190" i="16"/>
  <c r="N190" i="16"/>
  <c r="J190" i="16"/>
  <c r="F190" i="16"/>
  <c r="E190" i="16"/>
  <c r="D190" i="16"/>
  <c r="R189" i="16"/>
  <c r="N189" i="16"/>
  <c r="J189" i="16"/>
  <c r="F189" i="16"/>
  <c r="E189" i="16"/>
  <c r="D189" i="16"/>
  <c r="R188" i="16"/>
  <c r="N188" i="16"/>
  <c r="J188" i="16"/>
  <c r="F188" i="16"/>
  <c r="E188" i="16"/>
  <c r="D188" i="16"/>
  <c r="R187" i="16"/>
  <c r="N187" i="16"/>
  <c r="J187" i="16"/>
  <c r="F187" i="16"/>
  <c r="E187" i="16"/>
  <c r="D187" i="16"/>
  <c r="R186" i="16"/>
  <c r="N186" i="16"/>
  <c r="J186" i="16"/>
  <c r="F186" i="16"/>
  <c r="E186" i="16"/>
  <c r="D186" i="16"/>
  <c r="R185" i="16"/>
  <c r="N185" i="16"/>
  <c r="J185" i="16"/>
  <c r="F185" i="16"/>
  <c r="E185" i="16"/>
  <c r="D185" i="16"/>
  <c r="R184" i="16"/>
  <c r="N184" i="16"/>
  <c r="J184" i="16"/>
  <c r="F184" i="16"/>
  <c r="E184" i="16"/>
  <c r="D184" i="16"/>
  <c r="R183" i="16"/>
  <c r="N183" i="16"/>
  <c r="J183" i="16"/>
  <c r="F183" i="16"/>
  <c r="E183" i="16"/>
  <c r="D183" i="16"/>
  <c r="R182" i="16"/>
  <c r="N182" i="16"/>
  <c r="J182" i="16"/>
  <c r="F182" i="16"/>
  <c r="E182" i="16"/>
  <c r="D182" i="16"/>
  <c r="R181" i="16"/>
  <c r="N181" i="16"/>
  <c r="J181" i="16"/>
  <c r="F181" i="16"/>
  <c r="E181" i="16"/>
  <c r="D181" i="16"/>
  <c r="R180" i="16"/>
  <c r="N180" i="16"/>
  <c r="J180" i="16"/>
  <c r="F180" i="16"/>
  <c r="E180" i="16"/>
  <c r="D180" i="16"/>
  <c r="R179" i="16"/>
  <c r="N179" i="16"/>
  <c r="J179" i="16"/>
  <c r="F179" i="16"/>
  <c r="E179" i="16"/>
  <c r="D179" i="16"/>
  <c r="R178" i="16"/>
  <c r="N178" i="16"/>
  <c r="J178" i="16"/>
  <c r="F178" i="16"/>
  <c r="E178" i="16"/>
  <c r="D178" i="16"/>
  <c r="R177" i="16"/>
  <c r="N177" i="16"/>
  <c r="J177" i="16"/>
  <c r="F177" i="16"/>
  <c r="E177" i="16"/>
  <c r="D177" i="16"/>
  <c r="R176" i="16"/>
  <c r="N176" i="16"/>
  <c r="J176" i="16"/>
  <c r="F176" i="16"/>
  <c r="E176" i="16"/>
  <c r="D176" i="16"/>
  <c r="R175" i="16"/>
  <c r="N175" i="16"/>
  <c r="J175" i="16"/>
  <c r="F175" i="16"/>
  <c r="E175" i="16"/>
  <c r="D175" i="16"/>
  <c r="R174" i="16"/>
  <c r="N174" i="16"/>
  <c r="J174" i="16"/>
  <c r="F174" i="16"/>
  <c r="E174" i="16"/>
  <c r="D174" i="16"/>
  <c r="R173" i="16"/>
  <c r="N173" i="16"/>
  <c r="J173" i="16"/>
  <c r="F173" i="16"/>
  <c r="E173" i="16"/>
  <c r="D173" i="16"/>
  <c r="R172" i="16"/>
  <c r="N172" i="16"/>
  <c r="J172" i="16"/>
  <c r="F172" i="16"/>
  <c r="E172" i="16"/>
  <c r="D172" i="16"/>
  <c r="R171" i="16"/>
  <c r="N171" i="16"/>
  <c r="J171" i="16"/>
  <c r="F171" i="16"/>
  <c r="E171" i="16"/>
  <c r="D171" i="16"/>
  <c r="R170" i="16"/>
  <c r="N170" i="16"/>
  <c r="J170" i="16"/>
  <c r="F170" i="16"/>
  <c r="E170" i="16"/>
  <c r="D170" i="16"/>
  <c r="R169" i="16"/>
  <c r="N169" i="16"/>
  <c r="J169" i="16"/>
  <c r="F169" i="16"/>
  <c r="E169" i="16"/>
  <c r="D169" i="16"/>
  <c r="R168" i="16"/>
  <c r="N168" i="16"/>
  <c r="J168" i="16"/>
  <c r="F168" i="16"/>
  <c r="E168" i="16"/>
  <c r="D168" i="16"/>
  <c r="R167" i="16"/>
  <c r="N167" i="16"/>
  <c r="J167" i="16"/>
  <c r="F167" i="16"/>
  <c r="E167" i="16"/>
  <c r="D167" i="16"/>
  <c r="R166" i="16"/>
  <c r="N166" i="16"/>
  <c r="J166" i="16"/>
  <c r="F166" i="16"/>
  <c r="E166" i="16"/>
  <c r="D166" i="16"/>
  <c r="R165" i="16"/>
  <c r="N165" i="16"/>
  <c r="J165" i="16"/>
  <c r="F165" i="16"/>
  <c r="E165" i="16"/>
  <c r="D165" i="16"/>
  <c r="R164" i="16"/>
  <c r="N164" i="16"/>
  <c r="J164" i="16"/>
  <c r="F164" i="16"/>
  <c r="E164" i="16"/>
  <c r="D164" i="16"/>
  <c r="R163" i="16"/>
  <c r="N163" i="16"/>
  <c r="J163" i="16"/>
  <c r="F163" i="16"/>
  <c r="E163" i="16"/>
  <c r="D163" i="16"/>
  <c r="R162" i="16"/>
  <c r="N162" i="16"/>
  <c r="J162" i="16"/>
  <c r="F162" i="16"/>
  <c r="E162" i="16"/>
  <c r="D162" i="16"/>
  <c r="R161" i="16"/>
  <c r="N161" i="16"/>
  <c r="J161" i="16"/>
  <c r="F161" i="16"/>
  <c r="E161" i="16"/>
  <c r="D161" i="16"/>
  <c r="R160" i="16"/>
  <c r="N160" i="16"/>
  <c r="J160" i="16"/>
  <c r="F160" i="16"/>
  <c r="E160" i="16"/>
  <c r="D160" i="16"/>
  <c r="R159" i="16"/>
  <c r="N159" i="16"/>
  <c r="J159" i="16"/>
  <c r="F159" i="16"/>
  <c r="E159" i="16"/>
  <c r="D159" i="16"/>
  <c r="R158" i="16"/>
  <c r="N158" i="16"/>
  <c r="J158" i="16"/>
  <c r="F158" i="16"/>
  <c r="E158" i="16"/>
  <c r="D158" i="16"/>
  <c r="R157" i="16"/>
  <c r="N157" i="16"/>
  <c r="J157" i="16"/>
  <c r="F157" i="16"/>
  <c r="E157" i="16"/>
  <c r="D157" i="16"/>
  <c r="R156" i="16"/>
  <c r="N156" i="16"/>
  <c r="J156" i="16"/>
  <c r="F156" i="16"/>
  <c r="E156" i="16"/>
  <c r="D156" i="16"/>
  <c r="R155" i="16"/>
  <c r="N155" i="16"/>
  <c r="J155" i="16"/>
  <c r="F155" i="16"/>
  <c r="E155" i="16"/>
  <c r="D155" i="16"/>
  <c r="R154" i="16"/>
  <c r="N154" i="16"/>
  <c r="J154" i="16"/>
  <c r="F154" i="16"/>
  <c r="E154" i="16"/>
  <c r="D154" i="16"/>
  <c r="R153" i="16"/>
  <c r="N153" i="16"/>
  <c r="J153" i="16"/>
  <c r="F153" i="16"/>
  <c r="E153" i="16"/>
  <c r="D153" i="16"/>
  <c r="R152" i="16"/>
  <c r="N152" i="16"/>
  <c r="J152" i="16"/>
  <c r="F152" i="16"/>
  <c r="E152" i="16"/>
  <c r="D152" i="16"/>
  <c r="R151" i="16"/>
  <c r="N151" i="16"/>
  <c r="J151" i="16"/>
  <c r="F151" i="16"/>
  <c r="E151" i="16"/>
  <c r="D151" i="16"/>
  <c r="R150" i="16"/>
  <c r="N150" i="16"/>
  <c r="J150" i="16"/>
  <c r="F150" i="16"/>
  <c r="E150" i="16"/>
  <c r="D150" i="16"/>
  <c r="R149" i="16"/>
  <c r="N149" i="16"/>
  <c r="J149" i="16"/>
  <c r="F149" i="16"/>
  <c r="E149" i="16"/>
  <c r="D149" i="16"/>
  <c r="R148" i="16"/>
  <c r="N148" i="16"/>
  <c r="J148" i="16"/>
  <c r="F148" i="16"/>
  <c r="E148" i="16"/>
  <c r="D148" i="16"/>
  <c r="R147" i="16"/>
  <c r="N147" i="16"/>
  <c r="J147" i="16"/>
  <c r="F147" i="16"/>
  <c r="E147" i="16"/>
  <c r="D147" i="16"/>
  <c r="R146" i="16"/>
  <c r="N146" i="16"/>
  <c r="J146" i="16"/>
  <c r="F146" i="16"/>
  <c r="E146" i="16"/>
  <c r="D146" i="16"/>
  <c r="R145" i="16"/>
  <c r="N145" i="16"/>
  <c r="J145" i="16"/>
  <c r="F145" i="16"/>
  <c r="E145" i="16"/>
  <c r="D145" i="16"/>
  <c r="R144" i="16"/>
  <c r="N144" i="16"/>
  <c r="J144" i="16"/>
  <c r="F144" i="16"/>
  <c r="E144" i="16"/>
  <c r="D144" i="16"/>
  <c r="R143" i="16"/>
  <c r="N143" i="16"/>
  <c r="J143" i="16"/>
  <c r="F143" i="16"/>
  <c r="E143" i="16"/>
  <c r="D143" i="16"/>
  <c r="R142" i="16"/>
  <c r="N142" i="16"/>
  <c r="J142" i="16"/>
  <c r="F142" i="16"/>
  <c r="E142" i="16"/>
  <c r="D142" i="16"/>
  <c r="R141" i="16"/>
  <c r="N141" i="16"/>
  <c r="J141" i="16"/>
  <c r="F141" i="16"/>
  <c r="E141" i="16"/>
  <c r="D141" i="16"/>
  <c r="R140" i="16"/>
  <c r="N140" i="16"/>
  <c r="J140" i="16"/>
  <c r="F140" i="16"/>
  <c r="E140" i="16"/>
  <c r="D140" i="16"/>
  <c r="R139" i="16"/>
  <c r="N139" i="16"/>
  <c r="J139" i="16"/>
  <c r="F139" i="16"/>
  <c r="E139" i="16"/>
  <c r="D139" i="16"/>
  <c r="R138" i="16"/>
  <c r="N138" i="16"/>
  <c r="J138" i="16"/>
  <c r="F138" i="16"/>
  <c r="E138" i="16"/>
  <c r="D138" i="16"/>
  <c r="R137" i="16"/>
  <c r="N137" i="16"/>
  <c r="J137" i="16"/>
  <c r="F137" i="16"/>
  <c r="E137" i="16"/>
  <c r="D137" i="16"/>
  <c r="R136" i="16"/>
  <c r="N136" i="16"/>
  <c r="J136" i="16"/>
  <c r="F136" i="16"/>
  <c r="E136" i="16"/>
  <c r="D136" i="16"/>
  <c r="R135" i="16"/>
  <c r="N135" i="16"/>
  <c r="J135" i="16"/>
  <c r="F135" i="16"/>
  <c r="E135" i="16"/>
  <c r="D135" i="16"/>
  <c r="R134" i="16"/>
  <c r="N134" i="16"/>
  <c r="J134" i="16"/>
  <c r="F134" i="16"/>
  <c r="E134" i="16"/>
  <c r="D134" i="16"/>
  <c r="R133" i="16"/>
  <c r="N133" i="16"/>
  <c r="J133" i="16"/>
  <c r="F133" i="16"/>
  <c r="E133" i="16"/>
  <c r="D133" i="16"/>
  <c r="R132" i="16"/>
  <c r="N132" i="16"/>
  <c r="J132" i="16"/>
  <c r="F132" i="16"/>
  <c r="E132" i="16"/>
  <c r="D132" i="16"/>
  <c r="R131" i="16"/>
  <c r="N131" i="16"/>
  <c r="J131" i="16"/>
  <c r="F131" i="16"/>
  <c r="E131" i="16"/>
  <c r="D131" i="16"/>
  <c r="R130" i="16"/>
  <c r="N130" i="16"/>
  <c r="J130" i="16"/>
  <c r="F130" i="16"/>
  <c r="E130" i="16"/>
  <c r="D130" i="16"/>
  <c r="R129" i="16"/>
  <c r="N129" i="16"/>
  <c r="J129" i="16"/>
  <c r="F129" i="16"/>
  <c r="E129" i="16"/>
  <c r="D129" i="16"/>
  <c r="R128" i="16"/>
  <c r="N128" i="16"/>
  <c r="J128" i="16"/>
  <c r="F128" i="16"/>
  <c r="E128" i="16"/>
  <c r="D128" i="16"/>
  <c r="R127" i="16"/>
  <c r="N127" i="16"/>
  <c r="J127" i="16"/>
  <c r="F127" i="16"/>
  <c r="E127" i="16"/>
  <c r="D127" i="16"/>
  <c r="R126" i="16"/>
  <c r="N126" i="16"/>
  <c r="J126" i="16"/>
  <c r="F126" i="16"/>
  <c r="E126" i="16"/>
  <c r="D126" i="16"/>
  <c r="R125" i="16"/>
  <c r="N125" i="16"/>
  <c r="J125" i="16"/>
  <c r="F125" i="16"/>
  <c r="E125" i="16"/>
  <c r="D125" i="16"/>
  <c r="R124" i="16"/>
  <c r="N124" i="16"/>
  <c r="J124" i="16"/>
  <c r="F124" i="16"/>
  <c r="E124" i="16"/>
  <c r="D124" i="16"/>
  <c r="R123" i="16"/>
  <c r="N123" i="16"/>
  <c r="J123" i="16"/>
  <c r="F123" i="16"/>
  <c r="E123" i="16"/>
  <c r="D123" i="16"/>
  <c r="R122" i="16"/>
  <c r="N122" i="16"/>
  <c r="J122" i="16"/>
  <c r="F122" i="16"/>
  <c r="E122" i="16"/>
  <c r="D122" i="16"/>
  <c r="R121" i="16"/>
  <c r="N121" i="16"/>
  <c r="J121" i="16"/>
  <c r="F121" i="16"/>
  <c r="E121" i="16"/>
  <c r="D121" i="16"/>
  <c r="R120" i="16"/>
  <c r="N120" i="16"/>
  <c r="J120" i="16"/>
  <c r="F120" i="16"/>
  <c r="E120" i="16"/>
  <c r="D120" i="16"/>
  <c r="R119" i="16"/>
  <c r="N119" i="16"/>
  <c r="J119" i="16"/>
  <c r="F119" i="16"/>
  <c r="E119" i="16"/>
  <c r="D119" i="16"/>
  <c r="R118" i="16"/>
  <c r="N118" i="16"/>
  <c r="J118" i="16"/>
  <c r="F118" i="16"/>
  <c r="E118" i="16"/>
  <c r="D118" i="16"/>
  <c r="R117" i="16"/>
  <c r="N117" i="16"/>
  <c r="J117" i="16"/>
  <c r="F117" i="16"/>
  <c r="E117" i="16"/>
  <c r="D117" i="16"/>
  <c r="R116" i="16"/>
  <c r="N116" i="16"/>
  <c r="J116" i="16"/>
  <c r="F116" i="16"/>
  <c r="E116" i="16"/>
  <c r="D116" i="16"/>
  <c r="R115" i="16"/>
  <c r="N115" i="16"/>
  <c r="J115" i="16"/>
  <c r="F115" i="16"/>
  <c r="E115" i="16"/>
  <c r="D115" i="16"/>
  <c r="R114" i="16"/>
  <c r="N114" i="16"/>
  <c r="J114" i="16"/>
  <c r="F114" i="16"/>
  <c r="E114" i="16"/>
  <c r="D114" i="16"/>
  <c r="R113" i="16"/>
  <c r="N113" i="16"/>
  <c r="J113" i="16"/>
  <c r="F113" i="16"/>
  <c r="E113" i="16"/>
  <c r="D113" i="16"/>
  <c r="R112" i="16"/>
  <c r="N112" i="16"/>
  <c r="J112" i="16"/>
  <c r="F112" i="16"/>
  <c r="E112" i="16"/>
  <c r="D112" i="16"/>
  <c r="R111" i="16"/>
  <c r="N111" i="16"/>
  <c r="J111" i="16"/>
  <c r="F111" i="16"/>
  <c r="E111" i="16"/>
  <c r="D111" i="16"/>
  <c r="R110" i="16"/>
  <c r="N110" i="16"/>
  <c r="J110" i="16"/>
  <c r="F110" i="16"/>
  <c r="E110" i="16"/>
  <c r="D110" i="16"/>
  <c r="R109" i="16"/>
  <c r="N109" i="16"/>
  <c r="J109" i="16"/>
  <c r="F109" i="16"/>
  <c r="E109" i="16"/>
  <c r="D109" i="16"/>
  <c r="R108" i="16"/>
  <c r="N108" i="16"/>
  <c r="J108" i="16"/>
  <c r="F108" i="16"/>
  <c r="E108" i="16"/>
  <c r="D108" i="16"/>
  <c r="R107" i="16"/>
  <c r="N107" i="16"/>
  <c r="J107" i="16"/>
  <c r="F107" i="16"/>
  <c r="E107" i="16"/>
  <c r="D107" i="16"/>
  <c r="R106" i="16"/>
  <c r="N106" i="16"/>
  <c r="J106" i="16"/>
  <c r="F106" i="16"/>
  <c r="E106" i="16"/>
  <c r="D106" i="16"/>
  <c r="R105" i="16"/>
  <c r="N105" i="16"/>
  <c r="J105" i="16"/>
  <c r="F105" i="16"/>
  <c r="E105" i="16"/>
  <c r="D105" i="16"/>
  <c r="R104" i="16"/>
  <c r="N104" i="16"/>
  <c r="J104" i="16"/>
  <c r="F104" i="16"/>
  <c r="E104" i="16"/>
  <c r="D104" i="16"/>
  <c r="R103" i="16"/>
  <c r="N103" i="16"/>
  <c r="J103" i="16"/>
  <c r="F103" i="16"/>
  <c r="E103" i="16"/>
  <c r="D103" i="16"/>
  <c r="R102" i="16"/>
  <c r="N102" i="16"/>
  <c r="J102" i="16"/>
  <c r="F102" i="16"/>
  <c r="E102" i="16"/>
  <c r="D102" i="16"/>
  <c r="R101" i="16"/>
  <c r="N101" i="16"/>
  <c r="J101" i="16"/>
  <c r="F101" i="16"/>
  <c r="E101" i="16"/>
  <c r="D101" i="16"/>
  <c r="R100" i="16"/>
  <c r="N100" i="16"/>
  <c r="J100" i="16"/>
  <c r="F100" i="16"/>
  <c r="E100" i="16"/>
  <c r="D100" i="16"/>
  <c r="R99" i="16"/>
  <c r="N99" i="16"/>
  <c r="J99" i="16"/>
  <c r="F99" i="16"/>
  <c r="E99" i="16"/>
  <c r="D99" i="16"/>
  <c r="R98" i="16"/>
  <c r="N98" i="16"/>
  <c r="J98" i="16"/>
  <c r="F98" i="16"/>
  <c r="E98" i="16"/>
  <c r="D98" i="16"/>
  <c r="R97" i="16"/>
  <c r="N97" i="16"/>
  <c r="J97" i="16"/>
  <c r="F97" i="16"/>
  <c r="E97" i="16"/>
  <c r="D97" i="16"/>
  <c r="R96" i="16"/>
  <c r="N96" i="16"/>
  <c r="J96" i="16"/>
  <c r="F96" i="16"/>
  <c r="E96" i="16"/>
  <c r="D96" i="16"/>
  <c r="R95" i="16"/>
  <c r="N95" i="16"/>
  <c r="J95" i="16"/>
  <c r="F95" i="16"/>
  <c r="E95" i="16"/>
  <c r="D95" i="16"/>
  <c r="R94" i="16"/>
  <c r="N94" i="16"/>
  <c r="J94" i="16"/>
  <c r="F94" i="16"/>
  <c r="E94" i="16"/>
  <c r="D94" i="16"/>
  <c r="R93" i="16"/>
  <c r="N93" i="16"/>
  <c r="J93" i="16"/>
  <c r="F93" i="16"/>
  <c r="E93" i="16"/>
  <c r="D93" i="16"/>
  <c r="R92" i="16"/>
  <c r="N92" i="16"/>
  <c r="J92" i="16"/>
  <c r="F92" i="16"/>
  <c r="E92" i="16"/>
  <c r="D92" i="16"/>
  <c r="R91" i="16"/>
  <c r="N91" i="16"/>
  <c r="J91" i="16"/>
  <c r="F91" i="16"/>
  <c r="E91" i="16"/>
  <c r="D91" i="16"/>
  <c r="R90" i="16"/>
  <c r="N90" i="16"/>
  <c r="J90" i="16"/>
  <c r="F90" i="16"/>
  <c r="E90" i="16"/>
  <c r="D90" i="16"/>
  <c r="R89" i="16"/>
  <c r="N89" i="16"/>
  <c r="J89" i="16"/>
  <c r="F89" i="16"/>
  <c r="E89" i="16"/>
  <c r="D89" i="16"/>
  <c r="R88" i="16"/>
  <c r="N88" i="16"/>
  <c r="J88" i="16"/>
  <c r="F88" i="16"/>
  <c r="E88" i="16"/>
  <c r="D88" i="16"/>
  <c r="R87" i="16"/>
  <c r="N87" i="16"/>
  <c r="J87" i="16"/>
  <c r="F87" i="16"/>
  <c r="E87" i="16"/>
  <c r="D87" i="16"/>
  <c r="R86" i="16"/>
  <c r="N86" i="16"/>
  <c r="J86" i="16"/>
  <c r="F86" i="16"/>
  <c r="E86" i="16"/>
  <c r="D86" i="16"/>
  <c r="R85" i="16"/>
  <c r="N85" i="16"/>
  <c r="J85" i="16"/>
  <c r="F85" i="16"/>
  <c r="E85" i="16"/>
  <c r="D85" i="16"/>
  <c r="R84" i="16"/>
  <c r="N84" i="16"/>
  <c r="J84" i="16"/>
  <c r="F84" i="16"/>
  <c r="E84" i="16"/>
  <c r="D84" i="16"/>
  <c r="R83" i="16"/>
  <c r="N83" i="16"/>
  <c r="J83" i="16"/>
  <c r="F83" i="16"/>
  <c r="E83" i="16"/>
  <c r="D83" i="16"/>
  <c r="R82" i="16"/>
  <c r="N82" i="16"/>
  <c r="J82" i="16"/>
  <c r="F82" i="16"/>
  <c r="E82" i="16"/>
  <c r="D82" i="16"/>
  <c r="R81" i="16"/>
  <c r="N81" i="16"/>
  <c r="J81" i="16"/>
  <c r="F81" i="16"/>
  <c r="E81" i="16"/>
  <c r="D81" i="16"/>
  <c r="R80" i="16"/>
  <c r="N80" i="16"/>
  <c r="J80" i="16"/>
  <c r="F80" i="16"/>
  <c r="E80" i="16"/>
  <c r="D80" i="16"/>
  <c r="R79" i="16"/>
  <c r="N79" i="16"/>
  <c r="J79" i="16"/>
  <c r="F79" i="16"/>
  <c r="E79" i="16"/>
  <c r="D79" i="16"/>
  <c r="R78" i="16"/>
  <c r="N78" i="16"/>
  <c r="J78" i="16"/>
  <c r="F78" i="16"/>
  <c r="E78" i="16"/>
  <c r="D78" i="16"/>
  <c r="R77" i="16"/>
  <c r="N77" i="16"/>
  <c r="J77" i="16"/>
  <c r="F77" i="16"/>
  <c r="E77" i="16"/>
  <c r="D77" i="16"/>
  <c r="R76" i="16"/>
  <c r="N76" i="16"/>
  <c r="J76" i="16"/>
  <c r="F76" i="16"/>
  <c r="E76" i="16"/>
  <c r="D76" i="16"/>
  <c r="R75" i="16"/>
  <c r="N75" i="16"/>
  <c r="J75" i="16"/>
  <c r="F75" i="16"/>
  <c r="E75" i="16"/>
  <c r="D75" i="16"/>
  <c r="R74" i="16"/>
  <c r="N74" i="16"/>
  <c r="J74" i="16"/>
  <c r="F74" i="16"/>
  <c r="E74" i="16"/>
  <c r="D74" i="16"/>
  <c r="R73" i="16"/>
  <c r="N73" i="16"/>
  <c r="J73" i="16"/>
  <c r="F73" i="16"/>
  <c r="E73" i="16"/>
  <c r="D73" i="16"/>
  <c r="R72" i="16"/>
  <c r="N72" i="16"/>
  <c r="J72" i="16"/>
  <c r="F72" i="16"/>
  <c r="E72" i="16"/>
  <c r="D72" i="16"/>
  <c r="R71" i="16"/>
  <c r="N71" i="16"/>
  <c r="J71" i="16"/>
  <c r="F71" i="16"/>
  <c r="E71" i="16"/>
  <c r="D71" i="16"/>
  <c r="R70" i="16"/>
  <c r="N70" i="16"/>
  <c r="J70" i="16"/>
  <c r="F70" i="16"/>
  <c r="E70" i="16"/>
  <c r="D70" i="16"/>
  <c r="R69" i="16"/>
  <c r="N69" i="16"/>
  <c r="J69" i="16"/>
  <c r="F69" i="16"/>
  <c r="E69" i="16"/>
  <c r="D69" i="16"/>
  <c r="R68" i="16"/>
  <c r="N68" i="16"/>
  <c r="J68" i="16"/>
  <c r="F68" i="16"/>
  <c r="E68" i="16"/>
  <c r="D68" i="16"/>
  <c r="R67" i="16"/>
  <c r="N67" i="16"/>
  <c r="J67" i="16"/>
  <c r="F67" i="16"/>
  <c r="E67" i="16"/>
  <c r="D67" i="16"/>
  <c r="R66" i="16"/>
  <c r="N66" i="16"/>
  <c r="J66" i="16"/>
  <c r="F66" i="16"/>
  <c r="E66" i="16"/>
  <c r="D66" i="16"/>
  <c r="R65" i="16"/>
  <c r="N65" i="16"/>
  <c r="J65" i="16"/>
  <c r="F65" i="16"/>
  <c r="E65" i="16"/>
  <c r="D65" i="16"/>
  <c r="R64" i="16"/>
  <c r="N64" i="16"/>
  <c r="J64" i="16"/>
  <c r="F64" i="16"/>
  <c r="E64" i="16"/>
  <c r="D64" i="16"/>
  <c r="R63" i="16"/>
  <c r="N63" i="16"/>
  <c r="J63" i="16"/>
  <c r="F63" i="16"/>
  <c r="E63" i="16"/>
  <c r="D63" i="16"/>
  <c r="R62" i="16"/>
  <c r="N62" i="16"/>
  <c r="J62" i="16"/>
  <c r="F62" i="16"/>
  <c r="E62" i="16"/>
  <c r="D62" i="16"/>
  <c r="R61" i="16"/>
  <c r="N61" i="16"/>
  <c r="J61" i="16"/>
  <c r="F61" i="16"/>
  <c r="E61" i="16"/>
  <c r="D61" i="16"/>
  <c r="R60" i="16"/>
  <c r="N60" i="16"/>
  <c r="J60" i="16"/>
  <c r="F60" i="16"/>
  <c r="E60" i="16"/>
  <c r="D60" i="16"/>
  <c r="R59" i="16"/>
  <c r="N59" i="16"/>
  <c r="J59" i="16"/>
  <c r="F59" i="16"/>
  <c r="E59" i="16"/>
  <c r="D59" i="16"/>
  <c r="R58" i="16"/>
  <c r="N58" i="16"/>
  <c r="J58" i="16"/>
  <c r="F58" i="16"/>
  <c r="E58" i="16"/>
  <c r="D58" i="16"/>
  <c r="R57" i="16"/>
  <c r="N57" i="16"/>
  <c r="J57" i="16"/>
  <c r="F57" i="16"/>
  <c r="E57" i="16"/>
  <c r="D57" i="16"/>
  <c r="R56" i="16"/>
  <c r="N56" i="16"/>
  <c r="J56" i="16"/>
  <c r="F56" i="16"/>
  <c r="E56" i="16"/>
  <c r="D56" i="16"/>
  <c r="R55" i="16"/>
  <c r="N55" i="16"/>
  <c r="J55" i="16"/>
  <c r="F55" i="16"/>
  <c r="E55" i="16"/>
  <c r="D55" i="16"/>
  <c r="R54" i="16"/>
  <c r="N54" i="16"/>
  <c r="J54" i="16"/>
  <c r="F54" i="16"/>
  <c r="E54" i="16"/>
  <c r="D54" i="16"/>
  <c r="R53" i="16"/>
  <c r="N53" i="16"/>
  <c r="J53" i="16"/>
  <c r="F53" i="16"/>
  <c r="E53" i="16"/>
  <c r="D53" i="16"/>
  <c r="R52" i="16"/>
  <c r="N52" i="16"/>
  <c r="J52" i="16"/>
  <c r="F52" i="16"/>
  <c r="E52" i="16"/>
  <c r="D52" i="16"/>
  <c r="R51" i="16"/>
  <c r="N51" i="16"/>
  <c r="J51" i="16"/>
  <c r="F51" i="16"/>
  <c r="E51" i="16"/>
  <c r="D51" i="16"/>
  <c r="R50" i="16"/>
  <c r="N50" i="16"/>
  <c r="J50" i="16"/>
  <c r="F50" i="16"/>
  <c r="E50" i="16"/>
  <c r="D50" i="16"/>
  <c r="R49" i="16"/>
  <c r="N49" i="16"/>
  <c r="J49" i="16"/>
  <c r="F49" i="16"/>
  <c r="E49" i="16"/>
  <c r="D49" i="16"/>
  <c r="R48" i="16"/>
  <c r="N48" i="16"/>
  <c r="J48" i="16"/>
  <c r="F48" i="16"/>
  <c r="E48" i="16"/>
  <c r="D48" i="16"/>
  <c r="R47" i="16"/>
  <c r="N47" i="16"/>
  <c r="J47" i="16"/>
  <c r="F47" i="16"/>
  <c r="E47" i="16"/>
  <c r="D47" i="16"/>
  <c r="R46" i="16"/>
  <c r="N46" i="16"/>
  <c r="J46" i="16"/>
  <c r="F46" i="16"/>
  <c r="E46" i="16"/>
  <c r="D46" i="16"/>
  <c r="R45" i="16"/>
  <c r="N45" i="16"/>
  <c r="J45" i="16"/>
  <c r="F45" i="16"/>
  <c r="E45" i="16"/>
  <c r="D45" i="16"/>
  <c r="R44" i="16"/>
  <c r="N44" i="16"/>
  <c r="J44" i="16"/>
  <c r="F44" i="16"/>
  <c r="E44" i="16"/>
  <c r="D44" i="16"/>
  <c r="R43" i="16"/>
  <c r="N43" i="16"/>
  <c r="J43" i="16"/>
  <c r="F43" i="16"/>
  <c r="E43" i="16"/>
  <c r="D43" i="16"/>
  <c r="R42" i="16"/>
  <c r="N42" i="16"/>
  <c r="J42" i="16"/>
  <c r="F42" i="16"/>
  <c r="E42" i="16"/>
  <c r="D42" i="16"/>
  <c r="R41" i="16"/>
  <c r="N41" i="16"/>
  <c r="J41" i="16"/>
  <c r="F41" i="16"/>
  <c r="E41" i="16"/>
  <c r="D41" i="16"/>
  <c r="R40" i="16"/>
  <c r="N40" i="16"/>
  <c r="J40" i="16"/>
  <c r="F40" i="16"/>
  <c r="E40" i="16"/>
  <c r="D40" i="16"/>
  <c r="R39" i="16"/>
  <c r="N39" i="16"/>
  <c r="J39" i="16"/>
  <c r="F39" i="16"/>
  <c r="E39" i="16"/>
  <c r="D39" i="16"/>
  <c r="R38" i="16"/>
  <c r="N38" i="16"/>
  <c r="J38" i="16"/>
  <c r="F38" i="16"/>
  <c r="E38" i="16"/>
  <c r="D38" i="16"/>
  <c r="R37" i="16"/>
  <c r="N37" i="16"/>
  <c r="J37" i="16"/>
  <c r="F37" i="16"/>
  <c r="E37" i="16"/>
  <c r="D37" i="16"/>
  <c r="R36" i="16"/>
  <c r="N36" i="16"/>
  <c r="J36" i="16"/>
  <c r="F36" i="16"/>
  <c r="E36" i="16"/>
  <c r="D36" i="16"/>
  <c r="R35" i="16"/>
  <c r="N35" i="16"/>
  <c r="J35" i="16"/>
  <c r="F35" i="16"/>
  <c r="E35" i="16"/>
  <c r="D35" i="16"/>
  <c r="R34" i="16"/>
  <c r="N34" i="16"/>
  <c r="J34" i="16"/>
  <c r="F34" i="16"/>
  <c r="E34" i="16"/>
  <c r="D34" i="16"/>
  <c r="R33" i="16"/>
  <c r="N33" i="16"/>
  <c r="J33" i="16"/>
  <c r="F33" i="16"/>
  <c r="E33" i="16"/>
  <c r="D33" i="16"/>
  <c r="R32" i="16"/>
  <c r="N32" i="16"/>
  <c r="J32" i="16"/>
  <c r="F32" i="16"/>
  <c r="E32" i="16"/>
  <c r="D32" i="16"/>
  <c r="R31" i="16"/>
  <c r="N31" i="16"/>
  <c r="J31" i="16"/>
  <c r="F31" i="16"/>
  <c r="E31" i="16"/>
  <c r="D31" i="16"/>
  <c r="R30" i="16"/>
  <c r="N30" i="16"/>
  <c r="J30" i="16"/>
  <c r="F30" i="16"/>
  <c r="E30" i="16"/>
  <c r="D30" i="16"/>
  <c r="R29" i="16"/>
  <c r="N29" i="16"/>
  <c r="J29" i="16"/>
  <c r="F29" i="16"/>
  <c r="E29" i="16"/>
  <c r="D29" i="16"/>
  <c r="R28" i="16"/>
  <c r="N28" i="16"/>
  <c r="J28" i="16"/>
  <c r="F28" i="16"/>
  <c r="E28" i="16"/>
  <c r="D28" i="16"/>
  <c r="R27" i="16"/>
  <c r="N27" i="16"/>
  <c r="J27" i="16"/>
  <c r="F27" i="16"/>
  <c r="E27" i="16"/>
  <c r="D27" i="16"/>
  <c r="R26" i="16"/>
  <c r="N26" i="16"/>
  <c r="J26" i="16"/>
  <c r="F26" i="16"/>
  <c r="E26" i="16"/>
  <c r="D26" i="16"/>
  <c r="R25" i="16"/>
  <c r="N25" i="16"/>
  <c r="J25" i="16"/>
  <c r="F25" i="16"/>
  <c r="E25" i="16"/>
  <c r="D25" i="16"/>
  <c r="R24" i="16"/>
  <c r="N24" i="16"/>
  <c r="J24" i="16"/>
  <c r="F24" i="16"/>
  <c r="E24" i="16"/>
  <c r="D24" i="16"/>
  <c r="R23" i="16"/>
  <c r="N23" i="16"/>
  <c r="J23" i="16"/>
  <c r="F23" i="16"/>
  <c r="E23" i="16"/>
  <c r="D23" i="16"/>
  <c r="R22" i="16"/>
  <c r="N22" i="16"/>
  <c r="J22" i="16"/>
  <c r="F22" i="16"/>
  <c r="E22" i="16"/>
  <c r="D22" i="16"/>
  <c r="R21" i="16"/>
  <c r="N21" i="16"/>
  <c r="J21" i="16"/>
  <c r="F21" i="16"/>
  <c r="E21" i="16"/>
  <c r="D21" i="16"/>
  <c r="R20" i="16"/>
  <c r="N20" i="16"/>
  <c r="J20" i="16"/>
  <c r="F20" i="16"/>
  <c r="E20" i="16"/>
  <c r="D20" i="16"/>
  <c r="R19" i="16"/>
  <c r="N19" i="16"/>
  <c r="J19" i="16"/>
  <c r="F19" i="16"/>
  <c r="E19" i="16"/>
  <c r="D19" i="16"/>
  <c r="R18" i="16"/>
  <c r="N18" i="16"/>
  <c r="J18" i="16"/>
  <c r="F18" i="16"/>
  <c r="E18" i="16"/>
  <c r="D18" i="16"/>
  <c r="R17" i="16"/>
  <c r="N17" i="16"/>
  <c r="J17" i="16"/>
  <c r="F17" i="16"/>
  <c r="E17" i="16"/>
  <c r="D17" i="16"/>
  <c r="R16" i="16"/>
  <c r="N16" i="16"/>
  <c r="J16" i="16"/>
  <c r="F16" i="16"/>
  <c r="E16" i="16"/>
  <c r="D16" i="16"/>
  <c r="R15" i="16"/>
  <c r="N15" i="16"/>
  <c r="J15" i="16"/>
  <c r="F15" i="16"/>
  <c r="E15" i="16"/>
  <c r="D15" i="16"/>
  <c r="R14" i="16"/>
  <c r="N14" i="16"/>
  <c r="J14" i="16"/>
  <c r="F14" i="16"/>
  <c r="E14" i="16"/>
  <c r="D14" i="16"/>
  <c r="R13" i="16"/>
  <c r="N13" i="16"/>
  <c r="J13" i="16"/>
  <c r="F13" i="16"/>
  <c r="E13" i="16"/>
  <c r="D13" i="16"/>
  <c r="R12" i="16"/>
  <c r="N12" i="16"/>
  <c r="J12" i="16"/>
  <c r="F12" i="16"/>
  <c r="E12" i="16"/>
  <c r="D12" i="16"/>
  <c r="R11" i="16"/>
  <c r="N11" i="16"/>
  <c r="J11" i="16"/>
  <c r="F11" i="16"/>
  <c r="E11" i="16"/>
  <c r="D11" i="16"/>
  <c r="R10" i="16"/>
  <c r="N10" i="16"/>
  <c r="J10" i="16"/>
  <c r="F10" i="16"/>
  <c r="E10" i="16"/>
  <c r="D10" i="16"/>
  <c r="R9" i="16"/>
  <c r="N9" i="16"/>
  <c r="J9" i="16"/>
  <c r="F9" i="16"/>
  <c r="E9" i="16"/>
  <c r="D9" i="16"/>
  <c r="R8" i="16"/>
  <c r="N8" i="16"/>
  <c r="J8" i="16"/>
  <c r="F8" i="16"/>
  <c r="E8" i="16"/>
  <c r="D8" i="16"/>
  <c r="R7" i="16"/>
  <c r="N7" i="16"/>
  <c r="J7" i="16"/>
  <c r="F7" i="16"/>
  <c r="E7" i="16"/>
  <c r="D7" i="16"/>
  <c r="R6" i="16"/>
  <c r="N6" i="16"/>
  <c r="J6" i="16"/>
  <c r="F6" i="16"/>
  <c r="E6" i="16"/>
  <c r="D6" i="16"/>
  <c r="R5" i="16"/>
  <c r="N5" i="16"/>
  <c r="J5" i="16"/>
  <c r="F5" i="16"/>
  <c r="E5" i="16"/>
  <c r="D5" i="16"/>
  <c r="R4" i="16"/>
  <c r="N4" i="16"/>
  <c r="J4" i="16"/>
  <c r="F4" i="16"/>
  <c r="E4" i="16"/>
  <c r="D4" i="16"/>
  <c r="R3" i="16"/>
  <c r="N3" i="16"/>
  <c r="J3" i="16"/>
  <c r="F3" i="16"/>
  <c r="E3" i="16"/>
  <c r="D3" i="16"/>
  <c r="R2" i="16"/>
  <c r="N2" i="16"/>
  <c r="J2" i="16"/>
  <c r="F2" i="16"/>
  <c r="E2" i="16"/>
  <c r="D2" i="16"/>
  <c r="BV277" i="15"/>
  <c r="BV276" i="15"/>
  <c r="BV275" i="15"/>
  <c r="BV274" i="15"/>
  <c r="BV273" i="15"/>
  <c r="BV272" i="15"/>
  <c r="BV271" i="15"/>
  <c r="BV270" i="15"/>
  <c r="BV269" i="15"/>
  <c r="BV268" i="15"/>
  <c r="BV267" i="15"/>
  <c r="BV266" i="15"/>
  <c r="BV265" i="15"/>
  <c r="BV264" i="15"/>
  <c r="BV263" i="15"/>
  <c r="BV262" i="15"/>
  <c r="BV261" i="15"/>
  <c r="BV260" i="15"/>
  <c r="BV259" i="15"/>
  <c r="BV258" i="15"/>
  <c r="BV257" i="15"/>
  <c r="BV256" i="15"/>
  <c r="BV255" i="15"/>
  <c r="BV254" i="15"/>
  <c r="BV253" i="15"/>
  <c r="BV252" i="15"/>
  <c r="BV251" i="15"/>
  <c r="BV250" i="15"/>
  <c r="BV249" i="15"/>
  <c r="BV248" i="15"/>
  <c r="BV247" i="15"/>
  <c r="BV246" i="15"/>
  <c r="BV245" i="15"/>
  <c r="BV244" i="15"/>
  <c r="BV243" i="15"/>
  <c r="BV242" i="15"/>
  <c r="BV241" i="15"/>
  <c r="BV240" i="15"/>
  <c r="BV239" i="15"/>
  <c r="BV238" i="15"/>
  <c r="BV237" i="15"/>
  <c r="BV236" i="15"/>
  <c r="BV235" i="15"/>
  <c r="BV234" i="15"/>
  <c r="BV233" i="15"/>
  <c r="BV232" i="15"/>
  <c r="BV231" i="15"/>
  <c r="BV230" i="15"/>
  <c r="BV229" i="15"/>
  <c r="BV228" i="15"/>
  <c r="BV227" i="15"/>
  <c r="BV226" i="15"/>
  <c r="BV225" i="15"/>
  <c r="BV224" i="15"/>
  <c r="BV223" i="15"/>
  <c r="BV222" i="15"/>
  <c r="BV221" i="15"/>
  <c r="BV220" i="15"/>
  <c r="BV219" i="15"/>
  <c r="BV218" i="15"/>
  <c r="BV217" i="15"/>
  <c r="BV216" i="15"/>
  <c r="BV215" i="15"/>
  <c r="BV214" i="15"/>
  <c r="BV213" i="15"/>
  <c r="BV212" i="15"/>
  <c r="BV211" i="15"/>
  <c r="BV210" i="15"/>
  <c r="BV209" i="15"/>
  <c r="BV208" i="15"/>
  <c r="BV207" i="15"/>
  <c r="BV206" i="15"/>
  <c r="BV205" i="15"/>
  <c r="BV204" i="15"/>
  <c r="BV203" i="15"/>
  <c r="BV202" i="15"/>
  <c r="BV201" i="15"/>
  <c r="BV200" i="15"/>
  <c r="BV199" i="15"/>
  <c r="BV198" i="15"/>
  <c r="BV197" i="15"/>
  <c r="BV196" i="15"/>
  <c r="BV195" i="15"/>
  <c r="BV194" i="15"/>
  <c r="BV193" i="15"/>
  <c r="BV192" i="15"/>
  <c r="BV191" i="15"/>
  <c r="BV190" i="15"/>
  <c r="BV189" i="15"/>
  <c r="BV188" i="15"/>
  <c r="BV187" i="15"/>
  <c r="BV186" i="15"/>
  <c r="BV185" i="15"/>
  <c r="BV184" i="15"/>
  <c r="BV183" i="15"/>
  <c r="BV182" i="15"/>
  <c r="BV181" i="15"/>
  <c r="BV180" i="15"/>
  <c r="BV179" i="15"/>
  <c r="BV178" i="15"/>
  <c r="BV177" i="15"/>
  <c r="BV176" i="15"/>
  <c r="BV175" i="15"/>
  <c r="BV174" i="15"/>
  <c r="BV173" i="15"/>
  <c r="BV172" i="15"/>
  <c r="BV171" i="15"/>
  <c r="BV170" i="15"/>
  <c r="BV169" i="15"/>
  <c r="BV168" i="15"/>
  <c r="BV167" i="15"/>
  <c r="BV166" i="15"/>
  <c r="BV165" i="15"/>
  <c r="BV164" i="15"/>
  <c r="BV163" i="15"/>
  <c r="BV162" i="15"/>
  <c r="BV161" i="15"/>
  <c r="BV160" i="15"/>
  <c r="BV159" i="15"/>
  <c r="BV158" i="15"/>
  <c r="BV157" i="15"/>
  <c r="BV156" i="15"/>
  <c r="BV155" i="15"/>
  <c r="BV154" i="15"/>
  <c r="BV153" i="15"/>
  <c r="BV152" i="15"/>
  <c r="BV151" i="15"/>
  <c r="BV150" i="15"/>
  <c r="BV149" i="15"/>
  <c r="BV148" i="15"/>
  <c r="BV147" i="15"/>
  <c r="BV146" i="15"/>
  <c r="BV145" i="15"/>
  <c r="BV144" i="15"/>
  <c r="BV143" i="15"/>
  <c r="BV142" i="15"/>
  <c r="BV141" i="15"/>
  <c r="BV140" i="15"/>
  <c r="CG139" i="15"/>
  <c r="CG138" i="15"/>
  <c r="CG137" i="15"/>
  <c r="CG136" i="15"/>
  <c r="CG135" i="15"/>
  <c r="CG134" i="15"/>
  <c r="CG133" i="15"/>
  <c r="CG132" i="15"/>
  <c r="CG131" i="15"/>
  <c r="CG130" i="15"/>
  <c r="CG129" i="15"/>
  <c r="CG128" i="15"/>
  <c r="CG127" i="15"/>
  <c r="CG126" i="15"/>
  <c r="CG125" i="15"/>
  <c r="CG124" i="15"/>
  <c r="CG123" i="15"/>
  <c r="CG122" i="15"/>
  <c r="CG121" i="15"/>
  <c r="CG120" i="15"/>
  <c r="CG119" i="15"/>
  <c r="CG118" i="15"/>
  <c r="CG117" i="15"/>
  <c r="CG116" i="15"/>
  <c r="CG115" i="15"/>
  <c r="CG114" i="15"/>
  <c r="CG113" i="15"/>
  <c r="CG112" i="15"/>
  <c r="CG111" i="15"/>
  <c r="CG110" i="15"/>
  <c r="CG109" i="15"/>
  <c r="CG108" i="15"/>
  <c r="CG107" i="15"/>
  <c r="CG106" i="15"/>
  <c r="CG105" i="15"/>
  <c r="CG104" i="15"/>
  <c r="CG103" i="15"/>
  <c r="CG102" i="15"/>
  <c r="CG101" i="15"/>
  <c r="CG100" i="15"/>
  <c r="CG99" i="15"/>
  <c r="CG98" i="15"/>
  <c r="CG97" i="15"/>
  <c r="CG96" i="15"/>
  <c r="CG95" i="15"/>
  <c r="CG94" i="15"/>
  <c r="CG93" i="15"/>
  <c r="CG92" i="15"/>
  <c r="CG91" i="15"/>
  <c r="CG90" i="15"/>
  <c r="CG89" i="15"/>
  <c r="CG88" i="15"/>
  <c r="CG87" i="15"/>
  <c r="CG86" i="15"/>
  <c r="CG85" i="15"/>
  <c r="CG84" i="15"/>
  <c r="CG83" i="15"/>
  <c r="CG82" i="15"/>
  <c r="CG81" i="15"/>
  <c r="CG80" i="15"/>
  <c r="CG79" i="15"/>
  <c r="CG78" i="15"/>
  <c r="CG77" i="15"/>
  <c r="CG76" i="15"/>
  <c r="CG75" i="15"/>
  <c r="CG74" i="15"/>
  <c r="CG73" i="15"/>
  <c r="CG72" i="15"/>
  <c r="CG71" i="15"/>
  <c r="CG70" i="15"/>
  <c r="CG69" i="15"/>
  <c r="CG68" i="15"/>
  <c r="CG67" i="15"/>
  <c r="CG66" i="15"/>
  <c r="CG65" i="15"/>
  <c r="CG64" i="15"/>
  <c r="CG63" i="15"/>
  <c r="CG62" i="15"/>
  <c r="CG61" i="15"/>
  <c r="CG60" i="15"/>
  <c r="CG59" i="15"/>
  <c r="CG58" i="15"/>
  <c r="CG57" i="15"/>
  <c r="CG56" i="15"/>
  <c r="CG55" i="15"/>
  <c r="CG54" i="15"/>
  <c r="CG53" i="15"/>
  <c r="CG52" i="15"/>
  <c r="CG51" i="15"/>
  <c r="CG50" i="15"/>
  <c r="CG49" i="15"/>
  <c r="CG48" i="15"/>
  <c r="CG47" i="15"/>
  <c r="CG46" i="15"/>
  <c r="CG45" i="15"/>
  <c r="CG44" i="15"/>
  <c r="CG43" i="15"/>
  <c r="CG42" i="15"/>
  <c r="CG41" i="15"/>
  <c r="CG40" i="15"/>
  <c r="CG39" i="15"/>
  <c r="CG38" i="15"/>
  <c r="CG37" i="15"/>
  <c r="CG36" i="15"/>
  <c r="CG35" i="15"/>
  <c r="CG34" i="15"/>
  <c r="CG33" i="15"/>
  <c r="CG32" i="15"/>
  <c r="CG31" i="15"/>
  <c r="CG30" i="15"/>
  <c r="CG29" i="15"/>
  <c r="CG28" i="15"/>
  <c r="CG27" i="15"/>
  <c r="CG26" i="15"/>
  <c r="CG25" i="15"/>
  <c r="CG24" i="15"/>
  <c r="CG23" i="15"/>
  <c r="CG22" i="15"/>
  <c r="CG21" i="15"/>
  <c r="CG20" i="15"/>
  <c r="CG19" i="15"/>
  <c r="CG18" i="15"/>
  <c r="CG17" i="15"/>
  <c r="CG16" i="15"/>
  <c r="CG15" i="15"/>
  <c r="CG14" i="15"/>
  <c r="CG13" i="15"/>
  <c r="CG12" i="15"/>
  <c r="CG11" i="15"/>
  <c r="CG10" i="15"/>
  <c r="CG9" i="15"/>
  <c r="CG8" i="15"/>
  <c r="CG7" i="15"/>
  <c r="CG6" i="15"/>
  <c r="CG5" i="15"/>
  <c r="CG4" i="15"/>
  <c r="CG3" i="15"/>
  <c r="CG2" i="15"/>
  <c r="B215" i="14"/>
  <c r="A215" i="14"/>
  <c r="B214" i="14"/>
  <c r="A214" i="14"/>
  <c r="B213" i="14"/>
  <c r="A213" i="14"/>
  <c r="B212" i="14"/>
  <c r="A212" i="14"/>
  <c r="B211" i="14"/>
  <c r="A211" i="14"/>
  <c r="B210" i="14"/>
  <c r="A210" i="14"/>
  <c r="B209" i="14"/>
  <c r="A209" i="14"/>
  <c r="B208" i="14"/>
  <c r="A208" i="14"/>
  <c r="B207" i="14"/>
  <c r="A207" i="14"/>
  <c r="B206" i="14"/>
  <c r="A206" i="14"/>
  <c r="B205" i="14"/>
  <c r="A205" i="14"/>
  <c r="B204" i="14"/>
  <c r="A204" i="14"/>
  <c r="B203" i="14"/>
  <c r="A203" i="14"/>
  <c r="B202" i="14"/>
  <c r="A202" i="14"/>
  <c r="B201" i="14"/>
  <c r="A201" i="14"/>
  <c r="B200" i="14"/>
  <c r="A200" i="14"/>
  <c r="B199" i="14"/>
  <c r="A199" i="14"/>
  <c r="B198" i="14"/>
  <c r="A198" i="14"/>
  <c r="B197" i="14"/>
  <c r="A197" i="14"/>
  <c r="B196" i="14"/>
  <c r="A196" i="14"/>
  <c r="B195" i="14"/>
  <c r="A195" i="14"/>
  <c r="B194" i="14"/>
  <c r="A194" i="14"/>
  <c r="B193" i="14"/>
  <c r="A193" i="14"/>
  <c r="B192" i="14"/>
  <c r="A192" i="14"/>
  <c r="B191" i="14"/>
  <c r="A191" i="14"/>
  <c r="B190" i="14"/>
  <c r="A190" i="14"/>
  <c r="B189" i="14"/>
  <c r="A189" i="14"/>
  <c r="B188" i="14"/>
  <c r="A188" i="14"/>
  <c r="B187" i="14"/>
  <c r="A187" i="14"/>
  <c r="B186" i="14"/>
  <c r="A186" i="14"/>
  <c r="B185" i="14"/>
  <c r="A185" i="14"/>
  <c r="B184" i="14"/>
  <c r="A184" i="14"/>
  <c r="B183" i="14"/>
  <c r="A183" i="14"/>
  <c r="B182" i="14"/>
  <c r="A182" i="14"/>
  <c r="B181" i="14"/>
  <c r="A181" i="14"/>
  <c r="B180" i="14"/>
  <c r="A180" i="14"/>
  <c r="B179" i="14"/>
  <c r="A179" i="14"/>
  <c r="B178" i="14"/>
  <c r="A178" i="14"/>
  <c r="B177" i="14"/>
  <c r="A177" i="14"/>
  <c r="B176" i="14"/>
  <c r="A176" i="14"/>
  <c r="B175" i="14"/>
  <c r="A175" i="14"/>
  <c r="B174" i="14"/>
  <c r="A174" i="14"/>
  <c r="B173" i="14"/>
  <c r="A173" i="14"/>
  <c r="B172" i="14"/>
  <c r="A172" i="14"/>
  <c r="B171" i="14"/>
  <c r="A171" i="14"/>
  <c r="B170" i="14"/>
  <c r="A170" i="14"/>
  <c r="B169" i="14"/>
  <c r="A169" i="14"/>
  <c r="B168" i="14"/>
  <c r="A168" i="14"/>
  <c r="B167" i="14"/>
  <c r="A167" i="14"/>
  <c r="B166" i="14"/>
  <c r="A166" i="14"/>
  <c r="B165" i="14"/>
  <c r="A165" i="14"/>
  <c r="B164" i="14"/>
  <c r="A164" i="14"/>
  <c r="B163" i="14"/>
  <c r="A163" i="14"/>
  <c r="B162" i="14"/>
  <c r="A162" i="14"/>
  <c r="B161" i="14"/>
  <c r="A161" i="14"/>
  <c r="B160" i="14"/>
  <c r="A160" i="14"/>
  <c r="B159" i="14"/>
  <c r="A159" i="14"/>
  <c r="B158" i="14"/>
  <c r="A158" i="14"/>
  <c r="B157" i="14"/>
  <c r="A157" i="14"/>
  <c r="B156" i="14"/>
  <c r="A156" i="14"/>
  <c r="B155" i="14"/>
  <c r="A155" i="14"/>
  <c r="B154" i="14"/>
  <c r="A154" i="14"/>
  <c r="B153" i="14"/>
  <c r="A153" i="14"/>
  <c r="B152" i="14"/>
  <c r="A152" i="14"/>
  <c r="B151" i="14"/>
  <c r="A151" i="14"/>
  <c r="B150" i="14"/>
  <c r="A150" i="14"/>
  <c r="B149" i="14"/>
  <c r="A149" i="14"/>
  <c r="B148" i="14"/>
  <c r="A148" i="14"/>
  <c r="B147" i="14"/>
  <c r="A147" i="14"/>
  <c r="B146" i="14"/>
  <c r="A146" i="14"/>
  <c r="B145" i="14"/>
  <c r="A145" i="14"/>
  <c r="B144" i="14"/>
  <c r="A144" i="14"/>
  <c r="B143" i="14"/>
  <c r="A143" i="14"/>
  <c r="B142" i="14"/>
  <c r="A142" i="14"/>
  <c r="B141" i="14"/>
  <c r="A141" i="14"/>
  <c r="B140" i="14"/>
  <c r="A140" i="14"/>
  <c r="B139" i="14"/>
  <c r="A139" i="14"/>
  <c r="B138" i="14"/>
  <c r="A138" i="14"/>
  <c r="B137" i="14"/>
  <c r="A137" i="14"/>
  <c r="B136" i="14"/>
  <c r="A136" i="14"/>
  <c r="B135" i="14"/>
  <c r="A135" i="14"/>
  <c r="B134" i="14"/>
  <c r="A134" i="14"/>
  <c r="B133" i="14"/>
  <c r="A133" i="14"/>
  <c r="B132" i="14"/>
  <c r="A132" i="14"/>
  <c r="B131" i="14"/>
  <c r="A131" i="14"/>
  <c r="B130" i="14"/>
  <c r="A130" i="14"/>
  <c r="B129" i="14"/>
  <c r="A129" i="14"/>
  <c r="B128" i="14"/>
  <c r="A128" i="14"/>
  <c r="B127" i="14"/>
  <c r="A127" i="14"/>
  <c r="B126" i="14"/>
  <c r="A126" i="14"/>
  <c r="B125" i="14"/>
  <c r="A125" i="14"/>
  <c r="B124" i="14"/>
  <c r="A124" i="14"/>
  <c r="B123" i="14"/>
  <c r="A123" i="14"/>
  <c r="B122" i="14"/>
  <c r="A122" i="14"/>
  <c r="B121" i="14"/>
  <c r="A121" i="14"/>
  <c r="B120" i="14"/>
  <c r="A120" i="14"/>
  <c r="B119" i="14"/>
  <c r="A119" i="14"/>
  <c r="B118" i="14"/>
  <c r="A118" i="14"/>
  <c r="B117" i="14"/>
  <c r="A117" i="14"/>
  <c r="B116" i="14"/>
  <c r="A116" i="14"/>
  <c r="B115" i="14"/>
  <c r="A115" i="14"/>
  <c r="B114" i="14"/>
  <c r="A114" i="14"/>
  <c r="B113" i="14"/>
  <c r="A113" i="14"/>
  <c r="B112" i="14"/>
  <c r="A112" i="14"/>
  <c r="B111" i="14"/>
  <c r="A111" i="14"/>
  <c r="B110" i="14"/>
  <c r="A110" i="14"/>
  <c r="E109" i="14"/>
  <c r="D109" i="14"/>
  <c r="B109" i="14"/>
  <c r="A109" i="14"/>
  <c r="E108" i="14"/>
  <c r="D108" i="14"/>
  <c r="B108" i="14"/>
  <c r="A108" i="14"/>
  <c r="E107" i="14"/>
  <c r="D107" i="14"/>
  <c r="B107" i="14"/>
  <c r="A107" i="14"/>
  <c r="E106" i="14"/>
  <c r="D106" i="14"/>
  <c r="B106" i="14"/>
  <c r="A106" i="14"/>
  <c r="E105" i="14"/>
  <c r="D105" i="14"/>
  <c r="B105" i="14"/>
  <c r="A105" i="14"/>
  <c r="E104" i="14"/>
  <c r="D104" i="14"/>
  <c r="B104" i="14"/>
  <c r="A104" i="14"/>
  <c r="E103" i="14"/>
  <c r="D103" i="14"/>
  <c r="B103" i="14"/>
  <c r="A103" i="14"/>
  <c r="E102" i="14"/>
  <c r="D102" i="14"/>
  <c r="B102" i="14"/>
  <c r="A102" i="14"/>
  <c r="E101" i="14"/>
  <c r="D101" i="14"/>
  <c r="B101" i="14"/>
  <c r="A101" i="14"/>
  <c r="E100" i="14"/>
  <c r="D100" i="14"/>
  <c r="B100" i="14"/>
  <c r="A100" i="14"/>
  <c r="E99" i="14"/>
  <c r="D99" i="14"/>
  <c r="B99" i="14"/>
  <c r="A99" i="14"/>
  <c r="E98" i="14"/>
  <c r="D98" i="14"/>
  <c r="B98" i="14"/>
  <c r="A98" i="14"/>
  <c r="E97" i="14"/>
  <c r="D97" i="14"/>
  <c r="B97" i="14"/>
  <c r="A97" i="14"/>
  <c r="E96" i="14"/>
  <c r="D96" i="14"/>
  <c r="B96" i="14"/>
  <c r="A96" i="14"/>
  <c r="E95" i="14"/>
  <c r="D95" i="14"/>
  <c r="B95" i="14"/>
  <c r="A95" i="14"/>
  <c r="E94" i="14"/>
  <c r="D94" i="14"/>
  <c r="B94" i="14"/>
  <c r="A94" i="14"/>
  <c r="E93" i="14"/>
  <c r="D93" i="14"/>
  <c r="B93" i="14"/>
  <c r="A93" i="14"/>
  <c r="E92" i="14"/>
  <c r="D92" i="14"/>
  <c r="B92" i="14"/>
  <c r="A92" i="14"/>
  <c r="E91" i="14"/>
  <c r="D91" i="14"/>
  <c r="B91" i="14"/>
  <c r="A91" i="14"/>
  <c r="E90" i="14"/>
  <c r="D90" i="14"/>
  <c r="B90" i="14"/>
  <c r="A90" i="14"/>
  <c r="E89" i="14"/>
  <c r="D89" i="14"/>
  <c r="B89" i="14"/>
  <c r="A89" i="14"/>
  <c r="E88" i="14"/>
  <c r="D88" i="14"/>
  <c r="B88" i="14"/>
  <c r="A88" i="14"/>
  <c r="E87" i="14"/>
  <c r="D87" i="14"/>
  <c r="B87" i="14"/>
  <c r="A87" i="14"/>
  <c r="E86" i="14"/>
  <c r="D86" i="14"/>
  <c r="B86" i="14"/>
  <c r="A86" i="14"/>
  <c r="E85" i="14"/>
  <c r="D85" i="14"/>
  <c r="B85" i="14"/>
  <c r="A85" i="14"/>
  <c r="E84" i="14"/>
  <c r="D84" i="14"/>
  <c r="B84" i="14"/>
  <c r="A84" i="14"/>
  <c r="E83" i="14"/>
  <c r="D83" i="14"/>
  <c r="B83" i="14"/>
  <c r="A83" i="14"/>
  <c r="E82" i="14"/>
  <c r="D82" i="14"/>
  <c r="B82" i="14"/>
  <c r="A82" i="14"/>
  <c r="E81" i="14"/>
  <c r="D81" i="14"/>
  <c r="B81" i="14"/>
  <c r="A81" i="14"/>
  <c r="E80" i="14"/>
  <c r="D80" i="14"/>
  <c r="B80" i="14"/>
  <c r="A80" i="14"/>
  <c r="E79" i="14"/>
  <c r="D79" i="14"/>
  <c r="B79" i="14"/>
  <c r="A79" i="14"/>
  <c r="E78" i="14"/>
  <c r="D78" i="14"/>
  <c r="B78" i="14"/>
  <c r="A78" i="14"/>
  <c r="E77" i="14"/>
  <c r="D77" i="14"/>
  <c r="B77" i="14"/>
  <c r="A77" i="14"/>
  <c r="E76" i="14"/>
  <c r="D76" i="14"/>
  <c r="B76" i="14"/>
  <c r="A76" i="14"/>
  <c r="E75" i="14"/>
  <c r="D75" i="14"/>
  <c r="B75" i="14"/>
  <c r="A75" i="14"/>
  <c r="E74" i="14"/>
  <c r="D74" i="14"/>
  <c r="B74" i="14"/>
  <c r="A74" i="14"/>
  <c r="E73" i="14"/>
  <c r="D73" i="14"/>
  <c r="B73" i="14"/>
  <c r="A73" i="14"/>
  <c r="E72" i="14"/>
  <c r="D72" i="14"/>
  <c r="B72" i="14"/>
  <c r="A72" i="14"/>
  <c r="E71" i="14"/>
  <c r="D71" i="14"/>
  <c r="B71" i="14"/>
  <c r="A71" i="14"/>
  <c r="E70" i="14"/>
  <c r="D70" i="14"/>
  <c r="B70" i="14"/>
  <c r="A70" i="14"/>
  <c r="E69" i="14"/>
  <c r="D69" i="14"/>
  <c r="B69" i="14"/>
  <c r="A69" i="14"/>
  <c r="E68" i="14"/>
  <c r="D68" i="14"/>
  <c r="B68" i="14"/>
  <c r="A68" i="14"/>
  <c r="E67" i="14"/>
  <c r="D67" i="14"/>
  <c r="B67" i="14"/>
  <c r="A67" i="14"/>
  <c r="E66" i="14"/>
  <c r="D66" i="14"/>
  <c r="B66" i="14"/>
  <c r="A66" i="14"/>
  <c r="I65" i="14"/>
  <c r="E65" i="14"/>
  <c r="D65" i="14"/>
  <c r="B65" i="14"/>
  <c r="A65" i="14"/>
  <c r="I64" i="14"/>
  <c r="E64" i="14"/>
  <c r="D64" i="14"/>
  <c r="B64" i="14"/>
  <c r="A64" i="14"/>
  <c r="I63" i="14"/>
  <c r="E63" i="14"/>
  <c r="D63" i="14"/>
  <c r="B63" i="14"/>
  <c r="A63" i="14"/>
  <c r="I62" i="14"/>
  <c r="E62" i="14"/>
  <c r="D62" i="14"/>
  <c r="B62" i="14"/>
  <c r="A62" i="14"/>
  <c r="I61" i="14"/>
  <c r="E61" i="14"/>
  <c r="D61" i="14"/>
  <c r="B61" i="14"/>
  <c r="A61" i="14"/>
  <c r="I60" i="14"/>
  <c r="E60" i="14"/>
  <c r="D60" i="14"/>
  <c r="B60" i="14"/>
  <c r="A60" i="14"/>
  <c r="I59" i="14"/>
  <c r="E59" i="14"/>
  <c r="D59" i="14"/>
  <c r="B59" i="14"/>
  <c r="A59" i="14"/>
  <c r="I58" i="14"/>
  <c r="E58" i="14"/>
  <c r="D58" i="14"/>
  <c r="B58" i="14"/>
  <c r="A58" i="14"/>
  <c r="I57" i="14"/>
  <c r="E57" i="14"/>
  <c r="D57" i="14"/>
  <c r="B57" i="14"/>
  <c r="A57" i="14"/>
  <c r="I56" i="14"/>
  <c r="E56" i="14"/>
  <c r="D56" i="14"/>
  <c r="B56" i="14"/>
  <c r="A56" i="14"/>
  <c r="I55" i="14"/>
  <c r="E55" i="14"/>
  <c r="D55" i="14"/>
  <c r="B55" i="14"/>
  <c r="A55" i="14"/>
  <c r="I54" i="14"/>
  <c r="E54" i="14"/>
  <c r="D54" i="14"/>
  <c r="B54" i="14"/>
  <c r="A54" i="14"/>
  <c r="I53" i="14"/>
  <c r="E53" i="14"/>
  <c r="D53" i="14"/>
  <c r="B53" i="14"/>
  <c r="A53" i="14"/>
  <c r="I52" i="14"/>
  <c r="E52" i="14"/>
  <c r="D52" i="14"/>
  <c r="B52" i="14"/>
  <c r="A52" i="14"/>
  <c r="I51" i="14"/>
  <c r="E51" i="14"/>
  <c r="D51" i="14"/>
  <c r="B51" i="14"/>
  <c r="A51" i="14"/>
  <c r="I50" i="14"/>
  <c r="E50" i="14"/>
  <c r="D50" i="14"/>
  <c r="B50" i="14"/>
  <c r="A50" i="14"/>
  <c r="I49" i="14"/>
  <c r="E49" i="14"/>
  <c r="D49" i="14"/>
  <c r="B49" i="14"/>
  <c r="A49" i="14"/>
  <c r="I48" i="14"/>
  <c r="E48" i="14"/>
  <c r="D48" i="14"/>
  <c r="B48" i="14"/>
  <c r="A48" i="14"/>
  <c r="I47" i="14"/>
  <c r="E47" i="14"/>
  <c r="D47" i="14"/>
  <c r="B47" i="14"/>
  <c r="A47" i="14"/>
  <c r="I46" i="14"/>
  <c r="E46" i="14"/>
  <c r="D46" i="14"/>
  <c r="B46" i="14"/>
  <c r="A46" i="14"/>
  <c r="I45" i="14"/>
  <c r="E45" i="14"/>
  <c r="D45" i="14"/>
  <c r="B45" i="14"/>
  <c r="A45" i="14"/>
  <c r="I44" i="14"/>
  <c r="E44" i="14"/>
  <c r="D44" i="14"/>
  <c r="B44" i="14"/>
  <c r="A44" i="14"/>
  <c r="I43" i="14"/>
  <c r="E43" i="14"/>
  <c r="D43" i="14"/>
  <c r="B43" i="14"/>
  <c r="A43" i="14"/>
  <c r="I42" i="14"/>
  <c r="E42" i="14"/>
  <c r="D42" i="14"/>
  <c r="B42" i="14"/>
  <c r="A42" i="14"/>
  <c r="I41" i="14"/>
  <c r="E41" i="14"/>
  <c r="D41" i="14"/>
  <c r="B41" i="14"/>
  <c r="A41" i="14"/>
  <c r="I40" i="14"/>
  <c r="E40" i="14"/>
  <c r="D40" i="14"/>
  <c r="B40" i="14"/>
  <c r="A40" i="14"/>
  <c r="I39" i="14"/>
  <c r="E39" i="14"/>
  <c r="D39" i="14"/>
  <c r="B39" i="14"/>
  <c r="A39" i="14"/>
  <c r="I38" i="14"/>
  <c r="E38" i="14"/>
  <c r="D38" i="14"/>
  <c r="B38" i="14"/>
  <c r="A38" i="14"/>
  <c r="I37" i="14"/>
  <c r="E37" i="14"/>
  <c r="D37" i="14"/>
  <c r="B37" i="14"/>
  <c r="A37" i="14"/>
  <c r="I36" i="14"/>
  <c r="E36" i="14"/>
  <c r="D36" i="14"/>
  <c r="B36" i="14"/>
  <c r="A36" i="14"/>
  <c r="I35" i="14"/>
  <c r="E35" i="14"/>
  <c r="D35" i="14"/>
  <c r="B35" i="14"/>
  <c r="A35" i="14"/>
  <c r="I34" i="14"/>
  <c r="E34" i="14"/>
  <c r="D34" i="14"/>
  <c r="B34" i="14"/>
  <c r="A34" i="14"/>
  <c r="I33" i="14"/>
  <c r="E33" i="14"/>
  <c r="D33" i="14"/>
  <c r="B33" i="14"/>
  <c r="A33" i="14"/>
  <c r="I32" i="14"/>
  <c r="E32" i="14"/>
  <c r="D32" i="14"/>
  <c r="B32" i="14"/>
  <c r="A32" i="14"/>
  <c r="I31" i="14"/>
  <c r="E31" i="14"/>
  <c r="D31" i="14"/>
  <c r="B31" i="14"/>
  <c r="A31" i="14"/>
  <c r="I30" i="14"/>
  <c r="E30" i="14"/>
  <c r="D30" i="14"/>
  <c r="B30" i="14"/>
  <c r="A30" i="14"/>
  <c r="I29" i="14"/>
  <c r="E29" i="14"/>
  <c r="D29" i="14"/>
  <c r="B29" i="14"/>
  <c r="A29" i="14"/>
  <c r="I28" i="14"/>
  <c r="E28" i="14"/>
  <c r="D28" i="14"/>
  <c r="B28" i="14"/>
  <c r="A28" i="14"/>
  <c r="I27" i="14"/>
  <c r="E27" i="14"/>
  <c r="D27" i="14"/>
  <c r="B27" i="14"/>
  <c r="A27" i="14"/>
  <c r="I26" i="14"/>
  <c r="E26" i="14"/>
  <c r="D26" i="14"/>
  <c r="B26" i="14"/>
  <c r="A26" i="14"/>
  <c r="I25" i="14"/>
  <c r="E25" i="14"/>
  <c r="D25" i="14"/>
  <c r="B25" i="14"/>
  <c r="A25" i="14"/>
  <c r="I24" i="14"/>
  <c r="E24" i="14"/>
  <c r="D24" i="14"/>
  <c r="B24" i="14"/>
  <c r="A24" i="14"/>
  <c r="I23" i="14"/>
  <c r="E23" i="14"/>
  <c r="D23" i="14"/>
  <c r="B23" i="14"/>
  <c r="A23" i="14"/>
  <c r="I22" i="14"/>
  <c r="E22" i="14"/>
  <c r="D22" i="14"/>
  <c r="B22" i="14"/>
  <c r="A22" i="14"/>
  <c r="I21" i="14"/>
  <c r="E21" i="14"/>
  <c r="D21" i="14"/>
  <c r="B21" i="14"/>
  <c r="A21" i="14"/>
  <c r="I20" i="14"/>
  <c r="E20" i="14"/>
  <c r="D20" i="14"/>
  <c r="B20" i="14"/>
  <c r="A20" i="14"/>
  <c r="I19" i="14"/>
  <c r="E19" i="14"/>
  <c r="D19" i="14"/>
  <c r="B19" i="14"/>
  <c r="A19" i="14"/>
  <c r="I18" i="14"/>
  <c r="E18" i="14"/>
  <c r="D18" i="14"/>
  <c r="B18" i="14"/>
  <c r="A18" i="14"/>
  <c r="I17" i="14"/>
  <c r="E17" i="14"/>
  <c r="D17" i="14"/>
  <c r="B17" i="14"/>
  <c r="A17" i="14"/>
  <c r="I16" i="14"/>
  <c r="E16" i="14"/>
  <c r="D16" i="14"/>
  <c r="B16" i="14"/>
  <c r="A16" i="14"/>
  <c r="I15" i="14"/>
  <c r="E15" i="14"/>
  <c r="D15" i="14"/>
  <c r="B15" i="14"/>
  <c r="A15" i="14"/>
  <c r="I14" i="14"/>
  <c r="E14" i="14"/>
  <c r="D14" i="14"/>
  <c r="B14" i="14"/>
  <c r="A14" i="14"/>
  <c r="I13" i="14"/>
  <c r="E13" i="14"/>
  <c r="D13" i="14"/>
  <c r="B13" i="14"/>
  <c r="A13" i="14"/>
  <c r="I12" i="14"/>
  <c r="E12" i="14"/>
  <c r="D12" i="14"/>
  <c r="B12" i="14"/>
  <c r="A12" i="14"/>
  <c r="I11" i="14"/>
  <c r="E11" i="14"/>
  <c r="D11" i="14"/>
  <c r="B11" i="14"/>
  <c r="A11" i="14"/>
  <c r="I10" i="14"/>
  <c r="E10" i="14"/>
  <c r="D10" i="14"/>
  <c r="B10" i="14"/>
  <c r="A10" i="14"/>
  <c r="I9" i="14"/>
  <c r="E9" i="14"/>
  <c r="D9" i="14"/>
  <c r="B9" i="14"/>
  <c r="A9" i="14"/>
  <c r="I8" i="14"/>
  <c r="E8" i="14"/>
  <c r="D8" i="14"/>
  <c r="B8" i="14"/>
  <c r="A8" i="14"/>
  <c r="I7" i="14"/>
  <c r="E7" i="14"/>
  <c r="D7" i="14"/>
  <c r="B7" i="14"/>
  <c r="A7" i="14"/>
  <c r="I6" i="14"/>
  <c r="E6" i="14"/>
  <c r="D6" i="14"/>
  <c r="B6" i="14"/>
  <c r="A6" i="14"/>
  <c r="I5" i="14"/>
  <c r="E5" i="14"/>
  <c r="D5" i="14"/>
  <c r="B5" i="14"/>
  <c r="A5" i="14"/>
  <c r="J4" i="14"/>
  <c r="I4" i="14"/>
  <c r="H4" i="14"/>
  <c r="E4" i="14"/>
  <c r="D4" i="14"/>
  <c r="B4" i="14"/>
  <c r="A4" i="14"/>
  <c r="M3" i="14" a="1"/>
  <c r="M987" i="14" s="1"/>
  <c r="L3" i="14" a="1"/>
  <c r="L869" i="14" s="1"/>
  <c r="J3" i="14"/>
  <c r="I3" i="14"/>
  <c r="H3" i="14"/>
  <c r="G3" i="14"/>
  <c r="E3" i="14"/>
  <c r="D3" i="14"/>
  <c r="B3" i="14"/>
  <c r="A3" i="14"/>
  <c r="M79" i="10"/>
  <c r="L79" i="10"/>
  <c r="J79" i="10"/>
  <c r="I79" i="10"/>
  <c r="K79" i="10" s="1"/>
  <c r="H79" i="10"/>
  <c r="M78" i="10"/>
  <c r="L78" i="10"/>
  <c r="J78" i="10"/>
  <c r="I78" i="10"/>
  <c r="K78" i="10" s="1"/>
  <c r="H78" i="10"/>
  <c r="M77" i="10"/>
  <c r="L77" i="10"/>
  <c r="J77" i="10"/>
  <c r="I77" i="10"/>
  <c r="K77" i="10" s="1"/>
  <c r="H77" i="10"/>
  <c r="M76" i="10"/>
  <c r="L76" i="10"/>
  <c r="J76" i="10"/>
  <c r="I76" i="10"/>
  <c r="K76" i="10" s="1"/>
  <c r="H76" i="10"/>
  <c r="M75" i="10"/>
  <c r="L75" i="10"/>
  <c r="J75" i="10"/>
  <c r="I75" i="10"/>
  <c r="K75" i="10" s="1"/>
  <c r="H75" i="10"/>
  <c r="M74" i="10"/>
  <c r="L74" i="10"/>
  <c r="J74" i="10"/>
  <c r="I74" i="10"/>
  <c r="K74" i="10" s="1"/>
  <c r="H74" i="10"/>
  <c r="M73" i="10"/>
  <c r="L73" i="10"/>
  <c r="J73" i="10"/>
  <c r="I73" i="10"/>
  <c r="K73" i="10" s="1"/>
  <c r="H73" i="10"/>
  <c r="M72" i="10"/>
  <c r="L72" i="10"/>
  <c r="J72" i="10"/>
  <c r="I72" i="10"/>
  <c r="K72" i="10" s="1"/>
  <c r="H72" i="10"/>
  <c r="M71" i="10"/>
  <c r="L71" i="10"/>
  <c r="J71" i="10"/>
  <c r="I71" i="10"/>
  <c r="K71" i="10" s="1"/>
  <c r="H71" i="10"/>
  <c r="M70" i="10"/>
  <c r="L70" i="10"/>
  <c r="J70" i="10"/>
  <c r="I70" i="10"/>
  <c r="K70" i="10" s="1"/>
  <c r="H70" i="10"/>
  <c r="M69" i="10"/>
  <c r="L69" i="10"/>
  <c r="J69" i="10"/>
  <c r="I69" i="10"/>
  <c r="K69" i="10" s="1"/>
  <c r="H69" i="10"/>
  <c r="M68" i="10"/>
  <c r="L68" i="10"/>
  <c r="J68" i="10"/>
  <c r="I68" i="10"/>
  <c r="K68" i="10" s="1"/>
  <c r="H68" i="10"/>
  <c r="M67" i="10"/>
  <c r="L67" i="10"/>
  <c r="J67" i="10"/>
  <c r="I67" i="10"/>
  <c r="K67" i="10" s="1"/>
  <c r="H67" i="10"/>
  <c r="M66" i="10"/>
  <c r="L66" i="10"/>
  <c r="J66" i="10"/>
  <c r="I66" i="10"/>
  <c r="K66" i="10" s="1"/>
  <c r="H66" i="10"/>
  <c r="M65" i="10"/>
  <c r="L65" i="10"/>
  <c r="J65" i="10"/>
  <c r="I65" i="10"/>
  <c r="K65" i="10" s="1"/>
  <c r="H65" i="10"/>
  <c r="M64" i="10"/>
  <c r="L64" i="10"/>
  <c r="J64" i="10"/>
  <c r="I64" i="10"/>
  <c r="K64" i="10" s="1"/>
  <c r="H64" i="10"/>
  <c r="M63" i="10"/>
  <c r="L63" i="10"/>
  <c r="J63" i="10"/>
  <c r="I63" i="10"/>
  <c r="K63" i="10" s="1"/>
  <c r="H63" i="10"/>
  <c r="M62" i="10"/>
  <c r="L62" i="10"/>
  <c r="J62" i="10"/>
  <c r="I62" i="10"/>
  <c r="K62" i="10" s="1"/>
  <c r="H62" i="10"/>
  <c r="M61" i="10"/>
  <c r="L61" i="10"/>
  <c r="J61" i="10"/>
  <c r="I61" i="10"/>
  <c r="K61" i="10" s="1"/>
  <c r="H61" i="10"/>
  <c r="M60" i="10"/>
  <c r="L60" i="10"/>
  <c r="J60" i="10"/>
  <c r="I60" i="10"/>
  <c r="K60" i="10" s="1"/>
  <c r="H60" i="10"/>
  <c r="M59" i="10"/>
  <c r="L59" i="10"/>
  <c r="J59" i="10"/>
  <c r="I59" i="10"/>
  <c r="K59" i="10" s="1"/>
  <c r="H59" i="10"/>
  <c r="M58" i="10"/>
  <c r="L58" i="10"/>
  <c r="J58" i="10"/>
  <c r="I58" i="10"/>
  <c r="K58" i="10" s="1"/>
  <c r="H58" i="10"/>
  <c r="M57" i="10"/>
  <c r="L57" i="10"/>
  <c r="J57" i="10"/>
  <c r="I57" i="10"/>
  <c r="K57" i="10" s="1"/>
  <c r="H57" i="10"/>
  <c r="M56" i="10"/>
  <c r="L56" i="10"/>
  <c r="J56" i="10"/>
  <c r="I56" i="10"/>
  <c r="K56" i="10" s="1"/>
  <c r="H56" i="10"/>
  <c r="M55" i="10"/>
  <c r="L55" i="10"/>
  <c r="J55" i="10"/>
  <c r="I55" i="10"/>
  <c r="H55" i="10"/>
  <c r="M54" i="10"/>
  <c r="L54" i="10"/>
  <c r="J54" i="10"/>
  <c r="I54" i="10"/>
  <c r="K54" i="10" s="1"/>
  <c r="H54" i="10"/>
  <c r="M53" i="10"/>
  <c r="L53" i="10"/>
  <c r="J53" i="10"/>
  <c r="I53" i="10"/>
  <c r="H53" i="10"/>
  <c r="M52" i="10"/>
  <c r="L52" i="10"/>
  <c r="J52" i="10"/>
  <c r="I52" i="10"/>
  <c r="K52" i="10" s="1"/>
  <c r="H52" i="10"/>
  <c r="M51" i="10"/>
  <c r="L51" i="10"/>
  <c r="J51" i="10"/>
  <c r="I51" i="10"/>
  <c r="H51" i="10"/>
  <c r="M50" i="10"/>
  <c r="L50" i="10"/>
  <c r="J50" i="10"/>
  <c r="I50" i="10"/>
  <c r="K50" i="10" s="1"/>
  <c r="H50" i="10"/>
  <c r="M49" i="10"/>
  <c r="L49" i="10"/>
  <c r="J49" i="10"/>
  <c r="I49" i="10"/>
  <c r="K49" i="10" s="1"/>
  <c r="H49" i="10"/>
  <c r="M48" i="10"/>
  <c r="L48" i="10"/>
  <c r="J48" i="10"/>
  <c r="I48" i="10"/>
  <c r="K48" i="10" s="1"/>
  <c r="H48" i="10"/>
  <c r="M47" i="10"/>
  <c r="L47" i="10"/>
  <c r="J47" i="10"/>
  <c r="I47" i="10"/>
  <c r="H47" i="10"/>
  <c r="M46" i="10"/>
  <c r="L46" i="10"/>
  <c r="J46" i="10"/>
  <c r="I46" i="10"/>
  <c r="K46" i="10" s="1"/>
  <c r="H46" i="10"/>
  <c r="M45" i="10"/>
  <c r="L45" i="10"/>
  <c r="J45" i="10"/>
  <c r="I45" i="10"/>
  <c r="H45" i="10"/>
  <c r="M44" i="10"/>
  <c r="L44" i="10"/>
  <c r="J44" i="10"/>
  <c r="I44" i="10"/>
  <c r="K44" i="10" s="1"/>
  <c r="H44" i="10"/>
  <c r="M43" i="10"/>
  <c r="L43" i="10"/>
  <c r="J43" i="10"/>
  <c r="I43" i="10"/>
  <c r="H43" i="10"/>
  <c r="M42" i="10"/>
  <c r="L42" i="10"/>
  <c r="J42" i="10"/>
  <c r="I42" i="10"/>
  <c r="K42" i="10" s="1"/>
  <c r="H42" i="10"/>
  <c r="M41" i="10"/>
  <c r="L41" i="10"/>
  <c r="J41" i="10"/>
  <c r="I41" i="10"/>
  <c r="K41" i="10" s="1"/>
  <c r="H41" i="10"/>
  <c r="M40" i="10"/>
  <c r="L40" i="10"/>
  <c r="J40" i="10"/>
  <c r="I40" i="10"/>
  <c r="K40" i="10" s="1"/>
  <c r="H40" i="10"/>
  <c r="M39" i="10"/>
  <c r="L39" i="10"/>
  <c r="J39" i="10"/>
  <c r="I39" i="10"/>
  <c r="H39" i="10"/>
  <c r="M38" i="10"/>
  <c r="L38" i="10"/>
  <c r="J38" i="10"/>
  <c r="I38" i="10"/>
  <c r="K38" i="10" s="1"/>
  <c r="H38" i="10"/>
  <c r="M37" i="10"/>
  <c r="L37" i="10"/>
  <c r="J37" i="10"/>
  <c r="I37" i="10"/>
  <c r="H37" i="10"/>
  <c r="M36" i="10"/>
  <c r="L36" i="10"/>
  <c r="J36" i="10"/>
  <c r="I36" i="10"/>
  <c r="K36" i="10" s="1"/>
  <c r="H36" i="10"/>
  <c r="M35" i="10"/>
  <c r="L35" i="10"/>
  <c r="J35" i="10"/>
  <c r="I35" i="10"/>
  <c r="H35" i="10"/>
  <c r="M34" i="10"/>
  <c r="L34" i="10"/>
  <c r="J34" i="10"/>
  <c r="I34" i="10"/>
  <c r="K34" i="10" s="1"/>
  <c r="H34" i="10"/>
  <c r="M33" i="10"/>
  <c r="L33" i="10"/>
  <c r="J33" i="10"/>
  <c r="I33" i="10"/>
  <c r="K33" i="10" s="1"/>
  <c r="H33" i="10"/>
  <c r="M32" i="10"/>
  <c r="L32" i="10"/>
  <c r="J32" i="10"/>
  <c r="I32" i="10"/>
  <c r="K32" i="10" s="1"/>
  <c r="H32" i="10"/>
  <c r="M31" i="10"/>
  <c r="L31" i="10"/>
  <c r="J31" i="10"/>
  <c r="I31" i="10"/>
  <c r="H31" i="10"/>
  <c r="M30" i="10"/>
  <c r="L30" i="10"/>
  <c r="J30" i="10"/>
  <c r="I30" i="10"/>
  <c r="K30" i="10" s="1"/>
  <c r="H30" i="10"/>
  <c r="M29" i="10"/>
  <c r="L29" i="10"/>
  <c r="J29" i="10"/>
  <c r="I29" i="10"/>
  <c r="H29" i="10"/>
  <c r="M28" i="10"/>
  <c r="L28" i="10"/>
  <c r="J28" i="10"/>
  <c r="I28" i="10"/>
  <c r="K28" i="10" s="1"/>
  <c r="H28" i="10"/>
  <c r="M27" i="10"/>
  <c r="L27" i="10"/>
  <c r="J27" i="10"/>
  <c r="I27" i="10"/>
  <c r="H27" i="10"/>
  <c r="M26" i="10"/>
  <c r="L26" i="10"/>
  <c r="J26" i="10"/>
  <c r="I26" i="10"/>
  <c r="K26" i="10" s="1"/>
  <c r="H26" i="10"/>
  <c r="M25" i="10"/>
  <c r="L25" i="10"/>
  <c r="J25" i="10"/>
  <c r="I25" i="10"/>
  <c r="K25" i="10" s="1"/>
  <c r="H25" i="10"/>
  <c r="M24" i="10"/>
  <c r="L24" i="10"/>
  <c r="J24" i="10"/>
  <c r="I24" i="10"/>
  <c r="K24" i="10" s="1"/>
  <c r="H24" i="10"/>
  <c r="M23" i="10"/>
  <c r="L23" i="10"/>
  <c r="J23" i="10"/>
  <c r="I23" i="10"/>
  <c r="H23" i="10"/>
  <c r="M22" i="10"/>
  <c r="L22" i="10"/>
  <c r="J22" i="10"/>
  <c r="I22" i="10"/>
  <c r="K22" i="10" s="1"/>
  <c r="H22" i="10"/>
  <c r="M21" i="10"/>
  <c r="L21" i="10"/>
  <c r="J21" i="10"/>
  <c r="I21" i="10"/>
  <c r="K21" i="10" s="1"/>
  <c r="H21" i="10"/>
  <c r="M20" i="10"/>
  <c r="L20" i="10"/>
  <c r="J20" i="10"/>
  <c r="I20" i="10"/>
  <c r="K20" i="10" s="1"/>
  <c r="H20" i="10"/>
  <c r="M19" i="10"/>
  <c r="L19" i="10"/>
  <c r="J19" i="10"/>
  <c r="I19" i="10"/>
  <c r="H19" i="10"/>
  <c r="M18" i="10"/>
  <c r="L18" i="10"/>
  <c r="J18" i="10"/>
  <c r="I18" i="10"/>
  <c r="K18" i="10" s="1"/>
  <c r="H18" i="10"/>
  <c r="M17" i="10"/>
  <c r="L17" i="10"/>
  <c r="J17" i="10"/>
  <c r="I17" i="10"/>
  <c r="K17" i="10" s="1"/>
  <c r="H17" i="10"/>
  <c r="M16" i="10"/>
  <c r="L16" i="10"/>
  <c r="J16" i="10"/>
  <c r="I16" i="10"/>
  <c r="K16" i="10" s="1"/>
  <c r="H16" i="10"/>
  <c r="M15" i="10"/>
  <c r="L15" i="10"/>
  <c r="J15" i="10"/>
  <c r="I15" i="10"/>
  <c r="H15" i="10"/>
  <c r="M14" i="10"/>
  <c r="L14" i="10"/>
  <c r="J14" i="10"/>
  <c r="I14" i="10"/>
  <c r="K14" i="10" s="1"/>
  <c r="H14" i="10"/>
  <c r="M13" i="10"/>
  <c r="L13" i="10"/>
  <c r="J13" i="10"/>
  <c r="I13" i="10"/>
  <c r="H13" i="10"/>
  <c r="M12" i="10"/>
  <c r="L12" i="10"/>
  <c r="J12" i="10"/>
  <c r="I12" i="10"/>
  <c r="K12" i="10" s="1"/>
  <c r="H12" i="10"/>
  <c r="M11" i="10"/>
  <c r="L11" i="10"/>
  <c r="J11" i="10"/>
  <c r="I11" i="10"/>
  <c r="H11" i="10"/>
  <c r="M10" i="10"/>
  <c r="L10" i="10"/>
  <c r="J10" i="10"/>
  <c r="I10" i="10"/>
  <c r="K10" i="10" s="1"/>
  <c r="H10" i="10"/>
  <c r="M9" i="10"/>
  <c r="L9" i="10"/>
  <c r="J9" i="10"/>
  <c r="I9" i="10"/>
  <c r="K9" i="10" s="1"/>
  <c r="H9" i="10"/>
  <c r="M8" i="10"/>
  <c r="L8" i="10"/>
  <c r="J8" i="10"/>
  <c r="I8" i="10"/>
  <c r="K8" i="10" s="1"/>
  <c r="H8" i="10"/>
  <c r="M7" i="10"/>
  <c r="L7" i="10"/>
  <c r="J7" i="10"/>
  <c r="I7" i="10"/>
  <c r="H7" i="10"/>
  <c r="M6" i="10"/>
  <c r="L6" i="10"/>
  <c r="J6" i="10"/>
  <c r="I6" i="10"/>
  <c r="K6" i="10" s="1"/>
  <c r="H6" i="10"/>
  <c r="M5" i="10"/>
  <c r="L5" i="10"/>
  <c r="J5" i="10"/>
  <c r="I5" i="10"/>
  <c r="K5" i="10" s="1"/>
  <c r="H5" i="10"/>
  <c r="M4" i="10"/>
  <c r="L4" i="10"/>
  <c r="J4" i="10"/>
  <c r="I4" i="10"/>
  <c r="K4" i="10" s="1"/>
  <c r="H4" i="10"/>
  <c r="M3" i="10"/>
  <c r="L3" i="10"/>
  <c r="J3" i="10"/>
  <c r="I3" i="10"/>
  <c r="H3" i="10"/>
  <c r="M2" i="10"/>
  <c r="L2" i="10"/>
  <c r="J2" i="10"/>
  <c r="I2" i="10"/>
  <c r="K2" i="10" s="1"/>
  <c r="H2" i="10"/>
  <c r="K13" i="10" l="1"/>
  <c r="K29" i="10"/>
  <c r="K45" i="10"/>
  <c r="M772" i="14"/>
  <c r="M948" i="14"/>
  <c r="M660" i="14"/>
  <c r="K39" i="10"/>
  <c r="K11" i="10"/>
  <c r="K27" i="10"/>
  <c r="K43" i="10"/>
  <c r="K55" i="10"/>
  <c r="K37" i="10"/>
  <c r="K53" i="10"/>
  <c r="K23" i="10"/>
  <c r="K7" i="10"/>
  <c r="K15" i="10"/>
  <c r="K31" i="10"/>
  <c r="K47" i="10"/>
  <c r="K3" i="10"/>
  <c r="K19" i="10"/>
  <c r="K35" i="10"/>
  <c r="K51" i="10"/>
  <c r="M487" i="14"/>
  <c r="L42" i="14"/>
  <c r="L52" i="14"/>
  <c r="L564" i="14"/>
  <c r="L939" i="14"/>
  <c r="M128" i="14"/>
  <c r="M218" i="14"/>
  <c r="M387" i="14"/>
  <c r="L712" i="14"/>
  <c r="M140" i="14"/>
  <c r="M402" i="14"/>
  <c r="M680" i="14"/>
  <c r="M967" i="14"/>
  <c r="L736" i="14"/>
  <c r="M158" i="14"/>
  <c r="M423" i="14"/>
  <c r="M701" i="14"/>
  <c r="M989" i="14"/>
  <c r="L749" i="14"/>
  <c r="M169" i="14"/>
  <c r="M431" i="14"/>
  <c r="M713" i="14"/>
  <c r="L902" i="14"/>
  <c r="M188" i="14"/>
  <c r="M452" i="14"/>
  <c r="M734" i="14"/>
  <c r="L23" i="14"/>
  <c r="L924" i="14"/>
  <c r="M204" i="14"/>
  <c r="M469" i="14"/>
  <c r="M750" i="14"/>
  <c r="M236" i="14"/>
  <c r="M503" i="14"/>
  <c r="M789" i="14"/>
  <c r="L181" i="14"/>
  <c r="M14" i="14"/>
  <c r="M258" i="14"/>
  <c r="M520" i="14"/>
  <c r="M804" i="14"/>
  <c r="L201" i="14"/>
  <c r="M21" i="14"/>
  <c r="M265" i="14"/>
  <c r="M535" i="14"/>
  <c r="M823" i="14"/>
  <c r="L213" i="14"/>
  <c r="M40" i="14"/>
  <c r="M286" i="14"/>
  <c r="M557" i="14"/>
  <c r="M843" i="14"/>
  <c r="L353" i="14"/>
  <c r="M55" i="14"/>
  <c r="M300" i="14"/>
  <c r="M569" i="14"/>
  <c r="M858" i="14"/>
  <c r="L374" i="14"/>
  <c r="M67" i="14"/>
  <c r="M322" i="14"/>
  <c r="M590" i="14"/>
  <c r="M878" i="14"/>
  <c r="L388" i="14"/>
  <c r="M83" i="14"/>
  <c r="M338" i="14"/>
  <c r="M607" i="14"/>
  <c r="M894" i="14"/>
  <c r="L529" i="14"/>
  <c r="M98" i="14"/>
  <c r="M355" i="14"/>
  <c r="M628" i="14"/>
  <c r="M916" i="14"/>
  <c r="L551" i="14"/>
  <c r="M110" i="14"/>
  <c r="M370" i="14"/>
  <c r="M646" i="14"/>
  <c r="M927" i="14"/>
  <c r="L61" i="14"/>
  <c r="L221" i="14"/>
  <c r="L395" i="14"/>
  <c r="L572" i="14"/>
  <c r="L760" i="14"/>
  <c r="L950" i="14"/>
  <c r="L72" i="14"/>
  <c r="L234" i="14"/>
  <c r="L409" i="14"/>
  <c r="L586" i="14"/>
  <c r="L774" i="14"/>
  <c r="L963" i="14"/>
  <c r="L81" i="14"/>
  <c r="L243" i="14"/>
  <c r="L417" i="14"/>
  <c r="L595" i="14"/>
  <c r="L785" i="14"/>
  <c r="L975" i="14"/>
  <c r="L92" i="14"/>
  <c r="L255" i="14"/>
  <c r="L431" i="14"/>
  <c r="L609" i="14"/>
  <c r="L796" i="14"/>
  <c r="L985" i="14"/>
  <c r="L100" i="14"/>
  <c r="L263" i="14"/>
  <c r="L439" i="14"/>
  <c r="L619" i="14"/>
  <c r="L809" i="14"/>
  <c r="L998" i="14"/>
  <c r="L112" i="14"/>
  <c r="L275" i="14"/>
  <c r="L452" i="14"/>
  <c r="L631" i="14"/>
  <c r="L820" i="14"/>
  <c r="L119" i="14"/>
  <c r="L284" i="14"/>
  <c r="L464" i="14"/>
  <c r="L643" i="14"/>
  <c r="L832" i="14"/>
  <c r="L131" i="14"/>
  <c r="L297" i="14"/>
  <c r="L474" i="14"/>
  <c r="L655" i="14"/>
  <c r="L845" i="14"/>
  <c r="L138" i="14"/>
  <c r="L308" i="14"/>
  <c r="L485" i="14"/>
  <c r="L666" i="14"/>
  <c r="L854" i="14"/>
  <c r="L150" i="14"/>
  <c r="L320" i="14"/>
  <c r="L497" i="14"/>
  <c r="L678" i="14"/>
  <c r="L986" i="14"/>
  <c r="L964" i="14"/>
  <c r="L940" i="14"/>
  <c r="L918" i="14"/>
  <c r="L893" i="14"/>
  <c r="L870" i="14"/>
  <c r="L848" i="14"/>
  <c r="L821" i="14"/>
  <c r="L799" i="14"/>
  <c r="L775" i="14"/>
  <c r="L751" i="14"/>
  <c r="L728" i="14"/>
  <c r="L706" i="14"/>
  <c r="L682" i="14"/>
  <c r="L656" i="14"/>
  <c r="L632" i="14"/>
  <c r="L610" i="14"/>
  <c r="L587" i="14"/>
  <c r="L565" i="14"/>
  <c r="L544" i="14"/>
  <c r="L521" i="14"/>
  <c r="L498" i="14"/>
  <c r="L475" i="14"/>
  <c r="L453" i="14"/>
  <c r="L432" i="14"/>
  <c r="L410" i="14"/>
  <c r="L389" i="14"/>
  <c r="L365" i="14"/>
  <c r="L342" i="14"/>
  <c r="L321" i="14"/>
  <c r="L298" i="14"/>
  <c r="L277" i="14"/>
  <c r="L256" i="14"/>
  <c r="L235" i="14"/>
  <c r="L215" i="14"/>
  <c r="L193" i="14"/>
  <c r="L171" i="14"/>
  <c r="L151" i="14"/>
  <c r="L132" i="14"/>
  <c r="L113" i="14"/>
  <c r="L93" i="14"/>
  <c r="L74" i="14"/>
  <c r="L53" i="14"/>
  <c r="L34" i="14"/>
  <c r="L15" i="14"/>
  <c r="L984" i="14"/>
  <c r="L962" i="14"/>
  <c r="L938" i="14"/>
  <c r="L915" i="14"/>
  <c r="L890" i="14"/>
  <c r="L868" i="14"/>
  <c r="L842" i="14"/>
  <c r="L819" i="14"/>
  <c r="L795" i="14"/>
  <c r="L773" i="14"/>
  <c r="L748" i="14"/>
  <c r="L726" i="14"/>
  <c r="L703" i="14"/>
  <c r="L676" i="14"/>
  <c r="L653" i="14"/>
  <c r="L630" i="14"/>
  <c r="L607" i="14"/>
  <c r="L584" i="14"/>
  <c r="L563" i="14"/>
  <c r="L541" i="14"/>
  <c r="L517" i="14"/>
  <c r="L496" i="14"/>
  <c r="L473" i="14"/>
  <c r="L451" i="14"/>
  <c r="L429" i="14"/>
  <c r="L408" i="14"/>
  <c r="L387" i="14"/>
  <c r="L361" i="14"/>
  <c r="L340" i="14"/>
  <c r="L319" i="14"/>
  <c r="L296" i="14"/>
  <c r="L274" i="14"/>
  <c r="L253" i="14"/>
  <c r="L233" i="14"/>
  <c r="L211" i="14"/>
  <c r="L189" i="14"/>
  <c r="L169" i="14"/>
  <c r="L149" i="14"/>
  <c r="L130" i="14"/>
  <c r="L111" i="14"/>
  <c r="L91" i="14"/>
  <c r="L70" i="14"/>
  <c r="L51" i="14"/>
  <c r="L32" i="14"/>
  <c r="L12" i="14"/>
  <c r="L983" i="14"/>
  <c r="L961" i="14"/>
  <c r="L937" i="14"/>
  <c r="L913" i="14"/>
  <c r="L889" i="14"/>
  <c r="L866" i="14"/>
  <c r="L841" i="14"/>
  <c r="L818" i="14"/>
  <c r="L794" i="14"/>
  <c r="L770" i="14"/>
  <c r="L747" i="14"/>
  <c r="L725" i="14"/>
  <c r="L699" i="14"/>
  <c r="L675" i="14"/>
  <c r="L651" i="14"/>
  <c r="L629" i="14"/>
  <c r="L605" i="14"/>
  <c r="L583" i="14"/>
  <c r="L562" i="14"/>
  <c r="L538" i="14"/>
  <c r="L516" i="14"/>
  <c r="L493" i="14"/>
  <c r="L472" i="14"/>
  <c r="L450" i="14"/>
  <c r="L428" i="14"/>
  <c r="L407" i="14"/>
  <c r="L383" i="14"/>
  <c r="L360" i="14"/>
  <c r="L339" i="14"/>
  <c r="L316" i="14"/>
  <c r="L295" i="14"/>
  <c r="L273" i="14"/>
  <c r="L252" i="14"/>
  <c r="L231" i="14"/>
  <c r="L210" i="14"/>
  <c r="L188" i="14"/>
  <c r="L168" i="14"/>
  <c r="L148" i="14"/>
  <c r="L129" i="14"/>
  <c r="L109" i="14"/>
  <c r="L89" i="14"/>
  <c r="L69" i="14"/>
  <c r="L50" i="14"/>
  <c r="L31" i="14"/>
  <c r="L11" i="14"/>
  <c r="L982" i="14"/>
  <c r="L959" i="14"/>
  <c r="L936" i="14"/>
  <c r="L912" i="14"/>
  <c r="L888" i="14"/>
  <c r="L864" i="14"/>
  <c r="L839" i="14"/>
  <c r="L816" i="14"/>
  <c r="L793" i="14"/>
  <c r="L769" i="14"/>
  <c r="L746" i="14"/>
  <c r="L724" i="14"/>
  <c r="L696" i="14"/>
  <c r="L674" i="14"/>
  <c r="L650" i="14"/>
  <c r="L628" i="14"/>
  <c r="L604" i="14"/>
  <c r="L582" i="14"/>
  <c r="L561" i="14"/>
  <c r="L536" i="14"/>
  <c r="L515" i="14"/>
  <c r="L492" i="14"/>
  <c r="L470" i="14"/>
  <c r="L449" i="14"/>
  <c r="L427" i="14"/>
  <c r="L406" i="14"/>
  <c r="L380" i="14"/>
  <c r="L359" i="14"/>
  <c r="L338" i="14"/>
  <c r="L315" i="14"/>
  <c r="L293" i="14"/>
  <c r="L272" i="14"/>
  <c r="L251" i="14"/>
  <c r="L229" i="14"/>
  <c r="L209" i="14"/>
  <c r="L187" i="14"/>
  <c r="L167" i="14"/>
  <c r="L147" i="14"/>
  <c r="L128" i="14"/>
  <c r="L108" i="14"/>
  <c r="L87" i="14"/>
  <c r="L68" i="14"/>
  <c r="L49" i="14"/>
  <c r="L29" i="14"/>
  <c r="L10" i="14"/>
  <c r="L981" i="14"/>
  <c r="L957" i="14"/>
  <c r="L934" i="14"/>
  <c r="L911" i="14"/>
  <c r="L886" i="14"/>
  <c r="L861" i="14"/>
  <c r="L838" i="14"/>
  <c r="L815" i="14"/>
  <c r="L792" i="14"/>
  <c r="L768" i="14"/>
  <c r="L745" i="14"/>
  <c r="L722" i="14"/>
  <c r="L695" i="14"/>
  <c r="L673" i="14"/>
  <c r="L649" i="14"/>
  <c r="L627" i="14"/>
  <c r="L602" i="14"/>
  <c r="L581" i="14"/>
  <c r="L559" i="14"/>
  <c r="L535" i="14"/>
  <c r="L514" i="14"/>
  <c r="L491" i="14"/>
  <c r="L469" i="14"/>
  <c r="L448" i="14"/>
  <c r="L426" i="14"/>
  <c r="L402" i="14"/>
  <c r="L379" i="14"/>
  <c r="L358" i="14"/>
  <c r="L337" i="14"/>
  <c r="L314" i="14"/>
  <c r="L292" i="14"/>
  <c r="L271" i="14"/>
  <c r="L249" i="14"/>
  <c r="L228" i="14"/>
  <c r="L207" i="14"/>
  <c r="L186" i="14"/>
  <c r="L166" i="14"/>
  <c r="L146" i="14"/>
  <c r="L127" i="14"/>
  <c r="L106" i="14"/>
  <c r="L86" i="14"/>
  <c r="L67" i="14"/>
  <c r="L48" i="14"/>
  <c r="L28" i="14"/>
  <c r="L9" i="14"/>
  <c r="L980" i="14"/>
  <c r="L956" i="14"/>
  <c r="L932" i="14"/>
  <c r="L909" i="14"/>
  <c r="L884" i="14"/>
  <c r="L860" i="14"/>
  <c r="L837" i="14"/>
  <c r="L813" i="14"/>
  <c r="L791" i="14"/>
  <c r="L767" i="14"/>
  <c r="L744" i="14"/>
  <c r="L717" i="14"/>
  <c r="L694" i="14"/>
  <c r="L672" i="14"/>
  <c r="L648" i="14"/>
  <c r="L625" i="14"/>
  <c r="L601" i="14"/>
  <c r="L580" i="14"/>
  <c r="L555" i="14"/>
  <c r="L534" i="14"/>
  <c r="L512" i="14"/>
  <c r="L490" i="14"/>
  <c r="L468" i="14"/>
  <c r="L447" i="14"/>
  <c r="L425" i="14"/>
  <c r="L400" i="14"/>
  <c r="L378" i="14"/>
  <c r="L357" i="14"/>
  <c r="L336" i="14"/>
  <c r="L313" i="14"/>
  <c r="L291" i="14"/>
  <c r="L269" i="14"/>
  <c r="L247" i="14"/>
  <c r="L227" i="14"/>
  <c r="L205" i="14"/>
  <c r="L185" i="14"/>
  <c r="L165" i="14"/>
  <c r="L145" i="14"/>
  <c r="L125" i="14"/>
  <c r="L104" i="14"/>
  <c r="L85" i="14"/>
  <c r="L66" i="14"/>
  <c r="L47" i="14"/>
  <c r="L27" i="14"/>
  <c r="L8" i="14"/>
  <c r="L1001" i="14"/>
  <c r="L979" i="14"/>
  <c r="L955" i="14"/>
  <c r="L931" i="14"/>
  <c r="L906" i="14"/>
  <c r="L883" i="14"/>
  <c r="L859" i="14"/>
  <c r="L835" i="14"/>
  <c r="L812" i="14"/>
  <c r="L788" i="14"/>
  <c r="L765" i="14"/>
  <c r="L742" i="14"/>
  <c r="L715" i="14"/>
  <c r="L693" i="14"/>
  <c r="L671" i="14"/>
  <c r="L647" i="14"/>
  <c r="L624" i="14"/>
  <c r="L600" i="14"/>
  <c r="L578" i="14"/>
  <c r="L554" i="14"/>
  <c r="L533" i="14"/>
  <c r="L511" i="14"/>
  <c r="L489" i="14"/>
  <c r="L467" i="14"/>
  <c r="L445" i="14"/>
  <c r="L423" i="14"/>
  <c r="L399" i="14"/>
  <c r="L377" i="14"/>
  <c r="L356" i="14"/>
  <c r="L333" i="14"/>
  <c r="L311" i="14"/>
  <c r="L290" i="14"/>
  <c r="L267" i="14"/>
  <c r="L246" i="14"/>
  <c r="L226" i="14"/>
  <c r="L204" i="14"/>
  <c r="L184" i="14"/>
  <c r="L164" i="14"/>
  <c r="L144" i="14"/>
  <c r="L123" i="14"/>
  <c r="L103" i="14"/>
  <c r="L84" i="14"/>
  <c r="L65" i="14"/>
  <c r="L45" i="14"/>
  <c r="L26" i="14"/>
  <c r="L7" i="14"/>
  <c r="L1000" i="14"/>
  <c r="L978" i="14"/>
  <c r="L954" i="14"/>
  <c r="L930" i="14"/>
  <c r="L904" i="14"/>
  <c r="L882" i="14"/>
  <c r="L858" i="14"/>
  <c r="L834" i="14"/>
  <c r="L811" i="14"/>
  <c r="L787" i="14"/>
  <c r="L764" i="14"/>
  <c r="L739" i="14"/>
  <c r="L714" i="14"/>
  <c r="L692" i="14"/>
  <c r="L668" i="14"/>
  <c r="L646" i="14"/>
  <c r="L621" i="14"/>
  <c r="L599" i="14"/>
  <c r="L576" i="14"/>
  <c r="L553" i="14"/>
  <c r="L532" i="14"/>
  <c r="L509" i="14"/>
  <c r="L487" i="14"/>
  <c r="L466" i="14"/>
  <c r="L444" i="14"/>
  <c r="L419" i="14"/>
  <c r="L397" i="14"/>
  <c r="L376" i="14"/>
  <c r="L355" i="14"/>
  <c r="L332" i="14"/>
  <c r="L310" i="14"/>
  <c r="L289" i="14"/>
  <c r="L265" i="14"/>
  <c r="L245" i="14"/>
  <c r="L224" i="14"/>
  <c r="L203" i="14"/>
  <c r="L183" i="14"/>
  <c r="L163" i="14"/>
  <c r="L143" i="14"/>
  <c r="L121" i="14"/>
  <c r="L102" i="14"/>
  <c r="L83" i="14"/>
  <c r="L64" i="14"/>
  <c r="L44" i="14"/>
  <c r="L25" i="14"/>
  <c r="L6" i="14"/>
  <c r="L999" i="14"/>
  <c r="L976" i="14"/>
  <c r="L951" i="14"/>
  <c r="L928" i="14"/>
  <c r="L903" i="14"/>
  <c r="L880" i="14"/>
  <c r="L856" i="14"/>
  <c r="L833" i="14"/>
  <c r="L810" i="14"/>
  <c r="L786" i="14"/>
  <c r="L762" i="14"/>
  <c r="L737" i="14"/>
  <c r="L713" i="14"/>
  <c r="L691" i="14"/>
  <c r="L667" i="14"/>
  <c r="L645" i="14"/>
  <c r="L620" i="14"/>
  <c r="L597" i="14"/>
  <c r="L575" i="14"/>
  <c r="L552" i="14"/>
  <c r="L530" i="14"/>
  <c r="L508" i="14"/>
  <c r="L486" i="14"/>
  <c r="L465" i="14"/>
  <c r="L442" i="14"/>
  <c r="L418" i="14"/>
  <c r="L396" i="14"/>
  <c r="L375" i="14"/>
  <c r="L354" i="14"/>
  <c r="L331" i="14"/>
  <c r="L309" i="14"/>
  <c r="L287" i="14"/>
  <c r="L264" i="14"/>
  <c r="L244" i="14"/>
  <c r="L223" i="14"/>
  <c r="L202" i="14"/>
  <c r="L182" i="14"/>
  <c r="L162" i="14"/>
  <c r="L140" i="14"/>
  <c r="L120" i="14"/>
  <c r="L101" i="14"/>
  <c r="L82" i="14"/>
  <c r="L63" i="14"/>
  <c r="L43" i="14"/>
  <c r="L24" i="14"/>
  <c r="L4" i="14"/>
  <c r="L997" i="14"/>
  <c r="L973" i="14"/>
  <c r="L948" i="14"/>
  <c r="L923" i="14"/>
  <c r="L901" i="14"/>
  <c r="L877" i="14"/>
  <c r="L853" i="14"/>
  <c r="L831" i="14"/>
  <c r="L807" i="14"/>
  <c r="L783" i="14"/>
  <c r="L758" i="14"/>
  <c r="L733" i="14"/>
  <c r="L711" i="14"/>
  <c r="L689" i="14"/>
  <c r="L665" i="14"/>
  <c r="L641" i="14"/>
  <c r="L616" i="14"/>
  <c r="L594" i="14"/>
  <c r="L571" i="14"/>
  <c r="L550" i="14"/>
  <c r="L528" i="14"/>
  <c r="L506" i="14"/>
  <c r="L484" i="14"/>
  <c r="L461" i="14"/>
  <c r="L438" i="14"/>
  <c r="L416" i="14"/>
  <c r="L394" i="14"/>
  <c r="L373" i="14"/>
  <c r="L351" i="14"/>
  <c r="L328" i="14"/>
  <c r="L306" i="14"/>
  <c r="L282" i="14"/>
  <c r="L262" i="14"/>
  <c r="L241" i="14"/>
  <c r="L220" i="14"/>
  <c r="L200" i="14"/>
  <c r="L180" i="14"/>
  <c r="L159" i="14"/>
  <c r="L137" i="14"/>
  <c r="L118" i="14"/>
  <c r="L99" i="14"/>
  <c r="L80" i="14"/>
  <c r="L60" i="14"/>
  <c r="L41" i="14"/>
  <c r="L21" i="14"/>
  <c r="L3" i="14"/>
  <c r="L996" i="14"/>
  <c r="L970" i="14"/>
  <c r="L946" i="14"/>
  <c r="L922" i="14"/>
  <c r="L900" i="14"/>
  <c r="L876" i="14"/>
  <c r="L852" i="14"/>
  <c r="L829" i="14"/>
  <c r="L805" i="14"/>
  <c r="L780" i="14"/>
  <c r="L757" i="14"/>
  <c r="L732" i="14"/>
  <c r="L710" i="14"/>
  <c r="L688" i="14"/>
  <c r="L664" i="14"/>
  <c r="L640" i="14"/>
  <c r="L614" i="14"/>
  <c r="L593" i="14"/>
  <c r="L570" i="14"/>
  <c r="L548" i="14"/>
  <c r="L527" i="14"/>
  <c r="L504" i="14"/>
  <c r="L483" i="14"/>
  <c r="L459" i="14"/>
  <c r="L436" i="14"/>
  <c r="L415" i="14"/>
  <c r="L393" i="14"/>
  <c r="L372" i="14"/>
  <c r="L349" i="14"/>
  <c r="L327" i="14"/>
  <c r="L304" i="14"/>
  <c r="L281" i="14"/>
  <c r="L261" i="14"/>
  <c r="L240" i="14"/>
  <c r="L219" i="14"/>
  <c r="L199" i="14"/>
  <c r="L179" i="14"/>
  <c r="L155" i="14"/>
  <c r="L136" i="14"/>
  <c r="L117" i="14"/>
  <c r="L98" i="14"/>
  <c r="L79" i="14"/>
  <c r="L59" i="14"/>
  <c r="L40" i="14"/>
  <c r="L19" i="14"/>
  <c r="L995" i="14"/>
  <c r="L968" i="14"/>
  <c r="L945" i="14"/>
  <c r="L921" i="14"/>
  <c r="L898" i="14"/>
  <c r="L873" i="14"/>
  <c r="L851" i="14"/>
  <c r="L828" i="14"/>
  <c r="L803" i="14"/>
  <c r="L779" i="14"/>
  <c r="L756" i="14"/>
  <c r="L731" i="14"/>
  <c r="L709" i="14"/>
  <c r="L685" i="14"/>
  <c r="L663" i="14"/>
  <c r="L637" i="14"/>
  <c r="L613" i="14"/>
  <c r="L592" i="14"/>
  <c r="L569" i="14"/>
  <c r="L547" i="14"/>
  <c r="L525" i="14"/>
  <c r="L503" i="14"/>
  <c r="L481" i="14"/>
  <c r="L457" i="14"/>
  <c r="L435" i="14"/>
  <c r="L413" i="14"/>
  <c r="L392" i="14"/>
  <c r="L371" i="14"/>
  <c r="L347" i="14"/>
  <c r="L325" i="14"/>
  <c r="L303" i="14"/>
  <c r="L280" i="14"/>
  <c r="L260" i="14"/>
  <c r="L239" i="14"/>
  <c r="L218" i="14"/>
  <c r="L198" i="14"/>
  <c r="L177" i="14"/>
  <c r="L154" i="14"/>
  <c r="L135" i="14"/>
  <c r="L116" i="14"/>
  <c r="L97" i="14"/>
  <c r="L77" i="14"/>
  <c r="L58" i="14"/>
  <c r="L38" i="14"/>
  <c r="L18" i="14"/>
  <c r="L993" i="14"/>
  <c r="L966" i="14"/>
  <c r="L944" i="14"/>
  <c r="L920" i="14"/>
  <c r="L897" i="14"/>
  <c r="L872" i="14"/>
  <c r="L850" i="14"/>
  <c r="L827" i="14"/>
  <c r="L801" i="14"/>
  <c r="L777" i="14"/>
  <c r="L754" i="14"/>
  <c r="L730" i="14"/>
  <c r="L708" i="14"/>
  <c r="L684" i="14"/>
  <c r="L660" i="14"/>
  <c r="L634" i="14"/>
  <c r="L612" i="14"/>
  <c r="L589" i="14"/>
  <c r="L568" i="14"/>
  <c r="L546" i="14"/>
  <c r="L524" i="14"/>
  <c r="L502" i="14"/>
  <c r="L479" i="14"/>
  <c r="L456" i="14"/>
  <c r="L434" i="14"/>
  <c r="L412" i="14"/>
  <c r="L391" i="14"/>
  <c r="L370" i="14"/>
  <c r="L346" i="14"/>
  <c r="L323" i="14"/>
  <c r="L301" i="14"/>
  <c r="L279" i="14"/>
  <c r="L258" i="14"/>
  <c r="L237" i="14"/>
  <c r="L217" i="14"/>
  <c r="L197" i="14"/>
  <c r="L175" i="14"/>
  <c r="L153" i="14"/>
  <c r="L134" i="14"/>
  <c r="L115" i="14"/>
  <c r="L96" i="14"/>
  <c r="L76" i="14"/>
  <c r="L57" i="14"/>
  <c r="L36" i="14"/>
  <c r="L17" i="14"/>
  <c r="L988" i="14"/>
  <c r="L965" i="14"/>
  <c r="L941" i="14"/>
  <c r="L919" i="14"/>
  <c r="L896" i="14"/>
  <c r="L871" i="14"/>
  <c r="L849" i="14"/>
  <c r="L824" i="14"/>
  <c r="L800" i="14"/>
  <c r="L776" i="14"/>
  <c r="L752" i="14"/>
  <c r="L729" i="14"/>
  <c r="L707" i="14"/>
  <c r="L683" i="14"/>
  <c r="L658" i="14"/>
  <c r="L633" i="14"/>
  <c r="L611" i="14"/>
  <c r="L588" i="14"/>
  <c r="L566" i="14"/>
  <c r="L545" i="14"/>
  <c r="L523" i="14"/>
  <c r="L500" i="14"/>
  <c r="L477" i="14"/>
  <c r="L455" i="14"/>
  <c r="L433" i="14"/>
  <c r="L411" i="14"/>
  <c r="L390" i="14"/>
  <c r="L368" i="14"/>
  <c r="L344" i="14"/>
  <c r="L322" i="14"/>
  <c r="L299" i="14"/>
  <c r="L278" i="14"/>
  <c r="L257" i="14"/>
  <c r="L236" i="14"/>
  <c r="L216" i="14"/>
  <c r="L195" i="14"/>
  <c r="L172" i="14"/>
  <c r="L152" i="14"/>
  <c r="L133" i="14"/>
  <c r="L114" i="14"/>
  <c r="L95" i="14"/>
  <c r="L75" i="14"/>
  <c r="L55" i="14"/>
  <c r="L35" i="14"/>
  <c r="L16" i="14"/>
  <c r="L161" i="14"/>
  <c r="L329" i="14"/>
  <c r="L507" i="14"/>
  <c r="L690" i="14"/>
  <c r="L879" i="14"/>
  <c r="L13" i="14"/>
  <c r="L170" i="14"/>
  <c r="L341" i="14"/>
  <c r="L519" i="14"/>
  <c r="L705" i="14"/>
  <c r="L892" i="14"/>
  <c r="L33" i="14"/>
  <c r="L192" i="14"/>
  <c r="L363" i="14"/>
  <c r="L543" i="14"/>
  <c r="L727" i="14"/>
  <c r="L916" i="14"/>
  <c r="M16" i="14"/>
  <c r="M42" i="14"/>
  <c r="M71" i="14"/>
  <c r="M104" i="14"/>
  <c r="M131" i="14"/>
  <c r="M160" i="14"/>
  <c r="M190" i="14"/>
  <c r="M227" i="14"/>
  <c r="M260" i="14"/>
  <c r="M293" i="14"/>
  <c r="M324" i="14"/>
  <c r="M358" i="14"/>
  <c r="M395" i="14"/>
  <c r="M426" i="14"/>
  <c r="M458" i="14"/>
  <c r="M489" i="14"/>
  <c r="M526" i="14"/>
  <c r="M563" i="14"/>
  <c r="M594" i="14"/>
  <c r="M631" i="14"/>
  <c r="M668" i="14"/>
  <c r="M706" i="14"/>
  <c r="M739" i="14"/>
  <c r="M775" i="14"/>
  <c r="M810" i="14"/>
  <c r="M847" i="14"/>
  <c r="M882" i="14"/>
  <c r="M919" i="14"/>
  <c r="M955" i="14"/>
  <c r="M997" i="14"/>
  <c r="M17" i="14"/>
  <c r="M43" i="14"/>
  <c r="M75" i="14"/>
  <c r="M105" i="14"/>
  <c r="M132" i="14"/>
  <c r="M161" i="14"/>
  <c r="M193" i="14"/>
  <c r="M231" i="14"/>
  <c r="M261" i="14"/>
  <c r="M294" i="14"/>
  <c r="M325" i="14"/>
  <c r="M360" i="14"/>
  <c r="M396" i="14"/>
  <c r="M427" i="14"/>
  <c r="M459" i="14"/>
  <c r="M493" i="14"/>
  <c r="M527" i="14"/>
  <c r="M564" i="14"/>
  <c r="M596" i="14"/>
  <c r="M632" i="14"/>
  <c r="M670" i="14"/>
  <c r="M707" i="14"/>
  <c r="M740" i="14"/>
  <c r="M776" i="14"/>
  <c r="M813" i="14"/>
  <c r="M851" i="14"/>
  <c r="M884" i="14"/>
  <c r="M920" i="14"/>
  <c r="M958" i="14"/>
  <c r="M999" i="14"/>
  <c r="M18" i="14"/>
  <c r="M46" i="14"/>
  <c r="M77" i="14"/>
  <c r="M106" i="14"/>
  <c r="M135" i="14"/>
  <c r="M162" i="14"/>
  <c r="M195" i="14"/>
  <c r="M232" i="14"/>
  <c r="M262" i="14"/>
  <c r="M296" i="14"/>
  <c r="M326" i="14"/>
  <c r="M362" i="14"/>
  <c r="M397" i="14"/>
  <c r="M428" i="14"/>
  <c r="M461" i="14"/>
  <c r="M497" i="14"/>
  <c r="M530" i="14"/>
  <c r="M566" i="14"/>
  <c r="M597" i="14"/>
  <c r="M634" i="14"/>
  <c r="M673" i="14"/>
  <c r="M708" i="14"/>
  <c r="M741" i="14"/>
  <c r="M777" i="14"/>
  <c r="M819" i="14"/>
  <c r="M853" i="14"/>
  <c r="M886" i="14"/>
  <c r="M921" i="14"/>
  <c r="M962" i="14"/>
  <c r="M1000" i="14"/>
  <c r="M19" i="14"/>
  <c r="M47" i="14"/>
  <c r="M80" i="14"/>
  <c r="M107" i="14"/>
  <c r="M138" i="14"/>
  <c r="M163" i="14"/>
  <c r="M197" i="14"/>
  <c r="M233" i="14"/>
  <c r="M263" i="14"/>
  <c r="M298" i="14"/>
  <c r="M331" i="14"/>
  <c r="M365" i="14"/>
  <c r="M398" i="14"/>
  <c r="M429" i="14"/>
  <c r="M465" i="14"/>
  <c r="M500" i="14"/>
  <c r="M532" i="14"/>
  <c r="M567" i="14"/>
  <c r="M600" i="14"/>
  <c r="M636" i="14"/>
  <c r="M676" i="14"/>
  <c r="M709" i="14"/>
  <c r="M744" i="14"/>
  <c r="M779" i="14"/>
  <c r="M821" i="14"/>
  <c r="M854" i="14"/>
  <c r="M889" i="14"/>
  <c r="M922" i="14"/>
  <c r="M964" i="14"/>
  <c r="M20" i="14"/>
  <c r="M49" i="14"/>
  <c r="M82" i="14"/>
  <c r="M109" i="14"/>
  <c r="M139" i="14"/>
  <c r="M165" i="14"/>
  <c r="M203" i="14"/>
  <c r="M235" i="14"/>
  <c r="M264" i="14"/>
  <c r="M299" i="14"/>
  <c r="M334" i="14"/>
  <c r="M369" i="14"/>
  <c r="M399" i="14"/>
  <c r="M430" i="14"/>
  <c r="M467" i="14"/>
  <c r="M501" i="14"/>
  <c r="M534" i="14"/>
  <c r="M568" i="14"/>
  <c r="M604" i="14"/>
  <c r="M642" i="14"/>
  <c r="M679" i="14"/>
  <c r="M711" i="14"/>
  <c r="M749" i="14"/>
  <c r="M782" i="14"/>
  <c r="M822" i="14"/>
  <c r="M855" i="14"/>
  <c r="M893" i="14"/>
  <c r="M924" i="14"/>
  <c r="M966" i="14"/>
  <c r="M23" i="14"/>
  <c r="M57" i="14"/>
  <c r="M84" i="14"/>
  <c r="M111" i="14"/>
  <c r="M141" i="14"/>
  <c r="M171" i="14"/>
  <c r="M206" i="14"/>
  <c r="M238" i="14"/>
  <c r="M267" i="14"/>
  <c r="M303" i="14"/>
  <c r="M339" i="14"/>
  <c r="M373" i="14"/>
  <c r="M403" i="14"/>
  <c r="M434" i="14"/>
  <c r="M471" i="14"/>
  <c r="M504" i="14"/>
  <c r="M537" i="14"/>
  <c r="M570" i="14"/>
  <c r="M611" i="14"/>
  <c r="M647" i="14"/>
  <c r="M681" i="14"/>
  <c r="M715" i="14"/>
  <c r="M753" i="14"/>
  <c r="M790" i="14"/>
  <c r="M824" i="14"/>
  <c r="M859" i="14"/>
  <c r="M895" i="14"/>
  <c r="M936" i="14"/>
  <c r="M971" i="14"/>
  <c r="M25" i="14"/>
  <c r="M58" i="14"/>
  <c r="M85" i="14"/>
  <c r="M114" i="14"/>
  <c r="M142" i="14"/>
  <c r="M174" i="14"/>
  <c r="M209" i="14"/>
  <c r="M239" i="14"/>
  <c r="M273" i="14"/>
  <c r="M306" i="14"/>
  <c r="M340" i="14"/>
  <c r="M375" i="14"/>
  <c r="M404" i="14"/>
  <c r="M441" i="14"/>
  <c r="M472" i="14"/>
  <c r="M505" i="14"/>
  <c r="M539" i="14"/>
  <c r="M572" i="14"/>
  <c r="M613" i="14"/>
  <c r="M648" i="14"/>
  <c r="M683" i="14"/>
  <c r="M717" i="14"/>
  <c r="M756" i="14"/>
  <c r="M792" i="14"/>
  <c r="M825" i="14"/>
  <c r="M860" i="14"/>
  <c r="M898" i="14"/>
  <c r="M938" i="14"/>
  <c r="M973" i="14"/>
  <c r="M29" i="14"/>
  <c r="M59" i="14"/>
  <c r="M87" i="14"/>
  <c r="M116" i="14"/>
  <c r="M144" i="14"/>
  <c r="M177" i="14"/>
  <c r="M210" i="14"/>
  <c r="M241" i="14"/>
  <c r="M276" i="14"/>
  <c r="M311" i="14"/>
  <c r="M342" i="14"/>
  <c r="M376" i="14"/>
  <c r="M407" i="14"/>
  <c r="M443" i="14"/>
  <c r="M476" i="14"/>
  <c r="M508" i="14"/>
  <c r="M542" i="14"/>
  <c r="M574" i="14"/>
  <c r="M614" i="14"/>
  <c r="M650" i="14"/>
  <c r="M685" i="14"/>
  <c r="M718" i="14"/>
  <c r="M758" i="14"/>
  <c r="M795" i="14"/>
  <c r="M827" i="14"/>
  <c r="M862" i="14"/>
  <c r="M901" i="14"/>
  <c r="M939" i="14"/>
  <c r="M977" i="14"/>
  <c r="M3" i="14"/>
  <c r="M34" i="14"/>
  <c r="M60" i="14"/>
  <c r="M88" i="14"/>
  <c r="M119" i="14"/>
  <c r="M148" i="14"/>
  <c r="M179" i="14"/>
  <c r="M212" i="14"/>
  <c r="M242" i="14"/>
  <c r="M278" i="14"/>
  <c r="M313" i="14"/>
  <c r="M344" i="14"/>
  <c r="M377" i="14"/>
  <c r="M408" i="14"/>
  <c r="M446" i="14"/>
  <c r="M478" i="14"/>
  <c r="M511" i="14"/>
  <c r="M543" i="14"/>
  <c r="M584" i="14"/>
  <c r="M615" i="14"/>
  <c r="M652" i="14"/>
  <c r="M686" i="14"/>
  <c r="M724" i="14"/>
  <c r="M759" i="14"/>
  <c r="M796" i="14"/>
  <c r="M829" i="14"/>
  <c r="M865" i="14"/>
  <c r="M904" i="14"/>
  <c r="M940" i="14"/>
  <c r="M978" i="14"/>
  <c r="M35" i="14"/>
  <c r="M61" i="14"/>
  <c r="M90" i="14"/>
  <c r="M120" i="14"/>
  <c r="M151" i="14"/>
  <c r="M180" i="14"/>
  <c r="M213" i="14"/>
  <c r="M243" i="14"/>
  <c r="M280" i="14"/>
  <c r="M314" i="14"/>
  <c r="M345" i="14"/>
  <c r="M378" i="14"/>
  <c r="M410" i="14"/>
  <c r="M447" i="14"/>
  <c r="M479" i="14"/>
  <c r="M513" i="14"/>
  <c r="M545" i="14"/>
  <c r="M586" i="14"/>
  <c r="M616" i="14"/>
  <c r="M653" i="14"/>
  <c r="M687" i="14"/>
  <c r="M727" i="14"/>
  <c r="M761" i="14"/>
  <c r="M798" i="14"/>
  <c r="M830" i="14"/>
  <c r="M869" i="14"/>
  <c r="M905" i="14"/>
  <c r="M941" i="14"/>
  <c r="M979" i="14"/>
  <c r="M4" i="14"/>
  <c r="M36" i="14"/>
  <c r="M64" i="14"/>
  <c r="M91" i="14"/>
  <c r="M122" i="14"/>
  <c r="M152" i="14"/>
  <c r="M181" i="14"/>
  <c r="M214" i="14"/>
  <c r="M244" i="14"/>
  <c r="M282" i="14"/>
  <c r="M315" i="14"/>
  <c r="M348" i="14"/>
  <c r="M379" i="14"/>
  <c r="M417" i="14"/>
  <c r="M449" i="14"/>
  <c r="M481" i="14"/>
  <c r="M514" i="14"/>
  <c r="M548" i="14"/>
  <c r="M587" i="14"/>
  <c r="M621" i="14"/>
  <c r="M654" i="14"/>
  <c r="M689" i="14"/>
  <c r="M731" i="14"/>
  <c r="M762" i="14"/>
  <c r="M799" i="14"/>
  <c r="M835" i="14"/>
  <c r="M873" i="14"/>
  <c r="M906" i="14"/>
  <c r="M942" i="14"/>
  <c r="M981" i="14"/>
  <c r="M7" i="14"/>
  <c r="M37" i="14"/>
  <c r="M65" i="14"/>
  <c r="M93" i="14"/>
  <c r="M124" i="14"/>
  <c r="M153" i="14"/>
  <c r="M184" i="14"/>
  <c r="M215" i="14"/>
  <c r="M252" i="14"/>
  <c r="M283" i="14"/>
  <c r="M316" i="14"/>
  <c r="M349" i="14"/>
  <c r="M380" i="14"/>
  <c r="M420" i="14"/>
  <c r="M450" i="14"/>
  <c r="M482" i="14"/>
  <c r="M515" i="14"/>
  <c r="M551" i="14"/>
  <c r="M588" i="14"/>
  <c r="M623" i="14"/>
  <c r="M657" i="14"/>
  <c r="M693" i="14"/>
  <c r="M732" i="14"/>
  <c r="M766" i="14"/>
  <c r="M801" i="14"/>
  <c r="M836" i="14"/>
  <c r="M876" i="14"/>
  <c r="M911" i="14"/>
  <c r="M943" i="14"/>
  <c r="M984" i="14"/>
  <c r="M10" i="14"/>
  <c r="M39" i="14"/>
  <c r="M66" i="14"/>
  <c r="M95" i="14"/>
  <c r="M126" i="14"/>
  <c r="M156" i="14"/>
  <c r="M186" i="14"/>
  <c r="M216" i="14"/>
  <c r="M254" i="14"/>
  <c r="M284" i="14"/>
  <c r="M318" i="14"/>
  <c r="M351" i="14"/>
  <c r="M383" i="14"/>
  <c r="M421" i="14"/>
  <c r="M451" i="14"/>
  <c r="M485" i="14"/>
  <c r="M517" i="14"/>
  <c r="M554" i="14"/>
  <c r="M589" i="14"/>
  <c r="M625" i="14"/>
  <c r="M659" i="14"/>
  <c r="M698" i="14"/>
  <c r="M733" i="14"/>
  <c r="M770" i="14"/>
  <c r="M803" i="14"/>
  <c r="M840" i="14"/>
  <c r="M877" i="14"/>
  <c r="M915" i="14"/>
  <c r="M946" i="14"/>
  <c r="M986" i="14"/>
  <c r="M15" i="14"/>
  <c r="M41" i="14"/>
  <c r="M68" i="14"/>
  <c r="M101" i="14"/>
  <c r="M129" i="14"/>
  <c r="M159" i="14"/>
  <c r="M189" i="14"/>
  <c r="M221" i="14"/>
  <c r="M259" i="14"/>
  <c r="M290" i="14"/>
  <c r="M323" i="14"/>
  <c r="M356" i="14"/>
  <c r="M393" i="14"/>
  <c r="M424" i="14"/>
  <c r="M454" i="14"/>
  <c r="M488" i="14"/>
  <c r="M523" i="14"/>
  <c r="M562" i="14"/>
  <c r="M591" i="14"/>
  <c r="M630" i="14"/>
  <c r="M665" i="14"/>
  <c r="M703" i="14"/>
  <c r="M737" i="14"/>
  <c r="M773" i="14"/>
  <c r="M805" i="14"/>
  <c r="M845" i="14"/>
  <c r="M881" i="14"/>
  <c r="M918" i="14"/>
  <c r="M953" i="14"/>
  <c r="M991" i="14"/>
  <c r="M24" i="14"/>
  <c r="M48" i="14"/>
  <c r="M73" i="14"/>
  <c r="M97" i="14"/>
  <c r="M121" i="14"/>
  <c r="M143" i="14"/>
  <c r="M168" i="14"/>
  <c r="M194" i="14"/>
  <c r="M220" i="14"/>
  <c r="M247" i="14"/>
  <c r="M277" i="14"/>
  <c r="M301" i="14"/>
  <c r="M329" i="14"/>
  <c r="M357" i="14"/>
  <c r="M381" i="14"/>
  <c r="M409" i="14"/>
  <c r="M438" i="14"/>
  <c r="M466" i="14"/>
  <c r="M491" i="14"/>
  <c r="M519" i="14"/>
  <c r="M546" i="14"/>
  <c r="M573" i="14"/>
  <c r="M606" i="14"/>
  <c r="M633" i="14"/>
  <c r="M663" i="14"/>
  <c r="M691" i="14"/>
  <c r="M721" i="14"/>
  <c r="M751" i="14"/>
  <c r="M778" i="14"/>
  <c r="M807" i="14"/>
  <c r="M837" i="14"/>
  <c r="M867" i="14"/>
  <c r="M897" i="14"/>
  <c r="M923" i="14"/>
  <c r="M956" i="14"/>
  <c r="M992" i="14"/>
  <c r="M976" i="14"/>
  <c r="M960" i="14"/>
  <c r="M944" i="14"/>
  <c r="M928" i="14"/>
  <c r="M912" i="14"/>
  <c r="M896" i="14"/>
  <c r="M880" i="14"/>
  <c r="M864" i="14"/>
  <c r="M848" i="14"/>
  <c r="M832" i="14"/>
  <c r="M816" i="14"/>
  <c r="M800" i="14"/>
  <c r="M784" i="14"/>
  <c r="M768" i="14"/>
  <c r="M752" i="14"/>
  <c r="M736" i="14"/>
  <c r="M720" i="14"/>
  <c r="M704" i="14"/>
  <c r="M688" i="14"/>
  <c r="M672" i="14"/>
  <c r="M656" i="14"/>
  <c r="M640" i="14"/>
  <c r="M624" i="14"/>
  <c r="M608" i="14"/>
  <c r="M592" i="14"/>
  <c r="M576" i="14"/>
  <c r="M560" i="14"/>
  <c r="M544" i="14"/>
  <c r="M528" i="14"/>
  <c r="M512" i="14"/>
  <c r="M496" i="14"/>
  <c r="M480" i="14"/>
  <c r="M464" i="14"/>
  <c r="M448" i="14"/>
  <c r="M432" i="14"/>
  <c r="M416" i="14"/>
  <c r="M400" i="14"/>
  <c r="M384" i="14"/>
  <c r="M368" i="14"/>
  <c r="M352" i="14"/>
  <c r="M336" i="14"/>
  <c r="M320" i="14"/>
  <c r="M304" i="14"/>
  <c r="M288" i="14"/>
  <c r="M272" i="14"/>
  <c r="M256" i="14"/>
  <c r="M240" i="14"/>
  <c r="M224" i="14"/>
  <c r="M208" i="14"/>
  <c r="M192" i="14"/>
  <c r="M176" i="14"/>
  <c r="M985" i="14"/>
  <c r="M968" i="14"/>
  <c r="M951" i="14"/>
  <c r="M934" i="14"/>
  <c r="M917" i="14"/>
  <c r="M900" i="14"/>
  <c r="M883" i="14"/>
  <c r="M866" i="14"/>
  <c r="M849" i="14"/>
  <c r="M831" i="14"/>
  <c r="M814" i="14"/>
  <c r="M797" i="14"/>
  <c r="M780" i="14"/>
  <c r="M763" i="14"/>
  <c r="M746" i="14"/>
  <c r="M729" i="14"/>
  <c r="M712" i="14"/>
  <c r="M695" i="14"/>
  <c r="M678" i="14"/>
  <c r="M661" i="14"/>
  <c r="M644" i="14"/>
  <c r="M627" i="14"/>
  <c r="M610" i="14"/>
  <c r="M593" i="14"/>
  <c r="M575" i="14"/>
  <c r="M558" i="14"/>
  <c r="M541" i="14"/>
  <c r="M524" i="14"/>
  <c r="M507" i="14"/>
  <c r="M490" i="14"/>
  <c r="M473" i="14"/>
  <c r="M456" i="14"/>
  <c r="M439" i="14"/>
  <c r="M422" i="14"/>
  <c r="M405" i="14"/>
  <c r="M388" i="14"/>
  <c r="M371" i="14"/>
  <c r="M354" i="14"/>
  <c r="M337" i="14"/>
  <c r="M319" i="14"/>
  <c r="M302" i="14"/>
  <c r="M285" i="14"/>
  <c r="M268" i="14"/>
  <c r="M251" i="14"/>
  <c r="M234" i="14"/>
  <c r="M217" i="14"/>
  <c r="M200" i="14"/>
  <c r="M183" i="14"/>
  <c r="M166" i="14"/>
  <c r="M150" i="14"/>
  <c r="M134" i="14"/>
  <c r="M118" i="14"/>
  <c r="M102" i="14"/>
  <c r="M86" i="14"/>
  <c r="M70" i="14"/>
  <c r="M54" i="14"/>
  <c r="M38" i="14"/>
  <c r="M22" i="14"/>
  <c r="M6" i="14"/>
  <c r="M1001" i="14"/>
  <c r="M983" i="14"/>
  <c r="M965" i="14"/>
  <c r="M947" i="14"/>
  <c r="M929" i="14"/>
  <c r="M910" i="14"/>
  <c r="M892" i="14"/>
  <c r="M874" i="14"/>
  <c r="M856" i="14"/>
  <c r="M838" i="14"/>
  <c r="M820" i="14"/>
  <c r="M802" i="14"/>
  <c r="M783" i="14"/>
  <c r="M765" i="14"/>
  <c r="M747" i="14"/>
  <c r="M728" i="14"/>
  <c r="M710" i="14"/>
  <c r="M692" i="14"/>
  <c r="M674" i="14"/>
  <c r="M655" i="14"/>
  <c r="M637" i="14"/>
  <c r="M619" i="14"/>
  <c r="M601" i="14"/>
  <c r="M583" i="14"/>
  <c r="M565" i="14"/>
  <c r="M547" i="14"/>
  <c r="M529" i="14"/>
  <c r="M510" i="14"/>
  <c r="M492" i="14"/>
  <c r="M474" i="14"/>
  <c r="M455" i="14"/>
  <c r="M437" i="14"/>
  <c r="M419" i="14"/>
  <c r="M401" i="14"/>
  <c r="M382" i="14"/>
  <c r="M364" i="14"/>
  <c r="M346" i="14"/>
  <c r="M328" i="14"/>
  <c r="M310" i="14"/>
  <c r="M292" i="14"/>
  <c r="M274" i="14"/>
  <c r="M255" i="14"/>
  <c r="M237" i="14"/>
  <c r="M219" i="14"/>
  <c r="M201" i="14"/>
  <c r="M182" i="14"/>
  <c r="M164" i="14"/>
  <c r="M147" i="14"/>
  <c r="M130" i="14"/>
  <c r="M113" i="14"/>
  <c r="M96" i="14"/>
  <c r="M79" i="14"/>
  <c r="M62" i="14"/>
  <c r="M45" i="14"/>
  <c r="M28" i="14"/>
  <c r="M11" i="14"/>
  <c r="M988" i="14"/>
  <c r="M969" i="14"/>
  <c r="M949" i="14"/>
  <c r="M930" i="14"/>
  <c r="M909" i="14"/>
  <c r="M890" i="14"/>
  <c r="M871" i="14"/>
  <c r="M852" i="14"/>
  <c r="M833" i="14"/>
  <c r="M812" i="14"/>
  <c r="M793" i="14"/>
  <c r="M774" i="14"/>
  <c r="M755" i="14"/>
  <c r="M735" i="14"/>
  <c r="M716" i="14"/>
  <c r="M697" i="14"/>
  <c r="M677" i="14"/>
  <c r="M658" i="14"/>
  <c r="M638" i="14"/>
  <c r="M618" i="14"/>
  <c r="M599" i="14"/>
  <c r="M580" i="14"/>
  <c r="M561" i="14"/>
  <c r="M540" i="14"/>
  <c r="M521" i="14"/>
  <c r="M502" i="14"/>
  <c r="M483" i="14"/>
  <c r="M463" i="14"/>
  <c r="M444" i="14"/>
  <c r="M425" i="14"/>
  <c r="M406" i="14"/>
  <c r="M386" i="14"/>
  <c r="M366" i="14"/>
  <c r="M347" i="14"/>
  <c r="M327" i="14"/>
  <c r="M308" i="14"/>
  <c r="M289" i="14"/>
  <c r="M269" i="14"/>
  <c r="M249" i="14"/>
  <c r="M230" i="14"/>
  <c r="M211" i="14"/>
  <c r="M191" i="14"/>
  <c r="M172" i="14"/>
  <c r="M154" i="14"/>
  <c r="M136" i="14"/>
  <c r="M117" i="14"/>
  <c r="M99" i="14"/>
  <c r="M81" i="14"/>
  <c r="M63" i="14"/>
  <c r="M44" i="14"/>
  <c r="M26" i="14"/>
  <c r="M8" i="14"/>
  <c r="M995" i="14"/>
  <c r="M974" i="14"/>
  <c r="M954" i="14"/>
  <c r="M933" i="14"/>
  <c r="M913" i="14"/>
  <c r="M891" i="14"/>
  <c r="M870" i="14"/>
  <c r="M850" i="14"/>
  <c r="M828" i="14"/>
  <c r="M808" i="14"/>
  <c r="M788" i="14"/>
  <c r="M767" i="14"/>
  <c r="M745" i="14"/>
  <c r="M725" i="14"/>
  <c r="M705" i="14"/>
  <c r="M684" i="14"/>
  <c r="M664" i="14"/>
  <c r="M643" i="14"/>
  <c r="M622" i="14"/>
  <c r="M602" i="14"/>
  <c r="M581" i="14"/>
  <c r="M559" i="14"/>
  <c r="M538" i="14"/>
  <c r="M518" i="14"/>
  <c r="M498" i="14"/>
  <c r="M477" i="14"/>
  <c r="M457" i="14"/>
  <c r="M435" i="14"/>
  <c r="M414" i="14"/>
  <c r="M394" i="14"/>
  <c r="M374" i="14"/>
  <c r="M353" i="14"/>
  <c r="M332" i="14"/>
  <c r="M312" i="14"/>
  <c r="M291" i="14"/>
  <c r="M270" i="14"/>
  <c r="M248" i="14"/>
  <c r="M228" i="14"/>
  <c r="M207" i="14"/>
  <c r="M187" i="14"/>
  <c r="M167" i="14"/>
  <c r="M146" i="14"/>
  <c r="M127" i="14"/>
  <c r="M108" i="14"/>
  <c r="M89" i="14"/>
  <c r="M69" i="14"/>
  <c r="M50" i="14"/>
  <c r="M31" i="14"/>
  <c r="M12" i="14"/>
  <c r="M993" i="14"/>
  <c r="M972" i="14"/>
  <c r="M952" i="14"/>
  <c r="M931" i="14"/>
  <c r="M908" i="14"/>
  <c r="M888" i="14"/>
  <c r="M868" i="14"/>
  <c r="M846" i="14"/>
  <c r="M826" i="14"/>
  <c r="M806" i="14"/>
  <c r="M786" i="14"/>
  <c r="M764" i="14"/>
  <c r="M743" i="14"/>
  <c r="M723" i="14"/>
  <c r="M702" i="14"/>
  <c r="M682" i="14"/>
  <c r="M662" i="14"/>
  <c r="M641" i="14"/>
  <c r="M620" i="14"/>
  <c r="M598" i="14"/>
  <c r="M578" i="14"/>
  <c r="M556" i="14"/>
  <c r="M536" i="14"/>
  <c r="M516" i="14"/>
  <c r="M495" i="14"/>
  <c r="M475" i="14"/>
  <c r="M453" i="14"/>
  <c r="M433" i="14"/>
  <c r="M412" i="14"/>
  <c r="M392" i="14"/>
  <c r="M372" i="14"/>
  <c r="M350" i="14"/>
  <c r="M330" i="14"/>
  <c r="M309" i="14"/>
  <c r="M287" i="14"/>
  <c r="M266" i="14"/>
  <c r="M246" i="14"/>
  <c r="M226" i="14"/>
  <c r="M205" i="14"/>
  <c r="M185" i="14"/>
  <c r="M982" i="14"/>
  <c r="M959" i="14"/>
  <c r="M937" i="14"/>
  <c r="M914" i="14"/>
  <c r="M887" i="14"/>
  <c r="M863" i="14"/>
  <c r="M841" i="14"/>
  <c r="M818" i="14"/>
  <c r="M794" i="14"/>
  <c r="M771" i="14"/>
  <c r="M748" i="14"/>
  <c r="M722" i="14"/>
  <c r="M699" i="14"/>
  <c r="M675" i="14"/>
  <c r="M651" i="14"/>
  <c r="M629" i="14"/>
  <c r="M605" i="14"/>
  <c r="M582" i="14"/>
  <c r="M555" i="14"/>
  <c r="M533" i="14"/>
  <c r="M509" i="14"/>
  <c r="M486" i="14"/>
  <c r="M462" i="14"/>
  <c r="M440" i="14"/>
  <c r="M415" i="14"/>
  <c r="M391" i="14"/>
  <c r="M367" i="14"/>
  <c r="M343" i="14"/>
  <c r="M321" i="14"/>
  <c r="M297" i="14"/>
  <c r="M275" i="14"/>
  <c r="M250" i="14"/>
  <c r="M225" i="14"/>
  <c r="M202" i="14"/>
  <c r="M178" i="14"/>
  <c r="M157" i="14"/>
  <c r="M137" i="14"/>
  <c r="M115" i="14"/>
  <c r="M94" i="14"/>
  <c r="M74" i="14"/>
  <c r="M53" i="14"/>
  <c r="M33" i="14"/>
  <c r="M13" i="14"/>
  <c r="M980" i="14"/>
  <c r="M957" i="14"/>
  <c r="M935" i="14"/>
  <c r="M907" i="14"/>
  <c r="M885" i="14"/>
  <c r="M861" i="14"/>
  <c r="M839" i="14"/>
  <c r="M815" i="14"/>
  <c r="M791" i="14"/>
  <c r="M769" i="14"/>
  <c r="M742" i="14"/>
  <c r="M719" i="14"/>
  <c r="M696" i="14"/>
  <c r="M671" i="14"/>
  <c r="M649" i="14"/>
  <c r="M626" i="14"/>
  <c r="M603" i="14"/>
  <c r="M577" i="14"/>
  <c r="M553" i="14"/>
  <c r="M531" i="14"/>
  <c r="M506" i="14"/>
  <c r="M484" i="14"/>
  <c r="M460" i="14"/>
  <c r="M436" i="14"/>
  <c r="M411" i="14"/>
  <c r="M389" i="14"/>
  <c r="M363" i="14"/>
  <c r="M341" i="14"/>
  <c r="M317" i="14"/>
  <c r="M295" i="14"/>
  <c r="M271" i="14"/>
  <c r="M245" i="14"/>
  <c r="M222" i="14"/>
  <c r="M198" i="14"/>
  <c r="M175" i="14"/>
  <c r="M155" i="14"/>
  <c r="M133" i="14"/>
  <c r="M112" i="14"/>
  <c r="M92" i="14"/>
  <c r="M72" i="14"/>
  <c r="M51" i="14"/>
  <c r="M30" i="14"/>
  <c r="M9" i="14"/>
  <c r="M998" i="14"/>
  <c r="M975" i="14"/>
  <c r="M950" i="14"/>
  <c r="M925" i="14"/>
  <c r="M903" i="14"/>
  <c r="M879" i="14"/>
  <c r="M857" i="14"/>
  <c r="M834" i="14"/>
  <c r="M809" i="14"/>
  <c r="M785" i="14"/>
  <c r="M760" i="14"/>
  <c r="M738" i="14"/>
  <c r="M714" i="14"/>
  <c r="M690" i="14"/>
  <c r="M667" i="14"/>
  <c r="M645" i="14"/>
  <c r="M617" i="14"/>
  <c r="M595" i="14"/>
  <c r="M571" i="14"/>
  <c r="M549" i="14"/>
  <c r="M994" i="14"/>
  <c r="M970" i="14"/>
  <c r="M945" i="14"/>
  <c r="M27" i="14"/>
  <c r="M52" i="14"/>
  <c r="M76" i="14"/>
  <c r="M100" i="14"/>
  <c r="M123" i="14"/>
  <c r="M145" i="14"/>
  <c r="M170" i="14"/>
  <c r="M196" i="14"/>
  <c r="M223" i="14"/>
  <c r="M253" i="14"/>
  <c r="M279" i="14"/>
  <c r="M305" i="14"/>
  <c r="M333" i="14"/>
  <c r="M359" i="14"/>
  <c r="M385" i="14"/>
  <c r="M413" i="14"/>
  <c r="M442" i="14"/>
  <c r="M468" i="14"/>
  <c r="M494" i="14"/>
  <c r="M522" i="14"/>
  <c r="M550" i="14"/>
  <c r="M579" i="14"/>
  <c r="M609" i="14"/>
  <c r="M635" i="14"/>
  <c r="M666" i="14"/>
  <c r="M694" i="14"/>
  <c r="M726" i="14"/>
  <c r="M754" i="14"/>
  <c r="M781" i="14"/>
  <c r="M811" i="14"/>
  <c r="M842" i="14"/>
  <c r="M872" i="14"/>
  <c r="M899" i="14"/>
  <c r="M926" i="14"/>
  <c r="M961" i="14"/>
  <c r="M990" i="14"/>
  <c r="M5" i="14"/>
  <c r="M32" i="14"/>
  <c r="M56" i="14"/>
  <c r="M78" i="14"/>
  <c r="M103" i="14"/>
  <c r="M125" i="14"/>
  <c r="M149" i="14"/>
  <c r="M173" i="14"/>
  <c r="M199" i="14"/>
  <c r="M229" i="14"/>
  <c r="M257" i="14"/>
  <c r="M281" i="14"/>
  <c r="M307" i="14"/>
  <c r="M335" i="14"/>
  <c r="M361" i="14"/>
  <c r="M390" i="14"/>
  <c r="M418" i="14"/>
  <c r="M445" i="14"/>
  <c r="M470" i="14"/>
  <c r="M499" i="14"/>
  <c r="M525" i="14"/>
  <c r="M552" i="14"/>
  <c r="M585" i="14"/>
  <c r="M612" i="14"/>
  <c r="M639" i="14"/>
  <c r="M669" i="14"/>
  <c r="M700" i="14"/>
  <c r="M730" i="14"/>
  <c r="M757" i="14"/>
  <c r="M787" i="14"/>
  <c r="M817" i="14"/>
  <c r="M844" i="14"/>
  <c r="M875" i="14"/>
  <c r="M902" i="14"/>
  <c r="M932" i="14"/>
  <c r="M963" i="14"/>
  <c r="M996" i="14"/>
  <c r="L990" i="14"/>
  <c r="L974" i="14"/>
  <c r="L958" i="14"/>
  <c r="L942" i="14"/>
  <c r="L926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702" i="14"/>
  <c r="L686" i="14"/>
  <c r="L670" i="14"/>
  <c r="L654" i="14"/>
  <c r="L638" i="14"/>
  <c r="L622" i="14"/>
  <c r="L606" i="14"/>
  <c r="L590" i="14"/>
  <c r="L574" i="14"/>
  <c r="L558" i="14"/>
  <c r="L542" i="14"/>
  <c r="L526" i="14"/>
  <c r="L510" i="14"/>
  <c r="L494" i="14"/>
  <c r="L478" i="14"/>
  <c r="L462" i="14"/>
  <c r="L446" i="14"/>
  <c r="L430" i="14"/>
  <c r="L414" i="14"/>
  <c r="L398" i="14"/>
  <c r="L382" i="14"/>
  <c r="L366" i="14"/>
  <c r="L350" i="14"/>
  <c r="L334" i="14"/>
  <c r="L318" i="14"/>
  <c r="L302" i="14"/>
  <c r="L286" i="14"/>
  <c r="L270" i="14"/>
  <c r="L254" i="14"/>
  <c r="L238" i="14"/>
  <c r="L222" i="14"/>
  <c r="L206" i="14"/>
  <c r="L190" i="14"/>
  <c r="L174" i="14"/>
  <c r="L158" i="14"/>
  <c r="L142" i="14"/>
  <c r="L126" i="14"/>
  <c r="L110" i="14"/>
  <c r="L94" i="14"/>
  <c r="L78" i="14"/>
  <c r="L62" i="14"/>
  <c r="L46" i="14"/>
  <c r="L30" i="14"/>
  <c r="L14" i="14"/>
  <c r="L994" i="14"/>
  <c r="L977" i="14"/>
  <c r="L960" i="14"/>
  <c r="L943" i="14"/>
  <c r="L925" i="14"/>
  <c r="L908" i="14"/>
  <c r="L891" i="14"/>
  <c r="L874" i="14"/>
  <c r="L857" i="14"/>
  <c r="L840" i="14"/>
  <c r="L823" i="14"/>
  <c r="L806" i="14"/>
  <c r="L789" i="14"/>
  <c r="L772" i="14"/>
  <c r="L755" i="14"/>
  <c r="L738" i="14"/>
  <c r="L721" i="14"/>
  <c r="L704" i="14"/>
  <c r="L687" i="14"/>
  <c r="L669" i="14"/>
  <c r="L652" i="14"/>
  <c r="L635" i="14"/>
  <c r="L618" i="14"/>
  <c r="L989" i="14"/>
  <c r="L971" i="14"/>
  <c r="L953" i="14"/>
  <c r="L935" i="14"/>
  <c r="L917" i="14"/>
  <c r="L899" i="14"/>
  <c r="L881" i="14"/>
  <c r="L863" i="14"/>
  <c r="L844" i="14"/>
  <c r="L826" i="14"/>
  <c r="L808" i="14"/>
  <c r="L790" i="14"/>
  <c r="L771" i="14"/>
  <c r="L753" i="14"/>
  <c r="L735" i="14"/>
  <c r="L716" i="14"/>
  <c r="L698" i="14"/>
  <c r="L680" i="14"/>
  <c r="L662" i="14"/>
  <c r="L644" i="14"/>
  <c r="L626" i="14"/>
  <c r="L608" i="14"/>
  <c r="L591" i="14"/>
  <c r="L573" i="14"/>
  <c r="L556" i="14"/>
  <c r="L539" i="14"/>
  <c r="L522" i="14"/>
  <c r="L505" i="14"/>
  <c r="L488" i="14"/>
  <c r="L471" i="14"/>
  <c r="L454" i="14"/>
  <c r="L437" i="14"/>
  <c r="L420" i="14"/>
  <c r="L403" i="14"/>
  <c r="L386" i="14"/>
  <c r="L369" i="14"/>
  <c r="L352" i="14"/>
  <c r="L335" i="14"/>
  <c r="L317" i="14"/>
  <c r="L300" i="14"/>
  <c r="L283" i="14"/>
  <c r="L992" i="14"/>
  <c r="L972" i="14"/>
  <c r="L952" i="14"/>
  <c r="L933" i="14"/>
  <c r="L914" i="14"/>
  <c r="L895" i="14"/>
  <c r="L875" i="14"/>
  <c r="L855" i="14"/>
  <c r="L836" i="14"/>
  <c r="L817" i="14"/>
  <c r="L797" i="14"/>
  <c r="L778" i="14"/>
  <c r="L759" i="14"/>
  <c r="L740" i="14"/>
  <c r="L720" i="14"/>
  <c r="L700" i="14"/>
  <c r="L681" i="14"/>
  <c r="L661" i="14"/>
  <c r="L642" i="14"/>
  <c r="L623" i="14"/>
  <c r="L603" i="14"/>
  <c r="L585" i="14"/>
  <c r="L567" i="14"/>
  <c r="L549" i="14"/>
  <c r="L531" i="14"/>
  <c r="L513" i="14"/>
  <c r="L495" i="14"/>
  <c r="L476" i="14"/>
  <c r="L458" i="14"/>
  <c r="L440" i="14"/>
  <c r="L422" i="14"/>
  <c r="L404" i="14"/>
  <c r="L385" i="14"/>
  <c r="L367" i="14"/>
  <c r="L348" i="14"/>
  <c r="L330" i="14"/>
  <c r="L312" i="14"/>
  <c r="L294" i="14"/>
  <c r="L276" i="14"/>
  <c r="L259" i="14"/>
  <c r="L242" i="14"/>
  <c r="L225" i="14"/>
  <c r="L208" i="14"/>
  <c r="L191" i="14"/>
  <c r="L173" i="14"/>
  <c r="L156" i="14"/>
  <c r="L20" i="14"/>
  <c r="L37" i="14"/>
  <c r="L54" i="14"/>
  <c r="L71" i="14"/>
  <c r="L88" i="14"/>
  <c r="L105" i="14"/>
  <c r="L122" i="14"/>
  <c r="L139" i="14"/>
  <c r="L157" i="14"/>
  <c r="L176" i="14"/>
  <c r="L194" i="14"/>
  <c r="L212" i="14"/>
  <c r="L230" i="14"/>
  <c r="L248" i="14"/>
  <c r="L266" i="14"/>
  <c r="L285" i="14"/>
  <c r="L305" i="14"/>
  <c r="L324" i="14"/>
  <c r="L343" i="14"/>
  <c r="L362" i="14"/>
  <c r="L381" i="14"/>
  <c r="L401" i="14"/>
  <c r="L421" i="14"/>
  <c r="L441" i="14"/>
  <c r="L460" i="14"/>
  <c r="L480" i="14"/>
  <c r="L499" i="14"/>
  <c r="L518" i="14"/>
  <c r="L537" i="14"/>
  <c r="L557" i="14"/>
  <c r="L577" i="14"/>
  <c r="L596" i="14"/>
  <c r="L615" i="14"/>
  <c r="L636" i="14"/>
  <c r="L657" i="14"/>
  <c r="L677" i="14"/>
  <c r="L697" i="14"/>
  <c r="L719" i="14"/>
  <c r="L741" i="14"/>
  <c r="L761" i="14"/>
  <c r="L781" i="14"/>
  <c r="L802" i="14"/>
  <c r="L822" i="14"/>
  <c r="L843" i="14"/>
  <c r="L865" i="14"/>
  <c r="L885" i="14"/>
  <c r="L905" i="14"/>
  <c r="L927" i="14"/>
  <c r="L947" i="14"/>
  <c r="L967" i="14"/>
  <c r="L987" i="14"/>
  <c r="L5" i="14"/>
  <c r="L22" i="14"/>
  <c r="L39" i="14"/>
  <c r="L56" i="14"/>
  <c r="L73" i="14"/>
  <c r="L90" i="14"/>
  <c r="L107" i="14"/>
  <c r="L124" i="14"/>
  <c r="L141" i="14"/>
  <c r="L160" i="14"/>
  <c r="L178" i="14"/>
  <c r="L196" i="14"/>
  <c r="L214" i="14"/>
  <c r="L232" i="14"/>
  <c r="L250" i="14"/>
  <c r="L268" i="14"/>
  <c r="L288" i="14"/>
  <c r="L307" i="14"/>
  <c r="L326" i="14"/>
  <c r="L345" i="14"/>
  <c r="L364" i="14"/>
  <c r="L384" i="14"/>
  <c r="L405" i="14"/>
  <c r="L424" i="14"/>
  <c r="L443" i="14"/>
  <c r="L463" i="14"/>
  <c r="L482" i="14"/>
  <c r="L501" i="14"/>
  <c r="L520" i="14"/>
  <c r="L540" i="14"/>
  <c r="L560" i="14"/>
  <c r="L579" i="14"/>
  <c r="L598" i="14"/>
  <c r="L617" i="14"/>
  <c r="L639" i="14"/>
  <c r="L659" i="14"/>
  <c r="L679" i="14"/>
  <c r="L701" i="14"/>
  <c r="L723" i="14"/>
  <c r="L743" i="14"/>
  <c r="L763" i="14"/>
  <c r="L784" i="14"/>
  <c r="L804" i="14"/>
  <c r="L825" i="14"/>
  <c r="L847" i="14"/>
  <c r="L867" i="14"/>
  <c r="L887" i="14"/>
  <c r="L907" i="14"/>
  <c r="L929" i="14"/>
  <c r="L949" i="14"/>
  <c r="L969" i="14"/>
  <c r="L991" i="14"/>
  <c r="N3" i="14" l="1" a="1"/>
  <c r="N989" i="14" l="1"/>
  <c r="N973" i="14"/>
  <c r="N957" i="14"/>
  <c r="N941" i="14"/>
  <c r="N925" i="14"/>
  <c r="N909" i="14"/>
  <c r="N893" i="14"/>
  <c r="N877" i="14"/>
  <c r="N861" i="14"/>
  <c r="N845" i="14"/>
  <c r="N829" i="14"/>
  <c r="N813" i="14"/>
  <c r="N797" i="14"/>
  <c r="N781" i="14"/>
  <c r="N765" i="14"/>
  <c r="N749" i="14"/>
  <c r="N733" i="14"/>
  <c r="N717" i="14"/>
  <c r="N701" i="14"/>
  <c r="N685" i="14"/>
  <c r="N669" i="14"/>
  <c r="N653" i="14"/>
  <c r="N637" i="14"/>
  <c r="N621" i="14"/>
  <c r="N992" i="14"/>
  <c r="N975" i="14"/>
  <c r="N958" i="14"/>
  <c r="N940" i="14"/>
  <c r="N923" i="14"/>
  <c r="N906" i="14"/>
  <c r="N889" i="14"/>
  <c r="N872" i="14"/>
  <c r="N855" i="14"/>
  <c r="N838" i="14"/>
  <c r="N821" i="14"/>
  <c r="N804" i="14"/>
  <c r="N787" i="14"/>
  <c r="N770" i="14"/>
  <c r="N753" i="14"/>
  <c r="N736" i="14"/>
  <c r="N719" i="14"/>
  <c r="N702" i="14"/>
  <c r="N684" i="14"/>
  <c r="N667" i="14"/>
  <c r="N650" i="14"/>
  <c r="N633" i="14"/>
  <c r="N616" i="14"/>
  <c r="N600" i="14"/>
  <c r="N584" i="14"/>
  <c r="N568" i="14"/>
  <c r="N552" i="14"/>
  <c r="N536" i="14"/>
  <c r="N520" i="14"/>
  <c r="N504" i="14"/>
  <c r="N488" i="14"/>
  <c r="N472" i="14"/>
  <c r="N456" i="14"/>
  <c r="N440" i="14"/>
  <c r="N424" i="14"/>
  <c r="N408" i="14"/>
  <c r="N392" i="14"/>
  <c r="N376" i="14"/>
  <c r="N360" i="14"/>
  <c r="N344" i="14"/>
  <c r="N328" i="14"/>
  <c r="N312" i="14"/>
  <c r="N296" i="14"/>
  <c r="N280" i="14"/>
  <c r="N264" i="14"/>
  <c r="N248" i="14"/>
  <c r="N232" i="14"/>
  <c r="N216" i="14"/>
  <c r="N200" i="14"/>
  <c r="N184" i="14"/>
  <c r="N168" i="14"/>
  <c r="N152" i="14"/>
  <c r="N136" i="14"/>
  <c r="N120" i="14"/>
  <c r="N104" i="14"/>
  <c r="N88" i="14"/>
  <c r="N72" i="14"/>
  <c r="N56" i="14"/>
  <c r="N40" i="14"/>
  <c r="N24" i="14"/>
  <c r="N8" i="14"/>
  <c r="N999" i="14"/>
  <c r="N981" i="14"/>
  <c r="N963" i="14"/>
  <c r="N945" i="14"/>
  <c r="N927" i="14"/>
  <c r="N908" i="14"/>
  <c r="N890" i="14"/>
  <c r="N871" i="14"/>
  <c r="N853" i="14"/>
  <c r="N835" i="14"/>
  <c r="N817" i="14"/>
  <c r="N799" i="14"/>
  <c r="N780" i="14"/>
  <c r="N762" i="14"/>
  <c r="N744" i="14"/>
  <c r="N726" i="14"/>
  <c r="N708" i="14"/>
  <c r="N690" i="14"/>
  <c r="N672" i="14"/>
  <c r="N654" i="14"/>
  <c r="N635" i="14"/>
  <c r="N617" i="14"/>
  <c r="N599" i="14"/>
  <c r="N582" i="14"/>
  <c r="N565" i="14"/>
  <c r="N548" i="14"/>
  <c r="N531" i="14"/>
  <c r="N514" i="14"/>
  <c r="N497" i="14"/>
  <c r="N480" i="14"/>
  <c r="N463" i="14"/>
  <c r="N446" i="14"/>
  <c r="N429" i="14"/>
  <c r="N412" i="14"/>
  <c r="N395" i="14"/>
  <c r="N378" i="14"/>
  <c r="N361" i="14"/>
  <c r="N343" i="14"/>
  <c r="N326" i="14"/>
  <c r="N309" i="14"/>
  <c r="N292" i="14"/>
  <c r="N275" i="14"/>
  <c r="N258" i="14"/>
  <c r="N241" i="14"/>
  <c r="N224" i="14"/>
  <c r="N207" i="14"/>
  <c r="N190" i="14"/>
  <c r="N173" i="14"/>
  <c r="N156" i="14"/>
  <c r="N139" i="14"/>
  <c r="N122" i="14"/>
  <c r="N105" i="14"/>
  <c r="N87" i="14"/>
  <c r="N70" i="14"/>
  <c r="N53" i="14"/>
  <c r="N36" i="14"/>
  <c r="N19" i="14"/>
  <c r="N3" i="14"/>
  <c r="N998" i="14"/>
  <c r="N980" i="14"/>
  <c r="N962" i="14"/>
  <c r="N944" i="14"/>
  <c r="N926" i="14"/>
  <c r="N907" i="14"/>
  <c r="N888" i="14"/>
  <c r="N870" i="14"/>
  <c r="N852" i="14"/>
  <c r="N834" i="14"/>
  <c r="N816" i="14"/>
  <c r="N798" i="14"/>
  <c r="N779" i="14"/>
  <c r="N761" i="14"/>
  <c r="N743" i="14"/>
  <c r="N725" i="14"/>
  <c r="N707" i="14"/>
  <c r="N689" i="14"/>
  <c r="N671" i="14"/>
  <c r="N652" i="14"/>
  <c r="N634" i="14"/>
  <c r="N615" i="14"/>
  <c r="N598" i="14"/>
  <c r="N581" i="14"/>
  <c r="N564" i="14"/>
  <c r="N547" i="14"/>
  <c r="N530" i="14"/>
  <c r="N513" i="14"/>
  <c r="N496" i="14"/>
  <c r="N479" i="14"/>
  <c r="N462" i="14"/>
  <c r="N445" i="14"/>
  <c r="N995" i="14"/>
  <c r="N974" i="14"/>
  <c r="N953" i="14"/>
  <c r="N933" i="14"/>
  <c r="N913" i="14"/>
  <c r="N892" i="14"/>
  <c r="N869" i="14"/>
  <c r="N849" i="14"/>
  <c r="N828" i="14"/>
  <c r="N808" i="14"/>
  <c r="N788" i="14"/>
  <c r="N767" i="14"/>
  <c r="N746" i="14"/>
  <c r="N724" i="14"/>
  <c r="N704" i="14"/>
  <c r="N682" i="14"/>
  <c r="N662" i="14"/>
  <c r="N642" i="14"/>
  <c r="N622" i="14"/>
  <c r="N602" i="14"/>
  <c r="N580" i="14"/>
  <c r="N561" i="14"/>
  <c r="N542" i="14"/>
  <c r="N523" i="14"/>
  <c r="N503" i="14"/>
  <c r="N484" i="14"/>
  <c r="N465" i="14"/>
  <c r="N444" i="14"/>
  <c r="N426" i="14"/>
  <c r="N407" i="14"/>
  <c r="N389" i="14"/>
  <c r="N371" i="14"/>
  <c r="N353" i="14"/>
  <c r="N335" i="14"/>
  <c r="N317" i="14"/>
  <c r="N299" i="14"/>
  <c r="N281" i="14"/>
  <c r="N262" i="14"/>
  <c r="N244" i="14"/>
  <c r="N226" i="14"/>
  <c r="N1000" i="14"/>
  <c r="N977" i="14"/>
  <c r="N954" i="14"/>
  <c r="N932" i="14"/>
  <c r="N911" i="14"/>
  <c r="N886" i="14"/>
  <c r="N865" i="14"/>
  <c r="N843" i="14"/>
  <c r="N822" i="14"/>
  <c r="N800" i="14"/>
  <c r="N776" i="14"/>
  <c r="N755" i="14"/>
  <c r="N732" i="14"/>
  <c r="N711" i="14"/>
  <c r="N688" i="14"/>
  <c r="N665" i="14"/>
  <c r="N644" i="14"/>
  <c r="N623" i="14"/>
  <c r="N601" i="14"/>
  <c r="N578" i="14"/>
  <c r="N558" i="14"/>
  <c r="N538" i="14"/>
  <c r="N517" i="14"/>
  <c r="N495" i="14"/>
  <c r="N475" i="14"/>
  <c r="N454" i="14"/>
  <c r="N434" i="14"/>
  <c r="N415" i="14"/>
  <c r="N396" i="14"/>
  <c r="N375" i="14"/>
  <c r="N356" i="14"/>
  <c r="N337" i="14"/>
  <c r="N318" i="14"/>
  <c r="N298" i="14"/>
  <c r="N278" i="14"/>
  <c r="N259" i="14"/>
  <c r="N239" i="14"/>
  <c r="N220" i="14"/>
  <c r="N202" i="14"/>
  <c r="N183" i="14"/>
  <c r="N165" i="14"/>
  <c r="N147" i="14"/>
  <c r="N129" i="14"/>
  <c r="N111" i="14"/>
  <c r="N93" i="14"/>
  <c r="N75" i="14"/>
  <c r="N57" i="14"/>
  <c r="N38" i="14"/>
  <c r="N20" i="14"/>
  <c r="N986" i="14"/>
  <c r="N964" i="14"/>
  <c r="N938" i="14"/>
  <c r="N916" i="14"/>
  <c r="N894" i="14"/>
  <c r="N867" i="14"/>
  <c r="N844" i="14"/>
  <c r="N820" i="14"/>
  <c r="N795" i="14"/>
  <c r="N773" i="14"/>
  <c r="N750" i="14"/>
  <c r="N727" i="14"/>
  <c r="N700" i="14"/>
  <c r="N678" i="14"/>
  <c r="N656" i="14"/>
  <c r="N630" i="14"/>
  <c r="N608" i="14"/>
  <c r="N587" i="14"/>
  <c r="N563" i="14"/>
  <c r="N541" i="14"/>
  <c r="N519" i="14"/>
  <c r="N498" i="14"/>
  <c r="N474" i="14"/>
  <c r="N452" i="14"/>
  <c r="N431" i="14"/>
  <c r="N410" i="14"/>
  <c r="N388" i="14"/>
  <c r="N368" i="14"/>
  <c r="N348" i="14"/>
  <c r="N327" i="14"/>
  <c r="N306" i="14"/>
  <c r="N286" i="14"/>
  <c r="N266" i="14"/>
  <c r="N245" i="14"/>
  <c r="N223" i="14"/>
  <c r="N204" i="14"/>
  <c r="N185" i="14"/>
  <c r="N164" i="14"/>
  <c r="N145" i="14"/>
  <c r="N126" i="14"/>
  <c r="N107" i="14"/>
  <c r="N86" i="14"/>
  <c r="N67" i="14"/>
  <c r="N48" i="14"/>
  <c r="N29" i="14"/>
  <c r="N984" i="14"/>
  <c r="N960" i="14"/>
  <c r="N936" i="14"/>
  <c r="N914" i="14"/>
  <c r="N887" i="14"/>
  <c r="N864" i="14"/>
  <c r="N841" i="14"/>
  <c r="N818" i="14"/>
  <c r="N793" i="14"/>
  <c r="N771" i="14"/>
  <c r="N747" i="14"/>
  <c r="N722" i="14"/>
  <c r="N698" i="14"/>
  <c r="N676" i="14"/>
  <c r="N651" i="14"/>
  <c r="N628" i="14"/>
  <c r="N606" i="14"/>
  <c r="N585" i="14"/>
  <c r="N560" i="14"/>
  <c r="N539" i="14"/>
  <c r="N516" i="14"/>
  <c r="N493" i="14"/>
  <c r="N471" i="14"/>
  <c r="N450" i="14"/>
  <c r="N428" i="14"/>
  <c r="N406" i="14"/>
  <c r="N386" i="14"/>
  <c r="N366" i="14"/>
  <c r="N346" i="14"/>
  <c r="N324" i="14"/>
  <c r="N304" i="14"/>
  <c r="N284" i="14"/>
  <c r="N263" i="14"/>
  <c r="N242" i="14"/>
  <c r="N221" i="14"/>
  <c r="N201" i="14"/>
  <c r="N181" i="14"/>
  <c r="N162" i="14"/>
  <c r="N143" i="14"/>
  <c r="N124" i="14"/>
  <c r="N103" i="14"/>
  <c r="N84" i="14"/>
  <c r="N65" i="14"/>
  <c r="N46" i="14"/>
  <c r="N27" i="14"/>
  <c r="N7" i="14"/>
  <c r="N983" i="14"/>
  <c r="N955" i="14"/>
  <c r="N929" i="14"/>
  <c r="N901" i="14"/>
  <c r="N876" i="14"/>
  <c r="N848" i="14"/>
  <c r="N823" i="14"/>
  <c r="N792" i="14"/>
  <c r="N766" i="14"/>
  <c r="N739" i="14"/>
  <c r="N713" i="14"/>
  <c r="N686" i="14"/>
  <c r="N659" i="14"/>
  <c r="N631" i="14"/>
  <c r="N605" i="14"/>
  <c r="N577" i="14"/>
  <c r="N554" i="14"/>
  <c r="N528" i="14"/>
  <c r="N505" i="14"/>
  <c r="N478" i="14"/>
  <c r="N453" i="14"/>
  <c r="N427" i="14"/>
  <c r="N403" i="14"/>
  <c r="N381" i="14"/>
  <c r="N357" i="14"/>
  <c r="N333" i="14"/>
  <c r="N310" i="14"/>
  <c r="N287" i="14"/>
  <c r="N261" i="14"/>
  <c r="N237" i="14"/>
  <c r="N214" i="14"/>
  <c r="N193" i="14"/>
  <c r="N171" i="14"/>
  <c r="N149" i="14"/>
  <c r="N127" i="14"/>
  <c r="N102" i="14"/>
  <c r="N81" i="14"/>
  <c r="N60" i="14"/>
  <c r="N37" i="14"/>
  <c r="N15" i="14"/>
  <c r="N979" i="14"/>
  <c r="N951" i="14"/>
  <c r="N924" i="14"/>
  <c r="N899" i="14"/>
  <c r="N874" i="14"/>
  <c r="N846" i="14"/>
  <c r="N815" i="14"/>
  <c r="N790" i="14"/>
  <c r="N763" i="14"/>
  <c r="N737" i="14"/>
  <c r="N710" i="14"/>
  <c r="N681" i="14"/>
  <c r="N657" i="14"/>
  <c r="N627" i="14"/>
  <c r="N603" i="14"/>
  <c r="N575" i="14"/>
  <c r="N551" i="14"/>
  <c r="N526" i="14"/>
  <c r="N501" i="14"/>
  <c r="N476" i="14"/>
  <c r="N449" i="14"/>
  <c r="N423" i="14"/>
  <c r="N401" i="14"/>
  <c r="N379" i="14"/>
  <c r="N354" i="14"/>
  <c r="N331" i="14"/>
  <c r="N307" i="14"/>
  <c r="N283" i="14"/>
  <c r="N257" i="14"/>
  <c r="N235" i="14"/>
  <c r="N212" i="14"/>
  <c r="N191" i="14"/>
  <c r="N169" i="14"/>
  <c r="N146" i="14"/>
  <c r="N123" i="14"/>
  <c r="N100" i="14"/>
  <c r="N79" i="14"/>
  <c r="N58" i="14"/>
  <c r="N34" i="14"/>
  <c r="N13" i="14"/>
  <c r="N997" i="14"/>
  <c r="N968" i="14"/>
  <c r="N937" i="14"/>
  <c r="N904" i="14"/>
  <c r="N878" i="14"/>
  <c r="N842" i="14"/>
  <c r="N811" i="14"/>
  <c r="N783" i="14"/>
  <c r="N752" i="14"/>
  <c r="N720" i="14"/>
  <c r="N692" i="14"/>
  <c r="N660" i="14"/>
  <c r="N626" i="14"/>
  <c r="N595" i="14"/>
  <c r="N570" i="14"/>
  <c r="N540" i="14"/>
  <c r="N510" i="14"/>
  <c r="N483" i="14"/>
  <c r="N455" i="14"/>
  <c r="N422" i="14"/>
  <c r="N398" i="14"/>
  <c r="N370" i="14"/>
  <c r="N342" i="14"/>
  <c r="N316" i="14"/>
  <c r="N290" i="14"/>
  <c r="N265" i="14"/>
  <c r="N234" i="14"/>
  <c r="N209" i="14"/>
  <c r="N182" i="14"/>
  <c r="N158" i="14"/>
  <c r="N133" i="14"/>
  <c r="N109" i="14"/>
  <c r="N82" i="14"/>
  <c r="N55" i="14"/>
  <c r="N31" i="14"/>
  <c r="N6" i="14"/>
  <c r="N994" i="14"/>
  <c r="N966" i="14"/>
  <c r="N934" i="14"/>
  <c r="N902" i="14"/>
  <c r="N873" i="14"/>
  <c r="N839" i="14"/>
  <c r="N809" i="14"/>
  <c r="N778" i="14"/>
  <c r="N748" i="14"/>
  <c r="N716" i="14"/>
  <c r="N687" i="14"/>
  <c r="N655" i="14"/>
  <c r="N624" i="14"/>
  <c r="N593" i="14"/>
  <c r="N567" i="14"/>
  <c r="N535" i="14"/>
  <c r="N508" i="14"/>
  <c r="N481" i="14"/>
  <c r="N448" i="14"/>
  <c r="N420" i="14"/>
  <c r="N394" i="14"/>
  <c r="N367" i="14"/>
  <c r="N340" i="14"/>
  <c r="N314" i="14"/>
  <c r="N288" i="14"/>
  <c r="N256" i="14"/>
  <c r="N231" i="14"/>
  <c r="N206" i="14"/>
  <c r="N179" i="14"/>
  <c r="N155" i="14"/>
  <c r="N131" i="14"/>
  <c r="N106" i="14"/>
  <c r="N78" i="14"/>
  <c r="N52" i="14"/>
  <c r="N28" i="14"/>
  <c r="N4" i="14"/>
  <c r="N988" i="14"/>
  <c r="N956" i="14"/>
  <c r="N922" i="14"/>
  <c r="N896" i="14"/>
  <c r="N862" i="14"/>
  <c r="N832" i="14"/>
  <c r="N803" i="14"/>
  <c r="N772" i="14"/>
  <c r="N740" i="14"/>
  <c r="N709" i="14"/>
  <c r="N677" i="14"/>
  <c r="N646" i="14"/>
  <c r="N614" i="14"/>
  <c r="N589" i="14"/>
  <c r="N557" i="14"/>
  <c r="N529" i="14"/>
  <c r="N500" i="14"/>
  <c r="N469" i="14"/>
  <c r="N441" i="14"/>
  <c r="N416" i="14"/>
  <c r="N387" i="14"/>
  <c r="N362" i="14"/>
  <c r="N334" i="14"/>
  <c r="N305" i="14"/>
  <c r="N277" i="14"/>
  <c r="N252" i="14"/>
  <c r="N227" i="14"/>
  <c r="N198" i="14"/>
  <c r="N175" i="14"/>
  <c r="N150" i="14"/>
  <c r="N121" i="14"/>
  <c r="N97" i="14"/>
  <c r="N73" i="14"/>
  <c r="N47" i="14"/>
  <c r="N22" i="14"/>
  <c r="N985" i="14"/>
  <c r="N950" i="14"/>
  <c r="N920" i="14"/>
  <c r="N891" i="14"/>
  <c r="N859" i="14"/>
  <c r="N982" i="14"/>
  <c r="N949" i="14"/>
  <c r="N919" i="14"/>
  <c r="N885" i="14"/>
  <c r="N858" i="14"/>
  <c r="N827" i="14"/>
  <c r="N796" i="14"/>
  <c r="N764" i="14"/>
  <c r="N734" i="14"/>
  <c r="N703" i="14"/>
  <c r="N673" i="14"/>
  <c r="N641" i="14"/>
  <c r="N611" i="14"/>
  <c r="N583" i="14"/>
  <c r="N553" i="14"/>
  <c r="N524" i="14"/>
  <c r="N492" i="14"/>
  <c r="N466" i="14"/>
  <c r="N437" i="14"/>
  <c r="N411" i="14"/>
  <c r="N383" i="14"/>
  <c r="N355" i="14"/>
  <c r="N329" i="14"/>
  <c r="N301" i="14"/>
  <c r="N273" i="14"/>
  <c r="N249" i="14"/>
  <c r="N219" i="14"/>
  <c r="N195" i="14"/>
  <c r="N170" i="14"/>
  <c r="N142" i="14"/>
  <c r="N117" i="14"/>
  <c r="N94" i="14"/>
  <c r="N68" i="14"/>
  <c r="N43" i="14"/>
  <c r="N17" i="14"/>
  <c r="N987" i="14"/>
  <c r="N942" i="14"/>
  <c r="N897" i="14"/>
  <c r="N851" i="14"/>
  <c r="N807" i="14"/>
  <c r="N768" i="14"/>
  <c r="N728" i="14"/>
  <c r="N683" i="14"/>
  <c r="N643" i="14"/>
  <c r="N604" i="14"/>
  <c r="N566" i="14"/>
  <c r="N525" i="14"/>
  <c r="N487" i="14"/>
  <c r="N447" i="14"/>
  <c r="N413" i="14"/>
  <c r="N374" i="14"/>
  <c r="N339" i="14"/>
  <c r="N302" i="14"/>
  <c r="N269" i="14"/>
  <c r="N230" i="14"/>
  <c r="N196" i="14"/>
  <c r="N161" i="14"/>
  <c r="N130" i="14"/>
  <c r="N95" i="14"/>
  <c r="N62" i="14"/>
  <c r="N26" i="14"/>
  <c r="N976" i="14"/>
  <c r="N935" i="14"/>
  <c r="N884" i="14"/>
  <c r="N847" i="14"/>
  <c r="N805" i="14"/>
  <c r="N759" i="14"/>
  <c r="N721" i="14"/>
  <c r="N679" i="14"/>
  <c r="N639" i="14"/>
  <c r="N596" i="14"/>
  <c r="N559" i="14"/>
  <c r="N521" i="14"/>
  <c r="N485" i="14"/>
  <c r="N442" i="14"/>
  <c r="N405" i="14"/>
  <c r="N372" i="14"/>
  <c r="N336" i="14"/>
  <c r="N297" i="14"/>
  <c r="N267" i="14"/>
  <c r="N228" i="14"/>
  <c r="N192" i="14"/>
  <c r="N159" i="14"/>
  <c r="N125" i="14"/>
  <c r="N91" i="14"/>
  <c r="N59" i="14"/>
  <c r="N23" i="14"/>
  <c r="N971" i="14"/>
  <c r="N930" i="14"/>
  <c r="N882" i="14"/>
  <c r="N837" i="14"/>
  <c r="N801" i="14"/>
  <c r="N757" i="14"/>
  <c r="N715" i="14"/>
  <c r="N674" i="14"/>
  <c r="N636" i="14"/>
  <c r="N592" i="14"/>
  <c r="N555" i="14"/>
  <c r="N515" i="14"/>
  <c r="N477" i="14"/>
  <c r="N438" i="14"/>
  <c r="N402" i="14"/>
  <c r="N365" i="14"/>
  <c r="N330" i="14"/>
  <c r="N294" i="14"/>
  <c r="N255" i="14"/>
  <c r="N222" i="14"/>
  <c r="N188" i="14"/>
  <c r="N154" i="14"/>
  <c r="N118" i="14"/>
  <c r="N89" i="14"/>
  <c r="N51" i="14"/>
  <c r="N18" i="14"/>
  <c r="N965" i="14"/>
  <c r="N917" i="14"/>
  <c r="N875" i="14"/>
  <c r="N830" i="14"/>
  <c r="N786" i="14"/>
  <c r="N745" i="14"/>
  <c r="N705" i="14"/>
  <c r="N664" i="14"/>
  <c r="N620" i="14"/>
  <c r="N586" i="14"/>
  <c r="N545" i="14"/>
  <c r="N507" i="14"/>
  <c r="N467" i="14"/>
  <c r="N432" i="14"/>
  <c r="N393" i="14"/>
  <c r="N358" i="14"/>
  <c r="N321" i="14"/>
  <c r="N285" i="14"/>
  <c r="N959" i="14"/>
  <c r="N912" i="14"/>
  <c r="N866" i="14"/>
  <c r="N825" i="14"/>
  <c r="N784" i="14"/>
  <c r="N741" i="14"/>
  <c r="N697" i="14"/>
  <c r="N661" i="14"/>
  <c r="N618" i="14"/>
  <c r="N961" i="14"/>
  <c r="N898" i="14"/>
  <c r="N831" i="14"/>
  <c r="N774" i="14"/>
  <c r="N712" i="14"/>
  <c r="N648" i="14"/>
  <c r="N591" i="14"/>
  <c r="N543" i="14"/>
  <c r="N490" i="14"/>
  <c r="N436" i="14"/>
  <c r="N390" i="14"/>
  <c r="N345" i="14"/>
  <c r="N293" i="14"/>
  <c r="N247" i="14"/>
  <c r="N205" i="14"/>
  <c r="N163" i="14"/>
  <c r="N116" i="14"/>
  <c r="N77" i="14"/>
  <c r="N39" i="14"/>
  <c r="N952" i="14"/>
  <c r="N895" i="14"/>
  <c r="N826" i="14"/>
  <c r="N769" i="14"/>
  <c r="N706" i="14"/>
  <c r="N647" i="14"/>
  <c r="N590" i="14"/>
  <c r="N537" i="14"/>
  <c r="N489" i="14"/>
  <c r="N435" i="14"/>
  <c r="N385" i="14"/>
  <c r="N341" i="14"/>
  <c r="N291" i="14"/>
  <c r="N246" i="14"/>
  <c r="N203" i="14"/>
  <c r="N160" i="14"/>
  <c r="N115" i="14"/>
  <c r="N76" i="14"/>
  <c r="N35" i="14"/>
  <c r="N948" i="14"/>
  <c r="N883" i="14"/>
  <c r="N824" i="14"/>
  <c r="N760" i="14"/>
  <c r="N699" i="14"/>
  <c r="N645" i="14"/>
  <c r="N588" i="14"/>
  <c r="N534" i="14"/>
  <c r="N486" i="14"/>
  <c r="N433" i="14"/>
  <c r="N384" i="14"/>
  <c r="N338" i="14"/>
  <c r="N289" i="14"/>
  <c r="N243" i="14"/>
  <c r="N199" i="14"/>
  <c r="N157" i="14"/>
  <c r="N114" i="14"/>
  <c r="N74" i="14"/>
  <c r="N33" i="14"/>
  <c r="N947" i="14"/>
  <c r="N881" i="14"/>
  <c r="N819" i="14"/>
  <c r="N758" i="14"/>
  <c r="N696" i="14"/>
  <c r="N640" i="14"/>
  <c r="N579" i="14"/>
  <c r="N533" i="14"/>
  <c r="N482" i="14"/>
  <c r="N430" i="14"/>
  <c r="N382" i="14"/>
  <c r="N332" i="14"/>
  <c r="N282" i="14"/>
  <c r="N240" i="14"/>
  <c r="N197" i="14"/>
  <c r="N153" i="14"/>
  <c r="N113" i="14"/>
  <c r="N71" i="14"/>
  <c r="N32" i="14"/>
  <c r="N946" i="14"/>
  <c r="N880" i="14"/>
  <c r="N814" i="14"/>
  <c r="N756" i="14"/>
  <c r="N695" i="14"/>
  <c r="N638" i="14"/>
  <c r="N576" i="14"/>
  <c r="N532" i="14"/>
  <c r="N473" i="14"/>
  <c r="N425" i="14"/>
  <c r="N380" i="14"/>
  <c r="N325" i="14"/>
  <c r="N279" i="14"/>
  <c r="N238" i="14"/>
  <c r="N194" i="14"/>
  <c r="N151" i="14"/>
  <c r="N112" i="14"/>
  <c r="N69" i="14"/>
  <c r="N30" i="14"/>
  <c r="N943" i="14"/>
  <c r="N879" i="14"/>
  <c r="N812" i="14"/>
  <c r="N754" i="14"/>
  <c r="N694" i="14"/>
  <c r="N632" i="14"/>
  <c r="N574" i="14"/>
  <c r="N527" i="14"/>
  <c r="N470" i="14"/>
  <c r="N421" i="14"/>
  <c r="N377" i="14"/>
  <c r="N323" i="14"/>
  <c r="N276" i="14"/>
  <c r="N236" i="14"/>
  <c r="N189" i="14"/>
  <c r="N148" i="14"/>
  <c r="N110" i="14"/>
  <c r="N66" i="14"/>
  <c r="N25" i="14"/>
  <c r="N1001" i="14"/>
  <c r="N939" i="14"/>
  <c r="N868" i="14"/>
  <c r="N810" i="14"/>
  <c r="N751" i="14"/>
  <c r="N693" i="14"/>
  <c r="N629" i="14"/>
  <c r="N573" i="14"/>
  <c r="N522" i="14"/>
  <c r="N468" i="14"/>
  <c r="N419" i="14"/>
  <c r="N373" i="14"/>
  <c r="N322" i="14"/>
  <c r="N274" i="14"/>
  <c r="N233" i="14"/>
  <c r="N187" i="14"/>
  <c r="N144" i="14"/>
  <c r="N108" i="14"/>
  <c r="N64" i="14"/>
  <c r="N21" i="14"/>
  <c r="N996" i="14"/>
  <c r="N931" i="14"/>
  <c r="N863" i="14"/>
  <c r="N806" i="14"/>
  <c r="N742" i="14"/>
  <c r="N691" i="14"/>
  <c r="N625" i="14"/>
  <c r="N572" i="14"/>
  <c r="N518" i="14"/>
  <c r="N464" i="14"/>
  <c r="N418" i="14"/>
  <c r="N369" i="14"/>
  <c r="N320" i="14"/>
  <c r="N272" i="14"/>
  <c r="N229" i="14"/>
  <c r="N186" i="14"/>
  <c r="N141" i="14"/>
  <c r="N101" i="14"/>
  <c r="N63" i="14"/>
  <c r="N16" i="14"/>
  <c r="N993" i="14"/>
  <c r="N928" i="14"/>
  <c r="N860" i="14"/>
  <c r="N802" i="14"/>
  <c r="N738" i="14"/>
  <c r="N680" i="14"/>
  <c r="N619" i="14"/>
  <c r="N571" i="14"/>
  <c r="N512" i="14"/>
  <c r="N461" i="14"/>
  <c r="N417" i="14"/>
  <c r="N364" i="14"/>
  <c r="N319" i="14"/>
  <c r="N271" i="14"/>
  <c r="N225" i="14"/>
  <c r="N180" i="14"/>
  <c r="N140" i="14"/>
  <c r="N99" i="14"/>
  <c r="N61" i="14"/>
  <c r="N14" i="14"/>
  <c r="N991" i="14"/>
  <c r="N921" i="14"/>
  <c r="N857" i="14"/>
  <c r="N794" i="14"/>
  <c r="N735" i="14"/>
  <c r="N675" i="14"/>
  <c r="N613" i="14"/>
  <c r="N569" i="14"/>
  <c r="N511" i="14"/>
  <c r="N460" i="14"/>
  <c r="N414" i="14"/>
  <c r="N363" i="14"/>
  <c r="N315" i="14"/>
  <c r="N270" i="14"/>
  <c r="N218" i="14"/>
  <c r="N178" i="14"/>
  <c r="N138" i="14"/>
  <c r="N98" i="14"/>
  <c r="N54" i="14"/>
  <c r="N12" i="14"/>
  <c r="N990" i="14"/>
  <c r="N918" i="14"/>
  <c r="N856" i="14"/>
  <c r="N791" i="14"/>
  <c r="N731" i="14"/>
  <c r="N670" i="14"/>
  <c r="N612" i="14"/>
  <c r="N562" i="14"/>
  <c r="N509" i="14"/>
  <c r="N459" i="14"/>
  <c r="N409" i="14"/>
  <c r="N359" i="14"/>
  <c r="N313" i="14"/>
  <c r="N268" i="14"/>
  <c r="N217" i="14"/>
  <c r="N177" i="14"/>
  <c r="N137" i="14"/>
  <c r="N96" i="14"/>
  <c r="N50" i="14"/>
  <c r="N11" i="14"/>
  <c r="N978" i="14"/>
  <c r="N915" i="14"/>
  <c r="N854" i="14"/>
  <c r="N789" i="14"/>
  <c r="N730" i="14"/>
  <c r="N668" i="14"/>
  <c r="N610" i="14"/>
  <c r="N556" i="14"/>
  <c r="N506" i="14"/>
  <c r="N458" i="14"/>
  <c r="N404" i="14"/>
  <c r="N352" i="14"/>
  <c r="N311" i="14"/>
  <c r="N260" i="14"/>
  <c r="N215" i="14"/>
  <c r="N176" i="14"/>
  <c r="N135" i="14"/>
  <c r="N92" i="14"/>
  <c r="N49" i="14"/>
  <c r="N10" i="14"/>
  <c r="N972" i="14"/>
  <c r="N910" i="14"/>
  <c r="N850" i="14"/>
  <c r="N785" i="14"/>
  <c r="N729" i="14"/>
  <c r="N666" i="14"/>
  <c r="N609" i="14"/>
  <c r="N550" i="14"/>
  <c r="N502" i="14"/>
  <c r="N457" i="14"/>
  <c r="N400" i="14"/>
  <c r="N351" i="14"/>
  <c r="N308" i="14"/>
  <c r="N254" i="14"/>
  <c r="N213" i="14"/>
  <c r="N174" i="14"/>
  <c r="N134" i="14"/>
  <c r="N90" i="14"/>
  <c r="N45" i="14"/>
  <c r="N9" i="14"/>
  <c r="N970" i="14"/>
  <c r="N905" i="14"/>
  <c r="N840" i="14"/>
  <c r="N782" i="14"/>
  <c r="N723" i="14"/>
  <c r="N663" i="14"/>
  <c r="N607" i="14"/>
  <c r="N549" i="14"/>
  <c r="N499" i="14"/>
  <c r="N451" i="14"/>
  <c r="N399" i="14"/>
  <c r="N350" i="14"/>
  <c r="N303" i="14"/>
  <c r="N253" i="14"/>
  <c r="N211" i="14"/>
  <c r="N172" i="14"/>
  <c r="N132" i="14"/>
  <c r="N85" i="14"/>
  <c r="N44" i="14"/>
  <c r="N5" i="14"/>
  <c r="N969" i="14"/>
  <c r="N903" i="14"/>
  <c r="N836" i="14"/>
  <c r="N777" i="14"/>
  <c r="N718" i="14"/>
  <c r="N658" i="14"/>
  <c r="N597" i="14"/>
  <c r="N546" i="14"/>
  <c r="N494" i="14"/>
  <c r="N443" i="14"/>
  <c r="N397" i="14"/>
  <c r="N349" i="14"/>
  <c r="N300" i="14"/>
  <c r="N251" i="14"/>
  <c r="N210" i="14"/>
  <c r="N167" i="14"/>
  <c r="N128" i="14"/>
  <c r="N83" i="14"/>
  <c r="N42" i="14"/>
  <c r="N649" i="14"/>
  <c r="N594" i="14"/>
  <c r="N544" i="14"/>
  <c r="N491" i="14"/>
  <c r="N439" i="14"/>
  <c r="N391" i="14"/>
  <c r="N347" i="14"/>
  <c r="N295" i="14"/>
  <c r="N250" i="14"/>
  <c r="N208" i="14"/>
  <c r="N166" i="14"/>
  <c r="N967" i="14"/>
  <c r="N119" i="14"/>
  <c r="N900" i="14"/>
  <c r="N80" i="14"/>
  <c r="N833" i="14"/>
  <c r="N41" i="14"/>
  <c r="N775" i="14"/>
  <c r="N714" i="14"/>
  <c r="P3" i="14" l="1" a="1"/>
  <c r="P990" i="14" l="1"/>
  <c r="P974" i="14"/>
  <c r="P958" i="14"/>
  <c r="P942" i="14"/>
  <c r="P926" i="14"/>
  <c r="P910" i="14"/>
  <c r="P894" i="14"/>
  <c r="P878" i="14"/>
  <c r="P862" i="14"/>
  <c r="P846" i="14"/>
  <c r="P830" i="14"/>
  <c r="P1000" i="14"/>
  <c r="P984" i="14"/>
  <c r="P968" i="14"/>
  <c r="P952" i="14"/>
  <c r="P936" i="14"/>
  <c r="P920" i="14"/>
  <c r="P904" i="14"/>
  <c r="P888" i="14"/>
  <c r="P872" i="14"/>
  <c r="P856" i="14"/>
  <c r="P840" i="14"/>
  <c r="P824" i="14"/>
  <c r="P986" i="14"/>
  <c r="P967" i="14"/>
  <c r="P949" i="14"/>
  <c r="P931" i="14"/>
  <c r="P913" i="14"/>
  <c r="P895" i="14"/>
  <c r="P876" i="14"/>
  <c r="P858" i="14"/>
  <c r="P839" i="14"/>
  <c r="P821" i="14"/>
  <c r="P805" i="14"/>
  <c r="P789" i="14"/>
  <c r="P773" i="14"/>
  <c r="P757" i="14"/>
  <c r="P741" i="14"/>
  <c r="P725" i="14"/>
  <c r="P709" i="14"/>
  <c r="P693" i="14"/>
  <c r="P677" i="14"/>
  <c r="P661" i="14"/>
  <c r="P645" i="14"/>
  <c r="P629" i="14"/>
  <c r="P613" i="14"/>
  <c r="P597" i="14"/>
  <c r="P581" i="14"/>
  <c r="P565" i="14"/>
  <c r="P549" i="14"/>
  <c r="P533" i="14"/>
  <c r="P517" i="14"/>
  <c r="P501" i="14"/>
  <c r="P485" i="14"/>
  <c r="P469" i="14"/>
  <c r="P453" i="14"/>
  <c r="P437" i="14"/>
  <c r="P421" i="14"/>
  <c r="P405" i="14"/>
  <c r="P389" i="14"/>
  <c r="P373" i="14"/>
  <c r="P357" i="14"/>
  <c r="P341" i="14"/>
  <c r="P325" i="14"/>
  <c r="P309" i="14"/>
  <c r="P293" i="14"/>
  <c r="P277" i="14"/>
  <c r="P261" i="14"/>
  <c r="P245" i="14"/>
  <c r="P229" i="14"/>
  <c r="P213" i="14"/>
  <c r="P197" i="14"/>
  <c r="P181" i="14"/>
  <c r="P165" i="14"/>
  <c r="P149" i="14"/>
  <c r="P133" i="14"/>
  <c r="P117" i="14"/>
  <c r="P101" i="14"/>
  <c r="P85" i="14"/>
  <c r="P69" i="14"/>
  <c r="P53" i="14"/>
  <c r="P37" i="14"/>
  <c r="P21" i="14"/>
  <c r="P5" i="14"/>
  <c r="P985" i="14"/>
  <c r="P965" i="14"/>
  <c r="P946" i="14"/>
  <c r="P927" i="14"/>
  <c r="P907" i="14"/>
  <c r="P887" i="14"/>
  <c r="P868" i="14"/>
  <c r="P849" i="14"/>
  <c r="P829" i="14"/>
  <c r="P811" i="14"/>
  <c r="P794" i="14"/>
  <c r="P777" i="14"/>
  <c r="P760" i="14"/>
  <c r="P743" i="14"/>
  <c r="P726" i="14"/>
  <c r="P708" i="14"/>
  <c r="P691" i="14"/>
  <c r="P674" i="14"/>
  <c r="P657" i="14"/>
  <c r="P640" i="14"/>
  <c r="P623" i="14"/>
  <c r="P606" i="14"/>
  <c r="P589" i="14"/>
  <c r="P572" i="14"/>
  <c r="P555" i="14"/>
  <c r="P538" i="14"/>
  <c r="P521" i="14"/>
  <c r="P504" i="14"/>
  <c r="P487" i="14"/>
  <c r="P470" i="14"/>
  <c r="P452" i="14"/>
  <c r="P435" i="14"/>
  <c r="P418" i="14"/>
  <c r="P401" i="14"/>
  <c r="P384" i="14"/>
  <c r="P367" i="14"/>
  <c r="P350" i="14"/>
  <c r="P333" i="14"/>
  <c r="P316" i="14"/>
  <c r="P299" i="14"/>
  <c r="P282" i="14"/>
  <c r="P265" i="14"/>
  <c r="P248" i="14"/>
  <c r="P231" i="14"/>
  <c r="P214" i="14"/>
  <c r="P196" i="14"/>
  <c r="P179" i="14"/>
  <c r="P162" i="14"/>
  <c r="P145" i="14"/>
  <c r="P128" i="14"/>
  <c r="P111" i="14"/>
  <c r="P94" i="14"/>
  <c r="P77" i="14"/>
  <c r="P60" i="14"/>
  <c r="P43" i="14"/>
  <c r="P26" i="14"/>
  <c r="P9" i="14"/>
  <c r="P993" i="14"/>
  <c r="P972" i="14"/>
  <c r="P951" i="14"/>
  <c r="P930" i="14"/>
  <c r="P909" i="14"/>
  <c r="P889" i="14"/>
  <c r="P867" i="14"/>
  <c r="P847" i="14"/>
  <c r="P826" i="14"/>
  <c r="P807" i="14"/>
  <c r="P788" i="14"/>
  <c r="P770" i="14"/>
  <c r="P752" i="14"/>
  <c r="P734" i="14"/>
  <c r="P716" i="14"/>
  <c r="P698" i="14"/>
  <c r="P680" i="14"/>
  <c r="P662" i="14"/>
  <c r="P643" i="14"/>
  <c r="P625" i="14"/>
  <c r="P607" i="14"/>
  <c r="P588" i="14"/>
  <c r="P570" i="14"/>
  <c r="P552" i="14"/>
  <c r="P534" i="14"/>
  <c r="P515" i="14"/>
  <c r="P497" i="14"/>
  <c r="P479" i="14"/>
  <c r="P461" i="14"/>
  <c r="P443" i="14"/>
  <c r="P983" i="14"/>
  <c r="P963" i="14"/>
  <c r="P943" i="14"/>
  <c r="P922" i="14"/>
  <c r="P901" i="14"/>
  <c r="P881" i="14"/>
  <c r="P860" i="14"/>
  <c r="P838" i="14"/>
  <c r="P818" i="14"/>
  <c r="P800" i="14"/>
  <c r="P782" i="14"/>
  <c r="P764" i="14"/>
  <c r="P746" i="14"/>
  <c r="P728" i="14"/>
  <c r="P710" i="14"/>
  <c r="P690" i="14"/>
  <c r="P672" i="14"/>
  <c r="P654" i="14"/>
  <c r="P636" i="14"/>
  <c r="P618" i="14"/>
  <c r="P600" i="14"/>
  <c r="P582" i="14"/>
  <c r="P563" i="14"/>
  <c r="P545" i="14"/>
  <c r="P527" i="14"/>
  <c r="P509" i="14"/>
  <c r="P491" i="14"/>
  <c r="P473" i="14"/>
  <c r="P455" i="14"/>
  <c r="P436" i="14"/>
  <c r="P417" i="14"/>
  <c r="P399" i="14"/>
  <c r="P381" i="14"/>
  <c r="P363" i="14"/>
  <c r="P345" i="14"/>
  <c r="P327" i="14"/>
  <c r="P308" i="14"/>
  <c r="P290" i="14"/>
  <c r="P272" i="14"/>
  <c r="P254" i="14"/>
  <c r="P236" i="14"/>
  <c r="P218" i="14"/>
  <c r="P200" i="14"/>
  <c r="P182" i="14"/>
  <c r="P163" i="14"/>
  <c r="P144" i="14"/>
  <c r="P126" i="14"/>
  <c r="P108" i="14"/>
  <c r="P90" i="14"/>
  <c r="P72" i="14"/>
  <c r="P54" i="14"/>
  <c r="P35" i="14"/>
  <c r="P17" i="14"/>
  <c r="P982" i="14"/>
  <c r="P962" i="14"/>
  <c r="P941" i="14"/>
  <c r="P921" i="14"/>
  <c r="P900" i="14"/>
  <c r="P880" i="14"/>
  <c r="P859" i="14"/>
  <c r="P837" i="14"/>
  <c r="P817" i="14"/>
  <c r="P799" i="14"/>
  <c r="P781" i="14"/>
  <c r="P763" i="14"/>
  <c r="P745" i="14"/>
  <c r="P727" i="14"/>
  <c r="P707" i="14"/>
  <c r="P689" i="14"/>
  <c r="P671" i="14"/>
  <c r="P653" i="14"/>
  <c r="P635" i="14"/>
  <c r="P617" i="14"/>
  <c r="P599" i="14"/>
  <c r="P580" i="14"/>
  <c r="P562" i="14"/>
  <c r="P544" i="14"/>
  <c r="P526" i="14"/>
  <c r="P508" i="14"/>
  <c r="P490" i="14"/>
  <c r="P472" i="14"/>
  <c r="P454" i="14"/>
  <c r="P434" i="14"/>
  <c r="P416" i="14"/>
  <c r="P398" i="14"/>
  <c r="P380" i="14"/>
  <c r="P362" i="14"/>
  <c r="P344" i="14"/>
  <c r="P326" i="14"/>
  <c r="P307" i="14"/>
  <c r="P289" i="14"/>
  <c r="P271" i="14"/>
  <c r="P253" i="14"/>
  <c r="P235" i="14"/>
  <c r="P217" i="14"/>
  <c r="P199" i="14"/>
  <c r="P180" i="14"/>
  <c r="P161" i="14"/>
  <c r="P143" i="14"/>
  <c r="P125" i="14"/>
  <c r="P107" i="14"/>
  <c r="P89" i="14"/>
  <c r="P71" i="14"/>
  <c r="P52" i="14"/>
  <c r="P34" i="14"/>
  <c r="P16" i="14"/>
  <c r="P992" i="14"/>
  <c r="P966" i="14"/>
  <c r="P939" i="14"/>
  <c r="P915" i="14"/>
  <c r="P890" i="14"/>
  <c r="P864" i="14"/>
  <c r="P836" i="14"/>
  <c r="P813" i="14"/>
  <c r="P791" i="14"/>
  <c r="P768" i="14"/>
  <c r="P747" i="14"/>
  <c r="P722" i="14"/>
  <c r="P701" i="14"/>
  <c r="P679" i="14"/>
  <c r="P656" i="14"/>
  <c r="P633" i="14"/>
  <c r="P611" i="14"/>
  <c r="P590" i="14"/>
  <c r="P567" i="14"/>
  <c r="P543" i="14"/>
  <c r="P522" i="14"/>
  <c r="P499" i="14"/>
  <c r="P477" i="14"/>
  <c r="P456" i="14"/>
  <c r="P431" i="14"/>
  <c r="P411" i="14"/>
  <c r="P391" i="14"/>
  <c r="P370" i="14"/>
  <c r="P349" i="14"/>
  <c r="P329" i="14"/>
  <c r="P306" i="14"/>
  <c r="P286" i="14"/>
  <c r="P266" i="14"/>
  <c r="P244" i="14"/>
  <c r="P224" i="14"/>
  <c r="P204" i="14"/>
  <c r="P184" i="14"/>
  <c r="P160" i="14"/>
  <c r="P140" i="14"/>
  <c r="P120" i="14"/>
  <c r="P99" i="14"/>
  <c r="P79" i="14"/>
  <c r="P58" i="14"/>
  <c r="P38" i="14"/>
  <c r="P15" i="14"/>
  <c r="P991" i="14"/>
  <c r="P961" i="14"/>
  <c r="P935" i="14"/>
  <c r="P908" i="14"/>
  <c r="P882" i="14"/>
  <c r="P853" i="14"/>
  <c r="P827" i="14"/>
  <c r="P802" i="14"/>
  <c r="P778" i="14"/>
  <c r="P754" i="14"/>
  <c r="P731" i="14"/>
  <c r="P705" i="14"/>
  <c r="P683" i="14"/>
  <c r="P659" i="14"/>
  <c r="P634" i="14"/>
  <c r="P610" i="14"/>
  <c r="P586" i="14"/>
  <c r="P561" i="14"/>
  <c r="P539" i="14"/>
  <c r="P514" i="14"/>
  <c r="P492" i="14"/>
  <c r="P466" i="14"/>
  <c r="P444" i="14"/>
  <c r="P422" i="14"/>
  <c r="P397" i="14"/>
  <c r="P376" i="14"/>
  <c r="P354" i="14"/>
  <c r="P332" i="14"/>
  <c r="P311" i="14"/>
  <c r="P287" i="14"/>
  <c r="P264" i="14"/>
  <c r="P242" i="14"/>
  <c r="P221" i="14"/>
  <c r="P198" i="14"/>
  <c r="P175" i="14"/>
  <c r="P154" i="14"/>
  <c r="P132" i="14"/>
  <c r="P110" i="14"/>
  <c r="P87" i="14"/>
  <c r="P65" i="14"/>
  <c r="P44" i="14"/>
  <c r="P22" i="14"/>
  <c r="P995" i="14"/>
  <c r="P964" i="14"/>
  <c r="P934" i="14"/>
  <c r="P905" i="14"/>
  <c r="P875" i="14"/>
  <c r="P848" i="14"/>
  <c r="P819" i="14"/>
  <c r="P793" i="14"/>
  <c r="P767" i="14"/>
  <c r="P740" i="14"/>
  <c r="P717" i="14"/>
  <c r="P692" i="14"/>
  <c r="P666" i="14"/>
  <c r="P641" i="14"/>
  <c r="P615" i="14"/>
  <c r="P591" i="14"/>
  <c r="P564" i="14"/>
  <c r="P537" i="14"/>
  <c r="P512" i="14"/>
  <c r="P486" i="14"/>
  <c r="P462" i="14"/>
  <c r="P438" i="14"/>
  <c r="P412" i="14"/>
  <c r="P388" i="14"/>
  <c r="P365" i="14"/>
  <c r="P340" i="14"/>
  <c r="P318" i="14"/>
  <c r="P295" i="14"/>
  <c r="P270" i="14"/>
  <c r="P247" i="14"/>
  <c r="P223" i="14"/>
  <c r="P201" i="14"/>
  <c r="P174" i="14"/>
  <c r="P152" i="14"/>
  <c r="P129" i="14"/>
  <c r="P104" i="14"/>
  <c r="P81" i="14"/>
  <c r="P57" i="14"/>
  <c r="P32" i="14"/>
  <c r="P10" i="14"/>
  <c r="P989" i="14"/>
  <c r="P959" i="14"/>
  <c r="P932" i="14"/>
  <c r="P902" i="14"/>
  <c r="P873" i="14"/>
  <c r="P844" i="14"/>
  <c r="P815" i="14"/>
  <c r="P790" i="14"/>
  <c r="P765" i="14"/>
  <c r="P738" i="14"/>
  <c r="P714" i="14"/>
  <c r="P687" i="14"/>
  <c r="P664" i="14"/>
  <c r="P638" i="14"/>
  <c r="P612" i="14"/>
  <c r="P585" i="14"/>
  <c r="P559" i="14"/>
  <c r="P535" i="14"/>
  <c r="P510" i="14"/>
  <c r="P483" i="14"/>
  <c r="P459" i="14"/>
  <c r="P432" i="14"/>
  <c r="P409" i="14"/>
  <c r="P386" i="14"/>
  <c r="P361" i="14"/>
  <c r="P338" i="14"/>
  <c r="P315" i="14"/>
  <c r="P292" i="14"/>
  <c r="P268" i="14"/>
  <c r="P243" i="14"/>
  <c r="P220" i="14"/>
  <c r="P194" i="14"/>
  <c r="P172" i="14"/>
  <c r="P150" i="14"/>
  <c r="P124" i="14"/>
  <c r="P102" i="14"/>
  <c r="P78" i="14"/>
  <c r="P55" i="14"/>
  <c r="P30" i="14"/>
  <c r="P7" i="14"/>
  <c r="P978" i="14"/>
  <c r="P994" i="14"/>
  <c r="P955" i="14"/>
  <c r="P923" i="14"/>
  <c r="P891" i="14"/>
  <c r="P855" i="14"/>
  <c r="P823" i="14"/>
  <c r="P795" i="14"/>
  <c r="P762" i="14"/>
  <c r="P735" i="14"/>
  <c r="P704" i="14"/>
  <c r="P676" i="14"/>
  <c r="P648" i="14"/>
  <c r="P620" i="14"/>
  <c r="P592" i="14"/>
  <c r="P558" i="14"/>
  <c r="P530" i="14"/>
  <c r="P502" i="14"/>
  <c r="P474" i="14"/>
  <c r="P445" i="14"/>
  <c r="P415" i="14"/>
  <c r="P390" i="14"/>
  <c r="P360" i="14"/>
  <c r="P335" i="14"/>
  <c r="P305" i="14"/>
  <c r="P280" i="14"/>
  <c r="P255" i="14"/>
  <c r="P227" i="14"/>
  <c r="P202" i="14"/>
  <c r="P171" i="14"/>
  <c r="P146" i="14"/>
  <c r="P118" i="14"/>
  <c r="P92" i="14"/>
  <c r="P64" i="14"/>
  <c r="P39" i="14"/>
  <c r="P11" i="14"/>
  <c r="P987" i="14"/>
  <c r="P953" i="14"/>
  <c r="P918" i="14"/>
  <c r="P885" i="14"/>
  <c r="P852" i="14"/>
  <c r="P820" i="14"/>
  <c r="P787" i="14"/>
  <c r="P759" i="14"/>
  <c r="P732" i="14"/>
  <c r="P702" i="14"/>
  <c r="P673" i="14"/>
  <c r="P646" i="14"/>
  <c r="P616" i="14"/>
  <c r="P584" i="14"/>
  <c r="P556" i="14"/>
  <c r="P528" i="14"/>
  <c r="P498" i="14"/>
  <c r="P468" i="14"/>
  <c r="P441" i="14"/>
  <c r="P413" i="14"/>
  <c r="P385" i="14"/>
  <c r="P358" i="14"/>
  <c r="P331" i="14"/>
  <c r="P303" i="14"/>
  <c r="P278" i="14"/>
  <c r="P251" i="14"/>
  <c r="P225" i="14"/>
  <c r="P193" i="14"/>
  <c r="P169" i="14"/>
  <c r="P141" i="14"/>
  <c r="P115" i="14"/>
  <c r="P88" i="14"/>
  <c r="P62" i="14"/>
  <c r="P33" i="14"/>
  <c r="P6" i="14"/>
  <c r="P977" i="14"/>
  <c r="P988" i="14"/>
  <c r="P947" i="14"/>
  <c r="P911" i="14"/>
  <c r="P870" i="14"/>
  <c r="P833" i="14"/>
  <c r="P798" i="14"/>
  <c r="P766" i="14"/>
  <c r="P730" i="14"/>
  <c r="P697" i="14"/>
  <c r="P665" i="14"/>
  <c r="P630" i="14"/>
  <c r="P598" i="14"/>
  <c r="P568" i="14"/>
  <c r="P531" i="14"/>
  <c r="P496" i="14"/>
  <c r="P464" i="14"/>
  <c r="P429" i="14"/>
  <c r="P402" i="14"/>
  <c r="P371" i="14"/>
  <c r="P339" i="14"/>
  <c r="P310" i="14"/>
  <c r="P276" i="14"/>
  <c r="P246" i="14"/>
  <c r="P212" i="14"/>
  <c r="P186" i="14"/>
  <c r="P155" i="14"/>
  <c r="P122" i="14"/>
  <c r="P93" i="14"/>
  <c r="P61" i="14"/>
  <c r="P28" i="14"/>
  <c r="P980" i="14"/>
  <c r="P944" i="14"/>
  <c r="P903" i="14"/>
  <c r="P866" i="14"/>
  <c r="P831" i="14"/>
  <c r="P796" i="14"/>
  <c r="P758" i="14"/>
  <c r="P724" i="14"/>
  <c r="P695" i="14"/>
  <c r="P660" i="14"/>
  <c r="P627" i="14"/>
  <c r="P595" i="14"/>
  <c r="P560" i="14"/>
  <c r="P525" i="14"/>
  <c r="P494" i="14"/>
  <c r="P460" i="14"/>
  <c r="P427" i="14"/>
  <c r="P396" i="14"/>
  <c r="P368" i="14"/>
  <c r="P336" i="14"/>
  <c r="P302" i="14"/>
  <c r="P274" i="14"/>
  <c r="P240" i="14"/>
  <c r="P210" i="14"/>
  <c r="P183" i="14"/>
  <c r="P151" i="14"/>
  <c r="P119" i="14"/>
  <c r="P86" i="14"/>
  <c r="P56" i="14"/>
  <c r="P25" i="14"/>
  <c r="P973" i="14"/>
  <c r="P933" i="14"/>
  <c r="P896" i="14"/>
  <c r="P857" i="14"/>
  <c r="P816" i="14"/>
  <c r="P784" i="14"/>
  <c r="P751" i="14"/>
  <c r="P719" i="14"/>
  <c r="P685" i="14"/>
  <c r="P651" i="14"/>
  <c r="P621" i="14"/>
  <c r="P583" i="14"/>
  <c r="P551" i="14"/>
  <c r="P519" i="14"/>
  <c r="P484" i="14"/>
  <c r="P450" i="14"/>
  <c r="P423" i="14"/>
  <c r="P392" i="14"/>
  <c r="P356" i="14"/>
  <c r="P324" i="14"/>
  <c r="P297" i="14"/>
  <c r="P263" i="14"/>
  <c r="P234" i="14"/>
  <c r="P206" i="14"/>
  <c r="P173" i="14"/>
  <c r="P139" i="14"/>
  <c r="P112" i="14"/>
  <c r="P80" i="14"/>
  <c r="P48" i="14"/>
  <c r="P19" i="14"/>
  <c r="P970" i="14"/>
  <c r="P928" i="14"/>
  <c r="P892" i="14"/>
  <c r="P851" i="14"/>
  <c r="P812" i="14"/>
  <c r="P780" i="14"/>
  <c r="P749" i="14"/>
  <c r="P715" i="14"/>
  <c r="P682" i="14"/>
  <c r="P649" i="14"/>
  <c r="P614" i="14"/>
  <c r="P578" i="14"/>
  <c r="P548" i="14"/>
  <c r="P516" i="14"/>
  <c r="P481" i="14"/>
  <c r="P448" i="14"/>
  <c r="P419" i="14"/>
  <c r="P383" i="14"/>
  <c r="P353" i="14"/>
  <c r="P322" i="14"/>
  <c r="P294" i="14"/>
  <c r="P260" i="14"/>
  <c r="P232" i="14"/>
  <c r="P203" i="14"/>
  <c r="P168" i="14"/>
  <c r="P137" i="14"/>
  <c r="P106" i="14"/>
  <c r="P75" i="14"/>
  <c r="P46" i="14"/>
  <c r="P14" i="14"/>
  <c r="P969" i="14"/>
  <c r="P925" i="14"/>
  <c r="P886" i="14"/>
  <c r="P850" i="14"/>
  <c r="P810" i="14"/>
  <c r="P779" i="14"/>
  <c r="P748" i="14"/>
  <c r="P713" i="14"/>
  <c r="P681" i="14"/>
  <c r="P647" i="14"/>
  <c r="P609" i="14"/>
  <c r="P577" i="14"/>
  <c r="P547" i="14"/>
  <c r="P513" i="14"/>
  <c r="P480" i="14"/>
  <c r="P447" i="14"/>
  <c r="P414" i="14"/>
  <c r="P382" i="14"/>
  <c r="P352" i="14"/>
  <c r="P321" i="14"/>
  <c r="P291" i="14"/>
  <c r="P259" i="14"/>
  <c r="P230" i="14"/>
  <c r="P195" i="14"/>
  <c r="P167" i="14"/>
  <c r="P136" i="14"/>
  <c r="P105" i="14"/>
  <c r="P74" i="14"/>
  <c r="P45" i="14"/>
  <c r="P13" i="14"/>
  <c r="P997" i="14"/>
  <c r="P937" i="14"/>
  <c r="P877" i="14"/>
  <c r="P825" i="14"/>
  <c r="P774" i="14"/>
  <c r="P723" i="14"/>
  <c r="P675" i="14"/>
  <c r="P628" i="14"/>
  <c r="P576" i="14"/>
  <c r="P532" i="14"/>
  <c r="P482" i="14"/>
  <c r="P433" i="14"/>
  <c r="P393" i="14"/>
  <c r="P346" i="14"/>
  <c r="P300" i="14"/>
  <c r="P256" i="14"/>
  <c r="P209" i="14"/>
  <c r="P164" i="14"/>
  <c r="P121" i="14"/>
  <c r="P73" i="14"/>
  <c r="P29" i="14"/>
  <c r="P981" i="14"/>
  <c r="P924" i="14"/>
  <c r="P871" i="14"/>
  <c r="P814" i="14"/>
  <c r="P771" i="14"/>
  <c r="P720" i="14"/>
  <c r="P669" i="14"/>
  <c r="P624" i="14"/>
  <c r="P574" i="14"/>
  <c r="P524" i="14"/>
  <c r="P476" i="14"/>
  <c r="P428" i="14"/>
  <c r="P379" i="14"/>
  <c r="P342" i="14"/>
  <c r="P296" i="14"/>
  <c r="P250" i="14"/>
  <c r="P207" i="14"/>
  <c r="P158" i="14"/>
  <c r="P114" i="14"/>
  <c r="P68" i="14"/>
  <c r="P24" i="14"/>
  <c r="P976" i="14"/>
  <c r="P917" i="14"/>
  <c r="P865" i="14"/>
  <c r="P808" i="14"/>
  <c r="P761" i="14"/>
  <c r="P712" i="14"/>
  <c r="P667" i="14"/>
  <c r="P619" i="14"/>
  <c r="P571" i="14"/>
  <c r="P520" i="14"/>
  <c r="P471" i="14"/>
  <c r="P425" i="14"/>
  <c r="P377" i="14"/>
  <c r="P334" i="14"/>
  <c r="P285" i="14"/>
  <c r="P241" i="14"/>
  <c r="P192" i="14"/>
  <c r="P156" i="14"/>
  <c r="P109" i="14"/>
  <c r="P66" i="14"/>
  <c r="P20" i="14"/>
  <c r="P957" i="14"/>
  <c r="P906" i="14"/>
  <c r="P845" i="14"/>
  <c r="P801" i="14"/>
  <c r="P750" i="14"/>
  <c r="P700" i="14"/>
  <c r="P652" i="14"/>
  <c r="P603" i="14"/>
  <c r="P554" i="14"/>
  <c r="P506" i="14"/>
  <c r="P458" i="14"/>
  <c r="P408" i="14"/>
  <c r="P369" i="14"/>
  <c r="P320" i="14"/>
  <c r="P279" i="14"/>
  <c r="P233" i="14"/>
  <c r="P188" i="14"/>
  <c r="P142" i="14"/>
  <c r="P97" i="14"/>
  <c r="P50" i="14"/>
  <c r="P4" i="14"/>
  <c r="P954" i="14"/>
  <c r="P898" i="14"/>
  <c r="P842" i="14"/>
  <c r="P792" i="14"/>
  <c r="P742" i="14"/>
  <c r="P696" i="14"/>
  <c r="P644" i="14"/>
  <c r="P601" i="14"/>
  <c r="P550" i="14"/>
  <c r="P503" i="14"/>
  <c r="P451" i="14"/>
  <c r="P406" i="14"/>
  <c r="P364" i="14"/>
  <c r="P317" i="14"/>
  <c r="P273" i="14"/>
  <c r="P226" i="14"/>
  <c r="P185" i="14"/>
  <c r="P135" i="14"/>
  <c r="P95" i="14"/>
  <c r="P47" i="14"/>
  <c r="P3" i="14"/>
  <c r="P950" i="14"/>
  <c r="P897" i="14"/>
  <c r="P841" i="14"/>
  <c r="P786" i="14"/>
  <c r="P739" i="14"/>
  <c r="P694" i="14"/>
  <c r="P642" i="14"/>
  <c r="P596" i="14"/>
  <c r="P546" i="14"/>
  <c r="P500" i="14"/>
  <c r="P449" i="14"/>
  <c r="P404" i="14"/>
  <c r="P996" i="14"/>
  <c r="P893" i="14"/>
  <c r="P806" i="14"/>
  <c r="P733" i="14"/>
  <c r="P655" i="14"/>
  <c r="P575" i="14"/>
  <c r="P495" i="14"/>
  <c r="P424" i="14"/>
  <c r="P351" i="14"/>
  <c r="P284" i="14"/>
  <c r="P219" i="14"/>
  <c r="P157" i="14"/>
  <c r="P91" i="14"/>
  <c r="P27" i="14"/>
  <c r="P979" i="14"/>
  <c r="P884" i="14"/>
  <c r="P804" i="14"/>
  <c r="P729" i="14"/>
  <c r="P650" i="14"/>
  <c r="P573" i="14"/>
  <c r="P493" i="14"/>
  <c r="P420" i="14"/>
  <c r="P348" i="14"/>
  <c r="P283" i="14"/>
  <c r="P216" i="14"/>
  <c r="P153" i="14"/>
  <c r="P84" i="14"/>
  <c r="P23" i="14"/>
  <c r="P975" i="14"/>
  <c r="P883" i="14"/>
  <c r="P803" i="14"/>
  <c r="P721" i="14"/>
  <c r="P639" i="14"/>
  <c r="P569" i="14"/>
  <c r="P489" i="14"/>
  <c r="P410" i="14"/>
  <c r="P347" i="14"/>
  <c r="P281" i="14"/>
  <c r="P215" i="14"/>
  <c r="P148" i="14"/>
  <c r="P83" i="14"/>
  <c r="P18" i="14"/>
  <c r="P971" i="14"/>
  <c r="P879" i="14"/>
  <c r="P797" i="14"/>
  <c r="P718" i="14"/>
  <c r="P637" i="14"/>
  <c r="P566" i="14"/>
  <c r="P488" i="14"/>
  <c r="P407" i="14"/>
  <c r="P343" i="14"/>
  <c r="P275" i="14"/>
  <c r="P211" i="14"/>
  <c r="P147" i="14"/>
  <c r="P82" i="14"/>
  <c r="P12" i="14"/>
  <c r="P960" i="14"/>
  <c r="P874" i="14"/>
  <c r="P785" i="14"/>
  <c r="P711" i="14"/>
  <c r="P632" i="14"/>
  <c r="P557" i="14"/>
  <c r="P478" i="14"/>
  <c r="P403" i="14"/>
  <c r="P337" i="14"/>
  <c r="P269" i="14"/>
  <c r="P208" i="14"/>
  <c r="P138" i="14"/>
  <c r="P76" i="14"/>
  <c r="P8" i="14"/>
  <c r="P956" i="14"/>
  <c r="P869" i="14"/>
  <c r="P783" i="14"/>
  <c r="P706" i="14"/>
  <c r="P631" i="14"/>
  <c r="P553" i="14"/>
  <c r="P475" i="14"/>
  <c r="P400" i="14"/>
  <c r="P330" i="14"/>
  <c r="P267" i="14"/>
  <c r="P205" i="14"/>
  <c r="P134" i="14"/>
  <c r="P70" i="14"/>
  <c r="P948" i="14"/>
  <c r="P863" i="14"/>
  <c r="P776" i="14"/>
  <c r="P703" i="14"/>
  <c r="P626" i="14"/>
  <c r="P542" i="14"/>
  <c r="P467" i="14"/>
  <c r="P395" i="14"/>
  <c r="P328" i="14"/>
  <c r="P262" i="14"/>
  <c r="P191" i="14"/>
  <c r="P131" i="14"/>
  <c r="P67" i="14"/>
  <c r="P945" i="14"/>
  <c r="P861" i="14"/>
  <c r="P775" i="14"/>
  <c r="P699" i="14"/>
  <c r="P622" i="14"/>
  <c r="P541" i="14"/>
  <c r="P465" i="14"/>
  <c r="P394" i="14"/>
  <c r="P323" i="14"/>
  <c r="P258" i="14"/>
  <c r="P190" i="14"/>
  <c r="P130" i="14"/>
  <c r="P63" i="14"/>
  <c r="P940" i="14"/>
  <c r="P854" i="14"/>
  <c r="P772" i="14"/>
  <c r="P688" i="14"/>
  <c r="P608" i="14"/>
  <c r="P540" i="14"/>
  <c r="P463" i="14"/>
  <c r="P387" i="14"/>
  <c r="P319" i="14"/>
  <c r="P257" i="14"/>
  <c r="P189" i="14"/>
  <c r="P127" i="14"/>
  <c r="P59" i="14"/>
  <c r="P938" i="14"/>
  <c r="P843" i="14"/>
  <c r="P769" i="14"/>
  <c r="P686" i="14"/>
  <c r="P605" i="14"/>
  <c r="P536" i="14"/>
  <c r="P457" i="14"/>
  <c r="P378" i="14"/>
  <c r="P314" i="14"/>
  <c r="P252" i="14"/>
  <c r="P187" i="14"/>
  <c r="P123" i="14"/>
  <c r="P51" i="14"/>
  <c r="P929" i="14"/>
  <c r="P835" i="14"/>
  <c r="P756" i="14"/>
  <c r="P684" i="14"/>
  <c r="P604" i="14"/>
  <c r="P529" i="14"/>
  <c r="P446" i="14"/>
  <c r="P375" i="14"/>
  <c r="P313" i="14"/>
  <c r="P249" i="14"/>
  <c r="P178" i="14"/>
  <c r="P116" i="14"/>
  <c r="P49" i="14"/>
  <c r="P919" i="14"/>
  <c r="P834" i="14"/>
  <c r="P755" i="14"/>
  <c r="P678" i="14"/>
  <c r="P602" i="14"/>
  <c r="P523" i="14"/>
  <c r="P442" i="14"/>
  <c r="P374" i="14"/>
  <c r="P312" i="14"/>
  <c r="P239" i="14"/>
  <c r="P177" i="14"/>
  <c r="P113" i="14"/>
  <c r="P42" i="14"/>
  <c r="P916" i="14"/>
  <c r="P832" i="14"/>
  <c r="P753" i="14"/>
  <c r="P670" i="14"/>
  <c r="P594" i="14"/>
  <c r="P518" i="14"/>
  <c r="P440" i="14"/>
  <c r="P372" i="14"/>
  <c r="P304" i="14"/>
  <c r="P238" i="14"/>
  <c r="P176" i="14"/>
  <c r="P103" i="14"/>
  <c r="P41" i="14"/>
  <c r="P1001" i="14"/>
  <c r="P914" i="14"/>
  <c r="P828" i="14"/>
  <c r="P744" i="14"/>
  <c r="P668" i="14"/>
  <c r="P593" i="14"/>
  <c r="P511" i="14"/>
  <c r="P439" i="14"/>
  <c r="P366" i="14"/>
  <c r="P301" i="14"/>
  <c r="P237" i="14"/>
  <c r="P170" i="14"/>
  <c r="P100" i="14"/>
  <c r="P40" i="14"/>
  <c r="P999" i="14"/>
  <c r="P912" i="14"/>
  <c r="P822" i="14"/>
  <c r="P737" i="14"/>
  <c r="P663" i="14"/>
  <c r="P587" i="14"/>
  <c r="P507" i="14"/>
  <c r="P430" i="14"/>
  <c r="P359" i="14"/>
  <c r="P298" i="14"/>
  <c r="P228" i="14"/>
  <c r="P166" i="14"/>
  <c r="P98" i="14"/>
  <c r="P36" i="14"/>
  <c r="P736" i="14"/>
  <c r="P658" i="14"/>
  <c r="P579" i="14"/>
  <c r="P505" i="14"/>
  <c r="P426" i="14"/>
  <c r="P355" i="14"/>
  <c r="P288" i="14"/>
  <c r="P222" i="14"/>
  <c r="P159" i="14"/>
  <c r="P96" i="14"/>
  <c r="P31" i="14"/>
  <c r="P998" i="14"/>
  <c r="P899" i="14"/>
  <c r="P80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14" authorId="0" shapeId="0" xr:uid="{00000000-0006-0000-0B00-000001000000}">
      <text>
        <r>
          <rPr>
            <sz val="10"/>
            <color rgb="FF000000"/>
            <rFont val="Arial"/>
            <scheme val="minor"/>
          </rPr>
          <t>Might not be possible to breed. Need to test it.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Arial"/>
            <scheme val="minor"/>
          </rPr>
          <t>B = true</t>
        </r>
      </text>
    </comment>
    <comment ref="BT1" authorId="0" shapeId="0" xr:uid="{00000000-0006-0000-0E00-000002000000}">
      <text>
        <r>
          <rPr>
            <sz val="10"/>
            <color rgb="FF000000"/>
            <rFont val="Arial"/>
            <scheme val="minor"/>
          </rPr>
          <t>Always keep this sorted by Index Order until formula updated to check this col for tie-break order.</t>
        </r>
      </text>
    </comment>
    <comment ref="CJ2" authorId="0" shapeId="0" xr:uid="{00000000-0006-0000-0E00-000003000000}">
      <text>
        <r>
          <rPr>
            <sz val="10"/>
            <color rgb="FF000000"/>
            <rFont val="Arial"/>
            <scheme val="minor"/>
          </rPr>
          <t>"TriggerTypeFlags": 4,</t>
        </r>
      </text>
    </comment>
    <comment ref="CK2" authorId="0" shapeId="0" xr:uid="{00000000-0006-0000-0E00-000004000000}">
      <text>
        <r>
          <rPr>
            <sz val="10"/>
            <color rgb="FF000000"/>
            <rFont val="Arial"/>
            <scheme val="minor"/>
          </rPr>
          <t>"TriggerTypeFlags": 4,</t>
        </r>
      </text>
    </comment>
    <comment ref="CL2" authorId="0" shapeId="0" xr:uid="{00000000-0006-0000-0E00-000005000000}">
      <text>
        <r>
          <rPr>
            <sz val="10"/>
            <color rgb="FF000000"/>
            <rFont val="Arial"/>
            <scheme val="minor"/>
          </rPr>
          <t>"TriggerTypeFlags": 4,</t>
        </r>
      </text>
    </comment>
    <comment ref="CM2" authorId="0" shapeId="0" xr:uid="{00000000-0006-0000-0E00-000006000000}">
      <text>
        <r>
          <rPr>
            <sz val="10"/>
            <color rgb="FF000000"/>
            <rFont val="Arial"/>
            <scheme val="minor"/>
          </rPr>
          <t>"TriggerTypeFlags": 4,</t>
        </r>
      </text>
    </comment>
    <comment ref="CN2" authorId="0" shapeId="0" xr:uid="{00000000-0006-0000-0E00-000007000000}">
      <text>
        <r>
          <rPr>
            <sz val="10"/>
            <color rgb="FF000000"/>
            <rFont val="Arial"/>
            <scheme val="minor"/>
          </rPr>
          <t>"TriggerTypeFlags": 4,</t>
        </r>
      </text>
    </comment>
    <comment ref="CA3" authorId="0" shapeId="0" xr:uid="{00000000-0006-0000-0E00-000008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</t>
        </r>
      </text>
    </comment>
    <comment ref="CA4" authorId="0" shapeId="0" xr:uid="{00000000-0006-0000-0E00-000009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</t>
        </r>
      </text>
    </comment>
    <comment ref="CV7" authorId="0" shapeId="0" xr:uid="{00000000-0006-0000-0E00-00000A000000}">
      <text>
        <r>
          <rPr>
            <sz val="10"/>
            <color rgb="FF000000"/>
            <rFont val="Arial"/>
            <scheme val="minor"/>
          </rPr>
          <t>"TriggerTypeFlags": 4,</t>
        </r>
      </text>
    </comment>
    <comment ref="CA8" authorId="0" shapeId="0" xr:uid="{00000000-0006-0000-0E00-00000B000000}">
      <text>
        <r>
          <rPr>
            <sz val="10"/>
            <color rgb="FF000000"/>
            <rFont val="Arial"/>
            <scheme val="minor"/>
          </rPr>
          <t>"ActiveSkill_MainValueByRank": [
        10.0,
        11.0,
        13.0,
        16.0,
        20.0
      ]</t>
        </r>
      </text>
    </comment>
    <comment ref="BZ9" authorId="0" shapeId="0" xr:uid="{00000000-0006-0000-0E00-00000C000000}">
      <text>
        <r>
          <rPr>
            <sz val="10"/>
            <color rgb="FF000000"/>
            <rFont val="Arial"/>
            <scheme val="minor"/>
          </rPr>
          <t>Gloves in gamefile, removed because i believe it's a bug that it's listed and doesn't do anything anyways.</t>
        </r>
      </text>
    </comment>
    <comment ref="CA9" authorId="0" shapeId="0" xr:uid="{00000000-0006-0000-0E00-00000D000000}">
      <text>
        <r>
          <rPr>
            <sz val="10"/>
            <color rgb="FF000000"/>
            <rFont val="Arial"/>
            <scheme val="minor"/>
          </rPr>
          <t>"ActiveSkill_MainValueByRank": [
        100.0,
        110.0,
        130.0,
        160.0,
        200.0
      ]</t>
        </r>
      </text>
    </comment>
    <comment ref="CA12" authorId="0" shapeId="0" xr:uid="{00000000-0006-0000-0E00-00000E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BZ13" authorId="0" shapeId="0" xr:uid="{00000000-0006-0000-0E00-00000F000000}">
      <text>
        <r>
          <rPr>
            <sz val="10"/>
            <color rgb="FF000000"/>
            <rFont val="Arial"/>
            <scheme val="minor"/>
          </rPr>
          <t>Fly type, special interaction?</t>
        </r>
      </text>
    </comment>
    <comment ref="CH13" authorId="0" shapeId="0" xr:uid="{00000000-0006-0000-0E00-000010000000}">
      <text>
        <r>
          <rPr>
            <sz val="10"/>
            <color rgb="FF000000"/>
            <rFont val="Arial"/>
            <scheme val="minor"/>
          </rPr>
          <t>Shows as Fly but gloves give glid hang, so perhaps eagle is special glidding over water.</t>
        </r>
      </text>
    </comment>
    <comment ref="CA14" authorId="0" shapeId="0" xr:uid="{00000000-0006-0000-0E00-000011000000}">
      <text>
        <r>
          <rPr>
            <sz val="10"/>
            <color rgb="FF000000"/>
            <rFont val="Arial"/>
            <scheme val="minor"/>
          </rPr>
          <t>"ActiveSkill_MainValueByRank": [
        6.0,
        6.6,
        7.8,
        9.6,
        12.0
      ]
    }</t>
        </r>
      </text>
    </comment>
    <comment ref="CA15" authorId="0" shapeId="0" xr:uid="{00000000-0006-0000-0E00-000012000000}">
      <text>
        <r>
          <rPr>
            <sz val="10"/>
            <color rgb="FF000000"/>
            <rFont val="Arial"/>
            <scheme val="minor"/>
          </rPr>
          <t>"ActiveSkill_MainValueByRank": [
        200.0,
        220.0,
        260.0,
        320.0,
        400.0
      ]</t>
        </r>
      </text>
    </comment>
    <comment ref="CA18" authorId="0" shapeId="0" xr:uid="{00000000-0006-0000-0E00-000013000000}">
      <text>
        <r>
          <rPr>
            <sz val="10"/>
            <color rgb="FF000000"/>
            <rFont val="Arial"/>
            <scheme val="minor"/>
          </rPr>
          <t>"ActiveSkill_MainValueByRank": [
        100.0,
        110.0,
        130.0,
        160.0,
        200.0
      ]</t>
        </r>
      </text>
    </comment>
    <comment ref="CA19" authorId="0" shapeId="0" xr:uid="{00000000-0006-0000-0E00-000014000000}">
      <text>
        <r>
          <rPr>
            <sz val="10"/>
            <color rgb="FF000000"/>
            <rFont val="Arial"/>
            <scheme val="minor"/>
          </rPr>
          <t>"ActiveSkill_MainValueByRank": [
        100.0,
        110.0,
        130.0,
        160.0,
        200.0
      ]</t>
        </r>
      </text>
    </comment>
    <comment ref="CA21" authorId="0" shapeId="0" xr:uid="{00000000-0006-0000-0E00-000015000000}">
      <text>
        <r>
          <rPr>
            <sz val="10"/>
            <color rgb="FF000000"/>
            <rFont val="Arial"/>
            <scheme val="minor"/>
          </rPr>
          <t>"ActiveSkill_MainValueByRank": [
        10.0,
        11.0,
        13.0,
        16.0,
        20.0
      ]</t>
        </r>
      </text>
    </comment>
    <comment ref="CA24" authorId="0" shapeId="0" xr:uid="{00000000-0006-0000-0E00-000016000000}">
      <text>
        <r>
          <rPr>
            <sz val="10"/>
            <color rgb="FF000000"/>
            <rFont val="Arial"/>
            <scheme val="minor"/>
          </rPr>
          <t>"ActiveSkill_MainValueByRank": [
        250.0,
        285.0,
        325.0,
        400.0,
        500.0
      ]</t>
        </r>
      </text>
    </comment>
    <comment ref="CA25" authorId="0" shapeId="0" xr:uid="{00000000-0006-0000-0E00-000017000000}">
      <text>
        <r>
          <rPr>
            <sz val="10"/>
            <color rgb="FF000000"/>
            <rFont val="Arial"/>
            <scheme val="minor"/>
          </rPr>
          <t>"ActiveSkill_MainValueByRank": [
        1.0,
        1.1,
        1.3,
        1.6,
        2.0
      ]</t>
        </r>
      </text>
    </comment>
    <comment ref="CA26" authorId="0" shapeId="0" xr:uid="{00000000-0006-0000-0E00-000018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A27" authorId="0" shapeId="0" xr:uid="{00000000-0006-0000-0E00-000019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J28" authorId="0" shapeId="0" xr:uid="{00000000-0006-0000-0E00-00001A000000}">
      <text>
        <r>
          <rPr>
            <sz val="10"/>
            <color rgb="FF000000"/>
            <rFont val="Arial"/>
            <scheme val="minor"/>
          </rPr>
          <t>Only one rank, so might be bugged and is lost on rank ups or it shows that the game stacks each rank together instead of replacing earlier ranks.</t>
        </r>
      </text>
    </comment>
    <comment ref="CP30" authorId="0" shapeId="0" xr:uid="{00000000-0006-0000-0E00-00001B000000}">
      <text>
        <r>
          <rPr>
            <sz val="10"/>
            <color rgb="FF000000"/>
            <rFont val="Arial"/>
            <scheme val="minor"/>
          </rPr>
          <t>bugged and doesn't have mount speed bonus. They probably figured it would inherit from Umihebi. Uhihebi Fire needs mount speed added along side the fire boost in rank 1-4.</t>
        </r>
      </text>
    </comment>
    <comment ref="CA31" authorId="0" shapeId="0" xr:uid="{00000000-0006-0000-0E00-00001C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J37" authorId="0" shapeId="0" xr:uid="{00000000-0006-0000-0E00-00001D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K37" authorId="0" shapeId="0" xr:uid="{00000000-0006-0000-0E00-00001E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L37" authorId="0" shapeId="0" xr:uid="{00000000-0006-0000-0E00-00001F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M37" authorId="0" shapeId="0" xr:uid="{00000000-0006-0000-0E00-000020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N37" authorId="0" shapeId="0" xr:uid="{00000000-0006-0000-0E00-000021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H44" authorId="0" shapeId="0" xr:uid="{00000000-0006-0000-0E00-000022000000}">
      <text>
        <r>
          <rPr>
            <sz val="10"/>
            <color rgb="FF000000"/>
            <rFont val="Arial"/>
            <scheme val="minor"/>
          </rPr>
          <t>Ground Only</t>
        </r>
      </text>
    </comment>
    <comment ref="CA45" authorId="0" shapeId="0" xr:uid="{00000000-0006-0000-0E00-000023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A48" authorId="0" shapeId="0" xr:uid="{00000000-0006-0000-0E00-000024000000}">
      <text>
        <r>
          <rPr>
            <sz val="10"/>
            <color rgb="FF000000"/>
            <rFont val="Arial"/>
            <scheme val="minor"/>
          </rPr>
          <t>"SpeedMultiplier": [
        2.0,
        3.0,
        5.0,
        10.0
      ],
      "AccelerationMultiplier": [
        2.0,
        3.0,
        5.0,
        10.0
      ],</t>
        </r>
      </text>
    </comment>
    <comment ref="CJ52" authorId="0" shapeId="0" xr:uid="{00000000-0006-0000-0E00-000025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K52" authorId="0" shapeId="0" xr:uid="{00000000-0006-0000-0E00-000026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L52" authorId="0" shapeId="0" xr:uid="{00000000-0006-0000-0E00-000027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M52" authorId="0" shapeId="0" xr:uid="{00000000-0006-0000-0E00-000028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N52" authorId="0" shapeId="0" xr:uid="{00000000-0006-0000-0E00-000029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A55" authorId="0" shapeId="0" xr:uid="{00000000-0006-0000-0E00-00002A000000}">
      <text>
        <r>
          <rPr>
            <sz val="10"/>
            <color rgb="FF000000"/>
            <rFont val="Arial"/>
            <scheme val="minor"/>
          </rPr>
          <t>"ActiveSkill_MainValueByRank": [
        10.0,
        11.0,
        13.0,
        16.0,
        20.0
      ]</t>
        </r>
      </text>
    </comment>
    <comment ref="CA56" authorId="0" shapeId="0" xr:uid="{00000000-0006-0000-0E00-00002B000000}">
      <text>
        <r>
          <rPr>
            <sz val="10"/>
            <color rgb="FF000000"/>
            <rFont val="Arial"/>
            <scheme val="minor"/>
          </rPr>
          <t>"ActiveSkill_MainValueByRank": [
        10.0,
        11.0,
        13.0,
        16.0,
        20.0
      ]</t>
        </r>
      </text>
    </comment>
    <comment ref="CA60" authorId="0" shapeId="0" xr:uid="{00000000-0006-0000-0E00-00002C000000}">
      <text>
        <r>
          <rPr>
            <sz val="10"/>
            <color rgb="FF000000"/>
            <rFont val="Arial"/>
            <scheme val="minor"/>
          </rPr>
          <t>"ActiveSkill_MainValueByRank": [
        1.0,
        1.1,
        1.3,
        1.6,
        2.0
      ]</t>
        </r>
      </text>
    </comment>
    <comment ref="CV66" authorId="0" shapeId="0" xr:uid="{00000000-0006-0000-0E00-00002D000000}">
      <text>
        <r>
          <rPr>
            <sz val="10"/>
            <color rgb="FF000000"/>
            <rFont val="Arial"/>
            <scheme val="minor"/>
          </rPr>
          <t>trigger 16</t>
        </r>
      </text>
    </comment>
    <comment ref="CU71" authorId="0" shapeId="0" xr:uid="{00000000-0006-0000-0E00-00002E000000}">
      <text>
        <r>
          <rPr>
            <sz val="10"/>
            <color rgb="FF000000"/>
            <rFont val="Arial"/>
            <scheme val="minor"/>
          </rPr>
          <t>flag 1</t>
        </r>
      </text>
    </comment>
    <comment ref="CA79" authorId="0" shapeId="0" xr:uid="{00000000-0006-0000-0E00-00002F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J81" authorId="0" shapeId="0" xr:uid="{00000000-0006-0000-0E00-000030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K81" authorId="0" shapeId="0" xr:uid="{00000000-0006-0000-0E00-000031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L81" authorId="0" shapeId="0" xr:uid="{00000000-0006-0000-0E00-000032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M81" authorId="0" shapeId="0" xr:uid="{00000000-0006-0000-0E00-000033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N81" authorId="0" shapeId="0" xr:uid="{00000000-0006-0000-0E00-000034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U82" authorId="0" shapeId="0" xr:uid="{00000000-0006-0000-0E00-000035000000}">
      <text>
        <r>
          <rPr>
            <sz val="10"/>
            <color rgb="FF000000"/>
            <rFont val="Arial"/>
            <scheme val="minor"/>
          </rPr>
          <t>flag 1</t>
        </r>
      </text>
    </comment>
    <comment ref="CV83" authorId="0" shapeId="0" xr:uid="{00000000-0006-0000-0E00-000036000000}">
      <text>
        <r>
          <rPr>
            <sz val="10"/>
            <color rgb="FF000000"/>
            <rFont val="Arial"/>
            <scheme val="minor"/>
          </rPr>
          <t>Dark</t>
        </r>
      </text>
    </comment>
    <comment ref="CA93" authorId="0" shapeId="0" xr:uid="{00000000-0006-0000-0E00-000037000000}">
      <text>
        <r>
          <rPr>
            <sz val="10"/>
            <color rgb="FF000000"/>
            <rFont val="Arial"/>
            <scheme val="minor"/>
          </rPr>
          <t>"ActiveSkill_MainValueByRank": [
        1000.0,
        1100.0,
        1300.0,
        1600.0,
        2000.0
      ]</t>
        </r>
      </text>
    </comment>
    <comment ref="CA94" authorId="0" shapeId="0" xr:uid="{00000000-0006-0000-0E00-000038000000}">
      <text>
        <r>
          <rPr>
            <sz val="10"/>
            <color rgb="FF000000"/>
            <rFont val="Arial"/>
            <scheme val="minor"/>
          </rPr>
          <t>"ActiveSkill_MainValueByRank": [
        1000.0,
        1100.0,
        1300.0,
        1600.0,
        2000.0
      ]</t>
        </r>
      </text>
    </comment>
    <comment ref="CV96" authorId="0" shapeId="0" xr:uid="{00000000-0006-0000-0E00-000039000000}">
      <text>
        <r>
          <rPr>
            <sz val="10"/>
            <color rgb="FF000000"/>
            <rFont val="Arial"/>
            <scheme val="minor"/>
          </rPr>
          <t>"PalIds": [
                  {
                    "Key": "QueenBee"
                  },
                  {
                    "Key": "BOSS_QueenBee"
                  }
                ],</t>
        </r>
      </text>
    </comment>
    <comment ref="CA97" authorId="0" shapeId="0" xr:uid="{00000000-0006-0000-0E00-00003A000000}">
      <text>
        <r>
          <rPr>
            <sz val="10"/>
            <color rgb="FF000000"/>
            <rFont val="Arial"/>
            <scheme val="minor"/>
          </rPr>
          <t>"SearchRangeMaxByRank": [
        0.0,
        10000.0,
        11000.0,
        13000.0,
        16000.0,
        20000.0,
        25000.0
      ],
      "ExtendRangePerSecByRank": [
        0.0,
        3000.0,
        3500.0,
        4000.0,
        4500.0,
        5000.0,
        5500.0
      ]</t>
        </r>
      </text>
    </comment>
    <comment ref="CA98" authorId="0" shapeId="0" xr:uid="{00000000-0006-0000-0E00-00003B000000}">
      <text>
        <r>
          <rPr>
            <sz val="10"/>
            <color rgb="FF000000"/>
            <rFont val="Arial"/>
            <scheme val="minor"/>
          </rPr>
          <t>"ActiveSkill_MainValueByRank": [
        30.0,
        33.0,
        39.0,
        48.0,
        60.0
      ]</t>
        </r>
      </text>
    </comment>
    <comment ref="CA99" authorId="0" shapeId="0" xr:uid="{00000000-0006-0000-0E00-00003C000000}">
      <text>
        <r>
          <rPr>
            <sz val="10"/>
            <color rgb="FF000000"/>
            <rFont val="Arial"/>
            <scheme val="minor"/>
          </rPr>
          <t>"ActiveSkill_MainValueByRank": [
        30.0,
        33.0,
        39.0,
        48.0,
        60.0
      ]</t>
        </r>
      </text>
    </comment>
    <comment ref="CJ104" authorId="0" shapeId="0" xr:uid="{00000000-0006-0000-0E00-00003D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K104" authorId="0" shapeId="0" xr:uid="{00000000-0006-0000-0E00-00003E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L104" authorId="0" shapeId="0" xr:uid="{00000000-0006-0000-0E00-00003F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M104" authorId="0" shapeId="0" xr:uid="{00000000-0006-0000-0E00-000040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N104" authorId="0" shapeId="0" xr:uid="{00000000-0006-0000-0E00-000041000000}">
      <text>
        <r>
          <rPr>
            <sz val="10"/>
            <color rgb="FF000000"/>
            <rFont val="Arial"/>
            <scheme val="minor"/>
          </rPr>
          <t>mounted, 4</t>
        </r>
      </text>
    </comment>
    <comment ref="CA106" authorId="0" shapeId="0" xr:uid="{00000000-0006-0000-0E00-000042000000}">
      <text>
        <r>
          <rPr>
            <sz val="10"/>
            <color rgb="FF000000"/>
            <rFont val="Arial"/>
            <scheme val="minor"/>
          </rPr>
          <t>"ActiveSkill_MainValueByRank": [
        13.0,
        14.3,
        16.9,
        20.9,
        26.0
      ]</t>
        </r>
      </text>
    </comment>
    <comment ref="CA107" authorId="0" shapeId="0" xr:uid="{00000000-0006-0000-0E00-000043000000}">
      <text>
        <r>
          <rPr>
            <sz val="10"/>
            <color rgb="FF000000"/>
            <rFont val="Arial"/>
            <scheme val="minor"/>
          </rPr>
          <t>"ActiveSkill_MainValueByRank": [
        1.0,
        1.1,
        1.3,
        1.6,
        2.0
      ]</t>
        </r>
      </text>
    </comment>
    <comment ref="CA108" authorId="0" shapeId="0" xr:uid="{00000000-0006-0000-0E00-000044000000}">
      <text>
        <r>
          <rPr>
            <sz val="10"/>
            <color rgb="FF000000"/>
            <rFont val="Arial"/>
            <scheme val="minor"/>
          </rPr>
          <t>"ActiveSkill_MainValueByRank": [
        20.0,
        22.0,
        26.0,
        32.0,
        40.0
      ]</t>
        </r>
      </text>
    </comment>
    <comment ref="CU111" authorId="0" shapeId="0" xr:uid="{00000000-0006-0000-0E00-000045000000}">
      <text>
        <r>
          <rPr>
            <sz val="10"/>
            <color rgb="FF000000"/>
            <rFont val="Arial"/>
            <scheme val="minor"/>
          </rPr>
          <t>only on rank 0 of this skill. Probably has a bugged interaction and allows this to persist even out of team for rank 1-4? Test it.</t>
        </r>
      </text>
    </comment>
    <comment ref="CU112" authorId="0" shapeId="0" xr:uid="{00000000-0006-0000-0E00-000046000000}">
      <text>
        <r>
          <rPr>
            <sz val="10"/>
            <color rgb="FF000000"/>
            <rFont val="Arial"/>
            <scheme val="minor"/>
          </rPr>
          <t>only on rank 0 of this skill. Probably has a bugged interaction and allows this to persist even out of team for rank 1-4? Test it.</t>
        </r>
      </text>
    </comment>
    <comment ref="A114" authorId="0" shapeId="0" xr:uid="{00000000-0006-0000-0E00-000047000000}">
      <text>
        <r>
          <rPr>
            <sz val="10"/>
            <color rgb="FF000000"/>
            <rFont val="Arial"/>
            <scheme val="minor"/>
          </rPr>
          <t>Might not be possible to breed. Need to test it.</t>
        </r>
      </text>
    </comment>
    <comment ref="CV115" authorId="0" shapeId="0" xr:uid="{00000000-0006-0000-0E00-000048000000}">
      <text>
        <r>
          <rPr>
            <sz val="10"/>
            <color rgb="FF000000"/>
            <rFont val="Arial"/>
            <scheme val="minor"/>
          </rPr>
          <t>"PalIds": [
                  {
                    "Key": "MopKing"
                  },
                  {
                    "Key": "BOSS_MopKing"
                  }
                ],</t>
        </r>
      </text>
    </comment>
    <comment ref="CI118" authorId="0" shapeId="0" xr:uid="{00000000-0006-0000-0E00-000049000000}">
      <text>
        <r>
          <rPr>
            <sz val="10"/>
            <color rgb="FF000000"/>
            <rFont val="Arial"/>
            <scheme val="minor"/>
          </rPr>
          <t>In base?</t>
        </r>
      </text>
    </comment>
    <comment ref="CJ118" authorId="0" shapeId="0" xr:uid="{00000000-0006-0000-0E00-00004A000000}">
      <text>
        <r>
          <rPr>
            <sz val="10"/>
            <color rgb="FF000000"/>
            <rFont val="Arial"/>
            <scheme val="minor"/>
          </rPr>
          <t>"MapObjectId": [
                  {
                    "Key": "WeaponFactory_Dirty_01"
                  },
                  {
                    "Key": "WeaponFactory_Dirty_02"
                  },
                  {
                    "Key": "WeaponFactory_Dirty_03"
                  }
                ],</t>
        </r>
      </text>
    </comment>
    <comment ref="CA123" authorId="0" shapeId="0" xr:uid="{00000000-0006-0000-0E00-00004B000000}">
      <text>
        <r>
          <rPr>
            <sz val="10"/>
            <color rgb="FF000000"/>
            <rFont val="Arial"/>
            <scheme val="minor"/>
          </rPr>
          <t>Has skill scaling but no attached active skill:
      "ActiveSkill_MainValueByRank": [
        1.5,
        2.0,
        2.5,
        3.0
      ]</t>
        </r>
      </text>
    </comment>
    <comment ref="CA128" authorId="0" shapeId="0" xr:uid="{00000000-0006-0000-0E00-00004C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A131" authorId="0" shapeId="0" xr:uid="{00000000-0006-0000-0E00-00004D000000}">
      <text>
        <r>
          <rPr>
            <sz val="10"/>
            <color rgb="FF000000"/>
            <rFont val="Arial"/>
            <scheme val="minor"/>
          </rPr>
          <t>"ActiveSkill_MainValueByRank": [
        400.0,
        440.0,
        520.0,
        640.0,
        800.0
      ]</t>
        </r>
      </text>
    </comment>
    <comment ref="CA133" authorId="0" shapeId="0" xr:uid="{00000000-0006-0000-0E00-00004E000000}">
      <text>
        <r>
          <rPr>
            <sz val="10"/>
            <color rgb="FF000000"/>
            <rFont val="Arial"/>
            <scheme val="minor"/>
          </rPr>
          <t>"ActiveSkill_MainValueByRank": [
        1.1,
        1.3,
        1.6,
        2.0,
        2.5
      ]</t>
        </r>
      </text>
    </comment>
    <comment ref="CV136" authorId="0" shapeId="0" xr:uid="{00000000-0006-0000-0E00-00004F000000}">
      <text>
        <r>
          <rPr>
            <sz val="10"/>
            <color rgb="FF000000"/>
            <rFont val="Arial"/>
            <scheme val="minor"/>
          </rPr>
          <t>Normal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97" authorId="0" shapeId="0" xr:uid="{00000000-0006-0000-0F00-000001000000}">
      <text>
        <r>
          <rPr>
            <sz val="10"/>
            <color rgb="FF000000"/>
            <rFont val="Arial"/>
            <scheme val="minor"/>
          </rPr>
          <t>added by me from ItemLotteryDataTable</t>
        </r>
      </text>
    </comment>
    <comment ref="I398" authorId="0" shapeId="0" xr:uid="{00000000-0006-0000-0F00-000002000000}">
      <text>
        <r>
          <rPr>
            <sz val="10"/>
            <color rgb="FF000000"/>
            <rFont val="Arial"/>
            <scheme val="minor"/>
          </rPr>
          <t>added by me from ItemLotteryDataTable</t>
        </r>
      </text>
    </comment>
    <comment ref="I399" authorId="0" shapeId="0" xr:uid="{00000000-0006-0000-0F00-000003000000}">
      <text>
        <r>
          <rPr>
            <sz val="10"/>
            <color rgb="FF000000"/>
            <rFont val="Arial"/>
            <scheme val="minor"/>
          </rPr>
          <t>added by me from ItemLotteryDataTable</t>
        </r>
      </text>
    </comment>
    <comment ref="I400" authorId="0" shapeId="0" xr:uid="{00000000-0006-0000-0F00-000004000000}">
      <text>
        <r>
          <rPr>
            <sz val="10"/>
            <color rgb="FF000000"/>
            <rFont val="Arial"/>
            <scheme val="minor"/>
          </rPr>
          <t>added by me from ItemLotteryDataTable</t>
        </r>
      </text>
    </comment>
    <comment ref="I401" authorId="0" shapeId="0" xr:uid="{00000000-0006-0000-0F00-000005000000}">
      <text>
        <r>
          <rPr>
            <sz val="10"/>
            <color rgb="FF000000"/>
            <rFont val="Arial"/>
            <scheme val="minor"/>
          </rPr>
          <t>added by me from ItemLotteryDataTable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D797C1-1DD9-4B95-91F3-704A95846BE2}" keepAlive="1" name="Query - CombinationsUnpivot" description="Connection to the 'CombinationsUnpivot' query in the workbook." type="5" refreshedVersion="8" background="1" saveData="1">
    <dbPr connection="Provider=Microsoft.Mashup.OleDb.1;Data Source=$Workbook$;Location=CombinationsUnpivot;Extended Properties=&quot;&quot;" command="SELECT * FROM [CombinationsUnpivot]"/>
  </connection>
  <connection id="2" xr16:uid="{3DF0583D-86D3-411F-A123-E8B034C14E7A}" keepAlive="1" name="Query - RemovedDupes" description="Connection to the 'RemovedDupes' query in the workbook." type="5" refreshedVersion="8" background="1" saveData="1">
    <dbPr connection="Provider=Microsoft.Mashup.OleDb.1;Data Source=$Workbook$;Location=RemovedDupes;Extended Properties=&quot;&quot;" command="SELECT * FROM [RemovedDup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<sst xmlns="http://schemas.openxmlformats.org/spreadsheetml/2006/main" count="116493" uniqueCount="2242">
  <si>
    <t>Name</t>
  </si>
  <si>
    <t>Anubis</t>
  </si>
  <si>
    <t>Arsox</t>
  </si>
  <si>
    <t>Ragnahawk</t>
  </si>
  <si>
    <t>Astegon</t>
  </si>
  <si>
    <t>Azurobe</t>
  </si>
  <si>
    <t>Beakon</t>
  </si>
  <si>
    <t>Frostallion</t>
  </si>
  <si>
    <t>Beegarde</t>
  </si>
  <si>
    <t>Blazamut</t>
  </si>
  <si>
    <t>Blazehowl</t>
  </si>
  <si>
    <t>Bushi</t>
  </si>
  <si>
    <t>Blazehowl Noct</t>
  </si>
  <si>
    <t>Bristla</t>
  </si>
  <si>
    <t>Broncherry</t>
  </si>
  <si>
    <t>Broncherry Aqua</t>
  </si>
  <si>
    <t>Caprity</t>
  </si>
  <si>
    <t>Cattiva</t>
  </si>
  <si>
    <t>Cawgnito</t>
  </si>
  <si>
    <t>Celaray</t>
  </si>
  <si>
    <t>Chikipi</t>
  </si>
  <si>
    <t>Chillet</t>
  </si>
  <si>
    <t>Cinnamoth</t>
  </si>
  <si>
    <t>Cremis</t>
  </si>
  <si>
    <t>Cryolinx</t>
  </si>
  <si>
    <t>Daedream</t>
  </si>
  <si>
    <t>Dazzi</t>
  </si>
  <si>
    <t>Depresso</t>
  </si>
  <si>
    <t>Digtoise</t>
  </si>
  <si>
    <t>Dinossom</t>
  </si>
  <si>
    <t>Dinossom Lux</t>
  </si>
  <si>
    <t>Direhowl</t>
  </si>
  <si>
    <t>Dumud</t>
  </si>
  <si>
    <t>Eikthyrdeer</t>
  </si>
  <si>
    <t>Eikthyrdeer Terra</t>
  </si>
  <si>
    <t>Elizabee</t>
  </si>
  <si>
    <t>Elphidran</t>
  </si>
  <si>
    <t>Elphidran Aqua</t>
  </si>
  <si>
    <t>Faleris</t>
  </si>
  <si>
    <t>Felbat</t>
  </si>
  <si>
    <t>Fenglope</t>
  </si>
  <si>
    <t>Flambelle</t>
  </si>
  <si>
    <t>Flopie</t>
  </si>
  <si>
    <t>Foxcicle</t>
  </si>
  <si>
    <t>Foxparks</t>
  </si>
  <si>
    <t>Frostallion Noct</t>
  </si>
  <si>
    <t>Fuack</t>
  </si>
  <si>
    <t>Fuddler</t>
  </si>
  <si>
    <t>Galeclaw</t>
  </si>
  <si>
    <t>Gobfin</t>
  </si>
  <si>
    <t>Gobfin Ignis</t>
  </si>
  <si>
    <t>Gorirat</t>
  </si>
  <si>
    <t>Grintale</t>
  </si>
  <si>
    <t>Grizzbolt</t>
  </si>
  <si>
    <t>Gumoss</t>
  </si>
  <si>
    <t>Gumoss (Special)</t>
  </si>
  <si>
    <t>Hangyu</t>
  </si>
  <si>
    <t>Hangyu Cryst</t>
  </si>
  <si>
    <t>Helzephyr</t>
  </si>
  <si>
    <t>Hoocrates</t>
  </si>
  <si>
    <t>Ice Kingpaca</t>
  </si>
  <si>
    <t>Ice Reptyro</t>
  </si>
  <si>
    <t>Incineram</t>
  </si>
  <si>
    <t>Incineram Noct</t>
  </si>
  <si>
    <t>Jetragon</t>
  </si>
  <si>
    <t>Jolthog</t>
  </si>
  <si>
    <t>Jolthog Cryst</t>
  </si>
  <si>
    <t>Jormuntide</t>
  </si>
  <si>
    <t>Jormuntide Ignis</t>
  </si>
  <si>
    <t>Katress</t>
  </si>
  <si>
    <t>Kelpsea</t>
  </si>
  <si>
    <t>Kelpsea Ignis</t>
  </si>
  <si>
    <t>Killamari</t>
  </si>
  <si>
    <t>Kingpaca</t>
  </si>
  <si>
    <t>Kitsun</t>
  </si>
  <si>
    <t>Lamball</t>
  </si>
  <si>
    <t>Leezpunk</t>
  </si>
  <si>
    <t>Leezpunk Ignis</t>
  </si>
  <si>
    <t>Lifmunk</t>
  </si>
  <si>
    <t>Loupmoon</t>
  </si>
  <si>
    <t>Lovander</t>
  </si>
  <si>
    <t>Lunaris</t>
  </si>
  <si>
    <t>Lyleen</t>
  </si>
  <si>
    <t>Lyleen Noct</t>
  </si>
  <si>
    <t>Mammorest</t>
  </si>
  <si>
    <t>Mammorest Cryst</t>
  </si>
  <si>
    <t>Maraith</t>
  </si>
  <si>
    <t>Mau</t>
  </si>
  <si>
    <t>Mau Cryst</t>
  </si>
  <si>
    <t>Melpaca</t>
  </si>
  <si>
    <t>Menasting</t>
  </si>
  <si>
    <t>Mossanda</t>
  </si>
  <si>
    <t>Mossanda Lux</t>
  </si>
  <si>
    <t>Mozzarina</t>
  </si>
  <si>
    <t>Necromus</t>
  </si>
  <si>
    <t>Nitewing</t>
  </si>
  <si>
    <t>Nox</t>
  </si>
  <si>
    <t>Orserk</t>
  </si>
  <si>
    <t>Paladius</t>
  </si>
  <si>
    <t>Pengullet</t>
  </si>
  <si>
    <t>Penking</t>
  </si>
  <si>
    <t>Petallia</t>
  </si>
  <si>
    <t>Pyrin</t>
  </si>
  <si>
    <t>Pyrin Noct</t>
  </si>
  <si>
    <t>Quivern</t>
  </si>
  <si>
    <t>Rayhound</t>
  </si>
  <si>
    <t>Reindrix</t>
  </si>
  <si>
    <t>Relaxaurus</t>
  </si>
  <si>
    <t>Relaxaurus Lux</t>
  </si>
  <si>
    <t>Reptyro</t>
  </si>
  <si>
    <t>Ribunny</t>
  </si>
  <si>
    <t>Robinquill</t>
  </si>
  <si>
    <t>Robinquill Terra</t>
  </si>
  <si>
    <t>Rooby</t>
  </si>
  <si>
    <t>Rushoar</t>
  </si>
  <si>
    <t>Shadowbeak</t>
  </si>
  <si>
    <t>Sibelyx</t>
  </si>
  <si>
    <t>Sparkit</t>
  </si>
  <si>
    <t>Surfent</t>
  </si>
  <si>
    <t>Surfent Terra</t>
  </si>
  <si>
    <t>Suzaku</t>
  </si>
  <si>
    <t>Suzaku Aqua</t>
  </si>
  <si>
    <t>Swee</t>
  </si>
  <si>
    <t>Sweepa</t>
  </si>
  <si>
    <t>Tanzee</t>
  </si>
  <si>
    <t>Teafant</t>
  </si>
  <si>
    <t>Tocotoco</t>
  </si>
  <si>
    <t>Tombat</t>
  </si>
  <si>
    <t>Univolt</t>
  </si>
  <si>
    <t>Vaelet</t>
  </si>
  <si>
    <t>Vanwyrm</t>
  </si>
  <si>
    <t>Vanwyrm Cryst</t>
  </si>
  <si>
    <t>Verdash</t>
  </si>
  <si>
    <t>Vixy</t>
  </si>
  <si>
    <t>Warsect</t>
  </si>
  <si>
    <t>Wixen</t>
  </si>
  <si>
    <t>Woolipop</t>
  </si>
  <si>
    <t>Wumpo</t>
  </si>
  <si>
    <t>Wumpo Botan</t>
  </si>
  <si>
    <t>HP</t>
  </si>
  <si>
    <t>Defense</t>
  </si>
  <si>
    <t>None</t>
  </si>
  <si>
    <t>Alpha Kitsun</t>
  </si>
  <si>
    <t>Alpha Anubis</t>
  </si>
  <si>
    <t>Alpha Incineram</t>
  </si>
  <si>
    <t>Alpha Incineram Noct</t>
  </si>
  <si>
    <t>Alpha Mau</t>
  </si>
  <si>
    <t>Alpha Mau Cryst</t>
  </si>
  <si>
    <t>Alpha Caprity</t>
  </si>
  <si>
    <t>Alpha Vanwyrm</t>
  </si>
  <si>
    <t>Alpha Vanwyrm Cryst</t>
  </si>
  <si>
    <t>Alpha Necromus</t>
  </si>
  <si>
    <t>Alpha Shadowbeak</t>
  </si>
  <si>
    <t>Alpha Astegon</t>
  </si>
  <si>
    <t>Alpha Azurobe</t>
  </si>
  <si>
    <t>Alpha Fuack</t>
  </si>
  <si>
    <t>Alpha Rushoar</t>
  </si>
  <si>
    <t>Alpha Penking</t>
  </si>
  <si>
    <t>CodeName</t>
  </si>
  <si>
    <t>SheepBall</t>
  </si>
  <si>
    <t>PinkCat</t>
  </si>
  <si>
    <t>ChickenPal</t>
  </si>
  <si>
    <t>Carbunclo</t>
  </si>
  <si>
    <t>Kitsunebi</t>
  </si>
  <si>
    <t>BluePlatypus</t>
  </si>
  <si>
    <t>ElecCat</t>
  </si>
  <si>
    <t>Monkey</t>
  </si>
  <si>
    <t>FlameBambi</t>
  </si>
  <si>
    <t>Penguin</t>
  </si>
  <si>
    <t>CaptainPenguin</t>
  </si>
  <si>
    <t>Hedgehog</t>
  </si>
  <si>
    <t>Hedgehog_Ice</t>
  </si>
  <si>
    <t>PlantSlime</t>
  </si>
  <si>
    <t>PlantSlime_Flower</t>
  </si>
  <si>
    <t>CuteFox</t>
  </si>
  <si>
    <t>WizardOwl</t>
  </si>
  <si>
    <t>Ganesha</t>
  </si>
  <si>
    <t>?</t>
  </si>
  <si>
    <t>NegativeKoala</t>
  </si>
  <si>
    <t>WoolFox</t>
  </si>
  <si>
    <t>DreamDemon</t>
  </si>
  <si>
    <t>Boar</t>
  </si>
  <si>
    <t>NightFox</t>
  </si>
  <si>
    <t>CuteMole</t>
  </si>
  <si>
    <t>NegativeOctopus</t>
  </si>
  <si>
    <t>Bastet</t>
  </si>
  <si>
    <t>Bastet_Ice</t>
  </si>
  <si>
    <t>FlyingManta</t>
  </si>
  <si>
    <t>Garm</t>
  </si>
  <si>
    <t>ColorfulBird</t>
  </si>
  <si>
    <t>FlowerRabbit</t>
  </si>
  <si>
    <t>CowPal</t>
  </si>
  <si>
    <t>LittleBriarRose</t>
  </si>
  <si>
    <t>SharkKid</t>
  </si>
  <si>
    <t>SharkKid_Fire</t>
  </si>
  <si>
    <t>WindChimes</t>
  </si>
  <si>
    <t>WindChimes_Ice</t>
  </si>
  <si>
    <t>GrassPanda</t>
  </si>
  <si>
    <t>GrassPanda_Electric</t>
  </si>
  <si>
    <t>SweetsSheep</t>
  </si>
  <si>
    <t>BerryGoat</t>
  </si>
  <si>
    <t>Alpaca</t>
  </si>
  <si>
    <t>Deer</t>
  </si>
  <si>
    <t>Deer_Ground</t>
  </si>
  <si>
    <t>HawkBird</t>
  </si>
  <si>
    <t>PinkRabbit</t>
  </si>
  <si>
    <t>Baphomet</t>
  </si>
  <si>
    <t>Baphomet_Dark</t>
  </si>
  <si>
    <t>CuteButterfly</t>
  </si>
  <si>
    <t>FlameBuffalo</t>
  </si>
  <si>
    <t>LazyCatfish</t>
  </si>
  <si>
    <t>DarkCrow</t>
  </si>
  <si>
    <t>LizardMan</t>
  </si>
  <si>
    <t>LizardMan_Fire</t>
  </si>
  <si>
    <t>Werewolf</t>
  </si>
  <si>
    <t>Eagle</t>
  </si>
  <si>
    <t>RobinHood</t>
  </si>
  <si>
    <t>RobinHood_Ground</t>
  </si>
  <si>
    <t>Gorilla</t>
  </si>
  <si>
    <t>SoldierBee</t>
  </si>
  <si>
    <t>QueenBee</t>
  </si>
  <si>
    <t>NaughtyCat</t>
  </si>
  <si>
    <t>MopBaby</t>
  </si>
  <si>
    <t>MopKing</t>
  </si>
  <si>
    <t>WeaselDragon</t>
  </si>
  <si>
    <t>Kirin</t>
  </si>
  <si>
    <t>IceFox</t>
  </si>
  <si>
    <t>FireKirin</t>
  </si>
  <si>
    <t>FireKirin_Dark</t>
  </si>
  <si>
    <t>IceDeer</t>
  </si>
  <si>
    <t>ThunderDog</t>
  </si>
  <si>
    <t>AmaterasuWolf</t>
  </si>
  <si>
    <t>RaijinDaughter</t>
  </si>
  <si>
    <t>Mutant</t>
  </si>
  <si>
    <t>FlowerDinosaur</t>
  </si>
  <si>
    <t>FlowerDinosaur_Electric</t>
  </si>
  <si>
    <t>Serpent</t>
  </si>
  <si>
    <t>Serpent_Ground</t>
  </si>
  <si>
    <t>GhostBeast</t>
  </si>
  <si>
    <t>DrillGame</t>
  </si>
  <si>
    <t>CatBat</t>
  </si>
  <si>
    <t>PinkLizard</t>
  </si>
  <si>
    <t>LavaGirl</t>
  </si>
  <si>
    <t>BirdDragon</t>
  </si>
  <si>
    <t>BirdDragon_Ice</t>
  </si>
  <si>
    <t>Ronin</t>
  </si>
  <si>
    <t>ThunderBird</t>
  </si>
  <si>
    <t>RedArmorBird</t>
  </si>
  <si>
    <t>CatMage</t>
  </si>
  <si>
    <t>FoxMage</t>
  </si>
  <si>
    <t>GrassRabbitMan</t>
  </si>
  <si>
    <t>VioletFairy</t>
  </si>
  <si>
    <t>WhiteMoth</t>
  </si>
  <si>
    <t>FairyDragon</t>
  </si>
  <si>
    <t>FairyDragon_Water</t>
  </si>
  <si>
    <t>Kelpie</t>
  </si>
  <si>
    <t>Kelpie_Fire</t>
  </si>
  <si>
    <t>BlueDragon</t>
  </si>
  <si>
    <t>WhiteTiger</t>
  </si>
  <si>
    <t>Manticore</t>
  </si>
  <si>
    <t>Manticore_Dark</t>
  </si>
  <si>
    <t>LazyDragon</t>
  </si>
  <si>
    <t>LazyDragon_Electric</t>
  </si>
  <si>
    <t>SakuraSaurus</t>
  </si>
  <si>
    <t>SakuraSaurus_Water</t>
  </si>
  <si>
    <t>FlowerDoll</t>
  </si>
  <si>
    <t>VolcanicMonster</t>
  </si>
  <si>
    <t>VolcanicMonster_Ice</t>
  </si>
  <si>
    <t>KingAlpaca</t>
  </si>
  <si>
    <t>KingAlpaca_Ice</t>
  </si>
  <si>
    <t>GrassMammoth</t>
  </si>
  <si>
    <t>GrassMammoth_Ice</t>
  </si>
  <si>
    <t>Yeti</t>
  </si>
  <si>
    <t>Yeti_Grass</t>
  </si>
  <si>
    <t>HerculesBeetle</t>
  </si>
  <si>
    <t>FengyunDeeper</t>
  </si>
  <si>
    <t>CatVampire</t>
  </si>
  <si>
    <t>SkyDragon</t>
  </si>
  <si>
    <t>KingBahamut</t>
  </si>
  <si>
    <t>HadesBird</t>
  </si>
  <si>
    <t>BlackMetalDragon</t>
  </si>
  <si>
    <t>DarkScorpion</t>
  </si>
  <si>
    <t>Umihebi_Fire</t>
  </si>
  <si>
    <t>Umihebi</t>
  </si>
  <si>
    <t>Suzaku_Water</t>
  </si>
  <si>
    <t>ElecPanda</t>
  </si>
  <si>
    <t>LilyQueen</t>
  </si>
  <si>
    <t>LilyQueen_Dark</t>
  </si>
  <si>
    <t>Horus</t>
  </si>
  <si>
    <t>ThunderDragonMan</t>
  </si>
  <si>
    <t>BlackGriffon</t>
  </si>
  <si>
    <t>SaintCentaur</t>
  </si>
  <si>
    <t>BlackCentaur</t>
  </si>
  <si>
    <t>IceHorse</t>
  </si>
  <si>
    <t>IceHorse_Dark</t>
  </si>
  <si>
    <t>JetDragon</t>
  </si>
  <si>
    <t>Row</t>
  </si>
  <si>
    <t>ParentTribeA</t>
  </si>
  <si>
    <t>ParentTribeB</t>
  </si>
  <si>
    <t>ChildCharacterID</t>
  </si>
  <si>
    <t>ParentA</t>
  </si>
  <si>
    <t>ParentB</t>
  </si>
  <si>
    <t>With self only?</t>
  </si>
  <si>
    <t>Calc Unique?</t>
  </si>
  <si>
    <t>Unique Combo 2?</t>
  </si>
  <si>
    <t>isUnique</t>
  </si>
  <si>
    <t>UniqueIdentifier1</t>
  </si>
  <si>
    <t>UniqueIdentifier2</t>
  </si>
  <si>
    <t>2</t>
  </si>
  <si>
    <t>EPalTribeID::LazyDragon</t>
  </si>
  <si>
    <t>EPalTribeID::ElecCat</t>
  </si>
  <si>
    <t>3</t>
  </si>
  <si>
    <t>EPalTribeID::Baphomet</t>
  </si>
  <si>
    <t>EPalTribeID::GhostBeast</t>
  </si>
  <si>
    <t>4</t>
  </si>
  <si>
    <t>EPalTribeID::Bastet</t>
  </si>
  <si>
    <t>EPalTribeID::Penguin</t>
  </si>
  <si>
    <t>5</t>
  </si>
  <si>
    <t>EPalTribeID::BirdDragon</t>
  </si>
  <si>
    <t>EPalTribeID::IceFox</t>
  </si>
  <si>
    <t>6</t>
  </si>
  <si>
    <t>EPalTribeID::Deer</t>
  </si>
  <si>
    <t>EPalTribeID::WindChimes</t>
  </si>
  <si>
    <t>7</t>
  </si>
  <si>
    <t>EPalTribeID::FairyDragon</t>
  </si>
  <si>
    <t>EPalTribeID::Serpent</t>
  </si>
  <si>
    <t>8</t>
  </si>
  <si>
    <t>EPalTribeID::FireKirin</t>
  </si>
  <si>
    <t>EPalTribeID::CatMage</t>
  </si>
  <si>
    <t>9</t>
  </si>
  <si>
    <t>EPalTribeID::GrassMammoth</t>
  </si>
  <si>
    <t>EPalTribeID::Yeti</t>
  </si>
  <si>
    <t>10</t>
  </si>
  <si>
    <t>EPalTribeID::GrassPanda</t>
  </si>
  <si>
    <t>EPalTribeID::ElecPanda</t>
  </si>
  <si>
    <t>11</t>
  </si>
  <si>
    <t>EPalTribeID::FlowerDinosaur</t>
  </si>
  <si>
    <t>EPalTribeID::ThunderDog</t>
  </si>
  <si>
    <t>12</t>
  </si>
  <si>
    <t>EPalTribeID::Hedgehog</t>
  </si>
  <si>
    <t>13</t>
  </si>
  <si>
    <t>EPalTribeID::IceHorse</t>
  </si>
  <si>
    <t>EPalTribeID::HadesBird</t>
  </si>
  <si>
    <t>14</t>
  </si>
  <si>
    <t>EPalTribeID::KingAlpaca</t>
  </si>
  <si>
    <t>EPalTribeID::IceDeer</t>
  </si>
  <si>
    <t>15</t>
  </si>
  <si>
    <t>EPalTribeID::LilyQueen</t>
  </si>
  <si>
    <t>EPalTribeID::DarkScorpion</t>
  </si>
  <si>
    <t>16</t>
  </si>
  <si>
    <t>EPalTribeID::LizardMan</t>
  </si>
  <si>
    <t>EPalTribeID::LavaGirl</t>
  </si>
  <si>
    <t>17</t>
  </si>
  <si>
    <t>EPalTribeID::Manticore</t>
  </si>
  <si>
    <t>EPalTribeID::CatVampire</t>
  </si>
  <si>
    <t>18</t>
  </si>
  <si>
    <t>EPalTribeID::RobinHood</t>
  </si>
  <si>
    <t>EPalTribeID::CuteMole</t>
  </si>
  <si>
    <t>19</t>
  </si>
  <si>
    <t>EPalTribeID::SakuraSaurus</t>
  </si>
  <si>
    <t>EPalTribeID::Blueplatypus</t>
  </si>
  <si>
    <t>20</t>
  </si>
  <si>
    <t>EPalTribeID::LazyCatfish</t>
  </si>
  <si>
    <t>21</t>
  </si>
  <si>
    <t>EPalTribeID::SharkKid</t>
  </si>
  <si>
    <t>EPalTribeID::FlameBambi</t>
  </si>
  <si>
    <t>22</t>
  </si>
  <si>
    <t>EPalTribeID::Suzaku</t>
  </si>
  <si>
    <t>EPalTribeID::Umihebi</t>
  </si>
  <si>
    <t>23</t>
  </si>
  <si>
    <t>EPalTribeID::VolcanicMonster</t>
  </si>
  <si>
    <t>24</t>
  </si>
  <si>
    <t>EPalTribeID::MopBaby</t>
  </si>
  <si>
    <t>25</t>
  </si>
  <si>
    <t>26</t>
  </si>
  <si>
    <t>EPalTribeID::JetDragon</t>
  </si>
  <si>
    <t>27</t>
  </si>
  <si>
    <t>EPalTribeID::SaintCentaur</t>
  </si>
  <si>
    <t>28</t>
  </si>
  <si>
    <t>EPalTribeID::BlackCentaur</t>
  </si>
  <si>
    <t>29</t>
  </si>
  <si>
    <t>EPalTribeID::FlowerDoll</t>
  </si>
  <si>
    <t>30</t>
  </si>
  <si>
    <t>EPalTribeID::Anubis</t>
  </si>
  <si>
    <t>31</t>
  </si>
  <si>
    <t>32</t>
  </si>
  <si>
    <t>33</t>
  </si>
  <si>
    <t>EPalTribeID::AmaterasuWolf</t>
  </si>
  <si>
    <t>EPalTribeID::BlackMetalDragon</t>
  </si>
  <si>
    <t>34</t>
  </si>
  <si>
    <t>35</t>
  </si>
  <si>
    <t>EPalTribeID::Horus</t>
  </si>
  <si>
    <t>36</t>
  </si>
  <si>
    <t>37</t>
  </si>
  <si>
    <t>EPalTribeID::ThunderDragonMan</t>
  </si>
  <si>
    <t>38</t>
  </si>
  <si>
    <t>EPalTribeID::BlackGriffon</t>
  </si>
  <si>
    <t>39</t>
  </si>
  <si>
    <t>EPalTribeID::Umihebi_Fire</t>
  </si>
  <si>
    <t>40</t>
  </si>
  <si>
    <t>EPalTribeID::LazyDragon_Electric</t>
  </si>
  <si>
    <t>41</t>
  </si>
  <si>
    <t>EPalTribeID::Baphomet_Dark</t>
  </si>
  <si>
    <t>42</t>
  </si>
  <si>
    <t>EPalTribeID::Bastet_Ice</t>
  </si>
  <si>
    <t>43</t>
  </si>
  <si>
    <t>EPalTribeID::BirdDragon_Ice</t>
  </si>
  <si>
    <t>44</t>
  </si>
  <si>
    <t>EPalTribeID::Deer_Ground</t>
  </si>
  <si>
    <t>45</t>
  </si>
  <si>
    <t>EPalTribeID::FairyDragon_Water</t>
  </si>
  <si>
    <t>46</t>
  </si>
  <si>
    <t>EPalTribeID::FireKirin_Dark</t>
  </si>
  <si>
    <t>47</t>
  </si>
  <si>
    <t>EPalTribeID::GrassMammoth_Ice</t>
  </si>
  <si>
    <t>48</t>
  </si>
  <si>
    <t>EPalTribeID::GrassPanda_Electric</t>
  </si>
  <si>
    <t>49</t>
  </si>
  <si>
    <t>EPalTribeID::FlowerDinosaur_Electric</t>
  </si>
  <si>
    <t>50</t>
  </si>
  <si>
    <t>EPalTribeID::Hedgehog_Ice</t>
  </si>
  <si>
    <t>51</t>
  </si>
  <si>
    <t>EPalTribeID::IceHorse_Dark</t>
  </si>
  <si>
    <t>52</t>
  </si>
  <si>
    <t>EPalTribeID::KingAlpaca_Ice</t>
  </si>
  <si>
    <t>53</t>
  </si>
  <si>
    <t>EPalTribeID::LilyQueen_Dark</t>
  </si>
  <si>
    <t>54</t>
  </si>
  <si>
    <t>EPalTribeID::LizardMan_Fire</t>
  </si>
  <si>
    <t>55</t>
  </si>
  <si>
    <t>EPalTribeID::Manticore_Dark</t>
  </si>
  <si>
    <t>56</t>
  </si>
  <si>
    <t>EPalTribeID::RobinHood_Ground</t>
  </si>
  <si>
    <t>57</t>
  </si>
  <si>
    <t>EPalTribeID::SakuraSaurus_Water</t>
  </si>
  <si>
    <t>58</t>
  </si>
  <si>
    <t>EPalTribeID::Serpent_Ground</t>
  </si>
  <si>
    <t>59</t>
  </si>
  <si>
    <t>EPalTribeID::SharkKid_Fire</t>
  </si>
  <si>
    <t>60</t>
  </si>
  <si>
    <t>EPalTribeID::Suzaku_Water</t>
  </si>
  <si>
    <t>61</t>
  </si>
  <si>
    <t>EPalTribeID::VolcanicMonster_Ice</t>
  </si>
  <si>
    <t>62</t>
  </si>
  <si>
    <t>EPalTribeID::WindChimes_Ice</t>
  </si>
  <si>
    <t>63</t>
  </si>
  <si>
    <t>EPalTribeID::PinkKangaroo</t>
  </si>
  <si>
    <t>PinkKangaroo</t>
  </si>
  <si>
    <t>64</t>
  </si>
  <si>
    <t>EPalTribeID::BeardedDragon</t>
  </si>
  <si>
    <t>BeardedDragon</t>
  </si>
  <si>
    <t>65</t>
  </si>
  <si>
    <t>EPalTribeID::BlackFurDragon</t>
  </si>
  <si>
    <t>BlackFurDragon</t>
  </si>
  <si>
    <t>66</t>
  </si>
  <si>
    <t>EPalTribeID::WaterLizard</t>
  </si>
  <si>
    <t>WaterLizard</t>
  </si>
  <si>
    <t>67</t>
  </si>
  <si>
    <t>EPalTribeID::ElecLion</t>
  </si>
  <si>
    <t>ElecLion</t>
  </si>
  <si>
    <t>68</t>
  </si>
  <si>
    <t>EPalTribeID::GuardianDog</t>
  </si>
  <si>
    <t>GuardianDog</t>
  </si>
  <si>
    <t>69</t>
  </si>
  <si>
    <t>EPalTribeID::GrassDragon</t>
  </si>
  <si>
    <t>GrassDragon</t>
  </si>
  <si>
    <t>70</t>
  </si>
  <si>
    <t>EPalTribeID::DarkMutant</t>
  </si>
  <si>
    <t>DarkMutant</t>
  </si>
  <si>
    <t>71</t>
  </si>
  <si>
    <t>EPalTribeID::SifuDog</t>
  </si>
  <si>
    <t>SifuDog</t>
  </si>
  <si>
    <t>72</t>
  </si>
  <si>
    <t>EPalTribeID::TentacleTurtle</t>
  </si>
  <si>
    <t>TentacleTurtle</t>
  </si>
  <si>
    <t>73</t>
  </si>
  <si>
    <t>EPalTribeID::GoldenHorse</t>
  </si>
  <si>
    <t>GoldenHorse</t>
  </si>
  <si>
    <t>74</t>
  </si>
  <si>
    <t>EPalTribeID::BadCatgirl</t>
  </si>
  <si>
    <t>BadCatgirl</t>
  </si>
  <si>
    <t>75</t>
  </si>
  <si>
    <t>EPalTribeID::BrownRabbit</t>
  </si>
  <si>
    <t>BrownRabbit</t>
  </si>
  <si>
    <t>76</t>
  </si>
  <si>
    <t>EPalTribeID::FeatherOstrich</t>
  </si>
  <si>
    <t>FeatherOstrich</t>
  </si>
  <si>
    <t>77</t>
  </si>
  <si>
    <t>EPalTribeID::WingGolem</t>
  </si>
  <si>
    <t>WingGolem</t>
  </si>
  <si>
    <t>78</t>
  </si>
  <si>
    <t>EPalTribeID::ScorpionMan</t>
  </si>
  <si>
    <t>ScorpionMan</t>
  </si>
  <si>
    <t>79</t>
  </si>
  <si>
    <t>EPalTribeID::BlueberryFairy</t>
  </si>
  <si>
    <t>BlueberryFairy</t>
  </si>
  <si>
    <t>PalNames Sorting</t>
  </si>
  <si>
    <t>PalNames with Alphas stat differences</t>
  </si>
  <si>
    <t>ZukanIndex</t>
  </si>
  <si>
    <t>Alpha Melpaca</t>
  </si>
  <si>
    <t>Alpha Sparkit</t>
  </si>
  <si>
    <t>Alpha Mammorest Cryst</t>
  </si>
  <si>
    <t>Alpha Frostallion</t>
  </si>
  <si>
    <t>Alpha Frostallion Noct</t>
  </si>
  <si>
    <t>Alpha Jetragon</t>
  </si>
  <si>
    <t>Alpha Paladius</t>
  </si>
  <si>
    <t>Image</t>
  </si>
  <si>
    <t>Two Parent Search, all combos</t>
  </si>
  <si>
    <t>Find Missing One Parent with selected parent</t>
  </si>
  <si>
    <t>Filtering by PAL Box settings</t>
  </si>
  <si>
    <t>Full Set</t>
  </si>
  <si>
    <t>Opposite Duplicates Removed</t>
  </si>
  <si>
    <t>1 parent Match</t>
  </si>
  <si>
    <t>possible first parent</t>
  </si>
  <si>
    <t>matches</t>
  </si>
  <si>
    <t>Have Male?</t>
  </si>
  <si>
    <t>Have Female?</t>
  </si>
  <si>
    <t>Have Match?</t>
  </si>
  <si>
    <t>Male Parent 1</t>
  </si>
  <si>
    <t>Female Parent 2</t>
  </si>
  <si>
    <t>OverrideNameTextID</t>
  </si>
  <si>
    <t>NamePrefixID</t>
  </si>
  <si>
    <t>OverridePartnerSkillTextID</t>
  </si>
  <si>
    <t>IsPal</t>
  </si>
  <si>
    <t>Tribe</t>
  </si>
  <si>
    <t>BPClass</t>
  </si>
  <si>
    <t>UniqueOnlyB</t>
  </si>
  <si>
    <t>Size</t>
  </si>
  <si>
    <t>Rarity</t>
  </si>
  <si>
    <t>ElementType1</t>
  </si>
  <si>
    <t>ElementType2</t>
  </si>
  <si>
    <t>GenusCategory</t>
  </si>
  <si>
    <t>Organization</t>
  </si>
  <si>
    <t>weapon</t>
  </si>
  <si>
    <t>WeaponEquip</t>
  </si>
  <si>
    <t>MeleeAttack</t>
  </si>
  <si>
    <t>ShotAttack</t>
  </si>
  <si>
    <t>Support</t>
  </si>
  <si>
    <t>CraftSpeed</t>
  </si>
  <si>
    <t>EnemyReceiveDamageRate</t>
  </si>
  <si>
    <t>CaptureRateCorrect</t>
  </si>
  <si>
    <t>ExpRatio</t>
  </si>
  <si>
    <t>Price</t>
  </si>
  <si>
    <t>AIResponse</t>
  </si>
  <si>
    <t>AISightResponse</t>
  </si>
  <si>
    <t>SlowWalkSpeed</t>
  </si>
  <si>
    <t>WalkSpeed</t>
  </si>
  <si>
    <t>RunSpeed</t>
  </si>
  <si>
    <t>RideSprintSpeed</t>
  </si>
  <si>
    <t>TransportSpeed</t>
  </si>
  <si>
    <t>IsBoss</t>
  </si>
  <si>
    <t>IsTowerBoss</t>
  </si>
  <si>
    <t>BattleBGM</t>
  </si>
  <si>
    <t>IgnoreLeanBack</t>
  </si>
  <si>
    <t>IgnoreBlowAway</t>
  </si>
  <si>
    <t>MaxFullStomach</t>
  </si>
  <si>
    <t>FullStomachDecreaseRate</t>
  </si>
  <si>
    <t>FoodAmount</t>
  </si>
  <si>
    <t>ViewingDistance</t>
  </si>
  <si>
    <t>ViewingAngle</t>
  </si>
  <si>
    <t>HearingRate</t>
  </si>
  <si>
    <t>NooseTrap</t>
  </si>
  <si>
    <t>Nocturnal</t>
  </si>
  <si>
    <t>BiologicalGrade</t>
  </si>
  <si>
    <t>Predator</t>
  </si>
  <si>
    <t>Edible</t>
  </si>
  <si>
    <t>Stamina</t>
  </si>
  <si>
    <t>MaleProbability</t>
  </si>
  <si>
    <t>CombiRank</t>
  </si>
  <si>
    <t>WorkSuitability_EmitFlame</t>
  </si>
  <si>
    <t>WorkSuitability_Watering</t>
  </si>
  <si>
    <t>WorkSuitability_Seeding</t>
  </si>
  <si>
    <t>WorkSuitability_GenerateElectricity</t>
  </si>
  <si>
    <t>WorkSuitability_Handcraft</t>
  </si>
  <si>
    <t>WorkSuitability_Collection</t>
  </si>
  <si>
    <t>WorkSuitability_Deforest</t>
  </si>
  <si>
    <t>WorkSuitability_Mining</t>
  </si>
  <si>
    <t>WorkSuitability_OilExtraction</t>
  </si>
  <si>
    <t>WorkSuitability_ProductMedicine</t>
  </si>
  <si>
    <t>WorkSuitability_Cool</t>
  </si>
  <si>
    <t>WorkSuitability_Transport</t>
  </si>
  <si>
    <t>WorkSuitability_MonsterFarm</t>
  </si>
  <si>
    <t>PassiveSkill1</t>
  </si>
  <si>
    <t>PassiveSkill2</t>
  </si>
  <si>
    <t>PassiveSkill3</t>
  </si>
  <si>
    <t>PassiveSkill4</t>
  </si>
  <si>
    <t>IndexOrder</t>
  </si>
  <si>
    <t>UniqueOnly</t>
  </si>
  <si>
    <t>ZukanIndexSuffix</t>
  </si>
  <si>
    <t>SkillLevelUnlock</t>
  </si>
  <si>
    <t>SkillUnlockItem</t>
  </si>
  <si>
    <t>SkillUnlock_</t>
  </si>
  <si>
    <t>ActiveSkill</t>
  </si>
  <si>
    <t>ActiveSkillBonus0</t>
  </si>
  <si>
    <t>ActiveSkillBonus1</t>
  </si>
  <si>
    <t>ActiveSkillBonus2</t>
  </si>
  <si>
    <t>ActiveSkillBonus3</t>
  </si>
  <si>
    <t>ActiveSkillBonus4</t>
  </si>
  <si>
    <t>Mount</t>
  </si>
  <si>
    <t>Mount Type</t>
  </si>
  <si>
    <t>Passive0aCondition</t>
  </si>
  <si>
    <t>Passive0a</t>
  </si>
  <si>
    <t>Passive1a</t>
  </si>
  <si>
    <t>Passive2a</t>
  </si>
  <si>
    <t>Passive3a</t>
  </si>
  <si>
    <t>Passive4a</t>
  </si>
  <si>
    <t>Passive0bCondition</t>
  </si>
  <si>
    <t>Passive0b</t>
  </si>
  <si>
    <t>Passive1b</t>
  </si>
  <si>
    <t>Passive2b</t>
  </si>
  <si>
    <t>Passive3b</t>
  </si>
  <si>
    <t>Passive4b</t>
  </si>
  <si>
    <t>Passive0cCondition</t>
  </si>
  <si>
    <t>Passive0c</t>
  </si>
  <si>
    <t>Passive1c</t>
  </si>
  <si>
    <t>Passive2c</t>
  </si>
  <si>
    <t>Passive3c</t>
  </si>
  <si>
    <t>Passive4c</t>
  </si>
  <si>
    <t>EPalSizeType::M</t>
  </si>
  <si>
    <t>EPalElementType::Earth</t>
  </si>
  <si>
    <t>EPalElementType::None</t>
  </si>
  <si>
    <t>EPalGenusCategoryType::Humanoid</t>
  </si>
  <si>
    <t>EPalOrganizationType::None</t>
  </si>
  <si>
    <t>EPalWeaponType::None</t>
  </si>
  <si>
    <t>Warlike</t>
  </si>
  <si>
    <t>EPalBattleBGMType::Cool</t>
  </si>
  <si>
    <t>ElementBoost_Earth_2_PAL</t>
  </si>
  <si>
    <t>together</t>
  </si>
  <si>
    <t>GiveAEarth</t>
  </si>
  <si>
    <t>GiveElement_TrainerATK_UP_PartnerSkill_1</t>
  </si>
  <si>
    <t>GiveElement_TrainerATK_UP_PartnerSkill_2</t>
  </si>
  <si>
    <t>GiveElement_TrainerATK_UP_PartnerSkill_3</t>
  </si>
  <si>
    <t>GiveElement_TrainerATK_UP_PartnerSkill_4</t>
  </si>
  <si>
    <t>GiveElement_TrainerATK_UP_PartnerSkill_5</t>
  </si>
  <si>
    <t>EPalElementType::Fire</t>
  </si>
  <si>
    <t>EPalElementType::Dark</t>
  </si>
  <si>
    <t>EPalBattleBGMType::Strong</t>
  </si>
  <si>
    <t>Unique_Baphomet_SwallowKite</t>
  </si>
  <si>
    <t>B</t>
  </si>
  <si>
    <t>EPalSizeType::XS</t>
  </si>
  <si>
    <t>EPalGenusCategoryType::FourLegged</t>
  </si>
  <si>
    <t>Escape_to_Battle</t>
  </si>
  <si>
    <t>EPalBattleBGMType::Cute</t>
  </si>
  <si>
    <t>CharacterSpawnItem_Money_1</t>
  </si>
  <si>
    <t>CharacterSpawnItem_Money_2</t>
  </si>
  <si>
    <t>CharacterSpawnItem_Money_3</t>
  </si>
  <si>
    <t>CharacterSpawnItem_Money_4</t>
  </si>
  <si>
    <t>CharacterSpawnItem_Money_5</t>
  </si>
  <si>
    <t>EPalElementType::Ice</t>
  </si>
  <si>
    <t>EPalTribeID::Boar</t>
  </si>
  <si>
    <t>EPalSizeType::S</t>
  </si>
  <si>
    <t>"SkillUnlock_Boar</t>
  </si>
  <si>
    <t>Saddle</t>
  </si>
  <si>
    <t>Ground</t>
  </si>
  <si>
    <t>Mining_up2_Otomo_only</t>
  </si>
  <si>
    <t>Mining_up3_Otomo_only</t>
  </si>
  <si>
    <t>Mining_up4_Otomo_only</t>
  </si>
  <si>
    <t>Mining_up5_Otomo_only</t>
  </si>
  <si>
    <t>Mining_up6_Otomo_only</t>
  </si>
  <si>
    <t>EPalTribeID::Carbunclo</t>
  </si>
  <si>
    <t>EPalElementType::Leaf</t>
  </si>
  <si>
    <t>Escape</t>
  </si>
  <si>
    <t>SkillUnlock_Carbunclo</t>
  </si>
  <si>
    <t>SkillUnlock_SMG</t>
  </si>
  <si>
    <t>OnHeadShoot</t>
  </si>
  <si>
    <t>EPalTribeID::ColorfulBird</t>
  </si>
  <si>
    <t>EPalElementType::Normal</t>
  </si>
  <si>
    <t>EPalGenusCategoryType::Bird</t>
  </si>
  <si>
    <t>SkillUnlock_ColorfulBird</t>
  </si>
  <si>
    <t>Launcher</t>
  </si>
  <si>
    <t>EPalSizeType::L</t>
  </si>
  <si>
    <t>SkillUnlock_Deer</t>
  </si>
  <si>
    <t>Logging_up2_Otomo_only</t>
  </si>
  <si>
    <t>Logging_up3_Otomo_only</t>
  </si>
  <si>
    <t>Logging_up4_Otomo_only</t>
  </si>
  <si>
    <t>Logging_up5_Otomo_only</t>
  </si>
  <si>
    <t>Logging_up6_Otomo_only</t>
  </si>
  <si>
    <t>SkillUnlock_Deer_Ground</t>
  </si>
  <si>
    <t>EPalTribeID::DrillGame</t>
  </si>
  <si>
    <t>Deffence_up1</t>
  </si>
  <si>
    <t>SkillUnlock_DrillGame</t>
  </si>
  <si>
    <t>Headband</t>
  </si>
  <si>
    <t>SpinningShell</t>
  </si>
  <si>
    <t>Mining_up_PartnerSkill_DrillGame</t>
  </si>
  <si>
    <t>EPalTribeID::Eagle</t>
  </si>
  <si>
    <t>SkillUnlock_Eagle</t>
  </si>
  <si>
    <t>Gloves</t>
  </si>
  <si>
    <t>EPalElementType::Electricity</t>
  </si>
  <si>
    <t>SkillUnlock_ElecPanda</t>
  </si>
  <si>
    <t>UniqueRideShooting_Minigun</t>
  </si>
  <si>
    <t>EPalTribeID::Ganesha</t>
  </si>
  <si>
    <t>EPalElementType::Water</t>
  </si>
  <si>
    <t>Heal</t>
  </si>
  <si>
    <t>EPalTribeID::Garm</t>
  </si>
  <si>
    <t>SkillUnlock_Garm</t>
  </si>
  <si>
    <t>mounted</t>
  </si>
  <si>
    <t>MoveSpeed_up_PartnerSkill_Ride_1</t>
  </si>
  <si>
    <t>MoveSpeed_up_PartnerSkill_Ride_2</t>
  </si>
  <si>
    <t>MoveSpeed_up_PartnerSkill_Ride_3</t>
  </si>
  <si>
    <t>MoveSpeed_up_PartnerSkill_Ride_4</t>
  </si>
  <si>
    <t>EPalTribeID::Gorilla</t>
  </si>
  <si>
    <t>PAL_rude</t>
  </si>
  <si>
    <t>Berserk</t>
  </si>
  <si>
    <t>skill buff</t>
  </si>
  <si>
    <t>Attack_ACC_up1_Gorilla</t>
  </si>
  <si>
    <t>Attack_ACC_up2_Gorilla</t>
  </si>
  <si>
    <t>Attack_ACC_up3_Gorilla</t>
  </si>
  <si>
    <t>Attack_ACC_up4_Gorilla</t>
  </si>
  <si>
    <t>Attack_ACC_up5_Gorilla</t>
  </si>
  <si>
    <t>SkillUnlock_Hedgehog</t>
  </si>
  <si>
    <t>Grenade</t>
  </si>
  <si>
    <t>SkillUnlock_Hedgehog_Ice</t>
  </si>
  <si>
    <t>EPalTribeID::Kirin</t>
  </si>
  <si>
    <t>NotInterested</t>
  </si>
  <si>
    <t>SkillUnlock_Kirin</t>
  </si>
  <si>
    <t>GiveAElectricity_Ride</t>
  </si>
  <si>
    <t>GiveElement_TrainerATK_UP_PartnerSkill_Ride_1</t>
  </si>
  <si>
    <t>GiveElement_TrainerATK_UP_PartnerSkill_Ride_2</t>
  </si>
  <si>
    <t>GiveElement_TrainerATK_UP_PartnerSkill_Ride_3</t>
  </si>
  <si>
    <t>GiveElement_TrainerATK_UP_PartnerSkill_Ride_4</t>
  </si>
  <si>
    <t>GiveElement_TrainerATK_UP_PartnerSkill_Ride_5</t>
  </si>
  <si>
    <t>EPalTribeID::Kitsunebi</t>
  </si>
  <si>
    <t>SkillUnlock_Kitsuneb</t>
  </si>
  <si>
    <t>Harness</t>
  </si>
  <si>
    <t>Flamethrower</t>
  </si>
  <si>
    <t>EPalTribeID::LittleBriarRose</t>
  </si>
  <si>
    <t>Leaf Pal</t>
  </si>
  <si>
    <t>PAL_ElementPassive_Test</t>
  </si>
  <si>
    <t>PAL_ElementPassive_1</t>
  </si>
  <si>
    <t>PAL_ElementPassive_2</t>
  </si>
  <si>
    <t>PAL_ElementPassive_3</t>
  </si>
  <si>
    <t>PAL_ElementPassive_4</t>
  </si>
  <si>
    <t>EPalTribeID::Mutant</t>
  </si>
  <si>
    <t>MaxInventoryWeight_up_Partnerskill_4</t>
  </si>
  <si>
    <t>MaxInventoryWeight_up_Partnerskill_5</t>
  </si>
  <si>
    <t>MaxInventoryWeight_up_Partnerskill_6</t>
  </si>
  <si>
    <t>MaxInventoryWeight_up_Partnerskill_7</t>
  </si>
  <si>
    <t>MaxInventoryWeight_up_Partnerskill_8</t>
  </si>
  <si>
    <t>SkillUnlock_Penguin</t>
  </si>
  <si>
    <t>RocketLauncher</t>
  </si>
  <si>
    <t>EPalTribeID::RaijinDaughter</t>
  </si>
  <si>
    <t>SkillUnlock_RaijinDaughter</t>
  </si>
  <si>
    <t>Choker</t>
  </si>
  <si>
    <t>Funnel_RaijinDaughter</t>
  </si>
  <si>
    <t>WaterGun</t>
  </si>
  <si>
    <t>TrainerATK_UP_PartnerSkill_1</t>
  </si>
  <si>
    <t>TrainerATK_UP_PartnerSkill_2</t>
  </si>
  <si>
    <t>TrainerATK_UP_PartnerSkill_3</t>
  </si>
  <si>
    <t>TrainerATK_UP_PartnerSkill_4</t>
  </si>
  <si>
    <t>TrainerATK_UP_PartnerSkill_5</t>
  </si>
  <si>
    <t>FireSeed</t>
  </si>
  <si>
    <t>EPalTribeID::SheepBall</t>
  </si>
  <si>
    <t>Friendly</t>
  </si>
  <si>
    <t>Shiled</t>
  </si>
  <si>
    <t>in base</t>
  </si>
  <si>
    <t>CollectItem_Wool_SheepBall</t>
  </si>
  <si>
    <t>CharacterSpawnItem_Wool_1</t>
  </si>
  <si>
    <t>CharacterSpawnItem_Wool_2</t>
  </si>
  <si>
    <t>CharacterSpawnItem_Wool_3</t>
  </si>
  <si>
    <t>CharacterSpawnItem_Wool_4</t>
  </si>
  <si>
    <t>CharacterSpawnItem_Wool_5</t>
  </si>
  <si>
    <t>EPalSizeType::XL</t>
  </si>
  <si>
    <t>EPalElementType::Dragon</t>
  </si>
  <si>
    <t>EPalGenusCategoryType::Fish</t>
  </si>
  <si>
    <t>ElementBoost_Aqua_2_PAL</t>
  </si>
  <si>
    <t>SkillUnlock_Umihebi</t>
  </si>
  <si>
    <t>Swim</t>
  </si>
  <si>
    <t>SkillUnlock_Umihebi_Fire</t>
  </si>
  <si>
    <t>ElementBoost_Fire_PAL_PartnerSKill_1</t>
  </si>
  <si>
    <t>ElementBoost_Fire_PAL_PartnerSKill_2</t>
  </si>
  <si>
    <t>ElementBoost_Fire_PAL_PartnerSKill_3</t>
  </si>
  <si>
    <t>ElementBoost_Fire_PAL_PartnerSKill_4</t>
  </si>
  <si>
    <t>ElementBoost_Fire_PAL_PartnerSKill_5</t>
  </si>
  <si>
    <t>EPalTribeID::Werewolf</t>
  </si>
  <si>
    <t>Unique_Werewolf_Scratch</t>
  </si>
  <si>
    <t>EPalGenusCategoryType::Other</t>
  </si>
  <si>
    <t>SkillUnlock_WindChimes</t>
  </si>
  <si>
    <t>SkillUnlock_WindChimes_Ice</t>
  </si>
  <si>
    <t>SkillUnlock_Suzaku</t>
  </si>
  <si>
    <t>Fly</t>
  </si>
  <si>
    <t>SkillUnlock_Suzaku_Water</t>
  </si>
  <si>
    <t>ElementBoost_Water_PAL_PartnerSKill_1</t>
  </si>
  <si>
    <t>ElementBoost_Water_PAL_PartnerSKill_2</t>
  </si>
  <si>
    <t>ElementBoost_Water_PAL_PartnerSKill_3</t>
  </si>
  <si>
    <t>ElementBoost_Water_PAL_PartnerSKill_4</t>
  </si>
  <si>
    <t>ElementBoost_Water_PAL_PartnerSKill_5</t>
  </si>
  <si>
    <t>SkillUnlock_FireKirin</t>
  </si>
  <si>
    <t>GiveAFire_Ride</t>
  </si>
  <si>
    <t>SkillUnlock_FireKirin_Dark</t>
  </si>
  <si>
    <t>GiveADark_Ride</t>
  </si>
  <si>
    <t>SkillUnlock_FairyDragon</t>
  </si>
  <si>
    <t>Fly+Land</t>
  </si>
  <si>
    <t>ElementAddDrop_Dark_1_PAL</t>
  </si>
  <si>
    <t>ElementAddDrop_Dark_2_PAL</t>
  </si>
  <si>
    <t>ElementAddDrop_Dark_3_PAL</t>
  </si>
  <si>
    <t>ElementAddDrop_Dark_4_PAL</t>
  </si>
  <si>
    <t>ElementAddDrop_Dark_5_PAL</t>
  </si>
  <si>
    <t>SkillUnlock_FairyDragon_Water</t>
  </si>
  <si>
    <t>ElementAddDrop_Fire_1_PAL</t>
  </si>
  <si>
    <t>ElementAddDrop_Fire_2_PAL</t>
  </si>
  <si>
    <t>ElementAddDrop_Fire_3_PAL</t>
  </si>
  <si>
    <t>ElementAddDrop_Fire_4_PAL</t>
  </si>
  <si>
    <t>ElementAddDrop_Fire_5_PAL</t>
  </si>
  <si>
    <t>EPalTribeID::SweetsSheep</t>
  </si>
  <si>
    <t>CharacterSpawnItem_Sweets_1</t>
  </si>
  <si>
    <t>CharacterSpawnItem_Sweets_2</t>
  </si>
  <si>
    <t>CharacterSpawnItem_Sweets_3</t>
  </si>
  <si>
    <t>CharacterSpawnItem_Sweets_4</t>
  </si>
  <si>
    <t>CharacterSpawnItem_Sweets_5</t>
  </si>
  <si>
    <t>EPalTribeID::WhiteTiger</t>
  </si>
  <si>
    <t>ElementAddDrop_Dragon_1_PAL</t>
  </si>
  <si>
    <t>ElementAddDrop_Dragon_2_PAL</t>
  </si>
  <si>
    <t>ElementAddDrop_Dragon_3_PAL</t>
  </si>
  <si>
    <t>ElementAddDrop_Dragon_4_PAL</t>
  </si>
  <si>
    <t>ElementAddDrop_Dragon_5_PAL</t>
  </si>
  <si>
    <t>EPalTribeID::Alpaca</t>
  </si>
  <si>
    <t>SkillUnlock_Alpaca</t>
  </si>
  <si>
    <t>CharacterSpawnItem_Alpaca_1</t>
  </si>
  <si>
    <t>CharacterSpawnItem_Alpaca_2</t>
  </si>
  <si>
    <t>CharacterSpawnItem_Alpaca_3</t>
  </si>
  <si>
    <t>CharacterSpawnItem_Alpaca_4</t>
  </si>
  <si>
    <t>CharacterSpawnItem_Alpaca_5</t>
  </si>
  <si>
    <t>SkillUnlock_Serpent</t>
  </si>
  <si>
    <t>SkillUnlock_Serpent_Ground</t>
  </si>
  <si>
    <t>EPalTribeID::DarkCrow</t>
  </si>
  <si>
    <t>Unique_DarkCrow_TelePoke</t>
  </si>
  <si>
    <t>EPalTribeID::BlueDragon</t>
  </si>
  <si>
    <t>SkillUnlock_BlueDragon</t>
  </si>
  <si>
    <t>GiveAWater_Ride</t>
  </si>
  <si>
    <t>EPalTribeID::PinkCat</t>
  </si>
  <si>
    <t>PAL_ALLAttack_down1</t>
  </si>
  <si>
    <t>MaxInventoryWeight_up_Partnerskill_1</t>
  </si>
  <si>
    <t>MaxInventoryWeight_up_Partnerskill_2</t>
  </si>
  <si>
    <t>MaxInventoryWeight_up_Partnerskill_3</t>
  </si>
  <si>
    <t>EPalTribeID::NegativeKoala</t>
  </si>
  <si>
    <t>NightRunner</t>
  </si>
  <si>
    <t>EPalTribeID::FengyunDeeper</t>
  </si>
  <si>
    <t>SkillUnlock_FengyunDeeper</t>
  </si>
  <si>
    <t>SkillUnlock_VolcanicMonster</t>
  </si>
  <si>
    <t>SkillUnlock_VolcanicMonster_Ice</t>
  </si>
  <si>
    <t>SkillUnlock_GhostBeast</t>
  </si>
  <si>
    <t>WeakDamage_ActiveOtomo</t>
  </si>
  <si>
    <t>WeakDamage_ActiveOtomo_1</t>
  </si>
  <si>
    <t>WeakDamage_ActiveOtomo_2</t>
  </si>
  <si>
    <t>WeakDamage_ActiveOtomo_3</t>
  </si>
  <si>
    <t>WeakDamage_ActiveOtomo_4</t>
  </si>
  <si>
    <t>EPalGenusCategoryType::Monster</t>
  </si>
  <si>
    <t>PAL_FullStomach_Up_1</t>
  </si>
  <si>
    <t>SkillUnlock_LazyDragon</t>
  </si>
  <si>
    <t>UniqueRideShooting_MultiMissile</t>
  </si>
  <si>
    <t>SkillUnlock_LazyDragon_Electric</t>
  </si>
  <si>
    <t>SkillUnlock_AmaterasuWolf</t>
  </si>
  <si>
    <t>TemperatureInvalid_Cold</t>
  </si>
  <si>
    <t>TemperatureInvalid_Heat</t>
  </si>
  <si>
    <t>SearchDungeon</t>
  </si>
  <si>
    <t>Unique_BluePlatypus_Toboggan</t>
  </si>
  <si>
    <t>SkillUnlock_BirdDragon</t>
  </si>
  <si>
    <t>WeakDamage_Riding</t>
  </si>
  <si>
    <t>WeakDamage_Riding_1</t>
  </si>
  <si>
    <t>WeakDamage_Riding_2</t>
  </si>
  <si>
    <t>WeakDamage_Riding_3</t>
  </si>
  <si>
    <t>WeakDamage_Riding_4</t>
  </si>
  <si>
    <t>SkillUnlock_BirdDragon_Ice</t>
  </si>
  <si>
    <t>EPalTribeID::ChickenPal</t>
  </si>
  <si>
    <t>CharacterSpawnItem_Egg_1</t>
  </si>
  <si>
    <t>CharacterSpawnItem_Egg_2</t>
  </si>
  <si>
    <t>CharacterSpawnItem_Egg_3</t>
  </si>
  <si>
    <t>CharacterSpawnItem_Egg_4</t>
  </si>
  <si>
    <t>CharacterSpawnItem_Egg_5</t>
  </si>
  <si>
    <t>SkillUnlock_FlowerDinosaur</t>
  </si>
  <si>
    <t>ElementBoost_Leaf_PAL_PartnerSKill_1</t>
  </si>
  <si>
    <t>ElementBoost_Leaf_PAL_PartnerSKill_2</t>
  </si>
  <si>
    <t>ElementBoost_Leaf_PAL_PartnerSKill_3</t>
  </si>
  <si>
    <t>ElementBoost_Leaf_PAL_PartnerSKill_4</t>
  </si>
  <si>
    <t>ElementBoost_Leaf_PAL_PartnerSKill_5</t>
  </si>
  <si>
    <t>SkillUnlock_FlowerDinosaur_Electric</t>
  </si>
  <si>
    <t>ElementBoost_Electricity_PAL_PartnerSKill_1</t>
  </si>
  <si>
    <t>ElementBoost_Electricity_PAL_PartnerSKill_2</t>
  </si>
  <si>
    <t>ElementBoost_Electricity_PAL_PartnerSKill_3</t>
  </si>
  <si>
    <t>ElementBoost_Electricity_PAL_PartnerSKill_4</t>
  </si>
  <si>
    <t>ElementBoost_Electricity_PAL_PartnerSKill_5</t>
  </si>
  <si>
    <t>Electric Pal</t>
  </si>
  <si>
    <t>EPalBattleBGMType::Legend</t>
  </si>
  <si>
    <t>Legend</t>
  </si>
  <si>
    <t>ElementBoost_Ice_2_PAL</t>
  </si>
  <si>
    <t>SkillUnlock_IceHorse</t>
  </si>
  <si>
    <t>GiveAIce_Ride</t>
  </si>
  <si>
    <t>ElementBoost_Ice_PAL_PartnerSKill_1</t>
  </si>
  <si>
    <t>ElementBoost_Ice_PAL_PartnerSKill_2</t>
  </si>
  <si>
    <t>ElementBoost_Ice_PAL_PartnerSKill_3</t>
  </si>
  <si>
    <t>ElementBoost_Ice_PAL_PartnerSKill_4</t>
  </si>
  <si>
    <t>ElementBoost_Ice_PAL_PartnerSKill_5</t>
  </si>
  <si>
    <t>SkillUnlock_IceHorse_Dark</t>
  </si>
  <si>
    <t>ElementBoost_Dark_PAL_PartnerSKill_1</t>
  </si>
  <si>
    <t>ElementBoost_Dark_PAL_PartnerSKill_2</t>
  </si>
  <si>
    <t>ElementBoost_Dark_PAL_PartnerSKill_3</t>
  </si>
  <si>
    <t>ElementBoost_Dark_PAL_PartnerSKill_4</t>
  </si>
  <si>
    <t>ElementBoost_Dark_PAL_PartnerSKill_5</t>
  </si>
  <si>
    <t>SkillUnlock_GrassMammoth</t>
  </si>
  <si>
    <t>SkillUnlock_GrassMammoth_Ice</t>
  </si>
  <si>
    <t>Alive</t>
  </si>
  <si>
    <t>LifeSteal_1</t>
  </si>
  <si>
    <t>LifeSteal_2</t>
  </si>
  <si>
    <t>LifeSteal_3</t>
  </si>
  <si>
    <t>LifeSteal_4</t>
  </si>
  <si>
    <t>LifeSteal_5</t>
  </si>
  <si>
    <t>SkillUnlock_SakuraSaurus</t>
  </si>
  <si>
    <t>MaxInventoryWeight_up_Partnerskill_9</t>
  </si>
  <si>
    <t>MaxInventoryWeight_up_Partnerskill_10</t>
  </si>
  <si>
    <t>SkillUnlock_SakuraSaurus_Water</t>
  </si>
  <si>
    <t>SkillUnlock_Horus</t>
  </si>
  <si>
    <t>ElementAddDrop_Ice_1_PAL</t>
  </si>
  <si>
    <t>ElementAddDrop_Ice_2_PAL</t>
  </si>
  <si>
    <t>ElementAddDrop_Ice_3_PAL</t>
  </si>
  <si>
    <t>ElementAddDrop_Ice_4_PAL</t>
  </si>
  <si>
    <t>ElementAddDrop_Ice_5_PAL</t>
  </si>
  <si>
    <t>EPalTribeID::KingBahamut</t>
  </si>
  <si>
    <t>ElementBoost_Fire_2_PAL</t>
  </si>
  <si>
    <t>SkillUnlock_KingBahamut</t>
  </si>
  <si>
    <t>EPalTribeID::BerryGoat</t>
  </si>
  <si>
    <t>CharacterSpawnItem_Berries_1</t>
  </si>
  <si>
    <t>CharacterSpawnItem_Berries_2</t>
  </si>
  <si>
    <t>CharacterSpawnItem_Berries_3</t>
  </si>
  <si>
    <t>CharacterSpawnItem_Berries_4</t>
  </si>
  <si>
    <t>CharacterSpawnItem_Berries_5</t>
  </si>
  <si>
    <t>SkillUnlock_IceDeer</t>
  </si>
  <si>
    <t>SkillUnlock_BlackGriffon</t>
  </si>
  <si>
    <t>EPalTribeID::WhiteMoth</t>
  </si>
  <si>
    <t>IcicleThrow</t>
  </si>
  <si>
    <t>CharacterSpawnItem_Cloth2_1</t>
  </si>
  <si>
    <t>CharacterSpawnItem_Cloth2_2</t>
  </si>
  <si>
    <t>CharacterSpawnItem_Cloth2_3</t>
  </si>
  <si>
    <t>CharacterSpawnItem_Cloth2_4</t>
  </si>
  <si>
    <t>CharacterSpawnItem_Cloth2_5</t>
  </si>
  <si>
    <t>EPalTribeID::CuteFox</t>
  </si>
  <si>
    <t>CharacterSpawnItem_CuteFoxRank1</t>
  </si>
  <si>
    <t>CharacterSpawnItem_CuteFoxRank2</t>
  </si>
  <si>
    <t>CharacterSpawnItem_CuteFoxRank3</t>
  </si>
  <si>
    <t>CharacterSpawnItem_CuteFoxRank4</t>
  </si>
  <si>
    <t>CharacterSpawnItem_CuteFoxRank5</t>
  </si>
  <si>
    <t>EPalTribeID::FoxMage</t>
  </si>
  <si>
    <t>GiveAFire</t>
  </si>
  <si>
    <t>EPalTribeID::PinkLizard</t>
  </si>
  <si>
    <t>ElementResist_Normal_1_PAL</t>
  </si>
  <si>
    <t>EPalTribeID::WizardOwl</t>
  </si>
  <si>
    <t>Dark Pal</t>
  </si>
  <si>
    <t>EPalTribeID::Kelpie</t>
  </si>
  <si>
    <t>EPalGenusCategoryType::Dragon</t>
  </si>
  <si>
    <t>Water Pal</t>
  </si>
  <si>
    <t>EPalTribeID::Kelpie_Fire</t>
  </si>
  <si>
    <t>Fire Pal</t>
  </si>
  <si>
    <t>EPalTribeID::NegativeOctopus</t>
  </si>
  <si>
    <t>SkillUnlock_NegativeOctopus</t>
  </si>
  <si>
    <t>EPalTribeID::CowPal</t>
  </si>
  <si>
    <t>CharacterSpawnItem_Milk_1</t>
  </si>
  <si>
    <t>CharacterSpawnItem_Milk_2</t>
  </si>
  <si>
    <t>CharacterSpawnItem_Milk_3</t>
  </si>
  <si>
    <t>CharacterSpawnItem_Milk_4</t>
  </si>
  <si>
    <t>CharacterSpawnItem_Milk_5</t>
  </si>
  <si>
    <t>SkillUnlock_Yeti</t>
  </si>
  <si>
    <t>MaxInventoryWeight_up_Partnerskill_11</t>
  </si>
  <si>
    <t>MaxInventoryWeight_up_Partnerskill_12</t>
  </si>
  <si>
    <t>EPalTribeID::Yeti_Grass</t>
  </si>
  <si>
    <t>SkillUnlock_Yeti_Grass</t>
  </si>
  <si>
    <t>EPalTribeID::VioletFairy</t>
  </si>
  <si>
    <t>ElementAddDrop_Earth_1_PAL</t>
  </si>
  <si>
    <t>ElementAddDrop_Earth_2_PAL</t>
  </si>
  <si>
    <t>ElementAddDrop_Earth_3_PAL</t>
  </si>
  <si>
    <t>ElementAddDrop_Earth_4_PAL</t>
  </si>
  <si>
    <t>ElementAddDrop_Earth_5_PAL</t>
  </si>
  <si>
    <t>EPalTribeID::HawkBird</t>
  </si>
  <si>
    <t>SkillUnlock_HawkBird</t>
  </si>
  <si>
    <t>EPalTribeID::FlowerRabbit</t>
  </si>
  <si>
    <t>SkillUnlock_FlowerRabbit</t>
  </si>
  <si>
    <t>ElementBoost_Leaf_2_PAL</t>
  </si>
  <si>
    <t>Heal_LilyQueen</t>
  </si>
  <si>
    <t>EPalTribeID::QueenBee</t>
  </si>
  <si>
    <t>ATK_up_PartnerSkill_1</t>
  </si>
  <si>
    <t>ATK_up_PartnerSkill_2</t>
  </si>
  <si>
    <t>ATK_up_PartnerSkill_3</t>
  </si>
  <si>
    <t>ATK_up_PartnerSkill_4</t>
  </si>
  <si>
    <t>EPalTribeID::SoldierBee</t>
  </si>
  <si>
    <t>CharacterSpawnItem_SoldierBee_1</t>
  </si>
  <si>
    <t>CharacterSpawnItem_SoldierBee_2</t>
  </si>
  <si>
    <t>CharacterSpawnItem_SoldierBee_3</t>
  </si>
  <si>
    <t>CharacterSpawnItem_SoldierBee_4</t>
  </si>
  <si>
    <t>CharacterSpawnItem_SoldierBee_5</t>
  </si>
  <si>
    <t>PAL_TribePassive_Test</t>
  </si>
  <si>
    <t>PAL_TribePassive_1</t>
  </si>
  <si>
    <t>PAL_TribePassive_2</t>
  </si>
  <si>
    <t>PAL_TribePassive_3</t>
  </si>
  <si>
    <t>PAL_TribePassive_4</t>
  </si>
  <si>
    <t>EPalTribeID::CatBat</t>
  </si>
  <si>
    <t>SearchPal</t>
  </si>
  <si>
    <t>SkillUnlock_GrassPanda</t>
  </si>
  <si>
    <t>UniqueRideShooting_DualGrenadeLauncher</t>
  </si>
  <si>
    <t>SkillUnlock_GrassPanda_Electric</t>
  </si>
  <si>
    <t>EPalTribeID::FlameBuffalo</t>
  </si>
  <si>
    <t>SkillUnlock_FlameBuffalo</t>
  </si>
  <si>
    <t>SkillUnlock_ThunderDog</t>
  </si>
  <si>
    <t>SearchMine</t>
  </si>
  <si>
    <t>SkillUnlock_BlackMetalDragon</t>
  </si>
  <si>
    <t>Mining_up7_Otomo_only</t>
  </si>
  <si>
    <t>Mining_up8_Otomo_only</t>
  </si>
  <si>
    <t>EPalTribeID::GrassRabbitMan</t>
  </si>
  <si>
    <t>GiveALeaf</t>
  </si>
  <si>
    <t>MoveSpeed_up_PartnerSkill_1</t>
  </si>
  <si>
    <t>MoveSpeed_up_PartnerSkill_2</t>
  </si>
  <si>
    <t>MoveSpeed_up_PartnerSkill_3</t>
  </si>
  <si>
    <t>MoveSpeed_up_PartnerSkill_4</t>
  </si>
  <si>
    <t>MoveSpeed_up_PartnerSkill_5</t>
  </si>
  <si>
    <t>Ice Pal</t>
  </si>
  <si>
    <t>ElementBoost_Dragon_2_PAL</t>
  </si>
  <si>
    <t>SkillUnlock_JetDragon</t>
  </si>
  <si>
    <t>UniqueRideShooting_JetMissile</t>
  </si>
  <si>
    <t>EPalTribeID::DreamDemon</t>
  </si>
  <si>
    <t>SkillUnlock_DreamDemon</t>
  </si>
  <si>
    <t>Funnel_DreamDemon</t>
  </si>
  <si>
    <t>EPalTribeID::Monkey</t>
  </si>
  <si>
    <t>SkillUnlock_Monkey</t>
  </si>
  <si>
    <t>AssaultRifle</t>
  </si>
  <si>
    <t>SkillUnlock_Manticore</t>
  </si>
  <si>
    <t>ElementAddDrop_Leaf_1_PAL</t>
  </si>
  <si>
    <t>ElementAddDrop_Leaf_2_PAL</t>
  </si>
  <si>
    <t>ElementAddDrop_Leaf_3_PAL</t>
  </si>
  <si>
    <t>ElementAddDrop_Leaf_4_PAL</t>
  </si>
  <si>
    <t>ElementAddDrop_Leaf_5_PAL</t>
  </si>
  <si>
    <t>SkillUnlock_Manticore_Dark</t>
  </si>
  <si>
    <t>ElementAddDrop_Normal_1_PAL</t>
  </si>
  <si>
    <t>ElementAddDrop_Normal_2_PAL</t>
  </si>
  <si>
    <t>ElementAddDrop_Normal_3_PAL</t>
  </si>
  <si>
    <t>ElementAddDrop_Normal_4_PAL</t>
  </si>
  <si>
    <t>ElementAddDrop_Normal_5_PAL</t>
  </si>
  <si>
    <t>SkillUnlock_KingAlpaca</t>
  </si>
  <si>
    <t>SkillUnlock_KingAlpaca_Ice</t>
  </si>
  <si>
    <t>EPalTribeID::PlantSlime</t>
  </si>
  <si>
    <t>TrainerLogging_up_PartnerSkill_1</t>
  </si>
  <si>
    <t>TrainerLogging_up_PartnerSkill_2</t>
  </si>
  <si>
    <t>TrainerLogging_up_PartnerSkill_3</t>
  </si>
  <si>
    <t>TrainerLogging_up_PartnerSkill_4</t>
  </si>
  <si>
    <t>TrainerLogging_up_PartnerSkill_5</t>
  </si>
  <si>
    <t>PAL_NAME_PlantSlime</t>
  </si>
  <si>
    <t>PARTNERSKILL_PlantSlime</t>
  </si>
  <si>
    <t>EPalTribeID::MopKing</t>
  </si>
  <si>
    <t>SkillUnlock_MopKing</t>
  </si>
  <si>
    <t>EPalTribeID::PinkRabbit</t>
  </si>
  <si>
    <t>working at weapon workbench or weapon assembly I/II</t>
  </si>
  <si>
    <t>CraftSpeed_PartnerSkill_1</t>
  </si>
  <si>
    <t>CraftSpeed_PartnerSkill_2</t>
  </si>
  <si>
    <t>CraftSpeed_PartnerSkill_3</t>
  </si>
  <si>
    <t>CraftSpeed_PartnerSkill_4</t>
  </si>
  <si>
    <t>CraftSpeed_PartnerSkill_5</t>
  </si>
  <si>
    <t>Normal Pal</t>
  </si>
  <si>
    <t>EPalTribeID::ThunderBird</t>
  </si>
  <si>
    <t>SkillUnlock_ThunderBird</t>
  </si>
  <si>
    <t>EPalTribeID::HerculesBeetle</t>
  </si>
  <si>
    <t>TrainerFireResist_UP_PartnerSkill_1</t>
  </si>
  <si>
    <t>TrainerFireResist_UP_PartnerSkill_2</t>
  </si>
  <si>
    <t>TrainerFireResist_UP_PartnerSkill_3</t>
  </si>
  <si>
    <t>TrainerFireResist_UP_PartnerSkill_4</t>
  </si>
  <si>
    <t>TrainerFireResist_UP_PartnerSkill_5</t>
  </si>
  <si>
    <t>TrainerDEF_UP_PartnerSkill_1</t>
  </si>
  <si>
    <t>TrainerDEF_UP_PartnerSkill_2</t>
  </si>
  <si>
    <t>TrainerDEF_UP_PartnerSkill_3</t>
  </si>
  <si>
    <t>TrainerDEF_UP_PartnerSkill_4</t>
  </si>
  <si>
    <t>TrainerDEF_UP_PartnerSkill_5</t>
  </si>
  <si>
    <t>ElementBoost_Normal_2_PAL</t>
  </si>
  <si>
    <t>SkillUnlock_SaintCentaur</t>
  </si>
  <si>
    <t>EPalTribeID::NightFox</t>
  </si>
  <si>
    <t>GiveADark</t>
  </si>
  <si>
    <t>EPalTribeID::CaptainPenguin</t>
  </si>
  <si>
    <t>EPalTribeID::WeaselDragon</t>
  </si>
  <si>
    <t>SkillUnlock_WeaselDragon</t>
  </si>
  <si>
    <t>GiveADragon_Ride</t>
  </si>
  <si>
    <t>EPalTribeID::SkyDragon</t>
  </si>
  <si>
    <t>SkillUnlock_SkyDragon</t>
  </si>
  <si>
    <t>ElementBoost_Dragon_PAL_PartnerSKill_1</t>
  </si>
  <si>
    <t>ElementBoost_Dragon_PAL_PartnerSKill_2</t>
  </si>
  <si>
    <t>ElementBoost_Dragon_PAL_PartnerSKill_3</t>
  </si>
  <si>
    <t>ElementBoost_Dragon_PAL_PartnerSKill_4</t>
  </si>
  <si>
    <t>ElementBoost_Dragon_PAL_PartnerSKill_5</t>
  </si>
  <si>
    <t>SkillUnlock_HadesBird</t>
  </si>
  <si>
    <t>EPalTribeID::RedArmorBird</t>
  </si>
  <si>
    <t>SkillUnlock_RedArmorBird</t>
  </si>
  <si>
    <t>EPalTribeID::Ronin</t>
  </si>
  <si>
    <t>Unique_Ronin_Iai</t>
  </si>
  <si>
    <t>EPalTribeID::FlyingManta</t>
  </si>
  <si>
    <t>SkillUnlock_FlyingManta</t>
  </si>
  <si>
    <t>ElementBoost_Dark_2_PAL</t>
  </si>
  <si>
    <t>killUnlock_BlackCentaur</t>
  </si>
  <si>
    <t>Heal_FlowerDoll</t>
  </si>
  <si>
    <t>EPalTribeID::NaughtyCat</t>
  </si>
  <si>
    <t>SkillUnlock_NaughtyCat</t>
  </si>
  <si>
    <t>ElementBoost_Normal_PAL_PartnerSKill_1</t>
  </si>
  <si>
    <t>ElementBoost_Normal_PAL_PartnerSKill_2</t>
  </si>
  <si>
    <t>ElementBoost_Normal_PAL_PartnerSKill_3</t>
  </si>
  <si>
    <t>ElementBoost_Normal_PAL_PartnerSKill_4</t>
  </si>
  <si>
    <t>ElementBoost_Normal_PAL_PartnerSKill_5</t>
  </si>
  <si>
    <t>EPalTribeID::CuteButterfly</t>
  </si>
  <si>
    <t>PoisonFog</t>
  </si>
  <si>
    <t>TrainerDEF_UP_PartnerSkill_6</t>
  </si>
  <si>
    <t>TrainerDEF_UP_PartnerSkill_7</t>
  </si>
  <si>
    <t>ElementAddDrop_Thunder_1_PAL</t>
  </si>
  <si>
    <t>ElementAddDrop_Thunder_2_PAL</t>
  </si>
  <si>
    <t>ElementAddDrop_Thunder_3_PAL</t>
  </si>
  <si>
    <t>ElementAddDrop_Thunder_4_PAL</t>
  </si>
  <si>
    <t>ElementAddDrop_Thunder_5_PAL</t>
  </si>
  <si>
    <t>ElementBoost_Thunder_2_PAL</t>
  </si>
  <si>
    <t>ElementAddDrop_Aqua_1_PAL</t>
  </si>
  <si>
    <t>ElementAddDrop_Aqua_2_PAL</t>
  </si>
  <si>
    <t>ElementAddDrop_Aqua_3_PAL</t>
  </si>
  <si>
    <t>ElementAddDrop_Aqua_4_PAL</t>
  </si>
  <si>
    <t>ElementAddDrop_Aqua_5_PAL</t>
  </si>
  <si>
    <t>EPalTribeID::WoolFox</t>
  </si>
  <si>
    <t>Earth Pal</t>
  </si>
  <si>
    <t>CharacterSpawnItem_LavaGirl_1</t>
  </si>
  <si>
    <t>CharacterSpawnItem_LavaGirl_2</t>
  </si>
  <si>
    <t>CharacterSpawnItem_LavaGirl_3</t>
  </si>
  <si>
    <t>CharacterSpawnItem_LavaGirl_4</t>
  </si>
  <si>
    <t>CharacterSpawnItem_LavaGirl_5</t>
  </si>
  <si>
    <t>BOSS_Alpaca</t>
  </si>
  <si>
    <t>PAL_NAME_Alpaca</t>
  </si>
  <si>
    <t>BOSS_NAME_Alpaca</t>
  </si>
  <si>
    <t>PARTNERSKILL_Alpaca</t>
  </si>
  <si>
    <t>EPalBattleBGMType::FieldBoss</t>
  </si>
  <si>
    <t>BOSS_AmaterasuWolf</t>
  </si>
  <si>
    <t>PAL_NAME_AmaterasuWolf</t>
  </si>
  <si>
    <t>BOSS_NAME_AmaterasuWolf</t>
  </si>
  <si>
    <t>PARTNERSKILL_AmaterasuWolf</t>
  </si>
  <si>
    <t>Boss</t>
  </si>
  <si>
    <t>Boss_Anubis</t>
  </si>
  <si>
    <t>PAL_NAME_Anubis</t>
  </si>
  <si>
    <t>BOSS_NAME_Anubis</t>
  </si>
  <si>
    <t>PARTNERSKILL_Anubis</t>
  </si>
  <si>
    <t>BOSS_Baphomet</t>
  </si>
  <si>
    <t>PAL_NAME_Baphomet</t>
  </si>
  <si>
    <t>BOSS_NAME_Baphomet</t>
  </si>
  <si>
    <t>PARTNERSKILL_Baphomet</t>
  </si>
  <si>
    <t>BOSS_Baphomet_Dark</t>
  </si>
  <si>
    <t>PAL_NAME_Baphomet_Dark</t>
  </si>
  <si>
    <t>BOSS_NAME_Baphomet_Dark</t>
  </si>
  <si>
    <t>PARTNERSKILL_Baphomet_Dark</t>
  </si>
  <si>
    <t>BOSS_Bastet</t>
  </si>
  <si>
    <t>PAL_NAME_Bastet</t>
  </si>
  <si>
    <t>BOSS_NAME_Bastet</t>
  </si>
  <si>
    <t>PARTNERSKILL_Bastet</t>
  </si>
  <si>
    <t>BOSS_Bastet_Ice</t>
  </si>
  <si>
    <t>PAL_NAME_Bastet_Ice</t>
  </si>
  <si>
    <t>BOSS_NAME_Bastet_Ice</t>
  </si>
  <si>
    <t>PARTNERSKILL_Bastet_Ice</t>
  </si>
  <si>
    <t>BOSS_BerryGoat</t>
  </si>
  <si>
    <t>PAL_NAME_BerryGoat</t>
  </si>
  <si>
    <t>BOSS_NAME_BerryGoat</t>
  </si>
  <si>
    <t>PARTNERSKILL_BerryGoat</t>
  </si>
  <si>
    <t>BOSS_BirdDragon</t>
  </si>
  <si>
    <t>PAL_NAME_BirdDragon</t>
  </si>
  <si>
    <t>BOSS_NAME_BirdDragon</t>
  </si>
  <si>
    <t>PARTNERSKILL_BirdDragon</t>
  </si>
  <si>
    <t>BOSS_BirdDragon_Ice</t>
  </si>
  <si>
    <t>PAL_NAME_BirdDragon_Ice</t>
  </si>
  <si>
    <t>BOSS_NAME_BirdDragon_Ice</t>
  </si>
  <si>
    <t>PARTNERSKILL_BirdDragon_Ice</t>
  </si>
  <si>
    <t>BOSS_BlackCentaur</t>
  </si>
  <si>
    <t>PAL_NAME_BlackCentaur</t>
  </si>
  <si>
    <t>BOSS_NAME_BlackCentaur</t>
  </si>
  <si>
    <t>PARTNERSKILL_BlackCentaur</t>
  </si>
  <si>
    <t>BOSS_BlackGriffon</t>
  </si>
  <si>
    <t>PAL_NAME_BlackGriffon</t>
  </si>
  <si>
    <t>BOSS_NAME_BlackGriffon</t>
  </si>
  <si>
    <t>PARTNERSKILL_BlackGriffon</t>
  </si>
  <si>
    <t>BOSS_BlackMetalDragon</t>
  </si>
  <si>
    <t>PAL_NAME_BlackMetalDragon</t>
  </si>
  <si>
    <t>BOSS_NAME_BlackMetalDragon</t>
  </si>
  <si>
    <t>PARTNERSKILL_BlackMetalDragon</t>
  </si>
  <si>
    <t>BOSS_BlueDragon</t>
  </si>
  <si>
    <t>PAL_NAME_BlueDragon</t>
  </si>
  <si>
    <t>BOSS_NAME_BlueDragon</t>
  </si>
  <si>
    <t>PARTNERSKILL_BlueDragon</t>
  </si>
  <si>
    <t>BOSS_Blueplatypus</t>
  </si>
  <si>
    <t>PAL_NAME_BluePlatypus</t>
  </si>
  <si>
    <t>BOSS_NAME_Blueplatypus</t>
  </si>
  <si>
    <t>PARTNERSKILL_BluePlatypus</t>
  </si>
  <si>
    <t>BOSS_Boar</t>
  </si>
  <si>
    <t>PAL_NAME_Boar</t>
  </si>
  <si>
    <t>BOSS_NAME_Boar</t>
  </si>
  <si>
    <t>PARTNERSKILL_Boar</t>
  </si>
  <si>
    <t>BOSS_CaptainPenguin</t>
  </si>
  <si>
    <t>PAL_NAME_CaptainPenguin</t>
  </si>
  <si>
    <t>BOSS_NAME_CaptainPenguin</t>
  </si>
  <si>
    <t>PARTNERSKILL_CaptainPenguin</t>
  </si>
  <si>
    <t>Alpha Lifmunk</t>
  </si>
  <si>
    <t>BOSS_Carbunclo</t>
  </si>
  <si>
    <t>PAL_NAME_Carbunclo</t>
  </si>
  <si>
    <t>BOSS_NAME_Carbunclo</t>
  </si>
  <si>
    <t>PARTNERSKILL_Carbunclo</t>
  </si>
  <si>
    <t>Alpha Tombat</t>
  </si>
  <si>
    <t>BOSS_CatBat</t>
  </si>
  <si>
    <t>PAL_NAME_CatBat</t>
  </si>
  <si>
    <t>BOSS_NAME_CatBat</t>
  </si>
  <si>
    <t>PARTNERSKILL_CatBat</t>
  </si>
  <si>
    <t>Alpha Katress</t>
  </si>
  <si>
    <t>BOSS_CatMage</t>
  </si>
  <si>
    <t>PAL_NAME_CatMage</t>
  </si>
  <si>
    <t>BOSS_NAME_CatMage</t>
  </si>
  <si>
    <t>PARTNERSKILL_CatMage</t>
  </si>
  <si>
    <t>Alpha Felbat</t>
  </si>
  <si>
    <t>BOSS_CatVampire</t>
  </si>
  <si>
    <t>PAL_NAME_CatVampire</t>
  </si>
  <si>
    <t>BOSS_NAME_CatVampire</t>
  </si>
  <si>
    <t>PARTNERSKILL_CatVampire</t>
  </si>
  <si>
    <t>Alpha Chikipi</t>
  </si>
  <si>
    <t>BOSS_ChickenPal</t>
  </si>
  <si>
    <t>PAL_NAME_ChickenPal</t>
  </si>
  <si>
    <t>BOSS_NAME_ChickenPal</t>
  </si>
  <si>
    <t>PARTNERSKILL_ChickenPal</t>
  </si>
  <si>
    <t>Alpha Tocotoco</t>
  </si>
  <si>
    <t>BOSS_ColorfulBird</t>
  </si>
  <si>
    <t>PAL_NAME_ColorfulBird</t>
  </si>
  <si>
    <t>BOSS_NAME_ColorfulBird</t>
  </si>
  <si>
    <t>PARTNERSKILL_ColorfulBird</t>
  </si>
  <si>
    <t>Alpha Mozzarina</t>
  </si>
  <si>
    <t>BOSS_CowPal</t>
  </si>
  <si>
    <t>PAL_NAME_CowPal</t>
  </si>
  <si>
    <t>BOSS_NAME_CowPal</t>
  </si>
  <si>
    <t>PARTNERSKILL_CowPal</t>
  </si>
  <si>
    <t>Alpha Cinnamoth</t>
  </si>
  <si>
    <t>BOSS_CuteButterfly</t>
  </si>
  <si>
    <t>PAL_NAME_CuteButterfly</t>
  </si>
  <si>
    <t>BOSS_NAME_CuteButterfly</t>
  </si>
  <si>
    <t>PARTNERSKILL_CuteButterfly</t>
  </si>
  <si>
    <t>Alpha Vixy</t>
  </si>
  <si>
    <t>BOSS_CuteFox</t>
  </si>
  <si>
    <t>PAL_NAME_CuteFox</t>
  </si>
  <si>
    <t>BOSS_NAME_CuteFox</t>
  </si>
  <si>
    <t>PARTNERSKILL_CuteFox</t>
  </si>
  <si>
    <t>Alpha Fuddler</t>
  </si>
  <si>
    <t>BOSS_CuteMole</t>
  </si>
  <si>
    <t>PAL_NAME_CuteMole</t>
  </si>
  <si>
    <t>BOSS_NAME_CuteMole</t>
  </si>
  <si>
    <t>PARTNERSKILL_CuteMole</t>
  </si>
  <si>
    <t>Alpha Cawgnito</t>
  </si>
  <si>
    <t>BOSS_DarkCrow</t>
  </si>
  <si>
    <t>PAL_NAME_DarkCrow</t>
  </si>
  <si>
    <t>BOSS_NAME_DarkCrow</t>
  </si>
  <si>
    <t>PARTNERSKILL_DarkCrow</t>
  </si>
  <si>
    <t>Alpha Menasting</t>
  </si>
  <si>
    <t>BOSS_DarkScorpion</t>
  </si>
  <si>
    <t>PAL_NAME_DarkScorpion</t>
  </si>
  <si>
    <t>BOSS_NAME_DarkScorpion</t>
  </si>
  <si>
    <t>PARTNERSKILL_DarkScorpion</t>
  </si>
  <si>
    <t>Alpha Eikthyrdeer</t>
  </si>
  <si>
    <t>BOSS_Deer</t>
  </si>
  <si>
    <t>PAL_NAME_Deer</t>
  </si>
  <si>
    <t>BOSS_NAME_Deer</t>
  </si>
  <si>
    <t>PARTNERSKILL_Deer</t>
  </si>
  <si>
    <t>Alpha Eikthyrdeer Terra</t>
  </si>
  <si>
    <t>BOSS_Deer_Ground</t>
  </si>
  <si>
    <t>PAL_NAME_Deer_Ground</t>
  </si>
  <si>
    <t>BOSS_NAME_Deer_Ground</t>
  </si>
  <si>
    <t>PARTNERSKILL_Deer_Ground</t>
  </si>
  <si>
    <t>Alpha Daedream</t>
  </si>
  <si>
    <t>BOSS_DreamDemon</t>
  </si>
  <si>
    <t>PAL_NAME_DreamDemon</t>
  </si>
  <si>
    <t>BOSS_NAME_DreamDemon</t>
  </si>
  <si>
    <t>PARTNERSKILL_DreamDemon</t>
  </si>
  <si>
    <t>Alpha Digtoise</t>
  </si>
  <si>
    <t>BOSS_DrillGame</t>
  </si>
  <si>
    <t>PAL_NAME_DrillGame</t>
  </si>
  <si>
    <t>BOSS_NAME_DrillGame</t>
  </si>
  <si>
    <t>PARTNERSKILL_DrillGame</t>
  </si>
  <si>
    <t>Alpha Galeclaw</t>
  </si>
  <si>
    <t>BOSS_Eagle</t>
  </si>
  <si>
    <t>PAL_NAME_Eagle</t>
  </si>
  <si>
    <t>BOSS_NAME_Eagle</t>
  </si>
  <si>
    <t>PARTNERSKILL_Eagle</t>
  </si>
  <si>
    <t>BOSS_ElecCat</t>
  </si>
  <si>
    <t>PAL_NAME_ElecCat</t>
  </si>
  <si>
    <t>BOSS_NAME_ElecCat</t>
  </si>
  <si>
    <t>PARTNERSKILL_ElecCat</t>
  </si>
  <si>
    <t>Alpha Grizzbolt</t>
  </si>
  <si>
    <t>BOSS_ElecPanda</t>
  </si>
  <si>
    <t>PAL_NAME_ElecPanda</t>
  </si>
  <si>
    <t>BOSS_NAME_ElecPanda</t>
  </si>
  <si>
    <t>PARTNERSKILL_ElecPanda</t>
  </si>
  <si>
    <t>Alpha Elphidran</t>
  </si>
  <si>
    <t>BOSS_FairyDragon</t>
  </si>
  <si>
    <t>PAL_NAME_FairyDragon</t>
  </si>
  <si>
    <t>BOSS_NAME_FairyDragon</t>
  </si>
  <si>
    <t>PARTNERSKILL_FairyDragon</t>
  </si>
  <si>
    <t>Alpha Elphidran Aqua</t>
  </si>
  <si>
    <t>BOSS_FairyDragon_Water</t>
  </si>
  <si>
    <t>PAL_NAME_FairyDragon_Water</t>
  </si>
  <si>
    <t>BOSS_NAME_FairyDragon_Water</t>
  </si>
  <si>
    <t>PARTNERSKILL_FairyDragon_Water</t>
  </si>
  <si>
    <t>Alpha Fenglope</t>
  </si>
  <si>
    <t>BOSS_FengyunDeeper</t>
  </si>
  <si>
    <t>PAL_NAME_FengyunDeeper</t>
  </si>
  <si>
    <t>BOSS_NAME_FengyunDeeper</t>
  </si>
  <si>
    <t>PARTNERSKILL_FengyunDeeper</t>
  </si>
  <si>
    <t>Alpha Pyrin</t>
  </si>
  <si>
    <t>BOSS_FireKirin</t>
  </si>
  <si>
    <t>PAL_NAME_FireKirin</t>
  </si>
  <si>
    <t>BOSS_NAME_FireKirin</t>
  </si>
  <si>
    <t>PARTNERSKILL_FireKirin</t>
  </si>
  <si>
    <t>Alpha Pyrin Noct</t>
  </si>
  <si>
    <t>BOSS_FireKirin_Dark</t>
  </si>
  <si>
    <t>PAL_NAME_FireKirin_Dark</t>
  </si>
  <si>
    <t>BOSS_NAME_FireKirin_Dark</t>
  </si>
  <si>
    <t>PARTNERSKILL_FireKirin_Dark</t>
  </si>
  <si>
    <t>Alpha Rooby</t>
  </si>
  <si>
    <t>BOSS_FlameBambi</t>
  </si>
  <si>
    <t>PAL_NAME_FlameBambi</t>
  </si>
  <si>
    <t>BOSS_NAME_FlameBambi</t>
  </si>
  <si>
    <t>PARTNERSKILL_FlameBambi</t>
  </si>
  <si>
    <t>Alpha Arsox</t>
  </si>
  <si>
    <t>BOSS_FlameBuffalo</t>
  </si>
  <si>
    <t>PAL_NAME_FlameBuffalo</t>
  </si>
  <si>
    <t>BOSS_NAME_FlameBuffalo</t>
  </si>
  <si>
    <t>PARTNERSKILL_FlameBuffalo</t>
  </si>
  <si>
    <t>Alpha Dinossom</t>
  </si>
  <si>
    <t>BOSS_FlowerDinosaur</t>
  </si>
  <si>
    <t>PAL_NAME_FlowerDinosaur</t>
  </si>
  <si>
    <t>BOSS_NAME_FlowerDinosaur</t>
  </si>
  <si>
    <t>PARTNERSKILL_FlowerDinosaur</t>
  </si>
  <si>
    <t>Alpha Dinossom Lux</t>
  </si>
  <si>
    <t>BOSS_FlowerDinosaur_Electric</t>
  </si>
  <si>
    <t>PAL_NAME_FlowerDinosaur_Electric</t>
  </si>
  <si>
    <t>BOSS_NAME_FlowerDinosaur_Electric</t>
  </si>
  <si>
    <t>PARTNERSKILL_FlowerDinosaur_Electric</t>
  </si>
  <si>
    <t>Alpha Petallia</t>
  </si>
  <si>
    <t>BOSS_FlowerDoll</t>
  </si>
  <si>
    <t>PAL_NAME_FlowerDoll</t>
  </si>
  <si>
    <t>BOSS_NAME_FlowerDoll</t>
  </si>
  <si>
    <t>PARTNERSKILL_FlowerDoll</t>
  </si>
  <si>
    <t>Alpha Flopie</t>
  </si>
  <si>
    <t>BOSS_FlowerRabbit</t>
  </si>
  <si>
    <t>PAL_NAME_FlowerRabbit</t>
  </si>
  <si>
    <t>BOSS_NAME_FlowerRabbit</t>
  </si>
  <si>
    <t>PARTNERSKILL_FlowerRabbit</t>
  </si>
  <si>
    <t>Alpha Celaray</t>
  </si>
  <si>
    <t>BOSS_FlyingManta</t>
  </si>
  <si>
    <t>PAL_NAME_FlyingManta</t>
  </si>
  <si>
    <t>BOSS_NAME_FlyingManta</t>
  </si>
  <si>
    <t>PARTNERSKILL_FlyingManta</t>
  </si>
  <si>
    <t>Alpha Wixen</t>
  </si>
  <si>
    <t>BOSS_FoxMage</t>
  </si>
  <si>
    <t>PAL_NAME_FoxMage</t>
  </si>
  <si>
    <t>BOSS_NAME_FoxMage</t>
  </si>
  <si>
    <t>PARTNERSKILL_FoxMage</t>
  </si>
  <si>
    <t>Alpha Teafant</t>
  </si>
  <si>
    <t>BOSS_Ganesha</t>
  </si>
  <si>
    <t>PAL_NAME_Ganesha</t>
  </si>
  <si>
    <t>BOSS_NAME_Ganesha</t>
  </si>
  <si>
    <t>PARTNERSKILL_Ganesha</t>
  </si>
  <si>
    <t>Alpha Direhowl</t>
  </si>
  <si>
    <t>BOSS_Garm</t>
  </si>
  <si>
    <t>PAL_NAME_Garm</t>
  </si>
  <si>
    <t>BOSS_NAME_Garm</t>
  </si>
  <si>
    <t>PARTNERSKILL_Garm</t>
  </si>
  <si>
    <t>Alpha Maraith</t>
  </si>
  <si>
    <t>BOSS_GhostBeast</t>
  </si>
  <si>
    <t>PAL_NAME_GhostBeast</t>
  </si>
  <si>
    <t>BOSS_NAME_GhostBeast</t>
  </si>
  <si>
    <t>PARTNERSKILL_GhostBeast</t>
  </si>
  <si>
    <t>Alpha Gorirat</t>
  </si>
  <si>
    <t>BOSS_Gorilla</t>
  </si>
  <si>
    <t>PAL_NAME_Gorilla</t>
  </si>
  <si>
    <t>BOSS_NAME_Gorilla</t>
  </si>
  <si>
    <t>PARTNERSKILL_Gorilla</t>
  </si>
  <si>
    <t>Alpha Mammorest</t>
  </si>
  <si>
    <t>BOSS_GrassMammoth</t>
  </si>
  <si>
    <t>PAL_NAME_GrassMammoth</t>
  </si>
  <si>
    <t>BOSS_NAME_GrassMammoth</t>
  </si>
  <si>
    <t>PARTNERSKILL_GrassMammoth</t>
  </si>
  <si>
    <t>BOSS_GrassMammoth_Ice</t>
  </si>
  <si>
    <t>PAL_NAME_GrassMammoth_Ice</t>
  </si>
  <si>
    <t>BOSS_NAME_GrassMammoth_Ice</t>
  </si>
  <si>
    <t>PARTNERSKILL_GrassMammoth_Ice</t>
  </si>
  <si>
    <t>Alpha Mossanda</t>
  </si>
  <si>
    <t>BOSS_GrassPanda</t>
  </si>
  <si>
    <t>PAL_NAME_GrassPanda</t>
  </si>
  <si>
    <t>BOSS_NAME_GrassPanda</t>
  </si>
  <si>
    <t>PARTNERSKILL_GrassPanda</t>
  </si>
  <si>
    <t>Alpha Mossanda Lux</t>
  </si>
  <si>
    <t>BOSS_GrassPanda_Electric</t>
  </si>
  <si>
    <t>PAL_NAME_GrassPanda_Electric</t>
  </si>
  <si>
    <t>BOSS_NAME_GrassPanda_Electric</t>
  </si>
  <si>
    <t>PARTNERSKILL_GrassPanda_Electric</t>
  </si>
  <si>
    <t>Alpha Verdash</t>
  </si>
  <si>
    <t>BOSS_GrassRabbitMan</t>
  </si>
  <si>
    <t>PAL_NAME_GrassRabbitMan</t>
  </si>
  <si>
    <t>BOSS_NAME_GrassRabbitMan</t>
  </si>
  <si>
    <t>PARTNERSKILL_GrassRabbitMan</t>
  </si>
  <si>
    <t>Alpha Helzephyr</t>
  </si>
  <si>
    <t>BOSS_HadesBird</t>
  </si>
  <si>
    <t>PAL_NAME_HadesBird</t>
  </si>
  <si>
    <t>BOSS_NAME_HadesBird</t>
  </si>
  <si>
    <t>PARTNERSKILL_HadesBird</t>
  </si>
  <si>
    <t>Alpha Nitewing</t>
  </si>
  <si>
    <t>BOSS_HawkBird</t>
  </si>
  <si>
    <t>PAL_NAME_HawkBird</t>
  </si>
  <si>
    <t>BOSS_NAME_HawkBird</t>
  </si>
  <si>
    <t>PARTNERSKILL_HawkBird</t>
  </si>
  <si>
    <t>Alpha Jolthog</t>
  </si>
  <si>
    <t>BOSS_Hedgehog</t>
  </si>
  <si>
    <t>PAL_NAME_Hedgehog</t>
  </si>
  <si>
    <t>BOSS_NAME_Hedgehog</t>
  </si>
  <si>
    <t>PARTNERSKILL_Hedgehog</t>
  </si>
  <si>
    <t>Alpha Jolthog Cryst</t>
  </si>
  <si>
    <t>BOSS_Hedgehog_Ice</t>
  </si>
  <si>
    <t>PAL_NAME_Hedgehog_Ice</t>
  </si>
  <si>
    <t>BOSS_NAME_Hedgehog_Ice</t>
  </si>
  <si>
    <t>PARTNERSKILL_Hedgehog_Ice</t>
  </si>
  <si>
    <t>Alpha Warsect</t>
  </si>
  <si>
    <t>BOSS_HerculesBeetle</t>
  </si>
  <si>
    <t>PAL_NAME_HerculesBeetle</t>
  </si>
  <si>
    <t>BOSS_NAME_HerculesBeetle</t>
  </si>
  <si>
    <t>PARTNERSKILL_HerculesBeetle</t>
  </si>
  <si>
    <t>Alpha Faleris</t>
  </si>
  <si>
    <t>BOSS_Horus</t>
  </si>
  <si>
    <t>PAL_NAME_Horus</t>
  </si>
  <si>
    <t>BOSS_NAME_Horus</t>
  </si>
  <si>
    <t>PARTNERSKILL_Horus</t>
  </si>
  <si>
    <t>Alpha Reindrix</t>
  </si>
  <si>
    <t>BOSS_IceDeer</t>
  </si>
  <si>
    <t>PAL_NAME_IceDeer</t>
  </si>
  <si>
    <t>BOSS_NAME_IceDeer</t>
  </si>
  <si>
    <t>PARTNERSKILL_IceDeer</t>
  </si>
  <si>
    <t>Alpha Foxcicle</t>
  </si>
  <si>
    <t>BOSS_IceFox</t>
  </si>
  <si>
    <t>PAL_NAME_IceFox</t>
  </si>
  <si>
    <t>BOSS_NAME_IceFox</t>
  </si>
  <si>
    <t>PARTNERSKILL_IceFox</t>
  </si>
  <si>
    <t>BOSS_IceHorse</t>
  </si>
  <si>
    <t>PAL_NAME_IceHorse</t>
  </si>
  <si>
    <t>BOSS_NAME_IceHorse</t>
  </si>
  <si>
    <t>PARTNERSKILL_IceHorse</t>
  </si>
  <si>
    <t>BOSS_IceHorse_Dark</t>
  </si>
  <si>
    <t>PAL_NAME_IceHorse_Dark</t>
  </si>
  <si>
    <t>BOSS_NAME_IceHorse_Dark</t>
  </si>
  <si>
    <t>PARTNERSKILL_IceHorse_Dark</t>
  </si>
  <si>
    <t>BOSS_JetDragon</t>
  </si>
  <si>
    <t>PAL_NAME_JetDragon</t>
  </si>
  <si>
    <t>BOSS_NAME_JetDragon</t>
  </si>
  <si>
    <t>PARTNERSKILL_JetDragon</t>
  </si>
  <si>
    <t>Alpha Kelpsea</t>
  </si>
  <si>
    <t>BOSS_Kelpie</t>
  </si>
  <si>
    <t>PAL_NAME_Kelpie</t>
  </si>
  <si>
    <t>BOSS_NAME_Kelpie</t>
  </si>
  <si>
    <t>PARTNERSKILL_Kelpie</t>
  </si>
  <si>
    <t>Alpha Kelpsea Ignis</t>
  </si>
  <si>
    <t>BOSS_Kelpie_Fire</t>
  </si>
  <si>
    <t>PAL_NAME_Kelpie_Fire</t>
  </si>
  <si>
    <t>BOSS_NAME_Kelpie_Fire</t>
  </si>
  <si>
    <t>PARTNERSKILL_Kelpie_Fire</t>
  </si>
  <si>
    <t>Alpha Kingpaca</t>
  </si>
  <si>
    <t>BOSS_KingAlpaca</t>
  </si>
  <si>
    <t>PAL_NAME_KingAlpaca</t>
  </si>
  <si>
    <t>BOSS_NAME_KingAlpaca</t>
  </si>
  <si>
    <t>PARTNERSKILL_KingAlpaca</t>
  </si>
  <si>
    <t>Alpha Ice Kingpaca</t>
  </si>
  <si>
    <t>BOSS_KingAlpaca_Ice</t>
  </si>
  <si>
    <t>PAL_NAME_KingAlpaca_Ice</t>
  </si>
  <si>
    <t>BOSS_NAME_KingAlpaca_Ice</t>
  </si>
  <si>
    <t>PARTNERSKILL_KingAlpaca_Ice</t>
  </si>
  <si>
    <t>Alpha Blazamut</t>
  </si>
  <si>
    <t>BOSS_KingBahamut</t>
  </si>
  <si>
    <t>PAL_NAME_KingBahamut</t>
  </si>
  <si>
    <t>BOSS_NAME_KingBahamut</t>
  </si>
  <si>
    <t>PARTNERSKILL_KingBahamut</t>
  </si>
  <si>
    <t>Alpha Univolt</t>
  </si>
  <si>
    <t>BOSS_Kirin</t>
  </si>
  <si>
    <t>PAL_NAME_Kirin</t>
  </si>
  <si>
    <t>BOSS_NAME_Kirin</t>
  </si>
  <si>
    <t>PARTNERSKILL_Kirin</t>
  </si>
  <si>
    <t>Alpha Foxparks</t>
  </si>
  <si>
    <t>BOSS_Kitsunebi</t>
  </si>
  <si>
    <t>PAL_NAME_Kitsunebi</t>
  </si>
  <si>
    <t>BOSS_NAME_Kitsunebi</t>
  </si>
  <si>
    <t>PARTNERSKILL_Kitsunebi</t>
  </si>
  <si>
    <t>Alpha Flambelle</t>
  </si>
  <si>
    <t>BOSS_LavaGirl</t>
  </si>
  <si>
    <t>PAL_NAME_LavaGirl</t>
  </si>
  <si>
    <t>BOSS_NAME_LavaGirl</t>
  </si>
  <si>
    <t>PARTNERSKILL_LavaGirl</t>
  </si>
  <si>
    <t>Alpha Dumud</t>
  </si>
  <si>
    <t>BOSS_LazyCatfish</t>
  </si>
  <si>
    <t>PAL_NAME_LazyCatfish</t>
  </si>
  <si>
    <t>BOSS_NAME_LazyCatfish</t>
  </si>
  <si>
    <t>PARTNERSKILL_LazyCatfish</t>
  </si>
  <si>
    <t>Alpha Relaxaurus</t>
  </si>
  <si>
    <t>BOSS_LazyDragon</t>
  </si>
  <si>
    <t>PAL_NAME_LazyDragon</t>
  </si>
  <si>
    <t>BOSS_NAME_LazyDragon</t>
  </si>
  <si>
    <t>PARTNERSKILL_LazyDragon</t>
  </si>
  <si>
    <t>Alpha Relaxaurus Lux</t>
  </si>
  <si>
    <t>BOSS_LazyDragon_Electric</t>
  </si>
  <si>
    <t>PAL_NAME_LazyDragon_Electric</t>
  </si>
  <si>
    <t>BOSS_NAME_LazyDragon_Electric</t>
  </si>
  <si>
    <t>PARTNERSKILL_LazyDragon_Electric</t>
  </si>
  <si>
    <t>Alpha Lyleen</t>
  </si>
  <si>
    <t>BOSS_LilyQueen</t>
  </si>
  <si>
    <t>PAL_NAME_LilyQueen</t>
  </si>
  <si>
    <t>BOSS_NAME_LilyQueen</t>
  </si>
  <si>
    <t>PARTNERSKILL_LilyQueen</t>
  </si>
  <si>
    <t>Alpha Lyleen Noct</t>
  </si>
  <si>
    <t>BOSS_LilyQueen_Dark</t>
  </si>
  <si>
    <t>PAL_NAME_LilyQueen_Dark</t>
  </si>
  <si>
    <t>BOSS_NAME_LilyQueen_Dark</t>
  </si>
  <si>
    <t>PARTNERSKILL_LilyQueen_Dark</t>
  </si>
  <si>
    <t>Alpha Bristla</t>
  </si>
  <si>
    <t>BOSS_LittleBriarRose</t>
  </si>
  <si>
    <t>PAL_NAME_LittleBriarRose</t>
  </si>
  <si>
    <t>BOSS_NAME_LittleBriarRose</t>
  </si>
  <si>
    <t>PARTNERSKILL_LittleBriarRose</t>
  </si>
  <si>
    <t>Alpha Leezpunk</t>
  </si>
  <si>
    <t>BOSS_LizardMan</t>
  </si>
  <si>
    <t>PAL_NAME_LizardMan</t>
  </si>
  <si>
    <t>BOSS_NAME_LizardMan</t>
  </si>
  <si>
    <t>PARTNERSKILL_LizardMan</t>
  </si>
  <si>
    <t>Alpha Leezpunk Ignis</t>
  </si>
  <si>
    <t>BOSS_LizardMan_Fire</t>
  </si>
  <si>
    <t>PAL_NAME_LizardMan_Fire</t>
  </si>
  <si>
    <t>BOSS_NAME_LizardMan_Fire</t>
  </si>
  <si>
    <t>PARTNERSKILL_LizardMan_Fire</t>
  </si>
  <si>
    <t>Alpha Blazehowl</t>
  </si>
  <si>
    <t>BOSS_Manticore</t>
  </si>
  <si>
    <t>PAL_NAME_Manticore</t>
  </si>
  <si>
    <t>BOSS_NAME_Manticore</t>
  </si>
  <si>
    <t>PARTNERSKILL_Manticore</t>
  </si>
  <si>
    <t>Alpha Blazehowl Noct</t>
  </si>
  <si>
    <t>BOSS_Manticore_Dark</t>
  </si>
  <si>
    <t>PAL_NAME_Manticore_Dark</t>
  </si>
  <si>
    <t>BOSS_NAME_Manticore_Dark</t>
  </si>
  <si>
    <t>PARTNERSKILL_Manticore_Dark</t>
  </si>
  <si>
    <t>Alpha Tanzee</t>
  </si>
  <si>
    <t>BOSS_Monkey</t>
  </si>
  <si>
    <t>PAL_NAME_Monkey</t>
  </si>
  <si>
    <t>BOSS_NAME_Monkey</t>
  </si>
  <si>
    <t>PARTNERSKILL_Monkey</t>
  </si>
  <si>
    <t>Alpha Swee</t>
  </si>
  <si>
    <t>BOSS_MopBaby</t>
  </si>
  <si>
    <t>PAL_NAME_MopBaby</t>
  </si>
  <si>
    <t>BOSS_NAME_MopBaby</t>
  </si>
  <si>
    <t>PARTNERSKILL_MopBaby</t>
  </si>
  <si>
    <t>Alpha Sweepa</t>
  </si>
  <si>
    <t>BOSS_MopKing</t>
  </si>
  <si>
    <t>PAL_NAME_MopKing</t>
  </si>
  <si>
    <t>BOSS_NAME_MopKing</t>
  </si>
  <si>
    <t>PARTNERSKILL_MopKing</t>
  </si>
  <si>
    <t>Alpha Lunaris</t>
  </si>
  <si>
    <t>BOSS_Mutant</t>
  </si>
  <si>
    <t>PAL_NAME_Mutant</t>
  </si>
  <si>
    <t>BOSS_NAME_Mutant</t>
  </si>
  <si>
    <t>PARTNERSKILL_Mutant</t>
  </si>
  <si>
    <t>Alpha Grintale</t>
  </si>
  <si>
    <t>BOSS_NaughtyCat</t>
  </si>
  <si>
    <t>PAL_NAME_NaughtyCat</t>
  </si>
  <si>
    <t>BOSS_NAME_NaughtyCat</t>
  </si>
  <si>
    <t>PARTNERSKILL_NaughtyCat</t>
  </si>
  <si>
    <t>Alpha Depresso</t>
  </si>
  <si>
    <t>BOSS_NegativeKoala</t>
  </si>
  <si>
    <t>PAL_NAME_NegativeKoala</t>
  </si>
  <si>
    <t>BOSS_NAME_NegativeKoala</t>
  </si>
  <si>
    <t>PARTNERSKILL_NegativeKoala</t>
  </si>
  <si>
    <t>Alpha Killamari</t>
  </si>
  <si>
    <t>BOSS_NegativeOctopus</t>
  </si>
  <si>
    <t>PAL_NAME_NegativeOctopus</t>
  </si>
  <si>
    <t>BOSS_NAME_NegativeOctopus</t>
  </si>
  <si>
    <t>PARTNERSKILL_NegativeOctopus</t>
  </si>
  <si>
    <t>Alpha Nox</t>
  </si>
  <si>
    <t>BOSS_NightFox</t>
  </si>
  <si>
    <t>PAL_NAME_NightFox</t>
  </si>
  <si>
    <t>BOSS_NAME_NightFox</t>
  </si>
  <si>
    <t>PARTNERSKILL_NightFox</t>
  </si>
  <si>
    <t>Alpha Pengullet</t>
  </si>
  <si>
    <t>BOSS_Penguin</t>
  </si>
  <si>
    <t>PAL_NAME_Penguin</t>
  </si>
  <si>
    <t>BOSS_NAME_Penguin</t>
  </si>
  <si>
    <t>PARTNERSKILL_Penguin</t>
  </si>
  <si>
    <t>Alpha Cattiva</t>
  </si>
  <si>
    <t>BOSS_PinkCat</t>
  </si>
  <si>
    <t>PAL_NAME_PInkCat</t>
  </si>
  <si>
    <t>BOSS_NAME_PinkCat</t>
  </si>
  <si>
    <t>PARTNERSKILL_PinkCat</t>
  </si>
  <si>
    <t>Alpha Lovander</t>
  </si>
  <si>
    <t>BOSS_PinkLizard</t>
  </si>
  <si>
    <t>PAL_NAME_PinkLizard</t>
  </si>
  <si>
    <t>BOSS_NAME_PinkLizard</t>
  </si>
  <si>
    <t>PARTNERSKILL_PinkLizard</t>
  </si>
  <si>
    <t>Alpha Ribunny</t>
  </si>
  <si>
    <t>BOSS_PinkRabbit</t>
  </si>
  <si>
    <t>PAL_NAME_PinkRabbit</t>
  </si>
  <si>
    <t>BOSS_NAME_PinkRabbit</t>
  </si>
  <si>
    <t>PARTNERSKILL_PinkRabbit</t>
  </si>
  <si>
    <t>Alpha Gumoss</t>
  </si>
  <si>
    <t>BOSS_PlantSlime</t>
  </si>
  <si>
    <t>BOSS_NAME_PlantSlime</t>
  </si>
  <si>
    <t>Alpha Gumoss (Special)</t>
  </si>
  <si>
    <t>BOSS_PlantSlime_Flower</t>
  </si>
  <si>
    <t>Alpha Elizabee</t>
  </si>
  <si>
    <t>BOSS_QueenBee</t>
  </si>
  <si>
    <t>PAL_NAME_QueenBee</t>
  </si>
  <si>
    <t>BOSS_NAME_QueenBee</t>
  </si>
  <si>
    <t>PARTNERSKILL_QueenBee</t>
  </si>
  <si>
    <t>Alpha Dazzi</t>
  </si>
  <si>
    <t>BOSS_RaijinDaughter</t>
  </si>
  <si>
    <t>PAL_NAME_RaijinDaughter</t>
  </si>
  <si>
    <t>BOSS_NAME_RaijinDaughter</t>
  </si>
  <si>
    <t>PARTNERSKILL_RaijinDaughter</t>
  </si>
  <si>
    <t>Alpha Ragnahawk</t>
  </si>
  <si>
    <t>BOSS_RedArmorBird</t>
  </si>
  <si>
    <t>PAL_NAME_RedArmorBird</t>
  </si>
  <si>
    <t>BOSS_NAME_RedArmorBird</t>
  </si>
  <si>
    <t>PARTNERSKILL_RedArmorBird</t>
  </si>
  <si>
    <t>Alpha Robinquill</t>
  </si>
  <si>
    <t>BOSS_RobinHood</t>
  </si>
  <si>
    <t>PAL_NAME_RobinHood</t>
  </si>
  <si>
    <t>BOSS_NAME_RobinHood</t>
  </si>
  <si>
    <t>PARTNERSKILL_RobinHood</t>
  </si>
  <si>
    <t>Alpha Robinquill Terra</t>
  </si>
  <si>
    <t>BOSS_RobinHood_Ground</t>
  </si>
  <si>
    <t>PAL_NAME_RobinHood_Ground</t>
  </si>
  <si>
    <t>BOSS_NAME_RobinHood_Ground</t>
  </si>
  <si>
    <t>PARTNERSKILL_RobinHood_Ground</t>
  </si>
  <si>
    <t>Alpha Bushi</t>
  </si>
  <si>
    <t>BOSS_Ronin</t>
  </si>
  <si>
    <t>PAL_NAME_Ronin</t>
  </si>
  <si>
    <t>BOSS_NAME_Ronin</t>
  </si>
  <si>
    <t>PARTNERSKILL_Ronin</t>
  </si>
  <si>
    <t>BOSS_SaintCentaur</t>
  </si>
  <si>
    <t>PAL_NAME_SaintCentaur</t>
  </si>
  <si>
    <t>BOSS_NAME_SaintCentaur</t>
  </si>
  <si>
    <t>PARTNERSKILL_SaintCentaur</t>
  </si>
  <si>
    <t>Alpha Broncherry</t>
  </si>
  <si>
    <t>BOSS_SakuraSaurus</t>
  </si>
  <si>
    <t>PAL_NAME_SakuraSaurus</t>
  </si>
  <si>
    <t>BOSS_NAME_SakuraSaurus</t>
  </si>
  <si>
    <t>PARTNERSKILL_SakuraSaurus</t>
  </si>
  <si>
    <t>Alpha Broncherry Aqua</t>
  </si>
  <si>
    <t>BOSS_SakuraSaurus_Water</t>
  </si>
  <si>
    <t>PAL_NAME_SakuraSaurus_Water</t>
  </si>
  <si>
    <t>BOSS_NAME_SakuraSaurus_Water</t>
  </si>
  <si>
    <t>PARTNERSKILL_SakuraSaurus_Water</t>
  </si>
  <si>
    <t>Alpha Surfent</t>
  </si>
  <si>
    <t>BOSS_Serpent</t>
  </si>
  <si>
    <t>PAL_NAME_Serpent</t>
  </si>
  <si>
    <t>BOSS_NAME_Serpent</t>
  </si>
  <si>
    <t>PARTNERSKILL_Serpent</t>
  </si>
  <si>
    <t>Alpha Surfent Terra</t>
  </si>
  <si>
    <t>BOSS_Serpent_Ground</t>
  </si>
  <si>
    <t>PAL_NAME_Serpent_Ground</t>
  </si>
  <si>
    <t>BOSS_NAME_Serpent_Ground</t>
  </si>
  <si>
    <t>PARTNERSKILL_Serpent_Ground</t>
  </si>
  <si>
    <t>Alpha Gobfin</t>
  </si>
  <si>
    <t>BOSS_SharkKid</t>
  </si>
  <si>
    <t>PAL_NAME_SharkKid</t>
  </si>
  <si>
    <t>BOSS_NAME_SharkKid</t>
  </si>
  <si>
    <t>PARTNERSKILL_SharkKid</t>
  </si>
  <si>
    <t>Alpha Gobfin Ignis</t>
  </si>
  <si>
    <t>BOSS_SharkKid_Fire</t>
  </si>
  <si>
    <t>PAL_NAME_SharkKid_Fire</t>
  </si>
  <si>
    <t>BOSS_NAME_SharkKid_Fire</t>
  </si>
  <si>
    <t>PARTNERSKILL_SharkKid_Fire</t>
  </si>
  <si>
    <t>Alpha Lamball</t>
  </si>
  <si>
    <t>BOSS_SheepBall</t>
  </si>
  <si>
    <t>PAL_NAME_SheepBall</t>
  </si>
  <si>
    <t>BOSS_NAME_SheepBall</t>
  </si>
  <si>
    <t>PARTNERSKILL_SheepBall</t>
  </si>
  <si>
    <t>Alpha Quivern</t>
  </si>
  <si>
    <t>BOSS_SkyDragon</t>
  </si>
  <si>
    <t>PAL_NAME_SkyDragon</t>
  </si>
  <si>
    <t>BOSS_NAME_SkyDragon</t>
  </si>
  <si>
    <t>PARTNERSKILL_SkyDragon</t>
  </si>
  <si>
    <t>Alpha Beegarde</t>
  </si>
  <si>
    <t>BOSS_SoldierBee</t>
  </si>
  <si>
    <t>PAL_NAME_SoldierBee</t>
  </si>
  <si>
    <t>BOSS_NAME_SoldierBee</t>
  </si>
  <si>
    <t>PARTNERSKILL_SoldierBee</t>
  </si>
  <si>
    <t>Alpha Suzaku</t>
  </si>
  <si>
    <t>BOSS_Suzaku</t>
  </si>
  <si>
    <t>PAL_NAME_Suzaku</t>
  </si>
  <si>
    <t>BOSS_NAME_Suzaku</t>
  </si>
  <si>
    <t>PARTNERSKILL_Suzaku</t>
  </si>
  <si>
    <t>Alpha Suzaku Aqua</t>
  </si>
  <si>
    <t>BOSS_Suzaku_Water</t>
  </si>
  <si>
    <t>PAL_NAME_Suzaku_Water</t>
  </si>
  <si>
    <t>BOSS_NAME_Suzaku_Water</t>
  </si>
  <si>
    <t>PARTNERSKILL_Suzaku_Water</t>
  </si>
  <si>
    <t>Alpha Woolipop</t>
  </si>
  <si>
    <t>BOSS_SweetsSheep</t>
  </si>
  <si>
    <t>PAL_NAME_SweetsSheep</t>
  </si>
  <si>
    <t>BOSS_NAME_SweetsSheep</t>
  </si>
  <si>
    <t>PARTNERSKILL_SweetsSheep</t>
  </si>
  <si>
    <t>Alpha Beakon</t>
  </si>
  <si>
    <t>BOSS_ThunderBird</t>
  </si>
  <si>
    <t>PAL_NAME_ThunderBird</t>
  </si>
  <si>
    <t>BOSS_NAME_ThunderBird</t>
  </si>
  <si>
    <t>PARTNERSKILL_ThunderBird</t>
  </si>
  <si>
    <t>Alpha Rayhound</t>
  </si>
  <si>
    <t>BOSS_ThunderDog</t>
  </si>
  <si>
    <t>PAL_NAME_ThunderDog</t>
  </si>
  <si>
    <t>BOSS_NAME_ThunderDog</t>
  </si>
  <si>
    <t>PARTNERSKILL_ThunderDog</t>
  </si>
  <si>
    <t>Alpha Orserk</t>
  </si>
  <si>
    <t>BOSS_ThunderDragonMan</t>
  </si>
  <si>
    <t>PAL_NAME_ThunderDragonMan</t>
  </si>
  <si>
    <t>BOSS_NAME_ThunderDragonMan</t>
  </si>
  <si>
    <t>PARTNERSKILL_ThunderDragonMan</t>
  </si>
  <si>
    <t>Alpha Jormuntide</t>
  </si>
  <si>
    <t>BOSS_Umihebi</t>
  </si>
  <si>
    <t>PAL_NAME_Umihebi</t>
  </si>
  <si>
    <t>BOSS_NAME_Umihebi</t>
  </si>
  <si>
    <t>PARTNERSKILL_Umihebi</t>
  </si>
  <si>
    <t>Alpha Jormuntide Ignis</t>
  </si>
  <si>
    <t>BOSS_Umihebi_Fire</t>
  </si>
  <si>
    <t>PAL_NAME_Umihebi_Fire</t>
  </si>
  <si>
    <t>BOSS_NAME_Umihebi_Fire</t>
  </si>
  <si>
    <t>PARTNERSKILL_Umihebi_Fire</t>
  </si>
  <si>
    <t>Alpha Vaelet</t>
  </si>
  <si>
    <t>BOSS_VioletFairy</t>
  </si>
  <si>
    <t>PAL_NAME_VioletFairy</t>
  </si>
  <si>
    <t>BOSS_NAME_VioletFairy</t>
  </si>
  <si>
    <t>PARTNERSKILL_VioletFairy</t>
  </si>
  <si>
    <t>Alpha Reptyro</t>
  </si>
  <si>
    <t>BOSS_VolcanicMonster</t>
  </si>
  <si>
    <t>PAL_NAME_VolcanicMonster</t>
  </si>
  <si>
    <t>BOSS_NAME_VolcanicMonster</t>
  </si>
  <si>
    <t>PARTNERSKILL_VolcanicMonster</t>
  </si>
  <si>
    <t>Alpha Ice Reptyro</t>
  </si>
  <si>
    <t>BOSS_VolcanicMonster_Ice</t>
  </si>
  <si>
    <t>PAL_NAME_VolcanicMonster_Ice</t>
  </si>
  <si>
    <t>BOSS_NAME_VolcanicMonster_Ice</t>
  </si>
  <si>
    <t>PARTNERSKILL_VolcanicMonster_Ice</t>
  </si>
  <si>
    <t>Alpha Chillet</t>
  </si>
  <si>
    <t>BOSS_WeaselDragon</t>
  </si>
  <si>
    <t>PAL_NAME_WeaselDragon</t>
  </si>
  <si>
    <t>BOSS_NAME_WeaselDragon</t>
  </si>
  <si>
    <t>PARTNERSKILL_WeaselDragon</t>
  </si>
  <si>
    <t>Alpha Loupmoon</t>
  </si>
  <si>
    <t>BOSS_Werewolf</t>
  </si>
  <si>
    <t>PAL_NAME_Werewolf</t>
  </si>
  <si>
    <t>BOSS_NAME_Werewolf</t>
  </si>
  <si>
    <t>PARTNERSKILL_Werewolf</t>
  </si>
  <si>
    <t>Alpha Sibelyx</t>
  </si>
  <si>
    <t>BOSS_WhiteMoth</t>
  </si>
  <si>
    <t>PAL_NAME_WhiteMoth</t>
  </si>
  <si>
    <t>BOSS_NAME_WhiteMoth</t>
  </si>
  <si>
    <t>PARTNERSKILL_WhiteMoth</t>
  </si>
  <si>
    <t>Alpha Cryolinx</t>
  </si>
  <si>
    <t>BOSS_WhiteTiger</t>
  </si>
  <si>
    <t>PAL_NAME_WhiteTiger</t>
  </si>
  <si>
    <t>BOSS_NAME_WhiteTiger</t>
  </si>
  <si>
    <t>PARTNERSKILL_WhiteTiger</t>
  </si>
  <si>
    <t>Alpha Hangyu</t>
  </si>
  <si>
    <t>BOSS_WindChimes</t>
  </si>
  <si>
    <t>PAL_NAME_WindChimes</t>
  </si>
  <si>
    <t>BOSS_NAME_WindChimes</t>
  </si>
  <si>
    <t>PARTNERSKILL_WindChimes</t>
  </si>
  <si>
    <t>Alpha Hangyu Cryst</t>
  </si>
  <si>
    <t>BOSS_WindChimes_Ice</t>
  </si>
  <si>
    <t>PAL_NAME_WindChimes_Ice</t>
  </si>
  <si>
    <t>BOSS_NAME_WindChimes_Ice</t>
  </si>
  <si>
    <t>PARTNERSKILL_WindChimes_Ice</t>
  </si>
  <si>
    <t>Alpha Hoocrates</t>
  </si>
  <si>
    <t>BOSS_WizardOwl</t>
  </si>
  <si>
    <t>PAL_NAME_WizardOwl</t>
  </si>
  <si>
    <t>BOSS_NAME_WizardOwl</t>
  </si>
  <si>
    <t>PARTNERSKILL_WizardOwl</t>
  </si>
  <si>
    <t>Alpha Cremis</t>
  </si>
  <si>
    <t>BOSS_WoolFox</t>
  </si>
  <si>
    <t>PAL_NAME_WoolFox</t>
  </si>
  <si>
    <t>BOSS_NAME_WoolFox</t>
  </si>
  <si>
    <t>PARTNERSKILL_WoolFox</t>
  </si>
  <si>
    <t>Alpha Wumpo</t>
  </si>
  <si>
    <t>BOSS_Yeti</t>
  </si>
  <si>
    <t>PAL_NAME_Yeti</t>
  </si>
  <si>
    <t>BOSS_NAME_Yeti</t>
  </si>
  <si>
    <t>PARTNERSKILL_Yeti</t>
  </si>
  <si>
    <t>Alpha Wumpo Botan</t>
  </si>
  <si>
    <t>BOSS_Yeti_Grass</t>
  </si>
  <si>
    <t>PAL_NAME_Yeti_Grass</t>
  </si>
  <si>
    <t>BOSS_NAME_Yeti_Grass</t>
  </si>
  <si>
    <t>PARTNERSKILL_Yeti_Grass</t>
  </si>
  <si>
    <t>PalPassive</t>
  </si>
  <si>
    <t>EffectTypeCombined</t>
  </si>
  <si>
    <t>EffectDescFromData</t>
  </si>
  <si>
    <t>Conditions</t>
  </si>
  <si>
    <t>Rank</t>
  </si>
  <si>
    <t>OverrideDescMsgID</t>
  </si>
  <si>
    <t>EffectType1</t>
  </si>
  <si>
    <t>ValueType1</t>
  </si>
  <si>
    <t>EffectValue1</t>
  </si>
  <si>
    <t>TargetType1</t>
  </si>
  <si>
    <t>EffectType2</t>
  </si>
  <si>
    <t>ValueType2</t>
  </si>
  <si>
    <t>EffectValue2</t>
  </si>
  <si>
    <t>TargetType2</t>
  </si>
  <si>
    <t>EffectType3</t>
  </si>
  <si>
    <t>ValueType3</t>
  </si>
  <si>
    <t>EffectValue3</t>
  </si>
  <si>
    <t>TargetType3</t>
  </si>
  <si>
    <t>InvokeActiveOtomo</t>
  </si>
  <si>
    <t>InvokeWorker</t>
  </si>
  <si>
    <t>InvokeRiding</t>
  </si>
  <si>
    <t>InvokeReserve</t>
  </si>
  <si>
    <t>InvokeInOtomo</t>
  </si>
  <si>
    <t>InvokeAlways</t>
  </si>
  <si>
    <t>AddPal</t>
  </si>
  <si>
    <t>AddRarePal</t>
  </si>
  <si>
    <t>AddShotWeapon</t>
  </si>
  <si>
    <t>AddMeleeWeapon</t>
  </si>
  <si>
    <t>AddArmor</t>
  </si>
  <si>
    <t>AddAccessory</t>
  </si>
  <si>
    <t>OverrideSummaryTextId</t>
  </si>
  <si>
    <t>en Text</t>
  </si>
  <si>
    <t>TestSkill1</t>
  </si>
  <si>
    <t>MaxHP</t>
  </si>
  <si>
    <t>Self</t>
  </si>
  <si>
    <t>TestSkill2</t>
  </si>
  <si>
    <t>TestSkill3</t>
  </si>
  <si>
    <t>TestSkill4</t>
  </si>
  <si>
    <t>TestSkill5</t>
  </si>
  <si>
    <t>TestSkill6</t>
  </si>
  <si>
    <t>TestSkill7</t>
  </si>
  <si>
    <t>TestSkill8</t>
  </si>
  <si>
    <t>Health Up Lv. 1</t>
  </si>
  <si>
    <t>HP_ACC_up1</t>
  </si>
  <si>
    <t>Health Up Lv. 2</t>
  </si>
  <si>
    <t>HP_ACC_up2</t>
  </si>
  <si>
    <t>Health Up Lv. 3</t>
  </si>
  <si>
    <t>HP_ACC_up3</t>
  </si>
  <si>
    <t>Attack Up Lv. 1</t>
  </si>
  <si>
    <t>Attack_ACC_up1</t>
  </si>
  <si>
    <t>Attack Up Lv. 2</t>
  </si>
  <si>
    <t>Attack_ACC_up2</t>
  </si>
  <si>
    <t>Attack Up Lv. 3</t>
  </si>
  <si>
    <t>Attack_ACC_up3</t>
  </si>
  <si>
    <t>Defense Up Lv. 1</t>
  </si>
  <si>
    <t>defense_ACC_up1</t>
  </si>
  <si>
    <t>Defense Up Lv. 2</t>
  </si>
  <si>
    <t>defense_ACC_up2</t>
  </si>
  <si>
    <t>Defense Up Lv. 3</t>
  </si>
  <si>
    <t>defense_ACC_up3</t>
  </si>
  <si>
    <t>Speedy Worker Lv. 1</t>
  </si>
  <si>
    <t>WorkSpeed_ACC_up1</t>
  </si>
  <si>
    <t>Speedy Worker Lv. 2</t>
  </si>
  <si>
    <t>WorkSpeed_ACC_up2</t>
  </si>
  <si>
    <t>Speedy Worker Lv. 3</t>
  </si>
  <si>
    <t>WorkSpeed_ACC_up3</t>
  </si>
  <si>
    <t>TestHoming_L</t>
  </si>
  <si>
    <t>Homing</t>
  </si>
  <si>
    <t>TestHoming_H</t>
  </si>
  <si>
    <t>TestExplosive_L</t>
  </si>
  <si>
    <t>Explosive</t>
  </si>
  <si>
    <t>TestExplosive_H</t>
  </si>
  <si>
    <t>BulletSpeed_L</t>
  </si>
  <si>
    <t>BulletSpeed</t>
  </si>
  <si>
    <t>BulletSpeed_H</t>
  </si>
  <si>
    <t>RecoilIncrease</t>
  </si>
  <si>
    <t>Recoil</t>
  </si>
  <si>
    <t>RecoilDecrease</t>
  </si>
  <si>
    <t>AccuracyIncrease</t>
  </si>
  <si>
    <t>BulletAccuracy</t>
  </si>
  <si>
    <t>AccuracyDecrease</t>
  </si>
  <si>
    <t>AccuracySuperDecrease</t>
  </si>
  <si>
    <t>Artisan</t>
  </si>
  <si>
    <t>CraftSpeed_up2</t>
  </si>
  <si>
    <t>Serious</t>
  </si>
  <si>
    <t>CraftSpeed_up1</t>
  </si>
  <si>
    <t>Clumsy</t>
  </si>
  <si>
    <t>CraftSpeed_down1</t>
  </si>
  <si>
    <t>Slacker</t>
  </si>
  <si>
    <t>CraftSpeed_down2</t>
  </si>
  <si>
    <t>MeleeAttack_up2</t>
  </si>
  <si>
    <t>MeleeAttack_up1</t>
  </si>
  <si>
    <t>MeleeAttack_down1</t>
  </si>
  <si>
    <t>MeleeAttack_down2</t>
  </si>
  <si>
    <t>ShotAttack_up2</t>
  </si>
  <si>
    <t>ShotAttack_up1</t>
  </si>
  <si>
    <t>ShotAttack_down1</t>
  </si>
  <si>
    <t>ShotAttack_down2</t>
  </si>
  <si>
    <t>Burly Body</t>
  </si>
  <si>
    <t>Deffence_up2</t>
  </si>
  <si>
    <t>Hard Skin</t>
  </si>
  <si>
    <t>Downtrodden</t>
  </si>
  <si>
    <t>Deffence_down1</t>
  </si>
  <si>
    <t>Brittle</t>
  </si>
  <si>
    <t>Deffence_down2</t>
  </si>
  <si>
    <t>Support_up2</t>
  </si>
  <si>
    <t>Support_up1</t>
  </si>
  <si>
    <t>Support_down1</t>
  </si>
  <si>
    <t>Support_down2</t>
  </si>
  <si>
    <t>Musclehead</t>
  </si>
  <si>
    <t>Noukin</t>
  </si>
  <si>
    <t>ElementFire</t>
  </si>
  <si>
    <t>Trainer</t>
  </si>
  <si>
    <t>GiveAWater</t>
  </si>
  <si>
    <t>ElementWater</t>
  </si>
  <si>
    <t>ElementLeaf</t>
  </si>
  <si>
    <t>GiveALeaf_Ride</t>
  </si>
  <si>
    <t>GiveAElectricity</t>
  </si>
  <si>
    <t>ElementElectricity</t>
  </si>
  <si>
    <t>GiveAIce</t>
  </si>
  <si>
    <t>ElementIce</t>
  </si>
  <si>
    <t>ElementEarth</t>
  </si>
  <si>
    <t>GiveAEarth_Ride</t>
  </si>
  <si>
    <t>ElementDark</t>
  </si>
  <si>
    <t>GiveADragon</t>
  </si>
  <si>
    <t>ElementDragon</t>
  </si>
  <si>
    <t>CollectItem</t>
  </si>
  <si>
    <t>Egg Layer</t>
  </si>
  <si>
    <t>CollectItem_Egg</t>
  </si>
  <si>
    <t>Milk Maker</t>
  </si>
  <si>
    <t>CollectItem_Milk</t>
  </si>
  <si>
    <t>Berry Picker</t>
  </si>
  <si>
    <t>CollectItem_Berries</t>
  </si>
  <si>
    <t>Confectioner</t>
  </si>
  <si>
    <t>CollectItem_Sweets</t>
  </si>
  <si>
    <t>Gold Digger</t>
  </si>
  <si>
    <t>CollectItem_Money</t>
  </si>
  <si>
    <t>CollectItem_CuteFox</t>
  </si>
  <si>
    <t>Wool Maker</t>
  </si>
  <si>
    <t>CollectItem_Wool_Alpaca</t>
  </si>
  <si>
    <t>Silk Spinner</t>
  </si>
  <si>
    <t>CollectItem_Wool_WhiteMoth</t>
  </si>
  <si>
    <t>Logging_up1</t>
  </si>
  <si>
    <t>Logging</t>
  </si>
  <si>
    <t>Logging_up2</t>
  </si>
  <si>
    <t>Logging_up3</t>
  </si>
  <si>
    <t>Logging_up4</t>
  </si>
  <si>
    <t>Logging_up5</t>
  </si>
  <si>
    <t>Logging_up1_Otomo_only</t>
  </si>
  <si>
    <t>Mining_up1</t>
  </si>
  <si>
    <t>Mining</t>
  </si>
  <si>
    <t>Mining_up2</t>
  </si>
  <si>
    <t>Mining_up3</t>
  </si>
  <si>
    <t>Mining_up4</t>
  </si>
  <si>
    <t>Mining_up5</t>
  </si>
  <si>
    <t>Mining_up6</t>
  </si>
  <si>
    <t>Mining_up7</t>
  </si>
  <si>
    <t>Mining_up8</t>
  </si>
  <si>
    <t>Mining_up9</t>
  </si>
  <si>
    <t>Mining_up10</t>
  </si>
  <si>
    <t>Mining_up1_Otomo_only</t>
  </si>
  <si>
    <t>StealExpert_1</t>
  </si>
  <si>
    <t>GainItemDrop</t>
  </si>
  <si>
    <t>SelfAndTrainer</t>
  </si>
  <si>
    <t>StealExpert_2</t>
  </si>
  <si>
    <t>StealExpert_3</t>
  </si>
  <si>
    <t>StealExpert_4</t>
  </si>
  <si>
    <t>Mute_1</t>
  </si>
  <si>
    <t>Mute</t>
  </si>
  <si>
    <t>Mute_2</t>
  </si>
  <si>
    <t>Mute_3</t>
  </si>
  <si>
    <t>Mute_4</t>
  </si>
  <si>
    <t>Mute_5</t>
  </si>
  <si>
    <t>LifeSteal</t>
  </si>
  <si>
    <t>CraftSpeed*3</t>
  </si>
  <si>
    <t>CraftSpeed*5</t>
  </si>
  <si>
    <t>Heat Resistant Lv. 1</t>
  </si>
  <si>
    <t>TemperatureResist_Heat1</t>
  </si>
  <si>
    <t>TemperatureResist_Heat</t>
  </si>
  <si>
    <t>Heat Resistant Lv. 2</t>
  </si>
  <si>
    <t>TemperatureResist_Heat2</t>
  </si>
  <si>
    <t>Heat Resistant Lv. 3</t>
  </si>
  <si>
    <t>TemperatureResist_Heat3</t>
  </si>
  <si>
    <t>Cold Resistant Lv. 1</t>
  </si>
  <si>
    <t>TemperatureResist_Cold1</t>
  </si>
  <si>
    <t>TemperatureResist_Cold</t>
  </si>
  <si>
    <t>Cold Resistant Lv. 2</t>
  </si>
  <si>
    <t>TemperatureResist_Cold2</t>
  </si>
  <si>
    <t>Cold Resistant Lv. 3</t>
  </si>
  <si>
    <t>TemperatureResist_Cold3</t>
  </si>
  <si>
    <t>Lucky</t>
  </si>
  <si>
    <t>Rare</t>
  </si>
  <si>
    <t>PASSIVE_Legend_DESC</t>
  </si>
  <si>
    <t>MoveSpeed</t>
  </si>
  <si>
    <t>Max Carrying Capacity Lv. 1</t>
  </si>
  <si>
    <t>MaxInventoryWeight_up</t>
  </si>
  <si>
    <t>MaxInventoryWeight</t>
  </si>
  <si>
    <t>Max Carrying Capacity Lv. 2</t>
  </si>
  <si>
    <t>MaxInventoryWeight_up2</t>
  </si>
  <si>
    <t>Max Carrying Capacity Lv. 3</t>
  </si>
  <si>
    <t>MaxInventoryWeight_up3</t>
  </si>
  <si>
    <t>Ferocious</t>
  </si>
  <si>
    <t>PAL_ALLAttack_up2</t>
  </si>
  <si>
    <t>Brave</t>
  </si>
  <si>
    <t>PAL_ALLAttack_up1</t>
  </si>
  <si>
    <t>Coward</t>
  </si>
  <si>
    <t>Pacifist</t>
  </si>
  <si>
    <t>PAL_ALLAttack_down2</t>
  </si>
  <si>
    <t>Hooligan</t>
  </si>
  <si>
    <t>Conceited</t>
  </si>
  <si>
    <t>PAL_conceited</t>
  </si>
  <si>
    <t>Mentally unstable</t>
  </si>
  <si>
    <t>PAL_SpiritualInst</t>
  </si>
  <si>
    <t>Sadist</t>
  </si>
  <si>
    <t>PAL_sadist</t>
  </si>
  <si>
    <t>Masochist</t>
  </si>
  <si>
    <t>PAL_masochist</t>
  </si>
  <si>
    <t>Work Slave</t>
  </si>
  <si>
    <t>PAL_CorporateSlave</t>
  </si>
  <si>
    <t>Aggressive</t>
  </si>
  <si>
    <t>PAL_oraora</t>
  </si>
  <si>
    <t>Neutral Damage Reduction Lv. 1</t>
  </si>
  <si>
    <t>ElementResist_Normal_1</t>
  </si>
  <si>
    <t>ElementResist_Normal</t>
  </si>
  <si>
    <t>Fire Damage Reduction Lv. 1</t>
  </si>
  <si>
    <t>ElementResist_Fire_1</t>
  </si>
  <si>
    <t>ElementResist_Fire</t>
  </si>
  <si>
    <t>Water Damage Reduction Lv. 1</t>
  </si>
  <si>
    <t>ElementResist_Aqua_1</t>
  </si>
  <si>
    <t>ElementResist_Water</t>
  </si>
  <si>
    <t>Electric Damage Reduction Lv. 1</t>
  </si>
  <si>
    <t>ElementResist_Thunder_1</t>
  </si>
  <si>
    <t>ElementResist_Electricity</t>
  </si>
  <si>
    <t>Grass Damage Reduction Lv. 1</t>
  </si>
  <si>
    <t>ElementResist_Leaf_1</t>
  </si>
  <si>
    <t>ElementResist_Leaf</t>
  </si>
  <si>
    <t>Ice Damage Reduction Lv. 1</t>
  </si>
  <si>
    <t>ElementResist_Ice_1</t>
  </si>
  <si>
    <t>ElementResist_Ice</t>
  </si>
  <si>
    <t>Earth Damage Reduction Lv. 1</t>
  </si>
  <si>
    <t>ElementResist_Earth_1</t>
  </si>
  <si>
    <t>ElementResist_Earth</t>
  </si>
  <si>
    <t>Dark Damage Reduction Lv. 1</t>
  </si>
  <si>
    <t>ElementResist_Dark_1</t>
  </si>
  <si>
    <t>ElementResist_Dark</t>
  </si>
  <si>
    <t>Dragon Damage Reduction Lv. 1</t>
  </si>
  <si>
    <t>ElementResist_Dragon_1</t>
  </si>
  <si>
    <t>ElementResist_Dragon</t>
  </si>
  <si>
    <t>Neutral Damage Reduction Lv. 2</t>
  </si>
  <si>
    <t>ElementResist_Normal_2</t>
  </si>
  <si>
    <t>Fire Damage Reduction Lv. 2</t>
  </si>
  <si>
    <t>ElementResist_Fire_2</t>
  </si>
  <si>
    <t>Water Damage Reduction Lv. 2</t>
  </si>
  <si>
    <t>ElementResist_Aqua_2</t>
  </si>
  <si>
    <t>Electric Damage Reduction Lv. 2</t>
  </si>
  <si>
    <t>ElementResist_Thunder_2</t>
  </si>
  <si>
    <t>Grass Damage Reduction Lv. 2</t>
  </si>
  <si>
    <t>ElementResist_Leaf_2</t>
  </si>
  <si>
    <t>Ice Damage Reduction Lv. 2</t>
  </si>
  <si>
    <t>ElementResist_Ice_2</t>
  </si>
  <si>
    <t>Earth Damage Reduction Lv. 2</t>
  </si>
  <si>
    <t>ElementResist_Earth_2</t>
  </si>
  <si>
    <t>Dark Damage Reduction Lv. 2</t>
  </si>
  <si>
    <t>ElementResist_Dark_2</t>
  </si>
  <si>
    <t>Dragon Damage Reduction Lv. 2</t>
  </si>
  <si>
    <t>ElementResist_Dragon_2</t>
  </si>
  <si>
    <t>Neutral Damage Reduction Lv. 3</t>
  </si>
  <si>
    <t>ElementResist_Normal_3</t>
  </si>
  <si>
    <t>Fire Damage Reduction Lv. 3</t>
  </si>
  <si>
    <t>ElementResist_Fire_3</t>
  </si>
  <si>
    <t>Water Damage Reduction Lv. 3</t>
  </si>
  <si>
    <t>ElementResist_Aqua_3</t>
  </si>
  <si>
    <t>Electric Damage Reduction Lv. 3</t>
  </si>
  <si>
    <t>ElementResist_Thunder_3</t>
  </si>
  <si>
    <t>Grass Damage Reduction Lv. 3</t>
  </si>
  <si>
    <t>ElementResist_Leaf_3</t>
  </si>
  <si>
    <t>Ice Damage Reduction Lv. 3</t>
  </si>
  <si>
    <t>ElementResist_Ice_3</t>
  </si>
  <si>
    <t>Earth Damage Reduction Lv. 3</t>
  </si>
  <si>
    <t>ElementResist_Earth_3</t>
  </si>
  <si>
    <t>Dark Damage Reduction Lv. 3</t>
  </si>
  <si>
    <t>ElementResist_Dark_3</t>
  </si>
  <si>
    <t>Dragon Damage Reduction Lv. 3</t>
  </si>
  <si>
    <t>ElementResist_Dragon_3</t>
  </si>
  <si>
    <t>Vanguard</t>
  </si>
  <si>
    <t>TrainerATK_UP_1</t>
  </si>
  <si>
    <t>PASSIVE_TrainerATK_UP_1</t>
  </si>
  <si>
    <t>Stronghold Strategist</t>
  </si>
  <si>
    <t>TrainerDEF_UP_1</t>
  </si>
  <si>
    <t>PASSIVE_TrainerDEF_UP_1</t>
  </si>
  <si>
    <t>Motivational Leader</t>
  </si>
  <si>
    <t>TrainerWorkSpeed_UP_1</t>
  </si>
  <si>
    <t>PASSIVE_TrainerWorkSpeed_UP_1</t>
  </si>
  <si>
    <t>Mine Foreman</t>
  </si>
  <si>
    <t>TrainerMining_up1</t>
  </si>
  <si>
    <t>PASSIVE_TrainerMining_up1</t>
  </si>
  <si>
    <t>Logging Foreman</t>
  </si>
  <si>
    <t>TrainerLogging_up1</t>
  </si>
  <si>
    <t>PASSIVE_TrainerLogging_up1</t>
  </si>
  <si>
    <t>Abnormal</t>
  </si>
  <si>
    <t>PASSIVE_ElementResist_Normal_1_PAL</t>
  </si>
  <si>
    <t>Suntan Lover</t>
  </si>
  <si>
    <t>ElementResist_Fire_1_PAL</t>
  </si>
  <si>
    <t>PASSIVE_ElementResist_Fire_1_PAL</t>
  </si>
  <si>
    <t>Waterproof</t>
  </si>
  <si>
    <t>ElementResist_Aqua_1_PAL</t>
  </si>
  <si>
    <t>PASSIVE_ElementResist_Aqua_1_PAL</t>
  </si>
  <si>
    <t>Insulated Body</t>
  </si>
  <si>
    <t>ElementResist_Thunder_1_PAL</t>
  </si>
  <si>
    <t>PASSIVE_ElementResist_Thunder_1_PAL</t>
  </si>
  <si>
    <t>Botanical Barrier</t>
  </si>
  <si>
    <t>ElementResist_Leaf_1_PAL</t>
  </si>
  <si>
    <t>PASSIVE_ElementResist_Leaf_1_PAL</t>
  </si>
  <si>
    <t>Heated Body</t>
  </si>
  <si>
    <t>ElementResist_Ice_1_PAL</t>
  </si>
  <si>
    <t>PASSIVE_ElementResist_Ice_1_PAL</t>
  </si>
  <si>
    <t>Earthquake Resistant</t>
  </si>
  <si>
    <t>ElementResist_Earth_1_PAL</t>
  </si>
  <si>
    <t>PASSIVE_ElementResist_Earth_1_PAL</t>
  </si>
  <si>
    <t>Cheery</t>
  </si>
  <si>
    <t>ElementResist_Dark_1_PAL</t>
  </si>
  <si>
    <t>PASSIVE_ElementResist_Dark_1_PAL</t>
  </si>
  <si>
    <t>Dragonkiller</t>
  </si>
  <si>
    <t>ElementResist_Dragon_1_PAL</t>
  </si>
  <si>
    <t>PASSIVE_ElementResist_Dragon_1_PAL</t>
  </si>
  <si>
    <t>Zen Mind</t>
  </si>
  <si>
    <t>ElementBoost_Normal_1_PAL</t>
  </si>
  <si>
    <t>PASSIVE_ElementBoost_Normal_1_PAL</t>
  </si>
  <si>
    <t>ElementBoost_Normal</t>
  </si>
  <si>
    <t>Pyromaniac</t>
  </si>
  <si>
    <t>ElementBoost_Fire_1_PAL</t>
  </si>
  <si>
    <t>PASSIVE_ElementBoost_Fire_1_PAL</t>
  </si>
  <si>
    <t>ElementBoost_Fire</t>
  </si>
  <si>
    <t>Hydromaniac</t>
  </si>
  <si>
    <t>ElementBoost_Aqua_1_PAL</t>
  </si>
  <si>
    <t>PASSIVE_ElementBoost_Aqua_1_PAL</t>
  </si>
  <si>
    <t>ElementBoost_Water</t>
  </si>
  <si>
    <t>Capacitor</t>
  </si>
  <si>
    <t>ElementBoost_Thunder_1_PAL</t>
  </si>
  <si>
    <t>PASSIVE_ElementBoost_Thunder_1_PAL</t>
  </si>
  <si>
    <t>ElementBoost_Electricity</t>
  </si>
  <si>
    <t>Fragrant Foliage</t>
  </si>
  <si>
    <t>ElementBoost_Leaf_1_PAL</t>
  </si>
  <si>
    <t>PASSIVE_ElementBoost_Leaf_1_PAL</t>
  </si>
  <si>
    <t>ElementBoost_Leaf</t>
  </si>
  <si>
    <t>Coldblooded</t>
  </si>
  <si>
    <t>ElementBoost_Ice_1_PAL</t>
  </si>
  <si>
    <t>PASSIVE_ElementBoost_Ice_1_PAL</t>
  </si>
  <si>
    <t>ElementBoost_Ice</t>
  </si>
  <si>
    <t>Power of Gaia</t>
  </si>
  <si>
    <t>ElementBoost_Earth_1_PAL</t>
  </si>
  <si>
    <t>PASSIVE_ElementBoost_Earth_1_PAL</t>
  </si>
  <si>
    <t>ElementBoost_Earth</t>
  </si>
  <si>
    <t>Veil of Darkness</t>
  </si>
  <si>
    <t>ElementBoost_Dark_1_PAL</t>
  </si>
  <si>
    <t>PASSIVE_ElementBoost_Dark_1_PAL</t>
  </si>
  <si>
    <t>ElementBoost_Dark</t>
  </si>
  <si>
    <t>Blood of the Dragon</t>
  </si>
  <si>
    <t>ElementBoost_Dragon_1_PAL</t>
  </si>
  <si>
    <t>PASSIVE_ElementBoost_Dragon_1_PAL</t>
  </si>
  <si>
    <t>ElementBoost_Dragon</t>
  </si>
  <si>
    <t>Glutton</t>
  </si>
  <si>
    <t>PASSIVE_PAL_FullStomach_Up_1</t>
  </si>
  <si>
    <t>FullStomatch_Decrease</t>
  </si>
  <si>
    <t>Bottomless Stomach</t>
  </si>
  <si>
    <t>PAL_FullStomach_Up_2</t>
  </si>
  <si>
    <t>PASSIVE_PAL_FullStomach_Up_2</t>
  </si>
  <si>
    <t>Dainty Eater</t>
  </si>
  <si>
    <t>PAL_FullStomach_Down_1</t>
  </si>
  <si>
    <t>PASSIVE_PAL_FullStomach_Down_1</t>
  </si>
  <si>
    <t>Diet Lover</t>
  </si>
  <si>
    <t>PAL_FullStomach_Down_2</t>
  </si>
  <si>
    <t>PASSIVE_PAL_FullStomach_Down_2</t>
  </si>
  <si>
    <t>Unstable</t>
  </si>
  <si>
    <t>PAL_Sanity_Up_1</t>
  </si>
  <si>
    <t>PASSIVE_PAL_Sanity_Up_1</t>
  </si>
  <si>
    <t>Sanity_Decrease</t>
  </si>
  <si>
    <t>Destructive</t>
  </si>
  <si>
    <t>PAL_Sanity_Up_2</t>
  </si>
  <si>
    <t>PASSIVE_PAL_Sanity_Up_2</t>
  </si>
  <si>
    <t>Positive Thinker</t>
  </si>
  <si>
    <t>PAL_Sanity_Down_1</t>
  </si>
  <si>
    <t>PASSIVE_PAL_Sanity_Down_1</t>
  </si>
  <si>
    <t>Workaholic</t>
  </si>
  <si>
    <t>PAL_Sanity_Down_2</t>
  </si>
  <si>
    <t>PASSIVE_PAL_Sanity_Down_2</t>
  </si>
  <si>
    <t>Celestial Emperor</t>
  </si>
  <si>
    <t>Flame Emperor</t>
  </si>
  <si>
    <t>Lord of the Sea</t>
  </si>
  <si>
    <t>Lord of Lightning</t>
  </si>
  <si>
    <t>Spirit Emperor</t>
  </si>
  <si>
    <t>Ice Emperor</t>
  </si>
  <si>
    <t>Earth Emperor</t>
  </si>
  <si>
    <t>Lord of the Underworld</t>
  </si>
  <si>
    <t>Divine Dragon</t>
  </si>
  <si>
    <t>ElementAddItemDrop_Normal</t>
  </si>
  <si>
    <t>ElementAddItemDrop_Fire</t>
  </si>
  <si>
    <t>ElementAddItemDrop_Water</t>
  </si>
  <si>
    <t>ElementAddItemDrop_Electricity</t>
  </si>
  <si>
    <t>ElementAddItemDrop_Leaf</t>
  </si>
  <si>
    <t>ElementAddItemDrop_Ice</t>
  </si>
  <si>
    <t>ElementAddItemDrop_Earth</t>
  </si>
  <si>
    <t>ElementAddItemDrop_Dark</t>
  </si>
  <si>
    <t>ElementAddItemDrop_Dragon</t>
  </si>
  <si>
    <t>Nimble</t>
  </si>
  <si>
    <t>MoveSpeed_up_1</t>
  </si>
  <si>
    <t>PASSIVE_PAL_MoveSpeed_up_1</t>
  </si>
  <si>
    <t>Runner</t>
  </si>
  <si>
    <t>MoveSpeed_up_2</t>
  </si>
  <si>
    <t>PASSIVE_PAL_MoveSpeed_up_2</t>
  </si>
  <si>
    <t>Swift</t>
  </si>
  <si>
    <t>MoveSpeed_up_3</t>
  </si>
  <si>
    <t>PASSIVE_PAL_MoveSpeed_up_3</t>
  </si>
  <si>
    <t>BodyPartsWeakDamage</t>
  </si>
  <si>
    <t>addedbyme - not in game files in this format</t>
  </si>
  <si>
    <t>FindWool</t>
  </si>
  <si>
    <t>(min,max)</t>
  </si>
  <si>
    <t>2,3</t>
  </si>
  <si>
    <t>2,4</t>
  </si>
  <si>
    <t>2,5</t>
  </si>
  <si>
    <t>2,6</t>
  </si>
  <si>
    <t>FindMoney</t>
  </si>
  <si>
    <t>10,10</t>
  </si>
  <si>
    <t>10,20</t>
  </si>
  <si>
    <t>10,30</t>
  </si>
  <si>
    <t>10,40</t>
  </si>
  <si>
    <t>10,50</t>
  </si>
  <si>
    <t>FindBerry</t>
  </si>
  <si>
    <t>1,1</t>
  </si>
  <si>
    <t>1,2</t>
  </si>
  <si>
    <t>1,3</t>
  </si>
  <si>
    <t>1,4</t>
  </si>
  <si>
    <t>1,5</t>
  </si>
  <si>
    <t>FindEgg</t>
  </si>
  <si>
    <t>FindMilk</t>
  </si>
  <si>
    <t>FindPalSphere</t>
  </si>
  <si>
    <t>5 weight</t>
  </si>
  <si>
    <t>FindArrow</t>
  </si>
  <si>
    <t>2 weight</t>
  </si>
  <si>
    <t>1 weight</t>
  </si>
  <si>
    <t>3 weight</t>
  </si>
  <si>
    <t>4 weight</t>
  </si>
  <si>
    <t>FindPalSphere/FindMegaPalSphere</t>
  </si>
  <si>
    <t>1,1 / 1,1</t>
  </si>
  <si>
    <t>5 weight / 1 weight</t>
  </si>
  <si>
    <t>3,4</t>
  </si>
  <si>
    <t>1,2 / 1,1</t>
  </si>
  <si>
    <t>4,5</t>
  </si>
  <si>
    <t>FindFireOrgan</t>
  </si>
  <si>
    <t>FindSweet</t>
  </si>
  <si>
    <t>FindCloth</t>
  </si>
  <si>
    <t>FindHoney</t>
  </si>
  <si>
    <t>Pal Passive Skills</t>
  </si>
  <si>
    <t>Pal</t>
  </si>
  <si>
    <t>Enum</t>
  </si>
  <si>
    <t>Child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</si>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</sst>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2"/>
      <color theme="1"/>
      <name val="Calibri"/>
    </font>
    <font>
      <b/>
      <sz val="12"/>
      <color theme="1"/>
      <name val="Calibri"/>
    </font>
    <font>
      <sz val="11"/>
      <color theme="1"/>
      <name val="Calibri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0" borderId="0" xfId="0" applyFont="1"/>
    <xf numFmtId="0" fontId="0" fillId="0" borderId="0" xfId="0"/>
    <xf numFmtId="0" fontId="2" fillId="0" borderId="0" xfId="0" applyFon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78909C"/>
          <bgColor rgb="FF78909C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8">
    <tableStyle name="IV CALC-style" pivot="0" count="3" xr9:uid="{00000000-0011-0000-FFFF-FFFF00000000}">
      <tableStyleElement type="headerRow" dxfId="27"/>
      <tableStyleElement type="firstRowStripe" dxfId="26"/>
      <tableStyleElement type="secondRowStripe" dxfId="25"/>
    </tableStyle>
    <tableStyle name="IV CALC-style 2" pivot="0" count="3" xr9:uid="{00000000-0011-0000-FFFF-FFFF01000000}">
      <tableStyleElement type="headerRow" dxfId="24"/>
      <tableStyleElement type="firstRowStripe" dxfId="23"/>
      <tableStyleElement type="secondRowStripe" dxfId="22"/>
    </tableStyle>
    <tableStyle name="Breeding Calculator-style" pivot="0" count="3" xr9:uid="{00000000-0011-0000-FFFF-FFFF02000000}">
      <tableStyleElement type="headerRow" dxfId="21"/>
      <tableStyleElement type="firstRowStripe" dxfId="20"/>
      <tableStyleElement type="secondRowStripe" dxfId="19"/>
    </tableStyle>
    <tableStyle name="All Combos-style" pivot="0" count="3" xr9:uid="{00000000-0011-0000-FFFF-FFFF03000000}">
      <tableStyleElement type="headerRow" dxfId="18"/>
      <tableStyleElement type="firstRowStripe" dxfId="17"/>
      <tableStyleElement type="secondRowStripe" dxfId="16"/>
    </tableStyle>
    <tableStyle name="All Combos-style 2" pivot="0" count="3" xr9:uid="{00000000-0011-0000-FFFF-FFFF04000000}">
      <tableStyleElement type="headerRow" dxfId="15"/>
      <tableStyleElement type="firstRowStripe" dxfId="14"/>
      <tableStyleElement type="secondRowStripe" dxfId="13"/>
    </tableStyle>
    <tableStyle name="Visual Data-style" pivot="0" count="2" xr9:uid="{00000000-0011-0000-FFFF-FFFF05000000}">
      <tableStyleElement type="firstRowStripe" dxfId="12"/>
      <tableStyleElement type="secondRowStripe" dxfId="11"/>
    </tableStyle>
    <tableStyle name="Visual Data-style 2" pivot="0" count="2" xr9:uid="{00000000-0011-0000-FFFF-FFFF06000000}">
      <tableStyleElement type="firstRowStripe" dxfId="10"/>
      <tableStyleElement type="secondRowStripe" dxfId="9"/>
    </tableStyle>
    <tableStyle name="Gender Odds-style" pivot="0" count="3" xr9:uid="{00000000-0011-0000-FFFF-FFFF07000000}">
      <tableStyleElement type="headerRow" dxfId="8"/>
      <tableStyleElement type="firstRowStripe" dxfId="7"/>
      <tableStyleElement type="second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00025" cy="200025"/>
    <xdr:pic>
      <xdr:nvPicPr>
        <xdr:cNvPr id="3" name="image15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00025" cy="200025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00025" cy="200025"/>
    <xdr:pic>
      <xdr:nvPicPr>
        <xdr:cNvPr id="5" name="image27.pn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00025" cy="200025"/>
    <xdr:pic>
      <xdr:nvPicPr>
        <xdr:cNvPr id="6" name="image26.png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00025" cy="200025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200025" cy="200025"/>
    <xdr:pic>
      <xdr:nvPicPr>
        <xdr:cNvPr id="8" name="image18.png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200025" cy="200025"/>
    <xdr:pic>
      <xdr:nvPicPr>
        <xdr:cNvPr id="9" name="image16.png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00025" cy="200025"/>
    <xdr:pic>
      <xdr:nvPicPr>
        <xdr:cNvPr id="10" name="image14.png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00025" cy="200025"/>
    <xdr:pic>
      <xdr:nvPicPr>
        <xdr:cNvPr id="11" name="image13.png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00025" cy="2000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00025" cy="200025"/>
    <xdr:pic>
      <xdr:nvPicPr>
        <xdr:cNvPr id="13" name="image4.png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200025" cy="200025"/>
    <xdr:pic>
      <xdr:nvPicPr>
        <xdr:cNvPr id="14" name="image6.png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200025" cy="200025"/>
    <xdr:pic>
      <xdr:nvPicPr>
        <xdr:cNvPr id="15" name="image9.png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200025" cy="200025"/>
    <xdr:pic>
      <xdr:nvPicPr>
        <xdr:cNvPr id="16" name="image22.png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200025" cy="200025"/>
    <xdr:pic>
      <xdr:nvPicPr>
        <xdr:cNvPr id="17" name="image24.png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200025" cy="200025"/>
    <xdr:pic>
      <xdr:nvPicPr>
        <xdr:cNvPr id="18" name="image19.png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200025" cy="200025"/>
    <xdr:pic>
      <xdr:nvPicPr>
        <xdr:cNvPr id="19" name="image7.png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200025" cy="200025"/>
    <xdr:pic>
      <xdr:nvPicPr>
        <xdr:cNvPr id="20" name="image11.png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200025" cy="200025"/>
    <xdr:pic>
      <xdr:nvPicPr>
        <xdr:cNvPr id="21" name="image10.png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200025" cy="200025"/>
    <xdr:pic>
      <xdr:nvPicPr>
        <xdr:cNvPr id="22" name="image8.png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200025" cy="200025"/>
    <xdr:pic>
      <xdr:nvPicPr>
        <xdr:cNvPr id="23" name="image17.png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200025" cy="200025"/>
    <xdr:pic>
      <xdr:nvPicPr>
        <xdr:cNvPr id="24" name="image20.png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200025" cy="200025"/>
    <xdr:pic>
      <xdr:nvPicPr>
        <xdr:cNvPr id="25" name="image25.png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200025" cy="200025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200025" cy="200025"/>
    <xdr:pic>
      <xdr:nvPicPr>
        <xdr:cNvPr id="27" name="image91.png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200025" cy="200025"/>
    <xdr:pic>
      <xdr:nvPicPr>
        <xdr:cNvPr id="28" name="image23.png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200025" cy="200025"/>
    <xdr:pic>
      <xdr:nvPicPr>
        <xdr:cNvPr id="29" name="image21.png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200025" cy="200025"/>
    <xdr:pic>
      <xdr:nvPicPr>
        <xdr:cNvPr id="30" name="image29.png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200025" cy="200025"/>
    <xdr:pic>
      <xdr:nvPicPr>
        <xdr:cNvPr id="31" name="image30.png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200025" cy="200025"/>
    <xdr:pic>
      <xdr:nvPicPr>
        <xdr:cNvPr id="32" name="image46.png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200025" cy="200025"/>
    <xdr:pic>
      <xdr:nvPicPr>
        <xdr:cNvPr id="33" name="image53.png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200025" cy="200025"/>
    <xdr:pic>
      <xdr:nvPicPr>
        <xdr:cNvPr id="34" name="image31.png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200025" cy="200025"/>
    <xdr:pic>
      <xdr:nvPicPr>
        <xdr:cNvPr id="35" name="image40.png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200025" cy="200025"/>
    <xdr:pic>
      <xdr:nvPicPr>
        <xdr:cNvPr id="36" name="image28.png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200025" cy="200025"/>
    <xdr:pic>
      <xdr:nvPicPr>
        <xdr:cNvPr id="37" name="image34.png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200025" cy="200025"/>
    <xdr:pic>
      <xdr:nvPicPr>
        <xdr:cNvPr id="38" name="image35.png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200025" cy="200025"/>
    <xdr:pic>
      <xdr:nvPicPr>
        <xdr:cNvPr id="39" name="image36.png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200025" cy="200025"/>
    <xdr:pic>
      <xdr:nvPicPr>
        <xdr:cNvPr id="40" name="image138.png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200025" cy="200025"/>
    <xdr:pic>
      <xdr:nvPicPr>
        <xdr:cNvPr id="41" name="image42.png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200025" cy="200025"/>
    <xdr:pic>
      <xdr:nvPicPr>
        <xdr:cNvPr id="42" name="image33.png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200025" cy="200025"/>
    <xdr:pic>
      <xdr:nvPicPr>
        <xdr:cNvPr id="43" name="image32.png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200025" cy="200025"/>
    <xdr:pic>
      <xdr:nvPicPr>
        <xdr:cNvPr id="44" name="image38.png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200025" cy="200025"/>
    <xdr:pic>
      <xdr:nvPicPr>
        <xdr:cNvPr id="45" name="image45.png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200025" cy="200025"/>
    <xdr:pic>
      <xdr:nvPicPr>
        <xdr:cNvPr id="46" name="image37.png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200025" cy="200025"/>
    <xdr:pic>
      <xdr:nvPicPr>
        <xdr:cNvPr id="47" name="image54.png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200025" cy="200025"/>
    <xdr:pic>
      <xdr:nvPicPr>
        <xdr:cNvPr id="48" name="image55.png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200025" cy="200025"/>
    <xdr:pic>
      <xdr:nvPicPr>
        <xdr:cNvPr id="49" name="image59.png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200025" cy="200025"/>
    <xdr:pic>
      <xdr:nvPicPr>
        <xdr:cNvPr id="50" name="image71.png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200025" cy="200025"/>
    <xdr:pic>
      <xdr:nvPicPr>
        <xdr:cNvPr id="51" name="image63.png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200025" cy="200025"/>
    <xdr:pic>
      <xdr:nvPicPr>
        <xdr:cNvPr id="52" name="image97.png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200025" cy="200025"/>
    <xdr:pic>
      <xdr:nvPicPr>
        <xdr:cNvPr id="53" name="image92.png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200025" cy="200025"/>
    <xdr:pic>
      <xdr:nvPicPr>
        <xdr:cNvPr id="54" name="image52.png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200025" cy="200025"/>
    <xdr:pic>
      <xdr:nvPicPr>
        <xdr:cNvPr id="55" name="image41.png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200025" cy="200025"/>
    <xdr:pic>
      <xdr:nvPicPr>
        <xdr:cNvPr id="56" name="image51.png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200025" cy="200025"/>
    <xdr:pic>
      <xdr:nvPicPr>
        <xdr:cNvPr id="57" name="image56.png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200025" cy="200025"/>
    <xdr:pic>
      <xdr:nvPicPr>
        <xdr:cNvPr id="58" name="image47.png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200025" cy="200025"/>
    <xdr:pic>
      <xdr:nvPicPr>
        <xdr:cNvPr id="59" name="image67.png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200025" cy="200025"/>
    <xdr:pic>
      <xdr:nvPicPr>
        <xdr:cNvPr id="60" name="image39.png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200025" cy="200025"/>
    <xdr:pic>
      <xdr:nvPicPr>
        <xdr:cNvPr id="61" name="image43.png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200025" cy="200025"/>
    <xdr:pic>
      <xdr:nvPicPr>
        <xdr:cNvPr id="62" name="image44.png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200025" cy="200025"/>
    <xdr:pic>
      <xdr:nvPicPr>
        <xdr:cNvPr id="63" name="image49.png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200025" cy="200025"/>
    <xdr:pic>
      <xdr:nvPicPr>
        <xdr:cNvPr id="64" name="image61.png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200025" cy="200025"/>
    <xdr:pic>
      <xdr:nvPicPr>
        <xdr:cNvPr id="65" name="image74.png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200025" cy="200025"/>
    <xdr:pic>
      <xdr:nvPicPr>
        <xdr:cNvPr id="66" name="image50.png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200025" cy="200025"/>
    <xdr:pic>
      <xdr:nvPicPr>
        <xdr:cNvPr id="67" name="image48.png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200025" cy="200025"/>
    <xdr:pic>
      <xdr:nvPicPr>
        <xdr:cNvPr id="68" name="image57.png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200025" cy="200025"/>
    <xdr:pic>
      <xdr:nvPicPr>
        <xdr:cNvPr id="69" name="image62.png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200025" cy="200025"/>
    <xdr:pic>
      <xdr:nvPicPr>
        <xdr:cNvPr id="70" name="image64.png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200025" cy="200025"/>
    <xdr:pic>
      <xdr:nvPicPr>
        <xdr:cNvPr id="71" name="image60.png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200025" cy="200025"/>
    <xdr:pic>
      <xdr:nvPicPr>
        <xdr:cNvPr id="72" name="image65.png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200025" cy="200025"/>
    <xdr:pic>
      <xdr:nvPicPr>
        <xdr:cNvPr id="73" name="image66.png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200025" cy="200025"/>
    <xdr:pic>
      <xdr:nvPicPr>
        <xdr:cNvPr id="74" name="image58.png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200025" cy="200025"/>
    <xdr:pic>
      <xdr:nvPicPr>
        <xdr:cNvPr id="75" name="image68.png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200025" cy="200025"/>
    <xdr:pic>
      <xdr:nvPicPr>
        <xdr:cNvPr id="76" name="image70.png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200025" cy="200025"/>
    <xdr:pic>
      <xdr:nvPicPr>
        <xdr:cNvPr id="77" name="image77.png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200025" cy="200025"/>
    <xdr:pic>
      <xdr:nvPicPr>
        <xdr:cNvPr id="78" name="image69.png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200025" cy="200025"/>
    <xdr:pic>
      <xdr:nvPicPr>
        <xdr:cNvPr id="79" name="image82.png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200025" cy="200025"/>
    <xdr:pic>
      <xdr:nvPicPr>
        <xdr:cNvPr id="80" name="image81.png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200025" cy="200025"/>
    <xdr:pic>
      <xdr:nvPicPr>
        <xdr:cNvPr id="81" name="image93.png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200025" cy="200025"/>
    <xdr:pic>
      <xdr:nvPicPr>
        <xdr:cNvPr id="82" name="image88.png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200025" cy="200025"/>
    <xdr:pic>
      <xdr:nvPicPr>
        <xdr:cNvPr id="83" name="image73.png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200025" cy="200025"/>
    <xdr:pic>
      <xdr:nvPicPr>
        <xdr:cNvPr id="84" name="image79.png">
          <a:extLst>
            <a:ext uri="{FF2B5EF4-FFF2-40B4-BE49-F238E27FC236}">
              <a16:creationId xmlns:a16="http://schemas.microsoft.com/office/drawing/2014/main" id="{00000000-0008-0000-0B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200025" cy="200025"/>
    <xdr:pic>
      <xdr:nvPicPr>
        <xdr:cNvPr id="85" name="image85.png">
          <a:extLst>
            <a:ext uri="{FF2B5EF4-FFF2-40B4-BE49-F238E27FC236}">
              <a16:creationId xmlns:a16="http://schemas.microsoft.com/office/drawing/2014/main" id="{00000000-0008-0000-0B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200025" cy="200025"/>
    <xdr:pic>
      <xdr:nvPicPr>
        <xdr:cNvPr id="86" name="image75.png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200025" cy="200025"/>
    <xdr:pic>
      <xdr:nvPicPr>
        <xdr:cNvPr id="87" name="image72.png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200025" cy="200025"/>
    <xdr:pic>
      <xdr:nvPicPr>
        <xdr:cNvPr id="88" name="image76.png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200025" cy="200025"/>
    <xdr:pic>
      <xdr:nvPicPr>
        <xdr:cNvPr id="89" name="image84.png">
          <a:extLst>
            <a:ext uri="{FF2B5EF4-FFF2-40B4-BE49-F238E27FC236}">
              <a16:creationId xmlns:a16="http://schemas.microsoft.com/office/drawing/2014/main" id="{00000000-0008-0000-0B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200025" cy="200025"/>
    <xdr:pic>
      <xdr:nvPicPr>
        <xdr:cNvPr id="90" name="image83.png">
          <a:extLst>
            <a:ext uri="{FF2B5EF4-FFF2-40B4-BE49-F238E27FC236}">
              <a16:creationId xmlns:a16="http://schemas.microsoft.com/office/drawing/2014/main" id="{00000000-0008-0000-0B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200025" cy="200025"/>
    <xdr:pic>
      <xdr:nvPicPr>
        <xdr:cNvPr id="91" name="image89.png">
          <a:extLst>
            <a:ext uri="{FF2B5EF4-FFF2-40B4-BE49-F238E27FC236}">
              <a16:creationId xmlns:a16="http://schemas.microsoft.com/office/drawing/2014/main" id="{00000000-0008-0000-0B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200025" cy="200025"/>
    <xdr:pic>
      <xdr:nvPicPr>
        <xdr:cNvPr id="92" name="image87.png">
          <a:extLst>
            <a:ext uri="{FF2B5EF4-FFF2-40B4-BE49-F238E27FC236}">
              <a16:creationId xmlns:a16="http://schemas.microsoft.com/office/drawing/2014/main" id="{00000000-0008-0000-0B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200025" cy="200025"/>
    <xdr:pic>
      <xdr:nvPicPr>
        <xdr:cNvPr id="93" name="image86.png">
          <a:extLst>
            <a:ext uri="{FF2B5EF4-FFF2-40B4-BE49-F238E27FC236}">
              <a16:creationId xmlns:a16="http://schemas.microsoft.com/office/drawing/2014/main" id="{00000000-0008-0000-0B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200025" cy="200025"/>
    <xdr:pic>
      <xdr:nvPicPr>
        <xdr:cNvPr id="94" name="image90.png">
          <a:extLst>
            <a:ext uri="{FF2B5EF4-FFF2-40B4-BE49-F238E27FC236}">
              <a16:creationId xmlns:a16="http://schemas.microsoft.com/office/drawing/2014/main" id="{00000000-0008-0000-0B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200025" cy="200025"/>
    <xdr:pic>
      <xdr:nvPicPr>
        <xdr:cNvPr id="95" name="image78.png">
          <a:extLst>
            <a:ext uri="{FF2B5EF4-FFF2-40B4-BE49-F238E27FC236}">
              <a16:creationId xmlns:a16="http://schemas.microsoft.com/office/drawing/2014/main" id="{00000000-0008-0000-0B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200025" cy="200025"/>
    <xdr:pic>
      <xdr:nvPicPr>
        <xdr:cNvPr id="96" name="image80.png">
          <a:extLst>
            <a:ext uri="{FF2B5EF4-FFF2-40B4-BE49-F238E27FC236}">
              <a16:creationId xmlns:a16="http://schemas.microsoft.com/office/drawing/2014/main" id="{00000000-0008-0000-0B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200025" cy="200025"/>
    <xdr:pic>
      <xdr:nvPicPr>
        <xdr:cNvPr id="97" name="image111.png">
          <a:extLst>
            <a:ext uri="{FF2B5EF4-FFF2-40B4-BE49-F238E27FC236}">
              <a16:creationId xmlns:a16="http://schemas.microsoft.com/office/drawing/2014/main" id="{00000000-0008-0000-0B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200025" cy="200025"/>
    <xdr:pic>
      <xdr:nvPicPr>
        <xdr:cNvPr id="98" name="image99.png">
          <a:extLst>
            <a:ext uri="{FF2B5EF4-FFF2-40B4-BE49-F238E27FC236}">
              <a16:creationId xmlns:a16="http://schemas.microsoft.com/office/drawing/2014/main" id="{00000000-0008-0000-0B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200025" cy="200025"/>
    <xdr:pic>
      <xdr:nvPicPr>
        <xdr:cNvPr id="99" name="image96.png">
          <a:extLst>
            <a:ext uri="{FF2B5EF4-FFF2-40B4-BE49-F238E27FC236}">
              <a16:creationId xmlns:a16="http://schemas.microsoft.com/office/drawing/2014/main" id="{00000000-0008-0000-0B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200025" cy="200025"/>
    <xdr:pic>
      <xdr:nvPicPr>
        <xdr:cNvPr id="100" name="image103.png">
          <a:extLst>
            <a:ext uri="{FF2B5EF4-FFF2-40B4-BE49-F238E27FC236}">
              <a16:creationId xmlns:a16="http://schemas.microsoft.com/office/drawing/2014/main" id="{00000000-0008-0000-0B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200025" cy="200025"/>
    <xdr:pic>
      <xdr:nvPicPr>
        <xdr:cNvPr id="101" name="image107.png">
          <a:extLst>
            <a:ext uri="{FF2B5EF4-FFF2-40B4-BE49-F238E27FC236}">
              <a16:creationId xmlns:a16="http://schemas.microsoft.com/office/drawing/2014/main" id="{00000000-0008-0000-0B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200025" cy="200025"/>
    <xdr:pic>
      <xdr:nvPicPr>
        <xdr:cNvPr id="102" name="image115.png">
          <a:extLst>
            <a:ext uri="{FF2B5EF4-FFF2-40B4-BE49-F238E27FC236}">
              <a16:creationId xmlns:a16="http://schemas.microsoft.com/office/drawing/2014/main" id="{00000000-0008-0000-0B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200025" cy="200025"/>
    <xdr:pic>
      <xdr:nvPicPr>
        <xdr:cNvPr id="103" name="image98.png">
          <a:extLst>
            <a:ext uri="{FF2B5EF4-FFF2-40B4-BE49-F238E27FC236}">
              <a16:creationId xmlns:a16="http://schemas.microsoft.com/office/drawing/2014/main" id="{00000000-0008-0000-0B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200025" cy="200025"/>
    <xdr:pic>
      <xdr:nvPicPr>
        <xdr:cNvPr id="104" name="image137.png">
          <a:extLst>
            <a:ext uri="{FF2B5EF4-FFF2-40B4-BE49-F238E27FC236}">
              <a16:creationId xmlns:a16="http://schemas.microsoft.com/office/drawing/2014/main" id="{00000000-0008-0000-0B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200025" cy="200025"/>
    <xdr:pic>
      <xdr:nvPicPr>
        <xdr:cNvPr id="105" name="image102.png">
          <a:extLst>
            <a:ext uri="{FF2B5EF4-FFF2-40B4-BE49-F238E27FC236}">
              <a16:creationId xmlns:a16="http://schemas.microsoft.com/office/drawing/2014/main" id="{00000000-0008-0000-0B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200025" cy="200025"/>
    <xdr:pic>
      <xdr:nvPicPr>
        <xdr:cNvPr id="106" name="image95.png">
          <a:extLst>
            <a:ext uri="{FF2B5EF4-FFF2-40B4-BE49-F238E27FC236}">
              <a16:creationId xmlns:a16="http://schemas.microsoft.com/office/drawing/2014/main" id="{00000000-0008-0000-0B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200025" cy="200025"/>
    <xdr:pic>
      <xdr:nvPicPr>
        <xdr:cNvPr id="107" name="image117.png">
          <a:extLst>
            <a:ext uri="{FF2B5EF4-FFF2-40B4-BE49-F238E27FC236}">
              <a16:creationId xmlns:a16="http://schemas.microsoft.com/office/drawing/2014/main" id="{00000000-0008-0000-0B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200025" cy="200025"/>
    <xdr:pic>
      <xdr:nvPicPr>
        <xdr:cNvPr id="108" name="image106.png">
          <a:extLst>
            <a:ext uri="{FF2B5EF4-FFF2-40B4-BE49-F238E27FC236}">
              <a16:creationId xmlns:a16="http://schemas.microsoft.com/office/drawing/2014/main" id="{00000000-0008-0000-0B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200025" cy="200025"/>
    <xdr:pic>
      <xdr:nvPicPr>
        <xdr:cNvPr id="109" name="image101.png">
          <a:extLst>
            <a:ext uri="{FF2B5EF4-FFF2-40B4-BE49-F238E27FC236}">
              <a16:creationId xmlns:a16="http://schemas.microsoft.com/office/drawing/2014/main" id="{00000000-0008-0000-0B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200025" cy="200025"/>
    <xdr:pic>
      <xdr:nvPicPr>
        <xdr:cNvPr id="110" name="image100.png">
          <a:extLst>
            <a:ext uri="{FF2B5EF4-FFF2-40B4-BE49-F238E27FC236}">
              <a16:creationId xmlns:a16="http://schemas.microsoft.com/office/drawing/2014/main" id="{00000000-0008-0000-0B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200025" cy="200025"/>
    <xdr:pic>
      <xdr:nvPicPr>
        <xdr:cNvPr id="111" name="image94.png"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200025" cy="200025"/>
    <xdr:pic>
      <xdr:nvPicPr>
        <xdr:cNvPr id="112" name="image104.png">
          <a:extLst>
            <a:ext uri="{FF2B5EF4-FFF2-40B4-BE49-F238E27FC236}">
              <a16:creationId xmlns:a16="http://schemas.microsoft.com/office/drawing/2014/main" id="{00000000-0008-0000-0B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200025" cy="200025"/>
    <xdr:pic>
      <xdr:nvPicPr>
        <xdr:cNvPr id="113" name="image109.png">
          <a:extLst>
            <a:ext uri="{FF2B5EF4-FFF2-40B4-BE49-F238E27FC236}">
              <a16:creationId xmlns:a16="http://schemas.microsoft.com/office/drawing/2014/main" id="{00000000-0008-0000-0B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200025" cy="200025"/>
    <xdr:pic>
      <xdr:nvPicPr>
        <xdr:cNvPr id="114" name="image105.png">
          <a:extLst>
            <a:ext uri="{FF2B5EF4-FFF2-40B4-BE49-F238E27FC236}">
              <a16:creationId xmlns:a16="http://schemas.microsoft.com/office/drawing/2014/main" id="{00000000-0008-0000-0B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200025" cy="200025"/>
    <xdr:pic>
      <xdr:nvPicPr>
        <xdr:cNvPr id="115" name="image114.png">
          <a:extLst>
            <a:ext uri="{FF2B5EF4-FFF2-40B4-BE49-F238E27FC236}">
              <a16:creationId xmlns:a16="http://schemas.microsoft.com/office/drawing/2014/main" id="{00000000-0008-0000-0B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200025" cy="200025"/>
    <xdr:pic>
      <xdr:nvPicPr>
        <xdr:cNvPr id="116" name="image118.png">
          <a:extLst>
            <a:ext uri="{FF2B5EF4-FFF2-40B4-BE49-F238E27FC236}">
              <a16:creationId xmlns:a16="http://schemas.microsoft.com/office/drawing/2014/main" id="{00000000-0008-0000-0B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200025" cy="200025"/>
    <xdr:pic>
      <xdr:nvPicPr>
        <xdr:cNvPr id="117" name="image131.png">
          <a:extLst>
            <a:ext uri="{FF2B5EF4-FFF2-40B4-BE49-F238E27FC236}">
              <a16:creationId xmlns:a16="http://schemas.microsoft.com/office/drawing/2014/main" id="{00000000-0008-0000-0B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200025" cy="200025"/>
    <xdr:pic>
      <xdr:nvPicPr>
        <xdr:cNvPr id="118" name="image110.png">
          <a:extLst>
            <a:ext uri="{FF2B5EF4-FFF2-40B4-BE49-F238E27FC236}">
              <a16:creationId xmlns:a16="http://schemas.microsoft.com/office/drawing/2014/main" id="{00000000-0008-0000-0B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200025" cy="200025"/>
    <xdr:pic>
      <xdr:nvPicPr>
        <xdr:cNvPr id="119" name="image108.png">
          <a:extLst>
            <a:ext uri="{FF2B5EF4-FFF2-40B4-BE49-F238E27FC236}">
              <a16:creationId xmlns:a16="http://schemas.microsoft.com/office/drawing/2014/main" id="{00000000-0008-0000-0B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200025" cy="200025"/>
    <xdr:pic>
      <xdr:nvPicPr>
        <xdr:cNvPr id="120" name="image120.png">
          <a:extLst>
            <a:ext uri="{FF2B5EF4-FFF2-40B4-BE49-F238E27FC236}">
              <a16:creationId xmlns:a16="http://schemas.microsoft.com/office/drawing/2014/main" id="{00000000-0008-0000-0B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200025" cy="200025"/>
    <xdr:pic>
      <xdr:nvPicPr>
        <xdr:cNvPr id="121" name="image112.png"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200025" cy="200025"/>
    <xdr:pic>
      <xdr:nvPicPr>
        <xdr:cNvPr id="122" name="image125.png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200025" cy="200025"/>
    <xdr:pic>
      <xdr:nvPicPr>
        <xdr:cNvPr id="123" name="image121.png"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200025" cy="200025"/>
    <xdr:pic>
      <xdr:nvPicPr>
        <xdr:cNvPr id="124" name="image119.png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200025" cy="200025"/>
    <xdr:pic>
      <xdr:nvPicPr>
        <xdr:cNvPr id="125" name="image113.png"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200025" cy="200025"/>
    <xdr:pic>
      <xdr:nvPicPr>
        <xdr:cNvPr id="126" name="image133.png"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200025" cy="200025"/>
    <xdr:pic>
      <xdr:nvPicPr>
        <xdr:cNvPr id="127" name="image116.png">
          <a:extLst>
            <a:ext uri="{FF2B5EF4-FFF2-40B4-BE49-F238E27FC236}">
              <a16:creationId xmlns:a16="http://schemas.microsoft.com/office/drawing/2014/main" id="{00000000-0008-0000-0B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200025" cy="200025"/>
    <xdr:pic>
      <xdr:nvPicPr>
        <xdr:cNvPr id="128" name="image126.png"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200025" cy="200025"/>
    <xdr:pic>
      <xdr:nvPicPr>
        <xdr:cNvPr id="129" name="image127.png">
          <a:extLst>
            <a:ext uri="{FF2B5EF4-FFF2-40B4-BE49-F238E27FC236}">
              <a16:creationId xmlns:a16="http://schemas.microsoft.com/office/drawing/2014/main" id="{00000000-0008-0000-0B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200025" cy="200025"/>
    <xdr:pic>
      <xdr:nvPicPr>
        <xdr:cNvPr id="130" name="image123.png"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200025" cy="200025"/>
    <xdr:pic>
      <xdr:nvPicPr>
        <xdr:cNvPr id="131" name="image124.png">
          <a:extLst>
            <a:ext uri="{FF2B5EF4-FFF2-40B4-BE49-F238E27FC236}">
              <a16:creationId xmlns:a16="http://schemas.microsoft.com/office/drawing/2014/main" id="{00000000-0008-0000-0B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200025" cy="200025"/>
    <xdr:pic>
      <xdr:nvPicPr>
        <xdr:cNvPr id="132" name="image129.png">
          <a:extLst>
            <a:ext uri="{FF2B5EF4-FFF2-40B4-BE49-F238E27FC236}">
              <a16:creationId xmlns:a16="http://schemas.microsoft.com/office/drawing/2014/main" id="{00000000-0008-0000-0B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200025" cy="200025"/>
    <xdr:pic>
      <xdr:nvPicPr>
        <xdr:cNvPr id="133" name="image122.png">
          <a:extLst>
            <a:ext uri="{FF2B5EF4-FFF2-40B4-BE49-F238E27FC236}">
              <a16:creationId xmlns:a16="http://schemas.microsoft.com/office/drawing/2014/main" id="{00000000-0008-0000-0B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200025" cy="200025"/>
    <xdr:pic>
      <xdr:nvPicPr>
        <xdr:cNvPr id="134" name="image128.png">
          <a:extLst>
            <a:ext uri="{FF2B5EF4-FFF2-40B4-BE49-F238E27FC236}">
              <a16:creationId xmlns:a16="http://schemas.microsoft.com/office/drawing/2014/main" id="{00000000-0008-0000-0B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200025" cy="200025"/>
    <xdr:pic>
      <xdr:nvPicPr>
        <xdr:cNvPr id="135" name="image130.png">
          <a:extLst>
            <a:ext uri="{FF2B5EF4-FFF2-40B4-BE49-F238E27FC236}">
              <a16:creationId xmlns:a16="http://schemas.microsoft.com/office/drawing/2014/main" id="{00000000-0008-0000-0B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200025" cy="200025"/>
    <xdr:pic>
      <xdr:nvPicPr>
        <xdr:cNvPr id="136" name="image132.png">
          <a:extLst>
            <a:ext uri="{FF2B5EF4-FFF2-40B4-BE49-F238E27FC236}">
              <a16:creationId xmlns:a16="http://schemas.microsoft.com/office/drawing/2014/main" id="{00000000-0008-0000-0B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200025" cy="200025"/>
    <xdr:pic>
      <xdr:nvPicPr>
        <xdr:cNvPr id="137" name="image134.png">
          <a:extLst>
            <a:ext uri="{FF2B5EF4-FFF2-40B4-BE49-F238E27FC236}">
              <a16:creationId xmlns:a16="http://schemas.microsoft.com/office/drawing/2014/main" id="{00000000-0008-0000-0B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200025" cy="200025"/>
    <xdr:pic>
      <xdr:nvPicPr>
        <xdr:cNvPr id="138" name="image136.png">
          <a:extLst>
            <a:ext uri="{FF2B5EF4-FFF2-40B4-BE49-F238E27FC236}">
              <a16:creationId xmlns:a16="http://schemas.microsoft.com/office/drawing/2014/main" id="{00000000-0008-0000-0B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200025" cy="200025"/>
    <xdr:pic>
      <xdr:nvPicPr>
        <xdr:cNvPr id="139" name="image135.png">
          <a:extLst>
            <a:ext uri="{FF2B5EF4-FFF2-40B4-BE49-F238E27FC236}">
              <a16:creationId xmlns:a16="http://schemas.microsoft.com/office/drawing/2014/main" id="{00000000-0008-0000-0B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73</xdr:col>
      <xdr:colOff>0</xdr:colOff>
      <xdr:row>1</xdr:row>
      <xdr:rowOff>0</xdr:rowOff>
    </xdr:from>
    <xdr:ext cx="200025" cy="200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</xdr:row>
      <xdr:rowOff>0</xdr:rowOff>
    </xdr:from>
    <xdr:ext cx="200025" cy="200025"/>
    <xdr:pic>
      <xdr:nvPicPr>
        <xdr:cNvPr id="3" name="image15.png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</xdr:row>
      <xdr:rowOff>0</xdr:rowOff>
    </xdr:from>
    <xdr:ext cx="200025" cy="200025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</xdr:row>
      <xdr:rowOff>0</xdr:rowOff>
    </xdr:from>
    <xdr:ext cx="200025" cy="200025"/>
    <xdr:pic>
      <xdr:nvPicPr>
        <xdr:cNvPr id="5" name="image27.pn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</xdr:row>
      <xdr:rowOff>0</xdr:rowOff>
    </xdr:from>
    <xdr:ext cx="200025" cy="200025"/>
    <xdr:pic>
      <xdr:nvPicPr>
        <xdr:cNvPr id="6" name="image26.png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</xdr:row>
      <xdr:rowOff>0</xdr:rowOff>
    </xdr:from>
    <xdr:ext cx="200025" cy="200025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</xdr:row>
      <xdr:rowOff>0</xdr:rowOff>
    </xdr:from>
    <xdr:ext cx="200025" cy="200025"/>
    <xdr:pic>
      <xdr:nvPicPr>
        <xdr:cNvPr id="8" name="image18.png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</xdr:row>
      <xdr:rowOff>0</xdr:rowOff>
    </xdr:from>
    <xdr:ext cx="200025" cy="200025"/>
    <xdr:pic>
      <xdr:nvPicPr>
        <xdr:cNvPr id="9" name="image16.png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</xdr:row>
      <xdr:rowOff>0</xdr:rowOff>
    </xdr:from>
    <xdr:ext cx="200025" cy="200025"/>
    <xdr:pic>
      <xdr:nvPicPr>
        <xdr:cNvPr id="10" name="image14.png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</xdr:row>
      <xdr:rowOff>0</xdr:rowOff>
    </xdr:from>
    <xdr:ext cx="200025" cy="200025"/>
    <xdr:pic>
      <xdr:nvPicPr>
        <xdr:cNvPr id="11" name="image13.png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</xdr:row>
      <xdr:rowOff>0</xdr:rowOff>
    </xdr:from>
    <xdr:ext cx="200025" cy="2000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</xdr:row>
      <xdr:rowOff>0</xdr:rowOff>
    </xdr:from>
    <xdr:ext cx="200025" cy="200025"/>
    <xdr:pic>
      <xdr:nvPicPr>
        <xdr:cNvPr id="13" name="image4.png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</xdr:row>
      <xdr:rowOff>0</xdr:rowOff>
    </xdr:from>
    <xdr:ext cx="200025" cy="200025"/>
    <xdr:pic>
      <xdr:nvPicPr>
        <xdr:cNvPr id="14" name="image6.png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14</xdr:row>
      <xdr:rowOff>0</xdr:rowOff>
    </xdr:from>
    <xdr:ext cx="200025" cy="200025"/>
    <xdr:pic>
      <xdr:nvPicPr>
        <xdr:cNvPr id="15" name="image9.png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15</xdr:row>
      <xdr:rowOff>0</xdr:rowOff>
    </xdr:from>
    <xdr:ext cx="200025" cy="200025"/>
    <xdr:pic>
      <xdr:nvPicPr>
        <xdr:cNvPr id="16" name="image22.png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16</xdr:row>
      <xdr:rowOff>0</xdr:rowOff>
    </xdr:from>
    <xdr:ext cx="200025" cy="200025"/>
    <xdr:pic>
      <xdr:nvPicPr>
        <xdr:cNvPr id="17" name="image24.png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17</xdr:row>
      <xdr:rowOff>0</xdr:rowOff>
    </xdr:from>
    <xdr:ext cx="200025" cy="200025"/>
    <xdr:pic>
      <xdr:nvPicPr>
        <xdr:cNvPr id="18" name="image19.png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18</xdr:row>
      <xdr:rowOff>0</xdr:rowOff>
    </xdr:from>
    <xdr:ext cx="200025" cy="200025"/>
    <xdr:pic>
      <xdr:nvPicPr>
        <xdr:cNvPr id="19" name="image7.png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19</xdr:row>
      <xdr:rowOff>0</xdr:rowOff>
    </xdr:from>
    <xdr:ext cx="200025" cy="200025"/>
    <xdr:pic>
      <xdr:nvPicPr>
        <xdr:cNvPr id="20" name="image11.png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20</xdr:row>
      <xdr:rowOff>0</xdr:rowOff>
    </xdr:from>
    <xdr:ext cx="200025" cy="200025"/>
    <xdr:pic>
      <xdr:nvPicPr>
        <xdr:cNvPr id="21" name="image10.png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21</xdr:row>
      <xdr:rowOff>0</xdr:rowOff>
    </xdr:from>
    <xdr:ext cx="200025" cy="200025"/>
    <xdr:pic>
      <xdr:nvPicPr>
        <xdr:cNvPr id="22" name="image8.png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22</xdr:row>
      <xdr:rowOff>0</xdr:rowOff>
    </xdr:from>
    <xdr:ext cx="200025" cy="200025"/>
    <xdr:pic>
      <xdr:nvPicPr>
        <xdr:cNvPr id="23" name="image17.png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23</xdr:row>
      <xdr:rowOff>0</xdr:rowOff>
    </xdr:from>
    <xdr:ext cx="200025" cy="200025"/>
    <xdr:pic>
      <xdr:nvPicPr>
        <xdr:cNvPr id="24" name="image20.png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24</xdr:row>
      <xdr:rowOff>0</xdr:rowOff>
    </xdr:from>
    <xdr:ext cx="200025" cy="200025"/>
    <xdr:pic>
      <xdr:nvPicPr>
        <xdr:cNvPr id="25" name="image25.png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25</xdr:row>
      <xdr:rowOff>0</xdr:rowOff>
    </xdr:from>
    <xdr:ext cx="200025" cy="200025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26</xdr:row>
      <xdr:rowOff>0</xdr:rowOff>
    </xdr:from>
    <xdr:ext cx="200025" cy="200025"/>
    <xdr:pic>
      <xdr:nvPicPr>
        <xdr:cNvPr id="27" name="image91.png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27</xdr:row>
      <xdr:rowOff>0</xdr:rowOff>
    </xdr:from>
    <xdr:ext cx="200025" cy="200025"/>
    <xdr:pic>
      <xdr:nvPicPr>
        <xdr:cNvPr id="28" name="image23.png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28</xdr:row>
      <xdr:rowOff>0</xdr:rowOff>
    </xdr:from>
    <xdr:ext cx="200025" cy="200025"/>
    <xdr:pic>
      <xdr:nvPicPr>
        <xdr:cNvPr id="29" name="image21.png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29</xdr:row>
      <xdr:rowOff>0</xdr:rowOff>
    </xdr:from>
    <xdr:ext cx="200025" cy="200025"/>
    <xdr:pic>
      <xdr:nvPicPr>
        <xdr:cNvPr id="30" name="image29.png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30</xdr:row>
      <xdr:rowOff>0</xdr:rowOff>
    </xdr:from>
    <xdr:ext cx="200025" cy="200025"/>
    <xdr:pic>
      <xdr:nvPicPr>
        <xdr:cNvPr id="31" name="image30.png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31</xdr:row>
      <xdr:rowOff>0</xdr:rowOff>
    </xdr:from>
    <xdr:ext cx="200025" cy="200025"/>
    <xdr:pic>
      <xdr:nvPicPr>
        <xdr:cNvPr id="32" name="image46.png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32</xdr:row>
      <xdr:rowOff>0</xdr:rowOff>
    </xdr:from>
    <xdr:ext cx="200025" cy="200025"/>
    <xdr:pic>
      <xdr:nvPicPr>
        <xdr:cNvPr id="33" name="image53.png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33</xdr:row>
      <xdr:rowOff>0</xdr:rowOff>
    </xdr:from>
    <xdr:ext cx="200025" cy="200025"/>
    <xdr:pic>
      <xdr:nvPicPr>
        <xdr:cNvPr id="34" name="image31.png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34</xdr:row>
      <xdr:rowOff>0</xdr:rowOff>
    </xdr:from>
    <xdr:ext cx="200025" cy="200025"/>
    <xdr:pic>
      <xdr:nvPicPr>
        <xdr:cNvPr id="35" name="image40.png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35</xdr:row>
      <xdr:rowOff>0</xdr:rowOff>
    </xdr:from>
    <xdr:ext cx="200025" cy="200025"/>
    <xdr:pic>
      <xdr:nvPicPr>
        <xdr:cNvPr id="36" name="image28.png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36</xdr:row>
      <xdr:rowOff>0</xdr:rowOff>
    </xdr:from>
    <xdr:ext cx="200025" cy="200025"/>
    <xdr:pic>
      <xdr:nvPicPr>
        <xdr:cNvPr id="37" name="image34.png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37</xdr:row>
      <xdr:rowOff>0</xdr:rowOff>
    </xdr:from>
    <xdr:ext cx="200025" cy="200025"/>
    <xdr:pic>
      <xdr:nvPicPr>
        <xdr:cNvPr id="38" name="image35.png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38</xdr:row>
      <xdr:rowOff>0</xdr:rowOff>
    </xdr:from>
    <xdr:ext cx="200025" cy="200025"/>
    <xdr:pic>
      <xdr:nvPicPr>
        <xdr:cNvPr id="39" name="image36.png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39</xdr:row>
      <xdr:rowOff>0</xdr:rowOff>
    </xdr:from>
    <xdr:ext cx="200025" cy="200025"/>
    <xdr:pic>
      <xdr:nvPicPr>
        <xdr:cNvPr id="40" name="image138.png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40</xdr:row>
      <xdr:rowOff>0</xdr:rowOff>
    </xdr:from>
    <xdr:ext cx="200025" cy="200025"/>
    <xdr:pic>
      <xdr:nvPicPr>
        <xdr:cNvPr id="41" name="image42.png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41</xdr:row>
      <xdr:rowOff>0</xdr:rowOff>
    </xdr:from>
    <xdr:ext cx="200025" cy="200025"/>
    <xdr:pic>
      <xdr:nvPicPr>
        <xdr:cNvPr id="42" name="image33.png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42</xdr:row>
      <xdr:rowOff>0</xdr:rowOff>
    </xdr:from>
    <xdr:ext cx="200025" cy="200025"/>
    <xdr:pic>
      <xdr:nvPicPr>
        <xdr:cNvPr id="43" name="image32.png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43</xdr:row>
      <xdr:rowOff>0</xdr:rowOff>
    </xdr:from>
    <xdr:ext cx="200025" cy="200025"/>
    <xdr:pic>
      <xdr:nvPicPr>
        <xdr:cNvPr id="44" name="image38.png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44</xdr:row>
      <xdr:rowOff>0</xdr:rowOff>
    </xdr:from>
    <xdr:ext cx="200025" cy="200025"/>
    <xdr:pic>
      <xdr:nvPicPr>
        <xdr:cNvPr id="45" name="image45.png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45</xdr:row>
      <xdr:rowOff>0</xdr:rowOff>
    </xdr:from>
    <xdr:ext cx="200025" cy="200025"/>
    <xdr:pic>
      <xdr:nvPicPr>
        <xdr:cNvPr id="46" name="image37.png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46</xdr:row>
      <xdr:rowOff>0</xdr:rowOff>
    </xdr:from>
    <xdr:ext cx="200025" cy="200025"/>
    <xdr:pic>
      <xdr:nvPicPr>
        <xdr:cNvPr id="47" name="image54.png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47</xdr:row>
      <xdr:rowOff>0</xdr:rowOff>
    </xdr:from>
    <xdr:ext cx="200025" cy="200025"/>
    <xdr:pic>
      <xdr:nvPicPr>
        <xdr:cNvPr id="48" name="image55.png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48</xdr:row>
      <xdr:rowOff>0</xdr:rowOff>
    </xdr:from>
    <xdr:ext cx="200025" cy="200025"/>
    <xdr:pic>
      <xdr:nvPicPr>
        <xdr:cNvPr id="49" name="image59.png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49</xdr:row>
      <xdr:rowOff>0</xdr:rowOff>
    </xdr:from>
    <xdr:ext cx="200025" cy="200025"/>
    <xdr:pic>
      <xdr:nvPicPr>
        <xdr:cNvPr id="50" name="image71.png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50</xdr:row>
      <xdr:rowOff>0</xdr:rowOff>
    </xdr:from>
    <xdr:ext cx="200025" cy="200025"/>
    <xdr:pic>
      <xdr:nvPicPr>
        <xdr:cNvPr id="51" name="image63.png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51</xdr:row>
      <xdr:rowOff>0</xdr:rowOff>
    </xdr:from>
    <xdr:ext cx="200025" cy="200025"/>
    <xdr:pic>
      <xdr:nvPicPr>
        <xdr:cNvPr id="52" name="image97.png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52</xdr:row>
      <xdr:rowOff>0</xdr:rowOff>
    </xdr:from>
    <xdr:ext cx="200025" cy="200025"/>
    <xdr:pic>
      <xdr:nvPicPr>
        <xdr:cNvPr id="53" name="image92.png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53</xdr:row>
      <xdr:rowOff>0</xdr:rowOff>
    </xdr:from>
    <xdr:ext cx="200025" cy="200025"/>
    <xdr:pic>
      <xdr:nvPicPr>
        <xdr:cNvPr id="54" name="image52.png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54</xdr:row>
      <xdr:rowOff>0</xdr:rowOff>
    </xdr:from>
    <xdr:ext cx="200025" cy="200025"/>
    <xdr:pic>
      <xdr:nvPicPr>
        <xdr:cNvPr id="55" name="image41.png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55</xdr:row>
      <xdr:rowOff>0</xdr:rowOff>
    </xdr:from>
    <xdr:ext cx="200025" cy="200025"/>
    <xdr:pic>
      <xdr:nvPicPr>
        <xdr:cNvPr id="56" name="image51.png">
          <a:extLst>
            <a:ext uri="{FF2B5EF4-FFF2-40B4-BE49-F238E27FC236}">
              <a16:creationId xmlns:a16="http://schemas.microsoft.com/office/drawing/2014/main" id="{00000000-0008-0000-0E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56</xdr:row>
      <xdr:rowOff>0</xdr:rowOff>
    </xdr:from>
    <xdr:ext cx="200025" cy="200025"/>
    <xdr:pic>
      <xdr:nvPicPr>
        <xdr:cNvPr id="57" name="image56.png">
          <a:extLst>
            <a:ext uri="{FF2B5EF4-FFF2-40B4-BE49-F238E27FC236}">
              <a16:creationId xmlns:a16="http://schemas.microsoft.com/office/drawing/2014/main" id="{00000000-0008-0000-0E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57</xdr:row>
      <xdr:rowOff>0</xdr:rowOff>
    </xdr:from>
    <xdr:ext cx="200025" cy="200025"/>
    <xdr:pic>
      <xdr:nvPicPr>
        <xdr:cNvPr id="58" name="image47.png">
          <a:extLst>
            <a:ext uri="{FF2B5EF4-FFF2-40B4-BE49-F238E27FC236}">
              <a16:creationId xmlns:a16="http://schemas.microsoft.com/office/drawing/2014/main" id="{00000000-0008-0000-0E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58</xdr:row>
      <xdr:rowOff>0</xdr:rowOff>
    </xdr:from>
    <xdr:ext cx="200025" cy="200025"/>
    <xdr:pic>
      <xdr:nvPicPr>
        <xdr:cNvPr id="59" name="image67.png">
          <a:extLst>
            <a:ext uri="{FF2B5EF4-FFF2-40B4-BE49-F238E27FC236}">
              <a16:creationId xmlns:a16="http://schemas.microsoft.com/office/drawing/2014/main" id="{00000000-0008-0000-0E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59</xdr:row>
      <xdr:rowOff>0</xdr:rowOff>
    </xdr:from>
    <xdr:ext cx="200025" cy="200025"/>
    <xdr:pic>
      <xdr:nvPicPr>
        <xdr:cNvPr id="60" name="image39.png">
          <a:extLst>
            <a:ext uri="{FF2B5EF4-FFF2-40B4-BE49-F238E27FC236}">
              <a16:creationId xmlns:a16="http://schemas.microsoft.com/office/drawing/2014/main" id="{00000000-0008-0000-0E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60</xdr:row>
      <xdr:rowOff>0</xdr:rowOff>
    </xdr:from>
    <xdr:ext cx="200025" cy="200025"/>
    <xdr:pic>
      <xdr:nvPicPr>
        <xdr:cNvPr id="61" name="image43.png">
          <a:extLst>
            <a:ext uri="{FF2B5EF4-FFF2-40B4-BE49-F238E27FC236}">
              <a16:creationId xmlns:a16="http://schemas.microsoft.com/office/drawing/2014/main" id="{00000000-0008-0000-0E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61</xdr:row>
      <xdr:rowOff>0</xdr:rowOff>
    </xdr:from>
    <xdr:ext cx="200025" cy="200025"/>
    <xdr:pic>
      <xdr:nvPicPr>
        <xdr:cNvPr id="62" name="image44.png">
          <a:extLst>
            <a:ext uri="{FF2B5EF4-FFF2-40B4-BE49-F238E27FC236}">
              <a16:creationId xmlns:a16="http://schemas.microsoft.com/office/drawing/2014/main" id="{00000000-0008-0000-0E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62</xdr:row>
      <xdr:rowOff>0</xdr:rowOff>
    </xdr:from>
    <xdr:ext cx="200025" cy="200025"/>
    <xdr:pic>
      <xdr:nvPicPr>
        <xdr:cNvPr id="63" name="image49.png">
          <a:extLst>
            <a:ext uri="{FF2B5EF4-FFF2-40B4-BE49-F238E27FC236}">
              <a16:creationId xmlns:a16="http://schemas.microsoft.com/office/drawing/2014/main" id="{00000000-0008-0000-0E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63</xdr:row>
      <xdr:rowOff>0</xdr:rowOff>
    </xdr:from>
    <xdr:ext cx="200025" cy="200025"/>
    <xdr:pic>
      <xdr:nvPicPr>
        <xdr:cNvPr id="64" name="image61.png">
          <a:extLst>
            <a:ext uri="{FF2B5EF4-FFF2-40B4-BE49-F238E27FC236}">
              <a16:creationId xmlns:a16="http://schemas.microsoft.com/office/drawing/2014/main" id="{00000000-0008-0000-0E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64</xdr:row>
      <xdr:rowOff>0</xdr:rowOff>
    </xdr:from>
    <xdr:ext cx="200025" cy="200025"/>
    <xdr:pic>
      <xdr:nvPicPr>
        <xdr:cNvPr id="65" name="image74.png">
          <a:extLst>
            <a:ext uri="{FF2B5EF4-FFF2-40B4-BE49-F238E27FC236}">
              <a16:creationId xmlns:a16="http://schemas.microsoft.com/office/drawing/2014/main" id="{00000000-0008-0000-0E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65</xdr:row>
      <xdr:rowOff>0</xdr:rowOff>
    </xdr:from>
    <xdr:ext cx="200025" cy="200025"/>
    <xdr:pic>
      <xdr:nvPicPr>
        <xdr:cNvPr id="66" name="image50.png">
          <a:extLst>
            <a:ext uri="{FF2B5EF4-FFF2-40B4-BE49-F238E27FC236}">
              <a16:creationId xmlns:a16="http://schemas.microsoft.com/office/drawing/2014/main" id="{00000000-0008-0000-0E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66</xdr:row>
      <xdr:rowOff>0</xdr:rowOff>
    </xdr:from>
    <xdr:ext cx="200025" cy="200025"/>
    <xdr:pic>
      <xdr:nvPicPr>
        <xdr:cNvPr id="67" name="image48.png">
          <a:extLst>
            <a:ext uri="{FF2B5EF4-FFF2-40B4-BE49-F238E27FC236}">
              <a16:creationId xmlns:a16="http://schemas.microsoft.com/office/drawing/2014/main" id="{00000000-0008-0000-0E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67</xdr:row>
      <xdr:rowOff>0</xdr:rowOff>
    </xdr:from>
    <xdr:ext cx="200025" cy="200025"/>
    <xdr:pic>
      <xdr:nvPicPr>
        <xdr:cNvPr id="68" name="image57.png">
          <a:extLst>
            <a:ext uri="{FF2B5EF4-FFF2-40B4-BE49-F238E27FC236}">
              <a16:creationId xmlns:a16="http://schemas.microsoft.com/office/drawing/2014/main" id="{00000000-0008-0000-0E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68</xdr:row>
      <xdr:rowOff>0</xdr:rowOff>
    </xdr:from>
    <xdr:ext cx="200025" cy="200025"/>
    <xdr:pic>
      <xdr:nvPicPr>
        <xdr:cNvPr id="69" name="image62.png">
          <a:extLst>
            <a:ext uri="{FF2B5EF4-FFF2-40B4-BE49-F238E27FC236}">
              <a16:creationId xmlns:a16="http://schemas.microsoft.com/office/drawing/2014/main" id="{00000000-0008-0000-0E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69</xdr:row>
      <xdr:rowOff>0</xdr:rowOff>
    </xdr:from>
    <xdr:ext cx="200025" cy="200025"/>
    <xdr:pic>
      <xdr:nvPicPr>
        <xdr:cNvPr id="70" name="image64.png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70</xdr:row>
      <xdr:rowOff>0</xdr:rowOff>
    </xdr:from>
    <xdr:ext cx="200025" cy="200025"/>
    <xdr:pic>
      <xdr:nvPicPr>
        <xdr:cNvPr id="71" name="image60.png">
          <a:extLst>
            <a:ext uri="{FF2B5EF4-FFF2-40B4-BE49-F238E27FC236}">
              <a16:creationId xmlns:a16="http://schemas.microsoft.com/office/drawing/2014/main" id="{00000000-0008-0000-0E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71</xdr:row>
      <xdr:rowOff>0</xdr:rowOff>
    </xdr:from>
    <xdr:ext cx="200025" cy="200025"/>
    <xdr:pic>
      <xdr:nvPicPr>
        <xdr:cNvPr id="72" name="image65.png">
          <a:extLst>
            <a:ext uri="{FF2B5EF4-FFF2-40B4-BE49-F238E27FC236}">
              <a16:creationId xmlns:a16="http://schemas.microsoft.com/office/drawing/2014/main" id="{00000000-0008-0000-0E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72</xdr:row>
      <xdr:rowOff>0</xdr:rowOff>
    </xdr:from>
    <xdr:ext cx="200025" cy="200025"/>
    <xdr:pic>
      <xdr:nvPicPr>
        <xdr:cNvPr id="73" name="image66.png">
          <a:extLst>
            <a:ext uri="{FF2B5EF4-FFF2-40B4-BE49-F238E27FC236}">
              <a16:creationId xmlns:a16="http://schemas.microsoft.com/office/drawing/2014/main" id="{00000000-0008-0000-0E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73</xdr:row>
      <xdr:rowOff>0</xdr:rowOff>
    </xdr:from>
    <xdr:ext cx="200025" cy="200025"/>
    <xdr:pic>
      <xdr:nvPicPr>
        <xdr:cNvPr id="74" name="image58.png">
          <a:extLst>
            <a:ext uri="{FF2B5EF4-FFF2-40B4-BE49-F238E27FC236}">
              <a16:creationId xmlns:a16="http://schemas.microsoft.com/office/drawing/2014/main" id="{00000000-0008-0000-0E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74</xdr:row>
      <xdr:rowOff>0</xdr:rowOff>
    </xdr:from>
    <xdr:ext cx="200025" cy="200025"/>
    <xdr:pic>
      <xdr:nvPicPr>
        <xdr:cNvPr id="75" name="image68.png">
          <a:extLst>
            <a:ext uri="{FF2B5EF4-FFF2-40B4-BE49-F238E27FC236}">
              <a16:creationId xmlns:a16="http://schemas.microsoft.com/office/drawing/2014/main" id="{00000000-0008-0000-0E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75</xdr:row>
      <xdr:rowOff>0</xdr:rowOff>
    </xdr:from>
    <xdr:ext cx="200025" cy="200025"/>
    <xdr:pic>
      <xdr:nvPicPr>
        <xdr:cNvPr id="76" name="image70.png">
          <a:extLst>
            <a:ext uri="{FF2B5EF4-FFF2-40B4-BE49-F238E27FC236}">
              <a16:creationId xmlns:a16="http://schemas.microsoft.com/office/drawing/2014/main" id="{00000000-0008-0000-0E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76</xdr:row>
      <xdr:rowOff>0</xdr:rowOff>
    </xdr:from>
    <xdr:ext cx="200025" cy="200025"/>
    <xdr:pic>
      <xdr:nvPicPr>
        <xdr:cNvPr id="77" name="image77.png">
          <a:extLst>
            <a:ext uri="{FF2B5EF4-FFF2-40B4-BE49-F238E27FC236}">
              <a16:creationId xmlns:a16="http://schemas.microsoft.com/office/drawing/2014/main" id="{00000000-0008-0000-0E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77</xdr:row>
      <xdr:rowOff>0</xdr:rowOff>
    </xdr:from>
    <xdr:ext cx="200025" cy="200025"/>
    <xdr:pic>
      <xdr:nvPicPr>
        <xdr:cNvPr id="78" name="image69.png">
          <a:extLst>
            <a:ext uri="{FF2B5EF4-FFF2-40B4-BE49-F238E27FC236}">
              <a16:creationId xmlns:a16="http://schemas.microsoft.com/office/drawing/2014/main" id="{00000000-0008-0000-0E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78</xdr:row>
      <xdr:rowOff>0</xdr:rowOff>
    </xdr:from>
    <xdr:ext cx="200025" cy="200025"/>
    <xdr:pic>
      <xdr:nvPicPr>
        <xdr:cNvPr id="79" name="image82.png">
          <a:extLst>
            <a:ext uri="{FF2B5EF4-FFF2-40B4-BE49-F238E27FC236}">
              <a16:creationId xmlns:a16="http://schemas.microsoft.com/office/drawing/2014/main" id="{00000000-0008-0000-0E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79</xdr:row>
      <xdr:rowOff>0</xdr:rowOff>
    </xdr:from>
    <xdr:ext cx="200025" cy="200025"/>
    <xdr:pic>
      <xdr:nvPicPr>
        <xdr:cNvPr id="80" name="image81.png">
          <a:extLst>
            <a:ext uri="{FF2B5EF4-FFF2-40B4-BE49-F238E27FC236}">
              <a16:creationId xmlns:a16="http://schemas.microsoft.com/office/drawing/2014/main" id="{00000000-0008-0000-0E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80</xdr:row>
      <xdr:rowOff>0</xdr:rowOff>
    </xdr:from>
    <xdr:ext cx="200025" cy="200025"/>
    <xdr:pic>
      <xdr:nvPicPr>
        <xdr:cNvPr id="81" name="image93.png">
          <a:extLst>
            <a:ext uri="{FF2B5EF4-FFF2-40B4-BE49-F238E27FC236}">
              <a16:creationId xmlns:a16="http://schemas.microsoft.com/office/drawing/2014/main" id="{00000000-0008-0000-0E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81</xdr:row>
      <xdr:rowOff>0</xdr:rowOff>
    </xdr:from>
    <xdr:ext cx="200025" cy="200025"/>
    <xdr:pic>
      <xdr:nvPicPr>
        <xdr:cNvPr id="82" name="image88.png">
          <a:extLst>
            <a:ext uri="{FF2B5EF4-FFF2-40B4-BE49-F238E27FC236}">
              <a16:creationId xmlns:a16="http://schemas.microsoft.com/office/drawing/2014/main" id="{00000000-0008-0000-0E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82</xdr:row>
      <xdr:rowOff>0</xdr:rowOff>
    </xdr:from>
    <xdr:ext cx="200025" cy="200025"/>
    <xdr:pic>
      <xdr:nvPicPr>
        <xdr:cNvPr id="83" name="image73.png">
          <a:extLst>
            <a:ext uri="{FF2B5EF4-FFF2-40B4-BE49-F238E27FC236}">
              <a16:creationId xmlns:a16="http://schemas.microsoft.com/office/drawing/2014/main" id="{00000000-0008-0000-0E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83</xdr:row>
      <xdr:rowOff>0</xdr:rowOff>
    </xdr:from>
    <xdr:ext cx="200025" cy="200025"/>
    <xdr:pic>
      <xdr:nvPicPr>
        <xdr:cNvPr id="84" name="image79.png">
          <a:extLst>
            <a:ext uri="{FF2B5EF4-FFF2-40B4-BE49-F238E27FC236}">
              <a16:creationId xmlns:a16="http://schemas.microsoft.com/office/drawing/2014/main" id="{00000000-0008-0000-0E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84</xdr:row>
      <xdr:rowOff>0</xdr:rowOff>
    </xdr:from>
    <xdr:ext cx="200025" cy="200025"/>
    <xdr:pic>
      <xdr:nvPicPr>
        <xdr:cNvPr id="85" name="image85.png">
          <a:extLst>
            <a:ext uri="{FF2B5EF4-FFF2-40B4-BE49-F238E27FC236}">
              <a16:creationId xmlns:a16="http://schemas.microsoft.com/office/drawing/2014/main" id="{00000000-0008-0000-0E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85</xdr:row>
      <xdr:rowOff>0</xdr:rowOff>
    </xdr:from>
    <xdr:ext cx="200025" cy="200025"/>
    <xdr:pic>
      <xdr:nvPicPr>
        <xdr:cNvPr id="86" name="image75.png">
          <a:extLst>
            <a:ext uri="{FF2B5EF4-FFF2-40B4-BE49-F238E27FC236}">
              <a16:creationId xmlns:a16="http://schemas.microsoft.com/office/drawing/2014/main" id="{00000000-0008-0000-0E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86</xdr:row>
      <xdr:rowOff>0</xdr:rowOff>
    </xdr:from>
    <xdr:ext cx="200025" cy="200025"/>
    <xdr:pic>
      <xdr:nvPicPr>
        <xdr:cNvPr id="87" name="image72.png">
          <a:extLst>
            <a:ext uri="{FF2B5EF4-FFF2-40B4-BE49-F238E27FC236}">
              <a16:creationId xmlns:a16="http://schemas.microsoft.com/office/drawing/2014/main" id="{00000000-0008-0000-0E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87</xdr:row>
      <xdr:rowOff>0</xdr:rowOff>
    </xdr:from>
    <xdr:ext cx="200025" cy="200025"/>
    <xdr:pic>
      <xdr:nvPicPr>
        <xdr:cNvPr id="88" name="image76.png">
          <a:extLst>
            <a:ext uri="{FF2B5EF4-FFF2-40B4-BE49-F238E27FC236}">
              <a16:creationId xmlns:a16="http://schemas.microsoft.com/office/drawing/2014/main" id="{00000000-0008-0000-0E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88</xdr:row>
      <xdr:rowOff>0</xdr:rowOff>
    </xdr:from>
    <xdr:ext cx="200025" cy="200025"/>
    <xdr:pic>
      <xdr:nvPicPr>
        <xdr:cNvPr id="89" name="image84.png">
          <a:extLst>
            <a:ext uri="{FF2B5EF4-FFF2-40B4-BE49-F238E27FC236}">
              <a16:creationId xmlns:a16="http://schemas.microsoft.com/office/drawing/2014/main" id="{00000000-0008-0000-0E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89</xdr:row>
      <xdr:rowOff>0</xdr:rowOff>
    </xdr:from>
    <xdr:ext cx="200025" cy="200025"/>
    <xdr:pic>
      <xdr:nvPicPr>
        <xdr:cNvPr id="90" name="image83.png">
          <a:extLst>
            <a:ext uri="{FF2B5EF4-FFF2-40B4-BE49-F238E27FC236}">
              <a16:creationId xmlns:a16="http://schemas.microsoft.com/office/drawing/2014/main" id="{00000000-0008-0000-0E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90</xdr:row>
      <xdr:rowOff>0</xdr:rowOff>
    </xdr:from>
    <xdr:ext cx="200025" cy="200025"/>
    <xdr:pic>
      <xdr:nvPicPr>
        <xdr:cNvPr id="91" name="image89.png">
          <a:extLst>
            <a:ext uri="{FF2B5EF4-FFF2-40B4-BE49-F238E27FC236}">
              <a16:creationId xmlns:a16="http://schemas.microsoft.com/office/drawing/2014/main" id="{00000000-0008-0000-0E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91</xdr:row>
      <xdr:rowOff>0</xdr:rowOff>
    </xdr:from>
    <xdr:ext cx="200025" cy="200025"/>
    <xdr:pic>
      <xdr:nvPicPr>
        <xdr:cNvPr id="92" name="image87.png">
          <a:extLst>
            <a:ext uri="{FF2B5EF4-FFF2-40B4-BE49-F238E27FC236}">
              <a16:creationId xmlns:a16="http://schemas.microsoft.com/office/drawing/2014/main" id="{00000000-0008-0000-0E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92</xdr:row>
      <xdr:rowOff>0</xdr:rowOff>
    </xdr:from>
    <xdr:ext cx="200025" cy="200025"/>
    <xdr:pic>
      <xdr:nvPicPr>
        <xdr:cNvPr id="93" name="image86.png">
          <a:extLst>
            <a:ext uri="{FF2B5EF4-FFF2-40B4-BE49-F238E27FC236}">
              <a16:creationId xmlns:a16="http://schemas.microsoft.com/office/drawing/2014/main" id="{00000000-0008-0000-0E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93</xdr:row>
      <xdr:rowOff>0</xdr:rowOff>
    </xdr:from>
    <xdr:ext cx="200025" cy="200025"/>
    <xdr:pic>
      <xdr:nvPicPr>
        <xdr:cNvPr id="94" name="image90.png">
          <a:extLst>
            <a:ext uri="{FF2B5EF4-FFF2-40B4-BE49-F238E27FC236}">
              <a16:creationId xmlns:a16="http://schemas.microsoft.com/office/drawing/2014/main" id="{00000000-0008-0000-0E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94</xdr:row>
      <xdr:rowOff>0</xdr:rowOff>
    </xdr:from>
    <xdr:ext cx="200025" cy="200025"/>
    <xdr:pic>
      <xdr:nvPicPr>
        <xdr:cNvPr id="95" name="image78.png">
          <a:extLst>
            <a:ext uri="{FF2B5EF4-FFF2-40B4-BE49-F238E27FC236}">
              <a16:creationId xmlns:a16="http://schemas.microsoft.com/office/drawing/2014/main" id="{00000000-0008-0000-0E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95</xdr:row>
      <xdr:rowOff>0</xdr:rowOff>
    </xdr:from>
    <xdr:ext cx="200025" cy="200025"/>
    <xdr:pic>
      <xdr:nvPicPr>
        <xdr:cNvPr id="96" name="image80.png">
          <a:extLst>
            <a:ext uri="{FF2B5EF4-FFF2-40B4-BE49-F238E27FC236}">
              <a16:creationId xmlns:a16="http://schemas.microsoft.com/office/drawing/2014/main" id="{00000000-0008-0000-0E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96</xdr:row>
      <xdr:rowOff>0</xdr:rowOff>
    </xdr:from>
    <xdr:ext cx="200025" cy="200025"/>
    <xdr:pic>
      <xdr:nvPicPr>
        <xdr:cNvPr id="97" name="image111.png">
          <a:extLst>
            <a:ext uri="{FF2B5EF4-FFF2-40B4-BE49-F238E27FC236}">
              <a16:creationId xmlns:a16="http://schemas.microsoft.com/office/drawing/2014/main" id="{00000000-0008-0000-0E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97</xdr:row>
      <xdr:rowOff>0</xdr:rowOff>
    </xdr:from>
    <xdr:ext cx="200025" cy="200025"/>
    <xdr:pic>
      <xdr:nvPicPr>
        <xdr:cNvPr id="98" name="image99.png">
          <a:extLst>
            <a:ext uri="{FF2B5EF4-FFF2-40B4-BE49-F238E27FC236}">
              <a16:creationId xmlns:a16="http://schemas.microsoft.com/office/drawing/2014/main" id="{00000000-0008-0000-0E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98</xdr:row>
      <xdr:rowOff>0</xdr:rowOff>
    </xdr:from>
    <xdr:ext cx="200025" cy="200025"/>
    <xdr:pic>
      <xdr:nvPicPr>
        <xdr:cNvPr id="99" name="image96.png">
          <a:extLst>
            <a:ext uri="{FF2B5EF4-FFF2-40B4-BE49-F238E27FC236}">
              <a16:creationId xmlns:a16="http://schemas.microsoft.com/office/drawing/2014/main" id="{00000000-0008-0000-0E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99</xdr:row>
      <xdr:rowOff>0</xdr:rowOff>
    </xdr:from>
    <xdr:ext cx="200025" cy="200025"/>
    <xdr:pic>
      <xdr:nvPicPr>
        <xdr:cNvPr id="100" name="image103.png">
          <a:extLst>
            <a:ext uri="{FF2B5EF4-FFF2-40B4-BE49-F238E27FC236}">
              <a16:creationId xmlns:a16="http://schemas.microsoft.com/office/drawing/2014/main" id="{00000000-0008-0000-0E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100</xdr:row>
      <xdr:rowOff>0</xdr:rowOff>
    </xdr:from>
    <xdr:ext cx="200025" cy="200025"/>
    <xdr:pic>
      <xdr:nvPicPr>
        <xdr:cNvPr id="101" name="image107.png">
          <a:extLst>
            <a:ext uri="{FF2B5EF4-FFF2-40B4-BE49-F238E27FC236}">
              <a16:creationId xmlns:a16="http://schemas.microsoft.com/office/drawing/2014/main" id="{00000000-0008-0000-0E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101</xdr:row>
      <xdr:rowOff>0</xdr:rowOff>
    </xdr:from>
    <xdr:ext cx="200025" cy="200025"/>
    <xdr:pic>
      <xdr:nvPicPr>
        <xdr:cNvPr id="102" name="image115.png">
          <a:extLst>
            <a:ext uri="{FF2B5EF4-FFF2-40B4-BE49-F238E27FC236}">
              <a16:creationId xmlns:a16="http://schemas.microsoft.com/office/drawing/2014/main" id="{00000000-0008-0000-0E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102</xdr:row>
      <xdr:rowOff>0</xdr:rowOff>
    </xdr:from>
    <xdr:ext cx="200025" cy="200025"/>
    <xdr:pic>
      <xdr:nvPicPr>
        <xdr:cNvPr id="103" name="image98.png">
          <a:extLst>
            <a:ext uri="{FF2B5EF4-FFF2-40B4-BE49-F238E27FC236}">
              <a16:creationId xmlns:a16="http://schemas.microsoft.com/office/drawing/2014/main" id="{00000000-0008-0000-0E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103</xdr:row>
      <xdr:rowOff>0</xdr:rowOff>
    </xdr:from>
    <xdr:ext cx="200025" cy="200025"/>
    <xdr:pic>
      <xdr:nvPicPr>
        <xdr:cNvPr id="104" name="image137.png">
          <a:extLst>
            <a:ext uri="{FF2B5EF4-FFF2-40B4-BE49-F238E27FC236}">
              <a16:creationId xmlns:a16="http://schemas.microsoft.com/office/drawing/2014/main" id="{00000000-0008-0000-0E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104</xdr:row>
      <xdr:rowOff>0</xdr:rowOff>
    </xdr:from>
    <xdr:ext cx="200025" cy="200025"/>
    <xdr:pic>
      <xdr:nvPicPr>
        <xdr:cNvPr id="105" name="image102.png">
          <a:extLst>
            <a:ext uri="{FF2B5EF4-FFF2-40B4-BE49-F238E27FC236}">
              <a16:creationId xmlns:a16="http://schemas.microsoft.com/office/drawing/2014/main" id="{00000000-0008-0000-0E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105</xdr:row>
      <xdr:rowOff>0</xdr:rowOff>
    </xdr:from>
    <xdr:ext cx="200025" cy="200025"/>
    <xdr:pic>
      <xdr:nvPicPr>
        <xdr:cNvPr id="106" name="image95.png">
          <a:extLst>
            <a:ext uri="{FF2B5EF4-FFF2-40B4-BE49-F238E27FC236}">
              <a16:creationId xmlns:a16="http://schemas.microsoft.com/office/drawing/2014/main" id="{00000000-0008-0000-0E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106</xdr:row>
      <xdr:rowOff>0</xdr:rowOff>
    </xdr:from>
    <xdr:ext cx="200025" cy="200025"/>
    <xdr:pic>
      <xdr:nvPicPr>
        <xdr:cNvPr id="107" name="image117.png">
          <a:extLst>
            <a:ext uri="{FF2B5EF4-FFF2-40B4-BE49-F238E27FC236}">
              <a16:creationId xmlns:a16="http://schemas.microsoft.com/office/drawing/2014/main" id="{00000000-0008-0000-0E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107</xdr:row>
      <xdr:rowOff>0</xdr:rowOff>
    </xdr:from>
    <xdr:ext cx="200025" cy="200025"/>
    <xdr:pic>
      <xdr:nvPicPr>
        <xdr:cNvPr id="108" name="image106.png">
          <a:extLst>
            <a:ext uri="{FF2B5EF4-FFF2-40B4-BE49-F238E27FC236}">
              <a16:creationId xmlns:a16="http://schemas.microsoft.com/office/drawing/2014/main" id="{00000000-0008-0000-0E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108</xdr:row>
      <xdr:rowOff>0</xdr:rowOff>
    </xdr:from>
    <xdr:ext cx="200025" cy="200025"/>
    <xdr:pic>
      <xdr:nvPicPr>
        <xdr:cNvPr id="109" name="image101.png">
          <a:extLst>
            <a:ext uri="{FF2B5EF4-FFF2-40B4-BE49-F238E27FC236}">
              <a16:creationId xmlns:a16="http://schemas.microsoft.com/office/drawing/2014/main" id="{00000000-0008-0000-0E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109</xdr:row>
      <xdr:rowOff>0</xdr:rowOff>
    </xdr:from>
    <xdr:ext cx="200025" cy="200025"/>
    <xdr:pic>
      <xdr:nvPicPr>
        <xdr:cNvPr id="110" name="image100.png">
          <a:extLst>
            <a:ext uri="{FF2B5EF4-FFF2-40B4-BE49-F238E27FC236}">
              <a16:creationId xmlns:a16="http://schemas.microsoft.com/office/drawing/2014/main" id="{00000000-0008-0000-0E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110</xdr:row>
      <xdr:rowOff>0</xdr:rowOff>
    </xdr:from>
    <xdr:ext cx="200025" cy="200025"/>
    <xdr:pic>
      <xdr:nvPicPr>
        <xdr:cNvPr id="111" name="image94.png">
          <a:extLst>
            <a:ext uri="{FF2B5EF4-FFF2-40B4-BE49-F238E27FC236}">
              <a16:creationId xmlns:a16="http://schemas.microsoft.com/office/drawing/2014/main" id="{00000000-0008-0000-0E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111</xdr:row>
      <xdr:rowOff>0</xdr:rowOff>
    </xdr:from>
    <xdr:ext cx="200025" cy="200025"/>
    <xdr:pic>
      <xdr:nvPicPr>
        <xdr:cNvPr id="112" name="image104.png">
          <a:extLst>
            <a:ext uri="{FF2B5EF4-FFF2-40B4-BE49-F238E27FC236}">
              <a16:creationId xmlns:a16="http://schemas.microsoft.com/office/drawing/2014/main" id="{00000000-0008-0000-0E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112</xdr:row>
      <xdr:rowOff>0</xdr:rowOff>
    </xdr:from>
    <xdr:ext cx="200025" cy="200025"/>
    <xdr:pic>
      <xdr:nvPicPr>
        <xdr:cNvPr id="113" name="image109.png">
          <a:extLst>
            <a:ext uri="{FF2B5EF4-FFF2-40B4-BE49-F238E27FC236}">
              <a16:creationId xmlns:a16="http://schemas.microsoft.com/office/drawing/2014/main" id="{00000000-0008-0000-0E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113</xdr:row>
      <xdr:rowOff>0</xdr:rowOff>
    </xdr:from>
    <xdr:ext cx="200025" cy="200025"/>
    <xdr:pic>
      <xdr:nvPicPr>
        <xdr:cNvPr id="114" name="image105.png">
          <a:extLst>
            <a:ext uri="{FF2B5EF4-FFF2-40B4-BE49-F238E27FC236}">
              <a16:creationId xmlns:a16="http://schemas.microsoft.com/office/drawing/2014/main" id="{00000000-0008-0000-0E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114</xdr:row>
      <xdr:rowOff>0</xdr:rowOff>
    </xdr:from>
    <xdr:ext cx="200025" cy="200025"/>
    <xdr:pic>
      <xdr:nvPicPr>
        <xdr:cNvPr id="115" name="image114.png">
          <a:extLst>
            <a:ext uri="{FF2B5EF4-FFF2-40B4-BE49-F238E27FC236}">
              <a16:creationId xmlns:a16="http://schemas.microsoft.com/office/drawing/2014/main" id="{00000000-0008-0000-0E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115</xdr:row>
      <xdr:rowOff>0</xdr:rowOff>
    </xdr:from>
    <xdr:ext cx="200025" cy="200025"/>
    <xdr:pic>
      <xdr:nvPicPr>
        <xdr:cNvPr id="116" name="image118.png">
          <a:extLst>
            <a:ext uri="{FF2B5EF4-FFF2-40B4-BE49-F238E27FC236}">
              <a16:creationId xmlns:a16="http://schemas.microsoft.com/office/drawing/2014/main" id="{00000000-0008-0000-0E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116</xdr:row>
      <xdr:rowOff>0</xdr:rowOff>
    </xdr:from>
    <xdr:ext cx="200025" cy="200025"/>
    <xdr:pic>
      <xdr:nvPicPr>
        <xdr:cNvPr id="117" name="image131.png">
          <a:extLst>
            <a:ext uri="{FF2B5EF4-FFF2-40B4-BE49-F238E27FC236}">
              <a16:creationId xmlns:a16="http://schemas.microsoft.com/office/drawing/2014/main" id="{00000000-0008-0000-0E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117</xdr:row>
      <xdr:rowOff>0</xdr:rowOff>
    </xdr:from>
    <xdr:ext cx="200025" cy="200025"/>
    <xdr:pic>
      <xdr:nvPicPr>
        <xdr:cNvPr id="118" name="image110.png">
          <a:extLst>
            <a:ext uri="{FF2B5EF4-FFF2-40B4-BE49-F238E27FC236}">
              <a16:creationId xmlns:a16="http://schemas.microsoft.com/office/drawing/2014/main" id="{00000000-0008-0000-0E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118</xdr:row>
      <xdr:rowOff>0</xdr:rowOff>
    </xdr:from>
    <xdr:ext cx="200025" cy="200025"/>
    <xdr:pic>
      <xdr:nvPicPr>
        <xdr:cNvPr id="119" name="image108.png">
          <a:extLst>
            <a:ext uri="{FF2B5EF4-FFF2-40B4-BE49-F238E27FC236}">
              <a16:creationId xmlns:a16="http://schemas.microsoft.com/office/drawing/2014/main" id="{00000000-0008-0000-0E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119</xdr:row>
      <xdr:rowOff>0</xdr:rowOff>
    </xdr:from>
    <xdr:ext cx="200025" cy="200025"/>
    <xdr:pic>
      <xdr:nvPicPr>
        <xdr:cNvPr id="120" name="image120.png">
          <a:extLst>
            <a:ext uri="{FF2B5EF4-FFF2-40B4-BE49-F238E27FC236}">
              <a16:creationId xmlns:a16="http://schemas.microsoft.com/office/drawing/2014/main" id="{00000000-0008-0000-0E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120</xdr:row>
      <xdr:rowOff>0</xdr:rowOff>
    </xdr:from>
    <xdr:ext cx="200025" cy="200025"/>
    <xdr:pic>
      <xdr:nvPicPr>
        <xdr:cNvPr id="121" name="image112.png">
          <a:extLst>
            <a:ext uri="{FF2B5EF4-FFF2-40B4-BE49-F238E27FC236}">
              <a16:creationId xmlns:a16="http://schemas.microsoft.com/office/drawing/2014/main" id="{00000000-0008-0000-0E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121</xdr:row>
      <xdr:rowOff>0</xdr:rowOff>
    </xdr:from>
    <xdr:ext cx="200025" cy="200025"/>
    <xdr:pic>
      <xdr:nvPicPr>
        <xdr:cNvPr id="122" name="image125.png">
          <a:extLst>
            <a:ext uri="{FF2B5EF4-FFF2-40B4-BE49-F238E27FC236}">
              <a16:creationId xmlns:a16="http://schemas.microsoft.com/office/drawing/2014/main" id="{00000000-0008-0000-0E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122</xdr:row>
      <xdr:rowOff>0</xdr:rowOff>
    </xdr:from>
    <xdr:ext cx="200025" cy="200025"/>
    <xdr:pic>
      <xdr:nvPicPr>
        <xdr:cNvPr id="123" name="image121.png">
          <a:extLst>
            <a:ext uri="{FF2B5EF4-FFF2-40B4-BE49-F238E27FC236}">
              <a16:creationId xmlns:a16="http://schemas.microsoft.com/office/drawing/2014/main" id="{00000000-0008-0000-0E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123</xdr:row>
      <xdr:rowOff>0</xdr:rowOff>
    </xdr:from>
    <xdr:ext cx="200025" cy="200025"/>
    <xdr:pic>
      <xdr:nvPicPr>
        <xdr:cNvPr id="124" name="image119.png">
          <a:extLst>
            <a:ext uri="{FF2B5EF4-FFF2-40B4-BE49-F238E27FC236}">
              <a16:creationId xmlns:a16="http://schemas.microsoft.com/office/drawing/2014/main" id="{00000000-0008-0000-0E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124</xdr:row>
      <xdr:rowOff>0</xdr:rowOff>
    </xdr:from>
    <xdr:ext cx="200025" cy="200025"/>
    <xdr:pic>
      <xdr:nvPicPr>
        <xdr:cNvPr id="125" name="image113.png">
          <a:extLst>
            <a:ext uri="{FF2B5EF4-FFF2-40B4-BE49-F238E27FC236}">
              <a16:creationId xmlns:a16="http://schemas.microsoft.com/office/drawing/2014/main" id="{00000000-0008-0000-0E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125</xdr:row>
      <xdr:rowOff>0</xdr:rowOff>
    </xdr:from>
    <xdr:ext cx="200025" cy="200025"/>
    <xdr:pic>
      <xdr:nvPicPr>
        <xdr:cNvPr id="126" name="image133.png">
          <a:extLst>
            <a:ext uri="{FF2B5EF4-FFF2-40B4-BE49-F238E27FC236}">
              <a16:creationId xmlns:a16="http://schemas.microsoft.com/office/drawing/2014/main" id="{00000000-0008-0000-0E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126</xdr:row>
      <xdr:rowOff>0</xdr:rowOff>
    </xdr:from>
    <xdr:ext cx="200025" cy="200025"/>
    <xdr:pic>
      <xdr:nvPicPr>
        <xdr:cNvPr id="127" name="image116.png">
          <a:extLst>
            <a:ext uri="{FF2B5EF4-FFF2-40B4-BE49-F238E27FC236}">
              <a16:creationId xmlns:a16="http://schemas.microsoft.com/office/drawing/2014/main" id="{00000000-0008-0000-0E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127</xdr:row>
      <xdr:rowOff>0</xdr:rowOff>
    </xdr:from>
    <xdr:ext cx="200025" cy="200025"/>
    <xdr:pic>
      <xdr:nvPicPr>
        <xdr:cNvPr id="128" name="image126.png">
          <a:extLst>
            <a:ext uri="{FF2B5EF4-FFF2-40B4-BE49-F238E27FC236}">
              <a16:creationId xmlns:a16="http://schemas.microsoft.com/office/drawing/2014/main" id="{00000000-0008-0000-0E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128</xdr:row>
      <xdr:rowOff>0</xdr:rowOff>
    </xdr:from>
    <xdr:ext cx="200025" cy="200025"/>
    <xdr:pic>
      <xdr:nvPicPr>
        <xdr:cNvPr id="129" name="image127.png">
          <a:extLst>
            <a:ext uri="{FF2B5EF4-FFF2-40B4-BE49-F238E27FC236}">
              <a16:creationId xmlns:a16="http://schemas.microsoft.com/office/drawing/2014/main" id="{00000000-0008-0000-0E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129</xdr:row>
      <xdr:rowOff>0</xdr:rowOff>
    </xdr:from>
    <xdr:ext cx="200025" cy="200025"/>
    <xdr:pic>
      <xdr:nvPicPr>
        <xdr:cNvPr id="130" name="image123.png">
          <a:extLst>
            <a:ext uri="{FF2B5EF4-FFF2-40B4-BE49-F238E27FC236}">
              <a16:creationId xmlns:a16="http://schemas.microsoft.com/office/drawing/2014/main" id="{00000000-0008-0000-0E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130</xdr:row>
      <xdr:rowOff>0</xdr:rowOff>
    </xdr:from>
    <xdr:ext cx="200025" cy="200025"/>
    <xdr:pic>
      <xdr:nvPicPr>
        <xdr:cNvPr id="131" name="image124.png">
          <a:extLst>
            <a:ext uri="{FF2B5EF4-FFF2-40B4-BE49-F238E27FC236}">
              <a16:creationId xmlns:a16="http://schemas.microsoft.com/office/drawing/2014/main" id="{00000000-0008-0000-0E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131</xdr:row>
      <xdr:rowOff>0</xdr:rowOff>
    </xdr:from>
    <xdr:ext cx="200025" cy="200025"/>
    <xdr:pic>
      <xdr:nvPicPr>
        <xdr:cNvPr id="132" name="image129.png">
          <a:extLst>
            <a:ext uri="{FF2B5EF4-FFF2-40B4-BE49-F238E27FC236}">
              <a16:creationId xmlns:a16="http://schemas.microsoft.com/office/drawing/2014/main" id="{00000000-0008-0000-0E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132</xdr:row>
      <xdr:rowOff>0</xdr:rowOff>
    </xdr:from>
    <xdr:ext cx="200025" cy="200025"/>
    <xdr:pic>
      <xdr:nvPicPr>
        <xdr:cNvPr id="133" name="image122.png">
          <a:extLst>
            <a:ext uri="{FF2B5EF4-FFF2-40B4-BE49-F238E27FC236}">
              <a16:creationId xmlns:a16="http://schemas.microsoft.com/office/drawing/2014/main" id="{00000000-0008-0000-0E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133</xdr:row>
      <xdr:rowOff>0</xdr:rowOff>
    </xdr:from>
    <xdr:ext cx="200025" cy="200025"/>
    <xdr:pic>
      <xdr:nvPicPr>
        <xdr:cNvPr id="134" name="image128.png">
          <a:extLst>
            <a:ext uri="{FF2B5EF4-FFF2-40B4-BE49-F238E27FC236}">
              <a16:creationId xmlns:a16="http://schemas.microsoft.com/office/drawing/2014/main" id="{00000000-0008-0000-0E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134</xdr:row>
      <xdr:rowOff>0</xdr:rowOff>
    </xdr:from>
    <xdr:ext cx="200025" cy="200025"/>
    <xdr:pic>
      <xdr:nvPicPr>
        <xdr:cNvPr id="135" name="image130.png">
          <a:extLst>
            <a:ext uri="{FF2B5EF4-FFF2-40B4-BE49-F238E27FC236}">
              <a16:creationId xmlns:a16="http://schemas.microsoft.com/office/drawing/2014/main" id="{00000000-0008-0000-0E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135</xdr:row>
      <xdr:rowOff>0</xdr:rowOff>
    </xdr:from>
    <xdr:ext cx="200025" cy="200025"/>
    <xdr:pic>
      <xdr:nvPicPr>
        <xdr:cNvPr id="136" name="image132.png">
          <a:extLst>
            <a:ext uri="{FF2B5EF4-FFF2-40B4-BE49-F238E27FC236}">
              <a16:creationId xmlns:a16="http://schemas.microsoft.com/office/drawing/2014/main" id="{00000000-0008-0000-0E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136</xdr:row>
      <xdr:rowOff>0</xdr:rowOff>
    </xdr:from>
    <xdr:ext cx="200025" cy="200025"/>
    <xdr:pic>
      <xdr:nvPicPr>
        <xdr:cNvPr id="137" name="image134.png">
          <a:extLst>
            <a:ext uri="{FF2B5EF4-FFF2-40B4-BE49-F238E27FC236}">
              <a16:creationId xmlns:a16="http://schemas.microsoft.com/office/drawing/2014/main" id="{00000000-0008-0000-0E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137</xdr:row>
      <xdr:rowOff>0</xdr:rowOff>
    </xdr:from>
    <xdr:ext cx="200025" cy="200025"/>
    <xdr:pic>
      <xdr:nvPicPr>
        <xdr:cNvPr id="138" name="image136.png">
          <a:extLst>
            <a:ext uri="{FF2B5EF4-FFF2-40B4-BE49-F238E27FC236}">
              <a16:creationId xmlns:a16="http://schemas.microsoft.com/office/drawing/2014/main" id="{00000000-0008-0000-0E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73</xdr:col>
      <xdr:colOff>0</xdr:colOff>
      <xdr:row>138</xdr:row>
      <xdr:rowOff>0</xdr:rowOff>
    </xdr:from>
    <xdr:ext cx="200025" cy="200025"/>
    <xdr:pic>
      <xdr:nvPicPr>
        <xdr:cNvPr id="139" name="image135.png">
          <a:extLst>
            <a:ext uri="{FF2B5EF4-FFF2-40B4-BE49-F238E27FC236}">
              <a16:creationId xmlns:a16="http://schemas.microsoft.com/office/drawing/2014/main" id="{00000000-0008-0000-0E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5ECC10-E5B4-4DFA-B1A1-DD2484BCE138}" autoFormatId="16" applyNumberFormats="0" applyBorderFormats="0" applyFontFormats="0" applyPatternFormats="0" applyAlignmentFormats="0" applyWidthHeightFormats="0">
  <queryTableRefresh nextId="4">
    <queryTableFields count="3">
      <queryTableField id="1" name="ParentA" tableColumnId="1"/>
      <queryTableField id="2" name="ParentB" tableColumnId="2"/>
      <queryTableField id="3" name="Chil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C60EFDC-D0A0-47C9-AD17-4FDDC3FB2766}" autoFormatId="16" applyNumberFormats="0" applyBorderFormats="0" applyFontFormats="0" applyPatternFormats="0" applyAlignmentFormats="0" applyWidthHeightFormats="0">
  <queryTableRefresh nextId="5">
    <queryTableFields count="3">
      <queryTableField id="1" name="ParentA" tableColumnId="1"/>
      <queryTableField id="2" name="ParentB" tableColumnId="2"/>
      <queryTableField id="3" name="Child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C647BE-C3EB-483F-B7AB-CB74F213A25F}" name="Combinations" displayName="Combinations" ref="A1:EI139" totalsRowShown="0">
  <autoFilter ref="A1:EI139" xr:uid="{F2C647BE-C3EB-483F-B7AB-CB74F213A25F}"/>
  <tableColumns count="139">
    <tableColumn id="1" xr3:uid="{9A82143E-DF6B-434C-8D19-35FD0D90A270}" name="ParentA"/>
    <tableColumn id="2" xr3:uid="{6F60BD4C-786F-4A02-B794-6AC4768FAC64}" name="Lamball"/>
    <tableColumn id="3" xr3:uid="{6133288B-B12A-4DC8-81E2-CFBBC7880409}" name="Cattiva"/>
    <tableColumn id="4" xr3:uid="{1E49EFD0-2DEB-4036-9E22-BB99C3449DFB}" name="Chikipi"/>
    <tableColumn id="5" xr3:uid="{4F2517CC-70C3-451B-9DD4-DE3F124F1630}" name="Lifmunk"/>
    <tableColumn id="6" xr3:uid="{B3B5F2F2-C6C9-451B-B279-7ECA15EBCE7A}" name="Foxparks"/>
    <tableColumn id="7" xr3:uid="{41DDF784-9827-4D70-AB84-E77B3A31DDBE}" name="Fuack"/>
    <tableColumn id="8" xr3:uid="{93DCDB95-6B5B-41D3-B78C-32EC19A9BD7F}" name="Sparkit"/>
    <tableColumn id="9" xr3:uid="{8DA08E19-8FB9-4FB6-B461-863C6BE26690}" name="Tanzee"/>
    <tableColumn id="10" xr3:uid="{21EBE161-5F97-41A3-A7B6-103B3EA60275}" name="Rooby"/>
    <tableColumn id="11" xr3:uid="{23C76A25-D4BF-4C5E-AF2C-6AE6CF075EA9}" name="Pengullet"/>
    <tableColumn id="12" xr3:uid="{E131E285-6C3A-4662-B234-BB2E24D495D0}" name="Penking"/>
    <tableColumn id="13" xr3:uid="{98ABD61D-A74D-4215-AF5D-84B96AA49958}" name="Jolthog"/>
    <tableColumn id="14" xr3:uid="{6008A379-3D89-49B9-9192-1B55882E742B}" name="Jolthog Cryst"/>
    <tableColumn id="15" xr3:uid="{11EF8B8A-AD9A-4378-A676-5C183E0BA6A7}" name="Gumoss"/>
    <tableColumn id="16" xr3:uid="{C898DE71-629A-4735-9315-6CD606B490E6}" name="Gumoss (Special)"/>
    <tableColumn id="17" xr3:uid="{921F9D9B-2C91-48D4-8287-943637EAA068}" name="Vixy"/>
    <tableColumn id="18" xr3:uid="{2635F6FD-0080-4362-ACAB-8D41544B78B7}" name="Hoocrates"/>
    <tableColumn id="19" xr3:uid="{22FC8501-7B60-418B-B6C4-5C025D64BB3A}" name="Teafant"/>
    <tableColumn id="20" xr3:uid="{4366366F-8738-477C-86A8-F0B330745EEB}" name="Depresso"/>
    <tableColumn id="21" xr3:uid="{245C1447-1BB9-4456-AEC2-A8AC19743987}" name="Cremis"/>
    <tableColumn id="22" xr3:uid="{4C2915C7-A337-47F1-A521-9F42745707AF}" name="Daedream"/>
    <tableColumn id="23" xr3:uid="{CFD900AB-35C3-4924-961D-31FB2E250228}" name="Rushoar"/>
    <tableColumn id="24" xr3:uid="{2F721ED2-EDE5-4766-A5BB-B52ECFDAF623}" name="Nox"/>
    <tableColumn id="25" xr3:uid="{6DC9B96C-663A-4CC4-9026-E0E9BB1E4443}" name="Fuddler"/>
    <tableColumn id="26" xr3:uid="{2FBFE3B7-675C-4AC7-9015-3CE5548622BF}" name="Killamari"/>
    <tableColumn id="27" xr3:uid="{E9826E57-EE31-4F27-AE6B-94A3BEFD67F8}" name="Mau"/>
    <tableColumn id="28" xr3:uid="{725BF65E-0243-48B0-9830-54D2840DBBF3}" name="Mau Cryst"/>
    <tableColumn id="29" xr3:uid="{B61EE0CF-72AE-4A78-98CA-BB3AF72942B1}" name="Celaray"/>
    <tableColumn id="30" xr3:uid="{FC9BAA97-304B-4056-9887-9C172BEAC38A}" name="Direhowl"/>
    <tableColumn id="31" xr3:uid="{67E36EE1-D444-4721-9C82-6223D75ADC17}" name="Tocotoco"/>
    <tableColumn id="32" xr3:uid="{107FEEF6-1E58-4D39-9743-FD1EA06527A5}" name="Flopie"/>
    <tableColumn id="33" xr3:uid="{93D05461-74C2-4415-A19C-798D29BAB7F4}" name="Mozzarina"/>
    <tableColumn id="34" xr3:uid="{7BFD7D5A-E329-4626-BBBC-E65AC56DB6BB}" name="Bristla"/>
    <tableColumn id="35" xr3:uid="{C33D68D7-9004-4EFD-99C0-803B1D2EBE3E}" name="Gobfin"/>
    <tableColumn id="36" xr3:uid="{6D0BB0C5-4358-42A1-9E11-8FC6546EED07}" name="Gobfin Ignis"/>
    <tableColumn id="37" xr3:uid="{D7342721-728D-49D0-922D-79021D2ABD16}" name="Hangyu"/>
    <tableColumn id="38" xr3:uid="{6BA037D6-A05F-460A-8A46-34DF91E2C1E9}" name="Hangyu Cryst"/>
    <tableColumn id="39" xr3:uid="{5FBD290F-FA4F-4E66-95A2-CF0100B5D09E}" name="Mossanda"/>
    <tableColumn id="40" xr3:uid="{9C27B0FB-2DF3-4B48-B607-2F7C914645DB}" name="Mossanda Lux"/>
    <tableColumn id="41" xr3:uid="{4F2C56F7-F2CB-4950-BDFE-2E1EC94FD3C3}" name="Woolipop"/>
    <tableColumn id="42" xr3:uid="{7D4B35CD-3D51-4249-8654-A8D64AD2FD13}" name="Caprity"/>
    <tableColumn id="43" xr3:uid="{6B7D5175-909B-41B4-BF15-D695980B4D92}" name="Melpaca"/>
    <tableColumn id="44" xr3:uid="{A54056DB-30ED-4012-BE7E-E1A8C2D27FF6}" name="Eikthyrdeer"/>
    <tableColumn id="45" xr3:uid="{8EC395C1-6E51-4BE7-B5ED-74F0CC826C30}" name="Eikthyrdeer Terra"/>
    <tableColumn id="46" xr3:uid="{B074D6F0-4354-44E1-99BE-D15FD6A5AD99}" name="Nitewing"/>
    <tableColumn id="47" xr3:uid="{D82E068F-7B05-430A-BDDA-D33EA3381FAD}" name="Ribunny"/>
    <tableColumn id="48" xr3:uid="{2CEFE0D1-6231-4107-A36A-45FBAD112BA0}" name="Incineram"/>
    <tableColumn id="49" xr3:uid="{7BFB40F0-276F-4344-92FC-FCCF864E8EFC}" name="Incineram Noct"/>
    <tableColumn id="50" xr3:uid="{7A0C7570-25F6-4A97-9023-BD704C625C71}" name="Cinnamoth"/>
    <tableColumn id="51" xr3:uid="{842C4B52-F6D8-4CD8-AF58-E497CE84C887}" name="Arsox"/>
    <tableColumn id="52" xr3:uid="{3B394C74-4687-4332-BDB3-65195C602F05}" name="Dumud"/>
    <tableColumn id="53" xr3:uid="{6E7A4CE1-CD6D-4C2C-AB5F-2FB8867F9753}" name="Cawgnito"/>
    <tableColumn id="54" xr3:uid="{50DD2E60-6B0A-4612-9808-97BF4DB2146A}" name="Leezpunk"/>
    <tableColumn id="55" xr3:uid="{1A1021C8-DB87-4522-9687-91B8508FF2E3}" name="Leezpunk Ignis"/>
    <tableColumn id="56" xr3:uid="{33A886A9-27FA-4A18-9E8D-CA6B97710FEA}" name="Loupmoon"/>
    <tableColumn id="57" xr3:uid="{74C69A3B-5D41-46AB-A694-67A84A7049CF}" name="Galeclaw"/>
    <tableColumn id="58" xr3:uid="{BDEC6CB9-2B40-4CF2-A5D4-B8E0236B9915}" name="Robinquill"/>
    <tableColumn id="59" xr3:uid="{695CE057-1AEA-4D61-AA62-9C938F2C5FAF}" name="Robinquill Terra"/>
    <tableColumn id="60" xr3:uid="{27849B99-5848-4AD4-9F2C-86E671847FFD}" name="Gorirat"/>
    <tableColumn id="61" xr3:uid="{C3913CB2-0C94-44FB-AF0E-3B91CFA8154E}" name="Beegarde"/>
    <tableColumn id="62" xr3:uid="{E1418FD6-7BB7-45F2-8A2C-77B47C79D0D1}" name="Elizabee"/>
    <tableColumn id="63" xr3:uid="{13EE769F-04E3-437B-928A-A77C73017122}" name="Grintale"/>
    <tableColumn id="64" xr3:uid="{52F0B130-9DD4-46BC-A4D1-DB0B96FEB02C}" name="Swee"/>
    <tableColumn id="65" xr3:uid="{0A0ACED0-31F5-4C2B-A894-CB66C6BB62B7}" name="Sweepa"/>
    <tableColumn id="66" xr3:uid="{273F59B8-8641-4C07-B5BB-24B1B8FB3276}" name="Chillet"/>
    <tableColumn id="67" xr3:uid="{BBAB6273-2CB4-4F05-B4CA-3447F3D1D2A4}" name="Univolt"/>
    <tableColumn id="68" xr3:uid="{96F7E39D-7333-488C-9ED0-3F9FC214F25F}" name="Foxcicle"/>
    <tableColumn id="69" xr3:uid="{FFA79F04-D16B-41B5-8B0E-602DB7AC871E}" name="Pyrin"/>
    <tableColumn id="70" xr3:uid="{20CD9520-C8B1-45E3-85CE-D5C7893FD2CE}" name="Pyrin Noct"/>
    <tableColumn id="71" xr3:uid="{5204F6EB-3B23-4EE9-A8CD-75FC2503098F}" name="Reindrix"/>
    <tableColumn id="72" xr3:uid="{CB8FCB54-C2F3-43EB-B6F3-256C3C54759B}" name="Rayhound"/>
    <tableColumn id="73" xr3:uid="{8C46A4CC-7DF5-402B-9D04-7EF04D310952}" name="Kitsun"/>
    <tableColumn id="74" xr3:uid="{AA872875-C697-40E0-9280-E55F048D7197}" name="Dazzi"/>
    <tableColumn id="75" xr3:uid="{00078004-566E-4548-891E-8553B5A87CAD}" name="Lunaris"/>
    <tableColumn id="76" xr3:uid="{1334AFAA-47CC-461B-9387-9CF5753F7EBC}" name="Dinossom"/>
    <tableColumn id="77" xr3:uid="{C54D32A1-61CF-4AE4-A7FD-2C377C3FFFBD}" name="Dinossom Lux"/>
    <tableColumn id="78" xr3:uid="{5E2A1845-B850-4A19-AAB0-75B4077ECFB4}" name="Surfent"/>
    <tableColumn id="79" xr3:uid="{BEC96771-0724-4C7B-AAEA-A5CA9994BD69}" name="Surfent Terra"/>
    <tableColumn id="80" xr3:uid="{A5AC2BFB-3CE9-4B70-96CB-76491A4BD606}" name="Maraith"/>
    <tableColumn id="81" xr3:uid="{AAEB8EFF-267F-4364-9E07-429BD50D5C84}" name="Digtoise"/>
    <tableColumn id="82" xr3:uid="{99618A67-C6E3-419C-8192-49F9D0FF408B}" name="Tombat"/>
    <tableColumn id="83" xr3:uid="{BC4BD456-F6FD-46BC-AE1E-C545D8DDD2A7}" name="Lovander"/>
    <tableColumn id="84" xr3:uid="{2A3FF020-1FE4-4998-984B-78CB095C2D0F}" name="Flambelle"/>
    <tableColumn id="85" xr3:uid="{CCEBA5BA-3212-4138-AACD-6C4AF9B9EA79}" name="Vanwyrm"/>
    <tableColumn id="86" xr3:uid="{9478FDBE-34F5-4083-965C-6E7688FEBF81}" name="Vanwyrm Cryst"/>
    <tableColumn id="87" xr3:uid="{B7471ED2-B8A7-4942-8252-F319B865E2BE}" name="Bushi"/>
    <tableColumn id="88" xr3:uid="{B47E7827-39F2-4678-8EDD-BCA162B9A07C}" name="Beakon"/>
    <tableColumn id="89" xr3:uid="{C1EC6658-40AC-4D5E-9543-C94D57192631}" name="Ragnahawk"/>
    <tableColumn id="90" xr3:uid="{90CDC13C-AB06-4E9C-B1F3-4D9357C0D1C8}" name="Katress"/>
    <tableColumn id="91" xr3:uid="{7E09E7E7-F271-442B-9A08-80AFB5FA54F2}" name="Wixen"/>
    <tableColumn id="92" xr3:uid="{7A8F4481-7EE4-4B9F-BD74-749959954DD3}" name="Verdash"/>
    <tableColumn id="93" xr3:uid="{6D88BB59-661E-45D3-B52B-C999AFEF654E}" name="Vaelet"/>
    <tableColumn id="94" xr3:uid="{3082299A-73F3-452E-8252-D6A5C590AD29}" name="Sibelyx"/>
    <tableColumn id="95" xr3:uid="{496466CF-53C0-4E47-AE64-F718BB3AC363}" name="Elphidran"/>
    <tableColumn id="96" xr3:uid="{BDDB4EC3-3423-45C5-A863-7678FD3BDDA6}" name="Elphidran Aqua"/>
    <tableColumn id="97" xr3:uid="{981E2A05-122D-4988-A1D9-B0EE7E1CEC5E}" name="Kelpsea"/>
    <tableColumn id="98" xr3:uid="{C9E551F5-CBA3-4D66-A92D-F1B5682EBED0}" name="Kelpsea Ignis"/>
    <tableColumn id="99" xr3:uid="{BB7D026B-42C9-4ABA-BFD5-69A0934833C4}" name="Azurobe"/>
    <tableColumn id="100" xr3:uid="{5E1BB4B4-ED15-4F17-A698-C5FA9FF52A15}" name="Cryolinx"/>
    <tableColumn id="101" xr3:uid="{6CBB63BA-CB86-4674-B7AE-9FE8DE8A325A}" name="Blazehowl"/>
    <tableColumn id="102" xr3:uid="{A769420A-6905-4929-84F1-479873396ACB}" name="Blazehowl Noct"/>
    <tableColumn id="103" xr3:uid="{719F722B-6D65-4B1C-A96D-186BD48A2B15}" name="Relaxaurus"/>
    <tableColumn id="104" xr3:uid="{09F28800-62E3-4577-88EF-305A30B307D0}" name="Relaxaurus Lux"/>
    <tableColumn id="105" xr3:uid="{BAE0AF8B-864D-4AFD-AC01-1F40C9F5AC2A}" name="Broncherry"/>
    <tableColumn id="106" xr3:uid="{8E9E09D9-6F2A-4CD7-A507-E0229B7B3FA9}" name="Broncherry Aqua"/>
    <tableColumn id="107" xr3:uid="{2FB95526-01A4-4953-B666-3BF3AAE5C633}" name="Petallia"/>
    <tableColumn id="108" xr3:uid="{4E896152-01E8-40A9-81DF-65C4F3C8DF6A}" name="Reptyro"/>
    <tableColumn id="109" xr3:uid="{6A03CB16-A6D3-42C9-A97F-20766C36A688}" name="Ice Reptyro"/>
    <tableColumn id="110" xr3:uid="{04B3819E-6264-4DE3-8472-12AF73097757}" name="Kingpaca"/>
    <tableColumn id="111" xr3:uid="{B750093C-22A9-4243-992F-07F71C068381}" name="Ice Kingpaca"/>
    <tableColumn id="112" xr3:uid="{CB6A1FD7-F010-4402-88CC-32877E2EE733}" name="Mammorest"/>
    <tableColumn id="113" xr3:uid="{B006BACF-75B5-438A-90F8-4881E250F9D7}" name="Mammorest Cryst"/>
    <tableColumn id="114" xr3:uid="{331066ED-60D2-4A8C-8C3E-9B2C5A1689ED}" name="Wumpo"/>
    <tableColumn id="115" xr3:uid="{944ED01A-ADBD-4DC4-B36F-19F64ECFADCD}" name="Wumpo Botan"/>
    <tableColumn id="116" xr3:uid="{441877E4-0654-427B-B0BD-C4F4925E7CA0}" name="Warsect"/>
    <tableColumn id="117" xr3:uid="{FB9C05EC-AB87-4932-9645-6F3E8E6BFB88}" name="Fenglope"/>
    <tableColumn id="118" xr3:uid="{67976BF9-A962-439F-88CB-E79B87C0AEF0}" name="Felbat"/>
    <tableColumn id="119" xr3:uid="{836D067B-A829-4D99-92D5-1BF6D5D4A429}" name="Quivern"/>
    <tableColumn id="120" xr3:uid="{03718F74-D0A6-4D63-9720-03C5E4A45A76}" name="Blazamut"/>
    <tableColumn id="121" xr3:uid="{8090A828-377E-4F77-BBF6-DF67716B0F0C}" name="Helzephyr"/>
    <tableColumn id="122" xr3:uid="{076D50A8-ADD7-4A12-91F3-F4B50F7B0D23}" name="Astegon"/>
    <tableColumn id="123" xr3:uid="{557E19AA-7E63-49B4-BFB3-0F9DEF8F9690}" name="Menasting"/>
    <tableColumn id="124" xr3:uid="{B7335C88-51E3-4CB6-A774-62C642DB9358}" name="Anubis"/>
    <tableColumn id="125" xr3:uid="{4C8EE7E5-A8A1-4DF9-AA2F-695046809E2D}" name="Jormuntide"/>
    <tableColumn id="126" xr3:uid="{CAF45BFC-425D-4B17-A812-7E9B6D2BB83B}" name="Jormuntide Ignis"/>
    <tableColumn id="127" xr3:uid="{5E5D509C-930E-43A1-9A1E-1D2BE09F2A92}" name="Suzaku"/>
    <tableColumn id="128" xr3:uid="{667F1B97-50CC-49E7-A753-F1BF4B20F70C}" name="Suzaku Aqua"/>
    <tableColumn id="129" xr3:uid="{E277464F-297F-4B61-855B-725F1D709D7F}" name="Grizzbolt"/>
    <tableColumn id="130" xr3:uid="{E9417237-7E2F-44AD-9785-6ABEBD5B7AC3}" name="Lyleen"/>
    <tableColumn id="131" xr3:uid="{1E3C2BE7-2CB1-44E6-9032-70A0FCA5A4E1}" name="Lyleen Noct"/>
    <tableColumn id="132" xr3:uid="{723D9F55-0F7E-4D12-9AF8-A158A156374A}" name="Faleris"/>
    <tableColumn id="133" xr3:uid="{03C04BBA-4A5D-498B-9C88-A70645DC6976}" name="Orserk"/>
    <tableColumn id="134" xr3:uid="{2FAA666D-6C15-42AD-8F4B-BFFE523AD8AC}" name="Shadowbeak"/>
    <tableColumn id="135" xr3:uid="{A72E4F13-0ED8-4C38-AA33-E855847DFF4A}" name="Paladius"/>
    <tableColumn id="136" xr3:uid="{79418860-0891-41D9-838C-65679FD17BAC}" name="Necromus"/>
    <tableColumn id="137" xr3:uid="{B81E0D60-ECF0-4F40-9237-0E6EF6BD3586}" name="Frostallion"/>
    <tableColumn id="138" xr3:uid="{B81362CD-DDE5-416F-BEDD-20B51399382A}" name="Frostallion Noct"/>
    <tableColumn id="139" xr3:uid="{B0846BC1-B989-4036-88CC-E04DF11925AE}" name="Jetragon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22A413-F996-4D4C-90E8-60F5F59E0090}" name="Enums" displayName="Enums" ref="A1:B139" totalsRowShown="0">
  <autoFilter ref="A1:B139" xr:uid="{0922A413-F996-4D4C-90E8-60F5F59E0090}"/>
  <tableColumns count="2">
    <tableColumn id="1" xr3:uid="{9A8770D2-3125-4AD1-9C97-88DA142202A4}" name="Pal"/>
    <tableColumn id="2" xr3:uid="{906BD5C0-42B5-44FB-8201-06C3B2E33E5A}" name="Enum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925074-5DE3-4089-9A55-AFB553998495}" name="CombinationsUnpivot" displayName="CombinationsUnpivot" ref="A1:C19045" tableType="queryTable" totalsRowShown="0">
  <autoFilter ref="A1:C19045" xr:uid="{C3925074-5DE3-4089-9A55-AFB553998495}"/>
  <tableColumns count="3">
    <tableColumn id="1" xr3:uid="{1CB98285-B5F5-4917-8CA3-65F5165C8EBC}" uniqueName="1" name="ParentA" queryTableFieldId="1" dataDxfId="5"/>
    <tableColumn id="2" xr3:uid="{AFAA00DB-3631-4FA9-8A34-96F9AAE413D7}" uniqueName="2" name="ParentB" queryTableFieldId="2" dataDxfId="4"/>
    <tableColumn id="3" xr3:uid="{DB2699A4-8488-423F-B797-2ED143B0B539}" uniqueName="3" name="Child" queryTableFieldId="3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C1C004-2D43-4344-83AB-FA59EB0D85ED}" name="RemovedDupes" displayName="RemovedDupes" ref="A1:C9454" tableType="queryTable" totalsRowShown="0">
  <autoFilter ref="A1:C9454" xr:uid="{2EC1C004-2D43-4344-83AB-FA59EB0D85ED}"/>
  <tableColumns count="3">
    <tableColumn id="1" xr3:uid="{5BDFE7B4-03C7-493E-9800-B6B2F56D3E05}" uniqueName="1" name="ParentA" queryTableFieldId="1" dataDxfId="2"/>
    <tableColumn id="2" xr3:uid="{6BBFDDF9-5BFE-4127-9C65-2E362B648923}" uniqueName="2" name="ParentB" queryTableFieldId="2" dataDxfId="1"/>
    <tableColumn id="3" xr3:uid="{F279ADB5-0E8A-45B8-B763-28D0C2E2287C}" uniqueName="3" name="Child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49407-33ED-49B1-A14D-7F3157AEFC8C}">
  <dimension ref="A1:EI139"/>
  <sheetViews>
    <sheetView tabSelected="1" workbookViewId="0">
      <selection activeCell="A19" sqref="A19"/>
    </sheetView>
  </sheetViews>
  <sheetFormatPr defaultRowHeight="12.75" x14ac:dyDescent="0.2"/>
  <cols>
    <col min="1" max="1" width="10.42578125" customWidth="1"/>
    <col min="2" max="2" width="9.5703125" customWidth="1"/>
    <col min="5" max="5" width="9.5703125" customWidth="1"/>
    <col min="6" max="6" width="10.85546875" customWidth="1"/>
    <col min="11" max="11" width="10.85546875" customWidth="1"/>
    <col min="12" max="12" width="9.85546875" customWidth="1"/>
    <col min="14" max="14" width="14" customWidth="1"/>
    <col min="15" max="15" width="10.140625" customWidth="1"/>
    <col min="16" max="16" width="18" customWidth="1"/>
    <col min="18" max="18" width="11.5703125" customWidth="1"/>
    <col min="20" max="20" width="11" customWidth="1"/>
    <col min="22" max="22" width="11.5703125" customWidth="1"/>
    <col min="23" max="23" width="10" customWidth="1"/>
    <col min="25" max="25" width="9.28515625" customWidth="1"/>
    <col min="26" max="26" width="10.28515625" customWidth="1"/>
    <col min="28" max="28" width="11.7109375" customWidth="1"/>
    <col min="29" max="29" width="9.42578125" customWidth="1"/>
    <col min="30" max="30" width="10.140625" customWidth="1"/>
    <col min="31" max="31" width="10.7109375" customWidth="1"/>
    <col min="33" max="33" width="11.7109375" customWidth="1"/>
    <col min="36" max="36" width="12.85546875" customWidth="1"/>
    <col min="37" max="37" width="9.42578125" customWidth="1"/>
    <col min="38" max="38" width="14.42578125" customWidth="1"/>
    <col min="39" max="39" width="11.7109375" customWidth="1"/>
    <col min="40" max="40" width="15.28515625" customWidth="1"/>
    <col min="41" max="41" width="10.85546875" customWidth="1"/>
    <col min="43" max="43" width="10.140625" customWidth="1"/>
    <col min="44" max="44" width="12.5703125" customWidth="1"/>
    <col min="45" max="45" width="17.28515625" customWidth="1"/>
    <col min="46" max="46" width="10.140625" customWidth="1"/>
    <col min="47" max="47" width="9.85546875" customWidth="1"/>
    <col min="48" max="48" width="11.140625" customWidth="1"/>
    <col min="49" max="49" width="15.5703125" customWidth="1"/>
    <col min="50" max="50" width="12" customWidth="1"/>
    <col min="53" max="53" width="10.7109375" customWidth="1"/>
    <col min="54" max="54" width="11.140625" customWidth="1"/>
    <col min="55" max="55" width="15.5703125" customWidth="1"/>
    <col min="56" max="56" width="11.7109375" customWidth="1"/>
    <col min="57" max="57" width="10.7109375" customWidth="1"/>
    <col min="58" max="58" width="11.140625" customWidth="1"/>
    <col min="59" max="59" width="15.85546875" customWidth="1"/>
    <col min="61" max="61" width="11" customWidth="1"/>
    <col min="62" max="62" width="10.28515625" customWidth="1"/>
    <col min="63" max="63" width="9.5703125" customWidth="1"/>
    <col min="65" max="65" width="9.7109375" customWidth="1"/>
    <col min="68" max="68" width="10.140625" customWidth="1"/>
    <col min="70" max="70" width="11.85546875" customWidth="1"/>
    <col min="71" max="71" width="9.85546875" customWidth="1"/>
    <col min="72" max="72" width="11.42578125" customWidth="1"/>
    <col min="76" max="76" width="11.42578125" customWidth="1"/>
    <col min="77" max="77" width="15" customWidth="1"/>
    <col min="79" max="79" width="13.7109375" customWidth="1"/>
    <col min="80" max="80" width="9.28515625" customWidth="1"/>
    <col min="81" max="81" width="9.85546875" customWidth="1"/>
    <col min="82" max="82" width="9.28515625" customWidth="1"/>
    <col min="83" max="83" width="10.42578125" customWidth="1"/>
    <col min="84" max="84" width="11.140625" customWidth="1"/>
    <col min="85" max="85" width="10.85546875" customWidth="1"/>
    <col min="86" max="86" width="15.85546875" customWidth="1"/>
    <col min="88" max="88" width="9.42578125" customWidth="1"/>
    <col min="89" max="89" width="12.7109375" customWidth="1"/>
    <col min="90" max="90" width="9.5703125" customWidth="1"/>
    <col min="92" max="92" width="10" customWidth="1"/>
    <col min="94" max="94" width="9.28515625" customWidth="1"/>
    <col min="95" max="95" width="10.85546875" customWidth="1"/>
    <col min="96" max="96" width="15.7109375" customWidth="1"/>
    <col min="97" max="97" width="9.85546875" customWidth="1"/>
    <col min="98" max="98" width="14.28515625" customWidth="1"/>
    <col min="99" max="99" width="10" customWidth="1"/>
    <col min="100" max="100" width="9.85546875" customWidth="1"/>
    <col min="101" max="101" width="11.5703125" customWidth="1"/>
    <col min="102" max="102" width="16" customWidth="1"/>
    <col min="103" max="103" width="12.42578125" customWidth="1"/>
    <col min="104" max="104" width="16" customWidth="1"/>
    <col min="105" max="105" width="12.140625" customWidth="1"/>
    <col min="106" max="106" width="17" customWidth="1"/>
    <col min="107" max="107" width="9.28515625" customWidth="1"/>
    <col min="108" max="108" width="9.5703125" customWidth="1"/>
    <col min="109" max="109" width="12.5703125" customWidth="1"/>
    <col min="110" max="110" width="10.85546875" customWidth="1"/>
    <col min="111" max="111" width="13.85546875" customWidth="1"/>
    <col min="112" max="112" width="13" customWidth="1"/>
    <col min="113" max="113" width="18" customWidth="1"/>
    <col min="114" max="114" width="9.5703125" customWidth="1"/>
    <col min="115" max="115" width="15" customWidth="1"/>
    <col min="116" max="116" width="10.140625" customWidth="1"/>
    <col min="117" max="117" width="10.7109375" customWidth="1"/>
    <col min="119" max="119" width="9.28515625" customWidth="1"/>
    <col min="120" max="120" width="11" customWidth="1"/>
    <col min="121" max="121" width="11.42578125" customWidth="1"/>
    <col min="122" max="122" width="10" customWidth="1"/>
    <col min="123" max="123" width="11.7109375" customWidth="1"/>
    <col min="125" max="125" width="12.140625" customWidth="1"/>
    <col min="126" max="126" width="16.5703125" customWidth="1"/>
    <col min="127" max="127" width="9.42578125" customWidth="1"/>
    <col min="128" max="128" width="14.28515625" customWidth="1"/>
    <col min="129" max="129" width="10.5703125" customWidth="1"/>
    <col min="131" max="131" width="13" customWidth="1"/>
    <col min="134" max="134" width="13.7109375" customWidth="1"/>
    <col min="135" max="135" width="10.28515625" customWidth="1"/>
    <col min="136" max="136" width="11.5703125" customWidth="1"/>
    <col min="137" max="137" width="11.7109375" customWidth="1"/>
    <col min="138" max="138" width="16.140625" customWidth="1"/>
    <col min="139" max="139" width="10.140625" customWidth="1"/>
  </cols>
  <sheetData>
    <row r="1" spans="1:139" x14ac:dyDescent="0.2">
      <c r="A1" t="s">
        <v>300</v>
      </c>
      <c r="B1" t="s">
        <v>75</v>
      </c>
      <c r="C1" t="s">
        <v>17</v>
      </c>
      <c r="D1" t="s">
        <v>20</v>
      </c>
      <c r="E1" t="s">
        <v>78</v>
      </c>
      <c r="F1" t="s">
        <v>44</v>
      </c>
      <c r="G1" t="s">
        <v>46</v>
      </c>
      <c r="H1" t="s">
        <v>117</v>
      </c>
      <c r="I1" t="s">
        <v>124</v>
      </c>
      <c r="J1" t="s">
        <v>113</v>
      </c>
      <c r="K1" t="s">
        <v>99</v>
      </c>
      <c r="L1" t="s">
        <v>100</v>
      </c>
      <c r="M1" t="s">
        <v>65</v>
      </c>
      <c r="N1" t="s">
        <v>66</v>
      </c>
      <c r="O1" t="s">
        <v>54</v>
      </c>
      <c r="P1" t="s">
        <v>55</v>
      </c>
      <c r="Q1" t="s">
        <v>133</v>
      </c>
      <c r="R1" t="s">
        <v>59</v>
      </c>
      <c r="S1" t="s">
        <v>125</v>
      </c>
      <c r="T1" t="s">
        <v>27</v>
      </c>
      <c r="U1" t="s">
        <v>23</v>
      </c>
      <c r="V1" t="s">
        <v>25</v>
      </c>
      <c r="W1" t="s">
        <v>114</v>
      </c>
      <c r="X1" t="s">
        <v>96</v>
      </c>
      <c r="Y1" t="s">
        <v>47</v>
      </c>
      <c r="Z1" t="s">
        <v>72</v>
      </c>
      <c r="AA1" t="s">
        <v>87</v>
      </c>
      <c r="AB1" t="s">
        <v>88</v>
      </c>
      <c r="AC1" t="s">
        <v>19</v>
      </c>
      <c r="AD1" t="s">
        <v>31</v>
      </c>
      <c r="AE1" t="s">
        <v>126</v>
      </c>
      <c r="AF1" t="s">
        <v>42</v>
      </c>
      <c r="AG1" t="s">
        <v>93</v>
      </c>
      <c r="AH1" t="s">
        <v>13</v>
      </c>
      <c r="AI1" t="s">
        <v>49</v>
      </c>
      <c r="AJ1" t="s">
        <v>50</v>
      </c>
      <c r="AK1" t="s">
        <v>56</v>
      </c>
      <c r="AL1" t="s">
        <v>57</v>
      </c>
      <c r="AM1" t="s">
        <v>91</v>
      </c>
      <c r="AN1" t="s">
        <v>92</v>
      </c>
      <c r="AO1" t="s">
        <v>136</v>
      </c>
      <c r="AP1" t="s">
        <v>16</v>
      </c>
      <c r="AQ1" t="s">
        <v>89</v>
      </c>
      <c r="AR1" t="s">
        <v>33</v>
      </c>
      <c r="AS1" t="s">
        <v>34</v>
      </c>
      <c r="AT1" t="s">
        <v>95</v>
      </c>
      <c r="AU1" t="s">
        <v>110</v>
      </c>
      <c r="AV1" t="s">
        <v>62</v>
      </c>
      <c r="AW1" t="s">
        <v>63</v>
      </c>
      <c r="AX1" t="s">
        <v>22</v>
      </c>
      <c r="AY1" t="s">
        <v>2</v>
      </c>
      <c r="AZ1" t="s">
        <v>32</v>
      </c>
      <c r="BA1" t="s">
        <v>18</v>
      </c>
      <c r="BB1" t="s">
        <v>76</v>
      </c>
      <c r="BC1" t="s">
        <v>77</v>
      </c>
      <c r="BD1" t="s">
        <v>79</v>
      </c>
      <c r="BE1" t="s">
        <v>48</v>
      </c>
      <c r="BF1" t="s">
        <v>111</v>
      </c>
      <c r="BG1" t="s">
        <v>112</v>
      </c>
      <c r="BH1" t="s">
        <v>51</v>
      </c>
      <c r="BI1" t="s">
        <v>8</v>
      </c>
      <c r="BJ1" t="s">
        <v>35</v>
      </c>
      <c r="BK1" t="s">
        <v>52</v>
      </c>
      <c r="BL1" t="s">
        <v>122</v>
      </c>
      <c r="BM1" t="s">
        <v>123</v>
      </c>
      <c r="BN1" t="s">
        <v>21</v>
      </c>
      <c r="BO1" t="s">
        <v>128</v>
      </c>
      <c r="BP1" t="s">
        <v>43</v>
      </c>
      <c r="BQ1" t="s">
        <v>102</v>
      </c>
      <c r="BR1" t="s">
        <v>103</v>
      </c>
      <c r="BS1" t="s">
        <v>106</v>
      </c>
      <c r="BT1" t="s">
        <v>105</v>
      </c>
      <c r="BU1" t="s">
        <v>74</v>
      </c>
      <c r="BV1" t="s">
        <v>26</v>
      </c>
      <c r="BW1" t="s">
        <v>81</v>
      </c>
      <c r="BX1" t="s">
        <v>29</v>
      </c>
      <c r="BY1" t="s">
        <v>30</v>
      </c>
      <c r="BZ1" t="s">
        <v>118</v>
      </c>
      <c r="CA1" t="s">
        <v>119</v>
      </c>
      <c r="CB1" t="s">
        <v>86</v>
      </c>
      <c r="CC1" t="s">
        <v>28</v>
      </c>
      <c r="CD1" t="s">
        <v>127</v>
      </c>
      <c r="CE1" t="s">
        <v>80</v>
      </c>
      <c r="CF1" t="s">
        <v>41</v>
      </c>
      <c r="CG1" t="s">
        <v>130</v>
      </c>
      <c r="CH1" t="s">
        <v>131</v>
      </c>
      <c r="CI1" t="s">
        <v>11</v>
      </c>
      <c r="CJ1" t="s">
        <v>6</v>
      </c>
      <c r="CK1" t="s">
        <v>3</v>
      </c>
      <c r="CL1" t="s">
        <v>69</v>
      </c>
      <c r="CM1" t="s">
        <v>135</v>
      </c>
      <c r="CN1" t="s">
        <v>132</v>
      </c>
      <c r="CO1" t="s">
        <v>129</v>
      </c>
      <c r="CP1" t="s">
        <v>116</v>
      </c>
      <c r="CQ1" t="s">
        <v>36</v>
      </c>
      <c r="CR1" t="s">
        <v>37</v>
      </c>
      <c r="CS1" t="s">
        <v>70</v>
      </c>
      <c r="CT1" t="s">
        <v>71</v>
      </c>
      <c r="CU1" t="s">
        <v>5</v>
      </c>
      <c r="CV1" t="s">
        <v>24</v>
      </c>
      <c r="CW1" t="s">
        <v>10</v>
      </c>
      <c r="CX1" t="s">
        <v>12</v>
      </c>
      <c r="CY1" t="s">
        <v>107</v>
      </c>
      <c r="CZ1" t="s">
        <v>108</v>
      </c>
      <c r="DA1" t="s">
        <v>14</v>
      </c>
      <c r="DB1" t="s">
        <v>15</v>
      </c>
      <c r="DC1" t="s">
        <v>101</v>
      </c>
      <c r="DD1" t="s">
        <v>109</v>
      </c>
      <c r="DE1" t="s">
        <v>61</v>
      </c>
      <c r="DF1" t="s">
        <v>73</v>
      </c>
      <c r="DG1" t="s">
        <v>60</v>
      </c>
      <c r="DH1" t="s">
        <v>84</v>
      </c>
      <c r="DI1" t="s">
        <v>85</v>
      </c>
      <c r="DJ1" t="s">
        <v>137</v>
      </c>
      <c r="DK1" t="s">
        <v>138</v>
      </c>
      <c r="DL1" t="s">
        <v>134</v>
      </c>
      <c r="DM1" t="s">
        <v>40</v>
      </c>
      <c r="DN1" t="s">
        <v>39</v>
      </c>
      <c r="DO1" t="s">
        <v>104</v>
      </c>
      <c r="DP1" t="s">
        <v>9</v>
      </c>
      <c r="DQ1" t="s">
        <v>58</v>
      </c>
      <c r="DR1" t="s">
        <v>4</v>
      </c>
      <c r="DS1" t="s">
        <v>90</v>
      </c>
      <c r="DT1" t="s">
        <v>1</v>
      </c>
      <c r="DU1" t="s">
        <v>67</v>
      </c>
      <c r="DV1" t="s">
        <v>68</v>
      </c>
      <c r="DW1" t="s">
        <v>120</v>
      </c>
      <c r="DX1" t="s">
        <v>121</v>
      </c>
      <c r="DY1" t="s">
        <v>53</v>
      </c>
      <c r="DZ1" t="s">
        <v>82</v>
      </c>
      <c r="EA1" t="s">
        <v>83</v>
      </c>
      <c r="EB1" t="s">
        <v>38</v>
      </c>
      <c r="EC1" t="s">
        <v>97</v>
      </c>
      <c r="ED1" t="s">
        <v>115</v>
      </c>
      <c r="EE1" t="s">
        <v>98</v>
      </c>
      <c r="EF1" t="s">
        <v>94</v>
      </c>
      <c r="EG1" t="s">
        <v>7</v>
      </c>
      <c r="EH1" t="s">
        <v>45</v>
      </c>
      <c r="EI1" t="s">
        <v>64</v>
      </c>
    </row>
    <row r="2" spans="1:139" x14ac:dyDescent="0.2">
      <c r="A2" t="s">
        <v>75</v>
      </c>
      <c r="B2" t="s">
        <v>75</v>
      </c>
      <c r="C2" t="s">
        <v>75</v>
      </c>
      <c r="D2" t="s">
        <v>87</v>
      </c>
      <c r="E2" t="s">
        <v>133</v>
      </c>
      <c r="F2" t="s">
        <v>78</v>
      </c>
      <c r="G2" t="s">
        <v>44</v>
      </c>
      <c r="H2" t="s">
        <v>78</v>
      </c>
      <c r="I2" t="s">
        <v>65</v>
      </c>
      <c r="J2" t="s">
        <v>110</v>
      </c>
      <c r="K2" t="s">
        <v>117</v>
      </c>
      <c r="L2" t="s">
        <v>132</v>
      </c>
      <c r="M2" t="s">
        <v>56</v>
      </c>
      <c r="N2" t="s">
        <v>56</v>
      </c>
      <c r="O2" t="s">
        <v>99</v>
      </c>
      <c r="P2" t="s">
        <v>99</v>
      </c>
      <c r="Q2" t="s">
        <v>17</v>
      </c>
      <c r="R2" t="s">
        <v>78</v>
      </c>
      <c r="S2" t="s">
        <v>87</v>
      </c>
      <c r="T2" t="s">
        <v>78</v>
      </c>
      <c r="U2" t="s">
        <v>17</v>
      </c>
      <c r="V2" t="s">
        <v>99</v>
      </c>
      <c r="W2" t="s">
        <v>122</v>
      </c>
      <c r="X2" t="s">
        <v>13</v>
      </c>
      <c r="Y2" t="s">
        <v>126</v>
      </c>
      <c r="Z2" t="s">
        <v>27</v>
      </c>
      <c r="AA2" t="s">
        <v>87</v>
      </c>
      <c r="AB2" t="s">
        <v>23</v>
      </c>
      <c r="AC2" t="s">
        <v>135</v>
      </c>
      <c r="AD2" t="s">
        <v>70</v>
      </c>
      <c r="AE2" t="s">
        <v>41</v>
      </c>
      <c r="AF2" t="s">
        <v>65</v>
      </c>
      <c r="AG2" t="s">
        <v>136</v>
      </c>
      <c r="AH2" t="s">
        <v>44</v>
      </c>
      <c r="AI2" t="s">
        <v>42</v>
      </c>
      <c r="AJ2" t="s">
        <v>72</v>
      </c>
      <c r="AK2" t="s">
        <v>133</v>
      </c>
      <c r="AL2" t="s">
        <v>133</v>
      </c>
      <c r="AM2" t="s">
        <v>79</v>
      </c>
      <c r="AN2" t="s">
        <v>16</v>
      </c>
      <c r="AO2" t="s">
        <v>46</v>
      </c>
      <c r="AP2" t="s">
        <v>26</v>
      </c>
      <c r="AQ2" t="s">
        <v>96</v>
      </c>
      <c r="AR2" t="s">
        <v>136</v>
      </c>
      <c r="AS2" t="s">
        <v>136</v>
      </c>
      <c r="AT2" t="s">
        <v>79</v>
      </c>
      <c r="AU2" t="s">
        <v>59</v>
      </c>
      <c r="AV2" t="s">
        <v>48</v>
      </c>
      <c r="AW2" t="s">
        <v>48</v>
      </c>
      <c r="AX2" t="s">
        <v>40</v>
      </c>
      <c r="AY2" t="s">
        <v>114</v>
      </c>
      <c r="AZ2" t="s">
        <v>96</v>
      </c>
      <c r="BA2" t="s">
        <v>71</v>
      </c>
      <c r="BB2" t="s">
        <v>72</v>
      </c>
      <c r="BC2" t="s">
        <v>122</v>
      </c>
      <c r="BD2" t="s">
        <v>26</v>
      </c>
      <c r="BE2" t="s">
        <v>124</v>
      </c>
      <c r="BF2" t="s">
        <v>124</v>
      </c>
      <c r="BG2" t="s">
        <v>25</v>
      </c>
      <c r="BH2" t="s">
        <v>70</v>
      </c>
      <c r="BI2" t="s">
        <v>71</v>
      </c>
      <c r="BJ2" t="s">
        <v>32</v>
      </c>
      <c r="BK2" t="s">
        <v>132</v>
      </c>
      <c r="BL2" t="s">
        <v>27</v>
      </c>
      <c r="BM2" t="s">
        <v>80</v>
      </c>
      <c r="BN2" t="s">
        <v>114</v>
      </c>
      <c r="BO2" t="s">
        <v>18</v>
      </c>
      <c r="BP2" t="s">
        <v>81</v>
      </c>
      <c r="BQ2" t="s">
        <v>33</v>
      </c>
      <c r="BR2" t="s">
        <v>28</v>
      </c>
      <c r="BS2" t="s">
        <v>96</v>
      </c>
      <c r="BT2" t="s">
        <v>81</v>
      </c>
      <c r="BU2" t="s">
        <v>86</v>
      </c>
      <c r="BV2" t="s">
        <v>126</v>
      </c>
      <c r="BW2" t="s">
        <v>72</v>
      </c>
      <c r="BX2" t="s">
        <v>86</v>
      </c>
      <c r="BY2" t="s">
        <v>114</v>
      </c>
      <c r="BZ2" t="s">
        <v>111</v>
      </c>
      <c r="CA2" t="s">
        <v>39</v>
      </c>
      <c r="CB2" t="s">
        <v>110</v>
      </c>
      <c r="CC2" t="s">
        <v>135</v>
      </c>
      <c r="CD2" t="s">
        <v>81</v>
      </c>
      <c r="CE2" t="s">
        <v>26</v>
      </c>
      <c r="CF2" t="s">
        <v>78</v>
      </c>
      <c r="CG2" t="s">
        <v>31</v>
      </c>
      <c r="CH2" t="s">
        <v>51</v>
      </c>
      <c r="CI2" t="s">
        <v>31</v>
      </c>
      <c r="CJ2" t="s">
        <v>28</v>
      </c>
      <c r="CK2" t="s">
        <v>33</v>
      </c>
      <c r="CL2" t="s">
        <v>49</v>
      </c>
      <c r="CM2" t="s">
        <v>13</v>
      </c>
      <c r="CN2" t="s">
        <v>25</v>
      </c>
      <c r="CO2" t="s">
        <v>70</v>
      </c>
      <c r="CP2" t="s">
        <v>79</v>
      </c>
      <c r="CQ2" t="s">
        <v>39</v>
      </c>
      <c r="CR2" t="s">
        <v>39</v>
      </c>
      <c r="CS2" t="s">
        <v>65</v>
      </c>
      <c r="CT2" t="s">
        <v>65</v>
      </c>
      <c r="CU2" t="s">
        <v>40</v>
      </c>
      <c r="CV2" t="s">
        <v>21</v>
      </c>
      <c r="CW2" t="s">
        <v>49</v>
      </c>
      <c r="CX2" t="s">
        <v>8</v>
      </c>
      <c r="CY2" t="s">
        <v>106</v>
      </c>
      <c r="CZ2" t="s">
        <v>19</v>
      </c>
      <c r="DA2" t="s">
        <v>135</v>
      </c>
      <c r="DB2" t="s">
        <v>113</v>
      </c>
      <c r="DC2" t="s">
        <v>114</v>
      </c>
      <c r="DD2" t="s">
        <v>32</v>
      </c>
      <c r="DE2" t="s">
        <v>28</v>
      </c>
      <c r="DF2" t="s">
        <v>40</v>
      </c>
      <c r="DG2" t="s">
        <v>79</v>
      </c>
      <c r="DH2" t="s">
        <v>89</v>
      </c>
      <c r="DI2" t="s">
        <v>106</v>
      </c>
      <c r="DJ2" t="s">
        <v>79</v>
      </c>
      <c r="DK2" t="s">
        <v>40</v>
      </c>
      <c r="DL2" t="s">
        <v>93</v>
      </c>
      <c r="DM2" t="s">
        <v>47</v>
      </c>
      <c r="DN2" t="s">
        <v>54</v>
      </c>
      <c r="DO2" t="s">
        <v>93</v>
      </c>
      <c r="DP2" t="s">
        <v>105</v>
      </c>
      <c r="DQ2" t="s">
        <v>74</v>
      </c>
      <c r="DR2" t="s">
        <v>29</v>
      </c>
      <c r="DS2" t="s">
        <v>14</v>
      </c>
      <c r="DT2" t="s">
        <v>111</v>
      </c>
      <c r="DU2" t="s">
        <v>89</v>
      </c>
      <c r="DV2" t="s">
        <v>32</v>
      </c>
      <c r="DW2" t="s">
        <v>43</v>
      </c>
      <c r="DX2" t="s">
        <v>127</v>
      </c>
      <c r="DY2" t="s">
        <v>74</v>
      </c>
      <c r="DZ2" t="s">
        <v>14</v>
      </c>
      <c r="EA2" t="s">
        <v>28</v>
      </c>
      <c r="EB2" t="s">
        <v>33</v>
      </c>
      <c r="EC2" t="s">
        <v>21</v>
      </c>
      <c r="ED2" t="s">
        <v>43</v>
      </c>
      <c r="EE2" t="s">
        <v>101</v>
      </c>
      <c r="EF2" t="s">
        <v>43</v>
      </c>
      <c r="EG2" t="s">
        <v>2</v>
      </c>
      <c r="EH2" t="s">
        <v>2</v>
      </c>
      <c r="EI2" t="s">
        <v>101</v>
      </c>
    </row>
    <row r="3" spans="1:139" x14ac:dyDescent="0.2">
      <c r="A3" t="s">
        <v>17</v>
      </c>
      <c r="B3" t="s">
        <v>75</v>
      </c>
      <c r="C3" t="s">
        <v>17</v>
      </c>
      <c r="D3" t="s">
        <v>87</v>
      </c>
      <c r="E3" t="s">
        <v>133</v>
      </c>
      <c r="F3" t="s">
        <v>78</v>
      </c>
      <c r="G3" t="s">
        <v>44</v>
      </c>
      <c r="H3" t="s">
        <v>78</v>
      </c>
      <c r="I3" t="s">
        <v>99</v>
      </c>
      <c r="J3" t="s">
        <v>110</v>
      </c>
      <c r="K3" t="s">
        <v>41</v>
      </c>
      <c r="L3" t="s">
        <v>132</v>
      </c>
      <c r="M3" t="s">
        <v>56</v>
      </c>
      <c r="N3" t="s">
        <v>117</v>
      </c>
      <c r="O3" t="s">
        <v>99</v>
      </c>
      <c r="P3" t="s">
        <v>99</v>
      </c>
      <c r="Q3" t="s">
        <v>23</v>
      </c>
      <c r="R3" t="s">
        <v>78</v>
      </c>
      <c r="S3" t="s">
        <v>87</v>
      </c>
      <c r="T3" t="s">
        <v>56</v>
      </c>
      <c r="U3" t="s">
        <v>17</v>
      </c>
      <c r="V3" t="s">
        <v>126</v>
      </c>
      <c r="W3" t="s">
        <v>72</v>
      </c>
      <c r="X3" t="s">
        <v>13</v>
      </c>
      <c r="Y3" t="s">
        <v>126</v>
      </c>
      <c r="Z3" t="s">
        <v>65</v>
      </c>
      <c r="AA3" t="s">
        <v>75</v>
      </c>
      <c r="AB3" t="s">
        <v>133</v>
      </c>
      <c r="AC3" t="s">
        <v>135</v>
      </c>
      <c r="AD3" t="s">
        <v>70</v>
      </c>
      <c r="AE3" t="s">
        <v>44</v>
      </c>
      <c r="AF3" t="s">
        <v>65</v>
      </c>
      <c r="AG3" t="s">
        <v>136</v>
      </c>
      <c r="AH3" t="s">
        <v>59</v>
      </c>
      <c r="AI3" t="s">
        <v>71</v>
      </c>
      <c r="AJ3" t="s">
        <v>42</v>
      </c>
      <c r="AK3" t="s">
        <v>78</v>
      </c>
      <c r="AL3" t="s">
        <v>133</v>
      </c>
      <c r="AM3" t="s">
        <v>79</v>
      </c>
      <c r="AN3" t="s">
        <v>33</v>
      </c>
      <c r="AO3" t="s">
        <v>13</v>
      </c>
      <c r="AP3" t="s">
        <v>136</v>
      </c>
      <c r="AQ3" t="s">
        <v>96</v>
      </c>
      <c r="AR3" t="s">
        <v>136</v>
      </c>
      <c r="AS3" t="s">
        <v>96</v>
      </c>
      <c r="AT3" t="s">
        <v>80</v>
      </c>
      <c r="AU3" t="s">
        <v>27</v>
      </c>
      <c r="AV3" t="s">
        <v>48</v>
      </c>
      <c r="AW3" t="s">
        <v>111</v>
      </c>
      <c r="AX3" t="s">
        <v>40</v>
      </c>
      <c r="AY3" t="s">
        <v>114</v>
      </c>
      <c r="AZ3" t="s">
        <v>96</v>
      </c>
      <c r="BA3" t="s">
        <v>71</v>
      </c>
      <c r="BB3" t="s">
        <v>72</v>
      </c>
      <c r="BC3" t="s">
        <v>122</v>
      </c>
      <c r="BD3" t="s">
        <v>26</v>
      </c>
      <c r="BE3" t="s">
        <v>124</v>
      </c>
      <c r="BF3" t="s">
        <v>54</v>
      </c>
      <c r="BG3" t="s">
        <v>25</v>
      </c>
      <c r="BH3" t="s">
        <v>124</v>
      </c>
      <c r="BI3" t="s">
        <v>70</v>
      </c>
      <c r="BJ3" t="s">
        <v>32</v>
      </c>
      <c r="BK3" t="s">
        <v>40</v>
      </c>
      <c r="BL3" t="s">
        <v>27</v>
      </c>
      <c r="BM3" t="s">
        <v>16</v>
      </c>
      <c r="BN3" t="s">
        <v>114</v>
      </c>
      <c r="BO3" t="s">
        <v>8</v>
      </c>
      <c r="BP3" t="s">
        <v>81</v>
      </c>
      <c r="BQ3" t="s">
        <v>93</v>
      </c>
      <c r="BR3" t="s">
        <v>28</v>
      </c>
      <c r="BS3" t="s">
        <v>135</v>
      </c>
      <c r="BT3" t="s">
        <v>81</v>
      </c>
      <c r="BU3" t="s">
        <v>86</v>
      </c>
      <c r="BV3" t="s">
        <v>126</v>
      </c>
      <c r="BW3" t="s">
        <v>72</v>
      </c>
      <c r="BX3" t="s">
        <v>114</v>
      </c>
      <c r="BY3" t="s">
        <v>114</v>
      </c>
      <c r="BZ3" t="s">
        <v>39</v>
      </c>
      <c r="CA3" t="s">
        <v>39</v>
      </c>
      <c r="CB3" t="s">
        <v>122</v>
      </c>
      <c r="CC3" t="s">
        <v>113</v>
      </c>
      <c r="CD3" t="s">
        <v>81</v>
      </c>
      <c r="CE3" t="s">
        <v>26</v>
      </c>
      <c r="CF3" t="s">
        <v>78</v>
      </c>
      <c r="CG3" t="s">
        <v>31</v>
      </c>
      <c r="CH3" t="s">
        <v>51</v>
      </c>
      <c r="CI3" t="s">
        <v>129</v>
      </c>
      <c r="CJ3" t="s">
        <v>28</v>
      </c>
      <c r="CK3" t="s">
        <v>33</v>
      </c>
      <c r="CL3" t="s">
        <v>18</v>
      </c>
      <c r="CM3" t="s">
        <v>110</v>
      </c>
      <c r="CN3" t="s">
        <v>47</v>
      </c>
      <c r="CO3" t="s">
        <v>70</v>
      </c>
      <c r="CP3" t="s">
        <v>79</v>
      </c>
      <c r="CQ3" t="s">
        <v>39</v>
      </c>
      <c r="CR3" t="s">
        <v>132</v>
      </c>
      <c r="CS3" t="s">
        <v>65</v>
      </c>
      <c r="CT3" t="s">
        <v>65</v>
      </c>
      <c r="CU3" t="s">
        <v>40</v>
      </c>
      <c r="CV3" t="s">
        <v>2</v>
      </c>
      <c r="CW3" t="s">
        <v>49</v>
      </c>
      <c r="CX3" t="s">
        <v>31</v>
      </c>
      <c r="CY3" t="s">
        <v>19</v>
      </c>
      <c r="CZ3" t="s">
        <v>14</v>
      </c>
      <c r="DA3" t="s">
        <v>135</v>
      </c>
      <c r="DB3" t="s">
        <v>86</v>
      </c>
      <c r="DC3" t="s">
        <v>76</v>
      </c>
      <c r="DD3" t="s">
        <v>89</v>
      </c>
      <c r="DE3" t="s">
        <v>28</v>
      </c>
      <c r="DF3" t="s">
        <v>79</v>
      </c>
      <c r="DG3" t="s">
        <v>79</v>
      </c>
      <c r="DH3" t="s">
        <v>106</v>
      </c>
      <c r="DI3" t="s">
        <v>106</v>
      </c>
      <c r="DJ3" t="s">
        <v>79</v>
      </c>
      <c r="DK3" t="s">
        <v>40</v>
      </c>
      <c r="DL3" t="s">
        <v>32</v>
      </c>
      <c r="DM3" t="s">
        <v>47</v>
      </c>
      <c r="DN3" t="s">
        <v>25</v>
      </c>
      <c r="DO3" t="s">
        <v>93</v>
      </c>
      <c r="DP3" t="s">
        <v>105</v>
      </c>
      <c r="DQ3" t="s">
        <v>74</v>
      </c>
      <c r="DR3" t="s">
        <v>21</v>
      </c>
      <c r="DS3" t="s">
        <v>14</v>
      </c>
      <c r="DT3" t="s">
        <v>111</v>
      </c>
      <c r="DU3" t="s">
        <v>89</v>
      </c>
      <c r="DV3" t="s">
        <v>89</v>
      </c>
      <c r="DW3" t="s">
        <v>127</v>
      </c>
      <c r="DX3" t="s">
        <v>127</v>
      </c>
      <c r="DY3" t="s">
        <v>74</v>
      </c>
      <c r="DZ3" t="s">
        <v>28</v>
      </c>
      <c r="EA3" t="s">
        <v>74</v>
      </c>
      <c r="EB3" t="s">
        <v>33</v>
      </c>
      <c r="EC3" t="s">
        <v>21</v>
      </c>
      <c r="ED3" t="s">
        <v>43</v>
      </c>
      <c r="EE3" t="s">
        <v>43</v>
      </c>
      <c r="EF3" t="s">
        <v>43</v>
      </c>
      <c r="EG3" t="s">
        <v>2</v>
      </c>
      <c r="EH3" t="s">
        <v>101</v>
      </c>
      <c r="EI3" t="s">
        <v>101</v>
      </c>
    </row>
    <row r="4" spans="1:139" x14ac:dyDescent="0.2">
      <c r="A4" t="s">
        <v>20</v>
      </c>
      <c r="B4" t="s">
        <v>87</v>
      </c>
      <c r="C4" t="s">
        <v>87</v>
      </c>
      <c r="D4" t="s">
        <v>20</v>
      </c>
      <c r="E4" t="s">
        <v>75</v>
      </c>
      <c r="F4" t="s">
        <v>133</v>
      </c>
      <c r="G4" t="s">
        <v>56</v>
      </c>
      <c r="H4" t="s">
        <v>23</v>
      </c>
      <c r="I4" t="s">
        <v>65</v>
      </c>
      <c r="J4" t="s">
        <v>46</v>
      </c>
      <c r="K4" t="s">
        <v>78</v>
      </c>
      <c r="L4" t="s">
        <v>39</v>
      </c>
      <c r="M4" t="s">
        <v>78</v>
      </c>
      <c r="N4" t="s">
        <v>78</v>
      </c>
      <c r="O4" t="s">
        <v>65</v>
      </c>
      <c r="P4" t="s">
        <v>65</v>
      </c>
      <c r="Q4" t="s">
        <v>87</v>
      </c>
      <c r="R4" t="s">
        <v>133</v>
      </c>
      <c r="S4" t="s">
        <v>125</v>
      </c>
      <c r="T4" t="s">
        <v>78</v>
      </c>
      <c r="U4" t="s">
        <v>87</v>
      </c>
      <c r="V4" t="s">
        <v>65</v>
      </c>
      <c r="W4" t="s">
        <v>13</v>
      </c>
      <c r="X4" t="s">
        <v>126</v>
      </c>
      <c r="Y4" t="s">
        <v>65</v>
      </c>
      <c r="Z4" t="s">
        <v>44</v>
      </c>
      <c r="AA4" t="s">
        <v>125</v>
      </c>
      <c r="AB4" t="s">
        <v>75</v>
      </c>
      <c r="AC4" t="s">
        <v>136</v>
      </c>
      <c r="AD4" t="s">
        <v>42</v>
      </c>
      <c r="AE4" t="s">
        <v>56</v>
      </c>
      <c r="AF4" t="s">
        <v>59</v>
      </c>
      <c r="AG4" t="s">
        <v>26</v>
      </c>
      <c r="AH4" t="s">
        <v>117</v>
      </c>
      <c r="AI4" t="s">
        <v>72</v>
      </c>
      <c r="AJ4" t="s">
        <v>122</v>
      </c>
      <c r="AK4" t="s">
        <v>17</v>
      </c>
      <c r="AL4" t="s">
        <v>17</v>
      </c>
      <c r="AM4" t="s">
        <v>79</v>
      </c>
      <c r="AN4" t="s">
        <v>79</v>
      </c>
      <c r="AO4" t="s">
        <v>126</v>
      </c>
      <c r="AP4" t="s">
        <v>26</v>
      </c>
      <c r="AQ4" t="s">
        <v>136</v>
      </c>
      <c r="AR4" t="s">
        <v>26</v>
      </c>
      <c r="AS4" t="s">
        <v>26</v>
      </c>
      <c r="AT4" t="s">
        <v>79</v>
      </c>
      <c r="AU4" t="s">
        <v>41</v>
      </c>
      <c r="AV4" t="s">
        <v>51</v>
      </c>
      <c r="AW4" t="s">
        <v>51</v>
      </c>
      <c r="AX4" t="s">
        <v>132</v>
      </c>
      <c r="AY4" t="s">
        <v>86</v>
      </c>
      <c r="AZ4" t="s">
        <v>136</v>
      </c>
      <c r="BA4" t="s">
        <v>72</v>
      </c>
      <c r="BB4" t="s">
        <v>110</v>
      </c>
      <c r="BC4" t="s">
        <v>13</v>
      </c>
      <c r="BD4" t="s">
        <v>47</v>
      </c>
      <c r="BE4" t="s">
        <v>70</v>
      </c>
      <c r="BF4" t="s">
        <v>70</v>
      </c>
      <c r="BG4" t="s">
        <v>124</v>
      </c>
      <c r="BH4" t="s">
        <v>71</v>
      </c>
      <c r="BI4" t="s">
        <v>72</v>
      </c>
      <c r="BJ4" t="s">
        <v>33</v>
      </c>
      <c r="BK4" t="s">
        <v>39</v>
      </c>
      <c r="BL4" t="s">
        <v>44</v>
      </c>
      <c r="BM4" t="s">
        <v>79</v>
      </c>
      <c r="BN4" t="s">
        <v>86</v>
      </c>
      <c r="BO4" t="s">
        <v>49</v>
      </c>
      <c r="BP4" t="s">
        <v>114</v>
      </c>
      <c r="BQ4" t="s">
        <v>16</v>
      </c>
      <c r="BR4" t="s">
        <v>19</v>
      </c>
      <c r="BS4" t="s">
        <v>136</v>
      </c>
      <c r="BT4" t="s">
        <v>76</v>
      </c>
      <c r="BU4" t="s">
        <v>135</v>
      </c>
      <c r="BV4" t="s">
        <v>99</v>
      </c>
      <c r="BW4" t="s">
        <v>122</v>
      </c>
      <c r="BX4" t="s">
        <v>135</v>
      </c>
      <c r="BY4" t="s">
        <v>113</v>
      </c>
      <c r="BZ4" t="s">
        <v>48</v>
      </c>
      <c r="CA4" t="s">
        <v>48</v>
      </c>
      <c r="CB4" t="s">
        <v>13</v>
      </c>
      <c r="CC4" t="s">
        <v>96</v>
      </c>
      <c r="CD4" t="s">
        <v>114</v>
      </c>
      <c r="CE4" t="s">
        <v>47</v>
      </c>
      <c r="CF4" t="s">
        <v>23</v>
      </c>
      <c r="CG4" t="s">
        <v>18</v>
      </c>
      <c r="CH4" t="s">
        <v>31</v>
      </c>
      <c r="CI4" t="s">
        <v>8</v>
      </c>
      <c r="CJ4" t="s">
        <v>14</v>
      </c>
      <c r="CK4" t="s">
        <v>80</v>
      </c>
      <c r="CL4" t="s">
        <v>81</v>
      </c>
      <c r="CM4" t="s">
        <v>46</v>
      </c>
      <c r="CN4" t="s">
        <v>124</v>
      </c>
      <c r="CO4" t="s">
        <v>71</v>
      </c>
      <c r="CP4" t="s">
        <v>40</v>
      </c>
      <c r="CQ4" t="s">
        <v>111</v>
      </c>
      <c r="CR4" t="s">
        <v>111</v>
      </c>
      <c r="CS4" t="s">
        <v>27</v>
      </c>
      <c r="CT4" t="s">
        <v>27</v>
      </c>
      <c r="CU4" t="s">
        <v>39</v>
      </c>
      <c r="CV4" t="s">
        <v>29</v>
      </c>
      <c r="CW4" t="s">
        <v>81</v>
      </c>
      <c r="CX4" t="s">
        <v>49</v>
      </c>
      <c r="CY4" t="s">
        <v>89</v>
      </c>
      <c r="CZ4" t="s">
        <v>89</v>
      </c>
      <c r="DA4" t="s">
        <v>96</v>
      </c>
      <c r="DB4" t="s">
        <v>135</v>
      </c>
      <c r="DC4" t="s">
        <v>114</v>
      </c>
      <c r="DD4" t="s">
        <v>93</v>
      </c>
      <c r="DE4" t="s">
        <v>14</v>
      </c>
      <c r="DF4" t="s">
        <v>40</v>
      </c>
      <c r="DG4" t="s">
        <v>40</v>
      </c>
      <c r="DH4" t="s">
        <v>32</v>
      </c>
      <c r="DI4" t="s">
        <v>32</v>
      </c>
      <c r="DJ4" t="s">
        <v>40</v>
      </c>
      <c r="DK4" t="s">
        <v>132</v>
      </c>
      <c r="DL4" t="s">
        <v>33</v>
      </c>
      <c r="DM4" t="s">
        <v>54</v>
      </c>
      <c r="DN4" t="s">
        <v>70</v>
      </c>
      <c r="DO4" t="s">
        <v>33</v>
      </c>
      <c r="DP4" t="s">
        <v>127</v>
      </c>
      <c r="DQ4" t="s">
        <v>28</v>
      </c>
      <c r="DR4" t="s">
        <v>74</v>
      </c>
      <c r="DS4" t="s">
        <v>106</v>
      </c>
      <c r="DT4" t="s">
        <v>48</v>
      </c>
      <c r="DU4" t="s">
        <v>93</v>
      </c>
      <c r="DV4" t="s">
        <v>93</v>
      </c>
      <c r="DW4" t="s">
        <v>101</v>
      </c>
      <c r="DX4" t="s">
        <v>43</v>
      </c>
      <c r="DY4" t="s">
        <v>28</v>
      </c>
      <c r="DZ4" t="s">
        <v>106</v>
      </c>
      <c r="EA4" t="s">
        <v>28</v>
      </c>
      <c r="EB4" t="s">
        <v>16</v>
      </c>
      <c r="EC4" t="s">
        <v>29</v>
      </c>
      <c r="ED4" t="s">
        <v>101</v>
      </c>
      <c r="EE4" t="s">
        <v>2</v>
      </c>
      <c r="EF4" t="s">
        <v>2</v>
      </c>
      <c r="EG4" t="s">
        <v>29</v>
      </c>
      <c r="EH4" t="s">
        <v>21</v>
      </c>
      <c r="EI4" t="s">
        <v>2</v>
      </c>
    </row>
    <row r="5" spans="1:139" x14ac:dyDescent="0.2">
      <c r="A5" t="s">
        <v>78</v>
      </c>
      <c r="B5" t="s">
        <v>133</v>
      </c>
      <c r="C5" t="s">
        <v>133</v>
      </c>
      <c r="D5" t="s">
        <v>75</v>
      </c>
      <c r="E5" t="s">
        <v>78</v>
      </c>
      <c r="F5" t="s">
        <v>56</v>
      </c>
      <c r="G5" t="s">
        <v>27</v>
      </c>
      <c r="H5" t="s">
        <v>56</v>
      </c>
      <c r="I5" t="s">
        <v>126</v>
      </c>
      <c r="J5" t="s">
        <v>72</v>
      </c>
      <c r="K5" t="s">
        <v>59</v>
      </c>
      <c r="L5" t="s">
        <v>40</v>
      </c>
      <c r="M5" t="s">
        <v>44</v>
      </c>
      <c r="N5" t="s">
        <v>44</v>
      </c>
      <c r="O5" t="s">
        <v>126</v>
      </c>
      <c r="P5" t="s">
        <v>126</v>
      </c>
      <c r="Q5" t="s">
        <v>78</v>
      </c>
      <c r="R5" t="s">
        <v>117</v>
      </c>
      <c r="S5" t="s">
        <v>17</v>
      </c>
      <c r="T5" t="s">
        <v>41</v>
      </c>
      <c r="U5" t="s">
        <v>133</v>
      </c>
      <c r="V5" t="s">
        <v>46</v>
      </c>
      <c r="W5" t="s">
        <v>42</v>
      </c>
      <c r="X5" t="s">
        <v>122</v>
      </c>
      <c r="Y5" t="s">
        <v>13</v>
      </c>
      <c r="Z5" t="s">
        <v>65</v>
      </c>
      <c r="AA5" t="s">
        <v>23</v>
      </c>
      <c r="AB5" t="s">
        <v>78</v>
      </c>
      <c r="AC5" t="s">
        <v>86</v>
      </c>
      <c r="AD5" t="s">
        <v>124</v>
      </c>
      <c r="AE5" t="s">
        <v>27</v>
      </c>
      <c r="AF5" t="s">
        <v>99</v>
      </c>
      <c r="AG5" t="s">
        <v>135</v>
      </c>
      <c r="AH5" t="s">
        <v>65</v>
      </c>
      <c r="AI5" t="s">
        <v>70</v>
      </c>
      <c r="AJ5" t="s">
        <v>70</v>
      </c>
      <c r="AK5" t="s">
        <v>78</v>
      </c>
      <c r="AL5" t="s">
        <v>78</v>
      </c>
      <c r="AM5" t="s">
        <v>16</v>
      </c>
      <c r="AN5" t="s">
        <v>93</v>
      </c>
      <c r="AO5" t="s">
        <v>110</v>
      </c>
      <c r="AP5" t="s">
        <v>96</v>
      </c>
      <c r="AQ5" t="s">
        <v>135</v>
      </c>
      <c r="AR5" t="s">
        <v>96</v>
      </c>
      <c r="AS5" t="s">
        <v>135</v>
      </c>
      <c r="AT5" t="s">
        <v>33</v>
      </c>
      <c r="AU5" t="s">
        <v>65</v>
      </c>
      <c r="AV5" t="s">
        <v>39</v>
      </c>
      <c r="AW5" t="s">
        <v>39</v>
      </c>
      <c r="AX5" t="s">
        <v>79</v>
      </c>
      <c r="AY5" t="s">
        <v>81</v>
      </c>
      <c r="AZ5" t="s">
        <v>135</v>
      </c>
      <c r="BA5" t="s">
        <v>70</v>
      </c>
      <c r="BB5" t="s">
        <v>71</v>
      </c>
      <c r="BC5" t="s">
        <v>72</v>
      </c>
      <c r="BD5" t="s">
        <v>136</v>
      </c>
      <c r="BE5" t="s">
        <v>25</v>
      </c>
      <c r="BF5" t="s">
        <v>47</v>
      </c>
      <c r="BG5" t="s">
        <v>26</v>
      </c>
      <c r="BH5" t="s">
        <v>25</v>
      </c>
      <c r="BI5" t="s">
        <v>124</v>
      </c>
      <c r="BJ5" t="s">
        <v>106</v>
      </c>
      <c r="BK5" t="s">
        <v>40</v>
      </c>
      <c r="BL5" t="s">
        <v>65</v>
      </c>
      <c r="BM5" t="s">
        <v>33</v>
      </c>
      <c r="BN5" t="s">
        <v>81</v>
      </c>
      <c r="BO5" t="s">
        <v>31</v>
      </c>
      <c r="BP5" t="s">
        <v>49</v>
      </c>
      <c r="BQ5" t="s">
        <v>32</v>
      </c>
      <c r="BR5" t="s">
        <v>74</v>
      </c>
      <c r="BS5" t="s">
        <v>113</v>
      </c>
      <c r="BT5" t="s">
        <v>49</v>
      </c>
      <c r="BU5" t="s">
        <v>114</v>
      </c>
      <c r="BV5" t="s">
        <v>13</v>
      </c>
      <c r="BW5" t="s">
        <v>71</v>
      </c>
      <c r="BX5" t="s">
        <v>114</v>
      </c>
      <c r="BY5" t="s">
        <v>76</v>
      </c>
      <c r="BZ5" t="s">
        <v>132</v>
      </c>
      <c r="CA5" t="s">
        <v>132</v>
      </c>
      <c r="CB5" t="s">
        <v>72</v>
      </c>
      <c r="CC5" t="s">
        <v>114</v>
      </c>
      <c r="CD5" t="s">
        <v>49</v>
      </c>
      <c r="CE5" t="s">
        <v>136</v>
      </c>
      <c r="CF5" t="s">
        <v>56</v>
      </c>
      <c r="CG5" t="s">
        <v>51</v>
      </c>
      <c r="CH5" t="s">
        <v>48</v>
      </c>
      <c r="CI5" t="s">
        <v>48</v>
      </c>
      <c r="CJ5" t="s">
        <v>74</v>
      </c>
      <c r="CK5" t="s">
        <v>93</v>
      </c>
      <c r="CL5" t="s">
        <v>31</v>
      </c>
      <c r="CM5" t="s">
        <v>72</v>
      </c>
      <c r="CN5" t="s">
        <v>26</v>
      </c>
      <c r="CO5" t="s">
        <v>54</v>
      </c>
      <c r="CP5" t="s">
        <v>80</v>
      </c>
      <c r="CQ5" t="s">
        <v>40</v>
      </c>
      <c r="CR5" t="s">
        <v>40</v>
      </c>
      <c r="CS5" t="s">
        <v>126</v>
      </c>
      <c r="CT5" t="s">
        <v>99</v>
      </c>
      <c r="CU5" t="s">
        <v>79</v>
      </c>
      <c r="CV5" t="s">
        <v>101</v>
      </c>
      <c r="CW5" t="s">
        <v>8</v>
      </c>
      <c r="CX5" t="s">
        <v>129</v>
      </c>
      <c r="CY5" t="s">
        <v>28</v>
      </c>
      <c r="CZ5" t="s">
        <v>28</v>
      </c>
      <c r="DA5" t="s">
        <v>86</v>
      </c>
      <c r="DB5" t="s">
        <v>114</v>
      </c>
      <c r="DC5" t="s">
        <v>81</v>
      </c>
      <c r="DD5" t="s">
        <v>106</v>
      </c>
      <c r="DE5" t="s">
        <v>74</v>
      </c>
      <c r="DF5" t="s">
        <v>79</v>
      </c>
      <c r="DG5" t="s">
        <v>16</v>
      </c>
      <c r="DH5" t="s">
        <v>14</v>
      </c>
      <c r="DI5" t="s">
        <v>14</v>
      </c>
      <c r="DJ5" t="s">
        <v>79</v>
      </c>
      <c r="DK5" t="s">
        <v>79</v>
      </c>
      <c r="DL5" t="s">
        <v>89</v>
      </c>
      <c r="DM5" t="s">
        <v>26</v>
      </c>
      <c r="DN5" t="s">
        <v>47</v>
      </c>
      <c r="DO5" t="s">
        <v>89</v>
      </c>
      <c r="DP5" t="s">
        <v>10</v>
      </c>
      <c r="DQ5" t="s">
        <v>29</v>
      </c>
      <c r="DR5" t="s">
        <v>2</v>
      </c>
      <c r="DS5" t="s">
        <v>28</v>
      </c>
      <c r="DT5" t="s">
        <v>39</v>
      </c>
      <c r="DU5" t="s">
        <v>19</v>
      </c>
      <c r="DV5" t="s">
        <v>19</v>
      </c>
      <c r="DW5" t="s">
        <v>105</v>
      </c>
      <c r="DX5" t="s">
        <v>105</v>
      </c>
      <c r="DY5" t="s">
        <v>29</v>
      </c>
      <c r="DZ5" t="s">
        <v>28</v>
      </c>
      <c r="EA5" t="s">
        <v>29</v>
      </c>
      <c r="EB5" t="s">
        <v>32</v>
      </c>
      <c r="EC5" t="s">
        <v>2</v>
      </c>
      <c r="ED5" t="s">
        <v>127</v>
      </c>
      <c r="EE5" t="s">
        <v>127</v>
      </c>
      <c r="EF5" t="s">
        <v>127</v>
      </c>
      <c r="EG5" t="s">
        <v>101</v>
      </c>
      <c r="EH5" t="s">
        <v>43</v>
      </c>
      <c r="EI5" t="s">
        <v>43</v>
      </c>
    </row>
    <row r="6" spans="1:139" x14ac:dyDescent="0.2">
      <c r="A6" t="s">
        <v>44</v>
      </c>
      <c r="B6" t="s">
        <v>78</v>
      </c>
      <c r="C6" t="s">
        <v>78</v>
      </c>
      <c r="D6" t="s">
        <v>133</v>
      </c>
      <c r="E6" t="s">
        <v>56</v>
      </c>
      <c r="F6" t="s">
        <v>44</v>
      </c>
      <c r="G6" t="s">
        <v>65</v>
      </c>
      <c r="H6" t="s">
        <v>41</v>
      </c>
      <c r="I6" t="s">
        <v>13</v>
      </c>
      <c r="J6" t="s">
        <v>42</v>
      </c>
      <c r="K6" t="s">
        <v>65</v>
      </c>
      <c r="L6" t="s">
        <v>79</v>
      </c>
      <c r="M6" t="s">
        <v>27</v>
      </c>
      <c r="N6" t="s">
        <v>27</v>
      </c>
      <c r="O6" t="s">
        <v>13</v>
      </c>
      <c r="P6" t="s">
        <v>13</v>
      </c>
      <c r="Q6" t="s">
        <v>78</v>
      </c>
      <c r="R6" t="s">
        <v>44</v>
      </c>
      <c r="S6" t="s">
        <v>133</v>
      </c>
      <c r="T6" t="s">
        <v>59</v>
      </c>
      <c r="U6" t="s">
        <v>78</v>
      </c>
      <c r="V6" t="s">
        <v>13</v>
      </c>
      <c r="W6" t="s">
        <v>70</v>
      </c>
      <c r="X6" t="s">
        <v>72</v>
      </c>
      <c r="Y6" t="s">
        <v>110</v>
      </c>
      <c r="Z6" t="s">
        <v>126</v>
      </c>
      <c r="AA6" t="s">
        <v>78</v>
      </c>
      <c r="AB6" t="s">
        <v>56</v>
      </c>
      <c r="AC6" t="s">
        <v>114</v>
      </c>
      <c r="AD6" t="s">
        <v>25</v>
      </c>
      <c r="AE6" t="s">
        <v>65</v>
      </c>
      <c r="AF6" t="s">
        <v>126</v>
      </c>
      <c r="AG6" t="s">
        <v>113</v>
      </c>
      <c r="AH6" t="s">
        <v>65</v>
      </c>
      <c r="AI6" t="s">
        <v>124</v>
      </c>
      <c r="AJ6" t="s">
        <v>124</v>
      </c>
      <c r="AK6" t="s">
        <v>117</v>
      </c>
      <c r="AL6" t="s">
        <v>117</v>
      </c>
      <c r="AM6" t="s">
        <v>33</v>
      </c>
      <c r="AN6" t="s">
        <v>32</v>
      </c>
      <c r="AO6" t="s">
        <v>72</v>
      </c>
      <c r="AP6" t="s">
        <v>135</v>
      </c>
      <c r="AQ6" t="s">
        <v>86</v>
      </c>
      <c r="AR6" t="s">
        <v>135</v>
      </c>
      <c r="AS6" t="s">
        <v>86</v>
      </c>
      <c r="AT6" t="s">
        <v>93</v>
      </c>
      <c r="AU6" t="s">
        <v>99</v>
      </c>
      <c r="AV6" t="s">
        <v>132</v>
      </c>
      <c r="AW6" t="s">
        <v>132</v>
      </c>
      <c r="AX6" t="s">
        <v>79</v>
      </c>
      <c r="AY6" t="s">
        <v>49</v>
      </c>
      <c r="AZ6" t="s">
        <v>86</v>
      </c>
      <c r="BA6" t="s">
        <v>54</v>
      </c>
      <c r="BB6" t="s">
        <v>70</v>
      </c>
      <c r="BC6" t="s">
        <v>71</v>
      </c>
      <c r="BD6" t="s">
        <v>96</v>
      </c>
      <c r="BE6" t="s">
        <v>26</v>
      </c>
      <c r="BF6" t="s">
        <v>26</v>
      </c>
      <c r="BG6" t="s">
        <v>26</v>
      </c>
      <c r="BH6" t="s">
        <v>47</v>
      </c>
      <c r="BI6" t="s">
        <v>25</v>
      </c>
      <c r="BJ6" t="s">
        <v>14</v>
      </c>
      <c r="BK6" t="s">
        <v>79</v>
      </c>
      <c r="BL6" t="s">
        <v>99</v>
      </c>
      <c r="BM6" t="s">
        <v>93</v>
      </c>
      <c r="BN6" t="s">
        <v>81</v>
      </c>
      <c r="BO6" t="s">
        <v>51</v>
      </c>
      <c r="BP6" t="s">
        <v>18</v>
      </c>
      <c r="BQ6" t="s">
        <v>106</v>
      </c>
      <c r="BR6" t="s">
        <v>29</v>
      </c>
      <c r="BS6" t="s">
        <v>114</v>
      </c>
      <c r="BT6" t="s">
        <v>8</v>
      </c>
      <c r="BU6" t="s">
        <v>81</v>
      </c>
      <c r="BV6" t="s">
        <v>122</v>
      </c>
      <c r="BW6" t="s">
        <v>70</v>
      </c>
      <c r="BX6" t="s">
        <v>81</v>
      </c>
      <c r="BY6" t="s">
        <v>81</v>
      </c>
      <c r="BZ6" t="s">
        <v>40</v>
      </c>
      <c r="CA6" t="s">
        <v>40</v>
      </c>
      <c r="CB6" t="s">
        <v>71</v>
      </c>
      <c r="CC6" t="s">
        <v>114</v>
      </c>
      <c r="CD6" t="s">
        <v>18</v>
      </c>
      <c r="CE6" t="s">
        <v>135</v>
      </c>
      <c r="CF6" t="s">
        <v>41</v>
      </c>
      <c r="CG6" t="s">
        <v>48</v>
      </c>
      <c r="CH6" t="s">
        <v>39</v>
      </c>
      <c r="CI6" t="s">
        <v>111</v>
      </c>
      <c r="CJ6" t="s">
        <v>29</v>
      </c>
      <c r="CK6" t="s">
        <v>89</v>
      </c>
      <c r="CL6" t="s">
        <v>129</v>
      </c>
      <c r="CM6" t="s">
        <v>42</v>
      </c>
      <c r="CN6" t="s">
        <v>136</v>
      </c>
      <c r="CO6" t="s">
        <v>47</v>
      </c>
      <c r="CP6" t="s">
        <v>33</v>
      </c>
      <c r="CQ6" t="s">
        <v>40</v>
      </c>
      <c r="CR6" t="s">
        <v>79</v>
      </c>
      <c r="CS6" t="s">
        <v>46</v>
      </c>
      <c r="CT6" t="s">
        <v>126</v>
      </c>
      <c r="CU6" t="s">
        <v>79</v>
      </c>
      <c r="CV6" t="s">
        <v>43</v>
      </c>
      <c r="CW6" t="s">
        <v>31</v>
      </c>
      <c r="CX6" t="s">
        <v>48</v>
      </c>
      <c r="CY6" t="s">
        <v>28</v>
      </c>
      <c r="CZ6" t="s">
        <v>74</v>
      </c>
      <c r="DA6" t="s">
        <v>114</v>
      </c>
      <c r="DB6" t="s">
        <v>76</v>
      </c>
      <c r="DC6" t="s">
        <v>49</v>
      </c>
      <c r="DD6" t="s">
        <v>14</v>
      </c>
      <c r="DE6" t="s">
        <v>29</v>
      </c>
      <c r="DF6" t="s">
        <v>16</v>
      </c>
      <c r="DG6" t="s">
        <v>33</v>
      </c>
      <c r="DH6" t="s">
        <v>28</v>
      </c>
      <c r="DI6" t="s">
        <v>28</v>
      </c>
      <c r="DJ6" t="s">
        <v>16</v>
      </c>
      <c r="DK6" t="s">
        <v>80</v>
      </c>
      <c r="DL6" t="s">
        <v>19</v>
      </c>
      <c r="DM6" t="s">
        <v>136</v>
      </c>
      <c r="DN6" t="s">
        <v>26</v>
      </c>
      <c r="DO6" t="s">
        <v>106</v>
      </c>
      <c r="DP6" t="s">
        <v>10</v>
      </c>
      <c r="DQ6" t="s">
        <v>2</v>
      </c>
      <c r="DR6" t="s">
        <v>101</v>
      </c>
      <c r="DS6" t="s">
        <v>74</v>
      </c>
      <c r="DT6" t="s">
        <v>40</v>
      </c>
      <c r="DU6" t="s">
        <v>28</v>
      </c>
      <c r="DV6" t="s">
        <v>14</v>
      </c>
      <c r="DW6" t="s">
        <v>105</v>
      </c>
      <c r="DX6" t="s">
        <v>10</v>
      </c>
      <c r="DY6" t="s">
        <v>21</v>
      </c>
      <c r="DZ6" t="s">
        <v>74</v>
      </c>
      <c r="EA6" t="s">
        <v>21</v>
      </c>
      <c r="EB6" t="s">
        <v>89</v>
      </c>
      <c r="EC6" t="s">
        <v>43</v>
      </c>
      <c r="ED6" t="s">
        <v>105</v>
      </c>
      <c r="EE6" t="s">
        <v>105</v>
      </c>
      <c r="EF6" t="s">
        <v>105</v>
      </c>
      <c r="EG6" t="s">
        <v>43</v>
      </c>
      <c r="EH6" t="s">
        <v>127</v>
      </c>
      <c r="EI6" t="s">
        <v>127</v>
      </c>
    </row>
    <row r="7" spans="1:139" x14ac:dyDescent="0.2">
      <c r="A7" t="s">
        <v>46</v>
      </c>
      <c r="B7" t="s">
        <v>44</v>
      </c>
      <c r="C7" t="s">
        <v>44</v>
      </c>
      <c r="D7" t="s">
        <v>56</v>
      </c>
      <c r="E7" t="s">
        <v>27</v>
      </c>
      <c r="F7" t="s">
        <v>65</v>
      </c>
      <c r="G7" t="s">
        <v>46</v>
      </c>
      <c r="H7" t="s">
        <v>65</v>
      </c>
      <c r="I7" t="s">
        <v>72</v>
      </c>
      <c r="J7" t="s">
        <v>54</v>
      </c>
      <c r="K7" t="s">
        <v>126</v>
      </c>
      <c r="L7" t="s">
        <v>33</v>
      </c>
      <c r="M7" t="s">
        <v>99</v>
      </c>
      <c r="N7" t="s">
        <v>126</v>
      </c>
      <c r="O7" t="s">
        <v>72</v>
      </c>
      <c r="P7" t="s">
        <v>72</v>
      </c>
      <c r="Q7" t="s">
        <v>59</v>
      </c>
      <c r="R7" t="s">
        <v>65</v>
      </c>
      <c r="S7" t="s">
        <v>117</v>
      </c>
      <c r="T7" t="s">
        <v>99</v>
      </c>
      <c r="U7" t="s">
        <v>59</v>
      </c>
      <c r="V7" t="s">
        <v>42</v>
      </c>
      <c r="W7" t="s">
        <v>25</v>
      </c>
      <c r="X7" t="s">
        <v>70</v>
      </c>
      <c r="Y7" t="s">
        <v>71</v>
      </c>
      <c r="Z7" t="s">
        <v>110</v>
      </c>
      <c r="AA7" t="s">
        <v>41</v>
      </c>
      <c r="AB7" t="s">
        <v>27</v>
      </c>
      <c r="AC7" t="s">
        <v>81</v>
      </c>
      <c r="AD7" t="s">
        <v>136</v>
      </c>
      <c r="AE7" t="s">
        <v>126</v>
      </c>
      <c r="AF7" t="s">
        <v>122</v>
      </c>
      <c r="AG7" t="s">
        <v>76</v>
      </c>
      <c r="AH7" t="s">
        <v>13</v>
      </c>
      <c r="AI7" t="s">
        <v>26</v>
      </c>
      <c r="AJ7" t="s">
        <v>26</v>
      </c>
      <c r="AK7" t="s">
        <v>65</v>
      </c>
      <c r="AL7" t="s">
        <v>27</v>
      </c>
      <c r="AM7" t="s">
        <v>106</v>
      </c>
      <c r="AN7" t="s">
        <v>14</v>
      </c>
      <c r="AO7" t="s">
        <v>70</v>
      </c>
      <c r="AP7" t="s">
        <v>114</v>
      </c>
      <c r="AQ7" t="s">
        <v>81</v>
      </c>
      <c r="AR7" t="s">
        <v>114</v>
      </c>
      <c r="AS7" t="s">
        <v>81</v>
      </c>
      <c r="AT7" t="s">
        <v>106</v>
      </c>
      <c r="AU7" t="s">
        <v>13</v>
      </c>
      <c r="AV7" t="s">
        <v>79</v>
      </c>
      <c r="AW7" t="s">
        <v>79</v>
      </c>
      <c r="AX7" t="s">
        <v>93</v>
      </c>
      <c r="AY7" t="s">
        <v>31</v>
      </c>
      <c r="AZ7" t="s">
        <v>81</v>
      </c>
      <c r="BA7" t="s">
        <v>26</v>
      </c>
      <c r="BB7" t="s">
        <v>47</v>
      </c>
      <c r="BC7" t="s">
        <v>25</v>
      </c>
      <c r="BD7" t="s">
        <v>114</v>
      </c>
      <c r="BE7" t="s">
        <v>96</v>
      </c>
      <c r="BF7" t="s">
        <v>96</v>
      </c>
      <c r="BG7" t="s">
        <v>135</v>
      </c>
      <c r="BH7" t="s">
        <v>136</v>
      </c>
      <c r="BI7" t="s">
        <v>26</v>
      </c>
      <c r="BJ7" t="s">
        <v>74</v>
      </c>
      <c r="BK7" t="s">
        <v>33</v>
      </c>
      <c r="BL7" t="s">
        <v>13</v>
      </c>
      <c r="BM7" t="s">
        <v>19</v>
      </c>
      <c r="BN7" t="s">
        <v>31</v>
      </c>
      <c r="BO7" t="s">
        <v>39</v>
      </c>
      <c r="BP7" t="s">
        <v>51</v>
      </c>
      <c r="BQ7" t="s">
        <v>28</v>
      </c>
      <c r="BR7" t="s">
        <v>2</v>
      </c>
      <c r="BS7" t="s">
        <v>81</v>
      </c>
      <c r="BT7" t="s">
        <v>48</v>
      </c>
      <c r="BU7" t="s">
        <v>18</v>
      </c>
      <c r="BV7" t="s">
        <v>71</v>
      </c>
      <c r="BW7" t="s">
        <v>47</v>
      </c>
      <c r="BX7" t="s">
        <v>18</v>
      </c>
      <c r="BY7" t="s">
        <v>8</v>
      </c>
      <c r="BZ7" t="s">
        <v>79</v>
      </c>
      <c r="CA7" t="s">
        <v>80</v>
      </c>
      <c r="CB7" t="s">
        <v>54</v>
      </c>
      <c r="CC7" t="s">
        <v>49</v>
      </c>
      <c r="CD7" t="s">
        <v>51</v>
      </c>
      <c r="CE7" t="s">
        <v>114</v>
      </c>
      <c r="CF7" t="s">
        <v>65</v>
      </c>
      <c r="CG7" t="s">
        <v>132</v>
      </c>
      <c r="CH7" t="s">
        <v>40</v>
      </c>
      <c r="CI7" t="s">
        <v>40</v>
      </c>
      <c r="CJ7" t="s">
        <v>101</v>
      </c>
      <c r="CK7" t="s">
        <v>28</v>
      </c>
      <c r="CL7" t="s">
        <v>111</v>
      </c>
      <c r="CM7" t="s">
        <v>124</v>
      </c>
      <c r="CN7" t="s">
        <v>135</v>
      </c>
      <c r="CO7" t="s">
        <v>136</v>
      </c>
      <c r="CP7" t="s">
        <v>89</v>
      </c>
      <c r="CQ7" t="s">
        <v>16</v>
      </c>
      <c r="CR7" t="s">
        <v>16</v>
      </c>
      <c r="CS7" t="s">
        <v>72</v>
      </c>
      <c r="CT7" t="s">
        <v>122</v>
      </c>
      <c r="CU7" t="s">
        <v>33</v>
      </c>
      <c r="CV7" t="s">
        <v>105</v>
      </c>
      <c r="CW7" t="s">
        <v>111</v>
      </c>
      <c r="CX7" t="s">
        <v>39</v>
      </c>
      <c r="CY7" t="s">
        <v>21</v>
      </c>
      <c r="CZ7" t="s">
        <v>21</v>
      </c>
      <c r="DA7" t="s">
        <v>15</v>
      </c>
      <c r="DB7" t="s">
        <v>49</v>
      </c>
      <c r="DC7" t="s">
        <v>31</v>
      </c>
      <c r="DD7" t="s">
        <v>74</v>
      </c>
      <c r="DE7" t="s">
        <v>101</v>
      </c>
      <c r="DF7" t="s">
        <v>32</v>
      </c>
      <c r="DG7" t="s">
        <v>89</v>
      </c>
      <c r="DH7" t="s">
        <v>29</v>
      </c>
      <c r="DI7" t="s">
        <v>29</v>
      </c>
      <c r="DJ7" t="s">
        <v>32</v>
      </c>
      <c r="DK7" t="s">
        <v>93</v>
      </c>
      <c r="DL7" t="s">
        <v>74</v>
      </c>
      <c r="DM7" t="s">
        <v>113</v>
      </c>
      <c r="DN7" t="s">
        <v>135</v>
      </c>
      <c r="DO7" t="s">
        <v>28</v>
      </c>
      <c r="DP7" t="s">
        <v>128</v>
      </c>
      <c r="DQ7" t="s">
        <v>43</v>
      </c>
      <c r="DR7" t="s">
        <v>105</v>
      </c>
      <c r="DS7" t="s">
        <v>2</v>
      </c>
      <c r="DT7" t="s">
        <v>79</v>
      </c>
      <c r="DU7" t="s">
        <v>29</v>
      </c>
      <c r="DV7" t="s">
        <v>29</v>
      </c>
      <c r="DW7" t="s">
        <v>128</v>
      </c>
      <c r="DX7" t="s">
        <v>128</v>
      </c>
      <c r="DY7" t="s">
        <v>43</v>
      </c>
      <c r="DZ7" t="s">
        <v>2</v>
      </c>
      <c r="EA7" t="s">
        <v>43</v>
      </c>
      <c r="EB7" t="s">
        <v>28</v>
      </c>
      <c r="EC7" t="s">
        <v>105</v>
      </c>
      <c r="ED7" t="s">
        <v>69</v>
      </c>
      <c r="EE7" t="s">
        <v>10</v>
      </c>
      <c r="EF7" t="s">
        <v>69</v>
      </c>
      <c r="EG7" t="s">
        <v>105</v>
      </c>
      <c r="EH7" t="s">
        <v>10</v>
      </c>
      <c r="EI7" t="s">
        <v>10</v>
      </c>
    </row>
    <row r="8" spans="1:139" x14ac:dyDescent="0.2">
      <c r="A8" t="s">
        <v>117</v>
      </c>
      <c r="B8" t="s">
        <v>78</v>
      </c>
      <c r="C8" t="s">
        <v>78</v>
      </c>
      <c r="D8" t="s">
        <v>23</v>
      </c>
      <c r="E8" t="s">
        <v>56</v>
      </c>
      <c r="F8" t="s">
        <v>41</v>
      </c>
      <c r="G8" t="s">
        <v>65</v>
      </c>
      <c r="H8" t="s">
        <v>117</v>
      </c>
      <c r="I8" t="s">
        <v>46</v>
      </c>
      <c r="J8" t="s">
        <v>42</v>
      </c>
      <c r="K8" t="s">
        <v>27</v>
      </c>
      <c r="L8" t="s">
        <v>79</v>
      </c>
      <c r="M8" t="s">
        <v>59</v>
      </c>
      <c r="N8" t="s">
        <v>27</v>
      </c>
      <c r="O8" t="s">
        <v>13</v>
      </c>
      <c r="P8" t="s">
        <v>13</v>
      </c>
      <c r="Q8" t="s">
        <v>78</v>
      </c>
      <c r="R8" t="s">
        <v>44</v>
      </c>
      <c r="S8" t="s">
        <v>133</v>
      </c>
      <c r="T8" t="s">
        <v>44</v>
      </c>
      <c r="U8" t="s">
        <v>78</v>
      </c>
      <c r="V8" t="s">
        <v>13</v>
      </c>
      <c r="W8" t="s">
        <v>71</v>
      </c>
      <c r="X8" t="s">
        <v>72</v>
      </c>
      <c r="Y8" t="s">
        <v>13</v>
      </c>
      <c r="Z8" t="s">
        <v>99</v>
      </c>
      <c r="AA8" t="s">
        <v>133</v>
      </c>
      <c r="AB8" t="s">
        <v>78</v>
      </c>
      <c r="AC8" t="s">
        <v>114</v>
      </c>
      <c r="AD8" t="s">
        <v>25</v>
      </c>
      <c r="AE8" t="s">
        <v>65</v>
      </c>
      <c r="AF8" t="s">
        <v>126</v>
      </c>
      <c r="AG8" t="s">
        <v>135</v>
      </c>
      <c r="AH8" t="s">
        <v>65</v>
      </c>
      <c r="AI8" t="s">
        <v>124</v>
      </c>
      <c r="AJ8" t="s">
        <v>70</v>
      </c>
      <c r="AK8" t="s">
        <v>56</v>
      </c>
      <c r="AL8" t="s">
        <v>56</v>
      </c>
      <c r="AM8" t="s">
        <v>33</v>
      </c>
      <c r="AN8" t="s">
        <v>32</v>
      </c>
      <c r="AO8" t="s">
        <v>122</v>
      </c>
      <c r="AP8" t="s">
        <v>135</v>
      </c>
      <c r="AQ8" t="s">
        <v>86</v>
      </c>
      <c r="AR8" t="s">
        <v>135</v>
      </c>
      <c r="AS8" t="s">
        <v>113</v>
      </c>
      <c r="AT8" t="s">
        <v>33</v>
      </c>
      <c r="AU8" t="s">
        <v>65</v>
      </c>
      <c r="AV8" t="s">
        <v>39</v>
      </c>
      <c r="AW8" t="s">
        <v>132</v>
      </c>
      <c r="AX8" t="s">
        <v>79</v>
      </c>
      <c r="AY8" t="s">
        <v>81</v>
      </c>
      <c r="AZ8" t="s">
        <v>113</v>
      </c>
      <c r="BA8" t="s">
        <v>124</v>
      </c>
      <c r="BB8" t="s">
        <v>70</v>
      </c>
      <c r="BC8" t="s">
        <v>71</v>
      </c>
      <c r="BD8" t="s">
        <v>96</v>
      </c>
      <c r="BE8" t="s">
        <v>47</v>
      </c>
      <c r="BF8" t="s">
        <v>26</v>
      </c>
      <c r="BG8" t="s">
        <v>26</v>
      </c>
      <c r="BH8" t="s">
        <v>47</v>
      </c>
      <c r="BI8" t="s">
        <v>54</v>
      </c>
      <c r="BJ8" t="s">
        <v>19</v>
      </c>
      <c r="BK8" t="s">
        <v>79</v>
      </c>
      <c r="BL8" t="s">
        <v>99</v>
      </c>
      <c r="BM8" t="s">
        <v>93</v>
      </c>
      <c r="BN8" t="s">
        <v>81</v>
      </c>
      <c r="BO8" t="s">
        <v>51</v>
      </c>
      <c r="BP8" t="s">
        <v>49</v>
      </c>
      <c r="BQ8" t="s">
        <v>89</v>
      </c>
      <c r="BR8" t="s">
        <v>74</v>
      </c>
      <c r="BS8" t="s">
        <v>86</v>
      </c>
      <c r="BT8" t="s">
        <v>18</v>
      </c>
      <c r="BU8" t="s">
        <v>76</v>
      </c>
      <c r="BV8" t="s">
        <v>110</v>
      </c>
      <c r="BW8" t="s">
        <v>70</v>
      </c>
      <c r="BX8" t="s">
        <v>81</v>
      </c>
      <c r="BY8" t="s">
        <v>81</v>
      </c>
      <c r="BZ8" t="s">
        <v>40</v>
      </c>
      <c r="CA8" t="s">
        <v>40</v>
      </c>
      <c r="CB8" t="s">
        <v>42</v>
      </c>
      <c r="CC8" t="s">
        <v>114</v>
      </c>
      <c r="CD8" t="s">
        <v>18</v>
      </c>
      <c r="CE8" t="s">
        <v>96</v>
      </c>
      <c r="CF8" t="s">
        <v>117</v>
      </c>
      <c r="CG8" t="s">
        <v>48</v>
      </c>
      <c r="CH8" t="s">
        <v>111</v>
      </c>
      <c r="CI8" t="s">
        <v>48</v>
      </c>
      <c r="CJ8" t="s">
        <v>29</v>
      </c>
      <c r="CK8" t="s">
        <v>32</v>
      </c>
      <c r="CL8" t="s">
        <v>31</v>
      </c>
      <c r="CM8" t="s">
        <v>72</v>
      </c>
      <c r="CN8" t="s">
        <v>26</v>
      </c>
      <c r="CO8" t="s">
        <v>25</v>
      </c>
      <c r="CP8" t="s">
        <v>16</v>
      </c>
      <c r="CQ8" t="s">
        <v>40</v>
      </c>
      <c r="CR8" t="s">
        <v>40</v>
      </c>
      <c r="CS8" t="s">
        <v>126</v>
      </c>
      <c r="CT8" t="s">
        <v>126</v>
      </c>
      <c r="CU8" t="s">
        <v>79</v>
      </c>
      <c r="CV8" t="s">
        <v>43</v>
      </c>
      <c r="CW8" t="s">
        <v>31</v>
      </c>
      <c r="CX8" t="s">
        <v>51</v>
      </c>
      <c r="CY8" t="s">
        <v>108</v>
      </c>
      <c r="CZ8" t="s">
        <v>28</v>
      </c>
      <c r="DA8" t="s">
        <v>114</v>
      </c>
      <c r="DB8" t="s">
        <v>114</v>
      </c>
      <c r="DC8" t="s">
        <v>49</v>
      </c>
      <c r="DD8" t="s">
        <v>14</v>
      </c>
      <c r="DE8" t="s">
        <v>29</v>
      </c>
      <c r="DF8" t="s">
        <v>80</v>
      </c>
      <c r="DG8" t="s">
        <v>33</v>
      </c>
      <c r="DH8" t="s">
        <v>28</v>
      </c>
      <c r="DI8" t="s">
        <v>28</v>
      </c>
      <c r="DJ8" t="s">
        <v>16</v>
      </c>
      <c r="DK8" t="s">
        <v>79</v>
      </c>
      <c r="DL8" t="s">
        <v>106</v>
      </c>
      <c r="DM8" t="s">
        <v>136</v>
      </c>
      <c r="DN8" t="s">
        <v>26</v>
      </c>
      <c r="DO8" t="s">
        <v>106</v>
      </c>
      <c r="DP8" t="s">
        <v>10</v>
      </c>
      <c r="DQ8" t="s">
        <v>21</v>
      </c>
      <c r="DR8" t="s">
        <v>101</v>
      </c>
      <c r="DS8" t="s">
        <v>74</v>
      </c>
      <c r="DT8" t="s">
        <v>132</v>
      </c>
      <c r="DU8" t="s">
        <v>14</v>
      </c>
      <c r="DV8" t="s">
        <v>14</v>
      </c>
      <c r="DW8" t="s">
        <v>105</v>
      </c>
      <c r="DX8" t="s">
        <v>10</v>
      </c>
      <c r="DY8" t="s">
        <v>21</v>
      </c>
      <c r="DZ8" t="s">
        <v>74</v>
      </c>
      <c r="EA8" t="s">
        <v>29</v>
      </c>
      <c r="EB8" t="s">
        <v>89</v>
      </c>
      <c r="EC8" t="s">
        <v>101</v>
      </c>
      <c r="ED8" t="s">
        <v>105</v>
      </c>
      <c r="EE8" t="s">
        <v>127</v>
      </c>
      <c r="EF8" t="s">
        <v>105</v>
      </c>
      <c r="EG8" t="s">
        <v>43</v>
      </c>
      <c r="EH8" t="s">
        <v>127</v>
      </c>
      <c r="EI8" t="s">
        <v>127</v>
      </c>
    </row>
    <row r="9" spans="1:139" x14ac:dyDescent="0.2">
      <c r="A9" t="s">
        <v>124</v>
      </c>
      <c r="B9" t="s">
        <v>65</v>
      </c>
      <c r="C9" t="s">
        <v>99</v>
      </c>
      <c r="D9" t="s">
        <v>65</v>
      </c>
      <c r="E9" t="s">
        <v>126</v>
      </c>
      <c r="F9" t="s">
        <v>13</v>
      </c>
      <c r="G9" t="s">
        <v>72</v>
      </c>
      <c r="H9" t="s">
        <v>46</v>
      </c>
      <c r="I9" t="s">
        <v>124</v>
      </c>
      <c r="J9" t="s">
        <v>26</v>
      </c>
      <c r="K9" t="s">
        <v>122</v>
      </c>
      <c r="L9" t="s">
        <v>89</v>
      </c>
      <c r="M9" t="s">
        <v>110</v>
      </c>
      <c r="N9" t="s">
        <v>122</v>
      </c>
      <c r="O9" t="s">
        <v>124</v>
      </c>
      <c r="P9" t="s">
        <v>124</v>
      </c>
      <c r="Q9" t="s">
        <v>99</v>
      </c>
      <c r="R9" t="s">
        <v>13</v>
      </c>
      <c r="S9" t="s">
        <v>65</v>
      </c>
      <c r="T9" t="s">
        <v>13</v>
      </c>
      <c r="U9" t="s">
        <v>99</v>
      </c>
      <c r="V9" t="s">
        <v>54</v>
      </c>
      <c r="W9" t="s">
        <v>136</v>
      </c>
      <c r="X9" t="s">
        <v>26</v>
      </c>
      <c r="Y9" t="s">
        <v>25</v>
      </c>
      <c r="Z9" t="s">
        <v>71</v>
      </c>
      <c r="AA9" t="s">
        <v>65</v>
      </c>
      <c r="AB9" t="s">
        <v>126</v>
      </c>
      <c r="AC9" t="s">
        <v>31</v>
      </c>
      <c r="AD9" t="s">
        <v>113</v>
      </c>
      <c r="AE9" t="s">
        <v>72</v>
      </c>
      <c r="AF9" t="s">
        <v>70</v>
      </c>
      <c r="AG9" t="s">
        <v>18</v>
      </c>
      <c r="AH9" t="s">
        <v>72</v>
      </c>
      <c r="AI9" t="s">
        <v>135</v>
      </c>
      <c r="AJ9" t="s">
        <v>96</v>
      </c>
      <c r="AK9" t="s">
        <v>126</v>
      </c>
      <c r="AL9" t="s">
        <v>126</v>
      </c>
      <c r="AM9" t="s">
        <v>28</v>
      </c>
      <c r="AN9" t="s">
        <v>29</v>
      </c>
      <c r="AO9" t="s">
        <v>47</v>
      </c>
      <c r="AP9" t="s">
        <v>49</v>
      </c>
      <c r="AQ9" t="s">
        <v>8</v>
      </c>
      <c r="AR9" t="s">
        <v>49</v>
      </c>
      <c r="AS9" t="s">
        <v>18</v>
      </c>
      <c r="AT9" t="s">
        <v>74</v>
      </c>
      <c r="AU9" t="s">
        <v>42</v>
      </c>
      <c r="AV9" t="s">
        <v>33</v>
      </c>
      <c r="AW9" t="s">
        <v>33</v>
      </c>
      <c r="AX9" t="s">
        <v>19</v>
      </c>
      <c r="AY9" t="s">
        <v>111</v>
      </c>
      <c r="AZ9" t="s">
        <v>8</v>
      </c>
      <c r="BA9" t="s">
        <v>135</v>
      </c>
      <c r="BB9" t="s">
        <v>136</v>
      </c>
      <c r="BC9" t="s">
        <v>136</v>
      </c>
      <c r="BD9" t="s">
        <v>81</v>
      </c>
      <c r="BE9" t="s">
        <v>114</v>
      </c>
      <c r="BF9" t="s">
        <v>114</v>
      </c>
      <c r="BG9" t="s">
        <v>114</v>
      </c>
      <c r="BH9" t="s">
        <v>86</v>
      </c>
      <c r="BI9" t="s">
        <v>135</v>
      </c>
      <c r="BJ9" t="s">
        <v>2</v>
      </c>
      <c r="BK9" t="s">
        <v>106</v>
      </c>
      <c r="BL9" t="s">
        <v>71</v>
      </c>
      <c r="BM9" t="s">
        <v>74</v>
      </c>
      <c r="BN9" t="s">
        <v>48</v>
      </c>
      <c r="BO9" t="s">
        <v>79</v>
      </c>
      <c r="BP9" t="s">
        <v>39</v>
      </c>
      <c r="BQ9" t="s">
        <v>21</v>
      </c>
      <c r="BR9" t="s">
        <v>127</v>
      </c>
      <c r="BS9" t="s">
        <v>31</v>
      </c>
      <c r="BT9" t="s">
        <v>132</v>
      </c>
      <c r="BU9" t="s">
        <v>51</v>
      </c>
      <c r="BV9" t="s">
        <v>25</v>
      </c>
      <c r="BW9" t="s">
        <v>96</v>
      </c>
      <c r="BX9" t="s">
        <v>48</v>
      </c>
      <c r="BY9" t="s">
        <v>48</v>
      </c>
      <c r="BZ9" t="s">
        <v>93</v>
      </c>
      <c r="CA9" t="s">
        <v>32</v>
      </c>
      <c r="CB9" t="s">
        <v>26</v>
      </c>
      <c r="CC9" t="s">
        <v>129</v>
      </c>
      <c r="CD9" t="s">
        <v>39</v>
      </c>
      <c r="CE9" t="s">
        <v>49</v>
      </c>
      <c r="CF9" t="s">
        <v>46</v>
      </c>
      <c r="CG9" t="s">
        <v>79</v>
      </c>
      <c r="CH9" t="s">
        <v>16</v>
      </c>
      <c r="CI9" t="s">
        <v>79</v>
      </c>
      <c r="CJ9" t="s">
        <v>105</v>
      </c>
      <c r="CK9" t="s">
        <v>29</v>
      </c>
      <c r="CL9" t="s">
        <v>40</v>
      </c>
      <c r="CM9" t="s">
        <v>26</v>
      </c>
      <c r="CN9" t="s">
        <v>76</v>
      </c>
      <c r="CO9" t="s">
        <v>86</v>
      </c>
      <c r="CP9" t="s">
        <v>28</v>
      </c>
      <c r="CQ9" t="s">
        <v>32</v>
      </c>
      <c r="CR9" t="s">
        <v>89</v>
      </c>
      <c r="CS9" t="s">
        <v>70</v>
      </c>
      <c r="CT9" t="s">
        <v>70</v>
      </c>
      <c r="CU9" t="s">
        <v>106</v>
      </c>
      <c r="CV9" t="s">
        <v>128</v>
      </c>
      <c r="CW9" t="s">
        <v>40</v>
      </c>
      <c r="CX9" t="s">
        <v>79</v>
      </c>
      <c r="CY9" t="s">
        <v>43</v>
      </c>
      <c r="CZ9" t="s">
        <v>43</v>
      </c>
      <c r="DA9" t="s">
        <v>31</v>
      </c>
      <c r="DB9" t="s">
        <v>51</v>
      </c>
      <c r="DC9" t="s">
        <v>111</v>
      </c>
      <c r="DD9" t="s">
        <v>2</v>
      </c>
      <c r="DE9" t="s">
        <v>105</v>
      </c>
      <c r="DF9" t="s">
        <v>14</v>
      </c>
      <c r="DG9" t="s">
        <v>28</v>
      </c>
      <c r="DH9" t="s">
        <v>101</v>
      </c>
      <c r="DI9" t="s">
        <v>43</v>
      </c>
      <c r="DJ9" t="s">
        <v>28</v>
      </c>
      <c r="DK9" t="s">
        <v>14</v>
      </c>
      <c r="DL9" t="s">
        <v>2</v>
      </c>
      <c r="DM9" t="s">
        <v>81</v>
      </c>
      <c r="DN9" t="s">
        <v>114</v>
      </c>
      <c r="DO9" t="s">
        <v>21</v>
      </c>
      <c r="DP9" t="s">
        <v>11</v>
      </c>
      <c r="DQ9" t="s">
        <v>10</v>
      </c>
      <c r="DR9" t="s">
        <v>69</v>
      </c>
      <c r="DS9" t="s">
        <v>127</v>
      </c>
      <c r="DT9" t="s">
        <v>93</v>
      </c>
      <c r="DU9" t="s">
        <v>101</v>
      </c>
      <c r="DV9" t="s">
        <v>101</v>
      </c>
      <c r="DW9" t="s">
        <v>130</v>
      </c>
      <c r="DX9" t="s">
        <v>11</v>
      </c>
      <c r="DY9" t="s">
        <v>105</v>
      </c>
      <c r="DZ9" t="s">
        <v>127</v>
      </c>
      <c r="EA9" t="s">
        <v>105</v>
      </c>
      <c r="EB9" t="s">
        <v>29</v>
      </c>
      <c r="EC9" t="s">
        <v>69</v>
      </c>
      <c r="ED9" t="s">
        <v>130</v>
      </c>
      <c r="EE9" t="s">
        <v>130</v>
      </c>
      <c r="EF9" t="s">
        <v>130</v>
      </c>
      <c r="EG9" t="s">
        <v>128</v>
      </c>
      <c r="EH9" t="s">
        <v>128</v>
      </c>
      <c r="EI9" t="s">
        <v>128</v>
      </c>
    </row>
    <row r="10" spans="1:139" x14ac:dyDescent="0.2">
      <c r="A10" t="s">
        <v>113</v>
      </c>
      <c r="B10" t="s">
        <v>110</v>
      </c>
      <c r="C10" t="s">
        <v>110</v>
      </c>
      <c r="D10" t="s">
        <v>46</v>
      </c>
      <c r="E10" t="s">
        <v>72</v>
      </c>
      <c r="F10" t="s">
        <v>42</v>
      </c>
      <c r="G10" t="s">
        <v>54</v>
      </c>
      <c r="H10" t="s">
        <v>42</v>
      </c>
      <c r="I10" t="s">
        <v>26</v>
      </c>
      <c r="J10" t="s">
        <v>113</v>
      </c>
      <c r="K10" t="s">
        <v>124</v>
      </c>
      <c r="L10" t="s">
        <v>74</v>
      </c>
      <c r="M10" t="s">
        <v>70</v>
      </c>
      <c r="N10" t="s">
        <v>70</v>
      </c>
      <c r="O10" t="s">
        <v>136</v>
      </c>
      <c r="P10" t="s">
        <v>136</v>
      </c>
      <c r="Q10" t="s">
        <v>122</v>
      </c>
      <c r="R10" t="s">
        <v>71</v>
      </c>
      <c r="S10" t="s">
        <v>13</v>
      </c>
      <c r="T10" t="s">
        <v>71</v>
      </c>
      <c r="U10" t="s">
        <v>122</v>
      </c>
      <c r="V10" t="s">
        <v>136</v>
      </c>
      <c r="W10" t="s">
        <v>86</v>
      </c>
      <c r="X10" t="s">
        <v>135</v>
      </c>
      <c r="Y10" t="s">
        <v>136</v>
      </c>
      <c r="Z10" t="s">
        <v>47</v>
      </c>
      <c r="AA10" t="s">
        <v>13</v>
      </c>
      <c r="AB10" t="s">
        <v>122</v>
      </c>
      <c r="AC10" t="s">
        <v>39</v>
      </c>
      <c r="AD10" t="s">
        <v>81</v>
      </c>
      <c r="AE10" t="s">
        <v>124</v>
      </c>
      <c r="AF10" t="s">
        <v>47</v>
      </c>
      <c r="AG10" t="s">
        <v>48</v>
      </c>
      <c r="AH10" t="s">
        <v>54</v>
      </c>
      <c r="AI10" t="s">
        <v>50</v>
      </c>
      <c r="AJ10" t="s">
        <v>114</v>
      </c>
      <c r="AK10" t="s">
        <v>72</v>
      </c>
      <c r="AL10" t="s">
        <v>72</v>
      </c>
      <c r="AM10" t="s">
        <v>2</v>
      </c>
      <c r="AN10" t="s">
        <v>101</v>
      </c>
      <c r="AO10" t="s">
        <v>96</v>
      </c>
      <c r="AP10" t="s">
        <v>51</v>
      </c>
      <c r="AQ10" t="s">
        <v>111</v>
      </c>
      <c r="AR10" t="s">
        <v>51</v>
      </c>
      <c r="AS10" t="s">
        <v>48</v>
      </c>
      <c r="AT10" t="s">
        <v>2</v>
      </c>
      <c r="AU10" t="s">
        <v>25</v>
      </c>
      <c r="AV10" t="s">
        <v>19</v>
      </c>
      <c r="AW10" t="s">
        <v>19</v>
      </c>
      <c r="AX10" t="s">
        <v>29</v>
      </c>
      <c r="AY10" t="s">
        <v>40</v>
      </c>
      <c r="AZ10" t="s">
        <v>48</v>
      </c>
      <c r="BA10" t="s">
        <v>76</v>
      </c>
      <c r="BB10" t="s">
        <v>114</v>
      </c>
      <c r="BC10" t="s">
        <v>86</v>
      </c>
      <c r="BD10" t="s">
        <v>129</v>
      </c>
      <c r="BE10" t="s">
        <v>49</v>
      </c>
      <c r="BF10" t="s">
        <v>49</v>
      </c>
      <c r="BG10" t="s">
        <v>18</v>
      </c>
      <c r="BH10" t="s">
        <v>49</v>
      </c>
      <c r="BI10" t="s">
        <v>81</v>
      </c>
      <c r="BJ10" t="s">
        <v>105</v>
      </c>
      <c r="BK10" t="s">
        <v>74</v>
      </c>
      <c r="BL10" t="s">
        <v>25</v>
      </c>
      <c r="BM10" t="s">
        <v>101</v>
      </c>
      <c r="BN10" t="s">
        <v>40</v>
      </c>
      <c r="BO10" t="s">
        <v>33</v>
      </c>
      <c r="BP10" t="s">
        <v>79</v>
      </c>
      <c r="BQ10" t="s">
        <v>43</v>
      </c>
      <c r="BR10" t="s">
        <v>69</v>
      </c>
      <c r="BS10" t="s">
        <v>111</v>
      </c>
      <c r="BT10" t="s">
        <v>79</v>
      </c>
      <c r="BU10" t="s">
        <v>132</v>
      </c>
      <c r="BV10" t="s">
        <v>96</v>
      </c>
      <c r="BW10" t="s">
        <v>114</v>
      </c>
      <c r="BX10" t="s">
        <v>132</v>
      </c>
      <c r="BY10" t="s">
        <v>40</v>
      </c>
      <c r="BZ10" t="s">
        <v>14</v>
      </c>
      <c r="CA10" t="s">
        <v>28</v>
      </c>
      <c r="CB10" t="s">
        <v>113</v>
      </c>
      <c r="CC10" t="s">
        <v>39</v>
      </c>
      <c r="CD10" t="s">
        <v>79</v>
      </c>
      <c r="CE10" t="s">
        <v>129</v>
      </c>
      <c r="CF10" t="s">
        <v>42</v>
      </c>
      <c r="CG10" t="s">
        <v>93</v>
      </c>
      <c r="CH10" t="s">
        <v>89</v>
      </c>
      <c r="CI10" t="s">
        <v>32</v>
      </c>
      <c r="CJ10" t="s">
        <v>128</v>
      </c>
      <c r="CK10" t="s">
        <v>43</v>
      </c>
      <c r="CL10" t="s">
        <v>16</v>
      </c>
      <c r="CM10" t="s">
        <v>135</v>
      </c>
      <c r="CN10" t="s">
        <v>8</v>
      </c>
      <c r="CO10" t="s">
        <v>81</v>
      </c>
      <c r="CP10" t="s">
        <v>21</v>
      </c>
      <c r="CQ10" t="s">
        <v>28</v>
      </c>
      <c r="CR10" t="s">
        <v>28</v>
      </c>
      <c r="CS10" t="s">
        <v>26</v>
      </c>
      <c r="CT10" t="s">
        <v>26</v>
      </c>
      <c r="CU10" t="s">
        <v>74</v>
      </c>
      <c r="CV10" t="s">
        <v>11</v>
      </c>
      <c r="CW10" t="s">
        <v>16</v>
      </c>
      <c r="CX10" t="s">
        <v>93</v>
      </c>
      <c r="CY10" t="s">
        <v>10</v>
      </c>
      <c r="CZ10" t="s">
        <v>10</v>
      </c>
      <c r="DA10" t="s">
        <v>39</v>
      </c>
      <c r="DB10" t="s">
        <v>132</v>
      </c>
      <c r="DC10" t="s">
        <v>40</v>
      </c>
      <c r="DD10" t="s">
        <v>105</v>
      </c>
      <c r="DE10" t="s">
        <v>69</v>
      </c>
      <c r="DF10" t="s">
        <v>29</v>
      </c>
      <c r="DG10" t="s">
        <v>21</v>
      </c>
      <c r="DH10" t="s">
        <v>105</v>
      </c>
      <c r="DI10" t="s">
        <v>10</v>
      </c>
      <c r="DJ10" t="s">
        <v>21</v>
      </c>
      <c r="DK10" t="s">
        <v>29</v>
      </c>
      <c r="DL10" t="s">
        <v>127</v>
      </c>
      <c r="DM10" t="s">
        <v>8</v>
      </c>
      <c r="DN10" t="s">
        <v>18</v>
      </c>
      <c r="DO10" t="s">
        <v>127</v>
      </c>
      <c r="DP10" t="s">
        <v>62</v>
      </c>
      <c r="DQ10" t="s">
        <v>128</v>
      </c>
      <c r="DR10" t="s">
        <v>130</v>
      </c>
      <c r="DS10" t="s">
        <v>10</v>
      </c>
      <c r="DT10" t="s">
        <v>14</v>
      </c>
      <c r="DU10" t="s">
        <v>105</v>
      </c>
      <c r="DV10" t="s">
        <v>105</v>
      </c>
      <c r="DW10" t="s">
        <v>62</v>
      </c>
      <c r="DX10" t="s">
        <v>62</v>
      </c>
      <c r="DY10" t="s">
        <v>128</v>
      </c>
      <c r="DZ10" t="s">
        <v>69</v>
      </c>
      <c r="EA10" t="s">
        <v>128</v>
      </c>
      <c r="EB10" t="s">
        <v>43</v>
      </c>
      <c r="EC10" t="s">
        <v>11</v>
      </c>
      <c r="ED10" t="s">
        <v>62</v>
      </c>
      <c r="EE10" t="s">
        <v>11</v>
      </c>
      <c r="EF10" t="s">
        <v>62</v>
      </c>
      <c r="EG10" t="s">
        <v>11</v>
      </c>
      <c r="EH10" t="s">
        <v>11</v>
      </c>
      <c r="EI10" t="s">
        <v>11</v>
      </c>
    </row>
    <row r="11" spans="1:139" x14ac:dyDescent="0.2">
      <c r="A11" t="s">
        <v>99</v>
      </c>
      <c r="B11" t="s">
        <v>117</v>
      </c>
      <c r="C11" t="s">
        <v>41</v>
      </c>
      <c r="D11" t="s">
        <v>78</v>
      </c>
      <c r="E11" t="s">
        <v>59</v>
      </c>
      <c r="F11" t="s">
        <v>65</v>
      </c>
      <c r="G11" t="s">
        <v>126</v>
      </c>
      <c r="H11" t="s">
        <v>27</v>
      </c>
      <c r="I11" t="s">
        <v>122</v>
      </c>
      <c r="J11" t="s">
        <v>124</v>
      </c>
      <c r="K11" t="s">
        <v>99</v>
      </c>
      <c r="L11" t="s">
        <v>16</v>
      </c>
      <c r="M11" t="s">
        <v>66</v>
      </c>
      <c r="N11" t="s">
        <v>99</v>
      </c>
      <c r="O11" t="s">
        <v>72</v>
      </c>
      <c r="P11" t="s">
        <v>72</v>
      </c>
      <c r="Q11" t="s">
        <v>44</v>
      </c>
      <c r="R11" t="s">
        <v>65</v>
      </c>
      <c r="S11" t="s">
        <v>56</v>
      </c>
      <c r="T11" t="s">
        <v>65</v>
      </c>
      <c r="U11" t="s">
        <v>41</v>
      </c>
      <c r="V11" t="s">
        <v>72</v>
      </c>
      <c r="W11" t="s">
        <v>54</v>
      </c>
      <c r="X11" t="s">
        <v>70</v>
      </c>
      <c r="Y11" t="s">
        <v>72</v>
      </c>
      <c r="Z11" t="s">
        <v>13</v>
      </c>
      <c r="AA11" t="s">
        <v>88</v>
      </c>
      <c r="AB11" t="s">
        <v>44</v>
      </c>
      <c r="AC11" t="s">
        <v>81</v>
      </c>
      <c r="AD11" t="s">
        <v>26</v>
      </c>
      <c r="AE11" t="s">
        <v>126</v>
      </c>
      <c r="AF11" t="s">
        <v>13</v>
      </c>
      <c r="AG11" t="s">
        <v>114</v>
      </c>
      <c r="AH11" t="s">
        <v>126</v>
      </c>
      <c r="AI11" t="s">
        <v>47</v>
      </c>
      <c r="AJ11" t="s">
        <v>47</v>
      </c>
      <c r="AK11" t="s">
        <v>27</v>
      </c>
      <c r="AL11" t="s">
        <v>59</v>
      </c>
      <c r="AM11" t="s">
        <v>89</v>
      </c>
      <c r="AN11" t="s">
        <v>19</v>
      </c>
      <c r="AO11" t="s">
        <v>71</v>
      </c>
      <c r="AP11" t="s">
        <v>114</v>
      </c>
      <c r="AQ11" t="s">
        <v>76</v>
      </c>
      <c r="AR11" t="s">
        <v>114</v>
      </c>
      <c r="AS11" t="s">
        <v>114</v>
      </c>
      <c r="AT11" t="s">
        <v>89</v>
      </c>
      <c r="AU11" t="s">
        <v>46</v>
      </c>
      <c r="AV11" t="s">
        <v>40</v>
      </c>
      <c r="AW11" t="s">
        <v>79</v>
      </c>
      <c r="AX11" t="s">
        <v>33</v>
      </c>
      <c r="AY11" t="s">
        <v>8</v>
      </c>
      <c r="AZ11" t="s">
        <v>76</v>
      </c>
      <c r="BA11" t="s">
        <v>26</v>
      </c>
      <c r="BB11" t="s">
        <v>25</v>
      </c>
      <c r="BC11" t="s">
        <v>124</v>
      </c>
      <c r="BD11" t="s">
        <v>86</v>
      </c>
      <c r="BE11" t="s">
        <v>136</v>
      </c>
      <c r="BF11" t="s">
        <v>136</v>
      </c>
      <c r="BG11" t="s">
        <v>96</v>
      </c>
      <c r="BH11" t="s">
        <v>136</v>
      </c>
      <c r="BI11" t="s">
        <v>26</v>
      </c>
      <c r="BJ11" t="s">
        <v>28</v>
      </c>
      <c r="BK11" t="s">
        <v>16</v>
      </c>
      <c r="BL11" t="s">
        <v>13</v>
      </c>
      <c r="BM11" t="s">
        <v>106</v>
      </c>
      <c r="BN11" t="s">
        <v>18</v>
      </c>
      <c r="BO11" t="s">
        <v>111</v>
      </c>
      <c r="BP11" t="s">
        <v>31</v>
      </c>
      <c r="BQ11" t="s">
        <v>28</v>
      </c>
      <c r="BR11" t="s">
        <v>2</v>
      </c>
      <c r="BS11" t="s">
        <v>81</v>
      </c>
      <c r="BT11" t="s">
        <v>51</v>
      </c>
      <c r="BU11" t="s">
        <v>49</v>
      </c>
      <c r="BV11" t="s">
        <v>42</v>
      </c>
      <c r="BW11" t="s">
        <v>25</v>
      </c>
      <c r="BX11" t="s">
        <v>49</v>
      </c>
      <c r="BY11" t="s">
        <v>18</v>
      </c>
      <c r="BZ11" t="s">
        <v>79</v>
      </c>
      <c r="CA11" t="s">
        <v>79</v>
      </c>
      <c r="CB11" t="s">
        <v>124</v>
      </c>
      <c r="CC11" t="s">
        <v>81</v>
      </c>
      <c r="CD11" t="s">
        <v>129</v>
      </c>
      <c r="CE11" t="s">
        <v>86</v>
      </c>
      <c r="CF11" t="s">
        <v>27</v>
      </c>
      <c r="CG11" t="s">
        <v>39</v>
      </c>
      <c r="CH11" t="s">
        <v>40</v>
      </c>
      <c r="CI11" t="s">
        <v>132</v>
      </c>
      <c r="CJ11" t="s">
        <v>2</v>
      </c>
      <c r="CK11" t="s">
        <v>14</v>
      </c>
      <c r="CL11" t="s">
        <v>48</v>
      </c>
      <c r="CM11" t="s">
        <v>70</v>
      </c>
      <c r="CN11" t="s">
        <v>135</v>
      </c>
      <c r="CO11" t="s">
        <v>26</v>
      </c>
      <c r="CP11" t="s">
        <v>32</v>
      </c>
      <c r="CQ11" t="s">
        <v>79</v>
      </c>
      <c r="CR11" t="s">
        <v>80</v>
      </c>
      <c r="CS11" t="s">
        <v>122</v>
      </c>
      <c r="CT11" t="s">
        <v>110</v>
      </c>
      <c r="CU11" t="s">
        <v>33</v>
      </c>
      <c r="CV11" t="s">
        <v>105</v>
      </c>
      <c r="CW11" t="s">
        <v>48</v>
      </c>
      <c r="CX11" t="s">
        <v>39</v>
      </c>
      <c r="CY11" t="s">
        <v>29</v>
      </c>
      <c r="CZ11" t="s">
        <v>29</v>
      </c>
      <c r="DA11" t="s">
        <v>81</v>
      </c>
      <c r="DB11" t="s">
        <v>49</v>
      </c>
      <c r="DC11" t="s">
        <v>31</v>
      </c>
      <c r="DD11" t="s">
        <v>74</v>
      </c>
      <c r="DE11" t="s">
        <v>2</v>
      </c>
      <c r="DF11" t="s">
        <v>93</v>
      </c>
      <c r="DG11" t="s">
        <v>32</v>
      </c>
      <c r="DH11" t="s">
        <v>74</v>
      </c>
      <c r="DI11" t="s">
        <v>29</v>
      </c>
      <c r="DJ11" t="s">
        <v>93</v>
      </c>
      <c r="DK11" t="s">
        <v>33</v>
      </c>
      <c r="DL11" t="s">
        <v>28</v>
      </c>
      <c r="DM11" t="s">
        <v>135</v>
      </c>
      <c r="DN11" t="s">
        <v>96</v>
      </c>
      <c r="DO11" t="s">
        <v>28</v>
      </c>
      <c r="DP11" t="s">
        <v>128</v>
      </c>
      <c r="DQ11" t="s">
        <v>43</v>
      </c>
      <c r="DR11" t="s">
        <v>127</v>
      </c>
      <c r="DS11" t="s">
        <v>21</v>
      </c>
      <c r="DT11" t="s">
        <v>79</v>
      </c>
      <c r="DU11" t="s">
        <v>74</v>
      </c>
      <c r="DV11" t="s">
        <v>74</v>
      </c>
      <c r="DW11" t="s">
        <v>69</v>
      </c>
      <c r="DX11" t="s">
        <v>128</v>
      </c>
      <c r="DY11" t="s">
        <v>101</v>
      </c>
      <c r="DZ11" t="s">
        <v>21</v>
      </c>
      <c r="EA11" t="s">
        <v>101</v>
      </c>
      <c r="EB11" t="s">
        <v>14</v>
      </c>
      <c r="EC11" t="s">
        <v>127</v>
      </c>
      <c r="ED11" t="s">
        <v>10</v>
      </c>
      <c r="EE11" t="s">
        <v>10</v>
      </c>
      <c r="EF11" t="s">
        <v>10</v>
      </c>
      <c r="EG11" t="s">
        <v>105</v>
      </c>
      <c r="EH11" t="s">
        <v>105</v>
      </c>
      <c r="EI11" t="s">
        <v>10</v>
      </c>
    </row>
    <row r="12" spans="1:139" x14ac:dyDescent="0.2">
      <c r="A12" t="s">
        <v>100</v>
      </c>
      <c r="B12" t="s">
        <v>132</v>
      </c>
      <c r="C12" t="s">
        <v>132</v>
      </c>
      <c r="D12" t="s">
        <v>39</v>
      </c>
      <c r="E12" t="s">
        <v>40</v>
      </c>
      <c r="F12" t="s">
        <v>79</v>
      </c>
      <c r="G12" t="s">
        <v>33</v>
      </c>
      <c r="H12" t="s">
        <v>79</v>
      </c>
      <c r="I12" t="s">
        <v>89</v>
      </c>
      <c r="J12" t="s">
        <v>74</v>
      </c>
      <c r="K12" t="s">
        <v>16</v>
      </c>
      <c r="L12" t="s">
        <v>100</v>
      </c>
      <c r="M12" t="s">
        <v>79</v>
      </c>
      <c r="N12" t="s">
        <v>80</v>
      </c>
      <c r="O12" t="s">
        <v>106</v>
      </c>
      <c r="P12" t="s">
        <v>106</v>
      </c>
      <c r="Q12" t="s">
        <v>40</v>
      </c>
      <c r="R12" t="s">
        <v>79</v>
      </c>
      <c r="S12" t="s">
        <v>39</v>
      </c>
      <c r="T12" t="s">
        <v>79</v>
      </c>
      <c r="U12" t="s">
        <v>132</v>
      </c>
      <c r="V12" t="s">
        <v>106</v>
      </c>
      <c r="W12" t="s">
        <v>74</v>
      </c>
      <c r="X12" t="s">
        <v>28</v>
      </c>
      <c r="Y12" t="s">
        <v>19</v>
      </c>
      <c r="Z12" t="s">
        <v>93</v>
      </c>
      <c r="AA12" t="s">
        <v>39</v>
      </c>
      <c r="AB12" t="s">
        <v>40</v>
      </c>
      <c r="AC12" t="s">
        <v>69</v>
      </c>
      <c r="AD12" t="s">
        <v>2</v>
      </c>
      <c r="AE12" t="s">
        <v>16</v>
      </c>
      <c r="AF12" t="s">
        <v>32</v>
      </c>
      <c r="AG12" t="s">
        <v>10</v>
      </c>
      <c r="AH12" t="s">
        <v>33</v>
      </c>
      <c r="AI12" t="s">
        <v>21</v>
      </c>
      <c r="AJ12" t="s">
        <v>29</v>
      </c>
      <c r="AK12" t="s">
        <v>40</v>
      </c>
      <c r="AL12" t="s">
        <v>40</v>
      </c>
      <c r="AM12" t="s">
        <v>138</v>
      </c>
      <c r="AN12" t="s">
        <v>116</v>
      </c>
      <c r="AO12" t="s">
        <v>28</v>
      </c>
      <c r="AP12" t="s">
        <v>105</v>
      </c>
      <c r="AQ12" t="s">
        <v>10</v>
      </c>
      <c r="AR12" t="s">
        <v>10</v>
      </c>
      <c r="AS12" t="s">
        <v>10</v>
      </c>
      <c r="AT12" t="s">
        <v>73</v>
      </c>
      <c r="AU12" t="s">
        <v>33</v>
      </c>
      <c r="AV12" t="s">
        <v>118</v>
      </c>
      <c r="AW12" t="s">
        <v>36</v>
      </c>
      <c r="AX12" t="s">
        <v>5</v>
      </c>
      <c r="AY12" t="s">
        <v>130</v>
      </c>
      <c r="AZ12" t="s">
        <v>10</v>
      </c>
      <c r="BA12" t="s">
        <v>21</v>
      </c>
      <c r="BB12" t="s">
        <v>29</v>
      </c>
      <c r="BC12" t="s">
        <v>74</v>
      </c>
      <c r="BD12" t="s">
        <v>105</v>
      </c>
      <c r="BE12" t="s">
        <v>101</v>
      </c>
      <c r="BF12" t="s">
        <v>43</v>
      </c>
      <c r="BG12" t="s">
        <v>43</v>
      </c>
      <c r="BH12" t="s">
        <v>101</v>
      </c>
      <c r="BI12" t="s">
        <v>2</v>
      </c>
      <c r="BJ12" t="s">
        <v>95</v>
      </c>
      <c r="BK12" t="s">
        <v>100</v>
      </c>
      <c r="BL12" t="s">
        <v>93</v>
      </c>
      <c r="BM12" t="s">
        <v>137</v>
      </c>
      <c r="BN12" t="s">
        <v>130</v>
      </c>
      <c r="BO12" t="s">
        <v>62</v>
      </c>
      <c r="BP12" t="s">
        <v>11</v>
      </c>
      <c r="BQ12" t="s">
        <v>116</v>
      </c>
      <c r="BR12" t="s">
        <v>3</v>
      </c>
      <c r="BS12" t="s">
        <v>69</v>
      </c>
      <c r="BT12" t="s">
        <v>11</v>
      </c>
      <c r="BU12" t="s">
        <v>128</v>
      </c>
      <c r="BV12" t="s">
        <v>14</v>
      </c>
      <c r="BW12" t="s">
        <v>29</v>
      </c>
      <c r="BX12" t="s">
        <v>128</v>
      </c>
      <c r="BY12" t="s">
        <v>130</v>
      </c>
      <c r="BZ12" t="s">
        <v>36</v>
      </c>
      <c r="CA12" t="s">
        <v>36</v>
      </c>
      <c r="CB12" t="s">
        <v>74</v>
      </c>
      <c r="CC12" t="s">
        <v>128</v>
      </c>
      <c r="CD12" t="s">
        <v>11</v>
      </c>
      <c r="CE12" t="s">
        <v>105</v>
      </c>
      <c r="CF12" t="s">
        <v>79</v>
      </c>
      <c r="CG12" t="s">
        <v>62</v>
      </c>
      <c r="CH12" t="s">
        <v>1</v>
      </c>
      <c r="CI12" t="s">
        <v>1</v>
      </c>
      <c r="CJ12" t="s">
        <v>102</v>
      </c>
      <c r="CK12" t="s">
        <v>116</v>
      </c>
      <c r="CL12" t="s">
        <v>62</v>
      </c>
      <c r="CM12" t="s">
        <v>28</v>
      </c>
      <c r="CN12" t="s">
        <v>127</v>
      </c>
      <c r="CO12" t="s">
        <v>2</v>
      </c>
      <c r="CP12" t="s">
        <v>138</v>
      </c>
      <c r="CQ12" t="s">
        <v>36</v>
      </c>
      <c r="CR12" t="s">
        <v>100</v>
      </c>
      <c r="CS12" t="s">
        <v>89</v>
      </c>
      <c r="CT12" t="s">
        <v>32</v>
      </c>
      <c r="CU12" t="s">
        <v>52</v>
      </c>
      <c r="CV12" t="s">
        <v>109</v>
      </c>
      <c r="CW12" t="s">
        <v>62</v>
      </c>
      <c r="CX12" t="s">
        <v>62</v>
      </c>
      <c r="CY12" t="s">
        <v>123</v>
      </c>
      <c r="CZ12" t="s">
        <v>123</v>
      </c>
      <c r="DA12" t="s">
        <v>128</v>
      </c>
      <c r="DB12" t="s">
        <v>128</v>
      </c>
      <c r="DC12" t="s">
        <v>130</v>
      </c>
      <c r="DD12" t="s">
        <v>95</v>
      </c>
      <c r="DE12" t="s">
        <v>3</v>
      </c>
      <c r="DF12" t="s">
        <v>5</v>
      </c>
      <c r="DG12" t="s">
        <v>138</v>
      </c>
      <c r="DH12" t="s">
        <v>123</v>
      </c>
      <c r="DI12" t="s">
        <v>123</v>
      </c>
      <c r="DJ12" t="s">
        <v>22</v>
      </c>
      <c r="DK12" t="s">
        <v>5</v>
      </c>
      <c r="DL12" t="s">
        <v>91</v>
      </c>
      <c r="DM12" t="s">
        <v>127</v>
      </c>
      <c r="DN12" t="s">
        <v>43</v>
      </c>
      <c r="DO12" t="s">
        <v>91</v>
      </c>
      <c r="DP12" t="s">
        <v>90</v>
      </c>
      <c r="DQ12" t="s">
        <v>102</v>
      </c>
      <c r="DR12" t="s">
        <v>35</v>
      </c>
      <c r="DS12" t="s">
        <v>3</v>
      </c>
      <c r="DT12" t="s">
        <v>36</v>
      </c>
      <c r="DU12" t="s">
        <v>95</v>
      </c>
      <c r="DV12" t="s">
        <v>95</v>
      </c>
      <c r="DW12" t="s">
        <v>107</v>
      </c>
      <c r="DX12" t="s">
        <v>107</v>
      </c>
      <c r="DY12" t="s">
        <v>102</v>
      </c>
      <c r="DZ12" t="s">
        <v>3</v>
      </c>
      <c r="EA12" t="s">
        <v>102</v>
      </c>
      <c r="EB12" t="s">
        <v>116</v>
      </c>
      <c r="EC12" t="s">
        <v>35</v>
      </c>
      <c r="ED12" t="s">
        <v>107</v>
      </c>
      <c r="EE12" t="s">
        <v>84</v>
      </c>
      <c r="EF12" t="s">
        <v>84</v>
      </c>
      <c r="EG12" t="s">
        <v>109</v>
      </c>
      <c r="EH12" t="s">
        <v>67</v>
      </c>
      <c r="EI12" t="s">
        <v>67</v>
      </c>
    </row>
    <row r="13" spans="1:139" x14ac:dyDescent="0.2">
      <c r="A13" t="s">
        <v>65</v>
      </c>
      <c r="B13" t="s">
        <v>56</v>
      </c>
      <c r="C13" t="s">
        <v>56</v>
      </c>
      <c r="D13" t="s">
        <v>78</v>
      </c>
      <c r="E13" t="s">
        <v>44</v>
      </c>
      <c r="F13" t="s">
        <v>27</v>
      </c>
      <c r="G13" t="s">
        <v>99</v>
      </c>
      <c r="H13" t="s">
        <v>59</v>
      </c>
      <c r="I13" t="s">
        <v>110</v>
      </c>
      <c r="J13" t="s">
        <v>70</v>
      </c>
      <c r="K13" t="s">
        <v>66</v>
      </c>
      <c r="L13" t="s">
        <v>79</v>
      </c>
      <c r="M13" t="s">
        <v>65</v>
      </c>
      <c r="N13" t="s">
        <v>65</v>
      </c>
      <c r="O13" t="s">
        <v>122</v>
      </c>
      <c r="P13" t="s">
        <v>122</v>
      </c>
      <c r="Q13" t="s">
        <v>117</v>
      </c>
      <c r="R13" t="s">
        <v>27</v>
      </c>
      <c r="S13" t="s">
        <v>78</v>
      </c>
      <c r="T13" t="s">
        <v>65</v>
      </c>
      <c r="U13" t="s">
        <v>117</v>
      </c>
      <c r="V13" t="s">
        <v>122</v>
      </c>
      <c r="W13" t="s">
        <v>124</v>
      </c>
      <c r="X13" t="s">
        <v>71</v>
      </c>
      <c r="Y13" t="s">
        <v>72</v>
      </c>
      <c r="Z13" t="s">
        <v>46</v>
      </c>
      <c r="AA13" t="s">
        <v>78</v>
      </c>
      <c r="AB13" t="s">
        <v>41</v>
      </c>
      <c r="AC13" t="s">
        <v>76</v>
      </c>
      <c r="AD13" t="s">
        <v>26</v>
      </c>
      <c r="AE13" t="s">
        <v>99</v>
      </c>
      <c r="AF13" t="s">
        <v>13</v>
      </c>
      <c r="AG13" t="s">
        <v>114</v>
      </c>
      <c r="AH13" t="s">
        <v>126</v>
      </c>
      <c r="AI13" t="s">
        <v>25</v>
      </c>
      <c r="AJ13" t="s">
        <v>25</v>
      </c>
      <c r="AK13" t="s">
        <v>44</v>
      </c>
      <c r="AL13" t="s">
        <v>44</v>
      </c>
      <c r="AM13" t="s">
        <v>32</v>
      </c>
      <c r="AN13" t="s">
        <v>106</v>
      </c>
      <c r="AO13" t="s">
        <v>42</v>
      </c>
      <c r="AP13" t="s">
        <v>86</v>
      </c>
      <c r="AQ13" t="s">
        <v>114</v>
      </c>
      <c r="AR13" t="s">
        <v>86</v>
      </c>
      <c r="AS13" t="s">
        <v>114</v>
      </c>
      <c r="AT13" t="s">
        <v>32</v>
      </c>
      <c r="AU13" t="s">
        <v>126</v>
      </c>
      <c r="AV13" t="s">
        <v>40</v>
      </c>
      <c r="AW13" t="s">
        <v>40</v>
      </c>
      <c r="AX13" t="s">
        <v>16</v>
      </c>
      <c r="AY13" t="s">
        <v>18</v>
      </c>
      <c r="AZ13" t="s">
        <v>114</v>
      </c>
      <c r="BA13" t="s">
        <v>47</v>
      </c>
      <c r="BB13" t="s">
        <v>124</v>
      </c>
      <c r="BC13" t="s">
        <v>70</v>
      </c>
      <c r="BD13" t="s">
        <v>135</v>
      </c>
      <c r="BE13" t="s">
        <v>26</v>
      </c>
      <c r="BF13" t="s">
        <v>136</v>
      </c>
      <c r="BG13" t="s">
        <v>136</v>
      </c>
      <c r="BH13" t="s">
        <v>26</v>
      </c>
      <c r="BI13" t="s">
        <v>47</v>
      </c>
      <c r="BJ13" t="s">
        <v>28</v>
      </c>
      <c r="BK13" t="s">
        <v>80</v>
      </c>
      <c r="BL13" t="s">
        <v>126</v>
      </c>
      <c r="BM13" t="s">
        <v>89</v>
      </c>
      <c r="BN13" t="s">
        <v>49</v>
      </c>
      <c r="BO13" t="s">
        <v>48</v>
      </c>
      <c r="BP13" t="s">
        <v>31</v>
      </c>
      <c r="BQ13" t="s">
        <v>14</v>
      </c>
      <c r="BR13" t="s">
        <v>21</v>
      </c>
      <c r="BS13" t="s">
        <v>114</v>
      </c>
      <c r="BT13" t="s">
        <v>31</v>
      </c>
      <c r="BU13" t="s">
        <v>81</v>
      </c>
      <c r="BV13" t="s">
        <v>72</v>
      </c>
      <c r="BW13" t="s">
        <v>54</v>
      </c>
      <c r="BX13" t="s">
        <v>49</v>
      </c>
      <c r="BY13" t="s">
        <v>49</v>
      </c>
      <c r="BZ13" t="s">
        <v>79</v>
      </c>
      <c r="CA13" t="s">
        <v>79</v>
      </c>
      <c r="CB13" t="s">
        <v>70</v>
      </c>
      <c r="CC13" t="s">
        <v>81</v>
      </c>
      <c r="CD13" t="s">
        <v>31</v>
      </c>
      <c r="CE13" t="s">
        <v>113</v>
      </c>
      <c r="CF13" t="s">
        <v>59</v>
      </c>
      <c r="CG13" t="s">
        <v>111</v>
      </c>
      <c r="CH13" t="s">
        <v>132</v>
      </c>
      <c r="CI13" t="s">
        <v>39</v>
      </c>
      <c r="CJ13" t="s">
        <v>2</v>
      </c>
      <c r="CK13" t="s">
        <v>106</v>
      </c>
      <c r="CL13" t="s">
        <v>48</v>
      </c>
      <c r="CM13" t="s">
        <v>70</v>
      </c>
      <c r="CN13" t="s">
        <v>96</v>
      </c>
      <c r="CO13" t="s">
        <v>26</v>
      </c>
      <c r="CP13" t="s">
        <v>93</v>
      </c>
      <c r="CQ13" t="s">
        <v>79</v>
      </c>
      <c r="CR13" t="s">
        <v>79</v>
      </c>
      <c r="CS13" t="s">
        <v>13</v>
      </c>
      <c r="CT13" t="s">
        <v>13</v>
      </c>
      <c r="CU13" t="s">
        <v>16</v>
      </c>
      <c r="CV13" t="s">
        <v>127</v>
      </c>
      <c r="CW13" t="s">
        <v>51</v>
      </c>
      <c r="CX13" t="s">
        <v>111</v>
      </c>
      <c r="CY13" t="s">
        <v>74</v>
      </c>
      <c r="CZ13" t="s">
        <v>29</v>
      </c>
      <c r="DA13" t="s">
        <v>81</v>
      </c>
      <c r="DB13" t="s">
        <v>81</v>
      </c>
      <c r="DC13" t="s">
        <v>18</v>
      </c>
      <c r="DD13" t="s">
        <v>28</v>
      </c>
      <c r="DE13" t="s">
        <v>21</v>
      </c>
      <c r="DF13" t="s">
        <v>33</v>
      </c>
      <c r="DG13" t="s">
        <v>93</v>
      </c>
      <c r="DH13" t="s">
        <v>74</v>
      </c>
      <c r="DI13" t="s">
        <v>74</v>
      </c>
      <c r="DJ13" t="s">
        <v>33</v>
      </c>
      <c r="DK13" t="s">
        <v>33</v>
      </c>
      <c r="DL13" t="s">
        <v>28</v>
      </c>
      <c r="DM13" t="s">
        <v>96</v>
      </c>
      <c r="DN13" t="s">
        <v>136</v>
      </c>
      <c r="DO13" t="s">
        <v>14</v>
      </c>
      <c r="DP13" t="s">
        <v>128</v>
      </c>
      <c r="DQ13" t="s">
        <v>101</v>
      </c>
      <c r="DR13" t="s">
        <v>43</v>
      </c>
      <c r="DS13" t="s">
        <v>29</v>
      </c>
      <c r="DT13" t="s">
        <v>40</v>
      </c>
      <c r="DU13" t="s">
        <v>28</v>
      </c>
      <c r="DV13" t="s">
        <v>28</v>
      </c>
      <c r="DW13" t="s">
        <v>10</v>
      </c>
      <c r="DX13" t="s">
        <v>69</v>
      </c>
      <c r="DY13" t="s">
        <v>2</v>
      </c>
      <c r="DZ13" t="s">
        <v>29</v>
      </c>
      <c r="EA13" t="s">
        <v>2</v>
      </c>
      <c r="EB13" t="s">
        <v>19</v>
      </c>
      <c r="EC13" t="s">
        <v>127</v>
      </c>
      <c r="ED13" t="s">
        <v>10</v>
      </c>
      <c r="EE13" t="s">
        <v>105</v>
      </c>
      <c r="EF13" t="s">
        <v>10</v>
      </c>
      <c r="EG13" t="s">
        <v>127</v>
      </c>
      <c r="EH13" t="s">
        <v>105</v>
      </c>
      <c r="EI13" t="s">
        <v>105</v>
      </c>
    </row>
    <row r="14" spans="1:139" x14ac:dyDescent="0.2">
      <c r="A14" t="s">
        <v>66</v>
      </c>
      <c r="B14" t="s">
        <v>56</v>
      </c>
      <c r="C14" t="s">
        <v>117</v>
      </c>
      <c r="D14" t="s">
        <v>78</v>
      </c>
      <c r="E14" t="s">
        <v>44</v>
      </c>
      <c r="F14" t="s">
        <v>27</v>
      </c>
      <c r="G14" t="s">
        <v>126</v>
      </c>
      <c r="H14" t="s">
        <v>27</v>
      </c>
      <c r="I14" t="s">
        <v>122</v>
      </c>
      <c r="J14" t="s">
        <v>70</v>
      </c>
      <c r="K14" t="s">
        <v>99</v>
      </c>
      <c r="L14" t="s">
        <v>80</v>
      </c>
      <c r="M14" t="s">
        <v>65</v>
      </c>
      <c r="N14" t="s">
        <v>66</v>
      </c>
      <c r="O14" t="s">
        <v>122</v>
      </c>
      <c r="P14" t="s">
        <v>122</v>
      </c>
      <c r="Q14" t="s">
        <v>41</v>
      </c>
      <c r="R14" t="s">
        <v>65</v>
      </c>
      <c r="S14" t="s">
        <v>78</v>
      </c>
      <c r="T14" t="s">
        <v>65</v>
      </c>
      <c r="U14" t="s">
        <v>117</v>
      </c>
      <c r="V14" t="s">
        <v>72</v>
      </c>
      <c r="W14" t="s">
        <v>124</v>
      </c>
      <c r="X14" t="s">
        <v>71</v>
      </c>
      <c r="Y14" t="s">
        <v>72</v>
      </c>
      <c r="Z14" t="s">
        <v>13</v>
      </c>
      <c r="AA14" t="s">
        <v>56</v>
      </c>
      <c r="AB14" t="s">
        <v>44</v>
      </c>
      <c r="AC14" t="s">
        <v>81</v>
      </c>
      <c r="AD14" t="s">
        <v>26</v>
      </c>
      <c r="AE14" t="s">
        <v>99</v>
      </c>
      <c r="AF14" t="s">
        <v>13</v>
      </c>
      <c r="AG14" t="s">
        <v>114</v>
      </c>
      <c r="AH14" t="s">
        <v>126</v>
      </c>
      <c r="AI14" t="s">
        <v>47</v>
      </c>
      <c r="AJ14" t="s">
        <v>25</v>
      </c>
      <c r="AK14" t="s">
        <v>59</v>
      </c>
      <c r="AL14" t="s">
        <v>59</v>
      </c>
      <c r="AM14" t="s">
        <v>32</v>
      </c>
      <c r="AN14" t="s">
        <v>106</v>
      </c>
      <c r="AO14" t="s">
        <v>71</v>
      </c>
      <c r="AP14" t="s">
        <v>86</v>
      </c>
      <c r="AQ14" t="s">
        <v>114</v>
      </c>
      <c r="AR14" t="s">
        <v>114</v>
      </c>
      <c r="AS14" t="s">
        <v>114</v>
      </c>
      <c r="AT14" t="s">
        <v>89</v>
      </c>
      <c r="AU14" t="s">
        <v>126</v>
      </c>
      <c r="AV14" t="s">
        <v>40</v>
      </c>
      <c r="AW14" t="s">
        <v>40</v>
      </c>
      <c r="AX14" t="s">
        <v>33</v>
      </c>
      <c r="AY14" t="s">
        <v>18</v>
      </c>
      <c r="AZ14" t="s">
        <v>114</v>
      </c>
      <c r="BA14" t="s">
        <v>47</v>
      </c>
      <c r="BB14" t="s">
        <v>54</v>
      </c>
      <c r="BC14" t="s">
        <v>124</v>
      </c>
      <c r="BD14" t="s">
        <v>113</v>
      </c>
      <c r="BE14" t="s">
        <v>136</v>
      </c>
      <c r="BF14" t="s">
        <v>136</v>
      </c>
      <c r="BG14" t="s">
        <v>96</v>
      </c>
      <c r="BH14" t="s">
        <v>26</v>
      </c>
      <c r="BI14" t="s">
        <v>26</v>
      </c>
      <c r="BJ14" t="s">
        <v>28</v>
      </c>
      <c r="BK14" t="s">
        <v>16</v>
      </c>
      <c r="BL14" t="s">
        <v>46</v>
      </c>
      <c r="BM14" t="s">
        <v>89</v>
      </c>
      <c r="BN14" t="s">
        <v>18</v>
      </c>
      <c r="BO14" t="s">
        <v>111</v>
      </c>
      <c r="BP14" t="s">
        <v>31</v>
      </c>
      <c r="BQ14" t="s">
        <v>14</v>
      </c>
      <c r="BR14" t="s">
        <v>21</v>
      </c>
      <c r="BS14" t="s">
        <v>76</v>
      </c>
      <c r="BT14" t="s">
        <v>129</v>
      </c>
      <c r="BU14" t="s">
        <v>49</v>
      </c>
      <c r="BV14" t="s">
        <v>72</v>
      </c>
      <c r="BW14" t="s">
        <v>25</v>
      </c>
      <c r="BX14" t="s">
        <v>49</v>
      </c>
      <c r="BY14" t="s">
        <v>49</v>
      </c>
      <c r="BZ14" t="s">
        <v>79</v>
      </c>
      <c r="CA14" t="s">
        <v>79</v>
      </c>
      <c r="CB14" t="s">
        <v>70</v>
      </c>
      <c r="CC14" t="s">
        <v>81</v>
      </c>
      <c r="CD14" t="s">
        <v>31</v>
      </c>
      <c r="CE14" t="s">
        <v>86</v>
      </c>
      <c r="CF14" t="s">
        <v>27</v>
      </c>
      <c r="CG14" t="s">
        <v>39</v>
      </c>
      <c r="CH14" t="s">
        <v>132</v>
      </c>
      <c r="CI14" t="s">
        <v>39</v>
      </c>
      <c r="CJ14" t="s">
        <v>2</v>
      </c>
      <c r="CK14" t="s">
        <v>19</v>
      </c>
      <c r="CL14" t="s">
        <v>48</v>
      </c>
      <c r="CM14" t="s">
        <v>70</v>
      </c>
      <c r="CN14" t="s">
        <v>96</v>
      </c>
      <c r="CO14" t="s">
        <v>26</v>
      </c>
      <c r="CP14" t="s">
        <v>93</v>
      </c>
      <c r="CQ14" t="s">
        <v>79</v>
      </c>
      <c r="CR14" t="s">
        <v>79</v>
      </c>
      <c r="CS14" t="s">
        <v>110</v>
      </c>
      <c r="CT14" t="s">
        <v>13</v>
      </c>
      <c r="CU14" t="s">
        <v>16</v>
      </c>
      <c r="CV14" t="s">
        <v>127</v>
      </c>
      <c r="CW14" t="s">
        <v>48</v>
      </c>
      <c r="CX14" t="s">
        <v>111</v>
      </c>
      <c r="CY14" t="s">
        <v>29</v>
      </c>
      <c r="CZ14" t="s">
        <v>29</v>
      </c>
      <c r="DA14" t="s">
        <v>81</v>
      </c>
      <c r="DB14" t="s">
        <v>81</v>
      </c>
      <c r="DC14" t="s">
        <v>8</v>
      </c>
      <c r="DD14" t="s">
        <v>28</v>
      </c>
      <c r="DE14" t="s">
        <v>2</v>
      </c>
      <c r="DF14" t="s">
        <v>33</v>
      </c>
      <c r="DG14" t="s">
        <v>32</v>
      </c>
      <c r="DH14" t="s">
        <v>74</v>
      </c>
      <c r="DI14" t="s">
        <v>74</v>
      </c>
      <c r="DJ14" t="s">
        <v>93</v>
      </c>
      <c r="DK14" t="s">
        <v>33</v>
      </c>
      <c r="DL14" t="s">
        <v>28</v>
      </c>
      <c r="DM14" t="s">
        <v>135</v>
      </c>
      <c r="DN14" t="s">
        <v>136</v>
      </c>
      <c r="DO14" t="s">
        <v>28</v>
      </c>
      <c r="DP14" t="s">
        <v>128</v>
      </c>
      <c r="DQ14" t="s">
        <v>101</v>
      </c>
      <c r="DR14" t="s">
        <v>127</v>
      </c>
      <c r="DS14" t="s">
        <v>29</v>
      </c>
      <c r="DT14" t="s">
        <v>79</v>
      </c>
      <c r="DU14" t="s">
        <v>74</v>
      </c>
      <c r="DV14" t="s">
        <v>74</v>
      </c>
      <c r="DW14" t="s">
        <v>10</v>
      </c>
      <c r="DX14" t="s">
        <v>69</v>
      </c>
      <c r="DY14" t="s">
        <v>101</v>
      </c>
      <c r="DZ14" t="s">
        <v>21</v>
      </c>
      <c r="EA14" t="s">
        <v>2</v>
      </c>
      <c r="EB14" t="s">
        <v>14</v>
      </c>
      <c r="EC14" t="s">
        <v>127</v>
      </c>
      <c r="ED14" t="s">
        <v>10</v>
      </c>
      <c r="EE14" t="s">
        <v>10</v>
      </c>
      <c r="EF14" t="s">
        <v>10</v>
      </c>
      <c r="EG14" t="s">
        <v>105</v>
      </c>
      <c r="EH14" t="s">
        <v>105</v>
      </c>
      <c r="EI14" t="s">
        <v>105</v>
      </c>
    </row>
    <row r="15" spans="1:139" x14ac:dyDescent="0.2">
      <c r="A15" t="s">
        <v>54</v>
      </c>
      <c r="B15" t="s">
        <v>99</v>
      </c>
      <c r="C15" t="s">
        <v>99</v>
      </c>
      <c r="D15" t="s">
        <v>65</v>
      </c>
      <c r="E15" t="s">
        <v>126</v>
      </c>
      <c r="F15" t="s">
        <v>13</v>
      </c>
      <c r="G15" t="s">
        <v>72</v>
      </c>
      <c r="H15" t="s">
        <v>13</v>
      </c>
      <c r="I15" t="s">
        <v>124</v>
      </c>
      <c r="J15" t="s">
        <v>136</v>
      </c>
      <c r="K15" t="s">
        <v>72</v>
      </c>
      <c r="L15" t="s">
        <v>106</v>
      </c>
      <c r="M15" t="s">
        <v>122</v>
      </c>
      <c r="N15" t="s">
        <v>122</v>
      </c>
      <c r="O15" t="s">
        <v>54</v>
      </c>
      <c r="P15" t="s">
        <v>54</v>
      </c>
      <c r="Q15" t="s">
        <v>126</v>
      </c>
      <c r="R15" t="s">
        <v>13</v>
      </c>
      <c r="S15" t="s">
        <v>65</v>
      </c>
      <c r="T15" t="s">
        <v>110</v>
      </c>
      <c r="U15" t="s">
        <v>99</v>
      </c>
      <c r="V15" t="s">
        <v>25</v>
      </c>
      <c r="W15" t="s">
        <v>136</v>
      </c>
      <c r="X15" t="s">
        <v>26</v>
      </c>
      <c r="Y15" t="s">
        <v>25</v>
      </c>
      <c r="Z15" t="s">
        <v>70</v>
      </c>
      <c r="AA15" t="s">
        <v>65</v>
      </c>
      <c r="AB15" t="s">
        <v>126</v>
      </c>
      <c r="AC15" t="s">
        <v>31</v>
      </c>
      <c r="AD15" t="s">
        <v>86</v>
      </c>
      <c r="AE15" t="s">
        <v>72</v>
      </c>
      <c r="AF15" t="s">
        <v>70</v>
      </c>
      <c r="AG15" t="s">
        <v>18</v>
      </c>
      <c r="AH15" t="s">
        <v>42</v>
      </c>
      <c r="AI15" t="s">
        <v>135</v>
      </c>
      <c r="AJ15" t="s">
        <v>135</v>
      </c>
      <c r="AK15" t="s">
        <v>46</v>
      </c>
      <c r="AL15" t="s">
        <v>46</v>
      </c>
      <c r="AM15" t="s">
        <v>74</v>
      </c>
      <c r="AN15" t="s">
        <v>29</v>
      </c>
      <c r="AO15" t="s">
        <v>26</v>
      </c>
      <c r="AP15" t="s">
        <v>49</v>
      </c>
      <c r="AQ15" t="s">
        <v>31</v>
      </c>
      <c r="AR15" t="s">
        <v>18</v>
      </c>
      <c r="AS15" t="s">
        <v>8</v>
      </c>
      <c r="AT15" t="s">
        <v>74</v>
      </c>
      <c r="AU15" t="s">
        <v>71</v>
      </c>
      <c r="AV15" t="s">
        <v>33</v>
      </c>
      <c r="AW15" t="s">
        <v>93</v>
      </c>
      <c r="AX15" t="s">
        <v>14</v>
      </c>
      <c r="AY15" t="s">
        <v>111</v>
      </c>
      <c r="AZ15" t="s">
        <v>8</v>
      </c>
      <c r="BA15" t="s">
        <v>135</v>
      </c>
      <c r="BB15" t="s">
        <v>96</v>
      </c>
      <c r="BC15" t="s">
        <v>136</v>
      </c>
      <c r="BD15" t="s">
        <v>49</v>
      </c>
      <c r="BE15" t="s">
        <v>114</v>
      </c>
      <c r="BF15" t="s">
        <v>114</v>
      </c>
      <c r="BG15" t="s">
        <v>76</v>
      </c>
      <c r="BH15" t="s">
        <v>114</v>
      </c>
      <c r="BI15" t="s">
        <v>113</v>
      </c>
      <c r="BJ15" t="s">
        <v>2</v>
      </c>
      <c r="BK15" t="s">
        <v>106</v>
      </c>
      <c r="BL15" t="s">
        <v>71</v>
      </c>
      <c r="BM15" t="s">
        <v>74</v>
      </c>
      <c r="BN15" t="s">
        <v>111</v>
      </c>
      <c r="BO15" t="s">
        <v>79</v>
      </c>
      <c r="BP15" t="s">
        <v>39</v>
      </c>
      <c r="BQ15" t="s">
        <v>21</v>
      </c>
      <c r="BR15" t="s">
        <v>105</v>
      </c>
      <c r="BS15" t="s">
        <v>31</v>
      </c>
      <c r="BT15" t="s">
        <v>132</v>
      </c>
      <c r="BU15" t="s">
        <v>48</v>
      </c>
      <c r="BV15" t="s">
        <v>47</v>
      </c>
      <c r="BW15" t="s">
        <v>96</v>
      </c>
      <c r="BX15" t="s">
        <v>48</v>
      </c>
      <c r="BY15" t="s">
        <v>48</v>
      </c>
      <c r="BZ15" t="s">
        <v>32</v>
      </c>
      <c r="CA15" t="s">
        <v>32</v>
      </c>
      <c r="CB15" t="s">
        <v>136</v>
      </c>
      <c r="CC15" t="s">
        <v>51</v>
      </c>
      <c r="CD15" t="s">
        <v>132</v>
      </c>
      <c r="CE15" t="s">
        <v>49</v>
      </c>
      <c r="CF15" t="s">
        <v>13</v>
      </c>
      <c r="CG15" t="s">
        <v>79</v>
      </c>
      <c r="CH15" t="s">
        <v>16</v>
      </c>
      <c r="CI15" t="s">
        <v>80</v>
      </c>
      <c r="CJ15" t="s">
        <v>105</v>
      </c>
      <c r="CK15" t="s">
        <v>29</v>
      </c>
      <c r="CL15" t="s">
        <v>40</v>
      </c>
      <c r="CM15" t="s">
        <v>26</v>
      </c>
      <c r="CN15" t="s">
        <v>81</v>
      </c>
      <c r="CO15" t="s">
        <v>86</v>
      </c>
      <c r="CP15" t="s">
        <v>28</v>
      </c>
      <c r="CQ15" t="s">
        <v>89</v>
      </c>
      <c r="CR15" t="s">
        <v>89</v>
      </c>
      <c r="CS15" t="s">
        <v>124</v>
      </c>
      <c r="CT15" t="s">
        <v>70</v>
      </c>
      <c r="CU15" t="s">
        <v>19</v>
      </c>
      <c r="CV15" t="s">
        <v>128</v>
      </c>
      <c r="CW15" t="s">
        <v>40</v>
      </c>
      <c r="CX15" t="s">
        <v>79</v>
      </c>
      <c r="CY15" t="s">
        <v>43</v>
      </c>
      <c r="CZ15" t="s">
        <v>127</v>
      </c>
      <c r="DA15" t="s">
        <v>129</v>
      </c>
      <c r="DB15" t="s">
        <v>51</v>
      </c>
      <c r="DC15" t="s">
        <v>39</v>
      </c>
      <c r="DD15" t="s">
        <v>101</v>
      </c>
      <c r="DE15" t="s">
        <v>105</v>
      </c>
      <c r="DF15" t="s">
        <v>28</v>
      </c>
      <c r="DG15" t="s">
        <v>28</v>
      </c>
      <c r="DH15" t="s">
        <v>43</v>
      </c>
      <c r="DI15" t="s">
        <v>43</v>
      </c>
      <c r="DJ15" t="s">
        <v>28</v>
      </c>
      <c r="DK15" t="s">
        <v>14</v>
      </c>
      <c r="DL15" t="s">
        <v>2</v>
      </c>
      <c r="DM15" t="s">
        <v>81</v>
      </c>
      <c r="DN15" t="s">
        <v>114</v>
      </c>
      <c r="DO15" t="s">
        <v>2</v>
      </c>
      <c r="DP15" t="s">
        <v>11</v>
      </c>
      <c r="DQ15" t="s">
        <v>10</v>
      </c>
      <c r="DR15" t="s">
        <v>69</v>
      </c>
      <c r="DS15" t="s">
        <v>127</v>
      </c>
      <c r="DT15" t="s">
        <v>93</v>
      </c>
      <c r="DU15" t="s">
        <v>101</v>
      </c>
      <c r="DV15" t="s">
        <v>101</v>
      </c>
      <c r="DW15" t="s">
        <v>11</v>
      </c>
      <c r="DX15" t="s">
        <v>11</v>
      </c>
      <c r="DY15" t="s">
        <v>10</v>
      </c>
      <c r="DZ15" t="s">
        <v>127</v>
      </c>
      <c r="EA15" t="s">
        <v>105</v>
      </c>
      <c r="EB15" t="s">
        <v>21</v>
      </c>
      <c r="EC15" t="s">
        <v>128</v>
      </c>
      <c r="ED15" t="s">
        <v>130</v>
      </c>
      <c r="EE15" t="s">
        <v>130</v>
      </c>
      <c r="EF15" t="s">
        <v>130</v>
      </c>
      <c r="EG15" t="s">
        <v>128</v>
      </c>
      <c r="EH15" t="s">
        <v>128</v>
      </c>
      <c r="EI15" t="s">
        <v>130</v>
      </c>
    </row>
    <row r="16" spans="1:139" x14ac:dyDescent="0.2">
      <c r="A16" t="s">
        <v>55</v>
      </c>
      <c r="B16" t="s">
        <v>99</v>
      </c>
      <c r="C16" t="s">
        <v>99</v>
      </c>
      <c r="D16" t="s">
        <v>65</v>
      </c>
      <c r="E16" t="s">
        <v>126</v>
      </c>
      <c r="F16" t="s">
        <v>13</v>
      </c>
      <c r="G16" t="s">
        <v>72</v>
      </c>
      <c r="H16" t="s">
        <v>13</v>
      </c>
      <c r="I16" t="s">
        <v>124</v>
      </c>
      <c r="J16" t="s">
        <v>136</v>
      </c>
      <c r="K16" t="s">
        <v>72</v>
      </c>
      <c r="L16" t="s">
        <v>106</v>
      </c>
      <c r="M16" t="s">
        <v>122</v>
      </c>
      <c r="N16" t="s">
        <v>122</v>
      </c>
      <c r="O16" t="s">
        <v>54</v>
      </c>
      <c r="P16" t="s">
        <v>55</v>
      </c>
      <c r="Q16" t="s">
        <v>126</v>
      </c>
      <c r="R16" t="s">
        <v>13</v>
      </c>
      <c r="S16" t="s">
        <v>65</v>
      </c>
      <c r="T16" t="s">
        <v>110</v>
      </c>
      <c r="U16" t="s">
        <v>99</v>
      </c>
      <c r="V16" t="s">
        <v>25</v>
      </c>
      <c r="W16" t="s">
        <v>136</v>
      </c>
      <c r="X16" t="s">
        <v>26</v>
      </c>
      <c r="Y16" t="s">
        <v>25</v>
      </c>
      <c r="Z16" t="s">
        <v>70</v>
      </c>
      <c r="AA16" t="s">
        <v>65</v>
      </c>
      <c r="AB16" t="s">
        <v>126</v>
      </c>
      <c r="AC16" t="s">
        <v>31</v>
      </c>
      <c r="AD16" t="s">
        <v>86</v>
      </c>
      <c r="AE16" t="s">
        <v>72</v>
      </c>
      <c r="AF16" t="s">
        <v>70</v>
      </c>
      <c r="AG16" t="s">
        <v>18</v>
      </c>
      <c r="AH16" t="s">
        <v>42</v>
      </c>
      <c r="AI16" t="s">
        <v>135</v>
      </c>
      <c r="AJ16" t="s">
        <v>135</v>
      </c>
      <c r="AK16" t="s">
        <v>46</v>
      </c>
      <c r="AL16" t="s">
        <v>46</v>
      </c>
      <c r="AM16" t="s">
        <v>74</v>
      </c>
      <c r="AN16" t="s">
        <v>29</v>
      </c>
      <c r="AO16" t="s">
        <v>26</v>
      </c>
      <c r="AP16" t="s">
        <v>49</v>
      </c>
      <c r="AQ16" t="s">
        <v>31</v>
      </c>
      <c r="AR16" t="s">
        <v>18</v>
      </c>
      <c r="AS16" t="s">
        <v>8</v>
      </c>
      <c r="AT16" t="s">
        <v>74</v>
      </c>
      <c r="AU16" t="s">
        <v>71</v>
      </c>
      <c r="AV16" t="s">
        <v>33</v>
      </c>
      <c r="AW16" t="s">
        <v>93</v>
      </c>
      <c r="AX16" t="s">
        <v>14</v>
      </c>
      <c r="AY16" t="s">
        <v>111</v>
      </c>
      <c r="AZ16" t="s">
        <v>8</v>
      </c>
      <c r="BA16" t="s">
        <v>135</v>
      </c>
      <c r="BB16" t="s">
        <v>96</v>
      </c>
      <c r="BC16" t="s">
        <v>136</v>
      </c>
      <c r="BD16" t="s">
        <v>49</v>
      </c>
      <c r="BE16" t="s">
        <v>114</v>
      </c>
      <c r="BF16" t="s">
        <v>114</v>
      </c>
      <c r="BG16" t="s">
        <v>76</v>
      </c>
      <c r="BH16" t="s">
        <v>114</v>
      </c>
      <c r="BI16" t="s">
        <v>113</v>
      </c>
      <c r="BJ16" t="s">
        <v>2</v>
      </c>
      <c r="BK16" t="s">
        <v>106</v>
      </c>
      <c r="BL16" t="s">
        <v>71</v>
      </c>
      <c r="BM16" t="s">
        <v>74</v>
      </c>
      <c r="BN16" t="s">
        <v>111</v>
      </c>
      <c r="BO16" t="s">
        <v>79</v>
      </c>
      <c r="BP16" t="s">
        <v>39</v>
      </c>
      <c r="BQ16" t="s">
        <v>21</v>
      </c>
      <c r="BR16" t="s">
        <v>105</v>
      </c>
      <c r="BS16" t="s">
        <v>31</v>
      </c>
      <c r="BT16" t="s">
        <v>132</v>
      </c>
      <c r="BU16" t="s">
        <v>48</v>
      </c>
      <c r="BV16" t="s">
        <v>47</v>
      </c>
      <c r="BW16" t="s">
        <v>96</v>
      </c>
      <c r="BX16" t="s">
        <v>48</v>
      </c>
      <c r="BY16" t="s">
        <v>48</v>
      </c>
      <c r="BZ16" t="s">
        <v>32</v>
      </c>
      <c r="CA16" t="s">
        <v>32</v>
      </c>
      <c r="CB16" t="s">
        <v>136</v>
      </c>
      <c r="CC16" t="s">
        <v>51</v>
      </c>
      <c r="CD16" t="s">
        <v>132</v>
      </c>
      <c r="CE16" t="s">
        <v>49</v>
      </c>
      <c r="CF16" t="s">
        <v>13</v>
      </c>
      <c r="CG16" t="s">
        <v>79</v>
      </c>
      <c r="CH16" t="s">
        <v>16</v>
      </c>
      <c r="CI16" t="s">
        <v>80</v>
      </c>
      <c r="CJ16" t="s">
        <v>105</v>
      </c>
      <c r="CK16" t="s">
        <v>29</v>
      </c>
      <c r="CL16" t="s">
        <v>40</v>
      </c>
      <c r="CM16" t="s">
        <v>26</v>
      </c>
      <c r="CN16" t="s">
        <v>81</v>
      </c>
      <c r="CO16" t="s">
        <v>86</v>
      </c>
      <c r="CP16" t="s">
        <v>28</v>
      </c>
      <c r="CQ16" t="s">
        <v>89</v>
      </c>
      <c r="CR16" t="s">
        <v>89</v>
      </c>
      <c r="CS16" t="s">
        <v>124</v>
      </c>
      <c r="CT16" t="s">
        <v>70</v>
      </c>
      <c r="CU16" t="s">
        <v>19</v>
      </c>
      <c r="CV16" t="s">
        <v>128</v>
      </c>
      <c r="CW16" t="s">
        <v>40</v>
      </c>
      <c r="CX16" t="s">
        <v>79</v>
      </c>
      <c r="CY16" t="s">
        <v>43</v>
      </c>
      <c r="CZ16" t="s">
        <v>127</v>
      </c>
      <c r="DA16" t="s">
        <v>129</v>
      </c>
      <c r="DB16" t="s">
        <v>51</v>
      </c>
      <c r="DC16" t="s">
        <v>39</v>
      </c>
      <c r="DD16" t="s">
        <v>101</v>
      </c>
      <c r="DE16" t="s">
        <v>105</v>
      </c>
      <c r="DF16" t="s">
        <v>28</v>
      </c>
      <c r="DG16" t="s">
        <v>28</v>
      </c>
      <c r="DH16" t="s">
        <v>43</v>
      </c>
      <c r="DI16" t="s">
        <v>43</v>
      </c>
      <c r="DJ16" t="s">
        <v>28</v>
      </c>
      <c r="DK16" t="s">
        <v>14</v>
      </c>
      <c r="DL16" t="s">
        <v>2</v>
      </c>
      <c r="DM16" t="s">
        <v>81</v>
      </c>
      <c r="DN16" t="s">
        <v>114</v>
      </c>
      <c r="DO16" t="s">
        <v>2</v>
      </c>
      <c r="DP16" t="s">
        <v>11</v>
      </c>
      <c r="DQ16" t="s">
        <v>10</v>
      </c>
      <c r="DR16" t="s">
        <v>69</v>
      </c>
      <c r="DS16" t="s">
        <v>127</v>
      </c>
      <c r="DT16" t="s">
        <v>93</v>
      </c>
      <c r="DU16" t="s">
        <v>101</v>
      </c>
      <c r="DV16" t="s">
        <v>101</v>
      </c>
      <c r="DW16" t="s">
        <v>11</v>
      </c>
      <c r="DX16" t="s">
        <v>11</v>
      </c>
      <c r="DY16" t="s">
        <v>10</v>
      </c>
      <c r="DZ16" t="s">
        <v>127</v>
      </c>
      <c r="EA16" t="s">
        <v>105</v>
      </c>
      <c r="EB16" t="s">
        <v>21</v>
      </c>
      <c r="EC16" t="s">
        <v>128</v>
      </c>
      <c r="ED16" t="s">
        <v>130</v>
      </c>
      <c r="EE16" t="s">
        <v>130</v>
      </c>
      <c r="EF16" t="s">
        <v>130</v>
      </c>
      <c r="EG16" t="s">
        <v>128</v>
      </c>
      <c r="EH16" t="s">
        <v>128</v>
      </c>
      <c r="EI16" t="s">
        <v>130</v>
      </c>
    </row>
    <row r="17" spans="1:139" x14ac:dyDescent="0.2">
      <c r="A17" t="s">
        <v>133</v>
      </c>
      <c r="B17" t="s">
        <v>17</v>
      </c>
      <c r="C17" t="s">
        <v>23</v>
      </c>
      <c r="D17" t="s">
        <v>87</v>
      </c>
      <c r="E17" t="s">
        <v>78</v>
      </c>
      <c r="F17" t="s">
        <v>78</v>
      </c>
      <c r="G17" t="s">
        <v>59</v>
      </c>
      <c r="H17" t="s">
        <v>78</v>
      </c>
      <c r="I17" t="s">
        <v>99</v>
      </c>
      <c r="J17" t="s">
        <v>122</v>
      </c>
      <c r="K17" t="s">
        <v>44</v>
      </c>
      <c r="L17" t="s">
        <v>40</v>
      </c>
      <c r="M17" t="s">
        <v>117</v>
      </c>
      <c r="N17" t="s">
        <v>41</v>
      </c>
      <c r="O17" t="s">
        <v>126</v>
      </c>
      <c r="P17" t="s">
        <v>126</v>
      </c>
      <c r="Q17" t="s">
        <v>133</v>
      </c>
      <c r="R17" t="s">
        <v>56</v>
      </c>
      <c r="S17" t="s">
        <v>75</v>
      </c>
      <c r="T17" t="s">
        <v>56</v>
      </c>
      <c r="U17" t="s">
        <v>23</v>
      </c>
      <c r="V17" t="s">
        <v>126</v>
      </c>
      <c r="W17" t="s">
        <v>72</v>
      </c>
      <c r="X17" t="s">
        <v>13</v>
      </c>
      <c r="Y17" t="s">
        <v>126</v>
      </c>
      <c r="Z17" t="s">
        <v>65</v>
      </c>
      <c r="AA17" t="s">
        <v>75</v>
      </c>
      <c r="AB17" t="s">
        <v>133</v>
      </c>
      <c r="AC17" t="s">
        <v>135</v>
      </c>
      <c r="AD17" t="s">
        <v>70</v>
      </c>
      <c r="AE17" t="s">
        <v>44</v>
      </c>
      <c r="AF17" t="s">
        <v>65</v>
      </c>
      <c r="AG17" t="s">
        <v>96</v>
      </c>
      <c r="AH17" t="s">
        <v>27</v>
      </c>
      <c r="AI17" t="s">
        <v>71</v>
      </c>
      <c r="AJ17" t="s">
        <v>71</v>
      </c>
      <c r="AK17" t="s">
        <v>78</v>
      </c>
      <c r="AL17" t="s">
        <v>78</v>
      </c>
      <c r="AM17" t="s">
        <v>80</v>
      </c>
      <c r="AN17" t="s">
        <v>33</v>
      </c>
      <c r="AO17" t="s">
        <v>13</v>
      </c>
      <c r="AP17" t="s">
        <v>136</v>
      </c>
      <c r="AQ17" t="s">
        <v>135</v>
      </c>
      <c r="AR17" t="s">
        <v>136</v>
      </c>
      <c r="AS17" t="s">
        <v>96</v>
      </c>
      <c r="AT17" t="s">
        <v>16</v>
      </c>
      <c r="AU17" t="s">
        <v>27</v>
      </c>
      <c r="AV17" t="s">
        <v>111</v>
      </c>
      <c r="AW17" t="s">
        <v>111</v>
      </c>
      <c r="AX17" t="s">
        <v>40</v>
      </c>
      <c r="AY17" t="s">
        <v>76</v>
      </c>
      <c r="AZ17" t="s">
        <v>96</v>
      </c>
      <c r="BA17" t="s">
        <v>70</v>
      </c>
      <c r="BB17" t="s">
        <v>72</v>
      </c>
      <c r="BC17" t="s">
        <v>72</v>
      </c>
      <c r="BD17" t="s">
        <v>26</v>
      </c>
      <c r="BE17" t="s">
        <v>54</v>
      </c>
      <c r="BF17" t="s">
        <v>25</v>
      </c>
      <c r="BG17" t="s">
        <v>47</v>
      </c>
      <c r="BH17" t="s">
        <v>124</v>
      </c>
      <c r="BI17" t="s">
        <v>70</v>
      </c>
      <c r="BJ17" t="s">
        <v>89</v>
      </c>
      <c r="BK17" t="s">
        <v>40</v>
      </c>
      <c r="BL17" t="s">
        <v>65</v>
      </c>
      <c r="BM17" t="s">
        <v>16</v>
      </c>
      <c r="BN17" t="s">
        <v>114</v>
      </c>
      <c r="BO17" t="s">
        <v>31</v>
      </c>
      <c r="BP17" t="s">
        <v>81</v>
      </c>
      <c r="BQ17" t="s">
        <v>93</v>
      </c>
      <c r="BR17" t="s">
        <v>28</v>
      </c>
      <c r="BS17" t="s">
        <v>135</v>
      </c>
      <c r="BT17" t="s">
        <v>49</v>
      </c>
      <c r="BU17" t="s">
        <v>114</v>
      </c>
      <c r="BV17" t="s">
        <v>46</v>
      </c>
      <c r="BW17" t="s">
        <v>42</v>
      </c>
      <c r="BX17" t="s">
        <v>114</v>
      </c>
      <c r="BY17" t="s">
        <v>114</v>
      </c>
      <c r="BZ17" t="s">
        <v>39</v>
      </c>
      <c r="CA17" t="s">
        <v>39</v>
      </c>
      <c r="CB17" t="s">
        <v>122</v>
      </c>
      <c r="CC17" t="s">
        <v>86</v>
      </c>
      <c r="CD17" t="s">
        <v>81</v>
      </c>
      <c r="CE17" t="s">
        <v>136</v>
      </c>
      <c r="CF17" t="s">
        <v>78</v>
      </c>
      <c r="CG17" t="s">
        <v>31</v>
      </c>
      <c r="CH17" t="s">
        <v>48</v>
      </c>
      <c r="CI17" t="s">
        <v>51</v>
      </c>
      <c r="CJ17" t="s">
        <v>74</v>
      </c>
      <c r="CK17" t="s">
        <v>33</v>
      </c>
      <c r="CL17" t="s">
        <v>18</v>
      </c>
      <c r="CM17" t="s">
        <v>122</v>
      </c>
      <c r="CN17" t="s">
        <v>47</v>
      </c>
      <c r="CO17" t="s">
        <v>124</v>
      </c>
      <c r="CP17" t="s">
        <v>79</v>
      </c>
      <c r="CQ17" t="s">
        <v>132</v>
      </c>
      <c r="CR17" t="s">
        <v>132</v>
      </c>
      <c r="CS17" t="s">
        <v>99</v>
      </c>
      <c r="CT17" t="s">
        <v>65</v>
      </c>
      <c r="CU17" t="s">
        <v>40</v>
      </c>
      <c r="CV17" t="s">
        <v>2</v>
      </c>
      <c r="CW17" t="s">
        <v>18</v>
      </c>
      <c r="CX17" t="s">
        <v>31</v>
      </c>
      <c r="CY17" t="s">
        <v>14</v>
      </c>
      <c r="CZ17" t="s">
        <v>14</v>
      </c>
      <c r="DA17" t="s">
        <v>113</v>
      </c>
      <c r="DB17" t="s">
        <v>86</v>
      </c>
      <c r="DC17" t="s">
        <v>81</v>
      </c>
      <c r="DD17" t="s">
        <v>89</v>
      </c>
      <c r="DE17" t="s">
        <v>28</v>
      </c>
      <c r="DF17" t="s">
        <v>79</v>
      </c>
      <c r="DG17" t="s">
        <v>79</v>
      </c>
      <c r="DH17" t="s">
        <v>106</v>
      </c>
      <c r="DI17" t="s">
        <v>19</v>
      </c>
      <c r="DJ17" t="s">
        <v>79</v>
      </c>
      <c r="DK17" t="s">
        <v>79</v>
      </c>
      <c r="DL17" t="s">
        <v>32</v>
      </c>
      <c r="DM17" t="s">
        <v>26</v>
      </c>
      <c r="DN17" t="s">
        <v>25</v>
      </c>
      <c r="DO17" t="s">
        <v>32</v>
      </c>
      <c r="DP17" t="s">
        <v>105</v>
      </c>
      <c r="DQ17" t="s">
        <v>29</v>
      </c>
      <c r="DR17" t="s">
        <v>21</v>
      </c>
      <c r="DS17" t="s">
        <v>28</v>
      </c>
      <c r="DT17" t="s">
        <v>39</v>
      </c>
      <c r="DU17" t="s">
        <v>106</v>
      </c>
      <c r="DV17" t="s">
        <v>106</v>
      </c>
      <c r="DW17" t="s">
        <v>127</v>
      </c>
      <c r="DX17" t="s">
        <v>105</v>
      </c>
      <c r="DY17" t="s">
        <v>74</v>
      </c>
      <c r="DZ17" t="s">
        <v>28</v>
      </c>
      <c r="EA17" t="s">
        <v>74</v>
      </c>
      <c r="EB17" t="s">
        <v>93</v>
      </c>
      <c r="EC17" t="s">
        <v>2</v>
      </c>
      <c r="ED17" t="s">
        <v>127</v>
      </c>
      <c r="EE17" t="s">
        <v>43</v>
      </c>
      <c r="EF17" t="s">
        <v>43</v>
      </c>
      <c r="EG17" t="s">
        <v>2</v>
      </c>
      <c r="EH17" t="s">
        <v>101</v>
      </c>
      <c r="EI17" t="s">
        <v>43</v>
      </c>
    </row>
    <row r="18" spans="1:139" x14ac:dyDescent="0.2">
      <c r="A18" t="s">
        <v>59</v>
      </c>
      <c r="B18" t="s">
        <v>78</v>
      </c>
      <c r="C18" t="s">
        <v>78</v>
      </c>
      <c r="D18" t="s">
        <v>133</v>
      </c>
      <c r="E18" t="s">
        <v>117</v>
      </c>
      <c r="F18" t="s">
        <v>44</v>
      </c>
      <c r="G18" t="s">
        <v>65</v>
      </c>
      <c r="H18" t="s">
        <v>44</v>
      </c>
      <c r="I18" t="s">
        <v>13</v>
      </c>
      <c r="J18" t="s">
        <v>71</v>
      </c>
      <c r="K18" t="s">
        <v>65</v>
      </c>
      <c r="L18" t="s">
        <v>79</v>
      </c>
      <c r="M18" t="s">
        <v>27</v>
      </c>
      <c r="N18" t="s">
        <v>65</v>
      </c>
      <c r="O18" t="s">
        <v>13</v>
      </c>
      <c r="P18" t="s">
        <v>13</v>
      </c>
      <c r="Q18" t="s">
        <v>56</v>
      </c>
      <c r="R18" t="s">
        <v>59</v>
      </c>
      <c r="S18" t="s">
        <v>78</v>
      </c>
      <c r="T18" t="s">
        <v>27</v>
      </c>
      <c r="U18" t="s">
        <v>56</v>
      </c>
      <c r="V18" t="s">
        <v>110</v>
      </c>
      <c r="W18" t="s">
        <v>70</v>
      </c>
      <c r="X18" t="s">
        <v>72</v>
      </c>
      <c r="Y18" t="s">
        <v>122</v>
      </c>
      <c r="Z18" t="s">
        <v>126</v>
      </c>
      <c r="AA18" t="s">
        <v>78</v>
      </c>
      <c r="AB18" t="s">
        <v>56</v>
      </c>
      <c r="AC18" t="s">
        <v>114</v>
      </c>
      <c r="AD18" t="s">
        <v>47</v>
      </c>
      <c r="AE18" t="s">
        <v>65</v>
      </c>
      <c r="AF18" t="s">
        <v>126</v>
      </c>
      <c r="AG18" t="s">
        <v>86</v>
      </c>
      <c r="AH18" t="s">
        <v>99</v>
      </c>
      <c r="AI18" t="s">
        <v>54</v>
      </c>
      <c r="AJ18" t="s">
        <v>124</v>
      </c>
      <c r="AK18" t="s">
        <v>41</v>
      </c>
      <c r="AL18" t="s">
        <v>41</v>
      </c>
      <c r="AM18" t="s">
        <v>93</v>
      </c>
      <c r="AN18" t="s">
        <v>89</v>
      </c>
      <c r="AO18" t="s">
        <v>72</v>
      </c>
      <c r="AP18" t="s">
        <v>135</v>
      </c>
      <c r="AQ18" t="s">
        <v>114</v>
      </c>
      <c r="AR18" t="s">
        <v>113</v>
      </c>
      <c r="AS18" t="s">
        <v>86</v>
      </c>
      <c r="AT18" t="s">
        <v>93</v>
      </c>
      <c r="AU18" t="s">
        <v>99</v>
      </c>
      <c r="AV18" t="s">
        <v>132</v>
      </c>
      <c r="AW18" t="s">
        <v>40</v>
      </c>
      <c r="AX18" t="s">
        <v>80</v>
      </c>
      <c r="AY18" t="s">
        <v>49</v>
      </c>
      <c r="AZ18" t="s">
        <v>86</v>
      </c>
      <c r="BA18" t="s">
        <v>25</v>
      </c>
      <c r="BB18" t="s">
        <v>70</v>
      </c>
      <c r="BC18" t="s">
        <v>70</v>
      </c>
      <c r="BD18" t="s">
        <v>135</v>
      </c>
      <c r="BE18" t="s">
        <v>26</v>
      </c>
      <c r="BF18" t="s">
        <v>26</v>
      </c>
      <c r="BG18" t="s">
        <v>136</v>
      </c>
      <c r="BH18" t="s">
        <v>26</v>
      </c>
      <c r="BI18" t="s">
        <v>25</v>
      </c>
      <c r="BJ18" t="s">
        <v>14</v>
      </c>
      <c r="BK18" t="s">
        <v>79</v>
      </c>
      <c r="BL18" t="s">
        <v>126</v>
      </c>
      <c r="BM18" t="s">
        <v>32</v>
      </c>
      <c r="BN18" t="s">
        <v>49</v>
      </c>
      <c r="BO18" t="s">
        <v>48</v>
      </c>
      <c r="BP18" t="s">
        <v>18</v>
      </c>
      <c r="BQ18" t="s">
        <v>106</v>
      </c>
      <c r="BR18" t="s">
        <v>29</v>
      </c>
      <c r="BS18" t="s">
        <v>114</v>
      </c>
      <c r="BT18" t="s">
        <v>31</v>
      </c>
      <c r="BU18" t="s">
        <v>81</v>
      </c>
      <c r="BV18" t="s">
        <v>122</v>
      </c>
      <c r="BW18" t="s">
        <v>124</v>
      </c>
      <c r="BX18" t="s">
        <v>81</v>
      </c>
      <c r="BY18" t="s">
        <v>81</v>
      </c>
      <c r="BZ18" t="s">
        <v>40</v>
      </c>
      <c r="CA18" t="s">
        <v>40</v>
      </c>
      <c r="CB18" t="s">
        <v>71</v>
      </c>
      <c r="CC18" t="s">
        <v>76</v>
      </c>
      <c r="CD18" t="s">
        <v>8</v>
      </c>
      <c r="CE18" t="s">
        <v>135</v>
      </c>
      <c r="CF18" t="s">
        <v>44</v>
      </c>
      <c r="CG18" t="s">
        <v>48</v>
      </c>
      <c r="CH18" t="s">
        <v>39</v>
      </c>
      <c r="CI18" t="s">
        <v>111</v>
      </c>
      <c r="CJ18" t="s">
        <v>21</v>
      </c>
      <c r="CK18" t="s">
        <v>89</v>
      </c>
      <c r="CL18" t="s">
        <v>51</v>
      </c>
      <c r="CM18" t="s">
        <v>71</v>
      </c>
      <c r="CN18" t="s">
        <v>136</v>
      </c>
      <c r="CO18" t="s">
        <v>47</v>
      </c>
      <c r="CP18" t="s">
        <v>33</v>
      </c>
      <c r="CQ18" t="s">
        <v>79</v>
      </c>
      <c r="CR18" t="s">
        <v>79</v>
      </c>
      <c r="CS18" t="s">
        <v>13</v>
      </c>
      <c r="CT18" t="s">
        <v>46</v>
      </c>
      <c r="CU18" t="s">
        <v>79</v>
      </c>
      <c r="CV18" t="s">
        <v>43</v>
      </c>
      <c r="CW18" t="s">
        <v>129</v>
      </c>
      <c r="CX18" t="s">
        <v>48</v>
      </c>
      <c r="CY18" t="s">
        <v>74</v>
      </c>
      <c r="CZ18" t="s">
        <v>74</v>
      </c>
      <c r="DA18" t="s">
        <v>114</v>
      </c>
      <c r="DB18" t="s">
        <v>81</v>
      </c>
      <c r="DC18" t="s">
        <v>49</v>
      </c>
      <c r="DD18" t="s">
        <v>28</v>
      </c>
      <c r="DE18" t="s">
        <v>29</v>
      </c>
      <c r="DF18" t="s">
        <v>16</v>
      </c>
      <c r="DG18" t="s">
        <v>33</v>
      </c>
      <c r="DH18" t="s">
        <v>28</v>
      </c>
      <c r="DI18" t="s">
        <v>28</v>
      </c>
      <c r="DJ18" t="s">
        <v>33</v>
      </c>
      <c r="DK18" t="s">
        <v>16</v>
      </c>
      <c r="DL18" t="s">
        <v>14</v>
      </c>
      <c r="DM18" t="s">
        <v>136</v>
      </c>
      <c r="DN18" t="s">
        <v>26</v>
      </c>
      <c r="DO18" t="s">
        <v>19</v>
      </c>
      <c r="DP18" t="s">
        <v>69</v>
      </c>
      <c r="DQ18" t="s">
        <v>2</v>
      </c>
      <c r="DR18" t="s">
        <v>43</v>
      </c>
      <c r="DS18" t="s">
        <v>74</v>
      </c>
      <c r="DT18" t="s">
        <v>40</v>
      </c>
      <c r="DU18" t="s">
        <v>28</v>
      </c>
      <c r="DV18" t="s">
        <v>28</v>
      </c>
      <c r="DW18" t="s">
        <v>10</v>
      </c>
      <c r="DX18" t="s">
        <v>10</v>
      </c>
      <c r="DY18" t="s">
        <v>2</v>
      </c>
      <c r="DZ18" t="s">
        <v>29</v>
      </c>
      <c r="EA18" t="s">
        <v>21</v>
      </c>
      <c r="EB18" t="s">
        <v>106</v>
      </c>
      <c r="EC18" t="s">
        <v>43</v>
      </c>
      <c r="ED18" t="s">
        <v>105</v>
      </c>
      <c r="EE18" t="s">
        <v>105</v>
      </c>
      <c r="EF18" t="s">
        <v>105</v>
      </c>
      <c r="EG18" t="s">
        <v>127</v>
      </c>
      <c r="EH18" t="s">
        <v>127</v>
      </c>
      <c r="EI18" t="s">
        <v>105</v>
      </c>
    </row>
    <row r="19" spans="1:139" x14ac:dyDescent="0.2">
      <c r="A19" t="s">
        <v>125</v>
      </c>
      <c r="B19" t="s">
        <v>87</v>
      </c>
      <c r="C19" t="s">
        <v>87</v>
      </c>
      <c r="D19" t="s">
        <v>125</v>
      </c>
      <c r="E19" t="s">
        <v>17</v>
      </c>
      <c r="F19" t="s">
        <v>133</v>
      </c>
      <c r="G19" t="s">
        <v>117</v>
      </c>
      <c r="H19" t="s">
        <v>133</v>
      </c>
      <c r="I19" t="s">
        <v>65</v>
      </c>
      <c r="J19" t="s">
        <v>13</v>
      </c>
      <c r="K19" t="s">
        <v>56</v>
      </c>
      <c r="L19" t="s">
        <v>39</v>
      </c>
      <c r="M19" t="s">
        <v>78</v>
      </c>
      <c r="N19" t="s">
        <v>78</v>
      </c>
      <c r="O19" t="s">
        <v>65</v>
      </c>
      <c r="P19" t="s">
        <v>65</v>
      </c>
      <c r="Q19" t="s">
        <v>75</v>
      </c>
      <c r="R19" t="s">
        <v>78</v>
      </c>
      <c r="S19" t="s">
        <v>125</v>
      </c>
      <c r="T19" t="s">
        <v>78</v>
      </c>
      <c r="U19" t="s">
        <v>75</v>
      </c>
      <c r="V19" t="s">
        <v>65</v>
      </c>
      <c r="W19" t="s">
        <v>110</v>
      </c>
      <c r="X19" t="s">
        <v>126</v>
      </c>
      <c r="Y19" t="s">
        <v>99</v>
      </c>
      <c r="Z19" t="s">
        <v>59</v>
      </c>
      <c r="AA19" t="s">
        <v>87</v>
      </c>
      <c r="AB19" t="s">
        <v>75</v>
      </c>
      <c r="AC19" t="s">
        <v>96</v>
      </c>
      <c r="AD19" t="s">
        <v>71</v>
      </c>
      <c r="AE19" t="s">
        <v>56</v>
      </c>
      <c r="AF19" t="s">
        <v>27</v>
      </c>
      <c r="AG19" t="s">
        <v>26</v>
      </c>
      <c r="AH19" t="s">
        <v>41</v>
      </c>
      <c r="AI19" t="s">
        <v>72</v>
      </c>
      <c r="AJ19" t="s">
        <v>72</v>
      </c>
      <c r="AK19" t="s">
        <v>23</v>
      </c>
      <c r="AL19" t="s">
        <v>23</v>
      </c>
      <c r="AM19" t="s">
        <v>79</v>
      </c>
      <c r="AN19" t="s">
        <v>80</v>
      </c>
      <c r="AO19" t="s">
        <v>126</v>
      </c>
      <c r="AP19" t="s">
        <v>26</v>
      </c>
      <c r="AQ19" t="s">
        <v>136</v>
      </c>
      <c r="AR19" t="s">
        <v>26</v>
      </c>
      <c r="AS19" t="s">
        <v>136</v>
      </c>
      <c r="AT19" t="s">
        <v>79</v>
      </c>
      <c r="AU19" t="s">
        <v>44</v>
      </c>
      <c r="AV19" t="s">
        <v>51</v>
      </c>
      <c r="AW19" t="s">
        <v>48</v>
      </c>
      <c r="AX19" t="s">
        <v>132</v>
      </c>
      <c r="AY19" t="s">
        <v>114</v>
      </c>
      <c r="AZ19" t="s">
        <v>136</v>
      </c>
      <c r="BA19" t="s">
        <v>72</v>
      </c>
      <c r="BB19" t="s">
        <v>122</v>
      </c>
      <c r="BC19" t="s">
        <v>13</v>
      </c>
      <c r="BD19" t="s">
        <v>47</v>
      </c>
      <c r="BE19" t="s">
        <v>70</v>
      </c>
      <c r="BF19" t="s">
        <v>70</v>
      </c>
      <c r="BG19" t="s">
        <v>124</v>
      </c>
      <c r="BH19" t="s">
        <v>70</v>
      </c>
      <c r="BI19" t="s">
        <v>42</v>
      </c>
      <c r="BJ19" t="s">
        <v>93</v>
      </c>
      <c r="BK19" t="s">
        <v>39</v>
      </c>
      <c r="BL19" t="s">
        <v>44</v>
      </c>
      <c r="BM19" t="s">
        <v>79</v>
      </c>
      <c r="BN19" t="s">
        <v>86</v>
      </c>
      <c r="BO19" t="s">
        <v>49</v>
      </c>
      <c r="BP19" t="s">
        <v>114</v>
      </c>
      <c r="BQ19" t="s">
        <v>33</v>
      </c>
      <c r="BR19" t="s">
        <v>14</v>
      </c>
      <c r="BS19" t="s">
        <v>136</v>
      </c>
      <c r="BT19" t="s">
        <v>81</v>
      </c>
      <c r="BU19" t="s">
        <v>135</v>
      </c>
      <c r="BV19" t="s">
        <v>99</v>
      </c>
      <c r="BW19" t="s">
        <v>122</v>
      </c>
      <c r="BX19" t="s">
        <v>113</v>
      </c>
      <c r="BY19" t="s">
        <v>86</v>
      </c>
      <c r="BZ19" t="s">
        <v>48</v>
      </c>
      <c r="CA19" t="s">
        <v>111</v>
      </c>
      <c r="CB19" t="s">
        <v>13</v>
      </c>
      <c r="CC19" t="s">
        <v>135</v>
      </c>
      <c r="CD19" t="s">
        <v>76</v>
      </c>
      <c r="CE19" t="s">
        <v>26</v>
      </c>
      <c r="CF19" t="s">
        <v>133</v>
      </c>
      <c r="CG19" t="s">
        <v>18</v>
      </c>
      <c r="CH19" t="s">
        <v>31</v>
      </c>
      <c r="CI19" t="s">
        <v>31</v>
      </c>
      <c r="CJ19" t="s">
        <v>28</v>
      </c>
      <c r="CK19" t="s">
        <v>16</v>
      </c>
      <c r="CL19" t="s">
        <v>49</v>
      </c>
      <c r="CM19" t="s">
        <v>13</v>
      </c>
      <c r="CN19" t="s">
        <v>54</v>
      </c>
      <c r="CO19" t="s">
        <v>71</v>
      </c>
      <c r="CP19" t="s">
        <v>40</v>
      </c>
      <c r="CQ19" t="s">
        <v>111</v>
      </c>
      <c r="CR19" t="s">
        <v>39</v>
      </c>
      <c r="CS19" t="s">
        <v>65</v>
      </c>
      <c r="CT19" t="s">
        <v>27</v>
      </c>
      <c r="CU19" t="s">
        <v>132</v>
      </c>
      <c r="CV19" t="s">
        <v>29</v>
      </c>
      <c r="CW19" t="s">
        <v>81</v>
      </c>
      <c r="CX19" t="s">
        <v>18</v>
      </c>
      <c r="CY19" t="s">
        <v>89</v>
      </c>
      <c r="CZ19" t="s">
        <v>106</v>
      </c>
      <c r="DA19" t="s">
        <v>96</v>
      </c>
      <c r="DB19" t="s">
        <v>135</v>
      </c>
      <c r="DC19" t="s">
        <v>114</v>
      </c>
      <c r="DD19" t="s">
        <v>93</v>
      </c>
      <c r="DE19" t="s">
        <v>14</v>
      </c>
      <c r="DF19" t="s">
        <v>40</v>
      </c>
      <c r="DG19" t="s">
        <v>79</v>
      </c>
      <c r="DH19" t="s">
        <v>32</v>
      </c>
      <c r="DI19" t="s">
        <v>89</v>
      </c>
      <c r="DJ19" t="s">
        <v>40</v>
      </c>
      <c r="DK19" t="s">
        <v>40</v>
      </c>
      <c r="DL19" t="s">
        <v>33</v>
      </c>
      <c r="DM19" t="s">
        <v>25</v>
      </c>
      <c r="DN19" t="s">
        <v>124</v>
      </c>
      <c r="DO19" t="s">
        <v>33</v>
      </c>
      <c r="DP19" t="s">
        <v>127</v>
      </c>
      <c r="DQ19" t="s">
        <v>28</v>
      </c>
      <c r="DR19" t="s">
        <v>29</v>
      </c>
      <c r="DS19" t="s">
        <v>106</v>
      </c>
      <c r="DT19" t="s">
        <v>48</v>
      </c>
      <c r="DU19" t="s">
        <v>32</v>
      </c>
      <c r="DV19" t="s">
        <v>93</v>
      </c>
      <c r="DW19" t="s">
        <v>43</v>
      </c>
      <c r="DX19" t="s">
        <v>43</v>
      </c>
      <c r="DY19" t="s">
        <v>28</v>
      </c>
      <c r="DZ19" t="s">
        <v>19</v>
      </c>
      <c r="EA19" t="s">
        <v>28</v>
      </c>
      <c r="EB19" t="s">
        <v>16</v>
      </c>
      <c r="EC19" t="s">
        <v>29</v>
      </c>
      <c r="ED19" t="s">
        <v>101</v>
      </c>
      <c r="EE19" t="s">
        <v>2</v>
      </c>
      <c r="EF19" t="s">
        <v>101</v>
      </c>
      <c r="EG19" t="s">
        <v>21</v>
      </c>
      <c r="EH19" t="s">
        <v>2</v>
      </c>
      <c r="EI19" t="s">
        <v>2</v>
      </c>
    </row>
    <row r="20" spans="1:139" x14ac:dyDescent="0.2">
      <c r="A20" t="s">
        <v>27</v>
      </c>
      <c r="B20" t="s">
        <v>78</v>
      </c>
      <c r="C20" t="s">
        <v>56</v>
      </c>
      <c r="D20" t="s">
        <v>78</v>
      </c>
      <c r="E20" t="s">
        <v>41</v>
      </c>
      <c r="F20" t="s">
        <v>59</v>
      </c>
      <c r="G20" t="s">
        <v>99</v>
      </c>
      <c r="H20" t="s">
        <v>44</v>
      </c>
      <c r="I20" t="s">
        <v>13</v>
      </c>
      <c r="J20" t="s">
        <v>71</v>
      </c>
      <c r="K20" t="s">
        <v>65</v>
      </c>
      <c r="L20" t="s">
        <v>79</v>
      </c>
      <c r="M20" t="s">
        <v>65</v>
      </c>
      <c r="N20" t="s">
        <v>65</v>
      </c>
      <c r="O20" t="s">
        <v>110</v>
      </c>
      <c r="P20" t="s">
        <v>110</v>
      </c>
      <c r="Q20" t="s">
        <v>56</v>
      </c>
      <c r="R20" t="s">
        <v>27</v>
      </c>
      <c r="S20" t="s">
        <v>78</v>
      </c>
      <c r="T20" t="s">
        <v>27</v>
      </c>
      <c r="U20" t="s">
        <v>56</v>
      </c>
      <c r="V20" t="s">
        <v>122</v>
      </c>
      <c r="W20" t="s">
        <v>70</v>
      </c>
      <c r="X20" t="s">
        <v>42</v>
      </c>
      <c r="Y20" t="s">
        <v>122</v>
      </c>
      <c r="Z20" t="s">
        <v>126</v>
      </c>
      <c r="AA20" t="s">
        <v>78</v>
      </c>
      <c r="AB20" t="s">
        <v>117</v>
      </c>
      <c r="AC20" t="s">
        <v>114</v>
      </c>
      <c r="AD20" t="s">
        <v>47</v>
      </c>
      <c r="AE20" t="s">
        <v>65</v>
      </c>
      <c r="AF20" t="s">
        <v>46</v>
      </c>
      <c r="AG20" t="s">
        <v>86</v>
      </c>
      <c r="AH20" t="s">
        <v>99</v>
      </c>
      <c r="AI20" t="s">
        <v>25</v>
      </c>
      <c r="AJ20" t="s">
        <v>54</v>
      </c>
      <c r="AK20" t="s">
        <v>44</v>
      </c>
      <c r="AL20" t="s">
        <v>44</v>
      </c>
      <c r="AM20" t="s">
        <v>93</v>
      </c>
      <c r="AN20" t="s">
        <v>89</v>
      </c>
      <c r="AO20" t="s">
        <v>72</v>
      </c>
      <c r="AP20" t="s">
        <v>113</v>
      </c>
      <c r="AQ20" t="s">
        <v>114</v>
      </c>
      <c r="AR20" t="s">
        <v>86</v>
      </c>
      <c r="AS20" t="s">
        <v>114</v>
      </c>
      <c r="AT20" t="s">
        <v>32</v>
      </c>
      <c r="AU20" t="s">
        <v>126</v>
      </c>
      <c r="AV20" t="s">
        <v>40</v>
      </c>
      <c r="AW20" t="s">
        <v>40</v>
      </c>
      <c r="AX20" t="s">
        <v>16</v>
      </c>
      <c r="AY20" t="s">
        <v>49</v>
      </c>
      <c r="AZ20" t="s">
        <v>114</v>
      </c>
      <c r="BA20" t="s">
        <v>25</v>
      </c>
      <c r="BB20" t="s">
        <v>124</v>
      </c>
      <c r="BC20" t="s">
        <v>70</v>
      </c>
      <c r="BD20" t="s">
        <v>135</v>
      </c>
      <c r="BE20" t="s">
        <v>26</v>
      </c>
      <c r="BF20" t="s">
        <v>26</v>
      </c>
      <c r="BG20" t="s">
        <v>136</v>
      </c>
      <c r="BH20" t="s">
        <v>26</v>
      </c>
      <c r="BI20" t="s">
        <v>47</v>
      </c>
      <c r="BJ20" t="s">
        <v>28</v>
      </c>
      <c r="BK20" t="s">
        <v>79</v>
      </c>
      <c r="BL20" t="s">
        <v>126</v>
      </c>
      <c r="BM20" t="s">
        <v>32</v>
      </c>
      <c r="BN20" t="s">
        <v>49</v>
      </c>
      <c r="BO20" t="s">
        <v>48</v>
      </c>
      <c r="BP20" t="s">
        <v>8</v>
      </c>
      <c r="BQ20" t="s">
        <v>19</v>
      </c>
      <c r="BR20" t="s">
        <v>29</v>
      </c>
      <c r="BS20" t="s">
        <v>114</v>
      </c>
      <c r="BT20" t="s">
        <v>31</v>
      </c>
      <c r="BU20" t="s">
        <v>81</v>
      </c>
      <c r="BV20" t="s">
        <v>72</v>
      </c>
      <c r="BW20" t="s">
        <v>124</v>
      </c>
      <c r="BX20" t="s">
        <v>81</v>
      </c>
      <c r="BY20" t="s">
        <v>49</v>
      </c>
      <c r="BZ20" t="s">
        <v>40</v>
      </c>
      <c r="CA20" t="s">
        <v>79</v>
      </c>
      <c r="CB20" t="s">
        <v>70</v>
      </c>
      <c r="CC20" t="s">
        <v>81</v>
      </c>
      <c r="CD20" t="s">
        <v>31</v>
      </c>
      <c r="CE20" t="s">
        <v>135</v>
      </c>
      <c r="CF20" t="s">
        <v>59</v>
      </c>
      <c r="CG20" t="s">
        <v>111</v>
      </c>
      <c r="CH20" t="s">
        <v>39</v>
      </c>
      <c r="CI20" t="s">
        <v>39</v>
      </c>
      <c r="CJ20" t="s">
        <v>21</v>
      </c>
      <c r="CK20" t="s">
        <v>106</v>
      </c>
      <c r="CL20" t="s">
        <v>51</v>
      </c>
      <c r="CM20" t="s">
        <v>71</v>
      </c>
      <c r="CN20" t="s">
        <v>136</v>
      </c>
      <c r="CO20" t="s">
        <v>26</v>
      </c>
      <c r="CP20" t="s">
        <v>33</v>
      </c>
      <c r="CQ20" t="s">
        <v>79</v>
      </c>
      <c r="CR20" t="s">
        <v>79</v>
      </c>
      <c r="CS20" t="s">
        <v>13</v>
      </c>
      <c r="CT20" t="s">
        <v>13</v>
      </c>
      <c r="CU20" t="s">
        <v>80</v>
      </c>
      <c r="CV20" t="s">
        <v>127</v>
      </c>
      <c r="CW20" t="s">
        <v>51</v>
      </c>
      <c r="CX20" t="s">
        <v>48</v>
      </c>
      <c r="CY20" t="s">
        <v>74</v>
      </c>
      <c r="CZ20" t="s">
        <v>74</v>
      </c>
      <c r="DA20" t="s">
        <v>76</v>
      </c>
      <c r="DB20" t="s">
        <v>81</v>
      </c>
      <c r="DC20" t="s">
        <v>18</v>
      </c>
      <c r="DD20" t="s">
        <v>28</v>
      </c>
      <c r="DE20" t="s">
        <v>21</v>
      </c>
      <c r="DF20" t="s">
        <v>33</v>
      </c>
      <c r="DG20" t="s">
        <v>93</v>
      </c>
      <c r="DH20" t="s">
        <v>28</v>
      </c>
      <c r="DI20" t="s">
        <v>74</v>
      </c>
      <c r="DJ20" t="s">
        <v>33</v>
      </c>
      <c r="DK20" t="s">
        <v>16</v>
      </c>
      <c r="DL20" t="s">
        <v>14</v>
      </c>
      <c r="DM20" t="s">
        <v>96</v>
      </c>
      <c r="DN20" t="s">
        <v>136</v>
      </c>
      <c r="DO20" t="s">
        <v>14</v>
      </c>
      <c r="DP20" t="s">
        <v>69</v>
      </c>
      <c r="DQ20" t="s">
        <v>2</v>
      </c>
      <c r="DR20" t="s">
        <v>43</v>
      </c>
      <c r="DS20" t="s">
        <v>29</v>
      </c>
      <c r="DT20" t="s">
        <v>40</v>
      </c>
      <c r="DU20" t="s">
        <v>28</v>
      </c>
      <c r="DV20" t="s">
        <v>28</v>
      </c>
      <c r="DW20" t="s">
        <v>10</v>
      </c>
      <c r="DX20" t="s">
        <v>10</v>
      </c>
      <c r="DY20" t="s">
        <v>2</v>
      </c>
      <c r="DZ20" t="s">
        <v>29</v>
      </c>
      <c r="EA20" t="s">
        <v>2</v>
      </c>
      <c r="EB20" t="s">
        <v>106</v>
      </c>
      <c r="EC20" t="s">
        <v>43</v>
      </c>
      <c r="ED20" t="s">
        <v>10</v>
      </c>
      <c r="EE20" t="s">
        <v>105</v>
      </c>
      <c r="EF20" t="s">
        <v>105</v>
      </c>
      <c r="EG20" t="s">
        <v>127</v>
      </c>
      <c r="EH20" t="s">
        <v>105</v>
      </c>
      <c r="EI20" t="s">
        <v>105</v>
      </c>
    </row>
    <row r="21" spans="1:139" x14ac:dyDescent="0.2">
      <c r="A21" t="s">
        <v>23</v>
      </c>
      <c r="B21" t="s">
        <v>17</v>
      </c>
      <c r="C21" t="s">
        <v>17</v>
      </c>
      <c r="D21" t="s">
        <v>87</v>
      </c>
      <c r="E21" t="s">
        <v>133</v>
      </c>
      <c r="F21" t="s">
        <v>78</v>
      </c>
      <c r="G21" t="s">
        <v>59</v>
      </c>
      <c r="H21" t="s">
        <v>78</v>
      </c>
      <c r="I21" t="s">
        <v>99</v>
      </c>
      <c r="J21" t="s">
        <v>122</v>
      </c>
      <c r="K21" t="s">
        <v>41</v>
      </c>
      <c r="L21" t="s">
        <v>132</v>
      </c>
      <c r="M21" t="s">
        <v>117</v>
      </c>
      <c r="N21" t="s">
        <v>117</v>
      </c>
      <c r="O21" t="s">
        <v>99</v>
      </c>
      <c r="P21" t="s">
        <v>99</v>
      </c>
      <c r="Q21" t="s">
        <v>23</v>
      </c>
      <c r="R21" t="s">
        <v>56</v>
      </c>
      <c r="S21" t="s">
        <v>75</v>
      </c>
      <c r="T21" t="s">
        <v>56</v>
      </c>
      <c r="U21" t="s">
        <v>23</v>
      </c>
      <c r="V21" t="s">
        <v>126</v>
      </c>
      <c r="W21" t="s">
        <v>72</v>
      </c>
      <c r="X21" t="s">
        <v>13</v>
      </c>
      <c r="Y21" t="s">
        <v>126</v>
      </c>
      <c r="Z21" t="s">
        <v>65</v>
      </c>
      <c r="AA21" t="s">
        <v>75</v>
      </c>
      <c r="AB21" t="s">
        <v>133</v>
      </c>
      <c r="AC21" t="s">
        <v>135</v>
      </c>
      <c r="AD21" t="s">
        <v>70</v>
      </c>
      <c r="AE21" t="s">
        <v>44</v>
      </c>
      <c r="AF21" t="s">
        <v>65</v>
      </c>
      <c r="AG21" t="s">
        <v>96</v>
      </c>
      <c r="AH21" t="s">
        <v>59</v>
      </c>
      <c r="AI21" t="s">
        <v>71</v>
      </c>
      <c r="AJ21" t="s">
        <v>42</v>
      </c>
      <c r="AK21" t="s">
        <v>78</v>
      </c>
      <c r="AL21" t="s">
        <v>78</v>
      </c>
      <c r="AM21" t="s">
        <v>80</v>
      </c>
      <c r="AN21" t="s">
        <v>33</v>
      </c>
      <c r="AO21" t="s">
        <v>13</v>
      </c>
      <c r="AP21" t="s">
        <v>136</v>
      </c>
      <c r="AQ21" t="s">
        <v>96</v>
      </c>
      <c r="AR21" t="s">
        <v>136</v>
      </c>
      <c r="AS21" t="s">
        <v>96</v>
      </c>
      <c r="AT21" t="s">
        <v>80</v>
      </c>
      <c r="AU21" t="s">
        <v>27</v>
      </c>
      <c r="AV21" t="s">
        <v>111</v>
      </c>
      <c r="AW21" t="s">
        <v>111</v>
      </c>
      <c r="AX21" t="s">
        <v>40</v>
      </c>
      <c r="AY21" t="s">
        <v>76</v>
      </c>
      <c r="AZ21" t="s">
        <v>96</v>
      </c>
      <c r="BA21" t="s">
        <v>71</v>
      </c>
      <c r="BB21" t="s">
        <v>72</v>
      </c>
      <c r="BC21" t="s">
        <v>122</v>
      </c>
      <c r="BD21" t="s">
        <v>26</v>
      </c>
      <c r="BE21" t="s">
        <v>54</v>
      </c>
      <c r="BF21" t="s">
        <v>54</v>
      </c>
      <c r="BG21" t="s">
        <v>25</v>
      </c>
      <c r="BH21" t="s">
        <v>124</v>
      </c>
      <c r="BI21" t="s">
        <v>70</v>
      </c>
      <c r="BJ21" t="s">
        <v>32</v>
      </c>
      <c r="BK21" t="s">
        <v>40</v>
      </c>
      <c r="BL21" t="s">
        <v>27</v>
      </c>
      <c r="BM21" t="s">
        <v>16</v>
      </c>
      <c r="BN21" t="s">
        <v>114</v>
      </c>
      <c r="BO21" t="s">
        <v>8</v>
      </c>
      <c r="BP21" t="s">
        <v>81</v>
      </c>
      <c r="BQ21" t="s">
        <v>93</v>
      </c>
      <c r="BR21" t="s">
        <v>28</v>
      </c>
      <c r="BS21" t="s">
        <v>135</v>
      </c>
      <c r="BT21" t="s">
        <v>49</v>
      </c>
      <c r="BU21" t="s">
        <v>86</v>
      </c>
      <c r="BV21" t="s">
        <v>46</v>
      </c>
      <c r="BW21" t="s">
        <v>42</v>
      </c>
      <c r="BX21" t="s">
        <v>114</v>
      </c>
      <c r="BY21" t="s">
        <v>114</v>
      </c>
      <c r="BZ21" t="s">
        <v>39</v>
      </c>
      <c r="CA21" t="s">
        <v>39</v>
      </c>
      <c r="CB21" t="s">
        <v>122</v>
      </c>
      <c r="CC21" t="s">
        <v>113</v>
      </c>
      <c r="CD21" t="s">
        <v>81</v>
      </c>
      <c r="CE21" t="s">
        <v>136</v>
      </c>
      <c r="CF21" t="s">
        <v>78</v>
      </c>
      <c r="CG21" t="s">
        <v>31</v>
      </c>
      <c r="CH21" t="s">
        <v>51</v>
      </c>
      <c r="CI21" t="s">
        <v>129</v>
      </c>
      <c r="CJ21" t="s">
        <v>74</v>
      </c>
      <c r="CK21" t="s">
        <v>33</v>
      </c>
      <c r="CL21" t="s">
        <v>18</v>
      </c>
      <c r="CM21" t="s">
        <v>110</v>
      </c>
      <c r="CN21" t="s">
        <v>47</v>
      </c>
      <c r="CO21" t="s">
        <v>124</v>
      </c>
      <c r="CP21" t="s">
        <v>79</v>
      </c>
      <c r="CQ21" t="s">
        <v>132</v>
      </c>
      <c r="CR21" t="s">
        <v>132</v>
      </c>
      <c r="CS21" t="s">
        <v>99</v>
      </c>
      <c r="CT21" t="s">
        <v>65</v>
      </c>
      <c r="CU21" t="s">
        <v>40</v>
      </c>
      <c r="CV21" t="s">
        <v>2</v>
      </c>
      <c r="CW21" t="s">
        <v>18</v>
      </c>
      <c r="CX21" t="s">
        <v>31</v>
      </c>
      <c r="CY21" t="s">
        <v>19</v>
      </c>
      <c r="CZ21" t="s">
        <v>14</v>
      </c>
      <c r="DA21" t="s">
        <v>135</v>
      </c>
      <c r="DB21" t="s">
        <v>86</v>
      </c>
      <c r="DC21" t="s">
        <v>76</v>
      </c>
      <c r="DD21" t="s">
        <v>89</v>
      </c>
      <c r="DE21" t="s">
        <v>28</v>
      </c>
      <c r="DF21" t="s">
        <v>79</v>
      </c>
      <c r="DG21" t="s">
        <v>79</v>
      </c>
      <c r="DH21" t="s">
        <v>106</v>
      </c>
      <c r="DI21" t="s">
        <v>19</v>
      </c>
      <c r="DJ21" t="s">
        <v>79</v>
      </c>
      <c r="DK21" t="s">
        <v>40</v>
      </c>
      <c r="DL21" t="s">
        <v>32</v>
      </c>
      <c r="DM21" t="s">
        <v>47</v>
      </c>
      <c r="DN21" t="s">
        <v>25</v>
      </c>
      <c r="DO21" t="s">
        <v>93</v>
      </c>
      <c r="DP21" t="s">
        <v>105</v>
      </c>
      <c r="DQ21" t="s">
        <v>29</v>
      </c>
      <c r="DR21" t="s">
        <v>21</v>
      </c>
      <c r="DS21" t="s">
        <v>14</v>
      </c>
      <c r="DT21" t="s">
        <v>39</v>
      </c>
      <c r="DU21" t="s">
        <v>106</v>
      </c>
      <c r="DV21" t="s">
        <v>89</v>
      </c>
      <c r="DW21" t="s">
        <v>127</v>
      </c>
      <c r="DX21" t="s">
        <v>105</v>
      </c>
      <c r="DY21" t="s">
        <v>74</v>
      </c>
      <c r="DZ21" t="s">
        <v>28</v>
      </c>
      <c r="EA21" t="s">
        <v>74</v>
      </c>
      <c r="EB21" t="s">
        <v>93</v>
      </c>
      <c r="EC21" t="s">
        <v>21</v>
      </c>
      <c r="ED21" t="s">
        <v>43</v>
      </c>
      <c r="EE21" t="s">
        <v>43</v>
      </c>
      <c r="EF21" t="s">
        <v>43</v>
      </c>
      <c r="EG21" t="s">
        <v>2</v>
      </c>
      <c r="EH21" t="s">
        <v>101</v>
      </c>
      <c r="EI21" t="s">
        <v>101</v>
      </c>
    </row>
    <row r="22" spans="1:139" x14ac:dyDescent="0.2">
      <c r="A22" t="s">
        <v>25</v>
      </c>
      <c r="B22" t="s">
        <v>99</v>
      </c>
      <c r="C22" t="s">
        <v>126</v>
      </c>
      <c r="D22" t="s">
        <v>65</v>
      </c>
      <c r="E22" t="s">
        <v>46</v>
      </c>
      <c r="F22" t="s">
        <v>13</v>
      </c>
      <c r="G22" t="s">
        <v>42</v>
      </c>
      <c r="H22" t="s">
        <v>13</v>
      </c>
      <c r="I22" t="s">
        <v>54</v>
      </c>
      <c r="J22" t="s">
        <v>136</v>
      </c>
      <c r="K22" t="s">
        <v>72</v>
      </c>
      <c r="L22" t="s">
        <v>106</v>
      </c>
      <c r="M22" t="s">
        <v>122</v>
      </c>
      <c r="N22" t="s">
        <v>72</v>
      </c>
      <c r="O22" t="s">
        <v>25</v>
      </c>
      <c r="P22" t="s">
        <v>25</v>
      </c>
      <c r="Q22" t="s">
        <v>126</v>
      </c>
      <c r="R22" t="s">
        <v>110</v>
      </c>
      <c r="S22" t="s">
        <v>65</v>
      </c>
      <c r="T22" t="s">
        <v>122</v>
      </c>
      <c r="U22" t="s">
        <v>126</v>
      </c>
      <c r="V22" t="s">
        <v>25</v>
      </c>
      <c r="W22" t="s">
        <v>96</v>
      </c>
      <c r="X22" t="s">
        <v>26</v>
      </c>
      <c r="Y22" t="s">
        <v>47</v>
      </c>
      <c r="Z22" t="s">
        <v>70</v>
      </c>
      <c r="AA22" t="s">
        <v>99</v>
      </c>
      <c r="AB22" t="s">
        <v>126</v>
      </c>
      <c r="AC22" t="s">
        <v>129</v>
      </c>
      <c r="AD22" t="s">
        <v>86</v>
      </c>
      <c r="AE22" t="s">
        <v>72</v>
      </c>
      <c r="AF22" t="s">
        <v>70</v>
      </c>
      <c r="AG22" t="s">
        <v>8</v>
      </c>
      <c r="AH22" t="s">
        <v>71</v>
      </c>
      <c r="AI22" t="s">
        <v>135</v>
      </c>
      <c r="AJ22" t="s">
        <v>135</v>
      </c>
      <c r="AK22" t="s">
        <v>13</v>
      </c>
      <c r="AL22" t="s">
        <v>46</v>
      </c>
      <c r="AM22" t="s">
        <v>74</v>
      </c>
      <c r="AN22" t="s">
        <v>29</v>
      </c>
      <c r="AO22" t="s">
        <v>26</v>
      </c>
      <c r="AP22" t="s">
        <v>18</v>
      </c>
      <c r="AQ22" t="s">
        <v>31</v>
      </c>
      <c r="AR22" t="s">
        <v>18</v>
      </c>
      <c r="AS22" t="s">
        <v>31</v>
      </c>
      <c r="AT22" t="s">
        <v>74</v>
      </c>
      <c r="AU22" t="s">
        <v>71</v>
      </c>
      <c r="AV22" t="s">
        <v>93</v>
      </c>
      <c r="AW22" t="s">
        <v>93</v>
      </c>
      <c r="AX22" t="s">
        <v>14</v>
      </c>
      <c r="AY22" t="s">
        <v>39</v>
      </c>
      <c r="AZ22" t="s">
        <v>31</v>
      </c>
      <c r="BA22" t="s">
        <v>113</v>
      </c>
      <c r="BB22" t="s">
        <v>96</v>
      </c>
      <c r="BC22" t="s">
        <v>136</v>
      </c>
      <c r="BD22" t="s">
        <v>49</v>
      </c>
      <c r="BE22" t="s">
        <v>114</v>
      </c>
      <c r="BF22" t="s">
        <v>114</v>
      </c>
      <c r="BG22" t="s">
        <v>81</v>
      </c>
      <c r="BH22" t="s">
        <v>114</v>
      </c>
      <c r="BI22" t="s">
        <v>86</v>
      </c>
      <c r="BJ22" t="s">
        <v>101</v>
      </c>
      <c r="BK22" t="s">
        <v>19</v>
      </c>
      <c r="BL22" t="s">
        <v>70</v>
      </c>
      <c r="BM22" t="s">
        <v>29</v>
      </c>
      <c r="BN22" t="s">
        <v>111</v>
      </c>
      <c r="BO22" t="s">
        <v>79</v>
      </c>
      <c r="BP22" t="s">
        <v>132</v>
      </c>
      <c r="BQ22" t="s">
        <v>2</v>
      </c>
      <c r="BR22" t="s">
        <v>105</v>
      </c>
      <c r="BS22" t="s">
        <v>31</v>
      </c>
      <c r="BT22" t="s">
        <v>40</v>
      </c>
      <c r="BU22" t="s">
        <v>48</v>
      </c>
      <c r="BV22" t="s">
        <v>47</v>
      </c>
      <c r="BW22" t="s">
        <v>135</v>
      </c>
      <c r="BX22" t="s">
        <v>48</v>
      </c>
      <c r="BY22" t="s">
        <v>111</v>
      </c>
      <c r="BZ22" t="s">
        <v>32</v>
      </c>
      <c r="CA22" t="s">
        <v>89</v>
      </c>
      <c r="CB22" t="s">
        <v>136</v>
      </c>
      <c r="CC22" t="s">
        <v>51</v>
      </c>
      <c r="CD22" t="s">
        <v>132</v>
      </c>
      <c r="CE22" t="s">
        <v>49</v>
      </c>
      <c r="CF22" t="s">
        <v>13</v>
      </c>
      <c r="CG22" t="s">
        <v>79</v>
      </c>
      <c r="CH22" t="s">
        <v>33</v>
      </c>
      <c r="CI22" t="s">
        <v>16</v>
      </c>
      <c r="CJ22" t="s">
        <v>105</v>
      </c>
      <c r="CK22" t="s">
        <v>21</v>
      </c>
      <c r="CL22" t="s">
        <v>79</v>
      </c>
      <c r="CM22" t="s">
        <v>136</v>
      </c>
      <c r="CN22" t="s">
        <v>81</v>
      </c>
      <c r="CO22" t="s">
        <v>114</v>
      </c>
      <c r="CP22" t="s">
        <v>28</v>
      </c>
      <c r="CQ22" t="s">
        <v>89</v>
      </c>
      <c r="CR22" t="s">
        <v>106</v>
      </c>
      <c r="CS22" t="s">
        <v>124</v>
      </c>
      <c r="CT22" t="s">
        <v>124</v>
      </c>
      <c r="CU22" t="s">
        <v>14</v>
      </c>
      <c r="CV22" t="s">
        <v>128</v>
      </c>
      <c r="CW22" t="s">
        <v>40</v>
      </c>
      <c r="CX22" t="s">
        <v>79</v>
      </c>
      <c r="CY22" t="s">
        <v>127</v>
      </c>
      <c r="CZ22" t="s">
        <v>127</v>
      </c>
      <c r="DA22" t="s">
        <v>51</v>
      </c>
      <c r="DB22" t="s">
        <v>48</v>
      </c>
      <c r="DC22" t="s">
        <v>39</v>
      </c>
      <c r="DD22" t="s">
        <v>101</v>
      </c>
      <c r="DE22" t="s">
        <v>105</v>
      </c>
      <c r="DF22" t="s">
        <v>28</v>
      </c>
      <c r="DG22" t="s">
        <v>74</v>
      </c>
      <c r="DH22" t="s">
        <v>43</v>
      </c>
      <c r="DI22" t="s">
        <v>43</v>
      </c>
      <c r="DJ22" t="s">
        <v>28</v>
      </c>
      <c r="DK22" t="s">
        <v>28</v>
      </c>
      <c r="DL22" t="s">
        <v>2</v>
      </c>
      <c r="DM22" t="s">
        <v>81</v>
      </c>
      <c r="DN22" t="s">
        <v>76</v>
      </c>
      <c r="DO22" t="s">
        <v>2</v>
      </c>
      <c r="DP22" t="s">
        <v>11</v>
      </c>
      <c r="DQ22" t="s">
        <v>10</v>
      </c>
      <c r="DR22" t="s">
        <v>128</v>
      </c>
      <c r="DS22" t="s">
        <v>127</v>
      </c>
      <c r="DT22" t="s">
        <v>32</v>
      </c>
      <c r="DU22" t="s">
        <v>43</v>
      </c>
      <c r="DV22" t="s">
        <v>101</v>
      </c>
      <c r="DW22" t="s">
        <v>11</v>
      </c>
      <c r="DX22" t="s">
        <v>11</v>
      </c>
      <c r="DY22" t="s">
        <v>10</v>
      </c>
      <c r="DZ22" t="s">
        <v>105</v>
      </c>
      <c r="EA22" t="s">
        <v>10</v>
      </c>
      <c r="EB22" t="s">
        <v>21</v>
      </c>
      <c r="EC22" t="s">
        <v>128</v>
      </c>
      <c r="ED22" t="s">
        <v>11</v>
      </c>
      <c r="EE22" t="s">
        <v>130</v>
      </c>
      <c r="EF22" t="s">
        <v>130</v>
      </c>
      <c r="EG22" t="s">
        <v>128</v>
      </c>
      <c r="EH22" t="s">
        <v>130</v>
      </c>
      <c r="EI22" t="s">
        <v>130</v>
      </c>
    </row>
    <row r="23" spans="1:139" x14ac:dyDescent="0.2">
      <c r="A23" t="s">
        <v>114</v>
      </c>
      <c r="B23" t="s">
        <v>122</v>
      </c>
      <c r="C23" t="s">
        <v>72</v>
      </c>
      <c r="D23" t="s">
        <v>13</v>
      </c>
      <c r="E23" t="s">
        <v>42</v>
      </c>
      <c r="F23" t="s">
        <v>70</v>
      </c>
      <c r="G23" t="s">
        <v>25</v>
      </c>
      <c r="H23" t="s">
        <v>71</v>
      </c>
      <c r="I23" t="s">
        <v>136</v>
      </c>
      <c r="J23" t="s">
        <v>86</v>
      </c>
      <c r="K23" t="s">
        <v>54</v>
      </c>
      <c r="L23" t="s">
        <v>74</v>
      </c>
      <c r="M23" t="s">
        <v>124</v>
      </c>
      <c r="N23" t="s">
        <v>124</v>
      </c>
      <c r="O23" t="s">
        <v>136</v>
      </c>
      <c r="P23" t="s">
        <v>136</v>
      </c>
      <c r="Q23" t="s">
        <v>72</v>
      </c>
      <c r="R23" t="s">
        <v>70</v>
      </c>
      <c r="S23" t="s">
        <v>110</v>
      </c>
      <c r="T23" t="s">
        <v>70</v>
      </c>
      <c r="U23" t="s">
        <v>72</v>
      </c>
      <c r="V23" t="s">
        <v>96</v>
      </c>
      <c r="W23" t="s">
        <v>114</v>
      </c>
      <c r="X23" t="s">
        <v>113</v>
      </c>
      <c r="Y23" t="s">
        <v>96</v>
      </c>
      <c r="Z23" t="s">
        <v>26</v>
      </c>
      <c r="AA23" t="s">
        <v>122</v>
      </c>
      <c r="AB23" t="s">
        <v>72</v>
      </c>
      <c r="AC23" t="s">
        <v>39</v>
      </c>
      <c r="AD23" t="s">
        <v>49</v>
      </c>
      <c r="AE23" t="s">
        <v>25</v>
      </c>
      <c r="AF23" t="s">
        <v>26</v>
      </c>
      <c r="AG23" t="s">
        <v>111</v>
      </c>
      <c r="AH23" t="s">
        <v>47</v>
      </c>
      <c r="AI23" t="s">
        <v>81</v>
      </c>
      <c r="AJ23" t="s">
        <v>81</v>
      </c>
      <c r="AK23" t="s">
        <v>71</v>
      </c>
      <c r="AL23" t="s">
        <v>42</v>
      </c>
      <c r="AM23" t="s">
        <v>101</v>
      </c>
      <c r="AN23" t="s">
        <v>43</v>
      </c>
      <c r="AO23" t="s">
        <v>135</v>
      </c>
      <c r="AP23" t="s">
        <v>48</v>
      </c>
      <c r="AQ23" t="s">
        <v>39</v>
      </c>
      <c r="AR23" t="s">
        <v>48</v>
      </c>
      <c r="AS23" t="s">
        <v>111</v>
      </c>
      <c r="AT23" t="s">
        <v>101</v>
      </c>
      <c r="AU23" t="s">
        <v>47</v>
      </c>
      <c r="AV23" t="s">
        <v>14</v>
      </c>
      <c r="AW23" t="s">
        <v>28</v>
      </c>
      <c r="AX23" t="s">
        <v>29</v>
      </c>
      <c r="AY23" t="s">
        <v>79</v>
      </c>
      <c r="AZ23" t="s">
        <v>39</v>
      </c>
      <c r="BA23" t="s">
        <v>81</v>
      </c>
      <c r="BB23" t="s">
        <v>114</v>
      </c>
      <c r="BC23" t="s">
        <v>114</v>
      </c>
      <c r="BD23" t="s">
        <v>51</v>
      </c>
      <c r="BE23" t="s">
        <v>18</v>
      </c>
      <c r="BF23" t="s">
        <v>18</v>
      </c>
      <c r="BG23" t="s">
        <v>31</v>
      </c>
      <c r="BH23" t="s">
        <v>49</v>
      </c>
      <c r="BI23" t="s">
        <v>81</v>
      </c>
      <c r="BJ23" t="s">
        <v>105</v>
      </c>
      <c r="BK23" t="s">
        <v>29</v>
      </c>
      <c r="BL23" t="s">
        <v>26</v>
      </c>
      <c r="BM23" t="s">
        <v>43</v>
      </c>
      <c r="BN23" t="s">
        <v>79</v>
      </c>
      <c r="BO23" t="s">
        <v>93</v>
      </c>
      <c r="BP23" t="s">
        <v>79</v>
      </c>
      <c r="BQ23" t="s">
        <v>127</v>
      </c>
      <c r="BR23" t="s">
        <v>128</v>
      </c>
      <c r="BS23" t="s">
        <v>39</v>
      </c>
      <c r="BT23" t="s">
        <v>16</v>
      </c>
      <c r="BU23" t="s">
        <v>40</v>
      </c>
      <c r="BV23" t="s">
        <v>135</v>
      </c>
      <c r="BW23" t="s">
        <v>76</v>
      </c>
      <c r="BX23" t="s">
        <v>40</v>
      </c>
      <c r="BY23" t="s">
        <v>40</v>
      </c>
      <c r="BZ23" t="s">
        <v>28</v>
      </c>
      <c r="CA23" t="s">
        <v>28</v>
      </c>
      <c r="CB23" t="s">
        <v>114</v>
      </c>
      <c r="CC23" t="s">
        <v>132</v>
      </c>
      <c r="CD23" t="s">
        <v>80</v>
      </c>
      <c r="CE23" t="s">
        <v>48</v>
      </c>
      <c r="CF23" t="s">
        <v>71</v>
      </c>
      <c r="CG23" t="s">
        <v>32</v>
      </c>
      <c r="CH23" t="s">
        <v>106</v>
      </c>
      <c r="CI23" t="s">
        <v>89</v>
      </c>
      <c r="CJ23" t="s">
        <v>128</v>
      </c>
      <c r="CK23" t="s">
        <v>127</v>
      </c>
      <c r="CL23" t="s">
        <v>33</v>
      </c>
      <c r="CM23" t="s">
        <v>86</v>
      </c>
      <c r="CN23" t="s">
        <v>31</v>
      </c>
      <c r="CO23" t="s">
        <v>49</v>
      </c>
      <c r="CP23" t="s">
        <v>2</v>
      </c>
      <c r="CQ23" t="s">
        <v>74</v>
      </c>
      <c r="CR23" t="s">
        <v>74</v>
      </c>
      <c r="CS23" t="s">
        <v>136</v>
      </c>
      <c r="CT23" t="s">
        <v>26</v>
      </c>
      <c r="CU23" t="s">
        <v>29</v>
      </c>
      <c r="CV23" t="s">
        <v>11</v>
      </c>
      <c r="CW23" t="s">
        <v>33</v>
      </c>
      <c r="CX23" t="s">
        <v>32</v>
      </c>
      <c r="CY23" t="s">
        <v>10</v>
      </c>
      <c r="CZ23" t="s">
        <v>69</v>
      </c>
      <c r="DA23" t="s">
        <v>132</v>
      </c>
      <c r="DB23" t="s">
        <v>40</v>
      </c>
      <c r="DC23" t="s">
        <v>79</v>
      </c>
      <c r="DD23" t="s">
        <v>105</v>
      </c>
      <c r="DE23" t="s">
        <v>128</v>
      </c>
      <c r="DF23" t="s">
        <v>21</v>
      </c>
      <c r="DG23" t="s">
        <v>2</v>
      </c>
      <c r="DH23" t="s">
        <v>10</v>
      </c>
      <c r="DI23" t="s">
        <v>10</v>
      </c>
      <c r="DJ23" t="s">
        <v>2</v>
      </c>
      <c r="DK23" t="s">
        <v>21</v>
      </c>
      <c r="DL23" t="s">
        <v>105</v>
      </c>
      <c r="DM23" t="s">
        <v>31</v>
      </c>
      <c r="DN23" t="s">
        <v>8</v>
      </c>
      <c r="DO23" t="s">
        <v>105</v>
      </c>
      <c r="DP23" t="s">
        <v>1</v>
      </c>
      <c r="DQ23" t="s">
        <v>130</v>
      </c>
      <c r="DR23" t="s">
        <v>11</v>
      </c>
      <c r="DS23" t="s">
        <v>69</v>
      </c>
      <c r="DT23" t="s">
        <v>28</v>
      </c>
      <c r="DU23" t="s">
        <v>10</v>
      </c>
      <c r="DV23" t="s">
        <v>10</v>
      </c>
      <c r="DW23" t="s">
        <v>62</v>
      </c>
      <c r="DX23" t="s">
        <v>1</v>
      </c>
      <c r="DY23" t="s">
        <v>130</v>
      </c>
      <c r="DZ23" t="s">
        <v>128</v>
      </c>
      <c r="EA23" t="s">
        <v>128</v>
      </c>
      <c r="EB23" t="s">
        <v>127</v>
      </c>
      <c r="EC23" t="s">
        <v>11</v>
      </c>
      <c r="ED23" t="s">
        <v>62</v>
      </c>
      <c r="EE23" t="s">
        <v>62</v>
      </c>
      <c r="EF23" t="s">
        <v>62</v>
      </c>
      <c r="EG23" t="s">
        <v>11</v>
      </c>
      <c r="EH23" t="s">
        <v>62</v>
      </c>
      <c r="EI23" t="s">
        <v>62</v>
      </c>
    </row>
    <row r="24" spans="1:139" x14ac:dyDescent="0.2">
      <c r="A24" t="s">
        <v>96</v>
      </c>
      <c r="B24" t="s">
        <v>13</v>
      </c>
      <c r="C24" t="s">
        <v>13</v>
      </c>
      <c r="D24" t="s">
        <v>126</v>
      </c>
      <c r="E24" t="s">
        <v>122</v>
      </c>
      <c r="F24" t="s">
        <v>72</v>
      </c>
      <c r="G24" t="s">
        <v>70</v>
      </c>
      <c r="H24" t="s">
        <v>72</v>
      </c>
      <c r="I24" t="s">
        <v>26</v>
      </c>
      <c r="J24" t="s">
        <v>135</v>
      </c>
      <c r="K24" t="s">
        <v>70</v>
      </c>
      <c r="L24" t="s">
        <v>28</v>
      </c>
      <c r="M24" t="s">
        <v>71</v>
      </c>
      <c r="N24" t="s">
        <v>71</v>
      </c>
      <c r="O24" t="s">
        <v>26</v>
      </c>
      <c r="P24" t="s">
        <v>26</v>
      </c>
      <c r="Q24" t="s">
        <v>13</v>
      </c>
      <c r="R24" t="s">
        <v>72</v>
      </c>
      <c r="S24" t="s">
        <v>126</v>
      </c>
      <c r="T24" t="s">
        <v>42</v>
      </c>
      <c r="U24" t="s">
        <v>13</v>
      </c>
      <c r="V24" t="s">
        <v>26</v>
      </c>
      <c r="W24" t="s">
        <v>113</v>
      </c>
      <c r="X24" t="s">
        <v>96</v>
      </c>
      <c r="Y24" t="s">
        <v>26</v>
      </c>
      <c r="Z24" t="s">
        <v>25</v>
      </c>
      <c r="AA24" t="s">
        <v>46</v>
      </c>
      <c r="AB24" t="s">
        <v>110</v>
      </c>
      <c r="AC24" t="s">
        <v>48</v>
      </c>
      <c r="AD24" t="s">
        <v>76</v>
      </c>
      <c r="AE24" t="s">
        <v>70</v>
      </c>
      <c r="AF24" t="s">
        <v>25</v>
      </c>
      <c r="AG24" t="s">
        <v>51</v>
      </c>
      <c r="AH24" t="s">
        <v>124</v>
      </c>
      <c r="AI24" t="s">
        <v>114</v>
      </c>
      <c r="AJ24" t="s">
        <v>114</v>
      </c>
      <c r="AK24" t="s">
        <v>122</v>
      </c>
      <c r="AL24" t="s">
        <v>122</v>
      </c>
      <c r="AM24" t="s">
        <v>21</v>
      </c>
      <c r="AN24" t="s">
        <v>2</v>
      </c>
      <c r="AO24" t="s">
        <v>136</v>
      </c>
      <c r="AP24" t="s">
        <v>31</v>
      </c>
      <c r="AQ24" t="s">
        <v>48</v>
      </c>
      <c r="AR24" t="s">
        <v>129</v>
      </c>
      <c r="AS24" t="s">
        <v>51</v>
      </c>
      <c r="AT24" t="s">
        <v>21</v>
      </c>
      <c r="AU24" t="s">
        <v>124</v>
      </c>
      <c r="AV24" t="s">
        <v>89</v>
      </c>
      <c r="AW24" t="s">
        <v>106</v>
      </c>
      <c r="AX24" t="s">
        <v>74</v>
      </c>
      <c r="AY24" t="s">
        <v>40</v>
      </c>
      <c r="AZ24" t="s">
        <v>51</v>
      </c>
      <c r="BA24" t="s">
        <v>114</v>
      </c>
      <c r="BB24" t="s">
        <v>86</v>
      </c>
      <c r="BC24" t="s">
        <v>135</v>
      </c>
      <c r="BD24" t="s">
        <v>31</v>
      </c>
      <c r="BE24" t="s">
        <v>81</v>
      </c>
      <c r="BF24" t="s">
        <v>81</v>
      </c>
      <c r="BG24" t="s">
        <v>49</v>
      </c>
      <c r="BH24" t="s">
        <v>81</v>
      </c>
      <c r="BI24" t="s">
        <v>114</v>
      </c>
      <c r="BJ24" t="s">
        <v>127</v>
      </c>
      <c r="BK24" t="s">
        <v>28</v>
      </c>
      <c r="BL24" t="s">
        <v>54</v>
      </c>
      <c r="BM24" t="s">
        <v>2</v>
      </c>
      <c r="BN24" t="s">
        <v>132</v>
      </c>
      <c r="BO24" t="s">
        <v>16</v>
      </c>
      <c r="BP24" t="s">
        <v>40</v>
      </c>
      <c r="BQ24" t="s">
        <v>43</v>
      </c>
      <c r="BR24" t="s">
        <v>10</v>
      </c>
      <c r="BS24" t="s">
        <v>48</v>
      </c>
      <c r="BT24" t="s">
        <v>79</v>
      </c>
      <c r="BU24" t="s">
        <v>39</v>
      </c>
      <c r="BV24" t="s">
        <v>136</v>
      </c>
      <c r="BW24" t="s">
        <v>86</v>
      </c>
      <c r="BX24" t="s">
        <v>39</v>
      </c>
      <c r="BY24" t="s">
        <v>132</v>
      </c>
      <c r="BZ24" t="s">
        <v>19</v>
      </c>
      <c r="CA24" t="s">
        <v>14</v>
      </c>
      <c r="CB24" t="s">
        <v>135</v>
      </c>
      <c r="CC24" t="s">
        <v>111</v>
      </c>
      <c r="CD24" t="s">
        <v>79</v>
      </c>
      <c r="CE24" t="s">
        <v>31</v>
      </c>
      <c r="CF24" t="s">
        <v>72</v>
      </c>
      <c r="CG24" t="s">
        <v>33</v>
      </c>
      <c r="CH24" t="s">
        <v>32</v>
      </c>
      <c r="CI24" t="s">
        <v>93</v>
      </c>
      <c r="CJ24" t="s">
        <v>69</v>
      </c>
      <c r="CK24" t="s">
        <v>101</v>
      </c>
      <c r="CL24" t="s">
        <v>80</v>
      </c>
      <c r="CM24" t="s">
        <v>135</v>
      </c>
      <c r="CN24" t="s">
        <v>49</v>
      </c>
      <c r="CO24" t="s">
        <v>81</v>
      </c>
      <c r="CP24" t="s">
        <v>29</v>
      </c>
      <c r="CQ24" t="s">
        <v>14</v>
      </c>
      <c r="CR24" t="s">
        <v>28</v>
      </c>
      <c r="CS24" t="s">
        <v>47</v>
      </c>
      <c r="CT24" t="s">
        <v>47</v>
      </c>
      <c r="CU24" t="s">
        <v>28</v>
      </c>
      <c r="CV24" t="s">
        <v>130</v>
      </c>
      <c r="CW24" t="s">
        <v>79</v>
      </c>
      <c r="CX24" t="s">
        <v>33</v>
      </c>
      <c r="CY24" t="s">
        <v>105</v>
      </c>
      <c r="CZ24" t="s">
        <v>105</v>
      </c>
      <c r="DA24" t="s">
        <v>111</v>
      </c>
      <c r="DB24" t="s">
        <v>39</v>
      </c>
      <c r="DC24" t="s">
        <v>40</v>
      </c>
      <c r="DD24" t="s">
        <v>127</v>
      </c>
      <c r="DE24" t="s">
        <v>10</v>
      </c>
      <c r="DF24" t="s">
        <v>74</v>
      </c>
      <c r="DG24" t="s">
        <v>29</v>
      </c>
      <c r="DH24" t="s">
        <v>105</v>
      </c>
      <c r="DI24" t="s">
        <v>105</v>
      </c>
      <c r="DJ24" t="s">
        <v>29</v>
      </c>
      <c r="DK24" t="s">
        <v>74</v>
      </c>
      <c r="DL24" t="s">
        <v>43</v>
      </c>
      <c r="DM24" t="s">
        <v>18</v>
      </c>
      <c r="DN24" t="s">
        <v>49</v>
      </c>
      <c r="DO24" t="s">
        <v>43</v>
      </c>
      <c r="DP24" t="s">
        <v>62</v>
      </c>
      <c r="DQ24" t="s">
        <v>128</v>
      </c>
      <c r="DR24" t="s">
        <v>130</v>
      </c>
      <c r="DS24" t="s">
        <v>10</v>
      </c>
      <c r="DT24" t="s">
        <v>106</v>
      </c>
      <c r="DU24" t="s">
        <v>127</v>
      </c>
      <c r="DV24" t="s">
        <v>127</v>
      </c>
      <c r="DW24" t="s">
        <v>62</v>
      </c>
      <c r="DX24" t="s">
        <v>62</v>
      </c>
      <c r="DY24" t="s">
        <v>128</v>
      </c>
      <c r="DZ24" t="s">
        <v>10</v>
      </c>
      <c r="EA24" t="s">
        <v>69</v>
      </c>
      <c r="EB24" t="s">
        <v>101</v>
      </c>
      <c r="EC24" t="s">
        <v>130</v>
      </c>
      <c r="ED24" t="s">
        <v>11</v>
      </c>
      <c r="EE24" t="s">
        <v>11</v>
      </c>
      <c r="EF24" t="s">
        <v>11</v>
      </c>
      <c r="EG24" t="s">
        <v>130</v>
      </c>
      <c r="EH24" t="s">
        <v>11</v>
      </c>
      <c r="EI24" t="s">
        <v>11</v>
      </c>
    </row>
    <row r="25" spans="1:139" x14ac:dyDescent="0.2">
      <c r="A25" t="s">
        <v>47</v>
      </c>
      <c r="B25" t="s">
        <v>126</v>
      </c>
      <c r="C25" t="s">
        <v>126</v>
      </c>
      <c r="D25" t="s">
        <v>65</v>
      </c>
      <c r="E25" t="s">
        <v>13</v>
      </c>
      <c r="F25" t="s">
        <v>110</v>
      </c>
      <c r="G25" t="s">
        <v>71</v>
      </c>
      <c r="H25" t="s">
        <v>13</v>
      </c>
      <c r="I25" t="s">
        <v>25</v>
      </c>
      <c r="J25" t="s">
        <v>136</v>
      </c>
      <c r="K25" t="s">
        <v>72</v>
      </c>
      <c r="L25" t="s">
        <v>19</v>
      </c>
      <c r="M25" t="s">
        <v>72</v>
      </c>
      <c r="N25" t="s">
        <v>72</v>
      </c>
      <c r="O25" t="s">
        <v>25</v>
      </c>
      <c r="P25" t="s">
        <v>25</v>
      </c>
      <c r="Q25" t="s">
        <v>126</v>
      </c>
      <c r="R25" t="s">
        <v>122</v>
      </c>
      <c r="S25" t="s">
        <v>99</v>
      </c>
      <c r="T25" t="s">
        <v>122</v>
      </c>
      <c r="U25" t="s">
        <v>126</v>
      </c>
      <c r="V25" t="s">
        <v>47</v>
      </c>
      <c r="W25" t="s">
        <v>96</v>
      </c>
      <c r="X25" t="s">
        <v>26</v>
      </c>
      <c r="Y25" t="s">
        <v>47</v>
      </c>
      <c r="Z25" t="s">
        <v>70</v>
      </c>
      <c r="AA25" t="s">
        <v>99</v>
      </c>
      <c r="AB25" t="s">
        <v>46</v>
      </c>
      <c r="AC25" t="s">
        <v>51</v>
      </c>
      <c r="AD25" t="s">
        <v>114</v>
      </c>
      <c r="AE25" t="s">
        <v>42</v>
      </c>
      <c r="AF25" t="s">
        <v>124</v>
      </c>
      <c r="AG25" t="s">
        <v>31</v>
      </c>
      <c r="AH25" t="s">
        <v>71</v>
      </c>
      <c r="AI25" t="s">
        <v>113</v>
      </c>
      <c r="AJ25" t="s">
        <v>135</v>
      </c>
      <c r="AK25" t="s">
        <v>13</v>
      </c>
      <c r="AL25" t="s">
        <v>13</v>
      </c>
      <c r="AM25" t="s">
        <v>74</v>
      </c>
      <c r="AN25" t="s">
        <v>21</v>
      </c>
      <c r="AO25" t="s">
        <v>26</v>
      </c>
      <c r="AP25" t="s">
        <v>18</v>
      </c>
      <c r="AQ25" t="s">
        <v>31</v>
      </c>
      <c r="AR25" t="s">
        <v>8</v>
      </c>
      <c r="AS25" t="s">
        <v>31</v>
      </c>
      <c r="AT25" t="s">
        <v>29</v>
      </c>
      <c r="AU25" t="s">
        <v>70</v>
      </c>
      <c r="AV25" t="s">
        <v>93</v>
      </c>
      <c r="AW25" t="s">
        <v>32</v>
      </c>
      <c r="AX25" t="s">
        <v>28</v>
      </c>
      <c r="AY25" t="s">
        <v>39</v>
      </c>
      <c r="AZ25" t="s">
        <v>31</v>
      </c>
      <c r="BA25" t="s">
        <v>86</v>
      </c>
      <c r="BB25" t="s">
        <v>135</v>
      </c>
      <c r="BC25" t="s">
        <v>96</v>
      </c>
      <c r="BD25" t="s">
        <v>49</v>
      </c>
      <c r="BE25" t="s">
        <v>114</v>
      </c>
      <c r="BF25" t="s">
        <v>112</v>
      </c>
      <c r="BG25" t="s">
        <v>81</v>
      </c>
      <c r="BH25" t="s">
        <v>114</v>
      </c>
      <c r="BI25" t="s">
        <v>86</v>
      </c>
      <c r="BJ25" t="s">
        <v>101</v>
      </c>
      <c r="BK25" t="s">
        <v>14</v>
      </c>
      <c r="BL25" t="s">
        <v>70</v>
      </c>
      <c r="BM25" t="s">
        <v>29</v>
      </c>
      <c r="BN25" t="s">
        <v>39</v>
      </c>
      <c r="BO25" t="s">
        <v>79</v>
      </c>
      <c r="BP25" t="s">
        <v>132</v>
      </c>
      <c r="BQ25" t="s">
        <v>2</v>
      </c>
      <c r="BR25" t="s">
        <v>105</v>
      </c>
      <c r="BS25" t="s">
        <v>129</v>
      </c>
      <c r="BT25" t="s">
        <v>40</v>
      </c>
      <c r="BU25" t="s">
        <v>48</v>
      </c>
      <c r="BV25" t="s">
        <v>26</v>
      </c>
      <c r="BW25" t="s">
        <v>135</v>
      </c>
      <c r="BX25" t="s">
        <v>111</v>
      </c>
      <c r="BY25" t="s">
        <v>111</v>
      </c>
      <c r="BZ25" t="s">
        <v>89</v>
      </c>
      <c r="CA25" t="s">
        <v>89</v>
      </c>
      <c r="CB25" t="s">
        <v>136</v>
      </c>
      <c r="CC25" t="s">
        <v>48</v>
      </c>
      <c r="CD25" t="s">
        <v>40</v>
      </c>
      <c r="CE25" t="s">
        <v>18</v>
      </c>
      <c r="CF25" t="s">
        <v>110</v>
      </c>
      <c r="CG25" t="s">
        <v>80</v>
      </c>
      <c r="CH25" t="s">
        <v>33</v>
      </c>
      <c r="CI25" t="s">
        <v>16</v>
      </c>
      <c r="CJ25" t="s">
        <v>10</v>
      </c>
      <c r="CK25" t="s">
        <v>21</v>
      </c>
      <c r="CL25" t="s">
        <v>79</v>
      </c>
      <c r="CM25" t="s">
        <v>136</v>
      </c>
      <c r="CN25" t="s">
        <v>81</v>
      </c>
      <c r="CO25" t="s">
        <v>114</v>
      </c>
      <c r="CP25" t="s">
        <v>74</v>
      </c>
      <c r="CQ25" t="s">
        <v>106</v>
      </c>
      <c r="CR25" t="s">
        <v>106</v>
      </c>
      <c r="CS25" t="s">
        <v>54</v>
      </c>
      <c r="CT25" t="s">
        <v>124</v>
      </c>
      <c r="CU25" t="s">
        <v>14</v>
      </c>
      <c r="CV25" t="s">
        <v>128</v>
      </c>
      <c r="CW25" t="s">
        <v>79</v>
      </c>
      <c r="CX25" t="s">
        <v>79</v>
      </c>
      <c r="CY25" t="s">
        <v>127</v>
      </c>
      <c r="CZ25" t="s">
        <v>127</v>
      </c>
      <c r="DA25" t="s">
        <v>51</v>
      </c>
      <c r="DB25" t="s">
        <v>48</v>
      </c>
      <c r="DC25" t="s">
        <v>39</v>
      </c>
      <c r="DD25" t="s">
        <v>43</v>
      </c>
      <c r="DE25" t="s">
        <v>105</v>
      </c>
      <c r="DF25" t="s">
        <v>28</v>
      </c>
      <c r="DG25" t="s">
        <v>74</v>
      </c>
      <c r="DH25" t="s">
        <v>43</v>
      </c>
      <c r="DI25" t="s">
        <v>127</v>
      </c>
      <c r="DJ25" t="s">
        <v>28</v>
      </c>
      <c r="DK25" t="s">
        <v>28</v>
      </c>
      <c r="DL25" t="s">
        <v>101</v>
      </c>
      <c r="DM25" t="s">
        <v>81</v>
      </c>
      <c r="DN25" t="s">
        <v>81</v>
      </c>
      <c r="DO25" t="s">
        <v>2</v>
      </c>
      <c r="DP25" t="s">
        <v>62</v>
      </c>
      <c r="DQ25" t="s">
        <v>10</v>
      </c>
      <c r="DR25" t="s">
        <v>128</v>
      </c>
      <c r="DS25" t="s">
        <v>105</v>
      </c>
      <c r="DT25" t="s">
        <v>32</v>
      </c>
      <c r="DU25" t="s">
        <v>43</v>
      </c>
      <c r="DV25" t="s">
        <v>43</v>
      </c>
      <c r="DW25" t="s">
        <v>11</v>
      </c>
      <c r="DX25" t="s">
        <v>11</v>
      </c>
      <c r="DY25" t="s">
        <v>10</v>
      </c>
      <c r="DZ25" t="s">
        <v>105</v>
      </c>
      <c r="EA25" t="s">
        <v>10</v>
      </c>
      <c r="EB25" t="s">
        <v>2</v>
      </c>
      <c r="EC25" t="s">
        <v>128</v>
      </c>
      <c r="ED25" t="s">
        <v>11</v>
      </c>
      <c r="EE25" t="s">
        <v>130</v>
      </c>
      <c r="EF25" t="s">
        <v>11</v>
      </c>
      <c r="EG25" t="s">
        <v>128</v>
      </c>
      <c r="EH25" t="s">
        <v>130</v>
      </c>
      <c r="EI25" t="s">
        <v>130</v>
      </c>
    </row>
    <row r="26" spans="1:139" x14ac:dyDescent="0.2">
      <c r="A26" t="s">
        <v>72</v>
      </c>
      <c r="B26" t="s">
        <v>27</v>
      </c>
      <c r="C26" t="s">
        <v>65</v>
      </c>
      <c r="D26" t="s">
        <v>44</v>
      </c>
      <c r="E26" t="s">
        <v>65</v>
      </c>
      <c r="F26" t="s">
        <v>126</v>
      </c>
      <c r="G26" t="s">
        <v>110</v>
      </c>
      <c r="H26" t="s">
        <v>99</v>
      </c>
      <c r="I26" t="s">
        <v>71</v>
      </c>
      <c r="J26" t="s">
        <v>47</v>
      </c>
      <c r="K26" t="s">
        <v>13</v>
      </c>
      <c r="L26" t="s">
        <v>93</v>
      </c>
      <c r="M26" t="s">
        <v>46</v>
      </c>
      <c r="N26" t="s">
        <v>13</v>
      </c>
      <c r="O26" t="s">
        <v>70</v>
      </c>
      <c r="P26" t="s">
        <v>70</v>
      </c>
      <c r="Q26" t="s">
        <v>65</v>
      </c>
      <c r="R26" t="s">
        <v>126</v>
      </c>
      <c r="S26" t="s">
        <v>59</v>
      </c>
      <c r="T26" t="s">
        <v>126</v>
      </c>
      <c r="U26" t="s">
        <v>65</v>
      </c>
      <c r="V26" t="s">
        <v>70</v>
      </c>
      <c r="W26" t="s">
        <v>26</v>
      </c>
      <c r="X26" t="s">
        <v>25</v>
      </c>
      <c r="Y26" t="s">
        <v>70</v>
      </c>
      <c r="Z26" t="s">
        <v>72</v>
      </c>
      <c r="AA26" t="s">
        <v>27</v>
      </c>
      <c r="AB26" t="s">
        <v>65</v>
      </c>
      <c r="AC26" t="s">
        <v>18</v>
      </c>
      <c r="AD26" t="s">
        <v>96</v>
      </c>
      <c r="AE26" t="s">
        <v>13</v>
      </c>
      <c r="AF26" t="s">
        <v>72</v>
      </c>
      <c r="AG26" t="s">
        <v>81</v>
      </c>
      <c r="AH26" t="s">
        <v>122</v>
      </c>
      <c r="AI26" t="s">
        <v>136</v>
      </c>
      <c r="AJ26" t="s">
        <v>136</v>
      </c>
      <c r="AK26" t="s">
        <v>99</v>
      </c>
      <c r="AL26" t="s">
        <v>99</v>
      </c>
      <c r="AM26" t="s">
        <v>14</v>
      </c>
      <c r="AN26" t="s">
        <v>28</v>
      </c>
      <c r="AO26" t="s">
        <v>54</v>
      </c>
      <c r="AP26" t="s">
        <v>81</v>
      </c>
      <c r="AQ26" t="s">
        <v>49</v>
      </c>
      <c r="AR26" t="s">
        <v>81</v>
      </c>
      <c r="AS26" t="s">
        <v>49</v>
      </c>
      <c r="AT26" t="s">
        <v>28</v>
      </c>
      <c r="AU26" t="s">
        <v>122</v>
      </c>
      <c r="AV26" t="s">
        <v>80</v>
      </c>
      <c r="AW26" t="s">
        <v>16</v>
      </c>
      <c r="AX26" t="s">
        <v>89</v>
      </c>
      <c r="AY26" t="s">
        <v>51</v>
      </c>
      <c r="AZ26" t="s">
        <v>49</v>
      </c>
      <c r="BA26" t="s">
        <v>136</v>
      </c>
      <c r="BB26" t="s">
        <v>26</v>
      </c>
      <c r="BC26" t="s">
        <v>26</v>
      </c>
      <c r="BD26" t="s">
        <v>76</v>
      </c>
      <c r="BE26" t="s">
        <v>135</v>
      </c>
      <c r="BF26" t="s">
        <v>113</v>
      </c>
      <c r="BG26" t="s">
        <v>86</v>
      </c>
      <c r="BH26" t="s">
        <v>135</v>
      </c>
      <c r="BI26" t="s">
        <v>96</v>
      </c>
      <c r="BJ26" t="s">
        <v>29</v>
      </c>
      <c r="BK26" t="s">
        <v>32</v>
      </c>
      <c r="BL26" t="s">
        <v>72</v>
      </c>
      <c r="BM26" t="s">
        <v>28</v>
      </c>
      <c r="BN26" t="s">
        <v>51</v>
      </c>
      <c r="BO26" t="s">
        <v>40</v>
      </c>
      <c r="BP26" t="s">
        <v>48</v>
      </c>
      <c r="BQ26" t="s">
        <v>74</v>
      </c>
      <c r="BR26" t="s">
        <v>43</v>
      </c>
      <c r="BS26" t="s">
        <v>49</v>
      </c>
      <c r="BT26" t="s">
        <v>111</v>
      </c>
      <c r="BU26" t="s">
        <v>31</v>
      </c>
      <c r="BV26" t="s">
        <v>124</v>
      </c>
      <c r="BW26" t="s">
        <v>26</v>
      </c>
      <c r="BX26" t="s">
        <v>31</v>
      </c>
      <c r="BY26" t="s">
        <v>129</v>
      </c>
      <c r="BZ26" t="s">
        <v>33</v>
      </c>
      <c r="CA26" t="s">
        <v>33</v>
      </c>
      <c r="CB26" t="s">
        <v>47</v>
      </c>
      <c r="CC26" t="s">
        <v>8</v>
      </c>
      <c r="CD26" t="s">
        <v>111</v>
      </c>
      <c r="CE26" t="s">
        <v>81</v>
      </c>
      <c r="CF26" t="s">
        <v>99</v>
      </c>
      <c r="CG26" t="s">
        <v>40</v>
      </c>
      <c r="CH26" t="s">
        <v>79</v>
      </c>
      <c r="CI26" t="s">
        <v>79</v>
      </c>
      <c r="CJ26" t="s">
        <v>127</v>
      </c>
      <c r="CK26" t="s">
        <v>74</v>
      </c>
      <c r="CL26" t="s">
        <v>132</v>
      </c>
      <c r="CM26" t="s">
        <v>47</v>
      </c>
      <c r="CN26" t="s">
        <v>114</v>
      </c>
      <c r="CO26" t="s">
        <v>135</v>
      </c>
      <c r="CP26" t="s">
        <v>19</v>
      </c>
      <c r="CQ26" t="s">
        <v>33</v>
      </c>
      <c r="CR26" t="s">
        <v>93</v>
      </c>
      <c r="CS26" t="s">
        <v>71</v>
      </c>
      <c r="CT26" t="s">
        <v>42</v>
      </c>
      <c r="CU26" t="s">
        <v>32</v>
      </c>
      <c r="CV26" t="s">
        <v>10</v>
      </c>
      <c r="CW26" t="s">
        <v>39</v>
      </c>
      <c r="CX26" t="s">
        <v>40</v>
      </c>
      <c r="CY26" t="s">
        <v>2</v>
      </c>
      <c r="CZ26" t="s">
        <v>101</v>
      </c>
      <c r="DA26" t="s">
        <v>18</v>
      </c>
      <c r="DB26" t="s">
        <v>31</v>
      </c>
      <c r="DC26" t="s">
        <v>48</v>
      </c>
      <c r="DD26" t="s">
        <v>21</v>
      </c>
      <c r="DE26" t="s">
        <v>43</v>
      </c>
      <c r="DF26" t="s">
        <v>106</v>
      </c>
      <c r="DG26" t="s">
        <v>14</v>
      </c>
      <c r="DH26" t="s">
        <v>2</v>
      </c>
      <c r="DI26" t="s">
        <v>2</v>
      </c>
      <c r="DJ26" t="s">
        <v>106</v>
      </c>
      <c r="DK26" t="s">
        <v>89</v>
      </c>
      <c r="DL26" t="s">
        <v>29</v>
      </c>
      <c r="DM26" t="s">
        <v>114</v>
      </c>
      <c r="DN26" t="s">
        <v>86</v>
      </c>
      <c r="DO26" t="s">
        <v>29</v>
      </c>
      <c r="DP26" t="s">
        <v>130</v>
      </c>
      <c r="DQ26" t="s">
        <v>105</v>
      </c>
      <c r="DR26" t="s">
        <v>10</v>
      </c>
      <c r="DS26" t="s">
        <v>101</v>
      </c>
      <c r="DT26" t="s">
        <v>16</v>
      </c>
      <c r="DU26" t="s">
        <v>21</v>
      </c>
      <c r="DV26" t="s">
        <v>21</v>
      </c>
      <c r="DW26" t="s">
        <v>128</v>
      </c>
      <c r="DX26" t="s">
        <v>130</v>
      </c>
      <c r="DY26" t="s">
        <v>127</v>
      </c>
      <c r="DZ26" t="s">
        <v>43</v>
      </c>
      <c r="EA26" t="s">
        <v>127</v>
      </c>
      <c r="EB26" t="s">
        <v>74</v>
      </c>
      <c r="EC26" t="s">
        <v>10</v>
      </c>
      <c r="ED26" t="s">
        <v>128</v>
      </c>
      <c r="EE26" t="s">
        <v>128</v>
      </c>
      <c r="EF26" t="s">
        <v>128</v>
      </c>
      <c r="EG26" t="s">
        <v>10</v>
      </c>
      <c r="EH26" t="s">
        <v>69</v>
      </c>
      <c r="EI26" t="s">
        <v>128</v>
      </c>
    </row>
    <row r="27" spans="1:139" x14ac:dyDescent="0.2">
      <c r="A27" t="s">
        <v>87</v>
      </c>
      <c r="B27" t="s">
        <v>87</v>
      </c>
      <c r="C27" t="s">
        <v>75</v>
      </c>
      <c r="D27" t="s">
        <v>125</v>
      </c>
      <c r="E27" t="s">
        <v>23</v>
      </c>
      <c r="F27" t="s">
        <v>78</v>
      </c>
      <c r="G27" t="s">
        <v>41</v>
      </c>
      <c r="H27" t="s">
        <v>133</v>
      </c>
      <c r="I27" t="s">
        <v>65</v>
      </c>
      <c r="J27" t="s">
        <v>13</v>
      </c>
      <c r="K27" t="s">
        <v>88</v>
      </c>
      <c r="L27" t="s">
        <v>39</v>
      </c>
      <c r="M27" t="s">
        <v>78</v>
      </c>
      <c r="N27" t="s">
        <v>56</v>
      </c>
      <c r="O27" t="s">
        <v>65</v>
      </c>
      <c r="P27" t="s">
        <v>65</v>
      </c>
      <c r="Q27" t="s">
        <v>75</v>
      </c>
      <c r="R27" t="s">
        <v>78</v>
      </c>
      <c r="S27" t="s">
        <v>87</v>
      </c>
      <c r="T27" t="s">
        <v>78</v>
      </c>
      <c r="U27" t="s">
        <v>75</v>
      </c>
      <c r="V27" t="s">
        <v>99</v>
      </c>
      <c r="W27" t="s">
        <v>122</v>
      </c>
      <c r="X27" t="s">
        <v>46</v>
      </c>
      <c r="Y27" t="s">
        <v>99</v>
      </c>
      <c r="Z27" t="s">
        <v>27</v>
      </c>
      <c r="AA27" t="s">
        <v>87</v>
      </c>
      <c r="AB27" t="s">
        <v>17</v>
      </c>
      <c r="AC27" t="s">
        <v>96</v>
      </c>
      <c r="AD27" t="s">
        <v>71</v>
      </c>
      <c r="AE27" t="s">
        <v>117</v>
      </c>
      <c r="AF27" t="s">
        <v>27</v>
      </c>
      <c r="AG27" t="s">
        <v>136</v>
      </c>
      <c r="AH27" t="s">
        <v>44</v>
      </c>
      <c r="AI27" t="s">
        <v>72</v>
      </c>
      <c r="AJ27" t="s">
        <v>72</v>
      </c>
      <c r="AK27" t="s">
        <v>133</v>
      </c>
      <c r="AL27" t="s">
        <v>133</v>
      </c>
      <c r="AM27" t="s">
        <v>79</v>
      </c>
      <c r="AN27" t="s">
        <v>16</v>
      </c>
      <c r="AO27" t="s">
        <v>126</v>
      </c>
      <c r="AP27" t="s">
        <v>26</v>
      </c>
      <c r="AQ27" t="s">
        <v>136</v>
      </c>
      <c r="AR27" t="s">
        <v>26</v>
      </c>
      <c r="AS27" t="s">
        <v>136</v>
      </c>
      <c r="AT27" t="s">
        <v>79</v>
      </c>
      <c r="AU27" t="s">
        <v>44</v>
      </c>
      <c r="AV27" t="s">
        <v>48</v>
      </c>
      <c r="AW27" t="s">
        <v>48</v>
      </c>
      <c r="AX27" t="s">
        <v>40</v>
      </c>
      <c r="AY27" t="s">
        <v>114</v>
      </c>
      <c r="AZ27" t="s">
        <v>136</v>
      </c>
      <c r="BA27" t="s">
        <v>42</v>
      </c>
      <c r="BB27" t="s">
        <v>122</v>
      </c>
      <c r="BC27" t="s">
        <v>110</v>
      </c>
      <c r="BD27" t="s">
        <v>26</v>
      </c>
      <c r="BE27" t="s">
        <v>70</v>
      </c>
      <c r="BF27" t="s">
        <v>124</v>
      </c>
      <c r="BG27" t="s">
        <v>54</v>
      </c>
      <c r="BH27" t="s">
        <v>70</v>
      </c>
      <c r="BI27" t="s">
        <v>71</v>
      </c>
      <c r="BJ27" t="s">
        <v>93</v>
      </c>
      <c r="BK27" t="s">
        <v>132</v>
      </c>
      <c r="BL27" t="s">
        <v>59</v>
      </c>
      <c r="BM27" t="s">
        <v>79</v>
      </c>
      <c r="BN27" t="s">
        <v>114</v>
      </c>
      <c r="BO27" t="s">
        <v>18</v>
      </c>
      <c r="BP27" t="s">
        <v>76</v>
      </c>
      <c r="BQ27" t="s">
        <v>33</v>
      </c>
      <c r="BR27" t="s">
        <v>14</v>
      </c>
      <c r="BS27" t="s">
        <v>96</v>
      </c>
      <c r="BT27" t="s">
        <v>81</v>
      </c>
      <c r="BU27" t="s">
        <v>113</v>
      </c>
      <c r="BV27" t="s">
        <v>126</v>
      </c>
      <c r="BW27" t="s">
        <v>72</v>
      </c>
      <c r="BX27" t="s">
        <v>86</v>
      </c>
      <c r="BY27" t="s">
        <v>86</v>
      </c>
      <c r="BZ27" t="s">
        <v>111</v>
      </c>
      <c r="CA27" t="s">
        <v>111</v>
      </c>
      <c r="CB27" t="s">
        <v>13</v>
      </c>
      <c r="CC27" t="s">
        <v>135</v>
      </c>
      <c r="CD27" t="s">
        <v>81</v>
      </c>
      <c r="CE27" t="s">
        <v>26</v>
      </c>
      <c r="CF27" t="s">
        <v>133</v>
      </c>
      <c r="CG27" t="s">
        <v>8</v>
      </c>
      <c r="CH27" t="s">
        <v>129</v>
      </c>
      <c r="CI27" t="s">
        <v>31</v>
      </c>
      <c r="CJ27" t="s">
        <v>28</v>
      </c>
      <c r="CK27" t="s">
        <v>16</v>
      </c>
      <c r="CL27" t="s">
        <v>49</v>
      </c>
      <c r="CM27" t="s">
        <v>13</v>
      </c>
      <c r="CN27" t="s">
        <v>25</v>
      </c>
      <c r="CO27" t="s">
        <v>70</v>
      </c>
      <c r="CP27" t="s">
        <v>79</v>
      </c>
      <c r="CQ27" t="s">
        <v>39</v>
      </c>
      <c r="CR27" t="s">
        <v>39</v>
      </c>
      <c r="CS27" t="s">
        <v>65</v>
      </c>
      <c r="CT27" t="s">
        <v>65</v>
      </c>
      <c r="CU27" t="s">
        <v>132</v>
      </c>
      <c r="CV27" t="s">
        <v>21</v>
      </c>
      <c r="CW27" t="s">
        <v>49</v>
      </c>
      <c r="CX27" t="s">
        <v>18</v>
      </c>
      <c r="CY27" t="s">
        <v>106</v>
      </c>
      <c r="CZ27" t="s">
        <v>106</v>
      </c>
      <c r="DA27" t="s">
        <v>135</v>
      </c>
      <c r="DB27" t="s">
        <v>135</v>
      </c>
      <c r="DC27" t="s">
        <v>114</v>
      </c>
      <c r="DD27" t="s">
        <v>32</v>
      </c>
      <c r="DE27" t="s">
        <v>28</v>
      </c>
      <c r="DF27" t="s">
        <v>40</v>
      </c>
      <c r="DG27" t="s">
        <v>79</v>
      </c>
      <c r="DH27" t="s">
        <v>89</v>
      </c>
      <c r="DI27" t="s">
        <v>89</v>
      </c>
      <c r="DJ27" t="s">
        <v>40</v>
      </c>
      <c r="DK27" t="s">
        <v>40</v>
      </c>
      <c r="DL27" t="s">
        <v>93</v>
      </c>
      <c r="DM27" t="s">
        <v>25</v>
      </c>
      <c r="DN27" t="s">
        <v>124</v>
      </c>
      <c r="DO27" t="s">
        <v>33</v>
      </c>
      <c r="DP27" t="s">
        <v>127</v>
      </c>
      <c r="DQ27" t="s">
        <v>74</v>
      </c>
      <c r="DR27" t="s">
        <v>29</v>
      </c>
      <c r="DS27" t="s">
        <v>19</v>
      </c>
      <c r="DT27" t="s">
        <v>48</v>
      </c>
      <c r="DU27" t="s">
        <v>32</v>
      </c>
      <c r="DV27" t="s">
        <v>32</v>
      </c>
      <c r="DW27" t="s">
        <v>43</v>
      </c>
      <c r="DX27" t="s">
        <v>127</v>
      </c>
      <c r="DY27" t="s">
        <v>28</v>
      </c>
      <c r="DZ27" t="s">
        <v>14</v>
      </c>
      <c r="EA27" t="s">
        <v>28</v>
      </c>
      <c r="EB27" t="s">
        <v>33</v>
      </c>
      <c r="EC27" t="s">
        <v>29</v>
      </c>
      <c r="ED27" t="s">
        <v>43</v>
      </c>
      <c r="EE27" t="s">
        <v>101</v>
      </c>
      <c r="EF27" t="s">
        <v>101</v>
      </c>
      <c r="EG27" t="s">
        <v>21</v>
      </c>
      <c r="EH27" t="s">
        <v>2</v>
      </c>
      <c r="EI27" t="s">
        <v>2</v>
      </c>
    </row>
    <row r="28" spans="1:139" x14ac:dyDescent="0.2">
      <c r="A28" t="s">
        <v>88</v>
      </c>
      <c r="B28" t="s">
        <v>23</v>
      </c>
      <c r="C28" t="s">
        <v>133</v>
      </c>
      <c r="D28" t="s">
        <v>75</v>
      </c>
      <c r="E28" t="s">
        <v>78</v>
      </c>
      <c r="F28" t="s">
        <v>56</v>
      </c>
      <c r="G28" t="s">
        <v>27</v>
      </c>
      <c r="H28" t="s">
        <v>78</v>
      </c>
      <c r="I28" t="s">
        <v>126</v>
      </c>
      <c r="J28" t="s">
        <v>122</v>
      </c>
      <c r="K28" t="s">
        <v>44</v>
      </c>
      <c r="L28" t="s">
        <v>40</v>
      </c>
      <c r="M28" t="s">
        <v>41</v>
      </c>
      <c r="N28" t="s">
        <v>44</v>
      </c>
      <c r="O28" t="s">
        <v>126</v>
      </c>
      <c r="P28" t="s">
        <v>126</v>
      </c>
      <c r="Q28" t="s">
        <v>133</v>
      </c>
      <c r="R28" t="s">
        <v>56</v>
      </c>
      <c r="S28" t="s">
        <v>75</v>
      </c>
      <c r="T28" t="s">
        <v>117</v>
      </c>
      <c r="U28" t="s">
        <v>133</v>
      </c>
      <c r="V28" t="s">
        <v>126</v>
      </c>
      <c r="W28" t="s">
        <v>72</v>
      </c>
      <c r="X28" t="s">
        <v>110</v>
      </c>
      <c r="Y28" t="s">
        <v>46</v>
      </c>
      <c r="Z28" t="s">
        <v>65</v>
      </c>
      <c r="AA28" t="s">
        <v>17</v>
      </c>
      <c r="AB28" t="s">
        <v>88</v>
      </c>
      <c r="AC28" t="s">
        <v>113</v>
      </c>
      <c r="AD28" t="s">
        <v>124</v>
      </c>
      <c r="AE28" t="s">
        <v>59</v>
      </c>
      <c r="AF28" t="s">
        <v>65</v>
      </c>
      <c r="AG28" t="s">
        <v>96</v>
      </c>
      <c r="AH28" t="s">
        <v>27</v>
      </c>
      <c r="AI28" t="s">
        <v>70</v>
      </c>
      <c r="AJ28" t="s">
        <v>71</v>
      </c>
      <c r="AK28" t="s">
        <v>78</v>
      </c>
      <c r="AL28" t="s">
        <v>78</v>
      </c>
      <c r="AM28" t="s">
        <v>16</v>
      </c>
      <c r="AN28" t="s">
        <v>33</v>
      </c>
      <c r="AO28" t="s">
        <v>13</v>
      </c>
      <c r="AP28" t="s">
        <v>136</v>
      </c>
      <c r="AQ28" t="s">
        <v>135</v>
      </c>
      <c r="AR28" t="s">
        <v>96</v>
      </c>
      <c r="AS28" t="s">
        <v>135</v>
      </c>
      <c r="AT28" t="s">
        <v>16</v>
      </c>
      <c r="AU28" t="s">
        <v>65</v>
      </c>
      <c r="AV28" t="s">
        <v>111</v>
      </c>
      <c r="AW28" t="s">
        <v>39</v>
      </c>
      <c r="AX28" t="s">
        <v>79</v>
      </c>
      <c r="AY28" t="s">
        <v>81</v>
      </c>
      <c r="AZ28" t="s">
        <v>135</v>
      </c>
      <c r="BA28" t="s">
        <v>70</v>
      </c>
      <c r="BB28" t="s">
        <v>42</v>
      </c>
      <c r="BC28" t="s">
        <v>72</v>
      </c>
      <c r="BD28" t="s">
        <v>136</v>
      </c>
      <c r="BE28" t="s">
        <v>25</v>
      </c>
      <c r="BF28" t="s">
        <v>25</v>
      </c>
      <c r="BG28" t="s">
        <v>47</v>
      </c>
      <c r="BH28" t="s">
        <v>54</v>
      </c>
      <c r="BI28" t="s">
        <v>70</v>
      </c>
      <c r="BJ28" t="s">
        <v>89</v>
      </c>
      <c r="BK28" t="s">
        <v>40</v>
      </c>
      <c r="BL28" t="s">
        <v>65</v>
      </c>
      <c r="BM28" t="s">
        <v>33</v>
      </c>
      <c r="BN28" t="s">
        <v>76</v>
      </c>
      <c r="BO28" t="s">
        <v>31</v>
      </c>
      <c r="BP28" t="s">
        <v>81</v>
      </c>
      <c r="BQ28" t="s">
        <v>32</v>
      </c>
      <c r="BR28" t="s">
        <v>28</v>
      </c>
      <c r="BS28" t="s">
        <v>135</v>
      </c>
      <c r="BT28" t="s">
        <v>49</v>
      </c>
      <c r="BU28" t="s">
        <v>114</v>
      </c>
      <c r="BV28" t="s">
        <v>13</v>
      </c>
      <c r="BW28" t="s">
        <v>71</v>
      </c>
      <c r="BX28" t="s">
        <v>114</v>
      </c>
      <c r="BY28" t="s">
        <v>114</v>
      </c>
      <c r="BZ28" t="s">
        <v>39</v>
      </c>
      <c r="CA28" t="s">
        <v>132</v>
      </c>
      <c r="CB28" t="s">
        <v>72</v>
      </c>
      <c r="CC28" t="s">
        <v>86</v>
      </c>
      <c r="CD28" t="s">
        <v>49</v>
      </c>
      <c r="CE28" t="s">
        <v>136</v>
      </c>
      <c r="CF28" t="s">
        <v>56</v>
      </c>
      <c r="CG28" t="s">
        <v>129</v>
      </c>
      <c r="CH28" t="s">
        <v>48</v>
      </c>
      <c r="CI28" t="s">
        <v>51</v>
      </c>
      <c r="CJ28" t="s">
        <v>74</v>
      </c>
      <c r="CK28" t="s">
        <v>93</v>
      </c>
      <c r="CL28" t="s">
        <v>8</v>
      </c>
      <c r="CM28" t="s">
        <v>122</v>
      </c>
      <c r="CN28" t="s">
        <v>26</v>
      </c>
      <c r="CO28" t="s">
        <v>124</v>
      </c>
      <c r="CP28" t="s">
        <v>79</v>
      </c>
      <c r="CQ28" t="s">
        <v>132</v>
      </c>
      <c r="CR28" t="s">
        <v>40</v>
      </c>
      <c r="CS28" t="s">
        <v>99</v>
      </c>
      <c r="CT28" t="s">
        <v>99</v>
      </c>
      <c r="CU28" t="s">
        <v>40</v>
      </c>
      <c r="CV28" t="s">
        <v>2</v>
      </c>
      <c r="CW28" t="s">
        <v>18</v>
      </c>
      <c r="CX28" t="s">
        <v>31</v>
      </c>
      <c r="CY28" t="s">
        <v>14</v>
      </c>
      <c r="CZ28" t="s">
        <v>28</v>
      </c>
      <c r="DA28" t="s">
        <v>86</v>
      </c>
      <c r="DB28" t="s">
        <v>114</v>
      </c>
      <c r="DC28" t="s">
        <v>81</v>
      </c>
      <c r="DD28" t="s">
        <v>106</v>
      </c>
      <c r="DE28" t="s">
        <v>74</v>
      </c>
      <c r="DF28" t="s">
        <v>79</v>
      </c>
      <c r="DG28" t="s">
        <v>80</v>
      </c>
      <c r="DH28" t="s">
        <v>19</v>
      </c>
      <c r="DI28" t="s">
        <v>14</v>
      </c>
      <c r="DJ28" t="s">
        <v>79</v>
      </c>
      <c r="DK28" t="s">
        <v>79</v>
      </c>
      <c r="DL28" t="s">
        <v>89</v>
      </c>
      <c r="DM28" t="s">
        <v>26</v>
      </c>
      <c r="DN28" t="s">
        <v>47</v>
      </c>
      <c r="DO28" t="s">
        <v>32</v>
      </c>
      <c r="DP28" t="s">
        <v>105</v>
      </c>
      <c r="DQ28" t="s">
        <v>29</v>
      </c>
      <c r="DR28" t="s">
        <v>2</v>
      </c>
      <c r="DS28" t="s">
        <v>28</v>
      </c>
      <c r="DT28" t="s">
        <v>39</v>
      </c>
      <c r="DU28" t="s">
        <v>106</v>
      </c>
      <c r="DV28" t="s">
        <v>106</v>
      </c>
      <c r="DW28" t="s">
        <v>127</v>
      </c>
      <c r="DX28" t="s">
        <v>105</v>
      </c>
      <c r="DY28" t="s">
        <v>29</v>
      </c>
      <c r="DZ28" t="s">
        <v>28</v>
      </c>
      <c r="EA28" t="s">
        <v>74</v>
      </c>
      <c r="EB28" t="s">
        <v>93</v>
      </c>
      <c r="EC28" t="s">
        <v>2</v>
      </c>
      <c r="ED28" t="s">
        <v>127</v>
      </c>
      <c r="EE28" t="s">
        <v>43</v>
      </c>
      <c r="EF28" t="s">
        <v>127</v>
      </c>
      <c r="EG28" t="s">
        <v>101</v>
      </c>
      <c r="EH28" t="s">
        <v>43</v>
      </c>
      <c r="EI28" t="s">
        <v>43</v>
      </c>
    </row>
    <row r="29" spans="1:139" x14ac:dyDescent="0.2">
      <c r="A29" t="s">
        <v>19</v>
      </c>
      <c r="B29" t="s">
        <v>135</v>
      </c>
      <c r="C29" t="s">
        <v>135</v>
      </c>
      <c r="D29" t="s">
        <v>136</v>
      </c>
      <c r="E29" t="s">
        <v>86</v>
      </c>
      <c r="F29" t="s">
        <v>114</v>
      </c>
      <c r="G29" t="s">
        <v>81</v>
      </c>
      <c r="H29" t="s">
        <v>114</v>
      </c>
      <c r="I29" t="s">
        <v>31</v>
      </c>
      <c r="J29" t="s">
        <v>39</v>
      </c>
      <c r="K29" t="s">
        <v>81</v>
      </c>
      <c r="L29" t="s">
        <v>69</v>
      </c>
      <c r="M29" t="s">
        <v>76</v>
      </c>
      <c r="N29" t="s">
        <v>81</v>
      </c>
      <c r="O29" t="s">
        <v>31</v>
      </c>
      <c r="P29" t="s">
        <v>31</v>
      </c>
      <c r="Q29" t="s">
        <v>135</v>
      </c>
      <c r="R29" t="s">
        <v>114</v>
      </c>
      <c r="S29" t="s">
        <v>96</v>
      </c>
      <c r="T29" t="s">
        <v>114</v>
      </c>
      <c r="U29" t="s">
        <v>135</v>
      </c>
      <c r="V29" t="s">
        <v>129</v>
      </c>
      <c r="W29" t="s">
        <v>39</v>
      </c>
      <c r="X29" t="s">
        <v>48</v>
      </c>
      <c r="Y29" t="s">
        <v>51</v>
      </c>
      <c r="Z29" t="s">
        <v>18</v>
      </c>
      <c r="AA29" t="s">
        <v>96</v>
      </c>
      <c r="AB29" t="s">
        <v>113</v>
      </c>
      <c r="AC29" t="s">
        <v>19</v>
      </c>
      <c r="AD29" t="s">
        <v>79</v>
      </c>
      <c r="AE29" t="s">
        <v>81</v>
      </c>
      <c r="AF29" t="s">
        <v>18</v>
      </c>
      <c r="AG29" t="s">
        <v>89</v>
      </c>
      <c r="AH29" t="s">
        <v>49</v>
      </c>
      <c r="AI29" t="s">
        <v>40</v>
      </c>
      <c r="AJ29" t="s">
        <v>40</v>
      </c>
      <c r="AK29" t="s">
        <v>86</v>
      </c>
      <c r="AL29" t="s">
        <v>86</v>
      </c>
      <c r="AM29" t="s">
        <v>130</v>
      </c>
      <c r="AN29" t="s">
        <v>11</v>
      </c>
      <c r="AO29" t="s">
        <v>48</v>
      </c>
      <c r="AP29" t="s">
        <v>32</v>
      </c>
      <c r="AQ29" t="s">
        <v>106</v>
      </c>
      <c r="AR29" t="s">
        <v>32</v>
      </c>
      <c r="AS29" t="s">
        <v>89</v>
      </c>
      <c r="AT29" t="s">
        <v>11</v>
      </c>
      <c r="AU29" t="s">
        <v>49</v>
      </c>
      <c r="AV29" t="s">
        <v>105</v>
      </c>
      <c r="AW29" t="s">
        <v>105</v>
      </c>
      <c r="AX29" t="s">
        <v>128</v>
      </c>
      <c r="AY29" t="s">
        <v>74</v>
      </c>
      <c r="AZ29" t="s">
        <v>106</v>
      </c>
      <c r="BA29" t="s">
        <v>40</v>
      </c>
      <c r="BB29" t="s">
        <v>132</v>
      </c>
      <c r="BC29" t="s">
        <v>39</v>
      </c>
      <c r="BD29" t="s">
        <v>93</v>
      </c>
      <c r="BE29" t="s">
        <v>79</v>
      </c>
      <c r="BF29" t="s">
        <v>79</v>
      </c>
      <c r="BG29" t="s">
        <v>16</v>
      </c>
      <c r="BH29" t="s">
        <v>79</v>
      </c>
      <c r="BI29" t="s">
        <v>40</v>
      </c>
      <c r="BJ29" t="s">
        <v>62</v>
      </c>
      <c r="BK29" t="s">
        <v>128</v>
      </c>
      <c r="BL29" t="s">
        <v>49</v>
      </c>
      <c r="BM29" t="s">
        <v>11</v>
      </c>
      <c r="BN29" t="s">
        <v>74</v>
      </c>
      <c r="BO29" t="s">
        <v>101</v>
      </c>
      <c r="BP29" t="s">
        <v>29</v>
      </c>
      <c r="BQ29" t="s">
        <v>62</v>
      </c>
      <c r="BR29" t="s">
        <v>118</v>
      </c>
      <c r="BS29" t="s">
        <v>106</v>
      </c>
      <c r="BT29" t="s">
        <v>21</v>
      </c>
      <c r="BU29" t="s">
        <v>28</v>
      </c>
      <c r="BV29" t="s">
        <v>51</v>
      </c>
      <c r="BW29" t="s">
        <v>132</v>
      </c>
      <c r="BX29" t="s">
        <v>28</v>
      </c>
      <c r="BY29" t="s">
        <v>28</v>
      </c>
      <c r="BZ29" t="s">
        <v>10</v>
      </c>
      <c r="CA29" t="s">
        <v>10</v>
      </c>
      <c r="CB29" t="s">
        <v>39</v>
      </c>
      <c r="CC29" t="s">
        <v>14</v>
      </c>
      <c r="CD29" t="s">
        <v>29</v>
      </c>
      <c r="CE29" t="s">
        <v>93</v>
      </c>
      <c r="CF29" t="s">
        <v>114</v>
      </c>
      <c r="CG29" t="s">
        <v>43</v>
      </c>
      <c r="CH29" t="s">
        <v>127</v>
      </c>
      <c r="CI29" t="s">
        <v>127</v>
      </c>
      <c r="CJ29" t="s">
        <v>36</v>
      </c>
      <c r="CK29" t="s">
        <v>11</v>
      </c>
      <c r="CL29" t="s">
        <v>2</v>
      </c>
      <c r="CM29" t="s">
        <v>111</v>
      </c>
      <c r="CN29" t="s">
        <v>16</v>
      </c>
      <c r="CO29" t="s">
        <v>79</v>
      </c>
      <c r="CP29" t="s">
        <v>130</v>
      </c>
      <c r="CQ29" t="s">
        <v>10</v>
      </c>
      <c r="CR29" t="s">
        <v>69</v>
      </c>
      <c r="CS29" t="s">
        <v>31</v>
      </c>
      <c r="CT29" t="s">
        <v>8</v>
      </c>
      <c r="CU29" t="s">
        <v>128</v>
      </c>
      <c r="CV29" t="s">
        <v>5</v>
      </c>
      <c r="CW29" t="s">
        <v>2</v>
      </c>
      <c r="CX29" t="s">
        <v>43</v>
      </c>
      <c r="CY29" t="s">
        <v>1</v>
      </c>
      <c r="CZ29" t="s">
        <v>1</v>
      </c>
      <c r="DA29" t="s">
        <v>14</v>
      </c>
      <c r="DB29" t="s">
        <v>28</v>
      </c>
      <c r="DC29" t="s">
        <v>74</v>
      </c>
      <c r="DD29" t="s">
        <v>62</v>
      </c>
      <c r="DE29" t="s">
        <v>36</v>
      </c>
      <c r="DF29" t="s">
        <v>128</v>
      </c>
      <c r="DG29" t="s">
        <v>130</v>
      </c>
      <c r="DH29" t="s">
        <v>62</v>
      </c>
      <c r="DI29" t="s">
        <v>1</v>
      </c>
      <c r="DJ29" t="s">
        <v>130</v>
      </c>
      <c r="DK29" t="s">
        <v>128</v>
      </c>
      <c r="DL29" t="s">
        <v>62</v>
      </c>
      <c r="DM29" t="s">
        <v>33</v>
      </c>
      <c r="DN29" t="s">
        <v>80</v>
      </c>
      <c r="DO29" t="s">
        <v>62</v>
      </c>
      <c r="DP29" t="s">
        <v>116</v>
      </c>
      <c r="DQ29" t="s">
        <v>36</v>
      </c>
      <c r="DR29" t="s">
        <v>52</v>
      </c>
      <c r="DS29" t="s">
        <v>1</v>
      </c>
      <c r="DT29" t="s">
        <v>10</v>
      </c>
      <c r="DU29" t="s">
        <v>62</v>
      </c>
      <c r="DV29" t="s">
        <v>62</v>
      </c>
      <c r="DW29" t="s">
        <v>137</v>
      </c>
      <c r="DX29" t="s">
        <v>116</v>
      </c>
      <c r="DY29" t="s">
        <v>36</v>
      </c>
      <c r="DZ29" t="s">
        <v>118</v>
      </c>
      <c r="EA29" t="s">
        <v>36</v>
      </c>
      <c r="EB29" t="s">
        <v>11</v>
      </c>
      <c r="EC29" t="s">
        <v>5</v>
      </c>
      <c r="ED29" t="s">
        <v>137</v>
      </c>
      <c r="EE29" t="s">
        <v>138</v>
      </c>
      <c r="EF29" t="s">
        <v>73</v>
      </c>
      <c r="EG29" t="s">
        <v>5</v>
      </c>
      <c r="EH29" t="s">
        <v>138</v>
      </c>
      <c r="EI29" t="s">
        <v>138</v>
      </c>
    </row>
    <row r="30" spans="1:139" x14ac:dyDescent="0.2">
      <c r="A30" t="s">
        <v>31</v>
      </c>
      <c r="B30" t="s">
        <v>70</v>
      </c>
      <c r="C30" t="s">
        <v>70</v>
      </c>
      <c r="D30" t="s">
        <v>42</v>
      </c>
      <c r="E30" t="s">
        <v>124</v>
      </c>
      <c r="F30" t="s">
        <v>25</v>
      </c>
      <c r="G30" t="s">
        <v>136</v>
      </c>
      <c r="H30" t="s">
        <v>25</v>
      </c>
      <c r="I30" t="s">
        <v>113</v>
      </c>
      <c r="J30" t="s">
        <v>81</v>
      </c>
      <c r="K30" t="s">
        <v>26</v>
      </c>
      <c r="L30" t="s">
        <v>2</v>
      </c>
      <c r="M30" t="s">
        <v>26</v>
      </c>
      <c r="N30" t="s">
        <v>26</v>
      </c>
      <c r="O30" t="s">
        <v>86</v>
      </c>
      <c r="P30" t="s">
        <v>86</v>
      </c>
      <c r="Q30" t="s">
        <v>70</v>
      </c>
      <c r="R30" t="s">
        <v>47</v>
      </c>
      <c r="S30" t="s">
        <v>71</v>
      </c>
      <c r="T30" t="s">
        <v>47</v>
      </c>
      <c r="U30" t="s">
        <v>70</v>
      </c>
      <c r="V30" t="s">
        <v>86</v>
      </c>
      <c r="W30" t="s">
        <v>49</v>
      </c>
      <c r="X30" t="s">
        <v>76</v>
      </c>
      <c r="Y30" t="s">
        <v>114</v>
      </c>
      <c r="Z30" t="s">
        <v>96</v>
      </c>
      <c r="AA30" t="s">
        <v>71</v>
      </c>
      <c r="AB30" t="s">
        <v>124</v>
      </c>
      <c r="AC30" t="s">
        <v>79</v>
      </c>
      <c r="AD30" t="s">
        <v>31</v>
      </c>
      <c r="AE30" t="s">
        <v>26</v>
      </c>
      <c r="AF30" t="s">
        <v>135</v>
      </c>
      <c r="AG30" t="s">
        <v>40</v>
      </c>
      <c r="AH30" t="s">
        <v>136</v>
      </c>
      <c r="AI30" t="s">
        <v>18</v>
      </c>
      <c r="AJ30" t="s">
        <v>18</v>
      </c>
      <c r="AK30" t="s">
        <v>54</v>
      </c>
      <c r="AL30" t="s">
        <v>54</v>
      </c>
      <c r="AM30" t="s">
        <v>127</v>
      </c>
      <c r="AN30" t="s">
        <v>105</v>
      </c>
      <c r="AO30" t="s">
        <v>114</v>
      </c>
      <c r="AP30" t="s">
        <v>132</v>
      </c>
      <c r="AQ30" t="s">
        <v>40</v>
      </c>
      <c r="AR30" t="s">
        <v>132</v>
      </c>
      <c r="AS30" t="s">
        <v>40</v>
      </c>
      <c r="AT30" t="s">
        <v>105</v>
      </c>
      <c r="AU30" t="s">
        <v>136</v>
      </c>
      <c r="AV30" t="s">
        <v>74</v>
      </c>
      <c r="AW30" t="s">
        <v>29</v>
      </c>
      <c r="AX30" t="s">
        <v>101</v>
      </c>
      <c r="AY30" t="s">
        <v>33</v>
      </c>
      <c r="AZ30" t="s">
        <v>40</v>
      </c>
      <c r="BA30" t="s">
        <v>8</v>
      </c>
      <c r="BB30" t="s">
        <v>49</v>
      </c>
      <c r="BC30" t="s">
        <v>81</v>
      </c>
      <c r="BD30" t="s">
        <v>39</v>
      </c>
      <c r="BE30" t="s">
        <v>51</v>
      </c>
      <c r="BF30" t="s">
        <v>51</v>
      </c>
      <c r="BG30" t="s">
        <v>48</v>
      </c>
      <c r="BH30" t="s">
        <v>129</v>
      </c>
      <c r="BI30" t="s">
        <v>31</v>
      </c>
      <c r="BJ30" t="s">
        <v>69</v>
      </c>
      <c r="BK30" t="s">
        <v>2</v>
      </c>
      <c r="BL30" t="s">
        <v>96</v>
      </c>
      <c r="BM30" t="s">
        <v>105</v>
      </c>
      <c r="BN30" t="s">
        <v>16</v>
      </c>
      <c r="BO30" t="s">
        <v>19</v>
      </c>
      <c r="BP30" t="s">
        <v>93</v>
      </c>
      <c r="BQ30" t="s">
        <v>10</v>
      </c>
      <c r="BR30" t="s">
        <v>130</v>
      </c>
      <c r="BS30" t="s">
        <v>40</v>
      </c>
      <c r="BT30" t="s">
        <v>32</v>
      </c>
      <c r="BU30" t="s">
        <v>79</v>
      </c>
      <c r="BV30" t="s">
        <v>114</v>
      </c>
      <c r="BW30" t="s">
        <v>49</v>
      </c>
      <c r="BX30" t="s">
        <v>80</v>
      </c>
      <c r="BY30" t="s">
        <v>16</v>
      </c>
      <c r="BZ30" t="s">
        <v>29</v>
      </c>
      <c r="CA30" t="s">
        <v>21</v>
      </c>
      <c r="CB30" t="s">
        <v>81</v>
      </c>
      <c r="CC30" t="s">
        <v>79</v>
      </c>
      <c r="CD30" t="s">
        <v>93</v>
      </c>
      <c r="CE30" t="s">
        <v>39</v>
      </c>
      <c r="CF30" t="s">
        <v>25</v>
      </c>
      <c r="CG30" t="s">
        <v>14</v>
      </c>
      <c r="CH30" t="s">
        <v>28</v>
      </c>
      <c r="CI30" t="s">
        <v>28</v>
      </c>
      <c r="CJ30" t="s">
        <v>11</v>
      </c>
      <c r="CK30" t="s">
        <v>10</v>
      </c>
      <c r="CL30" t="s">
        <v>106</v>
      </c>
      <c r="CM30" t="s">
        <v>81</v>
      </c>
      <c r="CN30" t="s">
        <v>48</v>
      </c>
      <c r="CO30" t="s">
        <v>31</v>
      </c>
      <c r="CP30" t="s">
        <v>127</v>
      </c>
      <c r="CQ30" t="s">
        <v>21</v>
      </c>
      <c r="CR30" t="s">
        <v>2</v>
      </c>
      <c r="CS30" t="s">
        <v>135</v>
      </c>
      <c r="CT30" t="s">
        <v>135</v>
      </c>
      <c r="CU30" t="s">
        <v>101</v>
      </c>
      <c r="CV30" t="s">
        <v>62</v>
      </c>
      <c r="CW30" t="s">
        <v>89</v>
      </c>
      <c r="CX30" t="s">
        <v>14</v>
      </c>
      <c r="CY30" t="s">
        <v>128</v>
      </c>
      <c r="CZ30" t="s">
        <v>130</v>
      </c>
      <c r="DA30" t="s">
        <v>79</v>
      </c>
      <c r="DB30" t="s">
        <v>79</v>
      </c>
      <c r="DC30" t="s">
        <v>33</v>
      </c>
      <c r="DD30" t="s">
        <v>128</v>
      </c>
      <c r="DE30" t="s">
        <v>11</v>
      </c>
      <c r="DF30" t="s">
        <v>43</v>
      </c>
      <c r="DG30" t="s">
        <v>127</v>
      </c>
      <c r="DH30" t="s">
        <v>128</v>
      </c>
      <c r="DI30" t="s">
        <v>128</v>
      </c>
      <c r="DJ30" t="s">
        <v>43</v>
      </c>
      <c r="DK30" t="s">
        <v>43</v>
      </c>
      <c r="DL30" t="s">
        <v>69</v>
      </c>
      <c r="DM30" t="s">
        <v>111</v>
      </c>
      <c r="DN30" t="s">
        <v>48</v>
      </c>
      <c r="DO30" t="s">
        <v>10</v>
      </c>
      <c r="DP30" t="s">
        <v>36</v>
      </c>
      <c r="DQ30" t="s">
        <v>11</v>
      </c>
      <c r="DR30" t="s">
        <v>62</v>
      </c>
      <c r="DS30" t="s">
        <v>130</v>
      </c>
      <c r="DT30" t="s">
        <v>29</v>
      </c>
      <c r="DU30" t="s">
        <v>128</v>
      </c>
      <c r="DV30" t="s">
        <v>128</v>
      </c>
      <c r="DW30" t="s">
        <v>118</v>
      </c>
      <c r="DX30" t="s">
        <v>36</v>
      </c>
      <c r="DY30" t="s">
        <v>11</v>
      </c>
      <c r="DZ30" t="s">
        <v>130</v>
      </c>
      <c r="EA30" t="s">
        <v>11</v>
      </c>
      <c r="EB30" t="s">
        <v>10</v>
      </c>
      <c r="EC30" t="s">
        <v>62</v>
      </c>
      <c r="ED30" t="s">
        <v>118</v>
      </c>
      <c r="EE30" t="s">
        <v>1</v>
      </c>
      <c r="EF30" t="s">
        <v>1</v>
      </c>
      <c r="EG30" t="s">
        <v>62</v>
      </c>
      <c r="EH30" t="s">
        <v>1</v>
      </c>
      <c r="EI30" t="s">
        <v>1</v>
      </c>
    </row>
    <row r="31" spans="1:139" x14ac:dyDescent="0.2">
      <c r="A31" t="s">
        <v>126</v>
      </c>
      <c r="B31" t="s">
        <v>41</v>
      </c>
      <c r="C31" t="s">
        <v>44</v>
      </c>
      <c r="D31" t="s">
        <v>56</v>
      </c>
      <c r="E31" t="s">
        <v>27</v>
      </c>
      <c r="F31" t="s">
        <v>65</v>
      </c>
      <c r="G31" t="s">
        <v>126</v>
      </c>
      <c r="H31" t="s">
        <v>65</v>
      </c>
      <c r="I31" t="s">
        <v>72</v>
      </c>
      <c r="J31" t="s">
        <v>124</v>
      </c>
      <c r="K31" t="s">
        <v>126</v>
      </c>
      <c r="L31" t="s">
        <v>16</v>
      </c>
      <c r="M31" t="s">
        <v>99</v>
      </c>
      <c r="N31" t="s">
        <v>99</v>
      </c>
      <c r="O31" t="s">
        <v>72</v>
      </c>
      <c r="P31" t="s">
        <v>72</v>
      </c>
      <c r="Q31" t="s">
        <v>44</v>
      </c>
      <c r="R31" t="s">
        <v>65</v>
      </c>
      <c r="S31" t="s">
        <v>56</v>
      </c>
      <c r="T31" t="s">
        <v>65</v>
      </c>
      <c r="U31" t="s">
        <v>44</v>
      </c>
      <c r="V31" t="s">
        <v>72</v>
      </c>
      <c r="W31" t="s">
        <v>25</v>
      </c>
      <c r="X31" t="s">
        <v>70</v>
      </c>
      <c r="Y31" t="s">
        <v>42</v>
      </c>
      <c r="Z31" t="s">
        <v>13</v>
      </c>
      <c r="AA31" t="s">
        <v>117</v>
      </c>
      <c r="AB31" t="s">
        <v>59</v>
      </c>
      <c r="AC31" t="s">
        <v>81</v>
      </c>
      <c r="AD31" t="s">
        <v>26</v>
      </c>
      <c r="AE31" t="s">
        <v>126</v>
      </c>
      <c r="AF31" t="s">
        <v>110</v>
      </c>
      <c r="AG31" t="s">
        <v>114</v>
      </c>
      <c r="AH31" t="s">
        <v>46</v>
      </c>
      <c r="AI31" t="s">
        <v>26</v>
      </c>
      <c r="AJ31" t="s">
        <v>47</v>
      </c>
      <c r="AK31" t="s">
        <v>27</v>
      </c>
      <c r="AL31" t="s">
        <v>27</v>
      </c>
      <c r="AM31" t="s">
        <v>89</v>
      </c>
      <c r="AN31" t="s">
        <v>14</v>
      </c>
      <c r="AO31" t="s">
        <v>70</v>
      </c>
      <c r="AP31" t="s">
        <v>114</v>
      </c>
      <c r="AQ31" t="s">
        <v>81</v>
      </c>
      <c r="AR31" t="s">
        <v>114</v>
      </c>
      <c r="AS31" t="s">
        <v>76</v>
      </c>
      <c r="AT31" t="s">
        <v>106</v>
      </c>
      <c r="AU31" t="s">
        <v>13</v>
      </c>
      <c r="AV31" t="s">
        <v>79</v>
      </c>
      <c r="AW31" t="s">
        <v>79</v>
      </c>
      <c r="AX31" t="s">
        <v>33</v>
      </c>
      <c r="AY31" t="s">
        <v>31</v>
      </c>
      <c r="AZ31" t="s">
        <v>76</v>
      </c>
      <c r="BA31" t="s">
        <v>26</v>
      </c>
      <c r="BB31" t="s">
        <v>25</v>
      </c>
      <c r="BC31" t="s">
        <v>54</v>
      </c>
      <c r="BD31" t="s">
        <v>86</v>
      </c>
      <c r="BE31" t="s">
        <v>136</v>
      </c>
      <c r="BF31" t="s">
        <v>96</v>
      </c>
      <c r="BG31" t="s">
        <v>135</v>
      </c>
      <c r="BH31" t="s">
        <v>136</v>
      </c>
      <c r="BI31" t="s">
        <v>26</v>
      </c>
      <c r="BJ31" t="s">
        <v>74</v>
      </c>
      <c r="BK31" t="s">
        <v>33</v>
      </c>
      <c r="BL31" t="s">
        <v>13</v>
      </c>
      <c r="BM31" t="s">
        <v>106</v>
      </c>
      <c r="BN31" t="s">
        <v>8</v>
      </c>
      <c r="BO31" t="s">
        <v>39</v>
      </c>
      <c r="BP31" t="s">
        <v>129</v>
      </c>
      <c r="BQ31" t="s">
        <v>28</v>
      </c>
      <c r="BR31" t="s">
        <v>2</v>
      </c>
      <c r="BS31" t="s">
        <v>81</v>
      </c>
      <c r="BT31" t="s">
        <v>51</v>
      </c>
      <c r="BU31" t="s">
        <v>49</v>
      </c>
      <c r="BV31" t="s">
        <v>71</v>
      </c>
      <c r="BW31" t="s">
        <v>47</v>
      </c>
      <c r="BX31" t="s">
        <v>18</v>
      </c>
      <c r="BY31" t="s">
        <v>18</v>
      </c>
      <c r="BZ31" t="s">
        <v>79</v>
      </c>
      <c r="CA31" t="s">
        <v>79</v>
      </c>
      <c r="CB31" t="s">
        <v>124</v>
      </c>
      <c r="CC31" t="s">
        <v>49</v>
      </c>
      <c r="CD31" t="s">
        <v>51</v>
      </c>
      <c r="CE31" t="s">
        <v>114</v>
      </c>
      <c r="CF31" t="s">
        <v>65</v>
      </c>
      <c r="CG31" t="s">
        <v>39</v>
      </c>
      <c r="CH31" t="s">
        <v>40</v>
      </c>
      <c r="CI31" t="s">
        <v>132</v>
      </c>
      <c r="CJ31" t="s">
        <v>101</v>
      </c>
      <c r="CK31" t="s">
        <v>14</v>
      </c>
      <c r="CL31" t="s">
        <v>111</v>
      </c>
      <c r="CM31" t="s">
        <v>124</v>
      </c>
      <c r="CN31" t="s">
        <v>135</v>
      </c>
      <c r="CO31" t="s">
        <v>136</v>
      </c>
      <c r="CP31" t="s">
        <v>32</v>
      </c>
      <c r="CQ31" t="s">
        <v>80</v>
      </c>
      <c r="CR31" t="s">
        <v>16</v>
      </c>
      <c r="CS31" t="s">
        <v>122</v>
      </c>
      <c r="CT31" t="s">
        <v>122</v>
      </c>
      <c r="CU31" t="s">
        <v>33</v>
      </c>
      <c r="CV31" t="s">
        <v>105</v>
      </c>
      <c r="CW31" t="s">
        <v>48</v>
      </c>
      <c r="CX31" t="s">
        <v>39</v>
      </c>
      <c r="CY31" t="s">
        <v>29</v>
      </c>
      <c r="CZ31" t="s">
        <v>21</v>
      </c>
      <c r="DA31" t="s">
        <v>81</v>
      </c>
      <c r="DB31" t="s">
        <v>49</v>
      </c>
      <c r="DC31" t="s">
        <v>31</v>
      </c>
      <c r="DD31" t="s">
        <v>74</v>
      </c>
      <c r="DE31" t="s">
        <v>2</v>
      </c>
      <c r="DF31" t="s">
        <v>93</v>
      </c>
      <c r="DG31" t="s">
        <v>89</v>
      </c>
      <c r="DH31" t="s">
        <v>29</v>
      </c>
      <c r="DI31" t="s">
        <v>29</v>
      </c>
      <c r="DJ31" t="s">
        <v>32</v>
      </c>
      <c r="DK31" t="s">
        <v>93</v>
      </c>
      <c r="DL31" t="s">
        <v>28</v>
      </c>
      <c r="DM31" t="s">
        <v>135</v>
      </c>
      <c r="DN31" t="s">
        <v>96</v>
      </c>
      <c r="DO31" t="s">
        <v>28</v>
      </c>
      <c r="DP31" t="s">
        <v>128</v>
      </c>
      <c r="DQ31" t="s">
        <v>43</v>
      </c>
      <c r="DR31" t="s">
        <v>127</v>
      </c>
      <c r="DS31" t="s">
        <v>21</v>
      </c>
      <c r="DT31" t="s">
        <v>79</v>
      </c>
      <c r="DU31" t="s">
        <v>74</v>
      </c>
      <c r="DV31" t="s">
        <v>74</v>
      </c>
      <c r="DW31" t="s">
        <v>69</v>
      </c>
      <c r="DX31" t="s">
        <v>128</v>
      </c>
      <c r="DY31" t="s">
        <v>43</v>
      </c>
      <c r="DZ31" t="s">
        <v>2</v>
      </c>
      <c r="EA31" t="s">
        <v>101</v>
      </c>
      <c r="EB31" t="s">
        <v>28</v>
      </c>
      <c r="EC31" t="s">
        <v>105</v>
      </c>
      <c r="ED31" t="s">
        <v>69</v>
      </c>
      <c r="EE31" t="s">
        <v>10</v>
      </c>
      <c r="EF31" t="s">
        <v>10</v>
      </c>
      <c r="EG31" t="s">
        <v>105</v>
      </c>
      <c r="EH31" t="s">
        <v>10</v>
      </c>
      <c r="EI31" t="s">
        <v>10</v>
      </c>
    </row>
    <row r="32" spans="1:139" x14ac:dyDescent="0.2">
      <c r="A32" t="s">
        <v>42</v>
      </c>
      <c r="B32" t="s">
        <v>65</v>
      </c>
      <c r="C32" t="s">
        <v>65</v>
      </c>
      <c r="D32" t="s">
        <v>59</v>
      </c>
      <c r="E32" t="s">
        <v>99</v>
      </c>
      <c r="F32" t="s">
        <v>126</v>
      </c>
      <c r="G32" t="s">
        <v>122</v>
      </c>
      <c r="H32" t="s">
        <v>126</v>
      </c>
      <c r="I32" t="s">
        <v>70</v>
      </c>
      <c r="J32" t="s">
        <v>47</v>
      </c>
      <c r="K32" t="s">
        <v>13</v>
      </c>
      <c r="L32" t="s">
        <v>32</v>
      </c>
      <c r="M32" t="s">
        <v>13</v>
      </c>
      <c r="N32" t="s">
        <v>13</v>
      </c>
      <c r="O32" t="s">
        <v>70</v>
      </c>
      <c r="P32" t="s">
        <v>70</v>
      </c>
      <c r="Q32" t="s">
        <v>65</v>
      </c>
      <c r="R32" t="s">
        <v>126</v>
      </c>
      <c r="S32" t="s">
        <v>27</v>
      </c>
      <c r="T32" t="s">
        <v>46</v>
      </c>
      <c r="U32" t="s">
        <v>65</v>
      </c>
      <c r="V32" t="s">
        <v>70</v>
      </c>
      <c r="W32" t="s">
        <v>26</v>
      </c>
      <c r="X32" t="s">
        <v>25</v>
      </c>
      <c r="Y32" t="s">
        <v>124</v>
      </c>
      <c r="Z32" t="s">
        <v>72</v>
      </c>
      <c r="AA32" t="s">
        <v>27</v>
      </c>
      <c r="AB32" t="s">
        <v>65</v>
      </c>
      <c r="AC32" t="s">
        <v>18</v>
      </c>
      <c r="AD32" t="s">
        <v>135</v>
      </c>
      <c r="AE32" t="s">
        <v>110</v>
      </c>
      <c r="AF32" t="s">
        <v>42</v>
      </c>
      <c r="AG32" t="s">
        <v>49</v>
      </c>
      <c r="AH32" t="s">
        <v>122</v>
      </c>
      <c r="AI32" t="s">
        <v>136</v>
      </c>
      <c r="AJ32" t="s">
        <v>136</v>
      </c>
      <c r="AK32" t="s">
        <v>99</v>
      </c>
      <c r="AL32" t="s">
        <v>99</v>
      </c>
      <c r="AM32" t="s">
        <v>28</v>
      </c>
      <c r="AN32" t="s">
        <v>74</v>
      </c>
      <c r="AO32" t="s">
        <v>25</v>
      </c>
      <c r="AP32" t="s">
        <v>81</v>
      </c>
      <c r="AQ32" t="s">
        <v>49</v>
      </c>
      <c r="AR32" t="s">
        <v>81</v>
      </c>
      <c r="AS32" t="s">
        <v>49</v>
      </c>
      <c r="AT32" t="s">
        <v>28</v>
      </c>
      <c r="AU32" t="s">
        <v>72</v>
      </c>
      <c r="AV32" t="s">
        <v>16</v>
      </c>
      <c r="AW32" t="s">
        <v>16</v>
      </c>
      <c r="AX32" t="s">
        <v>89</v>
      </c>
      <c r="AY32" t="s">
        <v>48</v>
      </c>
      <c r="AZ32" t="s">
        <v>49</v>
      </c>
      <c r="BA32" t="s">
        <v>96</v>
      </c>
      <c r="BB32" t="s">
        <v>26</v>
      </c>
      <c r="BC32" t="s">
        <v>26</v>
      </c>
      <c r="BD32" t="s">
        <v>81</v>
      </c>
      <c r="BE32" t="s">
        <v>113</v>
      </c>
      <c r="BF32" t="s">
        <v>86</v>
      </c>
      <c r="BG32" t="s">
        <v>114</v>
      </c>
      <c r="BH32" t="s">
        <v>135</v>
      </c>
      <c r="BI32" t="s">
        <v>96</v>
      </c>
      <c r="BJ32" t="s">
        <v>21</v>
      </c>
      <c r="BK32" t="s">
        <v>32</v>
      </c>
      <c r="BL32" t="s">
        <v>72</v>
      </c>
      <c r="BM32" t="s">
        <v>28</v>
      </c>
      <c r="BN32" t="s">
        <v>51</v>
      </c>
      <c r="BO32" t="s">
        <v>40</v>
      </c>
      <c r="BP32" t="s">
        <v>111</v>
      </c>
      <c r="BQ32" t="s">
        <v>29</v>
      </c>
      <c r="BR32" t="s">
        <v>43</v>
      </c>
      <c r="BS32" t="s">
        <v>18</v>
      </c>
      <c r="BT32" t="s">
        <v>39</v>
      </c>
      <c r="BU32" t="s">
        <v>31</v>
      </c>
      <c r="BV32" t="s">
        <v>124</v>
      </c>
      <c r="BW32" t="s">
        <v>136</v>
      </c>
      <c r="BX32" t="s">
        <v>129</v>
      </c>
      <c r="BY32" t="s">
        <v>51</v>
      </c>
      <c r="BZ32" t="s">
        <v>33</v>
      </c>
      <c r="CA32" t="s">
        <v>33</v>
      </c>
      <c r="CB32" t="s">
        <v>26</v>
      </c>
      <c r="CC32" t="s">
        <v>31</v>
      </c>
      <c r="CD32" t="s">
        <v>111</v>
      </c>
      <c r="CE32" t="s">
        <v>81</v>
      </c>
      <c r="CF32" t="s">
        <v>126</v>
      </c>
      <c r="CG32" t="s">
        <v>40</v>
      </c>
      <c r="CH32" t="s">
        <v>79</v>
      </c>
      <c r="CI32" t="s">
        <v>79</v>
      </c>
      <c r="CJ32" t="s">
        <v>127</v>
      </c>
      <c r="CK32" t="s">
        <v>74</v>
      </c>
      <c r="CL32" t="s">
        <v>132</v>
      </c>
      <c r="CM32" t="s">
        <v>47</v>
      </c>
      <c r="CN32" t="s">
        <v>114</v>
      </c>
      <c r="CO32" t="s">
        <v>135</v>
      </c>
      <c r="CP32" t="s">
        <v>14</v>
      </c>
      <c r="CQ32" t="s">
        <v>93</v>
      </c>
      <c r="CR32" t="s">
        <v>93</v>
      </c>
      <c r="CS32" t="s">
        <v>71</v>
      </c>
      <c r="CT32" t="s">
        <v>71</v>
      </c>
      <c r="CU32" t="s">
        <v>89</v>
      </c>
      <c r="CV32" t="s">
        <v>10</v>
      </c>
      <c r="CW32" t="s">
        <v>132</v>
      </c>
      <c r="CX32" t="s">
        <v>40</v>
      </c>
      <c r="CY32" t="s">
        <v>101</v>
      </c>
      <c r="CZ32" t="s">
        <v>101</v>
      </c>
      <c r="DA32" t="s">
        <v>8</v>
      </c>
      <c r="DB32" t="s">
        <v>31</v>
      </c>
      <c r="DC32" t="s">
        <v>48</v>
      </c>
      <c r="DD32" t="s">
        <v>21</v>
      </c>
      <c r="DE32" t="s">
        <v>127</v>
      </c>
      <c r="DF32" t="s">
        <v>106</v>
      </c>
      <c r="DG32" t="s">
        <v>14</v>
      </c>
      <c r="DH32" t="s">
        <v>2</v>
      </c>
      <c r="DI32" t="s">
        <v>2</v>
      </c>
      <c r="DJ32" t="s">
        <v>19</v>
      </c>
      <c r="DK32" t="s">
        <v>106</v>
      </c>
      <c r="DL32" t="s">
        <v>29</v>
      </c>
      <c r="DM32" t="s">
        <v>114</v>
      </c>
      <c r="DN32" t="s">
        <v>86</v>
      </c>
      <c r="DO32" t="s">
        <v>29</v>
      </c>
      <c r="DP32" t="s">
        <v>11</v>
      </c>
      <c r="DQ32" t="s">
        <v>105</v>
      </c>
      <c r="DR32" t="s">
        <v>10</v>
      </c>
      <c r="DS32" t="s">
        <v>43</v>
      </c>
      <c r="DT32" t="s">
        <v>33</v>
      </c>
      <c r="DU32" t="s">
        <v>2</v>
      </c>
      <c r="DV32" t="s">
        <v>21</v>
      </c>
      <c r="DW32" t="s">
        <v>130</v>
      </c>
      <c r="DX32" t="s">
        <v>130</v>
      </c>
      <c r="DY32" t="s">
        <v>105</v>
      </c>
      <c r="DZ32" t="s">
        <v>43</v>
      </c>
      <c r="EA32" t="s">
        <v>127</v>
      </c>
      <c r="EB32" t="s">
        <v>74</v>
      </c>
      <c r="EC32" t="s">
        <v>10</v>
      </c>
      <c r="ED32" t="s">
        <v>128</v>
      </c>
      <c r="EE32" t="s">
        <v>128</v>
      </c>
      <c r="EF32" t="s">
        <v>128</v>
      </c>
      <c r="EG32" t="s">
        <v>69</v>
      </c>
      <c r="EH32" t="s">
        <v>128</v>
      </c>
      <c r="EI32" t="s">
        <v>128</v>
      </c>
    </row>
    <row r="33" spans="1:139" x14ac:dyDescent="0.2">
      <c r="A33" t="s">
        <v>93</v>
      </c>
      <c r="B33" t="s">
        <v>136</v>
      </c>
      <c r="C33" t="s">
        <v>136</v>
      </c>
      <c r="D33" t="s">
        <v>26</v>
      </c>
      <c r="E33" t="s">
        <v>135</v>
      </c>
      <c r="F33" t="s">
        <v>113</v>
      </c>
      <c r="G33" t="s">
        <v>76</v>
      </c>
      <c r="H33" t="s">
        <v>135</v>
      </c>
      <c r="I33" t="s">
        <v>18</v>
      </c>
      <c r="J33" t="s">
        <v>48</v>
      </c>
      <c r="K33" t="s">
        <v>114</v>
      </c>
      <c r="L33" t="s">
        <v>10</v>
      </c>
      <c r="M33" t="s">
        <v>114</v>
      </c>
      <c r="N33" t="s">
        <v>114</v>
      </c>
      <c r="O33" t="s">
        <v>18</v>
      </c>
      <c r="P33" t="s">
        <v>18</v>
      </c>
      <c r="Q33" t="s">
        <v>96</v>
      </c>
      <c r="R33" t="s">
        <v>86</v>
      </c>
      <c r="S33" t="s">
        <v>26</v>
      </c>
      <c r="T33" t="s">
        <v>86</v>
      </c>
      <c r="U33" t="s">
        <v>96</v>
      </c>
      <c r="V33" t="s">
        <v>8</v>
      </c>
      <c r="W33" t="s">
        <v>111</v>
      </c>
      <c r="X33" t="s">
        <v>51</v>
      </c>
      <c r="Y33" t="s">
        <v>31</v>
      </c>
      <c r="Z33" t="s">
        <v>81</v>
      </c>
      <c r="AA33" t="s">
        <v>136</v>
      </c>
      <c r="AB33" t="s">
        <v>96</v>
      </c>
      <c r="AC33" t="s">
        <v>89</v>
      </c>
      <c r="AD33" t="s">
        <v>40</v>
      </c>
      <c r="AE33" t="s">
        <v>114</v>
      </c>
      <c r="AF33" t="s">
        <v>49</v>
      </c>
      <c r="AG33" t="s">
        <v>93</v>
      </c>
      <c r="AH33" t="s">
        <v>81</v>
      </c>
      <c r="AI33" t="s">
        <v>39</v>
      </c>
      <c r="AJ33" t="s">
        <v>39</v>
      </c>
      <c r="AK33" t="s">
        <v>135</v>
      </c>
      <c r="AL33" t="s">
        <v>135</v>
      </c>
      <c r="AM33" t="s">
        <v>128</v>
      </c>
      <c r="AN33" t="s">
        <v>130</v>
      </c>
      <c r="AO33" t="s">
        <v>129</v>
      </c>
      <c r="AP33" t="s">
        <v>33</v>
      </c>
      <c r="AQ33" t="s">
        <v>32</v>
      </c>
      <c r="AR33" t="s">
        <v>33</v>
      </c>
      <c r="AS33" t="s">
        <v>93</v>
      </c>
      <c r="AT33" t="s">
        <v>130</v>
      </c>
      <c r="AU33" t="s">
        <v>81</v>
      </c>
      <c r="AV33" t="s">
        <v>127</v>
      </c>
      <c r="AW33" t="s">
        <v>127</v>
      </c>
      <c r="AX33" t="s">
        <v>69</v>
      </c>
      <c r="AY33" t="s">
        <v>28</v>
      </c>
      <c r="AZ33" t="s">
        <v>93</v>
      </c>
      <c r="BA33" t="s">
        <v>132</v>
      </c>
      <c r="BB33" t="s">
        <v>111</v>
      </c>
      <c r="BC33" t="s">
        <v>48</v>
      </c>
      <c r="BD33" t="s">
        <v>16</v>
      </c>
      <c r="BE33" t="s">
        <v>40</v>
      </c>
      <c r="BF33" t="s">
        <v>79</v>
      </c>
      <c r="BG33" t="s">
        <v>79</v>
      </c>
      <c r="BH33" t="s">
        <v>40</v>
      </c>
      <c r="BI33" t="s">
        <v>132</v>
      </c>
      <c r="BJ33" t="s">
        <v>11</v>
      </c>
      <c r="BK33" t="s">
        <v>10</v>
      </c>
      <c r="BL33" t="s">
        <v>81</v>
      </c>
      <c r="BM33" t="s">
        <v>130</v>
      </c>
      <c r="BN33" t="s">
        <v>28</v>
      </c>
      <c r="BO33" t="s">
        <v>2</v>
      </c>
      <c r="BP33" t="s">
        <v>74</v>
      </c>
      <c r="BQ33" t="s">
        <v>11</v>
      </c>
      <c r="BR33" t="s">
        <v>1</v>
      </c>
      <c r="BS33" t="s">
        <v>32</v>
      </c>
      <c r="BT33" t="s">
        <v>74</v>
      </c>
      <c r="BU33" t="s">
        <v>19</v>
      </c>
      <c r="BV33" t="s">
        <v>31</v>
      </c>
      <c r="BW33" t="s">
        <v>39</v>
      </c>
      <c r="BX33" t="s">
        <v>14</v>
      </c>
      <c r="BY33" t="s">
        <v>14</v>
      </c>
      <c r="BZ33" t="s">
        <v>105</v>
      </c>
      <c r="CA33" t="s">
        <v>105</v>
      </c>
      <c r="CB33" t="s">
        <v>48</v>
      </c>
      <c r="CC33" t="s">
        <v>106</v>
      </c>
      <c r="CD33" t="s">
        <v>74</v>
      </c>
      <c r="CE33" t="s">
        <v>33</v>
      </c>
      <c r="CF33" t="s">
        <v>135</v>
      </c>
      <c r="CG33" t="s">
        <v>2</v>
      </c>
      <c r="CH33" t="s">
        <v>43</v>
      </c>
      <c r="CI33" t="s">
        <v>101</v>
      </c>
      <c r="CJ33" t="s">
        <v>1</v>
      </c>
      <c r="CK33" t="s">
        <v>11</v>
      </c>
      <c r="CL33" t="s">
        <v>21</v>
      </c>
      <c r="CM33" t="s">
        <v>48</v>
      </c>
      <c r="CN33" t="s">
        <v>79</v>
      </c>
      <c r="CO33" t="s">
        <v>40</v>
      </c>
      <c r="CP33" t="s">
        <v>128</v>
      </c>
      <c r="CQ33" t="s">
        <v>105</v>
      </c>
      <c r="CR33" t="s">
        <v>10</v>
      </c>
      <c r="CS33" t="s">
        <v>49</v>
      </c>
      <c r="CT33" t="s">
        <v>49</v>
      </c>
      <c r="CU33" t="s">
        <v>10</v>
      </c>
      <c r="CV33" t="s">
        <v>100</v>
      </c>
      <c r="CW33" t="s">
        <v>29</v>
      </c>
      <c r="CX33" t="s">
        <v>2</v>
      </c>
      <c r="CY33" t="s">
        <v>62</v>
      </c>
      <c r="CZ33" t="s">
        <v>62</v>
      </c>
      <c r="DA33" t="s">
        <v>89</v>
      </c>
      <c r="DB33" t="s">
        <v>106</v>
      </c>
      <c r="DC33" t="s">
        <v>28</v>
      </c>
      <c r="DD33" t="s">
        <v>62</v>
      </c>
      <c r="DE33" t="s">
        <v>1</v>
      </c>
      <c r="DF33" t="s">
        <v>128</v>
      </c>
      <c r="DG33" t="s">
        <v>128</v>
      </c>
      <c r="DH33" t="s">
        <v>62</v>
      </c>
      <c r="DI33" t="s">
        <v>62</v>
      </c>
      <c r="DJ33" t="s">
        <v>128</v>
      </c>
      <c r="DK33" t="s">
        <v>69</v>
      </c>
      <c r="DL33" t="s">
        <v>11</v>
      </c>
      <c r="DM33" t="s">
        <v>79</v>
      </c>
      <c r="DN33" t="s">
        <v>79</v>
      </c>
      <c r="DO33" t="s">
        <v>11</v>
      </c>
      <c r="DP33" t="s">
        <v>137</v>
      </c>
      <c r="DQ33" t="s">
        <v>36</v>
      </c>
      <c r="DR33" t="s">
        <v>36</v>
      </c>
      <c r="DS33" t="s">
        <v>62</v>
      </c>
      <c r="DT33" t="s">
        <v>105</v>
      </c>
      <c r="DU33" t="s">
        <v>62</v>
      </c>
      <c r="DV33" t="s">
        <v>62</v>
      </c>
      <c r="DW33" t="s">
        <v>138</v>
      </c>
      <c r="DX33" t="s">
        <v>73</v>
      </c>
      <c r="DY33" t="s">
        <v>118</v>
      </c>
      <c r="DZ33" t="s">
        <v>1</v>
      </c>
      <c r="EA33" t="s">
        <v>118</v>
      </c>
      <c r="EB33" t="s">
        <v>11</v>
      </c>
      <c r="EC33" t="s">
        <v>100</v>
      </c>
      <c r="ED33" t="s">
        <v>138</v>
      </c>
      <c r="EE33" t="s">
        <v>5</v>
      </c>
      <c r="EF33" t="s">
        <v>22</v>
      </c>
      <c r="EG33" t="s">
        <v>100</v>
      </c>
      <c r="EH33" t="s">
        <v>5</v>
      </c>
      <c r="EI33" t="s">
        <v>5</v>
      </c>
    </row>
    <row r="34" spans="1:139" x14ac:dyDescent="0.2">
      <c r="A34" t="s">
        <v>13</v>
      </c>
      <c r="B34" t="s">
        <v>44</v>
      </c>
      <c r="C34" t="s">
        <v>59</v>
      </c>
      <c r="D34" t="s">
        <v>117</v>
      </c>
      <c r="E34" t="s">
        <v>65</v>
      </c>
      <c r="F34" t="s">
        <v>65</v>
      </c>
      <c r="G34" t="s">
        <v>13</v>
      </c>
      <c r="H34" t="s">
        <v>65</v>
      </c>
      <c r="I34" t="s">
        <v>72</v>
      </c>
      <c r="J34" t="s">
        <v>54</v>
      </c>
      <c r="K34" t="s">
        <v>126</v>
      </c>
      <c r="L34" t="s">
        <v>33</v>
      </c>
      <c r="M34" t="s">
        <v>126</v>
      </c>
      <c r="N34" t="s">
        <v>126</v>
      </c>
      <c r="O34" t="s">
        <v>42</v>
      </c>
      <c r="P34" t="s">
        <v>42</v>
      </c>
      <c r="Q34" t="s">
        <v>27</v>
      </c>
      <c r="R34" t="s">
        <v>99</v>
      </c>
      <c r="S34" t="s">
        <v>41</v>
      </c>
      <c r="T34" t="s">
        <v>99</v>
      </c>
      <c r="U34" t="s">
        <v>59</v>
      </c>
      <c r="V34" t="s">
        <v>71</v>
      </c>
      <c r="W34" t="s">
        <v>47</v>
      </c>
      <c r="X34" t="s">
        <v>124</v>
      </c>
      <c r="Y34" t="s">
        <v>71</v>
      </c>
      <c r="Z34" t="s">
        <v>122</v>
      </c>
      <c r="AA34" t="s">
        <v>44</v>
      </c>
      <c r="AB34" t="s">
        <v>27</v>
      </c>
      <c r="AC34" t="s">
        <v>49</v>
      </c>
      <c r="AD34" t="s">
        <v>136</v>
      </c>
      <c r="AE34" t="s">
        <v>46</v>
      </c>
      <c r="AF34" t="s">
        <v>122</v>
      </c>
      <c r="AG34" t="s">
        <v>81</v>
      </c>
      <c r="AH34" t="s">
        <v>13</v>
      </c>
      <c r="AI34" t="s">
        <v>26</v>
      </c>
      <c r="AJ34" t="s">
        <v>26</v>
      </c>
      <c r="AK34" t="s">
        <v>65</v>
      </c>
      <c r="AL34" t="s">
        <v>65</v>
      </c>
      <c r="AM34" t="s">
        <v>106</v>
      </c>
      <c r="AN34" t="s">
        <v>28</v>
      </c>
      <c r="AO34" t="s">
        <v>70</v>
      </c>
      <c r="AP34" t="s">
        <v>114</v>
      </c>
      <c r="AQ34" t="s">
        <v>81</v>
      </c>
      <c r="AR34" t="s">
        <v>76</v>
      </c>
      <c r="AS34" t="s">
        <v>81</v>
      </c>
      <c r="AT34" t="s">
        <v>19</v>
      </c>
      <c r="AU34" t="s">
        <v>13</v>
      </c>
      <c r="AV34" t="s">
        <v>79</v>
      </c>
      <c r="AW34" t="s">
        <v>79</v>
      </c>
      <c r="AX34" t="s">
        <v>93</v>
      </c>
      <c r="AY34" t="s">
        <v>31</v>
      </c>
      <c r="AZ34" t="s">
        <v>81</v>
      </c>
      <c r="BA34" t="s">
        <v>26</v>
      </c>
      <c r="BB34" t="s">
        <v>47</v>
      </c>
      <c r="BC34" t="s">
        <v>25</v>
      </c>
      <c r="BD34" t="s">
        <v>114</v>
      </c>
      <c r="BE34" t="s">
        <v>96</v>
      </c>
      <c r="BF34" t="s">
        <v>135</v>
      </c>
      <c r="BG34" t="s">
        <v>135</v>
      </c>
      <c r="BH34" t="s">
        <v>96</v>
      </c>
      <c r="BI34" t="s">
        <v>136</v>
      </c>
      <c r="BJ34" t="s">
        <v>74</v>
      </c>
      <c r="BK34" t="s">
        <v>33</v>
      </c>
      <c r="BL34" t="s">
        <v>110</v>
      </c>
      <c r="BM34" t="s">
        <v>14</v>
      </c>
      <c r="BN34" t="s">
        <v>31</v>
      </c>
      <c r="BO34" t="s">
        <v>39</v>
      </c>
      <c r="BP34" t="s">
        <v>51</v>
      </c>
      <c r="BQ34" t="s">
        <v>28</v>
      </c>
      <c r="BR34" t="s">
        <v>101</v>
      </c>
      <c r="BS34" t="s">
        <v>81</v>
      </c>
      <c r="BT34" t="s">
        <v>48</v>
      </c>
      <c r="BU34" t="s">
        <v>18</v>
      </c>
      <c r="BV34" t="s">
        <v>70</v>
      </c>
      <c r="BW34" t="s">
        <v>26</v>
      </c>
      <c r="BX34" t="s">
        <v>8</v>
      </c>
      <c r="BY34" t="s">
        <v>31</v>
      </c>
      <c r="BZ34" t="s">
        <v>80</v>
      </c>
      <c r="CA34" t="s">
        <v>16</v>
      </c>
      <c r="CB34" t="s">
        <v>25</v>
      </c>
      <c r="CC34" t="s">
        <v>49</v>
      </c>
      <c r="CD34" t="s">
        <v>48</v>
      </c>
      <c r="CE34" t="s">
        <v>114</v>
      </c>
      <c r="CF34" t="s">
        <v>65</v>
      </c>
      <c r="CG34" t="s">
        <v>132</v>
      </c>
      <c r="CH34" t="s">
        <v>40</v>
      </c>
      <c r="CI34" t="s">
        <v>40</v>
      </c>
      <c r="CJ34" t="s">
        <v>43</v>
      </c>
      <c r="CK34" t="s">
        <v>28</v>
      </c>
      <c r="CL34" t="s">
        <v>39</v>
      </c>
      <c r="CM34" t="s">
        <v>54</v>
      </c>
      <c r="CN34" t="s">
        <v>113</v>
      </c>
      <c r="CO34" t="s">
        <v>136</v>
      </c>
      <c r="CP34" t="s">
        <v>89</v>
      </c>
      <c r="CQ34" t="s">
        <v>16</v>
      </c>
      <c r="CR34" t="s">
        <v>33</v>
      </c>
      <c r="CS34" t="s">
        <v>72</v>
      </c>
      <c r="CT34" t="s">
        <v>72</v>
      </c>
      <c r="CU34" t="s">
        <v>93</v>
      </c>
      <c r="CV34" t="s">
        <v>105</v>
      </c>
      <c r="CW34" t="s">
        <v>111</v>
      </c>
      <c r="CX34" t="s">
        <v>132</v>
      </c>
      <c r="CY34" t="s">
        <v>21</v>
      </c>
      <c r="CZ34" t="s">
        <v>2</v>
      </c>
      <c r="DA34" t="s">
        <v>49</v>
      </c>
      <c r="DB34" t="s">
        <v>18</v>
      </c>
      <c r="DC34" t="s">
        <v>129</v>
      </c>
      <c r="DD34" t="s">
        <v>29</v>
      </c>
      <c r="DE34" t="s">
        <v>101</v>
      </c>
      <c r="DF34" t="s">
        <v>32</v>
      </c>
      <c r="DG34" t="s">
        <v>106</v>
      </c>
      <c r="DH34" t="s">
        <v>29</v>
      </c>
      <c r="DI34" t="s">
        <v>21</v>
      </c>
      <c r="DJ34" t="s">
        <v>89</v>
      </c>
      <c r="DK34" t="s">
        <v>32</v>
      </c>
      <c r="DL34" t="s">
        <v>74</v>
      </c>
      <c r="DM34" t="s">
        <v>86</v>
      </c>
      <c r="DN34" t="s">
        <v>135</v>
      </c>
      <c r="DO34" t="s">
        <v>74</v>
      </c>
      <c r="DP34" t="s">
        <v>130</v>
      </c>
      <c r="DQ34" t="s">
        <v>127</v>
      </c>
      <c r="DR34" t="s">
        <v>105</v>
      </c>
      <c r="DS34" t="s">
        <v>2</v>
      </c>
      <c r="DT34" t="s">
        <v>79</v>
      </c>
      <c r="DU34" t="s">
        <v>29</v>
      </c>
      <c r="DV34" t="s">
        <v>29</v>
      </c>
      <c r="DW34" t="s">
        <v>128</v>
      </c>
      <c r="DX34" t="s">
        <v>128</v>
      </c>
      <c r="DY34" t="s">
        <v>43</v>
      </c>
      <c r="DZ34" t="s">
        <v>2</v>
      </c>
      <c r="EA34" t="s">
        <v>43</v>
      </c>
      <c r="EB34" t="s">
        <v>28</v>
      </c>
      <c r="EC34" t="s">
        <v>105</v>
      </c>
      <c r="ED34" t="s">
        <v>128</v>
      </c>
      <c r="EE34" t="s">
        <v>69</v>
      </c>
      <c r="EF34" t="s">
        <v>69</v>
      </c>
      <c r="EG34" t="s">
        <v>10</v>
      </c>
      <c r="EH34" t="s">
        <v>10</v>
      </c>
      <c r="EI34" t="s">
        <v>10</v>
      </c>
    </row>
    <row r="35" spans="1:139" x14ac:dyDescent="0.2">
      <c r="A35" t="s">
        <v>49</v>
      </c>
      <c r="B35" t="s">
        <v>42</v>
      </c>
      <c r="C35" t="s">
        <v>71</v>
      </c>
      <c r="D35" t="s">
        <v>72</v>
      </c>
      <c r="E35" t="s">
        <v>70</v>
      </c>
      <c r="F35" t="s">
        <v>124</v>
      </c>
      <c r="G35" t="s">
        <v>26</v>
      </c>
      <c r="H35" t="s">
        <v>124</v>
      </c>
      <c r="I35" t="s">
        <v>135</v>
      </c>
      <c r="J35" t="s">
        <v>50</v>
      </c>
      <c r="K35" t="s">
        <v>47</v>
      </c>
      <c r="L35" t="s">
        <v>21</v>
      </c>
      <c r="M35" t="s">
        <v>25</v>
      </c>
      <c r="N35" t="s">
        <v>47</v>
      </c>
      <c r="O35" t="s">
        <v>135</v>
      </c>
      <c r="P35" t="s">
        <v>135</v>
      </c>
      <c r="Q35" t="s">
        <v>71</v>
      </c>
      <c r="R35" t="s">
        <v>54</v>
      </c>
      <c r="S35" t="s">
        <v>72</v>
      </c>
      <c r="T35" t="s">
        <v>25</v>
      </c>
      <c r="U35" t="s">
        <v>71</v>
      </c>
      <c r="V35" t="s">
        <v>135</v>
      </c>
      <c r="W35" t="s">
        <v>81</v>
      </c>
      <c r="X35" t="s">
        <v>114</v>
      </c>
      <c r="Y35" t="s">
        <v>113</v>
      </c>
      <c r="Z35" t="s">
        <v>136</v>
      </c>
      <c r="AA35" t="s">
        <v>72</v>
      </c>
      <c r="AB35" t="s">
        <v>70</v>
      </c>
      <c r="AC35" t="s">
        <v>40</v>
      </c>
      <c r="AD35" t="s">
        <v>18</v>
      </c>
      <c r="AE35" t="s">
        <v>26</v>
      </c>
      <c r="AF35" t="s">
        <v>136</v>
      </c>
      <c r="AG35" t="s">
        <v>39</v>
      </c>
      <c r="AH35" t="s">
        <v>26</v>
      </c>
      <c r="AI35" t="s">
        <v>49</v>
      </c>
      <c r="AJ35" t="s">
        <v>49</v>
      </c>
      <c r="AK35" t="s">
        <v>70</v>
      </c>
      <c r="AL35" t="s">
        <v>70</v>
      </c>
      <c r="AM35" t="s">
        <v>43</v>
      </c>
      <c r="AN35" t="s">
        <v>105</v>
      </c>
      <c r="AO35" t="s">
        <v>114</v>
      </c>
      <c r="AP35" t="s">
        <v>39</v>
      </c>
      <c r="AQ35" t="s">
        <v>132</v>
      </c>
      <c r="AR35" t="s">
        <v>39</v>
      </c>
      <c r="AS35" t="s">
        <v>132</v>
      </c>
      <c r="AT35" t="s">
        <v>127</v>
      </c>
      <c r="AU35" t="s">
        <v>26</v>
      </c>
      <c r="AV35" t="s">
        <v>28</v>
      </c>
      <c r="AW35" t="s">
        <v>74</v>
      </c>
      <c r="AX35" t="s">
        <v>2</v>
      </c>
      <c r="AY35" t="s">
        <v>80</v>
      </c>
      <c r="AZ35" t="s">
        <v>132</v>
      </c>
      <c r="BA35" t="s">
        <v>49</v>
      </c>
      <c r="BB35" t="s">
        <v>81</v>
      </c>
      <c r="BC35" t="s">
        <v>81</v>
      </c>
      <c r="BD35" t="s">
        <v>111</v>
      </c>
      <c r="BE35" t="s">
        <v>31</v>
      </c>
      <c r="BF35" t="s">
        <v>31</v>
      </c>
      <c r="BG35" t="s">
        <v>51</v>
      </c>
      <c r="BH35" t="s">
        <v>31</v>
      </c>
      <c r="BI35" t="s">
        <v>18</v>
      </c>
      <c r="BJ35" t="s">
        <v>10</v>
      </c>
      <c r="BK35" t="s">
        <v>21</v>
      </c>
      <c r="BL35" t="s">
        <v>136</v>
      </c>
      <c r="BM35" t="s">
        <v>127</v>
      </c>
      <c r="BN35" t="s">
        <v>79</v>
      </c>
      <c r="BO35" t="s">
        <v>89</v>
      </c>
      <c r="BP35" t="s">
        <v>33</v>
      </c>
      <c r="BQ35" t="s">
        <v>105</v>
      </c>
      <c r="BR35" t="s">
        <v>130</v>
      </c>
      <c r="BS35" t="s">
        <v>40</v>
      </c>
      <c r="BT35" t="s">
        <v>33</v>
      </c>
      <c r="BU35" t="s">
        <v>79</v>
      </c>
      <c r="BV35" t="s">
        <v>86</v>
      </c>
      <c r="BW35" t="s">
        <v>81</v>
      </c>
      <c r="BX35" t="s">
        <v>79</v>
      </c>
      <c r="BY35" t="s">
        <v>79</v>
      </c>
      <c r="BZ35" t="s">
        <v>74</v>
      </c>
      <c r="CA35" t="s">
        <v>29</v>
      </c>
      <c r="CB35" t="s">
        <v>76</v>
      </c>
      <c r="CC35" t="s">
        <v>40</v>
      </c>
      <c r="CD35" t="s">
        <v>33</v>
      </c>
      <c r="CE35" t="s">
        <v>111</v>
      </c>
      <c r="CF35" t="s">
        <v>124</v>
      </c>
      <c r="CG35" t="s">
        <v>106</v>
      </c>
      <c r="CH35" t="s">
        <v>28</v>
      </c>
      <c r="CI35" t="s">
        <v>14</v>
      </c>
      <c r="CJ35" t="s">
        <v>130</v>
      </c>
      <c r="CK35" t="s">
        <v>105</v>
      </c>
      <c r="CL35" t="s">
        <v>32</v>
      </c>
      <c r="CM35" t="s">
        <v>114</v>
      </c>
      <c r="CN35" t="s">
        <v>51</v>
      </c>
      <c r="CO35" t="s">
        <v>8</v>
      </c>
      <c r="CP35" t="s">
        <v>43</v>
      </c>
      <c r="CQ35" t="s">
        <v>29</v>
      </c>
      <c r="CR35" t="s">
        <v>29</v>
      </c>
      <c r="CS35" t="s">
        <v>96</v>
      </c>
      <c r="CT35" t="s">
        <v>96</v>
      </c>
      <c r="CU35" t="s">
        <v>2</v>
      </c>
      <c r="CV35" t="s">
        <v>62</v>
      </c>
      <c r="CW35" t="s">
        <v>32</v>
      </c>
      <c r="CX35" t="s">
        <v>106</v>
      </c>
      <c r="CY35" t="s">
        <v>128</v>
      </c>
      <c r="CZ35" t="s">
        <v>128</v>
      </c>
      <c r="DA35" t="s">
        <v>40</v>
      </c>
      <c r="DB35" t="s">
        <v>79</v>
      </c>
      <c r="DC35" t="s">
        <v>16</v>
      </c>
      <c r="DD35" t="s">
        <v>10</v>
      </c>
      <c r="DE35" t="s">
        <v>130</v>
      </c>
      <c r="DF35" t="s">
        <v>101</v>
      </c>
      <c r="DG35" t="s">
        <v>43</v>
      </c>
      <c r="DH35" t="s">
        <v>69</v>
      </c>
      <c r="DI35" t="s">
        <v>128</v>
      </c>
      <c r="DJ35" t="s">
        <v>101</v>
      </c>
      <c r="DK35" t="s">
        <v>2</v>
      </c>
      <c r="DL35" t="s">
        <v>10</v>
      </c>
      <c r="DM35" t="s">
        <v>48</v>
      </c>
      <c r="DN35" t="s">
        <v>129</v>
      </c>
      <c r="DO35" t="s">
        <v>10</v>
      </c>
      <c r="DP35" t="s">
        <v>36</v>
      </c>
      <c r="DQ35" t="s">
        <v>11</v>
      </c>
      <c r="DR35" t="s">
        <v>11</v>
      </c>
      <c r="DS35" t="s">
        <v>128</v>
      </c>
      <c r="DT35" t="s">
        <v>74</v>
      </c>
      <c r="DU35" t="s">
        <v>69</v>
      </c>
      <c r="DV35" t="s">
        <v>69</v>
      </c>
      <c r="DW35" t="s">
        <v>1</v>
      </c>
      <c r="DX35" t="s">
        <v>118</v>
      </c>
      <c r="DY35" t="s">
        <v>11</v>
      </c>
      <c r="DZ35" t="s">
        <v>128</v>
      </c>
      <c r="EA35" t="s">
        <v>130</v>
      </c>
      <c r="EB35" t="s">
        <v>105</v>
      </c>
      <c r="EC35" t="s">
        <v>62</v>
      </c>
      <c r="ED35" t="s">
        <v>1</v>
      </c>
      <c r="EE35" t="s">
        <v>62</v>
      </c>
      <c r="EF35" t="s">
        <v>1</v>
      </c>
      <c r="EG35" t="s">
        <v>62</v>
      </c>
      <c r="EH35" t="s">
        <v>62</v>
      </c>
      <c r="EI35" t="s">
        <v>62</v>
      </c>
    </row>
    <row r="36" spans="1:139" x14ac:dyDescent="0.2">
      <c r="A36" t="s">
        <v>50</v>
      </c>
      <c r="B36" t="s">
        <v>72</v>
      </c>
      <c r="C36" t="s">
        <v>42</v>
      </c>
      <c r="D36" t="s">
        <v>122</v>
      </c>
      <c r="E36" t="s">
        <v>70</v>
      </c>
      <c r="F36" t="s">
        <v>124</v>
      </c>
      <c r="G36" t="s">
        <v>26</v>
      </c>
      <c r="H36" t="s">
        <v>70</v>
      </c>
      <c r="I36" t="s">
        <v>96</v>
      </c>
      <c r="J36" t="s">
        <v>114</v>
      </c>
      <c r="K36" t="s">
        <v>47</v>
      </c>
      <c r="L36" t="s">
        <v>29</v>
      </c>
      <c r="M36" t="s">
        <v>25</v>
      </c>
      <c r="N36" t="s">
        <v>25</v>
      </c>
      <c r="O36" t="s">
        <v>135</v>
      </c>
      <c r="P36" t="s">
        <v>135</v>
      </c>
      <c r="Q36" t="s">
        <v>71</v>
      </c>
      <c r="R36" t="s">
        <v>124</v>
      </c>
      <c r="S36" t="s">
        <v>72</v>
      </c>
      <c r="T36" t="s">
        <v>54</v>
      </c>
      <c r="U36" t="s">
        <v>42</v>
      </c>
      <c r="V36" t="s">
        <v>135</v>
      </c>
      <c r="W36" t="s">
        <v>81</v>
      </c>
      <c r="X36" t="s">
        <v>114</v>
      </c>
      <c r="Y36" t="s">
        <v>135</v>
      </c>
      <c r="Z36" t="s">
        <v>136</v>
      </c>
      <c r="AA36" t="s">
        <v>72</v>
      </c>
      <c r="AB36" t="s">
        <v>71</v>
      </c>
      <c r="AC36" t="s">
        <v>40</v>
      </c>
      <c r="AD36" t="s">
        <v>18</v>
      </c>
      <c r="AE36" t="s">
        <v>47</v>
      </c>
      <c r="AF36" t="s">
        <v>136</v>
      </c>
      <c r="AG36" t="s">
        <v>39</v>
      </c>
      <c r="AH36" t="s">
        <v>26</v>
      </c>
      <c r="AI36" t="s">
        <v>49</v>
      </c>
      <c r="AJ36" t="s">
        <v>50</v>
      </c>
      <c r="AK36" t="s">
        <v>70</v>
      </c>
      <c r="AL36" t="s">
        <v>70</v>
      </c>
      <c r="AM36" t="s">
        <v>43</v>
      </c>
      <c r="AN36" t="s">
        <v>127</v>
      </c>
      <c r="AO36" t="s">
        <v>86</v>
      </c>
      <c r="AP36" t="s">
        <v>111</v>
      </c>
      <c r="AQ36" t="s">
        <v>132</v>
      </c>
      <c r="AR36" t="s">
        <v>39</v>
      </c>
      <c r="AS36" t="s">
        <v>39</v>
      </c>
      <c r="AT36" t="s">
        <v>43</v>
      </c>
      <c r="AU36" t="s">
        <v>26</v>
      </c>
      <c r="AV36" t="s">
        <v>28</v>
      </c>
      <c r="AW36" t="s">
        <v>28</v>
      </c>
      <c r="AX36" t="s">
        <v>2</v>
      </c>
      <c r="AY36" t="s">
        <v>79</v>
      </c>
      <c r="AZ36" t="s">
        <v>132</v>
      </c>
      <c r="BA36" t="s">
        <v>49</v>
      </c>
      <c r="BB36" t="s">
        <v>81</v>
      </c>
      <c r="BC36" t="s">
        <v>76</v>
      </c>
      <c r="BD36" t="s">
        <v>48</v>
      </c>
      <c r="BE36" t="s">
        <v>31</v>
      </c>
      <c r="BF36" t="s">
        <v>31</v>
      </c>
      <c r="BG36" t="s">
        <v>129</v>
      </c>
      <c r="BH36" t="s">
        <v>8</v>
      </c>
      <c r="BI36" t="s">
        <v>49</v>
      </c>
      <c r="BJ36" t="s">
        <v>10</v>
      </c>
      <c r="BK36" t="s">
        <v>21</v>
      </c>
      <c r="BL36" t="s">
        <v>26</v>
      </c>
      <c r="BM36" t="s">
        <v>127</v>
      </c>
      <c r="BN36" t="s">
        <v>79</v>
      </c>
      <c r="BO36" t="s">
        <v>89</v>
      </c>
      <c r="BP36" t="s">
        <v>16</v>
      </c>
      <c r="BQ36" t="s">
        <v>105</v>
      </c>
      <c r="BR36" t="s">
        <v>128</v>
      </c>
      <c r="BS36" t="s">
        <v>132</v>
      </c>
      <c r="BT36" t="s">
        <v>33</v>
      </c>
      <c r="BU36" t="s">
        <v>79</v>
      </c>
      <c r="BV36" t="s">
        <v>113</v>
      </c>
      <c r="BW36" t="s">
        <v>81</v>
      </c>
      <c r="BX36" t="s">
        <v>79</v>
      </c>
      <c r="BY36" t="s">
        <v>79</v>
      </c>
      <c r="BZ36" t="s">
        <v>74</v>
      </c>
      <c r="CA36" t="s">
        <v>74</v>
      </c>
      <c r="CB36" t="s">
        <v>114</v>
      </c>
      <c r="CC36" t="s">
        <v>40</v>
      </c>
      <c r="CD36" t="s">
        <v>33</v>
      </c>
      <c r="CE36" t="s">
        <v>111</v>
      </c>
      <c r="CF36" t="s">
        <v>124</v>
      </c>
      <c r="CG36" t="s">
        <v>106</v>
      </c>
      <c r="CH36" t="s">
        <v>14</v>
      </c>
      <c r="CI36" t="s">
        <v>19</v>
      </c>
      <c r="CJ36" t="s">
        <v>130</v>
      </c>
      <c r="CK36" t="s">
        <v>105</v>
      </c>
      <c r="CL36" t="s">
        <v>32</v>
      </c>
      <c r="CM36" t="s">
        <v>114</v>
      </c>
      <c r="CN36" t="s">
        <v>51</v>
      </c>
      <c r="CO36" t="s">
        <v>18</v>
      </c>
      <c r="CP36" t="s">
        <v>101</v>
      </c>
      <c r="CQ36" t="s">
        <v>29</v>
      </c>
      <c r="CR36" t="s">
        <v>29</v>
      </c>
      <c r="CS36" t="s">
        <v>96</v>
      </c>
      <c r="CT36" t="s">
        <v>136</v>
      </c>
      <c r="CU36" t="s">
        <v>21</v>
      </c>
      <c r="CV36" t="s">
        <v>62</v>
      </c>
      <c r="CW36" t="s">
        <v>93</v>
      </c>
      <c r="CX36" t="s">
        <v>89</v>
      </c>
      <c r="CY36" t="s">
        <v>128</v>
      </c>
      <c r="CZ36" t="s">
        <v>128</v>
      </c>
      <c r="DA36" t="s">
        <v>40</v>
      </c>
      <c r="DB36" t="s">
        <v>40</v>
      </c>
      <c r="DC36" t="s">
        <v>80</v>
      </c>
      <c r="DD36" t="s">
        <v>10</v>
      </c>
      <c r="DE36" t="s">
        <v>130</v>
      </c>
      <c r="DF36" t="s">
        <v>2</v>
      </c>
      <c r="DG36" t="s">
        <v>43</v>
      </c>
      <c r="DH36" t="s">
        <v>69</v>
      </c>
      <c r="DI36" t="s">
        <v>69</v>
      </c>
      <c r="DJ36" t="s">
        <v>101</v>
      </c>
      <c r="DK36" t="s">
        <v>2</v>
      </c>
      <c r="DL36" t="s">
        <v>10</v>
      </c>
      <c r="DM36" t="s">
        <v>51</v>
      </c>
      <c r="DN36" t="s">
        <v>31</v>
      </c>
      <c r="DO36" t="s">
        <v>105</v>
      </c>
      <c r="DP36" t="s">
        <v>118</v>
      </c>
      <c r="DQ36" t="s">
        <v>11</v>
      </c>
      <c r="DR36" t="s">
        <v>11</v>
      </c>
      <c r="DS36" t="s">
        <v>128</v>
      </c>
      <c r="DT36" t="s">
        <v>74</v>
      </c>
      <c r="DU36" t="s">
        <v>10</v>
      </c>
      <c r="DV36" t="s">
        <v>10</v>
      </c>
      <c r="DW36" t="s">
        <v>1</v>
      </c>
      <c r="DX36" t="s">
        <v>1</v>
      </c>
      <c r="DY36" t="s">
        <v>130</v>
      </c>
      <c r="DZ36" t="s">
        <v>128</v>
      </c>
      <c r="EA36" t="s">
        <v>130</v>
      </c>
      <c r="EB36" t="s">
        <v>105</v>
      </c>
      <c r="EC36" t="s">
        <v>11</v>
      </c>
      <c r="ED36" t="s">
        <v>1</v>
      </c>
      <c r="EE36" t="s">
        <v>62</v>
      </c>
      <c r="EF36" t="s">
        <v>62</v>
      </c>
      <c r="EG36" t="s">
        <v>62</v>
      </c>
      <c r="EH36" t="s">
        <v>62</v>
      </c>
      <c r="EI36" t="s">
        <v>62</v>
      </c>
    </row>
    <row r="37" spans="1:139" x14ac:dyDescent="0.2">
      <c r="A37" t="s">
        <v>56</v>
      </c>
      <c r="B37" t="s">
        <v>133</v>
      </c>
      <c r="C37" t="s">
        <v>78</v>
      </c>
      <c r="D37" t="s">
        <v>17</v>
      </c>
      <c r="E37" t="s">
        <v>78</v>
      </c>
      <c r="F37" t="s">
        <v>117</v>
      </c>
      <c r="G37" t="s">
        <v>65</v>
      </c>
      <c r="H37" t="s">
        <v>56</v>
      </c>
      <c r="I37" t="s">
        <v>126</v>
      </c>
      <c r="J37" t="s">
        <v>72</v>
      </c>
      <c r="K37" t="s">
        <v>27</v>
      </c>
      <c r="L37" t="s">
        <v>40</v>
      </c>
      <c r="M37" t="s">
        <v>44</v>
      </c>
      <c r="N37" t="s">
        <v>59</v>
      </c>
      <c r="O37" t="s">
        <v>46</v>
      </c>
      <c r="P37" t="s">
        <v>46</v>
      </c>
      <c r="Q37" t="s">
        <v>78</v>
      </c>
      <c r="R37" t="s">
        <v>41</v>
      </c>
      <c r="S37" t="s">
        <v>23</v>
      </c>
      <c r="T37" t="s">
        <v>44</v>
      </c>
      <c r="U37" t="s">
        <v>78</v>
      </c>
      <c r="V37" t="s">
        <v>13</v>
      </c>
      <c r="W37" t="s">
        <v>71</v>
      </c>
      <c r="X37" t="s">
        <v>122</v>
      </c>
      <c r="Y37" t="s">
        <v>13</v>
      </c>
      <c r="Z37" t="s">
        <v>99</v>
      </c>
      <c r="AA37" t="s">
        <v>133</v>
      </c>
      <c r="AB37" t="s">
        <v>78</v>
      </c>
      <c r="AC37" t="s">
        <v>86</v>
      </c>
      <c r="AD37" t="s">
        <v>54</v>
      </c>
      <c r="AE37" t="s">
        <v>27</v>
      </c>
      <c r="AF37" t="s">
        <v>99</v>
      </c>
      <c r="AG37" t="s">
        <v>135</v>
      </c>
      <c r="AH37" t="s">
        <v>65</v>
      </c>
      <c r="AI37" t="s">
        <v>70</v>
      </c>
      <c r="AJ37" t="s">
        <v>70</v>
      </c>
      <c r="AK37" t="s">
        <v>56</v>
      </c>
      <c r="AL37" t="s">
        <v>56</v>
      </c>
      <c r="AM37" t="s">
        <v>33</v>
      </c>
      <c r="AN37" t="s">
        <v>93</v>
      </c>
      <c r="AO37" t="s">
        <v>122</v>
      </c>
      <c r="AP37" t="s">
        <v>96</v>
      </c>
      <c r="AQ37" t="s">
        <v>113</v>
      </c>
      <c r="AR37" t="s">
        <v>34</v>
      </c>
      <c r="AS37" t="s">
        <v>135</v>
      </c>
      <c r="AT37" t="s">
        <v>33</v>
      </c>
      <c r="AU37" t="s">
        <v>65</v>
      </c>
      <c r="AV37" t="s">
        <v>39</v>
      </c>
      <c r="AW37" t="s">
        <v>39</v>
      </c>
      <c r="AX37" t="s">
        <v>79</v>
      </c>
      <c r="AY37" t="s">
        <v>81</v>
      </c>
      <c r="AZ37" t="s">
        <v>135</v>
      </c>
      <c r="BA37" t="s">
        <v>124</v>
      </c>
      <c r="BB37" t="s">
        <v>71</v>
      </c>
      <c r="BC37" t="s">
        <v>42</v>
      </c>
      <c r="BD37" t="s">
        <v>136</v>
      </c>
      <c r="BE37" t="s">
        <v>47</v>
      </c>
      <c r="BF37" t="s">
        <v>47</v>
      </c>
      <c r="BG37" t="s">
        <v>26</v>
      </c>
      <c r="BH37" t="s">
        <v>25</v>
      </c>
      <c r="BI37" t="s">
        <v>124</v>
      </c>
      <c r="BJ37" t="s">
        <v>106</v>
      </c>
      <c r="BK37" t="s">
        <v>79</v>
      </c>
      <c r="BL37" t="s">
        <v>57</v>
      </c>
      <c r="BM37" t="s">
        <v>33</v>
      </c>
      <c r="BN37" t="s">
        <v>81</v>
      </c>
      <c r="BO37" t="s">
        <v>129</v>
      </c>
      <c r="BP37" t="s">
        <v>49</v>
      </c>
      <c r="BQ37" t="s">
        <v>89</v>
      </c>
      <c r="BR37" t="s">
        <v>74</v>
      </c>
      <c r="BS37" t="s">
        <v>86</v>
      </c>
      <c r="BT37" t="s">
        <v>18</v>
      </c>
      <c r="BU37" t="s">
        <v>114</v>
      </c>
      <c r="BV37" t="s">
        <v>13</v>
      </c>
      <c r="BW37" t="s">
        <v>70</v>
      </c>
      <c r="BX37" t="s">
        <v>76</v>
      </c>
      <c r="BY37" t="s">
        <v>81</v>
      </c>
      <c r="BZ37" t="s">
        <v>132</v>
      </c>
      <c r="CA37" t="s">
        <v>40</v>
      </c>
      <c r="CB37" t="s">
        <v>72</v>
      </c>
      <c r="CC37" t="s">
        <v>114</v>
      </c>
      <c r="CD37" t="s">
        <v>49</v>
      </c>
      <c r="CE37" t="s">
        <v>96</v>
      </c>
      <c r="CF37" t="s">
        <v>117</v>
      </c>
      <c r="CG37" t="s">
        <v>51</v>
      </c>
      <c r="CH37" t="s">
        <v>111</v>
      </c>
      <c r="CI37" t="s">
        <v>48</v>
      </c>
      <c r="CJ37" t="s">
        <v>29</v>
      </c>
      <c r="CK37" t="s">
        <v>32</v>
      </c>
      <c r="CL37" t="s">
        <v>31</v>
      </c>
      <c r="CM37" t="s">
        <v>72</v>
      </c>
      <c r="CN37" t="s">
        <v>26</v>
      </c>
      <c r="CO37" t="s">
        <v>25</v>
      </c>
      <c r="CP37" t="s">
        <v>16</v>
      </c>
      <c r="CQ37" t="s">
        <v>40</v>
      </c>
      <c r="CR37" t="s">
        <v>40</v>
      </c>
      <c r="CS37" t="s">
        <v>126</v>
      </c>
      <c r="CT37" t="s">
        <v>126</v>
      </c>
      <c r="CU37" t="s">
        <v>79</v>
      </c>
      <c r="CV37" t="s">
        <v>101</v>
      </c>
      <c r="CW37" t="s">
        <v>31</v>
      </c>
      <c r="CX37" t="s">
        <v>51</v>
      </c>
      <c r="CY37" t="s">
        <v>28</v>
      </c>
      <c r="CZ37" t="s">
        <v>28</v>
      </c>
      <c r="DA37" t="s">
        <v>114</v>
      </c>
      <c r="DB37" t="s">
        <v>114</v>
      </c>
      <c r="DC37" t="s">
        <v>81</v>
      </c>
      <c r="DD37" t="s">
        <v>19</v>
      </c>
      <c r="DE37" t="s">
        <v>74</v>
      </c>
      <c r="DF37" t="s">
        <v>79</v>
      </c>
      <c r="DG37" t="s">
        <v>16</v>
      </c>
      <c r="DH37" t="s">
        <v>14</v>
      </c>
      <c r="DI37" t="s">
        <v>28</v>
      </c>
      <c r="DJ37" t="s">
        <v>80</v>
      </c>
      <c r="DK37" t="s">
        <v>79</v>
      </c>
      <c r="DL37" t="s">
        <v>106</v>
      </c>
      <c r="DM37" t="s">
        <v>26</v>
      </c>
      <c r="DN37" t="s">
        <v>26</v>
      </c>
      <c r="DO37" t="s">
        <v>89</v>
      </c>
      <c r="DP37" t="s">
        <v>10</v>
      </c>
      <c r="DQ37" t="s">
        <v>21</v>
      </c>
      <c r="DR37" t="s">
        <v>2</v>
      </c>
      <c r="DS37" t="s">
        <v>28</v>
      </c>
      <c r="DT37" t="s">
        <v>132</v>
      </c>
      <c r="DU37" t="s">
        <v>14</v>
      </c>
      <c r="DV37" t="s">
        <v>19</v>
      </c>
      <c r="DW37" t="s">
        <v>105</v>
      </c>
      <c r="DX37" t="s">
        <v>105</v>
      </c>
      <c r="DY37" t="s">
        <v>29</v>
      </c>
      <c r="DZ37" t="s">
        <v>74</v>
      </c>
      <c r="EA37" t="s">
        <v>29</v>
      </c>
      <c r="EB37" t="s">
        <v>32</v>
      </c>
      <c r="EC37" t="s">
        <v>101</v>
      </c>
      <c r="ED37" t="s">
        <v>105</v>
      </c>
      <c r="EE37" t="s">
        <v>127</v>
      </c>
      <c r="EF37" t="s">
        <v>127</v>
      </c>
      <c r="EG37" t="s">
        <v>43</v>
      </c>
      <c r="EH37" t="s">
        <v>43</v>
      </c>
      <c r="EI37" t="s">
        <v>127</v>
      </c>
    </row>
    <row r="38" spans="1:139" x14ac:dyDescent="0.2">
      <c r="A38" t="s">
        <v>57</v>
      </c>
      <c r="B38" t="s">
        <v>133</v>
      </c>
      <c r="C38" t="s">
        <v>133</v>
      </c>
      <c r="D38" t="s">
        <v>17</v>
      </c>
      <c r="E38" t="s">
        <v>78</v>
      </c>
      <c r="F38" t="s">
        <v>117</v>
      </c>
      <c r="G38" t="s">
        <v>27</v>
      </c>
      <c r="H38" t="s">
        <v>56</v>
      </c>
      <c r="I38" t="s">
        <v>126</v>
      </c>
      <c r="J38" t="s">
        <v>72</v>
      </c>
      <c r="K38" t="s">
        <v>59</v>
      </c>
      <c r="L38" t="s">
        <v>40</v>
      </c>
      <c r="M38" t="s">
        <v>44</v>
      </c>
      <c r="N38" t="s">
        <v>59</v>
      </c>
      <c r="O38" t="s">
        <v>46</v>
      </c>
      <c r="P38" t="s">
        <v>46</v>
      </c>
      <c r="Q38" t="s">
        <v>78</v>
      </c>
      <c r="R38" t="s">
        <v>41</v>
      </c>
      <c r="S38" t="s">
        <v>23</v>
      </c>
      <c r="T38" t="s">
        <v>44</v>
      </c>
      <c r="U38" t="s">
        <v>78</v>
      </c>
      <c r="V38" t="s">
        <v>46</v>
      </c>
      <c r="W38" t="s">
        <v>42</v>
      </c>
      <c r="X38" t="s">
        <v>122</v>
      </c>
      <c r="Y38" t="s">
        <v>13</v>
      </c>
      <c r="Z38" t="s">
        <v>99</v>
      </c>
      <c r="AA38" t="s">
        <v>133</v>
      </c>
      <c r="AB38" t="s">
        <v>78</v>
      </c>
      <c r="AC38" t="s">
        <v>86</v>
      </c>
      <c r="AD38" t="s">
        <v>54</v>
      </c>
      <c r="AE38" t="s">
        <v>27</v>
      </c>
      <c r="AF38" t="s">
        <v>99</v>
      </c>
      <c r="AG38" t="s">
        <v>135</v>
      </c>
      <c r="AH38" t="s">
        <v>65</v>
      </c>
      <c r="AI38" t="s">
        <v>70</v>
      </c>
      <c r="AJ38" t="s">
        <v>70</v>
      </c>
      <c r="AK38" t="s">
        <v>56</v>
      </c>
      <c r="AL38" t="s">
        <v>57</v>
      </c>
      <c r="AM38" t="s">
        <v>16</v>
      </c>
      <c r="AN38" t="s">
        <v>93</v>
      </c>
      <c r="AO38" t="s">
        <v>110</v>
      </c>
      <c r="AP38" t="s">
        <v>96</v>
      </c>
      <c r="AQ38" t="s">
        <v>113</v>
      </c>
      <c r="AR38" t="s">
        <v>96</v>
      </c>
      <c r="AS38" t="s">
        <v>135</v>
      </c>
      <c r="AT38" t="s">
        <v>33</v>
      </c>
      <c r="AU38" t="s">
        <v>65</v>
      </c>
      <c r="AV38" t="s">
        <v>39</v>
      </c>
      <c r="AW38" t="s">
        <v>39</v>
      </c>
      <c r="AX38" t="s">
        <v>79</v>
      </c>
      <c r="AY38" t="s">
        <v>81</v>
      </c>
      <c r="AZ38" t="s">
        <v>135</v>
      </c>
      <c r="BA38" t="s">
        <v>124</v>
      </c>
      <c r="BB38" t="s">
        <v>71</v>
      </c>
      <c r="BC38" t="s">
        <v>42</v>
      </c>
      <c r="BD38" t="s">
        <v>136</v>
      </c>
      <c r="BE38" t="s">
        <v>25</v>
      </c>
      <c r="BF38" t="s">
        <v>47</v>
      </c>
      <c r="BG38" t="s">
        <v>26</v>
      </c>
      <c r="BH38" t="s">
        <v>25</v>
      </c>
      <c r="BI38" t="s">
        <v>124</v>
      </c>
      <c r="BJ38" t="s">
        <v>106</v>
      </c>
      <c r="BK38" t="s">
        <v>40</v>
      </c>
      <c r="BL38" t="s">
        <v>65</v>
      </c>
      <c r="BM38" t="s">
        <v>33</v>
      </c>
      <c r="BN38" t="s">
        <v>81</v>
      </c>
      <c r="BO38" t="s">
        <v>129</v>
      </c>
      <c r="BP38" t="s">
        <v>49</v>
      </c>
      <c r="BQ38" t="s">
        <v>89</v>
      </c>
      <c r="BR38" t="s">
        <v>74</v>
      </c>
      <c r="BS38" t="s">
        <v>86</v>
      </c>
      <c r="BT38" t="s">
        <v>18</v>
      </c>
      <c r="BU38" t="s">
        <v>114</v>
      </c>
      <c r="BV38" t="s">
        <v>13</v>
      </c>
      <c r="BW38" t="s">
        <v>71</v>
      </c>
      <c r="BX38" t="s">
        <v>76</v>
      </c>
      <c r="BY38" t="s">
        <v>76</v>
      </c>
      <c r="BZ38" t="s">
        <v>132</v>
      </c>
      <c r="CA38" t="s">
        <v>132</v>
      </c>
      <c r="CB38" t="s">
        <v>72</v>
      </c>
      <c r="CC38" t="s">
        <v>114</v>
      </c>
      <c r="CD38" t="s">
        <v>49</v>
      </c>
      <c r="CE38" t="s">
        <v>96</v>
      </c>
      <c r="CF38" t="s">
        <v>117</v>
      </c>
      <c r="CG38" t="s">
        <v>51</v>
      </c>
      <c r="CH38" t="s">
        <v>111</v>
      </c>
      <c r="CI38" t="s">
        <v>48</v>
      </c>
      <c r="CJ38" t="s">
        <v>29</v>
      </c>
      <c r="CK38" t="s">
        <v>32</v>
      </c>
      <c r="CL38" t="s">
        <v>31</v>
      </c>
      <c r="CM38" t="s">
        <v>72</v>
      </c>
      <c r="CN38" t="s">
        <v>26</v>
      </c>
      <c r="CO38" t="s">
        <v>54</v>
      </c>
      <c r="CP38" t="s">
        <v>80</v>
      </c>
      <c r="CQ38" t="s">
        <v>40</v>
      </c>
      <c r="CR38" t="s">
        <v>40</v>
      </c>
      <c r="CS38" t="s">
        <v>126</v>
      </c>
      <c r="CT38" t="s">
        <v>99</v>
      </c>
      <c r="CU38" t="s">
        <v>79</v>
      </c>
      <c r="CV38" t="s">
        <v>101</v>
      </c>
      <c r="CW38" t="s">
        <v>8</v>
      </c>
      <c r="CX38" t="s">
        <v>129</v>
      </c>
      <c r="CY38" t="s">
        <v>28</v>
      </c>
      <c r="CZ38" t="s">
        <v>28</v>
      </c>
      <c r="DA38" t="s">
        <v>86</v>
      </c>
      <c r="DB38" t="s">
        <v>114</v>
      </c>
      <c r="DC38" t="s">
        <v>81</v>
      </c>
      <c r="DD38" t="s">
        <v>19</v>
      </c>
      <c r="DE38" t="s">
        <v>74</v>
      </c>
      <c r="DF38" t="s">
        <v>79</v>
      </c>
      <c r="DG38" t="s">
        <v>16</v>
      </c>
      <c r="DH38" t="s">
        <v>14</v>
      </c>
      <c r="DI38" t="s">
        <v>14</v>
      </c>
      <c r="DJ38" t="s">
        <v>80</v>
      </c>
      <c r="DK38" t="s">
        <v>79</v>
      </c>
      <c r="DL38" t="s">
        <v>106</v>
      </c>
      <c r="DM38" t="s">
        <v>26</v>
      </c>
      <c r="DN38" t="s">
        <v>47</v>
      </c>
      <c r="DO38" t="s">
        <v>89</v>
      </c>
      <c r="DP38" t="s">
        <v>10</v>
      </c>
      <c r="DQ38" t="s">
        <v>21</v>
      </c>
      <c r="DR38" t="s">
        <v>2</v>
      </c>
      <c r="DS38" t="s">
        <v>28</v>
      </c>
      <c r="DT38" t="s">
        <v>132</v>
      </c>
      <c r="DU38" t="s">
        <v>19</v>
      </c>
      <c r="DV38" t="s">
        <v>19</v>
      </c>
      <c r="DW38" t="s">
        <v>105</v>
      </c>
      <c r="DX38" t="s">
        <v>105</v>
      </c>
      <c r="DY38" t="s">
        <v>29</v>
      </c>
      <c r="DZ38" t="s">
        <v>74</v>
      </c>
      <c r="EA38" t="s">
        <v>29</v>
      </c>
      <c r="EB38" t="s">
        <v>32</v>
      </c>
      <c r="EC38" t="s">
        <v>101</v>
      </c>
      <c r="ED38" t="s">
        <v>105</v>
      </c>
      <c r="EE38" t="s">
        <v>127</v>
      </c>
      <c r="EF38" t="s">
        <v>127</v>
      </c>
      <c r="EG38" t="s">
        <v>101</v>
      </c>
      <c r="EH38" t="s">
        <v>43</v>
      </c>
      <c r="EI38" t="s">
        <v>43</v>
      </c>
    </row>
    <row r="39" spans="1:139" x14ac:dyDescent="0.2">
      <c r="A39" t="s">
        <v>91</v>
      </c>
      <c r="B39" t="s">
        <v>79</v>
      </c>
      <c r="C39" t="s">
        <v>79</v>
      </c>
      <c r="D39" t="s">
        <v>79</v>
      </c>
      <c r="E39" t="s">
        <v>16</v>
      </c>
      <c r="F39" t="s">
        <v>33</v>
      </c>
      <c r="G39" t="s">
        <v>106</v>
      </c>
      <c r="H39" t="s">
        <v>33</v>
      </c>
      <c r="I39" t="s">
        <v>28</v>
      </c>
      <c r="J39" t="s">
        <v>2</v>
      </c>
      <c r="K39" t="s">
        <v>89</v>
      </c>
      <c r="L39" t="s">
        <v>138</v>
      </c>
      <c r="M39" t="s">
        <v>32</v>
      </c>
      <c r="N39" t="s">
        <v>32</v>
      </c>
      <c r="O39" t="s">
        <v>74</v>
      </c>
      <c r="P39" t="s">
        <v>74</v>
      </c>
      <c r="Q39" t="s">
        <v>80</v>
      </c>
      <c r="R39" t="s">
        <v>93</v>
      </c>
      <c r="S39" t="s">
        <v>79</v>
      </c>
      <c r="T39" t="s">
        <v>93</v>
      </c>
      <c r="U39" t="s">
        <v>80</v>
      </c>
      <c r="V39" t="s">
        <v>74</v>
      </c>
      <c r="W39" t="s">
        <v>101</v>
      </c>
      <c r="X39" t="s">
        <v>21</v>
      </c>
      <c r="Y39" t="s">
        <v>74</v>
      </c>
      <c r="Z39" t="s">
        <v>14</v>
      </c>
      <c r="AA39" t="s">
        <v>79</v>
      </c>
      <c r="AB39" t="s">
        <v>16</v>
      </c>
      <c r="AC39" t="s">
        <v>130</v>
      </c>
      <c r="AD39" t="s">
        <v>127</v>
      </c>
      <c r="AE39" t="s">
        <v>89</v>
      </c>
      <c r="AF39" t="s">
        <v>28</v>
      </c>
      <c r="AG39" t="s">
        <v>128</v>
      </c>
      <c r="AH39" t="s">
        <v>106</v>
      </c>
      <c r="AI39" t="s">
        <v>43</v>
      </c>
      <c r="AJ39" t="s">
        <v>43</v>
      </c>
      <c r="AK39" t="s">
        <v>33</v>
      </c>
      <c r="AL39" t="s">
        <v>16</v>
      </c>
      <c r="AM39" t="s">
        <v>91</v>
      </c>
      <c r="AN39" t="s">
        <v>123</v>
      </c>
      <c r="AO39" t="s">
        <v>29</v>
      </c>
      <c r="AP39" t="s">
        <v>128</v>
      </c>
      <c r="AQ39" t="s">
        <v>130</v>
      </c>
      <c r="AR39" t="s">
        <v>128</v>
      </c>
      <c r="AS39" t="s">
        <v>130</v>
      </c>
      <c r="AT39" t="s">
        <v>95</v>
      </c>
      <c r="AU39" t="s">
        <v>19</v>
      </c>
      <c r="AV39" t="s">
        <v>52</v>
      </c>
      <c r="AW39" t="s">
        <v>5</v>
      </c>
      <c r="AX39" t="s">
        <v>137</v>
      </c>
      <c r="AY39" t="s">
        <v>62</v>
      </c>
      <c r="AZ39" t="s">
        <v>130</v>
      </c>
      <c r="BA39" t="s">
        <v>127</v>
      </c>
      <c r="BB39" t="s">
        <v>101</v>
      </c>
      <c r="BC39" t="s">
        <v>2</v>
      </c>
      <c r="BD39" t="s">
        <v>128</v>
      </c>
      <c r="BE39" t="s">
        <v>105</v>
      </c>
      <c r="BF39" t="s">
        <v>105</v>
      </c>
      <c r="BG39" t="s">
        <v>10</v>
      </c>
      <c r="BH39" t="s">
        <v>105</v>
      </c>
      <c r="BI39" t="s">
        <v>127</v>
      </c>
      <c r="BJ39" t="s">
        <v>3</v>
      </c>
      <c r="BK39" t="s">
        <v>73</v>
      </c>
      <c r="BL39" t="s">
        <v>14</v>
      </c>
      <c r="BM39" t="s">
        <v>95</v>
      </c>
      <c r="BN39" t="s">
        <v>62</v>
      </c>
      <c r="BO39" t="s">
        <v>118</v>
      </c>
      <c r="BP39" t="s">
        <v>62</v>
      </c>
      <c r="BQ39" t="s">
        <v>123</v>
      </c>
      <c r="BR39" t="s">
        <v>35</v>
      </c>
      <c r="BS39" t="s">
        <v>130</v>
      </c>
      <c r="BT39" t="s">
        <v>53</v>
      </c>
      <c r="BU39" t="s">
        <v>11</v>
      </c>
      <c r="BV39" t="s">
        <v>29</v>
      </c>
      <c r="BW39" t="s">
        <v>43</v>
      </c>
      <c r="BX39" t="s">
        <v>11</v>
      </c>
      <c r="BY39" t="s">
        <v>11</v>
      </c>
      <c r="BZ39" t="s">
        <v>5</v>
      </c>
      <c r="CA39" t="s">
        <v>22</v>
      </c>
      <c r="CB39" t="s">
        <v>2</v>
      </c>
      <c r="CC39" t="s">
        <v>11</v>
      </c>
      <c r="CD39" t="s">
        <v>62</v>
      </c>
      <c r="CE39" t="s">
        <v>128</v>
      </c>
      <c r="CF39" t="s">
        <v>33</v>
      </c>
      <c r="CG39" t="s">
        <v>36</v>
      </c>
      <c r="CH39" t="s">
        <v>100</v>
      </c>
      <c r="CI39" t="s">
        <v>36</v>
      </c>
      <c r="CJ39" t="s">
        <v>109</v>
      </c>
      <c r="CK39" t="s">
        <v>123</v>
      </c>
      <c r="CL39" t="s">
        <v>1</v>
      </c>
      <c r="CM39" t="s">
        <v>2</v>
      </c>
      <c r="CN39" t="s">
        <v>10</v>
      </c>
      <c r="CO39" t="s">
        <v>105</v>
      </c>
      <c r="CP39" t="s">
        <v>116</v>
      </c>
      <c r="CQ39" t="s">
        <v>138</v>
      </c>
      <c r="CR39" t="s">
        <v>138</v>
      </c>
      <c r="CS39" t="s">
        <v>28</v>
      </c>
      <c r="CT39" t="s">
        <v>28</v>
      </c>
      <c r="CU39" t="s">
        <v>137</v>
      </c>
      <c r="CV39" t="s">
        <v>107</v>
      </c>
      <c r="CW39" t="s">
        <v>1</v>
      </c>
      <c r="CX39" t="s">
        <v>36</v>
      </c>
      <c r="CY39" t="s">
        <v>102</v>
      </c>
      <c r="CZ39" t="s">
        <v>104</v>
      </c>
      <c r="DA39" t="s">
        <v>11</v>
      </c>
      <c r="DB39" t="s">
        <v>11</v>
      </c>
      <c r="DC39" t="s">
        <v>82</v>
      </c>
      <c r="DD39" t="s">
        <v>3</v>
      </c>
      <c r="DE39" t="s">
        <v>35</v>
      </c>
      <c r="DF39" t="s">
        <v>116</v>
      </c>
      <c r="DG39" t="s">
        <v>91</v>
      </c>
      <c r="DH39" t="s">
        <v>102</v>
      </c>
      <c r="DI39" t="s">
        <v>102</v>
      </c>
      <c r="DJ39" t="s">
        <v>116</v>
      </c>
      <c r="DK39" t="s">
        <v>116</v>
      </c>
      <c r="DL39" t="s">
        <v>3</v>
      </c>
      <c r="DM39" t="s">
        <v>10</v>
      </c>
      <c r="DN39" t="s">
        <v>10</v>
      </c>
      <c r="DO39" t="s">
        <v>3</v>
      </c>
      <c r="DP39" t="s">
        <v>6</v>
      </c>
      <c r="DQ39" t="s">
        <v>67</v>
      </c>
      <c r="DR39" t="s">
        <v>107</v>
      </c>
      <c r="DS39" t="s">
        <v>134</v>
      </c>
      <c r="DT39" t="s">
        <v>5</v>
      </c>
      <c r="DU39" t="s">
        <v>102</v>
      </c>
      <c r="DV39" t="s">
        <v>3</v>
      </c>
      <c r="DW39" t="s">
        <v>6</v>
      </c>
      <c r="DX39" t="s">
        <v>6</v>
      </c>
      <c r="DY39" t="s">
        <v>92</v>
      </c>
      <c r="DZ39" t="s">
        <v>134</v>
      </c>
      <c r="EA39" t="s">
        <v>109</v>
      </c>
      <c r="EB39" t="s">
        <v>123</v>
      </c>
      <c r="EC39" t="s">
        <v>107</v>
      </c>
      <c r="ED39" t="s">
        <v>90</v>
      </c>
      <c r="EE39" t="s">
        <v>90</v>
      </c>
      <c r="EF39" t="s">
        <v>90</v>
      </c>
      <c r="EG39" t="s">
        <v>107</v>
      </c>
      <c r="EH39" t="s">
        <v>90</v>
      </c>
      <c r="EI39" t="s">
        <v>90</v>
      </c>
    </row>
    <row r="40" spans="1:139" x14ac:dyDescent="0.2">
      <c r="A40" t="s">
        <v>92</v>
      </c>
      <c r="B40" t="s">
        <v>16</v>
      </c>
      <c r="C40" t="s">
        <v>33</v>
      </c>
      <c r="D40" t="s">
        <v>79</v>
      </c>
      <c r="E40" t="s">
        <v>93</v>
      </c>
      <c r="F40" t="s">
        <v>32</v>
      </c>
      <c r="G40" t="s">
        <v>14</v>
      </c>
      <c r="H40" t="s">
        <v>32</v>
      </c>
      <c r="I40" t="s">
        <v>29</v>
      </c>
      <c r="J40" t="s">
        <v>101</v>
      </c>
      <c r="K40" t="s">
        <v>19</v>
      </c>
      <c r="L40" t="s">
        <v>116</v>
      </c>
      <c r="M40" t="s">
        <v>106</v>
      </c>
      <c r="N40" t="s">
        <v>106</v>
      </c>
      <c r="O40" t="s">
        <v>29</v>
      </c>
      <c r="P40" t="s">
        <v>29</v>
      </c>
      <c r="Q40" t="s">
        <v>33</v>
      </c>
      <c r="R40" t="s">
        <v>89</v>
      </c>
      <c r="S40" t="s">
        <v>80</v>
      </c>
      <c r="T40" t="s">
        <v>89</v>
      </c>
      <c r="U40" t="s">
        <v>33</v>
      </c>
      <c r="V40" t="s">
        <v>29</v>
      </c>
      <c r="W40" t="s">
        <v>43</v>
      </c>
      <c r="X40" t="s">
        <v>2</v>
      </c>
      <c r="Y40" t="s">
        <v>21</v>
      </c>
      <c r="Z40" t="s">
        <v>28</v>
      </c>
      <c r="AA40" t="s">
        <v>16</v>
      </c>
      <c r="AB40" t="s">
        <v>33</v>
      </c>
      <c r="AC40" t="s">
        <v>11</v>
      </c>
      <c r="AD40" t="s">
        <v>105</v>
      </c>
      <c r="AE40" t="s">
        <v>14</v>
      </c>
      <c r="AF40" t="s">
        <v>74</v>
      </c>
      <c r="AG40" t="s">
        <v>130</v>
      </c>
      <c r="AH40" t="s">
        <v>28</v>
      </c>
      <c r="AI40" t="s">
        <v>105</v>
      </c>
      <c r="AJ40" t="s">
        <v>127</v>
      </c>
      <c r="AK40" t="s">
        <v>93</v>
      </c>
      <c r="AL40" t="s">
        <v>93</v>
      </c>
      <c r="AM40" t="s">
        <v>123</v>
      </c>
      <c r="AN40" t="s">
        <v>92</v>
      </c>
      <c r="AO40" t="s">
        <v>2</v>
      </c>
      <c r="AP40" t="s">
        <v>130</v>
      </c>
      <c r="AQ40" t="s">
        <v>11</v>
      </c>
      <c r="AR40" t="s">
        <v>130</v>
      </c>
      <c r="AS40" t="s">
        <v>11</v>
      </c>
      <c r="AT40" t="s">
        <v>123</v>
      </c>
      <c r="AU40" t="s">
        <v>28</v>
      </c>
      <c r="AV40" t="s">
        <v>22</v>
      </c>
      <c r="AW40" t="s">
        <v>138</v>
      </c>
      <c r="AX40" t="s">
        <v>116</v>
      </c>
      <c r="AY40" t="s">
        <v>62</v>
      </c>
      <c r="AZ40" t="s">
        <v>11</v>
      </c>
      <c r="BA40" t="s">
        <v>105</v>
      </c>
      <c r="BB40" t="s">
        <v>127</v>
      </c>
      <c r="BC40" t="s">
        <v>43</v>
      </c>
      <c r="BD40" t="s">
        <v>128</v>
      </c>
      <c r="BE40" t="s">
        <v>10</v>
      </c>
      <c r="BF40" t="s">
        <v>10</v>
      </c>
      <c r="BG40" t="s">
        <v>69</v>
      </c>
      <c r="BH40" t="s">
        <v>10</v>
      </c>
      <c r="BI40" t="s">
        <v>105</v>
      </c>
      <c r="BJ40" t="s">
        <v>102</v>
      </c>
      <c r="BK40" t="s">
        <v>116</v>
      </c>
      <c r="BL40" t="s">
        <v>28</v>
      </c>
      <c r="BM40" t="s">
        <v>123</v>
      </c>
      <c r="BN40" t="s">
        <v>62</v>
      </c>
      <c r="BO40" t="s">
        <v>36</v>
      </c>
      <c r="BP40" t="s">
        <v>1</v>
      </c>
      <c r="BQ40" t="s">
        <v>3</v>
      </c>
      <c r="BR40" t="s">
        <v>67</v>
      </c>
      <c r="BS40" t="s">
        <v>11</v>
      </c>
      <c r="BT40" t="s">
        <v>1</v>
      </c>
      <c r="BU40" t="s">
        <v>62</v>
      </c>
      <c r="BV40" t="s">
        <v>21</v>
      </c>
      <c r="BW40" t="s">
        <v>127</v>
      </c>
      <c r="BX40" t="s">
        <v>62</v>
      </c>
      <c r="BY40" t="s">
        <v>62</v>
      </c>
      <c r="BZ40" t="s">
        <v>138</v>
      </c>
      <c r="CA40" t="s">
        <v>73</v>
      </c>
      <c r="CB40" t="s">
        <v>43</v>
      </c>
      <c r="CC40" t="s">
        <v>11</v>
      </c>
      <c r="CD40" t="s">
        <v>1</v>
      </c>
      <c r="CE40" t="s">
        <v>130</v>
      </c>
      <c r="CF40" t="s">
        <v>32</v>
      </c>
      <c r="CG40" t="s">
        <v>100</v>
      </c>
      <c r="CH40" t="s">
        <v>5</v>
      </c>
      <c r="CI40" t="s">
        <v>100</v>
      </c>
      <c r="CJ40" t="s">
        <v>67</v>
      </c>
      <c r="CK40" t="s">
        <v>3</v>
      </c>
      <c r="CL40" t="s">
        <v>36</v>
      </c>
      <c r="CM40" t="s">
        <v>101</v>
      </c>
      <c r="CN40" t="s">
        <v>128</v>
      </c>
      <c r="CO40" t="s">
        <v>10</v>
      </c>
      <c r="CP40" t="s">
        <v>95</v>
      </c>
      <c r="CQ40" t="s">
        <v>137</v>
      </c>
      <c r="CR40" t="s">
        <v>137</v>
      </c>
      <c r="CS40" t="s">
        <v>74</v>
      </c>
      <c r="CT40" t="s">
        <v>74</v>
      </c>
      <c r="CU40" t="s">
        <v>116</v>
      </c>
      <c r="CV40" t="s">
        <v>90</v>
      </c>
      <c r="CW40" t="s">
        <v>36</v>
      </c>
      <c r="CX40" t="s">
        <v>36</v>
      </c>
      <c r="CY40" t="s">
        <v>35</v>
      </c>
      <c r="CZ40" t="s">
        <v>35</v>
      </c>
      <c r="DA40" t="s">
        <v>11</v>
      </c>
      <c r="DB40" t="s">
        <v>62</v>
      </c>
      <c r="DC40" t="s">
        <v>62</v>
      </c>
      <c r="DD40" t="s">
        <v>102</v>
      </c>
      <c r="DE40" t="s">
        <v>67</v>
      </c>
      <c r="DF40" t="s">
        <v>91</v>
      </c>
      <c r="DG40" t="s">
        <v>95</v>
      </c>
      <c r="DH40" t="s">
        <v>134</v>
      </c>
      <c r="DI40" t="s">
        <v>134</v>
      </c>
      <c r="DJ40" t="s">
        <v>95</v>
      </c>
      <c r="DK40" t="s">
        <v>91</v>
      </c>
      <c r="DL40" t="s">
        <v>102</v>
      </c>
      <c r="DM40" t="s">
        <v>128</v>
      </c>
      <c r="DN40" t="s">
        <v>69</v>
      </c>
      <c r="DO40" t="s">
        <v>102</v>
      </c>
      <c r="DP40" t="s">
        <v>58</v>
      </c>
      <c r="DQ40" t="s">
        <v>107</v>
      </c>
      <c r="DR40" t="s">
        <v>107</v>
      </c>
      <c r="DS40" t="s">
        <v>109</v>
      </c>
      <c r="DT40" t="s">
        <v>138</v>
      </c>
      <c r="DU40" t="s">
        <v>104</v>
      </c>
      <c r="DV40" t="s">
        <v>104</v>
      </c>
      <c r="DW40" t="s">
        <v>6</v>
      </c>
      <c r="DX40" t="s">
        <v>6</v>
      </c>
      <c r="DY40" t="s">
        <v>84</v>
      </c>
      <c r="DZ40" t="s">
        <v>109</v>
      </c>
      <c r="EA40" t="s">
        <v>84</v>
      </c>
      <c r="EB40" t="s">
        <v>3</v>
      </c>
      <c r="EC40" t="s">
        <v>90</v>
      </c>
      <c r="ED40" t="s">
        <v>6</v>
      </c>
      <c r="EE40" t="s">
        <v>6</v>
      </c>
      <c r="EF40" t="s">
        <v>6</v>
      </c>
      <c r="EG40" t="s">
        <v>90</v>
      </c>
      <c r="EH40" t="s">
        <v>90</v>
      </c>
      <c r="EI40" t="s">
        <v>6</v>
      </c>
    </row>
    <row r="41" spans="1:139" x14ac:dyDescent="0.2">
      <c r="A41" t="s">
        <v>136</v>
      </c>
      <c r="B41" t="s">
        <v>46</v>
      </c>
      <c r="C41" t="s">
        <v>13</v>
      </c>
      <c r="D41" t="s">
        <v>126</v>
      </c>
      <c r="E41" t="s">
        <v>110</v>
      </c>
      <c r="F41" t="s">
        <v>72</v>
      </c>
      <c r="G41" t="s">
        <v>70</v>
      </c>
      <c r="H41" t="s">
        <v>122</v>
      </c>
      <c r="I41" t="s">
        <v>47</v>
      </c>
      <c r="J41" t="s">
        <v>96</v>
      </c>
      <c r="K41" t="s">
        <v>71</v>
      </c>
      <c r="L41" t="s">
        <v>28</v>
      </c>
      <c r="M41" t="s">
        <v>42</v>
      </c>
      <c r="N41" t="s">
        <v>71</v>
      </c>
      <c r="O41" t="s">
        <v>26</v>
      </c>
      <c r="P41" t="s">
        <v>26</v>
      </c>
      <c r="Q41" t="s">
        <v>13</v>
      </c>
      <c r="R41" t="s">
        <v>72</v>
      </c>
      <c r="S41" t="s">
        <v>126</v>
      </c>
      <c r="T41" t="s">
        <v>72</v>
      </c>
      <c r="U41" t="s">
        <v>13</v>
      </c>
      <c r="V41" t="s">
        <v>26</v>
      </c>
      <c r="W41" t="s">
        <v>135</v>
      </c>
      <c r="X41" t="s">
        <v>136</v>
      </c>
      <c r="Y41" t="s">
        <v>26</v>
      </c>
      <c r="Z41" t="s">
        <v>54</v>
      </c>
      <c r="AA41" t="s">
        <v>126</v>
      </c>
      <c r="AB41" t="s">
        <v>13</v>
      </c>
      <c r="AC41" t="s">
        <v>48</v>
      </c>
      <c r="AD41" t="s">
        <v>114</v>
      </c>
      <c r="AE41" t="s">
        <v>70</v>
      </c>
      <c r="AF41" t="s">
        <v>25</v>
      </c>
      <c r="AG41" t="s">
        <v>129</v>
      </c>
      <c r="AH41" t="s">
        <v>70</v>
      </c>
      <c r="AI41" t="s">
        <v>114</v>
      </c>
      <c r="AJ41" t="s">
        <v>86</v>
      </c>
      <c r="AK41" t="s">
        <v>122</v>
      </c>
      <c r="AL41" t="s">
        <v>110</v>
      </c>
      <c r="AM41" t="s">
        <v>29</v>
      </c>
      <c r="AN41" t="s">
        <v>2</v>
      </c>
      <c r="AO41" t="s">
        <v>136</v>
      </c>
      <c r="AP41" t="s">
        <v>31</v>
      </c>
      <c r="AQ41" t="s">
        <v>51</v>
      </c>
      <c r="AR41" t="s">
        <v>31</v>
      </c>
      <c r="AS41" t="s">
        <v>51</v>
      </c>
      <c r="AT41" t="s">
        <v>21</v>
      </c>
      <c r="AU41" t="s">
        <v>124</v>
      </c>
      <c r="AV41" t="s">
        <v>89</v>
      </c>
      <c r="AW41" t="s">
        <v>89</v>
      </c>
      <c r="AX41" t="s">
        <v>28</v>
      </c>
      <c r="AY41" t="s">
        <v>132</v>
      </c>
      <c r="AZ41" t="s">
        <v>51</v>
      </c>
      <c r="BA41" t="s">
        <v>114</v>
      </c>
      <c r="BB41" t="s">
        <v>113</v>
      </c>
      <c r="BC41" t="s">
        <v>135</v>
      </c>
      <c r="BD41" t="s">
        <v>8</v>
      </c>
      <c r="BE41" t="s">
        <v>81</v>
      </c>
      <c r="BF41" t="s">
        <v>81</v>
      </c>
      <c r="BG41" t="s">
        <v>49</v>
      </c>
      <c r="BH41" t="s">
        <v>81</v>
      </c>
      <c r="BI41" t="s">
        <v>114</v>
      </c>
      <c r="BJ41" t="s">
        <v>43</v>
      </c>
      <c r="BK41" t="s">
        <v>28</v>
      </c>
      <c r="BL41" t="s">
        <v>124</v>
      </c>
      <c r="BM41" t="s">
        <v>21</v>
      </c>
      <c r="BN41" t="s">
        <v>132</v>
      </c>
      <c r="BO41" t="s">
        <v>16</v>
      </c>
      <c r="BP41" t="s">
        <v>40</v>
      </c>
      <c r="BQ41" t="s">
        <v>101</v>
      </c>
      <c r="BR41" t="s">
        <v>10</v>
      </c>
      <c r="BS41" t="s">
        <v>48</v>
      </c>
      <c r="BT41" t="s">
        <v>79</v>
      </c>
      <c r="BU41" t="s">
        <v>39</v>
      </c>
      <c r="BV41" t="s">
        <v>26</v>
      </c>
      <c r="BW41" t="s">
        <v>86</v>
      </c>
      <c r="BX41" t="s">
        <v>39</v>
      </c>
      <c r="BY41" t="s">
        <v>39</v>
      </c>
      <c r="BZ41" t="s">
        <v>106</v>
      </c>
      <c r="CA41" t="s">
        <v>19</v>
      </c>
      <c r="CB41" t="s">
        <v>135</v>
      </c>
      <c r="CC41" t="s">
        <v>111</v>
      </c>
      <c r="CD41" t="s">
        <v>40</v>
      </c>
      <c r="CE41" t="s">
        <v>31</v>
      </c>
      <c r="CF41" t="s">
        <v>122</v>
      </c>
      <c r="CG41" t="s">
        <v>33</v>
      </c>
      <c r="CH41" t="s">
        <v>93</v>
      </c>
      <c r="CI41" t="s">
        <v>33</v>
      </c>
      <c r="CJ41" t="s">
        <v>10</v>
      </c>
      <c r="CK41" t="s">
        <v>2</v>
      </c>
      <c r="CL41" t="s">
        <v>79</v>
      </c>
      <c r="CM41" t="s">
        <v>96</v>
      </c>
      <c r="CN41" t="s">
        <v>49</v>
      </c>
      <c r="CO41" t="s">
        <v>76</v>
      </c>
      <c r="CP41" t="s">
        <v>29</v>
      </c>
      <c r="CQ41" t="s">
        <v>14</v>
      </c>
      <c r="CR41" t="s">
        <v>14</v>
      </c>
      <c r="CS41" t="s">
        <v>47</v>
      </c>
      <c r="CT41" t="s">
        <v>25</v>
      </c>
      <c r="CU41" t="s">
        <v>28</v>
      </c>
      <c r="CV41" t="s">
        <v>130</v>
      </c>
      <c r="CW41" t="s">
        <v>79</v>
      </c>
      <c r="CX41" t="s">
        <v>16</v>
      </c>
      <c r="CY41" t="s">
        <v>105</v>
      </c>
      <c r="CZ41" t="s">
        <v>105</v>
      </c>
      <c r="DA41" t="s">
        <v>48</v>
      </c>
      <c r="DB41" t="s">
        <v>111</v>
      </c>
      <c r="DC41" t="s">
        <v>40</v>
      </c>
      <c r="DD41" t="s">
        <v>127</v>
      </c>
      <c r="DE41" t="s">
        <v>10</v>
      </c>
      <c r="DF41" t="s">
        <v>74</v>
      </c>
      <c r="DG41" t="s">
        <v>29</v>
      </c>
      <c r="DH41" t="s">
        <v>127</v>
      </c>
      <c r="DI41" t="s">
        <v>105</v>
      </c>
      <c r="DJ41" t="s">
        <v>74</v>
      </c>
      <c r="DK41" t="s">
        <v>74</v>
      </c>
      <c r="DL41" t="s">
        <v>43</v>
      </c>
      <c r="DM41" t="s">
        <v>49</v>
      </c>
      <c r="DN41" t="s">
        <v>81</v>
      </c>
      <c r="DO41" t="s">
        <v>43</v>
      </c>
      <c r="DP41" t="s">
        <v>62</v>
      </c>
      <c r="DQ41" t="s">
        <v>128</v>
      </c>
      <c r="DR41" t="s">
        <v>128</v>
      </c>
      <c r="DS41" t="s">
        <v>105</v>
      </c>
      <c r="DT41" t="s">
        <v>106</v>
      </c>
      <c r="DU41" t="s">
        <v>127</v>
      </c>
      <c r="DV41" t="s">
        <v>127</v>
      </c>
      <c r="DW41" t="s">
        <v>11</v>
      </c>
      <c r="DX41" t="s">
        <v>62</v>
      </c>
      <c r="DY41" t="s">
        <v>69</v>
      </c>
      <c r="DZ41" t="s">
        <v>10</v>
      </c>
      <c r="EA41" t="s">
        <v>69</v>
      </c>
      <c r="EB41" t="s">
        <v>101</v>
      </c>
      <c r="EC41" t="s">
        <v>130</v>
      </c>
      <c r="ED41" t="s">
        <v>11</v>
      </c>
      <c r="EE41" t="s">
        <v>11</v>
      </c>
      <c r="EF41" t="s">
        <v>11</v>
      </c>
      <c r="EG41" t="s">
        <v>130</v>
      </c>
      <c r="EH41" t="s">
        <v>11</v>
      </c>
      <c r="EI41" t="s">
        <v>11</v>
      </c>
    </row>
    <row r="42" spans="1:139" x14ac:dyDescent="0.2">
      <c r="A42" t="s">
        <v>16</v>
      </c>
      <c r="B42" t="s">
        <v>26</v>
      </c>
      <c r="C42" t="s">
        <v>136</v>
      </c>
      <c r="D42" t="s">
        <v>26</v>
      </c>
      <c r="E42" t="s">
        <v>96</v>
      </c>
      <c r="F42" t="s">
        <v>135</v>
      </c>
      <c r="G42" t="s">
        <v>114</v>
      </c>
      <c r="H42" t="s">
        <v>135</v>
      </c>
      <c r="I42" t="s">
        <v>49</v>
      </c>
      <c r="J42" t="s">
        <v>51</v>
      </c>
      <c r="K42" t="s">
        <v>114</v>
      </c>
      <c r="L42" t="s">
        <v>105</v>
      </c>
      <c r="M42" t="s">
        <v>86</v>
      </c>
      <c r="N42" t="s">
        <v>86</v>
      </c>
      <c r="O42" t="s">
        <v>49</v>
      </c>
      <c r="P42" t="s">
        <v>49</v>
      </c>
      <c r="Q42" t="s">
        <v>136</v>
      </c>
      <c r="R42" t="s">
        <v>135</v>
      </c>
      <c r="S42" t="s">
        <v>26</v>
      </c>
      <c r="T42" t="s">
        <v>113</v>
      </c>
      <c r="U42" t="s">
        <v>136</v>
      </c>
      <c r="V42" t="s">
        <v>18</v>
      </c>
      <c r="W42" t="s">
        <v>48</v>
      </c>
      <c r="X42" t="s">
        <v>31</v>
      </c>
      <c r="Y42" t="s">
        <v>18</v>
      </c>
      <c r="Z42" t="s">
        <v>81</v>
      </c>
      <c r="AA42" t="s">
        <v>26</v>
      </c>
      <c r="AB42" t="s">
        <v>136</v>
      </c>
      <c r="AC42" t="s">
        <v>32</v>
      </c>
      <c r="AD42" t="s">
        <v>132</v>
      </c>
      <c r="AE42" t="s">
        <v>114</v>
      </c>
      <c r="AF42" t="s">
        <v>81</v>
      </c>
      <c r="AG42" t="s">
        <v>33</v>
      </c>
      <c r="AH42" t="s">
        <v>114</v>
      </c>
      <c r="AI42" t="s">
        <v>39</v>
      </c>
      <c r="AJ42" t="s">
        <v>111</v>
      </c>
      <c r="AK42" t="s">
        <v>96</v>
      </c>
      <c r="AL42" t="s">
        <v>96</v>
      </c>
      <c r="AM42" t="s">
        <v>128</v>
      </c>
      <c r="AN42" t="s">
        <v>130</v>
      </c>
      <c r="AO42" t="s">
        <v>31</v>
      </c>
      <c r="AP42" t="s">
        <v>16</v>
      </c>
      <c r="AQ42" t="s">
        <v>93</v>
      </c>
      <c r="AR42" t="s">
        <v>33</v>
      </c>
      <c r="AS42" t="s">
        <v>33</v>
      </c>
      <c r="AT42" t="s">
        <v>128</v>
      </c>
      <c r="AU42" t="s">
        <v>76</v>
      </c>
      <c r="AV42" t="s">
        <v>43</v>
      </c>
      <c r="AW42" t="s">
        <v>127</v>
      </c>
      <c r="AX42" t="s">
        <v>10</v>
      </c>
      <c r="AY42" t="s">
        <v>14</v>
      </c>
      <c r="AZ42" t="s">
        <v>93</v>
      </c>
      <c r="BA42" t="s">
        <v>39</v>
      </c>
      <c r="BB42" t="s">
        <v>48</v>
      </c>
      <c r="BC42" t="s">
        <v>48</v>
      </c>
      <c r="BD42" t="s">
        <v>80</v>
      </c>
      <c r="BE42" t="s">
        <v>40</v>
      </c>
      <c r="BF42" t="s">
        <v>40</v>
      </c>
      <c r="BG42" t="s">
        <v>79</v>
      </c>
      <c r="BH42" t="s">
        <v>40</v>
      </c>
      <c r="BI42" t="s">
        <v>39</v>
      </c>
      <c r="BJ42" t="s">
        <v>11</v>
      </c>
      <c r="BK42" t="s">
        <v>10</v>
      </c>
      <c r="BL42" t="s">
        <v>81</v>
      </c>
      <c r="BM42" t="s">
        <v>128</v>
      </c>
      <c r="BN42" t="s">
        <v>14</v>
      </c>
      <c r="BO42" t="s">
        <v>21</v>
      </c>
      <c r="BP42" t="s">
        <v>28</v>
      </c>
      <c r="BQ42" t="s">
        <v>11</v>
      </c>
      <c r="BR42" t="s">
        <v>62</v>
      </c>
      <c r="BS42" t="s">
        <v>93</v>
      </c>
      <c r="BT42" t="s">
        <v>74</v>
      </c>
      <c r="BU42" t="s">
        <v>106</v>
      </c>
      <c r="BV42" t="s">
        <v>8</v>
      </c>
      <c r="BW42" t="s">
        <v>111</v>
      </c>
      <c r="BX42" t="s">
        <v>106</v>
      </c>
      <c r="BY42" t="s">
        <v>19</v>
      </c>
      <c r="BZ42" t="s">
        <v>127</v>
      </c>
      <c r="CA42" t="s">
        <v>105</v>
      </c>
      <c r="CB42" t="s">
        <v>51</v>
      </c>
      <c r="CC42" t="s">
        <v>89</v>
      </c>
      <c r="CD42" t="s">
        <v>28</v>
      </c>
      <c r="CE42" t="s">
        <v>16</v>
      </c>
      <c r="CF42" t="s">
        <v>135</v>
      </c>
      <c r="CG42" t="s">
        <v>2</v>
      </c>
      <c r="CH42" t="s">
        <v>101</v>
      </c>
      <c r="CI42" t="s">
        <v>2</v>
      </c>
      <c r="CJ42" t="s">
        <v>1</v>
      </c>
      <c r="CK42" t="s">
        <v>130</v>
      </c>
      <c r="CL42" t="s">
        <v>29</v>
      </c>
      <c r="CM42" t="s">
        <v>51</v>
      </c>
      <c r="CN42" t="s">
        <v>79</v>
      </c>
      <c r="CO42" t="s">
        <v>132</v>
      </c>
      <c r="CP42" t="s">
        <v>128</v>
      </c>
      <c r="CQ42" t="s">
        <v>105</v>
      </c>
      <c r="CR42" t="s">
        <v>105</v>
      </c>
      <c r="CS42" t="s">
        <v>49</v>
      </c>
      <c r="CT42" t="s">
        <v>81</v>
      </c>
      <c r="CU42" t="s">
        <v>10</v>
      </c>
      <c r="CV42" t="s">
        <v>36</v>
      </c>
      <c r="CW42" t="s">
        <v>29</v>
      </c>
      <c r="CX42" t="s">
        <v>21</v>
      </c>
      <c r="CY42" t="s">
        <v>62</v>
      </c>
      <c r="CZ42" t="s">
        <v>62</v>
      </c>
      <c r="DA42" t="s">
        <v>32</v>
      </c>
      <c r="DB42" t="s">
        <v>89</v>
      </c>
      <c r="DC42" t="s">
        <v>28</v>
      </c>
      <c r="DD42" t="s">
        <v>11</v>
      </c>
      <c r="DE42" t="s">
        <v>1</v>
      </c>
      <c r="DF42" t="s">
        <v>69</v>
      </c>
      <c r="DG42" t="s">
        <v>128</v>
      </c>
      <c r="DH42" t="s">
        <v>62</v>
      </c>
      <c r="DI42" t="s">
        <v>62</v>
      </c>
      <c r="DJ42" t="s">
        <v>69</v>
      </c>
      <c r="DK42" t="s">
        <v>10</v>
      </c>
      <c r="DL42" t="s">
        <v>11</v>
      </c>
      <c r="DM42" t="s">
        <v>79</v>
      </c>
      <c r="DN42" t="s">
        <v>40</v>
      </c>
      <c r="DO42" t="s">
        <v>11</v>
      </c>
      <c r="DP42" t="s">
        <v>73</v>
      </c>
      <c r="DQ42" t="s">
        <v>118</v>
      </c>
      <c r="DR42" t="s">
        <v>36</v>
      </c>
      <c r="DS42" t="s">
        <v>62</v>
      </c>
      <c r="DT42" t="s">
        <v>127</v>
      </c>
      <c r="DU42" t="s">
        <v>11</v>
      </c>
      <c r="DV42" t="s">
        <v>11</v>
      </c>
      <c r="DW42" t="s">
        <v>22</v>
      </c>
      <c r="DX42" t="s">
        <v>138</v>
      </c>
      <c r="DY42" t="s">
        <v>1</v>
      </c>
      <c r="DZ42" t="s">
        <v>62</v>
      </c>
      <c r="EA42" t="s">
        <v>1</v>
      </c>
      <c r="EB42" t="s">
        <v>130</v>
      </c>
      <c r="EC42" t="s">
        <v>36</v>
      </c>
      <c r="ED42" t="s">
        <v>5</v>
      </c>
      <c r="EE42" t="s">
        <v>5</v>
      </c>
      <c r="EF42" t="s">
        <v>5</v>
      </c>
      <c r="EG42" t="s">
        <v>100</v>
      </c>
      <c r="EH42" t="s">
        <v>100</v>
      </c>
      <c r="EI42" t="s">
        <v>52</v>
      </c>
    </row>
    <row r="43" spans="1:139" x14ac:dyDescent="0.2">
      <c r="A43" t="s">
        <v>89</v>
      </c>
      <c r="B43" t="s">
        <v>96</v>
      </c>
      <c r="C43" t="s">
        <v>96</v>
      </c>
      <c r="D43" t="s">
        <v>136</v>
      </c>
      <c r="E43" t="s">
        <v>135</v>
      </c>
      <c r="F43" t="s">
        <v>86</v>
      </c>
      <c r="G43" t="s">
        <v>81</v>
      </c>
      <c r="H43" t="s">
        <v>86</v>
      </c>
      <c r="I43" t="s">
        <v>8</v>
      </c>
      <c r="J43" t="s">
        <v>111</v>
      </c>
      <c r="K43" t="s">
        <v>76</v>
      </c>
      <c r="L43" t="s">
        <v>10</v>
      </c>
      <c r="M43" t="s">
        <v>114</v>
      </c>
      <c r="N43" t="s">
        <v>114</v>
      </c>
      <c r="O43" t="s">
        <v>31</v>
      </c>
      <c r="P43" t="s">
        <v>31</v>
      </c>
      <c r="Q43" t="s">
        <v>135</v>
      </c>
      <c r="R43" t="s">
        <v>114</v>
      </c>
      <c r="S43" t="s">
        <v>136</v>
      </c>
      <c r="T43" t="s">
        <v>114</v>
      </c>
      <c r="U43" t="s">
        <v>96</v>
      </c>
      <c r="V43" t="s">
        <v>31</v>
      </c>
      <c r="W43" t="s">
        <v>39</v>
      </c>
      <c r="X43" t="s">
        <v>48</v>
      </c>
      <c r="Y43" t="s">
        <v>31</v>
      </c>
      <c r="Z43" t="s">
        <v>49</v>
      </c>
      <c r="AA43" t="s">
        <v>136</v>
      </c>
      <c r="AB43" t="s">
        <v>135</v>
      </c>
      <c r="AC43" t="s">
        <v>106</v>
      </c>
      <c r="AD43" t="s">
        <v>40</v>
      </c>
      <c r="AE43" t="s">
        <v>81</v>
      </c>
      <c r="AF43" t="s">
        <v>49</v>
      </c>
      <c r="AG43" t="s">
        <v>32</v>
      </c>
      <c r="AH43" t="s">
        <v>81</v>
      </c>
      <c r="AI43" t="s">
        <v>132</v>
      </c>
      <c r="AJ43" t="s">
        <v>132</v>
      </c>
      <c r="AK43" t="s">
        <v>113</v>
      </c>
      <c r="AL43" t="s">
        <v>113</v>
      </c>
      <c r="AM43" t="s">
        <v>130</v>
      </c>
      <c r="AN43" t="s">
        <v>11</v>
      </c>
      <c r="AO43" t="s">
        <v>51</v>
      </c>
      <c r="AP43" t="s">
        <v>93</v>
      </c>
      <c r="AQ43" t="s">
        <v>89</v>
      </c>
      <c r="AR43" t="s">
        <v>93</v>
      </c>
      <c r="AS43" t="s">
        <v>32</v>
      </c>
      <c r="AT43" t="s">
        <v>130</v>
      </c>
      <c r="AU43" t="s">
        <v>81</v>
      </c>
      <c r="AV43" t="s">
        <v>105</v>
      </c>
      <c r="AW43" t="s">
        <v>105</v>
      </c>
      <c r="AX43" t="s">
        <v>128</v>
      </c>
      <c r="AY43" t="s">
        <v>28</v>
      </c>
      <c r="AZ43" t="s">
        <v>32</v>
      </c>
      <c r="BA43" t="s">
        <v>40</v>
      </c>
      <c r="BB43" t="s">
        <v>39</v>
      </c>
      <c r="BC43" t="s">
        <v>111</v>
      </c>
      <c r="BD43" t="s">
        <v>33</v>
      </c>
      <c r="BE43" t="s">
        <v>79</v>
      </c>
      <c r="BF43" t="s">
        <v>79</v>
      </c>
      <c r="BG43" t="s">
        <v>79</v>
      </c>
      <c r="BH43" t="s">
        <v>79</v>
      </c>
      <c r="BI43" t="s">
        <v>40</v>
      </c>
      <c r="BJ43" t="s">
        <v>62</v>
      </c>
      <c r="BK43" t="s">
        <v>69</v>
      </c>
      <c r="BL43" t="s">
        <v>49</v>
      </c>
      <c r="BM43" t="s">
        <v>130</v>
      </c>
      <c r="BN43" t="s">
        <v>28</v>
      </c>
      <c r="BO43" t="s">
        <v>2</v>
      </c>
      <c r="BP43" t="s">
        <v>74</v>
      </c>
      <c r="BQ43" t="s">
        <v>11</v>
      </c>
      <c r="BR43" t="s">
        <v>1</v>
      </c>
      <c r="BS43" t="s">
        <v>89</v>
      </c>
      <c r="BT43" t="s">
        <v>29</v>
      </c>
      <c r="BU43" t="s">
        <v>14</v>
      </c>
      <c r="BV43" t="s">
        <v>129</v>
      </c>
      <c r="BW43" t="s">
        <v>39</v>
      </c>
      <c r="BX43" t="s">
        <v>28</v>
      </c>
      <c r="BY43" t="s">
        <v>28</v>
      </c>
      <c r="BZ43" t="s">
        <v>105</v>
      </c>
      <c r="CA43" t="s">
        <v>10</v>
      </c>
      <c r="CB43" t="s">
        <v>111</v>
      </c>
      <c r="CC43" t="s">
        <v>19</v>
      </c>
      <c r="CD43" t="s">
        <v>29</v>
      </c>
      <c r="CE43" t="s">
        <v>33</v>
      </c>
      <c r="CF43" t="s">
        <v>86</v>
      </c>
      <c r="CG43" t="s">
        <v>101</v>
      </c>
      <c r="CH43" t="s">
        <v>127</v>
      </c>
      <c r="CI43" t="s">
        <v>43</v>
      </c>
      <c r="CJ43" t="s">
        <v>118</v>
      </c>
      <c r="CK43" t="s">
        <v>11</v>
      </c>
      <c r="CL43" t="s">
        <v>2</v>
      </c>
      <c r="CM43" t="s">
        <v>48</v>
      </c>
      <c r="CN43" t="s">
        <v>80</v>
      </c>
      <c r="CO43" t="s">
        <v>40</v>
      </c>
      <c r="CP43" t="s">
        <v>128</v>
      </c>
      <c r="CQ43" t="s">
        <v>10</v>
      </c>
      <c r="CR43" t="s">
        <v>10</v>
      </c>
      <c r="CS43" t="s">
        <v>18</v>
      </c>
      <c r="CT43" t="s">
        <v>18</v>
      </c>
      <c r="CU43" t="s">
        <v>69</v>
      </c>
      <c r="CV43" t="s">
        <v>52</v>
      </c>
      <c r="CW43" t="s">
        <v>21</v>
      </c>
      <c r="CX43" t="s">
        <v>101</v>
      </c>
      <c r="CY43" t="s">
        <v>62</v>
      </c>
      <c r="CZ43" t="s">
        <v>1</v>
      </c>
      <c r="DA43" t="s">
        <v>106</v>
      </c>
      <c r="DB43" t="s">
        <v>14</v>
      </c>
      <c r="DC43" t="s">
        <v>74</v>
      </c>
      <c r="DD43" t="s">
        <v>62</v>
      </c>
      <c r="DE43" t="s">
        <v>118</v>
      </c>
      <c r="DF43" t="s">
        <v>128</v>
      </c>
      <c r="DG43" t="s">
        <v>130</v>
      </c>
      <c r="DH43" t="s">
        <v>62</v>
      </c>
      <c r="DI43" t="s">
        <v>62</v>
      </c>
      <c r="DJ43" t="s">
        <v>128</v>
      </c>
      <c r="DK43" t="s">
        <v>128</v>
      </c>
      <c r="DL43" t="s">
        <v>62</v>
      </c>
      <c r="DM43" t="s">
        <v>16</v>
      </c>
      <c r="DN43" t="s">
        <v>79</v>
      </c>
      <c r="DO43" t="s">
        <v>11</v>
      </c>
      <c r="DP43" t="s">
        <v>116</v>
      </c>
      <c r="DQ43" t="s">
        <v>36</v>
      </c>
      <c r="DR43" t="s">
        <v>100</v>
      </c>
      <c r="DS43" t="s">
        <v>1</v>
      </c>
      <c r="DT43" t="s">
        <v>105</v>
      </c>
      <c r="DU43" t="s">
        <v>62</v>
      </c>
      <c r="DV43" t="s">
        <v>62</v>
      </c>
      <c r="DW43" t="s">
        <v>73</v>
      </c>
      <c r="DX43" t="s">
        <v>137</v>
      </c>
      <c r="DY43" t="s">
        <v>36</v>
      </c>
      <c r="DZ43" t="s">
        <v>1</v>
      </c>
      <c r="EA43" t="s">
        <v>36</v>
      </c>
      <c r="EB43" t="s">
        <v>11</v>
      </c>
      <c r="EC43" t="s">
        <v>100</v>
      </c>
      <c r="ED43" t="s">
        <v>138</v>
      </c>
      <c r="EE43" t="s">
        <v>138</v>
      </c>
      <c r="EF43" t="s">
        <v>138</v>
      </c>
      <c r="EG43" t="s">
        <v>5</v>
      </c>
      <c r="EH43" t="s">
        <v>5</v>
      </c>
      <c r="EI43" t="s">
        <v>22</v>
      </c>
    </row>
    <row r="44" spans="1:139" x14ac:dyDescent="0.2">
      <c r="A44" t="s">
        <v>33</v>
      </c>
      <c r="B44" t="s">
        <v>136</v>
      </c>
      <c r="C44" t="s">
        <v>136</v>
      </c>
      <c r="D44" t="s">
        <v>26</v>
      </c>
      <c r="E44" t="s">
        <v>96</v>
      </c>
      <c r="F44" t="s">
        <v>135</v>
      </c>
      <c r="G44" t="s">
        <v>114</v>
      </c>
      <c r="H44" t="s">
        <v>135</v>
      </c>
      <c r="I44" t="s">
        <v>49</v>
      </c>
      <c r="J44" t="s">
        <v>51</v>
      </c>
      <c r="K44" t="s">
        <v>114</v>
      </c>
      <c r="L44" t="s">
        <v>10</v>
      </c>
      <c r="M44" t="s">
        <v>86</v>
      </c>
      <c r="N44" t="s">
        <v>114</v>
      </c>
      <c r="O44" t="s">
        <v>18</v>
      </c>
      <c r="P44" t="s">
        <v>18</v>
      </c>
      <c r="Q44" t="s">
        <v>136</v>
      </c>
      <c r="R44" t="s">
        <v>113</v>
      </c>
      <c r="S44" t="s">
        <v>26</v>
      </c>
      <c r="T44" t="s">
        <v>86</v>
      </c>
      <c r="U44" t="s">
        <v>136</v>
      </c>
      <c r="V44" t="s">
        <v>18</v>
      </c>
      <c r="W44" t="s">
        <v>48</v>
      </c>
      <c r="X44" t="s">
        <v>129</v>
      </c>
      <c r="Y44" t="s">
        <v>8</v>
      </c>
      <c r="Z44" t="s">
        <v>81</v>
      </c>
      <c r="AA44" t="s">
        <v>26</v>
      </c>
      <c r="AB44" t="s">
        <v>96</v>
      </c>
      <c r="AC44" t="s">
        <v>32</v>
      </c>
      <c r="AD44" t="s">
        <v>132</v>
      </c>
      <c r="AE44" t="s">
        <v>114</v>
      </c>
      <c r="AF44" t="s">
        <v>81</v>
      </c>
      <c r="AG44" t="s">
        <v>33</v>
      </c>
      <c r="AH44" t="s">
        <v>76</v>
      </c>
      <c r="AI44" t="s">
        <v>39</v>
      </c>
      <c r="AJ44" t="s">
        <v>39</v>
      </c>
      <c r="AK44" t="s">
        <v>34</v>
      </c>
      <c r="AL44" t="s">
        <v>96</v>
      </c>
      <c r="AM44" t="s">
        <v>128</v>
      </c>
      <c r="AN44" t="s">
        <v>130</v>
      </c>
      <c r="AO44" t="s">
        <v>31</v>
      </c>
      <c r="AP44" t="s">
        <v>33</v>
      </c>
      <c r="AQ44" t="s">
        <v>93</v>
      </c>
      <c r="AR44" t="s">
        <v>33</v>
      </c>
      <c r="AS44" t="s">
        <v>93</v>
      </c>
      <c r="AT44" t="s">
        <v>128</v>
      </c>
      <c r="AU44" t="s">
        <v>81</v>
      </c>
      <c r="AV44" t="s">
        <v>127</v>
      </c>
      <c r="AW44" t="s">
        <v>127</v>
      </c>
      <c r="AX44" t="s">
        <v>10</v>
      </c>
      <c r="AY44" t="s">
        <v>28</v>
      </c>
      <c r="AZ44" t="s">
        <v>93</v>
      </c>
      <c r="BA44" t="s">
        <v>39</v>
      </c>
      <c r="BB44" t="s">
        <v>111</v>
      </c>
      <c r="BC44" t="s">
        <v>48</v>
      </c>
      <c r="BD44" t="s">
        <v>16</v>
      </c>
      <c r="BE44" t="s">
        <v>40</v>
      </c>
      <c r="BF44" t="s">
        <v>40</v>
      </c>
      <c r="BG44" t="s">
        <v>79</v>
      </c>
      <c r="BH44" t="s">
        <v>40</v>
      </c>
      <c r="BI44" t="s">
        <v>132</v>
      </c>
      <c r="BJ44" t="s">
        <v>11</v>
      </c>
      <c r="BK44" t="s">
        <v>10</v>
      </c>
      <c r="BL44" t="s">
        <v>81</v>
      </c>
      <c r="BM44" t="s">
        <v>130</v>
      </c>
      <c r="BN44" t="s">
        <v>14</v>
      </c>
      <c r="BO44" t="s">
        <v>21</v>
      </c>
      <c r="BP44" t="s">
        <v>28</v>
      </c>
      <c r="BQ44" t="s">
        <v>11</v>
      </c>
      <c r="BR44" t="s">
        <v>1</v>
      </c>
      <c r="BS44" t="s">
        <v>32</v>
      </c>
      <c r="BT44" t="s">
        <v>74</v>
      </c>
      <c r="BU44" t="s">
        <v>106</v>
      </c>
      <c r="BV44" t="s">
        <v>31</v>
      </c>
      <c r="BW44" t="s">
        <v>111</v>
      </c>
      <c r="BX44" t="s">
        <v>19</v>
      </c>
      <c r="BY44" t="s">
        <v>14</v>
      </c>
      <c r="BZ44" t="s">
        <v>105</v>
      </c>
      <c r="CA44" t="s">
        <v>105</v>
      </c>
      <c r="CB44" t="s">
        <v>48</v>
      </c>
      <c r="CC44" t="s">
        <v>89</v>
      </c>
      <c r="CD44" t="s">
        <v>74</v>
      </c>
      <c r="CE44" t="s">
        <v>16</v>
      </c>
      <c r="CF44" t="s">
        <v>135</v>
      </c>
      <c r="CG44" t="s">
        <v>2</v>
      </c>
      <c r="CH44" t="s">
        <v>43</v>
      </c>
      <c r="CI44" t="s">
        <v>101</v>
      </c>
      <c r="CJ44" t="s">
        <v>1</v>
      </c>
      <c r="CK44" t="s">
        <v>130</v>
      </c>
      <c r="CL44" t="s">
        <v>29</v>
      </c>
      <c r="CM44" t="s">
        <v>51</v>
      </c>
      <c r="CN44" t="s">
        <v>79</v>
      </c>
      <c r="CO44" t="s">
        <v>40</v>
      </c>
      <c r="CP44" t="s">
        <v>128</v>
      </c>
      <c r="CQ44" t="s">
        <v>105</v>
      </c>
      <c r="CR44" t="s">
        <v>105</v>
      </c>
      <c r="CS44" t="s">
        <v>49</v>
      </c>
      <c r="CT44" t="s">
        <v>49</v>
      </c>
      <c r="CU44" t="s">
        <v>10</v>
      </c>
      <c r="CV44" t="s">
        <v>100</v>
      </c>
      <c r="CW44" t="s">
        <v>29</v>
      </c>
      <c r="CX44" t="s">
        <v>2</v>
      </c>
      <c r="CY44" t="s">
        <v>62</v>
      </c>
      <c r="CZ44" t="s">
        <v>62</v>
      </c>
      <c r="DA44" t="s">
        <v>89</v>
      </c>
      <c r="DB44" t="s">
        <v>106</v>
      </c>
      <c r="DC44" t="s">
        <v>28</v>
      </c>
      <c r="DD44" t="s">
        <v>11</v>
      </c>
      <c r="DE44" t="s">
        <v>1</v>
      </c>
      <c r="DF44" t="s">
        <v>69</v>
      </c>
      <c r="DG44" t="s">
        <v>128</v>
      </c>
      <c r="DH44" t="s">
        <v>62</v>
      </c>
      <c r="DI44" t="s">
        <v>62</v>
      </c>
      <c r="DJ44" t="s">
        <v>128</v>
      </c>
      <c r="DK44" t="s">
        <v>69</v>
      </c>
      <c r="DL44" t="s">
        <v>11</v>
      </c>
      <c r="DM44" t="s">
        <v>79</v>
      </c>
      <c r="DN44" t="s">
        <v>79</v>
      </c>
      <c r="DO44" t="s">
        <v>11</v>
      </c>
      <c r="DP44" t="s">
        <v>137</v>
      </c>
      <c r="DQ44" t="s">
        <v>118</v>
      </c>
      <c r="DR44" t="s">
        <v>36</v>
      </c>
      <c r="DS44" t="s">
        <v>62</v>
      </c>
      <c r="DT44" t="s">
        <v>127</v>
      </c>
      <c r="DU44" t="s">
        <v>62</v>
      </c>
      <c r="DV44" t="s">
        <v>11</v>
      </c>
      <c r="DW44" t="s">
        <v>138</v>
      </c>
      <c r="DX44" t="s">
        <v>138</v>
      </c>
      <c r="DY44" t="s">
        <v>118</v>
      </c>
      <c r="DZ44" t="s">
        <v>62</v>
      </c>
      <c r="EA44" t="s">
        <v>1</v>
      </c>
      <c r="EB44" t="s">
        <v>11</v>
      </c>
      <c r="EC44" t="s">
        <v>36</v>
      </c>
      <c r="ED44" t="s">
        <v>22</v>
      </c>
      <c r="EE44" t="s">
        <v>5</v>
      </c>
      <c r="EF44" t="s">
        <v>5</v>
      </c>
      <c r="EG44" t="s">
        <v>100</v>
      </c>
      <c r="EH44" t="s">
        <v>52</v>
      </c>
      <c r="EI44" t="s">
        <v>5</v>
      </c>
    </row>
    <row r="45" spans="1:139" x14ac:dyDescent="0.2">
      <c r="A45" t="s">
        <v>34</v>
      </c>
      <c r="B45" t="s">
        <v>136</v>
      </c>
      <c r="C45" t="s">
        <v>96</v>
      </c>
      <c r="D45" t="s">
        <v>26</v>
      </c>
      <c r="E45" t="s">
        <v>135</v>
      </c>
      <c r="F45" t="s">
        <v>86</v>
      </c>
      <c r="G45" t="s">
        <v>81</v>
      </c>
      <c r="H45" t="s">
        <v>113</v>
      </c>
      <c r="I45" t="s">
        <v>18</v>
      </c>
      <c r="J45" t="s">
        <v>48</v>
      </c>
      <c r="K45" t="s">
        <v>114</v>
      </c>
      <c r="L45" t="s">
        <v>10</v>
      </c>
      <c r="M45" t="s">
        <v>114</v>
      </c>
      <c r="N45" t="s">
        <v>114</v>
      </c>
      <c r="O45" t="s">
        <v>8</v>
      </c>
      <c r="P45" t="s">
        <v>8</v>
      </c>
      <c r="Q45" t="s">
        <v>96</v>
      </c>
      <c r="R45" t="s">
        <v>86</v>
      </c>
      <c r="S45" t="s">
        <v>136</v>
      </c>
      <c r="T45" t="s">
        <v>114</v>
      </c>
      <c r="U45" t="s">
        <v>96</v>
      </c>
      <c r="V45" t="s">
        <v>31</v>
      </c>
      <c r="W45" t="s">
        <v>111</v>
      </c>
      <c r="X45" t="s">
        <v>51</v>
      </c>
      <c r="Y45" t="s">
        <v>31</v>
      </c>
      <c r="Z45" t="s">
        <v>49</v>
      </c>
      <c r="AA45" t="s">
        <v>136</v>
      </c>
      <c r="AB45" t="s">
        <v>135</v>
      </c>
      <c r="AC45" t="s">
        <v>89</v>
      </c>
      <c r="AD45" t="s">
        <v>40</v>
      </c>
      <c r="AE45" t="s">
        <v>76</v>
      </c>
      <c r="AF45" t="s">
        <v>49</v>
      </c>
      <c r="AG45" t="s">
        <v>93</v>
      </c>
      <c r="AH45" t="s">
        <v>81</v>
      </c>
      <c r="AI45" t="s">
        <v>132</v>
      </c>
      <c r="AJ45" t="s">
        <v>39</v>
      </c>
      <c r="AK45" t="s">
        <v>135</v>
      </c>
      <c r="AL45" t="s">
        <v>135</v>
      </c>
      <c r="AM45" t="s">
        <v>130</v>
      </c>
      <c r="AN45" t="s">
        <v>11</v>
      </c>
      <c r="AO45" t="s">
        <v>51</v>
      </c>
      <c r="AP45" t="s">
        <v>33</v>
      </c>
      <c r="AQ45" t="s">
        <v>32</v>
      </c>
      <c r="AR45" t="s">
        <v>93</v>
      </c>
      <c r="AS45" t="s">
        <v>34</v>
      </c>
      <c r="AT45" t="s">
        <v>130</v>
      </c>
      <c r="AU45" t="s">
        <v>81</v>
      </c>
      <c r="AV45" t="s">
        <v>127</v>
      </c>
      <c r="AW45" t="s">
        <v>105</v>
      </c>
      <c r="AX45" t="s">
        <v>69</v>
      </c>
      <c r="AY45" t="s">
        <v>28</v>
      </c>
      <c r="AZ45" t="s">
        <v>32</v>
      </c>
      <c r="BA45" t="s">
        <v>132</v>
      </c>
      <c r="BB45" t="s">
        <v>39</v>
      </c>
      <c r="BC45" t="s">
        <v>111</v>
      </c>
      <c r="BD45" t="s">
        <v>33</v>
      </c>
      <c r="BE45" t="s">
        <v>79</v>
      </c>
      <c r="BF45" t="s">
        <v>79</v>
      </c>
      <c r="BG45" t="s">
        <v>79</v>
      </c>
      <c r="BH45" t="s">
        <v>40</v>
      </c>
      <c r="BI45" t="s">
        <v>40</v>
      </c>
      <c r="BJ45" t="s">
        <v>62</v>
      </c>
      <c r="BK45" t="s">
        <v>10</v>
      </c>
      <c r="BL45" t="s">
        <v>81</v>
      </c>
      <c r="BM45" t="s">
        <v>130</v>
      </c>
      <c r="BN45" t="s">
        <v>28</v>
      </c>
      <c r="BO45" t="s">
        <v>2</v>
      </c>
      <c r="BP45" t="s">
        <v>74</v>
      </c>
      <c r="BQ45" t="s">
        <v>11</v>
      </c>
      <c r="BR45" t="s">
        <v>1</v>
      </c>
      <c r="BS45" t="s">
        <v>89</v>
      </c>
      <c r="BT45" t="s">
        <v>29</v>
      </c>
      <c r="BU45" t="s">
        <v>14</v>
      </c>
      <c r="BV45" t="s">
        <v>31</v>
      </c>
      <c r="BW45" t="s">
        <v>39</v>
      </c>
      <c r="BX45" t="s">
        <v>14</v>
      </c>
      <c r="BY45" t="s">
        <v>28</v>
      </c>
      <c r="BZ45" t="s">
        <v>105</v>
      </c>
      <c r="CA45" t="s">
        <v>105</v>
      </c>
      <c r="CB45" t="s">
        <v>48</v>
      </c>
      <c r="CC45" t="s">
        <v>106</v>
      </c>
      <c r="CD45" t="s">
        <v>74</v>
      </c>
      <c r="CE45" t="s">
        <v>33</v>
      </c>
      <c r="CF45" t="s">
        <v>113</v>
      </c>
      <c r="CG45" t="s">
        <v>101</v>
      </c>
      <c r="CH45" t="s">
        <v>43</v>
      </c>
      <c r="CI45" t="s">
        <v>43</v>
      </c>
      <c r="CJ45" t="s">
        <v>118</v>
      </c>
      <c r="CK45" t="s">
        <v>11</v>
      </c>
      <c r="CL45" t="s">
        <v>21</v>
      </c>
      <c r="CM45" t="s">
        <v>48</v>
      </c>
      <c r="CN45" t="s">
        <v>79</v>
      </c>
      <c r="CO45" t="s">
        <v>40</v>
      </c>
      <c r="CP45" t="s">
        <v>128</v>
      </c>
      <c r="CQ45" t="s">
        <v>10</v>
      </c>
      <c r="CR45" t="s">
        <v>10</v>
      </c>
      <c r="CS45" t="s">
        <v>18</v>
      </c>
      <c r="CT45" t="s">
        <v>49</v>
      </c>
      <c r="CU45" t="s">
        <v>69</v>
      </c>
      <c r="CV45" t="s">
        <v>100</v>
      </c>
      <c r="CW45" t="s">
        <v>21</v>
      </c>
      <c r="CX45" t="s">
        <v>2</v>
      </c>
      <c r="CY45" t="s">
        <v>62</v>
      </c>
      <c r="CZ45" t="s">
        <v>62</v>
      </c>
      <c r="DA45" t="s">
        <v>106</v>
      </c>
      <c r="DB45" t="s">
        <v>19</v>
      </c>
      <c r="DC45" t="s">
        <v>28</v>
      </c>
      <c r="DD45" t="s">
        <v>62</v>
      </c>
      <c r="DE45" t="s">
        <v>1</v>
      </c>
      <c r="DF45" t="s">
        <v>128</v>
      </c>
      <c r="DG45" t="s">
        <v>128</v>
      </c>
      <c r="DH45" t="s">
        <v>62</v>
      </c>
      <c r="DI45" t="s">
        <v>62</v>
      </c>
      <c r="DJ45" t="s">
        <v>128</v>
      </c>
      <c r="DK45" t="s">
        <v>128</v>
      </c>
      <c r="DL45" t="s">
        <v>11</v>
      </c>
      <c r="DM45" t="s">
        <v>80</v>
      </c>
      <c r="DN45" t="s">
        <v>79</v>
      </c>
      <c r="DO45" t="s">
        <v>11</v>
      </c>
      <c r="DP45" t="s">
        <v>116</v>
      </c>
      <c r="DQ45" t="s">
        <v>36</v>
      </c>
      <c r="DR45" t="s">
        <v>100</v>
      </c>
      <c r="DS45" t="s">
        <v>1</v>
      </c>
      <c r="DT45" t="s">
        <v>105</v>
      </c>
      <c r="DU45" t="s">
        <v>62</v>
      </c>
      <c r="DV45" t="s">
        <v>62</v>
      </c>
      <c r="DW45" t="s">
        <v>138</v>
      </c>
      <c r="DX45" t="s">
        <v>137</v>
      </c>
      <c r="DY45" t="s">
        <v>36</v>
      </c>
      <c r="DZ45" t="s">
        <v>1</v>
      </c>
      <c r="EA45" t="s">
        <v>118</v>
      </c>
      <c r="EB45" t="s">
        <v>11</v>
      </c>
      <c r="EC45" t="s">
        <v>100</v>
      </c>
      <c r="ED45" t="s">
        <v>138</v>
      </c>
      <c r="EE45" t="s">
        <v>22</v>
      </c>
      <c r="EF45" t="s">
        <v>138</v>
      </c>
      <c r="EG45" t="s">
        <v>52</v>
      </c>
      <c r="EH45" t="s">
        <v>5</v>
      </c>
      <c r="EI45" t="s">
        <v>5</v>
      </c>
    </row>
    <row r="46" spans="1:139" x14ac:dyDescent="0.2">
      <c r="A46" t="s">
        <v>95</v>
      </c>
      <c r="B46" t="s">
        <v>79</v>
      </c>
      <c r="C46" t="s">
        <v>80</v>
      </c>
      <c r="D46" t="s">
        <v>79</v>
      </c>
      <c r="E46" t="s">
        <v>33</v>
      </c>
      <c r="F46" t="s">
        <v>93</v>
      </c>
      <c r="G46" t="s">
        <v>106</v>
      </c>
      <c r="H46" t="s">
        <v>33</v>
      </c>
      <c r="I46" t="s">
        <v>74</v>
      </c>
      <c r="J46" t="s">
        <v>2</v>
      </c>
      <c r="K46" t="s">
        <v>89</v>
      </c>
      <c r="L46" t="s">
        <v>73</v>
      </c>
      <c r="M46" t="s">
        <v>32</v>
      </c>
      <c r="N46" t="s">
        <v>89</v>
      </c>
      <c r="O46" t="s">
        <v>74</v>
      </c>
      <c r="P46" t="s">
        <v>74</v>
      </c>
      <c r="Q46" t="s">
        <v>16</v>
      </c>
      <c r="R46" t="s">
        <v>93</v>
      </c>
      <c r="S46" t="s">
        <v>79</v>
      </c>
      <c r="T46" t="s">
        <v>32</v>
      </c>
      <c r="U46" t="s">
        <v>80</v>
      </c>
      <c r="V46" t="s">
        <v>74</v>
      </c>
      <c r="W46" t="s">
        <v>101</v>
      </c>
      <c r="X46" t="s">
        <v>21</v>
      </c>
      <c r="Y46" t="s">
        <v>29</v>
      </c>
      <c r="Z46" t="s">
        <v>28</v>
      </c>
      <c r="AA46" t="s">
        <v>79</v>
      </c>
      <c r="AB46" t="s">
        <v>16</v>
      </c>
      <c r="AC46" t="s">
        <v>11</v>
      </c>
      <c r="AD46" t="s">
        <v>105</v>
      </c>
      <c r="AE46" t="s">
        <v>106</v>
      </c>
      <c r="AF46" t="s">
        <v>28</v>
      </c>
      <c r="AG46" t="s">
        <v>130</v>
      </c>
      <c r="AH46" t="s">
        <v>19</v>
      </c>
      <c r="AI46" t="s">
        <v>127</v>
      </c>
      <c r="AJ46" t="s">
        <v>43</v>
      </c>
      <c r="AK46" t="s">
        <v>33</v>
      </c>
      <c r="AL46" t="s">
        <v>33</v>
      </c>
      <c r="AM46" t="s">
        <v>95</v>
      </c>
      <c r="AN46" t="s">
        <v>123</v>
      </c>
      <c r="AO46" t="s">
        <v>21</v>
      </c>
      <c r="AP46" t="s">
        <v>128</v>
      </c>
      <c r="AQ46" t="s">
        <v>130</v>
      </c>
      <c r="AR46" t="s">
        <v>128</v>
      </c>
      <c r="AS46" t="s">
        <v>130</v>
      </c>
      <c r="AT46" t="s">
        <v>95</v>
      </c>
      <c r="AU46" t="s">
        <v>14</v>
      </c>
      <c r="AV46" t="s">
        <v>5</v>
      </c>
      <c r="AW46" t="s">
        <v>5</v>
      </c>
      <c r="AX46" t="s">
        <v>116</v>
      </c>
      <c r="AY46" t="s">
        <v>62</v>
      </c>
      <c r="AZ46" t="s">
        <v>130</v>
      </c>
      <c r="BA46" t="s">
        <v>127</v>
      </c>
      <c r="BB46" t="s">
        <v>43</v>
      </c>
      <c r="BC46" t="s">
        <v>101</v>
      </c>
      <c r="BD46" t="s">
        <v>128</v>
      </c>
      <c r="BE46" t="s">
        <v>105</v>
      </c>
      <c r="BF46" t="s">
        <v>10</v>
      </c>
      <c r="BG46" t="s">
        <v>10</v>
      </c>
      <c r="BH46" t="s">
        <v>105</v>
      </c>
      <c r="BI46" t="s">
        <v>127</v>
      </c>
      <c r="BJ46" t="s">
        <v>3</v>
      </c>
      <c r="BK46" t="s">
        <v>137</v>
      </c>
      <c r="BL46" t="s">
        <v>14</v>
      </c>
      <c r="BM46" t="s">
        <v>95</v>
      </c>
      <c r="BN46" t="s">
        <v>62</v>
      </c>
      <c r="BO46" t="s">
        <v>36</v>
      </c>
      <c r="BP46" t="s">
        <v>62</v>
      </c>
      <c r="BQ46" t="s">
        <v>3</v>
      </c>
      <c r="BR46" t="s">
        <v>35</v>
      </c>
      <c r="BS46" t="s">
        <v>130</v>
      </c>
      <c r="BT46" t="s">
        <v>1</v>
      </c>
      <c r="BU46" t="s">
        <v>11</v>
      </c>
      <c r="BV46" t="s">
        <v>29</v>
      </c>
      <c r="BW46" t="s">
        <v>43</v>
      </c>
      <c r="BX46" t="s">
        <v>11</v>
      </c>
      <c r="BY46" t="s">
        <v>62</v>
      </c>
      <c r="BZ46" t="s">
        <v>22</v>
      </c>
      <c r="CA46" t="s">
        <v>138</v>
      </c>
      <c r="CB46" t="s">
        <v>2</v>
      </c>
      <c r="CC46" t="s">
        <v>11</v>
      </c>
      <c r="CD46" t="s">
        <v>62</v>
      </c>
      <c r="CE46" t="s">
        <v>128</v>
      </c>
      <c r="CF46" t="s">
        <v>93</v>
      </c>
      <c r="CG46" t="s">
        <v>36</v>
      </c>
      <c r="CH46" t="s">
        <v>100</v>
      </c>
      <c r="CI46" t="s">
        <v>36</v>
      </c>
      <c r="CJ46" t="s">
        <v>109</v>
      </c>
      <c r="CK46" t="s">
        <v>123</v>
      </c>
      <c r="CL46" t="s">
        <v>118</v>
      </c>
      <c r="CM46" t="s">
        <v>2</v>
      </c>
      <c r="CN46" t="s">
        <v>10</v>
      </c>
      <c r="CO46" t="s">
        <v>105</v>
      </c>
      <c r="CP46" t="s">
        <v>91</v>
      </c>
      <c r="CQ46" t="s">
        <v>138</v>
      </c>
      <c r="CR46" t="s">
        <v>138</v>
      </c>
      <c r="CS46" t="s">
        <v>28</v>
      </c>
      <c r="CT46" t="s">
        <v>28</v>
      </c>
      <c r="CU46" t="s">
        <v>137</v>
      </c>
      <c r="CV46" t="s">
        <v>107</v>
      </c>
      <c r="CW46" t="s">
        <v>1</v>
      </c>
      <c r="CX46" t="s">
        <v>36</v>
      </c>
      <c r="CY46" t="s">
        <v>104</v>
      </c>
      <c r="CZ46" t="s">
        <v>134</v>
      </c>
      <c r="DA46" t="s">
        <v>11</v>
      </c>
      <c r="DB46" t="s">
        <v>11</v>
      </c>
      <c r="DC46" t="s">
        <v>62</v>
      </c>
      <c r="DD46" t="s">
        <v>102</v>
      </c>
      <c r="DE46" t="s">
        <v>109</v>
      </c>
      <c r="DF46" t="s">
        <v>116</v>
      </c>
      <c r="DG46" t="s">
        <v>91</v>
      </c>
      <c r="DH46" t="s">
        <v>102</v>
      </c>
      <c r="DI46" t="s">
        <v>102</v>
      </c>
      <c r="DJ46" t="s">
        <v>116</v>
      </c>
      <c r="DK46" t="s">
        <v>116</v>
      </c>
      <c r="DL46" t="s">
        <v>3</v>
      </c>
      <c r="DM46" t="s">
        <v>69</v>
      </c>
      <c r="DN46" t="s">
        <v>10</v>
      </c>
      <c r="DO46" t="s">
        <v>3</v>
      </c>
      <c r="DP46" t="s">
        <v>6</v>
      </c>
      <c r="DQ46" t="s">
        <v>67</v>
      </c>
      <c r="DR46" t="s">
        <v>107</v>
      </c>
      <c r="DS46" t="s">
        <v>134</v>
      </c>
      <c r="DT46" t="s">
        <v>5</v>
      </c>
      <c r="DU46" t="s">
        <v>102</v>
      </c>
      <c r="DV46" t="s">
        <v>102</v>
      </c>
      <c r="DW46" t="s">
        <v>6</v>
      </c>
      <c r="DX46" t="s">
        <v>6</v>
      </c>
      <c r="DY46" t="s">
        <v>67</v>
      </c>
      <c r="DZ46" t="s">
        <v>35</v>
      </c>
      <c r="EA46" t="s">
        <v>67</v>
      </c>
      <c r="EB46" t="s">
        <v>123</v>
      </c>
      <c r="EC46" t="s">
        <v>107</v>
      </c>
      <c r="ED46" t="s">
        <v>6</v>
      </c>
      <c r="EE46" t="s">
        <v>90</v>
      </c>
      <c r="EF46" t="s">
        <v>90</v>
      </c>
      <c r="EG46" t="s">
        <v>107</v>
      </c>
      <c r="EH46" t="s">
        <v>90</v>
      </c>
      <c r="EI46" t="s">
        <v>90</v>
      </c>
    </row>
    <row r="47" spans="1:139" x14ac:dyDescent="0.2">
      <c r="A47" t="s">
        <v>110</v>
      </c>
      <c r="B47" t="s">
        <v>59</v>
      </c>
      <c r="C47" t="s">
        <v>27</v>
      </c>
      <c r="D47" t="s">
        <v>41</v>
      </c>
      <c r="E47" t="s">
        <v>65</v>
      </c>
      <c r="F47" t="s">
        <v>99</v>
      </c>
      <c r="G47" t="s">
        <v>13</v>
      </c>
      <c r="H47" t="s">
        <v>65</v>
      </c>
      <c r="I47" t="s">
        <v>42</v>
      </c>
      <c r="J47" t="s">
        <v>25</v>
      </c>
      <c r="K47" t="s">
        <v>46</v>
      </c>
      <c r="L47" t="s">
        <v>33</v>
      </c>
      <c r="M47" t="s">
        <v>126</v>
      </c>
      <c r="N47" t="s">
        <v>126</v>
      </c>
      <c r="O47" t="s">
        <v>71</v>
      </c>
      <c r="P47" t="s">
        <v>71</v>
      </c>
      <c r="Q47" t="s">
        <v>27</v>
      </c>
      <c r="R47" t="s">
        <v>99</v>
      </c>
      <c r="S47" t="s">
        <v>44</v>
      </c>
      <c r="T47" t="s">
        <v>126</v>
      </c>
      <c r="U47" t="s">
        <v>27</v>
      </c>
      <c r="V47" t="s">
        <v>71</v>
      </c>
      <c r="W47" t="s">
        <v>47</v>
      </c>
      <c r="X47" t="s">
        <v>124</v>
      </c>
      <c r="Y47" t="s">
        <v>70</v>
      </c>
      <c r="Z47" t="s">
        <v>122</v>
      </c>
      <c r="AA47" t="s">
        <v>44</v>
      </c>
      <c r="AB47" t="s">
        <v>65</v>
      </c>
      <c r="AC47" t="s">
        <v>49</v>
      </c>
      <c r="AD47" t="s">
        <v>136</v>
      </c>
      <c r="AE47" t="s">
        <v>13</v>
      </c>
      <c r="AF47" t="s">
        <v>72</v>
      </c>
      <c r="AG47" t="s">
        <v>81</v>
      </c>
      <c r="AH47" t="s">
        <v>13</v>
      </c>
      <c r="AI47" t="s">
        <v>26</v>
      </c>
      <c r="AJ47" t="s">
        <v>26</v>
      </c>
      <c r="AK47" t="s">
        <v>65</v>
      </c>
      <c r="AL47" t="s">
        <v>65</v>
      </c>
      <c r="AM47" t="s">
        <v>19</v>
      </c>
      <c r="AN47" t="s">
        <v>28</v>
      </c>
      <c r="AO47" t="s">
        <v>124</v>
      </c>
      <c r="AP47" t="s">
        <v>76</v>
      </c>
      <c r="AQ47" t="s">
        <v>81</v>
      </c>
      <c r="AR47" t="s">
        <v>81</v>
      </c>
      <c r="AS47" t="s">
        <v>81</v>
      </c>
      <c r="AT47" t="s">
        <v>14</v>
      </c>
      <c r="AU47" t="s">
        <v>110</v>
      </c>
      <c r="AV47" t="s">
        <v>79</v>
      </c>
      <c r="AW47" t="s">
        <v>79</v>
      </c>
      <c r="AX47" t="s">
        <v>32</v>
      </c>
      <c r="AY47" t="s">
        <v>129</v>
      </c>
      <c r="AZ47" t="s">
        <v>81</v>
      </c>
      <c r="BA47" t="s">
        <v>136</v>
      </c>
      <c r="BB47" t="s">
        <v>26</v>
      </c>
      <c r="BC47" t="s">
        <v>47</v>
      </c>
      <c r="BD47" t="s">
        <v>114</v>
      </c>
      <c r="BE47" t="s">
        <v>135</v>
      </c>
      <c r="BF47" t="s">
        <v>135</v>
      </c>
      <c r="BG47" t="s">
        <v>113</v>
      </c>
      <c r="BH47" t="s">
        <v>96</v>
      </c>
      <c r="BI47" t="s">
        <v>136</v>
      </c>
      <c r="BJ47" t="s">
        <v>29</v>
      </c>
      <c r="BK47" t="s">
        <v>93</v>
      </c>
      <c r="BL47" t="s">
        <v>122</v>
      </c>
      <c r="BM47" t="s">
        <v>14</v>
      </c>
      <c r="BN47" t="s">
        <v>31</v>
      </c>
      <c r="BO47" t="s">
        <v>132</v>
      </c>
      <c r="BP47" t="s">
        <v>48</v>
      </c>
      <c r="BQ47" t="s">
        <v>74</v>
      </c>
      <c r="BR47" t="s">
        <v>101</v>
      </c>
      <c r="BS47" t="s">
        <v>49</v>
      </c>
      <c r="BT47" t="s">
        <v>48</v>
      </c>
      <c r="BU47" t="s">
        <v>8</v>
      </c>
      <c r="BV47" t="s">
        <v>70</v>
      </c>
      <c r="BW47" t="s">
        <v>26</v>
      </c>
      <c r="BX47" t="s">
        <v>31</v>
      </c>
      <c r="BY47" t="s">
        <v>31</v>
      </c>
      <c r="BZ47" t="s">
        <v>16</v>
      </c>
      <c r="CA47" t="s">
        <v>16</v>
      </c>
      <c r="CB47" t="s">
        <v>25</v>
      </c>
      <c r="CC47" t="s">
        <v>18</v>
      </c>
      <c r="CD47" t="s">
        <v>48</v>
      </c>
      <c r="CE47" t="s">
        <v>114</v>
      </c>
      <c r="CF47" t="s">
        <v>99</v>
      </c>
      <c r="CG47" t="s">
        <v>40</v>
      </c>
      <c r="CH47" t="s">
        <v>79</v>
      </c>
      <c r="CI47" t="s">
        <v>40</v>
      </c>
      <c r="CJ47" t="s">
        <v>43</v>
      </c>
      <c r="CK47" t="s">
        <v>28</v>
      </c>
      <c r="CL47" t="s">
        <v>39</v>
      </c>
      <c r="CM47" t="s">
        <v>25</v>
      </c>
      <c r="CN47" t="s">
        <v>86</v>
      </c>
      <c r="CO47" t="s">
        <v>96</v>
      </c>
      <c r="CP47" t="s">
        <v>106</v>
      </c>
      <c r="CQ47" t="s">
        <v>33</v>
      </c>
      <c r="CR47" t="s">
        <v>33</v>
      </c>
      <c r="CS47" t="s">
        <v>72</v>
      </c>
      <c r="CT47" t="s">
        <v>72</v>
      </c>
      <c r="CU47" t="s">
        <v>93</v>
      </c>
      <c r="CV47" t="s">
        <v>10</v>
      </c>
      <c r="CW47" t="s">
        <v>39</v>
      </c>
      <c r="CX47" t="s">
        <v>132</v>
      </c>
      <c r="CY47" t="s">
        <v>2</v>
      </c>
      <c r="CZ47" t="s">
        <v>2</v>
      </c>
      <c r="DA47" t="s">
        <v>49</v>
      </c>
      <c r="DB47" t="s">
        <v>18</v>
      </c>
      <c r="DC47" t="s">
        <v>51</v>
      </c>
      <c r="DD47" t="s">
        <v>29</v>
      </c>
      <c r="DE47" t="s">
        <v>43</v>
      </c>
      <c r="DF47" t="s">
        <v>89</v>
      </c>
      <c r="DG47" t="s">
        <v>106</v>
      </c>
      <c r="DH47" t="s">
        <v>21</v>
      </c>
      <c r="DI47" t="s">
        <v>21</v>
      </c>
      <c r="DJ47" t="s">
        <v>89</v>
      </c>
      <c r="DK47" t="s">
        <v>32</v>
      </c>
      <c r="DL47" t="s">
        <v>74</v>
      </c>
      <c r="DM47" t="s">
        <v>86</v>
      </c>
      <c r="DN47" t="s">
        <v>135</v>
      </c>
      <c r="DO47" t="s">
        <v>74</v>
      </c>
      <c r="DP47" t="s">
        <v>130</v>
      </c>
      <c r="DQ47" t="s">
        <v>127</v>
      </c>
      <c r="DR47" t="s">
        <v>105</v>
      </c>
      <c r="DS47" t="s">
        <v>2</v>
      </c>
      <c r="DT47" t="s">
        <v>80</v>
      </c>
      <c r="DU47" t="s">
        <v>29</v>
      </c>
      <c r="DV47" t="s">
        <v>29</v>
      </c>
      <c r="DW47" t="s">
        <v>128</v>
      </c>
      <c r="DX47" t="s">
        <v>128</v>
      </c>
      <c r="DY47" t="s">
        <v>127</v>
      </c>
      <c r="DZ47" t="s">
        <v>101</v>
      </c>
      <c r="EA47" t="s">
        <v>43</v>
      </c>
      <c r="EB47" t="s">
        <v>28</v>
      </c>
      <c r="EC47" t="s">
        <v>105</v>
      </c>
      <c r="ED47" t="s">
        <v>128</v>
      </c>
      <c r="EE47" t="s">
        <v>69</v>
      </c>
      <c r="EF47" t="s">
        <v>128</v>
      </c>
      <c r="EG47" t="s">
        <v>10</v>
      </c>
      <c r="EH47" t="s">
        <v>10</v>
      </c>
      <c r="EI47" t="s">
        <v>69</v>
      </c>
    </row>
    <row r="48" spans="1:139" x14ac:dyDescent="0.2">
      <c r="A48" t="s">
        <v>62</v>
      </c>
      <c r="B48" t="s">
        <v>48</v>
      </c>
      <c r="C48" t="s">
        <v>48</v>
      </c>
      <c r="D48" t="s">
        <v>51</v>
      </c>
      <c r="E48" t="s">
        <v>39</v>
      </c>
      <c r="F48" t="s">
        <v>132</v>
      </c>
      <c r="G48" t="s">
        <v>79</v>
      </c>
      <c r="H48" t="s">
        <v>39</v>
      </c>
      <c r="I48" t="s">
        <v>33</v>
      </c>
      <c r="J48" t="s">
        <v>19</v>
      </c>
      <c r="K48" t="s">
        <v>40</v>
      </c>
      <c r="L48" t="s">
        <v>118</v>
      </c>
      <c r="M48" t="s">
        <v>40</v>
      </c>
      <c r="N48" t="s">
        <v>40</v>
      </c>
      <c r="O48" t="s">
        <v>33</v>
      </c>
      <c r="P48" t="s">
        <v>33</v>
      </c>
      <c r="Q48" t="s">
        <v>111</v>
      </c>
      <c r="R48" t="s">
        <v>132</v>
      </c>
      <c r="S48" t="s">
        <v>51</v>
      </c>
      <c r="T48" t="s">
        <v>40</v>
      </c>
      <c r="U48" t="s">
        <v>111</v>
      </c>
      <c r="V48" t="s">
        <v>93</v>
      </c>
      <c r="W48" t="s">
        <v>14</v>
      </c>
      <c r="X48" t="s">
        <v>89</v>
      </c>
      <c r="Y48" t="s">
        <v>93</v>
      </c>
      <c r="Z48" t="s">
        <v>80</v>
      </c>
      <c r="AA48" t="s">
        <v>48</v>
      </c>
      <c r="AB48" t="s">
        <v>111</v>
      </c>
      <c r="AC48" t="s">
        <v>105</v>
      </c>
      <c r="AD48" t="s">
        <v>74</v>
      </c>
      <c r="AE48" t="s">
        <v>79</v>
      </c>
      <c r="AF48" t="s">
        <v>16</v>
      </c>
      <c r="AG48" t="s">
        <v>127</v>
      </c>
      <c r="AH48" t="s">
        <v>79</v>
      </c>
      <c r="AI48" t="s">
        <v>28</v>
      </c>
      <c r="AJ48" t="s">
        <v>28</v>
      </c>
      <c r="AK48" t="s">
        <v>39</v>
      </c>
      <c r="AL48" t="s">
        <v>39</v>
      </c>
      <c r="AM48" t="s">
        <v>52</v>
      </c>
      <c r="AN48" t="s">
        <v>22</v>
      </c>
      <c r="AO48" t="s">
        <v>89</v>
      </c>
      <c r="AP48" t="s">
        <v>43</v>
      </c>
      <c r="AQ48" t="s">
        <v>105</v>
      </c>
      <c r="AR48" t="s">
        <v>127</v>
      </c>
      <c r="AS48" t="s">
        <v>127</v>
      </c>
      <c r="AT48" t="s">
        <v>5</v>
      </c>
      <c r="AU48" t="s">
        <v>79</v>
      </c>
      <c r="AV48" t="s">
        <v>62</v>
      </c>
      <c r="AW48" t="s">
        <v>62</v>
      </c>
      <c r="AX48" t="s">
        <v>36</v>
      </c>
      <c r="AY48" t="s">
        <v>128</v>
      </c>
      <c r="AZ48" t="s">
        <v>105</v>
      </c>
      <c r="BA48" t="s">
        <v>74</v>
      </c>
      <c r="BB48" t="s">
        <v>28</v>
      </c>
      <c r="BC48" t="s">
        <v>14</v>
      </c>
      <c r="BD48" t="s">
        <v>43</v>
      </c>
      <c r="BE48" t="s">
        <v>29</v>
      </c>
      <c r="BF48" t="s">
        <v>21</v>
      </c>
      <c r="BG48" t="s">
        <v>2</v>
      </c>
      <c r="BH48" t="s">
        <v>29</v>
      </c>
      <c r="BI48" t="s">
        <v>74</v>
      </c>
      <c r="BJ48" t="s">
        <v>137</v>
      </c>
      <c r="BK48" t="s">
        <v>36</v>
      </c>
      <c r="BL48" t="s">
        <v>79</v>
      </c>
      <c r="BM48" t="s">
        <v>5</v>
      </c>
      <c r="BN48" t="s">
        <v>69</v>
      </c>
      <c r="BO48" t="s">
        <v>11</v>
      </c>
      <c r="BP48" t="s">
        <v>128</v>
      </c>
      <c r="BQ48" t="s">
        <v>138</v>
      </c>
      <c r="BR48" t="s">
        <v>95</v>
      </c>
      <c r="BS48" t="s">
        <v>105</v>
      </c>
      <c r="BT48" t="s">
        <v>130</v>
      </c>
      <c r="BU48" t="s">
        <v>10</v>
      </c>
      <c r="BV48" t="s">
        <v>32</v>
      </c>
      <c r="BW48" t="s">
        <v>28</v>
      </c>
      <c r="BX48" t="s">
        <v>10</v>
      </c>
      <c r="BY48" t="s">
        <v>69</v>
      </c>
      <c r="BZ48" t="s">
        <v>1</v>
      </c>
      <c r="CA48" t="s">
        <v>1</v>
      </c>
      <c r="CB48" t="s">
        <v>63</v>
      </c>
      <c r="CC48" t="s">
        <v>10</v>
      </c>
      <c r="CD48" t="s">
        <v>128</v>
      </c>
      <c r="CE48" t="s">
        <v>43</v>
      </c>
      <c r="CF48" t="s">
        <v>132</v>
      </c>
      <c r="CG48" t="s">
        <v>11</v>
      </c>
      <c r="CH48" t="s">
        <v>62</v>
      </c>
      <c r="CI48" t="s">
        <v>62</v>
      </c>
      <c r="CJ48" t="s">
        <v>123</v>
      </c>
      <c r="CK48" t="s">
        <v>138</v>
      </c>
      <c r="CL48" t="s">
        <v>11</v>
      </c>
      <c r="CM48" t="s">
        <v>106</v>
      </c>
      <c r="CN48" t="s">
        <v>2</v>
      </c>
      <c r="CO48" t="s">
        <v>29</v>
      </c>
      <c r="CP48" t="s">
        <v>100</v>
      </c>
      <c r="CQ48" t="s">
        <v>1</v>
      </c>
      <c r="CR48" t="s">
        <v>118</v>
      </c>
      <c r="CS48" t="s">
        <v>33</v>
      </c>
      <c r="CT48" t="s">
        <v>16</v>
      </c>
      <c r="CU48" t="s">
        <v>36</v>
      </c>
      <c r="CV48" t="s">
        <v>102</v>
      </c>
      <c r="CW48" t="s">
        <v>130</v>
      </c>
      <c r="CX48" t="s">
        <v>11</v>
      </c>
      <c r="CY48" t="s">
        <v>91</v>
      </c>
      <c r="CZ48" t="s">
        <v>91</v>
      </c>
      <c r="DA48" t="s">
        <v>105</v>
      </c>
      <c r="DB48" t="s">
        <v>10</v>
      </c>
      <c r="DC48" t="s">
        <v>128</v>
      </c>
      <c r="DD48" t="s">
        <v>116</v>
      </c>
      <c r="DE48" t="s">
        <v>123</v>
      </c>
      <c r="DF48" t="s">
        <v>36</v>
      </c>
      <c r="DG48" t="s">
        <v>100</v>
      </c>
      <c r="DH48" t="s">
        <v>116</v>
      </c>
      <c r="DI48" t="s">
        <v>116</v>
      </c>
      <c r="DJ48" t="s">
        <v>100</v>
      </c>
      <c r="DK48" t="s">
        <v>36</v>
      </c>
      <c r="DL48" t="s">
        <v>137</v>
      </c>
      <c r="DM48" t="s">
        <v>2</v>
      </c>
      <c r="DN48" t="s">
        <v>21</v>
      </c>
      <c r="DO48" t="s">
        <v>73</v>
      </c>
      <c r="DP48" t="s">
        <v>84</v>
      </c>
      <c r="DQ48" t="s">
        <v>3</v>
      </c>
      <c r="DR48" t="s">
        <v>102</v>
      </c>
      <c r="DS48" t="s">
        <v>95</v>
      </c>
      <c r="DT48" t="s">
        <v>1</v>
      </c>
      <c r="DU48" t="s">
        <v>116</v>
      </c>
      <c r="DV48" t="s">
        <v>116</v>
      </c>
      <c r="DW48" t="s">
        <v>109</v>
      </c>
      <c r="DX48" t="s">
        <v>67</v>
      </c>
      <c r="DY48" t="s">
        <v>123</v>
      </c>
      <c r="DZ48" t="s">
        <v>95</v>
      </c>
      <c r="EA48" t="s">
        <v>123</v>
      </c>
      <c r="EB48" t="s">
        <v>138</v>
      </c>
      <c r="EC48" t="s">
        <v>102</v>
      </c>
      <c r="ED48" t="s">
        <v>109</v>
      </c>
      <c r="EE48" t="s">
        <v>35</v>
      </c>
      <c r="EF48" t="s">
        <v>35</v>
      </c>
      <c r="EG48" t="s">
        <v>102</v>
      </c>
      <c r="EH48" t="s">
        <v>134</v>
      </c>
      <c r="EI48" t="s">
        <v>134</v>
      </c>
    </row>
    <row r="49" spans="1:139" x14ac:dyDescent="0.2">
      <c r="A49" t="s">
        <v>63</v>
      </c>
      <c r="B49" t="s">
        <v>48</v>
      </c>
      <c r="C49" t="s">
        <v>111</v>
      </c>
      <c r="D49" t="s">
        <v>51</v>
      </c>
      <c r="E49" t="s">
        <v>39</v>
      </c>
      <c r="F49" t="s">
        <v>132</v>
      </c>
      <c r="G49" t="s">
        <v>79</v>
      </c>
      <c r="H49" t="s">
        <v>132</v>
      </c>
      <c r="I49" t="s">
        <v>33</v>
      </c>
      <c r="J49" t="s">
        <v>19</v>
      </c>
      <c r="K49" t="s">
        <v>79</v>
      </c>
      <c r="L49" t="s">
        <v>36</v>
      </c>
      <c r="M49" t="s">
        <v>40</v>
      </c>
      <c r="N49" t="s">
        <v>40</v>
      </c>
      <c r="O49" t="s">
        <v>93</v>
      </c>
      <c r="P49" t="s">
        <v>93</v>
      </c>
      <c r="Q49" t="s">
        <v>111</v>
      </c>
      <c r="R49" t="s">
        <v>40</v>
      </c>
      <c r="S49" t="s">
        <v>48</v>
      </c>
      <c r="T49" t="s">
        <v>40</v>
      </c>
      <c r="U49" t="s">
        <v>111</v>
      </c>
      <c r="V49" t="s">
        <v>93</v>
      </c>
      <c r="W49" t="s">
        <v>28</v>
      </c>
      <c r="X49" t="s">
        <v>106</v>
      </c>
      <c r="Y49" t="s">
        <v>32</v>
      </c>
      <c r="Z49" t="s">
        <v>16</v>
      </c>
      <c r="AA49" t="s">
        <v>48</v>
      </c>
      <c r="AB49" t="s">
        <v>39</v>
      </c>
      <c r="AC49" t="s">
        <v>105</v>
      </c>
      <c r="AD49" t="s">
        <v>29</v>
      </c>
      <c r="AE49" t="s">
        <v>79</v>
      </c>
      <c r="AF49" t="s">
        <v>16</v>
      </c>
      <c r="AG49" t="s">
        <v>127</v>
      </c>
      <c r="AH49" t="s">
        <v>79</v>
      </c>
      <c r="AI49" t="s">
        <v>74</v>
      </c>
      <c r="AJ49" t="s">
        <v>28</v>
      </c>
      <c r="AK49" t="s">
        <v>39</v>
      </c>
      <c r="AL49" t="s">
        <v>39</v>
      </c>
      <c r="AM49" t="s">
        <v>5</v>
      </c>
      <c r="AN49" t="s">
        <v>138</v>
      </c>
      <c r="AO49" t="s">
        <v>89</v>
      </c>
      <c r="AP49" t="s">
        <v>127</v>
      </c>
      <c r="AQ49" t="s">
        <v>105</v>
      </c>
      <c r="AR49" t="s">
        <v>127</v>
      </c>
      <c r="AS49" t="s">
        <v>105</v>
      </c>
      <c r="AT49" t="s">
        <v>5</v>
      </c>
      <c r="AU49" t="s">
        <v>79</v>
      </c>
      <c r="AV49" t="s">
        <v>62</v>
      </c>
      <c r="AW49" t="s">
        <v>63</v>
      </c>
      <c r="AX49" t="s">
        <v>36</v>
      </c>
      <c r="AY49" t="s">
        <v>128</v>
      </c>
      <c r="AZ49" t="s">
        <v>105</v>
      </c>
      <c r="BA49" t="s">
        <v>74</v>
      </c>
      <c r="BB49" t="s">
        <v>28</v>
      </c>
      <c r="BC49" t="s">
        <v>14</v>
      </c>
      <c r="BD49" t="s">
        <v>43</v>
      </c>
      <c r="BE49" t="s">
        <v>21</v>
      </c>
      <c r="BF49" t="s">
        <v>21</v>
      </c>
      <c r="BG49" t="s">
        <v>2</v>
      </c>
      <c r="BH49" t="s">
        <v>29</v>
      </c>
      <c r="BI49" t="s">
        <v>74</v>
      </c>
      <c r="BJ49" t="s">
        <v>116</v>
      </c>
      <c r="BK49" t="s">
        <v>36</v>
      </c>
      <c r="BL49" t="s">
        <v>80</v>
      </c>
      <c r="BM49" t="s">
        <v>5</v>
      </c>
      <c r="BN49" t="s">
        <v>128</v>
      </c>
      <c r="BO49" t="s">
        <v>11</v>
      </c>
      <c r="BP49" t="s">
        <v>128</v>
      </c>
      <c r="BQ49" t="s">
        <v>73</v>
      </c>
      <c r="BR49" t="s">
        <v>123</v>
      </c>
      <c r="BS49" t="s">
        <v>105</v>
      </c>
      <c r="BT49" t="s">
        <v>130</v>
      </c>
      <c r="BU49" t="s">
        <v>10</v>
      </c>
      <c r="BV49" t="s">
        <v>32</v>
      </c>
      <c r="BW49" t="s">
        <v>28</v>
      </c>
      <c r="BX49" t="s">
        <v>69</v>
      </c>
      <c r="BY49" t="s">
        <v>69</v>
      </c>
      <c r="BZ49" t="s">
        <v>1</v>
      </c>
      <c r="CA49" t="s">
        <v>1</v>
      </c>
      <c r="CB49" t="s">
        <v>14</v>
      </c>
      <c r="CC49" t="s">
        <v>10</v>
      </c>
      <c r="CD49" t="s">
        <v>130</v>
      </c>
      <c r="CE49" t="s">
        <v>43</v>
      </c>
      <c r="CF49" t="s">
        <v>132</v>
      </c>
      <c r="CG49" t="s">
        <v>11</v>
      </c>
      <c r="CH49" t="s">
        <v>62</v>
      </c>
      <c r="CI49" t="s">
        <v>62</v>
      </c>
      <c r="CJ49" t="s">
        <v>123</v>
      </c>
      <c r="CK49" t="s">
        <v>138</v>
      </c>
      <c r="CL49" t="s">
        <v>11</v>
      </c>
      <c r="CM49" t="s">
        <v>19</v>
      </c>
      <c r="CN49" t="s">
        <v>2</v>
      </c>
      <c r="CO49" t="s">
        <v>29</v>
      </c>
      <c r="CP49" t="s">
        <v>100</v>
      </c>
      <c r="CQ49" t="s">
        <v>118</v>
      </c>
      <c r="CR49" t="s">
        <v>118</v>
      </c>
      <c r="CS49" t="s">
        <v>33</v>
      </c>
      <c r="CT49" t="s">
        <v>33</v>
      </c>
      <c r="CU49" t="s">
        <v>36</v>
      </c>
      <c r="CV49" t="s">
        <v>102</v>
      </c>
      <c r="CW49" t="s">
        <v>11</v>
      </c>
      <c r="CX49" t="s">
        <v>11</v>
      </c>
      <c r="CY49" t="s">
        <v>91</v>
      </c>
      <c r="CZ49" t="s">
        <v>95</v>
      </c>
      <c r="DA49" t="s">
        <v>10</v>
      </c>
      <c r="DB49" t="s">
        <v>10</v>
      </c>
      <c r="DC49" t="s">
        <v>128</v>
      </c>
      <c r="DD49" t="s">
        <v>116</v>
      </c>
      <c r="DE49" t="s">
        <v>123</v>
      </c>
      <c r="DF49" t="s">
        <v>100</v>
      </c>
      <c r="DG49" t="s">
        <v>52</v>
      </c>
      <c r="DH49" t="s">
        <v>116</v>
      </c>
      <c r="DI49" t="s">
        <v>91</v>
      </c>
      <c r="DJ49" t="s">
        <v>100</v>
      </c>
      <c r="DK49" t="s">
        <v>36</v>
      </c>
      <c r="DL49" t="s">
        <v>137</v>
      </c>
      <c r="DM49" t="s">
        <v>101</v>
      </c>
      <c r="DN49" t="s">
        <v>2</v>
      </c>
      <c r="DO49" t="s">
        <v>137</v>
      </c>
      <c r="DP49" t="s">
        <v>84</v>
      </c>
      <c r="DQ49" t="s">
        <v>3</v>
      </c>
      <c r="DR49" t="s">
        <v>102</v>
      </c>
      <c r="DS49" t="s">
        <v>95</v>
      </c>
      <c r="DT49" t="s">
        <v>1</v>
      </c>
      <c r="DU49" t="s">
        <v>116</v>
      </c>
      <c r="DV49" t="s">
        <v>116</v>
      </c>
      <c r="DW49" t="s">
        <v>67</v>
      </c>
      <c r="DX49" t="s">
        <v>67</v>
      </c>
      <c r="DY49" t="s">
        <v>3</v>
      </c>
      <c r="DZ49" t="s">
        <v>95</v>
      </c>
      <c r="EA49" t="s">
        <v>123</v>
      </c>
      <c r="EB49" t="s">
        <v>138</v>
      </c>
      <c r="EC49" t="s">
        <v>102</v>
      </c>
      <c r="ED49" t="s">
        <v>109</v>
      </c>
      <c r="EE49" t="s">
        <v>35</v>
      </c>
      <c r="EF49" t="s">
        <v>109</v>
      </c>
      <c r="EG49" t="s">
        <v>104</v>
      </c>
      <c r="EH49" t="s">
        <v>134</v>
      </c>
      <c r="EI49" t="s">
        <v>35</v>
      </c>
    </row>
    <row r="50" spans="1:139" x14ac:dyDescent="0.2">
      <c r="A50" t="s">
        <v>22</v>
      </c>
      <c r="B50" t="s">
        <v>40</v>
      </c>
      <c r="C50" t="s">
        <v>40</v>
      </c>
      <c r="D50" t="s">
        <v>132</v>
      </c>
      <c r="E50" t="s">
        <v>79</v>
      </c>
      <c r="F50" t="s">
        <v>79</v>
      </c>
      <c r="G50" t="s">
        <v>93</v>
      </c>
      <c r="H50" t="s">
        <v>79</v>
      </c>
      <c r="I50" t="s">
        <v>19</v>
      </c>
      <c r="J50" t="s">
        <v>29</v>
      </c>
      <c r="K50" t="s">
        <v>33</v>
      </c>
      <c r="L50" t="s">
        <v>5</v>
      </c>
      <c r="M50" t="s">
        <v>16</v>
      </c>
      <c r="N50" t="s">
        <v>33</v>
      </c>
      <c r="O50" t="s">
        <v>14</v>
      </c>
      <c r="P50" t="s">
        <v>14</v>
      </c>
      <c r="Q50" t="s">
        <v>40</v>
      </c>
      <c r="R50" t="s">
        <v>80</v>
      </c>
      <c r="S50" t="s">
        <v>132</v>
      </c>
      <c r="T50" t="s">
        <v>16</v>
      </c>
      <c r="U50" t="s">
        <v>40</v>
      </c>
      <c r="V50" t="s">
        <v>14</v>
      </c>
      <c r="W50" t="s">
        <v>29</v>
      </c>
      <c r="X50" t="s">
        <v>74</v>
      </c>
      <c r="Y50" t="s">
        <v>28</v>
      </c>
      <c r="Z50" t="s">
        <v>89</v>
      </c>
      <c r="AA50" t="s">
        <v>40</v>
      </c>
      <c r="AB50" t="s">
        <v>79</v>
      </c>
      <c r="AC50" t="s">
        <v>128</v>
      </c>
      <c r="AD50" t="s">
        <v>101</v>
      </c>
      <c r="AE50" t="s">
        <v>33</v>
      </c>
      <c r="AF50" t="s">
        <v>89</v>
      </c>
      <c r="AG50" t="s">
        <v>69</v>
      </c>
      <c r="AH50" t="s">
        <v>93</v>
      </c>
      <c r="AI50" t="s">
        <v>2</v>
      </c>
      <c r="AJ50" t="s">
        <v>2</v>
      </c>
      <c r="AK50" t="s">
        <v>79</v>
      </c>
      <c r="AL50" t="s">
        <v>79</v>
      </c>
      <c r="AM50" t="s">
        <v>137</v>
      </c>
      <c r="AN50" t="s">
        <v>116</v>
      </c>
      <c r="AO50" t="s">
        <v>28</v>
      </c>
      <c r="AP50" t="s">
        <v>10</v>
      </c>
      <c r="AQ50" t="s">
        <v>128</v>
      </c>
      <c r="AR50" t="s">
        <v>10</v>
      </c>
      <c r="AS50" t="s">
        <v>69</v>
      </c>
      <c r="AT50" t="s">
        <v>116</v>
      </c>
      <c r="AU50" t="s">
        <v>32</v>
      </c>
      <c r="AV50" t="s">
        <v>36</v>
      </c>
      <c r="AW50" t="s">
        <v>36</v>
      </c>
      <c r="AX50" t="s">
        <v>22</v>
      </c>
      <c r="AY50" t="s">
        <v>11</v>
      </c>
      <c r="AZ50" t="s">
        <v>69</v>
      </c>
      <c r="BA50" t="s">
        <v>2</v>
      </c>
      <c r="BB50" t="s">
        <v>21</v>
      </c>
      <c r="BC50" t="s">
        <v>29</v>
      </c>
      <c r="BD50" t="s">
        <v>10</v>
      </c>
      <c r="BE50" t="s">
        <v>43</v>
      </c>
      <c r="BF50" t="s">
        <v>127</v>
      </c>
      <c r="BG50" t="s">
        <v>127</v>
      </c>
      <c r="BH50" t="s">
        <v>43</v>
      </c>
      <c r="BI50" t="s">
        <v>101</v>
      </c>
      <c r="BJ50" t="s">
        <v>123</v>
      </c>
      <c r="BK50" t="s">
        <v>5</v>
      </c>
      <c r="BL50" t="s">
        <v>32</v>
      </c>
      <c r="BM50" t="s">
        <v>116</v>
      </c>
      <c r="BN50" t="s">
        <v>11</v>
      </c>
      <c r="BO50" t="s">
        <v>62</v>
      </c>
      <c r="BP50" t="s">
        <v>11</v>
      </c>
      <c r="BQ50" t="s">
        <v>95</v>
      </c>
      <c r="BR50" t="s">
        <v>102</v>
      </c>
      <c r="BS50" t="s">
        <v>128</v>
      </c>
      <c r="BT50" t="s">
        <v>62</v>
      </c>
      <c r="BU50" t="s">
        <v>130</v>
      </c>
      <c r="BV50" t="s">
        <v>28</v>
      </c>
      <c r="BW50" t="s">
        <v>21</v>
      </c>
      <c r="BX50" t="s">
        <v>130</v>
      </c>
      <c r="BY50" t="s">
        <v>130</v>
      </c>
      <c r="BZ50" t="s">
        <v>100</v>
      </c>
      <c r="CA50" t="s">
        <v>100</v>
      </c>
      <c r="CB50" t="s">
        <v>29</v>
      </c>
      <c r="CC50" t="s">
        <v>128</v>
      </c>
      <c r="CD50" t="s">
        <v>11</v>
      </c>
      <c r="CE50" t="s">
        <v>10</v>
      </c>
      <c r="CF50" t="s">
        <v>79</v>
      </c>
      <c r="CG50" t="s">
        <v>1</v>
      </c>
      <c r="CH50" t="s">
        <v>118</v>
      </c>
      <c r="CI50" t="s">
        <v>1</v>
      </c>
      <c r="CJ50" t="s">
        <v>102</v>
      </c>
      <c r="CK50" t="s">
        <v>91</v>
      </c>
      <c r="CL50" t="s">
        <v>62</v>
      </c>
      <c r="CM50" t="s">
        <v>74</v>
      </c>
      <c r="CN50" t="s">
        <v>105</v>
      </c>
      <c r="CO50" t="s">
        <v>43</v>
      </c>
      <c r="CP50" t="s">
        <v>73</v>
      </c>
      <c r="CQ50" t="s">
        <v>100</v>
      </c>
      <c r="CR50" t="s">
        <v>52</v>
      </c>
      <c r="CS50" t="s">
        <v>106</v>
      </c>
      <c r="CT50" t="s">
        <v>106</v>
      </c>
      <c r="CU50" t="s">
        <v>5</v>
      </c>
      <c r="CV50" t="s">
        <v>67</v>
      </c>
      <c r="CW50" t="s">
        <v>62</v>
      </c>
      <c r="CX50" t="s">
        <v>1</v>
      </c>
      <c r="CY50" t="s">
        <v>3</v>
      </c>
      <c r="CZ50" t="s">
        <v>3</v>
      </c>
      <c r="DA50" t="s">
        <v>128</v>
      </c>
      <c r="DB50" t="s">
        <v>130</v>
      </c>
      <c r="DC50" t="s">
        <v>11</v>
      </c>
      <c r="DD50" t="s">
        <v>123</v>
      </c>
      <c r="DE50" t="s">
        <v>102</v>
      </c>
      <c r="DF50" t="s">
        <v>138</v>
      </c>
      <c r="DG50" t="s">
        <v>137</v>
      </c>
      <c r="DH50" t="s">
        <v>123</v>
      </c>
      <c r="DI50" t="s">
        <v>3</v>
      </c>
      <c r="DJ50" t="s">
        <v>138</v>
      </c>
      <c r="DK50" t="s">
        <v>138</v>
      </c>
      <c r="DL50" t="s">
        <v>95</v>
      </c>
      <c r="DM50" t="s">
        <v>105</v>
      </c>
      <c r="DN50" t="s">
        <v>127</v>
      </c>
      <c r="DO50" t="s">
        <v>95</v>
      </c>
      <c r="DP50" t="s">
        <v>90</v>
      </c>
      <c r="DQ50" t="s">
        <v>134</v>
      </c>
      <c r="DR50" t="s">
        <v>109</v>
      </c>
      <c r="DS50" t="s">
        <v>3</v>
      </c>
      <c r="DT50" t="s">
        <v>36</v>
      </c>
      <c r="DU50" t="s">
        <v>123</v>
      </c>
      <c r="DV50" t="s">
        <v>123</v>
      </c>
      <c r="DW50" t="s">
        <v>107</v>
      </c>
      <c r="DX50" t="s">
        <v>90</v>
      </c>
      <c r="DY50" t="s">
        <v>134</v>
      </c>
      <c r="DZ50" t="s">
        <v>102</v>
      </c>
      <c r="EA50" t="s">
        <v>104</v>
      </c>
      <c r="EB50" t="s">
        <v>91</v>
      </c>
      <c r="EC50" t="s">
        <v>67</v>
      </c>
      <c r="ED50" t="s">
        <v>107</v>
      </c>
      <c r="EE50" t="s">
        <v>107</v>
      </c>
      <c r="EF50" t="s">
        <v>107</v>
      </c>
      <c r="EG50" t="s">
        <v>67</v>
      </c>
      <c r="EH50" t="s">
        <v>84</v>
      </c>
      <c r="EI50" t="s">
        <v>107</v>
      </c>
    </row>
    <row r="51" spans="1:139" x14ac:dyDescent="0.2">
      <c r="A51" t="s">
        <v>2</v>
      </c>
      <c r="B51" t="s">
        <v>114</v>
      </c>
      <c r="C51" t="s">
        <v>114</v>
      </c>
      <c r="D51" t="s">
        <v>86</v>
      </c>
      <c r="E51" t="s">
        <v>81</v>
      </c>
      <c r="F51" t="s">
        <v>49</v>
      </c>
      <c r="G51" t="s">
        <v>31</v>
      </c>
      <c r="H51" t="s">
        <v>81</v>
      </c>
      <c r="I51" t="s">
        <v>111</v>
      </c>
      <c r="J51" t="s">
        <v>40</v>
      </c>
      <c r="K51" t="s">
        <v>8</v>
      </c>
      <c r="L51" t="s">
        <v>130</v>
      </c>
      <c r="M51" t="s">
        <v>18</v>
      </c>
      <c r="N51" t="s">
        <v>18</v>
      </c>
      <c r="O51" t="s">
        <v>111</v>
      </c>
      <c r="P51" t="s">
        <v>111</v>
      </c>
      <c r="Q51" t="s">
        <v>76</v>
      </c>
      <c r="R51" t="s">
        <v>49</v>
      </c>
      <c r="S51" t="s">
        <v>114</v>
      </c>
      <c r="T51" t="s">
        <v>49</v>
      </c>
      <c r="U51" t="s">
        <v>76</v>
      </c>
      <c r="V51" t="s">
        <v>39</v>
      </c>
      <c r="W51" t="s">
        <v>79</v>
      </c>
      <c r="X51" t="s">
        <v>40</v>
      </c>
      <c r="Y51" t="s">
        <v>39</v>
      </c>
      <c r="Z51" t="s">
        <v>51</v>
      </c>
      <c r="AA51" t="s">
        <v>114</v>
      </c>
      <c r="AB51" t="s">
        <v>81</v>
      </c>
      <c r="AC51" t="s">
        <v>74</v>
      </c>
      <c r="AD51" t="s">
        <v>33</v>
      </c>
      <c r="AE51" t="s">
        <v>31</v>
      </c>
      <c r="AF51" t="s">
        <v>48</v>
      </c>
      <c r="AG51" t="s">
        <v>28</v>
      </c>
      <c r="AH51" t="s">
        <v>31</v>
      </c>
      <c r="AI51" t="s">
        <v>80</v>
      </c>
      <c r="AJ51" t="s">
        <v>79</v>
      </c>
      <c r="AK51" t="s">
        <v>81</v>
      </c>
      <c r="AL51" t="s">
        <v>81</v>
      </c>
      <c r="AM51" t="s">
        <v>62</v>
      </c>
      <c r="AN51" t="s">
        <v>62</v>
      </c>
      <c r="AO51" t="s">
        <v>132</v>
      </c>
      <c r="AP51" t="s">
        <v>14</v>
      </c>
      <c r="AQ51" t="s">
        <v>28</v>
      </c>
      <c r="AR51" t="s">
        <v>28</v>
      </c>
      <c r="AS51" t="s">
        <v>28</v>
      </c>
      <c r="AT51" t="s">
        <v>62</v>
      </c>
      <c r="AU51" t="s">
        <v>129</v>
      </c>
      <c r="AV51" t="s">
        <v>128</v>
      </c>
      <c r="AW51" t="s">
        <v>128</v>
      </c>
      <c r="AX51" t="s">
        <v>11</v>
      </c>
      <c r="AY51" t="s">
        <v>2</v>
      </c>
      <c r="AZ51" t="s">
        <v>28</v>
      </c>
      <c r="BA51" t="s">
        <v>16</v>
      </c>
      <c r="BB51" t="s">
        <v>79</v>
      </c>
      <c r="BC51" t="s">
        <v>79</v>
      </c>
      <c r="BD51" t="s">
        <v>19</v>
      </c>
      <c r="BE51" t="s">
        <v>93</v>
      </c>
      <c r="BF51" t="s">
        <v>93</v>
      </c>
      <c r="BG51" t="s">
        <v>32</v>
      </c>
      <c r="BH51" t="s">
        <v>33</v>
      </c>
      <c r="BI51" t="s">
        <v>16</v>
      </c>
      <c r="BJ51" t="s">
        <v>118</v>
      </c>
      <c r="BK51" t="s">
        <v>130</v>
      </c>
      <c r="BL51" t="s">
        <v>51</v>
      </c>
      <c r="BM51" t="s">
        <v>62</v>
      </c>
      <c r="BN51" t="s">
        <v>2</v>
      </c>
      <c r="BO51" t="s">
        <v>105</v>
      </c>
      <c r="BP51" t="s">
        <v>101</v>
      </c>
      <c r="BQ51" t="s">
        <v>1</v>
      </c>
      <c r="BR51" t="s">
        <v>100</v>
      </c>
      <c r="BS51" t="s">
        <v>74</v>
      </c>
      <c r="BT51" t="s">
        <v>43</v>
      </c>
      <c r="BU51" t="s">
        <v>29</v>
      </c>
      <c r="BV51" t="s">
        <v>39</v>
      </c>
      <c r="BW51" t="s">
        <v>79</v>
      </c>
      <c r="BX51" t="s">
        <v>21</v>
      </c>
      <c r="BY51" t="s">
        <v>21</v>
      </c>
      <c r="BZ51" t="s">
        <v>128</v>
      </c>
      <c r="CA51" t="s">
        <v>128</v>
      </c>
      <c r="CB51" t="s">
        <v>40</v>
      </c>
      <c r="CC51" t="s">
        <v>29</v>
      </c>
      <c r="CD51" t="s">
        <v>43</v>
      </c>
      <c r="CE51" t="s">
        <v>14</v>
      </c>
      <c r="CF51" t="s">
        <v>49</v>
      </c>
      <c r="CG51" t="s">
        <v>105</v>
      </c>
      <c r="CH51" t="s">
        <v>10</v>
      </c>
      <c r="CI51" t="s">
        <v>10</v>
      </c>
      <c r="CJ51" t="s">
        <v>5</v>
      </c>
      <c r="CK51" t="s">
        <v>62</v>
      </c>
      <c r="CL51" t="s">
        <v>127</v>
      </c>
      <c r="CM51" t="s">
        <v>40</v>
      </c>
      <c r="CN51" t="s">
        <v>89</v>
      </c>
      <c r="CO51" t="s">
        <v>33</v>
      </c>
      <c r="CP51" t="s">
        <v>11</v>
      </c>
      <c r="CQ51" t="s">
        <v>130</v>
      </c>
      <c r="CR51" t="s">
        <v>130</v>
      </c>
      <c r="CS51" t="s">
        <v>48</v>
      </c>
      <c r="CT51" t="s">
        <v>48</v>
      </c>
      <c r="CU51" t="s">
        <v>11</v>
      </c>
      <c r="CV51" t="s">
        <v>137</v>
      </c>
      <c r="CW51" t="s">
        <v>127</v>
      </c>
      <c r="CX51" t="s">
        <v>105</v>
      </c>
      <c r="CY51" t="s">
        <v>36</v>
      </c>
      <c r="CZ51" t="s">
        <v>36</v>
      </c>
      <c r="DA51" t="s">
        <v>74</v>
      </c>
      <c r="DB51" t="s">
        <v>29</v>
      </c>
      <c r="DC51" t="s">
        <v>2</v>
      </c>
      <c r="DD51" t="s">
        <v>118</v>
      </c>
      <c r="DE51" t="s">
        <v>52</v>
      </c>
      <c r="DF51" t="s">
        <v>11</v>
      </c>
      <c r="DG51" t="s">
        <v>62</v>
      </c>
      <c r="DH51" t="s">
        <v>36</v>
      </c>
      <c r="DI51" t="s">
        <v>36</v>
      </c>
      <c r="DJ51" t="s">
        <v>11</v>
      </c>
      <c r="DK51" t="s">
        <v>11</v>
      </c>
      <c r="DL51" t="s">
        <v>1</v>
      </c>
      <c r="DM51" t="s">
        <v>89</v>
      </c>
      <c r="DN51" t="s">
        <v>32</v>
      </c>
      <c r="DO51" t="s">
        <v>1</v>
      </c>
      <c r="DP51" t="s">
        <v>123</v>
      </c>
      <c r="DQ51" t="s">
        <v>22</v>
      </c>
      <c r="DR51" t="s">
        <v>73</v>
      </c>
      <c r="DS51" t="s">
        <v>100</v>
      </c>
      <c r="DT51" t="s">
        <v>128</v>
      </c>
      <c r="DU51" t="s">
        <v>36</v>
      </c>
      <c r="DV51" t="s">
        <v>118</v>
      </c>
      <c r="DW51" t="s">
        <v>95</v>
      </c>
      <c r="DX51" t="s">
        <v>123</v>
      </c>
      <c r="DY51" t="s">
        <v>5</v>
      </c>
      <c r="DZ51" t="s">
        <v>100</v>
      </c>
      <c r="EA51" t="s">
        <v>5</v>
      </c>
      <c r="EB51" t="s">
        <v>1</v>
      </c>
      <c r="EC51" t="s">
        <v>137</v>
      </c>
      <c r="ED51" t="s">
        <v>95</v>
      </c>
      <c r="EE51" t="s">
        <v>91</v>
      </c>
      <c r="EF51" t="s">
        <v>91</v>
      </c>
      <c r="EG51" t="s">
        <v>116</v>
      </c>
      <c r="EH51" t="s">
        <v>116</v>
      </c>
      <c r="EI51" t="s">
        <v>116</v>
      </c>
    </row>
    <row r="52" spans="1:139" x14ac:dyDescent="0.2">
      <c r="A52" t="s">
        <v>32</v>
      </c>
      <c r="B52" t="s">
        <v>96</v>
      </c>
      <c r="C52" t="s">
        <v>96</v>
      </c>
      <c r="D52" t="s">
        <v>136</v>
      </c>
      <c r="E52" t="s">
        <v>135</v>
      </c>
      <c r="F52" t="s">
        <v>86</v>
      </c>
      <c r="G52" t="s">
        <v>81</v>
      </c>
      <c r="H52" t="s">
        <v>113</v>
      </c>
      <c r="I52" t="s">
        <v>8</v>
      </c>
      <c r="J52" t="s">
        <v>48</v>
      </c>
      <c r="K52" t="s">
        <v>76</v>
      </c>
      <c r="L52" t="s">
        <v>10</v>
      </c>
      <c r="M52" t="s">
        <v>114</v>
      </c>
      <c r="N52" t="s">
        <v>114</v>
      </c>
      <c r="O52" t="s">
        <v>8</v>
      </c>
      <c r="P52" t="s">
        <v>8</v>
      </c>
      <c r="Q52" t="s">
        <v>96</v>
      </c>
      <c r="R52" t="s">
        <v>86</v>
      </c>
      <c r="S52" t="s">
        <v>136</v>
      </c>
      <c r="T52" t="s">
        <v>114</v>
      </c>
      <c r="U52" t="s">
        <v>96</v>
      </c>
      <c r="V52" t="s">
        <v>31</v>
      </c>
      <c r="W52" t="s">
        <v>39</v>
      </c>
      <c r="X52" t="s">
        <v>51</v>
      </c>
      <c r="Y52" t="s">
        <v>31</v>
      </c>
      <c r="Z52" t="s">
        <v>49</v>
      </c>
      <c r="AA52" t="s">
        <v>136</v>
      </c>
      <c r="AB52" t="s">
        <v>135</v>
      </c>
      <c r="AC52" t="s">
        <v>106</v>
      </c>
      <c r="AD52" t="s">
        <v>40</v>
      </c>
      <c r="AE52" t="s">
        <v>76</v>
      </c>
      <c r="AF52" t="s">
        <v>49</v>
      </c>
      <c r="AG52" t="s">
        <v>93</v>
      </c>
      <c r="AH52" t="s">
        <v>81</v>
      </c>
      <c r="AI52" t="s">
        <v>132</v>
      </c>
      <c r="AJ52" t="s">
        <v>132</v>
      </c>
      <c r="AK52" t="s">
        <v>135</v>
      </c>
      <c r="AL52" t="s">
        <v>135</v>
      </c>
      <c r="AM52" t="s">
        <v>130</v>
      </c>
      <c r="AN52" t="s">
        <v>11</v>
      </c>
      <c r="AO52" t="s">
        <v>51</v>
      </c>
      <c r="AP52" t="s">
        <v>93</v>
      </c>
      <c r="AQ52" t="s">
        <v>32</v>
      </c>
      <c r="AR52" t="s">
        <v>93</v>
      </c>
      <c r="AS52" t="s">
        <v>32</v>
      </c>
      <c r="AT52" t="s">
        <v>130</v>
      </c>
      <c r="AU52" t="s">
        <v>81</v>
      </c>
      <c r="AV52" t="s">
        <v>105</v>
      </c>
      <c r="AW52" t="s">
        <v>105</v>
      </c>
      <c r="AX52" t="s">
        <v>69</v>
      </c>
      <c r="AY52" t="s">
        <v>28</v>
      </c>
      <c r="AZ52" t="s">
        <v>32</v>
      </c>
      <c r="BA52" t="s">
        <v>132</v>
      </c>
      <c r="BB52" t="s">
        <v>39</v>
      </c>
      <c r="BC52" t="s">
        <v>111</v>
      </c>
      <c r="BD52" t="s">
        <v>33</v>
      </c>
      <c r="BE52" t="s">
        <v>79</v>
      </c>
      <c r="BF52" t="s">
        <v>79</v>
      </c>
      <c r="BG52" t="s">
        <v>79</v>
      </c>
      <c r="BH52" t="s">
        <v>40</v>
      </c>
      <c r="BI52" t="s">
        <v>40</v>
      </c>
      <c r="BJ52" t="s">
        <v>62</v>
      </c>
      <c r="BK52" t="s">
        <v>69</v>
      </c>
      <c r="BL52" t="s">
        <v>49</v>
      </c>
      <c r="BM52" t="s">
        <v>130</v>
      </c>
      <c r="BN52" t="s">
        <v>28</v>
      </c>
      <c r="BO52" t="s">
        <v>2</v>
      </c>
      <c r="BP52" t="s">
        <v>74</v>
      </c>
      <c r="BQ52" t="s">
        <v>11</v>
      </c>
      <c r="BR52" t="s">
        <v>1</v>
      </c>
      <c r="BS52" t="s">
        <v>89</v>
      </c>
      <c r="BT52" t="s">
        <v>29</v>
      </c>
      <c r="BU52" t="s">
        <v>14</v>
      </c>
      <c r="BV52" t="s">
        <v>129</v>
      </c>
      <c r="BW52" t="s">
        <v>39</v>
      </c>
      <c r="BX52" t="s">
        <v>14</v>
      </c>
      <c r="BY52" t="s">
        <v>28</v>
      </c>
      <c r="BZ52" t="s">
        <v>119</v>
      </c>
      <c r="CA52" t="s">
        <v>10</v>
      </c>
      <c r="CB52" t="s">
        <v>111</v>
      </c>
      <c r="CC52" t="s">
        <v>19</v>
      </c>
      <c r="CD52" t="s">
        <v>29</v>
      </c>
      <c r="CE52" t="s">
        <v>33</v>
      </c>
      <c r="CF52" t="s">
        <v>86</v>
      </c>
      <c r="CG52" t="s">
        <v>101</v>
      </c>
      <c r="CH52" t="s">
        <v>43</v>
      </c>
      <c r="CI52" t="s">
        <v>43</v>
      </c>
      <c r="CJ52" t="s">
        <v>118</v>
      </c>
      <c r="CK52" t="s">
        <v>11</v>
      </c>
      <c r="CL52" t="s">
        <v>21</v>
      </c>
      <c r="CM52" t="s">
        <v>48</v>
      </c>
      <c r="CN52" t="s">
        <v>80</v>
      </c>
      <c r="CO52" t="s">
        <v>40</v>
      </c>
      <c r="CP52" t="s">
        <v>128</v>
      </c>
      <c r="CQ52" t="s">
        <v>10</v>
      </c>
      <c r="CR52" t="s">
        <v>10</v>
      </c>
      <c r="CS52" t="s">
        <v>18</v>
      </c>
      <c r="CT52" t="s">
        <v>18</v>
      </c>
      <c r="CU52" t="s">
        <v>69</v>
      </c>
      <c r="CV52" t="s">
        <v>52</v>
      </c>
      <c r="CW52" t="s">
        <v>21</v>
      </c>
      <c r="CX52" t="s">
        <v>101</v>
      </c>
      <c r="CY52" t="s">
        <v>62</v>
      </c>
      <c r="CZ52" t="s">
        <v>62</v>
      </c>
      <c r="DA52" t="s">
        <v>106</v>
      </c>
      <c r="DB52" t="s">
        <v>19</v>
      </c>
      <c r="DC52" t="s">
        <v>74</v>
      </c>
      <c r="DD52" t="s">
        <v>62</v>
      </c>
      <c r="DE52" t="s">
        <v>118</v>
      </c>
      <c r="DF52" t="s">
        <v>128</v>
      </c>
      <c r="DG52" t="s">
        <v>130</v>
      </c>
      <c r="DH52" t="s">
        <v>62</v>
      </c>
      <c r="DI52" t="s">
        <v>62</v>
      </c>
      <c r="DJ52" t="s">
        <v>128</v>
      </c>
      <c r="DK52" t="s">
        <v>128</v>
      </c>
      <c r="DL52" t="s">
        <v>11</v>
      </c>
      <c r="DM52" t="s">
        <v>80</v>
      </c>
      <c r="DN52" t="s">
        <v>79</v>
      </c>
      <c r="DO52" t="s">
        <v>11</v>
      </c>
      <c r="DP52" t="s">
        <v>116</v>
      </c>
      <c r="DQ52" t="s">
        <v>36</v>
      </c>
      <c r="DR52" t="s">
        <v>100</v>
      </c>
      <c r="DS52" t="s">
        <v>1</v>
      </c>
      <c r="DT52" t="s">
        <v>105</v>
      </c>
      <c r="DU52" t="s">
        <v>62</v>
      </c>
      <c r="DV52" t="s">
        <v>62</v>
      </c>
      <c r="DW52" t="s">
        <v>73</v>
      </c>
      <c r="DX52" t="s">
        <v>137</v>
      </c>
      <c r="DY52" t="s">
        <v>36</v>
      </c>
      <c r="DZ52" t="s">
        <v>1</v>
      </c>
      <c r="EA52" t="s">
        <v>118</v>
      </c>
      <c r="EB52" t="s">
        <v>11</v>
      </c>
      <c r="EC52" t="s">
        <v>100</v>
      </c>
      <c r="ED52" t="s">
        <v>138</v>
      </c>
      <c r="EE52" t="s">
        <v>22</v>
      </c>
      <c r="EF52" t="s">
        <v>138</v>
      </c>
      <c r="EG52" t="s">
        <v>52</v>
      </c>
      <c r="EH52" t="s">
        <v>5</v>
      </c>
      <c r="EI52" t="s">
        <v>22</v>
      </c>
    </row>
    <row r="53" spans="1:139" x14ac:dyDescent="0.2">
      <c r="A53" t="s">
        <v>18</v>
      </c>
      <c r="B53" t="s">
        <v>71</v>
      </c>
      <c r="C53" t="s">
        <v>71</v>
      </c>
      <c r="D53" t="s">
        <v>72</v>
      </c>
      <c r="E53" t="s">
        <v>70</v>
      </c>
      <c r="F53" t="s">
        <v>54</v>
      </c>
      <c r="G53" t="s">
        <v>26</v>
      </c>
      <c r="H53" t="s">
        <v>124</v>
      </c>
      <c r="I53" t="s">
        <v>135</v>
      </c>
      <c r="J53" t="s">
        <v>76</v>
      </c>
      <c r="K53" t="s">
        <v>26</v>
      </c>
      <c r="L53" t="s">
        <v>21</v>
      </c>
      <c r="M53" t="s">
        <v>47</v>
      </c>
      <c r="N53" t="s">
        <v>47</v>
      </c>
      <c r="O53" t="s">
        <v>135</v>
      </c>
      <c r="P53" t="s">
        <v>135</v>
      </c>
      <c r="Q53" t="s">
        <v>70</v>
      </c>
      <c r="R53" t="s">
        <v>25</v>
      </c>
      <c r="S53" t="s">
        <v>72</v>
      </c>
      <c r="T53" t="s">
        <v>25</v>
      </c>
      <c r="U53" t="s">
        <v>71</v>
      </c>
      <c r="V53" t="s">
        <v>113</v>
      </c>
      <c r="W53" t="s">
        <v>81</v>
      </c>
      <c r="X53" t="s">
        <v>114</v>
      </c>
      <c r="Y53" t="s">
        <v>86</v>
      </c>
      <c r="Z53" t="s">
        <v>136</v>
      </c>
      <c r="AA53" t="s">
        <v>42</v>
      </c>
      <c r="AB53" t="s">
        <v>70</v>
      </c>
      <c r="AC53" t="s">
        <v>40</v>
      </c>
      <c r="AD53" t="s">
        <v>8</v>
      </c>
      <c r="AE53" t="s">
        <v>26</v>
      </c>
      <c r="AF53" t="s">
        <v>96</v>
      </c>
      <c r="AG53" t="s">
        <v>132</v>
      </c>
      <c r="AH53" t="s">
        <v>26</v>
      </c>
      <c r="AI53" t="s">
        <v>49</v>
      </c>
      <c r="AJ53" t="s">
        <v>49</v>
      </c>
      <c r="AK53" t="s">
        <v>124</v>
      </c>
      <c r="AL53" t="s">
        <v>124</v>
      </c>
      <c r="AM53" t="s">
        <v>127</v>
      </c>
      <c r="AN53" t="s">
        <v>105</v>
      </c>
      <c r="AO53" t="s">
        <v>114</v>
      </c>
      <c r="AP53" t="s">
        <v>39</v>
      </c>
      <c r="AQ53" t="s">
        <v>40</v>
      </c>
      <c r="AR53" t="s">
        <v>39</v>
      </c>
      <c r="AS53" t="s">
        <v>132</v>
      </c>
      <c r="AT53" t="s">
        <v>127</v>
      </c>
      <c r="AU53" t="s">
        <v>136</v>
      </c>
      <c r="AV53" t="s">
        <v>74</v>
      </c>
      <c r="AW53" t="s">
        <v>74</v>
      </c>
      <c r="AX53" t="s">
        <v>2</v>
      </c>
      <c r="AY53" t="s">
        <v>16</v>
      </c>
      <c r="AZ53" t="s">
        <v>132</v>
      </c>
      <c r="BA53" t="s">
        <v>18</v>
      </c>
      <c r="BB53" t="s">
        <v>81</v>
      </c>
      <c r="BC53" t="s">
        <v>81</v>
      </c>
      <c r="BD53" t="s">
        <v>111</v>
      </c>
      <c r="BE53" t="s">
        <v>31</v>
      </c>
      <c r="BF53" t="s">
        <v>129</v>
      </c>
      <c r="BG53" t="s">
        <v>51</v>
      </c>
      <c r="BH53" t="s">
        <v>31</v>
      </c>
      <c r="BI53" t="s">
        <v>18</v>
      </c>
      <c r="BJ53" t="s">
        <v>10</v>
      </c>
      <c r="BK53" t="s">
        <v>2</v>
      </c>
      <c r="BL53" t="s">
        <v>136</v>
      </c>
      <c r="BM53" t="s">
        <v>127</v>
      </c>
      <c r="BN53" t="s">
        <v>80</v>
      </c>
      <c r="BO53" t="s">
        <v>106</v>
      </c>
      <c r="BP53" t="s">
        <v>33</v>
      </c>
      <c r="BQ53" t="s">
        <v>10</v>
      </c>
      <c r="BR53" t="s">
        <v>130</v>
      </c>
      <c r="BS53" t="s">
        <v>40</v>
      </c>
      <c r="BT53" t="s">
        <v>93</v>
      </c>
      <c r="BU53" t="s">
        <v>79</v>
      </c>
      <c r="BV53" t="s">
        <v>86</v>
      </c>
      <c r="BW53" t="s">
        <v>49</v>
      </c>
      <c r="BX53" t="s">
        <v>79</v>
      </c>
      <c r="BY53" t="s">
        <v>79</v>
      </c>
      <c r="BZ53" t="s">
        <v>29</v>
      </c>
      <c r="CA53" t="s">
        <v>29</v>
      </c>
      <c r="CB53" t="s">
        <v>81</v>
      </c>
      <c r="CC53" t="s">
        <v>79</v>
      </c>
      <c r="CD53" t="s">
        <v>33</v>
      </c>
      <c r="CE53" t="s">
        <v>39</v>
      </c>
      <c r="CF53" t="s">
        <v>54</v>
      </c>
      <c r="CG53" t="s">
        <v>19</v>
      </c>
      <c r="CH53" t="s">
        <v>28</v>
      </c>
      <c r="CI53" t="s">
        <v>14</v>
      </c>
      <c r="CJ53" t="s">
        <v>130</v>
      </c>
      <c r="CK53" t="s">
        <v>105</v>
      </c>
      <c r="CL53" t="s">
        <v>89</v>
      </c>
      <c r="CM53" t="s">
        <v>76</v>
      </c>
      <c r="CN53" t="s">
        <v>48</v>
      </c>
      <c r="CO53" t="s">
        <v>31</v>
      </c>
      <c r="CP53" t="s">
        <v>43</v>
      </c>
      <c r="CQ53" t="s">
        <v>29</v>
      </c>
      <c r="CR53" t="s">
        <v>21</v>
      </c>
      <c r="CS53" t="s">
        <v>135</v>
      </c>
      <c r="CT53" t="s">
        <v>96</v>
      </c>
      <c r="CU53" t="s">
        <v>2</v>
      </c>
      <c r="CV53" t="s">
        <v>62</v>
      </c>
      <c r="CW53" t="s">
        <v>32</v>
      </c>
      <c r="CX53" t="s">
        <v>106</v>
      </c>
      <c r="CY53" t="s">
        <v>128</v>
      </c>
      <c r="CZ53" t="s">
        <v>128</v>
      </c>
      <c r="DA53" t="s">
        <v>40</v>
      </c>
      <c r="DB53" t="s">
        <v>79</v>
      </c>
      <c r="DC53" t="s">
        <v>16</v>
      </c>
      <c r="DD53" t="s">
        <v>69</v>
      </c>
      <c r="DE53" t="s">
        <v>130</v>
      </c>
      <c r="DF53" t="s">
        <v>101</v>
      </c>
      <c r="DG53" t="s">
        <v>43</v>
      </c>
      <c r="DH53" t="s">
        <v>128</v>
      </c>
      <c r="DI53" t="s">
        <v>128</v>
      </c>
      <c r="DJ53" t="s">
        <v>43</v>
      </c>
      <c r="DK53" t="s">
        <v>101</v>
      </c>
      <c r="DL53" t="s">
        <v>10</v>
      </c>
      <c r="DM53" t="s">
        <v>48</v>
      </c>
      <c r="DN53" t="s">
        <v>51</v>
      </c>
      <c r="DO53" t="s">
        <v>10</v>
      </c>
      <c r="DP53" t="s">
        <v>36</v>
      </c>
      <c r="DQ53" t="s">
        <v>11</v>
      </c>
      <c r="DR53" t="s">
        <v>62</v>
      </c>
      <c r="DS53" t="s">
        <v>128</v>
      </c>
      <c r="DT53" t="s">
        <v>74</v>
      </c>
      <c r="DU53" t="s">
        <v>69</v>
      </c>
      <c r="DV53" t="s">
        <v>69</v>
      </c>
      <c r="DW53" t="s">
        <v>1</v>
      </c>
      <c r="DX53" t="s">
        <v>118</v>
      </c>
      <c r="DY53" t="s">
        <v>11</v>
      </c>
      <c r="DZ53" t="s">
        <v>130</v>
      </c>
      <c r="EA53" t="s">
        <v>11</v>
      </c>
      <c r="EB53" t="s">
        <v>105</v>
      </c>
      <c r="EC53" t="s">
        <v>62</v>
      </c>
      <c r="ED53" t="s">
        <v>1</v>
      </c>
      <c r="EE53" t="s">
        <v>1</v>
      </c>
      <c r="EF53" t="s">
        <v>1</v>
      </c>
      <c r="EG53" t="s">
        <v>62</v>
      </c>
      <c r="EH53" t="s">
        <v>62</v>
      </c>
      <c r="EI53" t="s">
        <v>62</v>
      </c>
    </row>
    <row r="54" spans="1:139" x14ac:dyDescent="0.2">
      <c r="A54" t="s">
        <v>76</v>
      </c>
      <c r="B54" t="s">
        <v>72</v>
      </c>
      <c r="C54" t="s">
        <v>72</v>
      </c>
      <c r="D54" t="s">
        <v>110</v>
      </c>
      <c r="E54" t="s">
        <v>71</v>
      </c>
      <c r="F54" t="s">
        <v>70</v>
      </c>
      <c r="G54" t="s">
        <v>47</v>
      </c>
      <c r="H54" t="s">
        <v>70</v>
      </c>
      <c r="I54" t="s">
        <v>136</v>
      </c>
      <c r="J54" t="s">
        <v>114</v>
      </c>
      <c r="K54" t="s">
        <v>25</v>
      </c>
      <c r="L54" t="s">
        <v>29</v>
      </c>
      <c r="M54" t="s">
        <v>124</v>
      </c>
      <c r="N54" t="s">
        <v>54</v>
      </c>
      <c r="O54" t="s">
        <v>96</v>
      </c>
      <c r="P54" t="s">
        <v>96</v>
      </c>
      <c r="Q54" t="s">
        <v>72</v>
      </c>
      <c r="R54" t="s">
        <v>70</v>
      </c>
      <c r="S54" t="s">
        <v>122</v>
      </c>
      <c r="T54" t="s">
        <v>124</v>
      </c>
      <c r="U54" t="s">
        <v>72</v>
      </c>
      <c r="V54" t="s">
        <v>96</v>
      </c>
      <c r="W54" t="s">
        <v>114</v>
      </c>
      <c r="X54" t="s">
        <v>86</v>
      </c>
      <c r="Y54" t="s">
        <v>135</v>
      </c>
      <c r="Z54" t="s">
        <v>26</v>
      </c>
      <c r="AA54" t="s">
        <v>122</v>
      </c>
      <c r="AB54" t="s">
        <v>42</v>
      </c>
      <c r="AC54" t="s">
        <v>132</v>
      </c>
      <c r="AD54" t="s">
        <v>49</v>
      </c>
      <c r="AE54" t="s">
        <v>25</v>
      </c>
      <c r="AF54" t="s">
        <v>26</v>
      </c>
      <c r="AG54" t="s">
        <v>111</v>
      </c>
      <c r="AH54" t="s">
        <v>47</v>
      </c>
      <c r="AI54" t="s">
        <v>81</v>
      </c>
      <c r="AJ54" t="s">
        <v>81</v>
      </c>
      <c r="AK54" t="s">
        <v>71</v>
      </c>
      <c r="AL54" t="s">
        <v>71</v>
      </c>
      <c r="AM54" t="s">
        <v>101</v>
      </c>
      <c r="AN54" t="s">
        <v>127</v>
      </c>
      <c r="AO54" t="s">
        <v>113</v>
      </c>
      <c r="AP54" t="s">
        <v>48</v>
      </c>
      <c r="AQ54" t="s">
        <v>39</v>
      </c>
      <c r="AR54" t="s">
        <v>111</v>
      </c>
      <c r="AS54" t="s">
        <v>39</v>
      </c>
      <c r="AT54" t="s">
        <v>43</v>
      </c>
      <c r="AU54" t="s">
        <v>26</v>
      </c>
      <c r="AV54" t="s">
        <v>28</v>
      </c>
      <c r="AW54" t="s">
        <v>28</v>
      </c>
      <c r="AX54" t="s">
        <v>21</v>
      </c>
      <c r="AY54" t="s">
        <v>79</v>
      </c>
      <c r="AZ54" t="s">
        <v>39</v>
      </c>
      <c r="BA54" t="s">
        <v>81</v>
      </c>
      <c r="BB54" t="s">
        <v>76</v>
      </c>
      <c r="BC54" t="s">
        <v>114</v>
      </c>
      <c r="BD54" t="s">
        <v>48</v>
      </c>
      <c r="BE54" t="s">
        <v>18</v>
      </c>
      <c r="BF54" t="s">
        <v>8</v>
      </c>
      <c r="BG54" t="s">
        <v>31</v>
      </c>
      <c r="BH54" t="s">
        <v>18</v>
      </c>
      <c r="BI54" t="s">
        <v>49</v>
      </c>
      <c r="BJ54" t="s">
        <v>105</v>
      </c>
      <c r="BK54" t="s">
        <v>29</v>
      </c>
      <c r="BL54" t="s">
        <v>26</v>
      </c>
      <c r="BM54" t="s">
        <v>43</v>
      </c>
      <c r="BN54" t="s">
        <v>79</v>
      </c>
      <c r="BO54" t="s">
        <v>32</v>
      </c>
      <c r="BP54" t="s">
        <v>80</v>
      </c>
      <c r="BQ54" t="s">
        <v>105</v>
      </c>
      <c r="BR54" t="s">
        <v>128</v>
      </c>
      <c r="BS54" t="s">
        <v>39</v>
      </c>
      <c r="BT54" t="s">
        <v>16</v>
      </c>
      <c r="BU54" t="s">
        <v>40</v>
      </c>
      <c r="BV54" t="s">
        <v>135</v>
      </c>
      <c r="BW54" t="s">
        <v>81</v>
      </c>
      <c r="BX54" t="s">
        <v>40</v>
      </c>
      <c r="BY54" t="s">
        <v>79</v>
      </c>
      <c r="BZ54" t="s">
        <v>28</v>
      </c>
      <c r="CA54" t="s">
        <v>74</v>
      </c>
      <c r="CB54" t="s">
        <v>114</v>
      </c>
      <c r="CC54" t="s">
        <v>40</v>
      </c>
      <c r="CD54" t="s">
        <v>16</v>
      </c>
      <c r="CE54" t="s">
        <v>48</v>
      </c>
      <c r="CF54" t="s">
        <v>77</v>
      </c>
      <c r="CG54" t="s">
        <v>89</v>
      </c>
      <c r="CH54" t="s">
        <v>19</v>
      </c>
      <c r="CI54" t="s">
        <v>106</v>
      </c>
      <c r="CJ54" t="s">
        <v>128</v>
      </c>
      <c r="CK54" t="s">
        <v>127</v>
      </c>
      <c r="CL54" t="s">
        <v>93</v>
      </c>
      <c r="CM54" t="s">
        <v>114</v>
      </c>
      <c r="CN54" t="s">
        <v>31</v>
      </c>
      <c r="CO54" t="s">
        <v>49</v>
      </c>
      <c r="CP54" t="s">
        <v>2</v>
      </c>
      <c r="CQ54" t="s">
        <v>74</v>
      </c>
      <c r="CR54" t="s">
        <v>74</v>
      </c>
      <c r="CS54" t="s">
        <v>136</v>
      </c>
      <c r="CT54" t="s">
        <v>136</v>
      </c>
      <c r="CU54" t="s">
        <v>29</v>
      </c>
      <c r="CV54" t="s">
        <v>11</v>
      </c>
      <c r="CW54" t="s">
        <v>33</v>
      </c>
      <c r="CX54" t="s">
        <v>32</v>
      </c>
      <c r="CY54" t="s">
        <v>69</v>
      </c>
      <c r="CZ54" t="s">
        <v>69</v>
      </c>
      <c r="DA54" t="s">
        <v>132</v>
      </c>
      <c r="DB54" t="s">
        <v>40</v>
      </c>
      <c r="DC54" t="s">
        <v>79</v>
      </c>
      <c r="DD54" t="s">
        <v>10</v>
      </c>
      <c r="DE54" t="s">
        <v>128</v>
      </c>
      <c r="DF54" t="s">
        <v>2</v>
      </c>
      <c r="DG54" t="s">
        <v>101</v>
      </c>
      <c r="DH54" t="s">
        <v>10</v>
      </c>
      <c r="DI54" t="s">
        <v>10</v>
      </c>
      <c r="DJ54" t="s">
        <v>2</v>
      </c>
      <c r="DK54" t="s">
        <v>21</v>
      </c>
      <c r="DL54" t="s">
        <v>105</v>
      </c>
      <c r="DM54" t="s">
        <v>129</v>
      </c>
      <c r="DN54" t="s">
        <v>31</v>
      </c>
      <c r="DO54" t="s">
        <v>105</v>
      </c>
      <c r="DP54" t="s">
        <v>1</v>
      </c>
      <c r="DQ54" t="s">
        <v>130</v>
      </c>
      <c r="DR54" t="s">
        <v>11</v>
      </c>
      <c r="DS54" t="s">
        <v>128</v>
      </c>
      <c r="DT54" t="s">
        <v>28</v>
      </c>
      <c r="DU54" t="s">
        <v>10</v>
      </c>
      <c r="DV54" t="s">
        <v>10</v>
      </c>
      <c r="DW54" t="s">
        <v>62</v>
      </c>
      <c r="DX54" t="s">
        <v>1</v>
      </c>
      <c r="DY54" t="s">
        <v>130</v>
      </c>
      <c r="DZ54" t="s">
        <v>128</v>
      </c>
      <c r="EA54" t="s">
        <v>130</v>
      </c>
      <c r="EB54" t="s">
        <v>127</v>
      </c>
      <c r="EC54" t="s">
        <v>11</v>
      </c>
      <c r="ED54" t="s">
        <v>62</v>
      </c>
      <c r="EE54" t="s">
        <v>62</v>
      </c>
      <c r="EF54" t="s">
        <v>62</v>
      </c>
      <c r="EG54" t="s">
        <v>11</v>
      </c>
      <c r="EH54" t="s">
        <v>62</v>
      </c>
      <c r="EI54" t="s">
        <v>62</v>
      </c>
    </row>
    <row r="55" spans="1:139" x14ac:dyDescent="0.2">
      <c r="A55" t="s">
        <v>77</v>
      </c>
      <c r="B55" t="s">
        <v>122</v>
      </c>
      <c r="C55" t="s">
        <v>122</v>
      </c>
      <c r="D55" t="s">
        <v>13</v>
      </c>
      <c r="E55" t="s">
        <v>72</v>
      </c>
      <c r="F55" t="s">
        <v>71</v>
      </c>
      <c r="G55" t="s">
        <v>25</v>
      </c>
      <c r="H55" t="s">
        <v>71</v>
      </c>
      <c r="I55" t="s">
        <v>136</v>
      </c>
      <c r="J55" t="s">
        <v>86</v>
      </c>
      <c r="K55" t="s">
        <v>124</v>
      </c>
      <c r="L55" t="s">
        <v>74</v>
      </c>
      <c r="M55" t="s">
        <v>70</v>
      </c>
      <c r="N55" t="s">
        <v>124</v>
      </c>
      <c r="O55" t="s">
        <v>136</v>
      </c>
      <c r="P55" t="s">
        <v>136</v>
      </c>
      <c r="Q55" t="s">
        <v>72</v>
      </c>
      <c r="R55" t="s">
        <v>70</v>
      </c>
      <c r="S55" t="s">
        <v>13</v>
      </c>
      <c r="T55" t="s">
        <v>70</v>
      </c>
      <c r="U55" t="s">
        <v>122</v>
      </c>
      <c r="V55" t="s">
        <v>136</v>
      </c>
      <c r="W55" t="s">
        <v>114</v>
      </c>
      <c r="X55" t="s">
        <v>135</v>
      </c>
      <c r="Y55" t="s">
        <v>96</v>
      </c>
      <c r="Z55" t="s">
        <v>26</v>
      </c>
      <c r="AA55" t="s">
        <v>110</v>
      </c>
      <c r="AB55" t="s">
        <v>72</v>
      </c>
      <c r="AC55" t="s">
        <v>39</v>
      </c>
      <c r="AD55" t="s">
        <v>81</v>
      </c>
      <c r="AE55" t="s">
        <v>54</v>
      </c>
      <c r="AF55" t="s">
        <v>26</v>
      </c>
      <c r="AG55" t="s">
        <v>48</v>
      </c>
      <c r="AH55" t="s">
        <v>25</v>
      </c>
      <c r="AI55" t="s">
        <v>81</v>
      </c>
      <c r="AJ55" t="s">
        <v>76</v>
      </c>
      <c r="AK55" t="s">
        <v>42</v>
      </c>
      <c r="AL55" t="s">
        <v>42</v>
      </c>
      <c r="AM55" t="s">
        <v>2</v>
      </c>
      <c r="AN55" t="s">
        <v>43</v>
      </c>
      <c r="AO55" t="s">
        <v>135</v>
      </c>
      <c r="AP55" t="s">
        <v>48</v>
      </c>
      <c r="AQ55" t="s">
        <v>111</v>
      </c>
      <c r="AR55" t="s">
        <v>48</v>
      </c>
      <c r="AS55" t="s">
        <v>111</v>
      </c>
      <c r="AT55" t="s">
        <v>101</v>
      </c>
      <c r="AU55" t="s">
        <v>47</v>
      </c>
      <c r="AV55" t="s">
        <v>14</v>
      </c>
      <c r="AW55" t="s">
        <v>14</v>
      </c>
      <c r="AX55" t="s">
        <v>29</v>
      </c>
      <c r="AY55" t="s">
        <v>79</v>
      </c>
      <c r="AZ55" t="s">
        <v>111</v>
      </c>
      <c r="BA55" t="s">
        <v>81</v>
      </c>
      <c r="BB55" t="s">
        <v>114</v>
      </c>
      <c r="BC55" t="s">
        <v>77</v>
      </c>
      <c r="BD55" t="s">
        <v>51</v>
      </c>
      <c r="BE55" t="s">
        <v>49</v>
      </c>
      <c r="BF55" t="s">
        <v>18</v>
      </c>
      <c r="BG55" t="s">
        <v>8</v>
      </c>
      <c r="BH55" t="s">
        <v>49</v>
      </c>
      <c r="BI55" t="s">
        <v>81</v>
      </c>
      <c r="BJ55" t="s">
        <v>105</v>
      </c>
      <c r="BK55" t="s">
        <v>74</v>
      </c>
      <c r="BL55" t="s">
        <v>47</v>
      </c>
      <c r="BM55" t="s">
        <v>101</v>
      </c>
      <c r="BN55" t="s">
        <v>40</v>
      </c>
      <c r="BO55" t="s">
        <v>93</v>
      </c>
      <c r="BP55" t="s">
        <v>79</v>
      </c>
      <c r="BQ55" t="s">
        <v>127</v>
      </c>
      <c r="BR55" t="s">
        <v>128</v>
      </c>
      <c r="BS55" t="s">
        <v>39</v>
      </c>
      <c r="BT55" t="s">
        <v>80</v>
      </c>
      <c r="BU55" t="s">
        <v>40</v>
      </c>
      <c r="BV55" t="s">
        <v>96</v>
      </c>
      <c r="BW55" t="s">
        <v>114</v>
      </c>
      <c r="BX55" t="s">
        <v>40</v>
      </c>
      <c r="BY55" t="s">
        <v>40</v>
      </c>
      <c r="BZ55" t="s">
        <v>28</v>
      </c>
      <c r="CA55" t="s">
        <v>28</v>
      </c>
      <c r="CB55" t="s">
        <v>86</v>
      </c>
      <c r="CC55" t="s">
        <v>132</v>
      </c>
      <c r="CD55" t="s">
        <v>79</v>
      </c>
      <c r="CE55" t="s">
        <v>51</v>
      </c>
      <c r="CF55" t="s">
        <v>71</v>
      </c>
      <c r="CG55" t="s">
        <v>32</v>
      </c>
      <c r="CH55" t="s">
        <v>106</v>
      </c>
      <c r="CI55" t="s">
        <v>89</v>
      </c>
      <c r="CJ55" t="s">
        <v>128</v>
      </c>
      <c r="CK55" t="s">
        <v>43</v>
      </c>
      <c r="CL55" t="s">
        <v>33</v>
      </c>
      <c r="CM55" t="s">
        <v>86</v>
      </c>
      <c r="CN55" t="s">
        <v>31</v>
      </c>
      <c r="CO55" t="s">
        <v>49</v>
      </c>
      <c r="CP55" t="s">
        <v>2</v>
      </c>
      <c r="CQ55" t="s">
        <v>28</v>
      </c>
      <c r="CR55" t="s">
        <v>74</v>
      </c>
      <c r="CS55" t="s">
        <v>26</v>
      </c>
      <c r="CT55" t="s">
        <v>26</v>
      </c>
      <c r="CU55" t="s">
        <v>29</v>
      </c>
      <c r="CV55" t="s">
        <v>11</v>
      </c>
      <c r="CW55" t="s">
        <v>33</v>
      </c>
      <c r="CX55" t="s">
        <v>93</v>
      </c>
      <c r="CY55" t="s">
        <v>10</v>
      </c>
      <c r="CZ55" t="s">
        <v>10</v>
      </c>
      <c r="DA55" t="s">
        <v>39</v>
      </c>
      <c r="DB55" t="s">
        <v>132</v>
      </c>
      <c r="DC55" t="s">
        <v>79</v>
      </c>
      <c r="DD55" t="s">
        <v>105</v>
      </c>
      <c r="DE55" t="s">
        <v>128</v>
      </c>
      <c r="DF55" t="s">
        <v>21</v>
      </c>
      <c r="DG55" t="s">
        <v>2</v>
      </c>
      <c r="DH55" t="s">
        <v>10</v>
      </c>
      <c r="DI55" t="s">
        <v>10</v>
      </c>
      <c r="DJ55" t="s">
        <v>21</v>
      </c>
      <c r="DK55" t="s">
        <v>29</v>
      </c>
      <c r="DL55" t="s">
        <v>105</v>
      </c>
      <c r="DM55" t="s">
        <v>31</v>
      </c>
      <c r="DN55" t="s">
        <v>18</v>
      </c>
      <c r="DO55" t="s">
        <v>127</v>
      </c>
      <c r="DP55" t="s">
        <v>1</v>
      </c>
      <c r="DQ55" t="s">
        <v>130</v>
      </c>
      <c r="DR55" t="s">
        <v>11</v>
      </c>
      <c r="DS55" t="s">
        <v>69</v>
      </c>
      <c r="DT55" t="s">
        <v>28</v>
      </c>
      <c r="DU55" t="s">
        <v>105</v>
      </c>
      <c r="DV55" t="s">
        <v>105</v>
      </c>
      <c r="DW55" t="s">
        <v>62</v>
      </c>
      <c r="DX55" t="s">
        <v>62</v>
      </c>
      <c r="DY55" t="s">
        <v>128</v>
      </c>
      <c r="DZ55" t="s">
        <v>69</v>
      </c>
      <c r="EA55" t="s">
        <v>128</v>
      </c>
      <c r="EB55" t="s">
        <v>127</v>
      </c>
      <c r="EC55" t="s">
        <v>11</v>
      </c>
      <c r="ED55" t="s">
        <v>62</v>
      </c>
      <c r="EE55" t="s">
        <v>62</v>
      </c>
      <c r="EF55" t="s">
        <v>62</v>
      </c>
      <c r="EG55" t="s">
        <v>11</v>
      </c>
      <c r="EH55" t="s">
        <v>11</v>
      </c>
      <c r="EI55" t="s">
        <v>62</v>
      </c>
    </row>
    <row r="56" spans="1:139" x14ac:dyDescent="0.2">
      <c r="A56" t="s">
        <v>79</v>
      </c>
      <c r="B56" t="s">
        <v>26</v>
      </c>
      <c r="C56" t="s">
        <v>26</v>
      </c>
      <c r="D56" t="s">
        <v>47</v>
      </c>
      <c r="E56" t="s">
        <v>136</v>
      </c>
      <c r="F56" t="s">
        <v>96</v>
      </c>
      <c r="G56" t="s">
        <v>114</v>
      </c>
      <c r="H56" t="s">
        <v>96</v>
      </c>
      <c r="I56" t="s">
        <v>81</v>
      </c>
      <c r="J56" t="s">
        <v>129</v>
      </c>
      <c r="K56" t="s">
        <v>86</v>
      </c>
      <c r="L56" t="s">
        <v>105</v>
      </c>
      <c r="M56" t="s">
        <v>135</v>
      </c>
      <c r="N56" t="s">
        <v>113</v>
      </c>
      <c r="O56" t="s">
        <v>49</v>
      </c>
      <c r="P56" t="s">
        <v>49</v>
      </c>
      <c r="Q56" t="s">
        <v>26</v>
      </c>
      <c r="R56" t="s">
        <v>135</v>
      </c>
      <c r="S56" t="s">
        <v>47</v>
      </c>
      <c r="T56" t="s">
        <v>135</v>
      </c>
      <c r="U56" t="s">
        <v>26</v>
      </c>
      <c r="V56" t="s">
        <v>49</v>
      </c>
      <c r="W56" t="s">
        <v>51</v>
      </c>
      <c r="X56" t="s">
        <v>31</v>
      </c>
      <c r="Y56" t="s">
        <v>49</v>
      </c>
      <c r="Z56" t="s">
        <v>76</v>
      </c>
      <c r="AA56" t="s">
        <v>26</v>
      </c>
      <c r="AB56" t="s">
        <v>136</v>
      </c>
      <c r="AC56" t="s">
        <v>93</v>
      </c>
      <c r="AD56" t="s">
        <v>39</v>
      </c>
      <c r="AE56" t="s">
        <v>86</v>
      </c>
      <c r="AF56" t="s">
        <v>81</v>
      </c>
      <c r="AG56" t="s">
        <v>16</v>
      </c>
      <c r="AH56" t="s">
        <v>114</v>
      </c>
      <c r="AI56" t="s">
        <v>111</v>
      </c>
      <c r="AJ56" t="s">
        <v>48</v>
      </c>
      <c r="AK56" t="s">
        <v>136</v>
      </c>
      <c r="AL56" t="s">
        <v>136</v>
      </c>
      <c r="AM56" t="s">
        <v>128</v>
      </c>
      <c r="AN56" t="s">
        <v>128</v>
      </c>
      <c r="AO56" t="s">
        <v>8</v>
      </c>
      <c r="AP56" t="s">
        <v>80</v>
      </c>
      <c r="AQ56" t="s">
        <v>33</v>
      </c>
      <c r="AR56" t="s">
        <v>16</v>
      </c>
      <c r="AS56" t="s">
        <v>33</v>
      </c>
      <c r="AT56" t="s">
        <v>128</v>
      </c>
      <c r="AU56" t="s">
        <v>114</v>
      </c>
      <c r="AV56" t="s">
        <v>43</v>
      </c>
      <c r="AW56" t="s">
        <v>43</v>
      </c>
      <c r="AX56" t="s">
        <v>10</v>
      </c>
      <c r="AY56" t="s">
        <v>19</v>
      </c>
      <c r="AZ56" t="s">
        <v>33</v>
      </c>
      <c r="BA56" t="s">
        <v>111</v>
      </c>
      <c r="BB56" t="s">
        <v>48</v>
      </c>
      <c r="BC56" t="s">
        <v>51</v>
      </c>
      <c r="BD56" t="s">
        <v>79</v>
      </c>
      <c r="BE56" t="s">
        <v>132</v>
      </c>
      <c r="BF56" t="s">
        <v>40</v>
      </c>
      <c r="BG56" t="s">
        <v>40</v>
      </c>
      <c r="BH56" t="s">
        <v>132</v>
      </c>
      <c r="BI56" t="s">
        <v>39</v>
      </c>
      <c r="BJ56" t="s">
        <v>11</v>
      </c>
      <c r="BK56" t="s">
        <v>105</v>
      </c>
      <c r="BL56" t="s">
        <v>114</v>
      </c>
      <c r="BM56" t="s">
        <v>128</v>
      </c>
      <c r="BN56" t="s">
        <v>106</v>
      </c>
      <c r="BO56" t="s">
        <v>29</v>
      </c>
      <c r="BP56" t="s">
        <v>28</v>
      </c>
      <c r="BQ56" t="s">
        <v>130</v>
      </c>
      <c r="BR56" t="s">
        <v>62</v>
      </c>
      <c r="BS56" t="s">
        <v>33</v>
      </c>
      <c r="BT56" t="s">
        <v>28</v>
      </c>
      <c r="BU56" t="s">
        <v>89</v>
      </c>
      <c r="BV56" t="s">
        <v>18</v>
      </c>
      <c r="BW56" t="s">
        <v>48</v>
      </c>
      <c r="BX56" t="s">
        <v>89</v>
      </c>
      <c r="BY56" t="s">
        <v>106</v>
      </c>
      <c r="BZ56" t="s">
        <v>127</v>
      </c>
      <c r="CA56" t="s">
        <v>127</v>
      </c>
      <c r="CB56" t="s">
        <v>129</v>
      </c>
      <c r="CC56" t="s">
        <v>32</v>
      </c>
      <c r="CD56" t="s">
        <v>28</v>
      </c>
      <c r="CE56" t="s">
        <v>79</v>
      </c>
      <c r="CF56" t="s">
        <v>96</v>
      </c>
      <c r="CG56" t="s">
        <v>21</v>
      </c>
      <c r="CH56" t="s">
        <v>2</v>
      </c>
      <c r="CI56" t="s">
        <v>2</v>
      </c>
      <c r="CJ56" t="s">
        <v>62</v>
      </c>
      <c r="CK56" t="s">
        <v>130</v>
      </c>
      <c r="CL56" t="s">
        <v>74</v>
      </c>
      <c r="CM56" t="s">
        <v>31</v>
      </c>
      <c r="CN56" t="s">
        <v>40</v>
      </c>
      <c r="CO56" t="s">
        <v>39</v>
      </c>
      <c r="CP56" t="s">
        <v>69</v>
      </c>
      <c r="CQ56" t="s">
        <v>127</v>
      </c>
      <c r="CR56" t="s">
        <v>105</v>
      </c>
      <c r="CS56" t="s">
        <v>81</v>
      </c>
      <c r="CT56" t="s">
        <v>81</v>
      </c>
      <c r="CU56" t="s">
        <v>105</v>
      </c>
      <c r="CV56" t="s">
        <v>36</v>
      </c>
      <c r="CW56" t="s">
        <v>74</v>
      </c>
      <c r="CX56" t="s">
        <v>29</v>
      </c>
      <c r="CY56" t="s">
        <v>62</v>
      </c>
      <c r="CZ56" t="s">
        <v>62</v>
      </c>
      <c r="DA56" t="s">
        <v>93</v>
      </c>
      <c r="DB56" t="s">
        <v>32</v>
      </c>
      <c r="DC56" t="s">
        <v>14</v>
      </c>
      <c r="DD56" t="s">
        <v>11</v>
      </c>
      <c r="DE56" t="s">
        <v>62</v>
      </c>
      <c r="DF56" t="s">
        <v>10</v>
      </c>
      <c r="DG56" t="s">
        <v>69</v>
      </c>
      <c r="DH56" t="s">
        <v>11</v>
      </c>
      <c r="DI56" t="s">
        <v>11</v>
      </c>
      <c r="DJ56" t="s">
        <v>10</v>
      </c>
      <c r="DK56" t="s">
        <v>10</v>
      </c>
      <c r="DL56" t="s">
        <v>11</v>
      </c>
      <c r="DM56" t="s">
        <v>79</v>
      </c>
      <c r="DN56" t="s">
        <v>40</v>
      </c>
      <c r="DO56" t="s">
        <v>130</v>
      </c>
      <c r="DP56" t="s">
        <v>138</v>
      </c>
      <c r="DQ56" t="s">
        <v>1</v>
      </c>
      <c r="DR56" t="s">
        <v>36</v>
      </c>
      <c r="DS56" t="s">
        <v>62</v>
      </c>
      <c r="DT56" t="s">
        <v>43</v>
      </c>
      <c r="DU56" t="s">
        <v>11</v>
      </c>
      <c r="DV56" t="s">
        <v>11</v>
      </c>
      <c r="DW56" t="s">
        <v>5</v>
      </c>
      <c r="DX56" t="s">
        <v>22</v>
      </c>
      <c r="DY56" t="s">
        <v>1</v>
      </c>
      <c r="DZ56" t="s">
        <v>62</v>
      </c>
      <c r="EA56" t="s">
        <v>1</v>
      </c>
      <c r="EB56" t="s">
        <v>130</v>
      </c>
      <c r="EC56" t="s">
        <v>36</v>
      </c>
      <c r="ED56" t="s">
        <v>5</v>
      </c>
      <c r="EE56" t="s">
        <v>100</v>
      </c>
      <c r="EF56" t="s">
        <v>52</v>
      </c>
      <c r="EG56" t="s">
        <v>36</v>
      </c>
      <c r="EH56" t="s">
        <v>100</v>
      </c>
      <c r="EI56" t="s">
        <v>100</v>
      </c>
    </row>
    <row r="57" spans="1:139" x14ac:dyDescent="0.2">
      <c r="A57" t="s">
        <v>48</v>
      </c>
      <c r="B57" t="s">
        <v>124</v>
      </c>
      <c r="C57" t="s">
        <v>124</v>
      </c>
      <c r="D57" t="s">
        <v>70</v>
      </c>
      <c r="E57" t="s">
        <v>25</v>
      </c>
      <c r="F57" t="s">
        <v>26</v>
      </c>
      <c r="G57" t="s">
        <v>96</v>
      </c>
      <c r="H57" t="s">
        <v>47</v>
      </c>
      <c r="I57" t="s">
        <v>114</v>
      </c>
      <c r="J57" t="s">
        <v>49</v>
      </c>
      <c r="K57" t="s">
        <v>136</v>
      </c>
      <c r="L57" t="s">
        <v>101</v>
      </c>
      <c r="M57" t="s">
        <v>26</v>
      </c>
      <c r="N57" t="s">
        <v>136</v>
      </c>
      <c r="O57" t="s">
        <v>114</v>
      </c>
      <c r="P57" t="s">
        <v>114</v>
      </c>
      <c r="Q57" t="s">
        <v>54</v>
      </c>
      <c r="R57" t="s">
        <v>26</v>
      </c>
      <c r="S57" t="s">
        <v>70</v>
      </c>
      <c r="T57" t="s">
        <v>26</v>
      </c>
      <c r="U57" t="s">
        <v>54</v>
      </c>
      <c r="V57" t="s">
        <v>114</v>
      </c>
      <c r="W57" t="s">
        <v>18</v>
      </c>
      <c r="X57" t="s">
        <v>81</v>
      </c>
      <c r="Y57" t="s">
        <v>114</v>
      </c>
      <c r="Z57" t="s">
        <v>135</v>
      </c>
      <c r="AA57" t="s">
        <v>70</v>
      </c>
      <c r="AB57" t="s">
        <v>25</v>
      </c>
      <c r="AC57" t="s">
        <v>79</v>
      </c>
      <c r="AD57" t="s">
        <v>51</v>
      </c>
      <c r="AE57" t="s">
        <v>136</v>
      </c>
      <c r="AF57" t="s">
        <v>113</v>
      </c>
      <c r="AG57" t="s">
        <v>40</v>
      </c>
      <c r="AH57" t="s">
        <v>96</v>
      </c>
      <c r="AI57" t="s">
        <v>31</v>
      </c>
      <c r="AJ57" t="s">
        <v>31</v>
      </c>
      <c r="AK57" t="s">
        <v>47</v>
      </c>
      <c r="AL57" t="s">
        <v>25</v>
      </c>
      <c r="AM57" t="s">
        <v>105</v>
      </c>
      <c r="AN57" t="s">
        <v>10</v>
      </c>
      <c r="AO57" t="s">
        <v>81</v>
      </c>
      <c r="AP57" t="s">
        <v>40</v>
      </c>
      <c r="AQ57" t="s">
        <v>79</v>
      </c>
      <c r="AR57" t="s">
        <v>40</v>
      </c>
      <c r="AS57" t="s">
        <v>79</v>
      </c>
      <c r="AT57" t="s">
        <v>105</v>
      </c>
      <c r="AU57" t="s">
        <v>135</v>
      </c>
      <c r="AV57" t="s">
        <v>29</v>
      </c>
      <c r="AW57" t="s">
        <v>21</v>
      </c>
      <c r="AX57" t="s">
        <v>43</v>
      </c>
      <c r="AY57" t="s">
        <v>93</v>
      </c>
      <c r="AZ57" t="s">
        <v>79</v>
      </c>
      <c r="BA57" t="s">
        <v>31</v>
      </c>
      <c r="BB57" t="s">
        <v>18</v>
      </c>
      <c r="BC57" t="s">
        <v>49</v>
      </c>
      <c r="BD57" t="s">
        <v>132</v>
      </c>
      <c r="BE57" t="s">
        <v>48</v>
      </c>
      <c r="BF57" t="s">
        <v>48</v>
      </c>
      <c r="BG57" t="s">
        <v>111</v>
      </c>
      <c r="BH57" t="s">
        <v>48</v>
      </c>
      <c r="BI57" t="s">
        <v>129</v>
      </c>
      <c r="BJ57" t="s">
        <v>128</v>
      </c>
      <c r="BK57" t="s">
        <v>43</v>
      </c>
      <c r="BL57" t="s">
        <v>135</v>
      </c>
      <c r="BM57" t="s">
        <v>10</v>
      </c>
      <c r="BN57" t="s">
        <v>33</v>
      </c>
      <c r="BO57" t="s">
        <v>28</v>
      </c>
      <c r="BP57" t="s">
        <v>32</v>
      </c>
      <c r="BQ57" t="s">
        <v>69</v>
      </c>
      <c r="BR57" t="s">
        <v>11</v>
      </c>
      <c r="BS57" t="s">
        <v>79</v>
      </c>
      <c r="BT57" t="s">
        <v>89</v>
      </c>
      <c r="BU57" t="s">
        <v>16</v>
      </c>
      <c r="BV57" t="s">
        <v>76</v>
      </c>
      <c r="BW57" t="s">
        <v>8</v>
      </c>
      <c r="BX57" t="s">
        <v>33</v>
      </c>
      <c r="BY57" t="s">
        <v>33</v>
      </c>
      <c r="BZ57" t="s">
        <v>2</v>
      </c>
      <c r="CA57" t="s">
        <v>2</v>
      </c>
      <c r="CB57" t="s">
        <v>49</v>
      </c>
      <c r="CC57" t="s">
        <v>80</v>
      </c>
      <c r="CD57" t="s">
        <v>89</v>
      </c>
      <c r="CE57" t="s">
        <v>40</v>
      </c>
      <c r="CF57" t="s">
        <v>47</v>
      </c>
      <c r="CG57" t="s">
        <v>28</v>
      </c>
      <c r="CH57" t="s">
        <v>74</v>
      </c>
      <c r="CI57" t="s">
        <v>74</v>
      </c>
      <c r="CJ57" t="s">
        <v>11</v>
      </c>
      <c r="CK57" t="s">
        <v>10</v>
      </c>
      <c r="CL57" t="s">
        <v>14</v>
      </c>
      <c r="CM57" t="s">
        <v>49</v>
      </c>
      <c r="CN57" t="s">
        <v>39</v>
      </c>
      <c r="CO57" t="s">
        <v>51</v>
      </c>
      <c r="CP57" t="s">
        <v>105</v>
      </c>
      <c r="CQ57" t="s">
        <v>2</v>
      </c>
      <c r="CR57" t="s">
        <v>101</v>
      </c>
      <c r="CS57" t="s">
        <v>86</v>
      </c>
      <c r="CT57" t="s">
        <v>86</v>
      </c>
      <c r="CU57" t="s">
        <v>43</v>
      </c>
      <c r="CV57" t="s">
        <v>1</v>
      </c>
      <c r="CW57" t="s">
        <v>19</v>
      </c>
      <c r="CX57" t="s">
        <v>28</v>
      </c>
      <c r="CY57" t="s">
        <v>130</v>
      </c>
      <c r="CZ57" t="s">
        <v>130</v>
      </c>
      <c r="DA57" t="s">
        <v>79</v>
      </c>
      <c r="DB57" t="s">
        <v>16</v>
      </c>
      <c r="DC57" t="s">
        <v>93</v>
      </c>
      <c r="DD57" t="s">
        <v>128</v>
      </c>
      <c r="DE57" t="s">
        <v>11</v>
      </c>
      <c r="DF57" t="s">
        <v>127</v>
      </c>
      <c r="DG57" t="s">
        <v>105</v>
      </c>
      <c r="DH57" t="s">
        <v>130</v>
      </c>
      <c r="DI57" t="s">
        <v>130</v>
      </c>
      <c r="DJ57" t="s">
        <v>127</v>
      </c>
      <c r="DK57" t="s">
        <v>127</v>
      </c>
      <c r="DL57" t="s">
        <v>128</v>
      </c>
      <c r="DM57" t="s">
        <v>39</v>
      </c>
      <c r="DN57" t="s">
        <v>111</v>
      </c>
      <c r="DO57" t="s">
        <v>128</v>
      </c>
      <c r="DP57" t="s">
        <v>100</v>
      </c>
      <c r="DQ57" t="s">
        <v>62</v>
      </c>
      <c r="DR57" t="s">
        <v>62</v>
      </c>
      <c r="DS57" t="s">
        <v>11</v>
      </c>
      <c r="DT57" t="s">
        <v>21</v>
      </c>
      <c r="DU57" t="s">
        <v>128</v>
      </c>
      <c r="DV57" t="s">
        <v>128</v>
      </c>
      <c r="DW57" t="s">
        <v>36</v>
      </c>
      <c r="DX57" t="s">
        <v>36</v>
      </c>
      <c r="DY57" t="s">
        <v>62</v>
      </c>
      <c r="DZ57" t="s">
        <v>11</v>
      </c>
      <c r="EA57" t="s">
        <v>11</v>
      </c>
      <c r="EB57" t="s">
        <v>69</v>
      </c>
      <c r="EC57" t="s">
        <v>62</v>
      </c>
      <c r="ED57" t="s">
        <v>36</v>
      </c>
      <c r="EE57" t="s">
        <v>118</v>
      </c>
      <c r="EF57" t="s">
        <v>36</v>
      </c>
      <c r="EG57" t="s">
        <v>1</v>
      </c>
      <c r="EH57" t="s">
        <v>1</v>
      </c>
      <c r="EI57" t="s">
        <v>118</v>
      </c>
    </row>
    <row r="58" spans="1:139" x14ac:dyDescent="0.2">
      <c r="A58" t="s">
        <v>111</v>
      </c>
      <c r="B58" t="s">
        <v>124</v>
      </c>
      <c r="C58" t="s">
        <v>54</v>
      </c>
      <c r="D58" t="s">
        <v>70</v>
      </c>
      <c r="E58" t="s">
        <v>47</v>
      </c>
      <c r="F58" t="s">
        <v>26</v>
      </c>
      <c r="G58" t="s">
        <v>96</v>
      </c>
      <c r="H58" t="s">
        <v>26</v>
      </c>
      <c r="I58" t="s">
        <v>114</v>
      </c>
      <c r="J58" t="s">
        <v>49</v>
      </c>
      <c r="K58" t="s">
        <v>136</v>
      </c>
      <c r="L58" t="s">
        <v>43</v>
      </c>
      <c r="M58" t="s">
        <v>136</v>
      </c>
      <c r="N58" t="s">
        <v>136</v>
      </c>
      <c r="O58" t="s">
        <v>114</v>
      </c>
      <c r="P58" t="s">
        <v>114</v>
      </c>
      <c r="Q58" t="s">
        <v>25</v>
      </c>
      <c r="R58" t="s">
        <v>26</v>
      </c>
      <c r="S58" t="s">
        <v>70</v>
      </c>
      <c r="T58" t="s">
        <v>26</v>
      </c>
      <c r="U58" t="s">
        <v>54</v>
      </c>
      <c r="V58" t="s">
        <v>114</v>
      </c>
      <c r="W58" t="s">
        <v>18</v>
      </c>
      <c r="X58" t="s">
        <v>81</v>
      </c>
      <c r="Y58" t="s">
        <v>112</v>
      </c>
      <c r="Z58" t="s">
        <v>113</v>
      </c>
      <c r="AA58" t="s">
        <v>124</v>
      </c>
      <c r="AB58" t="s">
        <v>25</v>
      </c>
      <c r="AC58" t="s">
        <v>79</v>
      </c>
      <c r="AD58" t="s">
        <v>51</v>
      </c>
      <c r="AE58" t="s">
        <v>96</v>
      </c>
      <c r="AF58" t="s">
        <v>86</v>
      </c>
      <c r="AG58" t="s">
        <v>79</v>
      </c>
      <c r="AH58" t="s">
        <v>135</v>
      </c>
      <c r="AI58" t="s">
        <v>31</v>
      </c>
      <c r="AJ58" t="s">
        <v>31</v>
      </c>
      <c r="AK58" t="s">
        <v>47</v>
      </c>
      <c r="AL58" t="s">
        <v>47</v>
      </c>
      <c r="AM58" t="s">
        <v>105</v>
      </c>
      <c r="AN58" t="s">
        <v>10</v>
      </c>
      <c r="AO58" t="s">
        <v>81</v>
      </c>
      <c r="AP58" t="s">
        <v>40</v>
      </c>
      <c r="AQ58" t="s">
        <v>79</v>
      </c>
      <c r="AR58" t="s">
        <v>40</v>
      </c>
      <c r="AS58" t="s">
        <v>79</v>
      </c>
      <c r="AT58" t="s">
        <v>10</v>
      </c>
      <c r="AU58" t="s">
        <v>135</v>
      </c>
      <c r="AV58" t="s">
        <v>21</v>
      </c>
      <c r="AW58" t="s">
        <v>21</v>
      </c>
      <c r="AX58" t="s">
        <v>127</v>
      </c>
      <c r="AY58" t="s">
        <v>93</v>
      </c>
      <c r="AZ58" t="s">
        <v>79</v>
      </c>
      <c r="BA58" t="s">
        <v>129</v>
      </c>
      <c r="BB58" t="s">
        <v>8</v>
      </c>
      <c r="BC58" t="s">
        <v>18</v>
      </c>
      <c r="BD58" t="s">
        <v>40</v>
      </c>
      <c r="BE58" t="s">
        <v>48</v>
      </c>
      <c r="BF58" t="s">
        <v>111</v>
      </c>
      <c r="BG58" t="s">
        <v>39</v>
      </c>
      <c r="BH58" t="s">
        <v>48</v>
      </c>
      <c r="BI58" t="s">
        <v>51</v>
      </c>
      <c r="BJ58" t="s">
        <v>128</v>
      </c>
      <c r="BK58" t="s">
        <v>43</v>
      </c>
      <c r="BL58" t="s">
        <v>135</v>
      </c>
      <c r="BM58" t="s">
        <v>10</v>
      </c>
      <c r="BN58" t="s">
        <v>93</v>
      </c>
      <c r="BO58" t="s">
        <v>28</v>
      </c>
      <c r="BP58" t="s">
        <v>89</v>
      </c>
      <c r="BQ58" t="s">
        <v>128</v>
      </c>
      <c r="BR58" t="s">
        <v>11</v>
      </c>
      <c r="BS58" t="s">
        <v>79</v>
      </c>
      <c r="BT58" t="s">
        <v>106</v>
      </c>
      <c r="BU58" t="s">
        <v>33</v>
      </c>
      <c r="BV58" t="s">
        <v>81</v>
      </c>
      <c r="BW58" t="s">
        <v>31</v>
      </c>
      <c r="BX58" t="s">
        <v>33</v>
      </c>
      <c r="BY58" t="s">
        <v>33</v>
      </c>
      <c r="BZ58" t="s">
        <v>2</v>
      </c>
      <c r="CA58" t="s">
        <v>2</v>
      </c>
      <c r="CB58" t="s">
        <v>49</v>
      </c>
      <c r="CC58" t="s">
        <v>16</v>
      </c>
      <c r="CD58" t="s">
        <v>89</v>
      </c>
      <c r="CE58" t="s">
        <v>40</v>
      </c>
      <c r="CF58" t="s">
        <v>26</v>
      </c>
      <c r="CG58" t="s">
        <v>28</v>
      </c>
      <c r="CH58" t="s">
        <v>29</v>
      </c>
      <c r="CI58" t="s">
        <v>74</v>
      </c>
      <c r="CJ58" t="s">
        <v>11</v>
      </c>
      <c r="CK58" t="s">
        <v>69</v>
      </c>
      <c r="CL58" t="s">
        <v>14</v>
      </c>
      <c r="CM58" t="s">
        <v>49</v>
      </c>
      <c r="CN58" t="s">
        <v>39</v>
      </c>
      <c r="CO58" t="s">
        <v>48</v>
      </c>
      <c r="CP58" t="s">
        <v>105</v>
      </c>
      <c r="CQ58" t="s">
        <v>101</v>
      </c>
      <c r="CR58" t="s">
        <v>101</v>
      </c>
      <c r="CS58" t="s">
        <v>114</v>
      </c>
      <c r="CT58" t="s">
        <v>86</v>
      </c>
      <c r="CU58" t="s">
        <v>43</v>
      </c>
      <c r="CV58" t="s">
        <v>1</v>
      </c>
      <c r="CW58" t="s">
        <v>14</v>
      </c>
      <c r="CX58" t="s">
        <v>28</v>
      </c>
      <c r="CY58" t="s">
        <v>130</v>
      </c>
      <c r="CZ58" t="s">
        <v>11</v>
      </c>
      <c r="DA58" t="s">
        <v>80</v>
      </c>
      <c r="DB58" t="s">
        <v>16</v>
      </c>
      <c r="DC58" t="s">
        <v>32</v>
      </c>
      <c r="DD58" t="s">
        <v>128</v>
      </c>
      <c r="DE58" t="s">
        <v>11</v>
      </c>
      <c r="DF58" t="s">
        <v>127</v>
      </c>
      <c r="DG58" t="s">
        <v>105</v>
      </c>
      <c r="DH58" t="s">
        <v>130</v>
      </c>
      <c r="DI58" t="s">
        <v>130</v>
      </c>
      <c r="DJ58" t="s">
        <v>105</v>
      </c>
      <c r="DK58" t="s">
        <v>127</v>
      </c>
      <c r="DL58" t="s">
        <v>128</v>
      </c>
      <c r="DM58" t="s">
        <v>39</v>
      </c>
      <c r="DN58" t="s">
        <v>111</v>
      </c>
      <c r="DO58" t="s">
        <v>128</v>
      </c>
      <c r="DP58" t="s">
        <v>100</v>
      </c>
      <c r="DQ58" t="s">
        <v>62</v>
      </c>
      <c r="DR58" t="s">
        <v>62</v>
      </c>
      <c r="DS58" t="s">
        <v>11</v>
      </c>
      <c r="DT58" t="s">
        <v>2</v>
      </c>
      <c r="DU58" t="s">
        <v>130</v>
      </c>
      <c r="DV58" t="s">
        <v>130</v>
      </c>
      <c r="DW58" t="s">
        <v>36</v>
      </c>
      <c r="DX58" t="s">
        <v>100</v>
      </c>
      <c r="DY58" t="s">
        <v>62</v>
      </c>
      <c r="DZ58" t="s">
        <v>11</v>
      </c>
      <c r="EA58" t="s">
        <v>62</v>
      </c>
      <c r="EB58" t="s">
        <v>69</v>
      </c>
      <c r="EC58" t="s">
        <v>1</v>
      </c>
      <c r="ED58" t="s">
        <v>36</v>
      </c>
      <c r="EE58" t="s">
        <v>36</v>
      </c>
      <c r="EF58" t="s">
        <v>36</v>
      </c>
      <c r="EG58" t="s">
        <v>1</v>
      </c>
      <c r="EH58" t="s">
        <v>118</v>
      </c>
      <c r="EI58" t="s">
        <v>118</v>
      </c>
    </row>
    <row r="59" spans="1:139" x14ac:dyDescent="0.2">
      <c r="A59" t="s">
        <v>112</v>
      </c>
      <c r="B59" t="s">
        <v>25</v>
      </c>
      <c r="C59" t="s">
        <v>25</v>
      </c>
      <c r="D59" t="s">
        <v>124</v>
      </c>
      <c r="E59" t="s">
        <v>26</v>
      </c>
      <c r="F59" t="s">
        <v>26</v>
      </c>
      <c r="G59" t="s">
        <v>135</v>
      </c>
      <c r="H59" t="s">
        <v>26</v>
      </c>
      <c r="I59" t="s">
        <v>114</v>
      </c>
      <c r="J59" t="s">
        <v>18</v>
      </c>
      <c r="K59" t="s">
        <v>96</v>
      </c>
      <c r="L59" t="s">
        <v>43</v>
      </c>
      <c r="M59" t="s">
        <v>136</v>
      </c>
      <c r="N59" t="s">
        <v>96</v>
      </c>
      <c r="O59" t="s">
        <v>76</v>
      </c>
      <c r="P59" t="s">
        <v>76</v>
      </c>
      <c r="Q59" t="s">
        <v>47</v>
      </c>
      <c r="R59" t="s">
        <v>136</v>
      </c>
      <c r="S59" t="s">
        <v>124</v>
      </c>
      <c r="T59" t="s">
        <v>136</v>
      </c>
      <c r="U59" t="s">
        <v>25</v>
      </c>
      <c r="V59" t="s">
        <v>81</v>
      </c>
      <c r="W59" t="s">
        <v>31</v>
      </c>
      <c r="X59" t="s">
        <v>49</v>
      </c>
      <c r="Y59" t="s">
        <v>81</v>
      </c>
      <c r="Z59" t="s">
        <v>86</v>
      </c>
      <c r="AA59" t="s">
        <v>54</v>
      </c>
      <c r="AB59" t="s">
        <v>47</v>
      </c>
      <c r="AC59" t="s">
        <v>16</v>
      </c>
      <c r="AD59" t="s">
        <v>48</v>
      </c>
      <c r="AE59" t="s">
        <v>135</v>
      </c>
      <c r="AF59" t="s">
        <v>114</v>
      </c>
      <c r="AG59" t="s">
        <v>79</v>
      </c>
      <c r="AH59" t="s">
        <v>135</v>
      </c>
      <c r="AI59" t="s">
        <v>51</v>
      </c>
      <c r="AJ59" t="s">
        <v>129</v>
      </c>
      <c r="AK59" t="s">
        <v>26</v>
      </c>
      <c r="AL59" t="s">
        <v>26</v>
      </c>
      <c r="AM59" t="s">
        <v>10</v>
      </c>
      <c r="AN59" t="s">
        <v>69</v>
      </c>
      <c r="AO59" t="s">
        <v>49</v>
      </c>
      <c r="AP59" t="s">
        <v>79</v>
      </c>
      <c r="AQ59" t="s">
        <v>79</v>
      </c>
      <c r="AR59" t="s">
        <v>79</v>
      </c>
      <c r="AS59" t="s">
        <v>79</v>
      </c>
      <c r="AT59" t="s">
        <v>10</v>
      </c>
      <c r="AU59" t="s">
        <v>113</v>
      </c>
      <c r="AV59" t="s">
        <v>2</v>
      </c>
      <c r="AW59" t="s">
        <v>2</v>
      </c>
      <c r="AX59" t="s">
        <v>127</v>
      </c>
      <c r="AY59" t="s">
        <v>32</v>
      </c>
      <c r="AZ59" t="s">
        <v>79</v>
      </c>
      <c r="BA59" t="s">
        <v>51</v>
      </c>
      <c r="BB59" t="s">
        <v>31</v>
      </c>
      <c r="BC59" t="s">
        <v>8</v>
      </c>
      <c r="BD59" t="s">
        <v>40</v>
      </c>
      <c r="BE59" t="s">
        <v>111</v>
      </c>
      <c r="BF59" t="s">
        <v>39</v>
      </c>
      <c r="BG59" t="s">
        <v>112</v>
      </c>
      <c r="BH59" t="s">
        <v>111</v>
      </c>
      <c r="BI59" t="s">
        <v>48</v>
      </c>
      <c r="BJ59" t="s">
        <v>130</v>
      </c>
      <c r="BK59" t="s">
        <v>127</v>
      </c>
      <c r="BL59" t="s">
        <v>86</v>
      </c>
      <c r="BM59" t="s">
        <v>10</v>
      </c>
      <c r="BN59" t="s">
        <v>32</v>
      </c>
      <c r="BO59" t="s">
        <v>28</v>
      </c>
      <c r="BP59" t="s">
        <v>106</v>
      </c>
      <c r="BQ59" t="s">
        <v>128</v>
      </c>
      <c r="BR59" t="s">
        <v>11</v>
      </c>
      <c r="BS59" t="s">
        <v>80</v>
      </c>
      <c r="BT59" t="s">
        <v>19</v>
      </c>
      <c r="BU59" t="s">
        <v>33</v>
      </c>
      <c r="BV59" t="s">
        <v>81</v>
      </c>
      <c r="BW59" t="s">
        <v>31</v>
      </c>
      <c r="BX59" t="s">
        <v>93</v>
      </c>
      <c r="BY59" t="s">
        <v>93</v>
      </c>
      <c r="BZ59" t="s">
        <v>101</v>
      </c>
      <c r="CA59" t="s">
        <v>101</v>
      </c>
      <c r="CB59" t="s">
        <v>18</v>
      </c>
      <c r="CC59" t="s">
        <v>33</v>
      </c>
      <c r="CD59" t="s">
        <v>106</v>
      </c>
      <c r="CE59" t="s">
        <v>40</v>
      </c>
      <c r="CF59" t="s">
        <v>26</v>
      </c>
      <c r="CG59" t="s">
        <v>74</v>
      </c>
      <c r="CH59" t="s">
        <v>29</v>
      </c>
      <c r="CI59" t="s">
        <v>29</v>
      </c>
      <c r="CJ59" t="s">
        <v>62</v>
      </c>
      <c r="CK59" t="s">
        <v>128</v>
      </c>
      <c r="CL59" t="s">
        <v>28</v>
      </c>
      <c r="CM59" t="s">
        <v>18</v>
      </c>
      <c r="CN59" t="s">
        <v>132</v>
      </c>
      <c r="CO59" t="s">
        <v>48</v>
      </c>
      <c r="CP59" t="s">
        <v>105</v>
      </c>
      <c r="CQ59" t="s">
        <v>43</v>
      </c>
      <c r="CR59" t="s">
        <v>43</v>
      </c>
      <c r="CS59" t="s">
        <v>114</v>
      </c>
      <c r="CT59" t="s">
        <v>114</v>
      </c>
      <c r="CU59" t="s">
        <v>127</v>
      </c>
      <c r="CV59" t="s">
        <v>1</v>
      </c>
      <c r="CW59" t="s">
        <v>28</v>
      </c>
      <c r="CX59" t="s">
        <v>74</v>
      </c>
      <c r="CY59" t="s">
        <v>11</v>
      </c>
      <c r="CZ59" t="s">
        <v>11</v>
      </c>
      <c r="DA59" t="s">
        <v>16</v>
      </c>
      <c r="DB59" t="s">
        <v>33</v>
      </c>
      <c r="DC59" t="s">
        <v>89</v>
      </c>
      <c r="DD59" t="s">
        <v>130</v>
      </c>
      <c r="DE59" t="s">
        <v>62</v>
      </c>
      <c r="DF59" t="s">
        <v>105</v>
      </c>
      <c r="DG59" t="s">
        <v>10</v>
      </c>
      <c r="DH59" t="s">
        <v>130</v>
      </c>
      <c r="DI59" t="s">
        <v>11</v>
      </c>
      <c r="DJ59" t="s">
        <v>105</v>
      </c>
      <c r="DK59" t="s">
        <v>105</v>
      </c>
      <c r="DL59" t="s">
        <v>128</v>
      </c>
      <c r="DM59" t="s">
        <v>132</v>
      </c>
      <c r="DN59" t="s">
        <v>39</v>
      </c>
      <c r="DO59" t="s">
        <v>128</v>
      </c>
      <c r="DP59" t="s">
        <v>5</v>
      </c>
      <c r="DQ59" t="s">
        <v>62</v>
      </c>
      <c r="DR59" t="s">
        <v>1</v>
      </c>
      <c r="DS59" t="s">
        <v>11</v>
      </c>
      <c r="DT59" t="s">
        <v>2</v>
      </c>
      <c r="DU59" t="s">
        <v>130</v>
      </c>
      <c r="DV59" t="s">
        <v>130</v>
      </c>
      <c r="DW59" t="s">
        <v>100</v>
      </c>
      <c r="DX59" t="s">
        <v>100</v>
      </c>
      <c r="DY59" t="s">
        <v>62</v>
      </c>
      <c r="DZ59" t="s">
        <v>11</v>
      </c>
      <c r="EA59" t="s">
        <v>62</v>
      </c>
      <c r="EB59" t="s">
        <v>128</v>
      </c>
      <c r="EC59" t="s">
        <v>1</v>
      </c>
      <c r="ED59" t="s">
        <v>36</v>
      </c>
      <c r="EE59" t="s">
        <v>36</v>
      </c>
      <c r="EF59" t="s">
        <v>36</v>
      </c>
      <c r="EG59" t="s">
        <v>118</v>
      </c>
      <c r="EH59" t="s">
        <v>36</v>
      </c>
      <c r="EI59" t="s">
        <v>36</v>
      </c>
    </row>
    <row r="60" spans="1:139" x14ac:dyDescent="0.2">
      <c r="A60" t="s">
        <v>51</v>
      </c>
      <c r="B60" t="s">
        <v>70</v>
      </c>
      <c r="C60" t="s">
        <v>124</v>
      </c>
      <c r="D60" t="s">
        <v>71</v>
      </c>
      <c r="E60" t="s">
        <v>25</v>
      </c>
      <c r="F60" t="s">
        <v>47</v>
      </c>
      <c r="G60" t="s">
        <v>136</v>
      </c>
      <c r="H60" t="s">
        <v>47</v>
      </c>
      <c r="I60" t="s">
        <v>86</v>
      </c>
      <c r="J60" t="s">
        <v>49</v>
      </c>
      <c r="K60" t="s">
        <v>136</v>
      </c>
      <c r="L60" t="s">
        <v>101</v>
      </c>
      <c r="M60" t="s">
        <v>26</v>
      </c>
      <c r="N60" t="s">
        <v>26</v>
      </c>
      <c r="O60" t="s">
        <v>114</v>
      </c>
      <c r="P60" t="s">
        <v>114</v>
      </c>
      <c r="Q60" t="s">
        <v>124</v>
      </c>
      <c r="R60" t="s">
        <v>26</v>
      </c>
      <c r="S60" t="s">
        <v>70</v>
      </c>
      <c r="T60" t="s">
        <v>26</v>
      </c>
      <c r="U60" t="s">
        <v>124</v>
      </c>
      <c r="V60" t="s">
        <v>114</v>
      </c>
      <c r="W60" t="s">
        <v>49</v>
      </c>
      <c r="X60" t="s">
        <v>81</v>
      </c>
      <c r="Y60" t="s">
        <v>114</v>
      </c>
      <c r="Z60" t="s">
        <v>135</v>
      </c>
      <c r="AA60" t="s">
        <v>70</v>
      </c>
      <c r="AB60" t="s">
        <v>54</v>
      </c>
      <c r="AC60" t="s">
        <v>79</v>
      </c>
      <c r="AD60" t="s">
        <v>129</v>
      </c>
      <c r="AE60" t="s">
        <v>136</v>
      </c>
      <c r="AF60" t="s">
        <v>135</v>
      </c>
      <c r="AG60" t="s">
        <v>40</v>
      </c>
      <c r="AH60" t="s">
        <v>96</v>
      </c>
      <c r="AI60" t="s">
        <v>31</v>
      </c>
      <c r="AJ60" t="s">
        <v>8</v>
      </c>
      <c r="AK60" t="s">
        <v>25</v>
      </c>
      <c r="AL60" t="s">
        <v>25</v>
      </c>
      <c r="AM60" t="s">
        <v>105</v>
      </c>
      <c r="AN60" t="s">
        <v>10</v>
      </c>
      <c r="AO60" t="s">
        <v>81</v>
      </c>
      <c r="AP60" t="s">
        <v>40</v>
      </c>
      <c r="AQ60" t="s">
        <v>79</v>
      </c>
      <c r="AR60" t="s">
        <v>40</v>
      </c>
      <c r="AS60" t="s">
        <v>40</v>
      </c>
      <c r="AT60" t="s">
        <v>105</v>
      </c>
      <c r="AU60" t="s">
        <v>96</v>
      </c>
      <c r="AV60" t="s">
        <v>29</v>
      </c>
      <c r="AW60" t="s">
        <v>29</v>
      </c>
      <c r="AX60" t="s">
        <v>43</v>
      </c>
      <c r="AY60" t="s">
        <v>33</v>
      </c>
      <c r="AZ60" t="s">
        <v>40</v>
      </c>
      <c r="BA60" t="s">
        <v>31</v>
      </c>
      <c r="BB60" t="s">
        <v>18</v>
      </c>
      <c r="BC60" t="s">
        <v>49</v>
      </c>
      <c r="BD60" t="s">
        <v>132</v>
      </c>
      <c r="BE60" t="s">
        <v>48</v>
      </c>
      <c r="BF60" t="s">
        <v>48</v>
      </c>
      <c r="BG60" t="s">
        <v>111</v>
      </c>
      <c r="BH60" t="s">
        <v>51</v>
      </c>
      <c r="BI60" t="s">
        <v>31</v>
      </c>
      <c r="BJ60" t="s">
        <v>128</v>
      </c>
      <c r="BK60" t="s">
        <v>101</v>
      </c>
      <c r="BL60" t="s">
        <v>135</v>
      </c>
      <c r="BM60" t="s">
        <v>105</v>
      </c>
      <c r="BN60" t="s">
        <v>33</v>
      </c>
      <c r="BO60" t="s">
        <v>14</v>
      </c>
      <c r="BP60" t="s">
        <v>32</v>
      </c>
      <c r="BQ60" t="s">
        <v>69</v>
      </c>
      <c r="BR60" t="s">
        <v>11</v>
      </c>
      <c r="BS60" t="s">
        <v>79</v>
      </c>
      <c r="BT60" t="s">
        <v>89</v>
      </c>
      <c r="BU60" t="s">
        <v>16</v>
      </c>
      <c r="BV60" t="s">
        <v>114</v>
      </c>
      <c r="BW60" t="s">
        <v>18</v>
      </c>
      <c r="BX60" t="s">
        <v>16</v>
      </c>
      <c r="BY60" t="s">
        <v>33</v>
      </c>
      <c r="BZ60" t="s">
        <v>21</v>
      </c>
      <c r="CA60" t="s">
        <v>2</v>
      </c>
      <c r="CB60" t="s">
        <v>49</v>
      </c>
      <c r="CC60" t="s">
        <v>79</v>
      </c>
      <c r="CD60" t="s">
        <v>32</v>
      </c>
      <c r="CE60" t="s">
        <v>132</v>
      </c>
      <c r="CF60" t="s">
        <v>47</v>
      </c>
      <c r="CG60" t="s">
        <v>28</v>
      </c>
      <c r="CH60" t="s">
        <v>74</v>
      </c>
      <c r="CI60" t="s">
        <v>28</v>
      </c>
      <c r="CJ60" t="s">
        <v>11</v>
      </c>
      <c r="CK60" t="s">
        <v>10</v>
      </c>
      <c r="CL60" t="s">
        <v>19</v>
      </c>
      <c r="CM60" t="s">
        <v>81</v>
      </c>
      <c r="CN60" t="s">
        <v>111</v>
      </c>
      <c r="CO60" t="s">
        <v>51</v>
      </c>
      <c r="CP60" t="s">
        <v>127</v>
      </c>
      <c r="CQ60" t="s">
        <v>2</v>
      </c>
      <c r="CR60" t="s">
        <v>2</v>
      </c>
      <c r="CS60" t="s">
        <v>86</v>
      </c>
      <c r="CT60" t="s">
        <v>113</v>
      </c>
      <c r="CU60" t="s">
        <v>43</v>
      </c>
      <c r="CV60" t="s">
        <v>62</v>
      </c>
      <c r="CW60" t="s">
        <v>106</v>
      </c>
      <c r="CX60" t="s">
        <v>28</v>
      </c>
      <c r="CY60" t="s">
        <v>130</v>
      </c>
      <c r="CZ60" t="s">
        <v>130</v>
      </c>
      <c r="DA60" t="s">
        <v>79</v>
      </c>
      <c r="DB60" t="s">
        <v>80</v>
      </c>
      <c r="DC60" t="s">
        <v>93</v>
      </c>
      <c r="DD60" t="s">
        <v>128</v>
      </c>
      <c r="DE60" t="s">
        <v>11</v>
      </c>
      <c r="DF60" t="s">
        <v>127</v>
      </c>
      <c r="DG60" t="s">
        <v>105</v>
      </c>
      <c r="DH60" t="s">
        <v>128</v>
      </c>
      <c r="DI60" t="s">
        <v>130</v>
      </c>
      <c r="DJ60" t="s">
        <v>127</v>
      </c>
      <c r="DK60" t="s">
        <v>43</v>
      </c>
      <c r="DL60" t="s">
        <v>128</v>
      </c>
      <c r="DM60" t="s">
        <v>39</v>
      </c>
      <c r="DN60" t="s">
        <v>48</v>
      </c>
      <c r="DO60" t="s">
        <v>69</v>
      </c>
      <c r="DP60" t="s">
        <v>100</v>
      </c>
      <c r="DQ60" t="s">
        <v>62</v>
      </c>
      <c r="DR60" t="s">
        <v>62</v>
      </c>
      <c r="DS60" t="s">
        <v>130</v>
      </c>
      <c r="DT60" t="s">
        <v>21</v>
      </c>
      <c r="DU60" t="s">
        <v>128</v>
      </c>
      <c r="DV60" t="s">
        <v>128</v>
      </c>
      <c r="DW60" t="s">
        <v>36</v>
      </c>
      <c r="DX60" t="s">
        <v>36</v>
      </c>
      <c r="DY60" t="s">
        <v>11</v>
      </c>
      <c r="DZ60" t="s">
        <v>11</v>
      </c>
      <c r="EA60" t="s">
        <v>11</v>
      </c>
      <c r="EB60" t="s">
        <v>10</v>
      </c>
      <c r="EC60" t="s">
        <v>62</v>
      </c>
      <c r="ED60" t="s">
        <v>36</v>
      </c>
      <c r="EE60" t="s">
        <v>118</v>
      </c>
      <c r="EF60" t="s">
        <v>118</v>
      </c>
      <c r="EG60" t="s">
        <v>1</v>
      </c>
      <c r="EH60" t="s">
        <v>1</v>
      </c>
      <c r="EI60" t="s">
        <v>1</v>
      </c>
    </row>
    <row r="61" spans="1:139" x14ac:dyDescent="0.2">
      <c r="A61" t="s">
        <v>8</v>
      </c>
      <c r="B61" t="s">
        <v>71</v>
      </c>
      <c r="C61" t="s">
        <v>70</v>
      </c>
      <c r="D61" t="s">
        <v>72</v>
      </c>
      <c r="E61" t="s">
        <v>124</v>
      </c>
      <c r="F61" t="s">
        <v>25</v>
      </c>
      <c r="G61" t="s">
        <v>26</v>
      </c>
      <c r="H61" t="s">
        <v>54</v>
      </c>
      <c r="I61" t="s">
        <v>135</v>
      </c>
      <c r="J61" t="s">
        <v>81</v>
      </c>
      <c r="K61" t="s">
        <v>26</v>
      </c>
      <c r="L61" t="s">
        <v>2</v>
      </c>
      <c r="M61" t="s">
        <v>47</v>
      </c>
      <c r="N61" t="s">
        <v>26</v>
      </c>
      <c r="O61" t="s">
        <v>113</v>
      </c>
      <c r="P61" t="s">
        <v>113</v>
      </c>
      <c r="Q61" t="s">
        <v>70</v>
      </c>
      <c r="R61" t="s">
        <v>25</v>
      </c>
      <c r="S61" t="s">
        <v>42</v>
      </c>
      <c r="T61" t="s">
        <v>47</v>
      </c>
      <c r="U61" t="s">
        <v>70</v>
      </c>
      <c r="V61" t="s">
        <v>86</v>
      </c>
      <c r="W61" t="s">
        <v>81</v>
      </c>
      <c r="X61" t="s">
        <v>114</v>
      </c>
      <c r="Y61" t="s">
        <v>86</v>
      </c>
      <c r="Z61" t="s">
        <v>96</v>
      </c>
      <c r="AA61" t="s">
        <v>71</v>
      </c>
      <c r="AB61" t="s">
        <v>70</v>
      </c>
      <c r="AC61" t="s">
        <v>40</v>
      </c>
      <c r="AD61" t="s">
        <v>31</v>
      </c>
      <c r="AE61" t="s">
        <v>26</v>
      </c>
      <c r="AF61" t="s">
        <v>96</v>
      </c>
      <c r="AG61" t="s">
        <v>132</v>
      </c>
      <c r="AH61" t="s">
        <v>136</v>
      </c>
      <c r="AI61" t="s">
        <v>18</v>
      </c>
      <c r="AJ61" t="s">
        <v>49</v>
      </c>
      <c r="AK61" t="s">
        <v>124</v>
      </c>
      <c r="AL61" t="s">
        <v>124</v>
      </c>
      <c r="AM61" t="s">
        <v>127</v>
      </c>
      <c r="AN61" t="s">
        <v>105</v>
      </c>
      <c r="AO61" t="s">
        <v>114</v>
      </c>
      <c r="AP61" t="s">
        <v>39</v>
      </c>
      <c r="AQ61" t="s">
        <v>40</v>
      </c>
      <c r="AR61" t="s">
        <v>132</v>
      </c>
      <c r="AS61" t="s">
        <v>40</v>
      </c>
      <c r="AT61" t="s">
        <v>127</v>
      </c>
      <c r="AU61" t="s">
        <v>136</v>
      </c>
      <c r="AV61" t="s">
        <v>74</v>
      </c>
      <c r="AW61" t="s">
        <v>74</v>
      </c>
      <c r="AX61" t="s">
        <v>101</v>
      </c>
      <c r="AY61" t="s">
        <v>16</v>
      </c>
      <c r="AZ61" t="s">
        <v>40</v>
      </c>
      <c r="BA61" t="s">
        <v>18</v>
      </c>
      <c r="BB61" t="s">
        <v>49</v>
      </c>
      <c r="BC61" t="s">
        <v>81</v>
      </c>
      <c r="BD61" t="s">
        <v>39</v>
      </c>
      <c r="BE61" t="s">
        <v>129</v>
      </c>
      <c r="BF61" t="s">
        <v>51</v>
      </c>
      <c r="BG61" t="s">
        <v>48</v>
      </c>
      <c r="BH61" t="s">
        <v>31</v>
      </c>
      <c r="BI61" t="s">
        <v>8</v>
      </c>
      <c r="BJ61" t="s">
        <v>69</v>
      </c>
      <c r="BK61" t="s">
        <v>2</v>
      </c>
      <c r="BL61" t="s">
        <v>136</v>
      </c>
      <c r="BM61" t="s">
        <v>105</v>
      </c>
      <c r="BN61" t="s">
        <v>16</v>
      </c>
      <c r="BO61" t="s">
        <v>106</v>
      </c>
      <c r="BP61" t="s">
        <v>33</v>
      </c>
      <c r="BQ61" t="s">
        <v>10</v>
      </c>
      <c r="BR61" t="s">
        <v>130</v>
      </c>
      <c r="BS61" t="s">
        <v>40</v>
      </c>
      <c r="BT61" t="s">
        <v>93</v>
      </c>
      <c r="BU61" t="s">
        <v>79</v>
      </c>
      <c r="BV61" t="s">
        <v>114</v>
      </c>
      <c r="BW61" t="s">
        <v>49</v>
      </c>
      <c r="BX61" t="s">
        <v>79</v>
      </c>
      <c r="BY61" t="s">
        <v>80</v>
      </c>
      <c r="BZ61" t="s">
        <v>29</v>
      </c>
      <c r="CA61" t="s">
        <v>29</v>
      </c>
      <c r="CB61" t="s">
        <v>81</v>
      </c>
      <c r="CC61" t="s">
        <v>79</v>
      </c>
      <c r="CD61" t="s">
        <v>93</v>
      </c>
      <c r="CE61" t="s">
        <v>39</v>
      </c>
      <c r="CF61" t="s">
        <v>54</v>
      </c>
      <c r="CG61" t="s">
        <v>14</v>
      </c>
      <c r="CH61" t="s">
        <v>28</v>
      </c>
      <c r="CI61" t="s">
        <v>28</v>
      </c>
      <c r="CJ61" t="s">
        <v>11</v>
      </c>
      <c r="CK61" t="s">
        <v>105</v>
      </c>
      <c r="CL61" t="s">
        <v>89</v>
      </c>
      <c r="CM61" t="s">
        <v>81</v>
      </c>
      <c r="CN61" t="s">
        <v>48</v>
      </c>
      <c r="CO61" t="s">
        <v>31</v>
      </c>
      <c r="CP61" t="s">
        <v>43</v>
      </c>
      <c r="CQ61" t="s">
        <v>21</v>
      </c>
      <c r="CR61" t="s">
        <v>21</v>
      </c>
      <c r="CS61" t="s">
        <v>135</v>
      </c>
      <c r="CT61" t="s">
        <v>135</v>
      </c>
      <c r="CU61" t="s">
        <v>2</v>
      </c>
      <c r="CV61" t="s">
        <v>62</v>
      </c>
      <c r="CW61" t="s">
        <v>89</v>
      </c>
      <c r="CX61" t="s">
        <v>19</v>
      </c>
      <c r="CY61" t="s">
        <v>128</v>
      </c>
      <c r="CZ61" t="s">
        <v>128</v>
      </c>
      <c r="DA61" t="s">
        <v>79</v>
      </c>
      <c r="DB61" t="s">
        <v>79</v>
      </c>
      <c r="DC61" t="s">
        <v>33</v>
      </c>
      <c r="DD61" t="s">
        <v>69</v>
      </c>
      <c r="DE61" t="s">
        <v>130</v>
      </c>
      <c r="DF61" t="s">
        <v>43</v>
      </c>
      <c r="DG61" t="s">
        <v>127</v>
      </c>
      <c r="DH61" t="s">
        <v>128</v>
      </c>
      <c r="DI61" t="s">
        <v>128</v>
      </c>
      <c r="DJ61" t="s">
        <v>43</v>
      </c>
      <c r="DK61" t="s">
        <v>101</v>
      </c>
      <c r="DL61" t="s">
        <v>10</v>
      </c>
      <c r="DM61" t="s">
        <v>48</v>
      </c>
      <c r="DN61" t="s">
        <v>51</v>
      </c>
      <c r="DO61" t="s">
        <v>10</v>
      </c>
      <c r="DP61" t="s">
        <v>36</v>
      </c>
      <c r="DQ61" t="s">
        <v>11</v>
      </c>
      <c r="DR61" t="s">
        <v>62</v>
      </c>
      <c r="DS61" t="s">
        <v>130</v>
      </c>
      <c r="DT61" t="s">
        <v>29</v>
      </c>
      <c r="DU61" t="s">
        <v>128</v>
      </c>
      <c r="DV61" t="s">
        <v>69</v>
      </c>
      <c r="DW61" t="s">
        <v>118</v>
      </c>
      <c r="DX61" t="s">
        <v>36</v>
      </c>
      <c r="DY61" t="s">
        <v>11</v>
      </c>
      <c r="DZ61" t="s">
        <v>130</v>
      </c>
      <c r="EA61" t="s">
        <v>11</v>
      </c>
      <c r="EB61" t="s">
        <v>10</v>
      </c>
      <c r="EC61" t="s">
        <v>62</v>
      </c>
      <c r="ED61" t="s">
        <v>1</v>
      </c>
      <c r="EE61" t="s">
        <v>1</v>
      </c>
      <c r="EF61" t="s">
        <v>1</v>
      </c>
      <c r="EG61" t="s">
        <v>62</v>
      </c>
      <c r="EH61" t="s">
        <v>62</v>
      </c>
      <c r="EI61" t="s">
        <v>1</v>
      </c>
    </row>
    <row r="62" spans="1:139" x14ac:dyDescent="0.2">
      <c r="A62" t="s">
        <v>35</v>
      </c>
      <c r="B62" t="s">
        <v>32</v>
      </c>
      <c r="C62" t="s">
        <v>32</v>
      </c>
      <c r="D62" t="s">
        <v>33</v>
      </c>
      <c r="E62" t="s">
        <v>106</v>
      </c>
      <c r="F62" t="s">
        <v>14</v>
      </c>
      <c r="G62" t="s">
        <v>74</v>
      </c>
      <c r="H62" t="s">
        <v>19</v>
      </c>
      <c r="I62" t="s">
        <v>2</v>
      </c>
      <c r="J62" t="s">
        <v>105</v>
      </c>
      <c r="K62" t="s">
        <v>28</v>
      </c>
      <c r="L62" t="s">
        <v>95</v>
      </c>
      <c r="M62" t="s">
        <v>28</v>
      </c>
      <c r="N62" t="s">
        <v>28</v>
      </c>
      <c r="O62" t="s">
        <v>2</v>
      </c>
      <c r="P62" t="s">
        <v>2</v>
      </c>
      <c r="Q62" t="s">
        <v>89</v>
      </c>
      <c r="R62" t="s">
        <v>14</v>
      </c>
      <c r="S62" t="s">
        <v>93</v>
      </c>
      <c r="T62" t="s">
        <v>28</v>
      </c>
      <c r="U62" t="s">
        <v>32</v>
      </c>
      <c r="V62" t="s">
        <v>101</v>
      </c>
      <c r="W62" t="s">
        <v>105</v>
      </c>
      <c r="X62" t="s">
        <v>127</v>
      </c>
      <c r="Y62" t="s">
        <v>101</v>
      </c>
      <c r="Z62" t="s">
        <v>29</v>
      </c>
      <c r="AA62" t="s">
        <v>93</v>
      </c>
      <c r="AB62" t="s">
        <v>89</v>
      </c>
      <c r="AC62" t="s">
        <v>62</v>
      </c>
      <c r="AD62" t="s">
        <v>69</v>
      </c>
      <c r="AE62" t="s">
        <v>74</v>
      </c>
      <c r="AF62" t="s">
        <v>21</v>
      </c>
      <c r="AG62" t="s">
        <v>11</v>
      </c>
      <c r="AH62" t="s">
        <v>74</v>
      </c>
      <c r="AI62" t="s">
        <v>10</v>
      </c>
      <c r="AJ62" t="s">
        <v>10</v>
      </c>
      <c r="AK62" t="s">
        <v>106</v>
      </c>
      <c r="AL62" t="s">
        <v>106</v>
      </c>
      <c r="AM62" t="s">
        <v>3</v>
      </c>
      <c r="AN62" t="s">
        <v>102</v>
      </c>
      <c r="AO62" t="s">
        <v>43</v>
      </c>
      <c r="AP62" t="s">
        <v>11</v>
      </c>
      <c r="AQ62" t="s">
        <v>62</v>
      </c>
      <c r="AR62" t="s">
        <v>11</v>
      </c>
      <c r="AS62" t="s">
        <v>62</v>
      </c>
      <c r="AT62" t="s">
        <v>3</v>
      </c>
      <c r="AU62" t="s">
        <v>29</v>
      </c>
      <c r="AV62" t="s">
        <v>137</v>
      </c>
      <c r="AW62" t="s">
        <v>116</v>
      </c>
      <c r="AX62" t="s">
        <v>123</v>
      </c>
      <c r="AY62" t="s">
        <v>118</v>
      </c>
      <c r="AZ62" t="s">
        <v>62</v>
      </c>
      <c r="BA62" t="s">
        <v>10</v>
      </c>
      <c r="BB62" t="s">
        <v>105</v>
      </c>
      <c r="BC62" t="s">
        <v>105</v>
      </c>
      <c r="BD62" t="s">
        <v>11</v>
      </c>
      <c r="BE62" t="s">
        <v>128</v>
      </c>
      <c r="BF62" t="s">
        <v>128</v>
      </c>
      <c r="BG62" t="s">
        <v>130</v>
      </c>
      <c r="BH62" t="s">
        <v>128</v>
      </c>
      <c r="BI62" t="s">
        <v>69</v>
      </c>
      <c r="BJ62" t="s">
        <v>35</v>
      </c>
      <c r="BK62" t="s">
        <v>95</v>
      </c>
      <c r="BL62" t="s">
        <v>29</v>
      </c>
      <c r="BM62" t="s">
        <v>102</v>
      </c>
      <c r="BN62" t="s">
        <v>1</v>
      </c>
      <c r="BO62" t="s">
        <v>5</v>
      </c>
      <c r="BP62" t="s">
        <v>36</v>
      </c>
      <c r="BQ62" t="s">
        <v>134</v>
      </c>
      <c r="BR62" t="s">
        <v>107</v>
      </c>
      <c r="BS62" t="s">
        <v>62</v>
      </c>
      <c r="BT62" t="s">
        <v>36</v>
      </c>
      <c r="BU62" t="s">
        <v>1</v>
      </c>
      <c r="BV62" t="s">
        <v>43</v>
      </c>
      <c r="BW62" t="s">
        <v>10</v>
      </c>
      <c r="BX62" t="s">
        <v>1</v>
      </c>
      <c r="BY62" t="s">
        <v>1</v>
      </c>
      <c r="BZ62" t="s">
        <v>116</v>
      </c>
      <c r="CA62" t="s">
        <v>116</v>
      </c>
      <c r="CB62" t="s">
        <v>105</v>
      </c>
      <c r="CC62" t="s">
        <v>62</v>
      </c>
      <c r="CD62" t="s">
        <v>36</v>
      </c>
      <c r="CE62" t="s">
        <v>11</v>
      </c>
      <c r="CF62" t="s">
        <v>19</v>
      </c>
      <c r="CG62" t="s">
        <v>5</v>
      </c>
      <c r="CH62" t="s">
        <v>138</v>
      </c>
      <c r="CI62" t="s">
        <v>138</v>
      </c>
      <c r="CJ62" t="s">
        <v>107</v>
      </c>
      <c r="CK62" t="s">
        <v>102</v>
      </c>
      <c r="CL62" t="s">
        <v>100</v>
      </c>
      <c r="CM62" t="s">
        <v>127</v>
      </c>
      <c r="CN62" t="s">
        <v>130</v>
      </c>
      <c r="CO62" t="s">
        <v>128</v>
      </c>
      <c r="CP62" t="s">
        <v>3</v>
      </c>
      <c r="CQ62" t="s">
        <v>91</v>
      </c>
      <c r="CR62" t="s">
        <v>91</v>
      </c>
      <c r="CS62" t="s">
        <v>2</v>
      </c>
      <c r="CT62" t="s">
        <v>21</v>
      </c>
      <c r="CU62" t="s">
        <v>95</v>
      </c>
      <c r="CV62" t="s">
        <v>6</v>
      </c>
      <c r="CW62" t="s">
        <v>100</v>
      </c>
      <c r="CX62" t="s">
        <v>5</v>
      </c>
      <c r="CY62" t="s">
        <v>67</v>
      </c>
      <c r="CZ62" t="s">
        <v>84</v>
      </c>
      <c r="DA62" t="s">
        <v>62</v>
      </c>
      <c r="DB62" t="s">
        <v>62</v>
      </c>
      <c r="DC62" t="s">
        <v>118</v>
      </c>
      <c r="DD62" t="s">
        <v>109</v>
      </c>
      <c r="DE62" t="s">
        <v>107</v>
      </c>
      <c r="DF62" t="s">
        <v>123</v>
      </c>
      <c r="DG62" t="s">
        <v>3</v>
      </c>
      <c r="DH62" t="s">
        <v>67</v>
      </c>
      <c r="DI62" t="s">
        <v>67</v>
      </c>
      <c r="DJ62" t="s">
        <v>123</v>
      </c>
      <c r="DK62" t="s">
        <v>123</v>
      </c>
      <c r="DL62" t="s">
        <v>35</v>
      </c>
      <c r="DM62" t="s">
        <v>130</v>
      </c>
      <c r="DN62" t="s">
        <v>128</v>
      </c>
      <c r="DO62" t="s">
        <v>134</v>
      </c>
      <c r="DP62" t="s">
        <v>4</v>
      </c>
      <c r="DQ62" t="s">
        <v>90</v>
      </c>
      <c r="DR62" t="s">
        <v>6</v>
      </c>
      <c r="DS62" t="s">
        <v>84</v>
      </c>
      <c r="DT62" t="s">
        <v>116</v>
      </c>
      <c r="DU62" t="s">
        <v>109</v>
      </c>
      <c r="DV62" t="s">
        <v>109</v>
      </c>
      <c r="DW62" t="s">
        <v>58</v>
      </c>
      <c r="DX62" t="s">
        <v>58</v>
      </c>
      <c r="DY62" t="s">
        <v>90</v>
      </c>
      <c r="DZ62" t="s">
        <v>107</v>
      </c>
      <c r="EA62" t="s">
        <v>107</v>
      </c>
      <c r="EB62" t="s">
        <v>104</v>
      </c>
      <c r="EC62" t="s">
        <v>6</v>
      </c>
      <c r="ED62" t="s">
        <v>58</v>
      </c>
      <c r="EE62" t="s">
        <v>6</v>
      </c>
      <c r="EF62" t="s">
        <v>58</v>
      </c>
      <c r="EG62" t="s">
        <v>6</v>
      </c>
      <c r="EH62" t="s">
        <v>6</v>
      </c>
      <c r="EI62" t="s">
        <v>6</v>
      </c>
    </row>
    <row r="63" spans="1:139" x14ac:dyDescent="0.2">
      <c r="A63" t="s">
        <v>52</v>
      </c>
      <c r="B63" t="s">
        <v>132</v>
      </c>
      <c r="C63" t="s">
        <v>40</v>
      </c>
      <c r="D63" t="s">
        <v>39</v>
      </c>
      <c r="E63" t="s">
        <v>40</v>
      </c>
      <c r="F63" t="s">
        <v>79</v>
      </c>
      <c r="G63" t="s">
        <v>33</v>
      </c>
      <c r="H63" t="s">
        <v>79</v>
      </c>
      <c r="I63" t="s">
        <v>106</v>
      </c>
      <c r="J63" t="s">
        <v>74</v>
      </c>
      <c r="K63" t="s">
        <v>16</v>
      </c>
      <c r="L63" t="s">
        <v>100</v>
      </c>
      <c r="M63" t="s">
        <v>80</v>
      </c>
      <c r="N63" t="s">
        <v>16</v>
      </c>
      <c r="O63" t="s">
        <v>106</v>
      </c>
      <c r="P63" t="s">
        <v>106</v>
      </c>
      <c r="Q63" t="s">
        <v>40</v>
      </c>
      <c r="R63" t="s">
        <v>79</v>
      </c>
      <c r="S63" t="s">
        <v>39</v>
      </c>
      <c r="T63" t="s">
        <v>79</v>
      </c>
      <c r="U63" t="s">
        <v>40</v>
      </c>
      <c r="V63" t="s">
        <v>19</v>
      </c>
      <c r="W63" t="s">
        <v>29</v>
      </c>
      <c r="X63" t="s">
        <v>28</v>
      </c>
      <c r="Y63" t="s">
        <v>14</v>
      </c>
      <c r="Z63" t="s">
        <v>32</v>
      </c>
      <c r="AA63" t="s">
        <v>132</v>
      </c>
      <c r="AB63" t="s">
        <v>40</v>
      </c>
      <c r="AC63" t="s">
        <v>128</v>
      </c>
      <c r="AD63" t="s">
        <v>2</v>
      </c>
      <c r="AE63" t="s">
        <v>33</v>
      </c>
      <c r="AF63" t="s">
        <v>32</v>
      </c>
      <c r="AG63" t="s">
        <v>10</v>
      </c>
      <c r="AH63" t="s">
        <v>33</v>
      </c>
      <c r="AI63" t="s">
        <v>21</v>
      </c>
      <c r="AJ63" t="s">
        <v>21</v>
      </c>
      <c r="AK63" t="s">
        <v>79</v>
      </c>
      <c r="AL63" t="s">
        <v>40</v>
      </c>
      <c r="AM63" t="s">
        <v>73</v>
      </c>
      <c r="AN63" t="s">
        <v>116</v>
      </c>
      <c r="AO63" t="s">
        <v>28</v>
      </c>
      <c r="AP63" t="s">
        <v>10</v>
      </c>
      <c r="AQ63" t="s">
        <v>69</v>
      </c>
      <c r="AR63" t="s">
        <v>10</v>
      </c>
      <c r="AS63" t="s">
        <v>10</v>
      </c>
      <c r="AT63" t="s">
        <v>137</v>
      </c>
      <c r="AU63" t="s">
        <v>93</v>
      </c>
      <c r="AV63" t="s">
        <v>36</v>
      </c>
      <c r="AW63" t="s">
        <v>36</v>
      </c>
      <c r="AX63" t="s">
        <v>5</v>
      </c>
      <c r="AY63" t="s">
        <v>130</v>
      </c>
      <c r="AZ63" t="s">
        <v>69</v>
      </c>
      <c r="BA63" t="s">
        <v>2</v>
      </c>
      <c r="BB63" t="s">
        <v>29</v>
      </c>
      <c r="BC63" t="s">
        <v>74</v>
      </c>
      <c r="BD63" t="s">
        <v>105</v>
      </c>
      <c r="BE63" t="s">
        <v>43</v>
      </c>
      <c r="BF63" t="s">
        <v>43</v>
      </c>
      <c r="BG63" t="s">
        <v>127</v>
      </c>
      <c r="BH63" t="s">
        <v>101</v>
      </c>
      <c r="BI63" t="s">
        <v>2</v>
      </c>
      <c r="BJ63" t="s">
        <v>95</v>
      </c>
      <c r="BK63" t="s">
        <v>52</v>
      </c>
      <c r="BL63" t="s">
        <v>93</v>
      </c>
      <c r="BM63" t="s">
        <v>137</v>
      </c>
      <c r="BN63" t="s">
        <v>130</v>
      </c>
      <c r="BO63" t="s">
        <v>62</v>
      </c>
      <c r="BP63" t="s">
        <v>11</v>
      </c>
      <c r="BQ63" t="s">
        <v>91</v>
      </c>
      <c r="BR63" t="s">
        <v>3</v>
      </c>
      <c r="BS63" t="s">
        <v>69</v>
      </c>
      <c r="BT63" t="s">
        <v>11</v>
      </c>
      <c r="BU63" t="s">
        <v>128</v>
      </c>
      <c r="BV63" t="s">
        <v>14</v>
      </c>
      <c r="BW63" t="s">
        <v>29</v>
      </c>
      <c r="BX63" t="s">
        <v>130</v>
      </c>
      <c r="BY63" t="s">
        <v>130</v>
      </c>
      <c r="BZ63" t="s">
        <v>36</v>
      </c>
      <c r="CA63" t="s">
        <v>36</v>
      </c>
      <c r="CB63" t="s">
        <v>74</v>
      </c>
      <c r="CC63" t="s">
        <v>128</v>
      </c>
      <c r="CD63" t="s">
        <v>11</v>
      </c>
      <c r="CE63" t="s">
        <v>105</v>
      </c>
      <c r="CF63" t="s">
        <v>79</v>
      </c>
      <c r="CG63" t="s">
        <v>62</v>
      </c>
      <c r="CH63" t="s">
        <v>1</v>
      </c>
      <c r="CI63" t="s">
        <v>1</v>
      </c>
      <c r="CJ63" t="s">
        <v>102</v>
      </c>
      <c r="CK63" t="s">
        <v>116</v>
      </c>
      <c r="CL63" t="s">
        <v>62</v>
      </c>
      <c r="CM63" t="s">
        <v>74</v>
      </c>
      <c r="CN63" t="s">
        <v>127</v>
      </c>
      <c r="CO63" t="s">
        <v>101</v>
      </c>
      <c r="CP63" t="s">
        <v>138</v>
      </c>
      <c r="CQ63" t="s">
        <v>100</v>
      </c>
      <c r="CR63" t="s">
        <v>100</v>
      </c>
      <c r="CS63" t="s">
        <v>89</v>
      </c>
      <c r="CT63" t="s">
        <v>89</v>
      </c>
      <c r="CU63" t="s">
        <v>5</v>
      </c>
      <c r="CV63" t="s">
        <v>109</v>
      </c>
      <c r="CW63" t="s">
        <v>62</v>
      </c>
      <c r="CX63" t="s">
        <v>62</v>
      </c>
      <c r="CY63" t="s">
        <v>123</v>
      </c>
      <c r="CZ63" t="s">
        <v>3</v>
      </c>
      <c r="DA63" t="s">
        <v>128</v>
      </c>
      <c r="DB63" t="s">
        <v>128</v>
      </c>
      <c r="DC63" t="s">
        <v>11</v>
      </c>
      <c r="DD63" t="s">
        <v>95</v>
      </c>
      <c r="DE63" t="s">
        <v>102</v>
      </c>
      <c r="DF63" t="s">
        <v>22</v>
      </c>
      <c r="DG63" t="s">
        <v>138</v>
      </c>
      <c r="DH63" t="s">
        <v>123</v>
      </c>
      <c r="DI63" t="s">
        <v>123</v>
      </c>
      <c r="DJ63" t="s">
        <v>138</v>
      </c>
      <c r="DK63" t="s">
        <v>5</v>
      </c>
      <c r="DL63" t="s">
        <v>95</v>
      </c>
      <c r="DM63" t="s">
        <v>127</v>
      </c>
      <c r="DN63" t="s">
        <v>43</v>
      </c>
      <c r="DO63" t="s">
        <v>91</v>
      </c>
      <c r="DP63" t="s">
        <v>90</v>
      </c>
      <c r="DQ63" t="s">
        <v>104</v>
      </c>
      <c r="DR63" t="s">
        <v>35</v>
      </c>
      <c r="DS63" t="s">
        <v>3</v>
      </c>
      <c r="DT63" t="s">
        <v>36</v>
      </c>
      <c r="DU63" t="s">
        <v>123</v>
      </c>
      <c r="DV63" t="s">
        <v>123</v>
      </c>
      <c r="DW63" t="s">
        <v>107</v>
      </c>
      <c r="DX63" t="s">
        <v>107</v>
      </c>
      <c r="DY63" t="s">
        <v>102</v>
      </c>
      <c r="DZ63" t="s">
        <v>3</v>
      </c>
      <c r="EA63" t="s">
        <v>102</v>
      </c>
      <c r="EB63" t="s">
        <v>116</v>
      </c>
      <c r="EC63" t="s">
        <v>109</v>
      </c>
      <c r="ED63" t="s">
        <v>107</v>
      </c>
      <c r="EE63" t="s">
        <v>84</v>
      </c>
      <c r="EF63" t="s">
        <v>107</v>
      </c>
      <c r="EG63" t="s">
        <v>67</v>
      </c>
      <c r="EH63" t="s">
        <v>67</v>
      </c>
      <c r="EI63" t="s">
        <v>84</v>
      </c>
    </row>
    <row r="64" spans="1:139" x14ac:dyDescent="0.2">
      <c r="A64" t="s">
        <v>122</v>
      </c>
      <c r="B64" t="s">
        <v>27</v>
      </c>
      <c r="C64" t="s">
        <v>27</v>
      </c>
      <c r="D64" t="s">
        <v>44</v>
      </c>
      <c r="E64" t="s">
        <v>65</v>
      </c>
      <c r="F64" t="s">
        <v>99</v>
      </c>
      <c r="G64" t="s">
        <v>13</v>
      </c>
      <c r="H64" t="s">
        <v>99</v>
      </c>
      <c r="I64" t="s">
        <v>71</v>
      </c>
      <c r="J64" t="s">
        <v>25</v>
      </c>
      <c r="K64" t="s">
        <v>13</v>
      </c>
      <c r="L64" t="s">
        <v>93</v>
      </c>
      <c r="M64" t="s">
        <v>126</v>
      </c>
      <c r="N64" t="s">
        <v>46</v>
      </c>
      <c r="O64" t="s">
        <v>71</v>
      </c>
      <c r="P64" t="s">
        <v>71</v>
      </c>
      <c r="Q64" t="s">
        <v>65</v>
      </c>
      <c r="R64" t="s">
        <v>126</v>
      </c>
      <c r="S64" t="s">
        <v>44</v>
      </c>
      <c r="T64" t="s">
        <v>126</v>
      </c>
      <c r="U64" t="s">
        <v>27</v>
      </c>
      <c r="V64" t="s">
        <v>70</v>
      </c>
      <c r="W64" t="s">
        <v>26</v>
      </c>
      <c r="X64" t="s">
        <v>54</v>
      </c>
      <c r="Y64" t="s">
        <v>70</v>
      </c>
      <c r="Z64" t="s">
        <v>72</v>
      </c>
      <c r="AA64" t="s">
        <v>59</v>
      </c>
      <c r="AB64" t="s">
        <v>65</v>
      </c>
      <c r="AC64" t="s">
        <v>49</v>
      </c>
      <c r="AD64" t="s">
        <v>96</v>
      </c>
      <c r="AE64" t="s">
        <v>13</v>
      </c>
      <c r="AF64" t="s">
        <v>72</v>
      </c>
      <c r="AG64" t="s">
        <v>81</v>
      </c>
      <c r="AH64" t="s">
        <v>110</v>
      </c>
      <c r="AI64" t="s">
        <v>136</v>
      </c>
      <c r="AJ64" t="s">
        <v>26</v>
      </c>
      <c r="AK64" t="s">
        <v>57</v>
      </c>
      <c r="AL64" t="s">
        <v>65</v>
      </c>
      <c r="AM64" t="s">
        <v>14</v>
      </c>
      <c r="AN64" t="s">
        <v>28</v>
      </c>
      <c r="AO64" t="s">
        <v>124</v>
      </c>
      <c r="AP64" t="s">
        <v>81</v>
      </c>
      <c r="AQ64" t="s">
        <v>49</v>
      </c>
      <c r="AR64" t="s">
        <v>81</v>
      </c>
      <c r="AS64" t="s">
        <v>81</v>
      </c>
      <c r="AT64" t="s">
        <v>14</v>
      </c>
      <c r="AU64" t="s">
        <v>122</v>
      </c>
      <c r="AV64" t="s">
        <v>79</v>
      </c>
      <c r="AW64" t="s">
        <v>80</v>
      </c>
      <c r="AX64" t="s">
        <v>32</v>
      </c>
      <c r="AY64" t="s">
        <v>51</v>
      </c>
      <c r="AZ64" t="s">
        <v>49</v>
      </c>
      <c r="BA64" t="s">
        <v>136</v>
      </c>
      <c r="BB64" t="s">
        <v>26</v>
      </c>
      <c r="BC64" t="s">
        <v>47</v>
      </c>
      <c r="BD64" t="s">
        <v>114</v>
      </c>
      <c r="BE64" t="s">
        <v>135</v>
      </c>
      <c r="BF64" t="s">
        <v>135</v>
      </c>
      <c r="BG64" t="s">
        <v>86</v>
      </c>
      <c r="BH64" t="s">
        <v>135</v>
      </c>
      <c r="BI64" t="s">
        <v>136</v>
      </c>
      <c r="BJ64" t="s">
        <v>29</v>
      </c>
      <c r="BK64" t="s">
        <v>93</v>
      </c>
      <c r="BL64" t="s">
        <v>122</v>
      </c>
      <c r="BM64" t="s">
        <v>28</v>
      </c>
      <c r="BN64" t="s">
        <v>129</v>
      </c>
      <c r="BO64" t="s">
        <v>132</v>
      </c>
      <c r="BP64" t="s">
        <v>48</v>
      </c>
      <c r="BQ64" t="s">
        <v>74</v>
      </c>
      <c r="BR64" t="s">
        <v>43</v>
      </c>
      <c r="BS64" t="s">
        <v>49</v>
      </c>
      <c r="BT64" t="s">
        <v>111</v>
      </c>
      <c r="BU64" t="s">
        <v>31</v>
      </c>
      <c r="BV64" t="s">
        <v>70</v>
      </c>
      <c r="BW64" t="s">
        <v>26</v>
      </c>
      <c r="BX64" t="s">
        <v>31</v>
      </c>
      <c r="BY64" t="s">
        <v>31</v>
      </c>
      <c r="BZ64" t="s">
        <v>16</v>
      </c>
      <c r="CA64" t="s">
        <v>33</v>
      </c>
      <c r="CB64" t="s">
        <v>47</v>
      </c>
      <c r="CC64" t="s">
        <v>18</v>
      </c>
      <c r="CD64" t="s">
        <v>48</v>
      </c>
      <c r="CE64" t="s">
        <v>76</v>
      </c>
      <c r="CF64" t="s">
        <v>99</v>
      </c>
      <c r="CG64" t="s">
        <v>40</v>
      </c>
      <c r="CH64" t="s">
        <v>79</v>
      </c>
      <c r="CI64" t="s">
        <v>40</v>
      </c>
      <c r="CJ64" t="s">
        <v>43</v>
      </c>
      <c r="CK64" t="s">
        <v>28</v>
      </c>
      <c r="CL64" t="s">
        <v>39</v>
      </c>
      <c r="CM64" t="s">
        <v>25</v>
      </c>
      <c r="CN64" t="s">
        <v>86</v>
      </c>
      <c r="CO64" t="s">
        <v>96</v>
      </c>
      <c r="CP64" t="s">
        <v>106</v>
      </c>
      <c r="CQ64" t="s">
        <v>33</v>
      </c>
      <c r="CR64" t="s">
        <v>33</v>
      </c>
      <c r="CS64" t="s">
        <v>42</v>
      </c>
      <c r="CT64" t="s">
        <v>72</v>
      </c>
      <c r="CU64" t="s">
        <v>32</v>
      </c>
      <c r="CV64" t="s">
        <v>10</v>
      </c>
      <c r="CW64" t="s">
        <v>39</v>
      </c>
      <c r="CX64" t="s">
        <v>40</v>
      </c>
      <c r="CY64" t="s">
        <v>2</v>
      </c>
      <c r="CZ64" t="s">
        <v>2</v>
      </c>
      <c r="DA64" t="s">
        <v>18</v>
      </c>
      <c r="DB64" t="s">
        <v>8</v>
      </c>
      <c r="DC64" t="s">
        <v>51</v>
      </c>
      <c r="DD64" t="s">
        <v>29</v>
      </c>
      <c r="DE64" t="s">
        <v>43</v>
      </c>
      <c r="DF64" t="s">
        <v>89</v>
      </c>
      <c r="DG64" t="s">
        <v>19</v>
      </c>
      <c r="DH64" t="s">
        <v>21</v>
      </c>
      <c r="DI64" t="s">
        <v>2</v>
      </c>
      <c r="DJ64" t="s">
        <v>106</v>
      </c>
      <c r="DK64" t="s">
        <v>89</v>
      </c>
      <c r="DL64" t="s">
        <v>29</v>
      </c>
      <c r="DM64" t="s">
        <v>114</v>
      </c>
      <c r="DN64" t="s">
        <v>113</v>
      </c>
      <c r="DO64" t="s">
        <v>74</v>
      </c>
      <c r="DP64" t="s">
        <v>130</v>
      </c>
      <c r="DQ64" t="s">
        <v>127</v>
      </c>
      <c r="DR64" t="s">
        <v>105</v>
      </c>
      <c r="DS64" t="s">
        <v>101</v>
      </c>
      <c r="DT64" t="s">
        <v>16</v>
      </c>
      <c r="DU64" t="s">
        <v>21</v>
      </c>
      <c r="DV64" t="s">
        <v>21</v>
      </c>
      <c r="DW64" t="s">
        <v>128</v>
      </c>
      <c r="DX64" t="s">
        <v>130</v>
      </c>
      <c r="DY64" t="s">
        <v>127</v>
      </c>
      <c r="DZ64" t="s">
        <v>101</v>
      </c>
      <c r="EA64" t="s">
        <v>127</v>
      </c>
      <c r="EB64" t="s">
        <v>74</v>
      </c>
      <c r="EC64" t="s">
        <v>10</v>
      </c>
      <c r="ED64" t="s">
        <v>128</v>
      </c>
      <c r="EE64" t="s">
        <v>128</v>
      </c>
      <c r="EF64" t="s">
        <v>128</v>
      </c>
      <c r="EG64" t="s">
        <v>10</v>
      </c>
      <c r="EH64" t="s">
        <v>69</v>
      </c>
      <c r="EI64" t="s">
        <v>69</v>
      </c>
    </row>
    <row r="65" spans="1:139" x14ac:dyDescent="0.2">
      <c r="A65" t="s">
        <v>123</v>
      </c>
      <c r="B65" t="s">
        <v>80</v>
      </c>
      <c r="C65" t="s">
        <v>16</v>
      </c>
      <c r="D65" t="s">
        <v>79</v>
      </c>
      <c r="E65" t="s">
        <v>33</v>
      </c>
      <c r="F65" t="s">
        <v>93</v>
      </c>
      <c r="G65" t="s">
        <v>19</v>
      </c>
      <c r="H65" t="s">
        <v>93</v>
      </c>
      <c r="I65" t="s">
        <v>74</v>
      </c>
      <c r="J65" t="s">
        <v>101</v>
      </c>
      <c r="K65" t="s">
        <v>106</v>
      </c>
      <c r="L65" t="s">
        <v>137</v>
      </c>
      <c r="M65" t="s">
        <v>89</v>
      </c>
      <c r="N65" t="s">
        <v>89</v>
      </c>
      <c r="O65" t="s">
        <v>74</v>
      </c>
      <c r="P65" t="s">
        <v>74</v>
      </c>
      <c r="Q65" t="s">
        <v>16</v>
      </c>
      <c r="R65" t="s">
        <v>32</v>
      </c>
      <c r="S65" t="s">
        <v>79</v>
      </c>
      <c r="T65" t="s">
        <v>32</v>
      </c>
      <c r="U65" t="s">
        <v>16</v>
      </c>
      <c r="V65" t="s">
        <v>29</v>
      </c>
      <c r="W65" t="s">
        <v>43</v>
      </c>
      <c r="X65" t="s">
        <v>2</v>
      </c>
      <c r="Y65" t="s">
        <v>29</v>
      </c>
      <c r="Z65" t="s">
        <v>28</v>
      </c>
      <c r="AA65" t="s">
        <v>79</v>
      </c>
      <c r="AB65" t="s">
        <v>33</v>
      </c>
      <c r="AC65" t="s">
        <v>11</v>
      </c>
      <c r="AD65" t="s">
        <v>105</v>
      </c>
      <c r="AE65" t="s">
        <v>106</v>
      </c>
      <c r="AF65" t="s">
        <v>28</v>
      </c>
      <c r="AG65" t="s">
        <v>130</v>
      </c>
      <c r="AH65" t="s">
        <v>14</v>
      </c>
      <c r="AI65" t="s">
        <v>127</v>
      </c>
      <c r="AJ65" t="s">
        <v>127</v>
      </c>
      <c r="AK65" t="s">
        <v>33</v>
      </c>
      <c r="AL65" t="s">
        <v>33</v>
      </c>
      <c r="AM65" t="s">
        <v>95</v>
      </c>
      <c r="AN65" t="s">
        <v>123</v>
      </c>
      <c r="AO65" t="s">
        <v>21</v>
      </c>
      <c r="AP65" t="s">
        <v>128</v>
      </c>
      <c r="AQ65" t="s">
        <v>130</v>
      </c>
      <c r="AR65" t="s">
        <v>130</v>
      </c>
      <c r="AS65" t="s">
        <v>130</v>
      </c>
      <c r="AT65" t="s">
        <v>95</v>
      </c>
      <c r="AU65" t="s">
        <v>14</v>
      </c>
      <c r="AV65" t="s">
        <v>5</v>
      </c>
      <c r="AW65" t="s">
        <v>5</v>
      </c>
      <c r="AX65" t="s">
        <v>116</v>
      </c>
      <c r="AY65" t="s">
        <v>62</v>
      </c>
      <c r="AZ65" t="s">
        <v>130</v>
      </c>
      <c r="BA65" t="s">
        <v>127</v>
      </c>
      <c r="BB65" t="s">
        <v>43</v>
      </c>
      <c r="BC65" t="s">
        <v>101</v>
      </c>
      <c r="BD65" t="s">
        <v>128</v>
      </c>
      <c r="BE65" t="s">
        <v>10</v>
      </c>
      <c r="BF65" t="s">
        <v>10</v>
      </c>
      <c r="BG65" t="s">
        <v>10</v>
      </c>
      <c r="BH65" t="s">
        <v>105</v>
      </c>
      <c r="BI65" t="s">
        <v>105</v>
      </c>
      <c r="BJ65" t="s">
        <v>102</v>
      </c>
      <c r="BK65" t="s">
        <v>137</v>
      </c>
      <c r="BL65" t="s">
        <v>28</v>
      </c>
      <c r="BM65" t="s">
        <v>123</v>
      </c>
      <c r="BN65" t="s">
        <v>62</v>
      </c>
      <c r="BO65" t="s">
        <v>36</v>
      </c>
      <c r="BP65" t="s">
        <v>62</v>
      </c>
      <c r="BQ65" t="s">
        <v>3</v>
      </c>
      <c r="BR65" t="s">
        <v>109</v>
      </c>
      <c r="BS65" t="s">
        <v>11</v>
      </c>
      <c r="BT65" t="s">
        <v>1</v>
      </c>
      <c r="BU65" t="s">
        <v>11</v>
      </c>
      <c r="BV65" t="s">
        <v>29</v>
      </c>
      <c r="BW65" t="s">
        <v>43</v>
      </c>
      <c r="BX65" t="s">
        <v>62</v>
      </c>
      <c r="BY65" t="s">
        <v>62</v>
      </c>
      <c r="BZ65" t="s">
        <v>138</v>
      </c>
      <c r="CA65" t="s">
        <v>138</v>
      </c>
      <c r="CB65" t="s">
        <v>101</v>
      </c>
      <c r="CC65" t="s">
        <v>11</v>
      </c>
      <c r="CD65" t="s">
        <v>1</v>
      </c>
      <c r="CE65" t="s">
        <v>128</v>
      </c>
      <c r="CF65" t="s">
        <v>93</v>
      </c>
      <c r="CG65" t="s">
        <v>36</v>
      </c>
      <c r="CH65" t="s">
        <v>100</v>
      </c>
      <c r="CI65" t="s">
        <v>100</v>
      </c>
      <c r="CJ65" t="s">
        <v>67</v>
      </c>
      <c r="CK65" t="s">
        <v>123</v>
      </c>
      <c r="CL65" t="s">
        <v>118</v>
      </c>
      <c r="CM65" t="s">
        <v>2</v>
      </c>
      <c r="CN65" t="s">
        <v>69</v>
      </c>
      <c r="CO65" t="s">
        <v>105</v>
      </c>
      <c r="CP65" t="s">
        <v>91</v>
      </c>
      <c r="CQ65" t="s">
        <v>138</v>
      </c>
      <c r="CR65" t="s">
        <v>73</v>
      </c>
      <c r="CS65" t="s">
        <v>74</v>
      </c>
      <c r="CT65" t="s">
        <v>28</v>
      </c>
      <c r="CU65" t="s">
        <v>116</v>
      </c>
      <c r="CV65" t="s">
        <v>107</v>
      </c>
      <c r="CW65" t="s">
        <v>118</v>
      </c>
      <c r="CX65" t="s">
        <v>36</v>
      </c>
      <c r="CY65" t="s">
        <v>134</v>
      </c>
      <c r="CZ65" t="s">
        <v>134</v>
      </c>
      <c r="DA65" t="s">
        <v>11</v>
      </c>
      <c r="DB65" t="s">
        <v>11</v>
      </c>
      <c r="DC65" t="s">
        <v>62</v>
      </c>
      <c r="DD65" t="s">
        <v>102</v>
      </c>
      <c r="DE65" t="s">
        <v>109</v>
      </c>
      <c r="DF65" t="s">
        <v>116</v>
      </c>
      <c r="DG65" t="s">
        <v>95</v>
      </c>
      <c r="DH65" t="s">
        <v>102</v>
      </c>
      <c r="DI65" t="s">
        <v>104</v>
      </c>
      <c r="DJ65" t="s">
        <v>91</v>
      </c>
      <c r="DK65" t="s">
        <v>116</v>
      </c>
      <c r="DL65" t="s">
        <v>3</v>
      </c>
      <c r="DM65" t="s">
        <v>69</v>
      </c>
      <c r="DN65" t="s">
        <v>10</v>
      </c>
      <c r="DO65" t="s">
        <v>3</v>
      </c>
      <c r="DP65" t="s">
        <v>6</v>
      </c>
      <c r="DQ65" t="s">
        <v>84</v>
      </c>
      <c r="DR65" t="s">
        <v>107</v>
      </c>
      <c r="DS65" t="s">
        <v>35</v>
      </c>
      <c r="DT65" t="s">
        <v>22</v>
      </c>
      <c r="DU65" t="s">
        <v>102</v>
      </c>
      <c r="DV65" t="s">
        <v>102</v>
      </c>
      <c r="DW65" t="s">
        <v>6</v>
      </c>
      <c r="DX65" t="s">
        <v>6</v>
      </c>
      <c r="DY65" t="s">
        <v>67</v>
      </c>
      <c r="DZ65" t="s">
        <v>35</v>
      </c>
      <c r="EA65" t="s">
        <v>67</v>
      </c>
      <c r="EB65" t="s">
        <v>3</v>
      </c>
      <c r="EC65" t="s">
        <v>107</v>
      </c>
      <c r="ED65" t="s">
        <v>6</v>
      </c>
      <c r="EE65" t="s">
        <v>90</v>
      </c>
      <c r="EF65" t="s">
        <v>6</v>
      </c>
      <c r="EG65" t="s">
        <v>90</v>
      </c>
      <c r="EH65" t="s">
        <v>90</v>
      </c>
      <c r="EI65" t="s">
        <v>90</v>
      </c>
    </row>
    <row r="66" spans="1:139" x14ac:dyDescent="0.2">
      <c r="A66" t="s">
        <v>21</v>
      </c>
      <c r="B66" t="s">
        <v>114</v>
      </c>
      <c r="C66" t="s">
        <v>114</v>
      </c>
      <c r="D66" t="s">
        <v>86</v>
      </c>
      <c r="E66" t="s">
        <v>81</v>
      </c>
      <c r="F66" t="s">
        <v>81</v>
      </c>
      <c r="G66" t="s">
        <v>31</v>
      </c>
      <c r="H66" t="s">
        <v>81</v>
      </c>
      <c r="I66" t="s">
        <v>48</v>
      </c>
      <c r="J66" t="s">
        <v>40</v>
      </c>
      <c r="K66" t="s">
        <v>18</v>
      </c>
      <c r="L66" t="s">
        <v>130</v>
      </c>
      <c r="M66" t="s">
        <v>49</v>
      </c>
      <c r="N66" t="s">
        <v>18</v>
      </c>
      <c r="O66" t="s">
        <v>111</v>
      </c>
      <c r="P66" t="s">
        <v>111</v>
      </c>
      <c r="Q66" t="s">
        <v>114</v>
      </c>
      <c r="R66" t="s">
        <v>49</v>
      </c>
      <c r="S66" t="s">
        <v>86</v>
      </c>
      <c r="T66" t="s">
        <v>49</v>
      </c>
      <c r="U66" t="s">
        <v>114</v>
      </c>
      <c r="V66" t="s">
        <v>111</v>
      </c>
      <c r="W66" t="s">
        <v>79</v>
      </c>
      <c r="X66" t="s">
        <v>132</v>
      </c>
      <c r="Y66" t="s">
        <v>39</v>
      </c>
      <c r="Z66" t="s">
        <v>51</v>
      </c>
      <c r="AA66" t="s">
        <v>114</v>
      </c>
      <c r="AB66" t="s">
        <v>76</v>
      </c>
      <c r="AC66" t="s">
        <v>74</v>
      </c>
      <c r="AD66" t="s">
        <v>16</v>
      </c>
      <c r="AE66" t="s">
        <v>8</v>
      </c>
      <c r="AF66" t="s">
        <v>51</v>
      </c>
      <c r="AG66" t="s">
        <v>28</v>
      </c>
      <c r="AH66" t="s">
        <v>31</v>
      </c>
      <c r="AI66" t="s">
        <v>79</v>
      </c>
      <c r="AJ66" t="s">
        <v>79</v>
      </c>
      <c r="AK66" t="s">
        <v>81</v>
      </c>
      <c r="AL66" t="s">
        <v>81</v>
      </c>
      <c r="AM66" t="s">
        <v>62</v>
      </c>
      <c r="AN66" t="s">
        <v>62</v>
      </c>
      <c r="AO66" t="s">
        <v>132</v>
      </c>
      <c r="AP66" t="s">
        <v>14</v>
      </c>
      <c r="AQ66" t="s">
        <v>28</v>
      </c>
      <c r="AR66" t="s">
        <v>14</v>
      </c>
      <c r="AS66" t="s">
        <v>28</v>
      </c>
      <c r="AT66" t="s">
        <v>62</v>
      </c>
      <c r="AU66" t="s">
        <v>31</v>
      </c>
      <c r="AV66" t="s">
        <v>69</v>
      </c>
      <c r="AW66" t="s">
        <v>128</v>
      </c>
      <c r="AX66" t="s">
        <v>11</v>
      </c>
      <c r="AY66" t="s">
        <v>2</v>
      </c>
      <c r="AZ66" t="s">
        <v>28</v>
      </c>
      <c r="BA66" t="s">
        <v>80</v>
      </c>
      <c r="BB66" t="s">
        <v>79</v>
      </c>
      <c r="BC66" t="s">
        <v>40</v>
      </c>
      <c r="BD66" t="s">
        <v>106</v>
      </c>
      <c r="BE66" t="s">
        <v>33</v>
      </c>
      <c r="BF66" t="s">
        <v>93</v>
      </c>
      <c r="BG66" t="s">
        <v>32</v>
      </c>
      <c r="BH66" t="s">
        <v>33</v>
      </c>
      <c r="BI66" t="s">
        <v>16</v>
      </c>
      <c r="BJ66" t="s">
        <v>1</v>
      </c>
      <c r="BK66" t="s">
        <v>130</v>
      </c>
      <c r="BL66" t="s">
        <v>129</v>
      </c>
      <c r="BM66" t="s">
        <v>62</v>
      </c>
      <c r="BN66" t="s">
        <v>21</v>
      </c>
      <c r="BO66" t="s">
        <v>105</v>
      </c>
      <c r="BP66" t="s">
        <v>101</v>
      </c>
      <c r="BQ66" t="s">
        <v>1</v>
      </c>
      <c r="BR66" t="s">
        <v>100</v>
      </c>
      <c r="BS66" t="s">
        <v>28</v>
      </c>
      <c r="BT66" t="s">
        <v>43</v>
      </c>
      <c r="BU66" t="s">
        <v>29</v>
      </c>
      <c r="BV66" t="s">
        <v>39</v>
      </c>
      <c r="BW66" t="s">
        <v>79</v>
      </c>
      <c r="BX66" t="s">
        <v>29</v>
      </c>
      <c r="BY66" t="s">
        <v>21</v>
      </c>
      <c r="BZ66" t="s">
        <v>128</v>
      </c>
      <c r="CA66" t="s">
        <v>128</v>
      </c>
      <c r="CB66" t="s">
        <v>40</v>
      </c>
      <c r="CC66" t="s">
        <v>74</v>
      </c>
      <c r="CD66" t="s">
        <v>101</v>
      </c>
      <c r="CE66" t="s">
        <v>19</v>
      </c>
      <c r="CF66" t="s">
        <v>81</v>
      </c>
      <c r="CG66" t="s">
        <v>105</v>
      </c>
      <c r="CH66" t="s">
        <v>10</v>
      </c>
      <c r="CI66" t="s">
        <v>10</v>
      </c>
      <c r="CJ66" t="s">
        <v>52</v>
      </c>
      <c r="CK66" t="s">
        <v>62</v>
      </c>
      <c r="CL66" t="s">
        <v>127</v>
      </c>
      <c r="CM66" t="s">
        <v>40</v>
      </c>
      <c r="CN66" t="s">
        <v>32</v>
      </c>
      <c r="CO66" t="s">
        <v>33</v>
      </c>
      <c r="CP66" t="s">
        <v>11</v>
      </c>
      <c r="CQ66" t="s">
        <v>128</v>
      </c>
      <c r="CR66" t="s">
        <v>130</v>
      </c>
      <c r="CS66" t="s">
        <v>48</v>
      </c>
      <c r="CT66" t="s">
        <v>48</v>
      </c>
      <c r="CU66" t="s">
        <v>130</v>
      </c>
      <c r="CV66" t="s">
        <v>137</v>
      </c>
      <c r="CW66" t="s">
        <v>127</v>
      </c>
      <c r="CX66" t="s">
        <v>105</v>
      </c>
      <c r="CY66" t="s">
        <v>36</v>
      </c>
      <c r="CZ66" t="s">
        <v>36</v>
      </c>
      <c r="DA66" t="s">
        <v>74</v>
      </c>
      <c r="DB66" t="s">
        <v>29</v>
      </c>
      <c r="DC66" t="s">
        <v>2</v>
      </c>
      <c r="DD66" t="s">
        <v>118</v>
      </c>
      <c r="DE66" t="s">
        <v>100</v>
      </c>
      <c r="DF66" t="s">
        <v>11</v>
      </c>
      <c r="DG66" t="s">
        <v>11</v>
      </c>
      <c r="DH66" t="s">
        <v>36</v>
      </c>
      <c r="DI66" t="s">
        <v>36</v>
      </c>
      <c r="DJ66" t="s">
        <v>11</v>
      </c>
      <c r="DK66" t="s">
        <v>11</v>
      </c>
      <c r="DL66" t="s">
        <v>1</v>
      </c>
      <c r="DM66" t="s">
        <v>89</v>
      </c>
      <c r="DN66" t="s">
        <v>93</v>
      </c>
      <c r="DO66" t="s">
        <v>1</v>
      </c>
      <c r="DP66" t="s">
        <v>123</v>
      </c>
      <c r="DQ66" t="s">
        <v>5</v>
      </c>
      <c r="DR66" t="s">
        <v>138</v>
      </c>
      <c r="DS66" t="s">
        <v>36</v>
      </c>
      <c r="DT66" t="s">
        <v>128</v>
      </c>
      <c r="DU66" t="s">
        <v>118</v>
      </c>
      <c r="DV66" t="s">
        <v>118</v>
      </c>
      <c r="DW66" t="s">
        <v>95</v>
      </c>
      <c r="DX66" t="s">
        <v>95</v>
      </c>
      <c r="DY66" t="s">
        <v>5</v>
      </c>
      <c r="DZ66" t="s">
        <v>100</v>
      </c>
      <c r="EA66" t="s">
        <v>5</v>
      </c>
      <c r="EB66" t="s">
        <v>62</v>
      </c>
      <c r="EC66" t="s">
        <v>73</v>
      </c>
      <c r="ED66" t="s">
        <v>91</v>
      </c>
      <c r="EE66" t="s">
        <v>116</v>
      </c>
      <c r="EF66" t="s">
        <v>91</v>
      </c>
      <c r="EG66" t="s">
        <v>137</v>
      </c>
      <c r="EH66" t="s">
        <v>116</v>
      </c>
      <c r="EI66" t="s">
        <v>116</v>
      </c>
    </row>
    <row r="67" spans="1:139" x14ac:dyDescent="0.2">
      <c r="A67" t="s">
        <v>128</v>
      </c>
      <c r="B67" t="s">
        <v>18</v>
      </c>
      <c r="C67" t="s">
        <v>8</v>
      </c>
      <c r="D67" t="s">
        <v>49</v>
      </c>
      <c r="E67" t="s">
        <v>31</v>
      </c>
      <c r="F67" t="s">
        <v>51</v>
      </c>
      <c r="G67" t="s">
        <v>39</v>
      </c>
      <c r="H67" t="s">
        <v>51</v>
      </c>
      <c r="I67" t="s">
        <v>79</v>
      </c>
      <c r="J67" t="s">
        <v>33</v>
      </c>
      <c r="K67" t="s">
        <v>111</v>
      </c>
      <c r="L67" t="s">
        <v>62</v>
      </c>
      <c r="M67" t="s">
        <v>48</v>
      </c>
      <c r="N67" t="s">
        <v>111</v>
      </c>
      <c r="O67" t="s">
        <v>79</v>
      </c>
      <c r="P67" t="s">
        <v>79</v>
      </c>
      <c r="Q67" t="s">
        <v>31</v>
      </c>
      <c r="R67" t="s">
        <v>48</v>
      </c>
      <c r="S67" t="s">
        <v>49</v>
      </c>
      <c r="T67" t="s">
        <v>48</v>
      </c>
      <c r="U67" t="s">
        <v>8</v>
      </c>
      <c r="V67" t="s">
        <v>79</v>
      </c>
      <c r="W67" t="s">
        <v>93</v>
      </c>
      <c r="X67" t="s">
        <v>16</v>
      </c>
      <c r="Y67" t="s">
        <v>79</v>
      </c>
      <c r="Z67" t="s">
        <v>40</v>
      </c>
      <c r="AA67" t="s">
        <v>18</v>
      </c>
      <c r="AB67" t="s">
        <v>31</v>
      </c>
      <c r="AC67" t="s">
        <v>101</v>
      </c>
      <c r="AD67" t="s">
        <v>19</v>
      </c>
      <c r="AE67" t="s">
        <v>39</v>
      </c>
      <c r="AF67" t="s">
        <v>40</v>
      </c>
      <c r="AG67" t="s">
        <v>2</v>
      </c>
      <c r="AH67" t="s">
        <v>39</v>
      </c>
      <c r="AI67" t="s">
        <v>89</v>
      </c>
      <c r="AJ67" t="s">
        <v>89</v>
      </c>
      <c r="AK67" t="s">
        <v>129</v>
      </c>
      <c r="AL67" t="s">
        <v>129</v>
      </c>
      <c r="AM67" t="s">
        <v>118</v>
      </c>
      <c r="AN67" t="s">
        <v>36</v>
      </c>
      <c r="AO67" t="s">
        <v>16</v>
      </c>
      <c r="AP67" t="s">
        <v>21</v>
      </c>
      <c r="AQ67" t="s">
        <v>2</v>
      </c>
      <c r="AR67" t="s">
        <v>21</v>
      </c>
      <c r="AS67" t="s">
        <v>2</v>
      </c>
      <c r="AT67" t="s">
        <v>36</v>
      </c>
      <c r="AU67" t="s">
        <v>132</v>
      </c>
      <c r="AV67" t="s">
        <v>11</v>
      </c>
      <c r="AW67" t="s">
        <v>11</v>
      </c>
      <c r="AX67" t="s">
        <v>62</v>
      </c>
      <c r="AY67" t="s">
        <v>105</v>
      </c>
      <c r="AZ67" t="s">
        <v>2</v>
      </c>
      <c r="BA67" t="s">
        <v>106</v>
      </c>
      <c r="BB67" t="s">
        <v>32</v>
      </c>
      <c r="BC67" t="s">
        <v>93</v>
      </c>
      <c r="BD67" t="s">
        <v>29</v>
      </c>
      <c r="BE67" t="s">
        <v>28</v>
      </c>
      <c r="BF67" t="s">
        <v>28</v>
      </c>
      <c r="BG67" t="s">
        <v>28</v>
      </c>
      <c r="BH67" t="s">
        <v>14</v>
      </c>
      <c r="BI67" t="s">
        <v>106</v>
      </c>
      <c r="BJ67" t="s">
        <v>5</v>
      </c>
      <c r="BK67" t="s">
        <v>62</v>
      </c>
      <c r="BL67" t="s">
        <v>132</v>
      </c>
      <c r="BM67" t="s">
        <v>36</v>
      </c>
      <c r="BN67" t="s">
        <v>105</v>
      </c>
      <c r="BO67" t="s">
        <v>128</v>
      </c>
      <c r="BP67" t="s">
        <v>10</v>
      </c>
      <c r="BQ67" t="s">
        <v>100</v>
      </c>
      <c r="BR67" t="s">
        <v>137</v>
      </c>
      <c r="BS67" t="s">
        <v>101</v>
      </c>
      <c r="BT67" t="s">
        <v>10</v>
      </c>
      <c r="BU67" t="s">
        <v>127</v>
      </c>
      <c r="BV67" t="s">
        <v>79</v>
      </c>
      <c r="BW67" t="s">
        <v>32</v>
      </c>
      <c r="BX67" t="s">
        <v>127</v>
      </c>
      <c r="BY67" t="s">
        <v>127</v>
      </c>
      <c r="BZ67" t="s">
        <v>11</v>
      </c>
      <c r="CA67" t="s">
        <v>62</v>
      </c>
      <c r="CB67" t="s">
        <v>33</v>
      </c>
      <c r="CC67" t="s">
        <v>43</v>
      </c>
      <c r="CD67" t="s">
        <v>10</v>
      </c>
      <c r="CE67" t="s">
        <v>29</v>
      </c>
      <c r="CF67" t="s">
        <v>51</v>
      </c>
      <c r="CG67" t="s">
        <v>128</v>
      </c>
      <c r="CH67" t="s">
        <v>130</v>
      </c>
      <c r="CI67" t="s">
        <v>130</v>
      </c>
      <c r="CJ67" t="s">
        <v>116</v>
      </c>
      <c r="CK67" t="s">
        <v>36</v>
      </c>
      <c r="CL67" t="s">
        <v>128</v>
      </c>
      <c r="CM67" t="s">
        <v>33</v>
      </c>
      <c r="CN67" t="s">
        <v>74</v>
      </c>
      <c r="CO67" t="s">
        <v>14</v>
      </c>
      <c r="CP67" t="s">
        <v>1</v>
      </c>
      <c r="CQ67" t="s">
        <v>62</v>
      </c>
      <c r="CR67" t="s">
        <v>62</v>
      </c>
      <c r="CS67" t="s">
        <v>40</v>
      </c>
      <c r="CT67" t="s">
        <v>40</v>
      </c>
      <c r="CU67" t="s">
        <v>62</v>
      </c>
      <c r="CV67" t="s">
        <v>123</v>
      </c>
      <c r="CW67" t="s">
        <v>69</v>
      </c>
      <c r="CX67" t="s">
        <v>128</v>
      </c>
      <c r="CY67" t="s">
        <v>138</v>
      </c>
      <c r="CZ67" t="s">
        <v>138</v>
      </c>
      <c r="DA67" t="s">
        <v>43</v>
      </c>
      <c r="DB67" t="s">
        <v>43</v>
      </c>
      <c r="DC67" t="s">
        <v>105</v>
      </c>
      <c r="DD67" t="s">
        <v>5</v>
      </c>
      <c r="DE67" t="s">
        <v>116</v>
      </c>
      <c r="DF67" t="s">
        <v>1</v>
      </c>
      <c r="DG67" t="s">
        <v>118</v>
      </c>
      <c r="DH67" t="s">
        <v>22</v>
      </c>
      <c r="DI67" t="s">
        <v>138</v>
      </c>
      <c r="DJ67" t="s">
        <v>1</v>
      </c>
      <c r="DK67" t="s">
        <v>1</v>
      </c>
      <c r="DL67" t="s">
        <v>52</v>
      </c>
      <c r="DM67" t="s">
        <v>74</v>
      </c>
      <c r="DN67" t="s">
        <v>28</v>
      </c>
      <c r="DO67" t="s">
        <v>100</v>
      </c>
      <c r="DP67" t="s">
        <v>134</v>
      </c>
      <c r="DQ67" t="s">
        <v>91</v>
      </c>
      <c r="DR67" t="s">
        <v>95</v>
      </c>
      <c r="DS67" t="s">
        <v>73</v>
      </c>
      <c r="DT67" t="s">
        <v>11</v>
      </c>
      <c r="DU67" t="s">
        <v>5</v>
      </c>
      <c r="DV67" t="s">
        <v>5</v>
      </c>
      <c r="DW67" t="s">
        <v>102</v>
      </c>
      <c r="DX67" t="s">
        <v>102</v>
      </c>
      <c r="DY67" t="s">
        <v>116</v>
      </c>
      <c r="DZ67" t="s">
        <v>137</v>
      </c>
      <c r="EA67" t="s">
        <v>116</v>
      </c>
      <c r="EB67" t="s">
        <v>100</v>
      </c>
      <c r="EC67" t="s">
        <v>123</v>
      </c>
      <c r="ED67" t="s">
        <v>102</v>
      </c>
      <c r="EE67" t="s">
        <v>3</v>
      </c>
      <c r="EF67" t="s">
        <v>3</v>
      </c>
      <c r="EG67" t="s">
        <v>123</v>
      </c>
      <c r="EH67" t="s">
        <v>3</v>
      </c>
      <c r="EI67" t="s">
        <v>3</v>
      </c>
    </row>
    <row r="68" spans="1:139" x14ac:dyDescent="0.2">
      <c r="A68" t="s">
        <v>43</v>
      </c>
      <c r="B68" t="s">
        <v>81</v>
      </c>
      <c r="C68" t="s">
        <v>81</v>
      </c>
      <c r="D68" t="s">
        <v>114</v>
      </c>
      <c r="E68" t="s">
        <v>49</v>
      </c>
      <c r="F68" t="s">
        <v>18</v>
      </c>
      <c r="G68" t="s">
        <v>51</v>
      </c>
      <c r="H68" t="s">
        <v>49</v>
      </c>
      <c r="I68" t="s">
        <v>39</v>
      </c>
      <c r="J68" t="s">
        <v>79</v>
      </c>
      <c r="K68" t="s">
        <v>31</v>
      </c>
      <c r="L68" t="s">
        <v>11</v>
      </c>
      <c r="M68" t="s">
        <v>31</v>
      </c>
      <c r="N68" t="s">
        <v>31</v>
      </c>
      <c r="O68" t="s">
        <v>39</v>
      </c>
      <c r="P68" t="s">
        <v>39</v>
      </c>
      <c r="Q68" t="s">
        <v>81</v>
      </c>
      <c r="R68" t="s">
        <v>18</v>
      </c>
      <c r="S68" t="s">
        <v>114</v>
      </c>
      <c r="T68" t="s">
        <v>8</v>
      </c>
      <c r="U68" t="s">
        <v>81</v>
      </c>
      <c r="V68" t="s">
        <v>132</v>
      </c>
      <c r="W68" t="s">
        <v>79</v>
      </c>
      <c r="X68" t="s">
        <v>40</v>
      </c>
      <c r="Y68" t="s">
        <v>132</v>
      </c>
      <c r="Z68" t="s">
        <v>48</v>
      </c>
      <c r="AA68" t="s">
        <v>76</v>
      </c>
      <c r="AB68" t="s">
        <v>81</v>
      </c>
      <c r="AC68" t="s">
        <v>29</v>
      </c>
      <c r="AD68" t="s">
        <v>93</v>
      </c>
      <c r="AE68" t="s">
        <v>129</v>
      </c>
      <c r="AF68" t="s">
        <v>111</v>
      </c>
      <c r="AG68" t="s">
        <v>74</v>
      </c>
      <c r="AH68" t="s">
        <v>51</v>
      </c>
      <c r="AI68" t="s">
        <v>33</v>
      </c>
      <c r="AJ68" t="s">
        <v>16</v>
      </c>
      <c r="AK68" t="s">
        <v>49</v>
      </c>
      <c r="AL68" t="s">
        <v>49</v>
      </c>
      <c r="AM68" t="s">
        <v>62</v>
      </c>
      <c r="AN68" t="s">
        <v>1</v>
      </c>
      <c r="AO68" t="s">
        <v>40</v>
      </c>
      <c r="AP68" t="s">
        <v>28</v>
      </c>
      <c r="AQ68" t="s">
        <v>74</v>
      </c>
      <c r="AR68" t="s">
        <v>28</v>
      </c>
      <c r="AS68" t="s">
        <v>74</v>
      </c>
      <c r="AT68" t="s">
        <v>62</v>
      </c>
      <c r="AU68" t="s">
        <v>48</v>
      </c>
      <c r="AV68" t="s">
        <v>128</v>
      </c>
      <c r="AW68" t="s">
        <v>128</v>
      </c>
      <c r="AX68" t="s">
        <v>11</v>
      </c>
      <c r="AY68" t="s">
        <v>101</v>
      </c>
      <c r="AZ68" t="s">
        <v>74</v>
      </c>
      <c r="BA68" t="s">
        <v>33</v>
      </c>
      <c r="BB68" t="s">
        <v>80</v>
      </c>
      <c r="BC68" t="s">
        <v>79</v>
      </c>
      <c r="BD68" t="s">
        <v>28</v>
      </c>
      <c r="BE68" t="s">
        <v>32</v>
      </c>
      <c r="BF68" t="s">
        <v>89</v>
      </c>
      <c r="BG68" t="s">
        <v>106</v>
      </c>
      <c r="BH68" t="s">
        <v>32</v>
      </c>
      <c r="BI68" t="s">
        <v>33</v>
      </c>
      <c r="BJ68" t="s">
        <v>36</v>
      </c>
      <c r="BK68" t="s">
        <v>11</v>
      </c>
      <c r="BL68" t="s">
        <v>48</v>
      </c>
      <c r="BM68" t="s">
        <v>62</v>
      </c>
      <c r="BN68" t="s">
        <v>101</v>
      </c>
      <c r="BO68" t="s">
        <v>10</v>
      </c>
      <c r="BP68" t="s">
        <v>43</v>
      </c>
      <c r="BQ68" t="s">
        <v>118</v>
      </c>
      <c r="BR68" t="s">
        <v>5</v>
      </c>
      <c r="BS68" t="s">
        <v>29</v>
      </c>
      <c r="BT68" t="s">
        <v>127</v>
      </c>
      <c r="BU68" t="s">
        <v>2</v>
      </c>
      <c r="BV68" t="s">
        <v>40</v>
      </c>
      <c r="BW68" t="s">
        <v>16</v>
      </c>
      <c r="BX68" t="s">
        <v>2</v>
      </c>
      <c r="BY68" t="s">
        <v>2</v>
      </c>
      <c r="BZ68" t="s">
        <v>130</v>
      </c>
      <c r="CA68" t="s">
        <v>130</v>
      </c>
      <c r="CB68" t="s">
        <v>79</v>
      </c>
      <c r="CC68" t="s">
        <v>21</v>
      </c>
      <c r="CD68" t="s">
        <v>127</v>
      </c>
      <c r="CE68" t="s">
        <v>28</v>
      </c>
      <c r="CF68" t="s">
        <v>18</v>
      </c>
      <c r="CG68" t="s">
        <v>131</v>
      </c>
      <c r="CH68" t="s">
        <v>128</v>
      </c>
      <c r="CI68" t="s">
        <v>69</v>
      </c>
      <c r="CJ68" t="s">
        <v>22</v>
      </c>
      <c r="CK68" t="s">
        <v>1</v>
      </c>
      <c r="CL68" t="s">
        <v>105</v>
      </c>
      <c r="CM68" t="s">
        <v>79</v>
      </c>
      <c r="CN68" t="s">
        <v>106</v>
      </c>
      <c r="CO68" t="s">
        <v>93</v>
      </c>
      <c r="CP68" t="s">
        <v>62</v>
      </c>
      <c r="CQ68" t="s">
        <v>130</v>
      </c>
      <c r="CR68" t="s">
        <v>11</v>
      </c>
      <c r="CS68" t="s">
        <v>39</v>
      </c>
      <c r="CT68" t="s">
        <v>111</v>
      </c>
      <c r="CU68" t="s">
        <v>11</v>
      </c>
      <c r="CV68" t="s">
        <v>116</v>
      </c>
      <c r="CW68" t="s">
        <v>105</v>
      </c>
      <c r="CX68" t="s">
        <v>10</v>
      </c>
      <c r="CY68" t="s">
        <v>100</v>
      </c>
      <c r="CZ68" t="s">
        <v>100</v>
      </c>
      <c r="DA68" t="s">
        <v>29</v>
      </c>
      <c r="DB68" t="s">
        <v>21</v>
      </c>
      <c r="DC68" t="s">
        <v>43</v>
      </c>
      <c r="DD68" t="s">
        <v>61</v>
      </c>
      <c r="DE68" t="s">
        <v>5</v>
      </c>
      <c r="DF68" t="s">
        <v>62</v>
      </c>
      <c r="DG68" t="s">
        <v>62</v>
      </c>
      <c r="DH68" t="s">
        <v>36</v>
      </c>
      <c r="DI68" t="s">
        <v>100</v>
      </c>
      <c r="DJ68" t="s">
        <v>62</v>
      </c>
      <c r="DK68" t="s">
        <v>11</v>
      </c>
      <c r="DL68" t="s">
        <v>36</v>
      </c>
      <c r="DM68" t="s">
        <v>19</v>
      </c>
      <c r="DN68" t="s">
        <v>89</v>
      </c>
      <c r="DO68" t="s">
        <v>118</v>
      </c>
      <c r="DP68" t="s">
        <v>3</v>
      </c>
      <c r="DQ68" t="s">
        <v>138</v>
      </c>
      <c r="DR68" t="s">
        <v>116</v>
      </c>
      <c r="DS68" t="s">
        <v>52</v>
      </c>
      <c r="DT68" t="s">
        <v>130</v>
      </c>
      <c r="DU68" t="s">
        <v>36</v>
      </c>
      <c r="DV68" t="s">
        <v>36</v>
      </c>
      <c r="DW68" t="s">
        <v>123</v>
      </c>
      <c r="DX68" t="s">
        <v>123</v>
      </c>
      <c r="DY68" t="s">
        <v>138</v>
      </c>
      <c r="DZ68" t="s">
        <v>5</v>
      </c>
      <c r="EA68" t="s">
        <v>138</v>
      </c>
      <c r="EB68" t="s">
        <v>1</v>
      </c>
      <c r="EC68" t="s">
        <v>116</v>
      </c>
      <c r="ED68" t="s">
        <v>123</v>
      </c>
      <c r="EE68" t="s">
        <v>95</v>
      </c>
      <c r="EF68" t="s">
        <v>95</v>
      </c>
      <c r="EG68" t="s">
        <v>116</v>
      </c>
      <c r="EH68" t="s">
        <v>91</v>
      </c>
      <c r="EI68" t="s">
        <v>95</v>
      </c>
    </row>
    <row r="69" spans="1:139" x14ac:dyDescent="0.2">
      <c r="A69" t="s">
        <v>102</v>
      </c>
      <c r="B69" t="s">
        <v>33</v>
      </c>
      <c r="C69" t="s">
        <v>93</v>
      </c>
      <c r="D69" t="s">
        <v>16</v>
      </c>
      <c r="E69" t="s">
        <v>32</v>
      </c>
      <c r="F69" t="s">
        <v>106</v>
      </c>
      <c r="G69" t="s">
        <v>28</v>
      </c>
      <c r="H69" t="s">
        <v>89</v>
      </c>
      <c r="I69" t="s">
        <v>21</v>
      </c>
      <c r="J69" t="s">
        <v>43</v>
      </c>
      <c r="K69" t="s">
        <v>28</v>
      </c>
      <c r="L69" t="s">
        <v>116</v>
      </c>
      <c r="M69" t="s">
        <v>14</v>
      </c>
      <c r="N69" t="s">
        <v>14</v>
      </c>
      <c r="O69" t="s">
        <v>21</v>
      </c>
      <c r="P69" t="s">
        <v>21</v>
      </c>
      <c r="Q69" t="s">
        <v>93</v>
      </c>
      <c r="R69" t="s">
        <v>106</v>
      </c>
      <c r="S69" t="s">
        <v>33</v>
      </c>
      <c r="T69" t="s">
        <v>19</v>
      </c>
      <c r="U69" t="s">
        <v>93</v>
      </c>
      <c r="V69" t="s">
        <v>2</v>
      </c>
      <c r="W69" t="s">
        <v>127</v>
      </c>
      <c r="X69" t="s">
        <v>43</v>
      </c>
      <c r="Y69" t="s">
        <v>2</v>
      </c>
      <c r="Z69" t="s">
        <v>74</v>
      </c>
      <c r="AA69" t="s">
        <v>33</v>
      </c>
      <c r="AB69" t="s">
        <v>32</v>
      </c>
      <c r="AC69" t="s">
        <v>62</v>
      </c>
      <c r="AD69" t="s">
        <v>10</v>
      </c>
      <c r="AE69" t="s">
        <v>28</v>
      </c>
      <c r="AF69" t="s">
        <v>29</v>
      </c>
      <c r="AG69" t="s">
        <v>11</v>
      </c>
      <c r="AH69" t="s">
        <v>28</v>
      </c>
      <c r="AI69" t="s">
        <v>105</v>
      </c>
      <c r="AJ69" t="s">
        <v>105</v>
      </c>
      <c r="AK69" t="s">
        <v>89</v>
      </c>
      <c r="AL69" t="s">
        <v>89</v>
      </c>
      <c r="AM69" t="s">
        <v>123</v>
      </c>
      <c r="AN69" t="s">
        <v>3</v>
      </c>
      <c r="AO69" t="s">
        <v>101</v>
      </c>
      <c r="AP69" t="s">
        <v>11</v>
      </c>
      <c r="AQ69" t="s">
        <v>11</v>
      </c>
      <c r="AR69" t="s">
        <v>11</v>
      </c>
      <c r="AS69" t="s">
        <v>11</v>
      </c>
      <c r="AT69" t="s">
        <v>3</v>
      </c>
      <c r="AU69" t="s">
        <v>74</v>
      </c>
      <c r="AV69" t="s">
        <v>138</v>
      </c>
      <c r="AW69" t="s">
        <v>73</v>
      </c>
      <c r="AX69" t="s">
        <v>95</v>
      </c>
      <c r="AY69" t="s">
        <v>1</v>
      </c>
      <c r="AZ69" t="s">
        <v>11</v>
      </c>
      <c r="BA69" t="s">
        <v>10</v>
      </c>
      <c r="BB69" t="s">
        <v>105</v>
      </c>
      <c r="BC69" t="s">
        <v>127</v>
      </c>
      <c r="BD69" t="s">
        <v>130</v>
      </c>
      <c r="BE69" t="s">
        <v>69</v>
      </c>
      <c r="BF69" t="s">
        <v>128</v>
      </c>
      <c r="BG69" t="s">
        <v>128</v>
      </c>
      <c r="BH69" t="s">
        <v>69</v>
      </c>
      <c r="BI69" t="s">
        <v>10</v>
      </c>
      <c r="BJ69" t="s">
        <v>134</v>
      </c>
      <c r="BK69" t="s">
        <v>91</v>
      </c>
      <c r="BL69" t="s">
        <v>74</v>
      </c>
      <c r="BM69" t="s">
        <v>3</v>
      </c>
      <c r="BN69" t="s">
        <v>1</v>
      </c>
      <c r="BO69" t="s">
        <v>100</v>
      </c>
      <c r="BP69" t="s">
        <v>118</v>
      </c>
      <c r="BQ69" t="s">
        <v>102</v>
      </c>
      <c r="BR69" t="s">
        <v>84</v>
      </c>
      <c r="BS69" t="s">
        <v>11</v>
      </c>
      <c r="BT69" t="s">
        <v>36</v>
      </c>
      <c r="BU69" t="s">
        <v>62</v>
      </c>
      <c r="BV69" t="s">
        <v>2</v>
      </c>
      <c r="BW69" t="s">
        <v>105</v>
      </c>
      <c r="BX69" t="s">
        <v>62</v>
      </c>
      <c r="BY69" t="s">
        <v>62</v>
      </c>
      <c r="BZ69" t="s">
        <v>137</v>
      </c>
      <c r="CA69" t="s">
        <v>116</v>
      </c>
      <c r="CB69" t="s">
        <v>127</v>
      </c>
      <c r="CC69" t="s">
        <v>62</v>
      </c>
      <c r="CD69" t="s">
        <v>118</v>
      </c>
      <c r="CE69" t="s">
        <v>130</v>
      </c>
      <c r="CF69" t="s">
        <v>106</v>
      </c>
      <c r="CG69" t="s">
        <v>52</v>
      </c>
      <c r="CH69" t="s">
        <v>22</v>
      </c>
      <c r="CI69" t="s">
        <v>5</v>
      </c>
      <c r="CJ69" t="s">
        <v>107</v>
      </c>
      <c r="CK69" t="s">
        <v>102</v>
      </c>
      <c r="CL69" t="s">
        <v>103</v>
      </c>
      <c r="CM69" t="s">
        <v>43</v>
      </c>
      <c r="CN69" t="s">
        <v>128</v>
      </c>
      <c r="CO69" t="s">
        <v>10</v>
      </c>
      <c r="CP69" t="s">
        <v>123</v>
      </c>
      <c r="CQ69" t="s">
        <v>116</v>
      </c>
      <c r="CR69" t="s">
        <v>116</v>
      </c>
      <c r="CS69" t="s">
        <v>29</v>
      </c>
      <c r="CT69" t="s">
        <v>29</v>
      </c>
      <c r="CU69" t="s">
        <v>91</v>
      </c>
      <c r="CV69" t="s">
        <v>90</v>
      </c>
      <c r="CW69" t="s">
        <v>36</v>
      </c>
      <c r="CX69" t="s">
        <v>100</v>
      </c>
      <c r="CY69" t="s">
        <v>109</v>
      </c>
      <c r="CZ69" t="s">
        <v>67</v>
      </c>
      <c r="DA69" t="s">
        <v>62</v>
      </c>
      <c r="DB69" t="s">
        <v>62</v>
      </c>
      <c r="DC69" t="s">
        <v>1</v>
      </c>
      <c r="DD69" t="s">
        <v>134</v>
      </c>
      <c r="DE69" t="s">
        <v>84</v>
      </c>
      <c r="DF69" t="s">
        <v>95</v>
      </c>
      <c r="DG69" t="s">
        <v>123</v>
      </c>
      <c r="DH69" t="s">
        <v>35</v>
      </c>
      <c r="DI69" t="s">
        <v>109</v>
      </c>
      <c r="DJ69" t="s">
        <v>123</v>
      </c>
      <c r="DK69" t="s">
        <v>95</v>
      </c>
      <c r="DL69" t="s">
        <v>104</v>
      </c>
      <c r="DM69" t="s">
        <v>128</v>
      </c>
      <c r="DN69" t="s">
        <v>128</v>
      </c>
      <c r="DO69" t="s">
        <v>102</v>
      </c>
      <c r="DP69" t="s">
        <v>58</v>
      </c>
      <c r="DQ69" t="s">
        <v>107</v>
      </c>
      <c r="DR69" t="s">
        <v>90</v>
      </c>
      <c r="DS69" t="s">
        <v>67</v>
      </c>
      <c r="DT69" t="s">
        <v>137</v>
      </c>
      <c r="DU69" t="s">
        <v>35</v>
      </c>
      <c r="DV69" t="s">
        <v>134</v>
      </c>
      <c r="DW69" t="s">
        <v>6</v>
      </c>
      <c r="DX69" t="s">
        <v>58</v>
      </c>
      <c r="DY69" t="s">
        <v>107</v>
      </c>
      <c r="DZ69" t="s">
        <v>67</v>
      </c>
      <c r="EA69" t="s">
        <v>107</v>
      </c>
      <c r="EB69" t="s">
        <v>102</v>
      </c>
      <c r="EC69" t="s">
        <v>90</v>
      </c>
      <c r="ED69" t="s">
        <v>6</v>
      </c>
      <c r="EE69" t="s">
        <v>6</v>
      </c>
      <c r="EF69" t="s">
        <v>6</v>
      </c>
      <c r="EG69" t="s">
        <v>6</v>
      </c>
      <c r="EH69" t="s">
        <v>6</v>
      </c>
      <c r="EI69" t="s">
        <v>6</v>
      </c>
    </row>
    <row r="70" spans="1:139" x14ac:dyDescent="0.2">
      <c r="A70" t="s">
        <v>103</v>
      </c>
      <c r="B70" t="s">
        <v>28</v>
      </c>
      <c r="C70" t="s">
        <v>28</v>
      </c>
      <c r="D70" t="s">
        <v>19</v>
      </c>
      <c r="E70" t="s">
        <v>74</v>
      </c>
      <c r="F70" t="s">
        <v>29</v>
      </c>
      <c r="G70" t="s">
        <v>2</v>
      </c>
      <c r="H70" t="s">
        <v>74</v>
      </c>
      <c r="I70" t="s">
        <v>127</v>
      </c>
      <c r="J70" t="s">
        <v>69</v>
      </c>
      <c r="K70" t="s">
        <v>2</v>
      </c>
      <c r="L70" t="s">
        <v>3</v>
      </c>
      <c r="M70" t="s">
        <v>21</v>
      </c>
      <c r="N70" t="s">
        <v>21</v>
      </c>
      <c r="O70" t="s">
        <v>105</v>
      </c>
      <c r="P70" t="s">
        <v>105</v>
      </c>
      <c r="Q70" t="s">
        <v>28</v>
      </c>
      <c r="R70" t="s">
        <v>29</v>
      </c>
      <c r="S70" t="s">
        <v>14</v>
      </c>
      <c r="T70" t="s">
        <v>29</v>
      </c>
      <c r="U70" t="s">
        <v>28</v>
      </c>
      <c r="V70" t="s">
        <v>105</v>
      </c>
      <c r="W70" t="s">
        <v>128</v>
      </c>
      <c r="X70" t="s">
        <v>10</v>
      </c>
      <c r="Y70" t="s">
        <v>105</v>
      </c>
      <c r="Z70" t="s">
        <v>43</v>
      </c>
      <c r="AA70" t="s">
        <v>14</v>
      </c>
      <c r="AB70" t="s">
        <v>28</v>
      </c>
      <c r="AC70" t="s">
        <v>118</v>
      </c>
      <c r="AD70" t="s">
        <v>130</v>
      </c>
      <c r="AE70" t="s">
        <v>2</v>
      </c>
      <c r="AF70" t="s">
        <v>43</v>
      </c>
      <c r="AG70" t="s">
        <v>1</v>
      </c>
      <c r="AH70" t="s">
        <v>101</v>
      </c>
      <c r="AI70" t="s">
        <v>130</v>
      </c>
      <c r="AJ70" t="s">
        <v>128</v>
      </c>
      <c r="AK70" t="s">
        <v>74</v>
      </c>
      <c r="AL70" t="s">
        <v>74</v>
      </c>
      <c r="AM70" t="s">
        <v>35</v>
      </c>
      <c r="AN70" t="s">
        <v>67</v>
      </c>
      <c r="AO70" t="s">
        <v>10</v>
      </c>
      <c r="AP70" t="s">
        <v>62</v>
      </c>
      <c r="AQ70" t="s">
        <v>1</v>
      </c>
      <c r="AR70" t="s">
        <v>1</v>
      </c>
      <c r="AS70" t="s">
        <v>1</v>
      </c>
      <c r="AT70" t="s">
        <v>35</v>
      </c>
      <c r="AU70" t="s">
        <v>101</v>
      </c>
      <c r="AV70" t="s">
        <v>95</v>
      </c>
      <c r="AW70" t="s">
        <v>123</v>
      </c>
      <c r="AX70" t="s">
        <v>102</v>
      </c>
      <c r="AY70" t="s">
        <v>100</v>
      </c>
      <c r="AZ70" t="s">
        <v>1</v>
      </c>
      <c r="BA70" t="s">
        <v>130</v>
      </c>
      <c r="BB70" t="s">
        <v>128</v>
      </c>
      <c r="BC70" t="s">
        <v>128</v>
      </c>
      <c r="BD70" t="s">
        <v>62</v>
      </c>
      <c r="BE70" t="s">
        <v>11</v>
      </c>
      <c r="BF70" t="s">
        <v>11</v>
      </c>
      <c r="BG70" t="s">
        <v>11</v>
      </c>
      <c r="BH70" t="s">
        <v>11</v>
      </c>
      <c r="BI70" t="s">
        <v>130</v>
      </c>
      <c r="BJ70" t="s">
        <v>107</v>
      </c>
      <c r="BK70" t="s">
        <v>3</v>
      </c>
      <c r="BL70" t="s">
        <v>43</v>
      </c>
      <c r="BM70" t="s">
        <v>109</v>
      </c>
      <c r="BN70" t="s">
        <v>100</v>
      </c>
      <c r="BO70" t="s">
        <v>137</v>
      </c>
      <c r="BP70" t="s">
        <v>5</v>
      </c>
      <c r="BQ70" t="s">
        <v>84</v>
      </c>
      <c r="BR70" t="s">
        <v>103</v>
      </c>
      <c r="BS70" t="s">
        <v>118</v>
      </c>
      <c r="BT70" t="s">
        <v>22</v>
      </c>
      <c r="BU70" t="s">
        <v>36</v>
      </c>
      <c r="BV70" t="s">
        <v>105</v>
      </c>
      <c r="BW70" t="s">
        <v>128</v>
      </c>
      <c r="BX70" t="s">
        <v>36</v>
      </c>
      <c r="BY70" t="s">
        <v>100</v>
      </c>
      <c r="BZ70" t="s">
        <v>123</v>
      </c>
      <c r="CA70" t="s">
        <v>123</v>
      </c>
      <c r="CB70" t="s">
        <v>69</v>
      </c>
      <c r="CC70" t="s">
        <v>36</v>
      </c>
      <c r="CD70" t="s">
        <v>5</v>
      </c>
      <c r="CE70" t="s">
        <v>62</v>
      </c>
      <c r="CF70" t="s">
        <v>29</v>
      </c>
      <c r="CG70" t="s">
        <v>116</v>
      </c>
      <c r="CH70" t="s">
        <v>91</v>
      </c>
      <c r="CI70" t="s">
        <v>116</v>
      </c>
      <c r="CJ70" t="s">
        <v>6</v>
      </c>
      <c r="CK70" t="s">
        <v>67</v>
      </c>
      <c r="CL70" t="s">
        <v>73</v>
      </c>
      <c r="CM70" t="s">
        <v>69</v>
      </c>
      <c r="CN70" t="s">
        <v>62</v>
      </c>
      <c r="CO70" t="s">
        <v>11</v>
      </c>
      <c r="CP70" t="s">
        <v>134</v>
      </c>
      <c r="CQ70" t="s">
        <v>3</v>
      </c>
      <c r="CR70" t="s">
        <v>3</v>
      </c>
      <c r="CS70" t="s">
        <v>127</v>
      </c>
      <c r="CT70" t="s">
        <v>127</v>
      </c>
      <c r="CU70" t="s">
        <v>102</v>
      </c>
      <c r="CV70" t="s">
        <v>58</v>
      </c>
      <c r="CW70" t="s">
        <v>138</v>
      </c>
      <c r="CX70" t="s">
        <v>116</v>
      </c>
      <c r="CY70" t="s">
        <v>90</v>
      </c>
      <c r="CZ70" t="s">
        <v>90</v>
      </c>
      <c r="DA70" t="s">
        <v>36</v>
      </c>
      <c r="DB70" t="s">
        <v>36</v>
      </c>
      <c r="DC70" t="s">
        <v>52</v>
      </c>
      <c r="DD70" t="s">
        <v>107</v>
      </c>
      <c r="DE70" t="s">
        <v>6</v>
      </c>
      <c r="DF70" t="s">
        <v>102</v>
      </c>
      <c r="DG70" t="s">
        <v>134</v>
      </c>
      <c r="DH70" t="s">
        <v>107</v>
      </c>
      <c r="DI70" t="s">
        <v>90</v>
      </c>
      <c r="DJ70" t="s">
        <v>104</v>
      </c>
      <c r="DK70" t="s">
        <v>102</v>
      </c>
      <c r="DL70" t="s">
        <v>107</v>
      </c>
      <c r="DM70" t="s">
        <v>62</v>
      </c>
      <c r="DN70" t="s">
        <v>11</v>
      </c>
      <c r="DO70" t="s">
        <v>84</v>
      </c>
      <c r="DP70" t="s">
        <v>24</v>
      </c>
      <c r="DQ70" t="s">
        <v>6</v>
      </c>
      <c r="DR70" t="s">
        <v>58</v>
      </c>
      <c r="DS70" t="s">
        <v>90</v>
      </c>
      <c r="DT70" t="s">
        <v>123</v>
      </c>
      <c r="DU70" t="s">
        <v>107</v>
      </c>
      <c r="DV70" t="s">
        <v>107</v>
      </c>
      <c r="DW70" t="s">
        <v>4</v>
      </c>
      <c r="DX70" t="s">
        <v>24</v>
      </c>
      <c r="DY70" t="s">
        <v>6</v>
      </c>
      <c r="DZ70" t="s">
        <v>90</v>
      </c>
      <c r="EA70" t="s">
        <v>6</v>
      </c>
      <c r="EB70" t="s">
        <v>67</v>
      </c>
      <c r="EC70" t="s">
        <v>58</v>
      </c>
      <c r="ED70" t="s">
        <v>4</v>
      </c>
      <c r="EE70" t="s">
        <v>4</v>
      </c>
      <c r="EF70" t="s">
        <v>4</v>
      </c>
      <c r="EG70" t="s">
        <v>58</v>
      </c>
      <c r="EH70" t="s">
        <v>4</v>
      </c>
      <c r="EI70" t="s">
        <v>4</v>
      </c>
    </row>
    <row r="71" spans="1:139" x14ac:dyDescent="0.2">
      <c r="A71" t="s">
        <v>106</v>
      </c>
      <c r="B71" t="s">
        <v>96</v>
      </c>
      <c r="C71" t="s">
        <v>135</v>
      </c>
      <c r="D71" t="s">
        <v>136</v>
      </c>
      <c r="E71" t="s">
        <v>113</v>
      </c>
      <c r="F71" t="s">
        <v>114</v>
      </c>
      <c r="G71" t="s">
        <v>81</v>
      </c>
      <c r="H71" t="s">
        <v>86</v>
      </c>
      <c r="I71" t="s">
        <v>31</v>
      </c>
      <c r="J71" t="s">
        <v>111</v>
      </c>
      <c r="K71" t="s">
        <v>81</v>
      </c>
      <c r="L71" t="s">
        <v>69</v>
      </c>
      <c r="M71" t="s">
        <v>114</v>
      </c>
      <c r="N71" t="s">
        <v>76</v>
      </c>
      <c r="O71" t="s">
        <v>31</v>
      </c>
      <c r="P71" t="s">
        <v>31</v>
      </c>
      <c r="Q71" t="s">
        <v>135</v>
      </c>
      <c r="R71" t="s">
        <v>114</v>
      </c>
      <c r="S71" t="s">
        <v>136</v>
      </c>
      <c r="T71" t="s">
        <v>114</v>
      </c>
      <c r="U71" t="s">
        <v>135</v>
      </c>
      <c r="V71" t="s">
        <v>31</v>
      </c>
      <c r="W71" t="s">
        <v>39</v>
      </c>
      <c r="X71" t="s">
        <v>48</v>
      </c>
      <c r="Y71" t="s">
        <v>129</v>
      </c>
      <c r="Z71" t="s">
        <v>49</v>
      </c>
      <c r="AA71" t="s">
        <v>96</v>
      </c>
      <c r="AB71" t="s">
        <v>135</v>
      </c>
      <c r="AC71" t="s">
        <v>106</v>
      </c>
      <c r="AD71" t="s">
        <v>40</v>
      </c>
      <c r="AE71" t="s">
        <v>81</v>
      </c>
      <c r="AF71" t="s">
        <v>18</v>
      </c>
      <c r="AG71" t="s">
        <v>32</v>
      </c>
      <c r="AH71" t="s">
        <v>81</v>
      </c>
      <c r="AI71" t="s">
        <v>40</v>
      </c>
      <c r="AJ71" t="s">
        <v>132</v>
      </c>
      <c r="AK71" t="s">
        <v>86</v>
      </c>
      <c r="AL71" t="s">
        <v>86</v>
      </c>
      <c r="AM71" t="s">
        <v>130</v>
      </c>
      <c r="AN71" t="s">
        <v>11</v>
      </c>
      <c r="AO71" t="s">
        <v>48</v>
      </c>
      <c r="AP71" t="s">
        <v>93</v>
      </c>
      <c r="AQ71" t="s">
        <v>89</v>
      </c>
      <c r="AR71" t="s">
        <v>32</v>
      </c>
      <c r="AS71" t="s">
        <v>89</v>
      </c>
      <c r="AT71" t="s">
        <v>130</v>
      </c>
      <c r="AU71" t="s">
        <v>49</v>
      </c>
      <c r="AV71" t="s">
        <v>105</v>
      </c>
      <c r="AW71" t="s">
        <v>105</v>
      </c>
      <c r="AX71" t="s">
        <v>128</v>
      </c>
      <c r="AY71" t="s">
        <v>74</v>
      </c>
      <c r="AZ71" t="s">
        <v>89</v>
      </c>
      <c r="BA71" t="s">
        <v>40</v>
      </c>
      <c r="BB71" t="s">
        <v>39</v>
      </c>
      <c r="BC71" t="s">
        <v>39</v>
      </c>
      <c r="BD71" t="s">
        <v>33</v>
      </c>
      <c r="BE71" t="s">
        <v>79</v>
      </c>
      <c r="BF71" t="s">
        <v>79</v>
      </c>
      <c r="BG71" t="s">
        <v>80</v>
      </c>
      <c r="BH71" t="s">
        <v>79</v>
      </c>
      <c r="BI71" t="s">
        <v>40</v>
      </c>
      <c r="BJ71" t="s">
        <v>62</v>
      </c>
      <c r="BK71" t="s">
        <v>69</v>
      </c>
      <c r="BL71" t="s">
        <v>49</v>
      </c>
      <c r="BM71" t="s">
        <v>11</v>
      </c>
      <c r="BN71" t="s">
        <v>28</v>
      </c>
      <c r="BO71" t="s">
        <v>101</v>
      </c>
      <c r="BP71" t="s">
        <v>29</v>
      </c>
      <c r="BQ71" t="s">
        <v>11</v>
      </c>
      <c r="BR71" t="s">
        <v>118</v>
      </c>
      <c r="BS71" t="s">
        <v>106</v>
      </c>
      <c r="BT71" t="s">
        <v>29</v>
      </c>
      <c r="BU71" t="s">
        <v>28</v>
      </c>
      <c r="BV71" t="s">
        <v>51</v>
      </c>
      <c r="BW71" t="s">
        <v>132</v>
      </c>
      <c r="BX71" t="s">
        <v>28</v>
      </c>
      <c r="BY71" t="s">
        <v>28</v>
      </c>
      <c r="BZ71" t="s">
        <v>10</v>
      </c>
      <c r="CA71" t="s">
        <v>10</v>
      </c>
      <c r="CB71" t="s">
        <v>111</v>
      </c>
      <c r="CC71" t="s">
        <v>14</v>
      </c>
      <c r="CD71" t="s">
        <v>29</v>
      </c>
      <c r="CE71" t="s">
        <v>93</v>
      </c>
      <c r="CF71" t="s">
        <v>86</v>
      </c>
      <c r="CG71" t="s">
        <v>43</v>
      </c>
      <c r="CH71" t="s">
        <v>127</v>
      </c>
      <c r="CI71" t="s">
        <v>43</v>
      </c>
      <c r="CJ71" t="s">
        <v>36</v>
      </c>
      <c r="CK71" t="s">
        <v>11</v>
      </c>
      <c r="CL71" t="s">
        <v>2</v>
      </c>
      <c r="CM71" t="s">
        <v>111</v>
      </c>
      <c r="CN71" t="s">
        <v>16</v>
      </c>
      <c r="CO71" t="s">
        <v>79</v>
      </c>
      <c r="CP71" t="s">
        <v>130</v>
      </c>
      <c r="CQ71" t="s">
        <v>10</v>
      </c>
      <c r="CR71" t="s">
        <v>10</v>
      </c>
      <c r="CS71" t="s">
        <v>8</v>
      </c>
      <c r="CT71" t="s">
        <v>18</v>
      </c>
      <c r="CU71" t="s">
        <v>128</v>
      </c>
      <c r="CV71" t="s">
        <v>5</v>
      </c>
      <c r="CW71" t="s">
        <v>2</v>
      </c>
      <c r="CX71" t="s">
        <v>101</v>
      </c>
      <c r="CY71" t="s">
        <v>1</v>
      </c>
      <c r="CZ71" t="s">
        <v>1</v>
      </c>
      <c r="DA71" t="s">
        <v>19</v>
      </c>
      <c r="DB71" t="s">
        <v>14</v>
      </c>
      <c r="DC71" t="s">
        <v>74</v>
      </c>
      <c r="DD71" t="s">
        <v>62</v>
      </c>
      <c r="DE71" t="s">
        <v>118</v>
      </c>
      <c r="DF71" t="s">
        <v>60</v>
      </c>
      <c r="DG71" t="s">
        <v>130</v>
      </c>
      <c r="DH71" t="s">
        <v>62</v>
      </c>
      <c r="DI71" t="s">
        <v>62</v>
      </c>
      <c r="DJ71" t="s">
        <v>128</v>
      </c>
      <c r="DK71" t="s">
        <v>128</v>
      </c>
      <c r="DL71" t="s">
        <v>62</v>
      </c>
      <c r="DM71" t="s">
        <v>16</v>
      </c>
      <c r="DN71" t="s">
        <v>79</v>
      </c>
      <c r="DO71" t="s">
        <v>62</v>
      </c>
      <c r="DP71" t="s">
        <v>116</v>
      </c>
      <c r="DQ71" t="s">
        <v>36</v>
      </c>
      <c r="DR71" t="s">
        <v>100</v>
      </c>
      <c r="DS71" t="s">
        <v>1</v>
      </c>
      <c r="DT71" t="s">
        <v>105</v>
      </c>
      <c r="DU71" t="s">
        <v>62</v>
      </c>
      <c r="DV71" t="s">
        <v>62</v>
      </c>
      <c r="DW71" t="s">
        <v>137</v>
      </c>
      <c r="DX71" t="s">
        <v>116</v>
      </c>
      <c r="DY71" t="s">
        <v>36</v>
      </c>
      <c r="DZ71" t="s">
        <v>1</v>
      </c>
      <c r="EA71" t="s">
        <v>36</v>
      </c>
      <c r="EB71" t="s">
        <v>11</v>
      </c>
      <c r="EC71" t="s">
        <v>52</v>
      </c>
      <c r="ED71" t="s">
        <v>73</v>
      </c>
      <c r="EE71" t="s">
        <v>138</v>
      </c>
      <c r="EF71" t="s">
        <v>138</v>
      </c>
      <c r="EG71" t="s">
        <v>5</v>
      </c>
      <c r="EH71" t="s">
        <v>22</v>
      </c>
      <c r="EI71" t="s">
        <v>138</v>
      </c>
    </row>
    <row r="72" spans="1:139" x14ac:dyDescent="0.2">
      <c r="A72" t="s">
        <v>105</v>
      </c>
      <c r="B72" t="s">
        <v>81</v>
      </c>
      <c r="C72" t="s">
        <v>81</v>
      </c>
      <c r="D72" t="s">
        <v>76</v>
      </c>
      <c r="E72" t="s">
        <v>49</v>
      </c>
      <c r="F72" t="s">
        <v>8</v>
      </c>
      <c r="G72" t="s">
        <v>48</v>
      </c>
      <c r="H72" t="s">
        <v>18</v>
      </c>
      <c r="I72" t="s">
        <v>132</v>
      </c>
      <c r="J72" t="s">
        <v>79</v>
      </c>
      <c r="K72" t="s">
        <v>51</v>
      </c>
      <c r="L72" t="s">
        <v>11</v>
      </c>
      <c r="M72" t="s">
        <v>31</v>
      </c>
      <c r="N72" t="s">
        <v>129</v>
      </c>
      <c r="O72" t="s">
        <v>132</v>
      </c>
      <c r="P72" t="s">
        <v>132</v>
      </c>
      <c r="Q72" t="s">
        <v>49</v>
      </c>
      <c r="R72" t="s">
        <v>31</v>
      </c>
      <c r="S72" t="s">
        <v>81</v>
      </c>
      <c r="T72" t="s">
        <v>31</v>
      </c>
      <c r="U72" t="s">
        <v>49</v>
      </c>
      <c r="V72" t="s">
        <v>40</v>
      </c>
      <c r="W72" t="s">
        <v>16</v>
      </c>
      <c r="X72" t="s">
        <v>79</v>
      </c>
      <c r="Y72" t="s">
        <v>40</v>
      </c>
      <c r="Z72" t="s">
        <v>111</v>
      </c>
      <c r="AA72" t="s">
        <v>81</v>
      </c>
      <c r="AB72" t="s">
        <v>49</v>
      </c>
      <c r="AC72" t="s">
        <v>21</v>
      </c>
      <c r="AD72" t="s">
        <v>32</v>
      </c>
      <c r="AE72" t="s">
        <v>51</v>
      </c>
      <c r="AF72" t="s">
        <v>39</v>
      </c>
      <c r="AG72" t="s">
        <v>74</v>
      </c>
      <c r="AH72" t="s">
        <v>48</v>
      </c>
      <c r="AI72" t="s">
        <v>33</v>
      </c>
      <c r="AJ72" t="s">
        <v>33</v>
      </c>
      <c r="AK72" t="s">
        <v>18</v>
      </c>
      <c r="AL72" t="s">
        <v>18</v>
      </c>
      <c r="AM72" t="s">
        <v>53</v>
      </c>
      <c r="AN72" t="s">
        <v>1</v>
      </c>
      <c r="AO72" t="s">
        <v>79</v>
      </c>
      <c r="AP72" t="s">
        <v>74</v>
      </c>
      <c r="AQ72" t="s">
        <v>29</v>
      </c>
      <c r="AR72" t="s">
        <v>74</v>
      </c>
      <c r="AS72" t="s">
        <v>29</v>
      </c>
      <c r="AT72" t="s">
        <v>1</v>
      </c>
      <c r="AU72" t="s">
        <v>48</v>
      </c>
      <c r="AV72" t="s">
        <v>130</v>
      </c>
      <c r="AW72" t="s">
        <v>130</v>
      </c>
      <c r="AX72" t="s">
        <v>62</v>
      </c>
      <c r="AY72" t="s">
        <v>43</v>
      </c>
      <c r="AZ72" t="s">
        <v>29</v>
      </c>
      <c r="BA72" t="s">
        <v>93</v>
      </c>
      <c r="BB72" t="s">
        <v>16</v>
      </c>
      <c r="BC72" t="s">
        <v>80</v>
      </c>
      <c r="BD72" t="s">
        <v>28</v>
      </c>
      <c r="BE72" t="s">
        <v>89</v>
      </c>
      <c r="BF72" t="s">
        <v>106</v>
      </c>
      <c r="BG72" t="s">
        <v>19</v>
      </c>
      <c r="BH72" t="s">
        <v>89</v>
      </c>
      <c r="BI72" t="s">
        <v>93</v>
      </c>
      <c r="BJ72" t="s">
        <v>36</v>
      </c>
      <c r="BK72" t="s">
        <v>11</v>
      </c>
      <c r="BL72" t="s">
        <v>111</v>
      </c>
      <c r="BM72" t="s">
        <v>1</v>
      </c>
      <c r="BN72" t="s">
        <v>43</v>
      </c>
      <c r="BO72" t="s">
        <v>10</v>
      </c>
      <c r="BP72" t="s">
        <v>127</v>
      </c>
      <c r="BQ72" t="s">
        <v>36</v>
      </c>
      <c r="BR72" t="s">
        <v>22</v>
      </c>
      <c r="BS72" t="s">
        <v>29</v>
      </c>
      <c r="BT72" t="s">
        <v>105</v>
      </c>
      <c r="BU72" t="s">
        <v>2</v>
      </c>
      <c r="BV72" t="s">
        <v>40</v>
      </c>
      <c r="BW72" t="s">
        <v>33</v>
      </c>
      <c r="BX72" t="s">
        <v>30</v>
      </c>
      <c r="BY72" t="s">
        <v>101</v>
      </c>
      <c r="BZ72" t="s">
        <v>130</v>
      </c>
      <c r="CA72" t="s">
        <v>11</v>
      </c>
      <c r="CB72" t="s">
        <v>79</v>
      </c>
      <c r="CC72" t="s">
        <v>2</v>
      </c>
      <c r="CD72" t="s">
        <v>127</v>
      </c>
      <c r="CE72" t="s">
        <v>28</v>
      </c>
      <c r="CF72" t="s">
        <v>8</v>
      </c>
      <c r="CG72" t="s">
        <v>69</v>
      </c>
      <c r="CH72" t="s">
        <v>128</v>
      </c>
      <c r="CI72" t="s">
        <v>128</v>
      </c>
      <c r="CJ72" t="s">
        <v>138</v>
      </c>
      <c r="CK72" t="s">
        <v>118</v>
      </c>
      <c r="CL72" t="s">
        <v>10</v>
      </c>
      <c r="CM72" t="s">
        <v>79</v>
      </c>
      <c r="CN72" t="s">
        <v>14</v>
      </c>
      <c r="CO72" t="s">
        <v>32</v>
      </c>
      <c r="CP72" t="s">
        <v>62</v>
      </c>
      <c r="CQ72" t="s">
        <v>11</v>
      </c>
      <c r="CR72" t="s">
        <v>11</v>
      </c>
      <c r="CS72" t="s">
        <v>39</v>
      </c>
      <c r="CT72" t="s">
        <v>39</v>
      </c>
      <c r="CU72" t="s">
        <v>11</v>
      </c>
      <c r="CV72" t="s">
        <v>91</v>
      </c>
      <c r="CW72" t="s">
        <v>105</v>
      </c>
      <c r="CX72" t="s">
        <v>10</v>
      </c>
      <c r="CY72" t="s">
        <v>52</v>
      </c>
      <c r="CZ72" t="s">
        <v>5</v>
      </c>
      <c r="DA72" t="s">
        <v>21</v>
      </c>
      <c r="DB72" t="s">
        <v>2</v>
      </c>
      <c r="DC72" t="s">
        <v>43</v>
      </c>
      <c r="DD72" t="s">
        <v>36</v>
      </c>
      <c r="DE72" t="s">
        <v>138</v>
      </c>
      <c r="DF72" t="s">
        <v>62</v>
      </c>
      <c r="DG72" t="s">
        <v>62</v>
      </c>
      <c r="DH72" t="s">
        <v>100</v>
      </c>
      <c r="DI72" t="s">
        <v>100</v>
      </c>
      <c r="DJ72" t="s">
        <v>62</v>
      </c>
      <c r="DK72" t="s">
        <v>62</v>
      </c>
      <c r="DL72" t="s">
        <v>36</v>
      </c>
      <c r="DM72" t="s">
        <v>14</v>
      </c>
      <c r="DN72" t="s">
        <v>106</v>
      </c>
      <c r="DO72" t="s">
        <v>36</v>
      </c>
      <c r="DP72" t="s">
        <v>3</v>
      </c>
      <c r="DQ72" t="s">
        <v>137</v>
      </c>
      <c r="DR72" t="s">
        <v>116</v>
      </c>
      <c r="DS72" t="s">
        <v>5</v>
      </c>
      <c r="DT72" t="s">
        <v>130</v>
      </c>
      <c r="DU72" t="s">
        <v>100</v>
      </c>
      <c r="DV72" t="s">
        <v>100</v>
      </c>
      <c r="DW72" t="s">
        <v>123</v>
      </c>
      <c r="DX72" t="s">
        <v>3</v>
      </c>
      <c r="DY72" t="s">
        <v>73</v>
      </c>
      <c r="DZ72" t="s">
        <v>5</v>
      </c>
      <c r="EA72" t="s">
        <v>138</v>
      </c>
      <c r="EB72" t="s">
        <v>118</v>
      </c>
      <c r="EC72" t="s">
        <v>116</v>
      </c>
      <c r="ED72" t="s">
        <v>123</v>
      </c>
      <c r="EE72" t="s">
        <v>123</v>
      </c>
      <c r="EF72" t="s">
        <v>123</v>
      </c>
      <c r="EG72" t="s">
        <v>91</v>
      </c>
      <c r="EH72" t="s">
        <v>95</v>
      </c>
      <c r="EI72" t="s">
        <v>95</v>
      </c>
    </row>
    <row r="73" spans="1:139" x14ac:dyDescent="0.2">
      <c r="A73" t="s">
        <v>74</v>
      </c>
      <c r="B73" t="s">
        <v>86</v>
      </c>
      <c r="C73" t="s">
        <v>86</v>
      </c>
      <c r="D73" t="s">
        <v>135</v>
      </c>
      <c r="E73" t="s">
        <v>114</v>
      </c>
      <c r="F73" t="s">
        <v>81</v>
      </c>
      <c r="G73" t="s">
        <v>18</v>
      </c>
      <c r="H73" t="s">
        <v>76</v>
      </c>
      <c r="I73" t="s">
        <v>51</v>
      </c>
      <c r="J73" t="s">
        <v>132</v>
      </c>
      <c r="K73" t="s">
        <v>49</v>
      </c>
      <c r="L73" t="s">
        <v>128</v>
      </c>
      <c r="M73" t="s">
        <v>81</v>
      </c>
      <c r="N73" t="s">
        <v>49</v>
      </c>
      <c r="O73" t="s">
        <v>48</v>
      </c>
      <c r="P73" t="s">
        <v>48</v>
      </c>
      <c r="Q73" t="s">
        <v>114</v>
      </c>
      <c r="R73" t="s">
        <v>81</v>
      </c>
      <c r="S73" t="s">
        <v>135</v>
      </c>
      <c r="T73" t="s">
        <v>81</v>
      </c>
      <c r="U73" t="s">
        <v>86</v>
      </c>
      <c r="V73" t="s">
        <v>48</v>
      </c>
      <c r="W73" t="s">
        <v>40</v>
      </c>
      <c r="X73" t="s">
        <v>39</v>
      </c>
      <c r="Y73" t="s">
        <v>48</v>
      </c>
      <c r="Z73" t="s">
        <v>31</v>
      </c>
      <c r="AA73" t="s">
        <v>113</v>
      </c>
      <c r="AB73" t="s">
        <v>114</v>
      </c>
      <c r="AC73" t="s">
        <v>28</v>
      </c>
      <c r="AD73" t="s">
        <v>79</v>
      </c>
      <c r="AE73" t="s">
        <v>49</v>
      </c>
      <c r="AF73" t="s">
        <v>31</v>
      </c>
      <c r="AG73" t="s">
        <v>19</v>
      </c>
      <c r="AH73" t="s">
        <v>18</v>
      </c>
      <c r="AI73" t="s">
        <v>79</v>
      </c>
      <c r="AJ73" t="s">
        <v>79</v>
      </c>
      <c r="AK73" t="s">
        <v>114</v>
      </c>
      <c r="AL73" t="s">
        <v>114</v>
      </c>
      <c r="AM73" t="s">
        <v>11</v>
      </c>
      <c r="AN73" t="s">
        <v>62</v>
      </c>
      <c r="AO73" t="s">
        <v>39</v>
      </c>
      <c r="AP73" t="s">
        <v>106</v>
      </c>
      <c r="AQ73" t="s">
        <v>14</v>
      </c>
      <c r="AR73" t="s">
        <v>106</v>
      </c>
      <c r="AS73" t="s">
        <v>14</v>
      </c>
      <c r="AT73" t="s">
        <v>11</v>
      </c>
      <c r="AU73" t="s">
        <v>8</v>
      </c>
      <c r="AV73" t="s">
        <v>10</v>
      </c>
      <c r="AW73" t="s">
        <v>10</v>
      </c>
      <c r="AX73" t="s">
        <v>130</v>
      </c>
      <c r="AY73" t="s">
        <v>29</v>
      </c>
      <c r="AZ73" t="s">
        <v>14</v>
      </c>
      <c r="BA73" t="s">
        <v>79</v>
      </c>
      <c r="BB73" t="s">
        <v>40</v>
      </c>
      <c r="BC73" t="s">
        <v>40</v>
      </c>
      <c r="BD73" t="s">
        <v>89</v>
      </c>
      <c r="BE73" t="s">
        <v>16</v>
      </c>
      <c r="BF73" t="s">
        <v>33</v>
      </c>
      <c r="BG73" t="s">
        <v>33</v>
      </c>
      <c r="BH73" t="s">
        <v>16</v>
      </c>
      <c r="BI73" t="s">
        <v>79</v>
      </c>
      <c r="BJ73" t="s">
        <v>1</v>
      </c>
      <c r="BK73" t="s">
        <v>128</v>
      </c>
      <c r="BL73" t="s">
        <v>31</v>
      </c>
      <c r="BM73" t="s">
        <v>11</v>
      </c>
      <c r="BN73" t="s">
        <v>29</v>
      </c>
      <c r="BO73" t="s">
        <v>127</v>
      </c>
      <c r="BP73" t="s">
        <v>2</v>
      </c>
      <c r="BQ73" t="s">
        <v>62</v>
      </c>
      <c r="BR73" t="s">
        <v>36</v>
      </c>
      <c r="BS73" t="s">
        <v>28</v>
      </c>
      <c r="BT73" t="s">
        <v>2</v>
      </c>
      <c r="BU73" t="s">
        <v>74</v>
      </c>
      <c r="BV73" t="s">
        <v>111</v>
      </c>
      <c r="BW73" t="s">
        <v>40</v>
      </c>
      <c r="BX73" t="s">
        <v>74</v>
      </c>
      <c r="BY73" t="s">
        <v>29</v>
      </c>
      <c r="BZ73" t="s">
        <v>69</v>
      </c>
      <c r="CA73" t="s">
        <v>128</v>
      </c>
      <c r="CB73" t="s">
        <v>132</v>
      </c>
      <c r="CC73" t="s">
        <v>28</v>
      </c>
      <c r="CD73" t="s">
        <v>2</v>
      </c>
      <c r="CE73" t="s">
        <v>89</v>
      </c>
      <c r="CF73" t="s">
        <v>76</v>
      </c>
      <c r="CG73" t="s">
        <v>127</v>
      </c>
      <c r="CH73" t="s">
        <v>105</v>
      </c>
      <c r="CI73" t="s">
        <v>105</v>
      </c>
      <c r="CJ73" t="s">
        <v>100</v>
      </c>
      <c r="CK73" t="s">
        <v>62</v>
      </c>
      <c r="CL73" t="s">
        <v>43</v>
      </c>
      <c r="CM73" t="s">
        <v>132</v>
      </c>
      <c r="CN73" t="s">
        <v>93</v>
      </c>
      <c r="CO73" t="s">
        <v>80</v>
      </c>
      <c r="CP73" t="s">
        <v>11</v>
      </c>
      <c r="CQ73" t="s">
        <v>128</v>
      </c>
      <c r="CR73" t="s">
        <v>128</v>
      </c>
      <c r="CS73" t="s">
        <v>51</v>
      </c>
      <c r="CT73" t="s">
        <v>129</v>
      </c>
      <c r="CU73" t="s">
        <v>130</v>
      </c>
      <c r="CV73" t="s">
        <v>138</v>
      </c>
      <c r="CW73" t="s">
        <v>43</v>
      </c>
      <c r="CX73" t="s">
        <v>127</v>
      </c>
      <c r="CY73" t="s">
        <v>118</v>
      </c>
      <c r="CZ73" t="s">
        <v>36</v>
      </c>
      <c r="DA73" t="s">
        <v>28</v>
      </c>
      <c r="DB73" t="s">
        <v>74</v>
      </c>
      <c r="DC73" t="s">
        <v>21</v>
      </c>
      <c r="DD73" t="s">
        <v>1</v>
      </c>
      <c r="DE73" t="s">
        <v>36</v>
      </c>
      <c r="DF73" t="s">
        <v>130</v>
      </c>
      <c r="DG73" t="s">
        <v>11</v>
      </c>
      <c r="DH73" t="s">
        <v>1</v>
      </c>
      <c r="DI73" t="s">
        <v>118</v>
      </c>
      <c r="DJ73" t="s">
        <v>11</v>
      </c>
      <c r="DK73" t="s">
        <v>130</v>
      </c>
      <c r="DL73" t="s">
        <v>62</v>
      </c>
      <c r="DM73" t="s">
        <v>93</v>
      </c>
      <c r="DN73" t="s">
        <v>33</v>
      </c>
      <c r="DO73" t="s">
        <v>62</v>
      </c>
      <c r="DP73" t="s">
        <v>95</v>
      </c>
      <c r="DQ73" t="s">
        <v>52</v>
      </c>
      <c r="DR73" t="s">
        <v>115</v>
      </c>
      <c r="DS73" t="s">
        <v>36</v>
      </c>
      <c r="DT73" t="s">
        <v>69</v>
      </c>
      <c r="DU73" t="s">
        <v>1</v>
      </c>
      <c r="DV73" t="s">
        <v>1</v>
      </c>
      <c r="DW73" t="s">
        <v>116</v>
      </c>
      <c r="DX73" t="s">
        <v>91</v>
      </c>
      <c r="DY73" t="s">
        <v>100</v>
      </c>
      <c r="DZ73" t="s">
        <v>36</v>
      </c>
      <c r="EA73" t="s">
        <v>100</v>
      </c>
      <c r="EB73" t="s">
        <v>62</v>
      </c>
      <c r="EC73" t="s">
        <v>138</v>
      </c>
      <c r="ED73" t="s">
        <v>116</v>
      </c>
      <c r="EE73" t="s">
        <v>116</v>
      </c>
      <c r="EF73" t="s">
        <v>116</v>
      </c>
      <c r="EG73" t="s">
        <v>138</v>
      </c>
      <c r="EH73" t="s">
        <v>137</v>
      </c>
      <c r="EI73" t="s">
        <v>137</v>
      </c>
    </row>
    <row r="74" spans="1:139" x14ac:dyDescent="0.2">
      <c r="A74" t="s">
        <v>26</v>
      </c>
      <c r="B74" t="s">
        <v>126</v>
      </c>
      <c r="C74" t="s">
        <v>126</v>
      </c>
      <c r="D74" t="s">
        <v>99</v>
      </c>
      <c r="E74" t="s">
        <v>13</v>
      </c>
      <c r="F74" t="s">
        <v>122</v>
      </c>
      <c r="G74" t="s">
        <v>71</v>
      </c>
      <c r="H74" t="s">
        <v>110</v>
      </c>
      <c r="I74" t="s">
        <v>25</v>
      </c>
      <c r="J74" t="s">
        <v>96</v>
      </c>
      <c r="K74" t="s">
        <v>42</v>
      </c>
      <c r="L74" t="s">
        <v>14</v>
      </c>
      <c r="M74" t="s">
        <v>72</v>
      </c>
      <c r="N74" t="s">
        <v>72</v>
      </c>
      <c r="O74" t="s">
        <v>47</v>
      </c>
      <c r="P74" t="s">
        <v>47</v>
      </c>
      <c r="Q74" t="s">
        <v>46</v>
      </c>
      <c r="R74" t="s">
        <v>122</v>
      </c>
      <c r="S74" t="s">
        <v>99</v>
      </c>
      <c r="T74" t="s">
        <v>72</v>
      </c>
      <c r="U74" t="s">
        <v>46</v>
      </c>
      <c r="V74" t="s">
        <v>47</v>
      </c>
      <c r="W74" t="s">
        <v>135</v>
      </c>
      <c r="X74" t="s">
        <v>136</v>
      </c>
      <c r="Y74" t="s">
        <v>26</v>
      </c>
      <c r="Z74" t="s">
        <v>124</v>
      </c>
      <c r="AA74" t="s">
        <v>126</v>
      </c>
      <c r="AB74" t="s">
        <v>13</v>
      </c>
      <c r="AC74" t="s">
        <v>51</v>
      </c>
      <c r="AD74" t="s">
        <v>114</v>
      </c>
      <c r="AE74" t="s">
        <v>71</v>
      </c>
      <c r="AF74" t="s">
        <v>124</v>
      </c>
      <c r="AG74" t="s">
        <v>31</v>
      </c>
      <c r="AH74" t="s">
        <v>70</v>
      </c>
      <c r="AI74" t="s">
        <v>86</v>
      </c>
      <c r="AJ74" t="s">
        <v>113</v>
      </c>
      <c r="AK74" t="s">
        <v>13</v>
      </c>
      <c r="AL74" t="s">
        <v>13</v>
      </c>
      <c r="AM74" t="s">
        <v>29</v>
      </c>
      <c r="AN74" t="s">
        <v>21</v>
      </c>
      <c r="AO74" t="s">
        <v>26</v>
      </c>
      <c r="AP74" t="s">
        <v>8</v>
      </c>
      <c r="AQ74" t="s">
        <v>129</v>
      </c>
      <c r="AR74" t="s">
        <v>31</v>
      </c>
      <c r="AS74" t="s">
        <v>31</v>
      </c>
      <c r="AT74" t="s">
        <v>29</v>
      </c>
      <c r="AU74" t="s">
        <v>70</v>
      </c>
      <c r="AV74" t="s">
        <v>32</v>
      </c>
      <c r="AW74" t="s">
        <v>32</v>
      </c>
      <c r="AX74" t="s">
        <v>28</v>
      </c>
      <c r="AY74" t="s">
        <v>39</v>
      </c>
      <c r="AZ74" t="s">
        <v>129</v>
      </c>
      <c r="BA74" t="s">
        <v>86</v>
      </c>
      <c r="BB74" t="s">
        <v>135</v>
      </c>
      <c r="BC74" t="s">
        <v>96</v>
      </c>
      <c r="BD74" t="s">
        <v>18</v>
      </c>
      <c r="BE74" t="s">
        <v>76</v>
      </c>
      <c r="BF74" t="s">
        <v>81</v>
      </c>
      <c r="BG74" t="s">
        <v>81</v>
      </c>
      <c r="BH74" t="s">
        <v>114</v>
      </c>
      <c r="BI74" t="s">
        <v>114</v>
      </c>
      <c r="BJ74" t="s">
        <v>43</v>
      </c>
      <c r="BK74" t="s">
        <v>14</v>
      </c>
      <c r="BL74" t="s">
        <v>70</v>
      </c>
      <c r="BM74" t="s">
        <v>29</v>
      </c>
      <c r="BN74" t="s">
        <v>39</v>
      </c>
      <c r="BO74" t="s">
        <v>79</v>
      </c>
      <c r="BP74" t="s">
        <v>40</v>
      </c>
      <c r="BQ74" t="s">
        <v>2</v>
      </c>
      <c r="BR74" t="s">
        <v>105</v>
      </c>
      <c r="BS74" t="s">
        <v>51</v>
      </c>
      <c r="BT74" t="s">
        <v>40</v>
      </c>
      <c r="BU74" t="s">
        <v>111</v>
      </c>
      <c r="BV74" t="s">
        <v>26</v>
      </c>
      <c r="BW74" t="s">
        <v>135</v>
      </c>
      <c r="BX74" t="s">
        <v>111</v>
      </c>
      <c r="BY74" t="s">
        <v>39</v>
      </c>
      <c r="BZ74" t="s">
        <v>89</v>
      </c>
      <c r="CA74" t="s">
        <v>106</v>
      </c>
      <c r="CB74" t="s">
        <v>96</v>
      </c>
      <c r="CC74" t="s">
        <v>48</v>
      </c>
      <c r="CD74" t="s">
        <v>40</v>
      </c>
      <c r="CE74" t="s">
        <v>18</v>
      </c>
      <c r="CF74" t="s">
        <v>110</v>
      </c>
      <c r="CG74" t="s">
        <v>16</v>
      </c>
      <c r="CH74" t="s">
        <v>33</v>
      </c>
      <c r="CI74" t="s">
        <v>33</v>
      </c>
      <c r="CJ74" t="s">
        <v>10</v>
      </c>
      <c r="CK74" t="s">
        <v>2</v>
      </c>
      <c r="CL74" t="s">
        <v>79</v>
      </c>
      <c r="CM74" t="s">
        <v>136</v>
      </c>
      <c r="CN74" t="s">
        <v>81</v>
      </c>
      <c r="CO74" t="s">
        <v>114</v>
      </c>
      <c r="CP74" t="s">
        <v>74</v>
      </c>
      <c r="CQ74" t="s">
        <v>106</v>
      </c>
      <c r="CR74" t="s">
        <v>19</v>
      </c>
      <c r="CS74" t="s">
        <v>25</v>
      </c>
      <c r="CT74" t="s">
        <v>54</v>
      </c>
      <c r="CU74" t="s">
        <v>28</v>
      </c>
      <c r="CV74" t="s">
        <v>128</v>
      </c>
      <c r="CW74" t="s">
        <v>79</v>
      </c>
      <c r="CX74" t="s">
        <v>80</v>
      </c>
      <c r="CY74" t="s">
        <v>127</v>
      </c>
      <c r="CZ74" t="s">
        <v>105</v>
      </c>
      <c r="DA74" t="s">
        <v>48</v>
      </c>
      <c r="DB74" t="s">
        <v>48</v>
      </c>
      <c r="DC74" t="s">
        <v>132</v>
      </c>
      <c r="DD74" t="s">
        <v>43</v>
      </c>
      <c r="DE74" t="s">
        <v>10</v>
      </c>
      <c r="DF74" t="s">
        <v>28</v>
      </c>
      <c r="DG74" t="s">
        <v>74</v>
      </c>
      <c r="DH74" t="s">
        <v>127</v>
      </c>
      <c r="DI74" t="s">
        <v>127</v>
      </c>
      <c r="DJ74" t="s">
        <v>74</v>
      </c>
      <c r="DK74" t="s">
        <v>28</v>
      </c>
      <c r="DL74" t="s">
        <v>101</v>
      </c>
      <c r="DM74" t="s">
        <v>49</v>
      </c>
      <c r="DN74" t="s">
        <v>81</v>
      </c>
      <c r="DO74" t="s">
        <v>101</v>
      </c>
      <c r="DP74" t="s">
        <v>62</v>
      </c>
      <c r="DQ74" t="s">
        <v>69</v>
      </c>
      <c r="DR74" t="s">
        <v>128</v>
      </c>
      <c r="DS74" t="s">
        <v>105</v>
      </c>
      <c r="DT74" t="s">
        <v>89</v>
      </c>
      <c r="DU74" t="s">
        <v>43</v>
      </c>
      <c r="DV74" t="s">
        <v>43</v>
      </c>
      <c r="DW74" t="s">
        <v>11</v>
      </c>
      <c r="DX74" t="s">
        <v>11</v>
      </c>
      <c r="DY74" t="s">
        <v>10</v>
      </c>
      <c r="DZ74" t="s">
        <v>105</v>
      </c>
      <c r="EA74" t="s">
        <v>10</v>
      </c>
      <c r="EB74" t="s">
        <v>2</v>
      </c>
      <c r="EC74" t="s">
        <v>128</v>
      </c>
      <c r="ED74" t="s">
        <v>11</v>
      </c>
      <c r="EE74" t="s">
        <v>11</v>
      </c>
      <c r="EF74" t="s">
        <v>11</v>
      </c>
      <c r="EG74" t="s">
        <v>130</v>
      </c>
      <c r="EH74" t="s">
        <v>130</v>
      </c>
      <c r="EI74" t="s">
        <v>130</v>
      </c>
    </row>
    <row r="75" spans="1:139" x14ac:dyDescent="0.2">
      <c r="A75" t="s">
        <v>81</v>
      </c>
      <c r="B75" t="s">
        <v>72</v>
      </c>
      <c r="C75" t="s">
        <v>72</v>
      </c>
      <c r="D75" t="s">
        <v>122</v>
      </c>
      <c r="E75" t="s">
        <v>71</v>
      </c>
      <c r="F75" t="s">
        <v>70</v>
      </c>
      <c r="G75" t="s">
        <v>47</v>
      </c>
      <c r="H75" t="s">
        <v>70</v>
      </c>
      <c r="I75" t="s">
        <v>96</v>
      </c>
      <c r="J75" t="s">
        <v>114</v>
      </c>
      <c r="K75" t="s">
        <v>25</v>
      </c>
      <c r="L75" t="s">
        <v>29</v>
      </c>
      <c r="M75" t="s">
        <v>54</v>
      </c>
      <c r="N75" t="s">
        <v>25</v>
      </c>
      <c r="O75" t="s">
        <v>96</v>
      </c>
      <c r="P75" t="s">
        <v>96</v>
      </c>
      <c r="Q75" t="s">
        <v>42</v>
      </c>
      <c r="R75" t="s">
        <v>124</v>
      </c>
      <c r="S75" t="s">
        <v>122</v>
      </c>
      <c r="T75" t="s">
        <v>124</v>
      </c>
      <c r="U75" t="s">
        <v>42</v>
      </c>
      <c r="V75" t="s">
        <v>135</v>
      </c>
      <c r="W75" t="s">
        <v>76</v>
      </c>
      <c r="X75" t="s">
        <v>86</v>
      </c>
      <c r="Y75" t="s">
        <v>135</v>
      </c>
      <c r="Z75" t="s">
        <v>26</v>
      </c>
      <c r="AA75" t="s">
        <v>72</v>
      </c>
      <c r="AB75" t="s">
        <v>71</v>
      </c>
      <c r="AC75" t="s">
        <v>132</v>
      </c>
      <c r="AD75" t="s">
        <v>49</v>
      </c>
      <c r="AE75" t="s">
        <v>47</v>
      </c>
      <c r="AF75" t="s">
        <v>136</v>
      </c>
      <c r="AG75" t="s">
        <v>39</v>
      </c>
      <c r="AH75" t="s">
        <v>26</v>
      </c>
      <c r="AI75" t="s">
        <v>81</v>
      </c>
      <c r="AJ75" t="s">
        <v>81</v>
      </c>
      <c r="AK75" t="s">
        <v>70</v>
      </c>
      <c r="AL75" t="s">
        <v>71</v>
      </c>
      <c r="AM75" t="s">
        <v>43</v>
      </c>
      <c r="AN75" t="s">
        <v>127</v>
      </c>
      <c r="AO75" t="s">
        <v>86</v>
      </c>
      <c r="AP75" t="s">
        <v>111</v>
      </c>
      <c r="AQ75" t="s">
        <v>39</v>
      </c>
      <c r="AR75" t="s">
        <v>111</v>
      </c>
      <c r="AS75" t="s">
        <v>39</v>
      </c>
      <c r="AT75" t="s">
        <v>43</v>
      </c>
      <c r="AU75" t="s">
        <v>26</v>
      </c>
      <c r="AV75" t="s">
        <v>28</v>
      </c>
      <c r="AW75" t="s">
        <v>28</v>
      </c>
      <c r="AX75" t="s">
        <v>21</v>
      </c>
      <c r="AY75" t="s">
        <v>79</v>
      </c>
      <c r="AZ75" t="s">
        <v>39</v>
      </c>
      <c r="BA75" t="s">
        <v>49</v>
      </c>
      <c r="BB75" t="s">
        <v>81</v>
      </c>
      <c r="BC75" t="s">
        <v>114</v>
      </c>
      <c r="BD75" t="s">
        <v>48</v>
      </c>
      <c r="BE75" t="s">
        <v>8</v>
      </c>
      <c r="BF75" t="s">
        <v>31</v>
      </c>
      <c r="BG75" t="s">
        <v>31</v>
      </c>
      <c r="BH75" t="s">
        <v>18</v>
      </c>
      <c r="BI75" t="s">
        <v>49</v>
      </c>
      <c r="BJ75" t="s">
        <v>10</v>
      </c>
      <c r="BK75" t="s">
        <v>29</v>
      </c>
      <c r="BL75" t="s">
        <v>26</v>
      </c>
      <c r="BM75" t="s">
        <v>43</v>
      </c>
      <c r="BN75" t="s">
        <v>79</v>
      </c>
      <c r="BO75" t="s">
        <v>32</v>
      </c>
      <c r="BP75" t="s">
        <v>16</v>
      </c>
      <c r="BQ75" t="s">
        <v>105</v>
      </c>
      <c r="BR75" t="s">
        <v>128</v>
      </c>
      <c r="BS75" t="s">
        <v>132</v>
      </c>
      <c r="BT75" t="s">
        <v>33</v>
      </c>
      <c r="BU75" t="s">
        <v>40</v>
      </c>
      <c r="BV75" t="s">
        <v>135</v>
      </c>
      <c r="BW75" t="s">
        <v>81</v>
      </c>
      <c r="BX75" t="s">
        <v>79</v>
      </c>
      <c r="BY75" t="s">
        <v>79</v>
      </c>
      <c r="BZ75" t="s">
        <v>74</v>
      </c>
      <c r="CA75" t="s">
        <v>74</v>
      </c>
      <c r="CB75" t="s">
        <v>114</v>
      </c>
      <c r="CC75" t="s">
        <v>40</v>
      </c>
      <c r="CD75" t="s">
        <v>16</v>
      </c>
      <c r="CE75" t="s">
        <v>48</v>
      </c>
      <c r="CF75" t="s">
        <v>70</v>
      </c>
      <c r="CG75" t="s">
        <v>89</v>
      </c>
      <c r="CH75" t="s">
        <v>14</v>
      </c>
      <c r="CI75" t="s">
        <v>106</v>
      </c>
      <c r="CJ75" t="s">
        <v>130</v>
      </c>
      <c r="CK75" t="s">
        <v>127</v>
      </c>
      <c r="CL75" t="s">
        <v>93</v>
      </c>
      <c r="CM75" t="s">
        <v>114</v>
      </c>
      <c r="CN75" t="s">
        <v>129</v>
      </c>
      <c r="CO75" t="s">
        <v>18</v>
      </c>
      <c r="CP75" t="s">
        <v>101</v>
      </c>
      <c r="CQ75" t="s">
        <v>74</v>
      </c>
      <c r="CR75" t="s">
        <v>29</v>
      </c>
      <c r="CS75" t="s">
        <v>136</v>
      </c>
      <c r="CT75" t="s">
        <v>136</v>
      </c>
      <c r="CU75" t="s">
        <v>21</v>
      </c>
      <c r="CV75" t="s">
        <v>11</v>
      </c>
      <c r="CW75" t="s">
        <v>93</v>
      </c>
      <c r="CX75" t="s">
        <v>89</v>
      </c>
      <c r="CY75" t="s">
        <v>69</v>
      </c>
      <c r="CZ75" t="s">
        <v>128</v>
      </c>
      <c r="DA75" t="s">
        <v>40</v>
      </c>
      <c r="DB75" t="s">
        <v>40</v>
      </c>
      <c r="DC75" t="s">
        <v>79</v>
      </c>
      <c r="DD75" t="s">
        <v>10</v>
      </c>
      <c r="DE75" t="s">
        <v>128</v>
      </c>
      <c r="DF75" t="s">
        <v>2</v>
      </c>
      <c r="DG75" t="s">
        <v>101</v>
      </c>
      <c r="DH75" t="s">
        <v>10</v>
      </c>
      <c r="DI75" t="s">
        <v>69</v>
      </c>
      <c r="DJ75" t="s">
        <v>2</v>
      </c>
      <c r="DK75" t="s">
        <v>2</v>
      </c>
      <c r="DL75" t="s">
        <v>105</v>
      </c>
      <c r="DM75" t="s">
        <v>51</v>
      </c>
      <c r="DN75" t="s">
        <v>31</v>
      </c>
      <c r="DO75" t="s">
        <v>105</v>
      </c>
      <c r="DP75" t="s">
        <v>118</v>
      </c>
      <c r="DQ75" t="s">
        <v>130</v>
      </c>
      <c r="DR75" t="s">
        <v>11</v>
      </c>
      <c r="DS75" t="s">
        <v>128</v>
      </c>
      <c r="DT75" t="s">
        <v>28</v>
      </c>
      <c r="DU75" t="s">
        <v>10</v>
      </c>
      <c r="DV75" t="s">
        <v>10</v>
      </c>
      <c r="DW75" t="s">
        <v>1</v>
      </c>
      <c r="DX75" t="s">
        <v>1</v>
      </c>
      <c r="DY75" t="s">
        <v>130</v>
      </c>
      <c r="DZ75" t="s">
        <v>128</v>
      </c>
      <c r="EA75" t="s">
        <v>130</v>
      </c>
      <c r="EB75" t="s">
        <v>105</v>
      </c>
      <c r="EC75" t="s">
        <v>11</v>
      </c>
      <c r="ED75" t="s">
        <v>62</v>
      </c>
      <c r="EE75" t="s">
        <v>62</v>
      </c>
      <c r="EF75" t="s">
        <v>62</v>
      </c>
      <c r="EG75" t="s">
        <v>62</v>
      </c>
      <c r="EH75" t="s">
        <v>62</v>
      </c>
      <c r="EI75" t="s">
        <v>62</v>
      </c>
    </row>
    <row r="76" spans="1:139" x14ac:dyDescent="0.2">
      <c r="A76" t="s">
        <v>29</v>
      </c>
      <c r="B76" t="s">
        <v>86</v>
      </c>
      <c r="C76" t="s">
        <v>114</v>
      </c>
      <c r="D76" t="s">
        <v>135</v>
      </c>
      <c r="E76" t="s">
        <v>114</v>
      </c>
      <c r="F76" t="s">
        <v>81</v>
      </c>
      <c r="G76" t="s">
        <v>18</v>
      </c>
      <c r="H76" t="s">
        <v>81</v>
      </c>
      <c r="I76" t="s">
        <v>48</v>
      </c>
      <c r="J76" t="s">
        <v>132</v>
      </c>
      <c r="K76" t="s">
        <v>49</v>
      </c>
      <c r="L76" t="s">
        <v>128</v>
      </c>
      <c r="M76" t="s">
        <v>49</v>
      </c>
      <c r="N76" t="s">
        <v>49</v>
      </c>
      <c r="O76" t="s">
        <v>48</v>
      </c>
      <c r="P76" t="s">
        <v>48</v>
      </c>
      <c r="Q76" t="s">
        <v>114</v>
      </c>
      <c r="R76" t="s">
        <v>81</v>
      </c>
      <c r="S76" t="s">
        <v>113</v>
      </c>
      <c r="T76" t="s">
        <v>81</v>
      </c>
      <c r="U76" t="s">
        <v>114</v>
      </c>
      <c r="V76" t="s">
        <v>48</v>
      </c>
      <c r="W76" t="s">
        <v>40</v>
      </c>
      <c r="X76" t="s">
        <v>39</v>
      </c>
      <c r="Y76" t="s">
        <v>111</v>
      </c>
      <c r="Z76" t="s">
        <v>31</v>
      </c>
      <c r="AA76" t="s">
        <v>86</v>
      </c>
      <c r="AB76" t="s">
        <v>114</v>
      </c>
      <c r="AC76" t="s">
        <v>28</v>
      </c>
      <c r="AD76" t="s">
        <v>80</v>
      </c>
      <c r="AE76" t="s">
        <v>18</v>
      </c>
      <c r="AF76" t="s">
        <v>129</v>
      </c>
      <c r="AG76" t="s">
        <v>14</v>
      </c>
      <c r="AH76" t="s">
        <v>8</v>
      </c>
      <c r="AI76" t="s">
        <v>79</v>
      </c>
      <c r="AJ76" t="s">
        <v>79</v>
      </c>
      <c r="AK76" t="s">
        <v>76</v>
      </c>
      <c r="AL76" t="s">
        <v>76</v>
      </c>
      <c r="AM76" t="s">
        <v>11</v>
      </c>
      <c r="AN76" t="s">
        <v>62</v>
      </c>
      <c r="AO76" t="s">
        <v>39</v>
      </c>
      <c r="AP76" t="s">
        <v>106</v>
      </c>
      <c r="AQ76" t="s">
        <v>28</v>
      </c>
      <c r="AR76" t="s">
        <v>19</v>
      </c>
      <c r="AS76" t="s">
        <v>14</v>
      </c>
      <c r="AT76" t="s">
        <v>11</v>
      </c>
      <c r="AU76" t="s">
        <v>31</v>
      </c>
      <c r="AV76" t="s">
        <v>10</v>
      </c>
      <c r="AW76" t="s">
        <v>69</v>
      </c>
      <c r="AX76" t="s">
        <v>130</v>
      </c>
      <c r="AY76" t="s">
        <v>21</v>
      </c>
      <c r="AZ76" t="s">
        <v>14</v>
      </c>
      <c r="BA76" t="s">
        <v>79</v>
      </c>
      <c r="BB76" t="s">
        <v>40</v>
      </c>
      <c r="BC76" t="s">
        <v>40</v>
      </c>
      <c r="BD76" t="s">
        <v>89</v>
      </c>
      <c r="BE76" t="s">
        <v>33</v>
      </c>
      <c r="BF76" t="s">
        <v>33</v>
      </c>
      <c r="BG76" t="s">
        <v>93</v>
      </c>
      <c r="BH76" t="s">
        <v>16</v>
      </c>
      <c r="BI76" t="s">
        <v>79</v>
      </c>
      <c r="BJ76" t="s">
        <v>1</v>
      </c>
      <c r="BK76" t="s">
        <v>130</v>
      </c>
      <c r="BL76" t="s">
        <v>31</v>
      </c>
      <c r="BM76" t="s">
        <v>62</v>
      </c>
      <c r="BN76" t="s">
        <v>29</v>
      </c>
      <c r="BO76" t="s">
        <v>127</v>
      </c>
      <c r="BP76" t="s">
        <v>2</v>
      </c>
      <c r="BQ76" t="s">
        <v>62</v>
      </c>
      <c r="BR76" t="s">
        <v>36</v>
      </c>
      <c r="BS76" t="s">
        <v>28</v>
      </c>
      <c r="BT76" t="s">
        <v>30</v>
      </c>
      <c r="BU76" t="s">
        <v>74</v>
      </c>
      <c r="BV76" t="s">
        <v>111</v>
      </c>
      <c r="BW76" t="s">
        <v>79</v>
      </c>
      <c r="BX76" t="s">
        <v>29</v>
      </c>
      <c r="BY76" t="s">
        <v>29</v>
      </c>
      <c r="BZ76" t="s">
        <v>128</v>
      </c>
      <c r="CA76" t="s">
        <v>128</v>
      </c>
      <c r="CB76" t="s">
        <v>40</v>
      </c>
      <c r="CC76" t="s">
        <v>74</v>
      </c>
      <c r="CD76" t="s">
        <v>2</v>
      </c>
      <c r="CE76" t="s">
        <v>106</v>
      </c>
      <c r="CF76" t="s">
        <v>81</v>
      </c>
      <c r="CG76" t="s">
        <v>105</v>
      </c>
      <c r="CH76" t="s">
        <v>10</v>
      </c>
      <c r="CI76" t="s">
        <v>105</v>
      </c>
      <c r="CJ76" t="s">
        <v>100</v>
      </c>
      <c r="CK76" t="s">
        <v>62</v>
      </c>
      <c r="CL76" t="s">
        <v>43</v>
      </c>
      <c r="CM76" t="s">
        <v>132</v>
      </c>
      <c r="CN76" t="s">
        <v>93</v>
      </c>
      <c r="CO76" t="s">
        <v>16</v>
      </c>
      <c r="CP76" t="s">
        <v>11</v>
      </c>
      <c r="CQ76" t="s">
        <v>128</v>
      </c>
      <c r="CR76" t="s">
        <v>128</v>
      </c>
      <c r="CS76" t="s">
        <v>51</v>
      </c>
      <c r="CT76" t="s">
        <v>51</v>
      </c>
      <c r="CU76" t="s">
        <v>130</v>
      </c>
      <c r="CV76" t="s">
        <v>138</v>
      </c>
      <c r="CW76" t="s">
        <v>43</v>
      </c>
      <c r="CX76" t="s">
        <v>127</v>
      </c>
      <c r="CY76" t="s">
        <v>36</v>
      </c>
      <c r="CZ76" t="s">
        <v>36</v>
      </c>
      <c r="DA76" t="s">
        <v>28</v>
      </c>
      <c r="DB76" t="s">
        <v>74</v>
      </c>
      <c r="DC76" t="s">
        <v>21</v>
      </c>
      <c r="DD76" t="s">
        <v>1</v>
      </c>
      <c r="DE76" t="s">
        <v>100</v>
      </c>
      <c r="DF76" t="s">
        <v>11</v>
      </c>
      <c r="DG76" t="s">
        <v>11</v>
      </c>
      <c r="DH76" t="s">
        <v>118</v>
      </c>
      <c r="DI76" t="s">
        <v>118</v>
      </c>
      <c r="DJ76" t="s">
        <v>11</v>
      </c>
      <c r="DK76" t="s">
        <v>130</v>
      </c>
      <c r="DL76" t="s">
        <v>1</v>
      </c>
      <c r="DM76" t="s">
        <v>32</v>
      </c>
      <c r="DN76" t="s">
        <v>33</v>
      </c>
      <c r="DO76" t="s">
        <v>62</v>
      </c>
      <c r="DP76" t="s">
        <v>95</v>
      </c>
      <c r="DQ76" t="s">
        <v>5</v>
      </c>
      <c r="DR76" t="s">
        <v>138</v>
      </c>
      <c r="DS76" t="s">
        <v>36</v>
      </c>
      <c r="DT76" t="s">
        <v>69</v>
      </c>
      <c r="DU76" t="s">
        <v>1</v>
      </c>
      <c r="DV76" t="s">
        <v>1</v>
      </c>
      <c r="DW76" t="s">
        <v>91</v>
      </c>
      <c r="DX76" t="s">
        <v>95</v>
      </c>
      <c r="DY76" t="s">
        <v>52</v>
      </c>
      <c r="DZ76" t="s">
        <v>36</v>
      </c>
      <c r="EA76" t="s">
        <v>100</v>
      </c>
      <c r="EB76" t="s">
        <v>62</v>
      </c>
      <c r="EC76" t="s">
        <v>138</v>
      </c>
      <c r="ED76" t="s">
        <v>116</v>
      </c>
      <c r="EE76" t="s">
        <v>116</v>
      </c>
      <c r="EF76" t="s">
        <v>116</v>
      </c>
      <c r="EG76" t="s">
        <v>73</v>
      </c>
      <c r="EH76" t="s">
        <v>137</v>
      </c>
      <c r="EI76" t="s">
        <v>116</v>
      </c>
    </row>
    <row r="77" spans="1:139" x14ac:dyDescent="0.2">
      <c r="A77" t="s">
        <v>30</v>
      </c>
      <c r="B77" t="s">
        <v>114</v>
      </c>
      <c r="C77" t="s">
        <v>114</v>
      </c>
      <c r="D77" t="s">
        <v>113</v>
      </c>
      <c r="E77" t="s">
        <v>76</v>
      </c>
      <c r="F77" t="s">
        <v>81</v>
      </c>
      <c r="G77" t="s">
        <v>8</v>
      </c>
      <c r="H77" t="s">
        <v>81</v>
      </c>
      <c r="I77" t="s">
        <v>48</v>
      </c>
      <c r="J77" t="s">
        <v>40</v>
      </c>
      <c r="K77" t="s">
        <v>18</v>
      </c>
      <c r="L77" t="s">
        <v>130</v>
      </c>
      <c r="M77" t="s">
        <v>49</v>
      </c>
      <c r="N77" t="s">
        <v>49</v>
      </c>
      <c r="O77" t="s">
        <v>48</v>
      </c>
      <c r="P77" t="s">
        <v>48</v>
      </c>
      <c r="Q77" t="s">
        <v>114</v>
      </c>
      <c r="R77" t="s">
        <v>81</v>
      </c>
      <c r="S77" t="s">
        <v>86</v>
      </c>
      <c r="T77" t="s">
        <v>49</v>
      </c>
      <c r="U77" t="s">
        <v>114</v>
      </c>
      <c r="V77" t="s">
        <v>111</v>
      </c>
      <c r="W77" t="s">
        <v>40</v>
      </c>
      <c r="X77" t="s">
        <v>132</v>
      </c>
      <c r="Y77" t="s">
        <v>111</v>
      </c>
      <c r="Z77" t="s">
        <v>129</v>
      </c>
      <c r="AA77" t="s">
        <v>86</v>
      </c>
      <c r="AB77" t="s">
        <v>114</v>
      </c>
      <c r="AC77" t="s">
        <v>28</v>
      </c>
      <c r="AD77" t="s">
        <v>16</v>
      </c>
      <c r="AE77" t="s">
        <v>18</v>
      </c>
      <c r="AF77" t="s">
        <v>51</v>
      </c>
      <c r="AG77" t="s">
        <v>14</v>
      </c>
      <c r="AH77" t="s">
        <v>31</v>
      </c>
      <c r="AI77" t="s">
        <v>79</v>
      </c>
      <c r="AJ77" t="s">
        <v>79</v>
      </c>
      <c r="AK77" t="s">
        <v>81</v>
      </c>
      <c r="AL77" t="s">
        <v>76</v>
      </c>
      <c r="AM77" t="s">
        <v>11</v>
      </c>
      <c r="AN77" t="s">
        <v>62</v>
      </c>
      <c r="AO77" t="s">
        <v>39</v>
      </c>
      <c r="AP77" t="s">
        <v>19</v>
      </c>
      <c r="AQ77" t="s">
        <v>28</v>
      </c>
      <c r="AR77" t="s">
        <v>14</v>
      </c>
      <c r="AS77" t="s">
        <v>28</v>
      </c>
      <c r="AT77" t="s">
        <v>62</v>
      </c>
      <c r="AU77" t="s">
        <v>31</v>
      </c>
      <c r="AV77" t="s">
        <v>69</v>
      </c>
      <c r="AW77" t="s">
        <v>69</v>
      </c>
      <c r="AX77" t="s">
        <v>130</v>
      </c>
      <c r="AY77" t="s">
        <v>21</v>
      </c>
      <c r="AZ77" t="s">
        <v>28</v>
      </c>
      <c r="BA77" t="s">
        <v>79</v>
      </c>
      <c r="BB77" t="s">
        <v>79</v>
      </c>
      <c r="BC77" t="s">
        <v>40</v>
      </c>
      <c r="BD77" t="s">
        <v>106</v>
      </c>
      <c r="BE77" t="s">
        <v>33</v>
      </c>
      <c r="BF77" t="s">
        <v>33</v>
      </c>
      <c r="BG77" t="s">
        <v>93</v>
      </c>
      <c r="BH77" t="s">
        <v>33</v>
      </c>
      <c r="BI77" t="s">
        <v>80</v>
      </c>
      <c r="BJ77" t="s">
        <v>1</v>
      </c>
      <c r="BK77" t="s">
        <v>130</v>
      </c>
      <c r="BL77" t="s">
        <v>31</v>
      </c>
      <c r="BM77" t="s">
        <v>62</v>
      </c>
      <c r="BN77" t="s">
        <v>21</v>
      </c>
      <c r="BO77" t="s">
        <v>127</v>
      </c>
      <c r="BP77" t="s">
        <v>2</v>
      </c>
      <c r="BQ77" t="s">
        <v>62</v>
      </c>
      <c r="BR77" t="s">
        <v>100</v>
      </c>
      <c r="BS77" t="s">
        <v>28</v>
      </c>
      <c r="BT77" t="s">
        <v>101</v>
      </c>
      <c r="BU77" t="s">
        <v>29</v>
      </c>
      <c r="BV77" t="s">
        <v>39</v>
      </c>
      <c r="BW77" t="s">
        <v>79</v>
      </c>
      <c r="BX77" t="s">
        <v>29</v>
      </c>
      <c r="BY77" t="s">
        <v>30</v>
      </c>
      <c r="BZ77" t="s">
        <v>128</v>
      </c>
      <c r="CA77" t="s">
        <v>128</v>
      </c>
      <c r="CB77" t="s">
        <v>40</v>
      </c>
      <c r="CC77" t="s">
        <v>74</v>
      </c>
      <c r="CD77" t="s">
        <v>101</v>
      </c>
      <c r="CE77" t="s">
        <v>106</v>
      </c>
      <c r="CF77" t="s">
        <v>81</v>
      </c>
      <c r="CG77" t="s">
        <v>105</v>
      </c>
      <c r="CH77" t="s">
        <v>10</v>
      </c>
      <c r="CI77" t="s">
        <v>105</v>
      </c>
      <c r="CJ77" t="s">
        <v>100</v>
      </c>
      <c r="CK77" t="s">
        <v>62</v>
      </c>
      <c r="CL77" t="s">
        <v>127</v>
      </c>
      <c r="CM77" t="s">
        <v>40</v>
      </c>
      <c r="CN77" t="s">
        <v>32</v>
      </c>
      <c r="CO77" t="s">
        <v>16</v>
      </c>
      <c r="CP77" t="s">
        <v>11</v>
      </c>
      <c r="CQ77" t="s">
        <v>128</v>
      </c>
      <c r="CR77" t="s">
        <v>128</v>
      </c>
      <c r="CS77" t="s">
        <v>48</v>
      </c>
      <c r="CT77" t="s">
        <v>51</v>
      </c>
      <c r="CU77" t="s">
        <v>130</v>
      </c>
      <c r="CV77" t="s">
        <v>73</v>
      </c>
      <c r="CW77" t="s">
        <v>43</v>
      </c>
      <c r="CX77" t="s">
        <v>105</v>
      </c>
      <c r="CY77" t="s">
        <v>36</v>
      </c>
      <c r="CZ77" t="s">
        <v>36</v>
      </c>
      <c r="DA77" t="s">
        <v>74</v>
      </c>
      <c r="DB77" t="s">
        <v>74</v>
      </c>
      <c r="DC77" t="s">
        <v>2</v>
      </c>
      <c r="DD77" t="s">
        <v>1</v>
      </c>
      <c r="DE77" t="s">
        <v>100</v>
      </c>
      <c r="DF77" t="s">
        <v>11</v>
      </c>
      <c r="DG77" t="s">
        <v>11</v>
      </c>
      <c r="DH77" t="s">
        <v>118</v>
      </c>
      <c r="DI77" t="s">
        <v>36</v>
      </c>
      <c r="DJ77" t="s">
        <v>11</v>
      </c>
      <c r="DK77" t="s">
        <v>11</v>
      </c>
      <c r="DL77" t="s">
        <v>1</v>
      </c>
      <c r="DM77" t="s">
        <v>32</v>
      </c>
      <c r="DN77" t="s">
        <v>93</v>
      </c>
      <c r="DO77" t="s">
        <v>1</v>
      </c>
      <c r="DP77" t="s">
        <v>123</v>
      </c>
      <c r="DQ77" t="s">
        <v>5</v>
      </c>
      <c r="DR77" t="s">
        <v>138</v>
      </c>
      <c r="DS77" t="s">
        <v>36</v>
      </c>
      <c r="DT77" t="s">
        <v>128</v>
      </c>
      <c r="DU77" t="s">
        <v>118</v>
      </c>
      <c r="DV77" t="s">
        <v>118</v>
      </c>
      <c r="DW77" t="s">
        <v>91</v>
      </c>
      <c r="DX77" t="s">
        <v>95</v>
      </c>
      <c r="DY77" t="s">
        <v>5</v>
      </c>
      <c r="DZ77" t="s">
        <v>36</v>
      </c>
      <c r="EA77" t="s">
        <v>52</v>
      </c>
      <c r="EB77" t="s">
        <v>62</v>
      </c>
      <c r="EC77" t="s">
        <v>138</v>
      </c>
      <c r="ED77" t="s">
        <v>91</v>
      </c>
      <c r="EE77" t="s">
        <v>116</v>
      </c>
      <c r="EF77" t="s">
        <v>116</v>
      </c>
      <c r="EG77" t="s">
        <v>137</v>
      </c>
      <c r="EH77" t="s">
        <v>116</v>
      </c>
      <c r="EI77" t="s">
        <v>116</v>
      </c>
    </row>
    <row r="78" spans="1:139" x14ac:dyDescent="0.2">
      <c r="A78" t="s">
        <v>118</v>
      </c>
      <c r="B78" t="s">
        <v>111</v>
      </c>
      <c r="C78" t="s">
        <v>39</v>
      </c>
      <c r="D78" t="s">
        <v>48</v>
      </c>
      <c r="E78" t="s">
        <v>132</v>
      </c>
      <c r="F78" t="s">
        <v>40</v>
      </c>
      <c r="G78" t="s">
        <v>79</v>
      </c>
      <c r="H78" t="s">
        <v>40</v>
      </c>
      <c r="I78" t="s">
        <v>93</v>
      </c>
      <c r="J78" t="s">
        <v>14</v>
      </c>
      <c r="K78" t="s">
        <v>79</v>
      </c>
      <c r="L78" t="s">
        <v>36</v>
      </c>
      <c r="M78" t="s">
        <v>79</v>
      </c>
      <c r="N78" t="s">
        <v>79</v>
      </c>
      <c r="O78" t="s">
        <v>32</v>
      </c>
      <c r="P78" t="s">
        <v>32</v>
      </c>
      <c r="Q78" t="s">
        <v>39</v>
      </c>
      <c r="R78" t="s">
        <v>40</v>
      </c>
      <c r="S78" t="s">
        <v>48</v>
      </c>
      <c r="T78" t="s">
        <v>40</v>
      </c>
      <c r="U78" t="s">
        <v>39</v>
      </c>
      <c r="V78" t="s">
        <v>32</v>
      </c>
      <c r="W78" t="s">
        <v>28</v>
      </c>
      <c r="X78" t="s">
        <v>19</v>
      </c>
      <c r="Y78" t="s">
        <v>89</v>
      </c>
      <c r="Z78" t="s">
        <v>33</v>
      </c>
      <c r="AA78" t="s">
        <v>111</v>
      </c>
      <c r="AB78" t="s">
        <v>39</v>
      </c>
      <c r="AC78" t="s">
        <v>10</v>
      </c>
      <c r="AD78" t="s">
        <v>29</v>
      </c>
      <c r="AE78" t="s">
        <v>79</v>
      </c>
      <c r="AF78" t="s">
        <v>33</v>
      </c>
      <c r="AG78" t="s">
        <v>105</v>
      </c>
      <c r="AH78" t="s">
        <v>80</v>
      </c>
      <c r="AI78" t="s">
        <v>74</v>
      </c>
      <c r="AJ78" t="s">
        <v>74</v>
      </c>
      <c r="AK78" t="s">
        <v>132</v>
      </c>
      <c r="AL78" t="s">
        <v>132</v>
      </c>
      <c r="AM78" t="s">
        <v>5</v>
      </c>
      <c r="AN78" t="s">
        <v>138</v>
      </c>
      <c r="AO78" t="s">
        <v>106</v>
      </c>
      <c r="AP78" t="s">
        <v>127</v>
      </c>
      <c r="AQ78" t="s">
        <v>105</v>
      </c>
      <c r="AR78" t="s">
        <v>105</v>
      </c>
      <c r="AS78" t="s">
        <v>105</v>
      </c>
      <c r="AT78" t="s">
        <v>22</v>
      </c>
      <c r="AU78" t="s">
        <v>16</v>
      </c>
      <c r="AV78" t="s">
        <v>1</v>
      </c>
      <c r="AW78" t="s">
        <v>1</v>
      </c>
      <c r="AX78" t="s">
        <v>100</v>
      </c>
      <c r="AY78" t="s">
        <v>128</v>
      </c>
      <c r="AZ78" t="s">
        <v>119</v>
      </c>
      <c r="BA78" t="s">
        <v>29</v>
      </c>
      <c r="BB78" t="s">
        <v>28</v>
      </c>
      <c r="BC78" t="s">
        <v>28</v>
      </c>
      <c r="BD78" t="s">
        <v>127</v>
      </c>
      <c r="BE78" t="s">
        <v>2</v>
      </c>
      <c r="BF78" t="s">
        <v>2</v>
      </c>
      <c r="BG78" t="s">
        <v>101</v>
      </c>
      <c r="BH78" t="s">
        <v>21</v>
      </c>
      <c r="BI78" t="s">
        <v>29</v>
      </c>
      <c r="BJ78" t="s">
        <v>116</v>
      </c>
      <c r="BK78" t="s">
        <v>36</v>
      </c>
      <c r="BL78" t="s">
        <v>16</v>
      </c>
      <c r="BM78" t="s">
        <v>138</v>
      </c>
      <c r="BN78" t="s">
        <v>128</v>
      </c>
      <c r="BO78" t="s">
        <v>11</v>
      </c>
      <c r="BP78" t="s">
        <v>130</v>
      </c>
      <c r="BQ78" t="s">
        <v>137</v>
      </c>
      <c r="BR78" t="s">
        <v>123</v>
      </c>
      <c r="BS78" t="s">
        <v>10</v>
      </c>
      <c r="BT78" t="s">
        <v>130</v>
      </c>
      <c r="BU78" t="s">
        <v>69</v>
      </c>
      <c r="BV78" t="s">
        <v>89</v>
      </c>
      <c r="BW78" t="s">
        <v>74</v>
      </c>
      <c r="BX78" t="s">
        <v>128</v>
      </c>
      <c r="BY78" t="s">
        <v>128</v>
      </c>
      <c r="BZ78" t="s">
        <v>118</v>
      </c>
      <c r="CA78" t="s">
        <v>118</v>
      </c>
      <c r="CB78" t="s">
        <v>28</v>
      </c>
      <c r="CC78" t="s">
        <v>10</v>
      </c>
      <c r="CD78" t="s">
        <v>130</v>
      </c>
      <c r="CE78" t="s">
        <v>127</v>
      </c>
      <c r="CF78" t="s">
        <v>40</v>
      </c>
      <c r="CG78" t="s">
        <v>62</v>
      </c>
      <c r="CH78" t="s">
        <v>62</v>
      </c>
      <c r="CI78" t="s">
        <v>62</v>
      </c>
      <c r="CJ78" t="s">
        <v>3</v>
      </c>
      <c r="CK78" t="s">
        <v>73</v>
      </c>
      <c r="CL78" t="s">
        <v>11</v>
      </c>
      <c r="CM78" t="s">
        <v>14</v>
      </c>
      <c r="CN78" t="s">
        <v>101</v>
      </c>
      <c r="CO78" t="s">
        <v>21</v>
      </c>
      <c r="CP78" t="s">
        <v>5</v>
      </c>
      <c r="CQ78" t="s">
        <v>37</v>
      </c>
      <c r="CR78" t="s">
        <v>36</v>
      </c>
      <c r="CS78" t="s">
        <v>93</v>
      </c>
      <c r="CT78" t="s">
        <v>33</v>
      </c>
      <c r="CU78" t="s">
        <v>36</v>
      </c>
      <c r="CV78" t="s">
        <v>134</v>
      </c>
      <c r="CW78" t="s">
        <v>11</v>
      </c>
      <c r="CX78" t="s">
        <v>62</v>
      </c>
      <c r="CY78" t="s">
        <v>95</v>
      </c>
      <c r="CZ78" t="s">
        <v>95</v>
      </c>
      <c r="DA78" t="s">
        <v>10</v>
      </c>
      <c r="DB78" t="s">
        <v>69</v>
      </c>
      <c r="DC78" t="s">
        <v>128</v>
      </c>
      <c r="DD78" t="s">
        <v>116</v>
      </c>
      <c r="DE78" t="s">
        <v>123</v>
      </c>
      <c r="DF78" t="s">
        <v>100</v>
      </c>
      <c r="DG78" t="s">
        <v>5</v>
      </c>
      <c r="DH78" t="s">
        <v>91</v>
      </c>
      <c r="DI78" t="s">
        <v>95</v>
      </c>
      <c r="DJ78" t="s">
        <v>52</v>
      </c>
      <c r="DK78" t="s">
        <v>100</v>
      </c>
      <c r="DL78" t="s">
        <v>116</v>
      </c>
      <c r="DM78" t="s">
        <v>43</v>
      </c>
      <c r="DN78" t="s">
        <v>2</v>
      </c>
      <c r="DO78" t="s">
        <v>116</v>
      </c>
      <c r="DP78" t="s">
        <v>107</v>
      </c>
      <c r="DQ78" t="s">
        <v>3</v>
      </c>
      <c r="DR78" t="s">
        <v>102</v>
      </c>
      <c r="DS78" t="s">
        <v>123</v>
      </c>
      <c r="DT78" t="s">
        <v>1</v>
      </c>
      <c r="DU78" t="s">
        <v>91</v>
      </c>
      <c r="DV78" t="s">
        <v>91</v>
      </c>
      <c r="DW78" t="s">
        <v>67</v>
      </c>
      <c r="DX78" t="s">
        <v>84</v>
      </c>
      <c r="DY78" t="s">
        <v>3</v>
      </c>
      <c r="DZ78" t="s">
        <v>123</v>
      </c>
      <c r="EA78" t="s">
        <v>3</v>
      </c>
      <c r="EB78" t="s">
        <v>137</v>
      </c>
      <c r="EC78" t="s">
        <v>104</v>
      </c>
      <c r="ED78" t="s">
        <v>67</v>
      </c>
      <c r="EE78" t="s">
        <v>109</v>
      </c>
      <c r="EF78" t="s">
        <v>67</v>
      </c>
      <c r="EG78" t="s">
        <v>134</v>
      </c>
      <c r="EH78" t="s">
        <v>35</v>
      </c>
      <c r="EI78" t="s">
        <v>109</v>
      </c>
    </row>
    <row r="79" spans="1:139" x14ac:dyDescent="0.2">
      <c r="A79" t="s">
        <v>119</v>
      </c>
      <c r="B79" t="s">
        <v>39</v>
      </c>
      <c r="C79" t="s">
        <v>39</v>
      </c>
      <c r="D79" t="s">
        <v>48</v>
      </c>
      <c r="E79" t="s">
        <v>132</v>
      </c>
      <c r="F79" t="s">
        <v>40</v>
      </c>
      <c r="G79" t="s">
        <v>80</v>
      </c>
      <c r="H79" t="s">
        <v>40</v>
      </c>
      <c r="I79" t="s">
        <v>32</v>
      </c>
      <c r="J79" t="s">
        <v>28</v>
      </c>
      <c r="K79" t="s">
        <v>79</v>
      </c>
      <c r="L79" t="s">
        <v>36</v>
      </c>
      <c r="M79" t="s">
        <v>79</v>
      </c>
      <c r="N79" t="s">
        <v>79</v>
      </c>
      <c r="O79" t="s">
        <v>32</v>
      </c>
      <c r="P79" t="s">
        <v>32</v>
      </c>
      <c r="Q79" t="s">
        <v>39</v>
      </c>
      <c r="R79" t="s">
        <v>40</v>
      </c>
      <c r="S79" t="s">
        <v>111</v>
      </c>
      <c r="T79" t="s">
        <v>79</v>
      </c>
      <c r="U79" t="s">
        <v>39</v>
      </c>
      <c r="V79" t="s">
        <v>89</v>
      </c>
      <c r="W79" t="s">
        <v>28</v>
      </c>
      <c r="X79" t="s">
        <v>14</v>
      </c>
      <c r="Y79" t="s">
        <v>89</v>
      </c>
      <c r="Z79" t="s">
        <v>33</v>
      </c>
      <c r="AA79" t="s">
        <v>111</v>
      </c>
      <c r="AB79" t="s">
        <v>132</v>
      </c>
      <c r="AC79" t="s">
        <v>10</v>
      </c>
      <c r="AD79" t="s">
        <v>21</v>
      </c>
      <c r="AE79" t="s">
        <v>79</v>
      </c>
      <c r="AF79" t="s">
        <v>33</v>
      </c>
      <c r="AG79" t="s">
        <v>105</v>
      </c>
      <c r="AH79" t="s">
        <v>16</v>
      </c>
      <c r="AI79" t="s">
        <v>29</v>
      </c>
      <c r="AJ79" t="s">
        <v>74</v>
      </c>
      <c r="AK79" t="s">
        <v>40</v>
      </c>
      <c r="AL79" t="s">
        <v>132</v>
      </c>
      <c r="AM79" t="s">
        <v>22</v>
      </c>
      <c r="AN79" t="s">
        <v>73</v>
      </c>
      <c r="AO79" t="s">
        <v>19</v>
      </c>
      <c r="AP79" t="s">
        <v>105</v>
      </c>
      <c r="AQ79" t="s">
        <v>10</v>
      </c>
      <c r="AR79" t="s">
        <v>105</v>
      </c>
      <c r="AS79" t="s">
        <v>105</v>
      </c>
      <c r="AT79" t="s">
        <v>138</v>
      </c>
      <c r="AU79" t="s">
        <v>16</v>
      </c>
      <c r="AV79" t="s">
        <v>1</v>
      </c>
      <c r="AW79" t="s">
        <v>1</v>
      </c>
      <c r="AX79" t="s">
        <v>100</v>
      </c>
      <c r="AY79" t="s">
        <v>128</v>
      </c>
      <c r="AZ79" t="s">
        <v>10</v>
      </c>
      <c r="BA79" t="s">
        <v>29</v>
      </c>
      <c r="BB79" t="s">
        <v>74</v>
      </c>
      <c r="BC79" t="s">
        <v>28</v>
      </c>
      <c r="BD79" t="s">
        <v>127</v>
      </c>
      <c r="BE79" t="s">
        <v>2</v>
      </c>
      <c r="BF79" t="s">
        <v>2</v>
      </c>
      <c r="BG79" t="s">
        <v>101</v>
      </c>
      <c r="BH79" t="s">
        <v>2</v>
      </c>
      <c r="BI79" t="s">
        <v>29</v>
      </c>
      <c r="BJ79" t="s">
        <v>116</v>
      </c>
      <c r="BK79" t="s">
        <v>36</v>
      </c>
      <c r="BL79" t="s">
        <v>33</v>
      </c>
      <c r="BM79" t="s">
        <v>138</v>
      </c>
      <c r="BN79" t="s">
        <v>128</v>
      </c>
      <c r="BO79" t="s">
        <v>62</v>
      </c>
      <c r="BP79" t="s">
        <v>130</v>
      </c>
      <c r="BQ79" t="s">
        <v>116</v>
      </c>
      <c r="BR79" t="s">
        <v>123</v>
      </c>
      <c r="BS79" t="s">
        <v>10</v>
      </c>
      <c r="BT79" t="s">
        <v>11</v>
      </c>
      <c r="BU79" t="s">
        <v>128</v>
      </c>
      <c r="BV79" t="s">
        <v>106</v>
      </c>
      <c r="BW79" t="s">
        <v>74</v>
      </c>
      <c r="BX79" t="s">
        <v>128</v>
      </c>
      <c r="BY79" t="s">
        <v>128</v>
      </c>
      <c r="BZ79" t="s">
        <v>118</v>
      </c>
      <c r="CA79" t="s">
        <v>119</v>
      </c>
      <c r="CB79" t="s">
        <v>28</v>
      </c>
      <c r="CC79" t="s">
        <v>69</v>
      </c>
      <c r="CD79" t="s">
        <v>130</v>
      </c>
      <c r="CE79" t="s">
        <v>127</v>
      </c>
      <c r="CF79" t="s">
        <v>40</v>
      </c>
      <c r="CG79" t="s">
        <v>62</v>
      </c>
      <c r="CH79" t="s">
        <v>62</v>
      </c>
      <c r="CI79" t="s">
        <v>62</v>
      </c>
      <c r="CJ79" t="s">
        <v>3</v>
      </c>
      <c r="CK79" t="s">
        <v>137</v>
      </c>
      <c r="CL79" t="s">
        <v>11</v>
      </c>
      <c r="CM79" t="s">
        <v>28</v>
      </c>
      <c r="CN79" t="s">
        <v>43</v>
      </c>
      <c r="CO79" t="s">
        <v>21</v>
      </c>
      <c r="CP79" t="s">
        <v>5</v>
      </c>
      <c r="CQ79" t="s">
        <v>36</v>
      </c>
      <c r="CR79" t="s">
        <v>36</v>
      </c>
      <c r="CS79" t="s">
        <v>93</v>
      </c>
      <c r="CT79" t="s">
        <v>93</v>
      </c>
      <c r="CU79" t="s">
        <v>100</v>
      </c>
      <c r="CV79" t="s">
        <v>134</v>
      </c>
      <c r="CW79" t="s">
        <v>11</v>
      </c>
      <c r="CX79" t="s">
        <v>62</v>
      </c>
      <c r="CY79" t="s">
        <v>95</v>
      </c>
      <c r="CZ79" t="s">
        <v>123</v>
      </c>
      <c r="DA79" t="s">
        <v>10</v>
      </c>
      <c r="DB79" t="s">
        <v>69</v>
      </c>
      <c r="DC79" t="s">
        <v>130</v>
      </c>
      <c r="DD79" t="s">
        <v>91</v>
      </c>
      <c r="DE79" t="s">
        <v>3</v>
      </c>
      <c r="DF79" t="s">
        <v>52</v>
      </c>
      <c r="DG79" t="s">
        <v>5</v>
      </c>
      <c r="DH79" t="s">
        <v>95</v>
      </c>
      <c r="DI79" t="s">
        <v>95</v>
      </c>
      <c r="DJ79" t="s">
        <v>5</v>
      </c>
      <c r="DK79" t="s">
        <v>100</v>
      </c>
      <c r="DL79" t="s">
        <v>116</v>
      </c>
      <c r="DM79" t="s">
        <v>43</v>
      </c>
      <c r="DN79" t="s">
        <v>101</v>
      </c>
      <c r="DO79" t="s">
        <v>116</v>
      </c>
      <c r="DP79" t="s">
        <v>107</v>
      </c>
      <c r="DQ79" t="s">
        <v>102</v>
      </c>
      <c r="DR79" t="s">
        <v>104</v>
      </c>
      <c r="DS79" t="s">
        <v>123</v>
      </c>
      <c r="DT79" t="s">
        <v>118</v>
      </c>
      <c r="DU79" t="s">
        <v>91</v>
      </c>
      <c r="DV79" t="s">
        <v>91</v>
      </c>
      <c r="DW79" t="s">
        <v>84</v>
      </c>
      <c r="DX79" t="s">
        <v>107</v>
      </c>
      <c r="DY79" t="s">
        <v>3</v>
      </c>
      <c r="DZ79" t="s">
        <v>123</v>
      </c>
      <c r="EA79" t="s">
        <v>3</v>
      </c>
      <c r="EB79" t="s">
        <v>137</v>
      </c>
      <c r="EC79" t="s">
        <v>134</v>
      </c>
      <c r="ED79" t="s">
        <v>67</v>
      </c>
      <c r="EE79" t="s">
        <v>67</v>
      </c>
      <c r="EF79" t="s">
        <v>67</v>
      </c>
      <c r="EG79" t="s">
        <v>35</v>
      </c>
      <c r="EH79" t="s">
        <v>109</v>
      </c>
      <c r="EI79" t="s">
        <v>109</v>
      </c>
    </row>
    <row r="80" spans="1:139" x14ac:dyDescent="0.2">
      <c r="A80" t="s">
        <v>86</v>
      </c>
      <c r="B80" t="s">
        <v>110</v>
      </c>
      <c r="C80" t="s">
        <v>122</v>
      </c>
      <c r="D80" t="s">
        <v>13</v>
      </c>
      <c r="E80" t="s">
        <v>72</v>
      </c>
      <c r="F80" t="s">
        <v>71</v>
      </c>
      <c r="G80" t="s">
        <v>54</v>
      </c>
      <c r="H80" t="s">
        <v>42</v>
      </c>
      <c r="I80" t="s">
        <v>26</v>
      </c>
      <c r="J80" t="s">
        <v>113</v>
      </c>
      <c r="K80" t="s">
        <v>124</v>
      </c>
      <c r="L80" t="s">
        <v>74</v>
      </c>
      <c r="M80" t="s">
        <v>70</v>
      </c>
      <c r="N80" t="s">
        <v>70</v>
      </c>
      <c r="O80" t="s">
        <v>136</v>
      </c>
      <c r="P80" t="s">
        <v>136</v>
      </c>
      <c r="Q80" t="s">
        <v>122</v>
      </c>
      <c r="R80" t="s">
        <v>71</v>
      </c>
      <c r="S80" t="s">
        <v>13</v>
      </c>
      <c r="T80" t="s">
        <v>70</v>
      </c>
      <c r="U80" t="s">
        <v>122</v>
      </c>
      <c r="V80" t="s">
        <v>136</v>
      </c>
      <c r="W80" t="s">
        <v>114</v>
      </c>
      <c r="X80" t="s">
        <v>135</v>
      </c>
      <c r="Y80" t="s">
        <v>136</v>
      </c>
      <c r="Z80" t="s">
        <v>47</v>
      </c>
      <c r="AA80" t="s">
        <v>13</v>
      </c>
      <c r="AB80" t="s">
        <v>72</v>
      </c>
      <c r="AC80" t="s">
        <v>39</v>
      </c>
      <c r="AD80" t="s">
        <v>81</v>
      </c>
      <c r="AE80" t="s">
        <v>124</v>
      </c>
      <c r="AF80" t="s">
        <v>26</v>
      </c>
      <c r="AG80" t="s">
        <v>48</v>
      </c>
      <c r="AH80" t="s">
        <v>25</v>
      </c>
      <c r="AI80" t="s">
        <v>76</v>
      </c>
      <c r="AJ80" t="s">
        <v>114</v>
      </c>
      <c r="AK80" t="s">
        <v>72</v>
      </c>
      <c r="AL80" t="s">
        <v>72</v>
      </c>
      <c r="AM80" t="s">
        <v>2</v>
      </c>
      <c r="AN80" t="s">
        <v>43</v>
      </c>
      <c r="AO80" t="s">
        <v>135</v>
      </c>
      <c r="AP80" t="s">
        <v>51</v>
      </c>
      <c r="AQ80" t="s">
        <v>111</v>
      </c>
      <c r="AR80" t="s">
        <v>48</v>
      </c>
      <c r="AS80" t="s">
        <v>48</v>
      </c>
      <c r="AT80" t="s">
        <v>2</v>
      </c>
      <c r="AU80" t="s">
        <v>25</v>
      </c>
      <c r="AV80" t="s">
        <v>63</v>
      </c>
      <c r="AW80" t="s">
        <v>14</v>
      </c>
      <c r="AX80" t="s">
        <v>29</v>
      </c>
      <c r="AY80" t="s">
        <v>40</v>
      </c>
      <c r="AZ80" t="s">
        <v>111</v>
      </c>
      <c r="BA80" t="s">
        <v>81</v>
      </c>
      <c r="BB80" t="s">
        <v>114</v>
      </c>
      <c r="BC80" t="s">
        <v>86</v>
      </c>
      <c r="BD80" t="s">
        <v>129</v>
      </c>
      <c r="BE80" t="s">
        <v>49</v>
      </c>
      <c r="BF80" t="s">
        <v>49</v>
      </c>
      <c r="BG80" t="s">
        <v>18</v>
      </c>
      <c r="BH80" t="s">
        <v>49</v>
      </c>
      <c r="BI80" t="s">
        <v>81</v>
      </c>
      <c r="BJ80" t="s">
        <v>105</v>
      </c>
      <c r="BK80" t="s">
        <v>74</v>
      </c>
      <c r="BL80" t="s">
        <v>47</v>
      </c>
      <c r="BM80" t="s">
        <v>101</v>
      </c>
      <c r="BN80" t="s">
        <v>40</v>
      </c>
      <c r="BO80" t="s">
        <v>33</v>
      </c>
      <c r="BP80" t="s">
        <v>79</v>
      </c>
      <c r="BQ80" t="s">
        <v>127</v>
      </c>
      <c r="BR80" t="s">
        <v>69</v>
      </c>
      <c r="BS80" t="s">
        <v>111</v>
      </c>
      <c r="BT80" t="s">
        <v>79</v>
      </c>
      <c r="BU80" t="s">
        <v>132</v>
      </c>
      <c r="BV80" t="s">
        <v>96</v>
      </c>
      <c r="BW80" t="s">
        <v>114</v>
      </c>
      <c r="BX80" t="s">
        <v>40</v>
      </c>
      <c r="BY80" t="s">
        <v>40</v>
      </c>
      <c r="BZ80" t="s">
        <v>28</v>
      </c>
      <c r="CA80" t="s">
        <v>28</v>
      </c>
      <c r="CB80" t="s">
        <v>86</v>
      </c>
      <c r="CC80" t="s">
        <v>39</v>
      </c>
      <c r="CD80" t="s">
        <v>79</v>
      </c>
      <c r="CE80" t="s">
        <v>51</v>
      </c>
      <c r="CF80" t="s">
        <v>42</v>
      </c>
      <c r="CG80" t="s">
        <v>93</v>
      </c>
      <c r="CH80" t="s">
        <v>89</v>
      </c>
      <c r="CI80" t="s">
        <v>32</v>
      </c>
      <c r="CJ80" t="s">
        <v>128</v>
      </c>
      <c r="CK80" t="s">
        <v>43</v>
      </c>
      <c r="CL80" t="s">
        <v>33</v>
      </c>
      <c r="CM80" t="s">
        <v>113</v>
      </c>
      <c r="CN80" t="s">
        <v>8</v>
      </c>
      <c r="CO80" t="s">
        <v>81</v>
      </c>
      <c r="CP80" t="s">
        <v>21</v>
      </c>
      <c r="CQ80" t="s">
        <v>28</v>
      </c>
      <c r="CR80" t="s">
        <v>28</v>
      </c>
      <c r="CS80" t="s">
        <v>26</v>
      </c>
      <c r="CT80" t="s">
        <v>26</v>
      </c>
      <c r="CU80" t="s">
        <v>74</v>
      </c>
      <c r="CV80" t="s">
        <v>11</v>
      </c>
      <c r="CW80" t="s">
        <v>16</v>
      </c>
      <c r="CX80" t="s">
        <v>93</v>
      </c>
      <c r="CY80" t="s">
        <v>10</v>
      </c>
      <c r="CZ80" t="s">
        <v>10</v>
      </c>
      <c r="DA80" t="s">
        <v>39</v>
      </c>
      <c r="DB80" t="s">
        <v>132</v>
      </c>
      <c r="DC80" t="s">
        <v>79</v>
      </c>
      <c r="DD80" t="s">
        <v>105</v>
      </c>
      <c r="DE80" t="s">
        <v>128</v>
      </c>
      <c r="DF80" t="s">
        <v>29</v>
      </c>
      <c r="DG80" t="s">
        <v>2</v>
      </c>
      <c r="DH80" t="s">
        <v>105</v>
      </c>
      <c r="DI80" t="s">
        <v>10</v>
      </c>
      <c r="DJ80" t="s">
        <v>21</v>
      </c>
      <c r="DK80" t="s">
        <v>29</v>
      </c>
      <c r="DL80" t="s">
        <v>127</v>
      </c>
      <c r="DM80" t="s">
        <v>31</v>
      </c>
      <c r="DN80" t="s">
        <v>18</v>
      </c>
      <c r="DO80" t="s">
        <v>127</v>
      </c>
      <c r="DP80" t="s">
        <v>1</v>
      </c>
      <c r="DQ80" t="s">
        <v>128</v>
      </c>
      <c r="DR80" t="s">
        <v>130</v>
      </c>
      <c r="DS80" t="s">
        <v>10</v>
      </c>
      <c r="DT80" t="s">
        <v>14</v>
      </c>
      <c r="DU80" t="s">
        <v>105</v>
      </c>
      <c r="DV80" t="s">
        <v>105</v>
      </c>
      <c r="DW80" t="s">
        <v>62</v>
      </c>
      <c r="DX80" t="s">
        <v>62</v>
      </c>
      <c r="DY80" t="s">
        <v>128</v>
      </c>
      <c r="DZ80" t="s">
        <v>69</v>
      </c>
      <c r="EA80" t="s">
        <v>128</v>
      </c>
      <c r="EB80" t="s">
        <v>43</v>
      </c>
      <c r="EC80" t="s">
        <v>11</v>
      </c>
      <c r="ED80" t="s">
        <v>62</v>
      </c>
      <c r="EE80" t="s">
        <v>62</v>
      </c>
      <c r="EF80" t="s">
        <v>62</v>
      </c>
      <c r="EG80" t="s">
        <v>11</v>
      </c>
      <c r="EH80" t="s">
        <v>11</v>
      </c>
      <c r="EI80" t="s">
        <v>11</v>
      </c>
    </row>
    <row r="81" spans="1:139" x14ac:dyDescent="0.2">
      <c r="A81" t="s">
        <v>28</v>
      </c>
      <c r="B81" t="s">
        <v>135</v>
      </c>
      <c r="C81" t="s">
        <v>113</v>
      </c>
      <c r="D81" t="s">
        <v>96</v>
      </c>
      <c r="E81" t="s">
        <v>114</v>
      </c>
      <c r="F81" t="s">
        <v>114</v>
      </c>
      <c r="G81" t="s">
        <v>49</v>
      </c>
      <c r="H81" t="s">
        <v>114</v>
      </c>
      <c r="I81" t="s">
        <v>129</v>
      </c>
      <c r="J81" t="s">
        <v>39</v>
      </c>
      <c r="K81" t="s">
        <v>81</v>
      </c>
      <c r="L81" t="s">
        <v>128</v>
      </c>
      <c r="M81" t="s">
        <v>81</v>
      </c>
      <c r="N81" t="s">
        <v>81</v>
      </c>
      <c r="O81" t="s">
        <v>51</v>
      </c>
      <c r="P81" t="s">
        <v>51</v>
      </c>
      <c r="Q81" t="s">
        <v>86</v>
      </c>
      <c r="R81" t="s">
        <v>76</v>
      </c>
      <c r="S81" t="s">
        <v>135</v>
      </c>
      <c r="T81" t="s">
        <v>81</v>
      </c>
      <c r="U81" t="s">
        <v>113</v>
      </c>
      <c r="V81" t="s">
        <v>51</v>
      </c>
      <c r="W81" t="s">
        <v>132</v>
      </c>
      <c r="X81" t="s">
        <v>111</v>
      </c>
      <c r="Y81" t="s">
        <v>48</v>
      </c>
      <c r="Z81" t="s">
        <v>8</v>
      </c>
      <c r="AA81" t="s">
        <v>135</v>
      </c>
      <c r="AB81" t="s">
        <v>86</v>
      </c>
      <c r="AC81" t="s">
        <v>14</v>
      </c>
      <c r="AD81" t="s">
        <v>79</v>
      </c>
      <c r="AE81" t="s">
        <v>49</v>
      </c>
      <c r="AF81" t="s">
        <v>31</v>
      </c>
      <c r="AG81" t="s">
        <v>106</v>
      </c>
      <c r="AH81" t="s">
        <v>49</v>
      </c>
      <c r="AI81" t="s">
        <v>40</v>
      </c>
      <c r="AJ81" t="s">
        <v>40</v>
      </c>
      <c r="AK81" t="s">
        <v>114</v>
      </c>
      <c r="AL81" t="s">
        <v>114</v>
      </c>
      <c r="AM81" t="s">
        <v>11</v>
      </c>
      <c r="AN81" t="s">
        <v>11</v>
      </c>
      <c r="AO81" t="s">
        <v>111</v>
      </c>
      <c r="AP81" t="s">
        <v>89</v>
      </c>
      <c r="AQ81" t="s">
        <v>19</v>
      </c>
      <c r="AR81" t="s">
        <v>89</v>
      </c>
      <c r="AS81" t="s">
        <v>106</v>
      </c>
      <c r="AT81" t="s">
        <v>11</v>
      </c>
      <c r="AU81" t="s">
        <v>18</v>
      </c>
      <c r="AV81" t="s">
        <v>10</v>
      </c>
      <c r="AW81" t="s">
        <v>10</v>
      </c>
      <c r="AX81" t="s">
        <v>128</v>
      </c>
      <c r="AY81" t="s">
        <v>29</v>
      </c>
      <c r="AZ81" t="s">
        <v>19</v>
      </c>
      <c r="BA81" t="s">
        <v>79</v>
      </c>
      <c r="BB81" t="s">
        <v>40</v>
      </c>
      <c r="BC81" t="s">
        <v>132</v>
      </c>
      <c r="BD81" t="s">
        <v>32</v>
      </c>
      <c r="BE81" t="s">
        <v>80</v>
      </c>
      <c r="BF81" t="s">
        <v>16</v>
      </c>
      <c r="BG81" t="s">
        <v>33</v>
      </c>
      <c r="BH81" t="s">
        <v>79</v>
      </c>
      <c r="BI81" t="s">
        <v>79</v>
      </c>
      <c r="BJ81" t="s">
        <v>62</v>
      </c>
      <c r="BK81" t="s">
        <v>128</v>
      </c>
      <c r="BL81" t="s">
        <v>18</v>
      </c>
      <c r="BM81" t="s">
        <v>11</v>
      </c>
      <c r="BN81" t="s">
        <v>74</v>
      </c>
      <c r="BO81" t="s">
        <v>43</v>
      </c>
      <c r="BP81" t="s">
        <v>21</v>
      </c>
      <c r="BQ81" t="s">
        <v>62</v>
      </c>
      <c r="BR81" t="s">
        <v>36</v>
      </c>
      <c r="BS81" t="s">
        <v>14</v>
      </c>
      <c r="BT81" t="s">
        <v>2</v>
      </c>
      <c r="BU81" t="s">
        <v>28</v>
      </c>
      <c r="BV81" t="s">
        <v>48</v>
      </c>
      <c r="BW81" t="s">
        <v>40</v>
      </c>
      <c r="BX81" t="s">
        <v>74</v>
      </c>
      <c r="BY81" t="s">
        <v>74</v>
      </c>
      <c r="BZ81" t="s">
        <v>10</v>
      </c>
      <c r="CA81" t="s">
        <v>69</v>
      </c>
      <c r="CB81" t="s">
        <v>39</v>
      </c>
      <c r="CC81" t="s">
        <v>28</v>
      </c>
      <c r="CD81" t="s">
        <v>21</v>
      </c>
      <c r="CE81" t="s">
        <v>32</v>
      </c>
      <c r="CF81" t="s">
        <v>114</v>
      </c>
      <c r="CG81" t="s">
        <v>127</v>
      </c>
      <c r="CH81" t="s">
        <v>105</v>
      </c>
      <c r="CI81" t="s">
        <v>127</v>
      </c>
      <c r="CJ81" t="s">
        <v>36</v>
      </c>
      <c r="CK81" t="s">
        <v>62</v>
      </c>
      <c r="CL81" t="s">
        <v>101</v>
      </c>
      <c r="CM81" t="s">
        <v>39</v>
      </c>
      <c r="CN81" t="s">
        <v>33</v>
      </c>
      <c r="CO81" t="s">
        <v>79</v>
      </c>
      <c r="CP81" t="s">
        <v>130</v>
      </c>
      <c r="CQ81" t="s">
        <v>69</v>
      </c>
      <c r="CR81" t="s">
        <v>128</v>
      </c>
      <c r="CS81" t="s">
        <v>31</v>
      </c>
      <c r="CT81" t="s">
        <v>31</v>
      </c>
      <c r="CU81" t="s">
        <v>128</v>
      </c>
      <c r="CV81" t="s">
        <v>22</v>
      </c>
      <c r="CW81" t="s">
        <v>101</v>
      </c>
      <c r="CX81" t="s">
        <v>43</v>
      </c>
      <c r="CY81" t="s">
        <v>1</v>
      </c>
      <c r="CZ81" t="s">
        <v>118</v>
      </c>
      <c r="DA81" t="s">
        <v>28</v>
      </c>
      <c r="DB81" t="s">
        <v>28</v>
      </c>
      <c r="DC81" t="s">
        <v>29</v>
      </c>
      <c r="DD81" t="s">
        <v>62</v>
      </c>
      <c r="DE81" t="s">
        <v>36</v>
      </c>
      <c r="DF81" t="s">
        <v>130</v>
      </c>
      <c r="DG81" t="s">
        <v>11</v>
      </c>
      <c r="DH81" t="s">
        <v>1</v>
      </c>
      <c r="DI81" t="s">
        <v>1</v>
      </c>
      <c r="DJ81" t="s">
        <v>130</v>
      </c>
      <c r="DK81" t="s">
        <v>130</v>
      </c>
      <c r="DL81" t="s">
        <v>62</v>
      </c>
      <c r="DM81" t="s">
        <v>33</v>
      </c>
      <c r="DN81" t="s">
        <v>16</v>
      </c>
      <c r="DO81" t="s">
        <v>62</v>
      </c>
      <c r="DP81" t="s">
        <v>91</v>
      </c>
      <c r="DQ81" t="s">
        <v>100</v>
      </c>
      <c r="DR81" t="s">
        <v>5</v>
      </c>
      <c r="DS81" t="s">
        <v>118</v>
      </c>
      <c r="DT81" t="s">
        <v>10</v>
      </c>
      <c r="DU81" t="s">
        <v>1</v>
      </c>
      <c r="DV81" t="s">
        <v>62</v>
      </c>
      <c r="DW81" t="s">
        <v>116</v>
      </c>
      <c r="DX81" t="s">
        <v>116</v>
      </c>
      <c r="DY81" t="s">
        <v>100</v>
      </c>
      <c r="DZ81" t="s">
        <v>36</v>
      </c>
      <c r="EA81" t="s">
        <v>36</v>
      </c>
      <c r="EB81" t="s">
        <v>62</v>
      </c>
      <c r="EC81" t="s">
        <v>5</v>
      </c>
      <c r="ED81" t="s">
        <v>116</v>
      </c>
      <c r="EE81" t="s">
        <v>137</v>
      </c>
      <c r="EF81" t="s">
        <v>137</v>
      </c>
      <c r="EG81" t="s">
        <v>138</v>
      </c>
      <c r="EH81" t="s">
        <v>138</v>
      </c>
      <c r="EI81" t="s">
        <v>73</v>
      </c>
    </row>
    <row r="82" spans="1:139" x14ac:dyDescent="0.2">
      <c r="A82" t="s">
        <v>127</v>
      </c>
      <c r="B82" t="s">
        <v>81</v>
      </c>
      <c r="C82" t="s">
        <v>81</v>
      </c>
      <c r="D82" t="s">
        <v>114</v>
      </c>
      <c r="E82" t="s">
        <v>49</v>
      </c>
      <c r="F82" t="s">
        <v>18</v>
      </c>
      <c r="G82" t="s">
        <v>51</v>
      </c>
      <c r="H82" t="s">
        <v>18</v>
      </c>
      <c r="I82" t="s">
        <v>39</v>
      </c>
      <c r="J82" t="s">
        <v>79</v>
      </c>
      <c r="K82" t="s">
        <v>129</v>
      </c>
      <c r="L82" t="s">
        <v>11</v>
      </c>
      <c r="M82" t="s">
        <v>31</v>
      </c>
      <c r="N82" t="s">
        <v>31</v>
      </c>
      <c r="O82" t="s">
        <v>132</v>
      </c>
      <c r="P82" t="s">
        <v>132</v>
      </c>
      <c r="Q82" t="s">
        <v>81</v>
      </c>
      <c r="R82" t="s">
        <v>8</v>
      </c>
      <c r="S82" t="s">
        <v>76</v>
      </c>
      <c r="T82" t="s">
        <v>31</v>
      </c>
      <c r="U82" t="s">
        <v>81</v>
      </c>
      <c r="V82" t="s">
        <v>132</v>
      </c>
      <c r="W82" t="s">
        <v>80</v>
      </c>
      <c r="X82" t="s">
        <v>79</v>
      </c>
      <c r="Y82" t="s">
        <v>40</v>
      </c>
      <c r="Z82" t="s">
        <v>111</v>
      </c>
      <c r="AA82" t="s">
        <v>81</v>
      </c>
      <c r="AB82" t="s">
        <v>49</v>
      </c>
      <c r="AC82" t="s">
        <v>29</v>
      </c>
      <c r="AD82" t="s">
        <v>93</v>
      </c>
      <c r="AE82" t="s">
        <v>51</v>
      </c>
      <c r="AF82" t="s">
        <v>111</v>
      </c>
      <c r="AG82" t="s">
        <v>74</v>
      </c>
      <c r="AH82" t="s">
        <v>48</v>
      </c>
      <c r="AI82" t="s">
        <v>33</v>
      </c>
      <c r="AJ82" t="s">
        <v>33</v>
      </c>
      <c r="AK82" t="s">
        <v>49</v>
      </c>
      <c r="AL82" t="s">
        <v>49</v>
      </c>
      <c r="AM82" t="s">
        <v>62</v>
      </c>
      <c r="AN82" t="s">
        <v>1</v>
      </c>
      <c r="AO82" t="s">
        <v>40</v>
      </c>
      <c r="AP82" t="s">
        <v>28</v>
      </c>
      <c r="AQ82" t="s">
        <v>29</v>
      </c>
      <c r="AR82" t="s">
        <v>74</v>
      </c>
      <c r="AS82" t="s">
        <v>74</v>
      </c>
      <c r="AT82" t="s">
        <v>62</v>
      </c>
      <c r="AU82" t="s">
        <v>48</v>
      </c>
      <c r="AV82" t="s">
        <v>128</v>
      </c>
      <c r="AW82" t="s">
        <v>130</v>
      </c>
      <c r="AX82" t="s">
        <v>11</v>
      </c>
      <c r="AY82" t="s">
        <v>43</v>
      </c>
      <c r="AZ82" t="s">
        <v>29</v>
      </c>
      <c r="BA82" t="s">
        <v>33</v>
      </c>
      <c r="BB82" t="s">
        <v>16</v>
      </c>
      <c r="BC82" t="s">
        <v>79</v>
      </c>
      <c r="BD82" t="s">
        <v>28</v>
      </c>
      <c r="BE82" t="s">
        <v>89</v>
      </c>
      <c r="BF82" t="s">
        <v>89</v>
      </c>
      <c r="BG82" t="s">
        <v>106</v>
      </c>
      <c r="BH82" t="s">
        <v>32</v>
      </c>
      <c r="BI82" t="s">
        <v>93</v>
      </c>
      <c r="BJ82" t="s">
        <v>36</v>
      </c>
      <c r="BK82" t="s">
        <v>11</v>
      </c>
      <c r="BL82" t="s">
        <v>48</v>
      </c>
      <c r="BM82" t="s">
        <v>1</v>
      </c>
      <c r="BN82" t="s">
        <v>101</v>
      </c>
      <c r="BO82" t="s">
        <v>10</v>
      </c>
      <c r="BP82" t="s">
        <v>127</v>
      </c>
      <c r="BQ82" t="s">
        <v>118</v>
      </c>
      <c r="BR82" t="s">
        <v>5</v>
      </c>
      <c r="BS82" t="s">
        <v>29</v>
      </c>
      <c r="BT82" t="s">
        <v>127</v>
      </c>
      <c r="BU82" t="s">
        <v>2</v>
      </c>
      <c r="BV82" t="s">
        <v>40</v>
      </c>
      <c r="BW82" t="s">
        <v>16</v>
      </c>
      <c r="BX82" t="s">
        <v>2</v>
      </c>
      <c r="BY82" t="s">
        <v>101</v>
      </c>
      <c r="BZ82" t="s">
        <v>130</v>
      </c>
      <c r="CA82" t="s">
        <v>130</v>
      </c>
      <c r="CB82" t="s">
        <v>79</v>
      </c>
      <c r="CC82" t="s">
        <v>21</v>
      </c>
      <c r="CD82" t="s">
        <v>127</v>
      </c>
      <c r="CE82" t="s">
        <v>28</v>
      </c>
      <c r="CF82" t="s">
        <v>18</v>
      </c>
      <c r="CG82" t="s">
        <v>10</v>
      </c>
      <c r="CH82" t="s">
        <v>128</v>
      </c>
      <c r="CI82" t="s">
        <v>69</v>
      </c>
      <c r="CJ82" t="s">
        <v>138</v>
      </c>
      <c r="CK82" t="s">
        <v>1</v>
      </c>
      <c r="CL82" t="s">
        <v>105</v>
      </c>
      <c r="CM82" t="s">
        <v>79</v>
      </c>
      <c r="CN82" t="s">
        <v>19</v>
      </c>
      <c r="CO82" t="s">
        <v>32</v>
      </c>
      <c r="CP82" t="s">
        <v>62</v>
      </c>
      <c r="CQ82" t="s">
        <v>11</v>
      </c>
      <c r="CR82" t="s">
        <v>11</v>
      </c>
      <c r="CS82" t="s">
        <v>39</v>
      </c>
      <c r="CT82" t="s">
        <v>39</v>
      </c>
      <c r="CU82" t="s">
        <v>11</v>
      </c>
      <c r="CV82" t="s">
        <v>116</v>
      </c>
      <c r="CW82" t="s">
        <v>105</v>
      </c>
      <c r="CX82" t="s">
        <v>10</v>
      </c>
      <c r="CY82" t="s">
        <v>100</v>
      </c>
      <c r="CZ82" t="s">
        <v>52</v>
      </c>
      <c r="DA82" t="s">
        <v>21</v>
      </c>
      <c r="DB82" t="s">
        <v>2</v>
      </c>
      <c r="DC82" t="s">
        <v>43</v>
      </c>
      <c r="DD82" t="s">
        <v>36</v>
      </c>
      <c r="DE82" t="s">
        <v>22</v>
      </c>
      <c r="DF82" t="s">
        <v>62</v>
      </c>
      <c r="DG82" t="s">
        <v>62</v>
      </c>
      <c r="DH82" t="s">
        <v>100</v>
      </c>
      <c r="DI82" t="s">
        <v>100</v>
      </c>
      <c r="DJ82" t="s">
        <v>62</v>
      </c>
      <c r="DK82" t="s">
        <v>62</v>
      </c>
      <c r="DL82" t="s">
        <v>36</v>
      </c>
      <c r="DM82" t="s">
        <v>14</v>
      </c>
      <c r="DN82" t="s">
        <v>106</v>
      </c>
      <c r="DO82" t="s">
        <v>36</v>
      </c>
      <c r="DP82" t="s">
        <v>3</v>
      </c>
      <c r="DQ82" t="s">
        <v>73</v>
      </c>
      <c r="DR82" t="s">
        <v>116</v>
      </c>
      <c r="DS82" t="s">
        <v>5</v>
      </c>
      <c r="DT82" t="s">
        <v>130</v>
      </c>
      <c r="DU82" t="s">
        <v>36</v>
      </c>
      <c r="DV82" t="s">
        <v>36</v>
      </c>
      <c r="DW82" t="s">
        <v>123</v>
      </c>
      <c r="DX82" t="s">
        <v>3</v>
      </c>
      <c r="DY82" t="s">
        <v>138</v>
      </c>
      <c r="DZ82" t="s">
        <v>5</v>
      </c>
      <c r="EA82" t="s">
        <v>138</v>
      </c>
      <c r="EB82" t="s">
        <v>118</v>
      </c>
      <c r="EC82" t="s">
        <v>116</v>
      </c>
      <c r="ED82" t="s">
        <v>123</v>
      </c>
      <c r="EE82" t="s">
        <v>95</v>
      </c>
      <c r="EF82" t="s">
        <v>123</v>
      </c>
      <c r="EG82" t="s">
        <v>91</v>
      </c>
      <c r="EH82" t="s">
        <v>95</v>
      </c>
      <c r="EI82" t="s">
        <v>95</v>
      </c>
    </row>
    <row r="83" spans="1:139" x14ac:dyDescent="0.2">
      <c r="A83" t="s">
        <v>80</v>
      </c>
      <c r="B83" t="s">
        <v>26</v>
      </c>
      <c r="C83" t="s">
        <v>26</v>
      </c>
      <c r="D83" t="s">
        <v>47</v>
      </c>
      <c r="E83" t="s">
        <v>136</v>
      </c>
      <c r="F83" t="s">
        <v>135</v>
      </c>
      <c r="G83" t="s">
        <v>114</v>
      </c>
      <c r="H83" t="s">
        <v>96</v>
      </c>
      <c r="I83" t="s">
        <v>49</v>
      </c>
      <c r="J83" t="s">
        <v>129</v>
      </c>
      <c r="K83" t="s">
        <v>86</v>
      </c>
      <c r="L83" t="s">
        <v>105</v>
      </c>
      <c r="M83" t="s">
        <v>113</v>
      </c>
      <c r="N83" t="s">
        <v>86</v>
      </c>
      <c r="O83" t="s">
        <v>49</v>
      </c>
      <c r="P83" t="s">
        <v>49</v>
      </c>
      <c r="Q83" t="s">
        <v>136</v>
      </c>
      <c r="R83" t="s">
        <v>135</v>
      </c>
      <c r="S83" t="s">
        <v>26</v>
      </c>
      <c r="T83" t="s">
        <v>135</v>
      </c>
      <c r="U83" t="s">
        <v>136</v>
      </c>
      <c r="V83" t="s">
        <v>49</v>
      </c>
      <c r="W83" t="s">
        <v>48</v>
      </c>
      <c r="X83" t="s">
        <v>31</v>
      </c>
      <c r="Y83" t="s">
        <v>18</v>
      </c>
      <c r="Z83" t="s">
        <v>81</v>
      </c>
      <c r="AA83" t="s">
        <v>26</v>
      </c>
      <c r="AB83" t="s">
        <v>136</v>
      </c>
      <c r="AC83" t="s">
        <v>93</v>
      </c>
      <c r="AD83" t="s">
        <v>39</v>
      </c>
      <c r="AE83" t="s">
        <v>114</v>
      </c>
      <c r="AF83" t="s">
        <v>81</v>
      </c>
      <c r="AG83" t="s">
        <v>33</v>
      </c>
      <c r="AH83" t="s">
        <v>114</v>
      </c>
      <c r="AI83" t="s">
        <v>111</v>
      </c>
      <c r="AJ83" t="s">
        <v>111</v>
      </c>
      <c r="AK83" t="s">
        <v>96</v>
      </c>
      <c r="AL83" t="s">
        <v>96</v>
      </c>
      <c r="AM83" t="s">
        <v>128</v>
      </c>
      <c r="AN83" t="s">
        <v>130</v>
      </c>
      <c r="AO83" t="s">
        <v>31</v>
      </c>
      <c r="AP83" t="s">
        <v>16</v>
      </c>
      <c r="AQ83" t="s">
        <v>33</v>
      </c>
      <c r="AR83" t="s">
        <v>16</v>
      </c>
      <c r="AS83" t="s">
        <v>33</v>
      </c>
      <c r="AT83" t="s">
        <v>128</v>
      </c>
      <c r="AU83" t="s">
        <v>114</v>
      </c>
      <c r="AV83" t="s">
        <v>43</v>
      </c>
      <c r="AW83" t="s">
        <v>43</v>
      </c>
      <c r="AX83" t="s">
        <v>10</v>
      </c>
      <c r="AY83" t="s">
        <v>14</v>
      </c>
      <c r="AZ83" t="s">
        <v>33</v>
      </c>
      <c r="BA83" t="s">
        <v>39</v>
      </c>
      <c r="BB83" t="s">
        <v>48</v>
      </c>
      <c r="BC83" t="s">
        <v>51</v>
      </c>
      <c r="BD83" t="s">
        <v>79</v>
      </c>
      <c r="BE83" t="s">
        <v>40</v>
      </c>
      <c r="BF83" t="s">
        <v>40</v>
      </c>
      <c r="BG83" t="s">
        <v>40</v>
      </c>
      <c r="BH83" t="s">
        <v>132</v>
      </c>
      <c r="BI83" t="s">
        <v>39</v>
      </c>
      <c r="BJ83" t="s">
        <v>11</v>
      </c>
      <c r="BK83" t="s">
        <v>105</v>
      </c>
      <c r="BL83" t="s">
        <v>76</v>
      </c>
      <c r="BM83" t="s">
        <v>128</v>
      </c>
      <c r="BN83" t="s">
        <v>19</v>
      </c>
      <c r="BO83" t="s">
        <v>29</v>
      </c>
      <c r="BP83" t="s">
        <v>28</v>
      </c>
      <c r="BQ83" t="s">
        <v>130</v>
      </c>
      <c r="BR83" t="s">
        <v>62</v>
      </c>
      <c r="BS83" t="s">
        <v>93</v>
      </c>
      <c r="BT83" t="s">
        <v>28</v>
      </c>
      <c r="BU83" t="s">
        <v>89</v>
      </c>
      <c r="BV83" t="s">
        <v>18</v>
      </c>
      <c r="BW83" t="s">
        <v>48</v>
      </c>
      <c r="BX83" t="s">
        <v>106</v>
      </c>
      <c r="BY83" t="s">
        <v>106</v>
      </c>
      <c r="BZ83" t="s">
        <v>127</v>
      </c>
      <c r="CA83" t="s">
        <v>127</v>
      </c>
      <c r="CB83" t="s">
        <v>51</v>
      </c>
      <c r="CC83" t="s">
        <v>32</v>
      </c>
      <c r="CD83" t="s">
        <v>28</v>
      </c>
      <c r="CE83" t="s">
        <v>80</v>
      </c>
      <c r="CF83" t="s">
        <v>96</v>
      </c>
      <c r="CG83" t="s">
        <v>21</v>
      </c>
      <c r="CH83" t="s">
        <v>101</v>
      </c>
      <c r="CI83" t="s">
        <v>2</v>
      </c>
      <c r="CJ83" t="s">
        <v>1</v>
      </c>
      <c r="CK83" t="s">
        <v>130</v>
      </c>
      <c r="CL83" t="s">
        <v>29</v>
      </c>
      <c r="CM83" t="s">
        <v>129</v>
      </c>
      <c r="CN83" t="s">
        <v>79</v>
      </c>
      <c r="CO83" t="s">
        <v>132</v>
      </c>
      <c r="CP83" t="s">
        <v>69</v>
      </c>
      <c r="CQ83" t="s">
        <v>105</v>
      </c>
      <c r="CR83" t="s">
        <v>105</v>
      </c>
      <c r="CS83" t="s">
        <v>81</v>
      </c>
      <c r="CT83" t="s">
        <v>81</v>
      </c>
      <c r="CU83" t="s">
        <v>10</v>
      </c>
      <c r="CV83" t="s">
        <v>36</v>
      </c>
      <c r="CW83" t="s">
        <v>74</v>
      </c>
      <c r="CX83" t="s">
        <v>21</v>
      </c>
      <c r="CY83" t="s">
        <v>62</v>
      </c>
      <c r="CZ83" t="s">
        <v>62</v>
      </c>
      <c r="DA83" t="s">
        <v>32</v>
      </c>
      <c r="DB83" t="s">
        <v>89</v>
      </c>
      <c r="DC83" t="s">
        <v>14</v>
      </c>
      <c r="DD83" t="s">
        <v>11</v>
      </c>
      <c r="DE83" t="s">
        <v>62</v>
      </c>
      <c r="DF83" t="s">
        <v>10</v>
      </c>
      <c r="DG83" t="s">
        <v>128</v>
      </c>
      <c r="DH83" t="s">
        <v>11</v>
      </c>
      <c r="DI83" t="s">
        <v>62</v>
      </c>
      <c r="DJ83" t="s">
        <v>69</v>
      </c>
      <c r="DK83" t="s">
        <v>10</v>
      </c>
      <c r="DL83" t="s">
        <v>11</v>
      </c>
      <c r="DM83" t="s">
        <v>79</v>
      </c>
      <c r="DN83" t="s">
        <v>40</v>
      </c>
      <c r="DO83" t="s">
        <v>11</v>
      </c>
      <c r="DP83" t="s">
        <v>138</v>
      </c>
      <c r="DQ83" t="s">
        <v>1</v>
      </c>
      <c r="DR83" t="s">
        <v>36</v>
      </c>
      <c r="DS83" t="s">
        <v>62</v>
      </c>
      <c r="DT83" t="s">
        <v>127</v>
      </c>
      <c r="DU83" t="s">
        <v>11</v>
      </c>
      <c r="DV83" t="s">
        <v>11</v>
      </c>
      <c r="DW83" t="s">
        <v>5</v>
      </c>
      <c r="DX83" t="s">
        <v>138</v>
      </c>
      <c r="DY83" t="s">
        <v>1</v>
      </c>
      <c r="DZ83" t="s">
        <v>62</v>
      </c>
      <c r="EA83" t="s">
        <v>1</v>
      </c>
      <c r="EB83" t="s">
        <v>130</v>
      </c>
      <c r="EC83" t="s">
        <v>36</v>
      </c>
      <c r="ED83" t="s">
        <v>5</v>
      </c>
      <c r="EE83" t="s">
        <v>52</v>
      </c>
      <c r="EF83" t="s">
        <v>5</v>
      </c>
      <c r="EG83" t="s">
        <v>36</v>
      </c>
      <c r="EH83" t="s">
        <v>100</v>
      </c>
      <c r="EI83" t="s">
        <v>100</v>
      </c>
    </row>
    <row r="84" spans="1:139" x14ac:dyDescent="0.2">
      <c r="A84" t="s">
        <v>41</v>
      </c>
      <c r="B84" t="s">
        <v>78</v>
      </c>
      <c r="C84" t="s">
        <v>78</v>
      </c>
      <c r="D84" t="s">
        <v>23</v>
      </c>
      <c r="E84" t="s">
        <v>56</v>
      </c>
      <c r="F84" t="s">
        <v>41</v>
      </c>
      <c r="G84" t="s">
        <v>65</v>
      </c>
      <c r="H84" t="s">
        <v>117</v>
      </c>
      <c r="I84" t="s">
        <v>46</v>
      </c>
      <c r="J84" t="s">
        <v>42</v>
      </c>
      <c r="K84" t="s">
        <v>27</v>
      </c>
      <c r="L84" t="s">
        <v>79</v>
      </c>
      <c r="M84" t="s">
        <v>59</v>
      </c>
      <c r="N84" t="s">
        <v>27</v>
      </c>
      <c r="O84" t="s">
        <v>13</v>
      </c>
      <c r="P84" t="s">
        <v>13</v>
      </c>
      <c r="Q84" t="s">
        <v>78</v>
      </c>
      <c r="R84" t="s">
        <v>44</v>
      </c>
      <c r="S84" t="s">
        <v>133</v>
      </c>
      <c r="T84" t="s">
        <v>59</v>
      </c>
      <c r="U84" t="s">
        <v>78</v>
      </c>
      <c r="V84" t="s">
        <v>13</v>
      </c>
      <c r="W84" t="s">
        <v>71</v>
      </c>
      <c r="X84" t="s">
        <v>72</v>
      </c>
      <c r="Y84" t="s">
        <v>110</v>
      </c>
      <c r="Z84" t="s">
        <v>99</v>
      </c>
      <c r="AA84" t="s">
        <v>133</v>
      </c>
      <c r="AB84" t="s">
        <v>56</v>
      </c>
      <c r="AC84" t="s">
        <v>114</v>
      </c>
      <c r="AD84" t="s">
        <v>25</v>
      </c>
      <c r="AE84" t="s">
        <v>65</v>
      </c>
      <c r="AF84" t="s">
        <v>126</v>
      </c>
      <c r="AG84" t="s">
        <v>135</v>
      </c>
      <c r="AH84" t="s">
        <v>65</v>
      </c>
      <c r="AI84" t="s">
        <v>124</v>
      </c>
      <c r="AJ84" t="s">
        <v>124</v>
      </c>
      <c r="AK84" t="s">
        <v>117</v>
      </c>
      <c r="AL84" t="s">
        <v>117</v>
      </c>
      <c r="AM84" t="s">
        <v>33</v>
      </c>
      <c r="AN84" t="s">
        <v>32</v>
      </c>
      <c r="AO84" t="s">
        <v>122</v>
      </c>
      <c r="AP84" t="s">
        <v>135</v>
      </c>
      <c r="AQ84" t="s">
        <v>86</v>
      </c>
      <c r="AR84" t="s">
        <v>135</v>
      </c>
      <c r="AS84" t="s">
        <v>113</v>
      </c>
      <c r="AT84" t="s">
        <v>93</v>
      </c>
      <c r="AU84" t="s">
        <v>99</v>
      </c>
      <c r="AV84" t="s">
        <v>132</v>
      </c>
      <c r="AW84" t="s">
        <v>132</v>
      </c>
      <c r="AX84" t="s">
        <v>79</v>
      </c>
      <c r="AY84" t="s">
        <v>49</v>
      </c>
      <c r="AZ84" t="s">
        <v>86</v>
      </c>
      <c r="BA84" t="s">
        <v>54</v>
      </c>
      <c r="BB84" t="s">
        <v>77</v>
      </c>
      <c r="BC84" t="s">
        <v>71</v>
      </c>
      <c r="BD84" t="s">
        <v>96</v>
      </c>
      <c r="BE84" t="s">
        <v>47</v>
      </c>
      <c r="BF84" t="s">
        <v>26</v>
      </c>
      <c r="BG84" t="s">
        <v>26</v>
      </c>
      <c r="BH84" t="s">
        <v>47</v>
      </c>
      <c r="BI84" t="s">
        <v>54</v>
      </c>
      <c r="BJ84" t="s">
        <v>19</v>
      </c>
      <c r="BK84" t="s">
        <v>79</v>
      </c>
      <c r="BL84" t="s">
        <v>99</v>
      </c>
      <c r="BM84" t="s">
        <v>93</v>
      </c>
      <c r="BN84" t="s">
        <v>81</v>
      </c>
      <c r="BO84" t="s">
        <v>51</v>
      </c>
      <c r="BP84" t="s">
        <v>18</v>
      </c>
      <c r="BQ84" t="s">
        <v>106</v>
      </c>
      <c r="BR84" t="s">
        <v>29</v>
      </c>
      <c r="BS84" t="s">
        <v>86</v>
      </c>
      <c r="BT84" t="s">
        <v>8</v>
      </c>
      <c r="BU84" t="s">
        <v>76</v>
      </c>
      <c r="BV84" t="s">
        <v>110</v>
      </c>
      <c r="BW84" t="s">
        <v>70</v>
      </c>
      <c r="BX84" t="s">
        <v>81</v>
      </c>
      <c r="BY84" t="s">
        <v>81</v>
      </c>
      <c r="BZ84" t="s">
        <v>40</v>
      </c>
      <c r="CA84" t="s">
        <v>40</v>
      </c>
      <c r="CB84" t="s">
        <v>42</v>
      </c>
      <c r="CC84" t="s">
        <v>114</v>
      </c>
      <c r="CD84" t="s">
        <v>18</v>
      </c>
      <c r="CE84" t="s">
        <v>96</v>
      </c>
      <c r="CF84" t="s">
        <v>41</v>
      </c>
      <c r="CG84" t="s">
        <v>48</v>
      </c>
      <c r="CH84" t="s">
        <v>39</v>
      </c>
      <c r="CI84" t="s">
        <v>111</v>
      </c>
      <c r="CJ84" t="s">
        <v>29</v>
      </c>
      <c r="CK84" t="s">
        <v>32</v>
      </c>
      <c r="CL84" t="s">
        <v>129</v>
      </c>
      <c r="CM84" t="s">
        <v>42</v>
      </c>
      <c r="CN84" t="s">
        <v>136</v>
      </c>
      <c r="CO84" t="s">
        <v>25</v>
      </c>
      <c r="CP84" t="s">
        <v>16</v>
      </c>
      <c r="CQ84" t="s">
        <v>40</v>
      </c>
      <c r="CR84" t="s">
        <v>40</v>
      </c>
      <c r="CS84" t="s">
        <v>46</v>
      </c>
      <c r="CT84" t="s">
        <v>126</v>
      </c>
      <c r="CU84" t="s">
        <v>79</v>
      </c>
      <c r="CV84" t="s">
        <v>43</v>
      </c>
      <c r="CW84" t="s">
        <v>31</v>
      </c>
      <c r="CX84" t="s">
        <v>51</v>
      </c>
      <c r="CY84" t="s">
        <v>28</v>
      </c>
      <c r="CZ84" t="s">
        <v>74</v>
      </c>
      <c r="DA84" t="s">
        <v>114</v>
      </c>
      <c r="DB84" t="s">
        <v>76</v>
      </c>
      <c r="DC84" t="s">
        <v>49</v>
      </c>
      <c r="DD84" t="s">
        <v>14</v>
      </c>
      <c r="DE84" t="s">
        <v>29</v>
      </c>
      <c r="DF84" t="s">
        <v>80</v>
      </c>
      <c r="DG84" t="s">
        <v>33</v>
      </c>
      <c r="DH84" t="s">
        <v>28</v>
      </c>
      <c r="DI84" t="s">
        <v>28</v>
      </c>
      <c r="DJ84" t="s">
        <v>16</v>
      </c>
      <c r="DK84" t="s">
        <v>80</v>
      </c>
      <c r="DL84" t="s">
        <v>19</v>
      </c>
      <c r="DM84" t="s">
        <v>136</v>
      </c>
      <c r="DN84" t="s">
        <v>26</v>
      </c>
      <c r="DO84" t="s">
        <v>106</v>
      </c>
      <c r="DP84" t="s">
        <v>10</v>
      </c>
      <c r="DQ84" t="s">
        <v>21</v>
      </c>
      <c r="DR84" t="s">
        <v>101</v>
      </c>
      <c r="DS84" t="s">
        <v>74</v>
      </c>
      <c r="DT84" t="s">
        <v>132</v>
      </c>
      <c r="DU84" t="s">
        <v>14</v>
      </c>
      <c r="DV84" t="s">
        <v>14</v>
      </c>
      <c r="DW84" t="s">
        <v>105</v>
      </c>
      <c r="DX84" t="s">
        <v>10</v>
      </c>
      <c r="DY84" t="s">
        <v>21</v>
      </c>
      <c r="DZ84" t="s">
        <v>74</v>
      </c>
      <c r="EA84" t="s">
        <v>21</v>
      </c>
      <c r="EB84" t="s">
        <v>89</v>
      </c>
      <c r="EC84" t="s">
        <v>101</v>
      </c>
      <c r="ED84" t="s">
        <v>105</v>
      </c>
      <c r="EE84" t="s">
        <v>105</v>
      </c>
      <c r="EF84" t="s">
        <v>105</v>
      </c>
      <c r="EG84" t="s">
        <v>43</v>
      </c>
      <c r="EH84" t="s">
        <v>127</v>
      </c>
      <c r="EI84" t="s">
        <v>127</v>
      </c>
    </row>
    <row r="85" spans="1:139" x14ac:dyDescent="0.2">
      <c r="A85" t="s">
        <v>130</v>
      </c>
      <c r="B85" t="s">
        <v>31</v>
      </c>
      <c r="C85" t="s">
        <v>31</v>
      </c>
      <c r="D85" t="s">
        <v>18</v>
      </c>
      <c r="E85" t="s">
        <v>51</v>
      </c>
      <c r="F85" t="s">
        <v>48</v>
      </c>
      <c r="G85" t="s">
        <v>132</v>
      </c>
      <c r="H85" t="s">
        <v>48</v>
      </c>
      <c r="I85" t="s">
        <v>79</v>
      </c>
      <c r="J85" t="s">
        <v>93</v>
      </c>
      <c r="K85" t="s">
        <v>39</v>
      </c>
      <c r="L85" t="s">
        <v>62</v>
      </c>
      <c r="M85" t="s">
        <v>111</v>
      </c>
      <c r="N85" t="s">
        <v>39</v>
      </c>
      <c r="O85" t="s">
        <v>79</v>
      </c>
      <c r="P85" t="s">
        <v>79</v>
      </c>
      <c r="Q85" t="s">
        <v>31</v>
      </c>
      <c r="R85" t="s">
        <v>48</v>
      </c>
      <c r="S85" t="s">
        <v>18</v>
      </c>
      <c r="T85" t="s">
        <v>111</v>
      </c>
      <c r="U85" t="s">
        <v>31</v>
      </c>
      <c r="V85" t="s">
        <v>79</v>
      </c>
      <c r="W85" t="s">
        <v>32</v>
      </c>
      <c r="X85" t="s">
        <v>33</v>
      </c>
      <c r="Y85" t="s">
        <v>80</v>
      </c>
      <c r="Z85" t="s">
        <v>40</v>
      </c>
      <c r="AA85" t="s">
        <v>8</v>
      </c>
      <c r="AB85" t="s">
        <v>129</v>
      </c>
      <c r="AC85" t="s">
        <v>43</v>
      </c>
      <c r="AD85" t="s">
        <v>14</v>
      </c>
      <c r="AE85" t="s">
        <v>39</v>
      </c>
      <c r="AF85" t="s">
        <v>40</v>
      </c>
      <c r="AG85" t="s">
        <v>2</v>
      </c>
      <c r="AH85" t="s">
        <v>132</v>
      </c>
      <c r="AI85" t="s">
        <v>106</v>
      </c>
      <c r="AJ85" t="s">
        <v>106</v>
      </c>
      <c r="AK85" t="s">
        <v>51</v>
      </c>
      <c r="AL85" t="s">
        <v>51</v>
      </c>
      <c r="AM85" t="s">
        <v>36</v>
      </c>
      <c r="AN85" t="s">
        <v>100</v>
      </c>
      <c r="AO85" t="s">
        <v>33</v>
      </c>
      <c r="AP85" t="s">
        <v>2</v>
      </c>
      <c r="AQ85" t="s">
        <v>101</v>
      </c>
      <c r="AR85" t="s">
        <v>2</v>
      </c>
      <c r="AS85" t="s">
        <v>101</v>
      </c>
      <c r="AT85" t="s">
        <v>36</v>
      </c>
      <c r="AU85" t="s">
        <v>40</v>
      </c>
      <c r="AV85" t="s">
        <v>11</v>
      </c>
      <c r="AW85" t="s">
        <v>11</v>
      </c>
      <c r="AX85" t="s">
        <v>1</v>
      </c>
      <c r="AY85" t="s">
        <v>105</v>
      </c>
      <c r="AZ85" t="s">
        <v>101</v>
      </c>
      <c r="BA85" t="s">
        <v>19</v>
      </c>
      <c r="BB85" t="s">
        <v>89</v>
      </c>
      <c r="BC85" t="s">
        <v>32</v>
      </c>
      <c r="BD85" t="s">
        <v>21</v>
      </c>
      <c r="BE85" t="s">
        <v>28</v>
      </c>
      <c r="BF85" t="s">
        <v>28</v>
      </c>
      <c r="BG85" t="s">
        <v>74</v>
      </c>
      <c r="BH85" t="s">
        <v>28</v>
      </c>
      <c r="BI85" t="s">
        <v>14</v>
      </c>
      <c r="BJ85" t="s">
        <v>5</v>
      </c>
      <c r="BK85" t="s">
        <v>62</v>
      </c>
      <c r="BL85" t="s">
        <v>40</v>
      </c>
      <c r="BM85" t="s">
        <v>36</v>
      </c>
      <c r="BN85" t="s">
        <v>105</v>
      </c>
      <c r="BO85" t="s">
        <v>128</v>
      </c>
      <c r="BP85" t="s">
        <v>131</v>
      </c>
      <c r="BQ85" t="s">
        <v>52</v>
      </c>
      <c r="BR85" t="s">
        <v>116</v>
      </c>
      <c r="BS85" t="s">
        <v>43</v>
      </c>
      <c r="BT85" t="s">
        <v>69</v>
      </c>
      <c r="BU85" t="s">
        <v>127</v>
      </c>
      <c r="BV85" t="s">
        <v>16</v>
      </c>
      <c r="BW85" t="s">
        <v>89</v>
      </c>
      <c r="BX85" t="s">
        <v>105</v>
      </c>
      <c r="BY85" t="s">
        <v>105</v>
      </c>
      <c r="BZ85" t="s">
        <v>62</v>
      </c>
      <c r="CA85" t="s">
        <v>62</v>
      </c>
      <c r="CB85" t="s">
        <v>93</v>
      </c>
      <c r="CC85" t="s">
        <v>127</v>
      </c>
      <c r="CD85" t="s">
        <v>10</v>
      </c>
      <c r="CE85" t="s">
        <v>21</v>
      </c>
      <c r="CF85" t="s">
        <v>48</v>
      </c>
      <c r="CG85" t="s">
        <v>130</v>
      </c>
      <c r="CH85" t="s">
        <v>11</v>
      </c>
      <c r="CI85" t="s">
        <v>130</v>
      </c>
      <c r="CJ85" t="s">
        <v>116</v>
      </c>
      <c r="CK85" t="s">
        <v>100</v>
      </c>
      <c r="CL85" t="s">
        <v>128</v>
      </c>
      <c r="CM85" t="s">
        <v>93</v>
      </c>
      <c r="CN85" t="s">
        <v>74</v>
      </c>
      <c r="CO85" t="s">
        <v>28</v>
      </c>
      <c r="CP85" t="s">
        <v>118</v>
      </c>
      <c r="CQ85" t="s">
        <v>62</v>
      </c>
      <c r="CR85" t="s">
        <v>62</v>
      </c>
      <c r="CS85" t="s">
        <v>79</v>
      </c>
      <c r="CT85" t="s">
        <v>79</v>
      </c>
      <c r="CU85" t="s">
        <v>1</v>
      </c>
      <c r="CV85" t="s">
        <v>123</v>
      </c>
      <c r="CW85" t="s">
        <v>128</v>
      </c>
      <c r="CX85" t="s">
        <v>130</v>
      </c>
      <c r="CY85" t="s">
        <v>73</v>
      </c>
      <c r="CZ85" t="s">
        <v>137</v>
      </c>
      <c r="DA85" t="s">
        <v>43</v>
      </c>
      <c r="DB85" t="s">
        <v>127</v>
      </c>
      <c r="DC85" t="s">
        <v>10</v>
      </c>
      <c r="DD85" t="s">
        <v>22</v>
      </c>
      <c r="DE85" t="s">
        <v>116</v>
      </c>
      <c r="DF85" t="s">
        <v>1</v>
      </c>
      <c r="DG85" t="s">
        <v>36</v>
      </c>
      <c r="DH85" t="s">
        <v>138</v>
      </c>
      <c r="DI85" t="s">
        <v>138</v>
      </c>
      <c r="DJ85" t="s">
        <v>118</v>
      </c>
      <c r="DK85" t="s">
        <v>1</v>
      </c>
      <c r="DL85" t="s">
        <v>5</v>
      </c>
      <c r="DM85" t="s">
        <v>29</v>
      </c>
      <c r="DN85" t="s">
        <v>74</v>
      </c>
      <c r="DO85" t="s">
        <v>5</v>
      </c>
      <c r="DP85" t="s">
        <v>35</v>
      </c>
      <c r="DQ85" t="s">
        <v>95</v>
      </c>
      <c r="DR85" t="s">
        <v>123</v>
      </c>
      <c r="DS85" t="s">
        <v>137</v>
      </c>
      <c r="DT85" t="s">
        <v>38</v>
      </c>
      <c r="DU85" t="s">
        <v>138</v>
      </c>
      <c r="DV85" t="s">
        <v>22</v>
      </c>
      <c r="DW85" t="s">
        <v>102</v>
      </c>
      <c r="DX85" t="s">
        <v>134</v>
      </c>
      <c r="DY85" t="s">
        <v>91</v>
      </c>
      <c r="DZ85" t="s">
        <v>116</v>
      </c>
      <c r="EA85" t="s">
        <v>91</v>
      </c>
      <c r="EB85" t="s">
        <v>100</v>
      </c>
      <c r="EC85" t="s">
        <v>123</v>
      </c>
      <c r="ED85" t="s">
        <v>102</v>
      </c>
      <c r="EE85" t="s">
        <v>102</v>
      </c>
      <c r="EF85" t="s">
        <v>102</v>
      </c>
      <c r="EG85" t="s">
        <v>3</v>
      </c>
      <c r="EH85" t="s">
        <v>3</v>
      </c>
      <c r="EI85" t="s">
        <v>3</v>
      </c>
    </row>
    <row r="86" spans="1:139" x14ac:dyDescent="0.2">
      <c r="A86" t="s">
        <v>131</v>
      </c>
      <c r="B86" t="s">
        <v>51</v>
      </c>
      <c r="C86" t="s">
        <v>51</v>
      </c>
      <c r="D86" t="s">
        <v>31</v>
      </c>
      <c r="E86" t="s">
        <v>48</v>
      </c>
      <c r="F86" t="s">
        <v>39</v>
      </c>
      <c r="G86" t="s">
        <v>40</v>
      </c>
      <c r="H86" t="s">
        <v>111</v>
      </c>
      <c r="I86" t="s">
        <v>16</v>
      </c>
      <c r="J86" t="s">
        <v>89</v>
      </c>
      <c r="K86" t="s">
        <v>40</v>
      </c>
      <c r="L86" t="s">
        <v>1</v>
      </c>
      <c r="M86" t="s">
        <v>132</v>
      </c>
      <c r="N86" t="s">
        <v>132</v>
      </c>
      <c r="O86" t="s">
        <v>16</v>
      </c>
      <c r="P86" t="s">
        <v>16</v>
      </c>
      <c r="Q86" t="s">
        <v>48</v>
      </c>
      <c r="R86" t="s">
        <v>39</v>
      </c>
      <c r="S86" t="s">
        <v>31</v>
      </c>
      <c r="T86" t="s">
        <v>39</v>
      </c>
      <c r="U86" t="s">
        <v>51</v>
      </c>
      <c r="V86" t="s">
        <v>33</v>
      </c>
      <c r="W86" t="s">
        <v>106</v>
      </c>
      <c r="X86" t="s">
        <v>32</v>
      </c>
      <c r="Y86" t="s">
        <v>33</v>
      </c>
      <c r="Z86" t="s">
        <v>79</v>
      </c>
      <c r="AA86" t="s">
        <v>129</v>
      </c>
      <c r="AB86" t="s">
        <v>48</v>
      </c>
      <c r="AC86" t="s">
        <v>127</v>
      </c>
      <c r="AD86" t="s">
        <v>28</v>
      </c>
      <c r="AE86" t="s">
        <v>40</v>
      </c>
      <c r="AF86" t="s">
        <v>79</v>
      </c>
      <c r="AG86" t="s">
        <v>43</v>
      </c>
      <c r="AH86" t="s">
        <v>40</v>
      </c>
      <c r="AI86" t="s">
        <v>28</v>
      </c>
      <c r="AJ86" t="s">
        <v>14</v>
      </c>
      <c r="AK86" t="s">
        <v>111</v>
      </c>
      <c r="AL86" t="s">
        <v>111</v>
      </c>
      <c r="AM86" t="s">
        <v>100</v>
      </c>
      <c r="AN86" t="s">
        <v>5</v>
      </c>
      <c r="AO86" t="s">
        <v>93</v>
      </c>
      <c r="AP86" t="s">
        <v>101</v>
      </c>
      <c r="AQ86" t="s">
        <v>127</v>
      </c>
      <c r="AR86" t="s">
        <v>43</v>
      </c>
      <c r="AS86" t="s">
        <v>43</v>
      </c>
      <c r="AT86" t="s">
        <v>100</v>
      </c>
      <c r="AU86" t="s">
        <v>79</v>
      </c>
      <c r="AV86" t="s">
        <v>62</v>
      </c>
      <c r="AW86" t="s">
        <v>62</v>
      </c>
      <c r="AX86" t="s">
        <v>118</v>
      </c>
      <c r="AY86" t="s">
        <v>10</v>
      </c>
      <c r="AZ86" t="s">
        <v>43</v>
      </c>
      <c r="BA86" t="s">
        <v>28</v>
      </c>
      <c r="BB86" t="s">
        <v>19</v>
      </c>
      <c r="BC86" t="s">
        <v>106</v>
      </c>
      <c r="BD86" t="s">
        <v>2</v>
      </c>
      <c r="BE86" t="s">
        <v>74</v>
      </c>
      <c r="BF86" t="s">
        <v>29</v>
      </c>
      <c r="BG86" t="s">
        <v>29</v>
      </c>
      <c r="BH86" t="s">
        <v>74</v>
      </c>
      <c r="BI86" t="s">
        <v>28</v>
      </c>
      <c r="BJ86" t="s">
        <v>138</v>
      </c>
      <c r="BK86" t="s">
        <v>1</v>
      </c>
      <c r="BL86" t="s">
        <v>79</v>
      </c>
      <c r="BM86" t="s">
        <v>100</v>
      </c>
      <c r="BN86" t="s">
        <v>10</v>
      </c>
      <c r="BO86" t="s">
        <v>130</v>
      </c>
      <c r="BP86" t="s">
        <v>128</v>
      </c>
      <c r="BQ86" t="s">
        <v>22</v>
      </c>
      <c r="BR86" t="s">
        <v>91</v>
      </c>
      <c r="BS86" t="s">
        <v>127</v>
      </c>
      <c r="BT86" t="s">
        <v>128</v>
      </c>
      <c r="BU86" t="s">
        <v>105</v>
      </c>
      <c r="BV86" t="s">
        <v>33</v>
      </c>
      <c r="BW86" t="s">
        <v>14</v>
      </c>
      <c r="BX86" t="s">
        <v>10</v>
      </c>
      <c r="BY86" t="s">
        <v>10</v>
      </c>
      <c r="BZ86" t="s">
        <v>62</v>
      </c>
      <c r="CA86" t="s">
        <v>62</v>
      </c>
      <c r="CB86" t="s">
        <v>89</v>
      </c>
      <c r="CC86" t="s">
        <v>105</v>
      </c>
      <c r="CD86" t="s">
        <v>128</v>
      </c>
      <c r="CE86" t="s">
        <v>101</v>
      </c>
      <c r="CF86" t="s">
        <v>39</v>
      </c>
      <c r="CG86" t="s">
        <v>11</v>
      </c>
      <c r="CH86" t="s">
        <v>131</v>
      </c>
      <c r="CI86" t="s">
        <v>11</v>
      </c>
      <c r="CJ86" t="s">
        <v>95</v>
      </c>
      <c r="CK86" t="s">
        <v>5</v>
      </c>
      <c r="CL86" t="s">
        <v>130</v>
      </c>
      <c r="CM86" t="s">
        <v>89</v>
      </c>
      <c r="CN86" t="s">
        <v>21</v>
      </c>
      <c r="CO86" t="s">
        <v>74</v>
      </c>
      <c r="CP86" t="s">
        <v>36</v>
      </c>
      <c r="CQ86" t="s">
        <v>1</v>
      </c>
      <c r="CR86" t="s">
        <v>1</v>
      </c>
      <c r="CS86" t="s">
        <v>80</v>
      </c>
      <c r="CT86" t="s">
        <v>79</v>
      </c>
      <c r="CU86" t="s">
        <v>118</v>
      </c>
      <c r="CV86" t="s">
        <v>3</v>
      </c>
      <c r="CW86" t="s">
        <v>130</v>
      </c>
      <c r="CX86" t="s">
        <v>11</v>
      </c>
      <c r="CY86" t="s">
        <v>116</v>
      </c>
      <c r="CZ86" t="s">
        <v>116</v>
      </c>
      <c r="DA86" t="s">
        <v>105</v>
      </c>
      <c r="DB86" t="s">
        <v>105</v>
      </c>
      <c r="DC86" t="s">
        <v>69</v>
      </c>
      <c r="DD86" t="s">
        <v>73</v>
      </c>
      <c r="DE86" t="s">
        <v>95</v>
      </c>
      <c r="DF86" t="s">
        <v>36</v>
      </c>
      <c r="DG86" t="s">
        <v>36</v>
      </c>
      <c r="DH86" t="s">
        <v>137</v>
      </c>
      <c r="DI86" t="s">
        <v>116</v>
      </c>
      <c r="DJ86" t="s">
        <v>36</v>
      </c>
      <c r="DK86" t="s">
        <v>36</v>
      </c>
      <c r="DL86" t="s">
        <v>138</v>
      </c>
      <c r="DM86" t="s">
        <v>21</v>
      </c>
      <c r="DN86" t="s">
        <v>29</v>
      </c>
      <c r="DO86" t="s">
        <v>138</v>
      </c>
      <c r="DP86" t="s">
        <v>67</v>
      </c>
      <c r="DQ86" t="s">
        <v>123</v>
      </c>
      <c r="DR86" t="s">
        <v>3</v>
      </c>
      <c r="DS86" t="s">
        <v>116</v>
      </c>
      <c r="DT86" t="s">
        <v>62</v>
      </c>
      <c r="DU86" t="s">
        <v>137</v>
      </c>
      <c r="DV86" t="s">
        <v>73</v>
      </c>
      <c r="DW86" t="s">
        <v>35</v>
      </c>
      <c r="DX86" t="s">
        <v>109</v>
      </c>
      <c r="DY86" t="s">
        <v>123</v>
      </c>
      <c r="DZ86" t="s">
        <v>91</v>
      </c>
      <c r="EA86" t="s">
        <v>95</v>
      </c>
      <c r="EB86" t="s">
        <v>5</v>
      </c>
      <c r="EC86" t="s">
        <v>3</v>
      </c>
      <c r="ED86" t="s">
        <v>134</v>
      </c>
      <c r="EE86" t="s">
        <v>104</v>
      </c>
      <c r="EF86" t="s">
        <v>134</v>
      </c>
      <c r="EG86" t="s">
        <v>102</v>
      </c>
      <c r="EH86" t="s">
        <v>102</v>
      </c>
      <c r="EI86" t="s">
        <v>102</v>
      </c>
    </row>
    <row r="87" spans="1:139" x14ac:dyDescent="0.2">
      <c r="A87" t="s">
        <v>11</v>
      </c>
      <c r="B87" t="s">
        <v>31</v>
      </c>
      <c r="C87" t="s">
        <v>129</v>
      </c>
      <c r="D87" t="s">
        <v>8</v>
      </c>
      <c r="E87" t="s">
        <v>48</v>
      </c>
      <c r="F87" t="s">
        <v>111</v>
      </c>
      <c r="G87" t="s">
        <v>40</v>
      </c>
      <c r="H87" t="s">
        <v>48</v>
      </c>
      <c r="I87" t="s">
        <v>79</v>
      </c>
      <c r="J87" t="s">
        <v>32</v>
      </c>
      <c r="K87" t="s">
        <v>132</v>
      </c>
      <c r="L87" t="s">
        <v>1</v>
      </c>
      <c r="M87" t="s">
        <v>39</v>
      </c>
      <c r="N87" t="s">
        <v>39</v>
      </c>
      <c r="O87" t="s">
        <v>80</v>
      </c>
      <c r="P87" t="s">
        <v>80</v>
      </c>
      <c r="Q87" t="s">
        <v>51</v>
      </c>
      <c r="R87" t="s">
        <v>111</v>
      </c>
      <c r="S87" t="s">
        <v>31</v>
      </c>
      <c r="T87" t="s">
        <v>39</v>
      </c>
      <c r="U87" t="s">
        <v>129</v>
      </c>
      <c r="V87" t="s">
        <v>16</v>
      </c>
      <c r="W87" t="s">
        <v>89</v>
      </c>
      <c r="X87" t="s">
        <v>93</v>
      </c>
      <c r="Y87" t="s">
        <v>16</v>
      </c>
      <c r="Z87" t="s">
        <v>79</v>
      </c>
      <c r="AA87" t="s">
        <v>31</v>
      </c>
      <c r="AB87" t="s">
        <v>51</v>
      </c>
      <c r="AC87" t="s">
        <v>127</v>
      </c>
      <c r="AD87" t="s">
        <v>28</v>
      </c>
      <c r="AE87" t="s">
        <v>132</v>
      </c>
      <c r="AF87" t="s">
        <v>79</v>
      </c>
      <c r="AG87" t="s">
        <v>101</v>
      </c>
      <c r="AH87" t="s">
        <v>40</v>
      </c>
      <c r="AI87" t="s">
        <v>14</v>
      </c>
      <c r="AJ87" t="s">
        <v>19</v>
      </c>
      <c r="AK87" t="s">
        <v>48</v>
      </c>
      <c r="AL87" t="s">
        <v>48</v>
      </c>
      <c r="AM87" t="s">
        <v>36</v>
      </c>
      <c r="AN87" t="s">
        <v>100</v>
      </c>
      <c r="AO87" t="s">
        <v>33</v>
      </c>
      <c r="AP87" t="s">
        <v>2</v>
      </c>
      <c r="AQ87" t="s">
        <v>43</v>
      </c>
      <c r="AR87" t="s">
        <v>101</v>
      </c>
      <c r="AS87" t="s">
        <v>43</v>
      </c>
      <c r="AT87" t="s">
        <v>36</v>
      </c>
      <c r="AU87" t="s">
        <v>40</v>
      </c>
      <c r="AV87" t="s">
        <v>62</v>
      </c>
      <c r="AW87" t="s">
        <v>62</v>
      </c>
      <c r="AX87" t="s">
        <v>1</v>
      </c>
      <c r="AY87" t="s">
        <v>10</v>
      </c>
      <c r="AZ87" t="s">
        <v>43</v>
      </c>
      <c r="BA87" t="s">
        <v>14</v>
      </c>
      <c r="BB87" t="s">
        <v>106</v>
      </c>
      <c r="BC87" t="s">
        <v>89</v>
      </c>
      <c r="BD87" t="s">
        <v>2</v>
      </c>
      <c r="BE87" t="s">
        <v>74</v>
      </c>
      <c r="BF87" t="s">
        <v>74</v>
      </c>
      <c r="BG87" t="s">
        <v>29</v>
      </c>
      <c r="BH87" t="s">
        <v>28</v>
      </c>
      <c r="BI87" t="s">
        <v>28</v>
      </c>
      <c r="BJ87" t="s">
        <v>138</v>
      </c>
      <c r="BK87" t="s">
        <v>1</v>
      </c>
      <c r="BL87" t="s">
        <v>40</v>
      </c>
      <c r="BM87" t="s">
        <v>100</v>
      </c>
      <c r="BN87" t="s">
        <v>10</v>
      </c>
      <c r="BO87" t="s">
        <v>130</v>
      </c>
      <c r="BP87" t="s">
        <v>69</v>
      </c>
      <c r="BQ87" t="s">
        <v>5</v>
      </c>
      <c r="BR87" t="s">
        <v>116</v>
      </c>
      <c r="BS87" t="s">
        <v>43</v>
      </c>
      <c r="BT87" t="s">
        <v>128</v>
      </c>
      <c r="BU87" t="s">
        <v>105</v>
      </c>
      <c r="BV87" t="s">
        <v>33</v>
      </c>
      <c r="BW87" t="s">
        <v>106</v>
      </c>
      <c r="BX87" t="s">
        <v>105</v>
      </c>
      <c r="BY87" t="s">
        <v>105</v>
      </c>
      <c r="BZ87" t="s">
        <v>62</v>
      </c>
      <c r="CA87" t="s">
        <v>62</v>
      </c>
      <c r="CB87" t="s">
        <v>32</v>
      </c>
      <c r="CC87" t="s">
        <v>127</v>
      </c>
      <c r="CD87" t="s">
        <v>69</v>
      </c>
      <c r="CE87" t="s">
        <v>2</v>
      </c>
      <c r="CF87" t="s">
        <v>111</v>
      </c>
      <c r="CG87" t="s">
        <v>130</v>
      </c>
      <c r="CH87" t="s">
        <v>11</v>
      </c>
      <c r="CI87" t="s">
        <v>11</v>
      </c>
      <c r="CJ87" t="s">
        <v>91</v>
      </c>
      <c r="CK87" t="s">
        <v>52</v>
      </c>
      <c r="CL87" t="s">
        <v>128</v>
      </c>
      <c r="CM87" t="s">
        <v>32</v>
      </c>
      <c r="CN87" t="s">
        <v>29</v>
      </c>
      <c r="CO87" t="s">
        <v>28</v>
      </c>
      <c r="CP87" t="s">
        <v>36</v>
      </c>
      <c r="CQ87" t="s">
        <v>62</v>
      </c>
      <c r="CR87" t="s">
        <v>62</v>
      </c>
      <c r="CS87" t="s">
        <v>79</v>
      </c>
      <c r="CT87" t="s">
        <v>79</v>
      </c>
      <c r="CU87" t="s">
        <v>1</v>
      </c>
      <c r="CV87" t="s">
        <v>3</v>
      </c>
      <c r="CW87" t="s">
        <v>128</v>
      </c>
      <c r="CX87" t="s">
        <v>130</v>
      </c>
      <c r="CY87" t="s">
        <v>137</v>
      </c>
      <c r="CZ87" t="s">
        <v>116</v>
      </c>
      <c r="DA87" t="s">
        <v>127</v>
      </c>
      <c r="DB87" t="s">
        <v>105</v>
      </c>
      <c r="DC87" t="s">
        <v>10</v>
      </c>
      <c r="DD87" t="s">
        <v>138</v>
      </c>
      <c r="DE87" t="s">
        <v>91</v>
      </c>
      <c r="DF87" t="s">
        <v>118</v>
      </c>
      <c r="DG87" t="s">
        <v>36</v>
      </c>
      <c r="DH87" t="s">
        <v>73</v>
      </c>
      <c r="DI87" t="s">
        <v>137</v>
      </c>
      <c r="DJ87" t="s">
        <v>36</v>
      </c>
      <c r="DK87" t="s">
        <v>118</v>
      </c>
      <c r="DL87" t="s">
        <v>22</v>
      </c>
      <c r="DM87" t="s">
        <v>29</v>
      </c>
      <c r="DN87" t="s">
        <v>74</v>
      </c>
      <c r="DO87" t="s">
        <v>5</v>
      </c>
      <c r="DP87" t="s">
        <v>109</v>
      </c>
      <c r="DQ87" t="s">
        <v>95</v>
      </c>
      <c r="DR87" t="s">
        <v>123</v>
      </c>
      <c r="DS87" t="s">
        <v>116</v>
      </c>
      <c r="DT87" t="s">
        <v>62</v>
      </c>
      <c r="DU87" t="s">
        <v>138</v>
      </c>
      <c r="DV87" t="s">
        <v>138</v>
      </c>
      <c r="DW87" t="s">
        <v>134</v>
      </c>
      <c r="DX87" t="s">
        <v>35</v>
      </c>
      <c r="DY87" t="s">
        <v>95</v>
      </c>
      <c r="DZ87" t="s">
        <v>116</v>
      </c>
      <c r="EA87" t="s">
        <v>95</v>
      </c>
      <c r="EB87" t="s">
        <v>5</v>
      </c>
      <c r="EC87" t="s">
        <v>3</v>
      </c>
      <c r="ED87" t="s">
        <v>104</v>
      </c>
      <c r="EE87" t="s">
        <v>102</v>
      </c>
      <c r="EF87" t="s">
        <v>102</v>
      </c>
      <c r="EG87" t="s">
        <v>3</v>
      </c>
      <c r="EH87" t="s">
        <v>102</v>
      </c>
      <c r="EI87" t="s">
        <v>102</v>
      </c>
    </row>
    <row r="88" spans="1:139" x14ac:dyDescent="0.2">
      <c r="A88" t="s">
        <v>6</v>
      </c>
      <c r="B88" t="s">
        <v>28</v>
      </c>
      <c r="C88" t="s">
        <v>28</v>
      </c>
      <c r="D88" t="s">
        <v>14</v>
      </c>
      <c r="E88" t="s">
        <v>74</v>
      </c>
      <c r="F88" t="s">
        <v>29</v>
      </c>
      <c r="G88" t="s">
        <v>101</v>
      </c>
      <c r="H88" t="s">
        <v>29</v>
      </c>
      <c r="I88" t="s">
        <v>105</v>
      </c>
      <c r="J88" t="s">
        <v>128</v>
      </c>
      <c r="K88" t="s">
        <v>2</v>
      </c>
      <c r="L88" t="s">
        <v>102</v>
      </c>
      <c r="M88" t="s">
        <v>2</v>
      </c>
      <c r="N88" t="s">
        <v>2</v>
      </c>
      <c r="O88" t="s">
        <v>105</v>
      </c>
      <c r="P88" t="s">
        <v>105</v>
      </c>
      <c r="Q88" t="s">
        <v>74</v>
      </c>
      <c r="R88" t="s">
        <v>21</v>
      </c>
      <c r="S88" t="s">
        <v>28</v>
      </c>
      <c r="T88" t="s">
        <v>21</v>
      </c>
      <c r="U88" t="s">
        <v>74</v>
      </c>
      <c r="V88" t="s">
        <v>105</v>
      </c>
      <c r="W88" t="s">
        <v>128</v>
      </c>
      <c r="X88" t="s">
        <v>69</v>
      </c>
      <c r="Y88" t="s">
        <v>10</v>
      </c>
      <c r="Z88" t="s">
        <v>127</v>
      </c>
      <c r="AA88" t="s">
        <v>28</v>
      </c>
      <c r="AB88" t="s">
        <v>74</v>
      </c>
      <c r="AC88" t="s">
        <v>36</v>
      </c>
      <c r="AD88" t="s">
        <v>11</v>
      </c>
      <c r="AE88" t="s">
        <v>101</v>
      </c>
      <c r="AF88" t="s">
        <v>127</v>
      </c>
      <c r="AG88" t="s">
        <v>1</v>
      </c>
      <c r="AH88" t="s">
        <v>43</v>
      </c>
      <c r="AI88" t="s">
        <v>130</v>
      </c>
      <c r="AJ88" t="s">
        <v>130</v>
      </c>
      <c r="AK88" t="s">
        <v>29</v>
      </c>
      <c r="AL88" t="s">
        <v>29</v>
      </c>
      <c r="AM88" t="s">
        <v>109</v>
      </c>
      <c r="AN88" t="s">
        <v>67</v>
      </c>
      <c r="AO88" t="s">
        <v>10</v>
      </c>
      <c r="AP88" t="s">
        <v>1</v>
      </c>
      <c r="AQ88" t="s">
        <v>118</v>
      </c>
      <c r="AR88" t="s">
        <v>1</v>
      </c>
      <c r="AS88" t="s">
        <v>118</v>
      </c>
      <c r="AT88" t="s">
        <v>109</v>
      </c>
      <c r="AU88" t="s">
        <v>43</v>
      </c>
      <c r="AV88" t="s">
        <v>123</v>
      </c>
      <c r="AW88" t="s">
        <v>123</v>
      </c>
      <c r="AX88" t="s">
        <v>102</v>
      </c>
      <c r="AY88" t="s">
        <v>5</v>
      </c>
      <c r="AZ88" t="s">
        <v>118</v>
      </c>
      <c r="BA88" t="s">
        <v>130</v>
      </c>
      <c r="BB88" t="s">
        <v>128</v>
      </c>
      <c r="BC88" t="s">
        <v>128</v>
      </c>
      <c r="BD88" t="s">
        <v>62</v>
      </c>
      <c r="BE88" t="s">
        <v>11</v>
      </c>
      <c r="BF88" t="s">
        <v>11</v>
      </c>
      <c r="BG88" t="s">
        <v>62</v>
      </c>
      <c r="BH88" t="s">
        <v>11</v>
      </c>
      <c r="BI88" t="s">
        <v>11</v>
      </c>
      <c r="BJ88" t="s">
        <v>107</v>
      </c>
      <c r="BK88" t="s">
        <v>102</v>
      </c>
      <c r="BL88" t="s">
        <v>43</v>
      </c>
      <c r="BM88" t="s">
        <v>67</v>
      </c>
      <c r="BN88" t="s">
        <v>52</v>
      </c>
      <c r="BO88" t="s">
        <v>116</v>
      </c>
      <c r="BP88" t="s">
        <v>22</v>
      </c>
      <c r="BQ88" t="s">
        <v>107</v>
      </c>
      <c r="BR88" t="s">
        <v>6</v>
      </c>
      <c r="BS88" t="s">
        <v>36</v>
      </c>
      <c r="BT88" t="s">
        <v>138</v>
      </c>
      <c r="BU88" t="s">
        <v>100</v>
      </c>
      <c r="BV88" t="s">
        <v>10</v>
      </c>
      <c r="BW88" t="s">
        <v>130</v>
      </c>
      <c r="BX88" t="s">
        <v>100</v>
      </c>
      <c r="BY88" t="s">
        <v>100</v>
      </c>
      <c r="BZ88" t="s">
        <v>3</v>
      </c>
      <c r="CA88" t="s">
        <v>3</v>
      </c>
      <c r="CB88" t="s">
        <v>128</v>
      </c>
      <c r="CC88" t="s">
        <v>36</v>
      </c>
      <c r="CD88" t="s">
        <v>138</v>
      </c>
      <c r="CE88" t="s">
        <v>1</v>
      </c>
      <c r="CF88" t="s">
        <v>29</v>
      </c>
      <c r="CG88" t="s">
        <v>116</v>
      </c>
      <c r="CH88" t="s">
        <v>95</v>
      </c>
      <c r="CI88" t="s">
        <v>91</v>
      </c>
      <c r="CJ88" t="s">
        <v>6</v>
      </c>
      <c r="CK88" t="s">
        <v>84</v>
      </c>
      <c r="CL88" t="s">
        <v>137</v>
      </c>
      <c r="CM88" t="s">
        <v>128</v>
      </c>
      <c r="CN88" t="s">
        <v>62</v>
      </c>
      <c r="CO88" t="s">
        <v>11</v>
      </c>
      <c r="CP88" t="s">
        <v>35</v>
      </c>
      <c r="CQ88" t="s">
        <v>3</v>
      </c>
      <c r="CR88" t="s">
        <v>3</v>
      </c>
      <c r="CS88" t="s">
        <v>105</v>
      </c>
      <c r="CT88" t="s">
        <v>127</v>
      </c>
      <c r="CU88" t="s">
        <v>102</v>
      </c>
      <c r="CV88" t="s">
        <v>58</v>
      </c>
      <c r="CW88" t="s">
        <v>137</v>
      </c>
      <c r="CX88" t="s">
        <v>116</v>
      </c>
      <c r="CY88" t="s">
        <v>90</v>
      </c>
      <c r="CZ88" t="s">
        <v>90</v>
      </c>
      <c r="DA88" t="s">
        <v>36</v>
      </c>
      <c r="DB88" t="s">
        <v>36</v>
      </c>
      <c r="DC88" t="s">
        <v>5</v>
      </c>
      <c r="DD88" t="s">
        <v>107</v>
      </c>
      <c r="DE88" t="s">
        <v>6</v>
      </c>
      <c r="DF88" t="s">
        <v>134</v>
      </c>
      <c r="DG88" t="s">
        <v>35</v>
      </c>
      <c r="DH88" t="s">
        <v>90</v>
      </c>
      <c r="DI88" t="s">
        <v>90</v>
      </c>
      <c r="DJ88" t="s">
        <v>134</v>
      </c>
      <c r="DK88" t="s">
        <v>104</v>
      </c>
      <c r="DL88" t="s">
        <v>107</v>
      </c>
      <c r="DM88" t="s">
        <v>62</v>
      </c>
      <c r="DN88" t="s">
        <v>62</v>
      </c>
      <c r="DO88" t="s">
        <v>107</v>
      </c>
      <c r="DP88" t="s">
        <v>24</v>
      </c>
      <c r="DQ88" t="s">
        <v>6</v>
      </c>
      <c r="DR88" t="s">
        <v>58</v>
      </c>
      <c r="DS88" t="s">
        <v>6</v>
      </c>
      <c r="DT88" t="s">
        <v>123</v>
      </c>
      <c r="DU88" t="s">
        <v>90</v>
      </c>
      <c r="DV88" t="s">
        <v>90</v>
      </c>
      <c r="DW88" t="s">
        <v>24</v>
      </c>
      <c r="DX88" t="s">
        <v>24</v>
      </c>
      <c r="DY88" t="s">
        <v>6</v>
      </c>
      <c r="DZ88" t="s">
        <v>6</v>
      </c>
      <c r="EA88" t="s">
        <v>6</v>
      </c>
      <c r="EB88" t="s">
        <v>84</v>
      </c>
      <c r="EC88" t="s">
        <v>58</v>
      </c>
      <c r="ED88" t="s">
        <v>24</v>
      </c>
      <c r="EE88" t="s">
        <v>4</v>
      </c>
      <c r="EF88" t="s">
        <v>4</v>
      </c>
      <c r="EG88" t="s">
        <v>4</v>
      </c>
      <c r="EH88" t="s">
        <v>4</v>
      </c>
      <c r="EI88" t="s">
        <v>4</v>
      </c>
    </row>
    <row r="89" spans="1:139" x14ac:dyDescent="0.2">
      <c r="A89" t="s">
        <v>3</v>
      </c>
      <c r="B89" t="s">
        <v>33</v>
      </c>
      <c r="C89" t="s">
        <v>33</v>
      </c>
      <c r="D89" t="s">
        <v>80</v>
      </c>
      <c r="E89" t="s">
        <v>93</v>
      </c>
      <c r="F89" t="s">
        <v>89</v>
      </c>
      <c r="G89" t="s">
        <v>28</v>
      </c>
      <c r="H89" t="s">
        <v>32</v>
      </c>
      <c r="I89" t="s">
        <v>29</v>
      </c>
      <c r="J89" t="s">
        <v>43</v>
      </c>
      <c r="K89" t="s">
        <v>14</v>
      </c>
      <c r="L89" t="s">
        <v>116</v>
      </c>
      <c r="M89" t="s">
        <v>106</v>
      </c>
      <c r="N89" t="s">
        <v>19</v>
      </c>
      <c r="O89" t="s">
        <v>29</v>
      </c>
      <c r="P89" t="s">
        <v>29</v>
      </c>
      <c r="Q89" t="s">
        <v>33</v>
      </c>
      <c r="R89" t="s">
        <v>89</v>
      </c>
      <c r="S89" t="s">
        <v>16</v>
      </c>
      <c r="T89" t="s">
        <v>106</v>
      </c>
      <c r="U89" t="s">
        <v>33</v>
      </c>
      <c r="V89" t="s">
        <v>21</v>
      </c>
      <c r="W89" t="s">
        <v>127</v>
      </c>
      <c r="X89" t="s">
        <v>101</v>
      </c>
      <c r="Y89" t="s">
        <v>21</v>
      </c>
      <c r="Z89" t="s">
        <v>74</v>
      </c>
      <c r="AA89" t="s">
        <v>16</v>
      </c>
      <c r="AB89" t="s">
        <v>93</v>
      </c>
      <c r="AC89" t="s">
        <v>11</v>
      </c>
      <c r="AD89" t="s">
        <v>10</v>
      </c>
      <c r="AE89" t="s">
        <v>14</v>
      </c>
      <c r="AF89" t="s">
        <v>74</v>
      </c>
      <c r="AG89" t="s">
        <v>11</v>
      </c>
      <c r="AH89" t="s">
        <v>28</v>
      </c>
      <c r="AI89" t="s">
        <v>105</v>
      </c>
      <c r="AJ89" t="s">
        <v>105</v>
      </c>
      <c r="AK89" t="s">
        <v>32</v>
      </c>
      <c r="AL89" t="s">
        <v>32</v>
      </c>
      <c r="AM89" t="s">
        <v>123</v>
      </c>
      <c r="AN89" t="s">
        <v>3</v>
      </c>
      <c r="AO89" t="s">
        <v>2</v>
      </c>
      <c r="AP89" t="s">
        <v>130</v>
      </c>
      <c r="AQ89" t="s">
        <v>11</v>
      </c>
      <c r="AR89" t="s">
        <v>130</v>
      </c>
      <c r="AS89" t="s">
        <v>11</v>
      </c>
      <c r="AT89" t="s">
        <v>123</v>
      </c>
      <c r="AU89" t="s">
        <v>28</v>
      </c>
      <c r="AV89" t="s">
        <v>138</v>
      </c>
      <c r="AW89" t="s">
        <v>138</v>
      </c>
      <c r="AX89" t="s">
        <v>91</v>
      </c>
      <c r="AY89" t="s">
        <v>62</v>
      </c>
      <c r="AZ89" t="s">
        <v>11</v>
      </c>
      <c r="BA89" t="s">
        <v>105</v>
      </c>
      <c r="BB89" t="s">
        <v>127</v>
      </c>
      <c r="BC89" t="s">
        <v>43</v>
      </c>
      <c r="BD89" t="s">
        <v>130</v>
      </c>
      <c r="BE89" t="s">
        <v>10</v>
      </c>
      <c r="BF89" t="s">
        <v>69</v>
      </c>
      <c r="BG89" t="s">
        <v>128</v>
      </c>
      <c r="BH89" t="s">
        <v>10</v>
      </c>
      <c r="BI89" t="s">
        <v>105</v>
      </c>
      <c r="BJ89" t="s">
        <v>102</v>
      </c>
      <c r="BK89" t="s">
        <v>116</v>
      </c>
      <c r="BL89" t="s">
        <v>28</v>
      </c>
      <c r="BM89" t="s">
        <v>123</v>
      </c>
      <c r="BN89" t="s">
        <v>62</v>
      </c>
      <c r="BO89" t="s">
        <v>36</v>
      </c>
      <c r="BP89" t="s">
        <v>1</v>
      </c>
      <c r="BQ89" t="s">
        <v>102</v>
      </c>
      <c r="BR89" t="s">
        <v>67</v>
      </c>
      <c r="BS89" t="s">
        <v>11</v>
      </c>
      <c r="BT89" t="s">
        <v>118</v>
      </c>
      <c r="BU89" t="s">
        <v>62</v>
      </c>
      <c r="BV89" t="s">
        <v>2</v>
      </c>
      <c r="BW89" t="s">
        <v>127</v>
      </c>
      <c r="BX89" t="s">
        <v>62</v>
      </c>
      <c r="BY89" t="s">
        <v>62</v>
      </c>
      <c r="BZ89" t="s">
        <v>73</v>
      </c>
      <c r="CA89" t="s">
        <v>137</v>
      </c>
      <c r="CB89" t="s">
        <v>43</v>
      </c>
      <c r="CC89" t="s">
        <v>62</v>
      </c>
      <c r="CD89" t="s">
        <v>1</v>
      </c>
      <c r="CE89" t="s">
        <v>130</v>
      </c>
      <c r="CF89" t="s">
        <v>32</v>
      </c>
      <c r="CG89" t="s">
        <v>100</v>
      </c>
      <c r="CH89" t="s">
        <v>5</v>
      </c>
      <c r="CI89" t="s">
        <v>52</v>
      </c>
      <c r="CJ89" t="s">
        <v>84</v>
      </c>
      <c r="CK89" t="s">
        <v>3</v>
      </c>
      <c r="CL89" t="s">
        <v>36</v>
      </c>
      <c r="CM89" t="s">
        <v>43</v>
      </c>
      <c r="CN89" t="s">
        <v>128</v>
      </c>
      <c r="CO89" t="s">
        <v>10</v>
      </c>
      <c r="CP89" t="s">
        <v>95</v>
      </c>
      <c r="CQ89" t="s">
        <v>137</v>
      </c>
      <c r="CR89" t="s">
        <v>116</v>
      </c>
      <c r="CS89" t="s">
        <v>29</v>
      </c>
      <c r="CT89" t="s">
        <v>74</v>
      </c>
      <c r="CU89" t="s">
        <v>116</v>
      </c>
      <c r="CV89" t="s">
        <v>90</v>
      </c>
      <c r="CW89" t="s">
        <v>36</v>
      </c>
      <c r="CX89" t="s">
        <v>100</v>
      </c>
      <c r="CY89" t="s">
        <v>35</v>
      </c>
      <c r="CZ89" t="s">
        <v>109</v>
      </c>
      <c r="DA89" t="s">
        <v>11</v>
      </c>
      <c r="DB89" t="s">
        <v>62</v>
      </c>
      <c r="DC89" t="s">
        <v>1</v>
      </c>
      <c r="DD89" t="s">
        <v>104</v>
      </c>
      <c r="DE89" t="s">
        <v>67</v>
      </c>
      <c r="DF89" t="s">
        <v>95</v>
      </c>
      <c r="DG89" t="s">
        <v>123</v>
      </c>
      <c r="DH89" t="s">
        <v>134</v>
      </c>
      <c r="DI89" t="s">
        <v>35</v>
      </c>
      <c r="DJ89" t="s">
        <v>95</v>
      </c>
      <c r="DK89" t="s">
        <v>91</v>
      </c>
      <c r="DL89" t="s">
        <v>102</v>
      </c>
      <c r="DM89" t="s">
        <v>128</v>
      </c>
      <c r="DN89" t="s">
        <v>69</v>
      </c>
      <c r="DO89" t="s">
        <v>102</v>
      </c>
      <c r="DP89" t="s">
        <v>58</v>
      </c>
      <c r="DQ89" t="s">
        <v>107</v>
      </c>
      <c r="DR89" t="s">
        <v>90</v>
      </c>
      <c r="DS89" t="s">
        <v>109</v>
      </c>
      <c r="DT89" t="s">
        <v>138</v>
      </c>
      <c r="DU89" t="s">
        <v>134</v>
      </c>
      <c r="DV89" t="s">
        <v>104</v>
      </c>
      <c r="DW89" t="s">
        <v>6</v>
      </c>
      <c r="DX89" t="s">
        <v>6</v>
      </c>
      <c r="DY89" t="s">
        <v>107</v>
      </c>
      <c r="DZ89" t="s">
        <v>67</v>
      </c>
      <c r="EA89" t="s">
        <v>84</v>
      </c>
      <c r="EB89" t="s">
        <v>3</v>
      </c>
      <c r="EC89" t="s">
        <v>90</v>
      </c>
      <c r="ED89" t="s">
        <v>6</v>
      </c>
      <c r="EE89" t="s">
        <v>6</v>
      </c>
      <c r="EF89" t="s">
        <v>6</v>
      </c>
      <c r="EG89" t="s">
        <v>90</v>
      </c>
      <c r="EH89" t="s">
        <v>6</v>
      </c>
      <c r="EI89" t="s">
        <v>6</v>
      </c>
    </row>
    <row r="90" spans="1:139" x14ac:dyDescent="0.2">
      <c r="A90" t="s">
        <v>69</v>
      </c>
      <c r="B90" t="s">
        <v>49</v>
      </c>
      <c r="C90" t="s">
        <v>18</v>
      </c>
      <c r="D90" t="s">
        <v>81</v>
      </c>
      <c r="E90" t="s">
        <v>31</v>
      </c>
      <c r="F90" t="s">
        <v>129</v>
      </c>
      <c r="G90" t="s">
        <v>111</v>
      </c>
      <c r="H90" t="s">
        <v>31</v>
      </c>
      <c r="I90" t="s">
        <v>40</v>
      </c>
      <c r="J90" t="s">
        <v>16</v>
      </c>
      <c r="K90" t="s">
        <v>48</v>
      </c>
      <c r="L90" t="s">
        <v>62</v>
      </c>
      <c r="M90" t="s">
        <v>48</v>
      </c>
      <c r="N90" t="s">
        <v>48</v>
      </c>
      <c r="O90" t="s">
        <v>40</v>
      </c>
      <c r="P90" t="s">
        <v>40</v>
      </c>
      <c r="Q90" t="s">
        <v>18</v>
      </c>
      <c r="R90" t="s">
        <v>51</v>
      </c>
      <c r="S90" t="s">
        <v>49</v>
      </c>
      <c r="T90" t="s">
        <v>51</v>
      </c>
      <c r="U90" t="s">
        <v>18</v>
      </c>
      <c r="V90" t="s">
        <v>79</v>
      </c>
      <c r="W90" t="s">
        <v>33</v>
      </c>
      <c r="X90" t="s">
        <v>80</v>
      </c>
      <c r="Y90" t="s">
        <v>79</v>
      </c>
      <c r="Z90" t="s">
        <v>132</v>
      </c>
      <c r="AA90" t="s">
        <v>49</v>
      </c>
      <c r="AB90" t="s">
        <v>8</v>
      </c>
      <c r="AC90" t="s">
        <v>2</v>
      </c>
      <c r="AD90" t="s">
        <v>106</v>
      </c>
      <c r="AE90" t="s">
        <v>111</v>
      </c>
      <c r="AF90" t="s">
        <v>132</v>
      </c>
      <c r="AG90" t="s">
        <v>21</v>
      </c>
      <c r="AH90" t="s">
        <v>39</v>
      </c>
      <c r="AI90" t="s">
        <v>32</v>
      </c>
      <c r="AJ90" t="s">
        <v>32</v>
      </c>
      <c r="AK90" t="s">
        <v>31</v>
      </c>
      <c r="AL90" t="s">
        <v>31</v>
      </c>
      <c r="AM90" t="s">
        <v>1</v>
      </c>
      <c r="AN90" t="s">
        <v>36</v>
      </c>
      <c r="AO90" t="s">
        <v>79</v>
      </c>
      <c r="AP90" t="s">
        <v>29</v>
      </c>
      <c r="AQ90" t="s">
        <v>2</v>
      </c>
      <c r="AR90" t="s">
        <v>29</v>
      </c>
      <c r="AS90" t="s">
        <v>21</v>
      </c>
      <c r="AT90" t="s">
        <v>118</v>
      </c>
      <c r="AU90" t="s">
        <v>39</v>
      </c>
      <c r="AV90" t="s">
        <v>11</v>
      </c>
      <c r="AW90" t="s">
        <v>11</v>
      </c>
      <c r="AX90" t="s">
        <v>62</v>
      </c>
      <c r="AY90" t="s">
        <v>127</v>
      </c>
      <c r="AZ90" t="s">
        <v>21</v>
      </c>
      <c r="BA90" t="s">
        <v>89</v>
      </c>
      <c r="BB90" t="s">
        <v>93</v>
      </c>
      <c r="BC90" t="s">
        <v>33</v>
      </c>
      <c r="BD90" t="s">
        <v>74</v>
      </c>
      <c r="BE90" t="s">
        <v>14</v>
      </c>
      <c r="BF90" t="s">
        <v>14</v>
      </c>
      <c r="BG90" t="s">
        <v>28</v>
      </c>
      <c r="BH90" t="s">
        <v>19</v>
      </c>
      <c r="BI90" t="s">
        <v>89</v>
      </c>
      <c r="BJ90" t="s">
        <v>100</v>
      </c>
      <c r="BK90" t="s">
        <v>62</v>
      </c>
      <c r="BL90" t="s">
        <v>39</v>
      </c>
      <c r="BM90" t="s">
        <v>118</v>
      </c>
      <c r="BN90" t="s">
        <v>127</v>
      </c>
      <c r="BO90" t="s">
        <v>128</v>
      </c>
      <c r="BP90" t="s">
        <v>105</v>
      </c>
      <c r="BQ90" t="s">
        <v>103</v>
      </c>
      <c r="BR90" t="s">
        <v>73</v>
      </c>
      <c r="BS90" t="s">
        <v>2</v>
      </c>
      <c r="BT90" t="s">
        <v>10</v>
      </c>
      <c r="BU90" t="s">
        <v>43</v>
      </c>
      <c r="BV90" t="s">
        <v>79</v>
      </c>
      <c r="BW90" t="s">
        <v>93</v>
      </c>
      <c r="BX90" t="s">
        <v>43</v>
      </c>
      <c r="BY90" t="s">
        <v>127</v>
      </c>
      <c r="BZ90" t="s">
        <v>11</v>
      </c>
      <c r="CA90" t="s">
        <v>11</v>
      </c>
      <c r="CB90" t="s">
        <v>33</v>
      </c>
      <c r="CC90" t="s">
        <v>101</v>
      </c>
      <c r="CD90" t="s">
        <v>105</v>
      </c>
      <c r="CE90" t="s">
        <v>29</v>
      </c>
      <c r="CF90" t="s">
        <v>129</v>
      </c>
      <c r="CG90" t="s">
        <v>128</v>
      </c>
      <c r="CH90" t="s">
        <v>130</v>
      </c>
      <c r="CI90" t="s">
        <v>128</v>
      </c>
      <c r="CJ90" t="s">
        <v>137</v>
      </c>
      <c r="CK90" t="s">
        <v>36</v>
      </c>
      <c r="CL90" t="s">
        <v>69</v>
      </c>
      <c r="CM90" t="s">
        <v>16</v>
      </c>
      <c r="CN90" t="s">
        <v>28</v>
      </c>
      <c r="CO90" t="s">
        <v>106</v>
      </c>
      <c r="CP90" t="s">
        <v>1</v>
      </c>
      <c r="CQ90" t="s">
        <v>11</v>
      </c>
      <c r="CR90" t="s">
        <v>62</v>
      </c>
      <c r="CS90" t="s">
        <v>40</v>
      </c>
      <c r="CT90" t="s">
        <v>40</v>
      </c>
      <c r="CU90" t="s">
        <v>62</v>
      </c>
      <c r="CV90" t="s">
        <v>95</v>
      </c>
      <c r="CW90" t="s">
        <v>10</v>
      </c>
      <c r="CX90" t="s">
        <v>128</v>
      </c>
      <c r="CY90" t="s">
        <v>22</v>
      </c>
      <c r="CZ90" t="s">
        <v>138</v>
      </c>
      <c r="DA90" t="s">
        <v>101</v>
      </c>
      <c r="DB90" t="s">
        <v>43</v>
      </c>
      <c r="DC90" t="s">
        <v>105</v>
      </c>
      <c r="DD90" t="s">
        <v>52</v>
      </c>
      <c r="DE90" t="s">
        <v>137</v>
      </c>
      <c r="DF90" t="s">
        <v>62</v>
      </c>
      <c r="DG90" t="s">
        <v>1</v>
      </c>
      <c r="DH90" t="s">
        <v>5</v>
      </c>
      <c r="DI90" t="s">
        <v>5</v>
      </c>
      <c r="DJ90" t="s">
        <v>1</v>
      </c>
      <c r="DK90" t="s">
        <v>62</v>
      </c>
      <c r="DL90" t="s">
        <v>100</v>
      </c>
      <c r="DM90" t="s">
        <v>28</v>
      </c>
      <c r="DN90" t="s">
        <v>28</v>
      </c>
      <c r="DO90" t="s">
        <v>100</v>
      </c>
      <c r="DP90" t="s">
        <v>102</v>
      </c>
      <c r="DQ90" t="s">
        <v>116</v>
      </c>
      <c r="DR90" t="s">
        <v>95</v>
      </c>
      <c r="DS90" t="s">
        <v>138</v>
      </c>
      <c r="DT90" t="s">
        <v>11</v>
      </c>
      <c r="DU90" t="s">
        <v>5</v>
      </c>
      <c r="DV90" t="s">
        <v>52</v>
      </c>
      <c r="DW90" t="s">
        <v>3</v>
      </c>
      <c r="DX90" t="s">
        <v>102</v>
      </c>
      <c r="DY90" t="s">
        <v>116</v>
      </c>
      <c r="DZ90" t="s">
        <v>138</v>
      </c>
      <c r="EA90" t="s">
        <v>116</v>
      </c>
      <c r="EB90" t="s">
        <v>36</v>
      </c>
      <c r="EC90" t="s">
        <v>95</v>
      </c>
      <c r="ED90" t="s">
        <v>3</v>
      </c>
      <c r="EE90" t="s">
        <v>3</v>
      </c>
      <c r="EF90" t="s">
        <v>3</v>
      </c>
      <c r="EG90" t="s">
        <v>123</v>
      </c>
      <c r="EH90" t="s">
        <v>123</v>
      </c>
      <c r="EI90" t="s">
        <v>123</v>
      </c>
    </row>
    <row r="91" spans="1:139" x14ac:dyDescent="0.2">
      <c r="A91" t="s">
        <v>135</v>
      </c>
      <c r="B91" t="s">
        <v>13</v>
      </c>
      <c r="C91" t="s">
        <v>110</v>
      </c>
      <c r="D91" t="s">
        <v>46</v>
      </c>
      <c r="E91" t="s">
        <v>72</v>
      </c>
      <c r="F91" t="s">
        <v>42</v>
      </c>
      <c r="G91" t="s">
        <v>124</v>
      </c>
      <c r="H91" t="s">
        <v>72</v>
      </c>
      <c r="I91" t="s">
        <v>26</v>
      </c>
      <c r="J91" t="s">
        <v>135</v>
      </c>
      <c r="K91" t="s">
        <v>70</v>
      </c>
      <c r="L91" t="s">
        <v>28</v>
      </c>
      <c r="M91" t="s">
        <v>70</v>
      </c>
      <c r="N91" t="s">
        <v>70</v>
      </c>
      <c r="O91" t="s">
        <v>26</v>
      </c>
      <c r="P91" t="s">
        <v>26</v>
      </c>
      <c r="Q91" t="s">
        <v>122</v>
      </c>
      <c r="R91" t="s">
        <v>71</v>
      </c>
      <c r="S91" t="s">
        <v>13</v>
      </c>
      <c r="T91" t="s">
        <v>71</v>
      </c>
      <c r="U91" t="s">
        <v>110</v>
      </c>
      <c r="V91" t="s">
        <v>136</v>
      </c>
      <c r="W91" t="s">
        <v>86</v>
      </c>
      <c r="X91" t="s">
        <v>135</v>
      </c>
      <c r="Y91" t="s">
        <v>136</v>
      </c>
      <c r="Z91" t="s">
        <v>47</v>
      </c>
      <c r="AA91" t="s">
        <v>13</v>
      </c>
      <c r="AB91" t="s">
        <v>122</v>
      </c>
      <c r="AC91" t="s">
        <v>111</v>
      </c>
      <c r="AD91" t="s">
        <v>81</v>
      </c>
      <c r="AE91" t="s">
        <v>124</v>
      </c>
      <c r="AF91" t="s">
        <v>47</v>
      </c>
      <c r="AG91" t="s">
        <v>48</v>
      </c>
      <c r="AH91" t="s">
        <v>54</v>
      </c>
      <c r="AI91" t="s">
        <v>114</v>
      </c>
      <c r="AJ91" t="s">
        <v>114</v>
      </c>
      <c r="AK91" t="s">
        <v>72</v>
      </c>
      <c r="AL91" t="s">
        <v>72</v>
      </c>
      <c r="AM91" t="s">
        <v>2</v>
      </c>
      <c r="AN91" t="s">
        <v>101</v>
      </c>
      <c r="AO91" t="s">
        <v>96</v>
      </c>
      <c r="AP91" t="s">
        <v>51</v>
      </c>
      <c r="AQ91" t="s">
        <v>48</v>
      </c>
      <c r="AR91" t="s">
        <v>51</v>
      </c>
      <c r="AS91" t="s">
        <v>48</v>
      </c>
      <c r="AT91" t="s">
        <v>2</v>
      </c>
      <c r="AU91" t="s">
        <v>25</v>
      </c>
      <c r="AV91" t="s">
        <v>106</v>
      </c>
      <c r="AW91" t="s">
        <v>19</v>
      </c>
      <c r="AX91" t="s">
        <v>74</v>
      </c>
      <c r="AY91" t="s">
        <v>40</v>
      </c>
      <c r="AZ91" t="s">
        <v>48</v>
      </c>
      <c r="BA91" t="s">
        <v>76</v>
      </c>
      <c r="BB91" t="s">
        <v>114</v>
      </c>
      <c r="BC91" t="s">
        <v>86</v>
      </c>
      <c r="BD91" t="s">
        <v>31</v>
      </c>
      <c r="BE91" t="s">
        <v>49</v>
      </c>
      <c r="BF91" t="s">
        <v>49</v>
      </c>
      <c r="BG91" t="s">
        <v>18</v>
      </c>
      <c r="BH91" t="s">
        <v>81</v>
      </c>
      <c r="BI91" t="s">
        <v>81</v>
      </c>
      <c r="BJ91" t="s">
        <v>127</v>
      </c>
      <c r="BK91" t="s">
        <v>74</v>
      </c>
      <c r="BL91" t="s">
        <v>25</v>
      </c>
      <c r="BM91" t="s">
        <v>2</v>
      </c>
      <c r="BN91" t="s">
        <v>40</v>
      </c>
      <c r="BO91" t="s">
        <v>33</v>
      </c>
      <c r="BP91" t="s">
        <v>79</v>
      </c>
      <c r="BQ91" t="s">
        <v>43</v>
      </c>
      <c r="BR91" t="s">
        <v>69</v>
      </c>
      <c r="BS91" t="s">
        <v>111</v>
      </c>
      <c r="BT91" t="s">
        <v>79</v>
      </c>
      <c r="BU91" t="s">
        <v>132</v>
      </c>
      <c r="BV91" t="s">
        <v>136</v>
      </c>
      <c r="BW91" t="s">
        <v>114</v>
      </c>
      <c r="BX91" t="s">
        <v>132</v>
      </c>
      <c r="BY91" t="s">
        <v>40</v>
      </c>
      <c r="BZ91" t="s">
        <v>14</v>
      </c>
      <c r="CA91" t="s">
        <v>28</v>
      </c>
      <c r="CB91" t="s">
        <v>113</v>
      </c>
      <c r="CC91" t="s">
        <v>39</v>
      </c>
      <c r="CD91" t="s">
        <v>79</v>
      </c>
      <c r="CE91" t="s">
        <v>129</v>
      </c>
      <c r="CF91" t="s">
        <v>42</v>
      </c>
      <c r="CG91" t="s">
        <v>93</v>
      </c>
      <c r="CH91" t="s">
        <v>89</v>
      </c>
      <c r="CI91" t="s">
        <v>32</v>
      </c>
      <c r="CJ91" t="s">
        <v>128</v>
      </c>
      <c r="CK91" t="s">
        <v>43</v>
      </c>
      <c r="CL91" t="s">
        <v>16</v>
      </c>
      <c r="CM91" t="s">
        <v>135</v>
      </c>
      <c r="CN91" t="s">
        <v>18</v>
      </c>
      <c r="CO91" t="s">
        <v>81</v>
      </c>
      <c r="CP91" t="s">
        <v>21</v>
      </c>
      <c r="CQ91" t="s">
        <v>28</v>
      </c>
      <c r="CR91" t="s">
        <v>28</v>
      </c>
      <c r="CS91" t="s">
        <v>26</v>
      </c>
      <c r="CT91" t="s">
        <v>26</v>
      </c>
      <c r="CU91" t="s">
        <v>74</v>
      </c>
      <c r="CV91" t="s">
        <v>11</v>
      </c>
      <c r="CW91" t="s">
        <v>16</v>
      </c>
      <c r="CX91" t="s">
        <v>33</v>
      </c>
      <c r="CY91" t="s">
        <v>10</v>
      </c>
      <c r="CZ91" t="s">
        <v>10</v>
      </c>
      <c r="DA91" t="s">
        <v>39</v>
      </c>
      <c r="DB91" t="s">
        <v>39</v>
      </c>
      <c r="DC91" t="s">
        <v>40</v>
      </c>
      <c r="DD91" t="s">
        <v>105</v>
      </c>
      <c r="DE91" t="s">
        <v>69</v>
      </c>
      <c r="DF91" t="s">
        <v>29</v>
      </c>
      <c r="DG91" t="s">
        <v>21</v>
      </c>
      <c r="DH91" t="s">
        <v>105</v>
      </c>
      <c r="DI91" t="s">
        <v>105</v>
      </c>
      <c r="DJ91" t="s">
        <v>29</v>
      </c>
      <c r="DK91" t="s">
        <v>29</v>
      </c>
      <c r="DL91" t="s">
        <v>127</v>
      </c>
      <c r="DM91" t="s">
        <v>8</v>
      </c>
      <c r="DN91" t="s">
        <v>49</v>
      </c>
      <c r="DO91" t="s">
        <v>127</v>
      </c>
      <c r="DP91" t="s">
        <v>62</v>
      </c>
      <c r="DQ91" t="s">
        <v>128</v>
      </c>
      <c r="DR91" t="s">
        <v>130</v>
      </c>
      <c r="DS91" t="s">
        <v>10</v>
      </c>
      <c r="DT91" t="s">
        <v>14</v>
      </c>
      <c r="DU91" t="s">
        <v>105</v>
      </c>
      <c r="DV91" t="s">
        <v>105</v>
      </c>
      <c r="DW91" t="s">
        <v>62</v>
      </c>
      <c r="DX91" t="s">
        <v>62</v>
      </c>
      <c r="DY91" t="s">
        <v>128</v>
      </c>
      <c r="DZ91" t="s">
        <v>10</v>
      </c>
      <c r="EA91" t="s">
        <v>128</v>
      </c>
      <c r="EB91" t="s">
        <v>43</v>
      </c>
      <c r="EC91" t="s">
        <v>130</v>
      </c>
      <c r="ED91" t="s">
        <v>62</v>
      </c>
      <c r="EE91" t="s">
        <v>11</v>
      </c>
      <c r="EF91" t="s">
        <v>62</v>
      </c>
      <c r="EG91" t="s">
        <v>11</v>
      </c>
      <c r="EH91" t="s">
        <v>11</v>
      </c>
      <c r="EI91" t="s">
        <v>11</v>
      </c>
    </row>
    <row r="92" spans="1:139" x14ac:dyDescent="0.2">
      <c r="A92" t="s">
        <v>132</v>
      </c>
      <c r="B92" t="s">
        <v>25</v>
      </c>
      <c r="C92" t="s">
        <v>47</v>
      </c>
      <c r="D92" t="s">
        <v>124</v>
      </c>
      <c r="E92" t="s">
        <v>26</v>
      </c>
      <c r="F92" t="s">
        <v>136</v>
      </c>
      <c r="G92" t="s">
        <v>135</v>
      </c>
      <c r="H92" t="s">
        <v>26</v>
      </c>
      <c r="I92" t="s">
        <v>76</v>
      </c>
      <c r="J92" t="s">
        <v>8</v>
      </c>
      <c r="K92" t="s">
        <v>135</v>
      </c>
      <c r="L92" t="s">
        <v>127</v>
      </c>
      <c r="M92" t="s">
        <v>96</v>
      </c>
      <c r="N92" t="s">
        <v>96</v>
      </c>
      <c r="O92" t="s">
        <v>81</v>
      </c>
      <c r="P92" t="s">
        <v>81</v>
      </c>
      <c r="Q92" t="s">
        <v>47</v>
      </c>
      <c r="R92" t="s">
        <v>136</v>
      </c>
      <c r="S92" t="s">
        <v>54</v>
      </c>
      <c r="T92" t="s">
        <v>136</v>
      </c>
      <c r="U92" t="s">
        <v>47</v>
      </c>
      <c r="V92" t="s">
        <v>81</v>
      </c>
      <c r="W92" t="s">
        <v>31</v>
      </c>
      <c r="X92" t="s">
        <v>49</v>
      </c>
      <c r="Y92" t="s">
        <v>81</v>
      </c>
      <c r="Z92" t="s">
        <v>114</v>
      </c>
      <c r="AA92" t="s">
        <v>25</v>
      </c>
      <c r="AB92" t="s">
        <v>26</v>
      </c>
      <c r="AC92" t="s">
        <v>16</v>
      </c>
      <c r="AD92" t="s">
        <v>48</v>
      </c>
      <c r="AE92" t="s">
        <v>135</v>
      </c>
      <c r="AF92" t="s">
        <v>114</v>
      </c>
      <c r="AG92" t="s">
        <v>79</v>
      </c>
      <c r="AH92" t="s">
        <v>113</v>
      </c>
      <c r="AI92" t="s">
        <v>51</v>
      </c>
      <c r="AJ92" t="s">
        <v>51</v>
      </c>
      <c r="AK92" t="s">
        <v>26</v>
      </c>
      <c r="AL92" t="s">
        <v>26</v>
      </c>
      <c r="AM92" t="s">
        <v>10</v>
      </c>
      <c r="AN92" t="s">
        <v>128</v>
      </c>
      <c r="AO92" t="s">
        <v>49</v>
      </c>
      <c r="AP92" t="s">
        <v>79</v>
      </c>
      <c r="AQ92" t="s">
        <v>80</v>
      </c>
      <c r="AR92" t="s">
        <v>79</v>
      </c>
      <c r="AS92" t="s">
        <v>79</v>
      </c>
      <c r="AT92" t="s">
        <v>10</v>
      </c>
      <c r="AU92" t="s">
        <v>86</v>
      </c>
      <c r="AV92" t="s">
        <v>2</v>
      </c>
      <c r="AW92" t="s">
        <v>2</v>
      </c>
      <c r="AX92" t="s">
        <v>105</v>
      </c>
      <c r="AY92" t="s">
        <v>89</v>
      </c>
      <c r="AZ92" t="s">
        <v>80</v>
      </c>
      <c r="BA92" t="s">
        <v>48</v>
      </c>
      <c r="BB92" t="s">
        <v>31</v>
      </c>
      <c r="BC92" t="s">
        <v>31</v>
      </c>
      <c r="BD92" t="s">
        <v>40</v>
      </c>
      <c r="BE92" t="s">
        <v>39</v>
      </c>
      <c r="BF92" t="s">
        <v>39</v>
      </c>
      <c r="BG92" t="s">
        <v>132</v>
      </c>
      <c r="BH92" t="s">
        <v>111</v>
      </c>
      <c r="BI92" t="s">
        <v>48</v>
      </c>
      <c r="BJ92" t="s">
        <v>130</v>
      </c>
      <c r="BK92" t="s">
        <v>127</v>
      </c>
      <c r="BL92" t="s">
        <v>86</v>
      </c>
      <c r="BM92" t="s">
        <v>69</v>
      </c>
      <c r="BN92" t="s">
        <v>32</v>
      </c>
      <c r="BO92" t="s">
        <v>74</v>
      </c>
      <c r="BP92" t="s">
        <v>106</v>
      </c>
      <c r="BQ92" t="s">
        <v>128</v>
      </c>
      <c r="BR92" t="s">
        <v>62</v>
      </c>
      <c r="BS92" t="s">
        <v>16</v>
      </c>
      <c r="BT92" t="s">
        <v>14</v>
      </c>
      <c r="BU92" t="s">
        <v>93</v>
      </c>
      <c r="BV92" t="s">
        <v>81</v>
      </c>
      <c r="BW92" t="s">
        <v>129</v>
      </c>
      <c r="BX92" t="s">
        <v>93</v>
      </c>
      <c r="BY92" t="s">
        <v>32</v>
      </c>
      <c r="BZ92" t="s">
        <v>101</v>
      </c>
      <c r="CA92" t="s">
        <v>43</v>
      </c>
      <c r="CB92" t="s">
        <v>8</v>
      </c>
      <c r="CC92" t="s">
        <v>33</v>
      </c>
      <c r="CD92" t="s">
        <v>19</v>
      </c>
      <c r="CE92" t="s">
        <v>79</v>
      </c>
      <c r="CF92" t="s">
        <v>136</v>
      </c>
      <c r="CG92" t="s">
        <v>74</v>
      </c>
      <c r="CH92" t="s">
        <v>21</v>
      </c>
      <c r="CI92" t="s">
        <v>29</v>
      </c>
      <c r="CJ92" t="s">
        <v>62</v>
      </c>
      <c r="CK92" t="s">
        <v>128</v>
      </c>
      <c r="CL92" t="s">
        <v>28</v>
      </c>
      <c r="CM92" t="s">
        <v>18</v>
      </c>
      <c r="CN92" t="s">
        <v>132</v>
      </c>
      <c r="CO92" t="s">
        <v>111</v>
      </c>
      <c r="CP92" t="s">
        <v>10</v>
      </c>
      <c r="CQ92" t="s">
        <v>43</v>
      </c>
      <c r="CR92" t="s">
        <v>43</v>
      </c>
      <c r="CS92" t="s">
        <v>114</v>
      </c>
      <c r="CT92" t="s">
        <v>114</v>
      </c>
      <c r="CU92" t="s">
        <v>127</v>
      </c>
      <c r="CV92" t="s">
        <v>118</v>
      </c>
      <c r="CW92" t="s">
        <v>28</v>
      </c>
      <c r="CX92" t="s">
        <v>74</v>
      </c>
      <c r="CY92" t="s">
        <v>11</v>
      </c>
      <c r="CZ92" t="s">
        <v>11</v>
      </c>
      <c r="DA92" t="s">
        <v>33</v>
      </c>
      <c r="DB92" t="s">
        <v>33</v>
      </c>
      <c r="DC92" t="s">
        <v>89</v>
      </c>
      <c r="DD92" t="s">
        <v>130</v>
      </c>
      <c r="DE92" t="s">
        <v>62</v>
      </c>
      <c r="DF92" t="s">
        <v>105</v>
      </c>
      <c r="DG92" t="s">
        <v>10</v>
      </c>
      <c r="DH92" t="s">
        <v>11</v>
      </c>
      <c r="DI92" t="s">
        <v>11</v>
      </c>
      <c r="DJ92" t="s">
        <v>105</v>
      </c>
      <c r="DK92" t="s">
        <v>105</v>
      </c>
      <c r="DL92" t="s">
        <v>130</v>
      </c>
      <c r="DM92" t="s">
        <v>40</v>
      </c>
      <c r="DN92" t="s">
        <v>39</v>
      </c>
      <c r="DO92" t="s">
        <v>128</v>
      </c>
      <c r="DP92" t="s">
        <v>5</v>
      </c>
      <c r="DQ92" t="s">
        <v>62</v>
      </c>
      <c r="DR92" t="s">
        <v>1</v>
      </c>
      <c r="DS92" t="s">
        <v>11</v>
      </c>
      <c r="DT92" t="s">
        <v>101</v>
      </c>
      <c r="DU92" t="s">
        <v>130</v>
      </c>
      <c r="DV92" t="s">
        <v>130</v>
      </c>
      <c r="DW92" t="s">
        <v>100</v>
      </c>
      <c r="DX92" t="s">
        <v>52</v>
      </c>
      <c r="DY92" t="s">
        <v>62</v>
      </c>
      <c r="DZ92" t="s">
        <v>11</v>
      </c>
      <c r="EA92" t="s">
        <v>62</v>
      </c>
      <c r="EB92" t="s">
        <v>128</v>
      </c>
      <c r="EC92" t="s">
        <v>1</v>
      </c>
      <c r="ED92" t="s">
        <v>100</v>
      </c>
      <c r="EE92" t="s">
        <v>36</v>
      </c>
      <c r="EF92" t="s">
        <v>36</v>
      </c>
      <c r="EG92" t="s">
        <v>118</v>
      </c>
      <c r="EH92" t="s">
        <v>36</v>
      </c>
      <c r="EI92" t="s">
        <v>36</v>
      </c>
    </row>
    <row r="93" spans="1:139" x14ac:dyDescent="0.2">
      <c r="A93" t="s">
        <v>129</v>
      </c>
      <c r="B93" t="s">
        <v>70</v>
      </c>
      <c r="C93" t="s">
        <v>70</v>
      </c>
      <c r="D93" t="s">
        <v>71</v>
      </c>
      <c r="E93" t="s">
        <v>54</v>
      </c>
      <c r="F93" t="s">
        <v>47</v>
      </c>
      <c r="G93" t="s">
        <v>136</v>
      </c>
      <c r="H93" t="s">
        <v>25</v>
      </c>
      <c r="I93" t="s">
        <v>86</v>
      </c>
      <c r="J93" t="s">
        <v>81</v>
      </c>
      <c r="K93" t="s">
        <v>26</v>
      </c>
      <c r="L93" t="s">
        <v>2</v>
      </c>
      <c r="M93" t="s">
        <v>26</v>
      </c>
      <c r="N93" t="s">
        <v>26</v>
      </c>
      <c r="O93" t="s">
        <v>86</v>
      </c>
      <c r="P93" t="s">
        <v>86</v>
      </c>
      <c r="Q93" t="s">
        <v>124</v>
      </c>
      <c r="R93" t="s">
        <v>47</v>
      </c>
      <c r="S93" t="s">
        <v>71</v>
      </c>
      <c r="T93" t="s">
        <v>26</v>
      </c>
      <c r="U93" t="s">
        <v>124</v>
      </c>
      <c r="V93" t="s">
        <v>114</v>
      </c>
      <c r="W93" t="s">
        <v>49</v>
      </c>
      <c r="X93" t="s">
        <v>81</v>
      </c>
      <c r="Y93" t="s">
        <v>114</v>
      </c>
      <c r="Z93" t="s">
        <v>135</v>
      </c>
      <c r="AA93" t="s">
        <v>70</v>
      </c>
      <c r="AB93" t="s">
        <v>124</v>
      </c>
      <c r="AC93" t="s">
        <v>79</v>
      </c>
      <c r="AD93" t="s">
        <v>31</v>
      </c>
      <c r="AE93" t="s">
        <v>136</v>
      </c>
      <c r="AF93" t="s">
        <v>135</v>
      </c>
      <c r="AG93" t="s">
        <v>40</v>
      </c>
      <c r="AH93" t="s">
        <v>136</v>
      </c>
      <c r="AI93" t="s">
        <v>8</v>
      </c>
      <c r="AJ93" t="s">
        <v>18</v>
      </c>
      <c r="AK93" t="s">
        <v>25</v>
      </c>
      <c r="AL93" t="s">
        <v>54</v>
      </c>
      <c r="AM93" t="s">
        <v>105</v>
      </c>
      <c r="AN93" t="s">
        <v>10</v>
      </c>
      <c r="AO93" t="s">
        <v>76</v>
      </c>
      <c r="AP93" t="s">
        <v>132</v>
      </c>
      <c r="AQ93" t="s">
        <v>40</v>
      </c>
      <c r="AR93" t="s">
        <v>40</v>
      </c>
      <c r="AS93" t="s">
        <v>40</v>
      </c>
      <c r="AT93" t="s">
        <v>105</v>
      </c>
      <c r="AU93" t="s">
        <v>96</v>
      </c>
      <c r="AV93" t="s">
        <v>29</v>
      </c>
      <c r="AW93" t="s">
        <v>29</v>
      </c>
      <c r="AX93" t="s">
        <v>43</v>
      </c>
      <c r="AY93" t="s">
        <v>33</v>
      </c>
      <c r="AZ93" t="s">
        <v>40</v>
      </c>
      <c r="BA93" t="s">
        <v>31</v>
      </c>
      <c r="BB93" t="s">
        <v>49</v>
      </c>
      <c r="BC93" t="s">
        <v>49</v>
      </c>
      <c r="BD93" t="s">
        <v>39</v>
      </c>
      <c r="BE93" t="s">
        <v>51</v>
      </c>
      <c r="BF93" t="s">
        <v>48</v>
      </c>
      <c r="BG93" t="s">
        <v>48</v>
      </c>
      <c r="BH93" t="s">
        <v>51</v>
      </c>
      <c r="BI93" t="s">
        <v>31</v>
      </c>
      <c r="BJ93" t="s">
        <v>128</v>
      </c>
      <c r="BK93" t="s">
        <v>101</v>
      </c>
      <c r="BL93" t="s">
        <v>96</v>
      </c>
      <c r="BM93" t="s">
        <v>105</v>
      </c>
      <c r="BN93" t="s">
        <v>33</v>
      </c>
      <c r="BO93" t="s">
        <v>14</v>
      </c>
      <c r="BP93" t="s">
        <v>93</v>
      </c>
      <c r="BQ93" t="s">
        <v>10</v>
      </c>
      <c r="BR93" t="s">
        <v>11</v>
      </c>
      <c r="BS93" t="s">
        <v>79</v>
      </c>
      <c r="BT93" t="s">
        <v>32</v>
      </c>
      <c r="BU93" t="s">
        <v>80</v>
      </c>
      <c r="BV93" t="s">
        <v>114</v>
      </c>
      <c r="BW93" t="s">
        <v>18</v>
      </c>
      <c r="BX93" t="s">
        <v>16</v>
      </c>
      <c r="BY93" t="s">
        <v>16</v>
      </c>
      <c r="BZ93" t="s">
        <v>21</v>
      </c>
      <c r="CA93" t="s">
        <v>21</v>
      </c>
      <c r="CB93" t="s">
        <v>81</v>
      </c>
      <c r="CC93" t="s">
        <v>79</v>
      </c>
      <c r="CD93" t="s">
        <v>32</v>
      </c>
      <c r="CE93" t="s">
        <v>132</v>
      </c>
      <c r="CF93" t="s">
        <v>25</v>
      </c>
      <c r="CG93" t="s">
        <v>28</v>
      </c>
      <c r="CH93" t="s">
        <v>74</v>
      </c>
      <c r="CI93" t="s">
        <v>28</v>
      </c>
      <c r="CJ93" t="s">
        <v>11</v>
      </c>
      <c r="CK93" t="s">
        <v>10</v>
      </c>
      <c r="CL93" t="s">
        <v>106</v>
      </c>
      <c r="CM93" t="s">
        <v>81</v>
      </c>
      <c r="CN93" t="s">
        <v>111</v>
      </c>
      <c r="CO93" t="s">
        <v>129</v>
      </c>
      <c r="CP93" t="s">
        <v>127</v>
      </c>
      <c r="CQ93" t="s">
        <v>2</v>
      </c>
      <c r="CR93" t="s">
        <v>2</v>
      </c>
      <c r="CS93" t="s">
        <v>113</v>
      </c>
      <c r="CT93" t="s">
        <v>135</v>
      </c>
      <c r="CU93" t="s">
        <v>101</v>
      </c>
      <c r="CV93" t="s">
        <v>62</v>
      </c>
      <c r="CW93" t="s">
        <v>106</v>
      </c>
      <c r="CX93" t="s">
        <v>14</v>
      </c>
      <c r="CY93" t="s">
        <v>130</v>
      </c>
      <c r="CZ93" t="s">
        <v>130</v>
      </c>
      <c r="DA93" t="s">
        <v>79</v>
      </c>
      <c r="DB93" t="s">
        <v>79</v>
      </c>
      <c r="DC93" t="s">
        <v>33</v>
      </c>
      <c r="DD93" t="s">
        <v>128</v>
      </c>
      <c r="DE93" t="s">
        <v>11</v>
      </c>
      <c r="DF93" t="s">
        <v>43</v>
      </c>
      <c r="DG93" t="s">
        <v>127</v>
      </c>
      <c r="DH93" t="s">
        <v>128</v>
      </c>
      <c r="DI93" t="s">
        <v>128</v>
      </c>
      <c r="DJ93" t="s">
        <v>127</v>
      </c>
      <c r="DK93" t="s">
        <v>43</v>
      </c>
      <c r="DL93" t="s">
        <v>69</v>
      </c>
      <c r="DM93" t="s">
        <v>111</v>
      </c>
      <c r="DN93" t="s">
        <v>48</v>
      </c>
      <c r="DO93" t="s">
        <v>69</v>
      </c>
      <c r="DP93" t="s">
        <v>36</v>
      </c>
      <c r="DQ93" t="s">
        <v>11</v>
      </c>
      <c r="DR93" t="s">
        <v>62</v>
      </c>
      <c r="DS93" t="s">
        <v>130</v>
      </c>
      <c r="DT93" t="s">
        <v>29</v>
      </c>
      <c r="DU93" t="s">
        <v>128</v>
      </c>
      <c r="DV93" t="s">
        <v>128</v>
      </c>
      <c r="DW93" t="s">
        <v>36</v>
      </c>
      <c r="DX93" t="s">
        <v>36</v>
      </c>
      <c r="DY93" t="s">
        <v>11</v>
      </c>
      <c r="DZ93" t="s">
        <v>130</v>
      </c>
      <c r="EA93" t="s">
        <v>11</v>
      </c>
      <c r="EB93" t="s">
        <v>10</v>
      </c>
      <c r="EC93" t="s">
        <v>62</v>
      </c>
      <c r="ED93" t="s">
        <v>118</v>
      </c>
      <c r="EE93" t="s">
        <v>1</v>
      </c>
      <c r="EF93" t="s">
        <v>118</v>
      </c>
      <c r="EG93" t="s">
        <v>62</v>
      </c>
      <c r="EH93" t="s">
        <v>1</v>
      </c>
      <c r="EI93" t="s">
        <v>1</v>
      </c>
    </row>
    <row r="94" spans="1:139" x14ac:dyDescent="0.2">
      <c r="A94" t="s">
        <v>116</v>
      </c>
      <c r="B94" t="s">
        <v>79</v>
      </c>
      <c r="C94" t="s">
        <v>79</v>
      </c>
      <c r="D94" t="s">
        <v>40</v>
      </c>
      <c r="E94" t="s">
        <v>80</v>
      </c>
      <c r="F94" t="s">
        <v>33</v>
      </c>
      <c r="G94" t="s">
        <v>89</v>
      </c>
      <c r="H94" t="s">
        <v>16</v>
      </c>
      <c r="I94" t="s">
        <v>28</v>
      </c>
      <c r="J94" t="s">
        <v>21</v>
      </c>
      <c r="K94" t="s">
        <v>32</v>
      </c>
      <c r="L94" t="s">
        <v>138</v>
      </c>
      <c r="M94" t="s">
        <v>93</v>
      </c>
      <c r="N94" t="s">
        <v>93</v>
      </c>
      <c r="O94" t="s">
        <v>28</v>
      </c>
      <c r="P94" t="s">
        <v>28</v>
      </c>
      <c r="Q94" t="s">
        <v>79</v>
      </c>
      <c r="R94" t="s">
        <v>33</v>
      </c>
      <c r="S94" t="s">
        <v>40</v>
      </c>
      <c r="T94" t="s">
        <v>33</v>
      </c>
      <c r="U94" t="s">
        <v>79</v>
      </c>
      <c r="V94" t="s">
        <v>28</v>
      </c>
      <c r="W94" t="s">
        <v>2</v>
      </c>
      <c r="X94" t="s">
        <v>29</v>
      </c>
      <c r="Y94" t="s">
        <v>74</v>
      </c>
      <c r="Z94" t="s">
        <v>19</v>
      </c>
      <c r="AA94" t="s">
        <v>79</v>
      </c>
      <c r="AB94" t="s">
        <v>79</v>
      </c>
      <c r="AC94" t="s">
        <v>130</v>
      </c>
      <c r="AD94" t="s">
        <v>127</v>
      </c>
      <c r="AE94" t="s">
        <v>32</v>
      </c>
      <c r="AF94" t="s">
        <v>14</v>
      </c>
      <c r="AG94" t="s">
        <v>128</v>
      </c>
      <c r="AH94" t="s">
        <v>89</v>
      </c>
      <c r="AI94" t="s">
        <v>43</v>
      </c>
      <c r="AJ94" t="s">
        <v>101</v>
      </c>
      <c r="AK94" t="s">
        <v>16</v>
      </c>
      <c r="AL94" t="s">
        <v>80</v>
      </c>
      <c r="AM94" t="s">
        <v>116</v>
      </c>
      <c r="AN94" t="s">
        <v>95</v>
      </c>
      <c r="AO94" t="s">
        <v>29</v>
      </c>
      <c r="AP94" t="s">
        <v>128</v>
      </c>
      <c r="AQ94" t="s">
        <v>128</v>
      </c>
      <c r="AR94" t="s">
        <v>128</v>
      </c>
      <c r="AS94" t="s">
        <v>128</v>
      </c>
      <c r="AT94" t="s">
        <v>91</v>
      </c>
      <c r="AU94" t="s">
        <v>106</v>
      </c>
      <c r="AV94" t="s">
        <v>100</v>
      </c>
      <c r="AW94" t="s">
        <v>100</v>
      </c>
      <c r="AX94" t="s">
        <v>73</v>
      </c>
      <c r="AY94" t="s">
        <v>11</v>
      </c>
      <c r="AZ94" t="s">
        <v>128</v>
      </c>
      <c r="BA94" t="s">
        <v>43</v>
      </c>
      <c r="BB94" t="s">
        <v>2</v>
      </c>
      <c r="BC94" t="s">
        <v>2</v>
      </c>
      <c r="BD94" t="s">
        <v>69</v>
      </c>
      <c r="BE94" t="s">
        <v>105</v>
      </c>
      <c r="BF94" t="s">
        <v>105</v>
      </c>
      <c r="BG94" t="s">
        <v>105</v>
      </c>
      <c r="BH94" t="s">
        <v>127</v>
      </c>
      <c r="BI94" t="s">
        <v>43</v>
      </c>
      <c r="BJ94" t="s">
        <v>3</v>
      </c>
      <c r="BK94" t="s">
        <v>138</v>
      </c>
      <c r="BL94" t="s">
        <v>106</v>
      </c>
      <c r="BM94" t="s">
        <v>91</v>
      </c>
      <c r="BN94" t="s">
        <v>11</v>
      </c>
      <c r="BO94" t="s">
        <v>1</v>
      </c>
      <c r="BP94" t="s">
        <v>62</v>
      </c>
      <c r="BQ94" t="s">
        <v>123</v>
      </c>
      <c r="BR94" t="s">
        <v>134</v>
      </c>
      <c r="BS94" t="s">
        <v>130</v>
      </c>
      <c r="BT94" t="s">
        <v>62</v>
      </c>
      <c r="BU94" t="s">
        <v>11</v>
      </c>
      <c r="BV94" t="s">
        <v>74</v>
      </c>
      <c r="BW94" t="s">
        <v>101</v>
      </c>
      <c r="BX94" t="s">
        <v>11</v>
      </c>
      <c r="BY94" t="s">
        <v>11</v>
      </c>
      <c r="BZ94" t="s">
        <v>5</v>
      </c>
      <c r="CA94" t="s">
        <v>5</v>
      </c>
      <c r="CB94" t="s">
        <v>21</v>
      </c>
      <c r="CC94" t="s">
        <v>130</v>
      </c>
      <c r="CD94" t="s">
        <v>62</v>
      </c>
      <c r="CE94" t="s">
        <v>69</v>
      </c>
      <c r="CF94" t="s">
        <v>16</v>
      </c>
      <c r="CG94" t="s">
        <v>118</v>
      </c>
      <c r="CH94" t="s">
        <v>36</v>
      </c>
      <c r="CI94" t="s">
        <v>36</v>
      </c>
      <c r="CJ94" t="s">
        <v>35</v>
      </c>
      <c r="CK94" t="s">
        <v>95</v>
      </c>
      <c r="CL94" t="s">
        <v>1</v>
      </c>
      <c r="CM94" t="s">
        <v>21</v>
      </c>
      <c r="CN94" t="s">
        <v>10</v>
      </c>
      <c r="CO94" t="s">
        <v>127</v>
      </c>
      <c r="CP94" t="s">
        <v>116</v>
      </c>
      <c r="CQ94" t="s">
        <v>5</v>
      </c>
      <c r="CR94" t="s">
        <v>22</v>
      </c>
      <c r="CS94" t="s">
        <v>28</v>
      </c>
      <c r="CT94" t="s">
        <v>14</v>
      </c>
      <c r="CU94" t="s">
        <v>138</v>
      </c>
      <c r="CV94" t="s">
        <v>107</v>
      </c>
      <c r="CW94" t="s">
        <v>1</v>
      </c>
      <c r="CX94" t="s">
        <v>118</v>
      </c>
      <c r="CY94" t="s">
        <v>102</v>
      </c>
      <c r="CZ94" t="s">
        <v>102</v>
      </c>
      <c r="DA94" t="s">
        <v>130</v>
      </c>
      <c r="DB94" t="s">
        <v>11</v>
      </c>
      <c r="DC94" t="s">
        <v>62</v>
      </c>
      <c r="DD94" t="s">
        <v>3</v>
      </c>
      <c r="DE94" t="s">
        <v>134</v>
      </c>
      <c r="DF94" t="s">
        <v>137</v>
      </c>
      <c r="DG94" t="s">
        <v>116</v>
      </c>
      <c r="DH94" t="s">
        <v>3</v>
      </c>
      <c r="DI94" t="s">
        <v>102</v>
      </c>
      <c r="DJ94" t="s">
        <v>116</v>
      </c>
      <c r="DK94" t="s">
        <v>137</v>
      </c>
      <c r="DL94" t="s">
        <v>123</v>
      </c>
      <c r="DM94" t="s">
        <v>10</v>
      </c>
      <c r="DN94" t="s">
        <v>105</v>
      </c>
      <c r="DO94" t="s">
        <v>123</v>
      </c>
      <c r="DP94" t="s">
        <v>6</v>
      </c>
      <c r="DQ94" t="s">
        <v>109</v>
      </c>
      <c r="DR94" t="s">
        <v>84</v>
      </c>
      <c r="DS94" t="s">
        <v>102</v>
      </c>
      <c r="DT94" t="s">
        <v>52</v>
      </c>
      <c r="DU94" t="s">
        <v>3</v>
      </c>
      <c r="DV94" t="s">
        <v>3</v>
      </c>
      <c r="DW94" t="s">
        <v>90</v>
      </c>
      <c r="DX94" t="s">
        <v>6</v>
      </c>
      <c r="DY94" t="s">
        <v>109</v>
      </c>
      <c r="DZ94" t="s">
        <v>104</v>
      </c>
      <c r="EA94" t="s">
        <v>35</v>
      </c>
      <c r="EB94" t="s">
        <v>123</v>
      </c>
      <c r="EC94" t="s">
        <v>84</v>
      </c>
      <c r="ED94" t="s">
        <v>90</v>
      </c>
      <c r="EE94" t="s">
        <v>90</v>
      </c>
      <c r="EF94" t="s">
        <v>90</v>
      </c>
      <c r="EG94" t="s">
        <v>107</v>
      </c>
      <c r="EH94" t="s">
        <v>107</v>
      </c>
      <c r="EI94" t="s">
        <v>107</v>
      </c>
    </row>
    <row r="95" spans="1:139" x14ac:dyDescent="0.2">
      <c r="A95" t="s">
        <v>36</v>
      </c>
      <c r="B95" t="s">
        <v>39</v>
      </c>
      <c r="C95" t="s">
        <v>39</v>
      </c>
      <c r="D95" t="s">
        <v>111</v>
      </c>
      <c r="E95" t="s">
        <v>40</v>
      </c>
      <c r="F95" t="s">
        <v>40</v>
      </c>
      <c r="G95" t="s">
        <v>16</v>
      </c>
      <c r="H95" t="s">
        <v>40</v>
      </c>
      <c r="I95" t="s">
        <v>32</v>
      </c>
      <c r="J95" t="s">
        <v>28</v>
      </c>
      <c r="K95" t="s">
        <v>79</v>
      </c>
      <c r="L95" t="s">
        <v>36</v>
      </c>
      <c r="M95" t="s">
        <v>79</v>
      </c>
      <c r="N95" t="s">
        <v>79</v>
      </c>
      <c r="O95" t="s">
        <v>89</v>
      </c>
      <c r="P95" t="s">
        <v>89</v>
      </c>
      <c r="Q95" t="s">
        <v>132</v>
      </c>
      <c r="R95" t="s">
        <v>79</v>
      </c>
      <c r="S95" t="s">
        <v>111</v>
      </c>
      <c r="T95" t="s">
        <v>79</v>
      </c>
      <c r="U95" t="s">
        <v>132</v>
      </c>
      <c r="V95" t="s">
        <v>89</v>
      </c>
      <c r="W95" t="s">
        <v>74</v>
      </c>
      <c r="X95" t="s">
        <v>14</v>
      </c>
      <c r="Y95" t="s">
        <v>106</v>
      </c>
      <c r="Z95" t="s">
        <v>33</v>
      </c>
      <c r="AA95" t="s">
        <v>39</v>
      </c>
      <c r="AB95" t="s">
        <v>132</v>
      </c>
      <c r="AC95" t="s">
        <v>10</v>
      </c>
      <c r="AD95" t="s">
        <v>21</v>
      </c>
      <c r="AE95" t="s">
        <v>80</v>
      </c>
      <c r="AF95" t="s">
        <v>93</v>
      </c>
      <c r="AG95" t="s">
        <v>105</v>
      </c>
      <c r="AH95" t="s">
        <v>16</v>
      </c>
      <c r="AI95" t="s">
        <v>29</v>
      </c>
      <c r="AJ95" t="s">
        <v>29</v>
      </c>
      <c r="AK95" t="s">
        <v>40</v>
      </c>
      <c r="AL95" t="s">
        <v>40</v>
      </c>
      <c r="AM95" t="s">
        <v>138</v>
      </c>
      <c r="AN95" t="s">
        <v>137</v>
      </c>
      <c r="AO95" t="s">
        <v>14</v>
      </c>
      <c r="AP95" t="s">
        <v>105</v>
      </c>
      <c r="AQ95" t="s">
        <v>10</v>
      </c>
      <c r="AR95" t="s">
        <v>105</v>
      </c>
      <c r="AS95" t="s">
        <v>10</v>
      </c>
      <c r="AT95" t="s">
        <v>138</v>
      </c>
      <c r="AU95" t="s">
        <v>33</v>
      </c>
      <c r="AV95" t="s">
        <v>1</v>
      </c>
      <c r="AW95" t="s">
        <v>118</v>
      </c>
      <c r="AX95" t="s">
        <v>100</v>
      </c>
      <c r="AY95" t="s">
        <v>130</v>
      </c>
      <c r="AZ95" t="s">
        <v>10</v>
      </c>
      <c r="BA95" t="s">
        <v>29</v>
      </c>
      <c r="BB95" t="s">
        <v>74</v>
      </c>
      <c r="BC95" t="s">
        <v>28</v>
      </c>
      <c r="BD95" t="s">
        <v>127</v>
      </c>
      <c r="BE95" t="s">
        <v>2</v>
      </c>
      <c r="BF95" t="s">
        <v>101</v>
      </c>
      <c r="BG95" t="s">
        <v>43</v>
      </c>
      <c r="BH95" t="s">
        <v>2</v>
      </c>
      <c r="BI95" t="s">
        <v>21</v>
      </c>
      <c r="BJ95" t="s">
        <v>91</v>
      </c>
      <c r="BK95" t="s">
        <v>100</v>
      </c>
      <c r="BL95" t="s">
        <v>33</v>
      </c>
      <c r="BM95" t="s">
        <v>138</v>
      </c>
      <c r="BN95" t="s">
        <v>128</v>
      </c>
      <c r="BO95" t="s">
        <v>62</v>
      </c>
      <c r="BP95" t="s">
        <v>130</v>
      </c>
      <c r="BQ95" t="s">
        <v>116</v>
      </c>
      <c r="BR95" t="s">
        <v>3</v>
      </c>
      <c r="BS95" t="s">
        <v>10</v>
      </c>
      <c r="BT95" t="s">
        <v>11</v>
      </c>
      <c r="BU95" t="s">
        <v>128</v>
      </c>
      <c r="BV95" t="s">
        <v>106</v>
      </c>
      <c r="BW95" t="s">
        <v>74</v>
      </c>
      <c r="BX95" t="s">
        <v>128</v>
      </c>
      <c r="BY95" t="s">
        <v>128</v>
      </c>
      <c r="BZ95" t="s">
        <v>37</v>
      </c>
      <c r="CA95" t="s">
        <v>36</v>
      </c>
      <c r="CB95" t="s">
        <v>28</v>
      </c>
      <c r="CC95" t="s">
        <v>69</v>
      </c>
      <c r="CD95" t="s">
        <v>11</v>
      </c>
      <c r="CE95" t="s">
        <v>105</v>
      </c>
      <c r="CF95" t="s">
        <v>40</v>
      </c>
      <c r="CG95" t="s">
        <v>62</v>
      </c>
      <c r="CH95" t="s">
        <v>1</v>
      </c>
      <c r="CI95" t="s">
        <v>62</v>
      </c>
      <c r="CJ95" t="s">
        <v>3</v>
      </c>
      <c r="CK95" t="s">
        <v>137</v>
      </c>
      <c r="CL95" t="s">
        <v>11</v>
      </c>
      <c r="CM95" t="s">
        <v>28</v>
      </c>
      <c r="CN95" t="s">
        <v>43</v>
      </c>
      <c r="CO95" t="s">
        <v>2</v>
      </c>
      <c r="CP95" t="s">
        <v>5</v>
      </c>
      <c r="CQ95" t="s">
        <v>36</v>
      </c>
      <c r="CR95" t="s">
        <v>36</v>
      </c>
      <c r="CS95" t="s">
        <v>32</v>
      </c>
      <c r="CT95" t="s">
        <v>93</v>
      </c>
      <c r="CU95" t="s">
        <v>100</v>
      </c>
      <c r="CV95" t="s">
        <v>35</v>
      </c>
      <c r="CW95" t="s">
        <v>11</v>
      </c>
      <c r="CX95" t="s">
        <v>62</v>
      </c>
      <c r="CY95" t="s">
        <v>123</v>
      </c>
      <c r="CZ95" t="s">
        <v>123</v>
      </c>
      <c r="DA95" t="s">
        <v>69</v>
      </c>
      <c r="DB95" t="s">
        <v>128</v>
      </c>
      <c r="DC95" t="s">
        <v>130</v>
      </c>
      <c r="DD95" t="s">
        <v>91</v>
      </c>
      <c r="DE95" t="s">
        <v>3</v>
      </c>
      <c r="DF95" t="s">
        <v>5</v>
      </c>
      <c r="DG95" t="s">
        <v>22</v>
      </c>
      <c r="DH95" t="s">
        <v>95</v>
      </c>
      <c r="DI95" t="s">
        <v>95</v>
      </c>
      <c r="DJ95" t="s">
        <v>5</v>
      </c>
      <c r="DK95" t="s">
        <v>52</v>
      </c>
      <c r="DL95" t="s">
        <v>116</v>
      </c>
      <c r="DM95" t="s">
        <v>43</v>
      </c>
      <c r="DN95" t="s">
        <v>101</v>
      </c>
      <c r="DO95" t="s">
        <v>116</v>
      </c>
      <c r="DP95" t="s">
        <v>107</v>
      </c>
      <c r="DQ95" t="s">
        <v>102</v>
      </c>
      <c r="DR95" t="s">
        <v>134</v>
      </c>
      <c r="DS95" t="s">
        <v>123</v>
      </c>
      <c r="DT95" t="s">
        <v>118</v>
      </c>
      <c r="DU95" t="s">
        <v>95</v>
      </c>
      <c r="DV95" t="s">
        <v>91</v>
      </c>
      <c r="DW95" t="s">
        <v>84</v>
      </c>
      <c r="DX95" t="s">
        <v>107</v>
      </c>
      <c r="DY95" t="s">
        <v>102</v>
      </c>
      <c r="DZ95" t="s">
        <v>123</v>
      </c>
      <c r="EA95" t="s">
        <v>3</v>
      </c>
      <c r="EB95" t="s">
        <v>116</v>
      </c>
      <c r="EC95" t="s">
        <v>134</v>
      </c>
      <c r="ED95" t="s">
        <v>84</v>
      </c>
      <c r="EE95" t="s">
        <v>67</v>
      </c>
      <c r="EF95" t="s">
        <v>67</v>
      </c>
      <c r="EG95" t="s">
        <v>35</v>
      </c>
      <c r="EH95" t="s">
        <v>109</v>
      </c>
      <c r="EI95" t="s">
        <v>67</v>
      </c>
    </row>
    <row r="96" spans="1:139" x14ac:dyDescent="0.2">
      <c r="A96" t="s">
        <v>37</v>
      </c>
      <c r="B96" t="s">
        <v>39</v>
      </c>
      <c r="C96" t="s">
        <v>132</v>
      </c>
      <c r="D96" t="s">
        <v>111</v>
      </c>
      <c r="E96" t="s">
        <v>40</v>
      </c>
      <c r="F96" t="s">
        <v>79</v>
      </c>
      <c r="G96" t="s">
        <v>16</v>
      </c>
      <c r="H96" t="s">
        <v>40</v>
      </c>
      <c r="I96" t="s">
        <v>89</v>
      </c>
      <c r="J96" t="s">
        <v>28</v>
      </c>
      <c r="K96" t="s">
        <v>80</v>
      </c>
      <c r="L96" t="s">
        <v>100</v>
      </c>
      <c r="M96" t="s">
        <v>79</v>
      </c>
      <c r="N96" t="s">
        <v>79</v>
      </c>
      <c r="O96" t="s">
        <v>89</v>
      </c>
      <c r="P96" t="s">
        <v>89</v>
      </c>
      <c r="Q96" t="s">
        <v>132</v>
      </c>
      <c r="R96" t="s">
        <v>79</v>
      </c>
      <c r="S96" t="s">
        <v>39</v>
      </c>
      <c r="T96" t="s">
        <v>79</v>
      </c>
      <c r="U96" t="s">
        <v>132</v>
      </c>
      <c r="V96" t="s">
        <v>106</v>
      </c>
      <c r="W96" t="s">
        <v>74</v>
      </c>
      <c r="X96" t="s">
        <v>28</v>
      </c>
      <c r="Y96" t="s">
        <v>106</v>
      </c>
      <c r="Z96" t="s">
        <v>93</v>
      </c>
      <c r="AA96" t="s">
        <v>39</v>
      </c>
      <c r="AB96" t="s">
        <v>40</v>
      </c>
      <c r="AC96" t="s">
        <v>69</v>
      </c>
      <c r="AD96" t="s">
        <v>2</v>
      </c>
      <c r="AE96" t="s">
        <v>16</v>
      </c>
      <c r="AF96" t="s">
        <v>93</v>
      </c>
      <c r="AG96" t="s">
        <v>10</v>
      </c>
      <c r="AH96" t="s">
        <v>33</v>
      </c>
      <c r="AI96" t="s">
        <v>29</v>
      </c>
      <c r="AJ96" t="s">
        <v>29</v>
      </c>
      <c r="AK96" t="s">
        <v>40</v>
      </c>
      <c r="AL96" t="s">
        <v>40</v>
      </c>
      <c r="AM96" t="s">
        <v>138</v>
      </c>
      <c r="AN96" t="s">
        <v>137</v>
      </c>
      <c r="AO96" t="s">
        <v>14</v>
      </c>
      <c r="AP96" t="s">
        <v>105</v>
      </c>
      <c r="AQ96" t="s">
        <v>10</v>
      </c>
      <c r="AR96" t="s">
        <v>105</v>
      </c>
      <c r="AS96" t="s">
        <v>10</v>
      </c>
      <c r="AT96" t="s">
        <v>138</v>
      </c>
      <c r="AU96" t="s">
        <v>33</v>
      </c>
      <c r="AV96" t="s">
        <v>118</v>
      </c>
      <c r="AW96" t="s">
        <v>118</v>
      </c>
      <c r="AX96" t="s">
        <v>52</v>
      </c>
      <c r="AY96" t="s">
        <v>130</v>
      </c>
      <c r="AZ96" t="s">
        <v>10</v>
      </c>
      <c r="BA96" t="s">
        <v>21</v>
      </c>
      <c r="BB96" t="s">
        <v>74</v>
      </c>
      <c r="BC96" t="s">
        <v>74</v>
      </c>
      <c r="BD96" t="s">
        <v>105</v>
      </c>
      <c r="BE96" t="s">
        <v>101</v>
      </c>
      <c r="BF96" t="s">
        <v>101</v>
      </c>
      <c r="BG96" t="s">
        <v>43</v>
      </c>
      <c r="BH96" t="s">
        <v>2</v>
      </c>
      <c r="BI96" t="s">
        <v>21</v>
      </c>
      <c r="BJ96" t="s">
        <v>91</v>
      </c>
      <c r="BK96" t="s">
        <v>100</v>
      </c>
      <c r="BL96" t="s">
        <v>33</v>
      </c>
      <c r="BM96" t="s">
        <v>73</v>
      </c>
      <c r="BN96" t="s">
        <v>130</v>
      </c>
      <c r="BO96" t="s">
        <v>62</v>
      </c>
      <c r="BP96" t="s">
        <v>11</v>
      </c>
      <c r="BQ96" t="s">
        <v>116</v>
      </c>
      <c r="BR96" t="s">
        <v>3</v>
      </c>
      <c r="BS96" t="s">
        <v>10</v>
      </c>
      <c r="BT96" t="s">
        <v>11</v>
      </c>
      <c r="BU96" t="s">
        <v>128</v>
      </c>
      <c r="BV96" t="s">
        <v>19</v>
      </c>
      <c r="BW96" t="s">
        <v>29</v>
      </c>
      <c r="BX96" t="s">
        <v>128</v>
      </c>
      <c r="BY96" t="s">
        <v>128</v>
      </c>
      <c r="BZ96" t="s">
        <v>36</v>
      </c>
      <c r="CA96" t="s">
        <v>36</v>
      </c>
      <c r="CB96" t="s">
        <v>28</v>
      </c>
      <c r="CC96" t="s">
        <v>128</v>
      </c>
      <c r="CD96" t="s">
        <v>11</v>
      </c>
      <c r="CE96" t="s">
        <v>105</v>
      </c>
      <c r="CF96" t="s">
        <v>40</v>
      </c>
      <c r="CG96" t="s">
        <v>62</v>
      </c>
      <c r="CH96" t="s">
        <v>1</v>
      </c>
      <c r="CI96" t="s">
        <v>62</v>
      </c>
      <c r="CJ96" t="s">
        <v>3</v>
      </c>
      <c r="CK96" t="s">
        <v>116</v>
      </c>
      <c r="CL96" t="s">
        <v>62</v>
      </c>
      <c r="CM96" t="s">
        <v>28</v>
      </c>
      <c r="CN96" t="s">
        <v>43</v>
      </c>
      <c r="CO96" t="s">
        <v>2</v>
      </c>
      <c r="CP96" t="s">
        <v>22</v>
      </c>
      <c r="CQ96" t="s">
        <v>36</v>
      </c>
      <c r="CR96" t="s">
        <v>37</v>
      </c>
      <c r="CS96" t="s">
        <v>32</v>
      </c>
      <c r="CT96" t="s">
        <v>32</v>
      </c>
      <c r="CU96" t="s">
        <v>100</v>
      </c>
      <c r="CV96" t="s">
        <v>35</v>
      </c>
      <c r="CW96" t="s">
        <v>11</v>
      </c>
      <c r="CX96" t="s">
        <v>62</v>
      </c>
      <c r="CY96" t="s">
        <v>123</v>
      </c>
      <c r="CZ96" t="s">
        <v>123</v>
      </c>
      <c r="DA96" t="s">
        <v>69</v>
      </c>
      <c r="DB96" t="s">
        <v>128</v>
      </c>
      <c r="DC96" t="s">
        <v>130</v>
      </c>
      <c r="DD96" t="s">
        <v>95</v>
      </c>
      <c r="DE96" t="s">
        <v>3</v>
      </c>
      <c r="DF96" t="s">
        <v>5</v>
      </c>
      <c r="DG96" t="s">
        <v>138</v>
      </c>
      <c r="DH96" t="s">
        <v>95</v>
      </c>
      <c r="DI96" t="s">
        <v>123</v>
      </c>
      <c r="DJ96" t="s">
        <v>5</v>
      </c>
      <c r="DK96" t="s">
        <v>5</v>
      </c>
      <c r="DL96" t="s">
        <v>91</v>
      </c>
      <c r="DM96" t="s">
        <v>127</v>
      </c>
      <c r="DN96" t="s">
        <v>43</v>
      </c>
      <c r="DO96" t="s">
        <v>116</v>
      </c>
      <c r="DP96" t="s">
        <v>107</v>
      </c>
      <c r="DQ96" t="s">
        <v>102</v>
      </c>
      <c r="DR96" t="s">
        <v>134</v>
      </c>
      <c r="DS96" t="s">
        <v>123</v>
      </c>
      <c r="DT96" t="s">
        <v>36</v>
      </c>
      <c r="DU96" t="s">
        <v>95</v>
      </c>
      <c r="DV96" t="s">
        <v>95</v>
      </c>
      <c r="DW96" t="s">
        <v>107</v>
      </c>
      <c r="DX96" t="s">
        <v>107</v>
      </c>
      <c r="DY96" t="s">
        <v>102</v>
      </c>
      <c r="DZ96" t="s">
        <v>3</v>
      </c>
      <c r="EA96" t="s">
        <v>102</v>
      </c>
      <c r="EB96" t="s">
        <v>116</v>
      </c>
      <c r="EC96" t="s">
        <v>35</v>
      </c>
      <c r="ED96" t="s">
        <v>84</v>
      </c>
      <c r="EE96" t="s">
        <v>67</v>
      </c>
      <c r="EF96" t="s">
        <v>84</v>
      </c>
      <c r="EG96" t="s">
        <v>109</v>
      </c>
      <c r="EH96" t="s">
        <v>67</v>
      </c>
      <c r="EI96" t="s">
        <v>67</v>
      </c>
    </row>
    <row r="97" spans="1:139" x14ac:dyDescent="0.2">
      <c r="A97" t="s">
        <v>70</v>
      </c>
      <c r="B97" t="s">
        <v>65</v>
      </c>
      <c r="C97" t="s">
        <v>65</v>
      </c>
      <c r="D97" t="s">
        <v>27</v>
      </c>
      <c r="E97" t="s">
        <v>126</v>
      </c>
      <c r="F97" t="s">
        <v>46</v>
      </c>
      <c r="G97" t="s">
        <v>72</v>
      </c>
      <c r="H97" t="s">
        <v>126</v>
      </c>
      <c r="I97" t="s">
        <v>70</v>
      </c>
      <c r="J97" t="s">
        <v>26</v>
      </c>
      <c r="K97" t="s">
        <v>122</v>
      </c>
      <c r="L97" t="s">
        <v>89</v>
      </c>
      <c r="M97" t="s">
        <v>13</v>
      </c>
      <c r="N97" t="s">
        <v>110</v>
      </c>
      <c r="O97" t="s">
        <v>124</v>
      </c>
      <c r="P97" t="s">
        <v>124</v>
      </c>
      <c r="Q97" t="s">
        <v>99</v>
      </c>
      <c r="R97" t="s">
        <v>13</v>
      </c>
      <c r="S97" t="s">
        <v>65</v>
      </c>
      <c r="T97" t="s">
        <v>13</v>
      </c>
      <c r="U97" t="s">
        <v>99</v>
      </c>
      <c r="V97" t="s">
        <v>124</v>
      </c>
      <c r="W97" t="s">
        <v>136</v>
      </c>
      <c r="X97" t="s">
        <v>47</v>
      </c>
      <c r="Y97" t="s">
        <v>54</v>
      </c>
      <c r="Z97" t="s">
        <v>71</v>
      </c>
      <c r="AA97" t="s">
        <v>65</v>
      </c>
      <c r="AB97" t="s">
        <v>99</v>
      </c>
      <c r="AC97" t="s">
        <v>31</v>
      </c>
      <c r="AD97" t="s">
        <v>135</v>
      </c>
      <c r="AE97" t="s">
        <v>122</v>
      </c>
      <c r="AF97" t="s">
        <v>71</v>
      </c>
      <c r="AG97" t="s">
        <v>49</v>
      </c>
      <c r="AH97" t="s">
        <v>72</v>
      </c>
      <c r="AI97" t="s">
        <v>96</v>
      </c>
      <c r="AJ97" t="s">
        <v>96</v>
      </c>
      <c r="AK97" t="s">
        <v>126</v>
      </c>
      <c r="AL97" t="s">
        <v>126</v>
      </c>
      <c r="AM97" t="s">
        <v>28</v>
      </c>
      <c r="AN97" t="s">
        <v>74</v>
      </c>
      <c r="AO97" t="s">
        <v>47</v>
      </c>
      <c r="AP97" t="s">
        <v>49</v>
      </c>
      <c r="AQ97" t="s">
        <v>18</v>
      </c>
      <c r="AR97" t="s">
        <v>49</v>
      </c>
      <c r="AS97" t="s">
        <v>18</v>
      </c>
      <c r="AT97" t="s">
        <v>28</v>
      </c>
      <c r="AU97" t="s">
        <v>72</v>
      </c>
      <c r="AV97" t="s">
        <v>33</v>
      </c>
      <c r="AW97" t="s">
        <v>33</v>
      </c>
      <c r="AX97" t="s">
        <v>106</v>
      </c>
      <c r="AY97" t="s">
        <v>48</v>
      </c>
      <c r="AZ97" t="s">
        <v>18</v>
      </c>
      <c r="BA97" t="s">
        <v>135</v>
      </c>
      <c r="BB97" t="s">
        <v>136</v>
      </c>
      <c r="BC97" t="s">
        <v>26</v>
      </c>
      <c r="BD97" t="s">
        <v>81</v>
      </c>
      <c r="BE97" t="s">
        <v>86</v>
      </c>
      <c r="BF97" t="s">
        <v>114</v>
      </c>
      <c r="BG97" t="s">
        <v>114</v>
      </c>
      <c r="BH97" t="s">
        <v>86</v>
      </c>
      <c r="BI97" t="s">
        <v>135</v>
      </c>
      <c r="BJ97" t="s">
        <v>2</v>
      </c>
      <c r="BK97" t="s">
        <v>89</v>
      </c>
      <c r="BL97" t="s">
        <v>42</v>
      </c>
      <c r="BM97" t="s">
        <v>74</v>
      </c>
      <c r="BN97" t="s">
        <v>48</v>
      </c>
      <c r="BO97" t="s">
        <v>40</v>
      </c>
      <c r="BP97" t="s">
        <v>39</v>
      </c>
      <c r="BQ97" t="s">
        <v>29</v>
      </c>
      <c r="BR97" t="s">
        <v>127</v>
      </c>
      <c r="BS97" t="s">
        <v>8</v>
      </c>
      <c r="BT97" t="s">
        <v>39</v>
      </c>
      <c r="BU97" t="s">
        <v>51</v>
      </c>
      <c r="BV97" t="s">
        <v>25</v>
      </c>
      <c r="BW97" t="s">
        <v>136</v>
      </c>
      <c r="BX97" t="s">
        <v>51</v>
      </c>
      <c r="BY97" t="s">
        <v>48</v>
      </c>
      <c r="BZ97" t="s">
        <v>93</v>
      </c>
      <c r="CA97" t="s">
        <v>93</v>
      </c>
      <c r="CB97" t="s">
        <v>26</v>
      </c>
      <c r="CC97" t="s">
        <v>31</v>
      </c>
      <c r="CD97" t="s">
        <v>39</v>
      </c>
      <c r="CE97" t="s">
        <v>81</v>
      </c>
      <c r="CF97" t="s">
        <v>46</v>
      </c>
      <c r="CG97" t="s">
        <v>79</v>
      </c>
      <c r="CH97" t="s">
        <v>80</v>
      </c>
      <c r="CI97" t="s">
        <v>79</v>
      </c>
      <c r="CJ97" t="s">
        <v>105</v>
      </c>
      <c r="CK97" t="s">
        <v>29</v>
      </c>
      <c r="CL97" t="s">
        <v>40</v>
      </c>
      <c r="CM97" t="s">
        <v>26</v>
      </c>
      <c r="CN97" t="s">
        <v>114</v>
      </c>
      <c r="CO97" t="s">
        <v>113</v>
      </c>
      <c r="CP97" t="s">
        <v>28</v>
      </c>
      <c r="CQ97" t="s">
        <v>32</v>
      </c>
      <c r="CR97" t="s">
        <v>32</v>
      </c>
      <c r="CS97" t="s">
        <v>70</v>
      </c>
      <c r="CT97" t="s">
        <v>70</v>
      </c>
      <c r="CU97" t="s">
        <v>106</v>
      </c>
      <c r="CV97" t="s">
        <v>69</v>
      </c>
      <c r="CW97" t="s">
        <v>40</v>
      </c>
      <c r="CX97" t="s">
        <v>79</v>
      </c>
      <c r="CY97" t="s">
        <v>43</v>
      </c>
      <c r="CZ97" t="s">
        <v>43</v>
      </c>
      <c r="DA97" t="s">
        <v>31</v>
      </c>
      <c r="DB97" t="s">
        <v>129</v>
      </c>
      <c r="DC97" t="s">
        <v>111</v>
      </c>
      <c r="DD97" t="s">
        <v>2</v>
      </c>
      <c r="DE97" t="s">
        <v>127</v>
      </c>
      <c r="DF97" t="s">
        <v>14</v>
      </c>
      <c r="DG97" t="s">
        <v>28</v>
      </c>
      <c r="DH97" t="s">
        <v>101</v>
      </c>
      <c r="DI97" t="s">
        <v>101</v>
      </c>
      <c r="DJ97" t="s">
        <v>14</v>
      </c>
      <c r="DK97" t="s">
        <v>19</v>
      </c>
      <c r="DL97" t="s">
        <v>21</v>
      </c>
      <c r="DM97" t="s">
        <v>76</v>
      </c>
      <c r="DN97" t="s">
        <v>114</v>
      </c>
      <c r="DO97" t="s">
        <v>21</v>
      </c>
      <c r="DP97" t="s">
        <v>11</v>
      </c>
      <c r="DQ97" t="s">
        <v>105</v>
      </c>
      <c r="DR97" t="s">
        <v>10</v>
      </c>
      <c r="DS97" t="s">
        <v>43</v>
      </c>
      <c r="DT97" t="s">
        <v>33</v>
      </c>
      <c r="DU97" t="s">
        <v>2</v>
      </c>
      <c r="DV97" t="s">
        <v>2</v>
      </c>
      <c r="DW97" t="s">
        <v>130</v>
      </c>
      <c r="DX97" t="s">
        <v>11</v>
      </c>
      <c r="DY97" t="s">
        <v>105</v>
      </c>
      <c r="DZ97" t="s">
        <v>127</v>
      </c>
      <c r="EA97" t="s">
        <v>105</v>
      </c>
      <c r="EB97" t="s">
        <v>29</v>
      </c>
      <c r="EC97" t="s">
        <v>69</v>
      </c>
      <c r="ED97" t="s">
        <v>130</v>
      </c>
      <c r="EE97" t="s">
        <v>128</v>
      </c>
      <c r="EF97" t="s">
        <v>130</v>
      </c>
      <c r="EG97" t="s">
        <v>128</v>
      </c>
      <c r="EH97" t="s">
        <v>128</v>
      </c>
      <c r="EI97" t="s">
        <v>128</v>
      </c>
    </row>
    <row r="98" spans="1:139" x14ac:dyDescent="0.2">
      <c r="A98" t="s">
        <v>71</v>
      </c>
      <c r="B98" t="s">
        <v>65</v>
      </c>
      <c r="C98" t="s">
        <v>65</v>
      </c>
      <c r="D98" t="s">
        <v>27</v>
      </c>
      <c r="E98" t="s">
        <v>99</v>
      </c>
      <c r="F98" t="s">
        <v>126</v>
      </c>
      <c r="G98" t="s">
        <v>122</v>
      </c>
      <c r="H98" t="s">
        <v>126</v>
      </c>
      <c r="I98" t="s">
        <v>70</v>
      </c>
      <c r="J98" t="s">
        <v>26</v>
      </c>
      <c r="K98" t="s">
        <v>110</v>
      </c>
      <c r="L98" t="s">
        <v>32</v>
      </c>
      <c r="M98" t="s">
        <v>13</v>
      </c>
      <c r="N98" t="s">
        <v>13</v>
      </c>
      <c r="O98" t="s">
        <v>70</v>
      </c>
      <c r="P98" t="s">
        <v>70</v>
      </c>
      <c r="Q98" t="s">
        <v>65</v>
      </c>
      <c r="R98" t="s">
        <v>46</v>
      </c>
      <c r="S98" t="s">
        <v>27</v>
      </c>
      <c r="T98" t="s">
        <v>13</v>
      </c>
      <c r="U98" t="s">
        <v>65</v>
      </c>
      <c r="V98" t="s">
        <v>124</v>
      </c>
      <c r="W98" t="s">
        <v>26</v>
      </c>
      <c r="X98" t="s">
        <v>47</v>
      </c>
      <c r="Y98" t="s">
        <v>124</v>
      </c>
      <c r="Z98" t="s">
        <v>42</v>
      </c>
      <c r="AA98" t="s">
        <v>65</v>
      </c>
      <c r="AB98" t="s">
        <v>99</v>
      </c>
      <c r="AC98" t="s">
        <v>8</v>
      </c>
      <c r="AD98" t="s">
        <v>135</v>
      </c>
      <c r="AE98" t="s">
        <v>122</v>
      </c>
      <c r="AF98" t="s">
        <v>71</v>
      </c>
      <c r="AG98" t="s">
        <v>49</v>
      </c>
      <c r="AH98" t="s">
        <v>72</v>
      </c>
      <c r="AI98" t="s">
        <v>96</v>
      </c>
      <c r="AJ98" t="s">
        <v>136</v>
      </c>
      <c r="AK98" t="s">
        <v>126</v>
      </c>
      <c r="AL98" t="s">
        <v>99</v>
      </c>
      <c r="AM98" t="s">
        <v>28</v>
      </c>
      <c r="AN98" t="s">
        <v>74</v>
      </c>
      <c r="AO98" t="s">
        <v>25</v>
      </c>
      <c r="AP98" t="s">
        <v>81</v>
      </c>
      <c r="AQ98" t="s">
        <v>18</v>
      </c>
      <c r="AR98" t="s">
        <v>49</v>
      </c>
      <c r="AS98" t="s">
        <v>49</v>
      </c>
      <c r="AT98" t="s">
        <v>28</v>
      </c>
      <c r="AU98" t="s">
        <v>72</v>
      </c>
      <c r="AV98" t="s">
        <v>16</v>
      </c>
      <c r="AW98" t="s">
        <v>33</v>
      </c>
      <c r="AX98" t="s">
        <v>106</v>
      </c>
      <c r="AY98" t="s">
        <v>48</v>
      </c>
      <c r="AZ98" t="s">
        <v>18</v>
      </c>
      <c r="BA98" t="s">
        <v>96</v>
      </c>
      <c r="BB98" t="s">
        <v>136</v>
      </c>
      <c r="BC98" t="s">
        <v>26</v>
      </c>
      <c r="BD98" t="s">
        <v>81</v>
      </c>
      <c r="BE98" t="s">
        <v>86</v>
      </c>
      <c r="BF98" t="s">
        <v>86</v>
      </c>
      <c r="BG98" t="s">
        <v>114</v>
      </c>
      <c r="BH98" t="s">
        <v>113</v>
      </c>
      <c r="BI98" t="s">
        <v>135</v>
      </c>
      <c r="BJ98" t="s">
        <v>21</v>
      </c>
      <c r="BK98" t="s">
        <v>89</v>
      </c>
      <c r="BL98" t="s">
        <v>72</v>
      </c>
      <c r="BM98" t="s">
        <v>28</v>
      </c>
      <c r="BN98" t="s">
        <v>48</v>
      </c>
      <c r="BO98" t="s">
        <v>40</v>
      </c>
      <c r="BP98" t="s">
        <v>111</v>
      </c>
      <c r="BQ98" t="s">
        <v>29</v>
      </c>
      <c r="BR98" t="s">
        <v>127</v>
      </c>
      <c r="BS98" t="s">
        <v>18</v>
      </c>
      <c r="BT98" t="s">
        <v>39</v>
      </c>
      <c r="BU98" t="s">
        <v>129</v>
      </c>
      <c r="BV98" t="s">
        <v>54</v>
      </c>
      <c r="BW98" t="s">
        <v>136</v>
      </c>
      <c r="BX98" t="s">
        <v>51</v>
      </c>
      <c r="BY98" t="s">
        <v>51</v>
      </c>
      <c r="BZ98" t="s">
        <v>33</v>
      </c>
      <c r="CA98" t="s">
        <v>93</v>
      </c>
      <c r="CB98" t="s">
        <v>26</v>
      </c>
      <c r="CC98" t="s">
        <v>31</v>
      </c>
      <c r="CD98" t="s">
        <v>39</v>
      </c>
      <c r="CE98" t="s">
        <v>81</v>
      </c>
      <c r="CF98" t="s">
        <v>126</v>
      </c>
      <c r="CG98" t="s">
        <v>79</v>
      </c>
      <c r="CH98" t="s">
        <v>79</v>
      </c>
      <c r="CI98" t="s">
        <v>79</v>
      </c>
      <c r="CJ98" t="s">
        <v>127</v>
      </c>
      <c r="CK98" t="s">
        <v>74</v>
      </c>
      <c r="CL98" t="s">
        <v>40</v>
      </c>
      <c r="CM98" t="s">
        <v>26</v>
      </c>
      <c r="CN98" t="s">
        <v>114</v>
      </c>
      <c r="CO98" t="s">
        <v>135</v>
      </c>
      <c r="CP98" t="s">
        <v>14</v>
      </c>
      <c r="CQ98" t="s">
        <v>93</v>
      </c>
      <c r="CR98" t="s">
        <v>32</v>
      </c>
      <c r="CS98" t="s">
        <v>70</v>
      </c>
      <c r="CT98" t="s">
        <v>71</v>
      </c>
      <c r="CU98" t="s">
        <v>89</v>
      </c>
      <c r="CV98" t="s">
        <v>69</v>
      </c>
      <c r="CW98" t="s">
        <v>132</v>
      </c>
      <c r="CX98" t="s">
        <v>40</v>
      </c>
      <c r="CY98" t="s">
        <v>101</v>
      </c>
      <c r="CZ98" t="s">
        <v>43</v>
      </c>
      <c r="DA98" t="s">
        <v>31</v>
      </c>
      <c r="DB98" t="s">
        <v>31</v>
      </c>
      <c r="DC98" t="s">
        <v>48</v>
      </c>
      <c r="DD98" t="s">
        <v>2</v>
      </c>
      <c r="DE98" t="s">
        <v>127</v>
      </c>
      <c r="DF98" t="s">
        <v>19</v>
      </c>
      <c r="DG98" t="s">
        <v>28</v>
      </c>
      <c r="DH98" t="s">
        <v>2</v>
      </c>
      <c r="DI98" t="s">
        <v>101</v>
      </c>
      <c r="DJ98" t="s">
        <v>14</v>
      </c>
      <c r="DK98" t="s">
        <v>106</v>
      </c>
      <c r="DL98" t="s">
        <v>21</v>
      </c>
      <c r="DM98" t="s">
        <v>114</v>
      </c>
      <c r="DN98" t="s">
        <v>114</v>
      </c>
      <c r="DO98" t="s">
        <v>29</v>
      </c>
      <c r="DP98" t="s">
        <v>11</v>
      </c>
      <c r="DQ98" t="s">
        <v>105</v>
      </c>
      <c r="DR98" t="s">
        <v>10</v>
      </c>
      <c r="DS98" t="s">
        <v>43</v>
      </c>
      <c r="DT98" t="s">
        <v>33</v>
      </c>
      <c r="DU98" t="s">
        <v>2</v>
      </c>
      <c r="DV98" t="s">
        <v>2</v>
      </c>
      <c r="DW98" t="s">
        <v>130</v>
      </c>
      <c r="DX98" t="s">
        <v>130</v>
      </c>
      <c r="DY98" t="s">
        <v>105</v>
      </c>
      <c r="DZ98" t="s">
        <v>43</v>
      </c>
      <c r="EA98" t="s">
        <v>105</v>
      </c>
      <c r="EB98" t="s">
        <v>29</v>
      </c>
      <c r="EC98" t="s">
        <v>10</v>
      </c>
      <c r="ED98" t="s">
        <v>130</v>
      </c>
      <c r="EE98" t="s">
        <v>128</v>
      </c>
      <c r="EF98" t="s">
        <v>128</v>
      </c>
      <c r="EG98" t="s">
        <v>69</v>
      </c>
      <c r="EH98" t="s">
        <v>128</v>
      </c>
      <c r="EI98" t="s">
        <v>128</v>
      </c>
    </row>
    <row r="99" spans="1:139" x14ac:dyDescent="0.2">
      <c r="A99" t="s">
        <v>5</v>
      </c>
      <c r="B99" t="s">
        <v>40</v>
      </c>
      <c r="C99" t="s">
        <v>40</v>
      </c>
      <c r="D99" t="s">
        <v>39</v>
      </c>
      <c r="E99" t="s">
        <v>79</v>
      </c>
      <c r="F99" t="s">
        <v>79</v>
      </c>
      <c r="G99" t="s">
        <v>33</v>
      </c>
      <c r="H99" t="s">
        <v>79</v>
      </c>
      <c r="I99" t="s">
        <v>106</v>
      </c>
      <c r="J99" t="s">
        <v>74</v>
      </c>
      <c r="K99" t="s">
        <v>33</v>
      </c>
      <c r="L99" t="s">
        <v>52</v>
      </c>
      <c r="M99" t="s">
        <v>16</v>
      </c>
      <c r="N99" t="s">
        <v>16</v>
      </c>
      <c r="O99" t="s">
        <v>19</v>
      </c>
      <c r="P99" t="s">
        <v>19</v>
      </c>
      <c r="Q99" t="s">
        <v>40</v>
      </c>
      <c r="R99" t="s">
        <v>79</v>
      </c>
      <c r="S99" t="s">
        <v>132</v>
      </c>
      <c r="T99" t="s">
        <v>80</v>
      </c>
      <c r="U99" t="s">
        <v>40</v>
      </c>
      <c r="V99" t="s">
        <v>14</v>
      </c>
      <c r="W99" t="s">
        <v>29</v>
      </c>
      <c r="X99" t="s">
        <v>28</v>
      </c>
      <c r="Y99" t="s">
        <v>14</v>
      </c>
      <c r="Z99" t="s">
        <v>32</v>
      </c>
      <c r="AA99" t="s">
        <v>132</v>
      </c>
      <c r="AB99" t="s">
        <v>40</v>
      </c>
      <c r="AC99" t="s">
        <v>128</v>
      </c>
      <c r="AD99" t="s">
        <v>101</v>
      </c>
      <c r="AE99" t="s">
        <v>33</v>
      </c>
      <c r="AF99" t="s">
        <v>89</v>
      </c>
      <c r="AG99" t="s">
        <v>10</v>
      </c>
      <c r="AH99" t="s">
        <v>93</v>
      </c>
      <c r="AI99" t="s">
        <v>2</v>
      </c>
      <c r="AJ99" t="s">
        <v>21</v>
      </c>
      <c r="AK99" t="s">
        <v>79</v>
      </c>
      <c r="AL99" t="s">
        <v>79</v>
      </c>
      <c r="AM99" t="s">
        <v>137</v>
      </c>
      <c r="AN99" t="s">
        <v>116</v>
      </c>
      <c r="AO99" t="s">
        <v>28</v>
      </c>
      <c r="AP99" t="s">
        <v>10</v>
      </c>
      <c r="AQ99" t="s">
        <v>69</v>
      </c>
      <c r="AR99" t="s">
        <v>10</v>
      </c>
      <c r="AS99" t="s">
        <v>69</v>
      </c>
      <c r="AT99" t="s">
        <v>137</v>
      </c>
      <c r="AU99" t="s">
        <v>93</v>
      </c>
      <c r="AV99" t="s">
        <v>36</v>
      </c>
      <c r="AW99" t="s">
        <v>36</v>
      </c>
      <c r="AX99" t="s">
        <v>5</v>
      </c>
      <c r="AY99" t="s">
        <v>11</v>
      </c>
      <c r="AZ99" t="s">
        <v>69</v>
      </c>
      <c r="BA99" t="s">
        <v>2</v>
      </c>
      <c r="BB99" t="s">
        <v>29</v>
      </c>
      <c r="BC99" t="s">
        <v>29</v>
      </c>
      <c r="BD99" t="s">
        <v>105</v>
      </c>
      <c r="BE99" t="s">
        <v>43</v>
      </c>
      <c r="BF99" t="s">
        <v>43</v>
      </c>
      <c r="BG99" t="s">
        <v>127</v>
      </c>
      <c r="BH99" t="s">
        <v>43</v>
      </c>
      <c r="BI99" t="s">
        <v>2</v>
      </c>
      <c r="BJ99" t="s">
        <v>95</v>
      </c>
      <c r="BK99" t="s">
        <v>5</v>
      </c>
      <c r="BL99" t="s">
        <v>32</v>
      </c>
      <c r="BM99" t="s">
        <v>116</v>
      </c>
      <c r="BN99" t="s">
        <v>130</v>
      </c>
      <c r="BO99" t="s">
        <v>62</v>
      </c>
      <c r="BP99" t="s">
        <v>11</v>
      </c>
      <c r="BQ99" t="s">
        <v>91</v>
      </c>
      <c r="BR99" t="s">
        <v>102</v>
      </c>
      <c r="BS99" t="s">
        <v>128</v>
      </c>
      <c r="BT99" t="s">
        <v>11</v>
      </c>
      <c r="BU99" t="s">
        <v>130</v>
      </c>
      <c r="BV99" t="s">
        <v>28</v>
      </c>
      <c r="BW99" t="s">
        <v>21</v>
      </c>
      <c r="BX99" t="s">
        <v>130</v>
      </c>
      <c r="BY99" t="s">
        <v>130</v>
      </c>
      <c r="BZ99" t="s">
        <v>36</v>
      </c>
      <c r="CA99" t="s">
        <v>100</v>
      </c>
      <c r="CB99" t="s">
        <v>74</v>
      </c>
      <c r="CC99" t="s">
        <v>128</v>
      </c>
      <c r="CD99" t="s">
        <v>11</v>
      </c>
      <c r="CE99" t="s">
        <v>10</v>
      </c>
      <c r="CF99" t="s">
        <v>79</v>
      </c>
      <c r="CG99" t="s">
        <v>1</v>
      </c>
      <c r="CH99" t="s">
        <v>118</v>
      </c>
      <c r="CI99" t="s">
        <v>1</v>
      </c>
      <c r="CJ99" t="s">
        <v>102</v>
      </c>
      <c r="CK99" t="s">
        <v>116</v>
      </c>
      <c r="CL99" t="s">
        <v>62</v>
      </c>
      <c r="CM99" t="s">
        <v>74</v>
      </c>
      <c r="CN99" t="s">
        <v>127</v>
      </c>
      <c r="CO99" t="s">
        <v>101</v>
      </c>
      <c r="CP99" t="s">
        <v>138</v>
      </c>
      <c r="CQ99" t="s">
        <v>100</v>
      </c>
      <c r="CR99" t="s">
        <v>100</v>
      </c>
      <c r="CS99" t="s">
        <v>106</v>
      </c>
      <c r="CT99" t="s">
        <v>89</v>
      </c>
      <c r="CU99" t="s">
        <v>5</v>
      </c>
      <c r="CV99" t="s">
        <v>67</v>
      </c>
      <c r="CW99" t="s">
        <v>62</v>
      </c>
      <c r="CX99" t="s">
        <v>62</v>
      </c>
      <c r="CY99" t="s">
        <v>3</v>
      </c>
      <c r="CZ99" t="s">
        <v>3</v>
      </c>
      <c r="DA99" t="s">
        <v>128</v>
      </c>
      <c r="DB99" t="s">
        <v>128</v>
      </c>
      <c r="DC99" t="s">
        <v>11</v>
      </c>
      <c r="DD99" t="s">
        <v>123</v>
      </c>
      <c r="DE99" t="s">
        <v>102</v>
      </c>
      <c r="DF99" t="s">
        <v>138</v>
      </c>
      <c r="DG99" t="s">
        <v>73</v>
      </c>
      <c r="DH99" t="s">
        <v>123</v>
      </c>
      <c r="DI99" t="s">
        <v>123</v>
      </c>
      <c r="DJ99" t="s">
        <v>138</v>
      </c>
      <c r="DK99" t="s">
        <v>22</v>
      </c>
      <c r="DL99" t="s">
        <v>95</v>
      </c>
      <c r="DM99" t="s">
        <v>105</v>
      </c>
      <c r="DN99" t="s">
        <v>127</v>
      </c>
      <c r="DO99" t="s">
        <v>95</v>
      </c>
      <c r="DP99" t="s">
        <v>90</v>
      </c>
      <c r="DQ99" t="s">
        <v>134</v>
      </c>
      <c r="DR99" t="s">
        <v>109</v>
      </c>
      <c r="DS99" t="s">
        <v>3</v>
      </c>
      <c r="DT99" t="s">
        <v>36</v>
      </c>
      <c r="DU99" t="s">
        <v>123</v>
      </c>
      <c r="DV99" t="s">
        <v>123</v>
      </c>
      <c r="DW99" t="s">
        <v>107</v>
      </c>
      <c r="DX99" t="s">
        <v>90</v>
      </c>
      <c r="DY99" t="s">
        <v>104</v>
      </c>
      <c r="DZ99" t="s">
        <v>3</v>
      </c>
      <c r="EA99" t="s">
        <v>102</v>
      </c>
      <c r="EB99" t="s">
        <v>91</v>
      </c>
      <c r="EC99" t="s">
        <v>109</v>
      </c>
      <c r="ED99" t="s">
        <v>107</v>
      </c>
      <c r="EE99" t="s">
        <v>107</v>
      </c>
      <c r="EF99" t="s">
        <v>107</v>
      </c>
      <c r="EG99" t="s">
        <v>67</v>
      </c>
      <c r="EH99" t="s">
        <v>84</v>
      </c>
      <c r="EI99" t="s">
        <v>84</v>
      </c>
    </row>
    <row r="100" spans="1:139" x14ac:dyDescent="0.2">
      <c r="A100" t="s">
        <v>24</v>
      </c>
      <c r="B100" t="s">
        <v>21</v>
      </c>
      <c r="C100" t="s">
        <v>2</v>
      </c>
      <c r="D100" t="s">
        <v>29</v>
      </c>
      <c r="E100" t="s">
        <v>101</v>
      </c>
      <c r="F100" t="s">
        <v>43</v>
      </c>
      <c r="G100" t="s">
        <v>105</v>
      </c>
      <c r="H100" t="s">
        <v>43</v>
      </c>
      <c r="I100" t="s">
        <v>128</v>
      </c>
      <c r="J100" t="s">
        <v>11</v>
      </c>
      <c r="K100" t="s">
        <v>105</v>
      </c>
      <c r="L100" t="s">
        <v>109</v>
      </c>
      <c r="M100" t="s">
        <v>127</v>
      </c>
      <c r="N100" t="s">
        <v>127</v>
      </c>
      <c r="O100" t="s">
        <v>128</v>
      </c>
      <c r="P100" t="s">
        <v>128</v>
      </c>
      <c r="Q100" t="s">
        <v>2</v>
      </c>
      <c r="R100" t="s">
        <v>43</v>
      </c>
      <c r="S100" t="s">
        <v>29</v>
      </c>
      <c r="T100" t="s">
        <v>127</v>
      </c>
      <c r="U100" t="s">
        <v>2</v>
      </c>
      <c r="V100" t="s">
        <v>128</v>
      </c>
      <c r="W100" t="s">
        <v>11</v>
      </c>
      <c r="X100" t="s">
        <v>130</v>
      </c>
      <c r="Y100" t="s">
        <v>128</v>
      </c>
      <c r="Z100" t="s">
        <v>10</v>
      </c>
      <c r="AA100" t="s">
        <v>21</v>
      </c>
      <c r="AB100" t="s">
        <v>2</v>
      </c>
      <c r="AC100" t="s">
        <v>5</v>
      </c>
      <c r="AD100" t="s">
        <v>62</v>
      </c>
      <c r="AE100" t="s">
        <v>105</v>
      </c>
      <c r="AF100" t="s">
        <v>10</v>
      </c>
      <c r="AG100" t="s">
        <v>100</v>
      </c>
      <c r="AH100" t="s">
        <v>105</v>
      </c>
      <c r="AI100" t="s">
        <v>62</v>
      </c>
      <c r="AJ100" t="s">
        <v>62</v>
      </c>
      <c r="AK100" t="s">
        <v>101</v>
      </c>
      <c r="AL100" t="s">
        <v>101</v>
      </c>
      <c r="AM100" t="s">
        <v>107</v>
      </c>
      <c r="AN100" t="s">
        <v>90</v>
      </c>
      <c r="AO100" t="s">
        <v>130</v>
      </c>
      <c r="AP100" t="s">
        <v>36</v>
      </c>
      <c r="AQ100" t="s">
        <v>52</v>
      </c>
      <c r="AR100" t="s">
        <v>100</v>
      </c>
      <c r="AS100" t="s">
        <v>100</v>
      </c>
      <c r="AT100" t="s">
        <v>107</v>
      </c>
      <c r="AU100" t="s">
        <v>10</v>
      </c>
      <c r="AV100" t="s">
        <v>102</v>
      </c>
      <c r="AW100" t="s">
        <v>102</v>
      </c>
      <c r="AX100" t="s">
        <v>67</v>
      </c>
      <c r="AY100" t="s">
        <v>137</v>
      </c>
      <c r="AZ100" t="s">
        <v>52</v>
      </c>
      <c r="BA100" t="s">
        <v>62</v>
      </c>
      <c r="BB100" t="s">
        <v>11</v>
      </c>
      <c r="BC100" t="s">
        <v>11</v>
      </c>
      <c r="BD100" t="s">
        <v>36</v>
      </c>
      <c r="BE100" t="s">
        <v>1</v>
      </c>
      <c r="BF100" t="s">
        <v>1</v>
      </c>
      <c r="BG100" t="s">
        <v>1</v>
      </c>
      <c r="BH100" t="s">
        <v>62</v>
      </c>
      <c r="BI100" t="s">
        <v>62</v>
      </c>
      <c r="BJ100" t="s">
        <v>6</v>
      </c>
      <c r="BK100" t="s">
        <v>109</v>
      </c>
      <c r="BL100" t="s">
        <v>10</v>
      </c>
      <c r="BM100" t="s">
        <v>107</v>
      </c>
      <c r="BN100" t="s">
        <v>137</v>
      </c>
      <c r="BO100" t="s">
        <v>123</v>
      </c>
      <c r="BP100" t="s">
        <v>116</v>
      </c>
      <c r="BQ100" t="s">
        <v>90</v>
      </c>
      <c r="BR100" t="s">
        <v>58</v>
      </c>
      <c r="BS100" t="s">
        <v>5</v>
      </c>
      <c r="BT100" t="s">
        <v>91</v>
      </c>
      <c r="BU100" t="s">
        <v>138</v>
      </c>
      <c r="BV100" t="s">
        <v>128</v>
      </c>
      <c r="BW100" t="s">
        <v>11</v>
      </c>
      <c r="BX100" t="s">
        <v>138</v>
      </c>
      <c r="BY100" t="s">
        <v>73</v>
      </c>
      <c r="BZ100" t="s">
        <v>134</v>
      </c>
      <c r="CA100" t="s">
        <v>134</v>
      </c>
      <c r="CB100" t="s">
        <v>11</v>
      </c>
      <c r="CC100" t="s">
        <v>22</v>
      </c>
      <c r="CD100" t="s">
        <v>116</v>
      </c>
      <c r="CE100" t="s">
        <v>36</v>
      </c>
      <c r="CF100" t="s">
        <v>43</v>
      </c>
      <c r="CG100" t="s">
        <v>123</v>
      </c>
      <c r="CH100" t="s">
        <v>3</v>
      </c>
      <c r="CI100" t="s">
        <v>3</v>
      </c>
      <c r="CJ100" t="s">
        <v>58</v>
      </c>
      <c r="CK100" t="s">
        <v>90</v>
      </c>
      <c r="CL100" t="s">
        <v>95</v>
      </c>
      <c r="CM100" t="s">
        <v>11</v>
      </c>
      <c r="CN100" t="s">
        <v>118</v>
      </c>
      <c r="CO100" t="s">
        <v>62</v>
      </c>
      <c r="CP100" t="s">
        <v>107</v>
      </c>
      <c r="CQ100" t="s">
        <v>35</v>
      </c>
      <c r="CR100" t="s">
        <v>35</v>
      </c>
      <c r="CS100" t="s">
        <v>69</v>
      </c>
      <c r="CT100" t="s">
        <v>69</v>
      </c>
      <c r="CU100" t="s">
        <v>67</v>
      </c>
      <c r="CV100" t="s">
        <v>24</v>
      </c>
      <c r="CW100" t="s">
        <v>95</v>
      </c>
      <c r="CX100" t="s">
        <v>123</v>
      </c>
      <c r="CY100" t="s">
        <v>6</v>
      </c>
      <c r="CZ100" t="s">
        <v>58</v>
      </c>
      <c r="DA100" t="s">
        <v>5</v>
      </c>
      <c r="DB100" t="s">
        <v>138</v>
      </c>
      <c r="DC100" t="s">
        <v>116</v>
      </c>
      <c r="DD100" t="s">
        <v>6</v>
      </c>
      <c r="DE100" t="s">
        <v>58</v>
      </c>
      <c r="DF100" t="s">
        <v>84</v>
      </c>
      <c r="DG100" t="s">
        <v>107</v>
      </c>
      <c r="DH100" t="s">
        <v>6</v>
      </c>
      <c r="DI100" t="s">
        <v>6</v>
      </c>
      <c r="DJ100" t="s">
        <v>84</v>
      </c>
      <c r="DK100" t="s">
        <v>67</v>
      </c>
      <c r="DL100" t="s">
        <v>6</v>
      </c>
      <c r="DM100" t="s">
        <v>118</v>
      </c>
      <c r="DN100" t="s">
        <v>1</v>
      </c>
      <c r="DO100" t="s">
        <v>6</v>
      </c>
      <c r="DP100" t="s">
        <v>120</v>
      </c>
      <c r="DQ100" t="s">
        <v>4</v>
      </c>
      <c r="DR100" t="s">
        <v>24</v>
      </c>
      <c r="DS100" t="s">
        <v>58</v>
      </c>
      <c r="DT100" t="s">
        <v>104</v>
      </c>
      <c r="DU100" t="s">
        <v>6</v>
      </c>
      <c r="DV100" t="s">
        <v>6</v>
      </c>
      <c r="DW100" t="s">
        <v>120</v>
      </c>
      <c r="DX100" t="s">
        <v>120</v>
      </c>
      <c r="DY100" t="s">
        <v>4</v>
      </c>
      <c r="DZ100" t="s">
        <v>58</v>
      </c>
      <c r="EA100" t="s">
        <v>4</v>
      </c>
      <c r="EB100" t="s">
        <v>90</v>
      </c>
      <c r="EC100" t="s">
        <v>24</v>
      </c>
      <c r="ED100" t="s">
        <v>24</v>
      </c>
      <c r="EE100" t="s">
        <v>24</v>
      </c>
      <c r="EF100" t="s">
        <v>24</v>
      </c>
      <c r="EG100" t="s">
        <v>24</v>
      </c>
      <c r="EH100" t="s">
        <v>24</v>
      </c>
      <c r="EI100" t="s">
        <v>24</v>
      </c>
    </row>
    <row r="101" spans="1:139" x14ac:dyDescent="0.2">
      <c r="A101" t="s">
        <v>10</v>
      </c>
      <c r="B101" t="s">
        <v>49</v>
      </c>
      <c r="C101" t="s">
        <v>49</v>
      </c>
      <c r="D101" t="s">
        <v>81</v>
      </c>
      <c r="E101" t="s">
        <v>8</v>
      </c>
      <c r="F101" t="s">
        <v>31</v>
      </c>
      <c r="G101" t="s">
        <v>111</v>
      </c>
      <c r="H101" t="s">
        <v>31</v>
      </c>
      <c r="I101" t="s">
        <v>40</v>
      </c>
      <c r="J101" t="s">
        <v>16</v>
      </c>
      <c r="K101" t="s">
        <v>48</v>
      </c>
      <c r="L101" t="s">
        <v>62</v>
      </c>
      <c r="M101" t="s">
        <v>51</v>
      </c>
      <c r="N101" t="s">
        <v>48</v>
      </c>
      <c r="O101" t="s">
        <v>40</v>
      </c>
      <c r="P101" t="s">
        <v>40</v>
      </c>
      <c r="Q101" t="s">
        <v>18</v>
      </c>
      <c r="R101" t="s">
        <v>129</v>
      </c>
      <c r="S101" t="s">
        <v>81</v>
      </c>
      <c r="T101" t="s">
        <v>51</v>
      </c>
      <c r="U101" t="s">
        <v>18</v>
      </c>
      <c r="V101" t="s">
        <v>40</v>
      </c>
      <c r="W101" t="s">
        <v>33</v>
      </c>
      <c r="X101" t="s">
        <v>79</v>
      </c>
      <c r="Y101" t="s">
        <v>79</v>
      </c>
      <c r="Z101" t="s">
        <v>39</v>
      </c>
      <c r="AA101" t="s">
        <v>49</v>
      </c>
      <c r="AB101" t="s">
        <v>18</v>
      </c>
      <c r="AC101" t="s">
        <v>2</v>
      </c>
      <c r="AD101" t="s">
        <v>89</v>
      </c>
      <c r="AE101" t="s">
        <v>48</v>
      </c>
      <c r="AF101" t="s">
        <v>132</v>
      </c>
      <c r="AG101" t="s">
        <v>29</v>
      </c>
      <c r="AH101" t="s">
        <v>111</v>
      </c>
      <c r="AI101" t="s">
        <v>32</v>
      </c>
      <c r="AJ101" t="s">
        <v>93</v>
      </c>
      <c r="AK101" t="s">
        <v>31</v>
      </c>
      <c r="AL101" t="s">
        <v>8</v>
      </c>
      <c r="AM101" t="s">
        <v>1</v>
      </c>
      <c r="AN101" t="s">
        <v>36</v>
      </c>
      <c r="AO101" t="s">
        <v>79</v>
      </c>
      <c r="AP101" t="s">
        <v>29</v>
      </c>
      <c r="AQ101" t="s">
        <v>21</v>
      </c>
      <c r="AR101" t="s">
        <v>29</v>
      </c>
      <c r="AS101" t="s">
        <v>21</v>
      </c>
      <c r="AT101" t="s">
        <v>1</v>
      </c>
      <c r="AU101" t="s">
        <v>39</v>
      </c>
      <c r="AV101" t="s">
        <v>130</v>
      </c>
      <c r="AW101" t="s">
        <v>11</v>
      </c>
      <c r="AX101" t="s">
        <v>62</v>
      </c>
      <c r="AY101" t="s">
        <v>127</v>
      </c>
      <c r="AZ101" t="s">
        <v>21</v>
      </c>
      <c r="BA101" t="s">
        <v>32</v>
      </c>
      <c r="BB101" t="s">
        <v>33</v>
      </c>
      <c r="BC101" t="s">
        <v>33</v>
      </c>
      <c r="BD101" t="s">
        <v>74</v>
      </c>
      <c r="BE101" t="s">
        <v>19</v>
      </c>
      <c r="BF101" t="s">
        <v>14</v>
      </c>
      <c r="BG101" t="s">
        <v>28</v>
      </c>
      <c r="BH101" t="s">
        <v>106</v>
      </c>
      <c r="BI101" t="s">
        <v>89</v>
      </c>
      <c r="BJ101" t="s">
        <v>100</v>
      </c>
      <c r="BK101" t="s">
        <v>62</v>
      </c>
      <c r="BL101" t="s">
        <v>39</v>
      </c>
      <c r="BM101" t="s">
        <v>118</v>
      </c>
      <c r="BN101" t="s">
        <v>127</v>
      </c>
      <c r="BO101" t="s">
        <v>69</v>
      </c>
      <c r="BP101" t="s">
        <v>105</v>
      </c>
      <c r="BQ101" t="s">
        <v>36</v>
      </c>
      <c r="BR101" t="s">
        <v>138</v>
      </c>
      <c r="BS101" t="s">
        <v>2</v>
      </c>
      <c r="BT101" t="s">
        <v>105</v>
      </c>
      <c r="BU101" t="s">
        <v>43</v>
      </c>
      <c r="BV101" t="s">
        <v>79</v>
      </c>
      <c r="BW101" t="s">
        <v>93</v>
      </c>
      <c r="BX101" t="s">
        <v>43</v>
      </c>
      <c r="BY101" t="s">
        <v>43</v>
      </c>
      <c r="BZ101" t="s">
        <v>11</v>
      </c>
      <c r="CA101" t="s">
        <v>11</v>
      </c>
      <c r="CB101" t="s">
        <v>16</v>
      </c>
      <c r="CC101" t="s">
        <v>101</v>
      </c>
      <c r="CD101" t="s">
        <v>105</v>
      </c>
      <c r="CE101" t="s">
        <v>74</v>
      </c>
      <c r="CF101" t="s">
        <v>31</v>
      </c>
      <c r="CG101" t="s">
        <v>128</v>
      </c>
      <c r="CH101" t="s">
        <v>130</v>
      </c>
      <c r="CI101" t="s">
        <v>128</v>
      </c>
      <c r="CJ101" t="s">
        <v>137</v>
      </c>
      <c r="CK101" t="s">
        <v>36</v>
      </c>
      <c r="CL101" t="s">
        <v>10</v>
      </c>
      <c r="CM101" t="s">
        <v>16</v>
      </c>
      <c r="CN101" t="s">
        <v>28</v>
      </c>
      <c r="CO101" t="s">
        <v>106</v>
      </c>
      <c r="CP101" t="s">
        <v>1</v>
      </c>
      <c r="CQ101" t="s">
        <v>11</v>
      </c>
      <c r="CR101" t="s">
        <v>11</v>
      </c>
      <c r="CS101" t="s">
        <v>40</v>
      </c>
      <c r="CT101" t="s">
        <v>132</v>
      </c>
      <c r="CU101" t="s">
        <v>62</v>
      </c>
      <c r="CV101" t="s">
        <v>95</v>
      </c>
      <c r="CW101" t="s">
        <v>10</v>
      </c>
      <c r="CX101" t="s">
        <v>128</v>
      </c>
      <c r="CY101" t="s">
        <v>5</v>
      </c>
      <c r="CZ101" t="s">
        <v>22</v>
      </c>
      <c r="DA101" t="s">
        <v>2</v>
      </c>
      <c r="DB101" t="s">
        <v>101</v>
      </c>
      <c r="DC101" t="s">
        <v>127</v>
      </c>
      <c r="DD101" t="s">
        <v>100</v>
      </c>
      <c r="DE101" t="s">
        <v>73</v>
      </c>
      <c r="DF101" t="s">
        <v>62</v>
      </c>
      <c r="DG101" t="s">
        <v>1</v>
      </c>
      <c r="DH101" t="s">
        <v>5</v>
      </c>
      <c r="DI101" t="s">
        <v>5</v>
      </c>
      <c r="DJ101" t="s">
        <v>62</v>
      </c>
      <c r="DK101" t="s">
        <v>62</v>
      </c>
      <c r="DL101" t="s">
        <v>100</v>
      </c>
      <c r="DM101" t="s">
        <v>28</v>
      </c>
      <c r="DN101" t="s">
        <v>12</v>
      </c>
      <c r="DO101" t="s">
        <v>36</v>
      </c>
      <c r="DP101" t="s">
        <v>102</v>
      </c>
      <c r="DQ101" t="s">
        <v>116</v>
      </c>
      <c r="DR101" t="s">
        <v>91</v>
      </c>
      <c r="DS101" t="s">
        <v>138</v>
      </c>
      <c r="DT101" t="s">
        <v>11</v>
      </c>
      <c r="DU101" t="s">
        <v>52</v>
      </c>
      <c r="DV101" t="s">
        <v>52</v>
      </c>
      <c r="DW101" t="s">
        <v>3</v>
      </c>
      <c r="DX101" t="s">
        <v>102</v>
      </c>
      <c r="DY101" t="s">
        <v>116</v>
      </c>
      <c r="DZ101" t="s">
        <v>138</v>
      </c>
      <c r="EA101" t="s">
        <v>137</v>
      </c>
      <c r="EB101" t="s">
        <v>36</v>
      </c>
      <c r="EC101" t="s">
        <v>95</v>
      </c>
      <c r="ED101" t="s">
        <v>3</v>
      </c>
      <c r="EE101" t="s">
        <v>123</v>
      </c>
      <c r="EF101" t="s">
        <v>3</v>
      </c>
      <c r="EG101" t="s">
        <v>95</v>
      </c>
      <c r="EH101" t="s">
        <v>123</v>
      </c>
      <c r="EI101" t="s">
        <v>123</v>
      </c>
    </row>
    <row r="102" spans="1:139" x14ac:dyDescent="0.2">
      <c r="A102" t="s">
        <v>12</v>
      </c>
      <c r="B102" t="s">
        <v>8</v>
      </c>
      <c r="C102" t="s">
        <v>31</v>
      </c>
      <c r="D102" t="s">
        <v>49</v>
      </c>
      <c r="E102" t="s">
        <v>129</v>
      </c>
      <c r="F102" t="s">
        <v>48</v>
      </c>
      <c r="G102" t="s">
        <v>39</v>
      </c>
      <c r="H102" t="s">
        <v>51</v>
      </c>
      <c r="I102" t="s">
        <v>79</v>
      </c>
      <c r="J102" t="s">
        <v>93</v>
      </c>
      <c r="K102" t="s">
        <v>39</v>
      </c>
      <c r="L102" t="s">
        <v>62</v>
      </c>
      <c r="M102" t="s">
        <v>111</v>
      </c>
      <c r="N102" t="s">
        <v>111</v>
      </c>
      <c r="O102" t="s">
        <v>79</v>
      </c>
      <c r="P102" t="s">
        <v>79</v>
      </c>
      <c r="Q102" t="s">
        <v>31</v>
      </c>
      <c r="R102" t="s">
        <v>48</v>
      </c>
      <c r="S102" t="s">
        <v>18</v>
      </c>
      <c r="T102" t="s">
        <v>48</v>
      </c>
      <c r="U102" t="s">
        <v>31</v>
      </c>
      <c r="V102" t="s">
        <v>79</v>
      </c>
      <c r="W102" t="s">
        <v>32</v>
      </c>
      <c r="X102" t="s">
        <v>33</v>
      </c>
      <c r="Y102" t="s">
        <v>79</v>
      </c>
      <c r="Z102" t="s">
        <v>40</v>
      </c>
      <c r="AA102" t="s">
        <v>18</v>
      </c>
      <c r="AB102" t="s">
        <v>31</v>
      </c>
      <c r="AC102" t="s">
        <v>43</v>
      </c>
      <c r="AD102" t="s">
        <v>14</v>
      </c>
      <c r="AE102" t="s">
        <v>39</v>
      </c>
      <c r="AF102" t="s">
        <v>40</v>
      </c>
      <c r="AG102" t="s">
        <v>2</v>
      </c>
      <c r="AH102" t="s">
        <v>132</v>
      </c>
      <c r="AI102" t="s">
        <v>106</v>
      </c>
      <c r="AJ102" t="s">
        <v>89</v>
      </c>
      <c r="AK102" t="s">
        <v>51</v>
      </c>
      <c r="AL102" t="s">
        <v>129</v>
      </c>
      <c r="AM102" t="s">
        <v>36</v>
      </c>
      <c r="AN102" t="s">
        <v>36</v>
      </c>
      <c r="AO102" t="s">
        <v>16</v>
      </c>
      <c r="AP102" t="s">
        <v>21</v>
      </c>
      <c r="AQ102" t="s">
        <v>101</v>
      </c>
      <c r="AR102" t="s">
        <v>2</v>
      </c>
      <c r="AS102" t="s">
        <v>2</v>
      </c>
      <c r="AT102" t="s">
        <v>36</v>
      </c>
      <c r="AU102" t="s">
        <v>132</v>
      </c>
      <c r="AV102" t="s">
        <v>11</v>
      </c>
      <c r="AW102" t="s">
        <v>11</v>
      </c>
      <c r="AX102" t="s">
        <v>1</v>
      </c>
      <c r="AY102" t="s">
        <v>105</v>
      </c>
      <c r="AZ102" t="s">
        <v>101</v>
      </c>
      <c r="BA102" t="s">
        <v>106</v>
      </c>
      <c r="BB102" t="s">
        <v>32</v>
      </c>
      <c r="BC102" t="s">
        <v>93</v>
      </c>
      <c r="BD102" t="s">
        <v>29</v>
      </c>
      <c r="BE102" t="s">
        <v>28</v>
      </c>
      <c r="BF102" t="s">
        <v>28</v>
      </c>
      <c r="BG102" t="s">
        <v>74</v>
      </c>
      <c r="BH102" t="s">
        <v>28</v>
      </c>
      <c r="BI102" t="s">
        <v>19</v>
      </c>
      <c r="BJ102" t="s">
        <v>5</v>
      </c>
      <c r="BK102" t="s">
        <v>62</v>
      </c>
      <c r="BL102" t="s">
        <v>40</v>
      </c>
      <c r="BM102" t="s">
        <v>36</v>
      </c>
      <c r="BN102" t="s">
        <v>105</v>
      </c>
      <c r="BO102" t="s">
        <v>128</v>
      </c>
      <c r="BP102" t="s">
        <v>10</v>
      </c>
      <c r="BQ102" t="s">
        <v>100</v>
      </c>
      <c r="BR102" t="s">
        <v>116</v>
      </c>
      <c r="BS102" t="s">
        <v>101</v>
      </c>
      <c r="BT102" t="s">
        <v>10</v>
      </c>
      <c r="BU102" t="s">
        <v>127</v>
      </c>
      <c r="BV102" t="s">
        <v>80</v>
      </c>
      <c r="BW102" t="s">
        <v>89</v>
      </c>
      <c r="BX102" t="s">
        <v>127</v>
      </c>
      <c r="BY102" t="s">
        <v>105</v>
      </c>
      <c r="BZ102" t="s">
        <v>62</v>
      </c>
      <c r="CA102" t="s">
        <v>62</v>
      </c>
      <c r="CB102" t="s">
        <v>93</v>
      </c>
      <c r="CC102" t="s">
        <v>43</v>
      </c>
      <c r="CD102" t="s">
        <v>10</v>
      </c>
      <c r="CE102" t="s">
        <v>21</v>
      </c>
      <c r="CF102" t="s">
        <v>51</v>
      </c>
      <c r="CG102" t="s">
        <v>130</v>
      </c>
      <c r="CH102" t="s">
        <v>11</v>
      </c>
      <c r="CI102" t="s">
        <v>130</v>
      </c>
      <c r="CJ102" t="s">
        <v>116</v>
      </c>
      <c r="CK102" t="s">
        <v>100</v>
      </c>
      <c r="CL102" t="s">
        <v>128</v>
      </c>
      <c r="CM102" t="s">
        <v>33</v>
      </c>
      <c r="CN102" t="s">
        <v>74</v>
      </c>
      <c r="CO102" t="s">
        <v>14</v>
      </c>
      <c r="CP102" t="s">
        <v>118</v>
      </c>
      <c r="CQ102" t="s">
        <v>62</v>
      </c>
      <c r="CR102" t="s">
        <v>62</v>
      </c>
      <c r="CS102" t="s">
        <v>79</v>
      </c>
      <c r="CT102" t="s">
        <v>40</v>
      </c>
      <c r="CU102" t="s">
        <v>62</v>
      </c>
      <c r="CV102" t="s">
        <v>123</v>
      </c>
      <c r="CW102" t="s">
        <v>128</v>
      </c>
      <c r="CX102" t="s">
        <v>12</v>
      </c>
      <c r="CY102" t="s">
        <v>138</v>
      </c>
      <c r="CZ102" t="s">
        <v>73</v>
      </c>
      <c r="DA102" t="s">
        <v>43</v>
      </c>
      <c r="DB102" t="s">
        <v>127</v>
      </c>
      <c r="DC102" t="s">
        <v>105</v>
      </c>
      <c r="DD102" t="s">
        <v>5</v>
      </c>
      <c r="DE102" t="s">
        <v>116</v>
      </c>
      <c r="DF102" t="s">
        <v>1</v>
      </c>
      <c r="DG102" t="s">
        <v>118</v>
      </c>
      <c r="DH102" t="s">
        <v>138</v>
      </c>
      <c r="DI102" t="s">
        <v>138</v>
      </c>
      <c r="DJ102" t="s">
        <v>1</v>
      </c>
      <c r="DK102" t="s">
        <v>1</v>
      </c>
      <c r="DL102" t="s">
        <v>5</v>
      </c>
      <c r="DM102" t="s">
        <v>74</v>
      </c>
      <c r="DN102" t="s">
        <v>28</v>
      </c>
      <c r="DO102" t="s">
        <v>52</v>
      </c>
      <c r="DP102" t="s">
        <v>134</v>
      </c>
      <c r="DQ102" t="s">
        <v>91</v>
      </c>
      <c r="DR102" t="s">
        <v>123</v>
      </c>
      <c r="DS102" t="s">
        <v>137</v>
      </c>
      <c r="DT102" t="s">
        <v>11</v>
      </c>
      <c r="DU102" t="s">
        <v>22</v>
      </c>
      <c r="DV102" t="s">
        <v>22</v>
      </c>
      <c r="DW102" t="s">
        <v>102</v>
      </c>
      <c r="DX102" t="s">
        <v>104</v>
      </c>
      <c r="DY102" t="s">
        <v>91</v>
      </c>
      <c r="DZ102" t="s">
        <v>137</v>
      </c>
      <c r="EA102" t="s">
        <v>116</v>
      </c>
      <c r="EB102" t="s">
        <v>100</v>
      </c>
      <c r="EC102" t="s">
        <v>123</v>
      </c>
      <c r="ED102" t="s">
        <v>102</v>
      </c>
      <c r="EE102" t="s">
        <v>3</v>
      </c>
      <c r="EF102" t="s">
        <v>102</v>
      </c>
      <c r="EG102" t="s">
        <v>123</v>
      </c>
      <c r="EH102" t="s">
        <v>3</v>
      </c>
      <c r="EI102" t="s">
        <v>3</v>
      </c>
    </row>
    <row r="103" spans="1:139" x14ac:dyDescent="0.2">
      <c r="A103" t="s">
        <v>107</v>
      </c>
      <c r="B103" t="s">
        <v>106</v>
      </c>
      <c r="C103" t="s">
        <v>19</v>
      </c>
      <c r="D103" t="s">
        <v>89</v>
      </c>
      <c r="E103" t="s">
        <v>28</v>
      </c>
      <c r="F103" t="s">
        <v>28</v>
      </c>
      <c r="G103" t="s">
        <v>21</v>
      </c>
      <c r="H103" t="s">
        <v>108</v>
      </c>
      <c r="I103" t="s">
        <v>43</v>
      </c>
      <c r="J103" t="s">
        <v>10</v>
      </c>
      <c r="K103" t="s">
        <v>29</v>
      </c>
      <c r="L103" t="s">
        <v>123</v>
      </c>
      <c r="M103" t="s">
        <v>74</v>
      </c>
      <c r="N103" t="s">
        <v>29</v>
      </c>
      <c r="O103" t="s">
        <v>43</v>
      </c>
      <c r="P103" t="s">
        <v>43</v>
      </c>
      <c r="Q103" t="s">
        <v>14</v>
      </c>
      <c r="R103" t="s">
        <v>74</v>
      </c>
      <c r="S103" t="s">
        <v>89</v>
      </c>
      <c r="T103" t="s">
        <v>74</v>
      </c>
      <c r="U103" t="s">
        <v>19</v>
      </c>
      <c r="V103" t="s">
        <v>127</v>
      </c>
      <c r="W103" t="s">
        <v>10</v>
      </c>
      <c r="X103" t="s">
        <v>105</v>
      </c>
      <c r="Y103" t="s">
        <v>127</v>
      </c>
      <c r="Z103" t="s">
        <v>2</v>
      </c>
      <c r="AA103" t="s">
        <v>106</v>
      </c>
      <c r="AB103" t="s">
        <v>14</v>
      </c>
      <c r="AC103" t="s">
        <v>1</v>
      </c>
      <c r="AD103" t="s">
        <v>128</v>
      </c>
      <c r="AE103" t="s">
        <v>29</v>
      </c>
      <c r="AF103" t="s">
        <v>101</v>
      </c>
      <c r="AG103" t="s">
        <v>62</v>
      </c>
      <c r="AH103" t="s">
        <v>21</v>
      </c>
      <c r="AI103" t="s">
        <v>128</v>
      </c>
      <c r="AJ103" t="s">
        <v>128</v>
      </c>
      <c r="AK103" t="s">
        <v>28</v>
      </c>
      <c r="AL103" t="s">
        <v>28</v>
      </c>
      <c r="AM103" t="s">
        <v>102</v>
      </c>
      <c r="AN103" t="s">
        <v>35</v>
      </c>
      <c r="AO103" t="s">
        <v>105</v>
      </c>
      <c r="AP103" t="s">
        <v>62</v>
      </c>
      <c r="AQ103" t="s">
        <v>62</v>
      </c>
      <c r="AR103" t="s">
        <v>62</v>
      </c>
      <c r="AS103" t="s">
        <v>62</v>
      </c>
      <c r="AT103" t="s">
        <v>104</v>
      </c>
      <c r="AU103" t="s">
        <v>2</v>
      </c>
      <c r="AV103" t="s">
        <v>91</v>
      </c>
      <c r="AW103" t="s">
        <v>91</v>
      </c>
      <c r="AX103" t="s">
        <v>3</v>
      </c>
      <c r="AY103" t="s">
        <v>36</v>
      </c>
      <c r="AZ103" t="s">
        <v>62</v>
      </c>
      <c r="BA103" t="s">
        <v>128</v>
      </c>
      <c r="BB103" t="s">
        <v>69</v>
      </c>
      <c r="BC103" t="s">
        <v>10</v>
      </c>
      <c r="BD103" t="s">
        <v>62</v>
      </c>
      <c r="BE103" t="s">
        <v>130</v>
      </c>
      <c r="BF103" t="s">
        <v>130</v>
      </c>
      <c r="BG103" t="s">
        <v>11</v>
      </c>
      <c r="BH103" t="s">
        <v>130</v>
      </c>
      <c r="BI103" t="s">
        <v>128</v>
      </c>
      <c r="BJ103" t="s">
        <v>67</v>
      </c>
      <c r="BK103" t="s">
        <v>123</v>
      </c>
      <c r="BL103" t="s">
        <v>2</v>
      </c>
      <c r="BM103" t="s">
        <v>134</v>
      </c>
      <c r="BN103" t="s">
        <v>36</v>
      </c>
      <c r="BO103" t="s">
        <v>138</v>
      </c>
      <c r="BP103" t="s">
        <v>100</v>
      </c>
      <c r="BQ103" t="s">
        <v>109</v>
      </c>
      <c r="BR103" t="s">
        <v>90</v>
      </c>
      <c r="BS103" t="s">
        <v>1</v>
      </c>
      <c r="BT103" t="s">
        <v>52</v>
      </c>
      <c r="BU103" t="s">
        <v>118</v>
      </c>
      <c r="BV103" t="s">
        <v>127</v>
      </c>
      <c r="BW103" t="s">
        <v>69</v>
      </c>
      <c r="BX103" t="s">
        <v>36</v>
      </c>
      <c r="BY103" t="s">
        <v>36</v>
      </c>
      <c r="BZ103" t="s">
        <v>95</v>
      </c>
      <c r="CA103" t="s">
        <v>95</v>
      </c>
      <c r="CB103" t="s">
        <v>10</v>
      </c>
      <c r="CC103" t="s">
        <v>1</v>
      </c>
      <c r="CD103" t="s">
        <v>100</v>
      </c>
      <c r="CE103" t="s">
        <v>62</v>
      </c>
      <c r="CF103" t="s">
        <v>28</v>
      </c>
      <c r="CG103" t="s">
        <v>73</v>
      </c>
      <c r="CH103" t="s">
        <v>116</v>
      </c>
      <c r="CI103" t="s">
        <v>137</v>
      </c>
      <c r="CJ103" t="s">
        <v>90</v>
      </c>
      <c r="CK103" t="s">
        <v>35</v>
      </c>
      <c r="CL103" t="s">
        <v>22</v>
      </c>
      <c r="CM103" t="s">
        <v>10</v>
      </c>
      <c r="CN103" t="s">
        <v>11</v>
      </c>
      <c r="CO103" t="s">
        <v>130</v>
      </c>
      <c r="CP103" t="s">
        <v>102</v>
      </c>
      <c r="CQ103" t="s">
        <v>123</v>
      </c>
      <c r="CR103" t="s">
        <v>123</v>
      </c>
      <c r="CS103" t="s">
        <v>43</v>
      </c>
      <c r="CT103" t="s">
        <v>101</v>
      </c>
      <c r="CU103" t="s">
        <v>3</v>
      </c>
      <c r="CV103" t="s">
        <v>6</v>
      </c>
      <c r="CW103" t="s">
        <v>5</v>
      </c>
      <c r="CX103" t="s">
        <v>138</v>
      </c>
      <c r="CY103" t="s">
        <v>107</v>
      </c>
      <c r="CZ103" t="s">
        <v>107</v>
      </c>
      <c r="DA103" t="s">
        <v>1</v>
      </c>
      <c r="DB103" t="s">
        <v>118</v>
      </c>
      <c r="DC103" t="s">
        <v>36</v>
      </c>
      <c r="DD103" t="s">
        <v>84</v>
      </c>
      <c r="DE103" t="s">
        <v>90</v>
      </c>
      <c r="DF103" t="s">
        <v>3</v>
      </c>
      <c r="DG103" t="s">
        <v>102</v>
      </c>
      <c r="DH103" t="s">
        <v>107</v>
      </c>
      <c r="DI103" t="s">
        <v>107</v>
      </c>
      <c r="DJ103" t="s">
        <v>102</v>
      </c>
      <c r="DK103" t="s">
        <v>3</v>
      </c>
      <c r="DL103" t="s">
        <v>67</v>
      </c>
      <c r="DM103" t="s">
        <v>11</v>
      </c>
      <c r="DN103" t="s">
        <v>11</v>
      </c>
      <c r="DO103" t="s">
        <v>67</v>
      </c>
      <c r="DP103" t="s">
        <v>4</v>
      </c>
      <c r="DQ103" t="s">
        <v>6</v>
      </c>
      <c r="DR103" t="s">
        <v>6</v>
      </c>
      <c r="DS103" t="s">
        <v>107</v>
      </c>
      <c r="DT103" t="s">
        <v>95</v>
      </c>
      <c r="DU103" t="s">
        <v>84</v>
      </c>
      <c r="DV103" t="s">
        <v>84</v>
      </c>
      <c r="DW103" t="s">
        <v>4</v>
      </c>
      <c r="DX103" t="s">
        <v>4</v>
      </c>
      <c r="DY103" t="s">
        <v>97</v>
      </c>
      <c r="DZ103" t="s">
        <v>90</v>
      </c>
      <c r="EA103" t="s">
        <v>90</v>
      </c>
      <c r="EB103" t="s">
        <v>109</v>
      </c>
      <c r="EC103" t="s">
        <v>6</v>
      </c>
      <c r="ED103" t="s">
        <v>4</v>
      </c>
      <c r="EE103" t="s">
        <v>58</v>
      </c>
      <c r="EF103" t="s">
        <v>58</v>
      </c>
      <c r="EG103" t="s">
        <v>58</v>
      </c>
      <c r="EH103" t="s">
        <v>58</v>
      </c>
      <c r="EI103" t="s">
        <v>58</v>
      </c>
    </row>
    <row r="104" spans="1:139" x14ac:dyDescent="0.2">
      <c r="A104" t="s">
        <v>108</v>
      </c>
      <c r="B104" t="s">
        <v>19</v>
      </c>
      <c r="C104" t="s">
        <v>14</v>
      </c>
      <c r="D104" t="s">
        <v>89</v>
      </c>
      <c r="E104" t="s">
        <v>28</v>
      </c>
      <c r="F104" t="s">
        <v>74</v>
      </c>
      <c r="G104" t="s">
        <v>21</v>
      </c>
      <c r="H104" t="s">
        <v>28</v>
      </c>
      <c r="I104" t="s">
        <v>43</v>
      </c>
      <c r="J104" t="s">
        <v>10</v>
      </c>
      <c r="K104" t="s">
        <v>29</v>
      </c>
      <c r="L104" t="s">
        <v>123</v>
      </c>
      <c r="M104" t="s">
        <v>29</v>
      </c>
      <c r="N104" t="s">
        <v>29</v>
      </c>
      <c r="O104" t="s">
        <v>127</v>
      </c>
      <c r="P104" t="s">
        <v>127</v>
      </c>
      <c r="Q104" t="s">
        <v>14</v>
      </c>
      <c r="R104" t="s">
        <v>74</v>
      </c>
      <c r="S104" t="s">
        <v>106</v>
      </c>
      <c r="T104" t="s">
        <v>74</v>
      </c>
      <c r="U104" t="s">
        <v>14</v>
      </c>
      <c r="V104" t="s">
        <v>127</v>
      </c>
      <c r="W104" t="s">
        <v>69</v>
      </c>
      <c r="X104" t="s">
        <v>105</v>
      </c>
      <c r="Y104" t="s">
        <v>127</v>
      </c>
      <c r="Z104" t="s">
        <v>101</v>
      </c>
      <c r="AA104" t="s">
        <v>106</v>
      </c>
      <c r="AB104" t="s">
        <v>28</v>
      </c>
      <c r="AC104" t="s">
        <v>1</v>
      </c>
      <c r="AD104" t="s">
        <v>130</v>
      </c>
      <c r="AE104" t="s">
        <v>21</v>
      </c>
      <c r="AF104" t="s">
        <v>101</v>
      </c>
      <c r="AG104" t="s">
        <v>62</v>
      </c>
      <c r="AH104" t="s">
        <v>2</v>
      </c>
      <c r="AI104" t="s">
        <v>128</v>
      </c>
      <c r="AJ104" t="s">
        <v>128</v>
      </c>
      <c r="AK104" t="s">
        <v>28</v>
      </c>
      <c r="AL104" t="s">
        <v>28</v>
      </c>
      <c r="AM104" t="s">
        <v>104</v>
      </c>
      <c r="AN104" t="s">
        <v>35</v>
      </c>
      <c r="AO104" t="s">
        <v>105</v>
      </c>
      <c r="AP104" t="s">
        <v>62</v>
      </c>
      <c r="AQ104" t="s">
        <v>1</v>
      </c>
      <c r="AR104" t="s">
        <v>62</v>
      </c>
      <c r="AS104" t="s">
        <v>62</v>
      </c>
      <c r="AT104" t="s">
        <v>134</v>
      </c>
      <c r="AU104" t="s">
        <v>2</v>
      </c>
      <c r="AV104" t="s">
        <v>91</v>
      </c>
      <c r="AW104" t="s">
        <v>95</v>
      </c>
      <c r="AX104" t="s">
        <v>3</v>
      </c>
      <c r="AY104" t="s">
        <v>36</v>
      </c>
      <c r="AZ104" t="s">
        <v>62</v>
      </c>
      <c r="BA104" t="s">
        <v>128</v>
      </c>
      <c r="BB104" t="s">
        <v>69</v>
      </c>
      <c r="BC104" t="s">
        <v>10</v>
      </c>
      <c r="BD104" t="s">
        <v>62</v>
      </c>
      <c r="BE104" t="s">
        <v>130</v>
      </c>
      <c r="BF104" t="s">
        <v>11</v>
      </c>
      <c r="BG104" t="s">
        <v>11</v>
      </c>
      <c r="BH104" t="s">
        <v>130</v>
      </c>
      <c r="BI104" t="s">
        <v>128</v>
      </c>
      <c r="BJ104" t="s">
        <v>84</v>
      </c>
      <c r="BK104" t="s">
        <v>3</v>
      </c>
      <c r="BL104" t="s">
        <v>2</v>
      </c>
      <c r="BM104" t="s">
        <v>134</v>
      </c>
      <c r="BN104" t="s">
        <v>36</v>
      </c>
      <c r="BO104" t="s">
        <v>138</v>
      </c>
      <c r="BP104" t="s">
        <v>100</v>
      </c>
      <c r="BQ104" t="s">
        <v>67</v>
      </c>
      <c r="BR104" t="s">
        <v>90</v>
      </c>
      <c r="BS104" t="s">
        <v>1</v>
      </c>
      <c r="BT104" t="s">
        <v>5</v>
      </c>
      <c r="BU104" t="s">
        <v>36</v>
      </c>
      <c r="BV104" t="s">
        <v>105</v>
      </c>
      <c r="BW104" t="s">
        <v>128</v>
      </c>
      <c r="BX104" t="s">
        <v>36</v>
      </c>
      <c r="BY104" t="s">
        <v>36</v>
      </c>
      <c r="BZ104" t="s">
        <v>95</v>
      </c>
      <c r="CA104" t="s">
        <v>123</v>
      </c>
      <c r="CB104" t="s">
        <v>10</v>
      </c>
      <c r="CC104" t="s">
        <v>118</v>
      </c>
      <c r="CD104" t="s">
        <v>52</v>
      </c>
      <c r="CE104" t="s">
        <v>62</v>
      </c>
      <c r="CF104" t="s">
        <v>74</v>
      </c>
      <c r="CG104" t="s">
        <v>137</v>
      </c>
      <c r="CH104" t="s">
        <v>116</v>
      </c>
      <c r="CI104" t="s">
        <v>116</v>
      </c>
      <c r="CJ104" t="s">
        <v>90</v>
      </c>
      <c r="CK104" t="s">
        <v>109</v>
      </c>
      <c r="CL104" t="s">
        <v>138</v>
      </c>
      <c r="CM104" t="s">
        <v>10</v>
      </c>
      <c r="CN104" t="s">
        <v>11</v>
      </c>
      <c r="CO104" t="s">
        <v>130</v>
      </c>
      <c r="CP104" t="s">
        <v>102</v>
      </c>
      <c r="CQ104" t="s">
        <v>123</v>
      </c>
      <c r="CR104" t="s">
        <v>123</v>
      </c>
      <c r="CS104" t="s">
        <v>43</v>
      </c>
      <c r="CT104" t="s">
        <v>43</v>
      </c>
      <c r="CU104" t="s">
        <v>3</v>
      </c>
      <c r="CV104" t="s">
        <v>58</v>
      </c>
      <c r="CW104" t="s">
        <v>22</v>
      </c>
      <c r="CX104" t="s">
        <v>73</v>
      </c>
      <c r="CY104" t="s">
        <v>107</v>
      </c>
      <c r="CZ104" t="s">
        <v>108</v>
      </c>
      <c r="DA104" t="s">
        <v>1</v>
      </c>
      <c r="DB104" t="s">
        <v>118</v>
      </c>
      <c r="DC104" t="s">
        <v>100</v>
      </c>
      <c r="DD104" t="s">
        <v>84</v>
      </c>
      <c r="DE104" t="s">
        <v>90</v>
      </c>
      <c r="DF104" t="s">
        <v>102</v>
      </c>
      <c r="DG104" t="s">
        <v>102</v>
      </c>
      <c r="DH104" t="s">
        <v>107</v>
      </c>
      <c r="DI104" t="s">
        <v>107</v>
      </c>
      <c r="DJ104" t="s">
        <v>102</v>
      </c>
      <c r="DK104" t="s">
        <v>3</v>
      </c>
      <c r="DL104" t="s">
        <v>67</v>
      </c>
      <c r="DM104" t="s">
        <v>11</v>
      </c>
      <c r="DN104" t="s">
        <v>11</v>
      </c>
      <c r="DO104" t="s">
        <v>67</v>
      </c>
      <c r="DP104" t="s">
        <v>24</v>
      </c>
      <c r="DQ104" t="s">
        <v>6</v>
      </c>
      <c r="DR104" t="s">
        <v>6</v>
      </c>
      <c r="DS104" t="s">
        <v>90</v>
      </c>
      <c r="DT104" t="s">
        <v>95</v>
      </c>
      <c r="DU104" t="s">
        <v>107</v>
      </c>
      <c r="DV104" t="s">
        <v>84</v>
      </c>
      <c r="DW104" t="s">
        <v>4</v>
      </c>
      <c r="DX104" t="s">
        <v>4</v>
      </c>
      <c r="DY104" t="s">
        <v>6</v>
      </c>
      <c r="DZ104" t="s">
        <v>90</v>
      </c>
      <c r="EA104" t="s">
        <v>6</v>
      </c>
      <c r="EB104" t="s">
        <v>109</v>
      </c>
      <c r="EC104" t="s">
        <v>6</v>
      </c>
      <c r="ED104" t="s">
        <v>4</v>
      </c>
      <c r="EE104" t="s">
        <v>58</v>
      </c>
      <c r="EF104" t="s">
        <v>4</v>
      </c>
      <c r="EG104" t="s">
        <v>58</v>
      </c>
      <c r="EH104" t="s">
        <v>58</v>
      </c>
      <c r="EI104" t="s">
        <v>58</v>
      </c>
    </row>
    <row r="105" spans="1:139" x14ac:dyDescent="0.2">
      <c r="A105" t="s">
        <v>14</v>
      </c>
      <c r="B105" t="s">
        <v>135</v>
      </c>
      <c r="C105" t="s">
        <v>135</v>
      </c>
      <c r="D105" t="s">
        <v>96</v>
      </c>
      <c r="E105" t="s">
        <v>86</v>
      </c>
      <c r="F105" t="s">
        <v>114</v>
      </c>
      <c r="G105" t="s">
        <v>15</v>
      </c>
      <c r="H105" t="s">
        <v>114</v>
      </c>
      <c r="I105" t="s">
        <v>31</v>
      </c>
      <c r="J105" t="s">
        <v>39</v>
      </c>
      <c r="K105" t="s">
        <v>81</v>
      </c>
      <c r="L105" t="s">
        <v>128</v>
      </c>
      <c r="M105" t="s">
        <v>81</v>
      </c>
      <c r="N105" t="s">
        <v>81</v>
      </c>
      <c r="O105" t="s">
        <v>129</v>
      </c>
      <c r="P105" t="s">
        <v>129</v>
      </c>
      <c r="Q105" t="s">
        <v>113</v>
      </c>
      <c r="R105" t="s">
        <v>114</v>
      </c>
      <c r="S105" t="s">
        <v>96</v>
      </c>
      <c r="T105" t="s">
        <v>76</v>
      </c>
      <c r="U105" t="s">
        <v>135</v>
      </c>
      <c r="V105" t="s">
        <v>51</v>
      </c>
      <c r="W105" t="s">
        <v>132</v>
      </c>
      <c r="X105" t="s">
        <v>111</v>
      </c>
      <c r="Y105" t="s">
        <v>51</v>
      </c>
      <c r="Z105" t="s">
        <v>18</v>
      </c>
      <c r="AA105" t="s">
        <v>135</v>
      </c>
      <c r="AB105" t="s">
        <v>86</v>
      </c>
      <c r="AC105" t="s">
        <v>14</v>
      </c>
      <c r="AD105" t="s">
        <v>79</v>
      </c>
      <c r="AE105" t="s">
        <v>81</v>
      </c>
      <c r="AF105" t="s">
        <v>8</v>
      </c>
      <c r="AG105" t="s">
        <v>89</v>
      </c>
      <c r="AH105" t="s">
        <v>49</v>
      </c>
      <c r="AI105" t="s">
        <v>40</v>
      </c>
      <c r="AJ105" t="s">
        <v>40</v>
      </c>
      <c r="AK105" t="s">
        <v>114</v>
      </c>
      <c r="AL105" t="s">
        <v>86</v>
      </c>
      <c r="AM105" t="s">
        <v>11</v>
      </c>
      <c r="AN105" t="s">
        <v>11</v>
      </c>
      <c r="AO105" t="s">
        <v>48</v>
      </c>
      <c r="AP105" t="s">
        <v>32</v>
      </c>
      <c r="AQ105" t="s">
        <v>106</v>
      </c>
      <c r="AR105" t="s">
        <v>89</v>
      </c>
      <c r="AS105" t="s">
        <v>106</v>
      </c>
      <c r="AT105" t="s">
        <v>11</v>
      </c>
      <c r="AU105" t="s">
        <v>49</v>
      </c>
      <c r="AV105" t="s">
        <v>105</v>
      </c>
      <c r="AW105" t="s">
        <v>10</v>
      </c>
      <c r="AX105" t="s">
        <v>128</v>
      </c>
      <c r="AY105" t="s">
        <v>74</v>
      </c>
      <c r="AZ105" t="s">
        <v>106</v>
      </c>
      <c r="BA105" t="s">
        <v>40</v>
      </c>
      <c r="BB105" t="s">
        <v>132</v>
      </c>
      <c r="BC105" t="s">
        <v>39</v>
      </c>
      <c r="BD105" t="s">
        <v>93</v>
      </c>
      <c r="BE105" t="s">
        <v>79</v>
      </c>
      <c r="BF105" t="s">
        <v>80</v>
      </c>
      <c r="BG105" t="s">
        <v>16</v>
      </c>
      <c r="BH105" t="s">
        <v>79</v>
      </c>
      <c r="BI105" t="s">
        <v>79</v>
      </c>
      <c r="BJ105" t="s">
        <v>62</v>
      </c>
      <c r="BK105" t="s">
        <v>128</v>
      </c>
      <c r="BL105" t="s">
        <v>18</v>
      </c>
      <c r="BM105" t="s">
        <v>11</v>
      </c>
      <c r="BN105" t="s">
        <v>74</v>
      </c>
      <c r="BO105" t="s">
        <v>43</v>
      </c>
      <c r="BP105" t="s">
        <v>29</v>
      </c>
      <c r="BQ105" t="s">
        <v>62</v>
      </c>
      <c r="BR105" t="s">
        <v>36</v>
      </c>
      <c r="BS105" t="s">
        <v>19</v>
      </c>
      <c r="BT105" t="s">
        <v>21</v>
      </c>
      <c r="BU105" t="s">
        <v>28</v>
      </c>
      <c r="BV105" t="s">
        <v>48</v>
      </c>
      <c r="BW105" t="s">
        <v>40</v>
      </c>
      <c r="BX105" t="s">
        <v>28</v>
      </c>
      <c r="BY105" t="s">
        <v>74</v>
      </c>
      <c r="BZ105" t="s">
        <v>10</v>
      </c>
      <c r="CA105" t="s">
        <v>10</v>
      </c>
      <c r="CB105" t="s">
        <v>39</v>
      </c>
      <c r="CC105" t="s">
        <v>28</v>
      </c>
      <c r="CD105" t="s">
        <v>21</v>
      </c>
      <c r="CE105" t="s">
        <v>32</v>
      </c>
      <c r="CF105" t="s">
        <v>114</v>
      </c>
      <c r="CG105" t="s">
        <v>43</v>
      </c>
      <c r="CH105" t="s">
        <v>105</v>
      </c>
      <c r="CI105" t="s">
        <v>127</v>
      </c>
      <c r="CJ105" t="s">
        <v>36</v>
      </c>
      <c r="CK105" t="s">
        <v>11</v>
      </c>
      <c r="CL105" t="s">
        <v>101</v>
      </c>
      <c r="CM105" t="s">
        <v>39</v>
      </c>
      <c r="CN105" t="s">
        <v>33</v>
      </c>
      <c r="CO105" t="s">
        <v>79</v>
      </c>
      <c r="CP105" t="s">
        <v>130</v>
      </c>
      <c r="CQ105" t="s">
        <v>69</v>
      </c>
      <c r="CR105" t="s">
        <v>69</v>
      </c>
      <c r="CS105" t="s">
        <v>31</v>
      </c>
      <c r="CT105" t="s">
        <v>31</v>
      </c>
      <c r="CU105" t="s">
        <v>128</v>
      </c>
      <c r="CV105" t="s">
        <v>5</v>
      </c>
      <c r="CW105" t="s">
        <v>2</v>
      </c>
      <c r="CX105" t="s">
        <v>43</v>
      </c>
      <c r="CY105" t="s">
        <v>1</v>
      </c>
      <c r="CZ105" t="s">
        <v>1</v>
      </c>
      <c r="DA105" t="s">
        <v>14</v>
      </c>
      <c r="DB105" t="s">
        <v>28</v>
      </c>
      <c r="DC105" t="s">
        <v>29</v>
      </c>
      <c r="DD105" t="s">
        <v>62</v>
      </c>
      <c r="DE105" t="s">
        <v>36</v>
      </c>
      <c r="DF105" t="s">
        <v>130</v>
      </c>
      <c r="DG105" t="s">
        <v>130</v>
      </c>
      <c r="DH105" t="s">
        <v>1</v>
      </c>
      <c r="DI105" t="s">
        <v>1</v>
      </c>
      <c r="DJ105" t="s">
        <v>130</v>
      </c>
      <c r="DK105" t="s">
        <v>128</v>
      </c>
      <c r="DL105" t="s">
        <v>62</v>
      </c>
      <c r="DM105" t="s">
        <v>33</v>
      </c>
      <c r="DN105" t="s">
        <v>16</v>
      </c>
      <c r="DO105" t="s">
        <v>62</v>
      </c>
      <c r="DP105" t="s">
        <v>91</v>
      </c>
      <c r="DQ105" t="s">
        <v>100</v>
      </c>
      <c r="DR105" t="s">
        <v>5</v>
      </c>
      <c r="DS105" t="s">
        <v>118</v>
      </c>
      <c r="DT105" t="s">
        <v>10</v>
      </c>
      <c r="DU105" t="s">
        <v>62</v>
      </c>
      <c r="DV105" t="s">
        <v>62</v>
      </c>
      <c r="DW105" t="s">
        <v>116</v>
      </c>
      <c r="DX105" t="s">
        <v>116</v>
      </c>
      <c r="DY105" t="s">
        <v>36</v>
      </c>
      <c r="DZ105" t="s">
        <v>118</v>
      </c>
      <c r="EA105" t="s">
        <v>36</v>
      </c>
      <c r="EB105" t="s">
        <v>62</v>
      </c>
      <c r="EC105" t="s">
        <v>5</v>
      </c>
      <c r="ED105" t="s">
        <v>137</v>
      </c>
      <c r="EE105" t="s">
        <v>73</v>
      </c>
      <c r="EF105" t="s">
        <v>137</v>
      </c>
      <c r="EG105" t="s">
        <v>22</v>
      </c>
      <c r="EH105" t="s">
        <v>138</v>
      </c>
      <c r="EI105" t="s">
        <v>138</v>
      </c>
    </row>
    <row r="106" spans="1:139" x14ac:dyDescent="0.2">
      <c r="A106" t="s">
        <v>15</v>
      </c>
      <c r="B106" t="s">
        <v>113</v>
      </c>
      <c r="C106" t="s">
        <v>86</v>
      </c>
      <c r="D106" t="s">
        <v>135</v>
      </c>
      <c r="E106" t="s">
        <v>114</v>
      </c>
      <c r="F106" t="s">
        <v>76</v>
      </c>
      <c r="G106" t="s">
        <v>49</v>
      </c>
      <c r="H106" t="s">
        <v>114</v>
      </c>
      <c r="I106" t="s">
        <v>51</v>
      </c>
      <c r="J106" t="s">
        <v>132</v>
      </c>
      <c r="K106" t="s">
        <v>49</v>
      </c>
      <c r="L106" t="s">
        <v>128</v>
      </c>
      <c r="M106" t="s">
        <v>81</v>
      </c>
      <c r="N106" t="s">
        <v>81</v>
      </c>
      <c r="O106" t="s">
        <v>51</v>
      </c>
      <c r="P106" t="s">
        <v>51</v>
      </c>
      <c r="Q106" t="s">
        <v>86</v>
      </c>
      <c r="R106" t="s">
        <v>81</v>
      </c>
      <c r="S106" t="s">
        <v>135</v>
      </c>
      <c r="T106" t="s">
        <v>81</v>
      </c>
      <c r="U106" t="s">
        <v>86</v>
      </c>
      <c r="V106" t="s">
        <v>48</v>
      </c>
      <c r="W106" t="s">
        <v>40</v>
      </c>
      <c r="X106" t="s">
        <v>39</v>
      </c>
      <c r="Y106" t="s">
        <v>48</v>
      </c>
      <c r="Z106" t="s">
        <v>31</v>
      </c>
      <c r="AA106" t="s">
        <v>135</v>
      </c>
      <c r="AB106" t="s">
        <v>114</v>
      </c>
      <c r="AC106" t="s">
        <v>28</v>
      </c>
      <c r="AD106" t="s">
        <v>79</v>
      </c>
      <c r="AE106" t="s">
        <v>49</v>
      </c>
      <c r="AF106" t="s">
        <v>31</v>
      </c>
      <c r="AG106" t="s">
        <v>106</v>
      </c>
      <c r="AH106" t="s">
        <v>18</v>
      </c>
      <c r="AI106" t="s">
        <v>79</v>
      </c>
      <c r="AJ106" t="s">
        <v>40</v>
      </c>
      <c r="AK106" t="s">
        <v>114</v>
      </c>
      <c r="AL106" t="s">
        <v>114</v>
      </c>
      <c r="AM106" t="s">
        <v>11</v>
      </c>
      <c r="AN106" t="s">
        <v>62</v>
      </c>
      <c r="AO106" t="s">
        <v>111</v>
      </c>
      <c r="AP106" t="s">
        <v>89</v>
      </c>
      <c r="AQ106" t="s">
        <v>14</v>
      </c>
      <c r="AR106" t="s">
        <v>106</v>
      </c>
      <c r="AS106" t="s">
        <v>19</v>
      </c>
      <c r="AT106" t="s">
        <v>11</v>
      </c>
      <c r="AU106" t="s">
        <v>18</v>
      </c>
      <c r="AV106" t="s">
        <v>10</v>
      </c>
      <c r="AW106" t="s">
        <v>10</v>
      </c>
      <c r="AX106" t="s">
        <v>130</v>
      </c>
      <c r="AY106" t="s">
        <v>29</v>
      </c>
      <c r="AZ106" t="s">
        <v>19</v>
      </c>
      <c r="BA106" t="s">
        <v>79</v>
      </c>
      <c r="BB106" t="s">
        <v>40</v>
      </c>
      <c r="BC106" t="s">
        <v>132</v>
      </c>
      <c r="BD106" t="s">
        <v>32</v>
      </c>
      <c r="BE106" t="s">
        <v>16</v>
      </c>
      <c r="BF106" t="s">
        <v>16</v>
      </c>
      <c r="BG106" t="s">
        <v>33</v>
      </c>
      <c r="BH106" t="s">
        <v>80</v>
      </c>
      <c r="BI106" t="s">
        <v>79</v>
      </c>
      <c r="BJ106" t="s">
        <v>62</v>
      </c>
      <c r="BK106" t="s">
        <v>128</v>
      </c>
      <c r="BL106" t="s">
        <v>8</v>
      </c>
      <c r="BM106" t="s">
        <v>11</v>
      </c>
      <c r="BN106" t="s">
        <v>29</v>
      </c>
      <c r="BO106" t="s">
        <v>43</v>
      </c>
      <c r="BP106" t="s">
        <v>21</v>
      </c>
      <c r="BQ106" t="s">
        <v>62</v>
      </c>
      <c r="BR106" t="s">
        <v>36</v>
      </c>
      <c r="BS106" t="s">
        <v>14</v>
      </c>
      <c r="BT106" t="s">
        <v>2</v>
      </c>
      <c r="BU106" t="s">
        <v>74</v>
      </c>
      <c r="BV106" t="s">
        <v>48</v>
      </c>
      <c r="BW106" t="s">
        <v>40</v>
      </c>
      <c r="BX106" t="s">
        <v>74</v>
      </c>
      <c r="BY106" t="s">
        <v>74</v>
      </c>
      <c r="BZ106" t="s">
        <v>69</v>
      </c>
      <c r="CA106" t="s">
        <v>69</v>
      </c>
      <c r="CB106" t="s">
        <v>132</v>
      </c>
      <c r="CC106" t="s">
        <v>28</v>
      </c>
      <c r="CD106" t="s">
        <v>2</v>
      </c>
      <c r="CE106" t="s">
        <v>89</v>
      </c>
      <c r="CF106" t="s">
        <v>76</v>
      </c>
      <c r="CG106" t="s">
        <v>127</v>
      </c>
      <c r="CH106" t="s">
        <v>105</v>
      </c>
      <c r="CI106" t="s">
        <v>105</v>
      </c>
      <c r="CJ106" t="s">
        <v>36</v>
      </c>
      <c r="CK106" t="s">
        <v>62</v>
      </c>
      <c r="CL106" t="s">
        <v>43</v>
      </c>
      <c r="CM106" t="s">
        <v>39</v>
      </c>
      <c r="CN106" t="s">
        <v>33</v>
      </c>
      <c r="CO106" t="s">
        <v>79</v>
      </c>
      <c r="CP106" t="s">
        <v>11</v>
      </c>
      <c r="CQ106" t="s">
        <v>128</v>
      </c>
      <c r="CR106" t="s">
        <v>128</v>
      </c>
      <c r="CS106" t="s">
        <v>129</v>
      </c>
      <c r="CT106" t="s">
        <v>31</v>
      </c>
      <c r="CU106" t="s">
        <v>128</v>
      </c>
      <c r="CV106" t="s">
        <v>138</v>
      </c>
      <c r="CW106" t="s">
        <v>101</v>
      </c>
      <c r="CX106" t="s">
        <v>127</v>
      </c>
      <c r="CY106" t="s">
        <v>118</v>
      </c>
      <c r="CZ106" t="s">
        <v>118</v>
      </c>
      <c r="DA106" t="s">
        <v>28</v>
      </c>
      <c r="DB106" t="s">
        <v>15</v>
      </c>
      <c r="DC106" t="s">
        <v>29</v>
      </c>
      <c r="DD106" t="s">
        <v>1</v>
      </c>
      <c r="DE106" t="s">
        <v>36</v>
      </c>
      <c r="DF106" t="s">
        <v>130</v>
      </c>
      <c r="DG106" t="s">
        <v>11</v>
      </c>
      <c r="DH106" t="s">
        <v>1</v>
      </c>
      <c r="DI106" t="s">
        <v>1</v>
      </c>
      <c r="DJ106" t="s">
        <v>130</v>
      </c>
      <c r="DK106" t="s">
        <v>130</v>
      </c>
      <c r="DL106" t="s">
        <v>62</v>
      </c>
      <c r="DM106" t="s">
        <v>93</v>
      </c>
      <c r="DN106" t="s">
        <v>33</v>
      </c>
      <c r="DO106" t="s">
        <v>62</v>
      </c>
      <c r="DP106" t="s">
        <v>95</v>
      </c>
      <c r="DQ106" t="s">
        <v>100</v>
      </c>
      <c r="DR106" t="s">
        <v>5</v>
      </c>
      <c r="DS106" t="s">
        <v>36</v>
      </c>
      <c r="DT106" t="s">
        <v>10</v>
      </c>
      <c r="DU106" t="s">
        <v>1</v>
      </c>
      <c r="DV106" t="s">
        <v>1</v>
      </c>
      <c r="DW106" t="s">
        <v>116</v>
      </c>
      <c r="DX106" t="s">
        <v>91</v>
      </c>
      <c r="DY106" t="s">
        <v>100</v>
      </c>
      <c r="DZ106" t="s">
        <v>36</v>
      </c>
      <c r="EA106" t="s">
        <v>100</v>
      </c>
      <c r="EB106" t="s">
        <v>62</v>
      </c>
      <c r="EC106" t="s">
        <v>22</v>
      </c>
      <c r="ED106" t="s">
        <v>116</v>
      </c>
      <c r="EE106" t="s">
        <v>137</v>
      </c>
      <c r="EF106" t="s">
        <v>116</v>
      </c>
      <c r="EG106" t="s">
        <v>138</v>
      </c>
      <c r="EH106" t="s">
        <v>73</v>
      </c>
      <c r="EI106" t="s">
        <v>137</v>
      </c>
    </row>
    <row r="107" spans="1:139" x14ac:dyDescent="0.2">
      <c r="A107" t="s">
        <v>101</v>
      </c>
      <c r="B107" t="s">
        <v>114</v>
      </c>
      <c r="C107" t="s">
        <v>76</v>
      </c>
      <c r="D107" t="s">
        <v>114</v>
      </c>
      <c r="E107" t="s">
        <v>81</v>
      </c>
      <c r="F107" t="s">
        <v>49</v>
      </c>
      <c r="G107" t="s">
        <v>31</v>
      </c>
      <c r="H107" t="s">
        <v>49</v>
      </c>
      <c r="I107" t="s">
        <v>111</v>
      </c>
      <c r="J107" t="s">
        <v>40</v>
      </c>
      <c r="K107" t="s">
        <v>31</v>
      </c>
      <c r="L107" t="s">
        <v>130</v>
      </c>
      <c r="M107" t="s">
        <v>18</v>
      </c>
      <c r="N107" t="s">
        <v>8</v>
      </c>
      <c r="O107" t="s">
        <v>39</v>
      </c>
      <c r="P107" t="s">
        <v>39</v>
      </c>
      <c r="Q107" t="s">
        <v>81</v>
      </c>
      <c r="R107" t="s">
        <v>49</v>
      </c>
      <c r="S107" t="s">
        <v>114</v>
      </c>
      <c r="T107" t="s">
        <v>18</v>
      </c>
      <c r="U107" t="s">
        <v>76</v>
      </c>
      <c r="V107" t="s">
        <v>39</v>
      </c>
      <c r="W107" t="s">
        <v>79</v>
      </c>
      <c r="X107" t="s">
        <v>40</v>
      </c>
      <c r="Y107" t="s">
        <v>39</v>
      </c>
      <c r="Z107" t="s">
        <v>48</v>
      </c>
      <c r="AA107" t="s">
        <v>114</v>
      </c>
      <c r="AB107" t="s">
        <v>81</v>
      </c>
      <c r="AC107" t="s">
        <v>74</v>
      </c>
      <c r="AD107" t="s">
        <v>33</v>
      </c>
      <c r="AE107" t="s">
        <v>31</v>
      </c>
      <c r="AF107" t="s">
        <v>48</v>
      </c>
      <c r="AG107" t="s">
        <v>28</v>
      </c>
      <c r="AH107" t="s">
        <v>129</v>
      </c>
      <c r="AI107" t="s">
        <v>16</v>
      </c>
      <c r="AJ107" t="s">
        <v>80</v>
      </c>
      <c r="AK107" t="s">
        <v>81</v>
      </c>
      <c r="AL107" t="s">
        <v>81</v>
      </c>
      <c r="AM107" t="s">
        <v>82</v>
      </c>
      <c r="AN107" t="s">
        <v>62</v>
      </c>
      <c r="AO107" t="s">
        <v>40</v>
      </c>
      <c r="AP107" t="s">
        <v>28</v>
      </c>
      <c r="AQ107" t="s">
        <v>74</v>
      </c>
      <c r="AR107" t="s">
        <v>28</v>
      </c>
      <c r="AS107" t="s">
        <v>28</v>
      </c>
      <c r="AT107" t="s">
        <v>62</v>
      </c>
      <c r="AU107" t="s">
        <v>51</v>
      </c>
      <c r="AV107" t="s">
        <v>128</v>
      </c>
      <c r="AW107" t="s">
        <v>128</v>
      </c>
      <c r="AX107" t="s">
        <v>11</v>
      </c>
      <c r="AY107" t="s">
        <v>2</v>
      </c>
      <c r="AZ107" t="s">
        <v>74</v>
      </c>
      <c r="BA107" t="s">
        <v>16</v>
      </c>
      <c r="BB107" t="s">
        <v>79</v>
      </c>
      <c r="BC107" t="s">
        <v>79</v>
      </c>
      <c r="BD107" t="s">
        <v>14</v>
      </c>
      <c r="BE107" t="s">
        <v>93</v>
      </c>
      <c r="BF107" t="s">
        <v>32</v>
      </c>
      <c r="BG107" t="s">
        <v>89</v>
      </c>
      <c r="BH107" t="s">
        <v>93</v>
      </c>
      <c r="BI107" t="s">
        <v>33</v>
      </c>
      <c r="BJ107" t="s">
        <v>118</v>
      </c>
      <c r="BK107" t="s">
        <v>11</v>
      </c>
      <c r="BL107" t="s">
        <v>51</v>
      </c>
      <c r="BM107" t="s">
        <v>62</v>
      </c>
      <c r="BN107" t="s">
        <v>2</v>
      </c>
      <c r="BO107" t="s">
        <v>105</v>
      </c>
      <c r="BP107" t="s">
        <v>43</v>
      </c>
      <c r="BQ107" t="s">
        <v>1</v>
      </c>
      <c r="BR107" t="s">
        <v>52</v>
      </c>
      <c r="BS107" t="s">
        <v>74</v>
      </c>
      <c r="BT107" t="s">
        <v>43</v>
      </c>
      <c r="BU107" t="s">
        <v>21</v>
      </c>
      <c r="BV107" t="s">
        <v>132</v>
      </c>
      <c r="BW107" t="s">
        <v>79</v>
      </c>
      <c r="BX107" t="s">
        <v>21</v>
      </c>
      <c r="BY107" t="s">
        <v>2</v>
      </c>
      <c r="BZ107" t="s">
        <v>128</v>
      </c>
      <c r="CA107" t="s">
        <v>130</v>
      </c>
      <c r="CB107" t="s">
        <v>79</v>
      </c>
      <c r="CC107" t="s">
        <v>29</v>
      </c>
      <c r="CD107" t="s">
        <v>43</v>
      </c>
      <c r="CE107" t="s">
        <v>14</v>
      </c>
      <c r="CF107" t="s">
        <v>49</v>
      </c>
      <c r="CG107" t="s">
        <v>10</v>
      </c>
      <c r="CH107" t="s">
        <v>69</v>
      </c>
      <c r="CI107" t="s">
        <v>10</v>
      </c>
      <c r="CJ107" t="s">
        <v>5</v>
      </c>
      <c r="CK107" t="s">
        <v>1</v>
      </c>
      <c r="CL107" t="s">
        <v>105</v>
      </c>
      <c r="CM107" t="s">
        <v>40</v>
      </c>
      <c r="CN107" t="s">
        <v>89</v>
      </c>
      <c r="CO107" t="s">
        <v>33</v>
      </c>
      <c r="CP107" t="s">
        <v>62</v>
      </c>
      <c r="CQ107" t="s">
        <v>130</v>
      </c>
      <c r="CR107" t="s">
        <v>130</v>
      </c>
      <c r="CS107" t="s">
        <v>111</v>
      </c>
      <c r="CT107" t="s">
        <v>48</v>
      </c>
      <c r="CU107" t="s">
        <v>11</v>
      </c>
      <c r="CV107" t="s">
        <v>116</v>
      </c>
      <c r="CW107" t="s">
        <v>127</v>
      </c>
      <c r="CX107" t="s">
        <v>105</v>
      </c>
      <c r="CY107" t="s">
        <v>36</v>
      </c>
      <c r="CZ107" t="s">
        <v>100</v>
      </c>
      <c r="DA107" t="s">
        <v>29</v>
      </c>
      <c r="DB107" t="s">
        <v>29</v>
      </c>
      <c r="DC107" t="s">
        <v>101</v>
      </c>
      <c r="DD107" t="s">
        <v>36</v>
      </c>
      <c r="DE107" t="s">
        <v>5</v>
      </c>
      <c r="DF107" t="s">
        <v>11</v>
      </c>
      <c r="DG107" t="s">
        <v>62</v>
      </c>
      <c r="DH107" t="s">
        <v>36</v>
      </c>
      <c r="DI107" t="s">
        <v>36</v>
      </c>
      <c r="DJ107" t="s">
        <v>11</v>
      </c>
      <c r="DK107" t="s">
        <v>11</v>
      </c>
      <c r="DL107" t="s">
        <v>118</v>
      </c>
      <c r="DM107" t="s">
        <v>106</v>
      </c>
      <c r="DN107" t="s">
        <v>32</v>
      </c>
      <c r="DO107" t="s">
        <v>1</v>
      </c>
      <c r="DP107" t="s">
        <v>123</v>
      </c>
      <c r="DQ107" t="s">
        <v>138</v>
      </c>
      <c r="DR107" t="s">
        <v>137</v>
      </c>
      <c r="DS107" t="s">
        <v>100</v>
      </c>
      <c r="DT107" t="s">
        <v>128</v>
      </c>
      <c r="DU107" t="s">
        <v>36</v>
      </c>
      <c r="DV107" t="s">
        <v>36</v>
      </c>
      <c r="DW107" t="s">
        <v>95</v>
      </c>
      <c r="DX107" t="s">
        <v>123</v>
      </c>
      <c r="DY107" t="s">
        <v>22</v>
      </c>
      <c r="DZ107" t="s">
        <v>100</v>
      </c>
      <c r="EA107" t="s">
        <v>5</v>
      </c>
      <c r="EB107" t="s">
        <v>1</v>
      </c>
      <c r="EC107" t="s">
        <v>137</v>
      </c>
      <c r="ED107" t="s">
        <v>95</v>
      </c>
      <c r="EE107" t="s">
        <v>91</v>
      </c>
      <c r="EF107" t="s">
        <v>95</v>
      </c>
      <c r="EG107" t="s">
        <v>116</v>
      </c>
      <c r="EH107" t="s">
        <v>116</v>
      </c>
      <c r="EI107" t="s">
        <v>91</v>
      </c>
    </row>
    <row r="108" spans="1:139" x14ac:dyDescent="0.2">
      <c r="A108" t="s">
        <v>109</v>
      </c>
      <c r="B108" t="s">
        <v>32</v>
      </c>
      <c r="C108" t="s">
        <v>89</v>
      </c>
      <c r="D108" t="s">
        <v>93</v>
      </c>
      <c r="E108" t="s">
        <v>106</v>
      </c>
      <c r="F108" t="s">
        <v>14</v>
      </c>
      <c r="G108" t="s">
        <v>74</v>
      </c>
      <c r="H108" t="s">
        <v>14</v>
      </c>
      <c r="I108" t="s">
        <v>2</v>
      </c>
      <c r="J108" t="s">
        <v>105</v>
      </c>
      <c r="K108" t="s">
        <v>74</v>
      </c>
      <c r="L108" t="s">
        <v>95</v>
      </c>
      <c r="M108" t="s">
        <v>28</v>
      </c>
      <c r="N108" t="s">
        <v>28</v>
      </c>
      <c r="O108" t="s">
        <v>101</v>
      </c>
      <c r="P108" t="s">
        <v>101</v>
      </c>
      <c r="Q108" t="s">
        <v>89</v>
      </c>
      <c r="R108" t="s">
        <v>28</v>
      </c>
      <c r="S108" t="s">
        <v>93</v>
      </c>
      <c r="T108" t="s">
        <v>28</v>
      </c>
      <c r="U108" t="s">
        <v>89</v>
      </c>
      <c r="V108" t="s">
        <v>101</v>
      </c>
      <c r="W108" t="s">
        <v>105</v>
      </c>
      <c r="X108" t="s">
        <v>127</v>
      </c>
      <c r="Y108" t="s">
        <v>43</v>
      </c>
      <c r="Z108" t="s">
        <v>21</v>
      </c>
      <c r="AA108" t="s">
        <v>32</v>
      </c>
      <c r="AB108" t="s">
        <v>106</v>
      </c>
      <c r="AC108" t="s">
        <v>62</v>
      </c>
      <c r="AD108" t="s">
        <v>128</v>
      </c>
      <c r="AE108" t="s">
        <v>74</v>
      </c>
      <c r="AF108" t="s">
        <v>21</v>
      </c>
      <c r="AG108" t="s">
        <v>62</v>
      </c>
      <c r="AH108" t="s">
        <v>29</v>
      </c>
      <c r="AI108" t="s">
        <v>10</v>
      </c>
      <c r="AJ108" t="s">
        <v>10</v>
      </c>
      <c r="AK108" t="s">
        <v>19</v>
      </c>
      <c r="AL108" t="s">
        <v>19</v>
      </c>
      <c r="AM108" t="s">
        <v>3</v>
      </c>
      <c r="AN108" t="s">
        <v>102</v>
      </c>
      <c r="AO108" t="s">
        <v>127</v>
      </c>
      <c r="AP108" t="s">
        <v>11</v>
      </c>
      <c r="AQ108" t="s">
        <v>62</v>
      </c>
      <c r="AR108" t="s">
        <v>11</v>
      </c>
      <c r="AS108" t="s">
        <v>62</v>
      </c>
      <c r="AT108" t="s">
        <v>102</v>
      </c>
      <c r="AU108" t="s">
        <v>29</v>
      </c>
      <c r="AV108" t="s">
        <v>116</v>
      </c>
      <c r="AW108" t="s">
        <v>116</v>
      </c>
      <c r="AX108" t="s">
        <v>123</v>
      </c>
      <c r="AY108" t="s">
        <v>118</v>
      </c>
      <c r="AZ108" t="s">
        <v>62</v>
      </c>
      <c r="BA108" t="s">
        <v>69</v>
      </c>
      <c r="BB108" t="s">
        <v>10</v>
      </c>
      <c r="BC108" t="s">
        <v>105</v>
      </c>
      <c r="BD108" t="s">
        <v>11</v>
      </c>
      <c r="BE108" t="s">
        <v>128</v>
      </c>
      <c r="BF108" t="s">
        <v>128</v>
      </c>
      <c r="BG108" t="s">
        <v>130</v>
      </c>
      <c r="BH108" t="s">
        <v>128</v>
      </c>
      <c r="BI108" t="s">
        <v>69</v>
      </c>
      <c r="BJ108" t="s">
        <v>109</v>
      </c>
      <c r="BK108" t="s">
        <v>95</v>
      </c>
      <c r="BL108" t="s">
        <v>29</v>
      </c>
      <c r="BM108" t="s">
        <v>102</v>
      </c>
      <c r="BN108" t="s">
        <v>118</v>
      </c>
      <c r="BO108" t="s">
        <v>5</v>
      </c>
      <c r="BP108" t="s">
        <v>61</v>
      </c>
      <c r="BQ108" t="s">
        <v>134</v>
      </c>
      <c r="BR108" t="s">
        <v>107</v>
      </c>
      <c r="BS108" t="s">
        <v>62</v>
      </c>
      <c r="BT108" t="s">
        <v>36</v>
      </c>
      <c r="BU108" t="s">
        <v>1</v>
      </c>
      <c r="BV108" t="s">
        <v>43</v>
      </c>
      <c r="BW108" t="s">
        <v>10</v>
      </c>
      <c r="BX108" t="s">
        <v>1</v>
      </c>
      <c r="BY108" t="s">
        <v>1</v>
      </c>
      <c r="BZ108" t="s">
        <v>116</v>
      </c>
      <c r="CA108" t="s">
        <v>91</v>
      </c>
      <c r="CB108" t="s">
        <v>105</v>
      </c>
      <c r="CC108" t="s">
        <v>62</v>
      </c>
      <c r="CD108" t="s">
        <v>36</v>
      </c>
      <c r="CE108" t="s">
        <v>11</v>
      </c>
      <c r="CF108" t="s">
        <v>14</v>
      </c>
      <c r="CG108" t="s">
        <v>22</v>
      </c>
      <c r="CH108" t="s">
        <v>73</v>
      </c>
      <c r="CI108" t="s">
        <v>138</v>
      </c>
      <c r="CJ108" t="s">
        <v>107</v>
      </c>
      <c r="CK108" t="s">
        <v>104</v>
      </c>
      <c r="CL108" t="s">
        <v>52</v>
      </c>
      <c r="CM108" t="s">
        <v>105</v>
      </c>
      <c r="CN108" t="s">
        <v>130</v>
      </c>
      <c r="CO108" t="s">
        <v>128</v>
      </c>
      <c r="CP108" t="s">
        <v>3</v>
      </c>
      <c r="CQ108" t="s">
        <v>91</v>
      </c>
      <c r="CR108" t="s">
        <v>95</v>
      </c>
      <c r="CS108" t="s">
        <v>2</v>
      </c>
      <c r="CT108" t="s">
        <v>2</v>
      </c>
      <c r="CU108" t="s">
        <v>123</v>
      </c>
      <c r="CV108" t="s">
        <v>6</v>
      </c>
      <c r="CW108" t="s">
        <v>100</v>
      </c>
      <c r="CX108" t="s">
        <v>5</v>
      </c>
      <c r="CY108" t="s">
        <v>84</v>
      </c>
      <c r="CZ108" t="s">
        <v>84</v>
      </c>
      <c r="DA108" t="s">
        <v>62</v>
      </c>
      <c r="DB108" t="s">
        <v>1</v>
      </c>
      <c r="DC108" t="s">
        <v>36</v>
      </c>
      <c r="DD108" t="s">
        <v>109</v>
      </c>
      <c r="DE108" t="s">
        <v>107</v>
      </c>
      <c r="DF108" t="s">
        <v>123</v>
      </c>
      <c r="DG108" t="s">
        <v>3</v>
      </c>
      <c r="DH108" t="s">
        <v>67</v>
      </c>
      <c r="DI108" t="s">
        <v>67</v>
      </c>
      <c r="DJ108" t="s">
        <v>3</v>
      </c>
      <c r="DK108" t="s">
        <v>123</v>
      </c>
      <c r="DL108" t="s">
        <v>35</v>
      </c>
      <c r="DM108" t="s">
        <v>130</v>
      </c>
      <c r="DN108" t="s">
        <v>130</v>
      </c>
      <c r="DO108" t="s">
        <v>35</v>
      </c>
      <c r="DP108" t="s">
        <v>4</v>
      </c>
      <c r="DQ108" t="s">
        <v>90</v>
      </c>
      <c r="DR108" t="s">
        <v>6</v>
      </c>
      <c r="DS108" t="s">
        <v>107</v>
      </c>
      <c r="DT108" t="s">
        <v>116</v>
      </c>
      <c r="DU108" t="s">
        <v>67</v>
      </c>
      <c r="DV108" t="s">
        <v>109</v>
      </c>
      <c r="DW108" t="s">
        <v>58</v>
      </c>
      <c r="DX108" t="s">
        <v>58</v>
      </c>
      <c r="DY108" t="s">
        <v>90</v>
      </c>
      <c r="DZ108" t="s">
        <v>107</v>
      </c>
      <c r="EA108" t="s">
        <v>90</v>
      </c>
      <c r="EB108" t="s">
        <v>134</v>
      </c>
      <c r="EC108" t="s">
        <v>6</v>
      </c>
      <c r="ED108" t="s">
        <v>58</v>
      </c>
      <c r="EE108" t="s">
        <v>58</v>
      </c>
      <c r="EF108" t="s">
        <v>58</v>
      </c>
      <c r="EG108" t="s">
        <v>6</v>
      </c>
      <c r="EH108" t="s">
        <v>6</v>
      </c>
      <c r="EI108" t="s">
        <v>6</v>
      </c>
    </row>
    <row r="109" spans="1:139" x14ac:dyDescent="0.2">
      <c r="A109" t="s">
        <v>61</v>
      </c>
      <c r="B109" t="s">
        <v>28</v>
      </c>
      <c r="C109" t="s">
        <v>28</v>
      </c>
      <c r="D109" t="s">
        <v>14</v>
      </c>
      <c r="E109" t="s">
        <v>74</v>
      </c>
      <c r="F109" t="s">
        <v>29</v>
      </c>
      <c r="G109" t="s">
        <v>101</v>
      </c>
      <c r="H109" t="s">
        <v>29</v>
      </c>
      <c r="I109" t="s">
        <v>105</v>
      </c>
      <c r="J109" t="s">
        <v>69</v>
      </c>
      <c r="K109" t="s">
        <v>2</v>
      </c>
      <c r="L109" t="s">
        <v>3</v>
      </c>
      <c r="M109" t="s">
        <v>21</v>
      </c>
      <c r="N109" t="s">
        <v>2</v>
      </c>
      <c r="O109" t="s">
        <v>105</v>
      </c>
      <c r="P109" t="s">
        <v>105</v>
      </c>
      <c r="Q109" t="s">
        <v>28</v>
      </c>
      <c r="R109" t="s">
        <v>29</v>
      </c>
      <c r="S109" t="s">
        <v>14</v>
      </c>
      <c r="T109" t="s">
        <v>21</v>
      </c>
      <c r="U109" t="s">
        <v>28</v>
      </c>
      <c r="V109" t="s">
        <v>105</v>
      </c>
      <c r="W109" t="s">
        <v>128</v>
      </c>
      <c r="X109" t="s">
        <v>10</v>
      </c>
      <c r="Y109" t="s">
        <v>105</v>
      </c>
      <c r="Z109" t="s">
        <v>43</v>
      </c>
      <c r="AA109" t="s">
        <v>28</v>
      </c>
      <c r="AB109" t="s">
        <v>74</v>
      </c>
      <c r="AC109" t="s">
        <v>36</v>
      </c>
      <c r="AD109" t="s">
        <v>11</v>
      </c>
      <c r="AE109" t="s">
        <v>2</v>
      </c>
      <c r="AF109" t="s">
        <v>127</v>
      </c>
      <c r="AG109" t="s">
        <v>1</v>
      </c>
      <c r="AH109" t="s">
        <v>101</v>
      </c>
      <c r="AI109" t="s">
        <v>130</v>
      </c>
      <c r="AJ109" t="s">
        <v>130</v>
      </c>
      <c r="AK109" t="s">
        <v>74</v>
      </c>
      <c r="AL109" t="s">
        <v>74</v>
      </c>
      <c r="AM109" t="s">
        <v>35</v>
      </c>
      <c r="AN109" t="s">
        <v>67</v>
      </c>
      <c r="AO109" t="s">
        <v>10</v>
      </c>
      <c r="AP109" t="s">
        <v>1</v>
      </c>
      <c r="AQ109" t="s">
        <v>118</v>
      </c>
      <c r="AR109" t="s">
        <v>1</v>
      </c>
      <c r="AS109" t="s">
        <v>1</v>
      </c>
      <c r="AT109" t="s">
        <v>109</v>
      </c>
      <c r="AU109" t="s">
        <v>43</v>
      </c>
      <c r="AV109" t="s">
        <v>123</v>
      </c>
      <c r="AW109" t="s">
        <v>123</v>
      </c>
      <c r="AX109" t="s">
        <v>102</v>
      </c>
      <c r="AY109" t="s">
        <v>52</v>
      </c>
      <c r="AZ109" t="s">
        <v>118</v>
      </c>
      <c r="BA109" t="s">
        <v>130</v>
      </c>
      <c r="BB109" t="s">
        <v>128</v>
      </c>
      <c r="BC109" t="s">
        <v>128</v>
      </c>
      <c r="BD109" t="s">
        <v>62</v>
      </c>
      <c r="BE109" t="s">
        <v>11</v>
      </c>
      <c r="BF109" t="s">
        <v>11</v>
      </c>
      <c r="BG109" t="s">
        <v>62</v>
      </c>
      <c r="BH109" t="s">
        <v>11</v>
      </c>
      <c r="BI109" t="s">
        <v>130</v>
      </c>
      <c r="BJ109" t="s">
        <v>107</v>
      </c>
      <c r="BK109" t="s">
        <v>102</v>
      </c>
      <c r="BL109" t="s">
        <v>43</v>
      </c>
      <c r="BM109" t="s">
        <v>109</v>
      </c>
      <c r="BN109" t="s">
        <v>100</v>
      </c>
      <c r="BO109" t="s">
        <v>116</v>
      </c>
      <c r="BP109" t="s">
        <v>5</v>
      </c>
      <c r="BQ109" t="s">
        <v>84</v>
      </c>
      <c r="BR109" t="s">
        <v>6</v>
      </c>
      <c r="BS109" t="s">
        <v>118</v>
      </c>
      <c r="BT109" t="s">
        <v>138</v>
      </c>
      <c r="BU109" t="s">
        <v>36</v>
      </c>
      <c r="BV109" t="s">
        <v>10</v>
      </c>
      <c r="BW109" t="s">
        <v>128</v>
      </c>
      <c r="BX109" t="s">
        <v>100</v>
      </c>
      <c r="BY109" t="s">
        <v>100</v>
      </c>
      <c r="BZ109" t="s">
        <v>123</v>
      </c>
      <c r="CA109" t="s">
        <v>3</v>
      </c>
      <c r="CB109" t="s">
        <v>128</v>
      </c>
      <c r="CC109" t="s">
        <v>36</v>
      </c>
      <c r="CD109" t="s">
        <v>22</v>
      </c>
      <c r="CE109" t="s">
        <v>62</v>
      </c>
      <c r="CF109" t="s">
        <v>29</v>
      </c>
      <c r="CG109" t="s">
        <v>116</v>
      </c>
      <c r="CH109" t="s">
        <v>95</v>
      </c>
      <c r="CI109" t="s">
        <v>91</v>
      </c>
      <c r="CJ109" t="s">
        <v>6</v>
      </c>
      <c r="CK109" t="s">
        <v>67</v>
      </c>
      <c r="CL109" t="s">
        <v>137</v>
      </c>
      <c r="CM109" t="s">
        <v>69</v>
      </c>
      <c r="CN109" t="s">
        <v>62</v>
      </c>
      <c r="CO109" t="s">
        <v>11</v>
      </c>
      <c r="CP109" t="s">
        <v>134</v>
      </c>
      <c r="CQ109" t="s">
        <v>3</v>
      </c>
      <c r="CR109" t="s">
        <v>3</v>
      </c>
      <c r="CS109" t="s">
        <v>127</v>
      </c>
      <c r="CT109" t="s">
        <v>127</v>
      </c>
      <c r="CU109" t="s">
        <v>102</v>
      </c>
      <c r="CV109" t="s">
        <v>58</v>
      </c>
      <c r="CW109" t="s">
        <v>73</v>
      </c>
      <c r="CX109" t="s">
        <v>116</v>
      </c>
      <c r="CY109" t="s">
        <v>90</v>
      </c>
      <c r="CZ109" t="s">
        <v>90</v>
      </c>
      <c r="DA109" t="s">
        <v>36</v>
      </c>
      <c r="DB109" t="s">
        <v>36</v>
      </c>
      <c r="DC109" t="s">
        <v>5</v>
      </c>
      <c r="DD109" t="s">
        <v>107</v>
      </c>
      <c r="DE109" t="s">
        <v>61</v>
      </c>
      <c r="DF109" t="s">
        <v>104</v>
      </c>
      <c r="DG109" t="s">
        <v>35</v>
      </c>
      <c r="DH109" t="s">
        <v>90</v>
      </c>
      <c r="DI109" t="s">
        <v>90</v>
      </c>
      <c r="DJ109" t="s">
        <v>134</v>
      </c>
      <c r="DK109" t="s">
        <v>102</v>
      </c>
      <c r="DL109" t="s">
        <v>107</v>
      </c>
      <c r="DM109" t="s">
        <v>62</v>
      </c>
      <c r="DN109" t="s">
        <v>11</v>
      </c>
      <c r="DO109" t="s">
        <v>107</v>
      </c>
      <c r="DP109" t="s">
        <v>24</v>
      </c>
      <c r="DQ109" t="s">
        <v>6</v>
      </c>
      <c r="DR109" t="s">
        <v>58</v>
      </c>
      <c r="DS109" t="s">
        <v>90</v>
      </c>
      <c r="DT109" t="s">
        <v>123</v>
      </c>
      <c r="DU109" t="s">
        <v>107</v>
      </c>
      <c r="DV109" t="s">
        <v>107</v>
      </c>
      <c r="DW109" t="s">
        <v>24</v>
      </c>
      <c r="DX109" t="s">
        <v>24</v>
      </c>
      <c r="DY109" t="s">
        <v>6</v>
      </c>
      <c r="DZ109" t="s">
        <v>6</v>
      </c>
      <c r="EA109" t="s">
        <v>6</v>
      </c>
      <c r="EB109" t="s">
        <v>84</v>
      </c>
      <c r="EC109" t="s">
        <v>58</v>
      </c>
      <c r="ED109" t="s">
        <v>4</v>
      </c>
      <c r="EE109" t="s">
        <v>4</v>
      </c>
      <c r="EF109" t="s">
        <v>4</v>
      </c>
      <c r="EG109" t="s">
        <v>58</v>
      </c>
      <c r="EH109" t="s">
        <v>4</v>
      </c>
      <c r="EI109" t="s">
        <v>4</v>
      </c>
    </row>
    <row r="110" spans="1:139" x14ac:dyDescent="0.2">
      <c r="A110" t="s">
        <v>73</v>
      </c>
      <c r="B110" t="s">
        <v>40</v>
      </c>
      <c r="C110" t="s">
        <v>79</v>
      </c>
      <c r="D110" t="s">
        <v>40</v>
      </c>
      <c r="E110" t="s">
        <v>79</v>
      </c>
      <c r="F110" t="s">
        <v>16</v>
      </c>
      <c r="G110" t="s">
        <v>32</v>
      </c>
      <c r="H110" t="s">
        <v>80</v>
      </c>
      <c r="I110" t="s">
        <v>14</v>
      </c>
      <c r="J110" t="s">
        <v>29</v>
      </c>
      <c r="K110" t="s">
        <v>93</v>
      </c>
      <c r="L110" t="s">
        <v>5</v>
      </c>
      <c r="M110" t="s">
        <v>33</v>
      </c>
      <c r="N110" t="s">
        <v>33</v>
      </c>
      <c r="O110" t="s">
        <v>28</v>
      </c>
      <c r="P110" t="s">
        <v>28</v>
      </c>
      <c r="Q110" t="s">
        <v>79</v>
      </c>
      <c r="R110" t="s">
        <v>16</v>
      </c>
      <c r="S110" t="s">
        <v>40</v>
      </c>
      <c r="T110" t="s">
        <v>33</v>
      </c>
      <c r="U110" t="s">
        <v>79</v>
      </c>
      <c r="V110" t="s">
        <v>28</v>
      </c>
      <c r="W110" t="s">
        <v>21</v>
      </c>
      <c r="X110" t="s">
        <v>74</v>
      </c>
      <c r="Y110" t="s">
        <v>28</v>
      </c>
      <c r="Z110" t="s">
        <v>106</v>
      </c>
      <c r="AA110" t="s">
        <v>40</v>
      </c>
      <c r="AB110" t="s">
        <v>79</v>
      </c>
      <c r="AC110" t="s">
        <v>128</v>
      </c>
      <c r="AD110" t="s">
        <v>43</v>
      </c>
      <c r="AE110" t="s">
        <v>93</v>
      </c>
      <c r="AF110" t="s">
        <v>106</v>
      </c>
      <c r="AG110" t="s">
        <v>128</v>
      </c>
      <c r="AH110" t="s">
        <v>32</v>
      </c>
      <c r="AI110" t="s">
        <v>101</v>
      </c>
      <c r="AJ110" t="s">
        <v>2</v>
      </c>
      <c r="AK110" t="s">
        <v>79</v>
      </c>
      <c r="AL110" t="s">
        <v>79</v>
      </c>
      <c r="AM110" t="s">
        <v>116</v>
      </c>
      <c r="AN110" t="s">
        <v>91</v>
      </c>
      <c r="AO110" t="s">
        <v>74</v>
      </c>
      <c r="AP110" t="s">
        <v>69</v>
      </c>
      <c r="AQ110" t="s">
        <v>128</v>
      </c>
      <c r="AR110" t="s">
        <v>69</v>
      </c>
      <c r="AS110" t="s">
        <v>128</v>
      </c>
      <c r="AT110" t="s">
        <v>116</v>
      </c>
      <c r="AU110" t="s">
        <v>89</v>
      </c>
      <c r="AV110" t="s">
        <v>36</v>
      </c>
      <c r="AW110" t="s">
        <v>100</v>
      </c>
      <c r="AX110" t="s">
        <v>138</v>
      </c>
      <c r="AY110" t="s">
        <v>11</v>
      </c>
      <c r="AZ110" t="s">
        <v>128</v>
      </c>
      <c r="BA110" t="s">
        <v>101</v>
      </c>
      <c r="BB110" t="s">
        <v>2</v>
      </c>
      <c r="BC110" t="s">
        <v>21</v>
      </c>
      <c r="BD110" t="s">
        <v>10</v>
      </c>
      <c r="BE110" t="s">
        <v>127</v>
      </c>
      <c r="BF110" t="s">
        <v>127</v>
      </c>
      <c r="BG110" t="s">
        <v>105</v>
      </c>
      <c r="BH110" t="s">
        <v>127</v>
      </c>
      <c r="BI110" t="s">
        <v>43</v>
      </c>
      <c r="BJ110" t="s">
        <v>123</v>
      </c>
      <c r="BK110" t="s">
        <v>22</v>
      </c>
      <c r="BL110" t="s">
        <v>89</v>
      </c>
      <c r="BM110" t="s">
        <v>116</v>
      </c>
      <c r="BN110" t="s">
        <v>11</v>
      </c>
      <c r="BO110" t="s">
        <v>1</v>
      </c>
      <c r="BP110" t="s">
        <v>62</v>
      </c>
      <c r="BQ110" t="s">
        <v>95</v>
      </c>
      <c r="BR110" t="s">
        <v>102</v>
      </c>
      <c r="BS110" t="s">
        <v>60</v>
      </c>
      <c r="BT110" t="s">
        <v>62</v>
      </c>
      <c r="BU110" t="s">
        <v>130</v>
      </c>
      <c r="BV110" t="s">
        <v>28</v>
      </c>
      <c r="BW110" t="s">
        <v>2</v>
      </c>
      <c r="BX110" t="s">
        <v>11</v>
      </c>
      <c r="BY110" t="s">
        <v>11</v>
      </c>
      <c r="BZ110" t="s">
        <v>100</v>
      </c>
      <c r="CA110" t="s">
        <v>52</v>
      </c>
      <c r="CB110" t="s">
        <v>29</v>
      </c>
      <c r="CC110" t="s">
        <v>130</v>
      </c>
      <c r="CD110" t="s">
        <v>62</v>
      </c>
      <c r="CE110" t="s">
        <v>10</v>
      </c>
      <c r="CF110" t="s">
        <v>80</v>
      </c>
      <c r="CG110" t="s">
        <v>1</v>
      </c>
      <c r="CH110" t="s">
        <v>36</v>
      </c>
      <c r="CI110" t="s">
        <v>118</v>
      </c>
      <c r="CJ110" t="s">
        <v>134</v>
      </c>
      <c r="CK110" t="s">
        <v>95</v>
      </c>
      <c r="CL110" t="s">
        <v>62</v>
      </c>
      <c r="CM110" t="s">
        <v>29</v>
      </c>
      <c r="CN110" t="s">
        <v>105</v>
      </c>
      <c r="CO110" t="s">
        <v>43</v>
      </c>
      <c r="CP110" t="s">
        <v>137</v>
      </c>
      <c r="CQ110" t="s">
        <v>5</v>
      </c>
      <c r="CR110" t="s">
        <v>5</v>
      </c>
      <c r="CS110" t="s">
        <v>14</v>
      </c>
      <c r="CT110" t="s">
        <v>19</v>
      </c>
      <c r="CU110" t="s">
        <v>138</v>
      </c>
      <c r="CV110" t="s">
        <v>84</v>
      </c>
      <c r="CW110" t="s">
        <v>62</v>
      </c>
      <c r="CX110" t="s">
        <v>1</v>
      </c>
      <c r="CY110" t="s">
        <v>3</v>
      </c>
      <c r="CZ110" t="s">
        <v>102</v>
      </c>
      <c r="DA110" t="s">
        <v>130</v>
      </c>
      <c r="DB110" t="s">
        <v>130</v>
      </c>
      <c r="DC110" t="s">
        <v>11</v>
      </c>
      <c r="DD110" t="s">
        <v>123</v>
      </c>
      <c r="DE110" t="s">
        <v>104</v>
      </c>
      <c r="DF110" t="s">
        <v>73</v>
      </c>
      <c r="DG110" t="s">
        <v>116</v>
      </c>
      <c r="DH110" t="s">
        <v>3</v>
      </c>
      <c r="DI110" t="s">
        <v>3</v>
      </c>
      <c r="DJ110" t="s">
        <v>137</v>
      </c>
      <c r="DK110" t="s">
        <v>138</v>
      </c>
      <c r="DL110" t="s">
        <v>123</v>
      </c>
      <c r="DM110" t="s">
        <v>105</v>
      </c>
      <c r="DN110" t="s">
        <v>105</v>
      </c>
      <c r="DO110" t="s">
        <v>123</v>
      </c>
      <c r="DP110" t="s">
        <v>6</v>
      </c>
      <c r="DQ110" t="s">
        <v>35</v>
      </c>
      <c r="DR110" t="s">
        <v>67</v>
      </c>
      <c r="DS110" t="s">
        <v>102</v>
      </c>
      <c r="DT110" t="s">
        <v>100</v>
      </c>
      <c r="DU110" t="s">
        <v>3</v>
      </c>
      <c r="DV110" t="s">
        <v>3</v>
      </c>
      <c r="DW110" t="s">
        <v>90</v>
      </c>
      <c r="DX110" t="s">
        <v>90</v>
      </c>
      <c r="DY110" t="s">
        <v>35</v>
      </c>
      <c r="DZ110" t="s">
        <v>102</v>
      </c>
      <c r="EA110" t="s">
        <v>134</v>
      </c>
      <c r="EB110" t="s">
        <v>95</v>
      </c>
      <c r="EC110" t="s">
        <v>67</v>
      </c>
      <c r="ED110" t="s">
        <v>90</v>
      </c>
      <c r="EE110" t="s">
        <v>107</v>
      </c>
      <c r="EF110" t="s">
        <v>107</v>
      </c>
      <c r="EG110" t="s">
        <v>84</v>
      </c>
      <c r="EH110" t="s">
        <v>107</v>
      </c>
      <c r="EI110" t="s">
        <v>107</v>
      </c>
    </row>
    <row r="111" spans="1:139" x14ac:dyDescent="0.2">
      <c r="A111" t="s">
        <v>60</v>
      </c>
      <c r="B111" t="s">
        <v>79</v>
      </c>
      <c r="C111" t="s">
        <v>79</v>
      </c>
      <c r="D111" t="s">
        <v>40</v>
      </c>
      <c r="E111" t="s">
        <v>16</v>
      </c>
      <c r="F111" t="s">
        <v>33</v>
      </c>
      <c r="G111" t="s">
        <v>89</v>
      </c>
      <c r="H111" t="s">
        <v>33</v>
      </c>
      <c r="I111" t="s">
        <v>28</v>
      </c>
      <c r="J111" t="s">
        <v>21</v>
      </c>
      <c r="K111" t="s">
        <v>32</v>
      </c>
      <c r="L111" t="s">
        <v>138</v>
      </c>
      <c r="M111" t="s">
        <v>93</v>
      </c>
      <c r="N111" t="s">
        <v>32</v>
      </c>
      <c r="O111" t="s">
        <v>28</v>
      </c>
      <c r="P111" t="s">
        <v>28</v>
      </c>
      <c r="Q111" t="s">
        <v>79</v>
      </c>
      <c r="R111" t="s">
        <v>33</v>
      </c>
      <c r="S111" t="s">
        <v>79</v>
      </c>
      <c r="T111" t="s">
        <v>93</v>
      </c>
      <c r="U111" t="s">
        <v>79</v>
      </c>
      <c r="V111" t="s">
        <v>74</v>
      </c>
      <c r="W111" t="s">
        <v>2</v>
      </c>
      <c r="X111" t="s">
        <v>29</v>
      </c>
      <c r="Y111" t="s">
        <v>74</v>
      </c>
      <c r="Z111" t="s">
        <v>14</v>
      </c>
      <c r="AA111" t="s">
        <v>79</v>
      </c>
      <c r="AB111" t="s">
        <v>80</v>
      </c>
      <c r="AC111" t="s">
        <v>130</v>
      </c>
      <c r="AD111" t="s">
        <v>127</v>
      </c>
      <c r="AE111" t="s">
        <v>89</v>
      </c>
      <c r="AF111" t="s">
        <v>14</v>
      </c>
      <c r="AG111" t="s">
        <v>128</v>
      </c>
      <c r="AH111" t="s">
        <v>106</v>
      </c>
      <c r="AI111" t="s">
        <v>43</v>
      </c>
      <c r="AJ111" t="s">
        <v>43</v>
      </c>
      <c r="AK111" t="s">
        <v>16</v>
      </c>
      <c r="AL111" t="s">
        <v>16</v>
      </c>
      <c r="AM111" t="s">
        <v>91</v>
      </c>
      <c r="AN111" t="s">
        <v>95</v>
      </c>
      <c r="AO111" t="s">
        <v>29</v>
      </c>
      <c r="AP111" t="s">
        <v>128</v>
      </c>
      <c r="AQ111" t="s">
        <v>130</v>
      </c>
      <c r="AR111" t="s">
        <v>128</v>
      </c>
      <c r="AS111" t="s">
        <v>128</v>
      </c>
      <c r="AT111" t="s">
        <v>91</v>
      </c>
      <c r="AU111" t="s">
        <v>106</v>
      </c>
      <c r="AV111" t="s">
        <v>100</v>
      </c>
      <c r="AW111" t="s">
        <v>52</v>
      </c>
      <c r="AX111" t="s">
        <v>137</v>
      </c>
      <c r="AY111" t="s">
        <v>62</v>
      </c>
      <c r="AZ111" t="s">
        <v>130</v>
      </c>
      <c r="BA111" t="s">
        <v>43</v>
      </c>
      <c r="BB111" t="s">
        <v>101</v>
      </c>
      <c r="BC111" t="s">
        <v>2</v>
      </c>
      <c r="BD111" t="s">
        <v>69</v>
      </c>
      <c r="BE111" t="s">
        <v>105</v>
      </c>
      <c r="BF111" t="s">
        <v>105</v>
      </c>
      <c r="BG111" t="s">
        <v>10</v>
      </c>
      <c r="BH111" t="s">
        <v>105</v>
      </c>
      <c r="BI111" t="s">
        <v>127</v>
      </c>
      <c r="BJ111" t="s">
        <v>3</v>
      </c>
      <c r="BK111" t="s">
        <v>138</v>
      </c>
      <c r="BL111" t="s">
        <v>19</v>
      </c>
      <c r="BM111" t="s">
        <v>95</v>
      </c>
      <c r="BN111" t="s">
        <v>11</v>
      </c>
      <c r="BO111" t="s">
        <v>118</v>
      </c>
      <c r="BP111" t="s">
        <v>62</v>
      </c>
      <c r="BQ111" t="s">
        <v>123</v>
      </c>
      <c r="BR111" t="s">
        <v>134</v>
      </c>
      <c r="BS111" t="s">
        <v>130</v>
      </c>
      <c r="BT111" t="s">
        <v>62</v>
      </c>
      <c r="BU111" t="s">
        <v>11</v>
      </c>
      <c r="BV111" t="s">
        <v>74</v>
      </c>
      <c r="BW111" t="s">
        <v>101</v>
      </c>
      <c r="BX111" t="s">
        <v>11</v>
      </c>
      <c r="BY111" t="s">
        <v>11</v>
      </c>
      <c r="BZ111" t="s">
        <v>5</v>
      </c>
      <c r="CA111" t="s">
        <v>5</v>
      </c>
      <c r="CB111" t="s">
        <v>2</v>
      </c>
      <c r="CC111" t="s">
        <v>11</v>
      </c>
      <c r="CD111" t="s">
        <v>62</v>
      </c>
      <c r="CE111" t="s">
        <v>128</v>
      </c>
      <c r="CF111" t="s">
        <v>33</v>
      </c>
      <c r="CG111" t="s">
        <v>36</v>
      </c>
      <c r="CH111" t="s">
        <v>36</v>
      </c>
      <c r="CI111" t="s">
        <v>36</v>
      </c>
      <c r="CJ111" t="s">
        <v>35</v>
      </c>
      <c r="CK111" t="s">
        <v>123</v>
      </c>
      <c r="CL111" t="s">
        <v>1</v>
      </c>
      <c r="CM111" t="s">
        <v>21</v>
      </c>
      <c r="CN111" t="s">
        <v>10</v>
      </c>
      <c r="CO111" t="s">
        <v>127</v>
      </c>
      <c r="CP111" t="s">
        <v>116</v>
      </c>
      <c r="CQ111" t="s">
        <v>22</v>
      </c>
      <c r="CR111" t="s">
        <v>138</v>
      </c>
      <c r="CS111" t="s">
        <v>28</v>
      </c>
      <c r="CT111" t="s">
        <v>28</v>
      </c>
      <c r="CU111" t="s">
        <v>73</v>
      </c>
      <c r="CV111" t="s">
        <v>107</v>
      </c>
      <c r="CW111" t="s">
        <v>1</v>
      </c>
      <c r="CX111" t="s">
        <v>118</v>
      </c>
      <c r="CY111" t="s">
        <v>102</v>
      </c>
      <c r="CZ111" t="s">
        <v>102</v>
      </c>
      <c r="DA111" t="s">
        <v>130</v>
      </c>
      <c r="DB111" t="s">
        <v>11</v>
      </c>
      <c r="DC111" t="s">
        <v>62</v>
      </c>
      <c r="DD111" t="s">
        <v>3</v>
      </c>
      <c r="DE111" t="s">
        <v>35</v>
      </c>
      <c r="DF111" t="s">
        <v>116</v>
      </c>
      <c r="DG111" t="s">
        <v>60</v>
      </c>
      <c r="DH111" t="s">
        <v>102</v>
      </c>
      <c r="DI111" t="s">
        <v>102</v>
      </c>
      <c r="DJ111" t="s">
        <v>116</v>
      </c>
      <c r="DK111" t="s">
        <v>137</v>
      </c>
      <c r="DL111" t="s">
        <v>3</v>
      </c>
      <c r="DM111" t="s">
        <v>10</v>
      </c>
      <c r="DN111" t="s">
        <v>105</v>
      </c>
      <c r="DO111" t="s">
        <v>123</v>
      </c>
      <c r="DP111" t="s">
        <v>6</v>
      </c>
      <c r="DQ111" t="s">
        <v>67</v>
      </c>
      <c r="DR111" t="s">
        <v>84</v>
      </c>
      <c r="DS111" t="s">
        <v>104</v>
      </c>
      <c r="DT111" t="s">
        <v>5</v>
      </c>
      <c r="DU111" t="s">
        <v>3</v>
      </c>
      <c r="DV111" t="s">
        <v>3</v>
      </c>
      <c r="DW111" t="s">
        <v>90</v>
      </c>
      <c r="DX111" t="s">
        <v>6</v>
      </c>
      <c r="DY111" t="s">
        <v>109</v>
      </c>
      <c r="DZ111" t="s">
        <v>134</v>
      </c>
      <c r="EA111" t="s">
        <v>109</v>
      </c>
      <c r="EB111" t="s">
        <v>123</v>
      </c>
      <c r="EC111" t="s">
        <v>107</v>
      </c>
      <c r="ED111" t="s">
        <v>90</v>
      </c>
      <c r="EE111" t="s">
        <v>90</v>
      </c>
      <c r="EF111" t="s">
        <v>90</v>
      </c>
      <c r="EG111" t="s">
        <v>107</v>
      </c>
      <c r="EH111" t="s">
        <v>107</v>
      </c>
      <c r="EI111" t="s">
        <v>90</v>
      </c>
    </row>
    <row r="112" spans="1:139" x14ac:dyDescent="0.2">
      <c r="A112" t="s">
        <v>84</v>
      </c>
      <c r="B112" t="s">
        <v>89</v>
      </c>
      <c r="C112" t="s">
        <v>106</v>
      </c>
      <c r="D112" t="s">
        <v>32</v>
      </c>
      <c r="E112" t="s">
        <v>14</v>
      </c>
      <c r="F112" t="s">
        <v>28</v>
      </c>
      <c r="G112" t="s">
        <v>29</v>
      </c>
      <c r="H112" t="s">
        <v>28</v>
      </c>
      <c r="I112" t="s">
        <v>101</v>
      </c>
      <c r="J112" t="s">
        <v>105</v>
      </c>
      <c r="K112" t="s">
        <v>74</v>
      </c>
      <c r="L112" t="s">
        <v>123</v>
      </c>
      <c r="M112" t="s">
        <v>74</v>
      </c>
      <c r="N112" t="s">
        <v>74</v>
      </c>
      <c r="O112" t="s">
        <v>43</v>
      </c>
      <c r="P112" t="s">
        <v>43</v>
      </c>
      <c r="Q112" t="s">
        <v>106</v>
      </c>
      <c r="R112" t="s">
        <v>28</v>
      </c>
      <c r="S112" t="s">
        <v>32</v>
      </c>
      <c r="T112" t="s">
        <v>28</v>
      </c>
      <c r="U112" t="s">
        <v>106</v>
      </c>
      <c r="V112" t="s">
        <v>43</v>
      </c>
      <c r="W112" t="s">
        <v>10</v>
      </c>
      <c r="X112" t="s">
        <v>105</v>
      </c>
      <c r="Y112" t="s">
        <v>43</v>
      </c>
      <c r="Z112" t="s">
        <v>2</v>
      </c>
      <c r="AA112" t="s">
        <v>89</v>
      </c>
      <c r="AB112" t="s">
        <v>19</v>
      </c>
      <c r="AC112" t="s">
        <v>62</v>
      </c>
      <c r="AD112" t="s">
        <v>128</v>
      </c>
      <c r="AE112" t="s">
        <v>29</v>
      </c>
      <c r="AF112" t="s">
        <v>2</v>
      </c>
      <c r="AG112" t="s">
        <v>62</v>
      </c>
      <c r="AH112" t="s">
        <v>29</v>
      </c>
      <c r="AI112" t="s">
        <v>69</v>
      </c>
      <c r="AJ112" t="s">
        <v>69</v>
      </c>
      <c r="AK112" t="s">
        <v>14</v>
      </c>
      <c r="AL112" t="s">
        <v>14</v>
      </c>
      <c r="AM112" t="s">
        <v>102</v>
      </c>
      <c r="AN112" t="s">
        <v>134</v>
      </c>
      <c r="AO112" t="s">
        <v>127</v>
      </c>
      <c r="AP112" t="s">
        <v>62</v>
      </c>
      <c r="AQ112" t="s">
        <v>62</v>
      </c>
      <c r="AR112" t="s">
        <v>62</v>
      </c>
      <c r="AS112" t="s">
        <v>62</v>
      </c>
      <c r="AT112" t="s">
        <v>102</v>
      </c>
      <c r="AU112" t="s">
        <v>21</v>
      </c>
      <c r="AV112" t="s">
        <v>116</v>
      </c>
      <c r="AW112" t="s">
        <v>116</v>
      </c>
      <c r="AX112" t="s">
        <v>123</v>
      </c>
      <c r="AY112" t="s">
        <v>36</v>
      </c>
      <c r="AZ112" t="s">
        <v>62</v>
      </c>
      <c r="BA112" t="s">
        <v>128</v>
      </c>
      <c r="BB112" t="s">
        <v>10</v>
      </c>
      <c r="BC112" t="s">
        <v>10</v>
      </c>
      <c r="BD112" t="s">
        <v>11</v>
      </c>
      <c r="BE112" t="s">
        <v>130</v>
      </c>
      <c r="BF112" t="s">
        <v>130</v>
      </c>
      <c r="BG112" t="s">
        <v>130</v>
      </c>
      <c r="BH112" t="s">
        <v>128</v>
      </c>
      <c r="BI112" t="s">
        <v>128</v>
      </c>
      <c r="BJ112" t="s">
        <v>67</v>
      </c>
      <c r="BK112" t="s">
        <v>123</v>
      </c>
      <c r="BL112" t="s">
        <v>21</v>
      </c>
      <c r="BM112" t="s">
        <v>102</v>
      </c>
      <c r="BN112" t="s">
        <v>36</v>
      </c>
      <c r="BO112" t="s">
        <v>22</v>
      </c>
      <c r="BP112" t="s">
        <v>36</v>
      </c>
      <c r="BQ112" t="s">
        <v>35</v>
      </c>
      <c r="BR112" t="s">
        <v>107</v>
      </c>
      <c r="BS112" t="s">
        <v>62</v>
      </c>
      <c r="BT112" t="s">
        <v>100</v>
      </c>
      <c r="BU112" t="s">
        <v>1</v>
      </c>
      <c r="BV112" t="s">
        <v>127</v>
      </c>
      <c r="BW112" t="s">
        <v>10</v>
      </c>
      <c r="BX112" t="s">
        <v>118</v>
      </c>
      <c r="BY112" t="s">
        <v>118</v>
      </c>
      <c r="BZ112" t="s">
        <v>91</v>
      </c>
      <c r="CA112" t="s">
        <v>95</v>
      </c>
      <c r="CB112" t="s">
        <v>105</v>
      </c>
      <c r="CC112" t="s">
        <v>1</v>
      </c>
      <c r="CD112" t="s">
        <v>100</v>
      </c>
      <c r="CE112" t="s">
        <v>11</v>
      </c>
      <c r="CF112" t="s">
        <v>28</v>
      </c>
      <c r="CG112" t="s">
        <v>138</v>
      </c>
      <c r="CH112" t="s">
        <v>137</v>
      </c>
      <c r="CI112" t="s">
        <v>73</v>
      </c>
      <c r="CJ112" t="s">
        <v>90</v>
      </c>
      <c r="CK112" t="s">
        <v>134</v>
      </c>
      <c r="CL112" t="s">
        <v>5</v>
      </c>
      <c r="CM112" t="s">
        <v>105</v>
      </c>
      <c r="CN112" t="s">
        <v>11</v>
      </c>
      <c r="CO112" t="s">
        <v>128</v>
      </c>
      <c r="CP112" t="s">
        <v>3</v>
      </c>
      <c r="CQ112" t="s">
        <v>95</v>
      </c>
      <c r="CR112" t="s">
        <v>95</v>
      </c>
      <c r="CS112" t="s">
        <v>101</v>
      </c>
      <c r="CT112" t="s">
        <v>2</v>
      </c>
      <c r="CU112" t="s">
        <v>123</v>
      </c>
      <c r="CV112" t="s">
        <v>6</v>
      </c>
      <c r="CW112" t="s">
        <v>5</v>
      </c>
      <c r="CX112" t="s">
        <v>138</v>
      </c>
      <c r="CY112" t="s">
        <v>107</v>
      </c>
      <c r="CZ112" t="s">
        <v>107</v>
      </c>
      <c r="DA112" t="s">
        <v>1</v>
      </c>
      <c r="DB112" t="s">
        <v>1</v>
      </c>
      <c r="DC112" t="s">
        <v>36</v>
      </c>
      <c r="DD112" t="s">
        <v>67</v>
      </c>
      <c r="DE112" t="s">
        <v>90</v>
      </c>
      <c r="DF112" t="s">
        <v>3</v>
      </c>
      <c r="DG112" t="s">
        <v>102</v>
      </c>
      <c r="DH112" t="s">
        <v>84</v>
      </c>
      <c r="DI112" t="s">
        <v>84</v>
      </c>
      <c r="DJ112" t="s">
        <v>85</v>
      </c>
      <c r="DK112" t="s">
        <v>3</v>
      </c>
      <c r="DL112" t="s">
        <v>109</v>
      </c>
      <c r="DM112" t="s">
        <v>11</v>
      </c>
      <c r="DN112" t="s">
        <v>130</v>
      </c>
      <c r="DO112" t="s">
        <v>109</v>
      </c>
      <c r="DP112" t="s">
        <v>4</v>
      </c>
      <c r="DQ112" t="s">
        <v>90</v>
      </c>
      <c r="DR112" t="s">
        <v>6</v>
      </c>
      <c r="DS112" t="s">
        <v>107</v>
      </c>
      <c r="DT112" t="s">
        <v>91</v>
      </c>
      <c r="DU112" t="s">
        <v>67</v>
      </c>
      <c r="DV112" t="s">
        <v>67</v>
      </c>
      <c r="DW112" t="s">
        <v>58</v>
      </c>
      <c r="DX112" t="s">
        <v>4</v>
      </c>
      <c r="DY112" t="s">
        <v>90</v>
      </c>
      <c r="DZ112" t="s">
        <v>107</v>
      </c>
      <c r="EA112" t="s">
        <v>90</v>
      </c>
      <c r="EB112" t="s">
        <v>35</v>
      </c>
      <c r="EC112" t="s">
        <v>6</v>
      </c>
      <c r="ED112" t="s">
        <v>58</v>
      </c>
      <c r="EE112" t="s">
        <v>58</v>
      </c>
      <c r="EF112" t="s">
        <v>58</v>
      </c>
      <c r="EG112" t="s">
        <v>6</v>
      </c>
      <c r="EH112" t="s">
        <v>58</v>
      </c>
      <c r="EI112" t="s">
        <v>58</v>
      </c>
    </row>
    <row r="113" spans="1:139" x14ac:dyDescent="0.2">
      <c r="A113" t="s">
        <v>85</v>
      </c>
      <c r="B113" t="s">
        <v>106</v>
      </c>
      <c r="C113" t="s">
        <v>106</v>
      </c>
      <c r="D113" t="s">
        <v>32</v>
      </c>
      <c r="E113" t="s">
        <v>14</v>
      </c>
      <c r="F113" t="s">
        <v>28</v>
      </c>
      <c r="G113" t="s">
        <v>29</v>
      </c>
      <c r="H113" t="s">
        <v>28</v>
      </c>
      <c r="I113" t="s">
        <v>43</v>
      </c>
      <c r="J113" t="s">
        <v>10</v>
      </c>
      <c r="K113" t="s">
        <v>29</v>
      </c>
      <c r="L113" t="s">
        <v>123</v>
      </c>
      <c r="M113" t="s">
        <v>74</v>
      </c>
      <c r="N113" t="s">
        <v>74</v>
      </c>
      <c r="O113" t="s">
        <v>43</v>
      </c>
      <c r="P113" t="s">
        <v>43</v>
      </c>
      <c r="Q113" t="s">
        <v>19</v>
      </c>
      <c r="R113" t="s">
        <v>28</v>
      </c>
      <c r="S113" t="s">
        <v>89</v>
      </c>
      <c r="T113" t="s">
        <v>74</v>
      </c>
      <c r="U113" t="s">
        <v>19</v>
      </c>
      <c r="V113" t="s">
        <v>43</v>
      </c>
      <c r="W113" t="s">
        <v>10</v>
      </c>
      <c r="X113" t="s">
        <v>105</v>
      </c>
      <c r="Y113" t="s">
        <v>127</v>
      </c>
      <c r="Z113" t="s">
        <v>2</v>
      </c>
      <c r="AA113" t="s">
        <v>89</v>
      </c>
      <c r="AB113" t="s">
        <v>14</v>
      </c>
      <c r="AC113" t="s">
        <v>1</v>
      </c>
      <c r="AD113" t="s">
        <v>128</v>
      </c>
      <c r="AE113" t="s">
        <v>29</v>
      </c>
      <c r="AF113" t="s">
        <v>2</v>
      </c>
      <c r="AG113" t="s">
        <v>62</v>
      </c>
      <c r="AH113" t="s">
        <v>21</v>
      </c>
      <c r="AI113" t="s">
        <v>128</v>
      </c>
      <c r="AJ113" t="s">
        <v>69</v>
      </c>
      <c r="AK113" t="s">
        <v>28</v>
      </c>
      <c r="AL113" t="s">
        <v>14</v>
      </c>
      <c r="AM113" t="s">
        <v>102</v>
      </c>
      <c r="AN113" t="s">
        <v>134</v>
      </c>
      <c r="AO113" t="s">
        <v>105</v>
      </c>
      <c r="AP113" t="s">
        <v>62</v>
      </c>
      <c r="AQ113" t="s">
        <v>62</v>
      </c>
      <c r="AR113" t="s">
        <v>62</v>
      </c>
      <c r="AS113" t="s">
        <v>62</v>
      </c>
      <c r="AT113" t="s">
        <v>102</v>
      </c>
      <c r="AU113" t="s">
        <v>21</v>
      </c>
      <c r="AV113" t="s">
        <v>116</v>
      </c>
      <c r="AW113" t="s">
        <v>91</v>
      </c>
      <c r="AX113" t="s">
        <v>3</v>
      </c>
      <c r="AY113" t="s">
        <v>36</v>
      </c>
      <c r="AZ113" t="s">
        <v>62</v>
      </c>
      <c r="BA113" t="s">
        <v>128</v>
      </c>
      <c r="BB113" t="s">
        <v>10</v>
      </c>
      <c r="BC113" t="s">
        <v>10</v>
      </c>
      <c r="BD113" t="s">
        <v>11</v>
      </c>
      <c r="BE113" t="s">
        <v>130</v>
      </c>
      <c r="BF113" t="s">
        <v>130</v>
      </c>
      <c r="BG113" t="s">
        <v>11</v>
      </c>
      <c r="BH113" t="s">
        <v>130</v>
      </c>
      <c r="BI113" t="s">
        <v>128</v>
      </c>
      <c r="BJ113" t="s">
        <v>67</v>
      </c>
      <c r="BK113" t="s">
        <v>123</v>
      </c>
      <c r="BL113" t="s">
        <v>2</v>
      </c>
      <c r="BM113" t="s">
        <v>104</v>
      </c>
      <c r="BN113" t="s">
        <v>36</v>
      </c>
      <c r="BO113" t="s">
        <v>138</v>
      </c>
      <c r="BP113" t="s">
        <v>100</v>
      </c>
      <c r="BQ113" t="s">
        <v>109</v>
      </c>
      <c r="BR113" t="s">
        <v>90</v>
      </c>
      <c r="BS113" t="s">
        <v>62</v>
      </c>
      <c r="BT113" t="s">
        <v>100</v>
      </c>
      <c r="BU113" t="s">
        <v>118</v>
      </c>
      <c r="BV113" t="s">
        <v>127</v>
      </c>
      <c r="BW113" t="s">
        <v>69</v>
      </c>
      <c r="BX113" t="s">
        <v>118</v>
      </c>
      <c r="BY113" t="s">
        <v>36</v>
      </c>
      <c r="BZ113" t="s">
        <v>95</v>
      </c>
      <c r="CA113" t="s">
        <v>95</v>
      </c>
      <c r="CB113" t="s">
        <v>10</v>
      </c>
      <c r="CC113" t="s">
        <v>1</v>
      </c>
      <c r="CD113" t="s">
        <v>100</v>
      </c>
      <c r="CE113" t="s">
        <v>62</v>
      </c>
      <c r="CF113" t="s">
        <v>28</v>
      </c>
      <c r="CG113" t="s">
        <v>138</v>
      </c>
      <c r="CH113" t="s">
        <v>116</v>
      </c>
      <c r="CI113" t="s">
        <v>137</v>
      </c>
      <c r="CJ113" t="s">
        <v>90</v>
      </c>
      <c r="CK113" t="s">
        <v>35</v>
      </c>
      <c r="CL113" t="s">
        <v>5</v>
      </c>
      <c r="CM113" t="s">
        <v>105</v>
      </c>
      <c r="CN113" t="s">
        <v>11</v>
      </c>
      <c r="CO113" t="s">
        <v>128</v>
      </c>
      <c r="CP113" t="s">
        <v>102</v>
      </c>
      <c r="CQ113" t="s">
        <v>95</v>
      </c>
      <c r="CR113" t="s">
        <v>123</v>
      </c>
      <c r="CS113" t="s">
        <v>101</v>
      </c>
      <c r="CT113" t="s">
        <v>101</v>
      </c>
      <c r="CU113" t="s">
        <v>123</v>
      </c>
      <c r="CV113" t="s">
        <v>6</v>
      </c>
      <c r="CW113" t="s">
        <v>5</v>
      </c>
      <c r="CX113" t="s">
        <v>138</v>
      </c>
      <c r="CY113" t="s">
        <v>107</v>
      </c>
      <c r="CZ113" t="s">
        <v>107</v>
      </c>
      <c r="DA113" t="s">
        <v>1</v>
      </c>
      <c r="DB113" t="s">
        <v>1</v>
      </c>
      <c r="DC113" t="s">
        <v>36</v>
      </c>
      <c r="DD113" t="s">
        <v>67</v>
      </c>
      <c r="DE113" t="s">
        <v>90</v>
      </c>
      <c r="DF113" t="s">
        <v>3</v>
      </c>
      <c r="DG113" t="s">
        <v>102</v>
      </c>
      <c r="DH113" t="s">
        <v>84</v>
      </c>
      <c r="DI113" t="s">
        <v>85</v>
      </c>
      <c r="DJ113" t="s">
        <v>3</v>
      </c>
      <c r="DK113" t="s">
        <v>3</v>
      </c>
      <c r="DL113" t="s">
        <v>67</v>
      </c>
      <c r="DM113" t="s">
        <v>11</v>
      </c>
      <c r="DN113" t="s">
        <v>130</v>
      </c>
      <c r="DO113" t="s">
        <v>109</v>
      </c>
      <c r="DP113" t="s">
        <v>4</v>
      </c>
      <c r="DQ113" t="s">
        <v>6</v>
      </c>
      <c r="DR113" t="s">
        <v>6</v>
      </c>
      <c r="DS113" t="s">
        <v>107</v>
      </c>
      <c r="DT113" t="s">
        <v>91</v>
      </c>
      <c r="DU113" t="s">
        <v>84</v>
      </c>
      <c r="DV113" t="s">
        <v>84</v>
      </c>
      <c r="DW113" t="s">
        <v>4</v>
      </c>
      <c r="DX113" t="s">
        <v>4</v>
      </c>
      <c r="DY113" t="s">
        <v>90</v>
      </c>
      <c r="DZ113" t="s">
        <v>107</v>
      </c>
      <c r="EA113" t="s">
        <v>90</v>
      </c>
      <c r="EB113" t="s">
        <v>35</v>
      </c>
      <c r="EC113" t="s">
        <v>6</v>
      </c>
      <c r="ED113" t="s">
        <v>58</v>
      </c>
      <c r="EE113" t="s">
        <v>58</v>
      </c>
      <c r="EF113" t="s">
        <v>58</v>
      </c>
      <c r="EG113" t="s">
        <v>6</v>
      </c>
      <c r="EH113" t="s">
        <v>58</v>
      </c>
      <c r="EI113" t="s">
        <v>58</v>
      </c>
    </row>
    <row r="114" spans="1:139" x14ac:dyDescent="0.2">
      <c r="A114" t="s">
        <v>137</v>
      </c>
      <c r="B114" t="s">
        <v>79</v>
      </c>
      <c r="C114" t="s">
        <v>79</v>
      </c>
      <c r="D114" t="s">
        <v>40</v>
      </c>
      <c r="E114" t="s">
        <v>79</v>
      </c>
      <c r="F114" t="s">
        <v>16</v>
      </c>
      <c r="G114" t="s">
        <v>32</v>
      </c>
      <c r="H114" t="s">
        <v>16</v>
      </c>
      <c r="I114" t="s">
        <v>28</v>
      </c>
      <c r="J114" t="s">
        <v>21</v>
      </c>
      <c r="K114" t="s">
        <v>93</v>
      </c>
      <c r="L114" t="s">
        <v>22</v>
      </c>
      <c r="M114" t="s">
        <v>33</v>
      </c>
      <c r="N114" t="s">
        <v>93</v>
      </c>
      <c r="O114" t="s">
        <v>28</v>
      </c>
      <c r="P114" t="s">
        <v>28</v>
      </c>
      <c r="Q114" t="s">
        <v>79</v>
      </c>
      <c r="R114" t="s">
        <v>33</v>
      </c>
      <c r="S114" t="s">
        <v>40</v>
      </c>
      <c r="T114" t="s">
        <v>33</v>
      </c>
      <c r="U114" t="s">
        <v>79</v>
      </c>
      <c r="V114" t="s">
        <v>28</v>
      </c>
      <c r="W114" t="s">
        <v>2</v>
      </c>
      <c r="X114" t="s">
        <v>29</v>
      </c>
      <c r="Y114" t="s">
        <v>28</v>
      </c>
      <c r="Z114" t="s">
        <v>106</v>
      </c>
      <c r="AA114" t="s">
        <v>40</v>
      </c>
      <c r="AB114" t="s">
        <v>79</v>
      </c>
      <c r="AC114" t="s">
        <v>130</v>
      </c>
      <c r="AD114" t="s">
        <v>43</v>
      </c>
      <c r="AE114" t="s">
        <v>32</v>
      </c>
      <c r="AF114" t="s">
        <v>19</v>
      </c>
      <c r="AG114" t="s">
        <v>128</v>
      </c>
      <c r="AH114" t="s">
        <v>89</v>
      </c>
      <c r="AI114" t="s">
        <v>101</v>
      </c>
      <c r="AJ114" t="s">
        <v>101</v>
      </c>
      <c r="AK114" t="s">
        <v>80</v>
      </c>
      <c r="AL114" t="s">
        <v>80</v>
      </c>
      <c r="AM114" t="s">
        <v>116</v>
      </c>
      <c r="AN114" t="s">
        <v>95</v>
      </c>
      <c r="AO114" t="s">
        <v>74</v>
      </c>
      <c r="AP114" t="s">
        <v>69</v>
      </c>
      <c r="AQ114" t="s">
        <v>128</v>
      </c>
      <c r="AR114" t="s">
        <v>128</v>
      </c>
      <c r="AS114" t="s">
        <v>128</v>
      </c>
      <c r="AT114" t="s">
        <v>116</v>
      </c>
      <c r="AU114" t="s">
        <v>89</v>
      </c>
      <c r="AV114" t="s">
        <v>100</v>
      </c>
      <c r="AW114" t="s">
        <v>100</v>
      </c>
      <c r="AX114" t="s">
        <v>138</v>
      </c>
      <c r="AY114" t="s">
        <v>11</v>
      </c>
      <c r="AZ114" t="s">
        <v>128</v>
      </c>
      <c r="BA114" t="s">
        <v>43</v>
      </c>
      <c r="BB114" t="s">
        <v>2</v>
      </c>
      <c r="BC114" t="s">
        <v>21</v>
      </c>
      <c r="BD114" t="s">
        <v>10</v>
      </c>
      <c r="BE114" t="s">
        <v>127</v>
      </c>
      <c r="BF114" t="s">
        <v>105</v>
      </c>
      <c r="BG114" t="s">
        <v>105</v>
      </c>
      <c r="BH114" t="s">
        <v>127</v>
      </c>
      <c r="BI114" t="s">
        <v>43</v>
      </c>
      <c r="BJ114" t="s">
        <v>123</v>
      </c>
      <c r="BK114" t="s">
        <v>138</v>
      </c>
      <c r="BL114" t="s">
        <v>106</v>
      </c>
      <c r="BM114" t="s">
        <v>91</v>
      </c>
      <c r="BN114" t="s">
        <v>11</v>
      </c>
      <c r="BO114" t="s">
        <v>1</v>
      </c>
      <c r="BP114" t="s">
        <v>62</v>
      </c>
      <c r="BQ114" t="s">
        <v>123</v>
      </c>
      <c r="BR114" t="s">
        <v>104</v>
      </c>
      <c r="BS114" t="s">
        <v>128</v>
      </c>
      <c r="BT114" t="s">
        <v>62</v>
      </c>
      <c r="BU114" t="s">
        <v>11</v>
      </c>
      <c r="BV114" t="s">
        <v>74</v>
      </c>
      <c r="BW114" t="s">
        <v>2</v>
      </c>
      <c r="BX114" t="s">
        <v>11</v>
      </c>
      <c r="BY114" t="s">
        <v>11</v>
      </c>
      <c r="BZ114" t="s">
        <v>52</v>
      </c>
      <c r="CA114" t="s">
        <v>5</v>
      </c>
      <c r="CB114" t="s">
        <v>21</v>
      </c>
      <c r="CC114" t="s">
        <v>130</v>
      </c>
      <c r="CD114" t="s">
        <v>62</v>
      </c>
      <c r="CE114" t="s">
        <v>69</v>
      </c>
      <c r="CF114" t="s">
        <v>16</v>
      </c>
      <c r="CG114" t="s">
        <v>118</v>
      </c>
      <c r="CH114" t="s">
        <v>36</v>
      </c>
      <c r="CI114" t="s">
        <v>36</v>
      </c>
      <c r="CJ114" t="s">
        <v>134</v>
      </c>
      <c r="CK114" t="s">
        <v>95</v>
      </c>
      <c r="CL114" t="s">
        <v>1</v>
      </c>
      <c r="CM114" t="s">
        <v>29</v>
      </c>
      <c r="CN114" t="s">
        <v>105</v>
      </c>
      <c r="CO114" t="s">
        <v>127</v>
      </c>
      <c r="CP114" t="s">
        <v>116</v>
      </c>
      <c r="CQ114" t="s">
        <v>5</v>
      </c>
      <c r="CR114" t="s">
        <v>5</v>
      </c>
      <c r="CS114" t="s">
        <v>14</v>
      </c>
      <c r="CT114" t="s">
        <v>14</v>
      </c>
      <c r="CU114" t="s">
        <v>138</v>
      </c>
      <c r="CV114" t="s">
        <v>84</v>
      </c>
      <c r="CW114" t="s">
        <v>62</v>
      </c>
      <c r="CX114" t="s">
        <v>1</v>
      </c>
      <c r="CY114" t="s">
        <v>102</v>
      </c>
      <c r="CZ114" t="s">
        <v>102</v>
      </c>
      <c r="DA114" t="s">
        <v>130</v>
      </c>
      <c r="DB114" t="s">
        <v>130</v>
      </c>
      <c r="DC114" t="s">
        <v>11</v>
      </c>
      <c r="DD114" t="s">
        <v>3</v>
      </c>
      <c r="DE114" t="s">
        <v>134</v>
      </c>
      <c r="DF114" t="s">
        <v>137</v>
      </c>
      <c r="DG114" t="s">
        <v>116</v>
      </c>
      <c r="DH114" t="s">
        <v>85</v>
      </c>
      <c r="DI114" t="s">
        <v>3</v>
      </c>
      <c r="DJ114" t="s">
        <v>137</v>
      </c>
      <c r="DK114" t="s">
        <v>73</v>
      </c>
      <c r="DL114" t="s">
        <v>123</v>
      </c>
      <c r="DM114" t="s">
        <v>10</v>
      </c>
      <c r="DN114" t="s">
        <v>105</v>
      </c>
      <c r="DO114" t="s">
        <v>123</v>
      </c>
      <c r="DP114" t="s">
        <v>6</v>
      </c>
      <c r="DQ114" t="s">
        <v>109</v>
      </c>
      <c r="DR114" t="s">
        <v>67</v>
      </c>
      <c r="DS114" t="s">
        <v>102</v>
      </c>
      <c r="DT114" t="s">
        <v>100</v>
      </c>
      <c r="DU114" t="s">
        <v>3</v>
      </c>
      <c r="DV114" t="s">
        <v>3</v>
      </c>
      <c r="DW114" t="s">
        <v>90</v>
      </c>
      <c r="DX114" t="s">
        <v>90</v>
      </c>
      <c r="DY114" t="s">
        <v>35</v>
      </c>
      <c r="DZ114" t="s">
        <v>102</v>
      </c>
      <c r="EA114" t="s">
        <v>35</v>
      </c>
      <c r="EB114" t="s">
        <v>95</v>
      </c>
      <c r="EC114" t="s">
        <v>84</v>
      </c>
      <c r="ED114" t="s">
        <v>90</v>
      </c>
      <c r="EE114" t="s">
        <v>107</v>
      </c>
      <c r="EF114" t="s">
        <v>90</v>
      </c>
      <c r="EG114" t="s">
        <v>107</v>
      </c>
      <c r="EH114" t="s">
        <v>107</v>
      </c>
      <c r="EI114" t="s">
        <v>107</v>
      </c>
    </row>
    <row r="115" spans="1:139" x14ac:dyDescent="0.2">
      <c r="A115" t="s">
        <v>138</v>
      </c>
      <c r="B115" t="s">
        <v>40</v>
      </c>
      <c r="C115" t="s">
        <v>40</v>
      </c>
      <c r="D115" t="s">
        <v>132</v>
      </c>
      <c r="E115" t="s">
        <v>79</v>
      </c>
      <c r="F115" t="s">
        <v>80</v>
      </c>
      <c r="G115" t="s">
        <v>93</v>
      </c>
      <c r="H115" t="s">
        <v>79</v>
      </c>
      <c r="I115" t="s">
        <v>14</v>
      </c>
      <c r="J115" t="s">
        <v>29</v>
      </c>
      <c r="K115" t="s">
        <v>33</v>
      </c>
      <c r="L115" t="s">
        <v>5</v>
      </c>
      <c r="M115" t="s">
        <v>33</v>
      </c>
      <c r="N115" t="s">
        <v>33</v>
      </c>
      <c r="O115" t="s">
        <v>14</v>
      </c>
      <c r="P115" t="s">
        <v>14</v>
      </c>
      <c r="Q115" t="s">
        <v>79</v>
      </c>
      <c r="R115" t="s">
        <v>16</v>
      </c>
      <c r="S115" t="s">
        <v>40</v>
      </c>
      <c r="T115" t="s">
        <v>16</v>
      </c>
      <c r="U115" t="s">
        <v>40</v>
      </c>
      <c r="V115" t="s">
        <v>28</v>
      </c>
      <c r="W115" t="s">
        <v>21</v>
      </c>
      <c r="X115" t="s">
        <v>74</v>
      </c>
      <c r="Y115" t="s">
        <v>28</v>
      </c>
      <c r="Z115" t="s">
        <v>89</v>
      </c>
      <c r="AA115" t="s">
        <v>40</v>
      </c>
      <c r="AB115" t="s">
        <v>79</v>
      </c>
      <c r="AC115" t="s">
        <v>128</v>
      </c>
      <c r="AD115" t="s">
        <v>43</v>
      </c>
      <c r="AE115" t="s">
        <v>93</v>
      </c>
      <c r="AF115" t="s">
        <v>106</v>
      </c>
      <c r="AG115" t="s">
        <v>69</v>
      </c>
      <c r="AH115" t="s">
        <v>32</v>
      </c>
      <c r="AI115" t="s">
        <v>2</v>
      </c>
      <c r="AJ115" t="s">
        <v>2</v>
      </c>
      <c r="AK115" t="s">
        <v>79</v>
      </c>
      <c r="AL115" t="s">
        <v>79</v>
      </c>
      <c r="AM115" t="s">
        <v>116</v>
      </c>
      <c r="AN115" t="s">
        <v>91</v>
      </c>
      <c r="AO115" t="s">
        <v>74</v>
      </c>
      <c r="AP115" t="s">
        <v>10</v>
      </c>
      <c r="AQ115" t="s">
        <v>128</v>
      </c>
      <c r="AR115" t="s">
        <v>69</v>
      </c>
      <c r="AS115" t="s">
        <v>128</v>
      </c>
      <c r="AT115" t="s">
        <v>116</v>
      </c>
      <c r="AU115" t="s">
        <v>32</v>
      </c>
      <c r="AV115" t="s">
        <v>36</v>
      </c>
      <c r="AW115" t="s">
        <v>36</v>
      </c>
      <c r="AX115" t="s">
        <v>138</v>
      </c>
      <c r="AY115" t="s">
        <v>11</v>
      </c>
      <c r="AZ115" t="s">
        <v>128</v>
      </c>
      <c r="BA115" t="s">
        <v>101</v>
      </c>
      <c r="BB115" t="s">
        <v>21</v>
      </c>
      <c r="BC115" t="s">
        <v>29</v>
      </c>
      <c r="BD115" t="s">
        <v>10</v>
      </c>
      <c r="BE115" t="s">
        <v>127</v>
      </c>
      <c r="BF115" t="s">
        <v>127</v>
      </c>
      <c r="BG115" t="s">
        <v>105</v>
      </c>
      <c r="BH115" t="s">
        <v>43</v>
      </c>
      <c r="BI115" t="s">
        <v>101</v>
      </c>
      <c r="BJ115" t="s">
        <v>123</v>
      </c>
      <c r="BK115" t="s">
        <v>5</v>
      </c>
      <c r="BL115" t="s">
        <v>89</v>
      </c>
      <c r="BM115" t="s">
        <v>116</v>
      </c>
      <c r="BN115" t="s">
        <v>11</v>
      </c>
      <c r="BO115" t="s">
        <v>1</v>
      </c>
      <c r="BP115" t="s">
        <v>11</v>
      </c>
      <c r="BQ115" t="s">
        <v>95</v>
      </c>
      <c r="BR115" t="s">
        <v>102</v>
      </c>
      <c r="BS115" t="s">
        <v>128</v>
      </c>
      <c r="BT115" t="s">
        <v>62</v>
      </c>
      <c r="BU115" t="s">
        <v>130</v>
      </c>
      <c r="BV115" t="s">
        <v>28</v>
      </c>
      <c r="BW115" t="s">
        <v>2</v>
      </c>
      <c r="BX115" t="s">
        <v>130</v>
      </c>
      <c r="BY115" t="s">
        <v>11</v>
      </c>
      <c r="BZ115" t="s">
        <v>100</v>
      </c>
      <c r="CA115" t="s">
        <v>100</v>
      </c>
      <c r="CB115" t="s">
        <v>29</v>
      </c>
      <c r="CC115" t="s">
        <v>130</v>
      </c>
      <c r="CD115" t="s">
        <v>62</v>
      </c>
      <c r="CE115" t="s">
        <v>10</v>
      </c>
      <c r="CF115" t="s">
        <v>80</v>
      </c>
      <c r="CG115" t="s">
        <v>1</v>
      </c>
      <c r="CH115" t="s">
        <v>36</v>
      </c>
      <c r="CI115" t="s">
        <v>118</v>
      </c>
      <c r="CJ115" t="s">
        <v>104</v>
      </c>
      <c r="CK115" t="s">
        <v>91</v>
      </c>
      <c r="CL115" t="s">
        <v>62</v>
      </c>
      <c r="CM115" t="s">
        <v>29</v>
      </c>
      <c r="CN115" t="s">
        <v>105</v>
      </c>
      <c r="CO115" t="s">
        <v>43</v>
      </c>
      <c r="CP115" t="s">
        <v>137</v>
      </c>
      <c r="CQ115" t="s">
        <v>52</v>
      </c>
      <c r="CR115" t="s">
        <v>5</v>
      </c>
      <c r="CS115" t="s">
        <v>19</v>
      </c>
      <c r="CT115" t="s">
        <v>106</v>
      </c>
      <c r="CU115" t="s">
        <v>22</v>
      </c>
      <c r="CV115" t="s">
        <v>67</v>
      </c>
      <c r="CW115" t="s">
        <v>62</v>
      </c>
      <c r="CX115" t="s">
        <v>1</v>
      </c>
      <c r="CY115" t="s">
        <v>3</v>
      </c>
      <c r="CZ115" t="s">
        <v>3</v>
      </c>
      <c r="DA115" t="s">
        <v>128</v>
      </c>
      <c r="DB115" t="s">
        <v>130</v>
      </c>
      <c r="DC115" t="s">
        <v>11</v>
      </c>
      <c r="DD115" t="s">
        <v>123</v>
      </c>
      <c r="DE115" t="s">
        <v>102</v>
      </c>
      <c r="DF115" t="s">
        <v>138</v>
      </c>
      <c r="DG115" t="s">
        <v>137</v>
      </c>
      <c r="DH115" t="s">
        <v>3</v>
      </c>
      <c r="DI115" t="s">
        <v>3</v>
      </c>
      <c r="DJ115" t="s">
        <v>73</v>
      </c>
      <c r="DK115" t="s">
        <v>138</v>
      </c>
      <c r="DL115" t="s">
        <v>123</v>
      </c>
      <c r="DM115" t="s">
        <v>105</v>
      </c>
      <c r="DN115" t="s">
        <v>127</v>
      </c>
      <c r="DO115" t="s">
        <v>95</v>
      </c>
      <c r="DP115" t="s">
        <v>90</v>
      </c>
      <c r="DQ115" t="s">
        <v>35</v>
      </c>
      <c r="DR115" t="s">
        <v>67</v>
      </c>
      <c r="DS115" t="s">
        <v>102</v>
      </c>
      <c r="DT115" t="s">
        <v>100</v>
      </c>
      <c r="DU115" t="s">
        <v>123</v>
      </c>
      <c r="DV115" t="s">
        <v>123</v>
      </c>
      <c r="DW115" t="s">
        <v>90</v>
      </c>
      <c r="DX115" t="s">
        <v>90</v>
      </c>
      <c r="DY115" t="s">
        <v>134</v>
      </c>
      <c r="DZ115" t="s">
        <v>102</v>
      </c>
      <c r="EA115" t="s">
        <v>134</v>
      </c>
      <c r="EB115" t="s">
        <v>95</v>
      </c>
      <c r="EC115" t="s">
        <v>67</v>
      </c>
      <c r="ED115" t="s">
        <v>107</v>
      </c>
      <c r="EE115" t="s">
        <v>107</v>
      </c>
      <c r="EF115" t="s">
        <v>107</v>
      </c>
      <c r="EG115" t="s">
        <v>84</v>
      </c>
      <c r="EH115" t="s">
        <v>107</v>
      </c>
      <c r="EI115" t="s">
        <v>107</v>
      </c>
    </row>
    <row r="116" spans="1:139" x14ac:dyDescent="0.2">
      <c r="A116" t="s">
        <v>134</v>
      </c>
      <c r="B116" t="s">
        <v>93</v>
      </c>
      <c r="C116" t="s">
        <v>32</v>
      </c>
      <c r="D116" t="s">
        <v>33</v>
      </c>
      <c r="E116" t="s">
        <v>89</v>
      </c>
      <c r="F116" t="s">
        <v>19</v>
      </c>
      <c r="G116" t="s">
        <v>74</v>
      </c>
      <c r="H116" t="s">
        <v>106</v>
      </c>
      <c r="I116" t="s">
        <v>2</v>
      </c>
      <c r="J116" t="s">
        <v>127</v>
      </c>
      <c r="K116" t="s">
        <v>28</v>
      </c>
      <c r="L116" t="s">
        <v>91</v>
      </c>
      <c r="M116" t="s">
        <v>28</v>
      </c>
      <c r="N116" t="s">
        <v>28</v>
      </c>
      <c r="O116" t="s">
        <v>2</v>
      </c>
      <c r="P116" t="s">
        <v>2</v>
      </c>
      <c r="Q116" t="s">
        <v>32</v>
      </c>
      <c r="R116" t="s">
        <v>14</v>
      </c>
      <c r="S116" t="s">
        <v>33</v>
      </c>
      <c r="T116" t="s">
        <v>14</v>
      </c>
      <c r="U116" t="s">
        <v>32</v>
      </c>
      <c r="V116" t="s">
        <v>2</v>
      </c>
      <c r="W116" t="s">
        <v>105</v>
      </c>
      <c r="X116" t="s">
        <v>43</v>
      </c>
      <c r="Y116" t="s">
        <v>101</v>
      </c>
      <c r="Z116" t="s">
        <v>29</v>
      </c>
      <c r="AA116" t="s">
        <v>93</v>
      </c>
      <c r="AB116" t="s">
        <v>89</v>
      </c>
      <c r="AC116" t="s">
        <v>62</v>
      </c>
      <c r="AD116" t="s">
        <v>69</v>
      </c>
      <c r="AE116" t="s">
        <v>28</v>
      </c>
      <c r="AF116" t="s">
        <v>29</v>
      </c>
      <c r="AG116" t="s">
        <v>11</v>
      </c>
      <c r="AH116" t="s">
        <v>74</v>
      </c>
      <c r="AI116" t="s">
        <v>10</v>
      </c>
      <c r="AJ116" t="s">
        <v>10</v>
      </c>
      <c r="AK116" t="s">
        <v>106</v>
      </c>
      <c r="AL116" t="s">
        <v>106</v>
      </c>
      <c r="AM116" t="s">
        <v>3</v>
      </c>
      <c r="AN116" t="s">
        <v>102</v>
      </c>
      <c r="AO116" t="s">
        <v>43</v>
      </c>
      <c r="AP116" t="s">
        <v>11</v>
      </c>
      <c r="AQ116" t="s">
        <v>62</v>
      </c>
      <c r="AR116" t="s">
        <v>11</v>
      </c>
      <c r="AS116" t="s">
        <v>11</v>
      </c>
      <c r="AT116" t="s">
        <v>3</v>
      </c>
      <c r="AU116" t="s">
        <v>74</v>
      </c>
      <c r="AV116" t="s">
        <v>137</v>
      </c>
      <c r="AW116" t="s">
        <v>137</v>
      </c>
      <c r="AX116" t="s">
        <v>95</v>
      </c>
      <c r="AY116" t="s">
        <v>1</v>
      </c>
      <c r="AZ116" t="s">
        <v>11</v>
      </c>
      <c r="BA116" t="s">
        <v>10</v>
      </c>
      <c r="BB116" t="s">
        <v>105</v>
      </c>
      <c r="BC116" t="s">
        <v>105</v>
      </c>
      <c r="BD116" t="s">
        <v>11</v>
      </c>
      <c r="BE116" t="s">
        <v>128</v>
      </c>
      <c r="BF116" t="s">
        <v>128</v>
      </c>
      <c r="BG116" t="s">
        <v>128</v>
      </c>
      <c r="BH116" t="s">
        <v>128</v>
      </c>
      <c r="BI116" t="s">
        <v>10</v>
      </c>
      <c r="BJ116" t="s">
        <v>35</v>
      </c>
      <c r="BK116" t="s">
        <v>95</v>
      </c>
      <c r="BL116" t="s">
        <v>29</v>
      </c>
      <c r="BM116" t="s">
        <v>3</v>
      </c>
      <c r="BN116" t="s">
        <v>1</v>
      </c>
      <c r="BO116" t="s">
        <v>52</v>
      </c>
      <c r="BP116" t="s">
        <v>36</v>
      </c>
      <c r="BQ116" t="s">
        <v>104</v>
      </c>
      <c r="BR116" t="s">
        <v>107</v>
      </c>
      <c r="BS116" t="s">
        <v>62</v>
      </c>
      <c r="BT116" t="s">
        <v>36</v>
      </c>
      <c r="BU116" t="s">
        <v>62</v>
      </c>
      <c r="BV116" t="s">
        <v>101</v>
      </c>
      <c r="BW116" t="s">
        <v>105</v>
      </c>
      <c r="BX116" t="s">
        <v>1</v>
      </c>
      <c r="BY116" t="s">
        <v>1</v>
      </c>
      <c r="BZ116" t="s">
        <v>116</v>
      </c>
      <c r="CA116" t="s">
        <v>116</v>
      </c>
      <c r="CB116" t="s">
        <v>127</v>
      </c>
      <c r="CC116" t="s">
        <v>62</v>
      </c>
      <c r="CD116" t="s">
        <v>36</v>
      </c>
      <c r="CE116" t="s">
        <v>11</v>
      </c>
      <c r="CF116" t="s">
        <v>19</v>
      </c>
      <c r="CG116" t="s">
        <v>5</v>
      </c>
      <c r="CH116" t="s">
        <v>138</v>
      </c>
      <c r="CI116" t="s">
        <v>22</v>
      </c>
      <c r="CJ116" t="s">
        <v>107</v>
      </c>
      <c r="CK116" t="s">
        <v>102</v>
      </c>
      <c r="CL116" t="s">
        <v>100</v>
      </c>
      <c r="CM116" t="s">
        <v>127</v>
      </c>
      <c r="CN116" t="s">
        <v>130</v>
      </c>
      <c r="CO116" t="s">
        <v>69</v>
      </c>
      <c r="CP116" t="s">
        <v>123</v>
      </c>
      <c r="CQ116" t="s">
        <v>116</v>
      </c>
      <c r="CR116" t="s">
        <v>91</v>
      </c>
      <c r="CS116" t="s">
        <v>21</v>
      </c>
      <c r="CT116" t="s">
        <v>21</v>
      </c>
      <c r="CU116" t="s">
        <v>95</v>
      </c>
      <c r="CV116" t="s">
        <v>6</v>
      </c>
      <c r="CW116" t="s">
        <v>100</v>
      </c>
      <c r="CX116" t="s">
        <v>5</v>
      </c>
      <c r="CY116" t="s">
        <v>67</v>
      </c>
      <c r="CZ116" t="s">
        <v>67</v>
      </c>
      <c r="DA116" t="s">
        <v>62</v>
      </c>
      <c r="DB116" t="s">
        <v>62</v>
      </c>
      <c r="DC116" t="s">
        <v>118</v>
      </c>
      <c r="DD116" t="s">
        <v>35</v>
      </c>
      <c r="DE116" t="s">
        <v>107</v>
      </c>
      <c r="DF116" t="s">
        <v>123</v>
      </c>
      <c r="DG116" t="s">
        <v>3</v>
      </c>
      <c r="DH116" t="s">
        <v>109</v>
      </c>
      <c r="DI116" t="s">
        <v>67</v>
      </c>
      <c r="DJ116" t="s">
        <v>123</v>
      </c>
      <c r="DK116" t="s">
        <v>123</v>
      </c>
      <c r="DL116" t="s">
        <v>134</v>
      </c>
      <c r="DM116" t="s">
        <v>130</v>
      </c>
      <c r="DN116" t="s">
        <v>128</v>
      </c>
      <c r="DO116" t="s">
        <v>134</v>
      </c>
      <c r="DP116" t="s">
        <v>58</v>
      </c>
      <c r="DQ116" t="s">
        <v>90</v>
      </c>
      <c r="DR116" t="s">
        <v>90</v>
      </c>
      <c r="DS116" t="s">
        <v>84</v>
      </c>
      <c r="DT116" t="s">
        <v>116</v>
      </c>
      <c r="DU116" t="s">
        <v>109</v>
      </c>
      <c r="DV116" t="s">
        <v>35</v>
      </c>
      <c r="DW116" t="s">
        <v>58</v>
      </c>
      <c r="DX116" t="s">
        <v>58</v>
      </c>
      <c r="DY116" t="s">
        <v>107</v>
      </c>
      <c r="DZ116" t="s">
        <v>84</v>
      </c>
      <c r="EA116" t="s">
        <v>107</v>
      </c>
      <c r="EB116" t="s">
        <v>102</v>
      </c>
      <c r="EC116" t="s">
        <v>6</v>
      </c>
      <c r="ED116" t="s">
        <v>58</v>
      </c>
      <c r="EE116" t="s">
        <v>6</v>
      </c>
      <c r="EF116" t="s">
        <v>6</v>
      </c>
      <c r="EG116" t="s">
        <v>6</v>
      </c>
      <c r="EH116" t="s">
        <v>6</v>
      </c>
      <c r="EI116" t="s">
        <v>6</v>
      </c>
    </row>
    <row r="117" spans="1:139" x14ac:dyDescent="0.2">
      <c r="A117" t="s">
        <v>40</v>
      </c>
      <c r="B117" t="s">
        <v>47</v>
      </c>
      <c r="C117" t="s">
        <v>47</v>
      </c>
      <c r="D117" t="s">
        <v>54</v>
      </c>
      <c r="E117" t="s">
        <v>26</v>
      </c>
      <c r="F117" t="s">
        <v>136</v>
      </c>
      <c r="G117" t="s">
        <v>113</v>
      </c>
      <c r="H117" t="s">
        <v>136</v>
      </c>
      <c r="I117" t="s">
        <v>81</v>
      </c>
      <c r="J117" t="s">
        <v>8</v>
      </c>
      <c r="K117" t="s">
        <v>135</v>
      </c>
      <c r="L117" t="s">
        <v>127</v>
      </c>
      <c r="M117" t="s">
        <v>96</v>
      </c>
      <c r="N117" t="s">
        <v>135</v>
      </c>
      <c r="O117" t="s">
        <v>81</v>
      </c>
      <c r="P117" t="s">
        <v>81</v>
      </c>
      <c r="Q117" t="s">
        <v>26</v>
      </c>
      <c r="R117" t="s">
        <v>136</v>
      </c>
      <c r="S117" t="s">
        <v>25</v>
      </c>
      <c r="T117" t="s">
        <v>96</v>
      </c>
      <c r="U117" t="s">
        <v>47</v>
      </c>
      <c r="V117" t="s">
        <v>81</v>
      </c>
      <c r="W117" t="s">
        <v>31</v>
      </c>
      <c r="X117" t="s">
        <v>18</v>
      </c>
      <c r="Y117" t="s">
        <v>81</v>
      </c>
      <c r="Z117" t="s">
        <v>114</v>
      </c>
      <c r="AA117" t="s">
        <v>25</v>
      </c>
      <c r="AB117" t="s">
        <v>26</v>
      </c>
      <c r="AC117" t="s">
        <v>33</v>
      </c>
      <c r="AD117" t="s">
        <v>111</v>
      </c>
      <c r="AE117" t="s">
        <v>135</v>
      </c>
      <c r="AF117" t="s">
        <v>114</v>
      </c>
      <c r="AG117" t="s">
        <v>79</v>
      </c>
      <c r="AH117" t="s">
        <v>86</v>
      </c>
      <c r="AI117" t="s">
        <v>48</v>
      </c>
      <c r="AJ117" t="s">
        <v>51</v>
      </c>
      <c r="AK117" t="s">
        <v>26</v>
      </c>
      <c r="AL117" t="s">
        <v>26</v>
      </c>
      <c r="AM117" t="s">
        <v>10</v>
      </c>
      <c r="AN117" t="s">
        <v>128</v>
      </c>
      <c r="AO117" t="s">
        <v>49</v>
      </c>
      <c r="AP117" t="s">
        <v>79</v>
      </c>
      <c r="AQ117" t="s">
        <v>16</v>
      </c>
      <c r="AR117" t="s">
        <v>79</v>
      </c>
      <c r="AS117" t="s">
        <v>80</v>
      </c>
      <c r="AT117" t="s">
        <v>69</v>
      </c>
      <c r="AU117" t="s">
        <v>86</v>
      </c>
      <c r="AV117" t="s">
        <v>2</v>
      </c>
      <c r="AW117" t="s">
        <v>101</v>
      </c>
      <c r="AX117" t="s">
        <v>105</v>
      </c>
      <c r="AY117" t="s">
        <v>89</v>
      </c>
      <c r="AZ117" t="s">
        <v>80</v>
      </c>
      <c r="BA117" t="s">
        <v>48</v>
      </c>
      <c r="BB117" t="s">
        <v>129</v>
      </c>
      <c r="BC117" t="s">
        <v>31</v>
      </c>
      <c r="BD117" t="s">
        <v>79</v>
      </c>
      <c r="BE117" t="s">
        <v>39</v>
      </c>
      <c r="BF117" t="s">
        <v>39</v>
      </c>
      <c r="BG117" t="s">
        <v>132</v>
      </c>
      <c r="BH117" t="s">
        <v>39</v>
      </c>
      <c r="BI117" t="s">
        <v>48</v>
      </c>
      <c r="BJ117" t="s">
        <v>130</v>
      </c>
      <c r="BK117" t="s">
        <v>127</v>
      </c>
      <c r="BL117" t="s">
        <v>114</v>
      </c>
      <c r="BM117" t="s">
        <v>69</v>
      </c>
      <c r="BN117" t="s">
        <v>89</v>
      </c>
      <c r="BO117" t="s">
        <v>74</v>
      </c>
      <c r="BP117" t="s">
        <v>19</v>
      </c>
      <c r="BQ117" t="s">
        <v>128</v>
      </c>
      <c r="BR117" t="s">
        <v>62</v>
      </c>
      <c r="BS117" t="s">
        <v>16</v>
      </c>
      <c r="BT117" t="s">
        <v>14</v>
      </c>
      <c r="BU117" t="s">
        <v>93</v>
      </c>
      <c r="BV117" t="s">
        <v>49</v>
      </c>
      <c r="BW117" t="s">
        <v>51</v>
      </c>
      <c r="BX117" t="s">
        <v>32</v>
      </c>
      <c r="BY117" t="s">
        <v>32</v>
      </c>
      <c r="BZ117" t="s">
        <v>43</v>
      </c>
      <c r="CA117" t="s">
        <v>43</v>
      </c>
      <c r="CB117" t="s">
        <v>31</v>
      </c>
      <c r="CC117" t="s">
        <v>33</v>
      </c>
      <c r="CD117" t="s">
        <v>14</v>
      </c>
      <c r="CE117" t="s">
        <v>79</v>
      </c>
      <c r="CF117" t="s">
        <v>136</v>
      </c>
      <c r="CG117" t="s">
        <v>29</v>
      </c>
      <c r="CH117" t="s">
        <v>21</v>
      </c>
      <c r="CI117" t="s">
        <v>29</v>
      </c>
      <c r="CJ117" t="s">
        <v>62</v>
      </c>
      <c r="CK117" t="s">
        <v>128</v>
      </c>
      <c r="CL117" t="s">
        <v>28</v>
      </c>
      <c r="CM117" t="s">
        <v>8</v>
      </c>
      <c r="CN117" t="s">
        <v>40</v>
      </c>
      <c r="CO117" t="s">
        <v>111</v>
      </c>
      <c r="CP117" t="s">
        <v>10</v>
      </c>
      <c r="CQ117" t="s">
        <v>43</v>
      </c>
      <c r="CR117" t="s">
        <v>127</v>
      </c>
      <c r="CS117" t="s">
        <v>76</v>
      </c>
      <c r="CT117" t="s">
        <v>114</v>
      </c>
      <c r="CU117" t="s">
        <v>105</v>
      </c>
      <c r="CV117" t="s">
        <v>118</v>
      </c>
      <c r="CW117" t="s">
        <v>28</v>
      </c>
      <c r="CX117" t="s">
        <v>74</v>
      </c>
      <c r="CY117" t="s">
        <v>11</v>
      </c>
      <c r="CZ117" t="s">
        <v>11</v>
      </c>
      <c r="DA117" t="s">
        <v>33</v>
      </c>
      <c r="DB117" t="s">
        <v>93</v>
      </c>
      <c r="DC117" t="s">
        <v>106</v>
      </c>
      <c r="DD117" t="s">
        <v>130</v>
      </c>
      <c r="DE117" t="s">
        <v>62</v>
      </c>
      <c r="DF117" t="s">
        <v>105</v>
      </c>
      <c r="DG117" t="s">
        <v>10</v>
      </c>
      <c r="DH117" t="s">
        <v>11</v>
      </c>
      <c r="DI117" t="s">
        <v>11</v>
      </c>
      <c r="DJ117" t="s">
        <v>10</v>
      </c>
      <c r="DK117" t="s">
        <v>105</v>
      </c>
      <c r="DL117" t="s">
        <v>130</v>
      </c>
      <c r="DM117" t="s">
        <v>40</v>
      </c>
      <c r="DN117" t="s">
        <v>132</v>
      </c>
      <c r="DO117" t="s">
        <v>130</v>
      </c>
      <c r="DP117" t="s">
        <v>5</v>
      </c>
      <c r="DQ117" t="s">
        <v>62</v>
      </c>
      <c r="DR117" t="s">
        <v>1</v>
      </c>
      <c r="DS117" t="s">
        <v>11</v>
      </c>
      <c r="DT117" t="s">
        <v>101</v>
      </c>
      <c r="DU117" t="s">
        <v>11</v>
      </c>
      <c r="DV117" t="s">
        <v>11</v>
      </c>
      <c r="DW117" t="s">
        <v>100</v>
      </c>
      <c r="DX117" t="s">
        <v>5</v>
      </c>
      <c r="DY117" t="s">
        <v>62</v>
      </c>
      <c r="DZ117" t="s">
        <v>62</v>
      </c>
      <c r="EA117" t="s">
        <v>62</v>
      </c>
      <c r="EB117" t="s">
        <v>128</v>
      </c>
      <c r="EC117" t="s">
        <v>118</v>
      </c>
      <c r="ED117" t="s">
        <v>100</v>
      </c>
      <c r="EE117" t="s">
        <v>36</v>
      </c>
      <c r="EF117" t="s">
        <v>100</v>
      </c>
      <c r="EG117" t="s">
        <v>36</v>
      </c>
      <c r="EH117" t="s">
        <v>36</v>
      </c>
      <c r="EI117" t="s">
        <v>36</v>
      </c>
    </row>
    <row r="118" spans="1:139" x14ac:dyDescent="0.2">
      <c r="A118" t="s">
        <v>39</v>
      </c>
      <c r="B118" t="s">
        <v>54</v>
      </c>
      <c r="C118" t="s">
        <v>25</v>
      </c>
      <c r="D118" t="s">
        <v>70</v>
      </c>
      <c r="E118" t="s">
        <v>47</v>
      </c>
      <c r="F118" t="s">
        <v>26</v>
      </c>
      <c r="G118" t="s">
        <v>135</v>
      </c>
      <c r="H118" t="s">
        <v>26</v>
      </c>
      <c r="I118" t="s">
        <v>114</v>
      </c>
      <c r="J118" t="s">
        <v>18</v>
      </c>
      <c r="K118" t="s">
        <v>96</v>
      </c>
      <c r="L118" t="s">
        <v>43</v>
      </c>
      <c r="M118" t="s">
        <v>136</v>
      </c>
      <c r="N118" t="s">
        <v>136</v>
      </c>
      <c r="O118" t="s">
        <v>114</v>
      </c>
      <c r="P118" t="s">
        <v>114</v>
      </c>
      <c r="Q118" t="s">
        <v>25</v>
      </c>
      <c r="R118" t="s">
        <v>26</v>
      </c>
      <c r="S118" t="s">
        <v>124</v>
      </c>
      <c r="T118" t="s">
        <v>136</v>
      </c>
      <c r="U118" t="s">
        <v>25</v>
      </c>
      <c r="V118" t="s">
        <v>76</v>
      </c>
      <c r="W118" t="s">
        <v>8</v>
      </c>
      <c r="X118" t="s">
        <v>49</v>
      </c>
      <c r="Y118" t="s">
        <v>81</v>
      </c>
      <c r="Z118" t="s">
        <v>86</v>
      </c>
      <c r="AA118" t="s">
        <v>124</v>
      </c>
      <c r="AB118" t="s">
        <v>47</v>
      </c>
      <c r="AC118" t="s">
        <v>80</v>
      </c>
      <c r="AD118" t="s">
        <v>48</v>
      </c>
      <c r="AE118" t="s">
        <v>96</v>
      </c>
      <c r="AF118" t="s">
        <v>86</v>
      </c>
      <c r="AG118" t="s">
        <v>79</v>
      </c>
      <c r="AH118" t="s">
        <v>135</v>
      </c>
      <c r="AI118" t="s">
        <v>129</v>
      </c>
      <c r="AJ118" t="s">
        <v>31</v>
      </c>
      <c r="AK118" t="s">
        <v>26</v>
      </c>
      <c r="AL118" t="s">
        <v>47</v>
      </c>
      <c r="AM118" t="s">
        <v>10</v>
      </c>
      <c r="AN118" t="s">
        <v>69</v>
      </c>
      <c r="AO118" t="s">
        <v>81</v>
      </c>
      <c r="AP118" t="s">
        <v>40</v>
      </c>
      <c r="AQ118" t="s">
        <v>79</v>
      </c>
      <c r="AR118" t="s">
        <v>79</v>
      </c>
      <c r="AS118" t="s">
        <v>79</v>
      </c>
      <c r="AT118" t="s">
        <v>10</v>
      </c>
      <c r="AU118" t="s">
        <v>135</v>
      </c>
      <c r="AV118" t="s">
        <v>21</v>
      </c>
      <c r="AW118" t="s">
        <v>2</v>
      </c>
      <c r="AX118" t="s">
        <v>127</v>
      </c>
      <c r="AY118" t="s">
        <v>32</v>
      </c>
      <c r="AZ118" t="s">
        <v>79</v>
      </c>
      <c r="BA118" t="s">
        <v>51</v>
      </c>
      <c r="BB118" t="s">
        <v>31</v>
      </c>
      <c r="BC118" t="s">
        <v>18</v>
      </c>
      <c r="BD118" t="s">
        <v>40</v>
      </c>
      <c r="BE118" t="s">
        <v>111</v>
      </c>
      <c r="BF118" t="s">
        <v>111</v>
      </c>
      <c r="BG118" t="s">
        <v>39</v>
      </c>
      <c r="BH118" t="s">
        <v>48</v>
      </c>
      <c r="BI118" t="s">
        <v>51</v>
      </c>
      <c r="BJ118" t="s">
        <v>128</v>
      </c>
      <c r="BK118" t="s">
        <v>43</v>
      </c>
      <c r="BL118" t="s">
        <v>113</v>
      </c>
      <c r="BM118" t="s">
        <v>10</v>
      </c>
      <c r="BN118" t="s">
        <v>93</v>
      </c>
      <c r="BO118" t="s">
        <v>28</v>
      </c>
      <c r="BP118" t="s">
        <v>89</v>
      </c>
      <c r="BQ118" t="s">
        <v>128</v>
      </c>
      <c r="BR118" t="s">
        <v>11</v>
      </c>
      <c r="BS118" t="s">
        <v>79</v>
      </c>
      <c r="BT118" t="s">
        <v>106</v>
      </c>
      <c r="BU118" t="s">
        <v>33</v>
      </c>
      <c r="BV118" t="s">
        <v>81</v>
      </c>
      <c r="BW118" t="s">
        <v>31</v>
      </c>
      <c r="BX118" t="s">
        <v>33</v>
      </c>
      <c r="BY118" t="s">
        <v>93</v>
      </c>
      <c r="BZ118" t="s">
        <v>2</v>
      </c>
      <c r="CA118" t="s">
        <v>101</v>
      </c>
      <c r="CB118" t="s">
        <v>18</v>
      </c>
      <c r="CC118" t="s">
        <v>16</v>
      </c>
      <c r="CD118" t="s">
        <v>106</v>
      </c>
      <c r="CE118" t="s">
        <v>40</v>
      </c>
      <c r="CF118" t="s">
        <v>26</v>
      </c>
      <c r="CG118" t="s">
        <v>74</v>
      </c>
      <c r="CH118" t="s">
        <v>29</v>
      </c>
      <c r="CI118" t="s">
        <v>74</v>
      </c>
      <c r="CJ118" t="s">
        <v>62</v>
      </c>
      <c r="CK118" t="s">
        <v>69</v>
      </c>
      <c r="CL118" t="s">
        <v>28</v>
      </c>
      <c r="CM118" t="s">
        <v>49</v>
      </c>
      <c r="CN118" t="s">
        <v>39</v>
      </c>
      <c r="CO118" t="s">
        <v>48</v>
      </c>
      <c r="CP118" t="s">
        <v>105</v>
      </c>
      <c r="CQ118" t="s">
        <v>101</v>
      </c>
      <c r="CR118" t="s">
        <v>43</v>
      </c>
      <c r="CS118" t="s">
        <v>114</v>
      </c>
      <c r="CT118" t="s">
        <v>114</v>
      </c>
      <c r="CU118" t="s">
        <v>127</v>
      </c>
      <c r="CV118" t="s">
        <v>1</v>
      </c>
      <c r="CW118" t="s">
        <v>12</v>
      </c>
      <c r="CX118" t="s">
        <v>28</v>
      </c>
      <c r="CY118" t="s">
        <v>11</v>
      </c>
      <c r="CZ118" t="s">
        <v>11</v>
      </c>
      <c r="DA118" t="s">
        <v>16</v>
      </c>
      <c r="DB118" t="s">
        <v>33</v>
      </c>
      <c r="DC118" t="s">
        <v>32</v>
      </c>
      <c r="DD118" t="s">
        <v>130</v>
      </c>
      <c r="DE118" t="s">
        <v>11</v>
      </c>
      <c r="DF118" t="s">
        <v>105</v>
      </c>
      <c r="DG118" t="s">
        <v>105</v>
      </c>
      <c r="DH118" t="s">
        <v>130</v>
      </c>
      <c r="DI118" t="s">
        <v>130</v>
      </c>
      <c r="DJ118" t="s">
        <v>105</v>
      </c>
      <c r="DK118" t="s">
        <v>127</v>
      </c>
      <c r="DL118" t="s">
        <v>128</v>
      </c>
      <c r="DM118" t="s">
        <v>132</v>
      </c>
      <c r="DN118" t="s">
        <v>39</v>
      </c>
      <c r="DO118" t="s">
        <v>128</v>
      </c>
      <c r="DP118" t="s">
        <v>52</v>
      </c>
      <c r="DQ118" t="s">
        <v>62</v>
      </c>
      <c r="DR118" t="s">
        <v>1</v>
      </c>
      <c r="DS118" t="s">
        <v>11</v>
      </c>
      <c r="DT118" t="s">
        <v>2</v>
      </c>
      <c r="DU118" t="s">
        <v>130</v>
      </c>
      <c r="DV118" t="s">
        <v>130</v>
      </c>
      <c r="DW118" t="s">
        <v>36</v>
      </c>
      <c r="DX118" t="s">
        <v>100</v>
      </c>
      <c r="DY118" t="s">
        <v>62</v>
      </c>
      <c r="DZ118" t="s">
        <v>11</v>
      </c>
      <c r="EA118" t="s">
        <v>62</v>
      </c>
      <c r="EB118" t="s">
        <v>128</v>
      </c>
      <c r="EC118" t="s">
        <v>1</v>
      </c>
      <c r="ED118" t="s">
        <v>36</v>
      </c>
      <c r="EE118" t="s">
        <v>36</v>
      </c>
      <c r="EF118" t="s">
        <v>36</v>
      </c>
      <c r="EG118" t="s">
        <v>1</v>
      </c>
      <c r="EH118" t="s">
        <v>118</v>
      </c>
      <c r="EI118" t="s">
        <v>36</v>
      </c>
    </row>
    <row r="119" spans="1:139" x14ac:dyDescent="0.2">
      <c r="A119" t="s">
        <v>104</v>
      </c>
      <c r="B119" t="s">
        <v>93</v>
      </c>
      <c r="C119" t="s">
        <v>93</v>
      </c>
      <c r="D119" t="s">
        <v>33</v>
      </c>
      <c r="E119" t="s">
        <v>89</v>
      </c>
      <c r="F119" t="s">
        <v>106</v>
      </c>
      <c r="G119" t="s">
        <v>28</v>
      </c>
      <c r="H119" t="s">
        <v>106</v>
      </c>
      <c r="I119" t="s">
        <v>21</v>
      </c>
      <c r="J119" t="s">
        <v>127</v>
      </c>
      <c r="K119" t="s">
        <v>28</v>
      </c>
      <c r="L119" t="s">
        <v>91</v>
      </c>
      <c r="M119" t="s">
        <v>14</v>
      </c>
      <c r="N119" t="s">
        <v>28</v>
      </c>
      <c r="O119" t="s">
        <v>2</v>
      </c>
      <c r="P119" t="s">
        <v>2</v>
      </c>
      <c r="Q119" t="s">
        <v>32</v>
      </c>
      <c r="R119" t="s">
        <v>19</v>
      </c>
      <c r="S119" t="s">
        <v>33</v>
      </c>
      <c r="T119" t="s">
        <v>14</v>
      </c>
      <c r="U119" t="s">
        <v>93</v>
      </c>
      <c r="V119" t="s">
        <v>2</v>
      </c>
      <c r="W119" t="s">
        <v>105</v>
      </c>
      <c r="X119" t="s">
        <v>43</v>
      </c>
      <c r="Y119" t="s">
        <v>2</v>
      </c>
      <c r="Z119" t="s">
        <v>29</v>
      </c>
      <c r="AA119" t="s">
        <v>33</v>
      </c>
      <c r="AB119" t="s">
        <v>32</v>
      </c>
      <c r="AC119" t="s">
        <v>62</v>
      </c>
      <c r="AD119" t="s">
        <v>10</v>
      </c>
      <c r="AE119" t="s">
        <v>28</v>
      </c>
      <c r="AF119" t="s">
        <v>29</v>
      </c>
      <c r="AG119" t="s">
        <v>11</v>
      </c>
      <c r="AH119" t="s">
        <v>74</v>
      </c>
      <c r="AI119" t="s">
        <v>10</v>
      </c>
      <c r="AJ119" t="s">
        <v>105</v>
      </c>
      <c r="AK119" t="s">
        <v>89</v>
      </c>
      <c r="AL119" t="s">
        <v>89</v>
      </c>
      <c r="AM119" t="s">
        <v>3</v>
      </c>
      <c r="AN119" t="s">
        <v>102</v>
      </c>
      <c r="AO119" t="s">
        <v>43</v>
      </c>
      <c r="AP119" t="s">
        <v>11</v>
      </c>
      <c r="AQ119" t="s">
        <v>11</v>
      </c>
      <c r="AR119" t="s">
        <v>11</v>
      </c>
      <c r="AS119" t="s">
        <v>11</v>
      </c>
      <c r="AT119" t="s">
        <v>3</v>
      </c>
      <c r="AU119" t="s">
        <v>74</v>
      </c>
      <c r="AV119" t="s">
        <v>73</v>
      </c>
      <c r="AW119" t="s">
        <v>137</v>
      </c>
      <c r="AX119" t="s">
        <v>95</v>
      </c>
      <c r="AY119" t="s">
        <v>1</v>
      </c>
      <c r="AZ119" t="s">
        <v>11</v>
      </c>
      <c r="BA119" t="s">
        <v>10</v>
      </c>
      <c r="BB119" t="s">
        <v>105</v>
      </c>
      <c r="BC119" t="s">
        <v>127</v>
      </c>
      <c r="BD119" t="s">
        <v>130</v>
      </c>
      <c r="BE119" t="s">
        <v>128</v>
      </c>
      <c r="BF119" t="s">
        <v>128</v>
      </c>
      <c r="BG119" t="s">
        <v>128</v>
      </c>
      <c r="BH119" t="s">
        <v>69</v>
      </c>
      <c r="BI119" t="s">
        <v>10</v>
      </c>
      <c r="BJ119" t="s">
        <v>134</v>
      </c>
      <c r="BK119" t="s">
        <v>91</v>
      </c>
      <c r="BL119" t="s">
        <v>74</v>
      </c>
      <c r="BM119" t="s">
        <v>3</v>
      </c>
      <c r="BN119" t="s">
        <v>1</v>
      </c>
      <c r="BO119" t="s">
        <v>100</v>
      </c>
      <c r="BP119" t="s">
        <v>118</v>
      </c>
      <c r="BQ119" t="s">
        <v>102</v>
      </c>
      <c r="BR119" t="s">
        <v>84</v>
      </c>
      <c r="BS119" t="s">
        <v>62</v>
      </c>
      <c r="BT119" t="s">
        <v>36</v>
      </c>
      <c r="BU119" t="s">
        <v>62</v>
      </c>
      <c r="BV119" t="s">
        <v>101</v>
      </c>
      <c r="BW119" t="s">
        <v>105</v>
      </c>
      <c r="BX119" t="s">
        <v>62</v>
      </c>
      <c r="BY119" t="s">
        <v>1</v>
      </c>
      <c r="BZ119" t="s">
        <v>116</v>
      </c>
      <c r="CA119" t="s">
        <v>116</v>
      </c>
      <c r="CB119" t="s">
        <v>127</v>
      </c>
      <c r="CC119" t="s">
        <v>62</v>
      </c>
      <c r="CD119" t="s">
        <v>36</v>
      </c>
      <c r="CE119" t="s">
        <v>11</v>
      </c>
      <c r="CF119" t="s">
        <v>106</v>
      </c>
      <c r="CG119" t="s">
        <v>5</v>
      </c>
      <c r="CH119" t="s">
        <v>138</v>
      </c>
      <c r="CI119" t="s">
        <v>5</v>
      </c>
      <c r="CJ119" t="s">
        <v>107</v>
      </c>
      <c r="CK119" t="s">
        <v>102</v>
      </c>
      <c r="CL119" t="s">
        <v>100</v>
      </c>
      <c r="CM119" t="s">
        <v>127</v>
      </c>
      <c r="CN119" t="s">
        <v>128</v>
      </c>
      <c r="CO119" t="s">
        <v>69</v>
      </c>
      <c r="CP119" t="s">
        <v>123</v>
      </c>
      <c r="CQ119" t="s">
        <v>116</v>
      </c>
      <c r="CR119" t="s">
        <v>116</v>
      </c>
      <c r="CS119" t="s">
        <v>21</v>
      </c>
      <c r="CT119" t="s">
        <v>29</v>
      </c>
      <c r="CU119" t="s">
        <v>95</v>
      </c>
      <c r="CV119" t="s">
        <v>6</v>
      </c>
      <c r="CW119" t="s">
        <v>36</v>
      </c>
      <c r="CX119" t="s">
        <v>52</v>
      </c>
      <c r="CY119" t="s">
        <v>67</v>
      </c>
      <c r="CZ119" t="s">
        <v>67</v>
      </c>
      <c r="DA119" t="s">
        <v>62</v>
      </c>
      <c r="DB119" t="s">
        <v>62</v>
      </c>
      <c r="DC119" t="s">
        <v>1</v>
      </c>
      <c r="DD119" t="s">
        <v>35</v>
      </c>
      <c r="DE119" t="s">
        <v>107</v>
      </c>
      <c r="DF119" t="s">
        <v>123</v>
      </c>
      <c r="DG119" t="s">
        <v>123</v>
      </c>
      <c r="DH119" t="s">
        <v>109</v>
      </c>
      <c r="DI119" t="s">
        <v>109</v>
      </c>
      <c r="DJ119" t="s">
        <v>123</v>
      </c>
      <c r="DK119" t="s">
        <v>95</v>
      </c>
      <c r="DL119" t="s">
        <v>134</v>
      </c>
      <c r="DM119" t="s">
        <v>130</v>
      </c>
      <c r="DN119" t="s">
        <v>128</v>
      </c>
      <c r="DO119" t="s">
        <v>104</v>
      </c>
      <c r="DP119" t="s">
        <v>58</v>
      </c>
      <c r="DQ119" t="s">
        <v>107</v>
      </c>
      <c r="DR119" t="s">
        <v>90</v>
      </c>
      <c r="DS119" t="s">
        <v>67</v>
      </c>
      <c r="DT119" t="s">
        <v>137</v>
      </c>
      <c r="DU119" t="s">
        <v>35</v>
      </c>
      <c r="DV119" t="s">
        <v>35</v>
      </c>
      <c r="DW119" t="s">
        <v>58</v>
      </c>
      <c r="DX119" t="s">
        <v>58</v>
      </c>
      <c r="DY119" t="s">
        <v>107</v>
      </c>
      <c r="DZ119" t="s">
        <v>84</v>
      </c>
      <c r="EA119" t="s">
        <v>107</v>
      </c>
      <c r="EB119" t="s">
        <v>102</v>
      </c>
      <c r="EC119" t="s">
        <v>90</v>
      </c>
      <c r="ED119" t="s">
        <v>6</v>
      </c>
      <c r="EE119" t="s">
        <v>6</v>
      </c>
      <c r="EF119" t="s">
        <v>6</v>
      </c>
      <c r="EG119" t="s">
        <v>6</v>
      </c>
      <c r="EH119" t="s">
        <v>6</v>
      </c>
      <c r="EI119" t="s">
        <v>6</v>
      </c>
    </row>
    <row r="120" spans="1:139" x14ac:dyDescent="0.2">
      <c r="A120" t="s">
        <v>9</v>
      </c>
      <c r="B120" t="s">
        <v>105</v>
      </c>
      <c r="C120" t="s">
        <v>105</v>
      </c>
      <c r="D120" t="s">
        <v>127</v>
      </c>
      <c r="E120" t="s">
        <v>10</v>
      </c>
      <c r="F120" t="s">
        <v>10</v>
      </c>
      <c r="G120" t="s">
        <v>128</v>
      </c>
      <c r="H120" t="s">
        <v>10</v>
      </c>
      <c r="I120" t="s">
        <v>11</v>
      </c>
      <c r="J120" t="s">
        <v>62</v>
      </c>
      <c r="K120" t="s">
        <v>128</v>
      </c>
      <c r="L120" t="s">
        <v>90</v>
      </c>
      <c r="M120" t="s">
        <v>128</v>
      </c>
      <c r="N120" t="s">
        <v>128</v>
      </c>
      <c r="O120" t="s">
        <v>11</v>
      </c>
      <c r="P120" t="s">
        <v>11</v>
      </c>
      <c r="Q120" t="s">
        <v>105</v>
      </c>
      <c r="R120" t="s">
        <v>69</v>
      </c>
      <c r="S120" t="s">
        <v>127</v>
      </c>
      <c r="T120" t="s">
        <v>69</v>
      </c>
      <c r="U120" t="s">
        <v>105</v>
      </c>
      <c r="V120" t="s">
        <v>11</v>
      </c>
      <c r="W120" t="s">
        <v>1</v>
      </c>
      <c r="X120" t="s">
        <v>62</v>
      </c>
      <c r="Y120" t="s">
        <v>62</v>
      </c>
      <c r="Z120" t="s">
        <v>130</v>
      </c>
      <c r="AA120" t="s">
        <v>127</v>
      </c>
      <c r="AB120" t="s">
        <v>105</v>
      </c>
      <c r="AC120" t="s">
        <v>116</v>
      </c>
      <c r="AD120" t="s">
        <v>36</v>
      </c>
      <c r="AE120" t="s">
        <v>128</v>
      </c>
      <c r="AF120" t="s">
        <v>11</v>
      </c>
      <c r="AG120" t="s">
        <v>137</v>
      </c>
      <c r="AH120" t="s">
        <v>130</v>
      </c>
      <c r="AI120" t="s">
        <v>36</v>
      </c>
      <c r="AJ120" t="s">
        <v>118</v>
      </c>
      <c r="AK120" t="s">
        <v>10</v>
      </c>
      <c r="AL120" t="s">
        <v>10</v>
      </c>
      <c r="AM120" t="s">
        <v>6</v>
      </c>
      <c r="AN120" t="s">
        <v>58</v>
      </c>
      <c r="AO120" t="s">
        <v>62</v>
      </c>
      <c r="AP120" t="s">
        <v>73</v>
      </c>
      <c r="AQ120" t="s">
        <v>116</v>
      </c>
      <c r="AR120" t="s">
        <v>137</v>
      </c>
      <c r="AS120" t="s">
        <v>116</v>
      </c>
      <c r="AT120" t="s">
        <v>6</v>
      </c>
      <c r="AU120" t="s">
        <v>130</v>
      </c>
      <c r="AV120" t="s">
        <v>84</v>
      </c>
      <c r="AW120" t="s">
        <v>84</v>
      </c>
      <c r="AX120" t="s">
        <v>90</v>
      </c>
      <c r="AY120" t="s">
        <v>123</v>
      </c>
      <c r="AZ120" t="s">
        <v>116</v>
      </c>
      <c r="BA120" t="s">
        <v>36</v>
      </c>
      <c r="BB120" t="s">
        <v>1</v>
      </c>
      <c r="BC120" t="s">
        <v>1</v>
      </c>
      <c r="BD120" t="s">
        <v>138</v>
      </c>
      <c r="BE120" t="s">
        <v>100</v>
      </c>
      <c r="BF120" t="s">
        <v>100</v>
      </c>
      <c r="BG120" t="s">
        <v>5</v>
      </c>
      <c r="BH120" t="s">
        <v>100</v>
      </c>
      <c r="BI120" t="s">
        <v>36</v>
      </c>
      <c r="BJ120" t="s">
        <v>4</v>
      </c>
      <c r="BK120" t="s">
        <v>90</v>
      </c>
      <c r="BL120" t="s">
        <v>130</v>
      </c>
      <c r="BM120" t="s">
        <v>6</v>
      </c>
      <c r="BN120" t="s">
        <v>123</v>
      </c>
      <c r="BO120" t="s">
        <v>134</v>
      </c>
      <c r="BP120" t="s">
        <v>3</v>
      </c>
      <c r="BQ120" t="s">
        <v>58</v>
      </c>
      <c r="BR120" t="s">
        <v>24</v>
      </c>
      <c r="BS120" t="s">
        <v>116</v>
      </c>
      <c r="BT120" t="s">
        <v>3</v>
      </c>
      <c r="BU120" t="s">
        <v>95</v>
      </c>
      <c r="BV120" t="s">
        <v>62</v>
      </c>
      <c r="BW120" t="s">
        <v>118</v>
      </c>
      <c r="BX120" t="s">
        <v>95</v>
      </c>
      <c r="BY120" t="s">
        <v>123</v>
      </c>
      <c r="BZ120" t="s">
        <v>107</v>
      </c>
      <c r="CA120" t="s">
        <v>107</v>
      </c>
      <c r="CB120" t="s">
        <v>1</v>
      </c>
      <c r="CC120" t="s">
        <v>91</v>
      </c>
      <c r="CD120" t="s">
        <v>3</v>
      </c>
      <c r="CE120" t="s">
        <v>138</v>
      </c>
      <c r="CF120" t="s">
        <v>10</v>
      </c>
      <c r="CG120" t="s">
        <v>35</v>
      </c>
      <c r="CH120" t="s">
        <v>67</v>
      </c>
      <c r="CI120" t="s">
        <v>109</v>
      </c>
      <c r="CJ120" t="s">
        <v>24</v>
      </c>
      <c r="CK120" t="s">
        <v>58</v>
      </c>
      <c r="CL120" t="s">
        <v>102</v>
      </c>
      <c r="CM120" t="s">
        <v>62</v>
      </c>
      <c r="CN120" t="s">
        <v>5</v>
      </c>
      <c r="CO120" t="s">
        <v>36</v>
      </c>
      <c r="CP120" t="s">
        <v>6</v>
      </c>
      <c r="CQ120" t="s">
        <v>107</v>
      </c>
      <c r="CR120" t="s">
        <v>107</v>
      </c>
      <c r="CS120" t="s">
        <v>11</v>
      </c>
      <c r="CT120" t="s">
        <v>11</v>
      </c>
      <c r="CU120" t="s">
        <v>90</v>
      </c>
      <c r="CV120" t="s">
        <v>120</v>
      </c>
      <c r="CW120" t="s">
        <v>102</v>
      </c>
      <c r="CX120" t="s">
        <v>134</v>
      </c>
      <c r="CY120" t="s">
        <v>4</v>
      </c>
      <c r="CZ120" t="s">
        <v>24</v>
      </c>
      <c r="DA120" t="s">
        <v>91</v>
      </c>
      <c r="DB120" t="s">
        <v>95</v>
      </c>
      <c r="DC120" t="s">
        <v>123</v>
      </c>
      <c r="DD120" t="s">
        <v>4</v>
      </c>
      <c r="DE120" t="s">
        <v>24</v>
      </c>
      <c r="DF120" t="s">
        <v>6</v>
      </c>
      <c r="DG120" t="s">
        <v>6</v>
      </c>
      <c r="DH120" t="s">
        <v>4</v>
      </c>
      <c r="DI120" t="s">
        <v>4</v>
      </c>
      <c r="DJ120" t="s">
        <v>6</v>
      </c>
      <c r="DK120" t="s">
        <v>90</v>
      </c>
      <c r="DL120" t="s">
        <v>58</v>
      </c>
      <c r="DM120" t="s">
        <v>5</v>
      </c>
      <c r="DN120" t="s">
        <v>52</v>
      </c>
      <c r="DO120" t="s">
        <v>58</v>
      </c>
      <c r="DP120" t="s">
        <v>9</v>
      </c>
      <c r="DQ120" t="s">
        <v>24</v>
      </c>
      <c r="DR120" t="s">
        <v>120</v>
      </c>
      <c r="DS120" t="s">
        <v>24</v>
      </c>
      <c r="DT120" t="s">
        <v>107</v>
      </c>
      <c r="DU120" t="s">
        <v>4</v>
      </c>
      <c r="DV120" t="s">
        <v>4</v>
      </c>
      <c r="DW120" t="s">
        <v>120</v>
      </c>
      <c r="DX120" t="s">
        <v>9</v>
      </c>
      <c r="DY120" t="s">
        <v>24</v>
      </c>
      <c r="DZ120" t="s">
        <v>24</v>
      </c>
      <c r="EA120" t="s">
        <v>24</v>
      </c>
      <c r="EB120" t="s">
        <v>58</v>
      </c>
      <c r="EC120" t="s">
        <v>120</v>
      </c>
      <c r="ED120" t="s">
        <v>120</v>
      </c>
      <c r="EE120" t="s">
        <v>120</v>
      </c>
      <c r="EF120" t="s">
        <v>120</v>
      </c>
      <c r="EG120" t="s">
        <v>120</v>
      </c>
      <c r="EH120" t="s">
        <v>120</v>
      </c>
      <c r="EI120" t="s">
        <v>120</v>
      </c>
    </row>
    <row r="121" spans="1:139" x14ac:dyDescent="0.2">
      <c r="A121" t="s">
        <v>58</v>
      </c>
      <c r="B121" t="s">
        <v>74</v>
      </c>
      <c r="C121" t="s">
        <v>74</v>
      </c>
      <c r="D121" t="s">
        <v>28</v>
      </c>
      <c r="E121" t="s">
        <v>29</v>
      </c>
      <c r="F121" t="s">
        <v>2</v>
      </c>
      <c r="G121" t="s">
        <v>43</v>
      </c>
      <c r="H121" t="s">
        <v>21</v>
      </c>
      <c r="I121" t="s">
        <v>10</v>
      </c>
      <c r="J121" t="s">
        <v>128</v>
      </c>
      <c r="K121" t="s">
        <v>43</v>
      </c>
      <c r="L121" t="s">
        <v>102</v>
      </c>
      <c r="M121" t="s">
        <v>101</v>
      </c>
      <c r="N121" t="s">
        <v>101</v>
      </c>
      <c r="O121" t="s">
        <v>10</v>
      </c>
      <c r="P121" t="s">
        <v>10</v>
      </c>
      <c r="Q121" t="s">
        <v>29</v>
      </c>
      <c r="R121" t="s">
        <v>2</v>
      </c>
      <c r="S121" t="s">
        <v>28</v>
      </c>
      <c r="T121" t="s">
        <v>2</v>
      </c>
      <c r="U121" t="s">
        <v>29</v>
      </c>
      <c r="V121" t="s">
        <v>10</v>
      </c>
      <c r="W121" t="s">
        <v>130</v>
      </c>
      <c r="X121" t="s">
        <v>128</v>
      </c>
      <c r="Y121" t="s">
        <v>10</v>
      </c>
      <c r="Z121" t="s">
        <v>105</v>
      </c>
      <c r="AA121" t="s">
        <v>74</v>
      </c>
      <c r="AB121" t="s">
        <v>29</v>
      </c>
      <c r="AC121" t="s">
        <v>36</v>
      </c>
      <c r="AD121" t="s">
        <v>11</v>
      </c>
      <c r="AE121" t="s">
        <v>43</v>
      </c>
      <c r="AF121" t="s">
        <v>105</v>
      </c>
      <c r="AG121" t="s">
        <v>36</v>
      </c>
      <c r="AH121" t="s">
        <v>127</v>
      </c>
      <c r="AI121" t="s">
        <v>11</v>
      </c>
      <c r="AJ121" t="s">
        <v>11</v>
      </c>
      <c r="AK121" t="s">
        <v>21</v>
      </c>
      <c r="AL121" t="s">
        <v>21</v>
      </c>
      <c r="AM121" t="s">
        <v>67</v>
      </c>
      <c r="AN121" t="s">
        <v>107</v>
      </c>
      <c r="AO121" t="s">
        <v>128</v>
      </c>
      <c r="AP121" t="s">
        <v>118</v>
      </c>
      <c r="AQ121" t="s">
        <v>36</v>
      </c>
      <c r="AR121" t="s">
        <v>118</v>
      </c>
      <c r="AS121" t="s">
        <v>36</v>
      </c>
      <c r="AT121" t="s">
        <v>67</v>
      </c>
      <c r="AU121" t="s">
        <v>127</v>
      </c>
      <c r="AV121" t="s">
        <v>3</v>
      </c>
      <c r="AW121" t="s">
        <v>3</v>
      </c>
      <c r="AX121" t="s">
        <v>134</v>
      </c>
      <c r="AY121" t="s">
        <v>22</v>
      </c>
      <c r="AZ121" t="s">
        <v>36</v>
      </c>
      <c r="BA121" t="s">
        <v>11</v>
      </c>
      <c r="BB121" t="s">
        <v>130</v>
      </c>
      <c r="BC121" t="s">
        <v>130</v>
      </c>
      <c r="BD121" t="s">
        <v>1</v>
      </c>
      <c r="BE121" t="s">
        <v>62</v>
      </c>
      <c r="BF121" t="s">
        <v>62</v>
      </c>
      <c r="BG121" t="s">
        <v>62</v>
      </c>
      <c r="BH121" t="s">
        <v>62</v>
      </c>
      <c r="BI121" t="s">
        <v>11</v>
      </c>
      <c r="BJ121" t="s">
        <v>90</v>
      </c>
      <c r="BK121" t="s">
        <v>104</v>
      </c>
      <c r="BL121" t="s">
        <v>127</v>
      </c>
      <c r="BM121" t="s">
        <v>84</v>
      </c>
      <c r="BN121" t="s">
        <v>5</v>
      </c>
      <c r="BO121" t="s">
        <v>91</v>
      </c>
      <c r="BP121" t="s">
        <v>138</v>
      </c>
      <c r="BQ121" t="s">
        <v>107</v>
      </c>
      <c r="BR121" t="s">
        <v>6</v>
      </c>
      <c r="BS121" t="s">
        <v>36</v>
      </c>
      <c r="BT121" t="s">
        <v>137</v>
      </c>
      <c r="BU121" t="s">
        <v>52</v>
      </c>
      <c r="BV121" t="s">
        <v>69</v>
      </c>
      <c r="BW121" t="s">
        <v>130</v>
      </c>
      <c r="BX121" t="s">
        <v>5</v>
      </c>
      <c r="BY121" t="s">
        <v>5</v>
      </c>
      <c r="BZ121" t="s">
        <v>3</v>
      </c>
      <c r="CA121" t="s">
        <v>102</v>
      </c>
      <c r="CB121" t="s">
        <v>128</v>
      </c>
      <c r="CC121" t="s">
        <v>100</v>
      </c>
      <c r="CD121" t="s">
        <v>73</v>
      </c>
      <c r="CE121" t="s">
        <v>1</v>
      </c>
      <c r="CF121" t="s">
        <v>21</v>
      </c>
      <c r="CG121" t="s">
        <v>95</v>
      </c>
      <c r="CH121" t="s">
        <v>123</v>
      </c>
      <c r="CI121" t="s">
        <v>95</v>
      </c>
      <c r="CJ121" t="s">
        <v>6</v>
      </c>
      <c r="CK121" t="s">
        <v>107</v>
      </c>
      <c r="CL121" t="s">
        <v>116</v>
      </c>
      <c r="CM121" t="s">
        <v>128</v>
      </c>
      <c r="CN121" t="s">
        <v>62</v>
      </c>
      <c r="CO121" t="s">
        <v>11</v>
      </c>
      <c r="CP121" t="s">
        <v>109</v>
      </c>
      <c r="CQ121" t="s">
        <v>102</v>
      </c>
      <c r="CR121" t="s">
        <v>102</v>
      </c>
      <c r="CS121" t="s">
        <v>105</v>
      </c>
      <c r="CT121" t="s">
        <v>105</v>
      </c>
      <c r="CU121" t="s">
        <v>134</v>
      </c>
      <c r="CV121" t="s">
        <v>4</v>
      </c>
      <c r="CW121" t="s">
        <v>116</v>
      </c>
      <c r="CX121" t="s">
        <v>91</v>
      </c>
      <c r="CY121" t="s">
        <v>6</v>
      </c>
      <c r="CZ121" t="s">
        <v>6</v>
      </c>
      <c r="DA121" t="s">
        <v>100</v>
      </c>
      <c r="DB121" t="s">
        <v>100</v>
      </c>
      <c r="DC121" t="s">
        <v>138</v>
      </c>
      <c r="DD121" t="s">
        <v>90</v>
      </c>
      <c r="DE121" t="s">
        <v>6</v>
      </c>
      <c r="DF121" t="s">
        <v>35</v>
      </c>
      <c r="DG121" t="s">
        <v>67</v>
      </c>
      <c r="DH121" t="s">
        <v>90</v>
      </c>
      <c r="DI121" t="s">
        <v>6</v>
      </c>
      <c r="DJ121" t="s">
        <v>109</v>
      </c>
      <c r="DK121" t="s">
        <v>35</v>
      </c>
      <c r="DL121" t="s">
        <v>90</v>
      </c>
      <c r="DM121" t="s">
        <v>62</v>
      </c>
      <c r="DN121" t="s">
        <v>62</v>
      </c>
      <c r="DO121" t="s">
        <v>107</v>
      </c>
      <c r="DP121" t="s">
        <v>24</v>
      </c>
      <c r="DQ121" t="s">
        <v>58</v>
      </c>
      <c r="DR121" t="s">
        <v>4</v>
      </c>
      <c r="DS121" t="s">
        <v>6</v>
      </c>
      <c r="DT121" t="s">
        <v>3</v>
      </c>
      <c r="DU121" t="s">
        <v>90</v>
      </c>
      <c r="DV121" t="s">
        <v>90</v>
      </c>
      <c r="DW121" t="s">
        <v>24</v>
      </c>
      <c r="DX121" t="s">
        <v>24</v>
      </c>
      <c r="DY121" t="s">
        <v>58</v>
      </c>
      <c r="DZ121" t="s">
        <v>6</v>
      </c>
      <c r="EA121" t="s">
        <v>58</v>
      </c>
      <c r="EB121" t="s">
        <v>107</v>
      </c>
      <c r="EC121" t="s">
        <v>4</v>
      </c>
      <c r="ED121" t="s">
        <v>24</v>
      </c>
      <c r="EE121" t="s">
        <v>24</v>
      </c>
      <c r="EF121" t="s">
        <v>24</v>
      </c>
      <c r="EG121" t="s">
        <v>45</v>
      </c>
      <c r="EH121" t="s">
        <v>4</v>
      </c>
      <c r="EI121" t="s">
        <v>24</v>
      </c>
    </row>
    <row r="122" spans="1:139" x14ac:dyDescent="0.2">
      <c r="A122" t="s">
        <v>4</v>
      </c>
      <c r="B122" t="s">
        <v>29</v>
      </c>
      <c r="C122" t="s">
        <v>21</v>
      </c>
      <c r="D122" t="s">
        <v>74</v>
      </c>
      <c r="E122" t="s">
        <v>2</v>
      </c>
      <c r="F122" t="s">
        <v>101</v>
      </c>
      <c r="G122" t="s">
        <v>105</v>
      </c>
      <c r="H122" t="s">
        <v>101</v>
      </c>
      <c r="I122" t="s">
        <v>69</v>
      </c>
      <c r="J122" t="s">
        <v>130</v>
      </c>
      <c r="K122" t="s">
        <v>127</v>
      </c>
      <c r="L122" t="s">
        <v>35</v>
      </c>
      <c r="M122" t="s">
        <v>43</v>
      </c>
      <c r="N122" t="s">
        <v>127</v>
      </c>
      <c r="O122" t="s">
        <v>69</v>
      </c>
      <c r="P122" t="s">
        <v>69</v>
      </c>
      <c r="Q122" t="s">
        <v>21</v>
      </c>
      <c r="R122" t="s">
        <v>43</v>
      </c>
      <c r="S122" t="s">
        <v>29</v>
      </c>
      <c r="T122" t="s">
        <v>43</v>
      </c>
      <c r="U122" t="s">
        <v>21</v>
      </c>
      <c r="V122" t="s">
        <v>128</v>
      </c>
      <c r="W122" t="s">
        <v>11</v>
      </c>
      <c r="X122" t="s">
        <v>130</v>
      </c>
      <c r="Y122" t="s">
        <v>128</v>
      </c>
      <c r="Z122" t="s">
        <v>10</v>
      </c>
      <c r="AA122" t="s">
        <v>29</v>
      </c>
      <c r="AB122" t="s">
        <v>2</v>
      </c>
      <c r="AC122" t="s">
        <v>52</v>
      </c>
      <c r="AD122" t="s">
        <v>62</v>
      </c>
      <c r="AE122" t="s">
        <v>127</v>
      </c>
      <c r="AF122" t="s">
        <v>10</v>
      </c>
      <c r="AG122" t="s">
        <v>36</v>
      </c>
      <c r="AH122" t="s">
        <v>105</v>
      </c>
      <c r="AI122" t="s">
        <v>11</v>
      </c>
      <c r="AJ122" t="s">
        <v>11</v>
      </c>
      <c r="AK122" t="s">
        <v>2</v>
      </c>
      <c r="AL122" t="s">
        <v>2</v>
      </c>
      <c r="AM122" t="s">
        <v>107</v>
      </c>
      <c r="AN122" t="s">
        <v>107</v>
      </c>
      <c r="AO122" t="s">
        <v>128</v>
      </c>
      <c r="AP122" t="s">
        <v>36</v>
      </c>
      <c r="AQ122" t="s">
        <v>100</v>
      </c>
      <c r="AR122" t="s">
        <v>36</v>
      </c>
      <c r="AS122" t="s">
        <v>100</v>
      </c>
      <c r="AT122" t="s">
        <v>107</v>
      </c>
      <c r="AU122" t="s">
        <v>105</v>
      </c>
      <c r="AV122" t="s">
        <v>102</v>
      </c>
      <c r="AW122" t="s">
        <v>102</v>
      </c>
      <c r="AX122" t="s">
        <v>109</v>
      </c>
      <c r="AY122" t="s">
        <v>73</v>
      </c>
      <c r="AZ122" t="s">
        <v>100</v>
      </c>
      <c r="BA122" t="s">
        <v>62</v>
      </c>
      <c r="BB122" t="s">
        <v>11</v>
      </c>
      <c r="BC122" t="s">
        <v>11</v>
      </c>
      <c r="BD122" t="s">
        <v>36</v>
      </c>
      <c r="BE122" t="s">
        <v>62</v>
      </c>
      <c r="BF122" t="s">
        <v>62</v>
      </c>
      <c r="BG122" t="s">
        <v>1</v>
      </c>
      <c r="BH122" t="s">
        <v>62</v>
      </c>
      <c r="BI122" t="s">
        <v>62</v>
      </c>
      <c r="BJ122" t="s">
        <v>6</v>
      </c>
      <c r="BK122" t="s">
        <v>35</v>
      </c>
      <c r="BL122" t="s">
        <v>105</v>
      </c>
      <c r="BM122" t="s">
        <v>107</v>
      </c>
      <c r="BN122" t="s">
        <v>138</v>
      </c>
      <c r="BO122" t="s">
        <v>95</v>
      </c>
      <c r="BP122" t="s">
        <v>116</v>
      </c>
      <c r="BQ122" t="s">
        <v>90</v>
      </c>
      <c r="BR122" t="s">
        <v>58</v>
      </c>
      <c r="BS122" t="s">
        <v>100</v>
      </c>
      <c r="BT122" t="s">
        <v>116</v>
      </c>
      <c r="BU122" t="s">
        <v>115</v>
      </c>
      <c r="BV122" t="s">
        <v>128</v>
      </c>
      <c r="BW122" t="s">
        <v>11</v>
      </c>
      <c r="BX122" t="s">
        <v>138</v>
      </c>
      <c r="BY122" t="s">
        <v>138</v>
      </c>
      <c r="BZ122" t="s">
        <v>102</v>
      </c>
      <c r="CA122" t="s">
        <v>104</v>
      </c>
      <c r="CB122" t="s">
        <v>130</v>
      </c>
      <c r="CC122" t="s">
        <v>5</v>
      </c>
      <c r="CD122" t="s">
        <v>116</v>
      </c>
      <c r="CE122" t="s">
        <v>36</v>
      </c>
      <c r="CF122" t="s">
        <v>101</v>
      </c>
      <c r="CG122" t="s">
        <v>123</v>
      </c>
      <c r="CH122" t="s">
        <v>3</v>
      </c>
      <c r="CI122" t="s">
        <v>123</v>
      </c>
      <c r="CJ122" t="s">
        <v>58</v>
      </c>
      <c r="CK122" t="s">
        <v>90</v>
      </c>
      <c r="CL122" t="s">
        <v>95</v>
      </c>
      <c r="CM122" t="s">
        <v>130</v>
      </c>
      <c r="CN122" t="s">
        <v>1</v>
      </c>
      <c r="CO122" t="s">
        <v>62</v>
      </c>
      <c r="CP122" t="s">
        <v>84</v>
      </c>
      <c r="CQ122" t="s">
        <v>134</v>
      </c>
      <c r="CR122" t="s">
        <v>134</v>
      </c>
      <c r="CS122" t="s">
        <v>10</v>
      </c>
      <c r="CT122" t="s">
        <v>10</v>
      </c>
      <c r="CU122" t="s">
        <v>109</v>
      </c>
      <c r="CV122" t="s">
        <v>24</v>
      </c>
      <c r="CW122" t="s">
        <v>91</v>
      </c>
      <c r="CX122" t="s">
        <v>123</v>
      </c>
      <c r="CY122" t="s">
        <v>6</v>
      </c>
      <c r="CZ122" t="s">
        <v>6</v>
      </c>
      <c r="DA122" t="s">
        <v>5</v>
      </c>
      <c r="DB122" t="s">
        <v>5</v>
      </c>
      <c r="DC122" t="s">
        <v>137</v>
      </c>
      <c r="DD122" t="s">
        <v>6</v>
      </c>
      <c r="DE122" t="s">
        <v>58</v>
      </c>
      <c r="DF122" t="s">
        <v>67</v>
      </c>
      <c r="DG122" t="s">
        <v>84</v>
      </c>
      <c r="DH122" t="s">
        <v>6</v>
      </c>
      <c r="DI122" t="s">
        <v>6</v>
      </c>
      <c r="DJ122" t="s">
        <v>67</v>
      </c>
      <c r="DK122" t="s">
        <v>67</v>
      </c>
      <c r="DL122" t="s">
        <v>90</v>
      </c>
      <c r="DM122" t="s">
        <v>1</v>
      </c>
      <c r="DN122" t="s">
        <v>1</v>
      </c>
      <c r="DO122" t="s">
        <v>90</v>
      </c>
      <c r="DP122" t="s">
        <v>120</v>
      </c>
      <c r="DQ122" t="s">
        <v>4</v>
      </c>
      <c r="DR122" t="s">
        <v>4</v>
      </c>
      <c r="DS122" t="s">
        <v>6</v>
      </c>
      <c r="DT122" t="s">
        <v>102</v>
      </c>
      <c r="DU122" t="s">
        <v>6</v>
      </c>
      <c r="DV122" t="s">
        <v>6</v>
      </c>
      <c r="DW122" t="s">
        <v>24</v>
      </c>
      <c r="DX122" t="s">
        <v>120</v>
      </c>
      <c r="DY122" t="s">
        <v>58</v>
      </c>
      <c r="DZ122" t="s">
        <v>58</v>
      </c>
      <c r="EA122" t="s">
        <v>58</v>
      </c>
      <c r="EB122" t="s">
        <v>90</v>
      </c>
      <c r="EC122" t="s">
        <v>4</v>
      </c>
      <c r="ED122" t="s">
        <v>24</v>
      </c>
      <c r="EE122" t="s">
        <v>24</v>
      </c>
      <c r="EF122" t="s">
        <v>24</v>
      </c>
      <c r="EG122" t="s">
        <v>24</v>
      </c>
      <c r="EH122" t="s">
        <v>24</v>
      </c>
      <c r="EI122" t="s">
        <v>24</v>
      </c>
    </row>
    <row r="123" spans="1:139" x14ac:dyDescent="0.2">
      <c r="A123" t="s">
        <v>90</v>
      </c>
      <c r="B123" t="s">
        <v>14</v>
      </c>
      <c r="C123" t="s">
        <v>14</v>
      </c>
      <c r="D123" t="s">
        <v>106</v>
      </c>
      <c r="E123" t="s">
        <v>28</v>
      </c>
      <c r="F123" t="s">
        <v>74</v>
      </c>
      <c r="G123" t="s">
        <v>2</v>
      </c>
      <c r="H123" t="s">
        <v>74</v>
      </c>
      <c r="I123" t="s">
        <v>127</v>
      </c>
      <c r="J123" t="s">
        <v>10</v>
      </c>
      <c r="K123" t="s">
        <v>21</v>
      </c>
      <c r="L123" t="s">
        <v>3</v>
      </c>
      <c r="M123" t="s">
        <v>29</v>
      </c>
      <c r="N123" t="s">
        <v>29</v>
      </c>
      <c r="O123" t="s">
        <v>127</v>
      </c>
      <c r="P123" t="s">
        <v>127</v>
      </c>
      <c r="Q123" t="s">
        <v>28</v>
      </c>
      <c r="R123" t="s">
        <v>74</v>
      </c>
      <c r="S123" t="s">
        <v>106</v>
      </c>
      <c r="T123" t="s">
        <v>29</v>
      </c>
      <c r="U123" t="s">
        <v>14</v>
      </c>
      <c r="V123" t="s">
        <v>127</v>
      </c>
      <c r="W123" t="s">
        <v>69</v>
      </c>
      <c r="X123" t="s">
        <v>10</v>
      </c>
      <c r="Y123" t="s">
        <v>105</v>
      </c>
      <c r="Z123" t="s">
        <v>101</v>
      </c>
      <c r="AA123" t="s">
        <v>19</v>
      </c>
      <c r="AB123" t="s">
        <v>28</v>
      </c>
      <c r="AC123" t="s">
        <v>1</v>
      </c>
      <c r="AD123" t="s">
        <v>130</v>
      </c>
      <c r="AE123" t="s">
        <v>21</v>
      </c>
      <c r="AF123" t="s">
        <v>43</v>
      </c>
      <c r="AG123" t="s">
        <v>62</v>
      </c>
      <c r="AH123" t="s">
        <v>2</v>
      </c>
      <c r="AI123" t="s">
        <v>128</v>
      </c>
      <c r="AJ123" t="s">
        <v>128</v>
      </c>
      <c r="AK123" t="s">
        <v>28</v>
      </c>
      <c r="AL123" t="s">
        <v>28</v>
      </c>
      <c r="AM123" t="s">
        <v>134</v>
      </c>
      <c r="AN123" t="s">
        <v>109</v>
      </c>
      <c r="AO123" t="s">
        <v>105</v>
      </c>
      <c r="AP123" t="s">
        <v>62</v>
      </c>
      <c r="AQ123" t="s">
        <v>1</v>
      </c>
      <c r="AR123" t="s">
        <v>62</v>
      </c>
      <c r="AS123" t="s">
        <v>1</v>
      </c>
      <c r="AT123" t="s">
        <v>134</v>
      </c>
      <c r="AU123" t="s">
        <v>2</v>
      </c>
      <c r="AV123" t="s">
        <v>95</v>
      </c>
      <c r="AW123" t="s">
        <v>95</v>
      </c>
      <c r="AX123" t="s">
        <v>3</v>
      </c>
      <c r="AY123" t="s">
        <v>100</v>
      </c>
      <c r="AZ123" t="s">
        <v>1</v>
      </c>
      <c r="BA123" t="s">
        <v>128</v>
      </c>
      <c r="BB123" t="s">
        <v>128</v>
      </c>
      <c r="BC123" t="s">
        <v>69</v>
      </c>
      <c r="BD123" t="s">
        <v>62</v>
      </c>
      <c r="BE123" t="s">
        <v>11</v>
      </c>
      <c r="BF123" t="s">
        <v>11</v>
      </c>
      <c r="BG123" t="s">
        <v>11</v>
      </c>
      <c r="BH123" t="s">
        <v>130</v>
      </c>
      <c r="BI123" t="s">
        <v>130</v>
      </c>
      <c r="BJ123" t="s">
        <v>84</v>
      </c>
      <c r="BK123" t="s">
        <v>3</v>
      </c>
      <c r="BL123" t="s">
        <v>101</v>
      </c>
      <c r="BM123" t="s">
        <v>35</v>
      </c>
      <c r="BN123" t="s">
        <v>36</v>
      </c>
      <c r="BO123" t="s">
        <v>73</v>
      </c>
      <c r="BP123" t="s">
        <v>52</v>
      </c>
      <c r="BQ123" t="s">
        <v>67</v>
      </c>
      <c r="BR123" t="s">
        <v>90</v>
      </c>
      <c r="BS123" t="s">
        <v>1</v>
      </c>
      <c r="BT123" t="s">
        <v>5</v>
      </c>
      <c r="BU123" t="s">
        <v>36</v>
      </c>
      <c r="BV123" t="s">
        <v>105</v>
      </c>
      <c r="BW123" t="s">
        <v>128</v>
      </c>
      <c r="BX123" t="s">
        <v>36</v>
      </c>
      <c r="BY123" t="s">
        <v>36</v>
      </c>
      <c r="BZ123" t="s">
        <v>123</v>
      </c>
      <c r="CA123" t="s">
        <v>123</v>
      </c>
      <c r="CB123" t="s">
        <v>10</v>
      </c>
      <c r="CC123" t="s">
        <v>118</v>
      </c>
      <c r="CD123" t="s">
        <v>5</v>
      </c>
      <c r="CE123" t="s">
        <v>62</v>
      </c>
      <c r="CF123" t="s">
        <v>74</v>
      </c>
      <c r="CG123" t="s">
        <v>137</v>
      </c>
      <c r="CH123" t="s">
        <v>116</v>
      </c>
      <c r="CI123" t="s">
        <v>116</v>
      </c>
      <c r="CJ123" t="s">
        <v>6</v>
      </c>
      <c r="CK123" t="s">
        <v>109</v>
      </c>
      <c r="CL123" t="s">
        <v>138</v>
      </c>
      <c r="CM123" t="s">
        <v>10</v>
      </c>
      <c r="CN123" t="s">
        <v>11</v>
      </c>
      <c r="CO123" t="s">
        <v>130</v>
      </c>
      <c r="CP123" t="s">
        <v>102</v>
      </c>
      <c r="CQ123" t="s">
        <v>123</v>
      </c>
      <c r="CR123" t="s">
        <v>123</v>
      </c>
      <c r="CS123" t="s">
        <v>43</v>
      </c>
      <c r="CT123" t="s">
        <v>43</v>
      </c>
      <c r="CU123" t="s">
        <v>3</v>
      </c>
      <c r="CV123" t="s">
        <v>58</v>
      </c>
      <c r="CW123" t="s">
        <v>138</v>
      </c>
      <c r="CX123" t="s">
        <v>137</v>
      </c>
      <c r="CY123" t="s">
        <v>107</v>
      </c>
      <c r="CZ123" t="s">
        <v>90</v>
      </c>
      <c r="DA123" t="s">
        <v>118</v>
      </c>
      <c r="DB123" t="s">
        <v>36</v>
      </c>
      <c r="DC123" t="s">
        <v>100</v>
      </c>
      <c r="DD123" t="s">
        <v>107</v>
      </c>
      <c r="DE123" t="s">
        <v>90</v>
      </c>
      <c r="DF123" t="s">
        <v>102</v>
      </c>
      <c r="DG123" t="s">
        <v>104</v>
      </c>
      <c r="DH123" t="s">
        <v>107</v>
      </c>
      <c r="DI123" t="s">
        <v>107</v>
      </c>
      <c r="DJ123" t="s">
        <v>102</v>
      </c>
      <c r="DK123" t="s">
        <v>102</v>
      </c>
      <c r="DL123" t="s">
        <v>84</v>
      </c>
      <c r="DM123" t="s">
        <v>11</v>
      </c>
      <c r="DN123" t="s">
        <v>11</v>
      </c>
      <c r="DO123" t="s">
        <v>67</v>
      </c>
      <c r="DP123" t="s">
        <v>24</v>
      </c>
      <c r="DQ123" t="s">
        <v>6</v>
      </c>
      <c r="DR123" t="s">
        <v>6</v>
      </c>
      <c r="DS123" t="s">
        <v>90</v>
      </c>
      <c r="DT123" t="s">
        <v>95</v>
      </c>
      <c r="DU123" t="s">
        <v>107</v>
      </c>
      <c r="DV123" t="s">
        <v>107</v>
      </c>
      <c r="DW123" t="s">
        <v>4</v>
      </c>
      <c r="DX123" t="s">
        <v>4</v>
      </c>
      <c r="DY123" t="s">
        <v>6</v>
      </c>
      <c r="DZ123" t="s">
        <v>83</v>
      </c>
      <c r="EA123" t="s">
        <v>6</v>
      </c>
      <c r="EB123" t="s">
        <v>67</v>
      </c>
      <c r="EC123" t="s">
        <v>58</v>
      </c>
      <c r="ED123" t="s">
        <v>4</v>
      </c>
      <c r="EE123" t="s">
        <v>4</v>
      </c>
      <c r="EF123" t="s">
        <v>4</v>
      </c>
      <c r="EG123" t="s">
        <v>58</v>
      </c>
      <c r="EH123" t="s">
        <v>58</v>
      </c>
      <c r="EI123" t="s">
        <v>58</v>
      </c>
    </row>
    <row r="124" spans="1:139" x14ac:dyDescent="0.2">
      <c r="A124" t="s">
        <v>1</v>
      </c>
      <c r="B124" t="s">
        <v>111</v>
      </c>
      <c r="C124" t="s">
        <v>111</v>
      </c>
      <c r="D124" t="s">
        <v>48</v>
      </c>
      <c r="E124" t="s">
        <v>39</v>
      </c>
      <c r="F124" t="s">
        <v>40</v>
      </c>
      <c r="G124" t="s">
        <v>79</v>
      </c>
      <c r="H124" t="s">
        <v>132</v>
      </c>
      <c r="I124" t="s">
        <v>93</v>
      </c>
      <c r="J124" t="s">
        <v>14</v>
      </c>
      <c r="K124" t="s">
        <v>79</v>
      </c>
      <c r="L124" t="s">
        <v>36</v>
      </c>
      <c r="M124" t="s">
        <v>40</v>
      </c>
      <c r="N124" t="s">
        <v>79</v>
      </c>
      <c r="O124" t="s">
        <v>93</v>
      </c>
      <c r="P124" t="s">
        <v>93</v>
      </c>
      <c r="Q124" t="s">
        <v>39</v>
      </c>
      <c r="R124" t="s">
        <v>40</v>
      </c>
      <c r="S124" t="s">
        <v>48</v>
      </c>
      <c r="T124" t="s">
        <v>40</v>
      </c>
      <c r="U124" t="s">
        <v>39</v>
      </c>
      <c r="V124" t="s">
        <v>32</v>
      </c>
      <c r="W124" t="s">
        <v>28</v>
      </c>
      <c r="X124" t="s">
        <v>106</v>
      </c>
      <c r="Y124" t="s">
        <v>32</v>
      </c>
      <c r="Z124" t="s">
        <v>16</v>
      </c>
      <c r="AA124" t="s">
        <v>48</v>
      </c>
      <c r="AB124" t="s">
        <v>39</v>
      </c>
      <c r="AC124" t="s">
        <v>10</v>
      </c>
      <c r="AD124" t="s">
        <v>29</v>
      </c>
      <c r="AE124" t="s">
        <v>79</v>
      </c>
      <c r="AF124" t="s">
        <v>33</v>
      </c>
      <c r="AG124" t="s">
        <v>105</v>
      </c>
      <c r="AH124" t="s">
        <v>79</v>
      </c>
      <c r="AI124" t="s">
        <v>74</v>
      </c>
      <c r="AJ124" t="s">
        <v>74</v>
      </c>
      <c r="AK124" t="s">
        <v>132</v>
      </c>
      <c r="AL124" t="s">
        <v>132</v>
      </c>
      <c r="AM124" t="s">
        <v>5</v>
      </c>
      <c r="AN124" t="s">
        <v>138</v>
      </c>
      <c r="AO124" t="s">
        <v>106</v>
      </c>
      <c r="AP124" t="s">
        <v>127</v>
      </c>
      <c r="AQ124" t="s">
        <v>105</v>
      </c>
      <c r="AR124" t="s">
        <v>127</v>
      </c>
      <c r="AS124" t="s">
        <v>105</v>
      </c>
      <c r="AT124" t="s">
        <v>5</v>
      </c>
      <c r="AU124" t="s">
        <v>80</v>
      </c>
      <c r="AV124" t="s">
        <v>1</v>
      </c>
      <c r="AW124" t="s">
        <v>1</v>
      </c>
      <c r="AX124" t="s">
        <v>36</v>
      </c>
      <c r="AY124" t="s">
        <v>128</v>
      </c>
      <c r="AZ124" t="s">
        <v>105</v>
      </c>
      <c r="BA124" t="s">
        <v>74</v>
      </c>
      <c r="BB124" t="s">
        <v>28</v>
      </c>
      <c r="BC124" t="s">
        <v>28</v>
      </c>
      <c r="BD124" t="s">
        <v>43</v>
      </c>
      <c r="BE124" t="s">
        <v>21</v>
      </c>
      <c r="BF124" t="s">
        <v>2</v>
      </c>
      <c r="BG124" t="s">
        <v>2</v>
      </c>
      <c r="BH124" t="s">
        <v>21</v>
      </c>
      <c r="BI124" t="s">
        <v>29</v>
      </c>
      <c r="BJ124" t="s">
        <v>116</v>
      </c>
      <c r="BK124" t="s">
        <v>36</v>
      </c>
      <c r="BL124" t="s">
        <v>16</v>
      </c>
      <c r="BM124" t="s">
        <v>22</v>
      </c>
      <c r="BN124" t="s">
        <v>128</v>
      </c>
      <c r="BO124" t="s">
        <v>11</v>
      </c>
      <c r="BP124" t="s">
        <v>130</v>
      </c>
      <c r="BQ124" t="s">
        <v>137</v>
      </c>
      <c r="BR124" t="s">
        <v>123</v>
      </c>
      <c r="BS124" t="s">
        <v>105</v>
      </c>
      <c r="BT124" t="s">
        <v>130</v>
      </c>
      <c r="BU124" t="s">
        <v>69</v>
      </c>
      <c r="BV124" t="s">
        <v>89</v>
      </c>
      <c r="BW124" t="s">
        <v>28</v>
      </c>
      <c r="BX124" t="s">
        <v>69</v>
      </c>
      <c r="BY124" t="s">
        <v>128</v>
      </c>
      <c r="BZ124" t="s">
        <v>1</v>
      </c>
      <c r="CA124" t="s">
        <v>118</v>
      </c>
      <c r="CB124" t="s">
        <v>14</v>
      </c>
      <c r="CC124" t="s">
        <v>10</v>
      </c>
      <c r="CD124" t="s">
        <v>130</v>
      </c>
      <c r="CE124" t="s">
        <v>127</v>
      </c>
      <c r="CF124" t="s">
        <v>132</v>
      </c>
      <c r="CG124" t="s">
        <v>38</v>
      </c>
      <c r="CH124" t="s">
        <v>62</v>
      </c>
      <c r="CI124" t="s">
        <v>62</v>
      </c>
      <c r="CJ124" t="s">
        <v>123</v>
      </c>
      <c r="CK124" t="s">
        <v>138</v>
      </c>
      <c r="CL124" t="s">
        <v>11</v>
      </c>
      <c r="CM124" t="s">
        <v>14</v>
      </c>
      <c r="CN124" t="s">
        <v>101</v>
      </c>
      <c r="CO124" t="s">
        <v>29</v>
      </c>
      <c r="CP124" t="s">
        <v>52</v>
      </c>
      <c r="CQ124" t="s">
        <v>118</v>
      </c>
      <c r="CR124" t="s">
        <v>36</v>
      </c>
      <c r="CS124" t="s">
        <v>33</v>
      </c>
      <c r="CT124" t="s">
        <v>33</v>
      </c>
      <c r="CU124" t="s">
        <v>36</v>
      </c>
      <c r="CV124" t="s">
        <v>104</v>
      </c>
      <c r="CW124" t="s">
        <v>11</v>
      </c>
      <c r="CX124" t="s">
        <v>11</v>
      </c>
      <c r="CY124" t="s">
        <v>95</v>
      </c>
      <c r="CZ124" t="s">
        <v>95</v>
      </c>
      <c r="DA124" t="s">
        <v>10</v>
      </c>
      <c r="DB124" t="s">
        <v>10</v>
      </c>
      <c r="DC124" t="s">
        <v>128</v>
      </c>
      <c r="DD124" t="s">
        <v>116</v>
      </c>
      <c r="DE124" t="s">
        <v>123</v>
      </c>
      <c r="DF124" t="s">
        <v>100</v>
      </c>
      <c r="DG124" t="s">
        <v>5</v>
      </c>
      <c r="DH124" t="s">
        <v>91</v>
      </c>
      <c r="DI124" t="s">
        <v>91</v>
      </c>
      <c r="DJ124" t="s">
        <v>100</v>
      </c>
      <c r="DK124" t="s">
        <v>100</v>
      </c>
      <c r="DL124" t="s">
        <v>116</v>
      </c>
      <c r="DM124" t="s">
        <v>101</v>
      </c>
      <c r="DN124" t="s">
        <v>2</v>
      </c>
      <c r="DO124" t="s">
        <v>137</v>
      </c>
      <c r="DP124" t="s">
        <v>107</v>
      </c>
      <c r="DQ124" t="s">
        <v>3</v>
      </c>
      <c r="DR124" t="s">
        <v>102</v>
      </c>
      <c r="DS124" t="s">
        <v>95</v>
      </c>
      <c r="DT124" t="s">
        <v>1</v>
      </c>
      <c r="DU124" t="s">
        <v>116</v>
      </c>
      <c r="DV124" t="s">
        <v>116</v>
      </c>
      <c r="DW124" t="s">
        <v>67</v>
      </c>
      <c r="DX124" t="s">
        <v>84</v>
      </c>
      <c r="DY124" t="s">
        <v>3</v>
      </c>
      <c r="DZ124" t="s">
        <v>123</v>
      </c>
      <c r="EA124" t="s">
        <v>3</v>
      </c>
      <c r="EB124" t="s">
        <v>73</v>
      </c>
      <c r="EC124" t="s">
        <v>102</v>
      </c>
      <c r="ED124" t="s">
        <v>67</v>
      </c>
      <c r="EE124" t="s">
        <v>109</v>
      </c>
      <c r="EF124" t="s">
        <v>109</v>
      </c>
      <c r="EG124" t="s">
        <v>134</v>
      </c>
      <c r="EH124" t="s">
        <v>35</v>
      </c>
      <c r="EI124" t="s">
        <v>35</v>
      </c>
    </row>
    <row r="125" spans="1:139" x14ac:dyDescent="0.2">
      <c r="A125" t="s">
        <v>67</v>
      </c>
      <c r="B125" t="s">
        <v>89</v>
      </c>
      <c r="C125" t="s">
        <v>89</v>
      </c>
      <c r="D125" t="s">
        <v>93</v>
      </c>
      <c r="E125" t="s">
        <v>19</v>
      </c>
      <c r="F125" t="s">
        <v>28</v>
      </c>
      <c r="G125" t="s">
        <v>29</v>
      </c>
      <c r="H125" t="s">
        <v>14</v>
      </c>
      <c r="I125" t="s">
        <v>101</v>
      </c>
      <c r="J125" t="s">
        <v>105</v>
      </c>
      <c r="K125" t="s">
        <v>74</v>
      </c>
      <c r="L125" t="s">
        <v>95</v>
      </c>
      <c r="M125" t="s">
        <v>28</v>
      </c>
      <c r="N125" t="s">
        <v>74</v>
      </c>
      <c r="O125" t="s">
        <v>101</v>
      </c>
      <c r="P125" t="s">
        <v>101</v>
      </c>
      <c r="Q125" t="s">
        <v>106</v>
      </c>
      <c r="R125" t="s">
        <v>28</v>
      </c>
      <c r="S125" t="s">
        <v>32</v>
      </c>
      <c r="T125" t="s">
        <v>28</v>
      </c>
      <c r="U125" t="s">
        <v>106</v>
      </c>
      <c r="V125" t="s">
        <v>43</v>
      </c>
      <c r="W125" t="s">
        <v>10</v>
      </c>
      <c r="X125" t="s">
        <v>127</v>
      </c>
      <c r="Y125" t="s">
        <v>43</v>
      </c>
      <c r="Z125" t="s">
        <v>21</v>
      </c>
      <c r="AA125" t="s">
        <v>32</v>
      </c>
      <c r="AB125" t="s">
        <v>106</v>
      </c>
      <c r="AC125" t="s">
        <v>62</v>
      </c>
      <c r="AD125" t="s">
        <v>128</v>
      </c>
      <c r="AE125" t="s">
        <v>74</v>
      </c>
      <c r="AF125" t="s">
        <v>2</v>
      </c>
      <c r="AG125" t="s">
        <v>62</v>
      </c>
      <c r="AH125" t="s">
        <v>29</v>
      </c>
      <c r="AI125" t="s">
        <v>69</v>
      </c>
      <c r="AJ125" t="s">
        <v>10</v>
      </c>
      <c r="AK125" t="s">
        <v>14</v>
      </c>
      <c r="AL125" t="s">
        <v>19</v>
      </c>
      <c r="AM125" t="s">
        <v>102</v>
      </c>
      <c r="AN125" t="s">
        <v>104</v>
      </c>
      <c r="AO125" t="s">
        <v>127</v>
      </c>
      <c r="AP125" t="s">
        <v>11</v>
      </c>
      <c r="AQ125" t="s">
        <v>62</v>
      </c>
      <c r="AR125" t="s">
        <v>62</v>
      </c>
      <c r="AS125" t="s">
        <v>62</v>
      </c>
      <c r="AT125" t="s">
        <v>102</v>
      </c>
      <c r="AU125" t="s">
        <v>29</v>
      </c>
      <c r="AV125" t="s">
        <v>116</v>
      </c>
      <c r="AW125" t="s">
        <v>116</v>
      </c>
      <c r="AX125" t="s">
        <v>123</v>
      </c>
      <c r="AY125" t="s">
        <v>36</v>
      </c>
      <c r="AZ125" t="s">
        <v>62</v>
      </c>
      <c r="BA125" t="s">
        <v>69</v>
      </c>
      <c r="BB125" t="s">
        <v>10</v>
      </c>
      <c r="BC125" t="s">
        <v>105</v>
      </c>
      <c r="BD125" t="s">
        <v>11</v>
      </c>
      <c r="BE125" t="s">
        <v>128</v>
      </c>
      <c r="BF125" t="s">
        <v>130</v>
      </c>
      <c r="BG125" t="s">
        <v>130</v>
      </c>
      <c r="BH125" t="s">
        <v>128</v>
      </c>
      <c r="BI125" t="s">
        <v>128</v>
      </c>
      <c r="BJ125" t="s">
        <v>109</v>
      </c>
      <c r="BK125" t="s">
        <v>123</v>
      </c>
      <c r="BL125" t="s">
        <v>21</v>
      </c>
      <c r="BM125" t="s">
        <v>102</v>
      </c>
      <c r="BN125" t="s">
        <v>118</v>
      </c>
      <c r="BO125" t="s">
        <v>5</v>
      </c>
      <c r="BP125" t="s">
        <v>36</v>
      </c>
      <c r="BQ125" t="s">
        <v>35</v>
      </c>
      <c r="BR125" t="s">
        <v>107</v>
      </c>
      <c r="BS125" t="s">
        <v>62</v>
      </c>
      <c r="BT125" t="s">
        <v>100</v>
      </c>
      <c r="BU125" t="s">
        <v>1</v>
      </c>
      <c r="BV125" t="s">
        <v>43</v>
      </c>
      <c r="BW125" t="s">
        <v>10</v>
      </c>
      <c r="BX125" t="s">
        <v>1</v>
      </c>
      <c r="BY125" t="s">
        <v>118</v>
      </c>
      <c r="BZ125" t="s">
        <v>91</v>
      </c>
      <c r="CA125" t="s">
        <v>91</v>
      </c>
      <c r="CB125" t="s">
        <v>105</v>
      </c>
      <c r="CC125" t="s">
        <v>1</v>
      </c>
      <c r="CD125" t="s">
        <v>36</v>
      </c>
      <c r="CE125" t="s">
        <v>11</v>
      </c>
      <c r="CF125" t="s">
        <v>14</v>
      </c>
      <c r="CG125" t="s">
        <v>138</v>
      </c>
      <c r="CH125" t="s">
        <v>137</v>
      </c>
      <c r="CI125" t="s">
        <v>138</v>
      </c>
      <c r="CJ125" t="s">
        <v>90</v>
      </c>
      <c r="CK125" t="s">
        <v>134</v>
      </c>
      <c r="CL125" t="s">
        <v>5</v>
      </c>
      <c r="CM125" t="s">
        <v>105</v>
      </c>
      <c r="CN125" t="s">
        <v>130</v>
      </c>
      <c r="CO125" t="s">
        <v>128</v>
      </c>
      <c r="CP125" t="s">
        <v>3</v>
      </c>
      <c r="CQ125" t="s">
        <v>95</v>
      </c>
      <c r="CR125" t="s">
        <v>95</v>
      </c>
      <c r="CS125" t="s">
        <v>2</v>
      </c>
      <c r="CT125" t="s">
        <v>2</v>
      </c>
      <c r="CU125" t="s">
        <v>123</v>
      </c>
      <c r="CV125" t="s">
        <v>6</v>
      </c>
      <c r="CW125" t="s">
        <v>52</v>
      </c>
      <c r="CX125" t="s">
        <v>22</v>
      </c>
      <c r="CY125" t="s">
        <v>84</v>
      </c>
      <c r="CZ125" t="s">
        <v>107</v>
      </c>
      <c r="DA125" t="s">
        <v>62</v>
      </c>
      <c r="DB125" t="s">
        <v>1</v>
      </c>
      <c r="DC125" t="s">
        <v>36</v>
      </c>
      <c r="DD125" t="s">
        <v>67</v>
      </c>
      <c r="DE125" t="s">
        <v>107</v>
      </c>
      <c r="DF125" t="s">
        <v>3</v>
      </c>
      <c r="DG125" t="s">
        <v>3</v>
      </c>
      <c r="DH125" t="s">
        <v>67</v>
      </c>
      <c r="DI125" t="s">
        <v>84</v>
      </c>
      <c r="DJ125" t="s">
        <v>3</v>
      </c>
      <c r="DK125" t="s">
        <v>123</v>
      </c>
      <c r="DL125" t="s">
        <v>109</v>
      </c>
      <c r="DM125" t="s">
        <v>11</v>
      </c>
      <c r="DN125" t="s">
        <v>130</v>
      </c>
      <c r="DO125" t="s">
        <v>35</v>
      </c>
      <c r="DP125" t="s">
        <v>4</v>
      </c>
      <c r="DQ125" t="s">
        <v>90</v>
      </c>
      <c r="DR125" t="s">
        <v>6</v>
      </c>
      <c r="DS125" t="s">
        <v>107</v>
      </c>
      <c r="DT125" t="s">
        <v>116</v>
      </c>
      <c r="DU125" t="s">
        <v>67</v>
      </c>
      <c r="DV125" t="s">
        <v>67</v>
      </c>
      <c r="DW125" t="s">
        <v>121</v>
      </c>
      <c r="DX125" t="s">
        <v>4</v>
      </c>
      <c r="DY125" t="s">
        <v>90</v>
      </c>
      <c r="DZ125" t="s">
        <v>107</v>
      </c>
      <c r="EA125" t="s">
        <v>90</v>
      </c>
      <c r="EB125" t="s">
        <v>134</v>
      </c>
      <c r="EC125" t="s">
        <v>6</v>
      </c>
      <c r="ED125" t="s">
        <v>58</v>
      </c>
      <c r="EE125" t="s">
        <v>58</v>
      </c>
      <c r="EF125" t="s">
        <v>58</v>
      </c>
      <c r="EG125" t="s">
        <v>6</v>
      </c>
      <c r="EH125" t="s">
        <v>6</v>
      </c>
      <c r="EI125" t="s">
        <v>58</v>
      </c>
    </row>
    <row r="126" spans="1:139" x14ac:dyDescent="0.2">
      <c r="A126" t="s">
        <v>68</v>
      </c>
      <c r="B126" t="s">
        <v>32</v>
      </c>
      <c r="C126" t="s">
        <v>89</v>
      </c>
      <c r="D126" t="s">
        <v>93</v>
      </c>
      <c r="E126" t="s">
        <v>19</v>
      </c>
      <c r="F126" t="s">
        <v>14</v>
      </c>
      <c r="G126" t="s">
        <v>29</v>
      </c>
      <c r="H126" t="s">
        <v>14</v>
      </c>
      <c r="I126" t="s">
        <v>101</v>
      </c>
      <c r="J126" t="s">
        <v>105</v>
      </c>
      <c r="K126" t="s">
        <v>74</v>
      </c>
      <c r="L126" t="s">
        <v>95</v>
      </c>
      <c r="M126" t="s">
        <v>28</v>
      </c>
      <c r="N126" t="s">
        <v>74</v>
      </c>
      <c r="O126" t="s">
        <v>101</v>
      </c>
      <c r="P126" t="s">
        <v>101</v>
      </c>
      <c r="Q126" t="s">
        <v>106</v>
      </c>
      <c r="R126" t="s">
        <v>28</v>
      </c>
      <c r="S126" t="s">
        <v>93</v>
      </c>
      <c r="T126" t="s">
        <v>28</v>
      </c>
      <c r="U126" t="s">
        <v>89</v>
      </c>
      <c r="V126" t="s">
        <v>101</v>
      </c>
      <c r="W126" t="s">
        <v>10</v>
      </c>
      <c r="X126" t="s">
        <v>127</v>
      </c>
      <c r="Y126" t="s">
        <v>43</v>
      </c>
      <c r="Z126" t="s">
        <v>21</v>
      </c>
      <c r="AA126" t="s">
        <v>32</v>
      </c>
      <c r="AB126" t="s">
        <v>106</v>
      </c>
      <c r="AC126" t="s">
        <v>62</v>
      </c>
      <c r="AD126" t="s">
        <v>128</v>
      </c>
      <c r="AE126" t="s">
        <v>74</v>
      </c>
      <c r="AF126" t="s">
        <v>21</v>
      </c>
      <c r="AG126" t="s">
        <v>62</v>
      </c>
      <c r="AH126" t="s">
        <v>29</v>
      </c>
      <c r="AI126" t="s">
        <v>69</v>
      </c>
      <c r="AJ126" t="s">
        <v>10</v>
      </c>
      <c r="AK126" t="s">
        <v>19</v>
      </c>
      <c r="AL126" t="s">
        <v>19</v>
      </c>
      <c r="AM126" t="s">
        <v>3</v>
      </c>
      <c r="AN126" t="s">
        <v>104</v>
      </c>
      <c r="AO126" t="s">
        <v>127</v>
      </c>
      <c r="AP126" t="s">
        <v>11</v>
      </c>
      <c r="AQ126" t="s">
        <v>62</v>
      </c>
      <c r="AR126" t="s">
        <v>11</v>
      </c>
      <c r="AS126" t="s">
        <v>62</v>
      </c>
      <c r="AT126" t="s">
        <v>102</v>
      </c>
      <c r="AU126" t="s">
        <v>29</v>
      </c>
      <c r="AV126" t="s">
        <v>116</v>
      </c>
      <c r="AW126" t="s">
        <v>116</v>
      </c>
      <c r="AX126" t="s">
        <v>123</v>
      </c>
      <c r="AY126" t="s">
        <v>118</v>
      </c>
      <c r="AZ126" t="s">
        <v>62</v>
      </c>
      <c r="BA126" t="s">
        <v>69</v>
      </c>
      <c r="BB126" t="s">
        <v>10</v>
      </c>
      <c r="BC126" t="s">
        <v>105</v>
      </c>
      <c r="BD126" t="s">
        <v>11</v>
      </c>
      <c r="BE126" t="s">
        <v>128</v>
      </c>
      <c r="BF126" t="s">
        <v>130</v>
      </c>
      <c r="BG126" t="s">
        <v>130</v>
      </c>
      <c r="BH126" t="s">
        <v>128</v>
      </c>
      <c r="BI126" t="s">
        <v>69</v>
      </c>
      <c r="BJ126" t="s">
        <v>109</v>
      </c>
      <c r="BK126" t="s">
        <v>123</v>
      </c>
      <c r="BL126" t="s">
        <v>21</v>
      </c>
      <c r="BM126" t="s">
        <v>102</v>
      </c>
      <c r="BN126" t="s">
        <v>118</v>
      </c>
      <c r="BO126" t="s">
        <v>5</v>
      </c>
      <c r="BP126" t="s">
        <v>36</v>
      </c>
      <c r="BQ126" t="s">
        <v>134</v>
      </c>
      <c r="BR126" t="s">
        <v>107</v>
      </c>
      <c r="BS126" t="s">
        <v>62</v>
      </c>
      <c r="BT126" t="s">
        <v>100</v>
      </c>
      <c r="BU126" t="s">
        <v>1</v>
      </c>
      <c r="BV126" t="s">
        <v>43</v>
      </c>
      <c r="BW126" t="s">
        <v>10</v>
      </c>
      <c r="BX126" t="s">
        <v>1</v>
      </c>
      <c r="BY126" t="s">
        <v>118</v>
      </c>
      <c r="BZ126" t="s">
        <v>91</v>
      </c>
      <c r="CA126" t="s">
        <v>91</v>
      </c>
      <c r="CB126" t="s">
        <v>105</v>
      </c>
      <c r="CC126" t="s">
        <v>62</v>
      </c>
      <c r="CD126" t="s">
        <v>36</v>
      </c>
      <c r="CE126" t="s">
        <v>11</v>
      </c>
      <c r="CF126" t="s">
        <v>14</v>
      </c>
      <c r="CG126" t="s">
        <v>22</v>
      </c>
      <c r="CH126" t="s">
        <v>73</v>
      </c>
      <c r="CI126" t="s">
        <v>138</v>
      </c>
      <c r="CJ126" t="s">
        <v>90</v>
      </c>
      <c r="CK126" t="s">
        <v>104</v>
      </c>
      <c r="CL126" t="s">
        <v>52</v>
      </c>
      <c r="CM126" t="s">
        <v>105</v>
      </c>
      <c r="CN126" t="s">
        <v>130</v>
      </c>
      <c r="CO126" t="s">
        <v>128</v>
      </c>
      <c r="CP126" t="s">
        <v>3</v>
      </c>
      <c r="CQ126" t="s">
        <v>91</v>
      </c>
      <c r="CR126" t="s">
        <v>95</v>
      </c>
      <c r="CS126" t="s">
        <v>2</v>
      </c>
      <c r="CT126" t="s">
        <v>2</v>
      </c>
      <c r="CU126" t="s">
        <v>123</v>
      </c>
      <c r="CV126" t="s">
        <v>6</v>
      </c>
      <c r="CW126" t="s">
        <v>52</v>
      </c>
      <c r="CX126" t="s">
        <v>22</v>
      </c>
      <c r="CY126" t="s">
        <v>84</v>
      </c>
      <c r="CZ126" t="s">
        <v>84</v>
      </c>
      <c r="DA126" t="s">
        <v>62</v>
      </c>
      <c r="DB126" t="s">
        <v>1</v>
      </c>
      <c r="DC126" t="s">
        <v>36</v>
      </c>
      <c r="DD126" t="s">
        <v>109</v>
      </c>
      <c r="DE126" t="s">
        <v>107</v>
      </c>
      <c r="DF126" t="s">
        <v>3</v>
      </c>
      <c r="DG126" t="s">
        <v>3</v>
      </c>
      <c r="DH126" t="s">
        <v>67</v>
      </c>
      <c r="DI126" t="s">
        <v>84</v>
      </c>
      <c r="DJ126" t="s">
        <v>3</v>
      </c>
      <c r="DK126" t="s">
        <v>123</v>
      </c>
      <c r="DL126" t="s">
        <v>35</v>
      </c>
      <c r="DM126" t="s">
        <v>11</v>
      </c>
      <c r="DN126" t="s">
        <v>130</v>
      </c>
      <c r="DO126" t="s">
        <v>35</v>
      </c>
      <c r="DP126" t="s">
        <v>4</v>
      </c>
      <c r="DQ126" t="s">
        <v>90</v>
      </c>
      <c r="DR126" t="s">
        <v>6</v>
      </c>
      <c r="DS126" t="s">
        <v>107</v>
      </c>
      <c r="DT126" t="s">
        <v>116</v>
      </c>
      <c r="DU126" t="s">
        <v>67</v>
      </c>
      <c r="DV126" t="s">
        <v>68</v>
      </c>
      <c r="DW126" t="s">
        <v>58</v>
      </c>
      <c r="DX126" t="s">
        <v>58</v>
      </c>
      <c r="DY126" t="s">
        <v>90</v>
      </c>
      <c r="DZ126" t="s">
        <v>107</v>
      </c>
      <c r="EA126" t="s">
        <v>90</v>
      </c>
      <c r="EB126" t="s">
        <v>134</v>
      </c>
      <c r="EC126" t="s">
        <v>6</v>
      </c>
      <c r="ED126" t="s">
        <v>58</v>
      </c>
      <c r="EE126" t="s">
        <v>58</v>
      </c>
      <c r="EF126" t="s">
        <v>58</v>
      </c>
      <c r="EG126" t="s">
        <v>6</v>
      </c>
      <c r="EH126" t="s">
        <v>6</v>
      </c>
      <c r="EI126" t="s">
        <v>58</v>
      </c>
    </row>
    <row r="127" spans="1:139" x14ac:dyDescent="0.2">
      <c r="A127" t="s">
        <v>120</v>
      </c>
      <c r="B127" t="s">
        <v>43</v>
      </c>
      <c r="C127" t="s">
        <v>127</v>
      </c>
      <c r="D127" t="s">
        <v>101</v>
      </c>
      <c r="E127" t="s">
        <v>105</v>
      </c>
      <c r="F127" t="s">
        <v>105</v>
      </c>
      <c r="G127" t="s">
        <v>128</v>
      </c>
      <c r="H127" t="s">
        <v>105</v>
      </c>
      <c r="I127" t="s">
        <v>130</v>
      </c>
      <c r="J127" t="s">
        <v>62</v>
      </c>
      <c r="K127" t="s">
        <v>69</v>
      </c>
      <c r="L127" t="s">
        <v>107</v>
      </c>
      <c r="M127" t="s">
        <v>10</v>
      </c>
      <c r="N127" t="s">
        <v>10</v>
      </c>
      <c r="O127" t="s">
        <v>11</v>
      </c>
      <c r="P127" t="s">
        <v>11</v>
      </c>
      <c r="Q127" t="s">
        <v>127</v>
      </c>
      <c r="R127" t="s">
        <v>10</v>
      </c>
      <c r="S127" t="s">
        <v>43</v>
      </c>
      <c r="T127" t="s">
        <v>10</v>
      </c>
      <c r="U127" t="s">
        <v>127</v>
      </c>
      <c r="V127" t="s">
        <v>11</v>
      </c>
      <c r="W127" t="s">
        <v>62</v>
      </c>
      <c r="X127" t="s">
        <v>62</v>
      </c>
      <c r="Y127" t="s">
        <v>11</v>
      </c>
      <c r="Z127" t="s">
        <v>128</v>
      </c>
      <c r="AA127" t="s">
        <v>43</v>
      </c>
      <c r="AB127" t="s">
        <v>127</v>
      </c>
      <c r="AC127" t="s">
        <v>137</v>
      </c>
      <c r="AD127" t="s">
        <v>118</v>
      </c>
      <c r="AE127" t="s">
        <v>69</v>
      </c>
      <c r="AF127" t="s">
        <v>130</v>
      </c>
      <c r="AG127" t="s">
        <v>138</v>
      </c>
      <c r="AH127" t="s">
        <v>128</v>
      </c>
      <c r="AI127" t="s">
        <v>1</v>
      </c>
      <c r="AJ127" t="s">
        <v>1</v>
      </c>
      <c r="AK127" t="s">
        <v>105</v>
      </c>
      <c r="AL127" t="s">
        <v>105</v>
      </c>
      <c r="AM127" t="s">
        <v>6</v>
      </c>
      <c r="AN127" t="s">
        <v>6</v>
      </c>
      <c r="AO127" t="s">
        <v>11</v>
      </c>
      <c r="AP127" t="s">
        <v>22</v>
      </c>
      <c r="AQ127" t="s">
        <v>73</v>
      </c>
      <c r="AR127" t="s">
        <v>138</v>
      </c>
      <c r="AS127" t="s">
        <v>138</v>
      </c>
      <c r="AT127" t="s">
        <v>6</v>
      </c>
      <c r="AU127" t="s">
        <v>128</v>
      </c>
      <c r="AV127" t="s">
        <v>109</v>
      </c>
      <c r="AW127" t="s">
        <v>67</v>
      </c>
      <c r="AX127" t="s">
        <v>107</v>
      </c>
      <c r="AY127" t="s">
        <v>95</v>
      </c>
      <c r="AZ127" t="s">
        <v>73</v>
      </c>
      <c r="BA127" t="s">
        <v>1</v>
      </c>
      <c r="BB127" t="s">
        <v>62</v>
      </c>
      <c r="BC127" t="s">
        <v>62</v>
      </c>
      <c r="BD127" t="s">
        <v>5</v>
      </c>
      <c r="BE127" t="s">
        <v>36</v>
      </c>
      <c r="BF127" t="s">
        <v>36</v>
      </c>
      <c r="BG127" t="s">
        <v>100</v>
      </c>
      <c r="BH127" t="s">
        <v>36</v>
      </c>
      <c r="BI127" t="s">
        <v>118</v>
      </c>
      <c r="BJ127" t="s">
        <v>58</v>
      </c>
      <c r="BK127" t="s">
        <v>107</v>
      </c>
      <c r="BL127" t="s">
        <v>128</v>
      </c>
      <c r="BM127" t="s">
        <v>6</v>
      </c>
      <c r="BN127" t="s">
        <v>95</v>
      </c>
      <c r="BO127" t="s">
        <v>102</v>
      </c>
      <c r="BP127" t="s">
        <v>123</v>
      </c>
      <c r="BQ127" t="s">
        <v>6</v>
      </c>
      <c r="BR127" t="s">
        <v>4</v>
      </c>
      <c r="BS127" t="s">
        <v>137</v>
      </c>
      <c r="BT127" t="s">
        <v>123</v>
      </c>
      <c r="BU127" t="s">
        <v>116</v>
      </c>
      <c r="BV127" t="s">
        <v>11</v>
      </c>
      <c r="BW127" t="s">
        <v>1</v>
      </c>
      <c r="BX127" t="s">
        <v>91</v>
      </c>
      <c r="BY127" t="s">
        <v>91</v>
      </c>
      <c r="BZ127" t="s">
        <v>67</v>
      </c>
      <c r="CA127" t="s">
        <v>84</v>
      </c>
      <c r="CB127" t="s">
        <v>62</v>
      </c>
      <c r="CC127" t="s">
        <v>116</v>
      </c>
      <c r="CD127" t="s">
        <v>123</v>
      </c>
      <c r="CE127" t="s">
        <v>5</v>
      </c>
      <c r="CF127" t="s">
        <v>105</v>
      </c>
      <c r="CG127" t="s">
        <v>102</v>
      </c>
      <c r="CH127" t="s">
        <v>35</v>
      </c>
      <c r="CI127" t="s">
        <v>134</v>
      </c>
      <c r="CJ127" t="s">
        <v>24</v>
      </c>
      <c r="CK127" t="s">
        <v>6</v>
      </c>
      <c r="CL127" t="s">
        <v>3</v>
      </c>
      <c r="CM127" t="s">
        <v>62</v>
      </c>
      <c r="CN127" t="s">
        <v>100</v>
      </c>
      <c r="CO127" t="s">
        <v>36</v>
      </c>
      <c r="CP127" t="s">
        <v>90</v>
      </c>
      <c r="CQ127" t="s">
        <v>84</v>
      </c>
      <c r="CR127" t="s">
        <v>107</v>
      </c>
      <c r="CS127" t="s">
        <v>130</v>
      </c>
      <c r="CT127" t="s">
        <v>130</v>
      </c>
      <c r="CU127" t="s">
        <v>107</v>
      </c>
      <c r="CV127" t="s">
        <v>120</v>
      </c>
      <c r="CW127" t="s">
        <v>3</v>
      </c>
      <c r="CX127" t="s">
        <v>102</v>
      </c>
      <c r="CY127" t="s">
        <v>4</v>
      </c>
      <c r="CZ127" t="s">
        <v>4</v>
      </c>
      <c r="DA127" t="s">
        <v>116</v>
      </c>
      <c r="DB127" t="s">
        <v>116</v>
      </c>
      <c r="DC127" t="s">
        <v>95</v>
      </c>
      <c r="DD127" t="s">
        <v>58</v>
      </c>
      <c r="DE127" t="s">
        <v>24</v>
      </c>
      <c r="DF127" t="s">
        <v>90</v>
      </c>
      <c r="DG127" t="s">
        <v>90</v>
      </c>
      <c r="DH127" t="s">
        <v>58</v>
      </c>
      <c r="DI127" t="s">
        <v>4</v>
      </c>
      <c r="DJ127" t="s">
        <v>90</v>
      </c>
      <c r="DK127" t="s">
        <v>90</v>
      </c>
      <c r="DL127" t="s">
        <v>58</v>
      </c>
      <c r="DM127" t="s">
        <v>100</v>
      </c>
      <c r="DN127" t="s">
        <v>36</v>
      </c>
      <c r="DO127" t="s">
        <v>58</v>
      </c>
      <c r="DP127" t="s">
        <v>120</v>
      </c>
      <c r="DQ127" t="s">
        <v>24</v>
      </c>
      <c r="DR127" t="s">
        <v>24</v>
      </c>
      <c r="DS127" t="s">
        <v>4</v>
      </c>
      <c r="DT127" t="s">
        <v>67</v>
      </c>
      <c r="DU127" t="s">
        <v>121</v>
      </c>
      <c r="DV127" t="s">
        <v>58</v>
      </c>
      <c r="DW127" t="s">
        <v>120</v>
      </c>
      <c r="DX127" t="s">
        <v>120</v>
      </c>
      <c r="DY127" t="s">
        <v>24</v>
      </c>
      <c r="DZ127" t="s">
        <v>4</v>
      </c>
      <c r="EA127" t="s">
        <v>24</v>
      </c>
      <c r="EB127" t="s">
        <v>6</v>
      </c>
      <c r="EC127" t="s">
        <v>24</v>
      </c>
      <c r="ED127" t="s">
        <v>120</v>
      </c>
      <c r="EE127" t="s">
        <v>120</v>
      </c>
      <c r="EF127" t="s">
        <v>120</v>
      </c>
      <c r="EG127" t="s">
        <v>120</v>
      </c>
      <c r="EH127" t="s">
        <v>120</v>
      </c>
      <c r="EI127" t="s">
        <v>120</v>
      </c>
    </row>
    <row r="128" spans="1:139" x14ac:dyDescent="0.2">
      <c r="A128" t="s">
        <v>121</v>
      </c>
      <c r="B128" t="s">
        <v>127</v>
      </c>
      <c r="C128" t="s">
        <v>127</v>
      </c>
      <c r="D128" t="s">
        <v>43</v>
      </c>
      <c r="E128" t="s">
        <v>105</v>
      </c>
      <c r="F128" t="s">
        <v>10</v>
      </c>
      <c r="G128" t="s">
        <v>128</v>
      </c>
      <c r="H128" t="s">
        <v>10</v>
      </c>
      <c r="I128" t="s">
        <v>11</v>
      </c>
      <c r="J128" t="s">
        <v>62</v>
      </c>
      <c r="K128" t="s">
        <v>128</v>
      </c>
      <c r="L128" t="s">
        <v>107</v>
      </c>
      <c r="M128" t="s">
        <v>69</v>
      </c>
      <c r="N128" t="s">
        <v>69</v>
      </c>
      <c r="O128" t="s">
        <v>11</v>
      </c>
      <c r="P128" t="s">
        <v>11</v>
      </c>
      <c r="Q128" t="s">
        <v>105</v>
      </c>
      <c r="R128" t="s">
        <v>10</v>
      </c>
      <c r="S128" t="s">
        <v>43</v>
      </c>
      <c r="T128" t="s">
        <v>10</v>
      </c>
      <c r="U128" t="s">
        <v>105</v>
      </c>
      <c r="V128" t="s">
        <v>11</v>
      </c>
      <c r="W128" t="s">
        <v>1</v>
      </c>
      <c r="X128" t="s">
        <v>62</v>
      </c>
      <c r="Y128" t="s">
        <v>11</v>
      </c>
      <c r="Z128" t="s">
        <v>130</v>
      </c>
      <c r="AA128" t="s">
        <v>127</v>
      </c>
      <c r="AB128" t="s">
        <v>105</v>
      </c>
      <c r="AC128" t="s">
        <v>116</v>
      </c>
      <c r="AD128" t="s">
        <v>36</v>
      </c>
      <c r="AE128" t="s">
        <v>128</v>
      </c>
      <c r="AF128" t="s">
        <v>130</v>
      </c>
      <c r="AG128" t="s">
        <v>73</v>
      </c>
      <c r="AH128" t="s">
        <v>128</v>
      </c>
      <c r="AI128" t="s">
        <v>118</v>
      </c>
      <c r="AJ128" t="s">
        <v>1</v>
      </c>
      <c r="AK128" t="s">
        <v>105</v>
      </c>
      <c r="AL128" t="s">
        <v>105</v>
      </c>
      <c r="AM128" t="s">
        <v>6</v>
      </c>
      <c r="AN128" t="s">
        <v>6</v>
      </c>
      <c r="AO128" t="s">
        <v>62</v>
      </c>
      <c r="AP128" t="s">
        <v>138</v>
      </c>
      <c r="AQ128" t="s">
        <v>137</v>
      </c>
      <c r="AR128" t="s">
        <v>138</v>
      </c>
      <c r="AS128" t="s">
        <v>137</v>
      </c>
      <c r="AT128" t="s">
        <v>6</v>
      </c>
      <c r="AU128" t="s">
        <v>128</v>
      </c>
      <c r="AV128" t="s">
        <v>67</v>
      </c>
      <c r="AW128" t="s">
        <v>67</v>
      </c>
      <c r="AX128" t="s">
        <v>90</v>
      </c>
      <c r="AY128" t="s">
        <v>123</v>
      </c>
      <c r="AZ128" t="s">
        <v>137</v>
      </c>
      <c r="BA128" t="s">
        <v>118</v>
      </c>
      <c r="BB128" t="s">
        <v>1</v>
      </c>
      <c r="BC128" t="s">
        <v>62</v>
      </c>
      <c r="BD128" t="s">
        <v>22</v>
      </c>
      <c r="BE128" t="s">
        <v>36</v>
      </c>
      <c r="BF128" t="s">
        <v>100</v>
      </c>
      <c r="BG128" t="s">
        <v>100</v>
      </c>
      <c r="BH128" t="s">
        <v>36</v>
      </c>
      <c r="BI128" t="s">
        <v>36</v>
      </c>
      <c r="BJ128" t="s">
        <v>58</v>
      </c>
      <c r="BK128" t="s">
        <v>107</v>
      </c>
      <c r="BL128" t="s">
        <v>130</v>
      </c>
      <c r="BM128" t="s">
        <v>6</v>
      </c>
      <c r="BN128" t="s">
        <v>95</v>
      </c>
      <c r="BO128" t="s">
        <v>102</v>
      </c>
      <c r="BP128" t="s">
        <v>123</v>
      </c>
      <c r="BQ128" t="s">
        <v>58</v>
      </c>
      <c r="BR128" t="s">
        <v>24</v>
      </c>
      <c r="BS128" t="s">
        <v>116</v>
      </c>
      <c r="BT128" t="s">
        <v>3</v>
      </c>
      <c r="BU128" t="s">
        <v>91</v>
      </c>
      <c r="BV128" t="s">
        <v>11</v>
      </c>
      <c r="BW128" t="s">
        <v>1</v>
      </c>
      <c r="BX128" t="s">
        <v>95</v>
      </c>
      <c r="BY128" t="s">
        <v>95</v>
      </c>
      <c r="BZ128" t="s">
        <v>84</v>
      </c>
      <c r="CA128" t="s">
        <v>107</v>
      </c>
      <c r="CB128" t="s">
        <v>62</v>
      </c>
      <c r="CC128" t="s">
        <v>116</v>
      </c>
      <c r="CD128" t="s">
        <v>3</v>
      </c>
      <c r="CE128" t="s">
        <v>138</v>
      </c>
      <c r="CF128" t="s">
        <v>10</v>
      </c>
      <c r="CG128" t="s">
        <v>134</v>
      </c>
      <c r="CH128" t="s">
        <v>109</v>
      </c>
      <c r="CI128" t="s">
        <v>35</v>
      </c>
      <c r="CJ128" t="s">
        <v>24</v>
      </c>
      <c r="CK128" t="s">
        <v>6</v>
      </c>
      <c r="CL128" t="s">
        <v>102</v>
      </c>
      <c r="CM128" t="s">
        <v>62</v>
      </c>
      <c r="CN128" t="s">
        <v>52</v>
      </c>
      <c r="CO128" t="s">
        <v>36</v>
      </c>
      <c r="CP128" t="s">
        <v>6</v>
      </c>
      <c r="CQ128" t="s">
        <v>107</v>
      </c>
      <c r="CR128" t="s">
        <v>107</v>
      </c>
      <c r="CS128" t="s">
        <v>11</v>
      </c>
      <c r="CT128" t="s">
        <v>130</v>
      </c>
      <c r="CU128" t="s">
        <v>90</v>
      </c>
      <c r="CV128" t="s">
        <v>120</v>
      </c>
      <c r="CW128" t="s">
        <v>102</v>
      </c>
      <c r="CX128" t="s">
        <v>104</v>
      </c>
      <c r="CY128" t="s">
        <v>4</v>
      </c>
      <c r="CZ128" t="s">
        <v>4</v>
      </c>
      <c r="DA128" t="s">
        <v>116</v>
      </c>
      <c r="DB128" t="s">
        <v>91</v>
      </c>
      <c r="DC128" t="s">
        <v>123</v>
      </c>
      <c r="DD128" t="s">
        <v>58</v>
      </c>
      <c r="DE128" t="s">
        <v>24</v>
      </c>
      <c r="DF128" t="s">
        <v>90</v>
      </c>
      <c r="DG128" t="s">
        <v>6</v>
      </c>
      <c r="DH128" t="s">
        <v>4</v>
      </c>
      <c r="DI128" t="s">
        <v>4</v>
      </c>
      <c r="DJ128" t="s">
        <v>90</v>
      </c>
      <c r="DK128" t="s">
        <v>90</v>
      </c>
      <c r="DL128" t="s">
        <v>58</v>
      </c>
      <c r="DM128" t="s">
        <v>5</v>
      </c>
      <c r="DN128" t="s">
        <v>100</v>
      </c>
      <c r="DO128" t="s">
        <v>58</v>
      </c>
      <c r="DP128" t="s">
        <v>9</v>
      </c>
      <c r="DQ128" t="s">
        <v>24</v>
      </c>
      <c r="DR128" t="s">
        <v>120</v>
      </c>
      <c r="DS128" t="s">
        <v>4</v>
      </c>
      <c r="DT128" t="s">
        <v>84</v>
      </c>
      <c r="DU128" t="s">
        <v>4</v>
      </c>
      <c r="DV128" t="s">
        <v>58</v>
      </c>
      <c r="DW128" t="s">
        <v>120</v>
      </c>
      <c r="DX128" t="s">
        <v>121</v>
      </c>
      <c r="DY128" t="s">
        <v>24</v>
      </c>
      <c r="DZ128" t="s">
        <v>24</v>
      </c>
      <c r="EA128" t="s">
        <v>24</v>
      </c>
      <c r="EB128" t="s">
        <v>58</v>
      </c>
      <c r="EC128" t="s">
        <v>120</v>
      </c>
      <c r="ED128" t="s">
        <v>120</v>
      </c>
      <c r="EE128" t="s">
        <v>120</v>
      </c>
      <c r="EF128" t="s">
        <v>120</v>
      </c>
      <c r="EG128" t="s">
        <v>120</v>
      </c>
      <c r="EH128" t="s">
        <v>120</v>
      </c>
      <c r="EI128" t="s">
        <v>120</v>
      </c>
    </row>
    <row r="129" spans="1:139" x14ac:dyDescent="0.2">
      <c r="A129" t="s">
        <v>53</v>
      </c>
      <c r="B129" t="s">
        <v>74</v>
      </c>
      <c r="C129" t="s">
        <v>74</v>
      </c>
      <c r="D129" t="s">
        <v>28</v>
      </c>
      <c r="E129" t="s">
        <v>29</v>
      </c>
      <c r="F129" t="s">
        <v>21</v>
      </c>
      <c r="G129" t="s">
        <v>43</v>
      </c>
      <c r="H129" t="s">
        <v>21</v>
      </c>
      <c r="I129" t="s">
        <v>105</v>
      </c>
      <c r="J129" t="s">
        <v>128</v>
      </c>
      <c r="K129" t="s">
        <v>101</v>
      </c>
      <c r="L129" t="s">
        <v>102</v>
      </c>
      <c r="M129" t="s">
        <v>2</v>
      </c>
      <c r="N129" t="s">
        <v>101</v>
      </c>
      <c r="O129" t="s">
        <v>10</v>
      </c>
      <c r="P129" t="s">
        <v>10</v>
      </c>
      <c r="Q129" t="s">
        <v>74</v>
      </c>
      <c r="R129" t="s">
        <v>2</v>
      </c>
      <c r="S129" t="s">
        <v>28</v>
      </c>
      <c r="T129" t="s">
        <v>2</v>
      </c>
      <c r="U129" t="s">
        <v>74</v>
      </c>
      <c r="V129" t="s">
        <v>10</v>
      </c>
      <c r="W129" t="s">
        <v>130</v>
      </c>
      <c r="X129" t="s">
        <v>128</v>
      </c>
      <c r="Y129" t="s">
        <v>10</v>
      </c>
      <c r="Z129" t="s">
        <v>127</v>
      </c>
      <c r="AA129" t="s">
        <v>28</v>
      </c>
      <c r="AB129" t="s">
        <v>29</v>
      </c>
      <c r="AC129" t="s">
        <v>36</v>
      </c>
      <c r="AD129" t="s">
        <v>11</v>
      </c>
      <c r="AE129" t="s">
        <v>43</v>
      </c>
      <c r="AF129" t="s">
        <v>105</v>
      </c>
      <c r="AG129" t="s">
        <v>118</v>
      </c>
      <c r="AH129" t="s">
        <v>43</v>
      </c>
      <c r="AI129" t="s">
        <v>11</v>
      </c>
      <c r="AJ129" t="s">
        <v>130</v>
      </c>
      <c r="AK129" t="s">
        <v>29</v>
      </c>
      <c r="AL129" t="s">
        <v>29</v>
      </c>
      <c r="AM129" t="s">
        <v>92</v>
      </c>
      <c r="AN129" t="s">
        <v>84</v>
      </c>
      <c r="AO129" t="s">
        <v>69</v>
      </c>
      <c r="AP129" t="s">
        <v>1</v>
      </c>
      <c r="AQ129" t="s">
        <v>36</v>
      </c>
      <c r="AR129" t="s">
        <v>118</v>
      </c>
      <c r="AS129" t="s">
        <v>36</v>
      </c>
      <c r="AT129" t="s">
        <v>67</v>
      </c>
      <c r="AU129" t="s">
        <v>127</v>
      </c>
      <c r="AV129" t="s">
        <v>123</v>
      </c>
      <c r="AW129" t="s">
        <v>3</v>
      </c>
      <c r="AX129" t="s">
        <v>134</v>
      </c>
      <c r="AY129" t="s">
        <v>5</v>
      </c>
      <c r="AZ129" t="s">
        <v>36</v>
      </c>
      <c r="BA129" t="s">
        <v>11</v>
      </c>
      <c r="BB129" t="s">
        <v>130</v>
      </c>
      <c r="BC129" t="s">
        <v>128</v>
      </c>
      <c r="BD129" t="s">
        <v>1</v>
      </c>
      <c r="BE129" t="s">
        <v>62</v>
      </c>
      <c r="BF129" t="s">
        <v>62</v>
      </c>
      <c r="BG129" t="s">
        <v>62</v>
      </c>
      <c r="BH129" t="s">
        <v>11</v>
      </c>
      <c r="BI129" t="s">
        <v>11</v>
      </c>
      <c r="BJ129" t="s">
        <v>90</v>
      </c>
      <c r="BK129" t="s">
        <v>102</v>
      </c>
      <c r="BL129" t="s">
        <v>127</v>
      </c>
      <c r="BM129" t="s">
        <v>67</v>
      </c>
      <c r="BN129" t="s">
        <v>5</v>
      </c>
      <c r="BO129" t="s">
        <v>116</v>
      </c>
      <c r="BP129" t="s">
        <v>138</v>
      </c>
      <c r="BQ129" t="s">
        <v>107</v>
      </c>
      <c r="BR129" t="s">
        <v>6</v>
      </c>
      <c r="BS129" t="s">
        <v>36</v>
      </c>
      <c r="BT129" t="s">
        <v>73</v>
      </c>
      <c r="BU129" t="s">
        <v>100</v>
      </c>
      <c r="BV129" t="s">
        <v>10</v>
      </c>
      <c r="BW129" t="s">
        <v>130</v>
      </c>
      <c r="BX129" t="s">
        <v>52</v>
      </c>
      <c r="BY129" t="s">
        <v>5</v>
      </c>
      <c r="BZ129" t="s">
        <v>3</v>
      </c>
      <c r="CA129" t="s">
        <v>3</v>
      </c>
      <c r="CB129" t="s">
        <v>128</v>
      </c>
      <c r="CC129" t="s">
        <v>100</v>
      </c>
      <c r="CD129" t="s">
        <v>138</v>
      </c>
      <c r="CE129" t="s">
        <v>1</v>
      </c>
      <c r="CF129" t="s">
        <v>21</v>
      </c>
      <c r="CG129" t="s">
        <v>91</v>
      </c>
      <c r="CH129" t="s">
        <v>123</v>
      </c>
      <c r="CI129" t="s">
        <v>95</v>
      </c>
      <c r="CJ129" t="s">
        <v>6</v>
      </c>
      <c r="CK129" t="s">
        <v>107</v>
      </c>
      <c r="CL129" t="s">
        <v>116</v>
      </c>
      <c r="CM129" t="s">
        <v>128</v>
      </c>
      <c r="CN129" t="s">
        <v>62</v>
      </c>
      <c r="CO129" t="s">
        <v>11</v>
      </c>
      <c r="CP129" t="s">
        <v>109</v>
      </c>
      <c r="CQ129" t="s">
        <v>102</v>
      </c>
      <c r="CR129" t="s">
        <v>102</v>
      </c>
      <c r="CS129" t="s">
        <v>105</v>
      </c>
      <c r="CT129" t="s">
        <v>105</v>
      </c>
      <c r="CU129" t="s">
        <v>104</v>
      </c>
      <c r="CV129" t="s">
        <v>4</v>
      </c>
      <c r="CW129" t="s">
        <v>116</v>
      </c>
      <c r="CX129" t="s">
        <v>91</v>
      </c>
      <c r="CY129" t="s">
        <v>97</v>
      </c>
      <c r="CZ129" t="s">
        <v>6</v>
      </c>
      <c r="DA129" t="s">
        <v>36</v>
      </c>
      <c r="DB129" t="s">
        <v>100</v>
      </c>
      <c r="DC129" t="s">
        <v>22</v>
      </c>
      <c r="DD129" t="s">
        <v>90</v>
      </c>
      <c r="DE129" t="s">
        <v>6</v>
      </c>
      <c r="DF129" t="s">
        <v>35</v>
      </c>
      <c r="DG129" t="s">
        <v>109</v>
      </c>
      <c r="DH129" t="s">
        <v>90</v>
      </c>
      <c r="DI129" t="s">
        <v>90</v>
      </c>
      <c r="DJ129" t="s">
        <v>35</v>
      </c>
      <c r="DK129" t="s">
        <v>134</v>
      </c>
      <c r="DL129" t="s">
        <v>107</v>
      </c>
      <c r="DM129" t="s">
        <v>62</v>
      </c>
      <c r="DN129" t="s">
        <v>62</v>
      </c>
      <c r="DO129" t="s">
        <v>107</v>
      </c>
      <c r="DP129" t="s">
        <v>24</v>
      </c>
      <c r="DQ129" t="s">
        <v>58</v>
      </c>
      <c r="DR129" t="s">
        <v>58</v>
      </c>
      <c r="DS129" t="s">
        <v>6</v>
      </c>
      <c r="DT129" t="s">
        <v>3</v>
      </c>
      <c r="DU129" t="s">
        <v>90</v>
      </c>
      <c r="DV129" t="s">
        <v>90</v>
      </c>
      <c r="DW129" t="s">
        <v>24</v>
      </c>
      <c r="DX129" t="s">
        <v>24</v>
      </c>
      <c r="DY129" t="s">
        <v>53</v>
      </c>
      <c r="DZ129" t="s">
        <v>6</v>
      </c>
      <c r="EA129" t="s">
        <v>6</v>
      </c>
      <c r="EB129" t="s">
        <v>107</v>
      </c>
      <c r="EC129" t="s">
        <v>4</v>
      </c>
      <c r="ED129" t="s">
        <v>24</v>
      </c>
      <c r="EE129" t="s">
        <v>24</v>
      </c>
      <c r="EF129" t="s">
        <v>24</v>
      </c>
      <c r="EG129" t="s">
        <v>4</v>
      </c>
      <c r="EH129" t="s">
        <v>4</v>
      </c>
      <c r="EI129" t="s">
        <v>4</v>
      </c>
    </row>
    <row r="130" spans="1:139" x14ac:dyDescent="0.2">
      <c r="A130" t="s">
        <v>82</v>
      </c>
      <c r="B130" t="s">
        <v>14</v>
      </c>
      <c r="C130" t="s">
        <v>28</v>
      </c>
      <c r="D130" t="s">
        <v>106</v>
      </c>
      <c r="E130" t="s">
        <v>28</v>
      </c>
      <c r="F130" t="s">
        <v>74</v>
      </c>
      <c r="G130" t="s">
        <v>2</v>
      </c>
      <c r="H130" t="s">
        <v>74</v>
      </c>
      <c r="I130" t="s">
        <v>127</v>
      </c>
      <c r="J130" t="s">
        <v>69</v>
      </c>
      <c r="K130" t="s">
        <v>21</v>
      </c>
      <c r="L130" t="s">
        <v>3</v>
      </c>
      <c r="M130" t="s">
        <v>29</v>
      </c>
      <c r="N130" t="s">
        <v>21</v>
      </c>
      <c r="O130" t="s">
        <v>127</v>
      </c>
      <c r="P130" t="s">
        <v>127</v>
      </c>
      <c r="Q130" t="s">
        <v>28</v>
      </c>
      <c r="R130" t="s">
        <v>29</v>
      </c>
      <c r="S130" t="s">
        <v>19</v>
      </c>
      <c r="T130" t="s">
        <v>29</v>
      </c>
      <c r="U130" t="s">
        <v>28</v>
      </c>
      <c r="V130" t="s">
        <v>105</v>
      </c>
      <c r="W130" t="s">
        <v>128</v>
      </c>
      <c r="X130" t="s">
        <v>10</v>
      </c>
      <c r="Y130" t="s">
        <v>105</v>
      </c>
      <c r="Z130" t="s">
        <v>43</v>
      </c>
      <c r="AA130" t="s">
        <v>14</v>
      </c>
      <c r="AB130" t="s">
        <v>28</v>
      </c>
      <c r="AC130" t="s">
        <v>118</v>
      </c>
      <c r="AD130" t="s">
        <v>130</v>
      </c>
      <c r="AE130" t="s">
        <v>2</v>
      </c>
      <c r="AF130" t="s">
        <v>43</v>
      </c>
      <c r="AG130" t="s">
        <v>1</v>
      </c>
      <c r="AH130" t="s">
        <v>2</v>
      </c>
      <c r="AI130" t="s">
        <v>128</v>
      </c>
      <c r="AJ130" t="s">
        <v>128</v>
      </c>
      <c r="AK130" t="s">
        <v>74</v>
      </c>
      <c r="AL130" t="s">
        <v>74</v>
      </c>
      <c r="AM130" t="s">
        <v>134</v>
      </c>
      <c r="AN130" t="s">
        <v>109</v>
      </c>
      <c r="AO130" t="s">
        <v>10</v>
      </c>
      <c r="AP130" t="s">
        <v>62</v>
      </c>
      <c r="AQ130" t="s">
        <v>1</v>
      </c>
      <c r="AR130" t="s">
        <v>62</v>
      </c>
      <c r="AS130" t="s">
        <v>1</v>
      </c>
      <c r="AT130" t="s">
        <v>35</v>
      </c>
      <c r="AU130" t="s">
        <v>101</v>
      </c>
      <c r="AV130" t="s">
        <v>95</v>
      </c>
      <c r="AW130" t="s">
        <v>95</v>
      </c>
      <c r="AX130" t="s">
        <v>102</v>
      </c>
      <c r="AY130" t="s">
        <v>100</v>
      </c>
      <c r="AZ130" t="s">
        <v>1</v>
      </c>
      <c r="BA130" t="s">
        <v>130</v>
      </c>
      <c r="BB130" t="s">
        <v>128</v>
      </c>
      <c r="BC130" t="s">
        <v>69</v>
      </c>
      <c r="BD130" t="s">
        <v>62</v>
      </c>
      <c r="BE130" t="s">
        <v>11</v>
      </c>
      <c r="BF130" t="s">
        <v>11</v>
      </c>
      <c r="BG130" t="s">
        <v>11</v>
      </c>
      <c r="BH130" t="s">
        <v>11</v>
      </c>
      <c r="BI130" t="s">
        <v>130</v>
      </c>
      <c r="BJ130" t="s">
        <v>107</v>
      </c>
      <c r="BK130" t="s">
        <v>3</v>
      </c>
      <c r="BL130" t="s">
        <v>101</v>
      </c>
      <c r="BM130" t="s">
        <v>35</v>
      </c>
      <c r="BN130" t="s">
        <v>100</v>
      </c>
      <c r="BO130" t="s">
        <v>137</v>
      </c>
      <c r="BP130" t="s">
        <v>5</v>
      </c>
      <c r="BQ130" t="s">
        <v>67</v>
      </c>
      <c r="BR130" t="s">
        <v>90</v>
      </c>
      <c r="BS130" t="s">
        <v>1</v>
      </c>
      <c r="BT130" t="s">
        <v>5</v>
      </c>
      <c r="BU130" t="s">
        <v>36</v>
      </c>
      <c r="BV130" t="s">
        <v>105</v>
      </c>
      <c r="BW130" t="s">
        <v>128</v>
      </c>
      <c r="BX130" t="s">
        <v>36</v>
      </c>
      <c r="BY130" t="s">
        <v>36</v>
      </c>
      <c r="BZ130" t="s">
        <v>123</v>
      </c>
      <c r="CA130" t="s">
        <v>123</v>
      </c>
      <c r="CB130" t="s">
        <v>69</v>
      </c>
      <c r="CC130" t="s">
        <v>36</v>
      </c>
      <c r="CD130" t="s">
        <v>5</v>
      </c>
      <c r="CE130" t="s">
        <v>62</v>
      </c>
      <c r="CF130" t="s">
        <v>74</v>
      </c>
      <c r="CG130" t="s">
        <v>116</v>
      </c>
      <c r="CH130" t="s">
        <v>91</v>
      </c>
      <c r="CI130" t="s">
        <v>116</v>
      </c>
      <c r="CJ130" t="s">
        <v>6</v>
      </c>
      <c r="CK130" t="s">
        <v>67</v>
      </c>
      <c r="CL130" t="s">
        <v>138</v>
      </c>
      <c r="CM130" t="s">
        <v>10</v>
      </c>
      <c r="CN130" t="s">
        <v>11</v>
      </c>
      <c r="CO130" t="s">
        <v>130</v>
      </c>
      <c r="CP130" t="s">
        <v>104</v>
      </c>
      <c r="CQ130" t="s">
        <v>123</v>
      </c>
      <c r="CR130" t="s">
        <v>3</v>
      </c>
      <c r="CS130" t="s">
        <v>127</v>
      </c>
      <c r="CT130" t="s">
        <v>43</v>
      </c>
      <c r="CU130" t="s">
        <v>3</v>
      </c>
      <c r="CV130" t="s">
        <v>58</v>
      </c>
      <c r="CW130" t="s">
        <v>138</v>
      </c>
      <c r="CX130" t="s">
        <v>137</v>
      </c>
      <c r="CY130" t="s">
        <v>90</v>
      </c>
      <c r="CZ130" t="s">
        <v>90</v>
      </c>
      <c r="DA130" t="s">
        <v>118</v>
      </c>
      <c r="DB130" t="s">
        <v>36</v>
      </c>
      <c r="DC130" t="s">
        <v>100</v>
      </c>
      <c r="DD130" t="s">
        <v>107</v>
      </c>
      <c r="DE130" t="s">
        <v>6</v>
      </c>
      <c r="DF130" t="s">
        <v>102</v>
      </c>
      <c r="DG130" t="s">
        <v>134</v>
      </c>
      <c r="DH130" t="s">
        <v>107</v>
      </c>
      <c r="DI130" t="s">
        <v>107</v>
      </c>
      <c r="DJ130" t="s">
        <v>102</v>
      </c>
      <c r="DK130" t="s">
        <v>102</v>
      </c>
      <c r="DL130" t="s">
        <v>84</v>
      </c>
      <c r="DM130" t="s">
        <v>62</v>
      </c>
      <c r="DN130" t="s">
        <v>11</v>
      </c>
      <c r="DO130" t="s">
        <v>84</v>
      </c>
      <c r="DP130" t="s">
        <v>24</v>
      </c>
      <c r="DQ130" t="s">
        <v>6</v>
      </c>
      <c r="DR130" t="s">
        <v>58</v>
      </c>
      <c r="DS130" t="s">
        <v>83</v>
      </c>
      <c r="DT130" t="s">
        <v>123</v>
      </c>
      <c r="DU130" t="s">
        <v>107</v>
      </c>
      <c r="DV130" t="s">
        <v>107</v>
      </c>
      <c r="DW130" t="s">
        <v>4</v>
      </c>
      <c r="DX130" t="s">
        <v>24</v>
      </c>
      <c r="DY130" t="s">
        <v>6</v>
      </c>
      <c r="DZ130" t="s">
        <v>82</v>
      </c>
      <c r="EA130" t="s">
        <v>6</v>
      </c>
      <c r="EB130" t="s">
        <v>67</v>
      </c>
      <c r="EC130" t="s">
        <v>58</v>
      </c>
      <c r="ED130" t="s">
        <v>4</v>
      </c>
      <c r="EE130" t="s">
        <v>4</v>
      </c>
      <c r="EF130" t="s">
        <v>4</v>
      </c>
      <c r="EG130" t="s">
        <v>58</v>
      </c>
      <c r="EH130" t="s">
        <v>58</v>
      </c>
      <c r="EI130" t="s">
        <v>4</v>
      </c>
    </row>
    <row r="131" spans="1:139" x14ac:dyDescent="0.2">
      <c r="A131" t="s">
        <v>83</v>
      </c>
      <c r="B131" t="s">
        <v>28</v>
      </c>
      <c r="C131" t="s">
        <v>74</v>
      </c>
      <c r="D131" t="s">
        <v>28</v>
      </c>
      <c r="E131" t="s">
        <v>29</v>
      </c>
      <c r="F131" t="s">
        <v>21</v>
      </c>
      <c r="G131" t="s">
        <v>43</v>
      </c>
      <c r="H131" t="s">
        <v>29</v>
      </c>
      <c r="I131" t="s">
        <v>105</v>
      </c>
      <c r="J131" t="s">
        <v>128</v>
      </c>
      <c r="K131" t="s">
        <v>101</v>
      </c>
      <c r="L131" t="s">
        <v>102</v>
      </c>
      <c r="M131" t="s">
        <v>2</v>
      </c>
      <c r="N131" t="s">
        <v>2</v>
      </c>
      <c r="O131" t="s">
        <v>105</v>
      </c>
      <c r="P131" t="s">
        <v>105</v>
      </c>
      <c r="Q131" t="s">
        <v>74</v>
      </c>
      <c r="R131" t="s">
        <v>21</v>
      </c>
      <c r="S131" t="s">
        <v>28</v>
      </c>
      <c r="T131" t="s">
        <v>2</v>
      </c>
      <c r="U131" t="s">
        <v>74</v>
      </c>
      <c r="V131" t="s">
        <v>10</v>
      </c>
      <c r="W131" t="s">
        <v>128</v>
      </c>
      <c r="X131" t="s">
        <v>69</v>
      </c>
      <c r="Y131" t="s">
        <v>10</v>
      </c>
      <c r="Z131" t="s">
        <v>127</v>
      </c>
      <c r="AA131" t="s">
        <v>28</v>
      </c>
      <c r="AB131" t="s">
        <v>74</v>
      </c>
      <c r="AC131" t="s">
        <v>36</v>
      </c>
      <c r="AD131" t="s">
        <v>11</v>
      </c>
      <c r="AE131" t="s">
        <v>101</v>
      </c>
      <c r="AF131" t="s">
        <v>127</v>
      </c>
      <c r="AG131" t="s">
        <v>118</v>
      </c>
      <c r="AH131" t="s">
        <v>43</v>
      </c>
      <c r="AI131" t="s">
        <v>130</v>
      </c>
      <c r="AJ131" t="s">
        <v>130</v>
      </c>
      <c r="AK131" t="s">
        <v>29</v>
      </c>
      <c r="AL131" t="s">
        <v>29</v>
      </c>
      <c r="AM131" t="s">
        <v>109</v>
      </c>
      <c r="AN131" t="s">
        <v>84</v>
      </c>
      <c r="AO131" t="s">
        <v>69</v>
      </c>
      <c r="AP131" t="s">
        <v>1</v>
      </c>
      <c r="AQ131" t="s">
        <v>36</v>
      </c>
      <c r="AR131" t="s">
        <v>1</v>
      </c>
      <c r="AS131" t="s">
        <v>118</v>
      </c>
      <c r="AT131" t="s">
        <v>67</v>
      </c>
      <c r="AU131" t="s">
        <v>43</v>
      </c>
      <c r="AV131" t="s">
        <v>123</v>
      </c>
      <c r="AW131" t="s">
        <v>123</v>
      </c>
      <c r="AX131" t="s">
        <v>104</v>
      </c>
      <c r="AY131" t="s">
        <v>5</v>
      </c>
      <c r="AZ131" t="s">
        <v>118</v>
      </c>
      <c r="BA131" t="s">
        <v>11</v>
      </c>
      <c r="BB131" t="s">
        <v>130</v>
      </c>
      <c r="BC131" t="s">
        <v>128</v>
      </c>
      <c r="BD131" t="s">
        <v>1</v>
      </c>
      <c r="BE131" t="s">
        <v>11</v>
      </c>
      <c r="BF131" t="s">
        <v>62</v>
      </c>
      <c r="BG131" t="s">
        <v>62</v>
      </c>
      <c r="BH131" t="s">
        <v>11</v>
      </c>
      <c r="BI131" t="s">
        <v>11</v>
      </c>
      <c r="BJ131" t="s">
        <v>107</v>
      </c>
      <c r="BK131" t="s">
        <v>102</v>
      </c>
      <c r="BL131" t="s">
        <v>127</v>
      </c>
      <c r="BM131" t="s">
        <v>67</v>
      </c>
      <c r="BN131" t="s">
        <v>5</v>
      </c>
      <c r="BO131" t="s">
        <v>116</v>
      </c>
      <c r="BP131" t="s">
        <v>138</v>
      </c>
      <c r="BQ131" t="s">
        <v>107</v>
      </c>
      <c r="BR131" t="s">
        <v>6</v>
      </c>
      <c r="BS131" t="s">
        <v>36</v>
      </c>
      <c r="BT131" t="s">
        <v>138</v>
      </c>
      <c r="BU131" t="s">
        <v>100</v>
      </c>
      <c r="BV131" t="s">
        <v>10</v>
      </c>
      <c r="BW131" t="s">
        <v>130</v>
      </c>
      <c r="BX131" t="s">
        <v>100</v>
      </c>
      <c r="BY131" t="s">
        <v>52</v>
      </c>
      <c r="BZ131" t="s">
        <v>3</v>
      </c>
      <c r="CA131" t="s">
        <v>3</v>
      </c>
      <c r="CB131" t="s">
        <v>128</v>
      </c>
      <c r="CC131" t="s">
        <v>36</v>
      </c>
      <c r="CD131" t="s">
        <v>138</v>
      </c>
      <c r="CE131" t="s">
        <v>1</v>
      </c>
      <c r="CF131" t="s">
        <v>21</v>
      </c>
      <c r="CG131" t="s">
        <v>91</v>
      </c>
      <c r="CH131" t="s">
        <v>95</v>
      </c>
      <c r="CI131" t="s">
        <v>95</v>
      </c>
      <c r="CJ131" t="s">
        <v>6</v>
      </c>
      <c r="CK131" t="s">
        <v>84</v>
      </c>
      <c r="CL131" t="s">
        <v>116</v>
      </c>
      <c r="CM131" t="s">
        <v>128</v>
      </c>
      <c r="CN131" t="s">
        <v>62</v>
      </c>
      <c r="CO131" t="s">
        <v>11</v>
      </c>
      <c r="CP131" t="s">
        <v>35</v>
      </c>
      <c r="CQ131" t="s">
        <v>3</v>
      </c>
      <c r="CR131" t="s">
        <v>102</v>
      </c>
      <c r="CS131" t="s">
        <v>105</v>
      </c>
      <c r="CT131" t="s">
        <v>105</v>
      </c>
      <c r="CU131" t="s">
        <v>102</v>
      </c>
      <c r="CV131" t="s">
        <v>4</v>
      </c>
      <c r="CW131" t="s">
        <v>137</v>
      </c>
      <c r="CX131" t="s">
        <v>116</v>
      </c>
      <c r="CY131" t="s">
        <v>90</v>
      </c>
      <c r="CZ131" t="s">
        <v>6</v>
      </c>
      <c r="DA131" t="s">
        <v>36</v>
      </c>
      <c r="DB131" t="s">
        <v>100</v>
      </c>
      <c r="DC131" t="s">
        <v>5</v>
      </c>
      <c r="DD131" t="s">
        <v>90</v>
      </c>
      <c r="DE131" t="s">
        <v>6</v>
      </c>
      <c r="DF131" t="s">
        <v>134</v>
      </c>
      <c r="DG131" t="s">
        <v>109</v>
      </c>
      <c r="DH131" t="s">
        <v>90</v>
      </c>
      <c r="DI131" t="s">
        <v>90</v>
      </c>
      <c r="DJ131" t="s">
        <v>35</v>
      </c>
      <c r="DK131" t="s">
        <v>134</v>
      </c>
      <c r="DL131" t="s">
        <v>107</v>
      </c>
      <c r="DM131" t="s">
        <v>62</v>
      </c>
      <c r="DN131" t="s">
        <v>62</v>
      </c>
      <c r="DO131" t="s">
        <v>107</v>
      </c>
      <c r="DP131" t="s">
        <v>24</v>
      </c>
      <c r="DQ131" t="s">
        <v>58</v>
      </c>
      <c r="DR131" t="s">
        <v>58</v>
      </c>
      <c r="DS131" t="s">
        <v>6</v>
      </c>
      <c r="DT131" t="s">
        <v>3</v>
      </c>
      <c r="DU131" t="s">
        <v>90</v>
      </c>
      <c r="DV131" t="s">
        <v>90</v>
      </c>
      <c r="DW131" t="s">
        <v>24</v>
      </c>
      <c r="DX131" t="s">
        <v>24</v>
      </c>
      <c r="DY131" t="s">
        <v>6</v>
      </c>
      <c r="DZ131" t="s">
        <v>6</v>
      </c>
      <c r="EA131" t="s">
        <v>83</v>
      </c>
      <c r="EB131" t="s">
        <v>107</v>
      </c>
      <c r="EC131" t="s">
        <v>58</v>
      </c>
      <c r="ED131" t="s">
        <v>24</v>
      </c>
      <c r="EE131" t="s">
        <v>4</v>
      </c>
      <c r="EF131" t="s">
        <v>24</v>
      </c>
      <c r="EG131" t="s">
        <v>4</v>
      </c>
      <c r="EH131" t="s">
        <v>4</v>
      </c>
      <c r="EI131" t="s">
        <v>4</v>
      </c>
    </row>
    <row r="132" spans="1:139" x14ac:dyDescent="0.2">
      <c r="A132" t="s">
        <v>38</v>
      </c>
      <c r="B132" t="s">
        <v>33</v>
      </c>
      <c r="C132" t="s">
        <v>33</v>
      </c>
      <c r="D132" t="s">
        <v>16</v>
      </c>
      <c r="E132" t="s">
        <v>32</v>
      </c>
      <c r="F132" t="s">
        <v>89</v>
      </c>
      <c r="G132" t="s">
        <v>28</v>
      </c>
      <c r="H132" t="s">
        <v>89</v>
      </c>
      <c r="I132" t="s">
        <v>29</v>
      </c>
      <c r="J132" t="s">
        <v>43</v>
      </c>
      <c r="K132" t="s">
        <v>14</v>
      </c>
      <c r="L132" t="s">
        <v>116</v>
      </c>
      <c r="M132" t="s">
        <v>19</v>
      </c>
      <c r="N132" t="s">
        <v>14</v>
      </c>
      <c r="O132" t="s">
        <v>21</v>
      </c>
      <c r="P132" t="s">
        <v>21</v>
      </c>
      <c r="Q132" t="s">
        <v>93</v>
      </c>
      <c r="R132" t="s">
        <v>106</v>
      </c>
      <c r="S132" t="s">
        <v>16</v>
      </c>
      <c r="T132" t="s">
        <v>106</v>
      </c>
      <c r="U132" t="s">
        <v>93</v>
      </c>
      <c r="V132" t="s">
        <v>21</v>
      </c>
      <c r="W132" t="s">
        <v>127</v>
      </c>
      <c r="X132" t="s">
        <v>101</v>
      </c>
      <c r="Y132" t="s">
        <v>2</v>
      </c>
      <c r="Z132" t="s">
        <v>74</v>
      </c>
      <c r="AA132" t="s">
        <v>33</v>
      </c>
      <c r="AB132" t="s">
        <v>93</v>
      </c>
      <c r="AC132" t="s">
        <v>11</v>
      </c>
      <c r="AD132" t="s">
        <v>10</v>
      </c>
      <c r="AE132" t="s">
        <v>28</v>
      </c>
      <c r="AF132" t="s">
        <v>74</v>
      </c>
      <c r="AG132" t="s">
        <v>11</v>
      </c>
      <c r="AH132" t="s">
        <v>28</v>
      </c>
      <c r="AI132" t="s">
        <v>105</v>
      </c>
      <c r="AJ132" t="s">
        <v>105</v>
      </c>
      <c r="AK132" t="s">
        <v>32</v>
      </c>
      <c r="AL132" t="s">
        <v>32</v>
      </c>
      <c r="AM132" t="s">
        <v>123</v>
      </c>
      <c r="AN132" t="s">
        <v>3</v>
      </c>
      <c r="AO132" t="s">
        <v>101</v>
      </c>
      <c r="AP132" t="s">
        <v>130</v>
      </c>
      <c r="AQ132" t="s">
        <v>11</v>
      </c>
      <c r="AR132" t="s">
        <v>11</v>
      </c>
      <c r="AS132" t="s">
        <v>11</v>
      </c>
      <c r="AT132" t="s">
        <v>123</v>
      </c>
      <c r="AU132" t="s">
        <v>28</v>
      </c>
      <c r="AV132" t="s">
        <v>138</v>
      </c>
      <c r="AW132" t="s">
        <v>138</v>
      </c>
      <c r="AX132" t="s">
        <v>91</v>
      </c>
      <c r="AY132" t="s">
        <v>1</v>
      </c>
      <c r="AZ132" t="s">
        <v>11</v>
      </c>
      <c r="BA132" t="s">
        <v>105</v>
      </c>
      <c r="BB132" t="s">
        <v>127</v>
      </c>
      <c r="BC132" t="s">
        <v>127</v>
      </c>
      <c r="BD132" t="s">
        <v>130</v>
      </c>
      <c r="BE132" t="s">
        <v>69</v>
      </c>
      <c r="BF132" t="s">
        <v>69</v>
      </c>
      <c r="BG132" t="s">
        <v>128</v>
      </c>
      <c r="BH132" t="s">
        <v>10</v>
      </c>
      <c r="BI132" t="s">
        <v>10</v>
      </c>
      <c r="BJ132" t="s">
        <v>104</v>
      </c>
      <c r="BK132" t="s">
        <v>116</v>
      </c>
      <c r="BL132" t="s">
        <v>74</v>
      </c>
      <c r="BM132" t="s">
        <v>3</v>
      </c>
      <c r="BN132" t="s">
        <v>62</v>
      </c>
      <c r="BO132" t="s">
        <v>100</v>
      </c>
      <c r="BP132" t="s">
        <v>1</v>
      </c>
      <c r="BQ132" t="s">
        <v>102</v>
      </c>
      <c r="BR132" t="s">
        <v>67</v>
      </c>
      <c r="BS132" t="s">
        <v>11</v>
      </c>
      <c r="BT132" t="s">
        <v>118</v>
      </c>
      <c r="BU132" t="s">
        <v>62</v>
      </c>
      <c r="BV132" t="s">
        <v>2</v>
      </c>
      <c r="BW132" t="s">
        <v>105</v>
      </c>
      <c r="BX132" t="s">
        <v>62</v>
      </c>
      <c r="BY132" t="s">
        <v>62</v>
      </c>
      <c r="BZ132" t="s">
        <v>137</v>
      </c>
      <c r="CA132" t="s">
        <v>137</v>
      </c>
      <c r="CB132" t="s">
        <v>43</v>
      </c>
      <c r="CC132" t="s">
        <v>62</v>
      </c>
      <c r="CD132" t="s">
        <v>118</v>
      </c>
      <c r="CE132" t="s">
        <v>130</v>
      </c>
      <c r="CF132" t="s">
        <v>89</v>
      </c>
      <c r="CG132" t="s">
        <v>100</v>
      </c>
      <c r="CH132" t="s">
        <v>5</v>
      </c>
      <c r="CI132" t="s">
        <v>5</v>
      </c>
      <c r="CJ132" t="s">
        <v>84</v>
      </c>
      <c r="CK132" t="s">
        <v>3</v>
      </c>
      <c r="CL132" t="s">
        <v>36</v>
      </c>
      <c r="CM132" t="s">
        <v>43</v>
      </c>
      <c r="CN132" t="s">
        <v>128</v>
      </c>
      <c r="CO132" t="s">
        <v>10</v>
      </c>
      <c r="CP132" t="s">
        <v>123</v>
      </c>
      <c r="CQ132" t="s">
        <v>116</v>
      </c>
      <c r="CR132" t="s">
        <v>116</v>
      </c>
      <c r="CS132" t="s">
        <v>29</v>
      </c>
      <c r="CT132" t="s">
        <v>29</v>
      </c>
      <c r="CU132" t="s">
        <v>91</v>
      </c>
      <c r="CV132" t="s">
        <v>90</v>
      </c>
      <c r="CW132" t="s">
        <v>36</v>
      </c>
      <c r="CX132" t="s">
        <v>100</v>
      </c>
      <c r="CY132" t="s">
        <v>109</v>
      </c>
      <c r="CZ132" t="s">
        <v>109</v>
      </c>
      <c r="DA132" t="s">
        <v>62</v>
      </c>
      <c r="DB132" t="s">
        <v>62</v>
      </c>
      <c r="DC132" t="s">
        <v>1</v>
      </c>
      <c r="DD132" t="s">
        <v>134</v>
      </c>
      <c r="DE132" t="s">
        <v>84</v>
      </c>
      <c r="DF132" t="s">
        <v>95</v>
      </c>
      <c r="DG132" t="s">
        <v>123</v>
      </c>
      <c r="DH132" t="s">
        <v>35</v>
      </c>
      <c r="DI132" t="s">
        <v>35</v>
      </c>
      <c r="DJ132" t="s">
        <v>95</v>
      </c>
      <c r="DK132" t="s">
        <v>95</v>
      </c>
      <c r="DL132" t="s">
        <v>102</v>
      </c>
      <c r="DM132" t="s">
        <v>128</v>
      </c>
      <c r="DN132" t="s">
        <v>128</v>
      </c>
      <c r="DO132" t="s">
        <v>102</v>
      </c>
      <c r="DP132" t="s">
        <v>58</v>
      </c>
      <c r="DQ132" t="s">
        <v>107</v>
      </c>
      <c r="DR132" t="s">
        <v>90</v>
      </c>
      <c r="DS132" t="s">
        <v>67</v>
      </c>
      <c r="DT132" t="s">
        <v>73</v>
      </c>
      <c r="DU132" t="s">
        <v>134</v>
      </c>
      <c r="DV132" t="s">
        <v>134</v>
      </c>
      <c r="DW132" t="s">
        <v>6</v>
      </c>
      <c r="DX132" t="s">
        <v>58</v>
      </c>
      <c r="DY132" t="s">
        <v>107</v>
      </c>
      <c r="DZ132" t="s">
        <v>67</v>
      </c>
      <c r="EA132" t="s">
        <v>107</v>
      </c>
      <c r="EB132" t="s">
        <v>38</v>
      </c>
      <c r="EC132" t="s">
        <v>90</v>
      </c>
      <c r="ED132" t="s">
        <v>6</v>
      </c>
      <c r="EE132" t="s">
        <v>6</v>
      </c>
      <c r="EF132" t="s">
        <v>6</v>
      </c>
      <c r="EG132" t="s">
        <v>90</v>
      </c>
      <c r="EH132" t="s">
        <v>6</v>
      </c>
      <c r="EI132" t="s">
        <v>6</v>
      </c>
    </row>
    <row r="133" spans="1:139" x14ac:dyDescent="0.2">
      <c r="A133" t="s">
        <v>97</v>
      </c>
      <c r="B133" t="s">
        <v>21</v>
      </c>
      <c r="C133" t="s">
        <v>21</v>
      </c>
      <c r="D133" t="s">
        <v>29</v>
      </c>
      <c r="E133" t="s">
        <v>2</v>
      </c>
      <c r="F133" t="s">
        <v>43</v>
      </c>
      <c r="G133" t="s">
        <v>105</v>
      </c>
      <c r="H133" t="s">
        <v>101</v>
      </c>
      <c r="I133" t="s">
        <v>69</v>
      </c>
      <c r="J133" t="s">
        <v>11</v>
      </c>
      <c r="K133" t="s">
        <v>127</v>
      </c>
      <c r="L133" t="s">
        <v>35</v>
      </c>
      <c r="M133" t="s">
        <v>127</v>
      </c>
      <c r="N133" t="s">
        <v>127</v>
      </c>
      <c r="O133" t="s">
        <v>128</v>
      </c>
      <c r="P133" t="s">
        <v>128</v>
      </c>
      <c r="Q133" t="s">
        <v>2</v>
      </c>
      <c r="R133" t="s">
        <v>43</v>
      </c>
      <c r="S133" t="s">
        <v>29</v>
      </c>
      <c r="T133" t="s">
        <v>43</v>
      </c>
      <c r="U133" t="s">
        <v>21</v>
      </c>
      <c r="V133" t="s">
        <v>128</v>
      </c>
      <c r="W133" t="s">
        <v>11</v>
      </c>
      <c r="X133" t="s">
        <v>130</v>
      </c>
      <c r="Y133" t="s">
        <v>128</v>
      </c>
      <c r="Z133" t="s">
        <v>10</v>
      </c>
      <c r="AA133" t="s">
        <v>29</v>
      </c>
      <c r="AB133" t="s">
        <v>2</v>
      </c>
      <c r="AC133" t="s">
        <v>5</v>
      </c>
      <c r="AD133" t="s">
        <v>62</v>
      </c>
      <c r="AE133" t="s">
        <v>105</v>
      </c>
      <c r="AF133" t="s">
        <v>10</v>
      </c>
      <c r="AG133" t="s">
        <v>100</v>
      </c>
      <c r="AH133" t="s">
        <v>105</v>
      </c>
      <c r="AI133" t="s">
        <v>62</v>
      </c>
      <c r="AJ133" t="s">
        <v>11</v>
      </c>
      <c r="AK133" t="s">
        <v>101</v>
      </c>
      <c r="AL133" t="s">
        <v>101</v>
      </c>
      <c r="AM133" t="s">
        <v>107</v>
      </c>
      <c r="AN133" t="s">
        <v>90</v>
      </c>
      <c r="AO133" t="s">
        <v>130</v>
      </c>
      <c r="AP133" t="s">
        <v>36</v>
      </c>
      <c r="AQ133" t="s">
        <v>100</v>
      </c>
      <c r="AR133" t="s">
        <v>36</v>
      </c>
      <c r="AS133" t="s">
        <v>100</v>
      </c>
      <c r="AT133" t="s">
        <v>107</v>
      </c>
      <c r="AU133" t="s">
        <v>105</v>
      </c>
      <c r="AV133" t="s">
        <v>102</v>
      </c>
      <c r="AW133" t="s">
        <v>102</v>
      </c>
      <c r="AX133" t="s">
        <v>67</v>
      </c>
      <c r="AY133" t="s">
        <v>137</v>
      </c>
      <c r="AZ133" t="s">
        <v>100</v>
      </c>
      <c r="BA133" t="s">
        <v>62</v>
      </c>
      <c r="BB133" t="s">
        <v>11</v>
      </c>
      <c r="BC133" t="s">
        <v>11</v>
      </c>
      <c r="BD133" t="s">
        <v>36</v>
      </c>
      <c r="BE133" t="s">
        <v>62</v>
      </c>
      <c r="BF133" t="s">
        <v>1</v>
      </c>
      <c r="BG133" t="s">
        <v>1</v>
      </c>
      <c r="BH133" t="s">
        <v>62</v>
      </c>
      <c r="BI133" t="s">
        <v>62</v>
      </c>
      <c r="BJ133" t="s">
        <v>6</v>
      </c>
      <c r="BK133" t="s">
        <v>109</v>
      </c>
      <c r="BL133" t="s">
        <v>10</v>
      </c>
      <c r="BM133" t="s">
        <v>107</v>
      </c>
      <c r="BN133" t="s">
        <v>73</v>
      </c>
      <c r="BO133" t="s">
        <v>123</v>
      </c>
      <c r="BP133" t="s">
        <v>116</v>
      </c>
      <c r="BQ133" t="s">
        <v>90</v>
      </c>
      <c r="BR133" t="s">
        <v>58</v>
      </c>
      <c r="BS133" t="s">
        <v>52</v>
      </c>
      <c r="BT133" t="s">
        <v>116</v>
      </c>
      <c r="BU133" t="s">
        <v>138</v>
      </c>
      <c r="BV133" t="s">
        <v>128</v>
      </c>
      <c r="BW133" t="s">
        <v>11</v>
      </c>
      <c r="BX133" t="s">
        <v>138</v>
      </c>
      <c r="BY133" t="s">
        <v>138</v>
      </c>
      <c r="BZ133" t="s">
        <v>104</v>
      </c>
      <c r="CA133" t="s">
        <v>134</v>
      </c>
      <c r="CB133" t="s">
        <v>11</v>
      </c>
      <c r="CC133" t="s">
        <v>5</v>
      </c>
      <c r="CD133" t="s">
        <v>116</v>
      </c>
      <c r="CE133" t="s">
        <v>36</v>
      </c>
      <c r="CF133" t="s">
        <v>101</v>
      </c>
      <c r="CG133" t="s">
        <v>123</v>
      </c>
      <c r="CH133" t="s">
        <v>3</v>
      </c>
      <c r="CI133" t="s">
        <v>3</v>
      </c>
      <c r="CJ133" t="s">
        <v>58</v>
      </c>
      <c r="CK133" t="s">
        <v>90</v>
      </c>
      <c r="CL133" t="s">
        <v>95</v>
      </c>
      <c r="CM133" t="s">
        <v>130</v>
      </c>
      <c r="CN133" t="s">
        <v>1</v>
      </c>
      <c r="CO133" t="s">
        <v>62</v>
      </c>
      <c r="CP133" t="s">
        <v>84</v>
      </c>
      <c r="CQ133" t="s">
        <v>134</v>
      </c>
      <c r="CR133" t="s">
        <v>35</v>
      </c>
      <c r="CS133" t="s">
        <v>69</v>
      </c>
      <c r="CT133" t="s">
        <v>10</v>
      </c>
      <c r="CU133" t="s">
        <v>109</v>
      </c>
      <c r="CV133" t="s">
        <v>24</v>
      </c>
      <c r="CW133" t="s">
        <v>95</v>
      </c>
      <c r="CX133" t="s">
        <v>123</v>
      </c>
      <c r="CY133" t="s">
        <v>6</v>
      </c>
      <c r="CZ133" t="s">
        <v>6</v>
      </c>
      <c r="DA133" t="s">
        <v>5</v>
      </c>
      <c r="DB133" t="s">
        <v>22</v>
      </c>
      <c r="DC133" t="s">
        <v>137</v>
      </c>
      <c r="DD133" t="s">
        <v>6</v>
      </c>
      <c r="DE133" t="s">
        <v>58</v>
      </c>
      <c r="DF133" t="s">
        <v>67</v>
      </c>
      <c r="DG133" t="s">
        <v>107</v>
      </c>
      <c r="DH133" t="s">
        <v>6</v>
      </c>
      <c r="DI133" t="s">
        <v>6</v>
      </c>
      <c r="DJ133" t="s">
        <v>84</v>
      </c>
      <c r="DK133" t="s">
        <v>67</v>
      </c>
      <c r="DL133" t="s">
        <v>6</v>
      </c>
      <c r="DM133" t="s">
        <v>118</v>
      </c>
      <c r="DN133" t="s">
        <v>1</v>
      </c>
      <c r="DO133" t="s">
        <v>90</v>
      </c>
      <c r="DP133" t="s">
        <v>120</v>
      </c>
      <c r="DQ133" t="s">
        <v>4</v>
      </c>
      <c r="DR133" t="s">
        <v>4</v>
      </c>
      <c r="DS133" t="s">
        <v>58</v>
      </c>
      <c r="DT133" t="s">
        <v>102</v>
      </c>
      <c r="DU133" t="s">
        <v>6</v>
      </c>
      <c r="DV133" t="s">
        <v>6</v>
      </c>
      <c r="DW133" t="s">
        <v>24</v>
      </c>
      <c r="DX133" t="s">
        <v>120</v>
      </c>
      <c r="DY133" t="s">
        <v>4</v>
      </c>
      <c r="DZ133" t="s">
        <v>58</v>
      </c>
      <c r="EA133" t="s">
        <v>58</v>
      </c>
      <c r="EB133" t="s">
        <v>90</v>
      </c>
      <c r="EC133" t="s">
        <v>97</v>
      </c>
      <c r="ED133" t="s">
        <v>24</v>
      </c>
      <c r="EE133" t="s">
        <v>24</v>
      </c>
      <c r="EF133" t="s">
        <v>24</v>
      </c>
      <c r="EG133" t="s">
        <v>24</v>
      </c>
      <c r="EH133" t="s">
        <v>24</v>
      </c>
      <c r="EI133" t="s">
        <v>24</v>
      </c>
    </row>
    <row r="134" spans="1:139" x14ac:dyDescent="0.2">
      <c r="A134" t="s">
        <v>115</v>
      </c>
      <c r="B134" t="s">
        <v>43</v>
      </c>
      <c r="C134" t="s">
        <v>43</v>
      </c>
      <c r="D134" t="s">
        <v>101</v>
      </c>
      <c r="E134" t="s">
        <v>127</v>
      </c>
      <c r="F134" t="s">
        <v>105</v>
      </c>
      <c r="G134" t="s">
        <v>69</v>
      </c>
      <c r="H134" t="s">
        <v>105</v>
      </c>
      <c r="I134" t="s">
        <v>130</v>
      </c>
      <c r="J134" t="s">
        <v>62</v>
      </c>
      <c r="K134" t="s">
        <v>10</v>
      </c>
      <c r="L134" t="s">
        <v>107</v>
      </c>
      <c r="M134" t="s">
        <v>10</v>
      </c>
      <c r="N134" t="s">
        <v>10</v>
      </c>
      <c r="O134" t="s">
        <v>130</v>
      </c>
      <c r="P134" t="s">
        <v>130</v>
      </c>
      <c r="Q134" t="s">
        <v>127</v>
      </c>
      <c r="R134" t="s">
        <v>105</v>
      </c>
      <c r="S134" t="s">
        <v>101</v>
      </c>
      <c r="T134" t="s">
        <v>10</v>
      </c>
      <c r="U134" t="s">
        <v>43</v>
      </c>
      <c r="V134" t="s">
        <v>11</v>
      </c>
      <c r="W134" t="s">
        <v>62</v>
      </c>
      <c r="X134" t="s">
        <v>11</v>
      </c>
      <c r="Y134" t="s">
        <v>11</v>
      </c>
      <c r="Z134" t="s">
        <v>128</v>
      </c>
      <c r="AA134" t="s">
        <v>43</v>
      </c>
      <c r="AB134" t="s">
        <v>127</v>
      </c>
      <c r="AC134" t="s">
        <v>137</v>
      </c>
      <c r="AD134" t="s">
        <v>118</v>
      </c>
      <c r="AE134" t="s">
        <v>69</v>
      </c>
      <c r="AF134" t="s">
        <v>128</v>
      </c>
      <c r="AG134" t="s">
        <v>138</v>
      </c>
      <c r="AH134" t="s">
        <v>128</v>
      </c>
      <c r="AI134" t="s">
        <v>1</v>
      </c>
      <c r="AJ134" t="s">
        <v>1</v>
      </c>
      <c r="AK134" t="s">
        <v>105</v>
      </c>
      <c r="AL134" t="s">
        <v>105</v>
      </c>
      <c r="AM134" t="s">
        <v>90</v>
      </c>
      <c r="AN134" t="s">
        <v>6</v>
      </c>
      <c r="AO134" t="s">
        <v>11</v>
      </c>
      <c r="AP134" t="s">
        <v>5</v>
      </c>
      <c r="AQ134" t="s">
        <v>138</v>
      </c>
      <c r="AR134" t="s">
        <v>22</v>
      </c>
      <c r="AS134" t="s">
        <v>138</v>
      </c>
      <c r="AT134" t="s">
        <v>6</v>
      </c>
      <c r="AU134" t="s">
        <v>128</v>
      </c>
      <c r="AV134" t="s">
        <v>109</v>
      </c>
      <c r="AW134" t="s">
        <v>109</v>
      </c>
      <c r="AX134" t="s">
        <v>107</v>
      </c>
      <c r="AY134" t="s">
        <v>95</v>
      </c>
      <c r="AZ134" t="s">
        <v>138</v>
      </c>
      <c r="BA134" t="s">
        <v>1</v>
      </c>
      <c r="BB134" t="s">
        <v>62</v>
      </c>
      <c r="BC134" t="s">
        <v>62</v>
      </c>
      <c r="BD134" t="s">
        <v>5</v>
      </c>
      <c r="BE134" t="s">
        <v>36</v>
      </c>
      <c r="BF134" t="s">
        <v>36</v>
      </c>
      <c r="BG134" t="s">
        <v>36</v>
      </c>
      <c r="BH134" t="s">
        <v>36</v>
      </c>
      <c r="BI134" t="s">
        <v>1</v>
      </c>
      <c r="BJ134" t="s">
        <v>58</v>
      </c>
      <c r="BK134" t="s">
        <v>107</v>
      </c>
      <c r="BL134" t="s">
        <v>128</v>
      </c>
      <c r="BM134" t="s">
        <v>6</v>
      </c>
      <c r="BN134" t="s">
        <v>91</v>
      </c>
      <c r="BO134" t="s">
        <v>102</v>
      </c>
      <c r="BP134" t="s">
        <v>123</v>
      </c>
      <c r="BQ134" t="s">
        <v>6</v>
      </c>
      <c r="BR134" t="s">
        <v>4</v>
      </c>
      <c r="BS134" t="s">
        <v>73</v>
      </c>
      <c r="BT134" t="s">
        <v>123</v>
      </c>
      <c r="BU134" t="s">
        <v>116</v>
      </c>
      <c r="BV134" t="s">
        <v>11</v>
      </c>
      <c r="BW134" t="s">
        <v>62</v>
      </c>
      <c r="BX134" t="s">
        <v>116</v>
      </c>
      <c r="BY134" t="s">
        <v>91</v>
      </c>
      <c r="BZ134" t="s">
        <v>67</v>
      </c>
      <c r="CA134" t="s">
        <v>67</v>
      </c>
      <c r="CB134" t="s">
        <v>62</v>
      </c>
      <c r="CC134" t="s">
        <v>116</v>
      </c>
      <c r="CD134" t="s">
        <v>123</v>
      </c>
      <c r="CE134" t="s">
        <v>5</v>
      </c>
      <c r="CF134" t="s">
        <v>105</v>
      </c>
      <c r="CG134" t="s">
        <v>102</v>
      </c>
      <c r="CH134" t="s">
        <v>134</v>
      </c>
      <c r="CI134" t="s">
        <v>104</v>
      </c>
      <c r="CJ134" t="s">
        <v>24</v>
      </c>
      <c r="CK134" t="s">
        <v>6</v>
      </c>
      <c r="CL134" t="s">
        <v>3</v>
      </c>
      <c r="CM134" t="s">
        <v>62</v>
      </c>
      <c r="CN134" t="s">
        <v>100</v>
      </c>
      <c r="CO134" t="s">
        <v>118</v>
      </c>
      <c r="CP134" t="s">
        <v>90</v>
      </c>
      <c r="CQ134" t="s">
        <v>84</v>
      </c>
      <c r="CR134" t="s">
        <v>84</v>
      </c>
      <c r="CS134" t="s">
        <v>130</v>
      </c>
      <c r="CT134" t="s">
        <v>130</v>
      </c>
      <c r="CU134" t="s">
        <v>107</v>
      </c>
      <c r="CV134" t="s">
        <v>24</v>
      </c>
      <c r="CW134" t="s">
        <v>3</v>
      </c>
      <c r="CX134" t="s">
        <v>102</v>
      </c>
      <c r="CY134" t="s">
        <v>4</v>
      </c>
      <c r="CZ134" t="s">
        <v>4</v>
      </c>
      <c r="DA134" t="s">
        <v>137</v>
      </c>
      <c r="DB134" t="s">
        <v>116</v>
      </c>
      <c r="DC134" t="s">
        <v>95</v>
      </c>
      <c r="DD134" t="s">
        <v>58</v>
      </c>
      <c r="DE134" t="s">
        <v>4</v>
      </c>
      <c r="DF134" t="s">
        <v>90</v>
      </c>
      <c r="DG134" t="s">
        <v>90</v>
      </c>
      <c r="DH134" t="s">
        <v>58</v>
      </c>
      <c r="DI134" t="s">
        <v>58</v>
      </c>
      <c r="DJ134" t="s">
        <v>90</v>
      </c>
      <c r="DK134" t="s">
        <v>107</v>
      </c>
      <c r="DL134" t="s">
        <v>58</v>
      </c>
      <c r="DM134" t="s">
        <v>100</v>
      </c>
      <c r="DN134" t="s">
        <v>36</v>
      </c>
      <c r="DO134" t="s">
        <v>6</v>
      </c>
      <c r="DP134" t="s">
        <v>120</v>
      </c>
      <c r="DQ134" t="s">
        <v>24</v>
      </c>
      <c r="DR134" t="s">
        <v>24</v>
      </c>
      <c r="DS134" t="s">
        <v>4</v>
      </c>
      <c r="DT134" t="s">
        <v>67</v>
      </c>
      <c r="DU134" t="s">
        <v>58</v>
      </c>
      <c r="DV134" t="s">
        <v>58</v>
      </c>
      <c r="DW134" t="s">
        <v>120</v>
      </c>
      <c r="DX134" t="s">
        <v>120</v>
      </c>
      <c r="DY134" t="s">
        <v>24</v>
      </c>
      <c r="DZ134" t="s">
        <v>4</v>
      </c>
      <c r="EA134" t="s">
        <v>24</v>
      </c>
      <c r="EB134" t="s">
        <v>6</v>
      </c>
      <c r="EC134" t="s">
        <v>24</v>
      </c>
      <c r="ED134" t="s">
        <v>115</v>
      </c>
      <c r="EE134" t="s">
        <v>120</v>
      </c>
      <c r="EF134" t="s">
        <v>120</v>
      </c>
      <c r="EG134" t="s">
        <v>120</v>
      </c>
      <c r="EH134" t="s">
        <v>120</v>
      </c>
      <c r="EI134" t="s">
        <v>120</v>
      </c>
    </row>
    <row r="135" spans="1:139" x14ac:dyDescent="0.2">
      <c r="A135" t="s">
        <v>98</v>
      </c>
      <c r="B135" t="s">
        <v>101</v>
      </c>
      <c r="C135" t="s">
        <v>43</v>
      </c>
      <c r="D135" t="s">
        <v>2</v>
      </c>
      <c r="E135" t="s">
        <v>127</v>
      </c>
      <c r="F135" t="s">
        <v>105</v>
      </c>
      <c r="G135" t="s">
        <v>10</v>
      </c>
      <c r="H135" t="s">
        <v>127</v>
      </c>
      <c r="I135" t="s">
        <v>130</v>
      </c>
      <c r="J135" t="s">
        <v>11</v>
      </c>
      <c r="K135" t="s">
        <v>10</v>
      </c>
      <c r="L135" t="s">
        <v>84</v>
      </c>
      <c r="M135" t="s">
        <v>105</v>
      </c>
      <c r="N135" t="s">
        <v>10</v>
      </c>
      <c r="O135" t="s">
        <v>130</v>
      </c>
      <c r="P135" t="s">
        <v>130</v>
      </c>
      <c r="Q135" t="s">
        <v>43</v>
      </c>
      <c r="R135" t="s">
        <v>105</v>
      </c>
      <c r="S135" t="s">
        <v>2</v>
      </c>
      <c r="T135" t="s">
        <v>105</v>
      </c>
      <c r="U135" t="s">
        <v>43</v>
      </c>
      <c r="V135" t="s">
        <v>130</v>
      </c>
      <c r="W135" t="s">
        <v>62</v>
      </c>
      <c r="X135" t="s">
        <v>11</v>
      </c>
      <c r="Y135" t="s">
        <v>130</v>
      </c>
      <c r="Z135" t="s">
        <v>128</v>
      </c>
      <c r="AA135" t="s">
        <v>101</v>
      </c>
      <c r="AB135" t="s">
        <v>43</v>
      </c>
      <c r="AC135" t="s">
        <v>138</v>
      </c>
      <c r="AD135" t="s">
        <v>1</v>
      </c>
      <c r="AE135" t="s">
        <v>10</v>
      </c>
      <c r="AF135" t="s">
        <v>128</v>
      </c>
      <c r="AG135" t="s">
        <v>5</v>
      </c>
      <c r="AH135" t="s">
        <v>69</v>
      </c>
      <c r="AI135" t="s">
        <v>62</v>
      </c>
      <c r="AJ135" t="s">
        <v>62</v>
      </c>
      <c r="AK135" t="s">
        <v>127</v>
      </c>
      <c r="AL135" t="s">
        <v>127</v>
      </c>
      <c r="AM135" t="s">
        <v>90</v>
      </c>
      <c r="AN135" t="s">
        <v>6</v>
      </c>
      <c r="AO135" t="s">
        <v>11</v>
      </c>
      <c r="AP135" t="s">
        <v>5</v>
      </c>
      <c r="AQ135" t="s">
        <v>138</v>
      </c>
      <c r="AR135" t="s">
        <v>5</v>
      </c>
      <c r="AS135" t="s">
        <v>22</v>
      </c>
      <c r="AT135" t="s">
        <v>90</v>
      </c>
      <c r="AU135" t="s">
        <v>69</v>
      </c>
      <c r="AV135" t="s">
        <v>35</v>
      </c>
      <c r="AW135" t="s">
        <v>35</v>
      </c>
      <c r="AX135" t="s">
        <v>107</v>
      </c>
      <c r="AY135" t="s">
        <v>91</v>
      </c>
      <c r="AZ135" t="s">
        <v>22</v>
      </c>
      <c r="BA135" t="s">
        <v>1</v>
      </c>
      <c r="BB135" t="s">
        <v>62</v>
      </c>
      <c r="BC135" t="s">
        <v>62</v>
      </c>
      <c r="BD135" t="s">
        <v>100</v>
      </c>
      <c r="BE135" t="s">
        <v>118</v>
      </c>
      <c r="BF135" t="s">
        <v>36</v>
      </c>
      <c r="BG135" t="s">
        <v>36</v>
      </c>
      <c r="BH135" t="s">
        <v>118</v>
      </c>
      <c r="BI135" t="s">
        <v>1</v>
      </c>
      <c r="BJ135" t="s">
        <v>6</v>
      </c>
      <c r="BK135" t="s">
        <v>84</v>
      </c>
      <c r="BL135" t="s">
        <v>128</v>
      </c>
      <c r="BM135" t="s">
        <v>90</v>
      </c>
      <c r="BN135" t="s">
        <v>116</v>
      </c>
      <c r="BO135" t="s">
        <v>3</v>
      </c>
      <c r="BP135" t="s">
        <v>95</v>
      </c>
      <c r="BQ135" t="s">
        <v>6</v>
      </c>
      <c r="BR135" t="s">
        <v>4</v>
      </c>
      <c r="BS135" t="s">
        <v>138</v>
      </c>
      <c r="BT135" t="s">
        <v>123</v>
      </c>
      <c r="BU135" t="s">
        <v>116</v>
      </c>
      <c r="BV135" t="s">
        <v>11</v>
      </c>
      <c r="BW135" t="s">
        <v>62</v>
      </c>
      <c r="BX135" t="s">
        <v>116</v>
      </c>
      <c r="BY135" t="s">
        <v>116</v>
      </c>
      <c r="BZ135" t="s">
        <v>109</v>
      </c>
      <c r="CA135" t="s">
        <v>67</v>
      </c>
      <c r="CB135" t="s">
        <v>62</v>
      </c>
      <c r="CC135" t="s">
        <v>137</v>
      </c>
      <c r="CD135" t="s">
        <v>95</v>
      </c>
      <c r="CE135" t="s">
        <v>52</v>
      </c>
      <c r="CF135" t="s">
        <v>105</v>
      </c>
      <c r="CG135" t="s">
        <v>102</v>
      </c>
      <c r="CH135" t="s">
        <v>104</v>
      </c>
      <c r="CI135" t="s">
        <v>102</v>
      </c>
      <c r="CJ135" t="s">
        <v>4</v>
      </c>
      <c r="CK135" t="s">
        <v>6</v>
      </c>
      <c r="CL135" t="s">
        <v>3</v>
      </c>
      <c r="CM135" t="s">
        <v>11</v>
      </c>
      <c r="CN135" t="s">
        <v>36</v>
      </c>
      <c r="CO135" t="s">
        <v>1</v>
      </c>
      <c r="CP135" t="s">
        <v>90</v>
      </c>
      <c r="CQ135" t="s">
        <v>67</v>
      </c>
      <c r="CR135" t="s">
        <v>67</v>
      </c>
      <c r="CS135" t="s">
        <v>128</v>
      </c>
      <c r="CT135" t="s">
        <v>128</v>
      </c>
      <c r="CU135" t="s">
        <v>107</v>
      </c>
      <c r="CV135" t="s">
        <v>24</v>
      </c>
      <c r="CW135" t="s">
        <v>123</v>
      </c>
      <c r="CX135" t="s">
        <v>3</v>
      </c>
      <c r="CY135" t="s">
        <v>58</v>
      </c>
      <c r="CZ135" t="s">
        <v>58</v>
      </c>
      <c r="DA135" t="s">
        <v>73</v>
      </c>
      <c r="DB135" t="s">
        <v>137</v>
      </c>
      <c r="DC135" t="s">
        <v>91</v>
      </c>
      <c r="DD135" t="s">
        <v>58</v>
      </c>
      <c r="DE135" t="s">
        <v>4</v>
      </c>
      <c r="DF135" t="s">
        <v>107</v>
      </c>
      <c r="DG135" t="s">
        <v>90</v>
      </c>
      <c r="DH135" t="s">
        <v>58</v>
      </c>
      <c r="DI135" t="s">
        <v>58</v>
      </c>
      <c r="DJ135" t="s">
        <v>107</v>
      </c>
      <c r="DK135" t="s">
        <v>107</v>
      </c>
      <c r="DL135" t="s">
        <v>6</v>
      </c>
      <c r="DM135" t="s">
        <v>36</v>
      </c>
      <c r="DN135" t="s">
        <v>36</v>
      </c>
      <c r="DO135" t="s">
        <v>6</v>
      </c>
      <c r="DP135" t="s">
        <v>120</v>
      </c>
      <c r="DQ135" t="s">
        <v>24</v>
      </c>
      <c r="DR135" t="s">
        <v>24</v>
      </c>
      <c r="DS135" t="s">
        <v>4</v>
      </c>
      <c r="DT135" t="s">
        <v>109</v>
      </c>
      <c r="DU135" t="s">
        <v>58</v>
      </c>
      <c r="DV135" t="s">
        <v>58</v>
      </c>
      <c r="DW135" t="s">
        <v>120</v>
      </c>
      <c r="DX135" t="s">
        <v>120</v>
      </c>
      <c r="DY135" t="s">
        <v>24</v>
      </c>
      <c r="DZ135" t="s">
        <v>4</v>
      </c>
      <c r="EA135" t="s">
        <v>4</v>
      </c>
      <c r="EB135" t="s">
        <v>6</v>
      </c>
      <c r="EC135" t="s">
        <v>24</v>
      </c>
      <c r="ED135" t="s">
        <v>120</v>
      </c>
      <c r="EE135" t="s">
        <v>98</v>
      </c>
      <c r="EF135" t="s">
        <v>120</v>
      </c>
      <c r="EG135" t="s">
        <v>24</v>
      </c>
      <c r="EH135" t="s">
        <v>120</v>
      </c>
      <c r="EI135" t="s">
        <v>120</v>
      </c>
    </row>
    <row r="136" spans="1:139" x14ac:dyDescent="0.2">
      <c r="A136" t="s">
        <v>94</v>
      </c>
      <c r="B136" t="s">
        <v>43</v>
      </c>
      <c r="C136" t="s">
        <v>43</v>
      </c>
      <c r="D136" t="s">
        <v>2</v>
      </c>
      <c r="E136" t="s">
        <v>127</v>
      </c>
      <c r="F136" t="s">
        <v>105</v>
      </c>
      <c r="G136" t="s">
        <v>69</v>
      </c>
      <c r="H136" t="s">
        <v>105</v>
      </c>
      <c r="I136" t="s">
        <v>130</v>
      </c>
      <c r="J136" t="s">
        <v>62</v>
      </c>
      <c r="K136" t="s">
        <v>10</v>
      </c>
      <c r="L136" t="s">
        <v>84</v>
      </c>
      <c r="M136" t="s">
        <v>10</v>
      </c>
      <c r="N136" t="s">
        <v>10</v>
      </c>
      <c r="O136" t="s">
        <v>130</v>
      </c>
      <c r="P136" t="s">
        <v>130</v>
      </c>
      <c r="Q136" t="s">
        <v>43</v>
      </c>
      <c r="R136" t="s">
        <v>105</v>
      </c>
      <c r="S136" t="s">
        <v>101</v>
      </c>
      <c r="T136" t="s">
        <v>105</v>
      </c>
      <c r="U136" t="s">
        <v>43</v>
      </c>
      <c r="V136" t="s">
        <v>130</v>
      </c>
      <c r="W136" t="s">
        <v>62</v>
      </c>
      <c r="X136" t="s">
        <v>11</v>
      </c>
      <c r="Y136" t="s">
        <v>11</v>
      </c>
      <c r="Z136" t="s">
        <v>128</v>
      </c>
      <c r="AA136" t="s">
        <v>101</v>
      </c>
      <c r="AB136" t="s">
        <v>127</v>
      </c>
      <c r="AC136" t="s">
        <v>73</v>
      </c>
      <c r="AD136" t="s">
        <v>1</v>
      </c>
      <c r="AE136" t="s">
        <v>10</v>
      </c>
      <c r="AF136" t="s">
        <v>128</v>
      </c>
      <c r="AG136" t="s">
        <v>22</v>
      </c>
      <c r="AH136" t="s">
        <v>69</v>
      </c>
      <c r="AI136" t="s">
        <v>1</v>
      </c>
      <c r="AJ136" t="s">
        <v>62</v>
      </c>
      <c r="AK136" t="s">
        <v>127</v>
      </c>
      <c r="AL136" t="s">
        <v>127</v>
      </c>
      <c r="AM136" t="s">
        <v>90</v>
      </c>
      <c r="AN136" t="s">
        <v>6</v>
      </c>
      <c r="AO136" t="s">
        <v>11</v>
      </c>
      <c r="AP136" t="s">
        <v>5</v>
      </c>
      <c r="AQ136" t="s">
        <v>138</v>
      </c>
      <c r="AR136" t="s">
        <v>5</v>
      </c>
      <c r="AS136" t="s">
        <v>138</v>
      </c>
      <c r="AT136" t="s">
        <v>90</v>
      </c>
      <c r="AU136" t="s">
        <v>128</v>
      </c>
      <c r="AV136" t="s">
        <v>35</v>
      </c>
      <c r="AW136" t="s">
        <v>109</v>
      </c>
      <c r="AX136" t="s">
        <v>107</v>
      </c>
      <c r="AY136" t="s">
        <v>91</v>
      </c>
      <c r="AZ136" t="s">
        <v>138</v>
      </c>
      <c r="BA136" t="s">
        <v>1</v>
      </c>
      <c r="BB136" t="s">
        <v>62</v>
      </c>
      <c r="BC136" t="s">
        <v>62</v>
      </c>
      <c r="BD136" t="s">
        <v>52</v>
      </c>
      <c r="BE136" t="s">
        <v>36</v>
      </c>
      <c r="BF136" t="s">
        <v>36</v>
      </c>
      <c r="BG136" t="s">
        <v>36</v>
      </c>
      <c r="BH136" t="s">
        <v>118</v>
      </c>
      <c r="BI136" t="s">
        <v>1</v>
      </c>
      <c r="BJ136" t="s">
        <v>58</v>
      </c>
      <c r="BK136" t="s">
        <v>107</v>
      </c>
      <c r="BL136" t="s">
        <v>128</v>
      </c>
      <c r="BM136" t="s">
        <v>6</v>
      </c>
      <c r="BN136" t="s">
        <v>91</v>
      </c>
      <c r="BO136" t="s">
        <v>3</v>
      </c>
      <c r="BP136" t="s">
        <v>95</v>
      </c>
      <c r="BQ136" t="s">
        <v>6</v>
      </c>
      <c r="BR136" t="s">
        <v>4</v>
      </c>
      <c r="BS136" t="s">
        <v>138</v>
      </c>
      <c r="BT136" t="s">
        <v>123</v>
      </c>
      <c r="BU136" t="s">
        <v>116</v>
      </c>
      <c r="BV136" t="s">
        <v>11</v>
      </c>
      <c r="BW136" t="s">
        <v>62</v>
      </c>
      <c r="BX136" t="s">
        <v>116</v>
      </c>
      <c r="BY136" t="s">
        <v>116</v>
      </c>
      <c r="BZ136" t="s">
        <v>67</v>
      </c>
      <c r="CA136" t="s">
        <v>67</v>
      </c>
      <c r="CB136" t="s">
        <v>62</v>
      </c>
      <c r="CC136" t="s">
        <v>137</v>
      </c>
      <c r="CD136" t="s">
        <v>123</v>
      </c>
      <c r="CE136" t="s">
        <v>5</v>
      </c>
      <c r="CF136" t="s">
        <v>105</v>
      </c>
      <c r="CG136" t="s">
        <v>102</v>
      </c>
      <c r="CH136" t="s">
        <v>134</v>
      </c>
      <c r="CI136" t="s">
        <v>102</v>
      </c>
      <c r="CJ136" t="s">
        <v>4</v>
      </c>
      <c r="CK136" t="s">
        <v>6</v>
      </c>
      <c r="CL136" t="s">
        <v>3</v>
      </c>
      <c r="CM136" t="s">
        <v>62</v>
      </c>
      <c r="CN136" t="s">
        <v>36</v>
      </c>
      <c r="CO136" t="s">
        <v>118</v>
      </c>
      <c r="CP136" t="s">
        <v>90</v>
      </c>
      <c r="CQ136" t="s">
        <v>67</v>
      </c>
      <c r="CR136" t="s">
        <v>84</v>
      </c>
      <c r="CS136" t="s">
        <v>130</v>
      </c>
      <c r="CT136" t="s">
        <v>128</v>
      </c>
      <c r="CU136" t="s">
        <v>107</v>
      </c>
      <c r="CV136" t="s">
        <v>24</v>
      </c>
      <c r="CW136" t="s">
        <v>3</v>
      </c>
      <c r="CX136" t="s">
        <v>102</v>
      </c>
      <c r="CY136" t="s">
        <v>58</v>
      </c>
      <c r="CZ136" t="s">
        <v>4</v>
      </c>
      <c r="DA136" t="s">
        <v>137</v>
      </c>
      <c r="DB136" t="s">
        <v>116</v>
      </c>
      <c r="DC136" t="s">
        <v>95</v>
      </c>
      <c r="DD136" t="s">
        <v>58</v>
      </c>
      <c r="DE136" t="s">
        <v>4</v>
      </c>
      <c r="DF136" t="s">
        <v>107</v>
      </c>
      <c r="DG136" t="s">
        <v>90</v>
      </c>
      <c r="DH136" t="s">
        <v>58</v>
      </c>
      <c r="DI136" t="s">
        <v>58</v>
      </c>
      <c r="DJ136" t="s">
        <v>90</v>
      </c>
      <c r="DK136" t="s">
        <v>107</v>
      </c>
      <c r="DL136" t="s">
        <v>6</v>
      </c>
      <c r="DM136" t="s">
        <v>100</v>
      </c>
      <c r="DN136" t="s">
        <v>36</v>
      </c>
      <c r="DO136" t="s">
        <v>6</v>
      </c>
      <c r="DP136" t="s">
        <v>120</v>
      </c>
      <c r="DQ136" t="s">
        <v>24</v>
      </c>
      <c r="DR136" t="s">
        <v>24</v>
      </c>
      <c r="DS136" t="s">
        <v>4</v>
      </c>
      <c r="DT136" t="s">
        <v>109</v>
      </c>
      <c r="DU136" t="s">
        <v>58</v>
      </c>
      <c r="DV136" t="s">
        <v>58</v>
      </c>
      <c r="DW136" t="s">
        <v>120</v>
      </c>
      <c r="DX136" t="s">
        <v>120</v>
      </c>
      <c r="DY136" t="s">
        <v>24</v>
      </c>
      <c r="DZ136" t="s">
        <v>4</v>
      </c>
      <c r="EA136" t="s">
        <v>24</v>
      </c>
      <c r="EB136" t="s">
        <v>6</v>
      </c>
      <c r="EC136" t="s">
        <v>24</v>
      </c>
      <c r="ED136" t="s">
        <v>120</v>
      </c>
      <c r="EE136" t="s">
        <v>120</v>
      </c>
      <c r="EF136" t="s">
        <v>94</v>
      </c>
      <c r="EG136" t="s">
        <v>24</v>
      </c>
      <c r="EH136" t="s">
        <v>120</v>
      </c>
      <c r="EI136" t="s">
        <v>120</v>
      </c>
    </row>
    <row r="137" spans="1:139" x14ac:dyDescent="0.2">
      <c r="A137" t="s">
        <v>7</v>
      </c>
      <c r="B137" t="s">
        <v>2</v>
      </c>
      <c r="C137" t="s">
        <v>2</v>
      </c>
      <c r="D137" t="s">
        <v>29</v>
      </c>
      <c r="E137" t="s">
        <v>101</v>
      </c>
      <c r="F137" t="s">
        <v>43</v>
      </c>
      <c r="G137" t="s">
        <v>105</v>
      </c>
      <c r="H137" t="s">
        <v>43</v>
      </c>
      <c r="I137" t="s">
        <v>128</v>
      </c>
      <c r="J137" t="s">
        <v>11</v>
      </c>
      <c r="K137" t="s">
        <v>105</v>
      </c>
      <c r="L137" t="s">
        <v>109</v>
      </c>
      <c r="M137" t="s">
        <v>127</v>
      </c>
      <c r="N137" t="s">
        <v>105</v>
      </c>
      <c r="O137" t="s">
        <v>128</v>
      </c>
      <c r="P137" t="s">
        <v>128</v>
      </c>
      <c r="Q137" t="s">
        <v>2</v>
      </c>
      <c r="R137" t="s">
        <v>127</v>
      </c>
      <c r="S137" t="s">
        <v>21</v>
      </c>
      <c r="T137" t="s">
        <v>127</v>
      </c>
      <c r="U137" t="s">
        <v>2</v>
      </c>
      <c r="V137" t="s">
        <v>128</v>
      </c>
      <c r="W137" t="s">
        <v>11</v>
      </c>
      <c r="X137" t="s">
        <v>130</v>
      </c>
      <c r="Y137" t="s">
        <v>128</v>
      </c>
      <c r="Z137" t="s">
        <v>10</v>
      </c>
      <c r="AA137" t="s">
        <v>21</v>
      </c>
      <c r="AB137" t="s">
        <v>101</v>
      </c>
      <c r="AC137" t="s">
        <v>5</v>
      </c>
      <c r="AD137" t="s">
        <v>62</v>
      </c>
      <c r="AE137" t="s">
        <v>105</v>
      </c>
      <c r="AF137" t="s">
        <v>69</v>
      </c>
      <c r="AG137" t="s">
        <v>100</v>
      </c>
      <c r="AH137" t="s">
        <v>10</v>
      </c>
      <c r="AI137" t="s">
        <v>62</v>
      </c>
      <c r="AJ137" t="s">
        <v>62</v>
      </c>
      <c r="AK137" t="s">
        <v>43</v>
      </c>
      <c r="AL137" t="s">
        <v>101</v>
      </c>
      <c r="AM137" t="s">
        <v>107</v>
      </c>
      <c r="AN137" t="s">
        <v>90</v>
      </c>
      <c r="AO137" t="s">
        <v>130</v>
      </c>
      <c r="AP137" t="s">
        <v>100</v>
      </c>
      <c r="AQ137" t="s">
        <v>5</v>
      </c>
      <c r="AR137" t="s">
        <v>100</v>
      </c>
      <c r="AS137" t="s">
        <v>52</v>
      </c>
      <c r="AT137" t="s">
        <v>107</v>
      </c>
      <c r="AU137" t="s">
        <v>10</v>
      </c>
      <c r="AV137" t="s">
        <v>102</v>
      </c>
      <c r="AW137" t="s">
        <v>104</v>
      </c>
      <c r="AX137" t="s">
        <v>67</v>
      </c>
      <c r="AY137" t="s">
        <v>116</v>
      </c>
      <c r="AZ137" t="s">
        <v>52</v>
      </c>
      <c r="BA137" t="s">
        <v>62</v>
      </c>
      <c r="BB137" t="s">
        <v>11</v>
      </c>
      <c r="BC137" t="s">
        <v>11</v>
      </c>
      <c r="BD137" t="s">
        <v>36</v>
      </c>
      <c r="BE137" t="s">
        <v>1</v>
      </c>
      <c r="BF137" t="s">
        <v>1</v>
      </c>
      <c r="BG137" t="s">
        <v>118</v>
      </c>
      <c r="BH137" t="s">
        <v>1</v>
      </c>
      <c r="BI137" t="s">
        <v>62</v>
      </c>
      <c r="BJ137" t="s">
        <v>6</v>
      </c>
      <c r="BK137" t="s">
        <v>67</v>
      </c>
      <c r="BL137" t="s">
        <v>10</v>
      </c>
      <c r="BM137" t="s">
        <v>90</v>
      </c>
      <c r="BN137" t="s">
        <v>137</v>
      </c>
      <c r="BO137" t="s">
        <v>123</v>
      </c>
      <c r="BP137" t="s">
        <v>116</v>
      </c>
      <c r="BQ137" t="s">
        <v>6</v>
      </c>
      <c r="BR137" t="s">
        <v>58</v>
      </c>
      <c r="BS137" t="s">
        <v>5</v>
      </c>
      <c r="BT137" t="s">
        <v>91</v>
      </c>
      <c r="BU137" t="s">
        <v>138</v>
      </c>
      <c r="BV137" t="s">
        <v>130</v>
      </c>
      <c r="BW137" t="s">
        <v>62</v>
      </c>
      <c r="BX137" t="s">
        <v>73</v>
      </c>
      <c r="BY137" t="s">
        <v>137</v>
      </c>
      <c r="BZ137" t="s">
        <v>134</v>
      </c>
      <c r="CA137" t="s">
        <v>35</v>
      </c>
      <c r="CB137" t="s">
        <v>11</v>
      </c>
      <c r="CC137" t="s">
        <v>138</v>
      </c>
      <c r="CD137" t="s">
        <v>91</v>
      </c>
      <c r="CE137" t="s">
        <v>36</v>
      </c>
      <c r="CF137" t="s">
        <v>43</v>
      </c>
      <c r="CG137" t="s">
        <v>3</v>
      </c>
      <c r="CH137" t="s">
        <v>102</v>
      </c>
      <c r="CI137" t="s">
        <v>3</v>
      </c>
      <c r="CJ137" t="s">
        <v>4</v>
      </c>
      <c r="CK137" t="s">
        <v>90</v>
      </c>
      <c r="CL137" t="s">
        <v>123</v>
      </c>
      <c r="CM137" t="s">
        <v>11</v>
      </c>
      <c r="CN137" t="s">
        <v>118</v>
      </c>
      <c r="CO137" t="s">
        <v>62</v>
      </c>
      <c r="CP137" t="s">
        <v>107</v>
      </c>
      <c r="CQ137" t="s">
        <v>35</v>
      </c>
      <c r="CR137" t="s">
        <v>109</v>
      </c>
      <c r="CS137" t="s">
        <v>128</v>
      </c>
      <c r="CT137" t="s">
        <v>69</v>
      </c>
      <c r="CU137" t="s">
        <v>67</v>
      </c>
      <c r="CV137" t="s">
        <v>24</v>
      </c>
      <c r="CW137" t="s">
        <v>95</v>
      </c>
      <c r="CX137" t="s">
        <v>123</v>
      </c>
      <c r="CY137" t="s">
        <v>58</v>
      </c>
      <c r="CZ137" t="s">
        <v>58</v>
      </c>
      <c r="DA137" t="s">
        <v>22</v>
      </c>
      <c r="DB137" t="s">
        <v>138</v>
      </c>
      <c r="DC137" t="s">
        <v>116</v>
      </c>
      <c r="DD137" t="s">
        <v>6</v>
      </c>
      <c r="DE137" t="s">
        <v>58</v>
      </c>
      <c r="DF137" t="s">
        <v>84</v>
      </c>
      <c r="DG137" t="s">
        <v>107</v>
      </c>
      <c r="DH137" t="s">
        <v>6</v>
      </c>
      <c r="DI137" t="s">
        <v>6</v>
      </c>
      <c r="DJ137" t="s">
        <v>107</v>
      </c>
      <c r="DK137" t="s">
        <v>84</v>
      </c>
      <c r="DL137" t="s">
        <v>6</v>
      </c>
      <c r="DM137" t="s">
        <v>36</v>
      </c>
      <c r="DN137" t="s">
        <v>1</v>
      </c>
      <c r="DO137" t="s">
        <v>6</v>
      </c>
      <c r="DP137" t="s">
        <v>120</v>
      </c>
      <c r="DQ137" t="s">
        <v>45</v>
      </c>
      <c r="DR137" t="s">
        <v>24</v>
      </c>
      <c r="DS137" t="s">
        <v>58</v>
      </c>
      <c r="DT137" t="s">
        <v>134</v>
      </c>
      <c r="DU137" t="s">
        <v>6</v>
      </c>
      <c r="DV137" t="s">
        <v>6</v>
      </c>
      <c r="DW137" t="s">
        <v>120</v>
      </c>
      <c r="DX137" t="s">
        <v>120</v>
      </c>
      <c r="DY137" t="s">
        <v>4</v>
      </c>
      <c r="DZ137" t="s">
        <v>58</v>
      </c>
      <c r="EA137" t="s">
        <v>4</v>
      </c>
      <c r="EB137" t="s">
        <v>90</v>
      </c>
      <c r="EC137" t="s">
        <v>24</v>
      </c>
      <c r="ED137" t="s">
        <v>120</v>
      </c>
      <c r="EE137" t="s">
        <v>24</v>
      </c>
      <c r="EF137" t="s">
        <v>24</v>
      </c>
      <c r="EG137" t="s">
        <v>7</v>
      </c>
      <c r="EH137" t="s">
        <v>24</v>
      </c>
      <c r="EI137" t="s">
        <v>24</v>
      </c>
    </row>
    <row r="138" spans="1:139" x14ac:dyDescent="0.2">
      <c r="A138" t="s">
        <v>45</v>
      </c>
      <c r="B138" t="s">
        <v>2</v>
      </c>
      <c r="C138" t="s">
        <v>101</v>
      </c>
      <c r="D138" t="s">
        <v>21</v>
      </c>
      <c r="E138" t="s">
        <v>43</v>
      </c>
      <c r="F138" t="s">
        <v>127</v>
      </c>
      <c r="G138" t="s">
        <v>10</v>
      </c>
      <c r="H138" t="s">
        <v>127</v>
      </c>
      <c r="I138" t="s">
        <v>128</v>
      </c>
      <c r="J138" t="s">
        <v>11</v>
      </c>
      <c r="K138" t="s">
        <v>105</v>
      </c>
      <c r="L138" t="s">
        <v>67</v>
      </c>
      <c r="M138" t="s">
        <v>105</v>
      </c>
      <c r="N138" t="s">
        <v>105</v>
      </c>
      <c r="O138" t="s">
        <v>128</v>
      </c>
      <c r="P138" t="s">
        <v>128</v>
      </c>
      <c r="Q138" t="s">
        <v>101</v>
      </c>
      <c r="R138" t="s">
        <v>127</v>
      </c>
      <c r="S138" t="s">
        <v>2</v>
      </c>
      <c r="T138" t="s">
        <v>105</v>
      </c>
      <c r="U138" t="s">
        <v>101</v>
      </c>
      <c r="V138" t="s">
        <v>130</v>
      </c>
      <c r="W138" t="s">
        <v>62</v>
      </c>
      <c r="X138" t="s">
        <v>11</v>
      </c>
      <c r="Y138" t="s">
        <v>130</v>
      </c>
      <c r="Z138" t="s">
        <v>69</v>
      </c>
      <c r="AA138" t="s">
        <v>2</v>
      </c>
      <c r="AB138" t="s">
        <v>43</v>
      </c>
      <c r="AC138" t="s">
        <v>138</v>
      </c>
      <c r="AD138" t="s">
        <v>1</v>
      </c>
      <c r="AE138" t="s">
        <v>10</v>
      </c>
      <c r="AF138" t="s">
        <v>128</v>
      </c>
      <c r="AG138" t="s">
        <v>5</v>
      </c>
      <c r="AH138" t="s">
        <v>10</v>
      </c>
      <c r="AI138" t="s">
        <v>62</v>
      </c>
      <c r="AJ138" t="s">
        <v>62</v>
      </c>
      <c r="AK138" t="s">
        <v>43</v>
      </c>
      <c r="AL138" t="s">
        <v>43</v>
      </c>
      <c r="AM138" t="s">
        <v>90</v>
      </c>
      <c r="AN138" t="s">
        <v>90</v>
      </c>
      <c r="AO138" t="s">
        <v>11</v>
      </c>
      <c r="AP138" t="s">
        <v>100</v>
      </c>
      <c r="AQ138" t="s">
        <v>5</v>
      </c>
      <c r="AR138" t="s">
        <v>52</v>
      </c>
      <c r="AS138" t="s">
        <v>5</v>
      </c>
      <c r="AT138" t="s">
        <v>90</v>
      </c>
      <c r="AU138" t="s">
        <v>10</v>
      </c>
      <c r="AV138" t="s">
        <v>134</v>
      </c>
      <c r="AW138" t="s">
        <v>134</v>
      </c>
      <c r="AX138" t="s">
        <v>84</v>
      </c>
      <c r="AY138" t="s">
        <v>116</v>
      </c>
      <c r="AZ138" t="s">
        <v>5</v>
      </c>
      <c r="BA138" t="s">
        <v>62</v>
      </c>
      <c r="BB138" t="s">
        <v>62</v>
      </c>
      <c r="BC138" t="s">
        <v>11</v>
      </c>
      <c r="BD138" t="s">
        <v>100</v>
      </c>
      <c r="BE138" t="s">
        <v>1</v>
      </c>
      <c r="BF138" t="s">
        <v>118</v>
      </c>
      <c r="BG138" t="s">
        <v>36</v>
      </c>
      <c r="BH138" t="s">
        <v>1</v>
      </c>
      <c r="BI138" t="s">
        <v>62</v>
      </c>
      <c r="BJ138" t="s">
        <v>6</v>
      </c>
      <c r="BK138" t="s">
        <v>67</v>
      </c>
      <c r="BL138" t="s">
        <v>69</v>
      </c>
      <c r="BM138" t="s">
        <v>90</v>
      </c>
      <c r="BN138" t="s">
        <v>116</v>
      </c>
      <c r="BO138" t="s">
        <v>3</v>
      </c>
      <c r="BP138" t="s">
        <v>91</v>
      </c>
      <c r="BQ138" t="s">
        <v>6</v>
      </c>
      <c r="BR138" t="s">
        <v>4</v>
      </c>
      <c r="BS138" t="s">
        <v>22</v>
      </c>
      <c r="BT138" t="s">
        <v>95</v>
      </c>
      <c r="BU138" t="s">
        <v>137</v>
      </c>
      <c r="BV138" t="s">
        <v>130</v>
      </c>
      <c r="BW138" t="s">
        <v>62</v>
      </c>
      <c r="BX138" t="s">
        <v>137</v>
      </c>
      <c r="BY138" t="s">
        <v>116</v>
      </c>
      <c r="BZ138" t="s">
        <v>35</v>
      </c>
      <c r="CA138" t="s">
        <v>109</v>
      </c>
      <c r="CB138" t="s">
        <v>11</v>
      </c>
      <c r="CC138" t="s">
        <v>138</v>
      </c>
      <c r="CD138" t="s">
        <v>95</v>
      </c>
      <c r="CE138" t="s">
        <v>100</v>
      </c>
      <c r="CF138" t="s">
        <v>127</v>
      </c>
      <c r="CG138" t="s">
        <v>3</v>
      </c>
      <c r="CH138" t="s">
        <v>102</v>
      </c>
      <c r="CI138" t="s">
        <v>102</v>
      </c>
      <c r="CJ138" t="s">
        <v>4</v>
      </c>
      <c r="CK138" t="s">
        <v>6</v>
      </c>
      <c r="CL138" t="s">
        <v>123</v>
      </c>
      <c r="CM138" t="s">
        <v>11</v>
      </c>
      <c r="CN138" t="s">
        <v>36</v>
      </c>
      <c r="CO138" t="s">
        <v>1</v>
      </c>
      <c r="CP138" t="s">
        <v>107</v>
      </c>
      <c r="CQ138" t="s">
        <v>109</v>
      </c>
      <c r="CR138" t="s">
        <v>67</v>
      </c>
      <c r="CS138" t="s">
        <v>128</v>
      </c>
      <c r="CT138" t="s">
        <v>128</v>
      </c>
      <c r="CU138" t="s">
        <v>84</v>
      </c>
      <c r="CV138" t="s">
        <v>24</v>
      </c>
      <c r="CW138" t="s">
        <v>123</v>
      </c>
      <c r="CX138" t="s">
        <v>3</v>
      </c>
      <c r="CY138" t="s">
        <v>58</v>
      </c>
      <c r="CZ138" t="s">
        <v>58</v>
      </c>
      <c r="DA138" t="s">
        <v>138</v>
      </c>
      <c r="DB138" t="s">
        <v>73</v>
      </c>
      <c r="DC138" t="s">
        <v>116</v>
      </c>
      <c r="DD138" t="s">
        <v>6</v>
      </c>
      <c r="DE138" t="s">
        <v>4</v>
      </c>
      <c r="DF138" t="s">
        <v>107</v>
      </c>
      <c r="DG138" t="s">
        <v>107</v>
      </c>
      <c r="DH138" t="s">
        <v>58</v>
      </c>
      <c r="DI138" t="s">
        <v>58</v>
      </c>
      <c r="DJ138" t="s">
        <v>107</v>
      </c>
      <c r="DK138" t="s">
        <v>107</v>
      </c>
      <c r="DL138" t="s">
        <v>6</v>
      </c>
      <c r="DM138" t="s">
        <v>36</v>
      </c>
      <c r="DN138" t="s">
        <v>118</v>
      </c>
      <c r="DO138" t="s">
        <v>6</v>
      </c>
      <c r="DP138" t="s">
        <v>120</v>
      </c>
      <c r="DQ138" t="s">
        <v>4</v>
      </c>
      <c r="DR138" t="s">
        <v>24</v>
      </c>
      <c r="DS138" t="s">
        <v>58</v>
      </c>
      <c r="DT138" t="s">
        <v>35</v>
      </c>
      <c r="DU138" t="s">
        <v>6</v>
      </c>
      <c r="DV138" t="s">
        <v>6</v>
      </c>
      <c r="DW138" t="s">
        <v>120</v>
      </c>
      <c r="DX138" t="s">
        <v>120</v>
      </c>
      <c r="DY138" t="s">
        <v>4</v>
      </c>
      <c r="DZ138" t="s">
        <v>58</v>
      </c>
      <c r="EA138" t="s">
        <v>4</v>
      </c>
      <c r="EB138" t="s">
        <v>6</v>
      </c>
      <c r="EC138" t="s">
        <v>24</v>
      </c>
      <c r="ED138" t="s">
        <v>120</v>
      </c>
      <c r="EE138" t="s">
        <v>120</v>
      </c>
      <c r="EF138" t="s">
        <v>120</v>
      </c>
      <c r="EG138" t="s">
        <v>24</v>
      </c>
      <c r="EH138" t="s">
        <v>45</v>
      </c>
      <c r="EI138" t="s">
        <v>24</v>
      </c>
    </row>
    <row r="139" spans="1:139" x14ac:dyDescent="0.2">
      <c r="A139" t="s">
        <v>64</v>
      </c>
      <c r="B139" t="s">
        <v>101</v>
      </c>
      <c r="C139" t="s">
        <v>101</v>
      </c>
      <c r="D139" t="s">
        <v>2</v>
      </c>
      <c r="E139" t="s">
        <v>43</v>
      </c>
      <c r="F139" t="s">
        <v>127</v>
      </c>
      <c r="G139" t="s">
        <v>10</v>
      </c>
      <c r="H139" t="s">
        <v>127</v>
      </c>
      <c r="I139" t="s">
        <v>128</v>
      </c>
      <c r="J139" t="s">
        <v>11</v>
      </c>
      <c r="K139" t="s">
        <v>10</v>
      </c>
      <c r="L139" t="s">
        <v>67</v>
      </c>
      <c r="M139" t="s">
        <v>105</v>
      </c>
      <c r="N139" t="s">
        <v>105</v>
      </c>
      <c r="O139" t="s">
        <v>130</v>
      </c>
      <c r="P139" t="s">
        <v>130</v>
      </c>
      <c r="Q139" t="s">
        <v>43</v>
      </c>
      <c r="R139" t="s">
        <v>105</v>
      </c>
      <c r="S139" t="s">
        <v>2</v>
      </c>
      <c r="T139" t="s">
        <v>105</v>
      </c>
      <c r="U139" t="s">
        <v>101</v>
      </c>
      <c r="V139" t="s">
        <v>130</v>
      </c>
      <c r="W139" t="s">
        <v>62</v>
      </c>
      <c r="X139" t="s">
        <v>11</v>
      </c>
      <c r="Y139" t="s">
        <v>130</v>
      </c>
      <c r="Z139" t="s">
        <v>128</v>
      </c>
      <c r="AA139" t="s">
        <v>2</v>
      </c>
      <c r="AB139" t="s">
        <v>43</v>
      </c>
      <c r="AC139" t="s">
        <v>138</v>
      </c>
      <c r="AD139" t="s">
        <v>1</v>
      </c>
      <c r="AE139" t="s">
        <v>10</v>
      </c>
      <c r="AF139" t="s">
        <v>128</v>
      </c>
      <c r="AG139" t="s">
        <v>5</v>
      </c>
      <c r="AH139" t="s">
        <v>10</v>
      </c>
      <c r="AI139" t="s">
        <v>62</v>
      </c>
      <c r="AJ139" t="s">
        <v>62</v>
      </c>
      <c r="AK139" t="s">
        <v>127</v>
      </c>
      <c r="AL139" t="s">
        <v>43</v>
      </c>
      <c r="AM139" t="s">
        <v>90</v>
      </c>
      <c r="AN139" t="s">
        <v>6</v>
      </c>
      <c r="AO139" t="s">
        <v>11</v>
      </c>
      <c r="AP139" t="s">
        <v>52</v>
      </c>
      <c r="AQ139" t="s">
        <v>22</v>
      </c>
      <c r="AR139" t="s">
        <v>5</v>
      </c>
      <c r="AS139" t="s">
        <v>5</v>
      </c>
      <c r="AT139" t="s">
        <v>90</v>
      </c>
      <c r="AU139" t="s">
        <v>69</v>
      </c>
      <c r="AV139" t="s">
        <v>134</v>
      </c>
      <c r="AW139" t="s">
        <v>35</v>
      </c>
      <c r="AX139" t="s">
        <v>107</v>
      </c>
      <c r="AY139" t="s">
        <v>116</v>
      </c>
      <c r="AZ139" t="s">
        <v>22</v>
      </c>
      <c r="BA139" t="s">
        <v>62</v>
      </c>
      <c r="BB139" t="s">
        <v>62</v>
      </c>
      <c r="BC139" t="s">
        <v>62</v>
      </c>
      <c r="BD139" t="s">
        <v>100</v>
      </c>
      <c r="BE139" t="s">
        <v>118</v>
      </c>
      <c r="BF139" t="s">
        <v>118</v>
      </c>
      <c r="BG139" t="s">
        <v>36</v>
      </c>
      <c r="BH139" t="s">
        <v>1</v>
      </c>
      <c r="BI139" t="s">
        <v>1</v>
      </c>
      <c r="BJ139" t="s">
        <v>6</v>
      </c>
      <c r="BK139" t="s">
        <v>84</v>
      </c>
      <c r="BL139" t="s">
        <v>69</v>
      </c>
      <c r="BM139" t="s">
        <v>90</v>
      </c>
      <c r="BN139" t="s">
        <v>116</v>
      </c>
      <c r="BO139" t="s">
        <v>3</v>
      </c>
      <c r="BP139" t="s">
        <v>95</v>
      </c>
      <c r="BQ139" t="s">
        <v>6</v>
      </c>
      <c r="BR139" t="s">
        <v>4</v>
      </c>
      <c r="BS139" t="s">
        <v>138</v>
      </c>
      <c r="BT139" t="s">
        <v>95</v>
      </c>
      <c r="BU139" t="s">
        <v>137</v>
      </c>
      <c r="BV139" t="s">
        <v>130</v>
      </c>
      <c r="BW139" t="s">
        <v>62</v>
      </c>
      <c r="BX139" t="s">
        <v>116</v>
      </c>
      <c r="BY139" t="s">
        <v>116</v>
      </c>
      <c r="BZ139" t="s">
        <v>109</v>
      </c>
      <c r="CA139" t="s">
        <v>109</v>
      </c>
      <c r="CB139" t="s">
        <v>11</v>
      </c>
      <c r="CC139" t="s">
        <v>73</v>
      </c>
      <c r="CD139" t="s">
        <v>95</v>
      </c>
      <c r="CE139" t="s">
        <v>100</v>
      </c>
      <c r="CF139" t="s">
        <v>127</v>
      </c>
      <c r="CG139" t="s">
        <v>3</v>
      </c>
      <c r="CH139" t="s">
        <v>102</v>
      </c>
      <c r="CI139" t="s">
        <v>102</v>
      </c>
      <c r="CJ139" t="s">
        <v>4</v>
      </c>
      <c r="CK139" t="s">
        <v>6</v>
      </c>
      <c r="CL139" t="s">
        <v>123</v>
      </c>
      <c r="CM139" t="s">
        <v>11</v>
      </c>
      <c r="CN139" t="s">
        <v>36</v>
      </c>
      <c r="CO139" t="s">
        <v>1</v>
      </c>
      <c r="CP139" t="s">
        <v>107</v>
      </c>
      <c r="CQ139" t="s">
        <v>67</v>
      </c>
      <c r="CR139" t="s">
        <v>67</v>
      </c>
      <c r="CS139" t="s">
        <v>128</v>
      </c>
      <c r="CT139" t="s">
        <v>128</v>
      </c>
      <c r="CU139" t="s">
        <v>84</v>
      </c>
      <c r="CV139" t="s">
        <v>24</v>
      </c>
      <c r="CW139" t="s">
        <v>123</v>
      </c>
      <c r="CX139" t="s">
        <v>3</v>
      </c>
      <c r="CY139" t="s">
        <v>58</v>
      </c>
      <c r="CZ139" t="s">
        <v>58</v>
      </c>
      <c r="DA139" t="s">
        <v>138</v>
      </c>
      <c r="DB139" t="s">
        <v>137</v>
      </c>
      <c r="DC139" t="s">
        <v>91</v>
      </c>
      <c r="DD139" t="s">
        <v>6</v>
      </c>
      <c r="DE139" t="s">
        <v>4</v>
      </c>
      <c r="DF139" t="s">
        <v>107</v>
      </c>
      <c r="DG139" t="s">
        <v>90</v>
      </c>
      <c r="DH139" t="s">
        <v>58</v>
      </c>
      <c r="DI139" t="s">
        <v>58</v>
      </c>
      <c r="DJ139" t="s">
        <v>107</v>
      </c>
      <c r="DK139" t="s">
        <v>107</v>
      </c>
      <c r="DL139" t="s">
        <v>6</v>
      </c>
      <c r="DM139" t="s">
        <v>36</v>
      </c>
      <c r="DN139" t="s">
        <v>36</v>
      </c>
      <c r="DO139" t="s">
        <v>6</v>
      </c>
      <c r="DP139" t="s">
        <v>120</v>
      </c>
      <c r="DQ139" t="s">
        <v>24</v>
      </c>
      <c r="DR139" t="s">
        <v>24</v>
      </c>
      <c r="DS139" t="s">
        <v>58</v>
      </c>
      <c r="DT139" t="s">
        <v>35</v>
      </c>
      <c r="DU139" t="s">
        <v>58</v>
      </c>
      <c r="DV139" t="s">
        <v>58</v>
      </c>
      <c r="DW139" t="s">
        <v>120</v>
      </c>
      <c r="DX139" t="s">
        <v>120</v>
      </c>
      <c r="DY139" t="s">
        <v>4</v>
      </c>
      <c r="DZ139" t="s">
        <v>4</v>
      </c>
      <c r="EA139" t="s">
        <v>4</v>
      </c>
      <c r="EB139" t="s">
        <v>6</v>
      </c>
      <c r="EC139" t="s">
        <v>24</v>
      </c>
      <c r="ED139" t="s">
        <v>120</v>
      </c>
      <c r="EE139" t="s">
        <v>120</v>
      </c>
      <c r="EF139" t="s">
        <v>120</v>
      </c>
      <c r="EG139" t="s">
        <v>24</v>
      </c>
      <c r="EH139" t="s">
        <v>24</v>
      </c>
      <c r="EI139" t="s">
        <v>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BEBB-1E74-4351-8B78-F253C6299348}">
  <dimension ref="A1:B139"/>
  <sheetViews>
    <sheetView workbookViewId="0">
      <selection activeCell="E16" sqref="E16"/>
    </sheetView>
  </sheetViews>
  <sheetFormatPr defaultRowHeight="12.75" x14ac:dyDescent="0.2"/>
  <cols>
    <col min="1" max="1" width="16" bestFit="1" customWidth="1"/>
    <col min="2" max="2" width="8" customWidth="1"/>
  </cols>
  <sheetData>
    <row r="1" spans="1:2" x14ac:dyDescent="0.2">
      <c r="A1" t="s">
        <v>2237</v>
      </c>
      <c r="B1" t="s">
        <v>2238</v>
      </c>
    </row>
    <row r="2" spans="1:2" x14ac:dyDescent="0.2">
      <c r="A2" t="s">
        <v>75</v>
      </c>
      <c r="B2">
        <v>0</v>
      </c>
    </row>
    <row r="3" spans="1:2" x14ac:dyDescent="0.2">
      <c r="A3" t="s">
        <v>17</v>
      </c>
      <c r="B3">
        <v>1</v>
      </c>
    </row>
    <row r="4" spans="1:2" x14ac:dyDescent="0.2">
      <c r="A4" t="s">
        <v>20</v>
      </c>
      <c r="B4">
        <v>2</v>
      </c>
    </row>
    <row r="5" spans="1:2" x14ac:dyDescent="0.2">
      <c r="A5" t="s">
        <v>78</v>
      </c>
      <c r="B5">
        <v>3</v>
      </c>
    </row>
    <row r="6" spans="1:2" x14ac:dyDescent="0.2">
      <c r="A6" t="s">
        <v>44</v>
      </c>
      <c r="B6">
        <v>4</v>
      </c>
    </row>
    <row r="7" spans="1:2" x14ac:dyDescent="0.2">
      <c r="A7" t="s">
        <v>46</v>
      </c>
      <c r="B7">
        <v>5</v>
      </c>
    </row>
    <row r="8" spans="1:2" x14ac:dyDescent="0.2">
      <c r="A8" t="s">
        <v>117</v>
      </c>
      <c r="B8">
        <v>6</v>
      </c>
    </row>
    <row r="9" spans="1:2" x14ac:dyDescent="0.2">
      <c r="A9" t="s">
        <v>124</v>
      </c>
      <c r="B9">
        <v>7</v>
      </c>
    </row>
    <row r="10" spans="1:2" x14ac:dyDescent="0.2">
      <c r="A10" t="s">
        <v>113</v>
      </c>
      <c r="B10">
        <v>8</v>
      </c>
    </row>
    <row r="11" spans="1:2" x14ac:dyDescent="0.2">
      <c r="A11" t="s">
        <v>99</v>
      </c>
      <c r="B11">
        <v>9</v>
      </c>
    </row>
    <row r="12" spans="1:2" x14ac:dyDescent="0.2">
      <c r="A12" t="s">
        <v>100</v>
      </c>
      <c r="B12">
        <v>10</v>
      </c>
    </row>
    <row r="13" spans="1:2" x14ac:dyDescent="0.2">
      <c r="A13" t="s">
        <v>65</v>
      </c>
      <c r="B13">
        <v>11</v>
      </c>
    </row>
    <row r="14" spans="1:2" x14ac:dyDescent="0.2">
      <c r="A14" t="s">
        <v>66</v>
      </c>
      <c r="B14">
        <v>12</v>
      </c>
    </row>
    <row r="15" spans="1:2" x14ac:dyDescent="0.2">
      <c r="A15" t="s">
        <v>54</v>
      </c>
      <c r="B15">
        <v>13</v>
      </c>
    </row>
    <row r="16" spans="1:2" x14ac:dyDescent="0.2">
      <c r="A16" t="s">
        <v>55</v>
      </c>
      <c r="B16">
        <v>14</v>
      </c>
    </row>
    <row r="17" spans="1:2" x14ac:dyDescent="0.2">
      <c r="A17" t="s">
        <v>133</v>
      </c>
      <c r="B17">
        <v>15</v>
      </c>
    </row>
    <row r="18" spans="1:2" x14ac:dyDescent="0.2">
      <c r="A18" t="s">
        <v>59</v>
      </c>
      <c r="B18">
        <v>16</v>
      </c>
    </row>
    <row r="19" spans="1:2" x14ac:dyDescent="0.2">
      <c r="A19" t="s">
        <v>125</v>
      </c>
      <c r="B19">
        <v>17</v>
      </c>
    </row>
    <row r="20" spans="1:2" x14ac:dyDescent="0.2">
      <c r="A20" t="s">
        <v>27</v>
      </c>
      <c r="B20">
        <v>18</v>
      </c>
    </row>
    <row r="21" spans="1:2" x14ac:dyDescent="0.2">
      <c r="A21" t="s">
        <v>23</v>
      </c>
      <c r="B21">
        <v>19</v>
      </c>
    </row>
    <row r="22" spans="1:2" x14ac:dyDescent="0.2">
      <c r="A22" t="s">
        <v>25</v>
      </c>
      <c r="B22">
        <v>20</v>
      </c>
    </row>
    <row r="23" spans="1:2" x14ac:dyDescent="0.2">
      <c r="A23" t="s">
        <v>114</v>
      </c>
      <c r="B23">
        <v>21</v>
      </c>
    </row>
    <row r="24" spans="1:2" x14ac:dyDescent="0.2">
      <c r="A24" t="s">
        <v>96</v>
      </c>
      <c r="B24">
        <v>22</v>
      </c>
    </row>
    <row r="25" spans="1:2" x14ac:dyDescent="0.2">
      <c r="A25" t="s">
        <v>47</v>
      </c>
      <c r="B25">
        <v>23</v>
      </c>
    </row>
    <row r="26" spans="1:2" x14ac:dyDescent="0.2">
      <c r="A26" t="s">
        <v>72</v>
      </c>
      <c r="B26">
        <v>24</v>
      </c>
    </row>
    <row r="27" spans="1:2" x14ac:dyDescent="0.2">
      <c r="A27" t="s">
        <v>87</v>
      </c>
      <c r="B27">
        <v>25</v>
      </c>
    </row>
    <row r="28" spans="1:2" x14ac:dyDescent="0.2">
      <c r="A28" t="s">
        <v>88</v>
      </c>
      <c r="B28">
        <v>26</v>
      </c>
    </row>
    <row r="29" spans="1:2" x14ac:dyDescent="0.2">
      <c r="A29" t="s">
        <v>19</v>
      </c>
      <c r="B29">
        <v>27</v>
      </c>
    </row>
    <row r="30" spans="1:2" x14ac:dyDescent="0.2">
      <c r="A30" t="s">
        <v>31</v>
      </c>
      <c r="B30">
        <v>28</v>
      </c>
    </row>
    <row r="31" spans="1:2" x14ac:dyDescent="0.2">
      <c r="A31" t="s">
        <v>126</v>
      </c>
      <c r="B31">
        <v>29</v>
      </c>
    </row>
    <row r="32" spans="1:2" x14ac:dyDescent="0.2">
      <c r="A32" t="s">
        <v>42</v>
      </c>
      <c r="B32">
        <v>30</v>
      </c>
    </row>
    <row r="33" spans="1:2" x14ac:dyDescent="0.2">
      <c r="A33" t="s">
        <v>93</v>
      </c>
      <c r="B33">
        <v>31</v>
      </c>
    </row>
    <row r="34" spans="1:2" x14ac:dyDescent="0.2">
      <c r="A34" t="s">
        <v>13</v>
      </c>
      <c r="B34">
        <v>32</v>
      </c>
    </row>
    <row r="35" spans="1:2" x14ac:dyDescent="0.2">
      <c r="A35" t="s">
        <v>49</v>
      </c>
      <c r="B35">
        <v>33</v>
      </c>
    </row>
    <row r="36" spans="1:2" x14ac:dyDescent="0.2">
      <c r="A36" t="s">
        <v>50</v>
      </c>
      <c r="B36">
        <v>34</v>
      </c>
    </row>
    <row r="37" spans="1:2" x14ac:dyDescent="0.2">
      <c r="A37" t="s">
        <v>56</v>
      </c>
      <c r="B37">
        <v>35</v>
      </c>
    </row>
    <row r="38" spans="1:2" x14ac:dyDescent="0.2">
      <c r="A38" t="s">
        <v>57</v>
      </c>
      <c r="B38">
        <v>36</v>
      </c>
    </row>
    <row r="39" spans="1:2" x14ac:dyDescent="0.2">
      <c r="A39" t="s">
        <v>91</v>
      </c>
      <c r="B39">
        <v>37</v>
      </c>
    </row>
    <row r="40" spans="1:2" x14ac:dyDescent="0.2">
      <c r="A40" t="s">
        <v>92</v>
      </c>
      <c r="B40">
        <v>38</v>
      </c>
    </row>
    <row r="41" spans="1:2" x14ac:dyDescent="0.2">
      <c r="A41" t="s">
        <v>136</v>
      </c>
      <c r="B41">
        <v>39</v>
      </c>
    </row>
    <row r="42" spans="1:2" x14ac:dyDescent="0.2">
      <c r="A42" t="s">
        <v>16</v>
      </c>
      <c r="B42">
        <v>40</v>
      </c>
    </row>
    <row r="43" spans="1:2" x14ac:dyDescent="0.2">
      <c r="A43" t="s">
        <v>89</v>
      </c>
      <c r="B43">
        <v>41</v>
      </c>
    </row>
    <row r="44" spans="1:2" x14ac:dyDescent="0.2">
      <c r="A44" t="s">
        <v>33</v>
      </c>
      <c r="B44">
        <v>42</v>
      </c>
    </row>
    <row r="45" spans="1:2" x14ac:dyDescent="0.2">
      <c r="A45" t="s">
        <v>34</v>
      </c>
      <c r="B45">
        <v>43</v>
      </c>
    </row>
    <row r="46" spans="1:2" x14ac:dyDescent="0.2">
      <c r="A46" t="s">
        <v>95</v>
      </c>
      <c r="B46">
        <v>44</v>
      </c>
    </row>
    <row r="47" spans="1:2" x14ac:dyDescent="0.2">
      <c r="A47" t="s">
        <v>110</v>
      </c>
      <c r="B47">
        <v>45</v>
      </c>
    </row>
    <row r="48" spans="1:2" x14ac:dyDescent="0.2">
      <c r="A48" t="s">
        <v>62</v>
      </c>
      <c r="B48">
        <v>46</v>
      </c>
    </row>
    <row r="49" spans="1:2" x14ac:dyDescent="0.2">
      <c r="A49" t="s">
        <v>63</v>
      </c>
      <c r="B49">
        <v>47</v>
      </c>
    </row>
    <row r="50" spans="1:2" x14ac:dyDescent="0.2">
      <c r="A50" t="s">
        <v>22</v>
      </c>
      <c r="B50">
        <v>48</v>
      </c>
    </row>
    <row r="51" spans="1:2" x14ac:dyDescent="0.2">
      <c r="A51" t="s">
        <v>2</v>
      </c>
      <c r="B51">
        <v>49</v>
      </c>
    </row>
    <row r="52" spans="1:2" x14ac:dyDescent="0.2">
      <c r="A52" t="s">
        <v>32</v>
      </c>
      <c r="B52">
        <v>50</v>
      </c>
    </row>
    <row r="53" spans="1:2" x14ac:dyDescent="0.2">
      <c r="A53" t="s">
        <v>18</v>
      </c>
      <c r="B53">
        <v>51</v>
      </c>
    </row>
    <row r="54" spans="1:2" x14ac:dyDescent="0.2">
      <c r="A54" t="s">
        <v>76</v>
      </c>
      <c r="B54">
        <v>52</v>
      </c>
    </row>
    <row r="55" spans="1:2" x14ac:dyDescent="0.2">
      <c r="A55" t="s">
        <v>77</v>
      </c>
      <c r="B55">
        <v>53</v>
      </c>
    </row>
    <row r="56" spans="1:2" x14ac:dyDescent="0.2">
      <c r="A56" t="s">
        <v>79</v>
      </c>
      <c r="B56">
        <v>54</v>
      </c>
    </row>
    <row r="57" spans="1:2" x14ac:dyDescent="0.2">
      <c r="A57" t="s">
        <v>48</v>
      </c>
      <c r="B57">
        <v>55</v>
      </c>
    </row>
    <row r="58" spans="1:2" x14ac:dyDescent="0.2">
      <c r="A58" t="s">
        <v>111</v>
      </c>
      <c r="B58">
        <v>56</v>
      </c>
    </row>
    <row r="59" spans="1:2" x14ac:dyDescent="0.2">
      <c r="A59" t="s">
        <v>112</v>
      </c>
      <c r="B59">
        <v>57</v>
      </c>
    </row>
    <row r="60" spans="1:2" x14ac:dyDescent="0.2">
      <c r="A60" t="s">
        <v>51</v>
      </c>
      <c r="B60">
        <v>58</v>
      </c>
    </row>
    <row r="61" spans="1:2" x14ac:dyDescent="0.2">
      <c r="A61" t="s">
        <v>8</v>
      </c>
      <c r="B61">
        <v>59</v>
      </c>
    </row>
    <row r="62" spans="1:2" x14ac:dyDescent="0.2">
      <c r="A62" t="s">
        <v>35</v>
      </c>
      <c r="B62">
        <v>60</v>
      </c>
    </row>
    <row r="63" spans="1:2" x14ac:dyDescent="0.2">
      <c r="A63" t="s">
        <v>52</v>
      </c>
      <c r="B63">
        <v>61</v>
      </c>
    </row>
    <row r="64" spans="1:2" x14ac:dyDescent="0.2">
      <c r="A64" t="s">
        <v>122</v>
      </c>
      <c r="B64">
        <v>62</v>
      </c>
    </row>
    <row r="65" spans="1:2" x14ac:dyDescent="0.2">
      <c r="A65" t="s">
        <v>123</v>
      </c>
      <c r="B65">
        <v>63</v>
      </c>
    </row>
    <row r="66" spans="1:2" x14ac:dyDescent="0.2">
      <c r="A66" t="s">
        <v>21</v>
      </c>
      <c r="B66">
        <v>64</v>
      </c>
    </row>
    <row r="67" spans="1:2" x14ac:dyDescent="0.2">
      <c r="A67" t="s">
        <v>128</v>
      </c>
      <c r="B67">
        <v>65</v>
      </c>
    </row>
    <row r="68" spans="1:2" x14ac:dyDescent="0.2">
      <c r="A68" t="s">
        <v>43</v>
      </c>
      <c r="B68">
        <v>66</v>
      </c>
    </row>
    <row r="69" spans="1:2" x14ac:dyDescent="0.2">
      <c r="A69" t="s">
        <v>102</v>
      </c>
      <c r="B69">
        <v>67</v>
      </c>
    </row>
    <row r="70" spans="1:2" x14ac:dyDescent="0.2">
      <c r="A70" t="s">
        <v>103</v>
      </c>
      <c r="B70">
        <v>68</v>
      </c>
    </row>
    <row r="71" spans="1:2" x14ac:dyDescent="0.2">
      <c r="A71" t="s">
        <v>106</v>
      </c>
      <c r="B71">
        <v>69</v>
      </c>
    </row>
    <row r="72" spans="1:2" x14ac:dyDescent="0.2">
      <c r="A72" t="s">
        <v>105</v>
      </c>
      <c r="B72">
        <v>70</v>
      </c>
    </row>
    <row r="73" spans="1:2" x14ac:dyDescent="0.2">
      <c r="A73" t="s">
        <v>74</v>
      </c>
      <c r="B73">
        <v>71</v>
      </c>
    </row>
    <row r="74" spans="1:2" x14ac:dyDescent="0.2">
      <c r="A74" t="s">
        <v>26</v>
      </c>
      <c r="B74">
        <v>72</v>
      </c>
    </row>
    <row r="75" spans="1:2" x14ac:dyDescent="0.2">
      <c r="A75" t="s">
        <v>81</v>
      </c>
      <c r="B75">
        <v>73</v>
      </c>
    </row>
    <row r="76" spans="1:2" x14ac:dyDescent="0.2">
      <c r="A76" t="s">
        <v>29</v>
      </c>
      <c r="B76">
        <v>74</v>
      </c>
    </row>
    <row r="77" spans="1:2" x14ac:dyDescent="0.2">
      <c r="A77" t="s">
        <v>30</v>
      </c>
      <c r="B77">
        <v>75</v>
      </c>
    </row>
    <row r="78" spans="1:2" x14ac:dyDescent="0.2">
      <c r="A78" t="s">
        <v>118</v>
      </c>
      <c r="B78">
        <v>76</v>
      </c>
    </row>
    <row r="79" spans="1:2" x14ac:dyDescent="0.2">
      <c r="A79" t="s">
        <v>119</v>
      </c>
      <c r="B79">
        <v>77</v>
      </c>
    </row>
    <row r="80" spans="1:2" x14ac:dyDescent="0.2">
      <c r="A80" t="s">
        <v>86</v>
      </c>
      <c r="B80">
        <v>78</v>
      </c>
    </row>
    <row r="81" spans="1:2" x14ac:dyDescent="0.2">
      <c r="A81" t="s">
        <v>28</v>
      </c>
      <c r="B81">
        <v>79</v>
      </c>
    </row>
    <row r="82" spans="1:2" x14ac:dyDescent="0.2">
      <c r="A82" t="s">
        <v>127</v>
      </c>
      <c r="B82">
        <v>80</v>
      </c>
    </row>
    <row r="83" spans="1:2" x14ac:dyDescent="0.2">
      <c r="A83" t="s">
        <v>80</v>
      </c>
      <c r="B83">
        <v>81</v>
      </c>
    </row>
    <row r="84" spans="1:2" x14ac:dyDescent="0.2">
      <c r="A84" t="s">
        <v>41</v>
      </c>
      <c r="B84">
        <v>82</v>
      </c>
    </row>
    <row r="85" spans="1:2" x14ac:dyDescent="0.2">
      <c r="A85" t="s">
        <v>130</v>
      </c>
      <c r="B85">
        <v>83</v>
      </c>
    </row>
    <row r="86" spans="1:2" x14ac:dyDescent="0.2">
      <c r="A86" t="s">
        <v>131</v>
      </c>
      <c r="B86">
        <v>84</v>
      </c>
    </row>
    <row r="87" spans="1:2" x14ac:dyDescent="0.2">
      <c r="A87" t="s">
        <v>11</v>
      </c>
      <c r="B87">
        <v>85</v>
      </c>
    </row>
    <row r="88" spans="1:2" x14ac:dyDescent="0.2">
      <c r="A88" t="s">
        <v>6</v>
      </c>
      <c r="B88">
        <v>86</v>
      </c>
    </row>
    <row r="89" spans="1:2" x14ac:dyDescent="0.2">
      <c r="A89" t="s">
        <v>3</v>
      </c>
      <c r="B89">
        <v>87</v>
      </c>
    </row>
    <row r="90" spans="1:2" x14ac:dyDescent="0.2">
      <c r="A90" t="s">
        <v>69</v>
      </c>
      <c r="B90">
        <v>88</v>
      </c>
    </row>
    <row r="91" spans="1:2" x14ac:dyDescent="0.2">
      <c r="A91" t="s">
        <v>135</v>
      </c>
      <c r="B91">
        <v>89</v>
      </c>
    </row>
    <row r="92" spans="1:2" x14ac:dyDescent="0.2">
      <c r="A92" t="s">
        <v>132</v>
      </c>
      <c r="B92">
        <v>90</v>
      </c>
    </row>
    <row r="93" spans="1:2" x14ac:dyDescent="0.2">
      <c r="A93" t="s">
        <v>129</v>
      </c>
      <c r="B93">
        <v>91</v>
      </c>
    </row>
    <row r="94" spans="1:2" x14ac:dyDescent="0.2">
      <c r="A94" t="s">
        <v>116</v>
      </c>
      <c r="B94">
        <v>92</v>
      </c>
    </row>
    <row r="95" spans="1:2" x14ac:dyDescent="0.2">
      <c r="A95" t="s">
        <v>36</v>
      </c>
      <c r="B95">
        <v>93</v>
      </c>
    </row>
    <row r="96" spans="1:2" x14ac:dyDescent="0.2">
      <c r="A96" t="s">
        <v>37</v>
      </c>
      <c r="B96">
        <v>94</v>
      </c>
    </row>
    <row r="97" spans="1:2" x14ac:dyDescent="0.2">
      <c r="A97" t="s">
        <v>70</v>
      </c>
      <c r="B97">
        <v>95</v>
      </c>
    </row>
    <row r="98" spans="1:2" x14ac:dyDescent="0.2">
      <c r="A98" t="s">
        <v>71</v>
      </c>
      <c r="B98">
        <v>96</v>
      </c>
    </row>
    <row r="99" spans="1:2" x14ac:dyDescent="0.2">
      <c r="A99" t="s">
        <v>5</v>
      </c>
      <c r="B99">
        <v>97</v>
      </c>
    </row>
    <row r="100" spans="1:2" x14ac:dyDescent="0.2">
      <c r="A100" t="s">
        <v>24</v>
      </c>
      <c r="B100">
        <v>98</v>
      </c>
    </row>
    <row r="101" spans="1:2" x14ac:dyDescent="0.2">
      <c r="A101" t="s">
        <v>10</v>
      </c>
      <c r="B101">
        <v>99</v>
      </c>
    </row>
    <row r="102" spans="1:2" x14ac:dyDescent="0.2">
      <c r="A102" t="s">
        <v>12</v>
      </c>
      <c r="B102">
        <v>100</v>
      </c>
    </row>
    <row r="103" spans="1:2" x14ac:dyDescent="0.2">
      <c r="A103" t="s">
        <v>107</v>
      </c>
      <c r="B103">
        <v>101</v>
      </c>
    </row>
    <row r="104" spans="1:2" x14ac:dyDescent="0.2">
      <c r="A104" t="s">
        <v>108</v>
      </c>
      <c r="B104">
        <v>102</v>
      </c>
    </row>
    <row r="105" spans="1:2" x14ac:dyDescent="0.2">
      <c r="A105" t="s">
        <v>14</v>
      </c>
      <c r="B105">
        <v>103</v>
      </c>
    </row>
    <row r="106" spans="1:2" x14ac:dyDescent="0.2">
      <c r="A106" t="s">
        <v>15</v>
      </c>
      <c r="B106">
        <v>104</v>
      </c>
    </row>
    <row r="107" spans="1:2" x14ac:dyDescent="0.2">
      <c r="A107" t="s">
        <v>101</v>
      </c>
      <c r="B107">
        <v>105</v>
      </c>
    </row>
    <row r="108" spans="1:2" x14ac:dyDescent="0.2">
      <c r="A108" t="s">
        <v>109</v>
      </c>
      <c r="B108">
        <v>106</v>
      </c>
    </row>
    <row r="109" spans="1:2" x14ac:dyDescent="0.2">
      <c r="A109" t="s">
        <v>61</v>
      </c>
      <c r="B109">
        <v>107</v>
      </c>
    </row>
    <row r="110" spans="1:2" x14ac:dyDescent="0.2">
      <c r="A110" t="s">
        <v>73</v>
      </c>
      <c r="B110">
        <v>108</v>
      </c>
    </row>
    <row r="111" spans="1:2" x14ac:dyDescent="0.2">
      <c r="A111" t="s">
        <v>60</v>
      </c>
      <c r="B111">
        <v>109</v>
      </c>
    </row>
    <row r="112" spans="1:2" x14ac:dyDescent="0.2">
      <c r="A112" t="s">
        <v>84</v>
      </c>
      <c r="B112">
        <v>110</v>
      </c>
    </row>
    <row r="113" spans="1:2" x14ac:dyDescent="0.2">
      <c r="A113" t="s">
        <v>85</v>
      </c>
      <c r="B113">
        <v>111</v>
      </c>
    </row>
    <row r="114" spans="1:2" x14ac:dyDescent="0.2">
      <c r="A114" t="s">
        <v>137</v>
      </c>
      <c r="B114">
        <v>112</v>
      </c>
    </row>
    <row r="115" spans="1:2" x14ac:dyDescent="0.2">
      <c r="A115" t="s">
        <v>138</v>
      </c>
      <c r="B115">
        <v>113</v>
      </c>
    </row>
    <row r="116" spans="1:2" x14ac:dyDescent="0.2">
      <c r="A116" t="s">
        <v>134</v>
      </c>
      <c r="B116">
        <v>114</v>
      </c>
    </row>
    <row r="117" spans="1:2" x14ac:dyDescent="0.2">
      <c r="A117" t="s">
        <v>40</v>
      </c>
      <c r="B117">
        <v>115</v>
      </c>
    </row>
    <row r="118" spans="1:2" x14ac:dyDescent="0.2">
      <c r="A118" t="s">
        <v>39</v>
      </c>
      <c r="B118">
        <v>116</v>
      </c>
    </row>
    <row r="119" spans="1:2" x14ac:dyDescent="0.2">
      <c r="A119" t="s">
        <v>104</v>
      </c>
      <c r="B119">
        <v>117</v>
      </c>
    </row>
    <row r="120" spans="1:2" x14ac:dyDescent="0.2">
      <c r="A120" t="s">
        <v>9</v>
      </c>
      <c r="B120">
        <v>118</v>
      </c>
    </row>
    <row r="121" spans="1:2" x14ac:dyDescent="0.2">
      <c r="A121" t="s">
        <v>58</v>
      </c>
      <c r="B121">
        <v>119</v>
      </c>
    </row>
    <row r="122" spans="1:2" x14ac:dyDescent="0.2">
      <c r="A122" t="s">
        <v>4</v>
      </c>
      <c r="B122">
        <v>120</v>
      </c>
    </row>
    <row r="123" spans="1:2" x14ac:dyDescent="0.2">
      <c r="A123" t="s">
        <v>90</v>
      </c>
      <c r="B123">
        <v>121</v>
      </c>
    </row>
    <row r="124" spans="1:2" x14ac:dyDescent="0.2">
      <c r="A124" t="s">
        <v>1</v>
      </c>
      <c r="B124">
        <v>122</v>
      </c>
    </row>
    <row r="125" spans="1:2" x14ac:dyDescent="0.2">
      <c r="A125" t="s">
        <v>67</v>
      </c>
      <c r="B125">
        <v>123</v>
      </c>
    </row>
    <row r="126" spans="1:2" x14ac:dyDescent="0.2">
      <c r="A126" t="s">
        <v>68</v>
      </c>
      <c r="B126">
        <v>124</v>
      </c>
    </row>
    <row r="127" spans="1:2" x14ac:dyDescent="0.2">
      <c r="A127" t="s">
        <v>120</v>
      </c>
      <c r="B127">
        <v>125</v>
      </c>
    </row>
    <row r="128" spans="1:2" x14ac:dyDescent="0.2">
      <c r="A128" t="s">
        <v>121</v>
      </c>
      <c r="B128">
        <v>126</v>
      </c>
    </row>
    <row r="129" spans="1:2" x14ac:dyDescent="0.2">
      <c r="A129" t="s">
        <v>53</v>
      </c>
      <c r="B129">
        <v>127</v>
      </c>
    </row>
    <row r="130" spans="1:2" x14ac:dyDescent="0.2">
      <c r="A130" t="s">
        <v>82</v>
      </c>
      <c r="B130">
        <v>128</v>
      </c>
    </row>
    <row r="131" spans="1:2" x14ac:dyDescent="0.2">
      <c r="A131" t="s">
        <v>83</v>
      </c>
      <c r="B131">
        <v>129</v>
      </c>
    </row>
    <row r="132" spans="1:2" x14ac:dyDescent="0.2">
      <c r="A132" t="s">
        <v>38</v>
      </c>
      <c r="B132">
        <v>130</v>
      </c>
    </row>
    <row r="133" spans="1:2" x14ac:dyDescent="0.2">
      <c r="A133" t="s">
        <v>97</v>
      </c>
      <c r="B133">
        <v>131</v>
      </c>
    </row>
    <row r="134" spans="1:2" x14ac:dyDescent="0.2">
      <c r="A134" t="s">
        <v>115</v>
      </c>
      <c r="B134">
        <v>132</v>
      </c>
    </row>
    <row r="135" spans="1:2" x14ac:dyDescent="0.2">
      <c r="A135" t="s">
        <v>98</v>
      </c>
      <c r="B135">
        <v>133</v>
      </c>
    </row>
    <row r="136" spans="1:2" x14ac:dyDescent="0.2">
      <c r="A136" t="s">
        <v>94</v>
      </c>
      <c r="B136">
        <v>134</v>
      </c>
    </row>
    <row r="137" spans="1:2" x14ac:dyDescent="0.2">
      <c r="A137" t="s">
        <v>7</v>
      </c>
      <c r="B137">
        <v>135</v>
      </c>
    </row>
    <row r="138" spans="1:2" x14ac:dyDescent="0.2">
      <c r="A138" t="s">
        <v>45</v>
      </c>
      <c r="B138">
        <v>136</v>
      </c>
    </row>
    <row r="139" spans="1:2" x14ac:dyDescent="0.2">
      <c r="A139" t="s">
        <v>64</v>
      </c>
      <c r="B139">
        <v>137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7E00-6CB0-4777-8B21-DDC728C1DBE0}">
  <dimension ref="A1:EH139"/>
  <sheetViews>
    <sheetView workbookViewId="0"/>
  </sheetViews>
  <sheetFormatPr defaultColWidth="4" defaultRowHeight="12.75" x14ac:dyDescent="0.2"/>
  <sheetData>
    <row r="1" spans="1:13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</row>
    <row r="2" spans="1:138" x14ac:dyDescent="0.2">
      <c r="A2" cm="1">
        <f t="array" ref="A2:A139">_xlfn.XLOOKUP(Combinations[Lamball],Enums[[Pal]:[Pal]],Enums[[Enum]:[Enum]],0,0,1)</f>
        <v>0</v>
      </c>
      <c r="B2" cm="1">
        <f t="array" ref="B2:B139">_xlfn.XLOOKUP(Combinations[Cattiva],Enums[[Pal]:[Pal]],Enums[[Enum]:[Enum]],0,0,1)</f>
        <v>0</v>
      </c>
      <c r="C2" cm="1">
        <f t="array" ref="C2:C139">_xlfn.XLOOKUP(Combinations[Chikipi],Enums[[Pal]:[Pal]],Enums[[Enum]:[Enum]],0,0,1)</f>
        <v>25</v>
      </c>
      <c r="D2" cm="1">
        <f t="array" ref="D2:D139">_xlfn.XLOOKUP(Combinations[Lifmunk],Enums[[Pal]:[Pal]],Enums[[Enum]:[Enum]],0,0,1)</f>
        <v>15</v>
      </c>
      <c r="E2" cm="1">
        <f t="array" ref="E2:E139">_xlfn.XLOOKUP(Combinations[Foxparks],Enums[[Pal]:[Pal]],Enums[[Enum]:[Enum]],0,0,1)</f>
        <v>3</v>
      </c>
      <c r="F2" cm="1">
        <f t="array" ref="F2:F139">_xlfn.XLOOKUP(Combinations[Fuack],Enums[[Pal]:[Pal]],Enums[[Enum]:[Enum]],0,0,1)</f>
        <v>4</v>
      </c>
      <c r="G2" cm="1">
        <f t="array" ref="G2:G139">_xlfn.XLOOKUP(Combinations[Sparkit],Enums[[Pal]:[Pal]],Enums[[Enum]:[Enum]],0,0,1)</f>
        <v>3</v>
      </c>
      <c r="H2" cm="1">
        <f t="array" ref="H2:H139">_xlfn.XLOOKUP(Combinations[Tanzee],Enums[[Pal]:[Pal]],Enums[[Enum]:[Enum]],0,0,1)</f>
        <v>11</v>
      </c>
      <c r="I2" cm="1">
        <f t="array" ref="I2:I139">_xlfn.XLOOKUP(Combinations[Rooby],Enums[[Pal]:[Pal]],Enums[[Enum]:[Enum]],0,0,1)</f>
        <v>45</v>
      </c>
      <c r="J2" cm="1">
        <f t="array" ref="J2:J139">_xlfn.XLOOKUP(Combinations[Pengullet],Enums[[Pal]:[Pal]],Enums[[Enum]:[Enum]],0,0,1)</f>
        <v>6</v>
      </c>
      <c r="K2" cm="1">
        <f t="array" ref="K2:K139">_xlfn.XLOOKUP(Combinations[Penking],Enums[[Pal]:[Pal]],Enums[[Enum]:[Enum]],0,0,1)</f>
        <v>90</v>
      </c>
      <c r="L2" cm="1">
        <f t="array" ref="L2:L139">_xlfn.XLOOKUP(Combinations[Jolthog],Enums[[Pal]:[Pal]],Enums[[Enum]:[Enum]],0,0,1)</f>
        <v>35</v>
      </c>
      <c r="M2" cm="1">
        <f t="array" ref="M2:M139">_xlfn.XLOOKUP(Combinations[Jolthog Cryst],Enums[[Pal]:[Pal]],Enums[[Enum]:[Enum]],0,0,1)</f>
        <v>35</v>
      </c>
      <c r="N2" cm="1">
        <f t="array" ref="N2:N139">_xlfn.XLOOKUP(Combinations[Gumoss],Enums[[Pal]:[Pal]],Enums[[Enum]:[Enum]],0,0,1)</f>
        <v>9</v>
      </c>
      <c r="O2" cm="1">
        <f t="array" ref="O2:O139">_xlfn.XLOOKUP(Combinations[Gumoss (Special)],Enums[[Pal]:[Pal]],Enums[[Enum]:[Enum]],0,0,1)</f>
        <v>9</v>
      </c>
      <c r="P2" cm="1">
        <f t="array" ref="P2:P139">_xlfn.XLOOKUP(Combinations[Vixy],Enums[[Pal]:[Pal]],Enums[[Enum]:[Enum]],0,0,1)</f>
        <v>1</v>
      </c>
      <c r="Q2" cm="1">
        <f t="array" ref="Q2:Q139">_xlfn.XLOOKUP(Combinations[Hoocrates],Enums[[Pal]:[Pal]],Enums[[Enum]:[Enum]],0,0,1)</f>
        <v>3</v>
      </c>
      <c r="R2" cm="1">
        <f t="array" ref="R2:R139">_xlfn.XLOOKUP(Combinations[Teafant],Enums[[Pal]:[Pal]],Enums[[Enum]:[Enum]],0,0,1)</f>
        <v>25</v>
      </c>
      <c r="S2" cm="1">
        <f t="array" ref="S2:S139">_xlfn.XLOOKUP(Combinations[Depresso],Enums[[Pal]:[Pal]],Enums[[Enum]:[Enum]],0,0,1)</f>
        <v>3</v>
      </c>
      <c r="T2" cm="1">
        <f t="array" ref="T2:T139">_xlfn.XLOOKUP(Combinations[Cremis],Enums[[Pal]:[Pal]],Enums[[Enum]:[Enum]],0,0,1)</f>
        <v>1</v>
      </c>
      <c r="U2" cm="1">
        <f t="array" ref="U2:U139">_xlfn.XLOOKUP(Combinations[Daedream],Enums[[Pal]:[Pal]],Enums[[Enum]:[Enum]],0,0,1)</f>
        <v>9</v>
      </c>
      <c r="V2" cm="1">
        <f t="array" ref="V2:V139">_xlfn.XLOOKUP(Combinations[Rushoar],Enums[[Pal]:[Pal]],Enums[[Enum]:[Enum]],0,0,1)</f>
        <v>62</v>
      </c>
      <c r="W2" cm="1">
        <f t="array" ref="W2:W139">_xlfn.XLOOKUP(Combinations[Nox],Enums[[Pal]:[Pal]],Enums[[Enum]:[Enum]],0,0,1)</f>
        <v>32</v>
      </c>
      <c r="X2" cm="1">
        <f t="array" ref="X2:X139">_xlfn.XLOOKUP(Combinations[Fuddler],Enums[[Pal]:[Pal]],Enums[[Enum]:[Enum]],0,0,1)</f>
        <v>29</v>
      </c>
      <c r="Y2" cm="1">
        <f t="array" ref="Y2:Y139">_xlfn.XLOOKUP(Combinations[Killamari],Enums[[Pal]:[Pal]],Enums[[Enum]:[Enum]],0,0,1)</f>
        <v>18</v>
      </c>
      <c r="Z2" cm="1">
        <f t="array" ref="Z2:Z139">_xlfn.XLOOKUP(Combinations[Mau],Enums[[Pal]:[Pal]],Enums[[Enum]:[Enum]],0,0,1)</f>
        <v>25</v>
      </c>
      <c r="AA2" cm="1">
        <f t="array" ref="AA2:AA139">_xlfn.XLOOKUP(Combinations[Mau Cryst],Enums[[Pal]:[Pal]],Enums[[Enum]:[Enum]],0,0,1)</f>
        <v>19</v>
      </c>
      <c r="AB2" cm="1">
        <f t="array" ref="AB2:AB139">_xlfn.XLOOKUP(Combinations[Celaray],Enums[[Pal]:[Pal]],Enums[[Enum]:[Enum]],0,0,1)</f>
        <v>89</v>
      </c>
      <c r="AC2" cm="1">
        <f t="array" ref="AC2:AC139">_xlfn.XLOOKUP(Combinations[Direhowl],Enums[[Pal]:[Pal]],Enums[[Enum]:[Enum]],0,0,1)</f>
        <v>95</v>
      </c>
      <c r="AD2" cm="1">
        <f t="array" ref="AD2:AD139">_xlfn.XLOOKUP(Combinations[Tocotoco],Enums[[Pal]:[Pal]],Enums[[Enum]:[Enum]],0,0,1)</f>
        <v>82</v>
      </c>
      <c r="AE2" cm="1">
        <f t="array" ref="AE2:AE139">_xlfn.XLOOKUP(Combinations[Flopie],Enums[[Pal]:[Pal]],Enums[[Enum]:[Enum]],0,0,1)</f>
        <v>11</v>
      </c>
      <c r="AF2" cm="1">
        <f t="array" ref="AF2:AF139">_xlfn.XLOOKUP(Combinations[Mozzarina],Enums[[Pal]:[Pal]],Enums[[Enum]:[Enum]],0,0,1)</f>
        <v>39</v>
      </c>
      <c r="AG2" cm="1">
        <f t="array" ref="AG2:AG139">_xlfn.XLOOKUP(Combinations[Bristla],Enums[[Pal]:[Pal]],Enums[[Enum]:[Enum]],0,0,1)</f>
        <v>4</v>
      </c>
      <c r="AH2" cm="1">
        <f t="array" ref="AH2:AH139">_xlfn.XLOOKUP(Combinations[Gobfin],Enums[[Pal]:[Pal]],Enums[[Enum]:[Enum]],0,0,1)</f>
        <v>30</v>
      </c>
      <c r="AI2" cm="1">
        <f t="array" ref="AI2:AI139">_xlfn.XLOOKUP(Combinations[Gobfin Ignis],Enums[[Pal]:[Pal]],Enums[[Enum]:[Enum]],0,0,1)</f>
        <v>24</v>
      </c>
      <c r="AJ2" cm="1">
        <f t="array" ref="AJ2:AJ139">_xlfn.XLOOKUP(Combinations[Hangyu],Enums[[Pal]:[Pal]],Enums[[Enum]:[Enum]],0,0,1)</f>
        <v>15</v>
      </c>
      <c r="AK2" cm="1">
        <f t="array" ref="AK2:AK139">_xlfn.XLOOKUP(Combinations[Hangyu Cryst],Enums[[Pal]:[Pal]],Enums[[Enum]:[Enum]],0,0,1)</f>
        <v>15</v>
      </c>
      <c r="AL2" cm="1">
        <f t="array" ref="AL2:AL139">_xlfn.XLOOKUP(Combinations[Mossanda],Enums[[Pal]:[Pal]],Enums[[Enum]:[Enum]],0,0,1)</f>
        <v>54</v>
      </c>
      <c r="AM2" cm="1">
        <f t="array" ref="AM2:AM139">_xlfn.XLOOKUP(Combinations[Mossanda Lux],Enums[[Pal]:[Pal]],Enums[[Enum]:[Enum]],0,0,1)</f>
        <v>40</v>
      </c>
      <c r="AN2" cm="1">
        <f t="array" ref="AN2:AN139">_xlfn.XLOOKUP(Combinations[Woolipop],Enums[[Pal]:[Pal]],Enums[[Enum]:[Enum]],0,0,1)</f>
        <v>5</v>
      </c>
      <c r="AO2" cm="1">
        <f t="array" ref="AO2:AO139">_xlfn.XLOOKUP(Combinations[Caprity],Enums[[Pal]:[Pal]],Enums[[Enum]:[Enum]],0,0,1)</f>
        <v>72</v>
      </c>
      <c r="AP2" cm="1">
        <f t="array" ref="AP2:AP139">_xlfn.XLOOKUP(Combinations[Melpaca],Enums[[Pal]:[Pal]],Enums[[Enum]:[Enum]],0,0,1)</f>
        <v>22</v>
      </c>
      <c r="AQ2" cm="1">
        <f t="array" ref="AQ2:AQ139">_xlfn.XLOOKUP(Combinations[Eikthyrdeer],Enums[[Pal]:[Pal]],Enums[[Enum]:[Enum]],0,0,1)</f>
        <v>39</v>
      </c>
      <c r="AR2" cm="1">
        <f t="array" ref="AR2:AR139">_xlfn.XLOOKUP(Combinations[Eikthyrdeer Terra],Enums[[Pal]:[Pal]],Enums[[Enum]:[Enum]],0,0,1)</f>
        <v>39</v>
      </c>
      <c r="AS2" cm="1">
        <f t="array" ref="AS2:AS139">_xlfn.XLOOKUP(Combinations[Nitewing],Enums[[Pal]:[Pal]],Enums[[Enum]:[Enum]],0,0,1)</f>
        <v>54</v>
      </c>
      <c r="AT2" cm="1">
        <f t="array" ref="AT2:AT139">_xlfn.XLOOKUP(Combinations[Ribunny],Enums[[Pal]:[Pal]],Enums[[Enum]:[Enum]],0,0,1)</f>
        <v>16</v>
      </c>
      <c r="AU2" cm="1">
        <f t="array" ref="AU2:AU139">_xlfn.XLOOKUP(Combinations[Incineram],Enums[[Pal]:[Pal]],Enums[[Enum]:[Enum]],0,0,1)</f>
        <v>55</v>
      </c>
      <c r="AV2" cm="1">
        <f t="array" ref="AV2:AV139">_xlfn.XLOOKUP(Combinations[Incineram Noct],Enums[[Pal]:[Pal]],Enums[[Enum]:[Enum]],0,0,1)</f>
        <v>55</v>
      </c>
      <c r="AW2" cm="1">
        <f t="array" ref="AW2:AW139">_xlfn.XLOOKUP(Combinations[Cinnamoth],Enums[[Pal]:[Pal]],Enums[[Enum]:[Enum]],0,0,1)</f>
        <v>115</v>
      </c>
      <c r="AX2" cm="1">
        <f t="array" ref="AX2:AX139">_xlfn.XLOOKUP(Combinations[Arsox],Enums[[Pal]:[Pal]],Enums[[Enum]:[Enum]],0,0,1)</f>
        <v>21</v>
      </c>
      <c r="AY2" cm="1">
        <f t="array" ref="AY2:AY139">_xlfn.XLOOKUP(Combinations[Dumud],Enums[[Pal]:[Pal]],Enums[[Enum]:[Enum]],0,0,1)</f>
        <v>22</v>
      </c>
      <c r="AZ2" cm="1">
        <f t="array" ref="AZ2:AZ139">_xlfn.XLOOKUP(Combinations[Cawgnito],Enums[[Pal]:[Pal]],Enums[[Enum]:[Enum]],0,0,1)</f>
        <v>96</v>
      </c>
      <c r="BA2" cm="1">
        <f t="array" ref="BA2:BA139">_xlfn.XLOOKUP(Combinations[Leezpunk],Enums[[Pal]:[Pal]],Enums[[Enum]:[Enum]],0,0,1)</f>
        <v>24</v>
      </c>
      <c r="BB2" cm="1">
        <f t="array" ref="BB2:BB139">_xlfn.XLOOKUP(Combinations[Leezpunk Ignis],Enums[[Pal]:[Pal]],Enums[[Enum]:[Enum]],0,0,1)</f>
        <v>62</v>
      </c>
      <c r="BC2" cm="1">
        <f t="array" ref="BC2:BC139">_xlfn.XLOOKUP(Combinations[Loupmoon],Enums[[Pal]:[Pal]],Enums[[Enum]:[Enum]],0,0,1)</f>
        <v>72</v>
      </c>
      <c r="BD2" cm="1">
        <f t="array" ref="BD2:BD139">_xlfn.XLOOKUP(Combinations[Galeclaw],Enums[[Pal]:[Pal]],Enums[[Enum]:[Enum]],0,0,1)</f>
        <v>7</v>
      </c>
      <c r="BE2" cm="1">
        <f t="array" ref="BE2:BE139">_xlfn.XLOOKUP(Combinations[Robinquill],Enums[[Pal]:[Pal]],Enums[[Enum]:[Enum]],0,0,1)</f>
        <v>7</v>
      </c>
      <c r="BF2" cm="1">
        <f t="array" ref="BF2:BF139">_xlfn.XLOOKUP(Combinations[Robinquill Terra],Enums[[Pal]:[Pal]],Enums[[Enum]:[Enum]],0,0,1)</f>
        <v>20</v>
      </c>
      <c r="BG2" cm="1">
        <f t="array" ref="BG2:BG139">_xlfn.XLOOKUP(Combinations[Gorirat],Enums[[Pal]:[Pal]],Enums[[Enum]:[Enum]],0,0,1)</f>
        <v>95</v>
      </c>
      <c r="BH2" cm="1">
        <f t="array" ref="BH2:BH139">_xlfn.XLOOKUP(Combinations[Beegarde],Enums[[Pal]:[Pal]],Enums[[Enum]:[Enum]],0,0,1)</f>
        <v>96</v>
      </c>
      <c r="BI2" cm="1">
        <f t="array" ref="BI2:BI139">_xlfn.XLOOKUP(Combinations[Elizabee],Enums[[Pal]:[Pal]],Enums[[Enum]:[Enum]],0,0,1)</f>
        <v>50</v>
      </c>
      <c r="BJ2" cm="1">
        <f t="array" ref="BJ2:BJ139">_xlfn.XLOOKUP(Combinations[Grintale],Enums[[Pal]:[Pal]],Enums[[Enum]:[Enum]],0,0,1)</f>
        <v>90</v>
      </c>
      <c r="BK2" cm="1">
        <f t="array" ref="BK2:BK139">_xlfn.XLOOKUP(Combinations[Swee],Enums[[Pal]:[Pal]],Enums[[Enum]:[Enum]],0,0,1)</f>
        <v>18</v>
      </c>
      <c r="BL2" cm="1">
        <f t="array" ref="BL2:BL139">_xlfn.XLOOKUP(Combinations[Sweepa],Enums[[Pal]:[Pal]],Enums[[Enum]:[Enum]],0,0,1)</f>
        <v>81</v>
      </c>
      <c r="BM2" cm="1">
        <f t="array" ref="BM2:BM139">_xlfn.XLOOKUP(Combinations[Chillet],Enums[[Pal]:[Pal]],Enums[[Enum]:[Enum]],0,0,1)</f>
        <v>21</v>
      </c>
      <c r="BN2" cm="1">
        <f t="array" ref="BN2:BN139">_xlfn.XLOOKUP(Combinations[Univolt],Enums[[Pal]:[Pal]],Enums[[Enum]:[Enum]],0,0,1)</f>
        <v>51</v>
      </c>
      <c r="BO2" cm="1">
        <f t="array" ref="BO2:BO139">_xlfn.XLOOKUP(Combinations[Foxcicle],Enums[[Pal]:[Pal]],Enums[[Enum]:[Enum]],0,0,1)</f>
        <v>73</v>
      </c>
      <c r="BP2" cm="1">
        <f t="array" ref="BP2:BP139">_xlfn.XLOOKUP(Combinations[Pyrin],Enums[[Pal]:[Pal]],Enums[[Enum]:[Enum]],0,0,1)</f>
        <v>42</v>
      </c>
      <c r="BQ2" cm="1">
        <f t="array" ref="BQ2:BQ139">_xlfn.XLOOKUP(Combinations[Pyrin Noct],Enums[[Pal]:[Pal]],Enums[[Enum]:[Enum]],0,0,1)</f>
        <v>79</v>
      </c>
      <c r="BR2" cm="1">
        <f t="array" ref="BR2:BR139">_xlfn.XLOOKUP(Combinations[Reindrix],Enums[[Pal]:[Pal]],Enums[[Enum]:[Enum]],0,0,1)</f>
        <v>22</v>
      </c>
      <c r="BS2" cm="1">
        <f t="array" ref="BS2:BS139">_xlfn.XLOOKUP(Combinations[Rayhound],Enums[[Pal]:[Pal]],Enums[[Enum]:[Enum]],0,0,1)</f>
        <v>73</v>
      </c>
      <c r="BT2" cm="1">
        <f t="array" ref="BT2:BT139">_xlfn.XLOOKUP(Combinations[Kitsun],Enums[[Pal]:[Pal]],Enums[[Enum]:[Enum]],0,0,1)</f>
        <v>78</v>
      </c>
      <c r="BU2" cm="1">
        <f t="array" ref="BU2:BU139">_xlfn.XLOOKUP(Combinations[Dazzi],Enums[[Pal]:[Pal]],Enums[[Enum]:[Enum]],0,0,1)</f>
        <v>29</v>
      </c>
      <c r="BV2" cm="1">
        <f t="array" ref="BV2:BV139">_xlfn.XLOOKUP(Combinations[Lunaris],Enums[[Pal]:[Pal]],Enums[[Enum]:[Enum]],0,0,1)</f>
        <v>24</v>
      </c>
      <c r="BW2" cm="1">
        <f t="array" ref="BW2:BW139">_xlfn.XLOOKUP(Combinations[Dinossom],Enums[[Pal]:[Pal]],Enums[[Enum]:[Enum]],0,0,1)</f>
        <v>78</v>
      </c>
      <c r="BX2" cm="1">
        <f t="array" ref="BX2:BX139">_xlfn.XLOOKUP(Combinations[Dinossom Lux],Enums[[Pal]:[Pal]],Enums[[Enum]:[Enum]],0,0,1)</f>
        <v>21</v>
      </c>
      <c r="BY2" cm="1">
        <f t="array" ref="BY2:BY139">_xlfn.XLOOKUP(Combinations[Surfent],Enums[[Pal]:[Pal]],Enums[[Enum]:[Enum]],0,0,1)</f>
        <v>56</v>
      </c>
      <c r="BZ2" cm="1">
        <f t="array" ref="BZ2:BZ139">_xlfn.XLOOKUP(Combinations[Surfent Terra],Enums[[Pal]:[Pal]],Enums[[Enum]:[Enum]],0,0,1)</f>
        <v>116</v>
      </c>
      <c r="CA2" cm="1">
        <f t="array" ref="CA2:CA139">_xlfn.XLOOKUP(Combinations[Maraith],Enums[[Pal]:[Pal]],Enums[[Enum]:[Enum]],0,0,1)</f>
        <v>45</v>
      </c>
      <c r="CB2" cm="1">
        <f t="array" ref="CB2:CB139">_xlfn.XLOOKUP(Combinations[Digtoise],Enums[[Pal]:[Pal]],Enums[[Enum]:[Enum]],0,0,1)</f>
        <v>89</v>
      </c>
      <c r="CC2" cm="1">
        <f t="array" ref="CC2:CC139">_xlfn.XLOOKUP(Combinations[Tombat],Enums[[Pal]:[Pal]],Enums[[Enum]:[Enum]],0,0,1)</f>
        <v>73</v>
      </c>
      <c r="CD2" cm="1">
        <f t="array" ref="CD2:CD139">_xlfn.XLOOKUP(Combinations[Lovander],Enums[[Pal]:[Pal]],Enums[[Enum]:[Enum]],0,0,1)</f>
        <v>72</v>
      </c>
      <c r="CE2" cm="1">
        <f t="array" ref="CE2:CE139">_xlfn.XLOOKUP(Combinations[Flambelle],Enums[[Pal]:[Pal]],Enums[[Enum]:[Enum]],0,0,1)</f>
        <v>3</v>
      </c>
      <c r="CF2" cm="1">
        <f t="array" ref="CF2:CF139">_xlfn.XLOOKUP(Combinations[Vanwyrm],Enums[[Pal]:[Pal]],Enums[[Enum]:[Enum]],0,0,1)</f>
        <v>28</v>
      </c>
      <c r="CG2" cm="1">
        <f t="array" ref="CG2:CG139">_xlfn.XLOOKUP(Combinations[Vanwyrm Cryst],Enums[[Pal]:[Pal]],Enums[[Enum]:[Enum]],0,0,1)</f>
        <v>58</v>
      </c>
      <c r="CH2" cm="1">
        <f t="array" ref="CH2:CH139">_xlfn.XLOOKUP(Combinations[Bushi],Enums[[Pal]:[Pal]],Enums[[Enum]:[Enum]],0,0,1)</f>
        <v>28</v>
      </c>
      <c r="CI2" cm="1">
        <f t="array" ref="CI2:CI139">_xlfn.XLOOKUP(Combinations[Beakon],Enums[[Pal]:[Pal]],Enums[[Enum]:[Enum]],0,0,1)</f>
        <v>79</v>
      </c>
      <c r="CJ2" cm="1">
        <f t="array" ref="CJ2:CJ139">_xlfn.XLOOKUP(Combinations[Ragnahawk],Enums[[Pal]:[Pal]],Enums[[Enum]:[Enum]],0,0,1)</f>
        <v>42</v>
      </c>
      <c r="CK2" cm="1">
        <f t="array" ref="CK2:CK139">_xlfn.XLOOKUP(Combinations[Katress],Enums[[Pal]:[Pal]],Enums[[Enum]:[Enum]],0,0,1)</f>
        <v>33</v>
      </c>
      <c r="CL2" cm="1">
        <f t="array" ref="CL2:CL139">_xlfn.XLOOKUP(Combinations[Wixen],Enums[[Pal]:[Pal]],Enums[[Enum]:[Enum]],0,0,1)</f>
        <v>32</v>
      </c>
      <c r="CM2" cm="1">
        <f t="array" ref="CM2:CM139">_xlfn.XLOOKUP(Combinations[Verdash],Enums[[Pal]:[Pal]],Enums[[Enum]:[Enum]],0,0,1)</f>
        <v>20</v>
      </c>
      <c r="CN2" cm="1">
        <f t="array" ref="CN2:CN139">_xlfn.XLOOKUP(Combinations[Vaelet],Enums[[Pal]:[Pal]],Enums[[Enum]:[Enum]],0,0,1)</f>
        <v>95</v>
      </c>
      <c r="CO2" cm="1">
        <f t="array" ref="CO2:CO139">_xlfn.XLOOKUP(Combinations[Sibelyx],Enums[[Pal]:[Pal]],Enums[[Enum]:[Enum]],0,0,1)</f>
        <v>54</v>
      </c>
      <c r="CP2" cm="1">
        <f t="array" ref="CP2:CP139">_xlfn.XLOOKUP(Combinations[Elphidran],Enums[[Pal]:[Pal]],Enums[[Enum]:[Enum]],0,0,1)</f>
        <v>116</v>
      </c>
      <c r="CQ2" cm="1">
        <f t="array" ref="CQ2:CQ139">_xlfn.XLOOKUP(Combinations[Elphidran Aqua],Enums[[Pal]:[Pal]],Enums[[Enum]:[Enum]],0,0,1)</f>
        <v>116</v>
      </c>
      <c r="CR2" cm="1">
        <f t="array" ref="CR2:CR139">_xlfn.XLOOKUP(Combinations[Kelpsea],Enums[[Pal]:[Pal]],Enums[[Enum]:[Enum]],0,0,1)</f>
        <v>11</v>
      </c>
      <c r="CS2" cm="1">
        <f t="array" ref="CS2:CS139">_xlfn.XLOOKUP(Combinations[Kelpsea Ignis],Enums[[Pal]:[Pal]],Enums[[Enum]:[Enum]],0,0,1)</f>
        <v>11</v>
      </c>
      <c r="CT2" cm="1">
        <f t="array" ref="CT2:CT139">_xlfn.XLOOKUP(Combinations[Azurobe],Enums[[Pal]:[Pal]],Enums[[Enum]:[Enum]],0,0,1)</f>
        <v>115</v>
      </c>
      <c r="CU2" cm="1">
        <f t="array" ref="CU2:CU139">_xlfn.XLOOKUP(Combinations[Cryolinx],Enums[[Pal]:[Pal]],Enums[[Enum]:[Enum]],0,0,1)</f>
        <v>64</v>
      </c>
      <c r="CV2" cm="1">
        <f t="array" ref="CV2:CV139">_xlfn.XLOOKUP(Combinations[Blazehowl],Enums[[Pal]:[Pal]],Enums[[Enum]:[Enum]],0,0,1)</f>
        <v>33</v>
      </c>
      <c r="CW2" cm="1">
        <f t="array" ref="CW2:CW139">_xlfn.XLOOKUP(Combinations[Blazehowl Noct],Enums[[Pal]:[Pal]],Enums[[Enum]:[Enum]],0,0,1)</f>
        <v>59</v>
      </c>
      <c r="CX2" cm="1">
        <f t="array" ref="CX2:CX139">_xlfn.XLOOKUP(Combinations[Relaxaurus],Enums[[Pal]:[Pal]],Enums[[Enum]:[Enum]],0,0,1)</f>
        <v>69</v>
      </c>
      <c r="CY2" cm="1">
        <f t="array" ref="CY2:CY139">_xlfn.XLOOKUP(Combinations[Relaxaurus Lux],Enums[[Pal]:[Pal]],Enums[[Enum]:[Enum]],0,0,1)</f>
        <v>27</v>
      </c>
      <c r="CZ2" cm="1">
        <f t="array" ref="CZ2:CZ139">_xlfn.XLOOKUP(Combinations[Broncherry],Enums[[Pal]:[Pal]],Enums[[Enum]:[Enum]],0,0,1)</f>
        <v>89</v>
      </c>
      <c r="DA2" cm="1">
        <f t="array" ref="DA2:DA139">_xlfn.XLOOKUP(Combinations[Broncherry Aqua],Enums[[Pal]:[Pal]],Enums[[Enum]:[Enum]],0,0,1)</f>
        <v>8</v>
      </c>
      <c r="DB2" cm="1">
        <f t="array" ref="DB2:DB139">_xlfn.XLOOKUP(Combinations[Petallia],Enums[[Pal]:[Pal]],Enums[[Enum]:[Enum]],0,0,1)</f>
        <v>21</v>
      </c>
      <c r="DC2" cm="1">
        <f t="array" ref="DC2:DC139">_xlfn.XLOOKUP(Combinations[Reptyro],Enums[[Pal]:[Pal]],Enums[[Enum]:[Enum]],0,0,1)</f>
        <v>50</v>
      </c>
      <c r="DD2" cm="1">
        <f t="array" ref="DD2:DD139">_xlfn.XLOOKUP(Combinations[Ice Reptyro],Enums[[Pal]:[Pal]],Enums[[Enum]:[Enum]],0,0,1)</f>
        <v>79</v>
      </c>
      <c r="DE2" cm="1">
        <f t="array" ref="DE2:DE139">_xlfn.XLOOKUP(Combinations[Kingpaca],Enums[[Pal]:[Pal]],Enums[[Enum]:[Enum]],0,0,1)</f>
        <v>115</v>
      </c>
      <c r="DF2" cm="1">
        <f t="array" ref="DF2:DF139">_xlfn.XLOOKUP(Combinations[Ice Kingpaca],Enums[[Pal]:[Pal]],Enums[[Enum]:[Enum]],0,0,1)</f>
        <v>54</v>
      </c>
      <c r="DG2" cm="1">
        <f t="array" ref="DG2:DG139">_xlfn.XLOOKUP(Combinations[Mammorest],Enums[[Pal]:[Pal]],Enums[[Enum]:[Enum]],0,0,1)</f>
        <v>41</v>
      </c>
      <c r="DH2" cm="1">
        <f t="array" ref="DH2:DH139">_xlfn.XLOOKUP(Combinations[Mammorest Cryst],Enums[[Pal]:[Pal]],Enums[[Enum]:[Enum]],0,0,1)</f>
        <v>69</v>
      </c>
      <c r="DI2" cm="1">
        <f t="array" ref="DI2:DI139">_xlfn.XLOOKUP(Combinations[Wumpo],Enums[[Pal]:[Pal]],Enums[[Enum]:[Enum]],0,0,1)</f>
        <v>54</v>
      </c>
      <c r="DJ2" cm="1">
        <f t="array" ref="DJ2:DJ139">_xlfn.XLOOKUP(Combinations[Wumpo Botan],Enums[[Pal]:[Pal]],Enums[[Enum]:[Enum]],0,0,1)</f>
        <v>115</v>
      </c>
      <c r="DK2" cm="1">
        <f t="array" ref="DK2:DK139">_xlfn.XLOOKUP(Combinations[Warsect],Enums[[Pal]:[Pal]],Enums[[Enum]:[Enum]],0,0,1)</f>
        <v>31</v>
      </c>
      <c r="DL2" cm="1">
        <f t="array" ref="DL2:DL139">_xlfn.XLOOKUP(Combinations[Fenglope],Enums[[Pal]:[Pal]],Enums[[Enum]:[Enum]],0,0,1)</f>
        <v>23</v>
      </c>
      <c r="DM2" cm="1">
        <f t="array" ref="DM2:DM139">_xlfn.XLOOKUP(Combinations[Felbat],Enums[[Pal]:[Pal]],Enums[[Enum]:[Enum]],0,0,1)</f>
        <v>13</v>
      </c>
      <c r="DN2" cm="1">
        <f t="array" ref="DN2:DN139">_xlfn.XLOOKUP(Combinations[Quivern],Enums[[Pal]:[Pal]],Enums[[Enum]:[Enum]],0,0,1)</f>
        <v>31</v>
      </c>
      <c r="DO2" cm="1">
        <f t="array" ref="DO2:DO139">_xlfn.XLOOKUP(Combinations[Blazamut],Enums[[Pal]:[Pal]],Enums[[Enum]:[Enum]],0,0,1)</f>
        <v>70</v>
      </c>
      <c r="DP2" cm="1">
        <f t="array" ref="DP2:DP139">_xlfn.XLOOKUP(Combinations[Helzephyr],Enums[[Pal]:[Pal]],Enums[[Enum]:[Enum]],0,0,1)</f>
        <v>71</v>
      </c>
      <c r="DQ2" cm="1">
        <f t="array" ref="DQ2:DQ139">_xlfn.XLOOKUP(Combinations[Astegon],Enums[[Pal]:[Pal]],Enums[[Enum]:[Enum]],0,0,1)</f>
        <v>74</v>
      </c>
      <c r="DR2" cm="1">
        <f t="array" ref="DR2:DR139">_xlfn.XLOOKUP(Combinations[Menasting],Enums[[Pal]:[Pal]],Enums[[Enum]:[Enum]],0,0,1)</f>
        <v>103</v>
      </c>
      <c r="DS2" cm="1">
        <f t="array" ref="DS2:DS139">_xlfn.XLOOKUP(Combinations[Anubis],Enums[[Pal]:[Pal]],Enums[[Enum]:[Enum]],0,0,1)</f>
        <v>56</v>
      </c>
      <c r="DT2" cm="1">
        <f t="array" ref="DT2:DT139">_xlfn.XLOOKUP(Combinations[Jormuntide],Enums[[Pal]:[Pal]],Enums[[Enum]:[Enum]],0,0,1)</f>
        <v>41</v>
      </c>
      <c r="DU2" cm="1">
        <f t="array" ref="DU2:DU139">_xlfn.XLOOKUP(Combinations[Jormuntide Ignis],Enums[[Pal]:[Pal]],Enums[[Enum]:[Enum]],0,0,1)</f>
        <v>50</v>
      </c>
      <c r="DV2" cm="1">
        <f t="array" ref="DV2:DV139">_xlfn.XLOOKUP(Combinations[Suzaku],Enums[[Pal]:[Pal]],Enums[[Enum]:[Enum]],0,0,1)</f>
        <v>66</v>
      </c>
      <c r="DW2" cm="1">
        <f t="array" ref="DW2:DW139">_xlfn.XLOOKUP(Combinations[Suzaku Aqua],Enums[[Pal]:[Pal]],Enums[[Enum]:[Enum]],0,0,1)</f>
        <v>80</v>
      </c>
      <c r="DX2" cm="1">
        <f t="array" ref="DX2:DX139">_xlfn.XLOOKUP(Combinations[Grizzbolt],Enums[[Pal]:[Pal]],Enums[[Enum]:[Enum]],0,0,1)</f>
        <v>71</v>
      </c>
      <c r="DY2" cm="1">
        <f t="array" ref="DY2:DY139">_xlfn.XLOOKUP(Combinations[Lyleen],Enums[[Pal]:[Pal]],Enums[[Enum]:[Enum]],0,0,1)</f>
        <v>103</v>
      </c>
      <c r="DZ2" cm="1">
        <f t="array" ref="DZ2:DZ139">_xlfn.XLOOKUP(Combinations[Lyleen Noct],Enums[[Pal]:[Pal]],Enums[[Enum]:[Enum]],0,0,1)</f>
        <v>79</v>
      </c>
      <c r="EA2" cm="1">
        <f t="array" ref="EA2:EA139">_xlfn.XLOOKUP(Combinations[Faleris],Enums[[Pal]:[Pal]],Enums[[Enum]:[Enum]],0,0,1)</f>
        <v>42</v>
      </c>
      <c r="EB2" cm="1">
        <f t="array" ref="EB2:EB139">_xlfn.XLOOKUP(Combinations[Orserk],Enums[[Pal]:[Pal]],Enums[[Enum]:[Enum]],0,0,1)</f>
        <v>64</v>
      </c>
      <c r="EC2" cm="1">
        <f t="array" ref="EC2:EC139">_xlfn.XLOOKUP(Combinations[Shadowbeak],Enums[[Pal]:[Pal]],Enums[[Enum]:[Enum]],0,0,1)</f>
        <v>66</v>
      </c>
      <c r="ED2" cm="1">
        <f t="array" ref="ED2:ED139">_xlfn.XLOOKUP(Combinations[Paladius],Enums[[Pal]:[Pal]],Enums[[Enum]:[Enum]],0,0,1)</f>
        <v>105</v>
      </c>
      <c r="EE2" cm="1">
        <f t="array" ref="EE2:EE139">_xlfn.XLOOKUP(Combinations[Necromus],Enums[[Pal]:[Pal]],Enums[[Enum]:[Enum]],0,0,1)</f>
        <v>66</v>
      </c>
      <c r="EF2" cm="1">
        <f t="array" ref="EF2:EF139">_xlfn.XLOOKUP(Combinations[Frostallion],Enums[[Pal]:[Pal]],Enums[[Enum]:[Enum]],0,0,1)</f>
        <v>49</v>
      </c>
      <c r="EG2" cm="1">
        <f t="array" ref="EG2:EG139">_xlfn.XLOOKUP(Combinations[Frostallion Noct],Enums[[Pal]:[Pal]],Enums[[Enum]:[Enum]],0,0,1)</f>
        <v>49</v>
      </c>
      <c r="EH2" cm="1">
        <f t="array" ref="EH2:EH139">_xlfn.XLOOKUP(Combinations[Jetragon],Enums[[Pal]:[Pal]],Enums[[Enum]:[Enum]],0,0,1)</f>
        <v>105</v>
      </c>
    </row>
    <row r="3" spans="1:138" x14ac:dyDescent="0.2">
      <c r="A3">
        <v>0</v>
      </c>
      <c r="B3">
        <v>1</v>
      </c>
      <c r="C3">
        <v>25</v>
      </c>
      <c r="D3">
        <v>15</v>
      </c>
      <c r="E3">
        <v>3</v>
      </c>
      <c r="F3">
        <v>4</v>
      </c>
      <c r="G3">
        <v>3</v>
      </c>
      <c r="H3">
        <v>9</v>
      </c>
      <c r="I3">
        <v>45</v>
      </c>
      <c r="J3">
        <v>82</v>
      </c>
      <c r="K3">
        <v>90</v>
      </c>
      <c r="L3">
        <v>35</v>
      </c>
      <c r="M3">
        <v>6</v>
      </c>
      <c r="N3">
        <v>9</v>
      </c>
      <c r="O3">
        <v>9</v>
      </c>
      <c r="P3">
        <v>19</v>
      </c>
      <c r="Q3">
        <v>3</v>
      </c>
      <c r="R3">
        <v>25</v>
      </c>
      <c r="S3">
        <v>35</v>
      </c>
      <c r="T3">
        <v>1</v>
      </c>
      <c r="U3">
        <v>29</v>
      </c>
      <c r="V3">
        <v>24</v>
      </c>
      <c r="W3">
        <v>32</v>
      </c>
      <c r="X3">
        <v>29</v>
      </c>
      <c r="Y3">
        <v>11</v>
      </c>
      <c r="Z3">
        <v>0</v>
      </c>
      <c r="AA3">
        <v>15</v>
      </c>
      <c r="AB3">
        <v>89</v>
      </c>
      <c r="AC3">
        <v>95</v>
      </c>
      <c r="AD3">
        <v>4</v>
      </c>
      <c r="AE3">
        <v>11</v>
      </c>
      <c r="AF3">
        <v>39</v>
      </c>
      <c r="AG3">
        <v>16</v>
      </c>
      <c r="AH3">
        <v>96</v>
      </c>
      <c r="AI3">
        <v>30</v>
      </c>
      <c r="AJ3">
        <v>3</v>
      </c>
      <c r="AK3">
        <v>15</v>
      </c>
      <c r="AL3">
        <v>54</v>
      </c>
      <c r="AM3">
        <v>42</v>
      </c>
      <c r="AN3">
        <v>32</v>
      </c>
      <c r="AO3">
        <v>39</v>
      </c>
      <c r="AP3">
        <v>22</v>
      </c>
      <c r="AQ3">
        <v>39</v>
      </c>
      <c r="AR3">
        <v>22</v>
      </c>
      <c r="AS3">
        <v>81</v>
      </c>
      <c r="AT3">
        <v>18</v>
      </c>
      <c r="AU3">
        <v>55</v>
      </c>
      <c r="AV3">
        <v>56</v>
      </c>
      <c r="AW3">
        <v>115</v>
      </c>
      <c r="AX3">
        <v>21</v>
      </c>
      <c r="AY3">
        <v>22</v>
      </c>
      <c r="AZ3">
        <v>96</v>
      </c>
      <c r="BA3">
        <v>24</v>
      </c>
      <c r="BB3">
        <v>62</v>
      </c>
      <c r="BC3">
        <v>72</v>
      </c>
      <c r="BD3">
        <v>7</v>
      </c>
      <c r="BE3">
        <v>13</v>
      </c>
      <c r="BF3">
        <v>20</v>
      </c>
      <c r="BG3">
        <v>7</v>
      </c>
      <c r="BH3">
        <v>95</v>
      </c>
      <c r="BI3">
        <v>50</v>
      </c>
      <c r="BJ3">
        <v>115</v>
      </c>
      <c r="BK3">
        <v>18</v>
      </c>
      <c r="BL3">
        <v>40</v>
      </c>
      <c r="BM3">
        <v>21</v>
      </c>
      <c r="BN3">
        <v>59</v>
      </c>
      <c r="BO3">
        <v>73</v>
      </c>
      <c r="BP3">
        <v>31</v>
      </c>
      <c r="BQ3">
        <v>79</v>
      </c>
      <c r="BR3">
        <v>89</v>
      </c>
      <c r="BS3">
        <v>73</v>
      </c>
      <c r="BT3">
        <v>78</v>
      </c>
      <c r="BU3">
        <v>29</v>
      </c>
      <c r="BV3">
        <v>24</v>
      </c>
      <c r="BW3">
        <v>21</v>
      </c>
      <c r="BX3">
        <v>21</v>
      </c>
      <c r="BY3">
        <v>116</v>
      </c>
      <c r="BZ3">
        <v>116</v>
      </c>
      <c r="CA3">
        <v>62</v>
      </c>
      <c r="CB3">
        <v>8</v>
      </c>
      <c r="CC3">
        <v>73</v>
      </c>
      <c r="CD3">
        <v>72</v>
      </c>
      <c r="CE3">
        <v>3</v>
      </c>
      <c r="CF3">
        <v>28</v>
      </c>
      <c r="CG3">
        <v>58</v>
      </c>
      <c r="CH3">
        <v>91</v>
      </c>
      <c r="CI3">
        <v>79</v>
      </c>
      <c r="CJ3">
        <v>42</v>
      </c>
      <c r="CK3">
        <v>51</v>
      </c>
      <c r="CL3">
        <v>45</v>
      </c>
      <c r="CM3">
        <v>23</v>
      </c>
      <c r="CN3">
        <v>95</v>
      </c>
      <c r="CO3">
        <v>54</v>
      </c>
      <c r="CP3">
        <v>116</v>
      </c>
      <c r="CQ3">
        <v>90</v>
      </c>
      <c r="CR3">
        <v>11</v>
      </c>
      <c r="CS3">
        <v>11</v>
      </c>
      <c r="CT3">
        <v>115</v>
      </c>
      <c r="CU3">
        <v>49</v>
      </c>
      <c r="CV3">
        <v>33</v>
      </c>
      <c r="CW3">
        <v>28</v>
      </c>
      <c r="CX3">
        <v>27</v>
      </c>
      <c r="CY3">
        <v>103</v>
      </c>
      <c r="CZ3">
        <v>89</v>
      </c>
      <c r="DA3">
        <v>78</v>
      </c>
      <c r="DB3">
        <v>52</v>
      </c>
      <c r="DC3">
        <v>41</v>
      </c>
      <c r="DD3">
        <v>79</v>
      </c>
      <c r="DE3">
        <v>54</v>
      </c>
      <c r="DF3">
        <v>54</v>
      </c>
      <c r="DG3">
        <v>69</v>
      </c>
      <c r="DH3">
        <v>69</v>
      </c>
      <c r="DI3">
        <v>54</v>
      </c>
      <c r="DJ3">
        <v>115</v>
      </c>
      <c r="DK3">
        <v>50</v>
      </c>
      <c r="DL3">
        <v>23</v>
      </c>
      <c r="DM3">
        <v>20</v>
      </c>
      <c r="DN3">
        <v>31</v>
      </c>
      <c r="DO3">
        <v>70</v>
      </c>
      <c r="DP3">
        <v>71</v>
      </c>
      <c r="DQ3">
        <v>64</v>
      </c>
      <c r="DR3">
        <v>103</v>
      </c>
      <c r="DS3">
        <v>56</v>
      </c>
      <c r="DT3">
        <v>41</v>
      </c>
      <c r="DU3">
        <v>41</v>
      </c>
      <c r="DV3">
        <v>80</v>
      </c>
      <c r="DW3">
        <v>80</v>
      </c>
      <c r="DX3">
        <v>71</v>
      </c>
      <c r="DY3">
        <v>79</v>
      </c>
      <c r="DZ3">
        <v>71</v>
      </c>
      <c r="EA3">
        <v>42</v>
      </c>
      <c r="EB3">
        <v>64</v>
      </c>
      <c r="EC3">
        <v>66</v>
      </c>
      <c r="ED3">
        <v>66</v>
      </c>
      <c r="EE3">
        <v>66</v>
      </c>
      <c r="EF3">
        <v>49</v>
      </c>
      <c r="EG3">
        <v>105</v>
      </c>
      <c r="EH3">
        <v>105</v>
      </c>
    </row>
    <row r="4" spans="1:138" x14ac:dyDescent="0.2">
      <c r="A4">
        <v>25</v>
      </c>
      <c r="B4">
        <v>25</v>
      </c>
      <c r="C4">
        <v>2</v>
      </c>
      <c r="D4">
        <v>0</v>
      </c>
      <c r="E4">
        <v>15</v>
      </c>
      <c r="F4">
        <v>35</v>
      </c>
      <c r="G4">
        <v>19</v>
      </c>
      <c r="H4">
        <v>11</v>
      </c>
      <c r="I4">
        <v>5</v>
      </c>
      <c r="J4">
        <v>3</v>
      </c>
      <c r="K4">
        <v>116</v>
      </c>
      <c r="L4">
        <v>3</v>
      </c>
      <c r="M4">
        <v>3</v>
      </c>
      <c r="N4">
        <v>11</v>
      </c>
      <c r="O4">
        <v>11</v>
      </c>
      <c r="P4">
        <v>25</v>
      </c>
      <c r="Q4">
        <v>15</v>
      </c>
      <c r="R4">
        <v>17</v>
      </c>
      <c r="S4">
        <v>3</v>
      </c>
      <c r="T4">
        <v>25</v>
      </c>
      <c r="U4">
        <v>11</v>
      </c>
      <c r="V4">
        <v>32</v>
      </c>
      <c r="W4">
        <v>29</v>
      </c>
      <c r="X4">
        <v>11</v>
      </c>
      <c r="Y4">
        <v>4</v>
      </c>
      <c r="Z4">
        <v>17</v>
      </c>
      <c r="AA4">
        <v>0</v>
      </c>
      <c r="AB4">
        <v>39</v>
      </c>
      <c r="AC4">
        <v>30</v>
      </c>
      <c r="AD4">
        <v>35</v>
      </c>
      <c r="AE4">
        <v>16</v>
      </c>
      <c r="AF4">
        <v>72</v>
      </c>
      <c r="AG4">
        <v>6</v>
      </c>
      <c r="AH4">
        <v>24</v>
      </c>
      <c r="AI4">
        <v>62</v>
      </c>
      <c r="AJ4">
        <v>1</v>
      </c>
      <c r="AK4">
        <v>1</v>
      </c>
      <c r="AL4">
        <v>54</v>
      </c>
      <c r="AM4">
        <v>54</v>
      </c>
      <c r="AN4">
        <v>29</v>
      </c>
      <c r="AO4">
        <v>72</v>
      </c>
      <c r="AP4">
        <v>39</v>
      </c>
      <c r="AQ4">
        <v>72</v>
      </c>
      <c r="AR4">
        <v>72</v>
      </c>
      <c r="AS4">
        <v>54</v>
      </c>
      <c r="AT4">
        <v>82</v>
      </c>
      <c r="AU4">
        <v>58</v>
      </c>
      <c r="AV4">
        <v>58</v>
      </c>
      <c r="AW4">
        <v>90</v>
      </c>
      <c r="AX4">
        <v>78</v>
      </c>
      <c r="AY4">
        <v>39</v>
      </c>
      <c r="AZ4">
        <v>24</v>
      </c>
      <c r="BA4">
        <v>45</v>
      </c>
      <c r="BB4">
        <v>32</v>
      </c>
      <c r="BC4">
        <v>23</v>
      </c>
      <c r="BD4">
        <v>95</v>
      </c>
      <c r="BE4">
        <v>95</v>
      </c>
      <c r="BF4">
        <v>7</v>
      </c>
      <c r="BG4">
        <v>96</v>
      </c>
      <c r="BH4">
        <v>24</v>
      </c>
      <c r="BI4">
        <v>42</v>
      </c>
      <c r="BJ4">
        <v>116</v>
      </c>
      <c r="BK4">
        <v>4</v>
      </c>
      <c r="BL4">
        <v>54</v>
      </c>
      <c r="BM4">
        <v>78</v>
      </c>
      <c r="BN4">
        <v>33</v>
      </c>
      <c r="BO4">
        <v>21</v>
      </c>
      <c r="BP4">
        <v>40</v>
      </c>
      <c r="BQ4">
        <v>27</v>
      </c>
      <c r="BR4">
        <v>39</v>
      </c>
      <c r="BS4">
        <v>52</v>
      </c>
      <c r="BT4">
        <v>89</v>
      </c>
      <c r="BU4">
        <v>9</v>
      </c>
      <c r="BV4">
        <v>62</v>
      </c>
      <c r="BW4">
        <v>89</v>
      </c>
      <c r="BX4">
        <v>8</v>
      </c>
      <c r="BY4">
        <v>55</v>
      </c>
      <c r="BZ4">
        <v>55</v>
      </c>
      <c r="CA4">
        <v>32</v>
      </c>
      <c r="CB4">
        <v>22</v>
      </c>
      <c r="CC4">
        <v>21</v>
      </c>
      <c r="CD4">
        <v>23</v>
      </c>
      <c r="CE4">
        <v>19</v>
      </c>
      <c r="CF4">
        <v>51</v>
      </c>
      <c r="CG4">
        <v>28</v>
      </c>
      <c r="CH4">
        <v>59</v>
      </c>
      <c r="CI4">
        <v>103</v>
      </c>
      <c r="CJ4">
        <v>81</v>
      </c>
      <c r="CK4">
        <v>73</v>
      </c>
      <c r="CL4">
        <v>5</v>
      </c>
      <c r="CM4">
        <v>7</v>
      </c>
      <c r="CN4">
        <v>96</v>
      </c>
      <c r="CO4">
        <v>115</v>
      </c>
      <c r="CP4">
        <v>56</v>
      </c>
      <c r="CQ4">
        <v>56</v>
      </c>
      <c r="CR4">
        <v>18</v>
      </c>
      <c r="CS4">
        <v>18</v>
      </c>
      <c r="CT4">
        <v>116</v>
      </c>
      <c r="CU4">
        <v>74</v>
      </c>
      <c r="CV4">
        <v>73</v>
      </c>
      <c r="CW4">
        <v>33</v>
      </c>
      <c r="CX4">
        <v>41</v>
      </c>
      <c r="CY4">
        <v>41</v>
      </c>
      <c r="CZ4">
        <v>22</v>
      </c>
      <c r="DA4">
        <v>89</v>
      </c>
      <c r="DB4">
        <v>21</v>
      </c>
      <c r="DC4">
        <v>31</v>
      </c>
      <c r="DD4">
        <v>103</v>
      </c>
      <c r="DE4">
        <v>115</v>
      </c>
      <c r="DF4">
        <v>115</v>
      </c>
      <c r="DG4">
        <v>50</v>
      </c>
      <c r="DH4">
        <v>50</v>
      </c>
      <c r="DI4">
        <v>115</v>
      </c>
      <c r="DJ4">
        <v>90</v>
      </c>
      <c r="DK4">
        <v>42</v>
      </c>
      <c r="DL4">
        <v>13</v>
      </c>
      <c r="DM4">
        <v>95</v>
      </c>
      <c r="DN4">
        <v>42</v>
      </c>
      <c r="DO4">
        <v>80</v>
      </c>
      <c r="DP4">
        <v>79</v>
      </c>
      <c r="DQ4">
        <v>71</v>
      </c>
      <c r="DR4">
        <v>69</v>
      </c>
      <c r="DS4">
        <v>55</v>
      </c>
      <c r="DT4">
        <v>31</v>
      </c>
      <c r="DU4">
        <v>31</v>
      </c>
      <c r="DV4">
        <v>105</v>
      </c>
      <c r="DW4">
        <v>66</v>
      </c>
      <c r="DX4">
        <v>79</v>
      </c>
      <c r="DY4">
        <v>69</v>
      </c>
      <c r="DZ4">
        <v>79</v>
      </c>
      <c r="EA4">
        <v>40</v>
      </c>
      <c r="EB4">
        <v>74</v>
      </c>
      <c r="EC4">
        <v>105</v>
      </c>
      <c r="ED4">
        <v>49</v>
      </c>
      <c r="EE4">
        <v>49</v>
      </c>
      <c r="EF4">
        <v>74</v>
      </c>
      <c r="EG4">
        <v>64</v>
      </c>
      <c r="EH4">
        <v>49</v>
      </c>
    </row>
    <row r="5" spans="1:138" x14ac:dyDescent="0.2">
      <c r="A5">
        <v>15</v>
      </c>
      <c r="B5">
        <v>15</v>
      </c>
      <c r="C5">
        <v>0</v>
      </c>
      <c r="D5">
        <v>3</v>
      </c>
      <c r="E5">
        <v>35</v>
      </c>
      <c r="F5">
        <v>18</v>
      </c>
      <c r="G5">
        <v>35</v>
      </c>
      <c r="H5">
        <v>29</v>
      </c>
      <c r="I5">
        <v>24</v>
      </c>
      <c r="J5">
        <v>16</v>
      </c>
      <c r="K5">
        <v>115</v>
      </c>
      <c r="L5">
        <v>4</v>
      </c>
      <c r="M5">
        <v>4</v>
      </c>
      <c r="N5">
        <v>29</v>
      </c>
      <c r="O5">
        <v>29</v>
      </c>
      <c r="P5">
        <v>3</v>
      </c>
      <c r="Q5">
        <v>6</v>
      </c>
      <c r="R5">
        <v>1</v>
      </c>
      <c r="S5">
        <v>82</v>
      </c>
      <c r="T5">
        <v>15</v>
      </c>
      <c r="U5">
        <v>5</v>
      </c>
      <c r="V5">
        <v>30</v>
      </c>
      <c r="W5">
        <v>62</v>
      </c>
      <c r="X5">
        <v>32</v>
      </c>
      <c r="Y5">
        <v>11</v>
      </c>
      <c r="Z5">
        <v>19</v>
      </c>
      <c r="AA5">
        <v>3</v>
      </c>
      <c r="AB5">
        <v>78</v>
      </c>
      <c r="AC5">
        <v>7</v>
      </c>
      <c r="AD5">
        <v>18</v>
      </c>
      <c r="AE5">
        <v>9</v>
      </c>
      <c r="AF5">
        <v>89</v>
      </c>
      <c r="AG5">
        <v>11</v>
      </c>
      <c r="AH5">
        <v>95</v>
      </c>
      <c r="AI5">
        <v>95</v>
      </c>
      <c r="AJ5">
        <v>3</v>
      </c>
      <c r="AK5">
        <v>3</v>
      </c>
      <c r="AL5">
        <v>40</v>
      </c>
      <c r="AM5">
        <v>31</v>
      </c>
      <c r="AN5">
        <v>45</v>
      </c>
      <c r="AO5">
        <v>22</v>
      </c>
      <c r="AP5">
        <v>89</v>
      </c>
      <c r="AQ5">
        <v>22</v>
      </c>
      <c r="AR5">
        <v>89</v>
      </c>
      <c r="AS5">
        <v>42</v>
      </c>
      <c r="AT5">
        <v>11</v>
      </c>
      <c r="AU5">
        <v>116</v>
      </c>
      <c r="AV5">
        <v>116</v>
      </c>
      <c r="AW5">
        <v>54</v>
      </c>
      <c r="AX5">
        <v>73</v>
      </c>
      <c r="AY5">
        <v>89</v>
      </c>
      <c r="AZ5">
        <v>95</v>
      </c>
      <c r="BA5">
        <v>96</v>
      </c>
      <c r="BB5">
        <v>24</v>
      </c>
      <c r="BC5">
        <v>39</v>
      </c>
      <c r="BD5">
        <v>20</v>
      </c>
      <c r="BE5">
        <v>23</v>
      </c>
      <c r="BF5">
        <v>72</v>
      </c>
      <c r="BG5">
        <v>20</v>
      </c>
      <c r="BH5">
        <v>7</v>
      </c>
      <c r="BI5">
        <v>69</v>
      </c>
      <c r="BJ5">
        <v>115</v>
      </c>
      <c r="BK5">
        <v>11</v>
      </c>
      <c r="BL5">
        <v>42</v>
      </c>
      <c r="BM5">
        <v>73</v>
      </c>
      <c r="BN5">
        <v>28</v>
      </c>
      <c r="BO5">
        <v>33</v>
      </c>
      <c r="BP5">
        <v>50</v>
      </c>
      <c r="BQ5">
        <v>71</v>
      </c>
      <c r="BR5">
        <v>8</v>
      </c>
      <c r="BS5">
        <v>33</v>
      </c>
      <c r="BT5">
        <v>21</v>
      </c>
      <c r="BU5">
        <v>32</v>
      </c>
      <c r="BV5">
        <v>96</v>
      </c>
      <c r="BW5">
        <v>21</v>
      </c>
      <c r="BX5">
        <v>52</v>
      </c>
      <c r="BY5">
        <v>90</v>
      </c>
      <c r="BZ5">
        <v>90</v>
      </c>
      <c r="CA5">
        <v>24</v>
      </c>
      <c r="CB5">
        <v>21</v>
      </c>
      <c r="CC5">
        <v>33</v>
      </c>
      <c r="CD5">
        <v>39</v>
      </c>
      <c r="CE5">
        <v>35</v>
      </c>
      <c r="CF5">
        <v>58</v>
      </c>
      <c r="CG5">
        <v>55</v>
      </c>
      <c r="CH5">
        <v>55</v>
      </c>
      <c r="CI5">
        <v>71</v>
      </c>
      <c r="CJ5">
        <v>31</v>
      </c>
      <c r="CK5">
        <v>28</v>
      </c>
      <c r="CL5">
        <v>24</v>
      </c>
      <c r="CM5">
        <v>72</v>
      </c>
      <c r="CN5">
        <v>13</v>
      </c>
      <c r="CO5">
        <v>81</v>
      </c>
      <c r="CP5">
        <v>115</v>
      </c>
      <c r="CQ5">
        <v>115</v>
      </c>
      <c r="CR5">
        <v>29</v>
      </c>
      <c r="CS5">
        <v>9</v>
      </c>
      <c r="CT5">
        <v>54</v>
      </c>
      <c r="CU5">
        <v>105</v>
      </c>
      <c r="CV5">
        <v>59</v>
      </c>
      <c r="CW5">
        <v>91</v>
      </c>
      <c r="CX5">
        <v>79</v>
      </c>
      <c r="CY5">
        <v>79</v>
      </c>
      <c r="CZ5">
        <v>78</v>
      </c>
      <c r="DA5">
        <v>21</v>
      </c>
      <c r="DB5">
        <v>73</v>
      </c>
      <c r="DC5">
        <v>69</v>
      </c>
      <c r="DD5">
        <v>71</v>
      </c>
      <c r="DE5">
        <v>54</v>
      </c>
      <c r="DF5">
        <v>40</v>
      </c>
      <c r="DG5">
        <v>103</v>
      </c>
      <c r="DH5">
        <v>103</v>
      </c>
      <c r="DI5">
        <v>54</v>
      </c>
      <c r="DJ5">
        <v>54</v>
      </c>
      <c r="DK5">
        <v>41</v>
      </c>
      <c r="DL5">
        <v>72</v>
      </c>
      <c r="DM5">
        <v>23</v>
      </c>
      <c r="DN5">
        <v>41</v>
      </c>
      <c r="DO5">
        <v>99</v>
      </c>
      <c r="DP5">
        <v>74</v>
      </c>
      <c r="DQ5">
        <v>49</v>
      </c>
      <c r="DR5">
        <v>79</v>
      </c>
      <c r="DS5">
        <v>116</v>
      </c>
      <c r="DT5">
        <v>27</v>
      </c>
      <c r="DU5">
        <v>27</v>
      </c>
      <c r="DV5">
        <v>70</v>
      </c>
      <c r="DW5">
        <v>70</v>
      </c>
      <c r="DX5">
        <v>74</v>
      </c>
      <c r="DY5">
        <v>79</v>
      </c>
      <c r="DZ5">
        <v>74</v>
      </c>
      <c r="EA5">
        <v>50</v>
      </c>
      <c r="EB5">
        <v>49</v>
      </c>
      <c r="EC5">
        <v>80</v>
      </c>
      <c r="ED5">
        <v>80</v>
      </c>
      <c r="EE5">
        <v>80</v>
      </c>
      <c r="EF5">
        <v>105</v>
      </c>
      <c r="EG5">
        <v>66</v>
      </c>
      <c r="EH5">
        <v>66</v>
      </c>
    </row>
    <row r="6" spans="1:138" x14ac:dyDescent="0.2">
      <c r="A6">
        <v>3</v>
      </c>
      <c r="B6">
        <v>3</v>
      </c>
      <c r="C6">
        <v>15</v>
      </c>
      <c r="D6">
        <v>35</v>
      </c>
      <c r="E6">
        <v>4</v>
      </c>
      <c r="F6">
        <v>11</v>
      </c>
      <c r="G6">
        <v>82</v>
      </c>
      <c r="H6">
        <v>32</v>
      </c>
      <c r="I6">
        <v>30</v>
      </c>
      <c r="J6">
        <v>11</v>
      </c>
      <c r="K6">
        <v>54</v>
      </c>
      <c r="L6">
        <v>18</v>
      </c>
      <c r="M6">
        <v>18</v>
      </c>
      <c r="N6">
        <v>32</v>
      </c>
      <c r="O6">
        <v>32</v>
      </c>
      <c r="P6">
        <v>3</v>
      </c>
      <c r="Q6">
        <v>4</v>
      </c>
      <c r="R6">
        <v>15</v>
      </c>
      <c r="S6">
        <v>16</v>
      </c>
      <c r="T6">
        <v>3</v>
      </c>
      <c r="U6">
        <v>32</v>
      </c>
      <c r="V6">
        <v>95</v>
      </c>
      <c r="W6">
        <v>24</v>
      </c>
      <c r="X6">
        <v>45</v>
      </c>
      <c r="Y6">
        <v>29</v>
      </c>
      <c r="Z6">
        <v>3</v>
      </c>
      <c r="AA6">
        <v>35</v>
      </c>
      <c r="AB6">
        <v>21</v>
      </c>
      <c r="AC6">
        <v>20</v>
      </c>
      <c r="AD6">
        <v>11</v>
      </c>
      <c r="AE6">
        <v>29</v>
      </c>
      <c r="AF6">
        <v>8</v>
      </c>
      <c r="AG6">
        <v>11</v>
      </c>
      <c r="AH6">
        <v>7</v>
      </c>
      <c r="AI6">
        <v>7</v>
      </c>
      <c r="AJ6">
        <v>6</v>
      </c>
      <c r="AK6">
        <v>6</v>
      </c>
      <c r="AL6">
        <v>42</v>
      </c>
      <c r="AM6">
        <v>50</v>
      </c>
      <c r="AN6">
        <v>24</v>
      </c>
      <c r="AO6">
        <v>89</v>
      </c>
      <c r="AP6">
        <v>78</v>
      </c>
      <c r="AQ6">
        <v>89</v>
      </c>
      <c r="AR6">
        <v>78</v>
      </c>
      <c r="AS6">
        <v>31</v>
      </c>
      <c r="AT6">
        <v>9</v>
      </c>
      <c r="AU6">
        <v>90</v>
      </c>
      <c r="AV6">
        <v>90</v>
      </c>
      <c r="AW6">
        <v>54</v>
      </c>
      <c r="AX6">
        <v>33</v>
      </c>
      <c r="AY6">
        <v>78</v>
      </c>
      <c r="AZ6">
        <v>13</v>
      </c>
      <c r="BA6">
        <v>95</v>
      </c>
      <c r="BB6">
        <v>96</v>
      </c>
      <c r="BC6">
        <v>22</v>
      </c>
      <c r="BD6">
        <v>72</v>
      </c>
      <c r="BE6">
        <v>72</v>
      </c>
      <c r="BF6">
        <v>72</v>
      </c>
      <c r="BG6">
        <v>23</v>
      </c>
      <c r="BH6">
        <v>20</v>
      </c>
      <c r="BI6">
        <v>103</v>
      </c>
      <c r="BJ6">
        <v>54</v>
      </c>
      <c r="BK6">
        <v>9</v>
      </c>
      <c r="BL6">
        <v>31</v>
      </c>
      <c r="BM6">
        <v>73</v>
      </c>
      <c r="BN6">
        <v>58</v>
      </c>
      <c r="BO6">
        <v>51</v>
      </c>
      <c r="BP6">
        <v>69</v>
      </c>
      <c r="BQ6">
        <v>74</v>
      </c>
      <c r="BR6">
        <v>21</v>
      </c>
      <c r="BS6">
        <v>59</v>
      </c>
      <c r="BT6">
        <v>73</v>
      </c>
      <c r="BU6">
        <v>62</v>
      </c>
      <c r="BV6">
        <v>95</v>
      </c>
      <c r="BW6">
        <v>73</v>
      </c>
      <c r="BX6">
        <v>73</v>
      </c>
      <c r="BY6">
        <v>115</v>
      </c>
      <c r="BZ6">
        <v>115</v>
      </c>
      <c r="CA6">
        <v>96</v>
      </c>
      <c r="CB6">
        <v>21</v>
      </c>
      <c r="CC6">
        <v>51</v>
      </c>
      <c r="CD6">
        <v>89</v>
      </c>
      <c r="CE6">
        <v>82</v>
      </c>
      <c r="CF6">
        <v>55</v>
      </c>
      <c r="CG6">
        <v>116</v>
      </c>
      <c r="CH6">
        <v>56</v>
      </c>
      <c r="CI6">
        <v>74</v>
      </c>
      <c r="CJ6">
        <v>41</v>
      </c>
      <c r="CK6">
        <v>91</v>
      </c>
      <c r="CL6">
        <v>30</v>
      </c>
      <c r="CM6">
        <v>39</v>
      </c>
      <c r="CN6">
        <v>23</v>
      </c>
      <c r="CO6">
        <v>42</v>
      </c>
      <c r="CP6">
        <v>115</v>
      </c>
      <c r="CQ6">
        <v>54</v>
      </c>
      <c r="CR6">
        <v>5</v>
      </c>
      <c r="CS6">
        <v>29</v>
      </c>
      <c r="CT6">
        <v>54</v>
      </c>
      <c r="CU6">
        <v>66</v>
      </c>
      <c r="CV6">
        <v>28</v>
      </c>
      <c r="CW6">
        <v>55</v>
      </c>
      <c r="CX6">
        <v>79</v>
      </c>
      <c r="CY6">
        <v>71</v>
      </c>
      <c r="CZ6">
        <v>21</v>
      </c>
      <c r="DA6">
        <v>52</v>
      </c>
      <c r="DB6">
        <v>33</v>
      </c>
      <c r="DC6">
        <v>103</v>
      </c>
      <c r="DD6">
        <v>74</v>
      </c>
      <c r="DE6">
        <v>40</v>
      </c>
      <c r="DF6">
        <v>42</v>
      </c>
      <c r="DG6">
        <v>79</v>
      </c>
      <c r="DH6">
        <v>79</v>
      </c>
      <c r="DI6">
        <v>40</v>
      </c>
      <c r="DJ6">
        <v>81</v>
      </c>
      <c r="DK6">
        <v>27</v>
      </c>
      <c r="DL6">
        <v>39</v>
      </c>
      <c r="DM6">
        <v>72</v>
      </c>
      <c r="DN6">
        <v>69</v>
      </c>
      <c r="DO6">
        <v>99</v>
      </c>
      <c r="DP6">
        <v>49</v>
      </c>
      <c r="DQ6">
        <v>105</v>
      </c>
      <c r="DR6">
        <v>71</v>
      </c>
      <c r="DS6">
        <v>115</v>
      </c>
      <c r="DT6">
        <v>79</v>
      </c>
      <c r="DU6">
        <v>103</v>
      </c>
      <c r="DV6">
        <v>70</v>
      </c>
      <c r="DW6">
        <v>99</v>
      </c>
      <c r="DX6">
        <v>64</v>
      </c>
      <c r="DY6">
        <v>71</v>
      </c>
      <c r="DZ6">
        <v>64</v>
      </c>
      <c r="EA6">
        <v>41</v>
      </c>
      <c r="EB6">
        <v>66</v>
      </c>
      <c r="EC6">
        <v>70</v>
      </c>
      <c r="ED6">
        <v>70</v>
      </c>
      <c r="EE6">
        <v>70</v>
      </c>
      <c r="EF6">
        <v>66</v>
      </c>
      <c r="EG6">
        <v>80</v>
      </c>
      <c r="EH6">
        <v>80</v>
      </c>
    </row>
    <row r="7" spans="1:138" x14ac:dyDescent="0.2">
      <c r="A7">
        <v>4</v>
      </c>
      <c r="B7">
        <v>4</v>
      </c>
      <c r="C7">
        <v>35</v>
      </c>
      <c r="D7">
        <v>18</v>
      </c>
      <c r="E7">
        <v>11</v>
      </c>
      <c r="F7">
        <v>5</v>
      </c>
      <c r="G7">
        <v>11</v>
      </c>
      <c r="H7">
        <v>24</v>
      </c>
      <c r="I7">
        <v>13</v>
      </c>
      <c r="J7">
        <v>29</v>
      </c>
      <c r="K7">
        <v>42</v>
      </c>
      <c r="L7">
        <v>9</v>
      </c>
      <c r="M7">
        <v>29</v>
      </c>
      <c r="N7">
        <v>24</v>
      </c>
      <c r="O7">
        <v>24</v>
      </c>
      <c r="P7">
        <v>16</v>
      </c>
      <c r="Q7">
        <v>11</v>
      </c>
      <c r="R7">
        <v>6</v>
      </c>
      <c r="S7">
        <v>9</v>
      </c>
      <c r="T7">
        <v>16</v>
      </c>
      <c r="U7">
        <v>30</v>
      </c>
      <c r="V7">
        <v>20</v>
      </c>
      <c r="W7">
        <v>95</v>
      </c>
      <c r="X7">
        <v>96</v>
      </c>
      <c r="Y7">
        <v>45</v>
      </c>
      <c r="Z7">
        <v>82</v>
      </c>
      <c r="AA7">
        <v>18</v>
      </c>
      <c r="AB7">
        <v>73</v>
      </c>
      <c r="AC7">
        <v>39</v>
      </c>
      <c r="AD7">
        <v>29</v>
      </c>
      <c r="AE7">
        <v>62</v>
      </c>
      <c r="AF7">
        <v>52</v>
      </c>
      <c r="AG7">
        <v>32</v>
      </c>
      <c r="AH7">
        <v>72</v>
      </c>
      <c r="AI7">
        <v>72</v>
      </c>
      <c r="AJ7">
        <v>11</v>
      </c>
      <c r="AK7">
        <v>18</v>
      </c>
      <c r="AL7">
        <v>69</v>
      </c>
      <c r="AM7">
        <v>103</v>
      </c>
      <c r="AN7">
        <v>95</v>
      </c>
      <c r="AO7">
        <v>21</v>
      </c>
      <c r="AP7">
        <v>73</v>
      </c>
      <c r="AQ7">
        <v>21</v>
      </c>
      <c r="AR7">
        <v>73</v>
      </c>
      <c r="AS7">
        <v>69</v>
      </c>
      <c r="AT7">
        <v>32</v>
      </c>
      <c r="AU7">
        <v>54</v>
      </c>
      <c r="AV7">
        <v>54</v>
      </c>
      <c r="AW7">
        <v>31</v>
      </c>
      <c r="AX7">
        <v>28</v>
      </c>
      <c r="AY7">
        <v>73</v>
      </c>
      <c r="AZ7">
        <v>72</v>
      </c>
      <c r="BA7">
        <v>23</v>
      </c>
      <c r="BB7">
        <v>20</v>
      </c>
      <c r="BC7">
        <v>21</v>
      </c>
      <c r="BD7">
        <v>22</v>
      </c>
      <c r="BE7">
        <v>22</v>
      </c>
      <c r="BF7">
        <v>89</v>
      </c>
      <c r="BG7">
        <v>39</v>
      </c>
      <c r="BH7">
        <v>72</v>
      </c>
      <c r="BI7">
        <v>71</v>
      </c>
      <c r="BJ7">
        <v>42</v>
      </c>
      <c r="BK7">
        <v>32</v>
      </c>
      <c r="BL7">
        <v>27</v>
      </c>
      <c r="BM7">
        <v>28</v>
      </c>
      <c r="BN7">
        <v>116</v>
      </c>
      <c r="BO7">
        <v>58</v>
      </c>
      <c r="BP7">
        <v>79</v>
      </c>
      <c r="BQ7">
        <v>49</v>
      </c>
      <c r="BR7">
        <v>73</v>
      </c>
      <c r="BS7">
        <v>55</v>
      </c>
      <c r="BT7">
        <v>51</v>
      </c>
      <c r="BU7">
        <v>96</v>
      </c>
      <c r="BV7">
        <v>23</v>
      </c>
      <c r="BW7">
        <v>51</v>
      </c>
      <c r="BX7">
        <v>59</v>
      </c>
      <c r="BY7">
        <v>54</v>
      </c>
      <c r="BZ7">
        <v>81</v>
      </c>
      <c r="CA7">
        <v>13</v>
      </c>
      <c r="CB7">
        <v>33</v>
      </c>
      <c r="CC7">
        <v>58</v>
      </c>
      <c r="CD7">
        <v>21</v>
      </c>
      <c r="CE7">
        <v>11</v>
      </c>
      <c r="CF7">
        <v>90</v>
      </c>
      <c r="CG7">
        <v>115</v>
      </c>
      <c r="CH7">
        <v>115</v>
      </c>
      <c r="CI7">
        <v>105</v>
      </c>
      <c r="CJ7">
        <v>79</v>
      </c>
      <c r="CK7">
        <v>56</v>
      </c>
      <c r="CL7">
        <v>7</v>
      </c>
      <c r="CM7">
        <v>89</v>
      </c>
      <c r="CN7">
        <v>39</v>
      </c>
      <c r="CO7">
        <v>41</v>
      </c>
      <c r="CP7">
        <v>40</v>
      </c>
      <c r="CQ7">
        <v>40</v>
      </c>
      <c r="CR7">
        <v>24</v>
      </c>
      <c r="CS7">
        <v>62</v>
      </c>
      <c r="CT7">
        <v>42</v>
      </c>
      <c r="CU7">
        <v>70</v>
      </c>
      <c r="CV7">
        <v>56</v>
      </c>
      <c r="CW7">
        <v>116</v>
      </c>
      <c r="CX7">
        <v>64</v>
      </c>
      <c r="CY7">
        <v>64</v>
      </c>
      <c r="CZ7">
        <v>104</v>
      </c>
      <c r="DA7">
        <v>33</v>
      </c>
      <c r="DB7">
        <v>28</v>
      </c>
      <c r="DC7">
        <v>71</v>
      </c>
      <c r="DD7">
        <v>105</v>
      </c>
      <c r="DE7">
        <v>50</v>
      </c>
      <c r="DF7">
        <v>41</v>
      </c>
      <c r="DG7">
        <v>74</v>
      </c>
      <c r="DH7">
        <v>74</v>
      </c>
      <c r="DI7">
        <v>50</v>
      </c>
      <c r="DJ7">
        <v>31</v>
      </c>
      <c r="DK7">
        <v>71</v>
      </c>
      <c r="DL7">
        <v>8</v>
      </c>
      <c r="DM7">
        <v>89</v>
      </c>
      <c r="DN7">
        <v>79</v>
      </c>
      <c r="DO7">
        <v>65</v>
      </c>
      <c r="DP7">
        <v>66</v>
      </c>
      <c r="DQ7">
        <v>70</v>
      </c>
      <c r="DR7">
        <v>49</v>
      </c>
      <c r="DS7">
        <v>54</v>
      </c>
      <c r="DT7">
        <v>74</v>
      </c>
      <c r="DU7">
        <v>74</v>
      </c>
      <c r="DV7">
        <v>65</v>
      </c>
      <c r="DW7">
        <v>65</v>
      </c>
      <c r="DX7">
        <v>66</v>
      </c>
      <c r="DY7">
        <v>49</v>
      </c>
      <c r="DZ7">
        <v>66</v>
      </c>
      <c r="EA7">
        <v>79</v>
      </c>
      <c r="EB7">
        <v>70</v>
      </c>
      <c r="EC7">
        <v>88</v>
      </c>
      <c r="ED7">
        <v>99</v>
      </c>
      <c r="EE7">
        <v>88</v>
      </c>
      <c r="EF7">
        <v>70</v>
      </c>
      <c r="EG7">
        <v>99</v>
      </c>
      <c r="EH7">
        <v>99</v>
      </c>
    </row>
    <row r="8" spans="1:138" x14ac:dyDescent="0.2">
      <c r="A8">
        <v>3</v>
      </c>
      <c r="B8">
        <v>3</v>
      </c>
      <c r="C8">
        <v>19</v>
      </c>
      <c r="D8">
        <v>35</v>
      </c>
      <c r="E8">
        <v>82</v>
      </c>
      <c r="F8">
        <v>11</v>
      </c>
      <c r="G8">
        <v>6</v>
      </c>
      <c r="H8">
        <v>5</v>
      </c>
      <c r="I8">
        <v>30</v>
      </c>
      <c r="J8">
        <v>18</v>
      </c>
      <c r="K8">
        <v>54</v>
      </c>
      <c r="L8">
        <v>16</v>
      </c>
      <c r="M8">
        <v>18</v>
      </c>
      <c r="N8">
        <v>32</v>
      </c>
      <c r="O8">
        <v>32</v>
      </c>
      <c r="P8">
        <v>3</v>
      </c>
      <c r="Q8">
        <v>4</v>
      </c>
      <c r="R8">
        <v>15</v>
      </c>
      <c r="S8">
        <v>4</v>
      </c>
      <c r="T8">
        <v>3</v>
      </c>
      <c r="U8">
        <v>32</v>
      </c>
      <c r="V8">
        <v>96</v>
      </c>
      <c r="W8">
        <v>24</v>
      </c>
      <c r="X8">
        <v>32</v>
      </c>
      <c r="Y8">
        <v>9</v>
      </c>
      <c r="Z8">
        <v>15</v>
      </c>
      <c r="AA8">
        <v>3</v>
      </c>
      <c r="AB8">
        <v>21</v>
      </c>
      <c r="AC8">
        <v>20</v>
      </c>
      <c r="AD8">
        <v>11</v>
      </c>
      <c r="AE8">
        <v>29</v>
      </c>
      <c r="AF8">
        <v>89</v>
      </c>
      <c r="AG8">
        <v>11</v>
      </c>
      <c r="AH8">
        <v>7</v>
      </c>
      <c r="AI8">
        <v>95</v>
      </c>
      <c r="AJ8">
        <v>35</v>
      </c>
      <c r="AK8">
        <v>35</v>
      </c>
      <c r="AL8">
        <v>42</v>
      </c>
      <c r="AM8">
        <v>50</v>
      </c>
      <c r="AN8">
        <v>62</v>
      </c>
      <c r="AO8">
        <v>89</v>
      </c>
      <c r="AP8">
        <v>78</v>
      </c>
      <c r="AQ8">
        <v>89</v>
      </c>
      <c r="AR8">
        <v>8</v>
      </c>
      <c r="AS8">
        <v>42</v>
      </c>
      <c r="AT8">
        <v>11</v>
      </c>
      <c r="AU8">
        <v>116</v>
      </c>
      <c r="AV8">
        <v>90</v>
      </c>
      <c r="AW8">
        <v>54</v>
      </c>
      <c r="AX8">
        <v>73</v>
      </c>
      <c r="AY8">
        <v>8</v>
      </c>
      <c r="AZ8">
        <v>7</v>
      </c>
      <c r="BA8">
        <v>95</v>
      </c>
      <c r="BB8">
        <v>96</v>
      </c>
      <c r="BC8">
        <v>22</v>
      </c>
      <c r="BD8">
        <v>23</v>
      </c>
      <c r="BE8">
        <v>72</v>
      </c>
      <c r="BF8">
        <v>72</v>
      </c>
      <c r="BG8">
        <v>23</v>
      </c>
      <c r="BH8">
        <v>13</v>
      </c>
      <c r="BI8">
        <v>27</v>
      </c>
      <c r="BJ8">
        <v>54</v>
      </c>
      <c r="BK8">
        <v>9</v>
      </c>
      <c r="BL8">
        <v>31</v>
      </c>
      <c r="BM8">
        <v>73</v>
      </c>
      <c r="BN8">
        <v>58</v>
      </c>
      <c r="BO8">
        <v>33</v>
      </c>
      <c r="BP8">
        <v>41</v>
      </c>
      <c r="BQ8">
        <v>71</v>
      </c>
      <c r="BR8">
        <v>78</v>
      </c>
      <c r="BS8">
        <v>51</v>
      </c>
      <c r="BT8">
        <v>52</v>
      </c>
      <c r="BU8">
        <v>45</v>
      </c>
      <c r="BV8">
        <v>95</v>
      </c>
      <c r="BW8">
        <v>73</v>
      </c>
      <c r="BX8">
        <v>73</v>
      </c>
      <c r="BY8">
        <v>115</v>
      </c>
      <c r="BZ8">
        <v>115</v>
      </c>
      <c r="CA8">
        <v>30</v>
      </c>
      <c r="CB8">
        <v>21</v>
      </c>
      <c r="CC8">
        <v>51</v>
      </c>
      <c r="CD8">
        <v>22</v>
      </c>
      <c r="CE8">
        <v>6</v>
      </c>
      <c r="CF8">
        <v>55</v>
      </c>
      <c r="CG8">
        <v>56</v>
      </c>
      <c r="CH8">
        <v>55</v>
      </c>
      <c r="CI8">
        <v>74</v>
      </c>
      <c r="CJ8">
        <v>50</v>
      </c>
      <c r="CK8">
        <v>28</v>
      </c>
      <c r="CL8">
        <v>24</v>
      </c>
      <c r="CM8">
        <v>72</v>
      </c>
      <c r="CN8">
        <v>20</v>
      </c>
      <c r="CO8">
        <v>40</v>
      </c>
      <c r="CP8">
        <v>115</v>
      </c>
      <c r="CQ8">
        <v>115</v>
      </c>
      <c r="CR8">
        <v>29</v>
      </c>
      <c r="CS8">
        <v>29</v>
      </c>
      <c r="CT8">
        <v>54</v>
      </c>
      <c r="CU8">
        <v>66</v>
      </c>
      <c r="CV8">
        <v>28</v>
      </c>
      <c r="CW8">
        <v>58</v>
      </c>
      <c r="CX8">
        <v>102</v>
      </c>
      <c r="CY8">
        <v>79</v>
      </c>
      <c r="CZ8">
        <v>21</v>
      </c>
      <c r="DA8">
        <v>21</v>
      </c>
      <c r="DB8">
        <v>33</v>
      </c>
      <c r="DC8">
        <v>103</v>
      </c>
      <c r="DD8">
        <v>74</v>
      </c>
      <c r="DE8">
        <v>81</v>
      </c>
      <c r="DF8">
        <v>42</v>
      </c>
      <c r="DG8">
        <v>79</v>
      </c>
      <c r="DH8">
        <v>79</v>
      </c>
      <c r="DI8">
        <v>40</v>
      </c>
      <c r="DJ8">
        <v>54</v>
      </c>
      <c r="DK8">
        <v>69</v>
      </c>
      <c r="DL8">
        <v>39</v>
      </c>
      <c r="DM8">
        <v>72</v>
      </c>
      <c r="DN8">
        <v>69</v>
      </c>
      <c r="DO8">
        <v>99</v>
      </c>
      <c r="DP8">
        <v>64</v>
      </c>
      <c r="DQ8">
        <v>105</v>
      </c>
      <c r="DR8">
        <v>71</v>
      </c>
      <c r="DS8">
        <v>90</v>
      </c>
      <c r="DT8">
        <v>103</v>
      </c>
      <c r="DU8">
        <v>103</v>
      </c>
      <c r="DV8">
        <v>70</v>
      </c>
      <c r="DW8">
        <v>99</v>
      </c>
      <c r="DX8">
        <v>64</v>
      </c>
      <c r="DY8">
        <v>71</v>
      </c>
      <c r="DZ8">
        <v>74</v>
      </c>
      <c r="EA8">
        <v>41</v>
      </c>
      <c r="EB8">
        <v>105</v>
      </c>
      <c r="EC8">
        <v>70</v>
      </c>
      <c r="ED8">
        <v>80</v>
      </c>
      <c r="EE8">
        <v>70</v>
      </c>
      <c r="EF8">
        <v>66</v>
      </c>
      <c r="EG8">
        <v>80</v>
      </c>
      <c r="EH8">
        <v>80</v>
      </c>
    </row>
    <row r="9" spans="1:138" x14ac:dyDescent="0.2">
      <c r="A9">
        <v>11</v>
      </c>
      <c r="B9">
        <v>9</v>
      </c>
      <c r="C9">
        <v>11</v>
      </c>
      <c r="D9">
        <v>29</v>
      </c>
      <c r="E9">
        <v>32</v>
      </c>
      <c r="F9">
        <v>24</v>
      </c>
      <c r="G9">
        <v>5</v>
      </c>
      <c r="H9">
        <v>7</v>
      </c>
      <c r="I9">
        <v>72</v>
      </c>
      <c r="J9">
        <v>62</v>
      </c>
      <c r="K9">
        <v>41</v>
      </c>
      <c r="L9">
        <v>45</v>
      </c>
      <c r="M9">
        <v>62</v>
      </c>
      <c r="N9">
        <v>7</v>
      </c>
      <c r="O9">
        <v>7</v>
      </c>
      <c r="P9">
        <v>9</v>
      </c>
      <c r="Q9">
        <v>32</v>
      </c>
      <c r="R9">
        <v>11</v>
      </c>
      <c r="S9">
        <v>32</v>
      </c>
      <c r="T9">
        <v>9</v>
      </c>
      <c r="U9">
        <v>13</v>
      </c>
      <c r="V9">
        <v>39</v>
      </c>
      <c r="W9">
        <v>72</v>
      </c>
      <c r="X9">
        <v>20</v>
      </c>
      <c r="Y9">
        <v>96</v>
      </c>
      <c r="Z9">
        <v>11</v>
      </c>
      <c r="AA9">
        <v>29</v>
      </c>
      <c r="AB9">
        <v>28</v>
      </c>
      <c r="AC9">
        <v>8</v>
      </c>
      <c r="AD9">
        <v>24</v>
      </c>
      <c r="AE9">
        <v>95</v>
      </c>
      <c r="AF9">
        <v>51</v>
      </c>
      <c r="AG9">
        <v>24</v>
      </c>
      <c r="AH9">
        <v>89</v>
      </c>
      <c r="AI9">
        <v>22</v>
      </c>
      <c r="AJ9">
        <v>29</v>
      </c>
      <c r="AK9">
        <v>29</v>
      </c>
      <c r="AL9">
        <v>79</v>
      </c>
      <c r="AM9">
        <v>74</v>
      </c>
      <c r="AN9">
        <v>23</v>
      </c>
      <c r="AO9">
        <v>33</v>
      </c>
      <c r="AP9">
        <v>59</v>
      </c>
      <c r="AQ9">
        <v>33</v>
      </c>
      <c r="AR9">
        <v>51</v>
      </c>
      <c r="AS9">
        <v>71</v>
      </c>
      <c r="AT9">
        <v>30</v>
      </c>
      <c r="AU9">
        <v>42</v>
      </c>
      <c r="AV9">
        <v>42</v>
      </c>
      <c r="AW9">
        <v>27</v>
      </c>
      <c r="AX9">
        <v>56</v>
      </c>
      <c r="AY9">
        <v>59</v>
      </c>
      <c r="AZ9">
        <v>89</v>
      </c>
      <c r="BA9">
        <v>39</v>
      </c>
      <c r="BB9">
        <v>39</v>
      </c>
      <c r="BC9">
        <v>73</v>
      </c>
      <c r="BD9">
        <v>21</v>
      </c>
      <c r="BE9">
        <v>21</v>
      </c>
      <c r="BF9">
        <v>21</v>
      </c>
      <c r="BG9">
        <v>78</v>
      </c>
      <c r="BH9">
        <v>89</v>
      </c>
      <c r="BI9">
        <v>49</v>
      </c>
      <c r="BJ9">
        <v>69</v>
      </c>
      <c r="BK9">
        <v>96</v>
      </c>
      <c r="BL9">
        <v>71</v>
      </c>
      <c r="BM9">
        <v>55</v>
      </c>
      <c r="BN9">
        <v>54</v>
      </c>
      <c r="BO9">
        <v>116</v>
      </c>
      <c r="BP9">
        <v>64</v>
      </c>
      <c r="BQ9">
        <v>80</v>
      </c>
      <c r="BR9">
        <v>28</v>
      </c>
      <c r="BS9">
        <v>90</v>
      </c>
      <c r="BT9">
        <v>58</v>
      </c>
      <c r="BU9">
        <v>20</v>
      </c>
      <c r="BV9">
        <v>22</v>
      </c>
      <c r="BW9">
        <v>55</v>
      </c>
      <c r="BX9">
        <v>55</v>
      </c>
      <c r="BY9">
        <v>31</v>
      </c>
      <c r="BZ9">
        <v>50</v>
      </c>
      <c r="CA9">
        <v>72</v>
      </c>
      <c r="CB9">
        <v>91</v>
      </c>
      <c r="CC9">
        <v>116</v>
      </c>
      <c r="CD9">
        <v>33</v>
      </c>
      <c r="CE9">
        <v>5</v>
      </c>
      <c r="CF9">
        <v>54</v>
      </c>
      <c r="CG9">
        <v>40</v>
      </c>
      <c r="CH9">
        <v>54</v>
      </c>
      <c r="CI9">
        <v>70</v>
      </c>
      <c r="CJ9">
        <v>74</v>
      </c>
      <c r="CK9">
        <v>115</v>
      </c>
      <c r="CL9">
        <v>72</v>
      </c>
      <c r="CM9">
        <v>52</v>
      </c>
      <c r="CN9">
        <v>78</v>
      </c>
      <c r="CO9">
        <v>79</v>
      </c>
      <c r="CP9">
        <v>50</v>
      </c>
      <c r="CQ9">
        <v>41</v>
      </c>
      <c r="CR9">
        <v>95</v>
      </c>
      <c r="CS9">
        <v>95</v>
      </c>
      <c r="CT9">
        <v>69</v>
      </c>
      <c r="CU9">
        <v>65</v>
      </c>
      <c r="CV9">
        <v>115</v>
      </c>
      <c r="CW9">
        <v>54</v>
      </c>
      <c r="CX9">
        <v>66</v>
      </c>
      <c r="CY9">
        <v>66</v>
      </c>
      <c r="CZ9">
        <v>28</v>
      </c>
      <c r="DA9">
        <v>58</v>
      </c>
      <c r="DB9">
        <v>56</v>
      </c>
      <c r="DC9">
        <v>49</v>
      </c>
      <c r="DD9">
        <v>70</v>
      </c>
      <c r="DE9">
        <v>103</v>
      </c>
      <c r="DF9">
        <v>79</v>
      </c>
      <c r="DG9">
        <v>105</v>
      </c>
      <c r="DH9">
        <v>66</v>
      </c>
      <c r="DI9">
        <v>79</v>
      </c>
      <c r="DJ9">
        <v>103</v>
      </c>
      <c r="DK9">
        <v>49</v>
      </c>
      <c r="DL9">
        <v>73</v>
      </c>
      <c r="DM9">
        <v>21</v>
      </c>
      <c r="DN9">
        <v>64</v>
      </c>
      <c r="DO9">
        <v>85</v>
      </c>
      <c r="DP9">
        <v>99</v>
      </c>
      <c r="DQ9">
        <v>88</v>
      </c>
      <c r="DR9">
        <v>80</v>
      </c>
      <c r="DS9">
        <v>31</v>
      </c>
      <c r="DT9">
        <v>105</v>
      </c>
      <c r="DU9">
        <v>105</v>
      </c>
      <c r="DV9">
        <v>83</v>
      </c>
      <c r="DW9">
        <v>85</v>
      </c>
      <c r="DX9">
        <v>70</v>
      </c>
      <c r="DY9">
        <v>80</v>
      </c>
      <c r="DZ9">
        <v>70</v>
      </c>
      <c r="EA9">
        <v>74</v>
      </c>
      <c r="EB9">
        <v>88</v>
      </c>
      <c r="EC9">
        <v>83</v>
      </c>
      <c r="ED9">
        <v>83</v>
      </c>
      <c r="EE9">
        <v>83</v>
      </c>
      <c r="EF9">
        <v>65</v>
      </c>
      <c r="EG9">
        <v>65</v>
      </c>
      <c r="EH9">
        <v>65</v>
      </c>
    </row>
    <row r="10" spans="1:138" x14ac:dyDescent="0.2">
      <c r="A10">
        <v>45</v>
      </c>
      <c r="B10">
        <v>45</v>
      </c>
      <c r="C10">
        <v>5</v>
      </c>
      <c r="D10">
        <v>24</v>
      </c>
      <c r="E10">
        <v>30</v>
      </c>
      <c r="F10">
        <v>13</v>
      </c>
      <c r="G10">
        <v>30</v>
      </c>
      <c r="H10">
        <v>72</v>
      </c>
      <c r="I10">
        <v>8</v>
      </c>
      <c r="J10">
        <v>7</v>
      </c>
      <c r="K10">
        <v>71</v>
      </c>
      <c r="L10">
        <v>95</v>
      </c>
      <c r="M10">
        <v>95</v>
      </c>
      <c r="N10">
        <v>39</v>
      </c>
      <c r="O10">
        <v>39</v>
      </c>
      <c r="P10">
        <v>62</v>
      </c>
      <c r="Q10">
        <v>96</v>
      </c>
      <c r="R10">
        <v>32</v>
      </c>
      <c r="S10">
        <v>96</v>
      </c>
      <c r="T10">
        <v>62</v>
      </c>
      <c r="U10">
        <v>39</v>
      </c>
      <c r="V10">
        <v>78</v>
      </c>
      <c r="W10">
        <v>89</v>
      </c>
      <c r="X10">
        <v>39</v>
      </c>
      <c r="Y10">
        <v>23</v>
      </c>
      <c r="Z10">
        <v>32</v>
      </c>
      <c r="AA10">
        <v>62</v>
      </c>
      <c r="AB10">
        <v>116</v>
      </c>
      <c r="AC10">
        <v>73</v>
      </c>
      <c r="AD10">
        <v>7</v>
      </c>
      <c r="AE10">
        <v>23</v>
      </c>
      <c r="AF10">
        <v>55</v>
      </c>
      <c r="AG10">
        <v>13</v>
      </c>
      <c r="AH10">
        <v>34</v>
      </c>
      <c r="AI10">
        <v>21</v>
      </c>
      <c r="AJ10">
        <v>24</v>
      </c>
      <c r="AK10">
        <v>24</v>
      </c>
      <c r="AL10">
        <v>49</v>
      </c>
      <c r="AM10">
        <v>105</v>
      </c>
      <c r="AN10">
        <v>22</v>
      </c>
      <c r="AO10">
        <v>58</v>
      </c>
      <c r="AP10">
        <v>56</v>
      </c>
      <c r="AQ10">
        <v>58</v>
      </c>
      <c r="AR10">
        <v>55</v>
      </c>
      <c r="AS10">
        <v>49</v>
      </c>
      <c r="AT10">
        <v>20</v>
      </c>
      <c r="AU10">
        <v>27</v>
      </c>
      <c r="AV10">
        <v>27</v>
      </c>
      <c r="AW10">
        <v>74</v>
      </c>
      <c r="AX10">
        <v>115</v>
      </c>
      <c r="AY10">
        <v>55</v>
      </c>
      <c r="AZ10">
        <v>52</v>
      </c>
      <c r="BA10">
        <v>21</v>
      </c>
      <c r="BB10">
        <v>78</v>
      </c>
      <c r="BC10">
        <v>91</v>
      </c>
      <c r="BD10">
        <v>33</v>
      </c>
      <c r="BE10">
        <v>33</v>
      </c>
      <c r="BF10">
        <v>51</v>
      </c>
      <c r="BG10">
        <v>33</v>
      </c>
      <c r="BH10">
        <v>73</v>
      </c>
      <c r="BI10">
        <v>70</v>
      </c>
      <c r="BJ10">
        <v>71</v>
      </c>
      <c r="BK10">
        <v>20</v>
      </c>
      <c r="BL10">
        <v>105</v>
      </c>
      <c r="BM10">
        <v>115</v>
      </c>
      <c r="BN10">
        <v>42</v>
      </c>
      <c r="BO10">
        <v>54</v>
      </c>
      <c r="BP10">
        <v>66</v>
      </c>
      <c r="BQ10">
        <v>88</v>
      </c>
      <c r="BR10">
        <v>56</v>
      </c>
      <c r="BS10">
        <v>54</v>
      </c>
      <c r="BT10">
        <v>90</v>
      </c>
      <c r="BU10">
        <v>22</v>
      </c>
      <c r="BV10">
        <v>21</v>
      </c>
      <c r="BW10">
        <v>90</v>
      </c>
      <c r="BX10">
        <v>115</v>
      </c>
      <c r="BY10">
        <v>103</v>
      </c>
      <c r="BZ10">
        <v>79</v>
      </c>
      <c r="CA10">
        <v>8</v>
      </c>
      <c r="CB10">
        <v>116</v>
      </c>
      <c r="CC10">
        <v>54</v>
      </c>
      <c r="CD10">
        <v>91</v>
      </c>
      <c r="CE10">
        <v>30</v>
      </c>
      <c r="CF10">
        <v>31</v>
      </c>
      <c r="CG10">
        <v>41</v>
      </c>
      <c r="CH10">
        <v>50</v>
      </c>
      <c r="CI10">
        <v>65</v>
      </c>
      <c r="CJ10">
        <v>66</v>
      </c>
      <c r="CK10">
        <v>40</v>
      </c>
      <c r="CL10">
        <v>89</v>
      </c>
      <c r="CM10">
        <v>59</v>
      </c>
      <c r="CN10">
        <v>73</v>
      </c>
      <c r="CO10">
        <v>64</v>
      </c>
      <c r="CP10">
        <v>79</v>
      </c>
      <c r="CQ10">
        <v>79</v>
      </c>
      <c r="CR10">
        <v>72</v>
      </c>
      <c r="CS10">
        <v>72</v>
      </c>
      <c r="CT10">
        <v>71</v>
      </c>
      <c r="CU10">
        <v>85</v>
      </c>
      <c r="CV10">
        <v>40</v>
      </c>
      <c r="CW10">
        <v>31</v>
      </c>
      <c r="CX10">
        <v>99</v>
      </c>
      <c r="CY10">
        <v>99</v>
      </c>
      <c r="CZ10">
        <v>116</v>
      </c>
      <c r="DA10">
        <v>90</v>
      </c>
      <c r="DB10">
        <v>115</v>
      </c>
      <c r="DC10">
        <v>70</v>
      </c>
      <c r="DD10">
        <v>88</v>
      </c>
      <c r="DE10">
        <v>74</v>
      </c>
      <c r="DF10">
        <v>64</v>
      </c>
      <c r="DG10">
        <v>70</v>
      </c>
      <c r="DH10">
        <v>99</v>
      </c>
      <c r="DI10">
        <v>64</v>
      </c>
      <c r="DJ10">
        <v>74</v>
      </c>
      <c r="DK10">
        <v>80</v>
      </c>
      <c r="DL10">
        <v>59</v>
      </c>
      <c r="DM10">
        <v>51</v>
      </c>
      <c r="DN10">
        <v>80</v>
      </c>
      <c r="DO10">
        <v>46</v>
      </c>
      <c r="DP10">
        <v>65</v>
      </c>
      <c r="DQ10">
        <v>83</v>
      </c>
      <c r="DR10">
        <v>99</v>
      </c>
      <c r="DS10">
        <v>103</v>
      </c>
      <c r="DT10">
        <v>70</v>
      </c>
      <c r="DU10">
        <v>70</v>
      </c>
      <c r="DV10">
        <v>46</v>
      </c>
      <c r="DW10">
        <v>46</v>
      </c>
      <c r="DX10">
        <v>65</v>
      </c>
      <c r="DY10">
        <v>88</v>
      </c>
      <c r="DZ10">
        <v>65</v>
      </c>
      <c r="EA10">
        <v>66</v>
      </c>
      <c r="EB10">
        <v>85</v>
      </c>
      <c r="EC10">
        <v>46</v>
      </c>
      <c r="ED10">
        <v>85</v>
      </c>
      <c r="EE10">
        <v>46</v>
      </c>
      <c r="EF10">
        <v>85</v>
      </c>
      <c r="EG10">
        <v>85</v>
      </c>
      <c r="EH10">
        <v>85</v>
      </c>
    </row>
    <row r="11" spans="1:138" x14ac:dyDescent="0.2">
      <c r="A11">
        <v>6</v>
      </c>
      <c r="B11">
        <v>82</v>
      </c>
      <c r="C11">
        <v>3</v>
      </c>
      <c r="D11">
        <v>16</v>
      </c>
      <c r="E11">
        <v>11</v>
      </c>
      <c r="F11">
        <v>29</v>
      </c>
      <c r="G11">
        <v>18</v>
      </c>
      <c r="H11">
        <v>62</v>
      </c>
      <c r="I11">
        <v>7</v>
      </c>
      <c r="J11">
        <v>9</v>
      </c>
      <c r="K11">
        <v>40</v>
      </c>
      <c r="L11">
        <v>12</v>
      </c>
      <c r="M11">
        <v>9</v>
      </c>
      <c r="N11">
        <v>24</v>
      </c>
      <c r="O11">
        <v>24</v>
      </c>
      <c r="P11">
        <v>4</v>
      </c>
      <c r="Q11">
        <v>11</v>
      </c>
      <c r="R11">
        <v>35</v>
      </c>
      <c r="S11">
        <v>11</v>
      </c>
      <c r="T11">
        <v>82</v>
      </c>
      <c r="U11">
        <v>24</v>
      </c>
      <c r="V11">
        <v>13</v>
      </c>
      <c r="W11">
        <v>95</v>
      </c>
      <c r="X11">
        <v>24</v>
      </c>
      <c r="Y11">
        <v>32</v>
      </c>
      <c r="Z11">
        <v>26</v>
      </c>
      <c r="AA11">
        <v>4</v>
      </c>
      <c r="AB11">
        <v>73</v>
      </c>
      <c r="AC11">
        <v>72</v>
      </c>
      <c r="AD11">
        <v>29</v>
      </c>
      <c r="AE11">
        <v>32</v>
      </c>
      <c r="AF11">
        <v>21</v>
      </c>
      <c r="AG11">
        <v>29</v>
      </c>
      <c r="AH11">
        <v>23</v>
      </c>
      <c r="AI11">
        <v>23</v>
      </c>
      <c r="AJ11">
        <v>18</v>
      </c>
      <c r="AK11">
        <v>16</v>
      </c>
      <c r="AL11">
        <v>41</v>
      </c>
      <c r="AM11">
        <v>27</v>
      </c>
      <c r="AN11">
        <v>96</v>
      </c>
      <c r="AO11">
        <v>21</v>
      </c>
      <c r="AP11">
        <v>52</v>
      </c>
      <c r="AQ11">
        <v>21</v>
      </c>
      <c r="AR11">
        <v>21</v>
      </c>
      <c r="AS11">
        <v>41</v>
      </c>
      <c r="AT11">
        <v>5</v>
      </c>
      <c r="AU11">
        <v>115</v>
      </c>
      <c r="AV11">
        <v>54</v>
      </c>
      <c r="AW11">
        <v>42</v>
      </c>
      <c r="AX11">
        <v>59</v>
      </c>
      <c r="AY11">
        <v>52</v>
      </c>
      <c r="AZ11">
        <v>72</v>
      </c>
      <c r="BA11">
        <v>20</v>
      </c>
      <c r="BB11">
        <v>7</v>
      </c>
      <c r="BC11">
        <v>78</v>
      </c>
      <c r="BD11">
        <v>39</v>
      </c>
      <c r="BE11">
        <v>39</v>
      </c>
      <c r="BF11">
        <v>22</v>
      </c>
      <c r="BG11">
        <v>39</v>
      </c>
      <c r="BH11">
        <v>72</v>
      </c>
      <c r="BI11">
        <v>79</v>
      </c>
      <c r="BJ11">
        <v>40</v>
      </c>
      <c r="BK11">
        <v>32</v>
      </c>
      <c r="BL11">
        <v>69</v>
      </c>
      <c r="BM11">
        <v>51</v>
      </c>
      <c r="BN11">
        <v>56</v>
      </c>
      <c r="BO11">
        <v>28</v>
      </c>
      <c r="BP11">
        <v>79</v>
      </c>
      <c r="BQ11">
        <v>49</v>
      </c>
      <c r="BR11">
        <v>73</v>
      </c>
      <c r="BS11">
        <v>58</v>
      </c>
      <c r="BT11">
        <v>33</v>
      </c>
      <c r="BU11">
        <v>30</v>
      </c>
      <c r="BV11">
        <v>20</v>
      </c>
      <c r="BW11">
        <v>33</v>
      </c>
      <c r="BX11">
        <v>51</v>
      </c>
      <c r="BY11">
        <v>54</v>
      </c>
      <c r="BZ11">
        <v>54</v>
      </c>
      <c r="CA11">
        <v>7</v>
      </c>
      <c r="CB11">
        <v>73</v>
      </c>
      <c r="CC11">
        <v>91</v>
      </c>
      <c r="CD11">
        <v>78</v>
      </c>
      <c r="CE11">
        <v>18</v>
      </c>
      <c r="CF11">
        <v>116</v>
      </c>
      <c r="CG11">
        <v>115</v>
      </c>
      <c r="CH11">
        <v>90</v>
      </c>
      <c r="CI11">
        <v>49</v>
      </c>
      <c r="CJ11">
        <v>103</v>
      </c>
      <c r="CK11">
        <v>55</v>
      </c>
      <c r="CL11">
        <v>95</v>
      </c>
      <c r="CM11">
        <v>89</v>
      </c>
      <c r="CN11">
        <v>72</v>
      </c>
      <c r="CO11">
        <v>50</v>
      </c>
      <c r="CP11">
        <v>54</v>
      </c>
      <c r="CQ11">
        <v>81</v>
      </c>
      <c r="CR11">
        <v>62</v>
      </c>
      <c r="CS11">
        <v>45</v>
      </c>
      <c r="CT11">
        <v>42</v>
      </c>
      <c r="CU11">
        <v>70</v>
      </c>
      <c r="CV11">
        <v>55</v>
      </c>
      <c r="CW11">
        <v>116</v>
      </c>
      <c r="CX11">
        <v>74</v>
      </c>
      <c r="CY11">
        <v>74</v>
      </c>
      <c r="CZ11">
        <v>73</v>
      </c>
      <c r="DA11">
        <v>33</v>
      </c>
      <c r="DB11">
        <v>28</v>
      </c>
      <c r="DC11">
        <v>71</v>
      </c>
      <c r="DD11">
        <v>49</v>
      </c>
      <c r="DE11">
        <v>31</v>
      </c>
      <c r="DF11">
        <v>50</v>
      </c>
      <c r="DG11">
        <v>71</v>
      </c>
      <c r="DH11">
        <v>74</v>
      </c>
      <c r="DI11">
        <v>31</v>
      </c>
      <c r="DJ11">
        <v>42</v>
      </c>
      <c r="DK11">
        <v>79</v>
      </c>
      <c r="DL11">
        <v>89</v>
      </c>
      <c r="DM11">
        <v>22</v>
      </c>
      <c r="DN11">
        <v>79</v>
      </c>
      <c r="DO11">
        <v>65</v>
      </c>
      <c r="DP11">
        <v>66</v>
      </c>
      <c r="DQ11">
        <v>80</v>
      </c>
      <c r="DR11">
        <v>64</v>
      </c>
      <c r="DS11">
        <v>54</v>
      </c>
      <c r="DT11">
        <v>71</v>
      </c>
      <c r="DU11">
        <v>71</v>
      </c>
      <c r="DV11">
        <v>88</v>
      </c>
      <c r="DW11">
        <v>65</v>
      </c>
      <c r="DX11">
        <v>105</v>
      </c>
      <c r="DY11">
        <v>64</v>
      </c>
      <c r="DZ11">
        <v>105</v>
      </c>
      <c r="EA11">
        <v>103</v>
      </c>
      <c r="EB11">
        <v>80</v>
      </c>
      <c r="EC11">
        <v>99</v>
      </c>
      <c r="ED11">
        <v>99</v>
      </c>
      <c r="EE11">
        <v>99</v>
      </c>
      <c r="EF11">
        <v>70</v>
      </c>
      <c r="EG11">
        <v>70</v>
      </c>
      <c r="EH11">
        <v>99</v>
      </c>
    </row>
    <row r="12" spans="1:138" x14ac:dyDescent="0.2">
      <c r="A12">
        <v>90</v>
      </c>
      <c r="B12">
        <v>90</v>
      </c>
      <c r="C12">
        <v>116</v>
      </c>
      <c r="D12">
        <v>115</v>
      </c>
      <c r="E12">
        <v>54</v>
      </c>
      <c r="F12">
        <v>42</v>
      </c>
      <c r="G12">
        <v>54</v>
      </c>
      <c r="H12">
        <v>41</v>
      </c>
      <c r="I12">
        <v>71</v>
      </c>
      <c r="J12">
        <v>40</v>
      </c>
      <c r="K12">
        <v>10</v>
      </c>
      <c r="L12">
        <v>54</v>
      </c>
      <c r="M12">
        <v>81</v>
      </c>
      <c r="N12">
        <v>69</v>
      </c>
      <c r="O12">
        <v>69</v>
      </c>
      <c r="P12">
        <v>115</v>
      </c>
      <c r="Q12">
        <v>54</v>
      </c>
      <c r="R12">
        <v>116</v>
      </c>
      <c r="S12">
        <v>54</v>
      </c>
      <c r="T12">
        <v>90</v>
      </c>
      <c r="U12">
        <v>69</v>
      </c>
      <c r="V12">
        <v>71</v>
      </c>
      <c r="W12">
        <v>79</v>
      </c>
      <c r="X12">
        <v>27</v>
      </c>
      <c r="Y12">
        <v>31</v>
      </c>
      <c r="Z12">
        <v>116</v>
      </c>
      <c r="AA12">
        <v>115</v>
      </c>
      <c r="AB12">
        <v>88</v>
      </c>
      <c r="AC12">
        <v>49</v>
      </c>
      <c r="AD12">
        <v>40</v>
      </c>
      <c r="AE12">
        <v>50</v>
      </c>
      <c r="AF12">
        <v>99</v>
      </c>
      <c r="AG12">
        <v>42</v>
      </c>
      <c r="AH12">
        <v>64</v>
      </c>
      <c r="AI12">
        <v>74</v>
      </c>
      <c r="AJ12">
        <v>115</v>
      </c>
      <c r="AK12">
        <v>115</v>
      </c>
      <c r="AL12">
        <v>113</v>
      </c>
      <c r="AM12">
        <v>92</v>
      </c>
      <c r="AN12">
        <v>79</v>
      </c>
      <c r="AO12">
        <v>70</v>
      </c>
      <c r="AP12">
        <v>99</v>
      </c>
      <c r="AQ12">
        <v>99</v>
      </c>
      <c r="AR12">
        <v>99</v>
      </c>
      <c r="AS12">
        <v>108</v>
      </c>
      <c r="AT12">
        <v>42</v>
      </c>
      <c r="AU12">
        <v>76</v>
      </c>
      <c r="AV12">
        <v>93</v>
      </c>
      <c r="AW12">
        <v>97</v>
      </c>
      <c r="AX12">
        <v>83</v>
      </c>
      <c r="AY12">
        <v>99</v>
      </c>
      <c r="AZ12">
        <v>64</v>
      </c>
      <c r="BA12">
        <v>74</v>
      </c>
      <c r="BB12">
        <v>71</v>
      </c>
      <c r="BC12">
        <v>70</v>
      </c>
      <c r="BD12">
        <v>105</v>
      </c>
      <c r="BE12">
        <v>66</v>
      </c>
      <c r="BF12">
        <v>66</v>
      </c>
      <c r="BG12">
        <v>105</v>
      </c>
      <c r="BH12">
        <v>49</v>
      </c>
      <c r="BI12">
        <v>44</v>
      </c>
      <c r="BJ12">
        <v>10</v>
      </c>
      <c r="BK12">
        <v>31</v>
      </c>
      <c r="BL12">
        <v>112</v>
      </c>
      <c r="BM12">
        <v>83</v>
      </c>
      <c r="BN12">
        <v>46</v>
      </c>
      <c r="BO12">
        <v>85</v>
      </c>
      <c r="BP12">
        <v>92</v>
      </c>
      <c r="BQ12">
        <v>87</v>
      </c>
      <c r="BR12">
        <v>88</v>
      </c>
      <c r="BS12">
        <v>85</v>
      </c>
      <c r="BT12">
        <v>65</v>
      </c>
      <c r="BU12">
        <v>103</v>
      </c>
      <c r="BV12">
        <v>74</v>
      </c>
      <c r="BW12">
        <v>65</v>
      </c>
      <c r="BX12">
        <v>83</v>
      </c>
      <c r="BY12">
        <v>93</v>
      </c>
      <c r="BZ12">
        <v>93</v>
      </c>
      <c r="CA12">
        <v>71</v>
      </c>
      <c r="CB12">
        <v>65</v>
      </c>
      <c r="CC12">
        <v>85</v>
      </c>
      <c r="CD12">
        <v>70</v>
      </c>
      <c r="CE12">
        <v>54</v>
      </c>
      <c r="CF12">
        <v>46</v>
      </c>
      <c r="CG12">
        <v>122</v>
      </c>
      <c r="CH12">
        <v>122</v>
      </c>
      <c r="CI12">
        <v>67</v>
      </c>
      <c r="CJ12">
        <v>92</v>
      </c>
      <c r="CK12">
        <v>46</v>
      </c>
      <c r="CL12">
        <v>79</v>
      </c>
      <c r="CM12">
        <v>80</v>
      </c>
      <c r="CN12">
        <v>49</v>
      </c>
      <c r="CO12">
        <v>113</v>
      </c>
      <c r="CP12">
        <v>93</v>
      </c>
      <c r="CQ12">
        <v>10</v>
      </c>
      <c r="CR12">
        <v>41</v>
      </c>
      <c r="CS12">
        <v>50</v>
      </c>
      <c r="CT12">
        <v>61</v>
      </c>
      <c r="CU12">
        <v>106</v>
      </c>
      <c r="CV12">
        <v>46</v>
      </c>
      <c r="CW12">
        <v>46</v>
      </c>
      <c r="CX12">
        <v>63</v>
      </c>
      <c r="CY12">
        <v>63</v>
      </c>
      <c r="CZ12">
        <v>65</v>
      </c>
      <c r="DA12">
        <v>65</v>
      </c>
      <c r="DB12">
        <v>83</v>
      </c>
      <c r="DC12">
        <v>44</v>
      </c>
      <c r="DD12">
        <v>87</v>
      </c>
      <c r="DE12">
        <v>97</v>
      </c>
      <c r="DF12">
        <v>113</v>
      </c>
      <c r="DG12">
        <v>63</v>
      </c>
      <c r="DH12">
        <v>63</v>
      </c>
      <c r="DI12">
        <v>48</v>
      </c>
      <c r="DJ12">
        <v>97</v>
      </c>
      <c r="DK12">
        <v>37</v>
      </c>
      <c r="DL12">
        <v>80</v>
      </c>
      <c r="DM12">
        <v>66</v>
      </c>
      <c r="DN12">
        <v>37</v>
      </c>
      <c r="DO12">
        <v>121</v>
      </c>
      <c r="DP12">
        <v>67</v>
      </c>
      <c r="DQ12">
        <v>60</v>
      </c>
      <c r="DR12">
        <v>87</v>
      </c>
      <c r="DS12">
        <v>93</v>
      </c>
      <c r="DT12">
        <v>44</v>
      </c>
      <c r="DU12">
        <v>44</v>
      </c>
      <c r="DV12">
        <v>101</v>
      </c>
      <c r="DW12">
        <v>101</v>
      </c>
      <c r="DX12">
        <v>67</v>
      </c>
      <c r="DY12">
        <v>87</v>
      </c>
      <c r="DZ12">
        <v>67</v>
      </c>
      <c r="EA12">
        <v>92</v>
      </c>
      <c r="EB12">
        <v>60</v>
      </c>
      <c r="EC12">
        <v>101</v>
      </c>
      <c r="ED12">
        <v>110</v>
      </c>
      <c r="EE12">
        <v>110</v>
      </c>
      <c r="EF12">
        <v>106</v>
      </c>
      <c r="EG12">
        <v>123</v>
      </c>
      <c r="EH12">
        <v>123</v>
      </c>
    </row>
    <row r="13" spans="1:138" x14ac:dyDescent="0.2">
      <c r="A13">
        <v>35</v>
      </c>
      <c r="B13">
        <v>35</v>
      </c>
      <c r="C13">
        <v>3</v>
      </c>
      <c r="D13">
        <v>4</v>
      </c>
      <c r="E13">
        <v>18</v>
      </c>
      <c r="F13">
        <v>9</v>
      </c>
      <c r="G13">
        <v>16</v>
      </c>
      <c r="H13">
        <v>45</v>
      </c>
      <c r="I13">
        <v>95</v>
      </c>
      <c r="J13">
        <v>12</v>
      </c>
      <c r="K13">
        <v>54</v>
      </c>
      <c r="L13">
        <v>11</v>
      </c>
      <c r="M13">
        <v>11</v>
      </c>
      <c r="N13">
        <v>62</v>
      </c>
      <c r="O13">
        <v>62</v>
      </c>
      <c r="P13">
        <v>6</v>
      </c>
      <c r="Q13">
        <v>18</v>
      </c>
      <c r="R13">
        <v>3</v>
      </c>
      <c r="S13">
        <v>11</v>
      </c>
      <c r="T13">
        <v>6</v>
      </c>
      <c r="U13">
        <v>62</v>
      </c>
      <c r="V13">
        <v>7</v>
      </c>
      <c r="W13">
        <v>96</v>
      </c>
      <c r="X13">
        <v>24</v>
      </c>
      <c r="Y13">
        <v>5</v>
      </c>
      <c r="Z13">
        <v>3</v>
      </c>
      <c r="AA13">
        <v>82</v>
      </c>
      <c r="AB13">
        <v>52</v>
      </c>
      <c r="AC13">
        <v>72</v>
      </c>
      <c r="AD13">
        <v>9</v>
      </c>
      <c r="AE13">
        <v>32</v>
      </c>
      <c r="AF13">
        <v>21</v>
      </c>
      <c r="AG13">
        <v>29</v>
      </c>
      <c r="AH13">
        <v>20</v>
      </c>
      <c r="AI13">
        <v>20</v>
      </c>
      <c r="AJ13">
        <v>4</v>
      </c>
      <c r="AK13">
        <v>4</v>
      </c>
      <c r="AL13">
        <v>50</v>
      </c>
      <c r="AM13">
        <v>69</v>
      </c>
      <c r="AN13">
        <v>30</v>
      </c>
      <c r="AO13">
        <v>78</v>
      </c>
      <c r="AP13">
        <v>21</v>
      </c>
      <c r="AQ13">
        <v>78</v>
      </c>
      <c r="AR13">
        <v>21</v>
      </c>
      <c r="AS13">
        <v>50</v>
      </c>
      <c r="AT13">
        <v>29</v>
      </c>
      <c r="AU13">
        <v>115</v>
      </c>
      <c r="AV13">
        <v>115</v>
      </c>
      <c r="AW13">
        <v>40</v>
      </c>
      <c r="AX13">
        <v>51</v>
      </c>
      <c r="AY13">
        <v>21</v>
      </c>
      <c r="AZ13">
        <v>23</v>
      </c>
      <c r="BA13">
        <v>7</v>
      </c>
      <c r="BB13">
        <v>95</v>
      </c>
      <c r="BC13">
        <v>89</v>
      </c>
      <c r="BD13">
        <v>72</v>
      </c>
      <c r="BE13">
        <v>39</v>
      </c>
      <c r="BF13">
        <v>39</v>
      </c>
      <c r="BG13">
        <v>72</v>
      </c>
      <c r="BH13">
        <v>23</v>
      </c>
      <c r="BI13">
        <v>79</v>
      </c>
      <c r="BJ13">
        <v>81</v>
      </c>
      <c r="BK13">
        <v>29</v>
      </c>
      <c r="BL13">
        <v>41</v>
      </c>
      <c r="BM13">
        <v>33</v>
      </c>
      <c r="BN13">
        <v>55</v>
      </c>
      <c r="BO13">
        <v>28</v>
      </c>
      <c r="BP13">
        <v>103</v>
      </c>
      <c r="BQ13">
        <v>64</v>
      </c>
      <c r="BR13">
        <v>21</v>
      </c>
      <c r="BS13">
        <v>28</v>
      </c>
      <c r="BT13">
        <v>73</v>
      </c>
      <c r="BU13">
        <v>24</v>
      </c>
      <c r="BV13">
        <v>13</v>
      </c>
      <c r="BW13">
        <v>33</v>
      </c>
      <c r="BX13">
        <v>33</v>
      </c>
      <c r="BY13">
        <v>54</v>
      </c>
      <c r="BZ13">
        <v>54</v>
      </c>
      <c r="CA13">
        <v>95</v>
      </c>
      <c r="CB13">
        <v>73</v>
      </c>
      <c r="CC13">
        <v>28</v>
      </c>
      <c r="CD13">
        <v>8</v>
      </c>
      <c r="CE13">
        <v>16</v>
      </c>
      <c r="CF13">
        <v>56</v>
      </c>
      <c r="CG13">
        <v>90</v>
      </c>
      <c r="CH13">
        <v>116</v>
      </c>
      <c r="CI13">
        <v>49</v>
      </c>
      <c r="CJ13">
        <v>69</v>
      </c>
      <c r="CK13">
        <v>55</v>
      </c>
      <c r="CL13">
        <v>95</v>
      </c>
      <c r="CM13">
        <v>22</v>
      </c>
      <c r="CN13">
        <v>72</v>
      </c>
      <c r="CO13">
        <v>31</v>
      </c>
      <c r="CP13">
        <v>54</v>
      </c>
      <c r="CQ13">
        <v>54</v>
      </c>
      <c r="CR13">
        <v>32</v>
      </c>
      <c r="CS13">
        <v>32</v>
      </c>
      <c r="CT13">
        <v>40</v>
      </c>
      <c r="CU13">
        <v>80</v>
      </c>
      <c r="CV13">
        <v>58</v>
      </c>
      <c r="CW13">
        <v>56</v>
      </c>
      <c r="CX13">
        <v>71</v>
      </c>
      <c r="CY13">
        <v>74</v>
      </c>
      <c r="CZ13">
        <v>73</v>
      </c>
      <c r="DA13">
        <v>73</v>
      </c>
      <c r="DB13">
        <v>51</v>
      </c>
      <c r="DC13">
        <v>79</v>
      </c>
      <c r="DD13">
        <v>64</v>
      </c>
      <c r="DE13">
        <v>42</v>
      </c>
      <c r="DF13">
        <v>31</v>
      </c>
      <c r="DG13">
        <v>71</v>
      </c>
      <c r="DH13">
        <v>71</v>
      </c>
      <c r="DI13">
        <v>42</v>
      </c>
      <c r="DJ13">
        <v>42</v>
      </c>
      <c r="DK13">
        <v>79</v>
      </c>
      <c r="DL13">
        <v>22</v>
      </c>
      <c r="DM13">
        <v>39</v>
      </c>
      <c r="DN13">
        <v>103</v>
      </c>
      <c r="DO13">
        <v>65</v>
      </c>
      <c r="DP13">
        <v>105</v>
      </c>
      <c r="DQ13">
        <v>66</v>
      </c>
      <c r="DR13">
        <v>74</v>
      </c>
      <c r="DS13">
        <v>115</v>
      </c>
      <c r="DT13">
        <v>79</v>
      </c>
      <c r="DU13">
        <v>79</v>
      </c>
      <c r="DV13">
        <v>99</v>
      </c>
      <c r="DW13">
        <v>88</v>
      </c>
      <c r="DX13">
        <v>49</v>
      </c>
      <c r="DY13">
        <v>74</v>
      </c>
      <c r="DZ13">
        <v>49</v>
      </c>
      <c r="EA13">
        <v>27</v>
      </c>
      <c r="EB13">
        <v>80</v>
      </c>
      <c r="EC13">
        <v>99</v>
      </c>
      <c r="ED13">
        <v>70</v>
      </c>
      <c r="EE13">
        <v>99</v>
      </c>
      <c r="EF13">
        <v>80</v>
      </c>
      <c r="EG13">
        <v>70</v>
      </c>
      <c r="EH13">
        <v>70</v>
      </c>
    </row>
    <row r="14" spans="1:138" x14ac:dyDescent="0.2">
      <c r="A14">
        <v>35</v>
      </c>
      <c r="B14">
        <v>6</v>
      </c>
      <c r="C14">
        <v>3</v>
      </c>
      <c r="D14">
        <v>4</v>
      </c>
      <c r="E14">
        <v>18</v>
      </c>
      <c r="F14">
        <v>29</v>
      </c>
      <c r="G14">
        <v>18</v>
      </c>
      <c r="H14">
        <v>62</v>
      </c>
      <c r="I14">
        <v>95</v>
      </c>
      <c r="J14">
        <v>9</v>
      </c>
      <c r="K14">
        <v>81</v>
      </c>
      <c r="L14">
        <v>11</v>
      </c>
      <c r="M14">
        <v>12</v>
      </c>
      <c r="N14">
        <v>62</v>
      </c>
      <c r="O14">
        <v>62</v>
      </c>
      <c r="P14">
        <v>82</v>
      </c>
      <c r="Q14">
        <v>11</v>
      </c>
      <c r="R14">
        <v>3</v>
      </c>
      <c r="S14">
        <v>11</v>
      </c>
      <c r="T14">
        <v>6</v>
      </c>
      <c r="U14">
        <v>24</v>
      </c>
      <c r="V14">
        <v>7</v>
      </c>
      <c r="W14">
        <v>96</v>
      </c>
      <c r="X14">
        <v>24</v>
      </c>
      <c r="Y14">
        <v>32</v>
      </c>
      <c r="Z14">
        <v>35</v>
      </c>
      <c r="AA14">
        <v>4</v>
      </c>
      <c r="AB14">
        <v>73</v>
      </c>
      <c r="AC14">
        <v>72</v>
      </c>
      <c r="AD14">
        <v>9</v>
      </c>
      <c r="AE14">
        <v>32</v>
      </c>
      <c r="AF14">
        <v>21</v>
      </c>
      <c r="AG14">
        <v>29</v>
      </c>
      <c r="AH14">
        <v>23</v>
      </c>
      <c r="AI14">
        <v>20</v>
      </c>
      <c r="AJ14">
        <v>16</v>
      </c>
      <c r="AK14">
        <v>16</v>
      </c>
      <c r="AL14">
        <v>50</v>
      </c>
      <c r="AM14">
        <v>69</v>
      </c>
      <c r="AN14">
        <v>96</v>
      </c>
      <c r="AO14">
        <v>78</v>
      </c>
      <c r="AP14">
        <v>21</v>
      </c>
      <c r="AQ14">
        <v>21</v>
      </c>
      <c r="AR14">
        <v>21</v>
      </c>
      <c r="AS14">
        <v>41</v>
      </c>
      <c r="AT14">
        <v>29</v>
      </c>
      <c r="AU14">
        <v>115</v>
      </c>
      <c r="AV14">
        <v>115</v>
      </c>
      <c r="AW14">
        <v>42</v>
      </c>
      <c r="AX14">
        <v>51</v>
      </c>
      <c r="AY14">
        <v>21</v>
      </c>
      <c r="AZ14">
        <v>23</v>
      </c>
      <c r="BA14">
        <v>13</v>
      </c>
      <c r="BB14">
        <v>7</v>
      </c>
      <c r="BC14">
        <v>8</v>
      </c>
      <c r="BD14">
        <v>39</v>
      </c>
      <c r="BE14">
        <v>39</v>
      </c>
      <c r="BF14">
        <v>22</v>
      </c>
      <c r="BG14">
        <v>72</v>
      </c>
      <c r="BH14">
        <v>72</v>
      </c>
      <c r="BI14">
        <v>79</v>
      </c>
      <c r="BJ14">
        <v>40</v>
      </c>
      <c r="BK14">
        <v>5</v>
      </c>
      <c r="BL14">
        <v>41</v>
      </c>
      <c r="BM14">
        <v>51</v>
      </c>
      <c r="BN14">
        <v>56</v>
      </c>
      <c r="BO14">
        <v>28</v>
      </c>
      <c r="BP14">
        <v>103</v>
      </c>
      <c r="BQ14">
        <v>64</v>
      </c>
      <c r="BR14">
        <v>52</v>
      </c>
      <c r="BS14">
        <v>91</v>
      </c>
      <c r="BT14">
        <v>33</v>
      </c>
      <c r="BU14">
        <v>24</v>
      </c>
      <c r="BV14">
        <v>20</v>
      </c>
      <c r="BW14">
        <v>33</v>
      </c>
      <c r="BX14">
        <v>33</v>
      </c>
      <c r="BY14">
        <v>54</v>
      </c>
      <c r="BZ14">
        <v>54</v>
      </c>
      <c r="CA14">
        <v>95</v>
      </c>
      <c r="CB14">
        <v>73</v>
      </c>
      <c r="CC14">
        <v>28</v>
      </c>
      <c r="CD14">
        <v>78</v>
      </c>
      <c r="CE14">
        <v>18</v>
      </c>
      <c r="CF14">
        <v>116</v>
      </c>
      <c r="CG14">
        <v>90</v>
      </c>
      <c r="CH14">
        <v>116</v>
      </c>
      <c r="CI14">
        <v>49</v>
      </c>
      <c r="CJ14">
        <v>27</v>
      </c>
      <c r="CK14">
        <v>55</v>
      </c>
      <c r="CL14">
        <v>95</v>
      </c>
      <c r="CM14">
        <v>22</v>
      </c>
      <c r="CN14">
        <v>72</v>
      </c>
      <c r="CO14">
        <v>31</v>
      </c>
      <c r="CP14">
        <v>54</v>
      </c>
      <c r="CQ14">
        <v>54</v>
      </c>
      <c r="CR14">
        <v>45</v>
      </c>
      <c r="CS14">
        <v>32</v>
      </c>
      <c r="CT14">
        <v>40</v>
      </c>
      <c r="CU14">
        <v>80</v>
      </c>
      <c r="CV14">
        <v>55</v>
      </c>
      <c r="CW14">
        <v>56</v>
      </c>
      <c r="CX14">
        <v>74</v>
      </c>
      <c r="CY14">
        <v>74</v>
      </c>
      <c r="CZ14">
        <v>73</v>
      </c>
      <c r="DA14">
        <v>73</v>
      </c>
      <c r="DB14">
        <v>59</v>
      </c>
      <c r="DC14">
        <v>79</v>
      </c>
      <c r="DD14">
        <v>49</v>
      </c>
      <c r="DE14">
        <v>42</v>
      </c>
      <c r="DF14">
        <v>50</v>
      </c>
      <c r="DG14">
        <v>71</v>
      </c>
      <c r="DH14">
        <v>71</v>
      </c>
      <c r="DI14">
        <v>31</v>
      </c>
      <c r="DJ14">
        <v>42</v>
      </c>
      <c r="DK14">
        <v>79</v>
      </c>
      <c r="DL14">
        <v>89</v>
      </c>
      <c r="DM14">
        <v>39</v>
      </c>
      <c r="DN14">
        <v>79</v>
      </c>
      <c r="DO14">
        <v>65</v>
      </c>
      <c r="DP14">
        <v>105</v>
      </c>
      <c r="DQ14">
        <v>80</v>
      </c>
      <c r="DR14">
        <v>74</v>
      </c>
      <c r="DS14">
        <v>54</v>
      </c>
      <c r="DT14">
        <v>71</v>
      </c>
      <c r="DU14">
        <v>71</v>
      </c>
      <c r="DV14">
        <v>99</v>
      </c>
      <c r="DW14">
        <v>88</v>
      </c>
      <c r="DX14">
        <v>105</v>
      </c>
      <c r="DY14">
        <v>64</v>
      </c>
      <c r="DZ14">
        <v>49</v>
      </c>
      <c r="EA14">
        <v>103</v>
      </c>
      <c r="EB14">
        <v>80</v>
      </c>
      <c r="EC14">
        <v>99</v>
      </c>
      <c r="ED14">
        <v>99</v>
      </c>
      <c r="EE14">
        <v>99</v>
      </c>
      <c r="EF14">
        <v>70</v>
      </c>
      <c r="EG14">
        <v>70</v>
      </c>
      <c r="EH14">
        <v>70</v>
      </c>
    </row>
    <row r="15" spans="1:138" x14ac:dyDescent="0.2">
      <c r="A15">
        <v>9</v>
      </c>
      <c r="B15">
        <v>9</v>
      </c>
      <c r="C15">
        <v>11</v>
      </c>
      <c r="D15">
        <v>29</v>
      </c>
      <c r="E15">
        <v>32</v>
      </c>
      <c r="F15">
        <v>24</v>
      </c>
      <c r="G15">
        <v>32</v>
      </c>
      <c r="H15">
        <v>7</v>
      </c>
      <c r="I15">
        <v>39</v>
      </c>
      <c r="J15">
        <v>24</v>
      </c>
      <c r="K15">
        <v>69</v>
      </c>
      <c r="L15">
        <v>62</v>
      </c>
      <c r="M15">
        <v>62</v>
      </c>
      <c r="N15">
        <v>13</v>
      </c>
      <c r="O15">
        <v>13</v>
      </c>
      <c r="P15">
        <v>29</v>
      </c>
      <c r="Q15">
        <v>32</v>
      </c>
      <c r="R15">
        <v>11</v>
      </c>
      <c r="S15">
        <v>45</v>
      </c>
      <c r="T15">
        <v>9</v>
      </c>
      <c r="U15">
        <v>20</v>
      </c>
      <c r="V15">
        <v>39</v>
      </c>
      <c r="W15">
        <v>72</v>
      </c>
      <c r="X15">
        <v>20</v>
      </c>
      <c r="Y15">
        <v>95</v>
      </c>
      <c r="Z15">
        <v>11</v>
      </c>
      <c r="AA15">
        <v>29</v>
      </c>
      <c r="AB15">
        <v>28</v>
      </c>
      <c r="AC15">
        <v>78</v>
      </c>
      <c r="AD15">
        <v>24</v>
      </c>
      <c r="AE15">
        <v>95</v>
      </c>
      <c r="AF15">
        <v>51</v>
      </c>
      <c r="AG15">
        <v>30</v>
      </c>
      <c r="AH15">
        <v>89</v>
      </c>
      <c r="AI15">
        <v>89</v>
      </c>
      <c r="AJ15">
        <v>5</v>
      </c>
      <c r="AK15">
        <v>5</v>
      </c>
      <c r="AL15">
        <v>71</v>
      </c>
      <c r="AM15">
        <v>74</v>
      </c>
      <c r="AN15">
        <v>72</v>
      </c>
      <c r="AO15">
        <v>33</v>
      </c>
      <c r="AP15">
        <v>28</v>
      </c>
      <c r="AQ15">
        <v>51</v>
      </c>
      <c r="AR15">
        <v>59</v>
      </c>
      <c r="AS15">
        <v>71</v>
      </c>
      <c r="AT15">
        <v>96</v>
      </c>
      <c r="AU15">
        <v>42</v>
      </c>
      <c r="AV15">
        <v>31</v>
      </c>
      <c r="AW15">
        <v>103</v>
      </c>
      <c r="AX15">
        <v>56</v>
      </c>
      <c r="AY15">
        <v>59</v>
      </c>
      <c r="AZ15">
        <v>89</v>
      </c>
      <c r="BA15">
        <v>22</v>
      </c>
      <c r="BB15">
        <v>39</v>
      </c>
      <c r="BC15">
        <v>33</v>
      </c>
      <c r="BD15">
        <v>21</v>
      </c>
      <c r="BE15">
        <v>21</v>
      </c>
      <c r="BF15">
        <v>52</v>
      </c>
      <c r="BG15">
        <v>21</v>
      </c>
      <c r="BH15">
        <v>8</v>
      </c>
      <c r="BI15">
        <v>49</v>
      </c>
      <c r="BJ15">
        <v>69</v>
      </c>
      <c r="BK15">
        <v>96</v>
      </c>
      <c r="BL15">
        <v>71</v>
      </c>
      <c r="BM15">
        <v>56</v>
      </c>
      <c r="BN15">
        <v>54</v>
      </c>
      <c r="BO15">
        <v>116</v>
      </c>
      <c r="BP15">
        <v>64</v>
      </c>
      <c r="BQ15">
        <v>70</v>
      </c>
      <c r="BR15">
        <v>28</v>
      </c>
      <c r="BS15">
        <v>90</v>
      </c>
      <c r="BT15">
        <v>55</v>
      </c>
      <c r="BU15">
        <v>23</v>
      </c>
      <c r="BV15">
        <v>22</v>
      </c>
      <c r="BW15">
        <v>55</v>
      </c>
      <c r="BX15">
        <v>55</v>
      </c>
      <c r="BY15">
        <v>50</v>
      </c>
      <c r="BZ15">
        <v>50</v>
      </c>
      <c r="CA15">
        <v>39</v>
      </c>
      <c r="CB15">
        <v>58</v>
      </c>
      <c r="CC15">
        <v>90</v>
      </c>
      <c r="CD15">
        <v>33</v>
      </c>
      <c r="CE15">
        <v>32</v>
      </c>
      <c r="CF15">
        <v>54</v>
      </c>
      <c r="CG15">
        <v>40</v>
      </c>
      <c r="CH15">
        <v>81</v>
      </c>
      <c r="CI15">
        <v>70</v>
      </c>
      <c r="CJ15">
        <v>74</v>
      </c>
      <c r="CK15">
        <v>115</v>
      </c>
      <c r="CL15">
        <v>72</v>
      </c>
      <c r="CM15">
        <v>73</v>
      </c>
      <c r="CN15">
        <v>78</v>
      </c>
      <c r="CO15">
        <v>79</v>
      </c>
      <c r="CP15">
        <v>41</v>
      </c>
      <c r="CQ15">
        <v>41</v>
      </c>
      <c r="CR15">
        <v>7</v>
      </c>
      <c r="CS15">
        <v>95</v>
      </c>
      <c r="CT15">
        <v>27</v>
      </c>
      <c r="CU15">
        <v>65</v>
      </c>
      <c r="CV15">
        <v>115</v>
      </c>
      <c r="CW15">
        <v>54</v>
      </c>
      <c r="CX15">
        <v>66</v>
      </c>
      <c r="CY15">
        <v>80</v>
      </c>
      <c r="CZ15">
        <v>91</v>
      </c>
      <c r="DA15">
        <v>58</v>
      </c>
      <c r="DB15">
        <v>116</v>
      </c>
      <c r="DC15">
        <v>105</v>
      </c>
      <c r="DD15">
        <v>70</v>
      </c>
      <c r="DE15">
        <v>79</v>
      </c>
      <c r="DF15">
        <v>79</v>
      </c>
      <c r="DG15">
        <v>66</v>
      </c>
      <c r="DH15">
        <v>66</v>
      </c>
      <c r="DI15">
        <v>79</v>
      </c>
      <c r="DJ15">
        <v>103</v>
      </c>
      <c r="DK15">
        <v>49</v>
      </c>
      <c r="DL15">
        <v>73</v>
      </c>
      <c r="DM15">
        <v>21</v>
      </c>
      <c r="DN15">
        <v>49</v>
      </c>
      <c r="DO15">
        <v>85</v>
      </c>
      <c r="DP15">
        <v>99</v>
      </c>
      <c r="DQ15">
        <v>88</v>
      </c>
      <c r="DR15">
        <v>80</v>
      </c>
      <c r="DS15">
        <v>31</v>
      </c>
      <c r="DT15">
        <v>105</v>
      </c>
      <c r="DU15">
        <v>105</v>
      </c>
      <c r="DV15">
        <v>85</v>
      </c>
      <c r="DW15">
        <v>85</v>
      </c>
      <c r="DX15">
        <v>99</v>
      </c>
      <c r="DY15">
        <v>80</v>
      </c>
      <c r="DZ15">
        <v>70</v>
      </c>
      <c r="EA15">
        <v>64</v>
      </c>
      <c r="EB15">
        <v>65</v>
      </c>
      <c r="EC15">
        <v>83</v>
      </c>
      <c r="ED15">
        <v>83</v>
      </c>
      <c r="EE15">
        <v>83</v>
      </c>
      <c r="EF15">
        <v>65</v>
      </c>
      <c r="EG15">
        <v>65</v>
      </c>
      <c r="EH15">
        <v>83</v>
      </c>
    </row>
    <row r="16" spans="1:138" x14ac:dyDescent="0.2">
      <c r="A16">
        <v>9</v>
      </c>
      <c r="B16">
        <v>9</v>
      </c>
      <c r="C16">
        <v>11</v>
      </c>
      <c r="D16">
        <v>29</v>
      </c>
      <c r="E16">
        <v>32</v>
      </c>
      <c r="F16">
        <v>24</v>
      </c>
      <c r="G16">
        <v>32</v>
      </c>
      <c r="H16">
        <v>7</v>
      </c>
      <c r="I16">
        <v>39</v>
      </c>
      <c r="J16">
        <v>24</v>
      </c>
      <c r="K16">
        <v>69</v>
      </c>
      <c r="L16">
        <v>62</v>
      </c>
      <c r="M16">
        <v>62</v>
      </c>
      <c r="N16">
        <v>13</v>
      </c>
      <c r="O16">
        <v>14</v>
      </c>
      <c r="P16">
        <v>29</v>
      </c>
      <c r="Q16">
        <v>32</v>
      </c>
      <c r="R16">
        <v>11</v>
      </c>
      <c r="S16">
        <v>45</v>
      </c>
      <c r="T16">
        <v>9</v>
      </c>
      <c r="U16">
        <v>20</v>
      </c>
      <c r="V16">
        <v>39</v>
      </c>
      <c r="W16">
        <v>72</v>
      </c>
      <c r="X16">
        <v>20</v>
      </c>
      <c r="Y16">
        <v>95</v>
      </c>
      <c r="Z16">
        <v>11</v>
      </c>
      <c r="AA16">
        <v>29</v>
      </c>
      <c r="AB16">
        <v>28</v>
      </c>
      <c r="AC16">
        <v>78</v>
      </c>
      <c r="AD16">
        <v>24</v>
      </c>
      <c r="AE16">
        <v>95</v>
      </c>
      <c r="AF16">
        <v>51</v>
      </c>
      <c r="AG16">
        <v>30</v>
      </c>
      <c r="AH16">
        <v>89</v>
      </c>
      <c r="AI16">
        <v>89</v>
      </c>
      <c r="AJ16">
        <v>5</v>
      </c>
      <c r="AK16">
        <v>5</v>
      </c>
      <c r="AL16">
        <v>71</v>
      </c>
      <c r="AM16">
        <v>74</v>
      </c>
      <c r="AN16">
        <v>72</v>
      </c>
      <c r="AO16">
        <v>33</v>
      </c>
      <c r="AP16">
        <v>28</v>
      </c>
      <c r="AQ16">
        <v>51</v>
      </c>
      <c r="AR16">
        <v>59</v>
      </c>
      <c r="AS16">
        <v>71</v>
      </c>
      <c r="AT16">
        <v>96</v>
      </c>
      <c r="AU16">
        <v>42</v>
      </c>
      <c r="AV16">
        <v>31</v>
      </c>
      <c r="AW16">
        <v>103</v>
      </c>
      <c r="AX16">
        <v>56</v>
      </c>
      <c r="AY16">
        <v>59</v>
      </c>
      <c r="AZ16">
        <v>89</v>
      </c>
      <c r="BA16">
        <v>22</v>
      </c>
      <c r="BB16">
        <v>39</v>
      </c>
      <c r="BC16">
        <v>33</v>
      </c>
      <c r="BD16">
        <v>21</v>
      </c>
      <c r="BE16">
        <v>21</v>
      </c>
      <c r="BF16">
        <v>52</v>
      </c>
      <c r="BG16">
        <v>21</v>
      </c>
      <c r="BH16">
        <v>8</v>
      </c>
      <c r="BI16">
        <v>49</v>
      </c>
      <c r="BJ16">
        <v>69</v>
      </c>
      <c r="BK16">
        <v>96</v>
      </c>
      <c r="BL16">
        <v>71</v>
      </c>
      <c r="BM16">
        <v>56</v>
      </c>
      <c r="BN16">
        <v>54</v>
      </c>
      <c r="BO16">
        <v>116</v>
      </c>
      <c r="BP16">
        <v>64</v>
      </c>
      <c r="BQ16">
        <v>70</v>
      </c>
      <c r="BR16">
        <v>28</v>
      </c>
      <c r="BS16">
        <v>90</v>
      </c>
      <c r="BT16">
        <v>55</v>
      </c>
      <c r="BU16">
        <v>23</v>
      </c>
      <c r="BV16">
        <v>22</v>
      </c>
      <c r="BW16">
        <v>55</v>
      </c>
      <c r="BX16">
        <v>55</v>
      </c>
      <c r="BY16">
        <v>50</v>
      </c>
      <c r="BZ16">
        <v>50</v>
      </c>
      <c r="CA16">
        <v>39</v>
      </c>
      <c r="CB16">
        <v>58</v>
      </c>
      <c r="CC16">
        <v>90</v>
      </c>
      <c r="CD16">
        <v>33</v>
      </c>
      <c r="CE16">
        <v>32</v>
      </c>
      <c r="CF16">
        <v>54</v>
      </c>
      <c r="CG16">
        <v>40</v>
      </c>
      <c r="CH16">
        <v>81</v>
      </c>
      <c r="CI16">
        <v>70</v>
      </c>
      <c r="CJ16">
        <v>74</v>
      </c>
      <c r="CK16">
        <v>115</v>
      </c>
      <c r="CL16">
        <v>72</v>
      </c>
      <c r="CM16">
        <v>73</v>
      </c>
      <c r="CN16">
        <v>78</v>
      </c>
      <c r="CO16">
        <v>79</v>
      </c>
      <c r="CP16">
        <v>41</v>
      </c>
      <c r="CQ16">
        <v>41</v>
      </c>
      <c r="CR16">
        <v>7</v>
      </c>
      <c r="CS16">
        <v>95</v>
      </c>
      <c r="CT16">
        <v>27</v>
      </c>
      <c r="CU16">
        <v>65</v>
      </c>
      <c r="CV16">
        <v>115</v>
      </c>
      <c r="CW16">
        <v>54</v>
      </c>
      <c r="CX16">
        <v>66</v>
      </c>
      <c r="CY16">
        <v>80</v>
      </c>
      <c r="CZ16">
        <v>91</v>
      </c>
      <c r="DA16">
        <v>58</v>
      </c>
      <c r="DB16">
        <v>116</v>
      </c>
      <c r="DC16">
        <v>105</v>
      </c>
      <c r="DD16">
        <v>70</v>
      </c>
      <c r="DE16">
        <v>79</v>
      </c>
      <c r="DF16">
        <v>79</v>
      </c>
      <c r="DG16">
        <v>66</v>
      </c>
      <c r="DH16">
        <v>66</v>
      </c>
      <c r="DI16">
        <v>79</v>
      </c>
      <c r="DJ16">
        <v>103</v>
      </c>
      <c r="DK16">
        <v>49</v>
      </c>
      <c r="DL16">
        <v>73</v>
      </c>
      <c r="DM16">
        <v>21</v>
      </c>
      <c r="DN16">
        <v>49</v>
      </c>
      <c r="DO16">
        <v>85</v>
      </c>
      <c r="DP16">
        <v>99</v>
      </c>
      <c r="DQ16">
        <v>88</v>
      </c>
      <c r="DR16">
        <v>80</v>
      </c>
      <c r="DS16">
        <v>31</v>
      </c>
      <c r="DT16">
        <v>105</v>
      </c>
      <c r="DU16">
        <v>105</v>
      </c>
      <c r="DV16">
        <v>85</v>
      </c>
      <c r="DW16">
        <v>85</v>
      </c>
      <c r="DX16">
        <v>99</v>
      </c>
      <c r="DY16">
        <v>80</v>
      </c>
      <c r="DZ16">
        <v>70</v>
      </c>
      <c r="EA16">
        <v>64</v>
      </c>
      <c r="EB16">
        <v>65</v>
      </c>
      <c r="EC16">
        <v>83</v>
      </c>
      <c r="ED16">
        <v>83</v>
      </c>
      <c r="EE16">
        <v>83</v>
      </c>
      <c r="EF16">
        <v>65</v>
      </c>
      <c r="EG16">
        <v>65</v>
      </c>
      <c r="EH16">
        <v>83</v>
      </c>
    </row>
    <row r="17" spans="1:138" x14ac:dyDescent="0.2">
      <c r="A17">
        <v>1</v>
      </c>
      <c r="B17">
        <v>19</v>
      </c>
      <c r="C17">
        <v>25</v>
      </c>
      <c r="D17">
        <v>3</v>
      </c>
      <c r="E17">
        <v>3</v>
      </c>
      <c r="F17">
        <v>16</v>
      </c>
      <c r="G17">
        <v>3</v>
      </c>
      <c r="H17">
        <v>9</v>
      </c>
      <c r="I17">
        <v>62</v>
      </c>
      <c r="J17">
        <v>4</v>
      </c>
      <c r="K17">
        <v>115</v>
      </c>
      <c r="L17">
        <v>6</v>
      </c>
      <c r="M17">
        <v>82</v>
      </c>
      <c r="N17">
        <v>29</v>
      </c>
      <c r="O17">
        <v>29</v>
      </c>
      <c r="P17">
        <v>15</v>
      </c>
      <c r="Q17">
        <v>35</v>
      </c>
      <c r="R17">
        <v>0</v>
      </c>
      <c r="S17">
        <v>35</v>
      </c>
      <c r="T17">
        <v>19</v>
      </c>
      <c r="U17">
        <v>29</v>
      </c>
      <c r="V17">
        <v>24</v>
      </c>
      <c r="W17">
        <v>32</v>
      </c>
      <c r="X17">
        <v>29</v>
      </c>
      <c r="Y17">
        <v>11</v>
      </c>
      <c r="Z17">
        <v>0</v>
      </c>
      <c r="AA17">
        <v>15</v>
      </c>
      <c r="AB17">
        <v>89</v>
      </c>
      <c r="AC17">
        <v>95</v>
      </c>
      <c r="AD17">
        <v>4</v>
      </c>
      <c r="AE17">
        <v>11</v>
      </c>
      <c r="AF17">
        <v>22</v>
      </c>
      <c r="AG17">
        <v>18</v>
      </c>
      <c r="AH17">
        <v>96</v>
      </c>
      <c r="AI17">
        <v>96</v>
      </c>
      <c r="AJ17">
        <v>3</v>
      </c>
      <c r="AK17">
        <v>3</v>
      </c>
      <c r="AL17">
        <v>81</v>
      </c>
      <c r="AM17">
        <v>42</v>
      </c>
      <c r="AN17">
        <v>32</v>
      </c>
      <c r="AO17">
        <v>39</v>
      </c>
      <c r="AP17">
        <v>89</v>
      </c>
      <c r="AQ17">
        <v>39</v>
      </c>
      <c r="AR17">
        <v>22</v>
      </c>
      <c r="AS17">
        <v>40</v>
      </c>
      <c r="AT17">
        <v>18</v>
      </c>
      <c r="AU17">
        <v>56</v>
      </c>
      <c r="AV17">
        <v>56</v>
      </c>
      <c r="AW17">
        <v>115</v>
      </c>
      <c r="AX17">
        <v>52</v>
      </c>
      <c r="AY17">
        <v>22</v>
      </c>
      <c r="AZ17">
        <v>95</v>
      </c>
      <c r="BA17">
        <v>24</v>
      </c>
      <c r="BB17">
        <v>24</v>
      </c>
      <c r="BC17">
        <v>72</v>
      </c>
      <c r="BD17">
        <v>13</v>
      </c>
      <c r="BE17">
        <v>20</v>
      </c>
      <c r="BF17">
        <v>23</v>
      </c>
      <c r="BG17">
        <v>7</v>
      </c>
      <c r="BH17">
        <v>95</v>
      </c>
      <c r="BI17">
        <v>41</v>
      </c>
      <c r="BJ17">
        <v>115</v>
      </c>
      <c r="BK17">
        <v>11</v>
      </c>
      <c r="BL17">
        <v>40</v>
      </c>
      <c r="BM17">
        <v>21</v>
      </c>
      <c r="BN17">
        <v>28</v>
      </c>
      <c r="BO17">
        <v>73</v>
      </c>
      <c r="BP17">
        <v>31</v>
      </c>
      <c r="BQ17">
        <v>79</v>
      </c>
      <c r="BR17">
        <v>89</v>
      </c>
      <c r="BS17">
        <v>33</v>
      </c>
      <c r="BT17">
        <v>21</v>
      </c>
      <c r="BU17">
        <v>5</v>
      </c>
      <c r="BV17">
        <v>30</v>
      </c>
      <c r="BW17">
        <v>21</v>
      </c>
      <c r="BX17">
        <v>21</v>
      </c>
      <c r="BY17">
        <v>116</v>
      </c>
      <c r="BZ17">
        <v>116</v>
      </c>
      <c r="CA17">
        <v>62</v>
      </c>
      <c r="CB17">
        <v>78</v>
      </c>
      <c r="CC17">
        <v>73</v>
      </c>
      <c r="CD17">
        <v>39</v>
      </c>
      <c r="CE17">
        <v>3</v>
      </c>
      <c r="CF17">
        <v>28</v>
      </c>
      <c r="CG17">
        <v>55</v>
      </c>
      <c r="CH17">
        <v>58</v>
      </c>
      <c r="CI17">
        <v>71</v>
      </c>
      <c r="CJ17">
        <v>42</v>
      </c>
      <c r="CK17">
        <v>51</v>
      </c>
      <c r="CL17">
        <v>62</v>
      </c>
      <c r="CM17">
        <v>23</v>
      </c>
      <c r="CN17">
        <v>7</v>
      </c>
      <c r="CO17">
        <v>54</v>
      </c>
      <c r="CP17">
        <v>90</v>
      </c>
      <c r="CQ17">
        <v>90</v>
      </c>
      <c r="CR17">
        <v>9</v>
      </c>
      <c r="CS17">
        <v>11</v>
      </c>
      <c r="CT17">
        <v>115</v>
      </c>
      <c r="CU17">
        <v>49</v>
      </c>
      <c r="CV17">
        <v>51</v>
      </c>
      <c r="CW17">
        <v>28</v>
      </c>
      <c r="CX17">
        <v>103</v>
      </c>
      <c r="CY17">
        <v>103</v>
      </c>
      <c r="CZ17">
        <v>8</v>
      </c>
      <c r="DA17">
        <v>78</v>
      </c>
      <c r="DB17">
        <v>73</v>
      </c>
      <c r="DC17">
        <v>41</v>
      </c>
      <c r="DD17">
        <v>79</v>
      </c>
      <c r="DE17">
        <v>54</v>
      </c>
      <c r="DF17">
        <v>54</v>
      </c>
      <c r="DG17">
        <v>69</v>
      </c>
      <c r="DH17">
        <v>27</v>
      </c>
      <c r="DI17">
        <v>54</v>
      </c>
      <c r="DJ17">
        <v>54</v>
      </c>
      <c r="DK17">
        <v>50</v>
      </c>
      <c r="DL17">
        <v>72</v>
      </c>
      <c r="DM17">
        <v>20</v>
      </c>
      <c r="DN17">
        <v>50</v>
      </c>
      <c r="DO17">
        <v>70</v>
      </c>
      <c r="DP17">
        <v>74</v>
      </c>
      <c r="DQ17">
        <v>64</v>
      </c>
      <c r="DR17">
        <v>79</v>
      </c>
      <c r="DS17">
        <v>116</v>
      </c>
      <c r="DT17">
        <v>69</v>
      </c>
      <c r="DU17">
        <v>69</v>
      </c>
      <c r="DV17">
        <v>80</v>
      </c>
      <c r="DW17">
        <v>70</v>
      </c>
      <c r="DX17">
        <v>71</v>
      </c>
      <c r="DY17">
        <v>79</v>
      </c>
      <c r="DZ17">
        <v>71</v>
      </c>
      <c r="EA17">
        <v>31</v>
      </c>
      <c r="EB17">
        <v>49</v>
      </c>
      <c r="EC17">
        <v>80</v>
      </c>
      <c r="ED17">
        <v>66</v>
      </c>
      <c r="EE17">
        <v>66</v>
      </c>
      <c r="EF17">
        <v>49</v>
      </c>
      <c r="EG17">
        <v>105</v>
      </c>
      <c r="EH17">
        <v>66</v>
      </c>
    </row>
    <row r="18" spans="1:138" x14ac:dyDescent="0.2">
      <c r="A18">
        <v>3</v>
      </c>
      <c r="B18">
        <v>3</v>
      </c>
      <c r="C18">
        <v>15</v>
      </c>
      <c r="D18">
        <v>6</v>
      </c>
      <c r="E18">
        <v>4</v>
      </c>
      <c r="F18">
        <v>11</v>
      </c>
      <c r="G18">
        <v>4</v>
      </c>
      <c r="H18">
        <v>32</v>
      </c>
      <c r="I18">
        <v>96</v>
      </c>
      <c r="J18">
        <v>11</v>
      </c>
      <c r="K18">
        <v>54</v>
      </c>
      <c r="L18">
        <v>18</v>
      </c>
      <c r="M18">
        <v>11</v>
      </c>
      <c r="N18">
        <v>32</v>
      </c>
      <c r="O18">
        <v>32</v>
      </c>
      <c r="P18">
        <v>35</v>
      </c>
      <c r="Q18">
        <v>16</v>
      </c>
      <c r="R18">
        <v>3</v>
      </c>
      <c r="S18">
        <v>18</v>
      </c>
      <c r="T18">
        <v>35</v>
      </c>
      <c r="U18">
        <v>45</v>
      </c>
      <c r="V18">
        <v>95</v>
      </c>
      <c r="W18">
        <v>24</v>
      </c>
      <c r="X18">
        <v>62</v>
      </c>
      <c r="Y18">
        <v>29</v>
      </c>
      <c r="Z18">
        <v>3</v>
      </c>
      <c r="AA18">
        <v>35</v>
      </c>
      <c r="AB18">
        <v>21</v>
      </c>
      <c r="AC18">
        <v>23</v>
      </c>
      <c r="AD18">
        <v>11</v>
      </c>
      <c r="AE18">
        <v>29</v>
      </c>
      <c r="AF18">
        <v>78</v>
      </c>
      <c r="AG18">
        <v>9</v>
      </c>
      <c r="AH18">
        <v>13</v>
      </c>
      <c r="AI18">
        <v>7</v>
      </c>
      <c r="AJ18">
        <v>82</v>
      </c>
      <c r="AK18">
        <v>82</v>
      </c>
      <c r="AL18">
        <v>31</v>
      </c>
      <c r="AM18">
        <v>41</v>
      </c>
      <c r="AN18">
        <v>24</v>
      </c>
      <c r="AO18">
        <v>89</v>
      </c>
      <c r="AP18">
        <v>21</v>
      </c>
      <c r="AQ18">
        <v>8</v>
      </c>
      <c r="AR18">
        <v>78</v>
      </c>
      <c r="AS18">
        <v>31</v>
      </c>
      <c r="AT18">
        <v>9</v>
      </c>
      <c r="AU18">
        <v>90</v>
      </c>
      <c r="AV18">
        <v>115</v>
      </c>
      <c r="AW18">
        <v>81</v>
      </c>
      <c r="AX18">
        <v>33</v>
      </c>
      <c r="AY18">
        <v>78</v>
      </c>
      <c r="AZ18">
        <v>20</v>
      </c>
      <c r="BA18">
        <v>95</v>
      </c>
      <c r="BB18">
        <v>95</v>
      </c>
      <c r="BC18">
        <v>89</v>
      </c>
      <c r="BD18">
        <v>72</v>
      </c>
      <c r="BE18">
        <v>72</v>
      </c>
      <c r="BF18">
        <v>39</v>
      </c>
      <c r="BG18">
        <v>72</v>
      </c>
      <c r="BH18">
        <v>20</v>
      </c>
      <c r="BI18">
        <v>103</v>
      </c>
      <c r="BJ18">
        <v>54</v>
      </c>
      <c r="BK18">
        <v>29</v>
      </c>
      <c r="BL18">
        <v>50</v>
      </c>
      <c r="BM18">
        <v>33</v>
      </c>
      <c r="BN18">
        <v>55</v>
      </c>
      <c r="BO18">
        <v>51</v>
      </c>
      <c r="BP18">
        <v>69</v>
      </c>
      <c r="BQ18">
        <v>74</v>
      </c>
      <c r="BR18">
        <v>21</v>
      </c>
      <c r="BS18">
        <v>28</v>
      </c>
      <c r="BT18">
        <v>73</v>
      </c>
      <c r="BU18">
        <v>62</v>
      </c>
      <c r="BV18">
        <v>7</v>
      </c>
      <c r="BW18">
        <v>73</v>
      </c>
      <c r="BX18">
        <v>73</v>
      </c>
      <c r="BY18">
        <v>115</v>
      </c>
      <c r="BZ18">
        <v>115</v>
      </c>
      <c r="CA18">
        <v>96</v>
      </c>
      <c r="CB18">
        <v>52</v>
      </c>
      <c r="CC18">
        <v>59</v>
      </c>
      <c r="CD18">
        <v>89</v>
      </c>
      <c r="CE18">
        <v>4</v>
      </c>
      <c r="CF18">
        <v>55</v>
      </c>
      <c r="CG18">
        <v>116</v>
      </c>
      <c r="CH18">
        <v>56</v>
      </c>
      <c r="CI18">
        <v>64</v>
      </c>
      <c r="CJ18">
        <v>41</v>
      </c>
      <c r="CK18">
        <v>58</v>
      </c>
      <c r="CL18">
        <v>96</v>
      </c>
      <c r="CM18">
        <v>39</v>
      </c>
      <c r="CN18">
        <v>23</v>
      </c>
      <c r="CO18">
        <v>42</v>
      </c>
      <c r="CP18">
        <v>54</v>
      </c>
      <c r="CQ18">
        <v>54</v>
      </c>
      <c r="CR18">
        <v>32</v>
      </c>
      <c r="CS18">
        <v>5</v>
      </c>
      <c r="CT18">
        <v>54</v>
      </c>
      <c r="CU18">
        <v>66</v>
      </c>
      <c r="CV18">
        <v>91</v>
      </c>
      <c r="CW18">
        <v>55</v>
      </c>
      <c r="CX18">
        <v>71</v>
      </c>
      <c r="CY18">
        <v>71</v>
      </c>
      <c r="CZ18">
        <v>21</v>
      </c>
      <c r="DA18">
        <v>73</v>
      </c>
      <c r="DB18">
        <v>33</v>
      </c>
      <c r="DC18">
        <v>79</v>
      </c>
      <c r="DD18">
        <v>74</v>
      </c>
      <c r="DE18">
        <v>40</v>
      </c>
      <c r="DF18">
        <v>42</v>
      </c>
      <c r="DG18">
        <v>79</v>
      </c>
      <c r="DH18">
        <v>79</v>
      </c>
      <c r="DI18">
        <v>42</v>
      </c>
      <c r="DJ18">
        <v>40</v>
      </c>
      <c r="DK18">
        <v>103</v>
      </c>
      <c r="DL18">
        <v>39</v>
      </c>
      <c r="DM18">
        <v>72</v>
      </c>
      <c r="DN18">
        <v>27</v>
      </c>
      <c r="DO18">
        <v>88</v>
      </c>
      <c r="DP18">
        <v>49</v>
      </c>
      <c r="DQ18">
        <v>66</v>
      </c>
      <c r="DR18">
        <v>71</v>
      </c>
      <c r="DS18">
        <v>115</v>
      </c>
      <c r="DT18">
        <v>79</v>
      </c>
      <c r="DU18">
        <v>79</v>
      </c>
      <c r="DV18">
        <v>99</v>
      </c>
      <c r="DW18">
        <v>99</v>
      </c>
      <c r="DX18">
        <v>49</v>
      </c>
      <c r="DY18">
        <v>74</v>
      </c>
      <c r="DZ18">
        <v>64</v>
      </c>
      <c r="EA18">
        <v>69</v>
      </c>
      <c r="EB18">
        <v>66</v>
      </c>
      <c r="EC18">
        <v>70</v>
      </c>
      <c r="ED18">
        <v>70</v>
      </c>
      <c r="EE18">
        <v>70</v>
      </c>
      <c r="EF18">
        <v>80</v>
      </c>
      <c r="EG18">
        <v>80</v>
      </c>
      <c r="EH18">
        <v>70</v>
      </c>
    </row>
    <row r="19" spans="1:138" x14ac:dyDescent="0.2">
      <c r="A19">
        <v>25</v>
      </c>
      <c r="B19">
        <v>25</v>
      </c>
      <c r="C19">
        <v>17</v>
      </c>
      <c r="D19">
        <v>1</v>
      </c>
      <c r="E19">
        <v>15</v>
      </c>
      <c r="F19">
        <v>6</v>
      </c>
      <c r="G19">
        <v>15</v>
      </c>
      <c r="H19">
        <v>11</v>
      </c>
      <c r="I19">
        <v>32</v>
      </c>
      <c r="J19">
        <v>35</v>
      </c>
      <c r="K19">
        <v>116</v>
      </c>
      <c r="L19">
        <v>3</v>
      </c>
      <c r="M19">
        <v>3</v>
      </c>
      <c r="N19">
        <v>11</v>
      </c>
      <c r="O19">
        <v>11</v>
      </c>
      <c r="P19">
        <v>0</v>
      </c>
      <c r="Q19">
        <v>3</v>
      </c>
      <c r="R19">
        <v>17</v>
      </c>
      <c r="S19">
        <v>3</v>
      </c>
      <c r="T19">
        <v>0</v>
      </c>
      <c r="U19">
        <v>11</v>
      </c>
      <c r="V19">
        <v>45</v>
      </c>
      <c r="W19">
        <v>29</v>
      </c>
      <c r="X19">
        <v>9</v>
      </c>
      <c r="Y19">
        <v>16</v>
      </c>
      <c r="Z19">
        <v>25</v>
      </c>
      <c r="AA19">
        <v>0</v>
      </c>
      <c r="AB19">
        <v>22</v>
      </c>
      <c r="AC19">
        <v>96</v>
      </c>
      <c r="AD19">
        <v>35</v>
      </c>
      <c r="AE19">
        <v>18</v>
      </c>
      <c r="AF19">
        <v>72</v>
      </c>
      <c r="AG19">
        <v>82</v>
      </c>
      <c r="AH19">
        <v>24</v>
      </c>
      <c r="AI19">
        <v>24</v>
      </c>
      <c r="AJ19">
        <v>19</v>
      </c>
      <c r="AK19">
        <v>19</v>
      </c>
      <c r="AL19">
        <v>54</v>
      </c>
      <c r="AM19">
        <v>81</v>
      </c>
      <c r="AN19">
        <v>29</v>
      </c>
      <c r="AO19">
        <v>72</v>
      </c>
      <c r="AP19">
        <v>39</v>
      </c>
      <c r="AQ19">
        <v>72</v>
      </c>
      <c r="AR19">
        <v>39</v>
      </c>
      <c r="AS19">
        <v>54</v>
      </c>
      <c r="AT19">
        <v>4</v>
      </c>
      <c r="AU19">
        <v>58</v>
      </c>
      <c r="AV19">
        <v>55</v>
      </c>
      <c r="AW19">
        <v>90</v>
      </c>
      <c r="AX19">
        <v>21</v>
      </c>
      <c r="AY19">
        <v>39</v>
      </c>
      <c r="AZ19">
        <v>24</v>
      </c>
      <c r="BA19">
        <v>62</v>
      </c>
      <c r="BB19">
        <v>32</v>
      </c>
      <c r="BC19">
        <v>23</v>
      </c>
      <c r="BD19">
        <v>95</v>
      </c>
      <c r="BE19">
        <v>95</v>
      </c>
      <c r="BF19">
        <v>7</v>
      </c>
      <c r="BG19">
        <v>95</v>
      </c>
      <c r="BH19">
        <v>30</v>
      </c>
      <c r="BI19">
        <v>31</v>
      </c>
      <c r="BJ19">
        <v>116</v>
      </c>
      <c r="BK19">
        <v>4</v>
      </c>
      <c r="BL19">
        <v>54</v>
      </c>
      <c r="BM19">
        <v>78</v>
      </c>
      <c r="BN19">
        <v>33</v>
      </c>
      <c r="BO19">
        <v>21</v>
      </c>
      <c r="BP19">
        <v>42</v>
      </c>
      <c r="BQ19">
        <v>103</v>
      </c>
      <c r="BR19">
        <v>39</v>
      </c>
      <c r="BS19">
        <v>73</v>
      </c>
      <c r="BT19">
        <v>89</v>
      </c>
      <c r="BU19">
        <v>9</v>
      </c>
      <c r="BV19">
        <v>62</v>
      </c>
      <c r="BW19">
        <v>8</v>
      </c>
      <c r="BX19">
        <v>78</v>
      </c>
      <c r="BY19">
        <v>55</v>
      </c>
      <c r="BZ19">
        <v>56</v>
      </c>
      <c r="CA19">
        <v>32</v>
      </c>
      <c r="CB19">
        <v>89</v>
      </c>
      <c r="CC19">
        <v>52</v>
      </c>
      <c r="CD19">
        <v>72</v>
      </c>
      <c r="CE19">
        <v>15</v>
      </c>
      <c r="CF19">
        <v>51</v>
      </c>
      <c r="CG19">
        <v>28</v>
      </c>
      <c r="CH19">
        <v>28</v>
      </c>
      <c r="CI19">
        <v>79</v>
      </c>
      <c r="CJ19">
        <v>40</v>
      </c>
      <c r="CK19">
        <v>33</v>
      </c>
      <c r="CL19">
        <v>32</v>
      </c>
      <c r="CM19">
        <v>13</v>
      </c>
      <c r="CN19">
        <v>96</v>
      </c>
      <c r="CO19">
        <v>115</v>
      </c>
      <c r="CP19">
        <v>56</v>
      </c>
      <c r="CQ19">
        <v>116</v>
      </c>
      <c r="CR19">
        <v>11</v>
      </c>
      <c r="CS19">
        <v>18</v>
      </c>
      <c r="CT19">
        <v>90</v>
      </c>
      <c r="CU19">
        <v>74</v>
      </c>
      <c r="CV19">
        <v>73</v>
      </c>
      <c r="CW19">
        <v>51</v>
      </c>
      <c r="CX19">
        <v>41</v>
      </c>
      <c r="CY19">
        <v>69</v>
      </c>
      <c r="CZ19">
        <v>22</v>
      </c>
      <c r="DA19">
        <v>89</v>
      </c>
      <c r="DB19">
        <v>21</v>
      </c>
      <c r="DC19">
        <v>31</v>
      </c>
      <c r="DD19">
        <v>103</v>
      </c>
      <c r="DE19">
        <v>115</v>
      </c>
      <c r="DF19">
        <v>54</v>
      </c>
      <c r="DG19">
        <v>50</v>
      </c>
      <c r="DH19">
        <v>41</v>
      </c>
      <c r="DI19">
        <v>115</v>
      </c>
      <c r="DJ19">
        <v>115</v>
      </c>
      <c r="DK19">
        <v>42</v>
      </c>
      <c r="DL19">
        <v>20</v>
      </c>
      <c r="DM19">
        <v>7</v>
      </c>
      <c r="DN19">
        <v>42</v>
      </c>
      <c r="DO19">
        <v>80</v>
      </c>
      <c r="DP19">
        <v>79</v>
      </c>
      <c r="DQ19">
        <v>74</v>
      </c>
      <c r="DR19">
        <v>69</v>
      </c>
      <c r="DS19">
        <v>55</v>
      </c>
      <c r="DT19">
        <v>50</v>
      </c>
      <c r="DU19">
        <v>31</v>
      </c>
      <c r="DV19">
        <v>66</v>
      </c>
      <c r="DW19">
        <v>66</v>
      </c>
      <c r="DX19">
        <v>79</v>
      </c>
      <c r="DY19">
        <v>27</v>
      </c>
      <c r="DZ19">
        <v>79</v>
      </c>
      <c r="EA19">
        <v>40</v>
      </c>
      <c r="EB19">
        <v>74</v>
      </c>
      <c r="EC19">
        <v>105</v>
      </c>
      <c r="ED19">
        <v>49</v>
      </c>
      <c r="EE19">
        <v>105</v>
      </c>
      <c r="EF19">
        <v>64</v>
      </c>
      <c r="EG19">
        <v>49</v>
      </c>
      <c r="EH19">
        <v>49</v>
      </c>
    </row>
    <row r="20" spans="1:138" x14ac:dyDescent="0.2">
      <c r="A20">
        <v>3</v>
      </c>
      <c r="B20">
        <v>35</v>
      </c>
      <c r="C20">
        <v>3</v>
      </c>
      <c r="D20">
        <v>82</v>
      </c>
      <c r="E20">
        <v>16</v>
      </c>
      <c r="F20">
        <v>9</v>
      </c>
      <c r="G20">
        <v>4</v>
      </c>
      <c r="H20">
        <v>32</v>
      </c>
      <c r="I20">
        <v>96</v>
      </c>
      <c r="J20">
        <v>11</v>
      </c>
      <c r="K20">
        <v>54</v>
      </c>
      <c r="L20">
        <v>11</v>
      </c>
      <c r="M20">
        <v>11</v>
      </c>
      <c r="N20">
        <v>45</v>
      </c>
      <c r="O20">
        <v>45</v>
      </c>
      <c r="P20">
        <v>35</v>
      </c>
      <c r="Q20">
        <v>18</v>
      </c>
      <c r="R20">
        <v>3</v>
      </c>
      <c r="S20">
        <v>18</v>
      </c>
      <c r="T20">
        <v>35</v>
      </c>
      <c r="U20">
        <v>62</v>
      </c>
      <c r="V20">
        <v>95</v>
      </c>
      <c r="W20">
        <v>30</v>
      </c>
      <c r="X20">
        <v>62</v>
      </c>
      <c r="Y20">
        <v>29</v>
      </c>
      <c r="Z20">
        <v>3</v>
      </c>
      <c r="AA20">
        <v>6</v>
      </c>
      <c r="AB20">
        <v>21</v>
      </c>
      <c r="AC20">
        <v>23</v>
      </c>
      <c r="AD20">
        <v>11</v>
      </c>
      <c r="AE20">
        <v>5</v>
      </c>
      <c r="AF20">
        <v>78</v>
      </c>
      <c r="AG20">
        <v>9</v>
      </c>
      <c r="AH20">
        <v>20</v>
      </c>
      <c r="AI20">
        <v>13</v>
      </c>
      <c r="AJ20">
        <v>4</v>
      </c>
      <c r="AK20">
        <v>4</v>
      </c>
      <c r="AL20">
        <v>31</v>
      </c>
      <c r="AM20">
        <v>41</v>
      </c>
      <c r="AN20">
        <v>24</v>
      </c>
      <c r="AO20">
        <v>8</v>
      </c>
      <c r="AP20">
        <v>21</v>
      </c>
      <c r="AQ20">
        <v>78</v>
      </c>
      <c r="AR20">
        <v>21</v>
      </c>
      <c r="AS20">
        <v>50</v>
      </c>
      <c r="AT20">
        <v>29</v>
      </c>
      <c r="AU20">
        <v>115</v>
      </c>
      <c r="AV20">
        <v>115</v>
      </c>
      <c r="AW20">
        <v>40</v>
      </c>
      <c r="AX20">
        <v>33</v>
      </c>
      <c r="AY20">
        <v>21</v>
      </c>
      <c r="AZ20">
        <v>20</v>
      </c>
      <c r="BA20">
        <v>7</v>
      </c>
      <c r="BB20">
        <v>95</v>
      </c>
      <c r="BC20">
        <v>89</v>
      </c>
      <c r="BD20">
        <v>72</v>
      </c>
      <c r="BE20">
        <v>72</v>
      </c>
      <c r="BF20">
        <v>39</v>
      </c>
      <c r="BG20">
        <v>72</v>
      </c>
      <c r="BH20">
        <v>23</v>
      </c>
      <c r="BI20">
        <v>79</v>
      </c>
      <c r="BJ20">
        <v>54</v>
      </c>
      <c r="BK20">
        <v>29</v>
      </c>
      <c r="BL20">
        <v>50</v>
      </c>
      <c r="BM20">
        <v>33</v>
      </c>
      <c r="BN20">
        <v>55</v>
      </c>
      <c r="BO20">
        <v>59</v>
      </c>
      <c r="BP20">
        <v>27</v>
      </c>
      <c r="BQ20">
        <v>74</v>
      </c>
      <c r="BR20">
        <v>21</v>
      </c>
      <c r="BS20">
        <v>28</v>
      </c>
      <c r="BT20">
        <v>73</v>
      </c>
      <c r="BU20">
        <v>24</v>
      </c>
      <c r="BV20">
        <v>7</v>
      </c>
      <c r="BW20">
        <v>73</v>
      </c>
      <c r="BX20">
        <v>33</v>
      </c>
      <c r="BY20">
        <v>115</v>
      </c>
      <c r="BZ20">
        <v>54</v>
      </c>
      <c r="CA20">
        <v>95</v>
      </c>
      <c r="CB20">
        <v>73</v>
      </c>
      <c r="CC20">
        <v>28</v>
      </c>
      <c r="CD20">
        <v>89</v>
      </c>
      <c r="CE20">
        <v>16</v>
      </c>
      <c r="CF20">
        <v>56</v>
      </c>
      <c r="CG20">
        <v>116</v>
      </c>
      <c r="CH20">
        <v>116</v>
      </c>
      <c r="CI20">
        <v>64</v>
      </c>
      <c r="CJ20">
        <v>69</v>
      </c>
      <c r="CK20">
        <v>58</v>
      </c>
      <c r="CL20">
        <v>96</v>
      </c>
      <c r="CM20">
        <v>39</v>
      </c>
      <c r="CN20">
        <v>72</v>
      </c>
      <c r="CO20">
        <v>42</v>
      </c>
      <c r="CP20">
        <v>54</v>
      </c>
      <c r="CQ20">
        <v>54</v>
      </c>
      <c r="CR20">
        <v>32</v>
      </c>
      <c r="CS20">
        <v>32</v>
      </c>
      <c r="CT20">
        <v>81</v>
      </c>
      <c r="CU20">
        <v>80</v>
      </c>
      <c r="CV20">
        <v>58</v>
      </c>
      <c r="CW20">
        <v>55</v>
      </c>
      <c r="CX20">
        <v>71</v>
      </c>
      <c r="CY20">
        <v>71</v>
      </c>
      <c r="CZ20">
        <v>52</v>
      </c>
      <c r="DA20">
        <v>73</v>
      </c>
      <c r="DB20">
        <v>51</v>
      </c>
      <c r="DC20">
        <v>79</v>
      </c>
      <c r="DD20">
        <v>64</v>
      </c>
      <c r="DE20">
        <v>42</v>
      </c>
      <c r="DF20">
        <v>31</v>
      </c>
      <c r="DG20">
        <v>79</v>
      </c>
      <c r="DH20">
        <v>71</v>
      </c>
      <c r="DI20">
        <v>42</v>
      </c>
      <c r="DJ20">
        <v>40</v>
      </c>
      <c r="DK20">
        <v>103</v>
      </c>
      <c r="DL20">
        <v>22</v>
      </c>
      <c r="DM20">
        <v>39</v>
      </c>
      <c r="DN20">
        <v>103</v>
      </c>
      <c r="DO20">
        <v>88</v>
      </c>
      <c r="DP20">
        <v>49</v>
      </c>
      <c r="DQ20">
        <v>66</v>
      </c>
      <c r="DR20">
        <v>74</v>
      </c>
      <c r="DS20">
        <v>115</v>
      </c>
      <c r="DT20">
        <v>79</v>
      </c>
      <c r="DU20">
        <v>79</v>
      </c>
      <c r="DV20">
        <v>99</v>
      </c>
      <c r="DW20">
        <v>99</v>
      </c>
      <c r="DX20">
        <v>49</v>
      </c>
      <c r="DY20">
        <v>74</v>
      </c>
      <c r="DZ20">
        <v>49</v>
      </c>
      <c r="EA20">
        <v>69</v>
      </c>
      <c r="EB20">
        <v>66</v>
      </c>
      <c r="EC20">
        <v>99</v>
      </c>
      <c r="ED20">
        <v>70</v>
      </c>
      <c r="EE20">
        <v>70</v>
      </c>
      <c r="EF20">
        <v>80</v>
      </c>
      <c r="EG20">
        <v>70</v>
      </c>
      <c r="EH20">
        <v>70</v>
      </c>
    </row>
    <row r="21" spans="1:138" x14ac:dyDescent="0.2">
      <c r="A21">
        <v>1</v>
      </c>
      <c r="B21">
        <v>1</v>
      </c>
      <c r="C21">
        <v>25</v>
      </c>
      <c r="D21">
        <v>15</v>
      </c>
      <c r="E21">
        <v>3</v>
      </c>
      <c r="F21">
        <v>16</v>
      </c>
      <c r="G21">
        <v>3</v>
      </c>
      <c r="H21">
        <v>9</v>
      </c>
      <c r="I21">
        <v>62</v>
      </c>
      <c r="J21">
        <v>82</v>
      </c>
      <c r="K21">
        <v>90</v>
      </c>
      <c r="L21">
        <v>6</v>
      </c>
      <c r="M21">
        <v>6</v>
      </c>
      <c r="N21">
        <v>9</v>
      </c>
      <c r="O21">
        <v>9</v>
      </c>
      <c r="P21">
        <v>19</v>
      </c>
      <c r="Q21">
        <v>35</v>
      </c>
      <c r="R21">
        <v>0</v>
      </c>
      <c r="S21">
        <v>35</v>
      </c>
      <c r="T21">
        <v>19</v>
      </c>
      <c r="U21">
        <v>29</v>
      </c>
      <c r="V21">
        <v>24</v>
      </c>
      <c r="W21">
        <v>32</v>
      </c>
      <c r="X21">
        <v>29</v>
      </c>
      <c r="Y21">
        <v>11</v>
      </c>
      <c r="Z21">
        <v>0</v>
      </c>
      <c r="AA21">
        <v>15</v>
      </c>
      <c r="AB21">
        <v>89</v>
      </c>
      <c r="AC21">
        <v>95</v>
      </c>
      <c r="AD21">
        <v>4</v>
      </c>
      <c r="AE21">
        <v>11</v>
      </c>
      <c r="AF21">
        <v>22</v>
      </c>
      <c r="AG21">
        <v>16</v>
      </c>
      <c r="AH21">
        <v>96</v>
      </c>
      <c r="AI21">
        <v>30</v>
      </c>
      <c r="AJ21">
        <v>3</v>
      </c>
      <c r="AK21">
        <v>3</v>
      </c>
      <c r="AL21">
        <v>81</v>
      </c>
      <c r="AM21">
        <v>42</v>
      </c>
      <c r="AN21">
        <v>32</v>
      </c>
      <c r="AO21">
        <v>39</v>
      </c>
      <c r="AP21">
        <v>22</v>
      </c>
      <c r="AQ21">
        <v>39</v>
      </c>
      <c r="AR21">
        <v>22</v>
      </c>
      <c r="AS21">
        <v>81</v>
      </c>
      <c r="AT21">
        <v>18</v>
      </c>
      <c r="AU21">
        <v>56</v>
      </c>
      <c r="AV21">
        <v>56</v>
      </c>
      <c r="AW21">
        <v>115</v>
      </c>
      <c r="AX21">
        <v>52</v>
      </c>
      <c r="AY21">
        <v>22</v>
      </c>
      <c r="AZ21">
        <v>96</v>
      </c>
      <c r="BA21">
        <v>24</v>
      </c>
      <c r="BB21">
        <v>62</v>
      </c>
      <c r="BC21">
        <v>72</v>
      </c>
      <c r="BD21">
        <v>13</v>
      </c>
      <c r="BE21">
        <v>13</v>
      </c>
      <c r="BF21">
        <v>20</v>
      </c>
      <c r="BG21">
        <v>7</v>
      </c>
      <c r="BH21">
        <v>95</v>
      </c>
      <c r="BI21">
        <v>50</v>
      </c>
      <c r="BJ21">
        <v>115</v>
      </c>
      <c r="BK21">
        <v>18</v>
      </c>
      <c r="BL21">
        <v>40</v>
      </c>
      <c r="BM21">
        <v>21</v>
      </c>
      <c r="BN21">
        <v>59</v>
      </c>
      <c r="BO21">
        <v>73</v>
      </c>
      <c r="BP21">
        <v>31</v>
      </c>
      <c r="BQ21">
        <v>79</v>
      </c>
      <c r="BR21">
        <v>89</v>
      </c>
      <c r="BS21">
        <v>33</v>
      </c>
      <c r="BT21">
        <v>78</v>
      </c>
      <c r="BU21">
        <v>5</v>
      </c>
      <c r="BV21">
        <v>30</v>
      </c>
      <c r="BW21">
        <v>21</v>
      </c>
      <c r="BX21">
        <v>21</v>
      </c>
      <c r="BY21">
        <v>116</v>
      </c>
      <c r="BZ21">
        <v>116</v>
      </c>
      <c r="CA21">
        <v>62</v>
      </c>
      <c r="CB21">
        <v>8</v>
      </c>
      <c r="CC21">
        <v>73</v>
      </c>
      <c r="CD21">
        <v>39</v>
      </c>
      <c r="CE21">
        <v>3</v>
      </c>
      <c r="CF21">
        <v>28</v>
      </c>
      <c r="CG21">
        <v>58</v>
      </c>
      <c r="CH21">
        <v>91</v>
      </c>
      <c r="CI21">
        <v>71</v>
      </c>
      <c r="CJ21">
        <v>42</v>
      </c>
      <c r="CK21">
        <v>51</v>
      </c>
      <c r="CL21">
        <v>45</v>
      </c>
      <c r="CM21">
        <v>23</v>
      </c>
      <c r="CN21">
        <v>7</v>
      </c>
      <c r="CO21">
        <v>54</v>
      </c>
      <c r="CP21">
        <v>90</v>
      </c>
      <c r="CQ21">
        <v>90</v>
      </c>
      <c r="CR21">
        <v>9</v>
      </c>
      <c r="CS21">
        <v>11</v>
      </c>
      <c r="CT21">
        <v>115</v>
      </c>
      <c r="CU21">
        <v>49</v>
      </c>
      <c r="CV21">
        <v>51</v>
      </c>
      <c r="CW21">
        <v>28</v>
      </c>
      <c r="CX21">
        <v>27</v>
      </c>
      <c r="CY21">
        <v>103</v>
      </c>
      <c r="CZ21">
        <v>89</v>
      </c>
      <c r="DA21">
        <v>78</v>
      </c>
      <c r="DB21">
        <v>52</v>
      </c>
      <c r="DC21">
        <v>41</v>
      </c>
      <c r="DD21">
        <v>79</v>
      </c>
      <c r="DE21">
        <v>54</v>
      </c>
      <c r="DF21">
        <v>54</v>
      </c>
      <c r="DG21">
        <v>69</v>
      </c>
      <c r="DH21">
        <v>27</v>
      </c>
      <c r="DI21">
        <v>54</v>
      </c>
      <c r="DJ21">
        <v>115</v>
      </c>
      <c r="DK21">
        <v>50</v>
      </c>
      <c r="DL21">
        <v>23</v>
      </c>
      <c r="DM21">
        <v>20</v>
      </c>
      <c r="DN21">
        <v>31</v>
      </c>
      <c r="DO21">
        <v>70</v>
      </c>
      <c r="DP21">
        <v>74</v>
      </c>
      <c r="DQ21">
        <v>64</v>
      </c>
      <c r="DR21">
        <v>103</v>
      </c>
      <c r="DS21">
        <v>116</v>
      </c>
      <c r="DT21">
        <v>69</v>
      </c>
      <c r="DU21">
        <v>41</v>
      </c>
      <c r="DV21">
        <v>80</v>
      </c>
      <c r="DW21">
        <v>70</v>
      </c>
      <c r="DX21">
        <v>71</v>
      </c>
      <c r="DY21">
        <v>79</v>
      </c>
      <c r="DZ21">
        <v>71</v>
      </c>
      <c r="EA21">
        <v>31</v>
      </c>
      <c r="EB21">
        <v>64</v>
      </c>
      <c r="EC21">
        <v>66</v>
      </c>
      <c r="ED21">
        <v>66</v>
      </c>
      <c r="EE21">
        <v>66</v>
      </c>
      <c r="EF21">
        <v>49</v>
      </c>
      <c r="EG21">
        <v>105</v>
      </c>
      <c r="EH21">
        <v>105</v>
      </c>
    </row>
    <row r="22" spans="1:138" x14ac:dyDescent="0.2">
      <c r="A22">
        <v>9</v>
      </c>
      <c r="B22">
        <v>29</v>
      </c>
      <c r="C22">
        <v>11</v>
      </c>
      <c r="D22">
        <v>5</v>
      </c>
      <c r="E22">
        <v>32</v>
      </c>
      <c r="F22">
        <v>30</v>
      </c>
      <c r="G22">
        <v>32</v>
      </c>
      <c r="H22">
        <v>13</v>
      </c>
      <c r="I22">
        <v>39</v>
      </c>
      <c r="J22">
        <v>24</v>
      </c>
      <c r="K22">
        <v>69</v>
      </c>
      <c r="L22">
        <v>62</v>
      </c>
      <c r="M22">
        <v>24</v>
      </c>
      <c r="N22">
        <v>20</v>
      </c>
      <c r="O22">
        <v>20</v>
      </c>
      <c r="P22">
        <v>29</v>
      </c>
      <c r="Q22">
        <v>45</v>
      </c>
      <c r="R22">
        <v>11</v>
      </c>
      <c r="S22">
        <v>62</v>
      </c>
      <c r="T22">
        <v>29</v>
      </c>
      <c r="U22">
        <v>20</v>
      </c>
      <c r="V22">
        <v>22</v>
      </c>
      <c r="W22">
        <v>72</v>
      </c>
      <c r="X22">
        <v>23</v>
      </c>
      <c r="Y22">
        <v>95</v>
      </c>
      <c r="Z22">
        <v>9</v>
      </c>
      <c r="AA22">
        <v>29</v>
      </c>
      <c r="AB22">
        <v>91</v>
      </c>
      <c r="AC22">
        <v>78</v>
      </c>
      <c r="AD22">
        <v>24</v>
      </c>
      <c r="AE22">
        <v>95</v>
      </c>
      <c r="AF22">
        <v>59</v>
      </c>
      <c r="AG22">
        <v>96</v>
      </c>
      <c r="AH22">
        <v>89</v>
      </c>
      <c r="AI22">
        <v>89</v>
      </c>
      <c r="AJ22">
        <v>32</v>
      </c>
      <c r="AK22">
        <v>5</v>
      </c>
      <c r="AL22">
        <v>71</v>
      </c>
      <c r="AM22">
        <v>74</v>
      </c>
      <c r="AN22">
        <v>72</v>
      </c>
      <c r="AO22">
        <v>51</v>
      </c>
      <c r="AP22">
        <v>28</v>
      </c>
      <c r="AQ22">
        <v>51</v>
      </c>
      <c r="AR22">
        <v>28</v>
      </c>
      <c r="AS22">
        <v>71</v>
      </c>
      <c r="AT22">
        <v>96</v>
      </c>
      <c r="AU22">
        <v>31</v>
      </c>
      <c r="AV22">
        <v>31</v>
      </c>
      <c r="AW22">
        <v>103</v>
      </c>
      <c r="AX22">
        <v>116</v>
      </c>
      <c r="AY22">
        <v>28</v>
      </c>
      <c r="AZ22">
        <v>8</v>
      </c>
      <c r="BA22">
        <v>22</v>
      </c>
      <c r="BB22">
        <v>39</v>
      </c>
      <c r="BC22">
        <v>33</v>
      </c>
      <c r="BD22">
        <v>21</v>
      </c>
      <c r="BE22">
        <v>21</v>
      </c>
      <c r="BF22">
        <v>73</v>
      </c>
      <c r="BG22">
        <v>21</v>
      </c>
      <c r="BH22">
        <v>78</v>
      </c>
      <c r="BI22">
        <v>105</v>
      </c>
      <c r="BJ22">
        <v>27</v>
      </c>
      <c r="BK22">
        <v>95</v>
      </c>
      <c r="BL22">
        <v>74</v>
      </c>
      <c r="BM22">
        <v>56</v>
      </c>
      <c r="BN22">
        <v>54</v>
      </c>
      <c r="BO22">
        <v>90</v>
      </c>
      <c r="BP22">
        <v>49</v>
      </c>
      <c r="BQ22">
        <v>70</v>
      </c>
      <c r="BR22">
        <v>28</v>
      </c>
      <c r="BS22">
        <v>115</v>
      </c>
      <c r="BT22">
        <v>55</v>
      </c>
      <c r="BU22">
        <v>23</v>
      </c>
      <c r="BV22">
        <v>89</v>
      </c>
      <c r="BW22">
        <v>55</v>
      </c>
      <c r="BX22">
        <v>56</v>
      </c>
      <c r="BY22">
        <v>50</v>
      </c>
      <c r="BZ22">
        <v>41</v>
      </c>
      <c r="CA22">
        <v>39</v>
      </c>
      <c r="CB22">
        <v>58</v>
      </c>
      <c r="CC22">
        <v>90</v>
      </c>
      <c r="CD22">
        <v>33</v>
      </c>
      <c r="CE22">
        <v>32</v>
      </c>
      <c r="CF22">
        <v>54</v>
      </c>
      <c r="CG22">
        <v>42</v>
      </c>
      <c r="CH22">
        <v>40</v>
      </c>
      <c r="CI22">
        <v>70</v>
      </c>
      <c r="CJ22">
        <v>64</v>
      </c>
      <c r="CK22">
        <v>54</v>
      </c>
      <c r="CL22">
        <v>39</v>
      </c>
      <c r="CM22">
        <v>73</v>
      </c>
      <c r="CN22">
        <v>21</v>
      </c>
      <c r="CO22">
        <v>79</v>
      </c>
      <c r="CP22">
        <v>41</v>
      </c>
      <c r="CQ22">
        <v>69</v>
      </c>
      <c r="CR22">
        <v>7</v>
      </c>
      <c r="CS22">
        <v>7</v>
      </c>
      <c r="CT22">
        <v>103</v>
      </c>
      <c r="CU22">
        <v>65</v>
      </c>
      <c r="CV22">
        <v>115</v>
      </c>
      <c r="CW22">
        <v>54</v>
      </c>
      <c r="CX22">
        <v>80</v>
      </c>
      <c r="CY22">
        <v>80</v>
      </c>
      <c r="CZ22">
        <v>58</v>
      </c>
      <c r="DA22">
        <v>55</v>
      </c>
      <c r="DB22">
        <v>116</v>
      </c>
      <c r="DC22">
        <v>105</v>
      </c>
      <c r="DD22">
        <v>70</v>
      </c>
      <c r="DE22">
        <v>79</v>
      </c>
      <c r="DF22">
        <v>71</v>
      </c>
      <c r="DG22">
        <v>66</v>
      </c>
      <c r="DH22">
        <v>66</v>
      </c>
      <c r="DI22">
        <v>79</v>
      </c>
      <c r="DJ22">
        <v>79</v>
      </c>
      <c r="DK22">
        <v>49</v>
      </c>
      <c r="DL22">
        <v>73</v>
      </c>
      <c r="DM22">
        <v>52</v>
      </c>
      <c r="DN22">
        <v>49</v>
      </c>
      <c r="DO22">
        <v>85</v>
      </c>
      <c r="DP22">
        <v>99</v>
      </c>
      <c r="DQ22">
        <v>65</v>
      </c>
      <c r="DR22">
        <v>80</v>
      </c>
      <c r="DS22">
        <v>50</v>
      </c>
      <c r="DT22">
        <v>66</v>
      </c>
      <c r="DU22">
        <v>105</v>
      </c>
      <c r="DV22">
        <v>85</v>
      </c>
      <c r="DW22">
        <v>85</v>
      </c>
      <c r="DX22">
        <v>99</v>
      </c>
      <c r="DY22">
        <v>70</v>
      </c>
      <c r="DZ22">
        <v>99</v>
      </c>
      <c r="EA22">
        <v>64</v>
      </c>
      <c r="EB22">
        <v>65</v>
      </c>
      <c r="EC22">
        <v>85</v>
      </c>
      <c r="ED22">
        <v>83</v>
      </c>
      <c r="EE22">
        <v>83</v>
      </c>
      <c r="EF22">
        <v>65</v>
      </c>
      <c r="EG22">
        <v>83</v>
      </c>
      <c r="EH22">
        <v>83</v>
      </c>
    </row>
    <row r="23" spans="1:138" x14ac:dyDescent="0.2">
      <c r="A23">
        <v>62</v>
      </c>
      <c r="B23">
        <v>24</v>
      </c>
      <c r="C23">
        <v>32</v>
      </c>
      <c r="D23">
        <v>30</v>
      </c>
      <c r="E23">
        <v>95</v>
      </c>
      <c r="F23">
        <v>20</v>
      </c>
      <c r="G23">
        <v>96</v>
      </c>
      <c r="H23">
        <v>39</v>
      </c>
      <c r="I23">
        <v>78</v>
      </c>
      <c r="J23">
        <v>13</v>
      </c>
      <c r="K23">
        <v>71</v>
      </c>
      <c r="L23">
        <v>7</v>
      </c>
      <c r="M23">
        <v>7</v>
      </c>
      <c r="N23">
        <v>39</v>
      </c>
      <c r="O23">
        <v>39</v>
      </c>
      <c r="P23">
        <v>24</v>
      </c>
      <c r="Q23">
        <v>95</v>
      </c>
      <c r="R23">
        <v>45</v>
      </c>
      <c r="S23">
        <v>95</v>
      </c>
      <c r="T23">
        <v>24</v>
      </c>
      <c r="U23">
        <v>22</v>
      </c>
      <c r="V23">
        <v>21</v>
      </c>
      <c r="W23">
        <v>8</v>
      </c>
      <c r="X23">
        <v>22</v>
      </c>
      <c r="Y23">
        <v>72</v>
      </c>
      <c r="Z23">
        <v>62</v>
      </c>
      <c r="AA23">
        <v>24</v>
      </c>
      <c r="AB23">
        <v>116</v>
      </c>
      <c r="AC23">
        <v>33</v>
      </c>
      <c r="AD23">
        <v>20</v>
      </c>
      <c r="AE23">
        <v>72</v>
      </c>
      <c r="AF23">
        <v>56</v>
      </c>
      <c r="AG23">
        <v>23</v>
      </c>
      <c r="AH23">
        <v>73</v>
      </c>
      <c r="AI23">
        <v>73</v>
      </c>
      <c r="AJ23">
        <v>96</v>
      </c>
      <c r="AK23">
        <v>30</v>
      </c>
      <c r="AL23">
        <v>105</v>
      </c>
      <c r="AM23">
        <v>66</v>
      </c>
      <c r="AN23">
        <v>89</v>
      </c>
      <c r="AO23">
        <v>55</v>
      </c>
      <c r="AP23">
        <v>116</v>
      </c>
      <c r="AQ23">
        <v>55</v>
      </c>
      <c r="AR23">
        <v>56</v>
      </c>
      <c r="AS23">
        <v>105</v>
      </c>
      <c r="AT23">
        <v>23</v>
      </c>
      <c r="AU23">
        <v>103</v>
      </c>
      <c r="AV23">
        <v>79</v>
      </c>
      <c r="AW23">
        <v>74</v>
      </c>
      <c r="AX23">
        <v>54</v>
      </c>
      <c r="AY23">
        <v>116</v>
      </c>
      <c r="AZ23">
        <v>73</v>
      </c>
      <c r="BA23">
        <v>21</v>
      </c>
      <c r="BB23">
        <v>21</v>
      </c>
      <c r="BC23">
        <v>58</v>
      </c>
      <c r="BD23">
        <v>51</v>
      </c>
      <c r="BE23">
        <v>51</v>
      </c>
      <c r="BF23">
        <v>28</v>
      </c>
      <c r="BG23">
        <v>33</v>
      </c>
      <c r="BH23">
        <v>73</v>
      </c>
      <c r="BI23">
        <v>70</v>
      </c>
      <c r="BJ23">
        <v>74</v>
      </c>
      <c r="BK23">
        <v>72</v>
      </c>
      <c r="BL23">
        <v>66</v>
      </c>
      <c r="BM23">
        <v>54</v>
      </c>
      <c r="BN23">
        <v>31</v>
      </c>
      <c r="BO23">
        <v>54</v>
      </c>
      <c r="BP23">
        <v>80</v>
      </c>
      <c r="BQ23">
        <v>65</v>
      </c>
      <c r="BR23">
        <v>116</v>
      </c>
      <c r="BS23">
        <v>40</v>
      </c>
      <c r="BT23">
        <v>115</v>
      </c>
      <c r="BU23">
        <v>89</v>
      </c>
      <c r="BV23">
        <v>52</v>
      </c>
      <c r="BW23">
        <v>115</v>
      </c>
      <c r="BX23">
        <v>115</v>
      </c>
      <c r="BY23">
        <v>79</v>
      </c>
      <c r="BZ23">
        <v>79</v>
      </c>
      <c r="CA23">
        <v>21</v>
      </c>
      <c r="CB23">
        <v>90</v>
      </c>
      <c r="CC23">
        <v>81</v>
      </c>
      <c r="CD23">
        <v>55</v>
      </c>
      <c r="CE23">
        <v>96</v>
      </c>
      <c r="CF23">
        <v>50</v>
      </c>
      <c r="CG23">
        <v>69</v>
      </c>
      <c r="CH23">
        <v>41</v>
      </c>
      <c r="CI23">
        <v>65</v>
      </c>
      <c r="CJ23">
        <v>80</v>
      </c>
      <c r="CK23">
        <v>42</v>
      </c>
      <c r="CL23">
        <v>78</v>
      </c>
      <c r="CM23">
        <v>28</v>
      </c>
      <c r="CN23">
        <v>33</v>
      </c>
      <c r="CO23">
        <v>49</v>
      </c>
      <c r="CP23">
        <v>71</v>
      </c>
      <c r="CQ23">
        <v>71</v>
      </c>
      <c r="CR23">
        <v>39</v>
      </c>
      <c r="CS23">
        <v>72</v>
      </c>
      <c r="CT23">
        <v>74</v>
      </c>
      <c r="CU23">
        <v>85</v>
      </c>
      <c r="CV23">
        <v>42</v>
      </c>
      <c r="CW23">
        <v>50</v>
      </c>
      <c r="CX23">
        <v>99</v>
      </c>
      <c r="CY23">
        <v>88</v>
      </c>
      <c r="CZ23">
        <v>90</v>
      </c>
      <c r="DA23">
        <v>115</v>
      </c>
      <c r="DB23">
        <v>54</v>
      </c>
      <c r="DC23">
        <v>70</v>
      </c>
      <c r="DD23">
        <v>65</v>
      </c>
      <c r="DE23">
        <v>64</v>
      </c>
      <c r="DF23">
        <v>49</v>
      </c>
      <c r="DG23">
        <v>99</v>
      </c>
      <c r="DH23">
        <v>99</v>
      </c>
      <c r="DI23">
        <v>49</v>
      </c>
      <c r="DJ23">
        <v>64</v>
      </c>
      <c r="DK23">
        <v>70</v>
      </c>
      <c r="DL23">
        <v>28</v>
      </c>
      <c r="DM23">
        <v>59</v>
      </c>
      <c r="DN23">
        <v>70</v>
      </c>
      <c r="DO23">
        <v>122</v>
      </c>
      <c r="DP23">
        <v>83</v>
      </c>
      <c r="DQ23">
        <v>85</v>
      </c>
      <c r="DR23">
        <v>88</v>
      </c>
      <c r="DS23">
        <v>79</v>
      </c>
      <c r="DT23">
        <v>99</v>
      </c>
      <c r="DU23">
        <v>99</v>
      </c>
      <c r="DV23">
        <v>46</v>
      </c>
      <c r="DW23">
        <v>122</v>
      </c>
      <c r="DX23">
        <v>83</v>
      </c>
      <c r="DY23">
        <v>65</v>
      </c>
      <c r="DZ23">
        <v>65</v>
      </c>
      <c r="EA23">
        <v>80</v>
      </c>
      <c r="EB23">
        <v>85</v>
      </c>
      <c r="EC23">
        <v>46</v>
      </c>
      <c r="ED23">
        <v>46</v>
      </c>
      <c r="EE23">
        <v>46</v>
      </c>
      <c r="EF23">
        <v>85</v>
      </c>
      <c r="EG23">
        <v>46</v>
      </c>
      <c r="EH23">
        <v>46</v>
      </c>
    </row>
    <row r="24" spans="1:138" x14ac:dyDescent="0.2">
      <c r="A24">
        <v>32</v>
      </c>
      <c r="B24">
        <v>32</v>
      </c>
      <c r="C24">
        <v>29</v>
      </c>
      <c r="D24">
        <v>62</v>
      </c>
      <c r="E24">
        <v>24</v>
      </c>
      <c r="F24">
        <v>95</v>
      </c>
      <c r="G24">
        <v>24</v>
      </c>
      <c r="H24">
        <v>72</v>
      </c>
      <c r="I24">
        <v>89</v>
      </c>
      <c r="J24">
        <v>95</v>
      </c>
      <c r="K24">
        <v>79</v>
      </c>
      <c r="L24">
        <v>96</v>
      </c>
      <c r="M24">
        <v>96</v>
      </c>
      <c r="N24">
        <v>72</v>
      </c>
      <c r="O24">
        <v>72</v>
      </c>
      <c r="P24">
        <v>32</v>
      </c>
      <c r="Q24">
        <v>24</v>
      </c>
      <c r="R24">
        <v>29</v>
      </c>
      <c r="S24">
        <v>30</v>
      </c>
      <c r="T24">
        <v>32</v>
      </c>
      <c r="U24">
        <v>72</v>
      </c>
      <c r="V24">
        <v>8</v>
      </c>
      <c r="W24">
        <v>22</v>
      </c>
      <c r="X24">
        <v>72</v>
      </c>
      <c r="Y24">
        <v>20</v>
      </c>
      <c r="Z24">
        <v>5</v>
      </c>
      <c r="AA24">
        <v>45</v>
      </c>
      <c r="AB24">
        <v>55</v>
      </c>
      <c r="AC24">
        <v>52</v>
      </c>
      <c r="AD24">
        <v>95</v>
      </c>
      <c r="AE24">
        <v>20</v>
      </c>
      <c r="AF24">
        <v>58</v>
      </c>
      <c r="AG24">
        <v>7</v>
      </c>
      <c r="AH24">
        <v>21</v>
      </c>
      <c r="AI24">
        <v>21</v>
      </c>
      <c r="AJ24">
        <v>62</v>
      </c>
      <c r="AK24">
        <v>62</v>
      </c>
      <c r="AL24">
        <v>64</v>
      </c>
      <c r="AM24">
        <v>49</v>
      </c>
      <c r="AN24">
        <v>39</v>
      </c>
      <c r="AO24">
        <v>28</v>
      </c>
      <c r="AP24">
        <v>55</v>
      </c>
      <c r="AQ24">
        <v>91</v>
      </c>
      <c r="AR24">
        <v>58</v>
      </c>
      <c r="AS24">
        <v>64</v>
      </c>
      <c r="AT24">
        <v>7</v>
      </c>
      <c r="AU24">
        <v>41</v>
      </c>
      <c r="AV24">
        <v>69</v>
      </c>
      <c r="AW24">
        <v>71</v>
      </c>
      <c r="AX24">
        <v>115</v>
      </c>
      <c r="AY24">
        <v>58</v>
      </c>
      <c r="AZ24">
        <v>21</v>
      </c>
      <c r="BA24">
        <v>78</v>
      </c>
      <c r="BB24">
        <v>89</v>
      </c>
      <c r="BC24">
        <v>28</v>
      </c>
      <c r="BD24">
        <v>73</v>
      </c>
      <c r="BE24">
        <v>73</v>
      </c>
      <c r="BF24">
        <v>33</v>
      </c>
      <c r="BG24">
        <v>73</v>
      </c>
      <c r="BH24">
        <v>21</v>
      </c>
      <c r="BI24">
        <v>80</v>
      </c>
      <c r="BJ24">
        <v>79</v>
      </c>
      <c r="BK24">
        <v>13</v>
      </c>
      <c r="BL24">
        <v>49</v>
      </c>
      <c r="BM24">
        <v>90</v>
      </c>
      <c r="BN24">
        <v>40</v>
      </c>
      <c r="BO24">
        <v>115</v>
      </c>
      <c r="BP24">
        <v>66</v>
      </c>
      <c r="BQ24">
        <v>99</v>
      </c>
      <c r="BR24">
        <v>55</v>
      </c>
      <c r="BS24">
        <v>54</v>
      </c>
      <c r="BT24">
        <v>116</v>
      </c>
      <c r="BU24">
        <v>39</v>
      </c>
      <c r="BV24">
        <v>78</v>
      </c>
      <c r="BW24">
        <v>116</v>
      </c>
      <c r="BX24">
        <v>90</v>
      </c>
      <c r="BY24">
        <v>27</v>
      </c>
      <c r="BZ24">
        <v>103</v>
      </c>
      <c r="CA24">
        <v>89</v>
      </c>
      <c r="CB24">
        <v>56</v>
      </c>
      <c r="CC24">
        <v>54</v>
      </c>
      <c r="CD24">
        <v>28</v>
      </c>
      <c r="CE24">
        <v>24</v>
      </c>
      <c r="CF24">
        <v>42</v>
      </c>
      <c r="CG24">
        <v>50</v>
      </c>
      <c r="CH24">
        <v>31</v>
      </c>
      <c r="CI24">
        <v>88</v>
      </c>
      <c r="CJ24">
        <v>105</v>
      </c>
      <c r="CK24">
        <v>81</v>
      </c>
      <c r="CL24">
        <v>89</v>
      </c>
      <c r="CM24">
        <v>33</v>
      </c>
      <c r="CN24">
        <v>73</v>
      </c>
      <c r="CO24">
        <v>74</v>
      </c>
      <c r="CP24">
        <v>103</v>
      </c>
      <c r="CQ24">
        <v>79</v>
      </c>
      <c r="CR24">
        <v>23</v>
      </c>
      <c r="CS24">
        <v>23</v>
      </c>
      <c r="CT24">
        <v>79</v>
      </c>
      <c r="CU24">
        <v>83</v>
      </c>
      <c r="CV24">
        <v>54</v>
      </c>
      <c r="CW24">
        <v>42</v>
      </c>
      <c r="CX24">
        <v>70</v>
      </c>
      <c r="CY24">
        <v>70</v>
      </c>
      <c r="CZ24">
        <v>56</v>
      </c>
      <c r="DA24">
        <v>116</v>
      </c>
      <c r="DB24">
        <v>115</v>
      </c>
      <c r="DC24">
        <v>80</v>
      </c>
      <c r="DD24">
        <v>99</v>
      </c>
      <c r="DE24">
        <v>71</v>
      </c>
      <c r="DF24">
        <v>74</v>
      </c>
      <c r="DG24">
        <v>70</v>
      </c>
      <c r="DH24">
        <v>70</v>
      </c>
      <c r="DI24">
        <v>74</v>
      </c>
      <c r="DJ24">
        <v>71</v>
      </c>
      <c r="DK24">
        <v>66</v>
      </c>
      <c r="DL24">
        <v>51</v>
      </c>
      <c r="DM24">
        <v>33</v>
      </c>
      <c r="DN24">
        <v>66</v>
      </c>
      <c r="DO24">
        <v>46</v>
      </c>
      <c r="DP24">
        <v>65</v>
      </c>
      <c r="DQ24">
        <v>83</v>
      </c>
      <c r="DR24">
        <v>99</v>
      </c>
      <c r="DS24">
        <v>69</v>
      </c>
      <c r="DT24">
        <v>80</v>
      </c>
      <c r="DU24">
        <v>80</v>
      </c>
      <c r="DV24">
        <v>46</v>
      </c>
      <c r="DW24">
        <v>46</v>
      </c>
      <c r="DX24">
        <v>65</v>
      </c>
      <c r="DY24">
        <v>99</v>
      </c>
      <c r="DZ24">
        <v>88</v>
      </c>
      <c r="EA24">
        <v>105</v>
      </c>
      <c r="EB24">
        <v>83</v>
      </c>
      <c r="EC24">
        <v>85</v>
      </c>
      <c r="ED24">
        <v>85</v>
      </c>
      <c r="EE24">
        <v>85</v>
      </c>
      <c r="EF24">
        <v>83</v>
      </c>
      <c r="EG24">
        <v>85</v>
      </c>
      <c r="EH24">
        <v>85</v>
      </c>
    </row>
    <row r="25" spans="1:138" x14ac:dyDescent="0.2">
      <c r="A25">
        <v>29</v>
      </c>
      <c r="B25">
        <v>29</v>
      </c>
      <c r="C25">
        <v>11</v>
      </c>
      <c r="D25">
        <v>32</v>
      </c>
      <c r="E25">
        <v>45</v>
      </c>
      <c r="F25">
        <v>96</v>
      </c>
      <c r="G25">
        <v>32</v>
      </c>
      <c r="H25">
        <v>20</v>
      </c>
      <c r="I25">
        <v>39</v>
      </c>
      <c r="J25">
        <v>24</v>
      </c>
      <c r="K25">
        <v>27</v>
      </c>
      <c r="L25">
        <v>24</v>
      </c>
      <c r="M25">
        <v>24</v>
      </c>
      <c r="N25">
        <v>20</v>
      </c>
      <c r="O25">
        <v>20</v>
      </c>
      <c r="P25">
        <v>29</v>
      </c>
      <c r="Q25">
        <v>62</v>
      </c>
      <c r="R25">
        <v>9</v>
      </c>
      <c r="S25">
        <v>62</v>
      </c>
      <c r="T25">
        <v>29</v>
      </c>
      <c r="U25">
        <v>23</v>
      </c>
      <c r="V25">
        <v>22</v>
      </c>
      <c r="W25">
        <v>72</v>
      </c>
      <c r="X25">
        <v>23</v>
      </c>
      <c r="Y25">
        <v>95</v>
      </c>
      <c r="Z25">
        <v>9</v>
      </c>
      <c r="AA25">
        <v>5</v>
      </c>
      <c r="AB25">
        <v>58</v>
      </c>
      <c r="AC25">
        <v>21</v>
      </c>
      <c r="AD25">
        <v>30</v>
      </c>
      <c r="AE25">
        <v>7</v>
      </c>
      <c r="AF25">
        <v>28</v>
      </c>
      <c r="AG25">
        <v>96</v>
      </c>
      <c r="AH25">
        <v>8</v>
      </c>
      <c r="AI25">
        <v>89</v>
      </c>
      <c r="AJ25">
        <v>32</v>
      </c>
      <c r="AK25">
        <v>32</v>
      </c>
      <c r="AL25">
        <v>71</v>
      </c>
      <c r="AM25">
        <v>64</v>
      </c>
      <c r="AN25">
        <v>72</v>
      </c>
      <c r="AO25">
        <v>51</v>
      </c>
      <c r="AP25">
        <v>28</v>
      </c>
      <c r="AQ25">
        <v>59</v>
      </c>
      <c r="AR25">
        <v>28</v>
      </c>
      <c r="AS25">
        <v>74</v>
      </c>
      <c r="AT25">
        <v>95</v>
      </c>
      <c r="AU25">
        <v>31</v>
      </c>
      <c r="AV25">
        <v>50</v>
      </c>
      <c r="AW25">
        <v>79</v>
      </c>
      <c r="AX25">
        <v>116</v>
      </c>
      <c r="AY25">
        <v>28</v>
      </c>
      <c r="AZ25">
        <v>78</v>
      </c>
      <c r="BA25">
        <v>89</v>
      </c>
      <c r="BB25">
        <v>22</v>
      </c>
      <c r="BC25">
        <v>33</v>
      </c>
      <c r="BD25">
        <v>21</v>
      </c>
      <c r="BE25">
        <v>57</v>
      </c>
      <c r="BF25">
        <v>73</v>
      </c>
      <c r="BG25">
        <v>21</v>
      </c>
      <c r="BH25">
        <v>78</v>
      </c>
      <c r="BI25">
        <v>105</v>
      </c>
      <c r="BJ25">
        <v>103</v>
      </c>
      <c r="BK25">
        <v>95</v>
      </c>
      <c r="BL25">
        <v>74</v>
      </c>
      <c r="BM25">
        <v>116</v>
      </c>
      <c r="BN25">
        <v>54</v>
      </c>
      <c r="BO25">
        <v>90</v>
      </c>
      <c r="BP25">
        <v>49</v>
      </c>
      <c r="BQ25">
        <v>70</v>
      </c>
      <c r="BR25">
        <v>91</v>
      </c>
      <c r="BS25">
        <v>115</v>
      </c>
      <c r="BT25">
        <v>55</v>
      </c>
      <c r="BU25">
        <v>72</v>
      </c>
      <c r="BV25">
        <v>89</v>
      </c>
      <c r="BW25">
        <v>56</v>
      </c>
      <c r="BX25">
        <v>56</v>
      </c>
      <c r="BY25">
        <v>41</v>
      </c>
      <c r="BZ25">
        <v>41</v>
      </c>
      <c r="CA25">
        <v>39</v>
      </c>
      <c r="CB25">
        <v>55</v>
      </c>
      <c r="CC25">
        <v>115</v>
      </c>
      <c r="CD25">
        <v>51</v>
      </c>
      <c r="CE25">
        <v>45</v>
      </c>
      <c r="CF25">
        <v>81</v>
      </c>
      <c r="CG25">
        <v>42</v>
      </c>
      <c r="CH25">
        <v>40</v>
      </c>
      <c r="CI25">
        <v>99</v>
      </c>
      <c r="CJ25">
        <v>64</v>
      </c>
      <c r="CK25">
        <v>54</v>
      </c>
      <c r="CL25">
        <v>39</v>
      </c>
      <c r="CM25">
        <v>73</v>
      </c>
      <c r="CN25">
        <v>21</v>
      </c>
      <c r="CO25">
        <v>71</v>
      </c>
      <c r="CP25">
        <v>69</v>
      </c>
      <c r="CQ25">
        <v>69</v>
      </c>
      <c r="CR25">
        <v>13</v>
      </c>
      <c r="CS25">
        <v>7</v>
      </c>
      <c r="CT25">
        <v>103</v>
      </c>
      <c r="CU25">
        <v>65</v>
      </c>
      <c r="CV25">
        <v>54</v>
      </c>
      <c r="CW25">
        <v>54</v>
      </c>
      <c r="CX25">
        <v>80</v>
      </c>
      <c r="CY25">
        <v>80</v>
      </c>
      <c r="CZ25">
        <v>58</v>
      </c>
      <c r="DA25">
        <v>55</v>
      </c>
      <c r="DB25">
        <v>116</v>
      </c>
      <c r="DC25">
        <v>66</v>
      </c>
      <c r="DD25">
        <v>70</v>
      </c>
      <c r="DE25">
        <v>79</v>
      </c>
      <c r="DF25">
        <v>71</v>
      </c>
      <c r="DG25">
        <v>66</v>
      </c>
      <c r="DH25">
        <v>80</v>
      </c>
      <c r="DI25">
        <v>79</v>
      </c>
      <c r="DJ25">
        <v>79</v>
      </c>
      <c r="DK25">
        <v>105</v>
      </c>
      <c r="DL25">
        <v>73</v>
      </c>
      <c r="DM25">
        <v>73</v>
      </c>
      <c r="DN25">
        <v>49</v>
      </c>
      <c r="DO25">
        <v>46</v>
      </c>
      <c r="DP25">
        <v>99</v>
      </c>
      <c r="DQ25">
        <v>65</v>
      </c>
      <c r="DR25">
        <v>70</v>
      </c>
      <c r="DS25">
        <v>50</v>
      </c>
      <c r="DT25">
        <v>66</v>
      </c>
      <c r="DU25">
        <v>66</v>
      </c>
      <c r="DV25">
        <v>85</v>
      </c>
      <c r="DW25">
        <v>85</v>
      </c>
      <c r="DX25">
        <v>99</v>
      </c>
      <c r="DY25">
        <v>70</v>
      </c>
      <c r="DZ25">
        <v>99</v>
      </c>
      <c r="EA25">
        <v>49</v>
      </c>
      <c r="EB25">
        <v>65</v>
      </c>
      <c r="EC25">
        <v>85</v>
      </c>
      <c r="ED25">
        <v>83</v>
      </c>
      <c r="EE25">
        <v>85</v>
      </c>
      <c r="EF25">
        <v>65</v>
      </c>
      <c r="EG25">
        <v>83</v>
      </c>
      <c r="EH25">
        <v>83</v>
      </c>
    </row>
    <row r="26" spans="1:138" x14ac:dyDescent="0.2">
      <c r="A26">
        <v>18</v>
      </c>
      <c r="B26">
        <v>11</v>
      </c>
      <c r="C26">
        <v>4</v>
      </c>
      <c r="D26">
        <v>11</v>
      </c>
      <c r="E26">
        <v>29</v>
      </c>
      <c r="F26">
        <v>45</v>
      </c>
      <c r="G26">
        <v>9</v>
      </c>
      <c r="H26">
        <v>96</v>
      </c>
      <c r="I26">
        <v>23</v>
      </c>
      <c r="J26">
        <v>32</v>
      </c>
      <c r="K26">
        <v>31</v>
      </c>
      <c r="L26">
        <v>5</v>
      </c>
      <c r="M26">
        <v>32</v>
      </c>
      <c r="N26">
        <v>95</v>
      </c>
      <c r="O26">
        <v>95</v>
      </c>
      <c r="P26">
        <v>11</v>
      </c>
      <c r="Q26">
        <v>29</v>
      </c>
      <c r="R26">
        <v>16</v>
      </c>
      <c r="S26">
        <v>29</v>
      </c>
      <c r="T26">
        <v>11</v>
      </c>
      <c r="U26">
        <v>95</v>
      </c>
      <c r="V26">
        <v>72</v>
      </c>
      <c r="W26">
        <v>20</v>
      </c>
      <c r="X26">
        <v>95</v>
      </c>
      <c r="Y26">
        <v>24</v>
      </c>
      <c r="Z26">
        <v>18</v>
      </c>
      <c r="AA26">
        <v>11</v>
      </c>
      <c r="AB26">
        <v>51</v>
      </c>
      <c r="AC26">
        <v>22</v>
      </c>
      <c r="AD26">
        <v>32</v>
      </c>
      <c r="AE26">
        <v>24</v>
      </c>
      <c r="AF26">
        <v>73</v>
      </c>
      <c r="AG26">
        <v>62</v>
      </c>
      <c r="AH26">
        <v>39</v>
      </c>
      <c r="AI26">
        <v>39</v>
      </c>
      <c r="AJ26">
        <v>9</v>
      </c>
      <c r="AK26">
        <v>9</v>
      </c>
      <c r="AL26">
        <v>103</v>
      </c>
      <c r="AM26">
        <v>79</v>
      </c>
      <c r="AN26">
        <v>13</v>
      </c>
      <c r="AO26">
        <v>73</v>
      </c>
      <c r="AP26">
        <v>33</v>
      </c>
      <c r="AQ26">
        <v>73</v>
      </c>
      <c r="AR26">
        <v>33</v>
      </c>
      <c r="AS26">
        <v>79</v>
      </c>
      <c r="AT26">
        <v>62</v>
      </c>
      <c r="AU26">
        <v>81</v>
      </c>
      <c r="AV26">
        <v>40</v>
      </c>
      <c r="AW26">
        <v>41</v>
      </c>
      <c r="AX26">
        <v>58</v>
      </c>
      <c r="AY26">
        <v>33</v>
      </c>
      <c r="AZ26">
        <v>39</v>
      </c>
      <c r="BA26">
        <v>72</v>
      </c>
      <c r="BB26">
        <v>72</v>
      </c>
      <c r="BC26">
        <v>52</v>
      </c>
      <c r="BD26">
        <v>89</v>
      </c>
      <c r="BE26">
        <v>8</v>
      </c>
      <c r="BF26">
        <v>78</v>
      </c>
      <c r="BG26">
        <v>89</v>
      </c>
      <c r="BH26">
        <v>22</v>
      </c>
      <c r="BI26">
        <v>74</v>
      </c>
      <c r="BJ26">
        <v>50</v>
      </c>
      <c r="BK26">
        <v>24</v>
      </c>
      <c r="BL26">
        <v>79</v>
      </c>
      <c r="BM26">
        <v>58</v>
      </c>
      <c r="BN26">
        <v>115</v>
      </c>
      <c r="BO26">
        <v>55</v>
      </c>
      <c r="BP26">
        <v>71</v>
      </c>
      <c r="BQ26">
        <v>66</v>
      </c>
      <c r="BR26">
        <v>33</v>
      </c>
      <c r="BS26">
        <v>56</v>
      </c>
      <c r="BT26">
        <v>28</v>
      </c>
      <c r="BU26">
        <v>7</v>
      </c>
      <c r="BV26">
        <v>72</v>
      </c>
      <c r="BW26">
        <v>28</v>
      </c>
      <c r="BX26">
        <v>91</v>
      </c>
      <c r="BY26">
        <v>42</v>
      </c>
      <c r="BZ26">
        <v>42</v>
      </c>
      <c r="CA26">
        <v>23</v>
      </c>
      <c r="CB26">
        <v>59</v>
      </c>
      <c r="CC26">
        <v>56</v>
      </c>
      <c r="CD26">
        <v>73</v>
      </c>
      <c r="CE26">
        <v>9</v>
      </c>
      <c r="CF26">
        <v>115</v>
      </c>
      <c r="CG26">
        <v>54</v>
      </c>
      <c r="CH26">
        <v>54</v>
      </c>
      <c r="CI26">
        <v>80</v>
      </c>
      <c r="CJ26">
        <v>71</v>
      </c>
      <c r="CK26">
        <v>90</v>
      </c>
      <c r="CL26">
        <v>23</v>
      </c>
      <c r="CM26">
        <v>21</v>
      </c>
      <c r="CN26">
        <v>89</v>
      </c>
      <c r="CO26">
        <v>27</v>
      </c>
      <c r="CP26">
        <v>42</v>
      </c>
      <c r="CQ26">
        <v>31</v>
      </c>
      <c r="CR26">
        <v>96</v>
      </c>
      <c r="CS26">
        <v>30</v>
      </c>
      <c r="CT26">
        <v>50</v>
      </c>
      <c r="CU26">
        <v>99</v>
      </c>
      <c r="CV26">
        <v>116</v>
      </c>
      <c r="CW26">
        <v>115</v>
      </c>
      <c r="CX26">
        <v>49</v>
      </c>
      <c r="CY26">
        <v>105</v>
      </c>
      <c r="CZ26">
        <v>51</v>
      </c>
      <c r="DA26">
        <v>28</v>
      </c>
      <c r="DB26">
        <v>55</v>
      </c>
      <c r="DC26">
        <v>64</v>
      </c>
      <c r="DD26">
        <v>66</v>
      </c>
      <c r="DE26">
        <v>69</v>
      </c>
      <c r="DF26">
        <v>103</v>
      </c>
      <c r="DG26">
        <v>49</v>
      </c>
      <c r="DH26">
        <v>49</v>
      </c>
      <c r="DI26">
        <v>69</v>
      </c>
      <c r="DJ26">
        <v>41</v>
      </c>
      <c r="DK26">
        <v>74</v>
      </c>
      <c r="DL26">
        <v>21</v>
      </c>
      <c r="DM26">
        <v>78</v>
      </c>
      <c r="DN26">
        <v>74</v>
      </c>
      <c r="DO26">
        <v>83</v>
      </c>
      <c r="DP26">
        <v>70</v>
      </c>
      <c r="DQ26">
        <v>99</v>
      </c>
      <c r="DR26">
        <v>105</v>
      </c>
      <c r="DS26">
        <v>40</v>
      </c>
      <c r="DT26">
        <v>64</v>
      </c>
      <c r="DU26">
        <v>64</v>
      </c>
      <c r="DV26">
        <v>65</v>
      </c>
      <c r="DW26">
        <v>83</v>
      </c>
      <c r="DX26">
        <v>80</v>
      </c>
      <c r="DY26">
        <v>66</v>
      </c>
      <c r="DZ26">
        <v>80</v>
      </c>
      <c r="EA26">
        <v>71</v>
      </c>
      <c r="EB26">
        <v>99</v>
      </c>
      <c r="EC26">
        <v>65</v>
      </c>
      <c r="ED26">
        <v>65</v>
      </c>
      <c r="EE26">
        <v>65</v>
      </c>
      <c r="EF26">
        <v>99</v>
      </c>
      <c r="EG26">
        <v>88</v>
      </c>
      <c r="EH26">
        <v>65</v>
      </c>
    </row>
    <row r="27" spans="1:138" x14ac:dyDescent="0.2">
      <c r="A27">
        <v>25</v>
      </c>
      <c r="B27">
        <v>0</v>
      </c>
      <c r="C27">
        <v>17</v>
      </c>
      <c r="D27">
        <v>19</v>
      </c>
      <c r="E27">
        <v>3</v>
      </c>
      <c r="F27">
        <v>82</v>
      </c>
      <c r="G27">
        <v>15</v>
      </c>
      <c r="H27">
        <v>11</v>
      </c>
      <c r="I27">
        <v>32</v>
      </c>
      <c r="J27">
        <v>26</v>
      </c>
      <c r="K27">
        <v>116</v>
      </c>
      <c r="L27">
        <v>3</v>
      </c>
      <c r="M27">
        <v>35</v>
      </c>
      <c r="N27">
        <v>11</v>
      </c>
      <c r="O27">
        <v>11</v>
      </c>
      <c r="P27">
        <v>0</v>
      </c>
      <c r="Q27">
        <v>3</v>
      </c>
      <c r="R27">
        <v>25</v>
      </c>
      <c r="S27">
        <v>3</v>
      </c>
      <c r="T27">
        <v>0</v>
      </c>
      <c r="U27">
        <v>9</v>
      </c>
      <c r="V27">
        <v>62</v>
      </c>
      <c r="W27">
        <v>5</v>
      </c>
      <c r="X27">
        <v>9</v>
      </c>
      <c r="Y27">
        <v>18</v>
      </c>
      <c r="Z27">
        <v>25</v>
      </c>
      <c r="AA27">
        <v>1</v>
      </c>
      <c r="AB27">
        <v>22</v>
      </c>
      <c r="AC27">
        <v>96</v>
      </c>
      <c r="AD27">
        <v>6</v>
      </c>
      <c r="AE27">
        <v>18</v>
      </c>
      <c r="AF27">
        <v>39</v>
      </c>
      <c r="AG27">
        <v>4</v>
      </c>
      <c r="AH27">
        <v>24</v>
      </c>
      <c r="AI27">
        <v>24</v>
      </c>
      <c r="AJ27">
        <v>15</v>
      </c>
      <c r="AK27">
        <v>15</v>
      </c>
      <c r="AL27">
        <v>54</v>
      </c>
      <c r="AM27">
        <v>40</v>
      </c>
      <c r="AN27">
        <v>29</v>
      </c>
      <c r="AO27">
        <v>72</v>
      </c>
      <c r="AP27">
        <v>39</v>
      </c>
      <c r="AQ27">
        <v>72</v>
      </c>
      <c r="AR27">
        <v>39</v>
      </c>
      <c r="AS27">
        <v>54</v>
      </c>
      <c r="AT27">
        <v>4</v>
      </c>
      <c r="AU27">
        <v>55</v>
      </c>
      <c r="AV27">
        <v>55</v>
      </c>
      <c r="AW27">
        <v>115</v>
      </c>
      <c r="AX27">
        <v>21</v>
      </c>
      <c r="AY27">
        <v>39</v>
      </c>
      <c r="AZ27">
        <v>30</v>
      </c>
      <c r="BA27">
        <v>62</v>
      </c>
      <c r="BB27">
        <v>45</v>
      </c>
      <c r="BC27">
        <v>72</v>
      </c>
      <c r="BD27">
        <v>95</v>
      </c>
      <c r="BE27">
        <v>7</v>
      </c>
      <c r="BF27">
        <v>13</v>
      </c>
      <c r="BG27">
        <v>95</v>
      </c>
      <c r="BH27">
        <v>96</v>
      </c>
      <c r="BI27">
        <v>31</v>
      </c>
      <c r="BJ27">
        <v>90</v>
      </c>
      <c r="BK27">
        <v>16</v>
      </c>
      <c r="BL27">
        <v>54</v>
      </c>
      <c r="BM27">
        <v>21</v>
      </c>
      <c r="BN27">
        <v>51</v>
      </c>
      <c r="BO27">
        <v>52</v>
      </c>
      <c r="BP27">
        <v>42</v>
      </c>
      <c r="BQ27">
        <v>103</v>
      </c>
      <c r="BR27">
        <v>22</v>
      </c>
      <c r="BS27">
        <v>73</v>
      </c>
      <c r="BT27">
        <v>8</v>
      </c>
      <c r="BU27">
        <v>29</v>
      </c>
      <c r="BV27">
        <v>24</v>
      </c>
      <c r="BW27">
        <v>78</v>
      </c>
      <c r="BX27">
        <v>78</v>
      </c>
      <c r="BY27">
        <v>56</v>
      </c>
      <c r="BZ27">
        <v>56</v>
      </c>
      <c r="CA27">
        <v>32</v>
      </c>
      <c r="CB27">
        <v>89</v>
      </c>
      <c r="CC27">
        <v>73</v>
      </c>
      <c r="CD27">
        <v>72</v>
      </c>
      <c r="CE27">
        <v>15</v>
      </c>
      <c r="CF27">
        <v>59</v>
      </c>
      <c r="CG27">
        <v>91</v>
      </c>
      <c r="CH27">
        <v>28</v>
      </c>
      <c r="CI27">
        <v>79</v>
      </c>
      <c r="CJ27">
        <v>40</v>
      </c>
      <c r="CK27">
        <v>33</v>
      </c>
      <c r="CL27">
        <v>32</v>
      </c>
      <c r="CM27">
        <v>20</v>
      </c>
      <c r="CN27">
        <v>95</v>
      </c>
      <c r="CO27">
        <v>54</v>
      </c>
      <c r="CP27">
        <v>116</v>
      </c>
      <c r="CQ27">
        <v>116</v>
      </c>
      <c r="CR27">
        <v>11</v>
      </c>
      <c r="CS27">
        <v>11</v>
      </c>
      <c r="CT27">
        <v>90</v>
      </c>
      <c r="CU27">
        <v>64</v>
      </c>
      <c r="CV27">
        <v>33</v>
      </c>
      <c r="CW27">
        <v>51</v>
      </c>
      <c r="CX27">
        <v>69</v>
      </c>
      <c r="CY27">
        <v>69</v>
      </c>
      <c r="CZ27">
        <v>89</v>
      </c>
      <c r="DA27">
        <v>89</v>
      </c>
      <c r="DB27">
        <v>21</v>
      </c>
      <c r="DC27">
        <v>50</v>
      </c>
      <c r="DD27">
        <v>79</v>
      </c>
      <c r="DE27">
        <v>115</v>
      </c>
      <c r="DF27">
        <v>54</v>
      </c>
      <c r="DG27">
        <v>41</v>
      </c>
      <c r="DH27">
        <v>41</v>
      </c>
      <c r="DI27">
        <v>115</v>
      </c>
      <c r="DJ27">
        <v>115</v>
      </c>
      <c r="DK27">
        <v>31</v>
      </c>
      <c r="DL27">
        <v>20</v>
      </c>
      <c r="DM27">
        <v>7</v>
      </c>
      <c r="DN27">
        <v>42</v>
      </c>
      <c r="DO27">
        <v>80</v>
      </c>
      <c r="DP27">
        <v>71</v>
      </c>
      <c r="DQ27">
        <v>74</v>
      </c>
      <c r="DR27">
        <v>27</v>
      </c>
      <c r="DS27">
        <v>55</v>
      </c>
      <c r="DT27">
        <v>50</v>
      </c>
      <c r="DU27">
        <v>50</v>
      </c>
      <c r="DV27">
        <v>66</v>
      </c>
      <c r="DW27">
        <v>80</v>
      </c>
      <c r="DX27">
        <v>79</v>
      </c>
      <c r="DY27">
        <v>103</v>
      </c>
      <c r="DZ27">
        <v>79</v>
      </c>
      <c r="EA27">
        <v>42</v>
      </c>
      <c r="EB27">
        <v>74</v>
      </c>
      <c r="EC27">
        <v>66</v>
      </c>
      <c r="ED27">
        <v>105</v>
      </c>
      <c r="EE27">
        <v>105</v>
      </c>
      <c r="EF27">
        <v>64</v>
      </c>
      <c r="EG27">
        <v>49</v>
      </c>
      <c r="EH27">
        <v>49</v>
      </c>
    </row>
    <row r="28" spans="1:138" x14ac:dyDescent="0.2">
      <c r="A28">
        <v>19</v>
      </c>
      <c r="B28">
        <v>15</v>
      </c>
      <c r="C28">
        <v>0</v>
      </c>
      <c r="D28">
        <v>3</v>
      </c>
      <c r="E28">
        <v>35</v>
      </c>
      <c r="F28">
        <v>18</v>
      </c>
      <c r="G28">
        <v>3</v>
      </c>
      <c r="H28">
        <v>29</v>
      </c>
      <c r="I28">
        <v>62</v>
      </c>
      <c r="J28">
        <v>4</v>
      </c>
      <c r="K28">
        <v>115</v>
      </c>
      <c r="L28">
        <v>82</v>
      </c>
      <c r="M28">
        <v>4</v>
      </c>
      <c r="N28">
        <v>29</v>
      </c>
      <c r="O28">
        <v>29</v>
      </c>
      <c r="P28">
        <v>15</v>
      </c>
      <c r="Q28">
        <v>35</v>
      </c>
      <c r="R28">
        <v>0</v>
      </c>
      <c r="S28">
        <v>6</v>
      </c>
      <c r="T28">
        <v>15</v>
      </c>
      <c r="U28">
        <v>29</v>
      </c>
      <c r="V28">
        <v>24</v>
      </c>
      <c r="W28">
        <v>45</v>
      </c>
      <c r="X28">
        <v>5</v>
      </c>
      <c r="Y28">
        <v>11</v>
      </c>
      <c r="Z28">
        <v>1</v>
      </c>
      <c r="AA28">
        <v>26</v>
      </c>
      <c r="AB28">
        <v>8</v>
      </c>
      <c r="AC28">
        <v>7</v>
      </c>
      <c r="AD28">
        <v>16</v>
      </c>
      <c r="AE28">
        <v>11</v>
      </c>
      <c r="AF28">
        <v>22</v>
      </c>
      <c r="AG28">
        <v>18</v>
      </c>
      <c r="AH28">
        <v>95</v>
      </c>
      <c r="AI28">
        <v>96</v>
      </c>
      <c r="AJ28">
        <v>3</v>
      </c>
      <c r="AK28">
        <v>3</v>
      </c>
      <c r="AL28">
        <v>40</v>
      </c>
      <c r="AM28">
        <v>42</v>
      </c>
      <c r="AN28">
        <v>32</v>
      </c>
      <c r="AO28">
        <v>39</v>
      </c>
      <c r="AP28">
        <v>89</v>
      </c>
      <c r="AQ28">
        <v>22</v>
      </c>
      <c r="AR28">
        <v>89</v>
      </c>
      <c r="AS28">
        <v>40</v>
      </c>
      <c r="AT28">
        <v>11</v>
      </c>
      <c r="AU28">
        <v>56</v>
      </c>
      <c r="AV28">
        <v>116</v>
      </c>
      <c r="AW28">
        <v>54</v>
      </c>
      <c r="AX28">
        <v>73</v>
      </c>
      <c r="AY28">
        <v>89</v>
      </c>
      <c r="AZ28">
        <v>95</v>
      </c>
      <c r="BA28">
        <v>30</v>
      </c>
      <c r="BB28">
        <v>24</v>
      </c>
      <c r="BC28">
        <v>39</v>
      </c>
      <c r="BD28">
        <v>20</v>
      </c>
      <c r="BE28">
        <v>20</v>
      </c>
      <c r="BF28">
        <v>23</v>
      </c>
      <c r="BG28">
        <v>13</v>
      </c>
      <c r="BH28">
        <v>95</v>
      </c>
      <c r="BI28">
        <v>41</v>
      </c>
      <c r="BJ28">
        <v>115</v>
      </c>
      <c r="BK28">
        <v>11</v>
      </c>
      <c r="BL28">
        <v>42</v>
      </c>
      <c r="BM28">
        <v>52</v>
      </c>
      <c r="BN28">
        <v>28</v>
      </c>
      <c r="BO28">
        <v>73</v>
      </c>
      <c r="BP28">
        <v>50</v>
      </c>
      <c r="BQ28">
        <v>79</v>
      </c>
      <c r="BR28">
        <v>89</v>
      </c>
      <c r="BS28">
        <v>33</v>
      </c>
      <c r="BT28">
        <v>21</v>
      </c>
      <c r="BU28">
        <v>32</v>
      </c>
      <c r="BV28">
        <v>96</v>
      </c>
      <c r="BW28">
        <v>21</v>
      </c>
      <c r="BX28">
        <v>21</v>
      </c>
      <c r="BY28">
        <v>116</v>
      </c>
      <c r="BZ28">
        <v>90</v>
      </c>
      <c r="CA28">
        <v>24</v>
      </c>
      <c r="CB28">
        <v>78</v>
      </c>
      <c r="CC28">
        <v>33</v>
      </c>
      <c r="CD28">
        <v>39</v>
      </c>
      <c r="CE28">
        <v>35</v>
      </c>
      <c r="CF28">
        <v>91</v>
      </c>
      <c r="CG28">
        <v>55</v>
      </c>
      <c r="CH28">
        <v>58</v>
      </c>
      <c r="CI28">
        <v>71</v>
      </c>
      <c r="CJ28">
        <v>31</v>
      </c>
      <c r="CK28">
        <v>59</v>
      </c>
      <c r="CL28">
        <v>62</v>
      </c>
      <c r="CM28">
        <v>72</v>
      </c>
      <c r="CN28">
        <v>7</v>
      </c>
      <c r="CO28">
        <v>54</v>
      </c>
      <c r="CP28">
        <v>90</v>
      </c>
      <c r="CQ28">
        <v>115</v>
      </c>
      <c r="CR28">
        <v>9</v>
      </c>
      <c r="CS28">
        <v>9</v>
      </c>
      <c r="CT28">
        <v>115</v>
      </c>
      <c r="CU28">
        <v>49</v>
      </c>
      <c r="CV28">
        <v>51</v>
      </c>
      <c r="CW28">
        <v>28</v>
      </c>
      <c r="CX28">
        <v>103</v>
      </c>
      <c r="CY28">
        <v>79</v>
      </c>
      <c r="CZ28">
        <v>78</v>
      </c>
      <c r="DA28">
        <v>21</v>
      </c>
      <c r="DB28">
        <v>73</v>
      </c>
      <c r="DC28">
        <v>69</v>
      </c>
      <c r="DD28">
        <v>71</v>
      </c>
      <c r="DE28">
        <v>54</v>
      </c>
      <c r="DF28">
        <v>81</v>
      </c>
      <c r="DG28">
        <v>27</v>
      </c>
      <c r="DH28">
        <v>103</v>
      </c>
      <c r="DI28">
        <v>54</v>
      </c>
      <c r="DJ28">
        <v>54</v>
      </c>
      <c r="DK28">
        <v>41</v>
      </c>
      <c r="DL28">
        <v>72</v>
      </c>
      <c r="DM28">
        <v>23</v>
      </c>
      <c r="DN28">
        <v>50</v>
      </c>
      <c r="DO28">
        <v>70</v>
      </c>
      <c r="DP28">
        <v>74</v>
      </c>
      <c r="DQ28">
        <v>49</v>
      </c>
      <c r="DR28">
        <v>79</v>
      </c>
      <c r="DS28">
        <v>116</v>
      </c>
      <c r="DT28">
        <v>69</v>
      </c>
      <c r="DU28">
        <v>69</v>
      </c>
      <c r="DV28">
        <v>80</v>
      </c>
      <c r="DW28">
        <v>70</v>
      </c>
      <c r="DX28">
        <v>74</v>
      </c>
      <c r="DY28">
        <v>79</v>
      </c>
      <c r="DZ28">
        <v>71</v>
      </c>
      <c r="EA28">
        <v>31</v>
      </c>
      <c r="EB28">
        <v>49</v>
      </c>
      <c r="EC28">
        <v>80</v>
      </c>
      <c r="ED28">
        <v>66</v>
      </c>
      <c r="EE28">
        <v>80</v>
      </c>
      <c r="EF28">
        <v>105</v>
      </c>
      <c r="EG28">
        <v>66</v>
      </c>
      <c r="EH28">
        <v>66</v>
      </c>
    </row>
    <row r="29" spans="1:138" x14ac:dyDescent="0.2">
      <c r="A29">
        <v>89</v>
      </c>
      <c r="B29">
        <v>89</v>
      </c>
      <c r="C29">
        <v>39</v>
      </c>
      <c r="D29">
        <v>78</v>
      </c>
      <c r="E29">
        <v>21</v>
      </c>
      <c r="F29">
        <v>73</v>
      </c>
      <c r="G29">
        <v>21</v>
      </c>
      <c r="H29">
        <v>28</v>
      </c>
      <c r="I29">
        <v>116</v>
      </c>
      <c r="J29">
        <v>73</v>
      </c>
      <c r="K29">
        <v>88</v>
      </c>
      <c r="L29">
        <v>52</v>
      </c>
      <c r="M29">
        <v>73</v>
      </c>
      <c r="N29">
        <v>28</v>
      </c>
      <c r="O29">
        <v>28</v>
      </c>
      <c r="P29">
        <v>89</v>
      </c>
      <c r="Q29">
        <v>21</v>
      </c>
      <c r="R29">
        <v>22</v>
      </c>
      <c r="S29">
        <v>21</v>
      </c>
      <c r="T29">
        <v>89</v>
      </c>
      <c r="U29">
        <v>91</v>
      </c>
      <c r="V29">
        <v>116</v>
      </c>
      <c r="W29">
        <v>55</v>
      </c>
      <c r="X29">
        <v>58</v>
      </c>
      <c r="Y29">
        <v>51</v>
      </c>
      <c r="Z29">
        <v>22</v>
      </c>
      <c r="AA29">
        <v>8</v>
      </c>
      <c r="AB29">
        <v>27</v>
      </c>
      <c r="AC29">
        <v>54</v>
      </c>
      <c r="AD29">
        <v>73</v>
      </c>
      <c r="AE29">
        <v>51</v>
      </c>
      <c r="AF29">
        <v>41</v>
      </c>
      <c r="AG29">
        <v>33</v>
      </c>
      <c r="AH29">
        <v>115</v>
      </c>
      <c r="AI29">
        <v>115</v>
      </c>
      <c r="AJ29">
        <v>78</v>
      </c>
      <c r="AK29">
        <v>78</v>
      </c>
      <c r="AL29">
        <v>83</v>
      </c>
      <c r="AM29">
        <v>85</v>
      </c>
      <c r="AN29">
        <v>55</v>
      </c>
      <c r="AO29">
        <v>50</v>
      </c>
      <c r="AP29">
        <v>69</v>
      </c>
      <c r="AQ29">
        <v>50</v>
      </c>
      <c r="AR29">
        <v>41</v>
      </c>
      <c r="AS29">
        <v>85</v>
      </c>
      <c r="AT29">
        <v>33</v>
      </c>
      <c r="AU29">
        <v>70</v>
      </c>
      <c r="AV29">
        <v>70</v>
      </c>
      <c r="AW29">
        <v>65</v>
      </c>
      <c r="AX29">
        <v>71</v>
      </c>
      <c r="AY29">
        <v>69</v>
      </c>
      <c r="AZ29">
        <v>115</v>
      </c>
      <c r="BA29">
        <v>90</v>
      </c>
      <c r="BB29">
        <v>116</v>
      </c>
      <c r="BC29">
        <v>31</v>
      </c>
      <c r="BD29">
        <v>54</v>
      </c>
      <c r="BE29">
        <v>54</v>
      </c>
      <c r="BF29">
        <v>40</v>
      </c>
      <c r="BG29">
        <v>54</v>
      </c>
      <c r="BH29">
        <v>115</v>
      </c>
      <c r="BI29">
        <v>46</v>
      </c>
      <c r="BJ29">
        <v>65</v>
      </c>
      <c r="BK29">
        <v>33</v>
      </c>
      <c r="BL29">
        <v>85</v>
      </c>
      <c r="BM29">
        <v>71</v>
      </c>
      <c r="BN29">
        <v>105</v>
      </c>
      <c r="BO29">
        <v>74</v>
      </c>
      <c r="BP29">
        <v>46</v>
      </c>
      <c r="BQ29">
        <v>76</v>
      </c>
      <c r="BR29">
        <v>69</v>
      </c>
      <c r="BS29">
        <v>64</v>
      </c>
      <c r="BT29">
        <v>79</v>
      </c>
      <c r="BU29">
        <v>58</v>
      </c>
      <c r="BV29">
        <v>90</v>
      </c>
      <c r="BW29">
        <v>79</v>
      </c>
      <c r="BX29">
        <v>79</v>
      </c>
      <c r="BY29">
        <v>99</v>
      </c>
      <c r="BZ29">
        <v>99</v>
      </c>
      <c r="CA29">
        <v>116</v>
      </c>
      <c r="CB29">
        <v>103</v>
      </c>
      <c r="CC29">
        <v>74</v>
      </c>
      <c r="CD29">
        <v>31</v>
      </c>
      <c r="CE29">
        <v>21</v>
      </c>
      <c r="CF29">
        <v>66</v>
      </c>
      <c r="CG29">
        <v>80</v>
      </c>
      <c r="CH29">
        <v>80</v>
      </c>
      <c r="CI29">
        <v>93</v>
      </c>
      <c r="CJ29">
        <v>85</v>
      </c>
      <c r="CK29">
        <v>49</v>
      </c>
      <c r="CL29">
        <v>56</v>
      </c>
      <c r="CM29">
        <v>40</v>
      </c>
      <c r="CN29">
        <v>54</v>
      </c>
      <c r="CO29">
        <v>83</v>
      </c>
      <c r="CP29">
        <v>99</v>
      </c>
      <c r="CQ29">
        <v>88</v>
      </c>
      <c r="CR29">
        <v>28</v>
      </c>
      <c r="CS29">
        <v>59</v>
      </c>
      <c r="CT29">
        <v>65</v>
      </c>
      <c r="CU29">
        <v>97</v>
      </c>
      <c r="CV29">
        <v>49</v>
      </c>
      <c r="CW29">
        <v>66</v>
      </c>
      <c r="CX29">
        <v>122</v>
      </c>
      <c r="CY29">
        <v>122</v>
      </c>
      <c r="CZ29">
        <v>103</v>
      </c>
      <c r="DA29">
        <v>79</v>
      </c>
      <c r="DB29">
        <v>71</v>
      </c>
      <c r="DC29">
        <v>46</v>
      </c>
      <c r="DD29">
        <v>93</v>
      </c>
      <c r="DE29">
        <v>65</v>
      </c>
      <c r="DF29">
        <v>83</v>
      </c>
      <c r="DG29">
        <v>46</v>
      </c>
      <c r="DH29">
        <v>122</v>
      </c>
      <c r="DI29">
        <v>83</v>
      </c>
      <c r="DJ29">
        <v>65</v>
      </c>
      <c r="DK29">
        <v>46</v>
      </c>
      <c r="DL29">
        <v>42</v>
      </c>
      <c r="DM29">
        <v>81</v>
      </c>
      <c r="DN29">
        <v>46</v>
      </c>
      <c r="DO29">
        <v>92</v>
      </c>
      <c r="DP29">
        <v>93</v>
      </c>
      <c r="DQ29">
        <v>61</v>
      </c>
      <c r="DR29">
        <v>122</v>
      </c>
      <c r="DS29">
        <v>99</v>
      </c>
      <c r="DT29">
        <v>46</v>
      </c>
      <c r="DU29">
        <v>46</v>
      </c>
      <c r="DV29">
        <v>112</v>
      </c>
      <c r="DW29">
        <v>92</v>
      </c>
      <c r="DX29">
        <v>93</v>
      </c>
      <c r="DY29">
        <v>76</v>
      </c>
      <c r="DZ29">
        <v>93</v>
      </c>
      <c r="EA29">
        <v>85</v>
      </c>
      <c r="EB29">
        <v>97</v>
      </c>
      <c r="EC29">
        <v>112</v>
      </c>
      <c r="ED29">
        <v>113</v>
      </c>
      <c r="EE29">
        <v>108</v>
      </c>
      <c r="EF29">
        <v>97</v>
      </c>
      <c r="EG29">
        <v>113</v>
      </c>
      <c r="EH29">
        <v>113</v>
      </c>
    </row>
    <row r="30" spans="1:138" x14ac:dyDescent="0.2">
      <c r="A30">
        <v>95</v>
      </c>
      <c r="B30">
        <v>95</v>
      </c>
      <c r="C30">
        <v>30</v>
      </c>
      <c r="D30">
        <v>7</v>
      </c>
      <c r="E30">
        <v>20</v>
      </c>
      <c r="F30">
        <v>39</v>
      </c>
      <c r="G30">
        <v>20</v>
      </c>
      <c r="H30">
        <v>8</v>
      </c>
      <c r="I30">
        <v>73</v>
      </c>
      <c r="J30">
        <v>72</v>
      </c>
      <c r="K30">
        <v>49</v>
      </c>
      <c r="L30">
        <v>72</v>
      </c>
      <c r="M30">
        <v>72</v>
      </c>
      <c r="N30">
        <v>78</v>
      </c>
      <c r="O30">
        <v>78</v>
      </c>
      <c r="P30">
        <v>95</v>
      </c>
      <c r="Q30">
        <v>23</v>
      </c>
      <c r="R30">
        <v>96</v>
      </c>
      <c r="S30">
        <v>23</v>
      </c>
      <c r="T30">
        <v>95</v>
      </c>
      <c r="U30">
        <v>78</v>
      </c>
      <c r="V30">
        <v>33</v>
      </c>
      <c r="W30">
        <v>52</v>
      </c>
      <c r="X30">
        <v>21</v>
      </c>
      <c r="Y30">
        <v>22</v>
      </c>
      <c r="Z30">
        <v>96</v>
      </c>
      <c r="AA30">
        <v>7</v>
      </c>
      <c r="AB30">
        <v>54</v>
      </c>
      <c r="AC30">
        <v>28</v>
      </c>
      <c r="AD30">
        <v>72</v>
      </c>
      <c r="AE30">
        <v>89</v>
      </c>
      <c r="AF30">
        <v>115</v>
      </c>
      <c r="AG30">
        <v>39</v>
      </c>
      <c r="AH30">
        <v>51</v>
      </c>
      <c r="AI30">
        <v>51</v>
      </c>
      <c r="AJ30">
        <v>13</v>
      </c>
      <c r="AK30">
        <v>13</v>
      </c>
      <c r="AL30">
        <v>80</v>
      </c>
      <c r="AM30">
        <v>70</v>
      </c>
      <c r="AN30">
        <v>21</v>
      </c>
      <c r="AO30">
        <v>90</v>
      </c>
      <c r="AP30">
        <v>115</v>
      </c>
      <c r="AQ30">
        <v>90</v>
      </c>
      <c r="AR30">
        <v>115</v>
      </c>
      <c r="AS30">
        <v>70</v>
      </c>
      <c r="AT30">
        <v>39</v>
      </c>
      <c r="AU30">
        <v>71</v>
      </c>
      <c r="AV30">
        <v>74</v>
      </c>
      <c r="AW30">
        <v>105</v>
      </c>
      <c r="AX30">
        <v>42</v>
      </c>
      <c r="AY30">
        <v>115</v>
      </c>
      <c r="AZ30">
        <v>59</v>
      </c>
      <c r="BA30">
        <v>33</v>
      </c>
      <c r="BB30">
        <v>73</v>
      </c>
      <c r="BC30">
        <v>116</v>
      </c>
      <c r="BD30">
        <v>58</v>
      </c>
      <c r="BE30">
        <v>58</v>
      </c>
      <c r="BF30">
        <v>55</v>
      </c>
      <c r="BG30">
        <v>91</v>
      </c>
      <c r="BH30">
        <v>28</v>
      </c>
      <c r="BI30">
        <v>88</v>
      </c>
      <c r="BJ30">
        <v>49</v>
      </c>
      <c r="BK30">
        <v>22</v>
      </c>
      <c r="BL30">
        <v>70</v>
      </c>
      <c r="BM30">
        <v>40</v>
      </c>
      <c r="BN30">
        <v>27</v>
      </c>
      <c r="BO30">
        <v>31</v>
      </c>
      <c r="BP30">
        <v>99</v>
      </c>
      <c r="BQ30">
        <v>83</v>
      </c>
      <c r="BR30">
        <v>115</v>
      </c>
      <c r="BS30">
        <v>50</v>
      </c>
      <c r="BT30">
        <v>54</v>
      </c>
      <c r="BU30">
        <v>21</v>
      </c>
      <c r="BV30">
        <v>33</v>
      </c>
      <c r="BW30">
        <v>81</v>
      </c>
      <c r="BX30">
        <v>40</v>
      </c>
      <c r="BY30">
        <v>74</v>
      </c>
      <c r="BZ30">
        <v>64</v>
      </c>
      <c r="CA30">
        <v>73</v>
      </c>
      <c r="CB30">
        <v>54</v>
      </c>
      <c r="CC30">
        <v>31</v>
      </c>
      <c r="CD30">
        <v>116</v>
      </c>
      <c r="CE30">
        <v>20</v>
      </c>
      <c r="CF30">
        <v>103</v>
      </c>
      <c r="CG30">
        <v>79</v>
      </c>
      <c r="CH30">
        <v>79</v>
      </c>
      <c r="CI30">
        <v>85</v>
      </c>
      <c r="CJ30">
        <v>99</v>
      </c>
      <c r="CK30">
        <v>69</v>
      </c>
      <c r="CL30">
        <v>73</v>
      </c>
      <c r="CM30">
        <v>55</v>
      </c>
      <c r="CN30">
        <v>28</v>
      </c>
      <c r="CO30">
        <v>80</v>
      </c>
      <c r="CP30">
        <v>64</v>
      </c>
      <c r="CQ30">
        <v>49</v>
      </c>
      <c r="CR30">
        <v>89</v>
      </c>
      <c r="CS30">
        <v>89</v>
      </c>
      <c r="CT30">
        <v>105</v>
      </c>
      <c r="CU30">
        <v>46</v>
      </c>
      <c r="CV30">
        <v>41</v>
      </c>
      <c r="CW30">
        <v>103</v>
      </c>
      <c r="CX30">
        <v>65</v>
      </c>
      <c r="CY30">
        <v>83</v>
      </c>
      <c r="CZ30">
        <v>54</v>
      </c>
      <c r="DA30">
        <v>54</v>
      </c>
      <c r="DB30">
        <v>42</v>
      </c>
      <c r="DC30">
        <v>65</v>
      </c>
      <c r="DD30">
        <v>85</v>
      </c>
      <c r="DE30">
        <v>66</v>
      </c>
      <c r="DF30">
        <v>80</v>
      </c>
      <c r="DG30">
        <v>65</v>
      </c>
      <c r="DH30">
        <v>65</v>
      </c>
      <c r="DI30">
        <v>66</v>
      </c>
      <c r="DJ30">
        <v>66</v>
      </c>
      <c r="DK30">
        <v>88</v>
      </c>
      <c r="DL30">
        <v>56</v>
      </c>
      <c r="DM30">
        <v>55</v>
      </c>
      <c r="DN30">
        <v>99</v>
      </c>
      <c r="DO30">
        <v>93</v>
      </c>
      <c r="DP30">
        <v>85</v>
      </c>
      <c r="DQ30">
        <v>46</v>
      </c>
      <c r="DR30">
        <v>83</v>
      </c>
      <c r="DS30">
        <v>74</v>
      </c>
      <c r="DT30">
        <v>65</v>
      </c>
      <c r="DU30">
        <v>65</v>
      </c>
      <c r="DV30">
        <v>76</v>
      </c>
      <c r="DW30">
        <v>93</v>
      </c>
      <c r="DX30">
        <v>85</v>
      </c>
      <c r="DY30">
        <v>83</v>
      </c>
      <c r="DZ30">
        <v>85</v>
      </c>
      <c r="EA30">
        <v>99</v>
      </c>
      <c r="EB30">
        <v>46</v>
      </c>
      <c r="EC30">
        <v>76</v>
      </c>
      <c r="ED30">
        <v>122</v>
      </c>
      <c r="EE30">
        <v>122</v>
      </c>
      <c r="EF30">
        <v>46</v>
      </c>
      <c r="EG30">
        <v>122</v>
      </c>
      <c r="EH30">
        <v>122</v>
      </c>
    </row>
    <row r="31" spans="1:138" x14ac:dyDescent="0.2">
      <c r="A31">
        <v>82</v>
      </c>
      <c r="B31">
        <v>4</v>
      </c>
      <c r="C31">
        <v>35</v>
      </c>
      <c r="D31">
        <v>18</v>
      </c>
      <c r="E31">
        <v>11</v>
      </c>
      <c r="F31">
        <v>29</v>
      </c>
      <c r="G31">
        <v>11</v>
      </c>
      <c r="H31">
        <v>24</v>
      </c>
      <c r="I31">
        <v>7</v>
      </c>
      <c r="J31">
        <v>29</v>
      </c>
      <c r="K31">
        <v>40</v>
      </c>
      <c r="L31">
        <v>9</v>
      </c>
      <c r="M31">
        <v>9</v>
      </c>
      <c r="N31">
        <v>24</v>
      </c>
      <c r="O31">
        <v>24</v>
      </c>
      <c r="P31">
        <v>4</v>
      </c>
      <c r="Q31">
        <v>11</v>
      </c>
      <c r="R31">
        <v>35</v>
      </c>
      <c r="S31">
        <v>11</v>
      </c>
      <c r="T31">
        <v>4</v>
      </c>
      <c r="U31">
        <v>24</v>
      </c>
      <c r="V31">
        <v>20</v>
      </c>
      <c r="W31">
        <v>95</v>
      </c>
      <c r="X31">
        <v>30</v>
      </c>
      <c r="Y31">
        <v>32</v>
      </c>
      <c r="Z31">
        <v>6</v>
      </c>
      <c r="AA31">
        <v>16</v>
      </c>
      <c r="AB31">
        <v>73</v>
      </c>
      <c r="AC31">
        <v>72</v>
      </c>
      <c r="AD31">
        <v>29</v>
      </c>
      <c r="AE31">
        <v>45</v>
      </c>
      <c r="AF31">
        <v>21</v>
      </c>
      <c r="AG31">
        <v>5</v>
      </c>
      <c r="AH31">
        <v>72</v>
      </c>
      <c r="AI31">
        <v>23</v>
      </c>
      <c r="AJ31">
        <v>18</v>
      </c>
      <c r="AK31">
        <v>18</v>
      </c>
      <c r="AL31">
        <v>41</v>
      </c>
      <c r="AM31">
        <v>103</v>
      </c>
      <c r="AN31">
        <v>95</v>
      </c>
      <c r="AO31">
        <v>21</v>
      </c>
      <c r="AP31">
        <v>73</v>
      </c>
      <c r="AQ31">
        <v>21</v>
      </c>
      <c r="AR31">
        <v>52</v>
      </c>
      <c r="AS31">
        <v>69</v>
      </c>
      <c r="AT31">
        <v>32</v>
      </c>
      <c r="AU31">
        <v>54</v>
      </c>
      <c r="AV31">
        <v>54</v>
      </c>
      <c r="AW31">
        <v>42</v>
      </c>
      <c r="AX31">
        <v>28</v>
      </c>
      <c r="AY31">
        <v>52</v>
      </c>
      <c r="AZ31">
        <v>72</v>
      </c>
      <c r="BA31">
        <v>20</v>
      </c>
      <c r="BB31">
        <v>13</v>
      </c>
      <c r="BC31">
        <v>78</v>
      </c>
      <c r="BD31">
        <v>39</v>
      </c>
      <c r="BE31">
        <v>22</v>
      </c>
      <c r="BF31">
        <v>89</v>
      </c>
      <c r="BG31">
        <v>39</v>
      </c>
      <c r="BH31">
        <v>72</v>
      </c>
      <c r="BI31">
        <v>71</v>
      </c>
      <c r="BJ31">
        <v>42</v>
      </c>
      <c r="BK31">
        <v>32</v>
      </c>
      <c r="BL31">
        <v>69</v>
      </c>
      <c r="BM31">
        <v>59</v>
      </c>
      <c r="BN31">
        <v>116</v>
      </c>
      <c r="BO31">
        <v>91</v>
      </c>
      <c r="BP31">
        <v>79</v>
      </c>
      <c r="BQ31">
        <v>49</v>
      </c>
      <c r="BR31">
        <v>73</v>
      </c>
      <c r="BS31">
        <v>58</v>
      </c>
      <c r="BT31">
        <v>33</v>
      </c>
      <c r="BU31">
        <v>96</v>
      </c>
      <c r="BV31">
        <v>23</v>
      </c>
      <c r="BW31">
        <v>51</v>
      </c>
      <c r="BX31">
        <v>51</v>
      </c>
      <c r="BY31">
        <v>54</v>
      </c>
      <c r="BZ31">
        <v>54</v>
      </c>
      <c r="CA31">
        <v>7</v>
      </c>
      <c r="CB31">
        <v>33</v>
      </c>
      <c r="CC31">
        <v>58</v>
      </c>
      <c r="CD31">
        <v>21</v>
      </c>
      <c r="CE31">
        <v>11</v>
      </c>
      <c r="CF31">
        <v>116</v>
      </c>
      <c r="CG31">
        <v>115</v>
      </c>
      <c r="CH31">
        <v>90</v>
      </c>
      <c r="CI31">
        <v>105</v>
      </c>
      <c r="CJ31">
        <v>103</v>
      </c>
      <c r="CK31">
        <v>56</v>
      </c>
      <c r="CL31">
        <v>7</v>
      </c>
      <c r="CM31">
        <v>89</v>
      </c>
      <c r="CN31">
        <v>39</v>
      </c>
      <c r="CO31">
        <v>50</v>
      </c>
      <c r="CP31">
        <v>81</v>
      </c>
      <c r="CQ31">
        <v>40</v>
      </c>
      <c r="CR31">
        <v>62</v>
      </c>
      <c r="CS31">
        <v>62</v>
      </c>
      <c r="CT31">
        <v>42</v>
      </c>
      <c r="CU31">
        <v>70</v>
      </c>
      <c r="CV31">
        <v>55</v>
      </c>
      <c r="CW31">
        <v>116</v>
      </c>
      <c r="CX31">
        <v>74</v>
      </c>
      <c r="CY31">
        <v>64</v>
      </c>
      <c r="CZ31">
        <v>73</v>
      </c>
      <c r="DA31">
        <v>33</v>
      </c>
      <c r="DB31">
        <v>28</v>
      </c>
      <c r="DC31">
        <v>71</v>
      </c>
      <c r="DD31">
        <v>49</v>
      </c>
      <c r="DE31">
        <v>31</v>
      </c>
      <c r="DF31">
        <v>41</v>
      </c>
      <c r="DG31">
        <v>74</v>
      </c>
      <c r="DH31">
        <v>74</v>
      </c>
      <c r="DI31">
        <v>50</v>
      </c>
      <c r="DJ31">
        <v>31</v>
      </c>
      <c r="DK31">
        <v>79</v>
      </c>
      <c r="DL31">
        <v>89</v>
      </c>
      <c r="DM31">
        <v>22</v>
      </c>
      <c r="DN31">
        <v>79</v>
      </c>
      <c r="DO31">
        <v>65</v>
      </c>
      <c r="DP31">
        <v>66</v>
      </c>
      <c r="DQ31">
        <v>80</v>
      </c>
      <c r="DR31">
        <v>64</v>
      </c>
      <c r="DS31">
        <v>54</v>
      </c>
      <c r="DT31">
        <v>71</v>
      </c>
      <c r="DU31">
        <v>71</v>
      </c>
      <c r="DV31">
        <v>88</v>
      </c>
      <c r="DW31">
        <v>65</v>
      </c>
      <c r="DX31">
        <v>66</v>
      </c>
      <c r="DY31">
        <v>49</v>
      </c>
      <c r="DZ31">
        <v>105</v>
      </c>
      <c r="EA31">
        <v>79</v>
      </c>
      <c r="EB31">
        <v>70</v>
      </c>
      <c r="EC31">
        <v>88</v>
      </c>
      <c r="ED31">
        <v>99</v>
      </c>
      <c r="EE31">
        <v>99</v>
      </c>
      <c r="EF31">
        <v>70</v>
      </c>
      <c r="EG31">
        <v>99</v>
      </c>
      <c r="EH31">
        <v>99</v>
      </c>
    </row>
    <row r="32" spans="1:138" x14ac:dyDescent="0.2">
      <c r="A32">
        <v>11</v>
      </c>
      <c r="B32">
        <v>11</v>
      </c>
      <c r="C32">
        <v>16</v>
      </c>
      <c r="D32">
        <v>9</v>
      </c>
      <c r="E32">
        <v>29</v>
      </c>
      <c r="F32">
        <v>62</v>
      </c>
      <c r="G32">
        <v>29</v>
      </c>
      <c r="H32">
        <v>95</v>
      </c>
      <c r="I32">
        <v>23</v>
      </c>
      <c r="J32">
        <v>32</v>
      </c>
      <c r="K32">
        <v>50</v>
      </c>
      <c r="L32">
        <v>32</v>
      </c>
      <c r="M32">
        <v>32</v>
      </c>
      <c r="N32">
        <v>95</v>
      </c>
      <c r="O32">
        <v>95</v>
      </c>
      <c r="P32">
        <v>11</v>
      </c>
      <c r="Q32">
        <v>29</v>
      </c>
      <c r="R32">
        <v>18</v>
      </c>
      <c r="S32">
        <v>5</v>
      </c>
      <c r="T32">
        <v>11</v>
      </c>
      <c r="U32">
        <v>95</v>
      </c>
      <c r="V32">
        <v>72</v>
      </c>
      <c r="W32">
        <v>20</v>
      </c>
      <c r="X32">
        <v>7</v>
      </c>
      <c r="Y32">
        <v>24</v>
      </c>
      <c r="Z32">
        <v>18</v>
      </c>
      <c r="AA32">
        <v>11</v>
      </c>
      <c r="AB32">
        <v>51</v>
      </c>
      <c r="AC32">
        <v>89</v>
      </c>
      <c r="AD32">
        <v>45</v>
      </c>
      <c r="AE32">
        <v>30</v>
      </c>
      <c r="AF32">
        <v>33</v>
      </c>
      <c r="AG32">
        <v>62</v>
      </c>
      <c r="AH32">
        <v>39</v>
      </c>
      <c r="AI32">
        <v>39</v>
      </c>
      <c r="AJ32">
        <v>9</v>
      </c>
      <c r="AK32">
        <v>9</v>
      </c>
      <c r="AL32">
        <v>79</v>
      </c>
      <c r="AM32">
        <v>71</v>
      </c>
      <c r="AN32">
        <v>20</v>
      </c>
      <c r="AO32">
        <v>73</v>
      </c>
      <c r="AP32">
        <v>33</v>
      </c>
      <c r="AQ32">
        <v>73</v>
      </c>
      <c r="AR32">
        <v>33</v>
      </c>
      <c r="AS32">
        <v>79</v>
      </c>
      <c r="AT32">
        <v>24</v>
      </c>
      <c r="AU32">
        <v>40</v>
      </c>
      <c r="AV32">
        <v>40</v>
      </c>
      <c r="AW32">
        <v>41</v>
      </c>
      <c r="AX32">
        <v>55</v>
      </c>
      <c r="AY32">
        <v>33</v>
      </c>
      <c r="AZ32">
        <v>22</v>
      </c>
      <c r="BA32">
        <v>72</v>
      </c>
      <c r="BB32">
        <v>72</v>
      </c>
      <c r="BC32">
        <v>73</v>
      </c>
      <c r="BD32">
        <v>8</v>
      </c>
      <c r="BE32">
        <v>78</v>
      </c>
      <c r="BF32">
        <v>21</v>
      </c>
      <c r="BG32">
        <v>89</v>
      </c>
      <c r="BH32">
        <v>22</v>
      </c>
      <c r="BI32">
        <v>64</v>
      </c>
      <c r="BJ32">
        <v>50</v>
      </c>
      <c r="BK32">
        <v>24</v>
      </c>
      <c r="BL32">
        <v>79</v>
      </c>
      <c r="BM32">
        <v>58</v>
      </c>
      <c r="BN32">
        <v>115</v>
      </c>
      <c r="BO32">
        <v>56</v>
      </c>
      <c r="BP32">
        <v>74</v>
      </c>
      <c r="BQ32">
        <v>66</v>
      </c>
      <c r="BR32">
        <v>51</v>
      </c>
      <c r="BS32">
        <v>116</v>
      </c>
      <c r="BT32">
        <v>28</v>
      </c>
      <c r="BU32">
        <v>7</v>
      </c>
      <c r="BV32">
        <v>39</v>
      </c>
      <c r="BW32">
        <v>91</v>
      </c>
      <c r="BX32">
        <v>58</v>
      </c>
      <c r="BY32">
        <v>42</v>
      </c>
      <c r="BZ32">
        <v>42</v>
      </c>
      <c r="CA32">
        <v>72</v>
      </c>
      <c r="CB32">
        <v>28</v>
      </c>
      <c r="CC32">
        <v>56</v>
      </c>
      <c r="CD32">
        <v>73</v>
      </c>
      <c r="CE32">
        <v>29</v>
      </c>
      <c r="CF32">
        <v>115</v>
      </c>
      <c r="CG32">
        <v>54</v>
      </c>
      <c r="CH32">
        <v>54</v>
      </c>
      <c r="CI32">
        <v>80</v>
      </c>
      <c r="CJ32">
        <v>71</v>
      </c>
      <c r="CK32">
        <v>90</v>
      </c>
      <c r="CL32">
        <v>23</v>
      </c>
      <c r="CM32">
        <v>21</v>
      </c>
      <c r="CN32">
        <v>89</v>
      </c>
      <c r="CO32">
        <v>103</v>
      </c>
      <c r="CP32">
        <v>31</v>
      </c>
      <c r="CQ32">
        <v>31</v>
      </c>
      <c r="CR32">
        <v>96</v>
      </c>
      <c r="CS32">
        <v>96</v>
      </c>
      <c r="CT32">
        <v>41</v>
      </c>
      <c r="CU32">
        <v>99</v>
      </c>
      <c r="CV32">
        <v>90</v>
      </c>
      <c r="CW32">
        <v>115</v>
      </c>
      <c r="CX32">
        <v>105</v>
      </c>
      <c r="CY32">
        <v>105</v>
      </c>
      <c r="CZ32">
        <v>59</v>
      </c>
      <c r="DA32">
        <v>28</v>
      </c>
      <c r="DB32">
        <v>55</v>
      </c>
      <c r="DC32">
        <v>64</v>
      </c>
      <c r="DD32">
        <v>80</v>
      </c>
      <c r="DE32">
        <v>69</v>
      </c>
      <c r="DF32">
        <v>103</v>
      </c>
      <c r="DG32">
        <v>49</v>
      </c>
      <c r="DH32">
        <v>49</v>
      </c>
      <c r="DI32">
        <v>27</v>
      </c>
      <c r="DJ32">
        <v>69</v>
      </c>
      <c r="DK32">
        <v>74</v>
      </c>
      <c r="DL32">
        <v>21</v>
      </c>
      <c r="DM32">
        <v>78</v>
      </c>
      <c r="DN32">
        <v>74</v>
      </c>
      <c r="DO32">
        <v>85</v>
      </c>
      <c r="DP32">
        <v>70</v>
      </c>
      <c r="DQ32">
        <v>99</v>
      </c>
      <c r="DR32">
        <v>66</v>
      </c>
      <c r="DS32">
        <v>42</v>
      </c>
      <c r="DT32">
        <v>49</v>
      </c>
      <c r="DU32">
        <v>64</v>
      </c>
      <c r="DV32">
        <v>83</v>
      </c>
      <c r="DW32">
        <v>83</v>
      </c>
      <c r="DX32">
        <v>70</v>
      </c>
      <c r="DY32">
        <v>66</v>
      </c>
      <c r="DZ32">
        <v>80</v>
      </c>
      <c r="EA32">
        <v>71</v>
      </c>
      <c r="EB32">
        <v>99</v>
      </c>
      <c r="EC32">
        <v>65</v>
      </c>
      <c r="ED32">
        <v>65</v>
      </c>
      <c r="EE32">
        <v>65</v>
      </c>
      <c r="EF32">
        <v>88</v>
      </c>
      <c r="EG32">
        <v>65</v>
      </c>
      <c r="EH32">
        <v>65</v>
      </c>
    </row>
    <row r="33" spans="1:138" x14ac:dyDescent="0.2">
      <c r="A33">
        <v>39</v>
      </c>
      <c r="B33">
        <v>39</v>
      </c>
      <c r="C33">
        <v>72</v>
      </c>
      <c r="D33">
        <v>89</v>
      </c>
      <c r="E33">
        <v>8</v>
      </c>
      <c r="F33">
        <v>52</v>
      </c>
      <c r="G33">
        <v>89</v>
      </c>
      <c r="H33">
        <v>51</v>
      </c>
      <c r="I33">
        <v>55</v>
      </c>
      <c r="J33">
        <v>21</v>
      </c>
      <c r="K33">
        <v>99</v>
      </c>
      <c r="L33">
        <v>21</v>
      </c>
      <c r="M33">
        <v>21</v>
      </c>
      <c r="N33">
        <v>51</v>
      </c>
      <c r="O33">
        <v>51</v>
      </c>
      <c r="P33">
        <v>22</v>
      </c>
      <c r="Q33">
        <v>78</v>
      </c>
      <c r="R33">
        <v>72</v>
      </c>
      <c r="S33">
        <v>78</v>
      </c>
      <c r="T33">
        <v>22</v>
      </c>
      <c r="U33">
        <v>59</v>
      </c>
      <c r="V33">
        <v>56</v>
      </c>
      <c r="W33">
        <v>58</v>
      </c>
      <c r="X33">
        <v>28</v>
      </c>
      <c r="Y33">
        <v>73</v>
      </c>
      <c r="Z33">
        <v>39</v>
      </c>
      <c r="AA33">
        <v>22</v>
      </c>
      <c r="AB33">
        <v>41</v>
      </c>
      <c r="AC33">
        <v>115</v>
      </c>
      <c r="AD33">
        <v>21</v>
      </c>
      <c r="AE33">
        <v>33</v>
      </c>
      <c r="AF33">
        <v>31</v>
      </c>
      <c r="AG33">
        <v>73</v>
      </c>
      <c r="AH33">
        <v>116</v>
      </c>
      <c r="AI33">
        <v>116</v>
      </c>
      <c r="AJ33">
        <v>89</v>
      </c>
      <c r="AK33">
        <v>89</v>
      </c>
      <c r="AL33">
        <v>65</v>
      </c>
      <c r="AM33">
        <v>83</v>
      </c>
      <c r="AN33">
        <v>91</v>
      </c>
      <c r="AO33">
        <v>42</v>
      </c>
      <c r="AP33">
        <v>50</v>
      </c>
      <c r="AQ33">
        <v>42</v>
      </c>
      <c r="AR33">
        <v>31</v>
      </c>
      <c r="AS33">
        <v>83</v>
      </c>
      <c r="AT33">
        <v>73</v>
      </c>
      <c r="AU33">
        <v>80</v>
      </c>
      <c r="AV33">
        <v>80</v>
      </c>
      <c r="AW33">
        <v>88</v>
      </c>
      <c r="AX33">
        <v>79</v>
      </c>
      <c r="AY33">
        <v>31</v>
      </c>
      <c r="AZ33">
        <v>90</v>
      </c>
      <c r="BA33">
        <v>56</v>
      </c>
      <c r="BB33">
        <v>55</v>
      </c>
      <c r="BC33">
        <v>40</v>
      </c>
      <c r="BD33">
        <v>115</v>
      </c>
      <c r="BE33">
        <v>54</v>
      </c>
      <c r="BF33">
        <v>54</v>
      </c>
      <c r="BG33">
        <v>115</v>
      </c>
      <c r="BH33">
        <v>90</v>
      </c>
      <c r="BI33">
        <v>85</v>
      </c>
      <c r="BJ33">
        <v>99</v>
      </c>
      <c r="BK33">
        <v>73</v>
      </c>
      <c r="BL33">
        <v>83</v>
      </c>
      <c r="BM33">
        <v>79</v>
      </c>
      <c r="BN33">
        <v>49</v>
      </c>
      <c r="BO33">
        <v>71</v>
      </c>
      <c r="BP33">
        <v>85</v>
      </c>
      <c r="BQ33">
        <v>122</v>
      </c>
      <c r="BR33">
        <v>50</v>
      </c>
      <c r="BS33">
        <v>71</v>
      </c>
      <c r="BT33">
        <v>27</v>
      </c>
      <c r="BU33">
        <v>28</v>
      </c>
      <c r="BV33">
        <v>116</v>
      </c>
      <c r="BW33">
        <v>103</v>
      </c>
      <c r="BX33">
        <v>103</v>
      </c>
      <c r="BY33">
        <v>70</v>
      </c>
      <c r="BZ33">
        <v>70</v>
      </c>
      <c r="CA33">
        <v>55</v>
      </c>
      <c r="CB33">
        <v>69</v>
      </c>
      <c r="CC33">
        <v>71</v>
      </c>
      <c r="CD33">
        <v>42</v>
      </c>
      <c r="CE33">
        <v>89</v>
      </c>
      <c r="CF33">
        <v>49</v>
      </c>
      <c r="CG33">
        <v>66</v>
      </c>
      <c r="CH33">
        <v>105</v>
      </c>
      <c r="CI33">
        <v>122</v>
      </c>
      <c r="CJ33">
        <v>85</v>
      </c>
      <c r="CK33">
        <v>64</v>
      </c>
      <c r="CL33">
        <v>55</v>
      </c>
      <c r="CM33">
        <v>54</v>
      </c>
      <c r="CN33">
        <v>115</v>
      </c>
      <c r="CO33">
        <v>65</v>
      </c>
      <c r="CP33">
        <v>70</v>
      </c>
      <c r="CQ33">
        <v>99</v>
      </c>
      <c r="CR33">
        <v>33</v>
      </c>
      <c r="CS33">
        <v>33</v>
      </c>
      <c r="CT33">
        <v>99</v>
      </c>
      <c r="CU33">
        <v>10</v>
      </c>
      <c r="CV33">
        <v>74</v>
      </c>
      <c r="CW33">
        <v>49</v>
      </c>
      <c r="CX33">
        <v>46</v>
      </c>
      <c r="CY33">
        <v>46</v>
      </c>
      <c r="CZ33">
        <v>41</v>
      </c>
      <c r="DA33">
        <v>69</v>
      </c>
      <c r="DB33">
        <v>79</v>
      </c>
      <c r="DC33">
        <v>46</v>
      </c>
      <c r="DD33">
        <v>122</v>
      </c>
      <c r="DE33">
        <v>65</v>
      </c>
      <c r="DF33">
        <v>65</v>
      </c>
      <c r="DG33">
        <v>46</v>
      </c>
      <c r="DH33">
        <v>46</v>
      </c>
      <c r="DI33">
        <v>65</v>
      </c>
      <c r="DJ33">
        <v>88</v>
      </c>
      <c r="DK33">
        <v>85</v>
      </c>
      <c r="DL33">
        <v>54</v>
      </c>
      <c r="DM33">
        <v>54</v>
      </c>
      <c r="DN33">
        <v>85</v>
      </c>
      <c r="DO33">
        <v>112</v>
      </c>
      <c r="DP33">
        <v>93</v>
      </c>
      <c r="DQ33">
        <v>93</v>
      </c>
      <c r="DR33">
        <v>46</v>
      </c>
      <c r="DS33">
        <v>70</v>
      </c>
      <c r="DT33">
        <v>46</v>
      </c>
      <c r="DU33">
        <v>46</v>
      </c>
      <c r="DV33">
        <v>113</v>
      </c>
      <c r="DW33">
        <v>108</v>
      </c>
      <c r="DX33">
        <v>76</v>
      </c>
      <c r="DY33">
        <v>122</v>
      </c>
      <c r="DZ33">
        <v>76</v>
      </c>
      <c r="EA33">
        <v>85</v>
      </c>
      <c r="EB33">
        <v>10</v>
      </c>
      <c r="EC33">
        <v>113</v>
      </c>
      <c r="ED33">
        <v>97</v>
      </c>
      <c r="EE33">
        <v>48</v>
      </c>
      <c r="EF33">
        <v>10</v>
      </c>
      <c r="EG33">
        <v>97</v>
      </c>
      <c r="EH33">
        <v>97</v>
      </c>
    </row>
    <row r="34" spans="1:138" x14ac:dyDescent="0.2">
      <c r="A34">
        <v>4</v>
      </c>
      <c r="B34">
        <v>16</v>
      </c>
      <c r="C34">
        <v>6</v>
      </c>
      <c r="D34">
        <v>11</v>
      </c>
      <c r="E34">
        <v>11</v>
      </c>
      <c r="F34">
        <v>32</v>
      </c>
      <c r="G34">
        <v>11</v>
      </c>
      <c r="H34">
        <v>24</v>
      </c>
      <c r="I34">
        <v>13</v>
      </c>
      <c r="J34">
        <v>29</v>
      </c>
      <c r="K34">
        <v>42</v>
      </c>
      <c r="L34">
        <v>29</v>
      </c>
      <c r="M34">
        <v>29</v>
      </c>
      <c r="N34">
        <v>30</v>
      </c>
      <c r="O34">
        <v>30</v>
      </c>
      <c r="P34">
        <v>18</v>
      </c>
      <c r="Q34">
        <v>9</v>
      </c>
      <c r="R34">
        <v>82</v>
      </c>
      <c r="S34">
        <v>9</v>
      </c>
      <c r="T34">
        <v>16</v>
      </c>
      <c r="U34">
        <v>96</v>
      </c>
      <c r="V34">
        <v>23</v>
      </c>
      <c r="W34">
        <v>7</v>
      </c>
      <c r="X34">
        <v>96</v>
      </c>
      <c r="Y34">
        <v>62</v>
      </c>
      <c r="Z34">
        <v>4</v>
      </c>
      <c r="AA34">
        <v>18</v>
      </c>
      <c r="AB34">
        <v>33</v>
      </c>
      <c r="AC34">
        <v>39</v>
      </c>
      <c r="AD34">
        <v>5</v>
      </c>
      <c r="AE34">
        <v>62</v>
      </c>
      <c r="AF34">
        <v>73</v>
      </c>
      <c r="AG34">
        <v>32</v>
      </c>
      <c r="AH34">
        <v>72</v>
      </c>
      <c r="AI34">
        <v>72</v>
      </c>
      <c r="AJ34">
        <v>11</v>
      </c>
      <c r="AK34">
        <v>11</v>
      </c>
      <c r="AL34">
        <v>69</v>
      </c>
      <c r="AM34">
        <v>79</v>
      </c>
      <c r="AN34">
        <v>95</v>
      </c>
      <c r="AO34">
        <v>21</v>
      </c>
      <c r="AP34">
        <v>73</v>
      </c>
      <c r="AQ34">
        <v>52</v>
      </c>
      <c r="AR34">
        <v>73</v>
      </c>
      <c r="AS34">
        <v>27</v>
      </c>
      <c r="AT34">
        <v>32</v>
      </c>
      <c r="AU34">
        <v>54</v>
      </c>
      <c r="AV34">
        <v>54</v>
      </c>
      <c r="AW34">
        <v>31</v>
      </c>
      <c r="AX34">
        <v>28</v>
      </c>
      <c r="AY34">
        <v>73</v>
      </c>
      <c r="AZ34">
        <v>72</v>
      </c>
      <c r="BA34">
        <v>23</v>
      </c>
      <c r="BB34">
        <v>20</v>
      </c>
      <c r="BC34">
        <v>21</v>
      </c>
      <c r="BD34">
        <v>22</v>
      </c>
      <c r="BE34">
        <v>89</v>
      </c>
      <c r="BF34">
        <v>89</v>
      </c>
      <c r="BG34">
        <v>22</v>
      </c>
      <c r="BH34">
        <v>39</v>
      </c>
      <c r="BI34">
        <v>71</v>
      </c>
      <c r="BJ34">
        <v>42</v>
      </c>
      <c r="BK34">
        <v>45</v>
      </c>
      <c r="BL34">
        <v>103</v>
      </c>
      <c r="BM34">
        <v>28</v>
      </c>
      <c r="BN34">
        <v>116</v>
      </c>
      <c r="BO34">
        <v>58</v>
      </c>
      <c r="BP34">
        <v>79</v>
      </c>
      <c r="BQ34">
        <v>105</v>
      </c>
      <c r="BR34">
        <v>73</v>
      </c>
      <c r="BS34">
        <v>55</v>
      </c>
      <c r="BT34">
        <v>51</v>
      </c>
      <c r="BU34">
        <v>95</v>
      </c>
      <c r="BV34">
        <v>72</v>
      </c>
      <c r="BW34">
        <v>59</v>
      </c>
      <c r="BX34">
        <v>28</v>
      </c>
      <c r="BY34">
        <v>81</v>
      </c>
      <c r="BZ34">
        <v>40</v>
      </c>
      <c r="CA34">
        <v>20</v>
      </c>
      <c r="CB34">
        <v>33</v>
      </c>
      <c r="CC34">
        <v>55</v>
      </c>
      <c r="CD34">
        <v>21</v>
      </c>
      <c r="CE34">
        <v>11</v>
      </c>
      <c r="CF34">
        <v>90</v>
      </c>
      <c r="CG34">
        <v>115</v>
      </c>
      <c r="CH34">
        <v>115</v>
      </c>
      <c r="CI34">
        <v>66</v>
      </c>
      <c r="CJ34">
        <v>79</v>
      </c>
      <c r="CK34">
        <v>116</v>
      </c>
      <c r="CL34">
        <v>13</v>
      </c>
      <c r="CM34">
        <v>8</v>
      </c>
      <c r="CN34">
        <v>39</v>
      </c>
      <c r="CO34">
        <v>41</v>
      </c>
      <c r="CP34">
        <v>40</v>
      </c>
      <c r="CQ34">
        <v>42</v>
      </c>
      <c r="CR34">
        <v>24</v>
      </c>
      <c r="CS34">
        <v>24</v>
      </c>
      <c r="CT34">
        <v>31</v>
      </c>
      <c r="CU34">
        <v>70</v>
      </c>
      <c r="CV34">
        <v>56</v>
      </c>
      <c r="CW34">
        <v>90</v>
      </c>
      <c r="CX34">
        <v>64</v>
      </c>
      <c r="CY34">
        <v>49</v>
      </c>
      <c r="CZ34">
        <v>33</v>
      </c>
      <c r="DA34">
        <v>51</v>
      </c>
      <c r="DB34">
        <v>91</v>
      </c>
      <c r="DC34">
        <v>74</v>
      </c>
      <c r="DD34">
        <v>105</v>
      </c>
      <c r="DE34">
        <v>50</v>
      </c>
      <c r="DF34">
        <v>69</v>
      </c>
      <c r="DG34">
        <v>74</v>
      </c>
      <c r="DH34">
        <v>64</v>
      </c>
      <c r="DI34">
        <v>41</v>
      </c>
      <c r="DJ34">
        <v>50</v>
      </c>
      <c r="DK34">
        <v>71</v>
      </c>
      <c r="DL34">
        <v>78</v>
      </c>
      <c r="DM34">
        <v>89</v>
      </c>
      <c r="DN34">
        <v>71</v>
      </c>
      <c r="DO34">
        <v>83</v>
      </c>
      <c r="DP34">
        <v>80</v>
      </c>
      <c r="DQ34">
        <v>70</v>
      </c>
      <c r="DR34">
        <v>49</v>
      </c>
      <c r="DS34">
        <v>54</v>
      </c>
      <c r="DT34">
        <v>74</v>
      </c>
      <c r="DU34">
        <v>74</v>
      </c>
      <c r="DV34">
        <v>65</v>
      </c>
      <c r="DW34">
        <v>65</v>
      </c>
      <c r="DX34">
        <v>66</v>
      </c>
      <c r="DY34">
        <v>49</v>
      </c>
      <c r="DZ34">
        <v>66</v>
      </c>
      <c r="EA34">
        <v>79</v>
      </c>
      <c r="EB34">
        <v>70</v>
      </c>
      <c r="EC34">
        <v>65</v>
      </c>
      <c r="ED34">
        <v>88</v>
      </c>
      <c r="EE34">
        <v>88</v>
      </c>
      <c r="EF34">
        <v>99</v>
      </c>
      <c r="EG34">
        <v>99</v>
      </c>
      <c r="EH34">
        <v>99</v>
      </c>
    </row>
    <row r="35" spans="1:138" x14ac:dyDescent="0.2">
      <c r="A35">
        <v>30</v>
      </c>
      <c r="B35">
        <v>96</v>
      </c>
      <c r="C35">
        <v>24</v>
      </c>
      <c r="D35">
        <v>95</v>
      </c>
      <c r="E35">
        <v>7</v>
      </c>
      <c r="F35">
        <v>72</v>
      </c>
      <c r="G35">
        <v>7</v>
      </c>
      <c r="H35">
        <v>89</v>
      </c>
      <c r="I35">
        <v>34</v>
      </c>
      <c r="J35">
        <v>23</v>
      </c>
      <c r="K35">
        <v>64</v>
      </c>
      <c r="L35">
        <v>20</v>
      </c>
      <c r="M35">
        <v>23</v>
      </c>
      <c r="N35">
        <v>89</v>
      </c>
      <c r="O35">
        <v>89</v>
      </c>
      <c r="P35">
        <v>96</v>
      </c>
      <c r="Q35">
        <v>13</v>
      </c>
      <c r="R35">
        <v>24</v>
      </c>
      <c r="S35">
        <v>20</v>
      </c>
      <c r="T35">
        <v>96</v>
      </c>
      <c r="U35">
        <v>89</v>
      </c>
      <c r="V35">
        <v>73</v>
      </c>
      <c r="W35">
        <v>21</v>
      </c>
      <c r="X35">
        <v>8</v>
      </c>
      <c r="Y35">
        <v>39</v>
      </c>
      <c r="Z35">
        <v>24</v>
      </c>
      <c r="AA35">
        <v>95</v>
      </c>
      <c r="AB35">
        <v>115</v>
      </c>
      <c r="AC35">
        <v>51</v>
      </c>
      <c r="AD35">
        <v>72</v>
      </c>
      <c r="AE35">
        <v>39</v>
      </c>
      <c r="AF35">
        <v>116</v>
      </c>
      <c r="AG35">
        <v>72</v>
      </c>
      <c r="AH35">
        <v>33</v>
      </c>
      <c r="AI35">
        <v>33</v>
      </c>
      <c r="AJ35">
        <v>95</v>
      </c>
      <c r="AK35">
        <v>95</v>
      </c>
      <c r="AL35">
        <v>66</v>
      </c>
      <c r="AM35">
        <v>70</v>
      </c>
      <c r="AN35">
        <v>21</v>
      </c>
      <c r="AO35">
        <v>116</v>
      </c>
      <c r="AP35">
        <v>90</v>
      </c>
      <c r="AQ35">
        <v>116</v>
      </c>
      <c r="AR35">
        <v>90</v>
      </c>
      <c r="AS35">
        <v>80</v>
      </c>
      <c r="AT35">
        <v>72</v>
      </c>
      <c r="AU35">
        <v>79</v>
      </c>
      <c r="AV35">
        <v>71</v>
      </c>
      <c r="AW35">
        <v>49</v>
      </c>
      <c r="AX35">
        <v>81</v>
      </c>
      <c r="AY35">
        <v>90</v>
      </c>
      <c r="AZ35">
        <v>33</v>
      </c>
      <c r="BA35">
        <v>73</v>
      </c>
      <c r="BB35">
        <v>73</v>
      </c>
      <c r="BC35">
        <v>56</v>
      </c>
      <c r="BD35">
        <v>28</v>
      </c>
      <c r="BE35">
        <v>28</v>
      </c>
      <c r="BF35">
        <v>58</v>
      </c>
      <c r="BG35">
        <v>28</v>
      </c>
      <c r="BH35">
        <v>51</v>
      </c>
      <c r="BI35">
        <v>99</v>
      </c>
      <c r="BJ35">
        <v>64</v>
      </c>
      <c r="BK35">
        <v>39</v>
      </c>
      <c r="BL35">
        <v>80</v>
      </c>
      <c r="BM35">
        <v>54</v>
      </c>
      <c r="BN35">
        <v>41</v>
      </c>
      <c r="BO35">
        <v>42</v>
      </c>
      <c r="BP35">
        <v>70</v>
      </c>
      <c r="BQ35">
        <v>83</v>
      </c>
      <c r="BR35">
        <v>115</v>
      </c>
      <c r="BS35">
        <v>42</v>
      </c>
      <c r="BT35">
        <v>54</v>
      </c>
      <c r="BU35">
        <v>78</v>
      </c>
      <c r="BV35">
        <v>73</v>
      </c>
      <c r="BW35">
        <v>54</v>
      </c>
      <c r="BX35">
        <v>54</v>
      </c>
      <c r="BY35">
        <v>71</v>
      </c>
      <c r="BZ35">
        <v>74</v>
      </c>
      <c r="CA35">
        <v>52</v>
      </c>
      <c r="CB35">
        <v>115</v>
      </c>
      <c r="CC35">
        <v>42</v>
      </c>
      <c r="CD35">
        <v>56</v>
      </c>
      <c r="CE35">
        <v>7</v>
      </c>
      <c r="CF35">
        <v>69</v>
      </c>
      <c r="CG35">
        <v>79</v>
      </c>
      <c r="CH35">
        <v>103</v>
      </c>
      <c r="CI35">
        <v>83</v>
      </c>
      <c r="CJ35">
        <v>70</v>
      </c>
      <c r="CK35">
        <v>50</v>
      </c>
      <c r="CL35">
        <v>21</v>
      </c>
      <c r="CM35">
        <v>58</v>
      </c>
      <c r="CN35">
        <v>59</v>
      </c>
      <c r="CO35">
        <v>66</v>
      </c>
      <c r="CP35">
        <v>74</v>
      </c>
      <c r="CQ35">
        <v>74</v>
      </c>
      <c r="CR35">
        <v>22</v>
      </c>
      <c r="CS35">
        <v>22</v>
      </c>
      <c r="CT35">
        <v>49</v>
      </c>
      <c r="CU35">
        <v>46</v>
      </c>
      <c r="CV35">
        <v>50</v>
      </c>
      <c r="CW35">
        <v>69</v>
      </c>
      <c r="CX35">
        <v>65</v>
      </c>
      <c r="CY35">
        <v>65</v>
      </c>
      <c r="CZ35">
        <v>115</v>
      </c>
      <c r="DA35">
        <v>54</v>
      </c>
      <c r="DB35">
        <v>40</v>
      </c>
      <c r="DC35">
        <v>99</v>
      </c>
      <c r="DD35">
        <v>83</v>
      </c>
      <c r="DE35">
        <v>105</v>
      </c>
      <c r="DF35">
        <v>66</v>
      </c>
      <c r="DG35">
        <v>88</v>
      </c>
      <c r="DH35">
        <v>65</v>
      </c>
      <c r="DI35">
        <v>105</v>
      </c>
      <c r="DJ35">
        <v>49</v>
      </c>
      <c r="DK35">
        <v>99</v>
      </c>
      <c r="DL35">
        <v>55</v>
      </c>
      <c r="DM35">
        <v>91</v>
      </c>
      <c r="DN35">
        <v>99</v>
      </c>
      <c r="DO35">
        <v>93</v>
      </c>
      <c r="DP35">
        <v>85</v>
      </c>
      <c r="DQ35">
        <v>85</v>
      </c>
      <c r="DR35">
        <v>65</v>
      </c>
      <c r="DS35">
        <v>71</v>
      </c>
      <c r="DT35">
        <v>88</v>
      </c>
      <c r="DU35">
        <v>88</v>
      </c>
      <c r="DV35">
        <v>122</v>
      </c>
      <c r="DW35">
        <v>76</v>
      </c>
      <c r="DX35">
        <v>85</v>
      </c>
      <c r="DY35">
        <v>65</v>
      </c>
      <c r="DZ35">
        <v>83</v>
      </c>
      <c r="EA35">
        <v>70</v>
      </c>
      <c r="EB35">
        <v>46</v>
      </c>
      <c r="EC35">
        <v>122</v>
      </c>
      <c r="ED35">
        <v>46</v>
      </c>
      <c r="EE35">
        <v>122</v>
      </c>
      <c r="EF35">
        <v>46</v>
      </c>
      <c r="EG35">
        <v>46</v>
      </c>
      <c r="EH35">
        <v>46</v>
      </c>
    </row>
    <row r="36" spans="1:138" x14ac:dyDescent="0.2">
      <c r="A36">
        <v>24</v>
      </c>
      <c r="B36">
        <v>30</v>
      </c>
      <c r="C36">
        <v>62</v>
      </c>
      <c r="D36">
        <v>95</v>
      </c>
      <c r="E36">
        <v>7</v>
      </c>
      <c r="F36">
        <v>72</v>
      </c>
      <c r="G36">
        <v>95</v>
      </c>
      <c r="H36">
        <v>22</v>
      </c>
      <c r="I36">
        <v>21</v>
      </c>
      <c r="J36">
        <v>23</v>
      </c>
      <c r="K36">
        <v>74</v>
      </c>
      <c r="L36">
        <v>20</v>
      </c>
      <c r="M36">
        <v>20</v>
      </c>
      <c r="N36">
        <v>89</v>
      </c>
      <c r="O36">
        <v>89</v>
      </c>
      <c r="P36">
        <v>96</v>
      </c>
      <c r="Q36">
        <v>7</v>
      </c>
      <c r="R36">
        <v>24</v>
      </c>
      <c r="S36">
        <v>13</v>
      </c>
      <c r="T36">
        <v>30</v>
      </c>
      <c r="U36">
        <v>89</v>
      </c>
      <c r="V36">
        <v>73</v>
      </c>
      <c r="W36">
        <v>21</v>
      </c>
      <c r="X36">
        <v>89</v>
      </c>
      <c r="Y36">
        <v>39</v>
      </c>
      <c r="Z36">
        <v>24</v>
      </c>
      <c r="AA36">
        <v>96</v>
      </c>
      <c r="AB36">
        <v>115</v>
      </c>
      <c r="AC36">
        <v>51</v>
      </c>
      <c r="AD36">
        <v>23</v>
      </c>
      <c r="AE36">
        <v>39</v>
      </c>
      <c r="AF36">
        <v>116</v>
      </c>
      <c r="AG36">
        <v>72</v>
      </c>
      <c r="AH36">
        <v>33</v>
      </c>
      <c r="AI36">
        <v>34</v>
      </c>
      <c r="AJ36">
        <v>95</v>
      </c>
      <c r="AK36">
        <v>95</v>
      </c>
      <c r="AL36">
        <v>66</v>
      </c>
      <c r="AM36">
        <v>80</v>
      </c>
      <c r="AN36">
        <v>78</v>
      </c>
      <c r="AO36">
        <v>56</v>
      </c>
      <c r="AP36">
        <v>90</v>
      </c>
      <c r="AQ36">
        <v>116</v>
      </c>
      <c r="AR36">
        <v>116</v>
      </c>
      <c r="AS36">
        <v>66</v>
      </c>
      <c r="AT36">
        <v>72</v>
      </c>
      <c r="AU36">
        <v>79</v>
      </c>
      <c r="AV36">
        <v>79</v>
      </c>
      <c r="AW36">
        <v>49</v>
      </c>
      <c r="AX36">
        <v>54</v>
      </c>
      <c r="AY36">
        <v>90</v>
      </c>
      <c r="AZ36">
        <v>33</v>
      </c>
      <c r="BA36">
        <v>73</v>
      </c>
      <c r="BB36">
        <v>52</v>
      </c>
      <c r="BC36">
        <v>55</v>
      </c>
      <c r="BD36">
        <v>28</v>
      </c>
      <c r="BE36">
        <v>28</v>
      </c>
      <c r="BF36">
        <v>91</v>
      </c>
      <c r="BG36">
        <v>59</v>
      </c>
      <c r="BH36">
        <v>33</v>
      </c>
      <c r="BI36">
        <v>99</v>
      </c>
      <c r="BJ36">
        <v>64</v>
      </c>
      <c r="BK36">
        <v>72</v>
      </c>
      <c r="BL36">
        <v>80</v>
      </c>
      <c r="BM36">
        <v>54</v>
      </c>
      <c r="BN36">
        <v>41</v>
      </c>
      <c r="BO36">
        <v>40</v>
      </c>
      <c r="BP36">
        <v>70</v>
      </c>
      <c r="BQ36">
        <v>65</v>
      </c>
      <c r="BR36">
        <v>90</v>
      </c>
      <c r="BS36">
        <v>42</v>
      </c>
      <c r="BT36">
        <v>54</v>
      </c>
      <c r="BU36">
        <v>8</v>
      </c>
      <c r="BV36">
        <v>73</v>
      </c>
      <c r="BW36">
        <v>54</v>
      </c>
      <c r="BX36">
        <v>54</v>
      </c>
      <c r="BY36">
        <v>71</v>
      </c>
      <c r="BZ36">
        <v>71</v>
      </c>
      <c r="CA36">
        <v>21</v>
      </c>
      <c r="CB36">
        <v>115</v>
      </c>
      <c r="CC36">
        <v>42</v>
      </c>
      <c r="CD36">
        <v>56</v>
      </c>
      <c r="CE36">
        <v>7</v>
      </c>
      <c r="CF36">
        <v>69</v>
      </c>
      <c r="CG36">
        <v>103</v>
      </c>
      <c r="CH36">
        <v>27</v>
      </c>
      <c r="CI36">
        <v>83</v>
      </c>
      <c r="CJ36">
        <v>70</v>
      </c>
      <c r="CK36">
        <v>50</v>
      </c>
      <c r="CL36">
        <v>21</v>
      </c>
      <c r="CM36">
        <v>58</v>
      </c>
      <c r="CN36">
        <v>51</v>
      </c>
      <c r="CO36">
        <v>105</v>
      </c>
      <c r="CP36">
        <v>74</v>
      </c>
      <c r="CQ36">
        <v>74</v>
      </c>
      <c r="CR36">
        <v>22</v>
      </c>
      <c r="CS36">
        <v>39</v>
      </c>
      <c r="CT36">
        <v>64</v>
      </c>
      <c r="CU36">
        <v>46</v>
      </c>
      <c r="CV36">
        <v>31</v>
      </c>
      <c r="CW36">
        <v>41</v>
      </c>
      <c r="CX36">
        <v>65</v>
      </c>
      <c r="CY36">
        <v>65</v>
      </c>
      <c r="CZ36">
        <v>115</v>
      </c>
      <c r="DA36">
        <v>115</v>
      </c>
      <c r="DB36">
        <v>81</v>
      </c>
      <c r="DC36">
        <v>99</v>
      </c>
      <c r="DD36">
        <v>83</v>
      </c>
      <c r="DE36">
        <v>49</v>
      </c>
      <c r="DF36">
        <v>66</v>
      </c>
      <c r="DG36">
        <v>88</v>
      </c>
      <c r="DH36">
        <v>88</v>
      </c>
      <c r="DI36">
        <v>105</v>
      </c>
      <c r="DJ36">
        <v>49</v>
      </c>
      <c r="DK36">
        <v>99</v>
      </c>
      <c r="DL36">
        <v>58</v>
      </c>
      <c r="DM36">
        <v>28</v>
      </c>
      <c r="DN36">
        <v>70</v>
      </c>
      <c r="DO36">
        <v>76</v>
      </c>
      <c r="DP36">
        <v>85</v>
      </c>
      <c r="DQ36">
        <v>85</v>
      </c>
      <c r="DR36">
        <v>65</v>
      </c>
      <c r="DS36">
        <v>71</v>
      </c>
      <c r="DT36">
        <v>99</v>
      </c>
      <c r="DU36">
        <v>99</v>
      </c>
      <c r="DV36">
        <v>122</v>
      </c>
      <c r="DW36">
        <v>122</v>
      </c>
      <c r="DX36">
        <v>83</v>
      </c>
      <c r="DY36">
        <v>65</v>
      </c>
      <c r="DZ36">
        <v>83</v>
      </c>
      <c r="EA36">
        <v>70</v>
      </c>
      <c r="EB36">
        <v>85</v>
      </c>
      <c r="EC36">
        <v>122</v>
      </c>
      <c r="ED36">
        <v>46</v>
      </c>
      <c r="EE36">
        <v>46</v>
      </c>
      <c r="EF36">
        <v>46</v>
      </c>
      <c r="EG36">
        <v>46</v>
      </c>
      <c r="EH36">
        <v>46</v>
      </c>
    </row>
    <row r="37" spans="1:138" x14ac:dyDescent="0.2">
      <c r="A37">
        <v>15</v>
      </c>
      <c r="B37">
        <v>3</v>
      </c>
      <c r="C37">
        <v>1</v>
      </c>
      <c r="D37">
        <v>3</v>
      </c>
      <c r="E37">
        <v>6</v>
      </c>
      <c r="F37">
        <v>11</v>
      </c>
      <c r="G37">
        <v>35</v>
      </c>
      <c r="H37">
        <v>29</v>
      </c>
      <c r="I37">
        <v>24</v>
      </c>
      <c r="J37">
        <v>18</v>
      </c>
      <c r="K37">
        <v>115</v>
      </c>
      <c r="L37">
        <v>4</v>
      </c>
      <c r="M37">
        <v>16</v>
      </c>
      <c r="N37">
        <v>5</v>
      </c>
      <c r="O37">
        <v>5</v>
      </c>
      <c r="P37">
        <v>3</v>
      </c>
      <c r="Q37">
        <v>82</v>
      </c>
      <c r="R37">
        <v>19</v>
      </c>
      <c r="S37">
        <v>4</v>
      </c>
      <c r="T37">
        <v>3</v>
      </c>
      <c r="U37">
        <v>32</v>
      </c>
      <c r="V37">
        <v>96</v>
      </c>
      <c r="W37">
        <v>62</v>
      </c>
      <c r="X37">
        <v>32</v>
      </c>
      <c r="Y37">
        <v>9</v>
      </c>
      <c r="Z37">
        <v>15</v>
      </c>
      <c r="AA37">
        <v>3</v>
      </c>
      <c r="AB37">
        <v>78</v>
      </c>
      <c r="AC37">
        <v>13</v>
      </c>
      <c r="AD37">
        <v>18</v>
      </c>
      <c r="AE37">
        <v>9</v>
      </c>
      <c r="AF37">
        <v>89</v>
      </c>
      <c r="AG37">
        <v>11</v>
      </c>
      <c r="AH37">
        <v>95</v>
      </c>
      <c r="AI37">
        <v>95</v>
      </c>
      <c r="AJ37">
        <v>35</v>
      </c>
      <c r="AK37">
        <v>35</v>
      </c>
      <c r="AL37">
        <v>42</v>
      </c>
      <c r="AM37">
        <v>31</v>
      </c>
      <c r="AN37">
        <v>62</v>
      </c>
      <c r="AO37">
        <v>22</v>
      </c>
      <c r="AP37">
        <v>8</v>
      </c>
      <c r="AQ37">
        <v>43</v>
      </c>
      <c r="AR37">
        <v>89</v>
      </c>
      <c r="AS37">
        <v>42</v>
      </c>
      <c r="AT37">
        <v>11</v>
      </c>
      <c r="AU37">
        <v>116</v>
      </c>
      <c r="AV37">
        <v>116</v>
      </c>
      <c r="AW37">
        <v>54</v>
      </c>
      <c r="AX37">
        <v>73</v>
      </c>
      <c r="AY37">
        <v>89</v>
      </c>
      <c r="AZ37">
        <v>7</v>
      </c>
      <c r="BA37">
        <v>96</v>
      </c>
      <c r="BB37">
        <v>30</v>
      </c>
      <c r="BC37">
        <v>39</v>
      </c>
      <c r="BD37">
        <v>23</v>
      </c>
      <c r="BE37">
        <v>23</v>
      </c>
      <c r="BF37">
        <v>72</v>
      </c>
      <c r="BG37">
        <v>20</v>
      </c>
      <c r="BH37">
        <v>7</v>
      </c>
      <c r="BI37">
        <v>69</v>
      </c>
      <c r="BJ37">
        <v>54</v>
      </c>
      <c r="BK37">
        <v>36</v>
      </c>
      <c r="BL37">
        <v>42</v>
      </c>
      <c r="BM37">
        <v>73</v>
      </c>
      <c r="BN37">
        <v>91</v>
      </c>
      <c r="BO37">
        <v>33</v>
      </c>
      <c r="BP37">
        <v>41</v>
      </c>
      <c r="BQ37">
        <v>71</v>
      </c>
      <c r="BR37">
        <v>78</v>
      </c>
      <c r="BS37">
        <v>51</v>
      </c>
      <c r="BT37">
        <v>21</v>
      </c>
      <c r="BU37">
        <v>32</v>
      </c>
      <c r="BV37">
        <v>95</v>
      </c>
      <c r="BW37">
        <v>52</v>
      </c>
      <c r="BX37">
        <v>73</v>
      </c>
      <c r="BY37">
        <v>90</v>
      </c>
      <c r="BZ37">
        <v>115</v>
      </c>
      <c r="CA37">
        <v>24</v>
      </c>
      <c r="CB37">
        <v>21</v>
      </c>
      <c r="CC37">
        <v>33</v>
      </c>
      <c r="CD37">
        <v>22</v>
      </c>
      <c r="CE37">
        <v>6</v>
      </c>
      <c r="CF37">
        <v>58</v>
      </c>
      <c r="CG37">
        <v>56</v>
      </c>
      <c r="CH37">
        <v>55</v>
      </c>
      <c r="CI37">
        <v>74</v>
      </c>
      <c r="CJ37">
        <v>50</v>
      </c>
      <c r="CK37">
        <v>28</v>
      </c>
      <c r="CL37">
        <v>24</v>
      </c>
      <c r="CM37">
        <v>72</v>
      </c>
      <c r="CN37">
        <v>20</v>
      </c>
      <c r="CO37">
        <v>40</v>
      </c>
      <c r="CP37">
        <v>115</v>
      </c>
      <c r="CQ37">
        <v>115</v>
      </c>
      <c r="CR37">
        <v>29</v>
      </c>
      <c r="CS37">
        <v>29</v>
      </c>
      <c r="CT37">
        <v>54</v>
      </c>
      <c r="CU37">
        <v>105</v>
      </c>
      <c r="CV37">
        <v>28</v>
      </c>
      <c r="CW37">
        <v>58</v>
      </c>
      <c r="CX37">
        <v>79</v>
      </c>
      <c r="CY37">
        <v>79</v>
      </c>
      <c r="CZ37">
        <v>21</v>
      </c>
      <c r="DA37">
        <v>21</v>
      </c>
      <c r="DB37">
        <v>73</v>
      </c>
      <c r="DC37">
        <v>27</v>
      </c>
      <c r="DD37">
        <v>71</v>
      </c>
      <c r="DE37">
        <v>54</v>
      </c>
      <c r="DF37">
        <v>40</v>
      </c>
      <c r="DG37">
        <v>103</v>
      </c>
      <c r="DH37">
        <v>79</v>
      </c>
      <c r="DI37">
        <v>81</v>
      </c>
      <c r="DJ37">
        <v>54</v>
      </c>
      <c r="DK37">
        <v>69</v>
      </c>
      <c r="DL37">
        <v>72</v>
      </c>
      <c r="DM37">
        <v>72</v>
      </c>
      <c r="DN37">
        <v>41</v>
      </c>
      <c r="DO37">
        <v>99</v>
      </c>
      <c r="DP37">
        <v>64</v>
      </c>
      <c r="DQ37">
        <v>49</v>
      </c>
      <c r="DR37">
        <v>79</v>
      </c>
      <c r="DS37">
        <v>90</v>
      </c>
      <c r="DT37">
        <v>103</v>
      </c>
      <c r="DU37">
        <v>27</v>
      </c>
      <c r="DV37">
        <v>70</v>
      </c>
      <c r="DW37">
        <v>70</v>
      </c>
      <c r="DX37">
        <v>74</v>
      </c>
      <c r="DY37">
        <v>71</v>
      </c>
      <c r="DZ37">
        <v>74</v>
      </c>
      <c r="EA37">
        <v>50</v>
      </c>
      <c r="EB37">
        <v>105</v>
      </c>
      <c r="EC37">
        <v>70</v>
      </c>
      <c r="ED37">
        <v>80</v>
      </c>
      <c r="EE37">
        <v>80</v>
      </c>
      <c r="EF37">
        <v>66</v>
      </c>
      <c r="EG37">
        <v>66</v>
      </c>
      <c r="EH37">
        <v>80</v>
      </c>
    </row>
    <row r="38" spans="1:138" x14ac:dyDescent="0.2">
      <c r="A38">
        <v>15</v>
      </c>
      <c r="B38">
        <v>15</v>
      </c>
      <c r="C38">
        <v>1</v>
      </c>
      <c r="D38">
        <v>3</v>
      </c>
      <c r="E38">
        <v>6</v>
      </c>
      <c r="F38">
        <v>18</v>
      </c>
      <c r="G38">
        <v>35</v>
      </c>
      <c r="H38">
        <v>29</v>
      </c>
      <c r="I38">
        <v>24</v>
      </c>
      <c r="J38">
        <v>16</v>
      </c>
      <c r="K38">
        <v>115</v>
      </c>
      <c r="L38">
        <v>4</v>
      </c>
      <c r="M38">
        <v>16</v>
      </c>
      <c r="N38">
        <v>5</v>
      </c>
      <c r="O38">
        <v>5</v>
      </c>
      <c r="P38">
        <v>3</v>
      </c>
      <c r="Q38">
        <v>82</v>
      </c>
      <c r="R38">
        <v>19</v>
      </c>
      <c r="S38">
        <v>4</v>
      </c>
      <c r="T38">
        <v>3</v>
      </c>
      <c r="U38">
        <v>5</v>
      </c>
      <c r="V38">
        <v>30</v>
      </c>
      <c r="W38">
        <v>62</v>
      </c>
      <c r="X38">
        <v>32</v>
      </c>
      <c r="Y38">
        <v>9</v>
      </c>
      <c r="Z38">
        <v>15</v>
      </c>
      <c r="AA38">
        <v>3</v>
      </c>
      <c r="AB38">
        <v>78</v>
      </c>
      <c r="AC38">
        <v>13</v>
      </c>
      <c r="AD38">
        <v>18</v>
      </c>
      <c r="AE38">
        <v>9</v>
      </c>
      <c r="AF38">
        <v>89</v>
      </c>
      <c r="AG38">
        <v>11</v>
      </c>
      <c r="AH38">
        <v>95</v>
      </c>
      <c r="AI38">
        <v>95</v>
      </c>
      <c r="AJ38">
        <v>35</v>
      </c>
      <c r="AK38">
        <v>36</v>
      </c>
      <c r="AL38">
        <v>40</v>
      </c>
      <c r="AM38">
        <v>31</v>
      </c>
      <c r="AN38">
        <v>45</v>
      </c>
      <c r="AO38">
        <v>22</v>
      </c>
      <c r="AP38">
        <v>8</v>
      </c>
      <c r="AQ38">
        <v>22</v>
      </c>
      <c r="AR38">
        <v>89</v>
      </c>
      <c r="AS38">
        <v>42</v>
      </c>
      <c r="AT38">
        <v>11</v>
      </c>
      <c r="AU38">
        <v>116</v>
      </c>
      <c r="AV38">
        <v>116</v>
      </c>
      <c r="AW38">
        <v>54</v>
      </c>
      <c r="AX38">
        <v>73</v>
      </c>
      <c r="AY38">
        <v>89</v>
      </c>
      <c r="AZ38">
        <v>7</v>
      </c>
      <c r="BA38">
        <v>96</v>
      </c>
      <c r="BB38">
        <v>30</v>
      </c>
      <c r="BC38">
        <v>39</v>
      </c>
      <c r="BD38">
        <v>20</v>
      </c>
      <c r="BE38">
        <v>23</v>
      </c>
      <c r="BF38">
        <v>72</v>
      </c>
      <c r="BG38">
        <v>20</v>
      </c>
      <c r="BH38">
        <v>7</v>
      </c>
      <c r="BI38">
        <v>69</v>
      </c>
      <c r="BJ38">
        <v>115</v>
      </c>
      <c r="BK38">
        <v>11</v>
      </c>
      <c r="BL38">
        <v>42</v>
      </c>
      <c r="BM38">
        <v>73</v>
      </c>
      <c r="BN38">
        <v>91</v>
      </c>
      <c r="BO38">
        <v>33</v>
      </c>
      <c r="BP38">
        <v>41</v>
      </c>
      <c r="BQ38">
        <v>71</v>
      </c>
      <c r="BR38">
        <v>78</v>
      </c>
      <c r="BS38">
        <v>51</v>
      </c>
      <c r="BT38">
        <v>21</v>
      </c>
      <c r="BU38">
        <v>32</v>
      </c>
      <c r="BV38">
        <v>96</v>
      </c>
      <c r="BW38">
        <v>52</v>
      </c>
      <c r="BX38">
        <v>52</v>
      </c>
      <c r="BY38">
        <v>90</v>
      </c>
      <c r="BZ38">
        <v>90</v>
      </c>
      <c r="CA38">
        <v>24</v>
      </c>
      <c r="CB38">
        <v>21</v>
      </c>
      <c r="CC38">
        <v>33</v>
      </c>
      <c r="CD38">
        <v>22</v>
      </c>
      <c r="CE38">
        <v>6</v>
      </c>
      <c r="CF38">
        <v>58</v>
      </c>
      <c r="CG38">
        <v>56</v>
      </c>
      <c r="CH38">
        <v>55</v>
      </c>
      <c r="CI38">
        <v>74</v>
      </c>
      <c r="CJ38">
        <v>50</v>
      </c>
      <c r="CK38">
        <v>28</v>
      </c>
      <c r="CL38">
        <v>24</v>
      </c>
      <c r="CM38">
        <v>72</v>
      </c>
      <c r="CN38">
        <v>13</v>
      </c>
      <c r="CO38">
        <v>81</v>
      </c>
      <c r="CP38">
        <v>115</v>
      </c>
      <c r="CQ38">
        <v>115</v>
      </c>
      <c r="CR38">
        <v>29</v>
      </c>
      <c r="CS38">
        <v>9</v>
      </c>
      <c r="CT38">
        <v>54</v>
      </c>
      <c r="CU38">
        <v>105</v>
      </c>
      <c r="CV38">
        <v>59</v>
      </c>
      <c r="CW38">
        <v>91</v>
      </c>
      <c r="CX38">
        <v>79</v>
      </c>
      <c r="CY38">
        <v>79</v>
      </c>
      <c r="CZ38">
        <v>78</v>
      </c>
      <c r="DA38">
        <v>21</v>
      </c>
      <c r="DB38">
        <v>73</v>
      </c>
      <c r="DC38">
        <v>27</v>
      </c>
      <c r="DD38">
        <v>71</v>
      </c>
      <c r="DE38">
        <v>54</v>
      </c>
      <c r="DF38">
        <v>40</v>
      </c>
      <c r="DG38">
        <v>103</v>
      </c>
      <c r="DH38">
        <v>103</v>
      </c>
      <c r="DI38">
        <v>81</v>
      </c>
      <c r="DJ38">
        <v>54</v>
      </c>
      <c r="DK38">
        <v>69</v>
      </c>
      <c r="DL38">
        <v>72</v>
      </c>
      <c r="DM38">
        <v>23</v>
      </c>
      <c r="DN38">
        <v>41</v>
      </c>
      <c r="DO38">
        <v>99</v>
      </c>
      <c r="DP38">
        <v>64</v>
      </c>
      <c r="DQ38">
        <v>49</v>
      </c>
      <c r="DR38">
        <v>79</v>
      </c>
      <c r="DS38">
        <v>90</v>
      </c>
      <c r="DT38">
        <v>27</v>
      </c>
      <c r="DU38">
        <v>27</v>
      </c>
      <c r="DV38">
        <v>70</v>
      </c>
      <c r="DW38">
        <v>70</v>
      </c>
      <c r="DX38">
        <v>74</v>
      </c>
      <c r="DY38">
        <v>71</v>
      </c>
      <c r="DZ38">
        <v>74</v>
      </c>
      <c r="EA38">
        <v>50</v>
      </c>
      <c r="EB38">
        <v>105</v>
      </c>
      <c r="EC38">
        <v>70</v>
      </c>
      <c r="ED38">
        <v>80</v>
      </c>
      <c r="EE38">
        <v>80</v>
      </c>
      <c r="EF38">
        <v>105</v>
      </c>
      <c r="EG38">
        <v>66</v>
      </c>
      <c r="EH38">
        <v>66</v>
      </c>
    </row>
    <row r="39" spans="1:138" x14ac:dyDescent="0.2">
      <c r="A39">
        <v>54</v>
      </c>
      <c r="B39">
        <v>54</v>
      </c>
      <c r="C39">
        <v>54</v>
      </c>
      <c r="D39">
        <v>40</v>
      </c>
      <c r="E39">
        <v>42</v>
      </c>
      <c r="F39">
        <v>69</v>
      </c>
      <c r="G39">
        <v>42</v>
      </c>
      <c r="H39">
        <v>79</v>
      </c>
      <c r="I39">
        <v>49</v>
      </c>
      <c r="J39">
        <v>41</v>
      </c>
      <c r="K39">
        <v>113</v>
      </c>
      <c r="L39">
        <v>50</v>
      </c>
      <c r="M39">
        <v>50</v>
      </c>
      <c r="N39">
        <v>71</v>
      </c>
      <c r="O39">
        <v>71</v>
      </c>
      <c r="P39">
        <v>81</v>
      </c>
      <c r="Q39">
        <v>31</v>
      </c>
      <c r="R39">
        <v>54</v>
      </c>
      <c r="S39">
        <v>31</v>
      </c>
      <c r="T39">
        <v>81</v>
      </c>
      <c r="U39">
        <v>71</v>
      </c>
      <c r="V39">
        <v>105</v>
      </c>
      <c r="W39">
        <v>64</v>
      </c>
      <c r="X39">
        <v>71</v>
      </c>
      <c r="Y39">
        <v>103</v>
      </c>
      <c r="Z39">
        <v>54</v>
      </c>
      <c r="AA39">
        <v>40</v>
      </c>
      <c r="AB39">
        <v>83</v>
      </c>
      <c r="AC39">
        <v>80</v>
      </c>
      <c r="AD39">
        <v>41</v>
      </c>
      <c r="AE39">
        <v>79</v>
      </c>
      <c r="AF39">
        <v>65</v>
      </c>
      <c r="AG39">
        <v>69</v>
      </c>
      <c r="AH39">
        <v>66</v>
      </c>
      <c r="AI39">
        <v>66</v>
      </c>
      <c r="AJ39">
        <v>42</v>
      </c>
      <c r="AK39">
        <v>40</v>
      </c>
      <c r="AL39">
        <v>37</v>
      </c>
      <c r="AM39">
        <v>63</v>
      </c>
      <c r="AN39">
        <v>74</v>
      </c>
      <c r="AO39">
        <v>65</v>
      </c>
      <c r="AP39">
        <v>83</v>
      </c>
      <c r="AQ39">
        <v>65</v>
      </c>
      <c r="AR39">
        <v>83</v>
      </c>
      <c r="AS39">
        <v>44</v>
      </c>
      <c r="AT39">
        <v>27</v>
      </c>
      <c r="AU39">
        <v>61</v>
      </c>
      <c r="AV39">
        <v>97</v>
      </c>
      <c r="AW39">
        <v>112</v>
      </c>
      <c r="AX39">
        <v>46</v>
      </c>
      <c r="AY39">
        <v>83</v>
      </c>
      <c r="AZ39">
        <v>80</v>
      </c>
      <c r="BA39">
        <v>105</v>
      </c>
      <c r="BB39">
        <v>49</v>
      </c>
      <c r="BC39">
        <v>65</v>
      </c>
      <c r="BD39">
        <v>70</v>
      </c>
      <c r="BE39">
        <v>70</v>
      </c>
      <c r="BF39">
        <v>99</v>
      </c>
      <c r="BG39">
        <v>70</v>
      </c>
      <c r="BH39">
        <v>80</v>
      </c>
      <c r="BI39">
        <v>87</v>
      </c>
      <c r="BJ39">
        <v>108</v>
      </c>
      <c r="BK39">
        <v>103</v>
      </c>
      <c r="BL39">
        <v>44</v>
      </c>
      <c r="BM39">
        <v>46</v>
      </c>
      <c r="BN39">
        <v>76</v>
      </c>
      <c r="BO39">
        <v>46</v>
      </c>
      <c r="BP39">
        <v>63</v>
      </c>
      <c r="BQ39">
        <v>60</v>
      </c>
      <c r="BR39">
        <v>83</v>
      </c>
      <c r="BS39">
        <v>127</v>
      </c>
      <c r="BT39">
        <v>85</v>
      </c>
      <c r="BU39">
        <v>74</v>
      </c>
      <c r="BV39">
        <v>66</v>
      </c>
      <c r="BW39">
        <v>85</v>
      </c>
      <c r="BX39">
        <v>85</v>
      </c>
      <c r="BY39">
        <v>97</v>
      </c>
      <c r="BZ39">
        <v>48</v>
      </c>
      <c r="CA39">
        <v>49</v>
      </c>
      <c r="CB39">
        <v>85</v>
      </c>
      <c r="CC39">
        <v>46</v>
      </c>
      <c r="CD39">
        <v>65</v>
      </c>
      <c r="CE39">
        <v>42</v>
      </c>
      <c r="CF39">
        <v>93</v>
      </c>
      <c r="CG39">
        <v>10</v>
      </c>
      <c r="CH39">
        <v>93</v>
      </c>
      <c r="CI39">
        <v>106</v>
      </c>
      <c r="CJ39">
        <v>63</v>
      </c>
      <c r="CK39">
        <v>122</v>
      </c>
      <c r="CL39">
        <v>49</v>
      </c>
      <c r="CM39">
        <v>99</v>
      </c>
      <c r="CN39">
        <v>70</v>
      </c>
      <c r="CO39">
        <v>92</v>
      </c>
      <c r="CP39">
        <v>113</v>
      </c>
      <c r="CQ39">
        <v>113</v>
      </c>
      <c r="CR39">
        <v>79</v>
      </c>
      <c r="CS39">
        <v>79</v>
      </c>
      <c r="CT39">
        <v>112</v>
      </c>
      <c r="CU39">
        <v>101</v>
      </c>
      <c r="CV39">
        <v>122</v>
      </c>
      <c r="CW39">
        <v>93</v>
      </c>
      <c r="CX39">
        <v>67</v>
      </c>
      <c r="CY39">
        <v>117</v>
      </c>
      <c r="CZ39">
        <v>85</v>
      </c>
      <c r="DA39">
        <v>85</v>
      </c>
      <c r="DB39">
        <v>128</v>
      </c>
      <c r="DC39">
        <v>87</v>
      </c>
      <c r="DD39">
        <v>60</v>
      </c>
      <c r="DE39">
        <v>92</v>
      </c>
      <c r="DF39">
        <v>37</v>
      </c>
      <c r="DG39">
        <v>67</v>
      </c>
      <c r="DH39">
        <v>67</v>
      </c>
      <c r="DI39">
        <v>92</v>
      </c>
      <c r="DJ39">
        <v>92</v>
      </c>
      <c r="DK39">
        <v>87</v>
      </c>
      <c r="DL39">
        <v>99</v>
      </c>
      <c r="DM39">
        <v>99</v>
      </c>
      <c r="DN39">
        <v>87</v>
      </c>
      <c r="DO39">
        <v>86</v>
      </c>
      <c r="DP39">
        <v>123</v>
      </c>
      <c r="DQ39">
        <v>101</v>
      </c>
      <c r="DR39">
        <v>114</v>
      </c>
      <c r="DS39">
        <v>97</v>
      </c>
      <c r="DT39">
        <v>67</v>
      </c>
      <c r="DU39">
        <v>87</v>
      </c>
      <c r="DV39">
        <v>86</v>
      </c>
      <c r="DW39">
        <v>86</v>
      </c>
      <c r="DX39">
        <v>38</v>
      </c>
      <c r="DY39">
        <v>114</v>
      </c>
      <c r="DZ39">
        <v>106</v>
      </c>
      <c r="EA39">
        <v>63</v>
      </c>
      <c r="EB39">
        <v>101</v>
      </c>
      <c r="EC39">
        <v>121</v>
      </c>
      <c r="ED39">
        <v>121</v>
      </c>
      <c r="EE39">
        <v>121</v>
      </c>
      <c r="EF39">
        <v>101</v>
      </c>
      <c r="EG39">
        <v>121</v>
      </c>
      <c r="EH39">
        <v>121</v>
      </c>
    </row>
    <row r="40" spans="1:138" x14ac:dyDescent="0.2">
      <c r="A40">
        <v>40</v>
      </c>
      <c r="B40">
        <v>42</v>
      </c>
      <c r="C40">
        <v>54</v>
      </c>
      <c r="D40">
        <v>31</v>
      </c>
      <c r="E40">
        <v>50</v>
      </c>
      <c r="F40">
        <v>103</v>
      </c>
      <c r="G40">
        <v>50</v>
      </c>
      <c r="H40">
        <v>74</v>
      </c>
      <c r="I40">
        <v>105</v>
      </c>
      <c r="J40">
        <v>27</v>
      </c>
      <c r="K40">
        <v>92</v>
      </c>
      <c r="L40">
        <v>69</v>
      </c>
      <c r="M40">
        <v>69</v>
      </c>
      <c r="N40">
        <v>74</v>
      </c>
      <c r="O40">
        <v>74</v>
      </c>
      <c r="P40">
        <v>42</v>
      </c>
      <c r="Q40">
        <v>41</v>
      </c>
      <c r="R40">
        <v>81</v>
      </c>
      <c r="S40">
        <v>41</v>
      </c>
      <c r="T40">
        <v>42</v>
      </c>
      <c r="U40">
        <v>74</v>
      </c>
      <c r="V40">
        <v>66</v>
      </c>
      <c r="W40">
        <v>49</v>
      </c>
      <c r="X40">
        <v>64</v>
      </c>
      <c r="Y40">
        <v>79</v>
      </c>
      <c r="Z40">
        <v>40</v>
      </c>
      <c r="AA40">
        <v>42</v>
      </c>
      <c r="AB40">
        <v>85</v>
      </c>
      <c r="AC40">
        <v>70</v>
      </c>
      <c r="AD40">
        <v>103</v>
      </c>
      <c r="AE40">
        <v>71</v>
      </c>
      <c r="AF40">
        <v>83</v>
      </c>
      <c r="AG40">
        <v>79</v>
      </c>
      <c r="AH40">
        <v>70</v>
      </c>
      <c r="AI40">
        <v>80</v>
      </c>
      <c r="AJ40">
        <v>31</v>
      </c>
      <c r="AK40">
        <v>31</v>
      </c>
      <c r="AL40">
        <v>63</v>
      </c>
      <c r="AM40">
        <v>38</v>
      </c>
      <c r="AN40">
        <v>49</v>
      </c>
      <c r="AO40">
        <v>83</v>
      </c>
      <c r="AP40">
        <v>85</v>
      </c>
      <c r="AQ40">
        <v>83</v>
      </c>
      <c r="AR40">
        <v>85</v>
      </c>
      <c r="AS40">
        <v>63</v>
      </c>
      <c r="AT40">
        <v>79</v>
      </c>
      <c r="AU40">
        <v>48</v>
      </c>
      <c r="AV40">
        <v>113</v>
      </c>
      <c r="AW40">
        <v>92</v>
      </c>
      <c r="AX40">
        <v>46</v>
      </c>
      <c r="AY40">
        <v>85</v>
      </c>
      <c r="AZ40">
        <v>70</v>
      </c>
      <c r="BA40">
        <v>80</v>
      </c>
      <c r="BB40">
        <v>66</v>
      </c>
      <c r="BC40">
        <v>65</v>
      </c>
      <c r="BD40">
        <v>99</v>
      </c>
      <c r="BE40">
        <v>99</v>
      </c>
      <c r="BF40">
        <v>88</v>
      </c>
      <c r="BG40">
        <v>99</v>
      </c>
      <c r="BH40">
        <v>70</v>
      </c>
      <c r="BI40">
        <v>67</v>
      </c>
      <c r="BJ40">
        <v>92</v>
      </c>
      <c r="BK40">
        <v>79</v>
      </c>
      <c r="BL40">
        <v>63</v>
      </c>
      <c r="BM40">
        <v>46</v>
      </c>
      <c r="BN40">
        <v>93</v>
      </c>
      <c r="BO40">
        <v>122</v>
      </c>
      <c r="BP40">
        <v>87</v>
      </c>
      <c r="BQ40">
        <v>123</v>
      </c>
      <c r="BR40">
        <v>85</v>
      </c>
      <c r="BS40">
        <v>122</v>
      </c>
      <c r="BT40">
        <v>46</v>
      </c>
      <c r="BU40">
        <v>64</v>
      </c>
      <c r="BV40">
        <v>80</v>
      </c>
      <c r="BW40">
        <v>46</v>
      </c>
      <c r="BX40">
        <v>46</v>
      </c>
      <c r="BY40">
        <v>113</v>
      </c>
      <c r="BZ40">
        <v>108</v>
      </c>
      <c r="CA40">
        <v>66</v>
      </c>
      <c r="CB40">
        <v>85</v>
      </c>
      <c r="CC40">
        <v>122</v>
      </c>
      <c r="CD40">
        <v>83</v>
      </c>
      <c r="CE40">
        <v>50</v>
      </c>
      <c r="CF40">
        <v>10</v>
      </c>
      <c r="CG40">
        <v>97</v>
      </c>
      <c r="CH40">
        <v>10</v>
      </c>
      <c r="CI40">
        <v>123</v>
      </c>
      <c r="CJ40">
        <v>87</v>
      </c>
      <c r="CK40">
        <v>93</v>
      </c>
      <c r="CL40">
        <v>105</v>
      </c>
      <c r="CM40">
        <v>65</v>
      </c>
      <c r="CN40">
        <v>99</v>
      </c>
      <c r="CO40">
        <v>44</v>
      </c>
      <c r="CP40">
        <v>112</v>
      </c>
      <c r="CQ40">
        <v>112</v>
      </c>
      <c r="CR40">
        <v>71</v>
      </c>
      <c r="CS40">
        <v>71</v>
      </c>
      <c r="CT40">
        <v>92</v>
      </c>
      <c r="CU40">
        <v>121</v>
      </c>
      <c r="CV40">
        <v>93</v>
      </c>
      <c r="CW40">
        <v>93</v>
      </c>
      <c r="CX40">
        <v>60</v>
      </c>
      <c r="CY40">
        <v>60</v>
      </c>
      <c r="CZ40">
        <v>85</v>
      </c>
      <c r="DA40">
        <v>46</v>
      </c>
      <c r="DB40">
        <v>46</v>
      </c>
      <c r="DC40">
        <v>67</v>
      </c>
      <c r="DD40">
        <v>123</v>
      </c>
      <c r="DE40">
        <v>37</v>
      </c>
      <c r="DF40">
        <v>44</v>
      </c>
      <c r="DG40">
        <v>114</v>
      </c>
      <c r="DH40">
        <v>114</v>
      </c>
      <c r="DI40">
        <v>44</v>
      </c>
      <c r="DJ40">
        <v>37</v>
      </c>
      <c r="DK40">
        <v>67</v>
      </c>
      <c r="DL40">
        <v>65</v>
      </c>
      <c r="DM40">
        <v>88</v>
      </c>
      <c r="DN40">
        <v>67</v>
      </c>
      <c r="DO40">
        <v>119</v>
      </c>
      <c r="DP40">
        <v>101</v>
      </c>
      <c r="DQ40">
        <v>101</v>
      </c>
      <c r="DR40">
        <v>106</v>
      </c>
      <c r="DS40">
        <v>113</v>
      </c>
      <c r="DT40">
        <v>117</v>
      </c>
      <c r="DU40">
        <v>117</v>
      </c>
      <c r="DV40">
        <v>86</v>
      </c>
      <c r="DW40">
        <v>86</v>
      </c>
      <c r="DX40">
        <v>110</v>
      </c>
      <c r="DY40">
        <v>106</v>
      </c>
      <c r="DZ40">
        <v>110</v>
      </c>
      <c r="EA40">
        <v>87</v>
      </c>
      <c r="EB40">
        <v>121</v>
      </c>
      <c r="EC40">
        <v>86</v>
      </c>
      <c r="ED40">
        <v>86</v>
      </c>
      <c r="EE40">
        <v>86</v>
      </c>
      <c r="EF40">
        <v>121</v>
      </c>
      <c r="EG40">
        <v>121</v>
      </c>
      <c r="EH40">
        <v>86</v>
      </c>
    </row>
    <row r="41" spans="1:138" x14ac:dyDescent="0.2">
      <c r="A41">
        <v>5</v>
      </c>
      <c r="B41">
        <v>32</v>
      </c>
      <c r="C41">
        <v>29</v>
      </c>
      <c r="D41">
        <v>45</v>
      </c>
      <c r="E41">
        <v>24</v>
      </c>
      <c r="F41">
        <v>95</v>
      </c>
      <c r="G41">
        <v>62</v>
      </c>
      <c r="H41">
        <v>23</v>
      </c>
      <c r="I41">
        <v>22</v>
      </c>
      <c r="J41">
        <v>96</v>
      </c>
      <c r="K41">
        <v>79</v>
      </c>
      <c r="L41">
        <v>30</v>
      </c>
      <c r="M41">
        <v>96</v>
      </c>
      <c r="N41">
        <v>72</v>
      </c>
      <c r="O41">
        <v>72</v>
      </c>
      <c r="P41">
        <v>32</v>
      </c>
      <c r="Q41">
        <v>24</v>
      </c>
      <c r="R41">
        <v>29</v>
      </c>
      <c r="S41">
        <v>24</v>
      </c>
      <c r="T41">
        <v>32</v>
      </c>
      <c r="U41">
        <v>72</v>
      </c>
      <c r="V41">
        <v>89</v>
      </c>
      <c r="W41">
        <v>39</v>
      </c>
      <c r="X41">
        <v>72</v>
      </c>
      <c r="Y41">
        <v>13</v>
      </c>
      <c r="Z41">
        <v>29</v>
      </c>
      <c r="AA41">
        <v>32</v>
      </c>
      <c r="AB41">
        <v>55</v>
      </c>
      <c r="AC41">
        <v>21</v>
      </c>
      <c r="AD41">
        <v>95</v>
      </c>
      <c r="AE41">
        <v>20</v>
      </c>
      <c r="AF41">
        <v>91</v>
      </c>
      <c r="AG41">
        <v>95</v>
      </c>
      <c r="AH41">
        <v>21</v>
      </c>
      <c r="AI41">
        <v>78</v>
      </c>
      <c r="AJ41">
        <v>62</v>
      </c>
      <c r="AK41">
        <v>45</v>
      </c>
      <c r="AL41">
        <v>74</v>
      </c>
      <c r="AM41">
        <v>49</v>
      </c>
      <c r="AN41">
        <v>39</v>
      </c>
      <c r="AO41">
        <v>28</v>
      </c>
      <c r="AP41">
        <v>58</v>
      </c>
      <c r="AQ41">
        <v>28</v>
      </c>
      <c r="AR41">
        <v>58</v>
      </c>
      <c r="AS41">
        <v>64</v>
      </c>
      <c r="AT41">
        <v>7</v>
      </c>
      <c r="AU41">
        <v>41</v>
      </c>
      <c r="AV41">
        <v>41</v>
      </c>
      <c r="AW41">
        <v>79</v>
      </c>
      <c r="AX41">
        <v>90</v>
      </c>
      <c r="AY41">
        <v>58</v>
      </c>
      <c r="AZ41">
        <v>21</v>
      </c>
      <c r="BA41">
        <v>8</v>
      </c>
      <c r="BB41">
        <v>89</v>
      </c>
      <c r="BC41">
        <v>59</v>
      </c>
      <c r="BD41">
        <v>73</v>
      </c>
      <c r="BE41">
        <v>73</v>
      </c>
      <c r="BF41">
        <v>33</v>
      </c>
      <c r="BG41">
        <v>73</v>
      </c>
      <c r="BH41">
        <v>21</v>
      </c>
      <c r="BI41">
        <v>66</v>
      </c>
      <c r="BJ41">
        <v>79</v>
      </c>
      <c r="BK41">
        <v>7</v>
      </c>
      <c r="BL41">
        <v>64</v>
      </c>
      <c r="BM41">
        <v>90</v>
      </c>
      <c r="BN41">
        <v>40</v>
      </c>
      <c r="BO41">
        <v>115</v>
      </c>
      <c r="BP41">
        <v>105</v>
      </c>
      <c r="BQ41">
        <v>99</v>
      </c>
      <c r="BR41">
        <v>55</v>
      </c>
      <c r="BS41">
        <v>54</v>
      </c>
      <c r="BT41">
        <v>116</v>
      </c>
      <c r="BU41">
        <v>72</v>
      </c>
      <c r="BV41">
        <v>78</v>
      </c>
      <c r="BW41">
        <v>116</v>
      </c>
      <c r="BX41">
        <v>116</v>
      </c>
      <c r="BY41">
        <v>69</v>
      </c>
      <c r="BZ41">
        <v>27</v>
      </c>
      <c r="CA41">
        <v>89</v>
      </c>
      <c r="CB41">
        <v>56</v>
      </c>
      <c r="CC41">
        <v>115</v>
      </c>
      <c r="CD41">
        <v>28</v>
      </c>
      <c r="CE41">
        <v>62</v>
      </c>
      <c r="CF41">
        <v>42</v>
      </c>
      <c r="CG41">
        <v>31</v>
      </c>
      <c r="CH41">
        <v>42</v>
      </c>
      <c r="CI41">
        <v>99</v>
      </c>
      <c r="CJ41">
        <v>49</v>
      </c>
      <c r="CK41">
        <v>54</v>
      </c>
      <c r="CL41">
        <v>22</v>
      </c>
      <c r="CM41">
        <v>33</v>
      </c>
      <c r="CN41">
        <v>52</v>
      </c>
      <c r="CO41">
        <v>74</v>
      </c>
      <c r="CP41">
        <v>103</v>
      </c>
      <c r="CQ41">
        <v>103</v>
      </c>
      <c r="CR41">
        <v>23</v>
      </c>
      <c r="CS41">
        <v>20</v>
      </c>
      <c r="CT41">
        <v>79</v>
      </c>
      <c r="CU41">
        <v>83</v>
      </c>
      <c r="CV41">
        <v>54</v>
      </c>
      <c r="CW41">
        <v>40</v>
      </c>
      <c r="CX41">
        <v>70</v>
      </c>
      <c r="CY41">
        <v>70</v>
      </c>
      <c r="CZ41">
        <v>55</v>
      </c>
      <c r="DA41">
        <v>56</v>
      </c>
      <c r="DB41">
        <v>115</v>
      </c>
      <c r="DC41">
        <v>80</v>
      </c>
      <c r="DD41">
        <v>99</v>
      </c>
      <c r="DE41">
        <v>71</v>
      </c>
      <c r="DF41">
        <v>74</v>
      </c>
      <c r="DG41">
        <v>80</v>
      </c>
      <c r="DH41">
        <v>70</v>
      </c>
      <c r="DI41">
        <v>71</v>
      </c>
      <c r="DJ41">
        <v>71</v>
      </c>
      <c r="DK41">
        <v>66</v>
      </c>
      <c r="DL41">
        <v>33</v>
      </c>
      <c r="DM41">
        <v>73</v>
      </c>
      <c r="DN41">
        <v>66</v>
      </c>
      <c r="DO41">
        <v>46</v>
      </c>
      <c r="DP41">
        <v>65</v>
      </c>
      <c r="DQ41">
        <v>65</v>
      </c>
      <c r="DR41">
        <v>70</v>
      </c>
      <c r="DS41">
        <v>69</v>
      </c>
      <c r="DT41">
        <v>80</v>
      </c>
      <c r="DU41">
        <v>80</v>
      </c>
      <c r="DV41">
        <v>85</v>
      </c>
      <c r="DW41">
        <v>46</v>
      </c>
      <c r="DX41">
        <v>88</v>
      </c>
      <c r="DY41">
        <v>99</v>
      </c>
      <c r="DZ41">
        <v>88</v>
      </c>
      <c r="EA41">
        <v>105</v>
      </c>
      <c r="EB41">
        <v>83</v>
      </c>
      <c r="EC41">
        <v>85</v>
      </c>
      <c r="ED41">
        <v>85</v>
      </c>
      <c r="EE41">
        <v>85</v>
      </c>
      <c r="EF41">
        <v>83</v>
      </c>
      <c r="EG41">
        <v>85</v>
      </c>
      <c r="EH41">
        <v>85</v>
      </c>
    </row>
    <row r="42" spans="1:138" x14ac:dyDescent="0.2">
      <c r="A42">
        <v>72</v>
      </c>
      <c r="B42">
        <v>39</v>
      </c>
      <c r="C42">
        <v>72</v>
      </c>
      <c r="D42">
        <v>22</v>
      </c>
      <c r="E42">
        <v>89</v>
      </c>
      <c r="F42">
        <v>21</v>
      </c>
      <c r="G42">
        <v>89</v>
      </c>
      <c r="H42">
        <v>33</v>
      </c>
      <c r="I42">
        <v>58</v>
      </c>
      <c r="J42">
        <v>21</v>
      </c>
      <c r="K42">
        <v>70</v>
      </c>
      <c r="L42">
        <v>78</v>
      </c>
      <c r="M42">
        <v>78</v>
      </c>
      <c r="N42">
        <v>33</v>
      </c>
      <c r="O42">
        <v>33</v>
      </c>
      <c r="P42">
        <v>39</v>
      </c>
      <c r="Q42">
        <v>89</v>
      </c>
      <c r="R42">
        <v>72</v>
      </c>
      <c r="S42">
        <v>8</v>
      </c>
      <c r="T42">
        <v>39</v>
      </c>
      <c r="U42">
        <v>51</v>
      </c>
      <c r="V42">
        <v>55</v>
      </c>
      <c r="W42">
        <v>28</v>
      </c>
      <c r="X42">
        <v>51</v>
      </c>
      <c r="Y42">
        <v>73</v>
      </c>
      <c r="Z42">
        <v>72</v>
      </c>
      <c r="AA42">
        <v>39</v>
      </c>
      <c r="AB42">
        <v>50</v>
      </c>
      <c r="AC42">
        <v>90</v>
      </c>
      <c r="AD42">
        <v>21</v>
      </c>
      <c r="AE42">
        <v>73</v>
      </c>
      <c r="AF42">
        <v>42</v>
      </c>
      <c r="AG42">
        <v>21</v>
      </c>
      <c r="AH42">
        <v>116</v>
      </c>
      <c r="AI42">
        <v>56</v>
      </c>
      <c r="AJ42">
        <v>22</v>
      </c>
      <c r="AK42">
        <v>22</v>
      </c>
      <c r="AL42">
        <v>65</v>
      </c>
      <c r="AM42">
        <v>83</v>
      </c>
      <c r="AN42">
        <v>28</v>
      </c>
      <c r="AO42">
        <v>40</v>
      </c>
      <c r="AP42">
        <v>31</v>
      </c>
      <c r="AQ42">
        <v>42</v>
      </c>
      <c r="AR42">
        <v>42</v>
      </c>
      <c r="AS42">
        <v>65</v>
      </c>
      <c r="AT42">
        <v>52</v>
      </c>
      <c r="AU42">
        <v>66</v>
      </c>
      <c r="AV42">
        <v>80</v>
      </c>
      <c r="AW42">
        <v>99</v>
      </c>
      <c r="AX42">
        <v>103</v>
      </c>
      <c r="AY42">
        <v>31</v>
      </c>
      <c r="AZ42">
        <v>116</v>
      </c>
      <c r="BA42">
        <v>55</v>
      </c>
      <c r="BB42">
        <v>55</v>
      </c>
      <c r="BC42">
        <v>81</v>
      </c>
      <c r="BD42">
        <v>115</v>
      </c>
      <c r="BE42">
        <v>115</v>
      </c>
      <c r="BF42">
        <v>54</v>
      </c>
      <c r="BG42">
        <v>115</v>
      </c>
      <c r="BH42">
        <v>116</v>
      </c>
      <c r="BI42">
        <v>85</v>
      </c>
      <c r="BJ42">
        <v>99</v>
      </c>
      <c r="BK42">
        <v>73</v>
      </c>
      <c r="BL42">
        <v>65</v>
      </c>
      <c r="BM42">
        <v>103</v>
      </c>
      <c r="BN42">
        <v>64</v>
      </c>
      <c r="BO42">
        <v>79</v>
      </c>
      <c r="BP42">
        <v>85</v>
      </c>
      <c r="BQ42">
        <v>46</v>
      </c>
      <c r="BR42">
        <v>31</v>
      </c>
      <c r="BS42">
        <v>71</v>
      </c>
      <c r="BT42">
        <v>69</v>
      </c>
      <c r="BU42">
        <v>59</v>
      </c>
      <c r="BV42">
        <v>56</v>
      </c>
      <c r="BW42">
        <v>69</v>
      </c>
      <c r="BX42">
        <v>27</v>
      </c>
      <c r="BY42">
        <v>80</v>
      </c>
      <c r="BZ42">
        <v>70</v>
      </c>
      <c r="CA42">
        <v>58</v>
      </c>
      <c r="CB42">
        <v>41</v>
      </c>
      <c r="CC42">
        <v>79</v>
      </c>
      <c r="CD42">
        <v>40</v>
      </c>
      <c r="CE42">
        <v>89</v>
      </c>
      <c r="CF42">
        <v>49</v>
      </c>
      <c r="CG42">
        <v>105</v>
      </c>
      <c r="CH42">
        <v>49</v>
      </c>
      <c r="CI42">
        <v>122</v>
      </c>
      <c r="CJ42">
        <v>83</v>
      </c>
      <c r="CK42">
        <v>74</v>
      </c>
      <c r="CL42">
        <v>58</v>
      </c>
      <c r="CM42">
        <v>54</v>
      </c>
      <c r="CN42">
        <v>90</v>
      </c>
      <c r="CO42">
        <v>65</v>
      </c>
      <c r="CP42">
        <v>70</v>
      </c>
      <c r="CQ42">
        <v>70</v>
      </c>
      <c r="CR42">
        <v>33</v>
      </c>
      <c r="CS42">
        <v>73</v>
      </c>
      <c r="CT42">
        <v>99</v>
      </c>
      <c r="CU42">
        <v>93</v>
      </c>
      <c r="CV42">
        <v>74</v>
      </c>
      <c r="CW42">
        <v>64</v>
      </c>
      <c r="CX42">
        <v>46</v>
      </c>
      <c r="CY42">
        <v>46</v>
      </c>
      <c r="CZ42">
        <v>50</v>
      </c>
      <c r="DA42">
        <v>41</v>
      </c>
      <c r="DB42">
        <v>79</v>
      </c>
      <c r="DC42">
        <v>85</v>
      </c>
      <c r="DD42">
        <v>122</v>
      </c>
      <c r="DE42">
        <v>88</v>
      </c>
      <c r="DF42">
        <v>65</v>
      </c>
      <c r="DG42">
        <v>46</v>
      </c>
      <c r="DH42">
        <v>46</v>
      </c>
      <c r="DI42">
        <v>88</v>
      </c>
      <c r="DJ42">
        <v>99</v>
      </c>
      <c r="DK42">
        <v>85</v>
      </c>
      <c r="DL42">
        <v>54</v>
      </c>
      <c r="DM42">
        <v>115</v>
      </c>
      <c r="DN42">
        <v>85</v>
      </c>
      <c r="DO42">
        <v>108</v>
      </c>
      <c r="DP42">
        <v>76</v>
      </c>
      <c r="DQ42">
        <v>93</v>
      </c>
      <c r="DR42">
        <v>46</v>
      </c>
      <c r="DS42">
        <v>80</v>
      </c>
      <c r="DT42">
        <v>85</v>
      </c>
      <c r="DU42">
        <v>85</v>
      </c>
      <c r="DV42">
        <v>48</v>
      </c>
      <c r="DW42">
        <v>113</v>
      </c>
      <c r="DX42">
        <v>122</v>
      </c>
      <c r="DY42">
        <v>46</v>
      </c>
      <c r="DZ42">
        <v>122</v>
      </c>
      <c r="EA42">
        <v>83</v>
      </c>
      <c r="EB42">
        <v>93</v>
      </c>
      <c r="EC42">
        <v>97</v>
      </c>
      <c r="ED42">
        <v>97</v>
      </c>
      <c r="EE42">
        <v>97</v>
      </c>
      <c r="EF42">
        <v>10</v>
      </c>
      <c r="EG42">
        <v>10</v>
      </c>
      <c r="EH42">
        <v>61</v>
      </c>
    </row>
    <row r="43" spans="1:138" x14ac:dyDescent="0.2">
      <c r="A43">
        <v>22</v>
      </c>
      <c r="B43">
        <v>22</v>
      </c>
      <c r="C43">
        <v>39</v>
      </c>
      <c r="D43">
        <v>89</v>
      </c>
      <c r="E43">
        <v>78</v>
      </c>
      <c r="F43">
        <v>73</v>
      </c>
      <c r="G43">
        <v>78</v>
      </c>
      <c r="H43">
        <v>59</v>
      </c>
      <c r="I43">
        <v>56</v>
      </c>
      <c r="J43">
        <v>52</v>
      </c>
      <c r="K43">
        <v>99</v>
      </c>
      <c r="L43">
        <v>21</v>
      </c>
      <c r="M43">
        <v>21</v>
      </c>
      <c r="N43">
        <v>28</v>
      </c>
      <c r="O43">
        <v>28</v>
      </c>
      <c r="P43">
        <v>89</v>
      </c>
      <c r="Q43">
        <v>21</v>
      </c>
      <c r="R43">
        <v>39</v>
      </c>
      <c r="S43">
        <v>21</v>
      </c>
      <c r="T43">
        <v>22</v>
      </c>
      <c r="U43">
        <v>28</v>
      </c>
      <c r="V43">
        <v>116</v>
      </c>
      <c r="W43">
        <v>55</v>
      </c>
      <c r="X43">
        <v>28</v>
      </c>
      <c r="Y43">
        <v>33</v>
      </c>
      <c r="Z43">
        <v>39</v>
      </c>
      <c r="AA43">
        <v>89</v>
      </c>
      <c r="AB43">
        <v>69</v>
      </c>
      <c r="AC43">
        <v>115</v>
      </c>
      <c r="AD43">
        <v>73</v>
      </c>
      <c r="AE43">
        <v>33</v>
      </c>
      <c r="AF43">
        <v>50</v>
      </c>
      <c r="AG43">
        <v>73</v>
      </c>
      <c r="AH43">
        <v>90</v>
      </c>
      <c r="AI43">
        <v>90</v>
      </c>
      <c r="AJ43">
        <v>8</v>
      </c>
      <c r="AK43">
        <v>8</v>
      </c>
      <c r="AL43">
        <v>83</v>
      </c>
      <c r="AM43">
        <v>85</v>
      </c>
      <c r="AN43">
        <v>58</v>
      </c>
      <c r="AO43">
        <v>31</v>
      </c>
      <c r="AP43">
        <v>41</v>
      </c>
      <c r="AQ43">
        <v>31</v>
      </c>
      <c r="AR43">
        <v>50</v>
      </c>
      <c r="AS43">
        <v>83</v>
      </c>
      <c r="AT43">
        <v>73</v>
      </c>
      <c r="AU43">
        <v>70</v>
      </c>
      <c r="AV43">
        <v>70</v>
      </c>
      <c r="AW43">
        <v>65</v>
      </c>
      <c r="AX43">
        <v>79</v>
      </c>
      <c r="AY43">
        <v>50</v>
      </c>
      <c r="AZ43">
        <v>115</v>
      </c>
      <c r="BA43">
        <v>116</v>
      </c>
      <c r="BB43">
        <v>56</v>
      </c>
      <c r="BC43">
        <v>42</v>
      </c>
      <c r="BD43">
        <v>54</v>
      </c>
      <c r="BE43">
        <v>54</v>
      </c>
      <c r="BF43">
        <v>54</v>
      </c>
      <c r="BG43">
        <v>54</v>
      </c>
      <c r="BH43">
        <v>115</v>
      </c>
      <c r="BI43">
        <v>46</v>
      </c>
      <c r="BJ43">
        <v>88</v>
      </c>
      <c r="BK43">
        <v>33</v>
      </c>
      <c r="BL43">
        <v>83</v>
      </c>
      <c r="BM43">
        <v>79</v>
      </c>
      <c r="BN43">
        <v>49</v>
      </c>
      <c r="BO43">
        <v>71</v>
      </c>
      <c r="BP43">
        <v>85</v>
      </c>
      <c r="BQ43">
        <v>122</v>
      </c>
      <c r="BR43">
        <v>41</v>
      </c>
      <c r="BS43">
        <v>74</v>
      </c>
      <c r="BT43">
        <v>103</v>
      </c>
      <c r="BU43">
        <v>91</v>
      </c>
      <c r="BV43">
        <v>116</v>
      </c>
      <c r="BW43">
        <v>79</v>
      </c>
      <c r="BX43">
        <v>79</v>
      </c>
      <c r="BY43">
        <v>70</v>
      </c>
      <c r="BZ43">
        <v>99</v>
      </c>
      <c r="CA43">
        <v>56</v>
      </c>
      <c r="CB43">
        <v>27</v>
      </c>
      <c r="CC43">
        <v>74</v>
      </c>
      <c r="CD43">
        <v>42</v>
      </c>
      <c r="CE43">
        <v>78</v>
      </c>
      <c r="CF43">
        <v>105</v>
      </c>
      <c r="CG43">
        <v>80</v>
      </c>
      <c r="CH43">
        <v>66</v>
      </c>
      <c r="CI43">
        <v>76</v>
      </c>
      <c r="CJ43">
        <v>85</v>
      </c>
      <c r="CK43">
        <v>49</v>
      </c>
      <c r="CL43">
        <v>55</v>
      </c>
      <c r="CM43">
        <v>81</v>
      </c>
      <c r="CN43">
        <v>115</v>
      </c>
      <c r="CO43">
        <v>65</v>
      </c>
      <c r="CP43">
        <v>99</v>
      </c>
      <c r="CQ43">
        <v>99</v>
      </c>
      <c r="CR43">
        <v>51</v>
      </c>
      <c r="CS43">
        <v>51</v>
      </c>
      <c r="CT43">
        <v>88</v>
      </c>
      <c r="CU43">
        <v>61</v>
      </c>
      <c r="CV43">
        <v>64</v>
      </c>
      <c r="CW43">
        <v>105</v>
      </c>
      <c r="CX43">
        <v>46</v>
      </c>
      <c r="CY43">
        <v>122</v>
      </c>
      <c r="CZ43">
        <v>69</v>
      </c>
      <c r="DA43">
        <v>103</v>
      </c>
      <c r="DB43">
        <v>71</v>
      </c>
      <c r="DC43">
        <v>46</v>
      </c>
      <c r="DD43">
        <v>76</v>
      </c>
      <c r="DE43">
        <v>65</v>
      </c>
      <c r="DF43">
        <v>83</v>
      </c>
      <c r="DG43">
        <v>46</v>
      </c>
      <c r="DH43">
        <v>46</v>
      </c>
      <c r="DI43">
        <v>65</v>
      </c>
      <c r="DJ43">
        <v>65</v>
      </c>
      <c r="DK43">
        <v>46</v>
      </c>
      <c r="DL43">
        <v>40</v>
      </c>
      <c r="DM43">
        <v>54</v>
      </c>
      <c r="DN43">
        <v>85</v>
      </c>
      <c r="DO43">
        <v>92</v>
      </c>
      <c r="DP43">
        <v>93</v>
      </c>
      <c r="DQ43">
        <v>10</v>
      </c>
      <c r="DR43">
        <v>122</v>
      </c>
      <c r="DS43">
        <v>70</v>
      </c>
      <c r="DT43">
        <v>46</v>
      </c>
      <c r="DU43">
        <v>46</v>
      </c>
      <c r="DV43">
        <v>108</v>
      </c>
      <c r="DW43">
        <v>112</v>
      </c>
      <c r="DX43">
        <v>93</v>
      </c>
      <c r="DY43">
        <v>122</v>
      </c>
      <c r="DZ43">
        <v>93</v>
      </c>
      <c r="EA43">
        <v>85</v>
      </c>
      <c r="EB43">
        <v>10</v>
      </c>
      <c r="EC43">
        <v>113</v>
      </c>
      <c r="ED43">
        <v>113</v>
      </c>
      <c r="EE43">
        <v>113</v>
      </c>
      <c r="EF43">
        <v>97</v>
      </c>
      <c r="EG43">
        <v>97</v>
      </c>
      <c r="EH43">
        <v>48</v>
      </c>
    </row>
    <row r="44" spans="1:138" x14ac:dyDescent="0.2">
      <c r="A44">
        <v>39</v>
      </c>
      <c r="B44">
        <v>39</v>
      </c>
      <c r="C44">
        <v>72</v>
      </c>
      <c r="D44">
        <v>22</v>
      </c>
      <c r="E44">
        <v>89</v>
      </c>
      <c r="F44">
        <v>21</v>
      </c>
      <c r="G44">
        <v>89</v>
      </c>
      <c r="H44">
        <v>33</v>
      </c>
      <c r="I44">
        <v>58</v>
      </c>
      <c r="J44">
        <v>21</v>
      </c>
      <c r="K44">
        <v>99</v>
      </c>
      <c r="L44">
        <v>78</v>
      </c>
      <c r="M44">
        <v>21</v>
      </c>
      <c r="N44">
        <v>51</v>
      </c>
      <c r="O44">
        <v>51</v>
      </c>
      <c r="P44">
        <v>39</v>
      </c>
      <c r="Q44">
        <v>8</v>
      </c>
      <c r="R44">
        <v>72</v>
      </c>
      <c r="S44">
        <v>78</v>
      </c>
      <c r="T44">
        <v>39</v>
      </c>
      <c r="U44">
        <v>51</v>
      </c>
      <c r="V44">
        <v>55</v>
      </c>
      <c r="W44">
        <v>91</v>
      </c>
      <c r="X44">
        <v>59</v>
      </c>
      <c r="Y44">
        <v>73</v>
      </c>
      <c r="Z44">
        <v>72</v>
      </c>
      <c r="AA44">
        <v>22</v>
      </c>
      <c r="AB44">
        <v>50</v>
      </c>
      <c r="AC44">
        <v>90</v>
      </c>
      <c r="AD44">
        <v>21</v>
      </c>
      <c r="AE44">
        <v>73</v>
      </c>
      <c r="AF44">
        <v>42</v>
      </c>
      <c r="AG44">
        <v>52</v>
      </c>
      <c r="AH44">
        <v>116</v>
      </c>
      <c r="AI44">
        <v>116</v>
      </c>
      <c r="AJ44">
        <v>43</v>
      </c>
      <c r="AK44">
        <v>22</v>
      </c>
      <c r="AL44">
        <v>65</v>
      </c>
      <c r="AM44">
        <v>83</v>
      </c>
      <c r="AN44">
        <v>28</v>
      </c>
      <c r="AO44">
        <v>42</v>
      </c>
      <c r="AP44">
        <v>31</v>
      </c>
      <c r="AQ44">
        <v>42</v>
      </c>
      <c r="AR44">
        <v>31</v>
      </c>
      <c r="AS44">
        <v>65</v>
      </c>
      <c r="AT44">
        <v>73</v>
      </c>
      <c r="AU44">
        <v>80</v>
      </c>
      <c r="AV44">
        <v>80</v>
      </c>
      <c r="AW44">
        <v>99</v>
      </c>
      <c r="AX44">
        <v>79</v>
      </c>
      <c r="AY44">
        <v>31</v>
      </c>
      <c r="AZ44">
        <v>116</v>
      </c>
      <c r="BA44">
        <v>56</v>
      </c>
      <c r="BB44">
        <v>55</v>
      </c>
      <c r="BC44">
        <v>40</v>
      </c>
      <c r="BD44">
        <v>115</v>
      </c>
      <c r="BE44">
        <v>115</v>
      </c>
      <c r="BF44">
        <v>54</v>
      </c>
      <c r="BG44">
        <v>115</v>
      </c>
      <c r="BH44">
        <v>90</v>
      </c>
      <c r="BI44">
        <v>85</v>
      </c>
      <c r="BJ44">
        <v>99</v>
      </c>
      <c r="BK44">
        <v>73</v>
      </c>
      <c r="BL44">
        <v>83</v>
      </c>
      <c r="BM44">
        <v>103</v>
      </c>
      <c r="BN44">
        <v>64</v>
      </c>
      <c r="BO44">
        <v>79</v>
      </c>
      <c r="BP44">
        <v>85</v>
      </c>
      <c r="BQ44">
        <v>122</v>
      </c>
      <c r="BR44">
        <v>50</v>
      </c>
      <c r="BS44">
        <v>71</v>
      </c>
      <c r="BT44">
        <v>69</v>
      </c>
      <c r="BU44">
        <v>28</v>
      </c>
      <c r="BV44">
        <v>56</v>
      </c>
      <c r="BW44">
        <v>27</v>
      </c>
      <c r="BX44">
        <v>103</v>
      </c>
      <c r="BY44">
        <v>70</v>
      </c>
      <c r="BZ44">
        <v>70</v>
      </c>
      <c r="CA44">
        <v>55</v>
      </c>
      <c r="CB44">
        <v>41</v>
      </c>
      <c r="CC44">
        <v>71</v>
      </c>
      <c r="CD44">
        <v>40</v>
      </c>
      <c r="CE44">
        <v>89</v>
      </c>
      <c r="CF44">
        <v>49</v>
      </c>
      <c r="CG44">
        <v>66</v>
      </c>
      <c r="CH44">
        <v>105</v>
      </c>
      <c r="CI44">
        <v>122</v>
      </c>
      <c r="CJ44">
        <v>83</v>
      </c>
      <c r="CK44">
        <v>74</v>
      </c>
      <c r="CL44">
        <v>58</v>
      </c>
      <c r="CM44">
        <v>54</v>
      </c>
      <c r="CN44">
        <v>115</v>
      </c>
      <c r="CO44">
        <v>65</v>
      </c>
      <c r="CP44">
        <v>70</v>
      </c>
      <c r="CQ44">
        <v>70</v>
      </c>
      <c r="CR44">
        <v>33</v>
      </c>
      <c r="CS44">
        <v>33</v>
      </c>
      <c r="CT44">
        <v>99</v>
      </c>
      <c r="CU44">
        <v>10</v>
      </c>
      <c r="CV44">
        <v>74</v>
      </c>
      <c r="CW44">
        <v>49</v>
      </c>
      <c r="CX44">
        <v>46</v>
      </c>
      <c r="CY44">
        <v>46</v>
      </c>
      <c r="CZ44">
        <v>41</v>
      </c>
      <c r="DA44">
        <v>69</v>
      </c>
      <c r="DB44">
        <v>79</v>
      </c>
      <c r="DC44">
        <v>85</v>
      </c>
      <c r="DD44">
        <v>122</v>
      </c>
      <c r="DE44">
        <v>88</v>
      </c>
      <c r="DF44">
        <v>65</v>
      </c>
      <c r="DG44">
        <v>46</v>
      </c>
      <c r="DH44">
        <v>46</v>
      </c>
      <c r="DI44">
        <v>65</v>
      </c>
      <c r="DJ44">
        <v>88</v>
      </c>
      <c r="DK44">
        <v>85</v>
      </c>
      <c r="DL44">
        <v>54</v>
      </c>
      <c r="DM44">
        <v>54</v>
      </c>
      <c r="DN44">
        <v>85</v>
      </c>
      <c r="DO44">
        <v>112</v>
      </c>
      <c r="DP44">
        <v>76</v>
      </c>
      <c r="DQ44">
        <v>93</v>
      </c>
      <c r="DR44">
        <v>46</v>
      </c>
      <c r="DS44">
        <v>80</v>
      </c>
      <c r="DT44">
        <v>46</v>
      </c>
      <c r="DU44">
        <v>85</v>
      </c>
      <c r="DV44">
        <v>113</v>
      </c>
      <c r="DW44">
        <v>113</v>
      </c>
      <c r="DX44">
        <v>76</v>
      </c>
      <c r="DY44">
        <v>46</v>
      </c>
      <c r="DZ44">
        <v>122</v>
      </c>
      <c r="EA44">
        <v>85</v>
      </c>
      <c r="EB44">
        <v>93</v>
      </c>
      <c r="EC44">
        <v>48</v>
      </c>
      <c r="ED44">
        <v>97</v>
      </c>
      <c r="EE44">
        <v>97</v>
      </c>
      <c r="EF44">
        <v>10</v>
      </c>
      <c r="EG44">
        <v>61</v>
      </c>
      <c r="EH44">
        <v>97</v>
      </c>
    </row>
    <row r="45" spans="1:138" x14ac:dyDescent="0.2">
      <c r="A45">
        <v>39</v>
      </c>
      <c r="B45">
        <v>22</v>
      </c>
      <c r="C45">
        <v>72</v>
      </c>
      <c r="D45">
        <v>89</v>
      </c>
      <c r="E45">
        <v>78</v>
      </c>
      <c r="F45">
        <v>73</v>
      </c>
      <c r="G45">
        <v>8</v>
      </c>
      <c r="H45">
        <v>51</v>
      </c>
      <c r="I45">
        <v>55</v>
      </c>
      <c r="J45">
        <v>21</v>
      </c>
      <c r="K45">
        <v>99</v>
      </c>
      <c r="L45">
        <v>21</v>
      </c>
      <c r="M45">
        <v>21</v>
      </c>
      <c r="N45">
        <v>59</v>
      </c>
      <c r="O45">
        <v>59</v>
      </c>
      <c r="P45">
        <v>22</v>
      </c>
      <c r="Q45">
        <v>78</v>
      </c>
      <c r="R45">
        <v>39</v>
      </c>
      <c r="S45">
        <v>21</v>
      </c>
      <c r="T45">
        <v>22</v>
      </c>
      <c r="U45">
        <v>28</v>
      </c>
      <c r="V45">
        <v>56</v>
      </c>
      <c r="W45">
        <v>58</v>
      </c>
      <c r="X45">
        <v>28</v>
      </c>
      <c r="Y45">
        <v>33</v>
      </c>
      <c r="Z45">
        <v>39</v>
      </c>
      <c r="AA45">
        <v>89</v>
      </c>
      <c r="AB45">
        <v>41</v>
      </c>
      <c r="AC45">
        <v>115</v>
      </c>
      <c r="AD45">
        <v>52</v>
      </c>
      <c r="AE45">
        <v>33</v>
      </c>
      <c r="AF45">
        <v>31</v>
      </c>
      <c r="AG45">
        <v>73</v>
      </c>
      <c r="AH45">
        <v>90</v>
      </c>
      <c r="AI45">
        <v>116</v>
      </c>
      <c r="AJ45">
        <v>89</v>
      </c>
      <c r="AK45">
        <v>89</v>
      </c>
      <c r="AL45">
        <v>83</v>
      </c>
      <c r="AM45">
        <v>85</v>
      </c>
      <c r="AN45">
        <v>58</v>
      </c>
      <c r="AO45">
        <v>42</v>
      </c>
      <c r="AP45">
        <v>50</v>
      </c>
      <c r="AQ45">
        <v>31</v>
      </c>
      <c r="AR45">
        <v>43</v>
      </c>
      <c r="AS45">
        <v>83</v>
      </c>
      <c r="AT45">
        <v>73</v>
      </c>
      <c r="AU45">
        <v>80</v>
      </c>
      <c r="AV45">
        <v>70</v>
      </c>
      <c r="AW45">
        <v>88</v>
      </c>
      <c r="AX45">
        <v>79</v>
      </c>
      <c r="AY45">
        <v>50</v>
      </c>
      <c r="AZ45">
        <v>90</v>
      </c>
      <c r="BA45">
        <v>116</v>
      </c>
      <c r="BB45">
        <v>56</v>
      </c>
      <c r="BC45">
        <v>42</v>
      </c>
      <c r="BD45">
        <v>54</v>
      </c>
      <c r="BE45">
        <v>54</v>
      </c>
      <c r="BF45">
        <v>54</v>
      </c>
      <c r="BG45">
        <v>115</v>
      </c>
      <c r="BH45">
        <v>115</v>
      </c>
      <c r="BI45">
        <v>46</v>
      </c>
      <c r="BJ45">
        <v>99</v>
      </c>
      <c r="BK45">
        <v>73</v>
      </c>
      <c r="BL45">
        <v>83</v>
      </c>
      <c r="BM45">
        <v>79</v>
      </c>
      <c r="BN45">
        <v>49</v>
      </c>
      <c r="BO45">
        <v>71</v>
      </c>
      <c r="BP45">
        <v>85</v>
      </c>
      <c r="BQ45">
        <v>122</v>
      </c>
      <c r="BR45">
        <v>41</v>
      </c>
      <c r="BS45">
        <v>74</v>
      </c>
      <c r="BT45">
        <v>103</v>
      </c>
      <c r="BU45">
        <v>28</v>
      </c>
      <c r="BV45">
        <v>116</v>
      </c>
      <c r="BW45">
        <v>103</v>
      </c>
      <c r="BX45">
        <v>79</v>
      </c>
      <c r="BY45">
        <v>70</v>
      </c>
      <c r="BZ45">
        <v>70</v>
      </c>
      <c r="CA45">
        <v>55</v>
      </c>
      <c r="CB45">
        <v>69</v>
      </c>
      <c r="CC45">
        <v>71</v>
      </c>
      <c r="CD45">
        <v>42</v>
      </c>
      <c r="CE45">
        <v>8</v>
      </c>
      <c r="CF45">
        <v>105</v>
      </c>
      <c r="CG45">
        <v>66</v>
      </c>
      <c r="CH45">
        <v>66</v>
      </c>
      <c r="CI45">
        <v>76</v>
      </c>
      <c r="CJ45">
        <v>85</v>
      </c>
      <c r="CK45">
        <v>64</v>
      </c>
      <c r="CL45">
        <v>55</v>
      </c>
      <c r="CM45">
        <v>54</v>
      </c>
      <c r="CN45">
        <v>115</v>
      </c>
      <c r="CO45">
        <v>65</v>
      </c>
      <c r="CP45">
        <v>99</v>
      </c>
      <c r="CQ45">
        <v>99</v>
      </c>
      <c r="CR45">
        <v>51</v>
      </c>
      <c r="CS45">
        <v>33</v>
      </c>
      <c r="CT45">
        <v>88</v>
      </c>
      <c r="CU45">
        <v>10</v>
      </c>
      <c r="CV45">
        <v>64</v>
      </c>
      <c r="CW45">
        <v>49</v>
      </c>
      <c r="CX45">
        <v>46</v>
      </c>
      <c r="CY45">
        <v>46</v>
      </c>
      <c r="CZ45">
        <v>69</v>
      </c>
      <c r="DA45">
        <v>27</v>
      </c>
      <c r="DB45">
        <v>79</v>
      </c>
      <c r="DC45">
        <v>46</v>
      </c>
      <c r="DD45">
        <v>122</v>
      </c>
      <c r="DE45">
        <v>65</v>
      </c>
      <c r="DF45">
        <v>65</v>
      </c>
      <c r="DG45">
        <v>46</v>
      </c>
      <c r="DH45">
        <v>46</v>
      </c>
      <c r="DI45">
        <v>65</v>
      </c>
      <c r="DJ45">
        <v>65</v>
      </c>
      <c r="DK45">
        <v>85</v>
      </c>
      <c r="DL45">
        <v>81</v>
      </c>
      <c r="DM45">
        <v>54</v>
      </c>
      <c r="DN45">
        <v>85</v>
      </c>
      <c r="DO45">
        <v>92</v>
      </c>
      <c r="DP45">
        <v>93</v>
      </c>
      <c r="DQ45">
        <v>10</v>
      </c>
      <c r="DR45">
        <v>122</v>
      </c>
      <c r="DS45">
        <v>70</v>
      </c>
      <c r="DT45">
        <v>46</v>
      </c>
      <c r="DU45">
        <v>46</v>
      </c>
      <c r="DV45">
        <v>113</v>
      </c>
      <c r="DW45">
        <v>112</v>
      </c>
      <c r="DX45">
        <v>93</v>
      </c>
      <c r="DY45">
        <v>122</v>
      </c>
      <c r="DZ45">
        <v>76</v>
      </c>
      <c r="EA45">
        <v>85</v>
      </c>
      <c r="EB45">
        <v>10</v>
      </c>
      <c r="EC45">
        <v>113</v>
      </c>
      <c r="ED45">
        <v>48</v>
      </c>
      <c r="EE45">
        <v>113</v>
      </c>
      <c r="EF45">
        <v>61</v>
      </c>
      <c r="EG45">
        <v>97</v>
      </c>
      <c r="EH45">
        <v>97</v>
      </c>
    </row>
    <row r="46" spans="1:138" x14ac:dyDescent="0.2">
      <c r="A46">
        <v>54</v>
      </c>
      <c r="B46">
        <v>81</v>
      </c>
      <c r="C46">
        <v>54</v>
      </c>
      <c r="D46">
        <v>42</v>
      </c>
      <c r="E46">
        <v>31</v>
      </c>
      <c r="F46">
        <v>69</v>
      </c>
      <c r="G46">
        <v>42</v>
      </c>
      <c r="H46">
        <v>71</v>
      </c>
      <c r="I46">
        <v>49</v>
      </c>
      <c r="J46">
        <v>41</v>
      </c>
      <c r="K46">
        <v>108</v>
      </c>
      <c r="L46">
        <v>50</v>
      </c>
      <c r="M46">
        <v>41</v>
      </c>
      <c r="N46">
        <v>71</v>
      </c>
      <c r="O46">
        <v>71</v>
      </c>
      <c r="P46">
        <v>40</v>
      </c>
      <c r="Q46">
        <v>31</v>
      </c>
      <c r="R46">
        <v>54</v>
      </c>
      <c r="S46">
        <v>50</v>
      </c>
      <c r="T46">
        <v>81</v>
      </c>
      <c r="U46">
        <v>71</v>
      </c>
      <c r="V46">
        <v>105</v>
      </c>
      <c r="W46">
        <v>64</v>
      </c>
      <c r="X46">
        <v>74</v>
      </c>
      <c r="Y46">
        <v>79</v>
      </c>
      <c r="Z46">
        <v>54</v>
      </c>
      <c r="AA46">
        <v>40</v>
      </c>
      <c r="AB46">
        <v>85</v>
      </c>
      <c r="AC46">
        <v>70</v>
      </c>
      <c r="AD46">
        <v>69</v>
      </c>
      <c r="AE46">
        <v>79</v>
      </c>
      <c r="AF46">
        <v>83</v>
      </c>
      <c r="AG46">
        <v>27</v>
      </c>
      <c r="AH46">
        <v>80</v>
      </c>
      <c r="AI46">
        <v>66</v>
      </c>
      <c r="AJ46">
        <v>42</v>
      </c>
      <c r="AK46">
        <v>42</v>
      </c>
      <c r="AL46">
        <v>44</v>
      </c>
      <c r="AM46">
        <v>63</v>
      </c>
      <c r="AN46">
        <v>64</v>
      </c>
      <c r="AO46">
        <v>65</v>
      </c>
      <c r="AP46">
        <v>83</v>
      </c>
      <c r="AQ46">
        <v>65</v>
      </c>
      <c r="AR46">
        <v>83</v>
      </c>
      <c r="AS46">
        <v>44</v>
      </c>
      <c r="AT46">
        <v>103</v>
      </c>
      <c r="AU46">
        <v>97</v>
      </c>
      <c r="AV46">
        <v>97</v>
      </c>
      <c r="AW46">
        <v>92</v>
      </c>
      <c r="AX46">
        <v>46</v>
      </c>
      <c r="AY46">
        <v>83</v>
      </c>
      <c r="AZ46">
        <v>80</v>
      </c>
      <c r="BA46">
        <v>66</v>
      </c>
      <c r="BB46">
        <v>105</v>
      </c>
      <c r="BC46">
        <v>65</v>
      </c>
      <c r="BD46">
        <v>70</v>
      </c>
      <c r="BE46">
        <v>99</v>
      </c>
      <c r="BF46">
        <v>99</v>
      </c>
      <c r="BG46">
        <v>70</v>
      </c>
      <c r="BH46">
        <v>80</v>
      </c>
      <c r="BI46">
        <v>87</v>
      </c>
      <c r="BJ46">
        <v>112</v>
      </c>
      <c r="BK46">
        <v>103</v>
      </c>
      <c r="BL46">
        <v>44</v>
      </c>
      <c r="BM46">
        <v>46</v>
      </c>
      <c r="BN46">
        <v>93</v>
      </c>
      <c r="BO46">
        <v>46</v>
      </c>
      <c r="BP46">
        <v>87</v>
      </c>
      <c r="BQ46">
        <v>60</v>
      </c>
      <c r="BR46">
        <v>83</v>
      </c>
      <c r="BS46">
        <v>122</v>
      </c>
      <c r="BT46">
        <v>85</v>
      </c>
      <c r="BU46">
        <v>74</v>
      </c>
      <c r="BV46">
        <v>66</v>
      </c>
      <c r="BW46">
        <v>85</v>
      </c>
      <c r="BX46">
        <v>46</v>
      </c>
      <c r="BY46">
        <v>48</v>
      </c>
      <c r="BZ46">
        <v>113</v>
      </c>
      <c r="CA46">
        <v>49</v>
      </c>
      <c r="CB46">
        <v>85</v>
      </c>
      <c r="CC46">
        <v>46</v>
      </c>
      <c r="CD46">
        <v>65</v>
      </c>
      <c r="CE46">
        <v>31</v>
      </c>
      <c r="CF46">
        <v>93</v>
      </c>
      <c r="CG46">
        <v>10</v>
      </c>
      <c r="CH46">
        <v>93</v>
      </c>
      <c r="CI46">
        <v>106</v>
      </c>
      <c r="CJ46">
        <v>63</v>
      </c>
      <c r="CK46">
        <v>76</v>
      </c>
      <c r="CL46">
        <v>49</v>
      </c>
      <c r="CM46">
        <v>99</v>
      </c>
      <c r="CN46">
        <v>70</v>
      </c>
      <c r="CO46">
        <v>37</v>
      </c>
      <c r="CP46">
        <v>113</v>
      </c>
      <c r="CQ46">
        <v>113</v>
      </c>
      <c r="CR46">
        <v>79</v>
      </c>
      <c r="CS46">
        <v>79</v>
      </c>
      <c r="CT46">
        <v>112</v>
      </c>
      <c r="CU46">
        <v>101</v>
      </c>
      <c r="CV46">
        <v>122</v>
      </c>
      <c r="CW46">
        <v>93</v>
      </c>
      <c r="CX46">
        <v>117</v>
      </c>
      <c r="CY46">
        <v>114</v>
      </c>
      <c r="CZ46">
        <v>85</v>
      </c>
      <c r="DA46">
        <v>85</v>
      </c>
      <c r="DB46">
        <v>46</v>
      </c>
      <c r="DC46">
        <v>67</v>
      </c>
      <c r="DD46">
        <v>106</v>
      </c>
      <c r="DE46">
        <v>92</v>
      </c>
      <c r="DF46">
        <v>37</v>
      </c>
      <c r="DG46">
        <v>67</v>
      </c>
      <c r="DH46">
        <v>67</v>
      </c>
      <c r="DI46">
        <v>92</v>
      </c>
      <c r="DJ46">
        <v>92</v>
      </c>
      <c r="DK46">
        <v>87</v>
      </c>
      <c r="DL46">
        <v>88</v>
      </c>
      <c r="DM46">
        <v>99</v>
      </c>
      <c r="DN46">
        <v>87</v>
      </c>
      <c r="DO46">
        <v>86</v>
      </c>
      <c r="DP46">
        <v>123</v>
      </c>
      <c r="DQ46">
        <v>101</v>
      </c>
      <c r="DR46">
        <v>114</v>
      </c>
      <c r="DS46">
        <v>97</v>
      </c>
      <c r="DT46">
        <v>67</v>
      </c>
      <c r="DU46">
        <v>67</v>
      </c>
      <c r="DV46">
        <v>86</v>
      </c>
      <c r="DW46">
        <v>86</v>
      </c>
      <c r="DX46">
        <v>123</v>
      </c>
      <c r="DY46">
        <v>60</v>
      </c>
      <c r="DZ46">
        <v>123</v>
      </c>
      <c r="EA46">
        <v>63</v>
      </c>
      <c r="EB46">
        <v>101</v>
      </c>
      <c r="EC46">
        <v>86</v>
      </c>
      <c r="ED46">
        <v>121</v>
      </c>
      <c r="EE46">
        <v>121</v>
      </c>
      <c r="EF46">
        <v>101</v>
      </c>
      <c r="EG46">
        <v>121</v>
      </c>
      <c r="EH46">
        <v>121</v>
      </c>
    </row>
    <row r="47" spans="1:138" x14ac:dyDescent="0.2">
      <c r="A47">
        <v>16</v>
      </c>
      <c r="B47">
        <v>18</v>
      </c>
      <c r="C47">
        <v>82</v>
      </c>
      <c r="D47">
        <v>11</v>
      </c>
      <c r="E47">
        <v>9</v>
      </c>
      <c r="F47">
        <v>32</v>
      </c>
      <c r="G47">
        <v>11</v>
      </c>
      <c r="H47">
        <v>30</v>
      </c>
      <c r="I47">
        <v>20</v>
      </c>
      <c r="J47">
        <v>5</v>
      </c>
      <c r="K47">
        <v>42</v>
      </c>
      <c r="L47">
        <v>29</v>
      </c>
      <c r="M47">
        <v>29</v>
      </c>
      <c r="N47">
        <v>96</v>
      </c>
      <c r="O47">
        <v>96</v>
      </c>
      <c r="P47">
        <v>18</v>
      </c>
      <c r="Q47">
        <v>9</v>
      </c>
      <c r="R47">
        <v>4</v>
      </c>
      <c r="S47">
        <v>29</v>
      </c>
      <c r="T47">
        <v>18</v>
      </c>
      <c r="U47">
        <v>96</v>
      </c>
      <c r="V47">
        <v>23</v>
      </c>
      <c r="W47">
        <v>7</v>
      </c>
      <c r="X47">
        <v>95</v>
      </c>
      <c r="Y47">
        <v>62</v>
      </c>
      <c r="Z47">
        <v>4</v>
      </c>
      <c r="AA47">
        <v>11</v>
      </c>
      <c r="AB47">
        <v>33</v>
      </c>
      <c r="AC47">
        <v>39</v>
      </c>
      <c r="AD47">
        <v>32</v>
      </c>
      <c r="AE47">
        <v>24</v>
      </c>
      <c r="AF47">
        <v>73</v>
      </c>
      <c r="AG47">
        <v>32</v>
      </c>
      <c r="AH47">
        <v>72</v>
      </c>
      <c r="AI47">
        <v>72</v>
      </c>
      <c r="AJ47">
        <v>11</v>
      </c>
      <c r="AK47">
        <v>11</v>
      </c>
      <c r="AL47">
        <v>27</v>
      </c>
      <c r="AM47">
        <v>79</v>
      </c>
      <c r="AN47">
        <v>7</v>
      </c>
      <c r="AO47">
        <v>52</v>
      </c>
      <c r="AP47">
        <v>73</v>
      </c>
      <c r="AQ47">
        <v>73</v>
      </c>
      <c r="AR47">
        <v>73</v>
      </c>
      <c r="AS47">
        <v>103</v>
      </c>
      <c r="AT47">
        <v>45</v>
      </c>
      <c r="AU47">
        <v>54</v>
      </c>
      <c r="AV47">
        <v>54</v>
      </c>
      <c r="AW47">
        <v>50</v>
      </c>
      <c r="AX47">
        <v>91</v>
      </c>
      <c r="AY47">
        <v>73</v>
      </c>
      <c r="AZ47">
        <v>39</v>
      </c>
      <c r="BA47">
        <v>72</v>
      </c>
      <c r="BB47">
        <v>23</v>
      </c>
      <c r="BC47">
        <v>21</v>
      </c>
      <c r="BD47">
        <v>89</v>
      </c>
      <c r="BE47">
        <v>89</v>
      </c>
      <c r="BF47">
        <v>8</v>
      </c>
      <c r="BG47">
        <v>22</v>
      </c>
      <c r="BH47">
        <v>39</v>
      </c>
      <c r="BI47">
        <v>74</v>
      </c>
      <c r="BJ47">
        <v>31</v>
      </c>
      <c r="BK47">
        <v>62</v>
      </c>
      <c r="BL47">
        <v>103</v>
      </c>
      <c r="BM47">
        <v>28</v>
      </c>
      <c r="BN47">
        <v>90</v>
      </c>
      <c r="BO47">
        <v>55</v>
      </c>
      <c r="BP47">
        <v>71</v>
      </c>
      <c r="BQ47">
        <v>105</v>
      </c>
      <c r="BR47">
        <v>33</v>
      </c>
      <c r="BS47">
        <v>55</v>
      </c>
      <c r="BT47">
        <v>59</v>
      </c>
      <c r="BU47">
        <v>95</v>
      </c>
      <c r="BV47">
        <v>72</v>
      </c>
      <c r="BW47">
        <v>28</v>
      </c>
      <c r="BX47">
        <v>28</v>
      </c>
      <c r="BY47">
        <v>40</v>
      </c>
      <c r="BZ47">
        <v>40</v>
      </c>
      <c r="CA47">
        <v>20</v>
      </c>
      <c r="CB47">
        <v>51</v>
      </c>
      <c r="CC47">
        <v>55</v>
      </c>
      <c r="CD47">
        <v>21</v>
      </c>
      <c r="CE47">
        <v>9</v>
      </c>
      <c r="CF47">
        <v>115</v>
      </c>
      <c r="CG47">
        <v>54</v>
      </c>
      <c r="CH47">
        <v>115</v>
      </c>
      <c r="CI47">
        <v>66</v>
      </c>
      <c r="CJ47">
        <v>79</v>
      </c>
      <c r="CK47">
        <v>116</v>
      </c>
      <c r="CL47">
        <v>20</v>
      </c>
      <c r="CM47">
        <v>78</v>
      </c>
      <c r="CN47">
        <v>22</v>
      </c>
      <c r="CO47">
        <v>69</v>
      </c>
      <c r="CP47">
        <v>42</v>
      </c>
      <c r="CQ47">
        <v>42</v>
      </c>
      <c r="CR47">
        <v>24</v>
      </c>
      <c r="CS47">
        <v>24</v>
      </c>
      <c r="CT47">
        <v>31</v>
      </c>
      <c r="CU47">
        <v>99</v>
      </c>
      <c r="CV47">
        <v>116</v>
      </c>
      <c r="CW47">
        <v>90</v>
      </c>
      <c r="CX47">
        <v>49</v>
      </c>
      <c r="CY47">
        <v>49</v>
      </c>
      <c r="CZ47">
        <v>33</v>
      </c>
      <c r="DA47">
        <v>51</v>
      </c>
      <c r="DB47">
        <v>58</v>
      </c>
      <c r="DC47">
        <v>74</v>
      </c>
      <c r="DD47">
        <v>66</v>
      </c>
      <c r="DE47">
        <v>41</v>
      </c>
      <c r="DF47">
        <v>69</v>
      </c>
      <c r="DG47">
        <v>64</v>
      </c>
      <c r="DH47">
        <v>64</v>
      </c>
      <c r="DI47">
        <v>41</v>
      </c>
      <c r="DJ47">
        <v>50</v>
      </c>
      <c r="DK47">
        <v>71</v>
      </c>
      <c r="DL47">
        <v>78</v>
      </c>
      <c r="DM47">
        <v>89</v>
      </c>
      <c r="DN47">
        <v>71</v>
      </c>
      <c r="DO47">
        <v>83</v>
      </c>
      <c r="DP47">
        <v>80</v>
      </c>
      <c r="DQ47">
        <v>70</v>
      </c>
      <c r="DR47">
        <v>49</v>
      </c>
      <c r="DS47">
        <v>81</v>
      </c>
      <c r="DT47">
        <v>74</v>
      </c>
      <c r="DU47">
        <v>74</v>
      </c>
      <c r="DV47">
        <v>65</v>
      </c>
      <c r="DW47">
        <v>65</v>
      </c>
      <c r="DX47">
        <v>80</v>
      </c>
      <c r="DY47">
        <v>105</v>
      </c>
      <c r="DZ47">
        <v>66</v>
      </c>
      <c r="EA47">
        <v>79</v>
      </c>
      <c r="EB47">
        <v>70</v>
      </c>
      <c r="EC47">
        <v>65</v>
      </c>
      <c r="ED47">
        <v>88</v>
      </c>
      <c r="EE47">
        <v>65</v>
      </c>
      <c r="EF47">
        <v>99</v>
      </c>
      <c r="EG47">
        <v>99</v>
      </c>
      <c r="EH47">
        <v>88</v>
      </c>
    </row>
    <row r="48" spans="1:138" x14ac:dyDescent="0.2">
      <c r="A48">
        <v>55</v>
      </c>
      <c r="B48">
        <v>55</v>
      </c>
      <c r="C48">
        <v>58</v>
      </c>
      <c r="D48">
        <v>116</v>
      </c>
      <c r="E48">
        <v>90</v>
      </c>
      <c r="F48">
        <v>54</v>
      </c>
      <c r="G48">
        <v>116</v>
      </c>
      <c r="H48">
        <v>42</v>
      </c>
      <c r="I48">
        <v>27</v>
      </c>
      <c r="J48">
        <v>115</v>
      </c>
      <c r="K48">
        <v>76</v>
      </c>
      <c r="L48">
        <v>115</v>
      </c>
      <c r="M48">
        <v>115</v>
      </c>
      <c r="N48">
        <v>42</v>
      </c>
      <c r="O48">
        <v>42</v>
      </c>
      <c r="P48">
        <v>56</v>
      </c>
      <c r="Q48">
        <v>90</v>
      </c>
      <c r="R48">
        <v>58</v>
      </c>
      <c r="S48">
        <v>115</v>
      </c>
      <c r="T48">
        <v>56</v>
      </c>
      <c r="U48">
        <v>31</v>
      </c>
      <c r="V48">
        <v>103</v>
      </c>
      <c r="W48">
        <v>41</v>
      </c>
      <c r="X48">
        <v>31</v>
      </c>
      <c r="Y48">
        <v>81</v>
      </c>
      <c r="Z48">
        <v>55</v>
      </c>
      <c r="AA48">
        <v>56</v>
      </c>
      <c r="AB48">
        <v>70</v>
      </c>
      <c r="AC48">
        <v>71</v>
      </c>
      <c r="AD48">
        <v>54</v>
      </c>
      <c r="AE48">
        <v>40</v>
      </c>
      <c r="AF48">
        <v>80</v>
      </c>
      <c r="AG48">
        <v>54</v>
      </c>
      <c r="AH48">
        <v>79</v>
      </c>
      <c r="AI48">
        <v>79</v>
      </c>
      <c r="AJ48">
        <v>116</v>
      </c>
      <c r="AK48">
        <v>116</v>
      </c>
      <c r="AL48">
        <v>61</v>
      </c>
      <c r="AM48">
        <v>48</v>
      </c>
      <c r="AN48">
        <v>41</v>
      </c>
      <c r="AO48">
        <v>66</v>
      </c>
      <c r="AP48">
        <v>70</v>
      </c>
      <c r="AQ48">
        <v>80</v>
      </c>
      <c r="AR48">
        <v>80</v>
      </c>
      <c r="AS48">
        <v>97</v>
      </c>
      <c r="AT48">
        <v>54</v>
      </c>
      <c r="AU48">
        <v>46</v>
      </c>
      <c r="AV48">
        <v>46</v>
      </c>
      <c r="AW48">
        <v>93</v>
      </c>
      <c r="AX48">
        <v>65</v>
      </c>
      <c r="AY48">
        <v>70</v>
      </c>
      <c r="AZ48">
        <v>71</v>
      </c>
      <c r="BA48">
        <v>79</v>
      </c>
      <c r="BB48">
        <v>103</v>
      </c>
      <c r="BC48">
        <v>66</v>
      </c>
      <c r="BD48">
        <v>74</v>
      </c>
      <c r="BE48">
        <v>64</v>
      </c>
      <c r="BF48">
        <v>49</v>
      </c>
      <c r="BG48">
        <v>74</v>
      </c>
      <c r="BH48">
        <v>71</v>
      </c>
      <c r="BI48">
        <v>112</v>
      </c>
      <c r="BJ48">
        <v>93</v>
      </c>
      <c r="BK48">
        <v>54</v>
      </c>
      <c r="BL48">
        <v>97</v>
      </c>
      <c r="BM48">
        <v>88</v>
      </c>
      <c r="BN48">
        <v>85</v>
      </c>
      <c r="BO48">
        <v>65</v>
      </c>
      <c r="BP48">
        <v>113</v>
      </c>
      <c r="BQ48">
        <v>44</v>
      </c>
      <c r="BR48">
        <v>70</v>
      </c>
      <c r="BS48">
        <v>83</v>
      </c>
      <c r="BT48">
        <v>99</v>
      </c>
      <c r="BU48">
        <v>50</v>
      </c>
      <c r="BV48">
        <v>79</v>
      </c>
      <c r="BW48">
        <v>99</v>
      </c>
      <c r="BX48">
        <v>88</v>
      </c>
      <c r="BY48">
        <v>122</v>
      </c>
      <c r="BZ48">
        <v>122</v>
      </c>
      <c r="CA48">
        <v>47</v>
      </c>
      <c r="CB48">
        <v>99</v>
      </c>
      <c r="CC48">
        <v>65</v>
      </c>
      <c r="CD48">
        <v>66</v>
      </c>
      <c r="CE48">
        <v>90</v>
      </c>
      <c r="CF48">
        <v>85</v>
      </c>
      <c r="CG48">
        <v>46</v>
      </c>
      <c r="CH48">
        <v>46</v>
      </c>
      <c r="CI48">
        <v>63</v>
      </c>
      <c r="CJ48">
        <v>113</v>
      </c>
      <c r="CK48">
        <v>85</v>
      </c>
      <c r="CL48">
        <v>69</v>
      </c>
      <c r="CM48">
        <v>49</v>
      </c>
      <c r="CN48">
        <v>74</v>
      </c>
      <c r="CO48">
        <v>10</v>
      </c>
      <c r="CP48">
        <v>122</v>
      </c>
      <c r="CQ48">
        <v>76</v>
      </c>
      <c r="CR48">
        <v>42</v>
      </c>
      <c r="CS48">
        <v>40</v>
      </c>
      <c r="CT48">
        <v>93</v>
      </c>
      <c r="CU48">
        <v>67</v>
      </c>
      <c r="CV48">
        <v>83</v>
      </c>
      <c r="CW48">
        <v>85</v>
      </c>
      <c r="CX48">
        <v>37</v>
      </c>
      <c r="CY48">
        <v>37</v>
      </c>
      <c r="CZ48">
        <v>70</v>
      </c>
      <c r="DA48">
        <v>99</v>
      </c>
      <c r="DB48">
        <v>65</v>
      </c>
      <c r="DC48">
        <v>92</v>
      </c>
      <c r="DD48">
        <v>63</v>
      </c>
      <c r="DE48">
        <v>93</v>
      </c>
      <c r="DF48">
        <v>10</v>
      </c>
      <c r="DG48">
        <v>92</v>
      </c>
      <c r="DH48">
        <v>92</v>
      </c>
      <c r="DI48">
        <v>10</v>
      </c>
      <c r="DJ48">
        <v>93</v>
      </c>
      <c r="DK48">
        <v>112</v>
      </c>
      <c r="DL48">
        <v>49</v>
      </c>
      <c r="DM48">
        <v>64</v>
      </c>
      <c r="DN48">
        <v>108</v>
      </c>
      <c r="DO48">
        <v>110</v>
      </c>
      <c r="DP48">
        <v>87</v>
      </c>
      <c r="DQ48">
        <v>67</v>
      </c>
      <c r="DR48">
        <v>44</v>
      </c>
      <c r="DS48">
        <v>122</v>
      </c>
      <c r="DT48">
        <v>92</v>
      </c>
      <c r="DU48">
        <v>92</v>
      </c>
      <c r="DV48">
        <v>106</v>
      </c>
      <c r="DW48">
        <v>123</v>
      </c>
      <c r="DX48">
        <v>63</v>
      </c>
      <c r="DY48">
        <v>44</v>
      </c>
      <c r="DZ48">
        <v>63</v>
      </c>
      <c r="EA48">
        <v>113</v>
      </c>
      <c r="EB48">
        <v>67</v>
      </c>
      <c r="EC48">
        <v>106</v>
      </c>
      <c r="ED48">
        <v>60</v>
      </c>
      <c r="EE48">
        <v>60</v>
      </c>
      <c r="EF48">
        <v>67</v>
      </c>
      <c r="EG48">
        <v>114</v>
      </c>
      <c r="EH48">
        <v>114</v>
      </c>
    </row>
    <row r="49" spans="1:138" x14ac:dyDescent="0.2">
      <c r="A49">
        <v>55</v>
      </c>
      <c r="B49">
        <v>56</v>
      </c>
      <c r="C49">
        <v>58</v>
      </c>
      <c r="D49">
        <v>116</v>
      </c>
      <c r="E49">
        <v>90</v>
      </c>
      <c r="F49">
        <v>54</v>
      </c>
      <c r="G49">
        <v>90</v>
      </c>
      <c r="H49">
        <v>42</v>
      </c>
      <c r="I49">
        <v>27</v>
      </c>
      <c r="J49">
        <v>54</v>
      </c>
      <c r="K49">
        <v>93</v>
      </c>
      <c r="L49">
        <v>115</v>
      </c>
      <c r="M49">
        <v>115</v>
      </c>
      <c r="N49">
        <v>31</v>
      </c>
      <c r="O49">
        <v>31</v>
      </c>
      <c r="P49">
        <v>56</v>
      </c>
      <c r="Q49">
        <v>115</v>
      </c>
      <c r="R49">
        <v>55</v>
      </c>
      <c r="S49">
        <v>115</v>
      </c>
      <c r="T49">
        <v>56</v>
      </c>
      <c r="U49">
        <v>31</v>
      </c>
      <c r="V49">
        <v>79</v>
      </c>
      <c r="W49">
        <v>69</v>
      </c>
      <c r="X49">
        <v>50</v>
      </c>
      <c r="Y49">
        <v>40</v>
      </c>
      <c r="Z49">
        <v>55</v>
      </c>
      <c r="AA49">
        <v>116</v>
      </c>
      <c r="AB49">
        <v>70</v>
      </c>
      <c r="AC49">
        <v>74</v>
      </c>
      <c r="AD49">
        <v>54</v>
      </c>
      <c r="AE49">
        <v>40</v>
      </c>
      <c r="AF49">
        <v>80</v>
      </c>
      <c r="AG49">
        <v>54</v>
      </c>
      <c r="AH49">
        <v>71</v>
      </c>
      <c r="AI49">
        <v>79</v>
      </c>
      <c r="AJ49">
        <v>116</v>
      </c>
      <c r="AK49">
        <v>116</v>
      </c>
      <c r="AL49">
        <v>97</v>
      </c>
      <c r="AM49">
        <v>113</v>
      </c>
      <c r="AN49">
        <v>41</v>
      </c>
      <c r="AO49">
        <v>80</v>
      </c>
      <c r="AP49">
        <v>70</v>
      </c>
      <c r="AQ49">
        <v>80</v>
      </c>
      <c r="AR49">
        <v>70</v>
      </c>
      <c r="AS49">
        <v>97</v>
      </c>
      <c r="AT49">
        <v>54</v>
      </c>
      <c r="AU49">
        <v>46</v>
      </c>
      <c r="AV49">
        <v>47</v>
      </c>
      <c r="AW49">
        <v>93</v>
      </c>
      <c r="AX49">
        <v>65</v>
      </c>
      <c r="AY49">
        <v>70</v>
      </c>
      <c r="AZ49">
        <v>71</v>
      </c>
      <c r="BA49">
        <v>79</v>
      </c>
      <c r="BB49">
        <v>103</v>
      </c>
      <c r="BC49">
        <v>66</v>
      </c>
      <c r="BD49">
        <v>64</v>
      </c>
      <c r="BE49">
        <v>64</v>
      </c>
      <c r="BF49">
        <v>49</v>
      </c>
      <c r="BG49">
        <v>74</v>
      </c>
      <c r="BH49">
        <v>71</v>
      </c>
      <c r="BI49">
        <v>92</v>
      </c>
      <c r="BJ49">
        <v>93</v>
      </c>
      <c r="BK49">
        <v>81</v>
      </c>
      <c r="BL49">
        <v>97</v>
      </c>
      <c r="BM49">
        <v>65</v>
      </c>
      <c r="BN49">
        <v>85</v>
      </c>
      <c r="BO49">
        <v>65</v>
      </c>
      <c r="BP49">
        <v>108</v>
      </c>
      <c r="BQ49">
        <v>63</v>
      </c>
      <c r="BR49">
        <v>70</v>
      </c>
      <c r="BS49">
        <v>83</v>
      </c>
      <c r="BT49">
        <v>99</v>
      </c>
      <c r="BU49">
        <v>50</v>
      </c>
      <c r="BV49">
        <v>79</v>
      </c>
      <c r="BW49">
        <v>88</v>
      </c>
      <c r="BX49">
        <v>88</v>
      </c>
      <c r="BY49">
        <v>122</v>
      </c>
      <c r="BZ49">
        <v>122</v>
      </c>
      <c r="CA49">
        <v>103</v>
      </c>
      <c r="CB49">
        <v>99</v>
      </c>
      <c r="CC49">
        <v>83</v>
      </c>
      <c r="CD49">
        <v>66</v>
      </c>
      <c r="CE49">
        <v>90</v>
      </c>
      <c r="CF49">
        <v>85</v>
      </c>
      <c r="CG49">
        <v>46</v>
      </c>
      <c r="CH49">
        <v>46</v>
      </c>
      <c r="CI49">
        <v>63</v>
      </c>
      <c r="CJ49">
        <v>113</v>
      </c>
      <c r="CK49">
        <v>85</v>
      </c>
      <c r="CL49">
        <v>27</v>
      </c>
      <c r="CM49">
        <v>49</v>
      </c>
      <c r="CN49">
        <v>74</v>
      </c>
      <c r="CO49">
        <v>10</v>
      </c>
      <c r="CP49">
        <v>76</v>
      </c>
      <c r="CQ49">
        <v>76</v>
      </c>
      <c r="CR49">
        <v>42</v>
      </c>
      <c r="CS49">
        <v>42</v>
      </c>
      <c r="CT49">
        <v>93</v>
      </c>
      <c r="CU49">
        <v>67</v>
      </c>
      <c r="CV49">
        <v>85</v>
      </c>
      <c r="CW49">
        <v>85</v>
      </c>
      <c r="CX49">
        <v>37</v>
      </c>
      <c r="CY49">
        <v>44</v>
      </c>
      <c r="CZ49">
        <v>99</v>
      </c>
      <c r="DA49">
        <v>99</v>
      </c>
      <c r="DB49">
        <v>65</v>
      </c>
      <c r="DC49">
        <v>92</v>
      </c>
      <c r="DD49">
        <v>63</v>
      </c>
      <c r="DE49">
        <v>10</v>
      </c>
      <c r="DF49">
        <v>61</v>
      </c>
      <c r="DG49">
        <v>92</v>
      </c>
      <c r="DH49">
        <v>37</v>
      </c>
      <c r="DI49">
        <v>10</v>
      </c>
      <c r="DJ49">
        <v>93</v>
      </c>
      <c r="DK49">
        <v>112</v>
      </c>
      <c r="DL49">
        <v>105</v>
      </c>
      <c r="DM49">
        <v>49</v>
      </c>
      <c r="DN49">
        <v>112</v>
      </c>
      <c r="DO49">
        <v>110</v>
      </c>
      <c r="DP49">
        <v>87</v>
      </c>
      <c r="DQ49">
        <v>67</v>
      </c>
      <c r="DR49">
        <v>44</v>
      </c>
      <c r="DS49">
        <v>122</v>
      </c>
      <c r="DT49">
        <v>92</v>
      </c>
      <c r="DU49">
        <v>92</v>
      </c>
      <c r="DV49">
        <v>123</v>
      </c>
      <c r="DW49">
        <v>123</v>
      </c>
      <c r="DX49">
        <v>87</v>
      </c>
      <c r="DY49">
        <v>44</v>
      </c>
      <c r="DZ49">
        <v>63</v>
      </c>
      <c r="EA49">
        <v>113</v>
      </c>
      <c r="EB49">
        <v>67</v>
      </c>
      <c r="EC49">
        <v>106</v>
      </c>
      <c r="ED49">
        <v>60</v>
      </c>
      <c r="EE49">
        <v>106</v>
      </c>
      <c r="EF49">
        <v>117</v>
      </c>
      <c r="EG49">
        <v>114</v>
      </c>
      <c r="EH49">
        <v>60</v>
      </c>
    </row>
    <row r="50" spans="1:138" x14ac:dyDescent="0.2">
      <c r="A50">
        <v>115</v>
      </c>
      <c r="B50">
        <v>115</v>
      </c>
      <c r="C50">
        <v>90</v>
      </c>
      <c r="D50">
        <v>54</v>
      </c>
      <c r="E50">
        <v>54</v>
      </c>
      <c r="F50">
        <v>31</v>
      </c>
      <c r="G50">
        <v>54</v>
      </c>
      <c r="H50">
        <v>27</v>
      </c>
      <c r="I50">
        <v>74</v>
      </c>
      <c r="J50">
        <v>42</v>
      </c>
      <c r="K50">
        <v>97</v>
      </c>
      <c r="L50">
        <v>40</v>
      </c>
      <c r="M50">
        <v>42</v>
      </c>
      <c r="N50">
        <v>103</v>
      </c>
      <c r="O50">
        <v>103</v>
      </c>
      <c r="P50">
        <v>115</v>
      </c>
      <c r="Q50">
        <v>81</v>
      </c>
      <c r="R50">
        <v>90</v>
      </c>
      <c r="S50">
        <v>40</v>
      </c>
      <c r="T50">
        <v>115</v>
      </c>
      <c r="U50">
        <v>103</v>
      </c>
      <c r="V50">
        <v>74</v>
      </c>
      <c r="W50">
        <v>71</v>
      </c>
      <c r="X50">
        <v>79</v>
      </c>
      <c r="Y50">
        <v>41</v>
      </c>
      <c r="Z50">
        <v>115</v>
      </c>
      <c r="AA50">
        <v>54</v>
      </c>
      <c r="AB50">
        <v>65</v>
      </c>
      <c r="AC50">
        <v>105</v>
      </c>
      <c r="AD50">
        <v>42</v>
      </c>
      <c r="AE50">
        <v>41</v>
      </c>
      <c r="AF50">
        <v>88</v>
      </c>
      <c r="AG50">
        <v>31</v>
      </c>
      <c r="AH50">
        <v>49</v>
      </c>
      <c r="AI50">
        <v>49</v>
      </c>
      <c r="AJ50">
        <v>54</v>
      </c>
      <c r="AK50">
        <v>54</v>
      </c>
      <c r="AL50">
        <v>112</v>
      </c>
      <c r="AM50">
        <v>92</v>
      </c>
      <c r="AN50">
        <v>79</v>
      </c>
      <c r="AO50">
        <v>99</v>
      </c>
      <c r="AP50">
        <v>65</v>
      </c>
      <c r="AQ50">
        <v>99</v>
      </c>
      <c r="AR50">
        <v>88</v>
      </c>
      <c r="AS50">
        <v>92</v>
      </c>
      <c r="AT50">
        <v>50</v>
      </c>
      <c r="AU50">
        <v>93</v>
      </c>
      <c r="AV50">
        <v>93</v>
      </c>
      <c r="AW50">
        <v>48</v>
      </c>
      <c r="AX50">
        <v>85</v>
      </c>
      <c r="AY50">
        <v>88</v>
      </c>
      <c r="AZ50">
        <v>49</v>
      </c>
      <c r="BA50">
        <v>64</v>
      </c>
      <c r="BB50">
        <v>74</v>
      </c>
      <c r="BC50">
        <v>99</v>
      </c>
      <c r="BD50">
        <v>66</v>
      </c>
      <c r="BE50">
        <v>80</v>
      </c>
      <c r="BF50">
        <v>80</v>
      </c>
      <c r="BG50">
        <v>66</v>
      </c>
      <c r="BH50">
        <v>105</v>
      </c>
      <c r="BI50">
        <v>63</v>
      </c>
      <c r="BJ50">
        <v>97</v>
      </c>
      <c r="BK50">
        <v>50</v>
      </c>
      <c r="BL50">
        <v>92</v>
      </c>
      <c r="BM50">
        <v>85</v>
      </c>
      <c r="BN50">
        <v>46</v>
      </c>
      <c r="BO50">
        <v>85</v>
      </c>
      <c r="BP50">
        <v>44</v>
      </c>
      <c r="BQ50">
        <v>67</v>
      </c>
      <c r="BR50">
        <v>65</v>
      </c>
      <c r="BS50">
        <v>46</v>
      </c>
      <c r="BT50">
        <v>83</v>
      </c>
      <c r="BU50">
        <v>79</v>
      </c>
      <c r="BV50">
        <v>64</v>
      </c>
      <c r="BW50">
        <v>83</v>
      </c>
      <c r="BX50">
        <v>83</v>
      </c>
      <c r="BY50">
        <v>10</v>
      </c>
      <c r="BZ50">
        <v>10</v>
      </c>
      <c r="CA50">
        <v>74</v>
      </c>
      <c r="CB50">
        <v>65</v>
      </c>
      <c r="CC50">
        <v>85</v>
      </c>
      <c r="CD50">
        <v>99</v>
      </c>
      <c r="CE50">
        <v>54</v>
      </c>
      <c r="CF50">
        <v>122</v>
      </c>
      <c r="CG50">
        <v>76</v>
      </c>
      <c r="CH50">
        <v>122</v>
      </c>
      <c r="CI50">
        <v>67</v>
      </c>
      <c r="CJ50">
        <v>37</v>
      </c>
      <c r="CK50">
        <v>46</v>
      </c>
      <c r="CL50">
        <v>71</v>
      </c>
      <c r="CM50">
        <v>70</v>
      </c>
      <c r="CN50">
        <v>66</v>
      </c>
      <c r="CO50">
        <v>108</v>
      </c>
      <c r="CP50">
        <v>10</v>
      </c>
      <c r="CQ50">
        <v>61</v>
      </c>
      <c r="CR50">
        <v>69</v>
      </c>
      <c r="CS50">
        <v>69</v>
      </c>
      <c r="CT50">
        <v>97</v>
      </c>
      <c r="CU50">
        <v>123</v>
      </c>
      <c r="CV50">
        <v>46</v>
      </c>
      <c r="CW50">
        <v>122</v>
      </c>
      <c r="CX50">
        <v>87</v>
      </c>
      <c r="CY50">
        <v>87</v>
      </c>
      <c r="CZ50">
        <v>65</v>
      </c>
      <c r="DA50">
        <v>83</v>
      </c>
      <c r="DB50">
        <v>85</v>
      </c>
      <c r="DC50">
        <v>63</v>
      </c>
      <c r="DD50">
        <v>67</v>
      </c>
      <c r="DE50">
        <v>113</v>
      </c>
      <c r="DF50">
        <v>112</v>
      </c>
      <c r="DG50">
        <v>63</v>
      </c>
      <c r="DH50">
        <v>87</v>
      </c>
      <c r="DI50">
        <v>113</v>
      </c>
      <c r="DJ50">
        <v>113</v>
      </c>
      <c r="DK50">
        <v>44</v>
      </c>
      <c r="DL50">
        <v>70</v>
      </c>
      <c r="DM50">
        <v>80</v>
      </c>
      <c r="DN50">
        <v>44</v>
      </c>
      <c r="DO50">
        <v>121</v>
      </c>
      <c r="DP50">
        <v>114</v>
      </c>
      <c r="DQ50">
        <v>106</v>
      </c>
      <c r="DR50">
        <v>87</v>
      </c>
      <c r="DS50">
        <v>93</v>
      </c>
      <c r="DT50">
        <v>63</v>
      </c>
      <c r="DU50">
        <v>63</v>
      </c>
      <c r="DV50">
        <v>101</v>
      </c>
      <c r="DW50">
        <v>121</v>
      </c>
      <c r="DX50">
        <v>114</v>
      </c>
      <c r="DY50">
        <v>67</v>
      </c>
      <c r="DZ50">
        <v>117</v>
      </c>
      <c r="EA50">
        <v>37</v>
      </c>
      <c r="EB50">
        <v>123</v>
      </c>
      <c r="EC50">
        <v>101</v>
      </c>
      <c r="ED50">
        <v>101</v>
      </c>
      <c r="EE50">
        <v>101</v>
      </c>
      <c r="EF50">
        <v>123</v>
      </c>
      <c r="EG50">
        <v>110</v>
      </c>
      <c r="EH50">
        <v>101</v>
      </c>
    </row>
    <row r="51" spans="1:138" x14ac:dyDescent="0.2">
      <c r="A51">
        <v>21</v>
      </c>
      <c r="B51">
        <v>21</v>
      </c>
      <c r="C51">
        <v>78</v>
      </c>
      <c r="D51">
        <v>73</v>
      </c>
      <c r="E51">
        <v>33</v>
      </c>
      <c r="F51">
        <v>28</v>
      </c>
      <c r="G51">
        <v>73</v>
      </c>
      <c r="H51">
        <v>56</v>
      </c>
      <c r="I51">
        <v>115</v>
      </c>
      <c r="J51">
        <v>59</v>
      </c>
      <c r="K51">
        <v>83</v>
      </c>
      <c r="L51">
        <v>51</v>
      </c>
      <c r="M51">
        <v>51</v>
      </c>
      <c r="N51">
        <v>56</v>
      </c>
      <c r="O51">
        <v>56</v>
      </c>
      <c r="P51">
        <v>52</v>
      </c>
      <c r="Q51">
        <v>33</v>
      </c>
      <c r="R51">
        <v>21</v>
      </c>
      <c r="S51">
        <v>33</v>
      </c>
      <c r="T51">
        <v>52</v>
      </c>
      <c r="U51">
        <v>116</v>
      </c>
      <c r="V51">
        <v>54</v>
      </c>
      <c r="W51">
        <v>115</v>
      </c>
      <c r="X51">
        <v>116</v>
      </c>
      <c r="Y51">
        <v>58</v>
      </c>
      <c r="Z51">
        <v>21</v>
      </c>
      <c r="AA51">
        <v>73</v>
      </c>
      <c r="AB51">
        <v>71</v>
      </c>
      <c r="AC51">
        <v>42</v>
      </c>
      <c r="AD51">
        <v>28</v>
      </c>
      <c r="AE51">
        <v>55</v>
      </c>
      <c r="AF51">
        <v>79</v>
      </c>
      <c r="AG51">
        <v>28</v>
      </c>
      <c r="AH51">
        <v>81</v>
      </c>
      <c r="AI51">
        <v>54</v>
      </c>
      <c r="AJ51">
        <v>73</v>
      </c>
      <c r="AK51">
        <v>73</v>
      </c>
      <c r="AL51">
        <v>46</v>
      </c>
      <c r="AM51">
        <v>46</v>
      </c>
      <c r="AN51">
        <v>90</v>
      </c>
      <c r="AO51">
        <v>103</v>
      </c>
      <c r="AP51">
        <v>79</v>
      </c>
      <c r="AQ51">
        <v>79</v>
      </c>
      <c r="AR51">
        <v>79</v>
      </c>
      <c r="AS51">
        <v>46</v>
      </c>
      <c r="AT51">
        <v>91</v>
      </c>
      <c r="AU51">
        <v>65</v>
      </c>
      <c r="AV51">
        <v>65</v>
      </c>
      <c r="AW51">
        <v>85</v>
      </c>
      <c r="AX51">
        <v>49</v>
      </c>
      <c r="AY51">
        <v>79</v>
      </c>
      <c r="AZ51">
        <v>40</v>
      </c>
      <c r="BA51">
        <v>54</v>
      </c>
      <c r="BB51">
        <v>54</v>
      </c>
      <c r="BC51">
        <v>27</v>
      </c>
      <c r="BD51">
        <v>31</v>
      </c>
      <c r="BE51">
        <v>31</v>
      </c>
      <c r="BF51">
        <v>50</v>
      </c>
      <c r="BG51">
        <v>42</v>
      </c>
      <c r="BH51">
        <v>40</v>
      </c>
      <c r="BI51">
        <v>76</v>
      </c>
      <c r="BJ51">
        <v>83</v>
      </c>
      <c r="BK51">
        <v>58</v>
      </c>
      <c r="BL51">
        <v>46</v>
      </c>
      <c r="BM51">
        <v>49</v>
      </c>
      <c r="BN51">
        <v>70</v>
      </c>
      <c r="BO51">
        <v>105</v>
      </c>
      <c r="BP51">
        <v>122</v>
      </c>
      <c r="BQ51">
        <v>10</v>
      </c>
      <c r="BR51">
        <v>71</v>
      </c>
      <c r="BS51">
        <v>66</v>
      </c>
      <c r="BT51">
        <v>74</v>
      </c>
      <c r="BU51">
        <v>116</v>
      </c>
      <c r="BV51">
        <v>54</v>
      </c>
      <c r="BW51">
        <v>64</v>
      </c>
      <c r="BX51">
        <v>64</v>
      </c>
      <c r="BY51">
        <v>65</v>
      </c>
      <c r="BZ51">
        <v>65</v>
      </c>
      <c r="CA51">
        <v>115</v>
      </c>
      <c r="CB51">
        <v>74</v>
      </c>
      <c r="CC51">
        <v>66</v>
      </c>
      <c r="CD51">
        <v>103</v>
      </c>
      <c r="CE51">
        <v>33</v>
      </c>
      <c r="CF51">
        <v>70</v>
      </c>
      <c r="CG51">
        <v>99</v>
      </c>
      <c r="CH51">
        <v>99</v>
      </c>
      <c r="CI51">
        <v>97</v>
      </c>
      <c r="CJ51">
        <v>46</v>
      </c>
      <c r="CK51">
        <v>80</v>
      </c>
      <c r="CL51">
        <v>115</v>
      </c>
      <c r="CM51">
        <v>41</v>
      </c>
      <c r="CN51">
        <v>42</v>
      </c>
      <c r="CO51">
        <v>85</v>
      </c>
      <c r="CP51">
        <v>83</v>
      </c>
      <c r="CQ51">
        <v>83</v>
      </c>
      <c r="CR51">
        <v>55</v>
      </c>
      <c r="CS51">
        <v>55</v>
      </c>
      <c r="CT51">
        <v>85</v>
      </c>
      <c r="CU51">
        <v>112</v>
      </c>
      <c r="CV51">
        <v>80</v>
      </c>
      <c r="CW51">
        <v>70</v>
      </c>
      <c r="CX51">
        <v>93</v>
      </c>
      <c r="CY51">
        <v>93</v>
      </c>
      <c r="CZ51">
        <v>71</v>
      </c>
      <c r="DA51">
        <v>74</v>
      </c>
      <c r="DB51">
        <v>49</v>
      </c>
      <c r="DC51">
        <v>76</v>
      </c>
      <c r="DD51">
        <v>61</v>
      </c>
      <c r="DE51">
        <v>85</v>
      </c>
      <c r="DF51">
        <v>46</v>
      </c>
      <c r="DG51">
        <v>93</v>
      </c>
      <c r="DH51">
        <v>93</v>
      </c>
      <c r="DI51">
        <v>85</v>
      </c>
      <c r="DJ51">
        <v>85</v>
      </c>
      <c r="DK51">
        <v>122</v>
      </c>
      <c r="DL51">
        <v>41</v>
      </c>
      <c r="DM51">
        <v>50</v>
      </c>
      <c r="DN51">
        <v>122</v>
      </c>
      <c r="DO51">
        <v>63</v>
      </c>
      <c r="DP51">
        <v>48</v>
      </c>
      <c r="DQ51">
        <v>108</v>
      </c>
      <c r="DR51">
        <v>10</v>
      </c>
      <c r="DS51">
        <v>65</v>
      </c>
      <c r="DT51">
        <v>93</v>
      </c>
      <c r="DU51">
        <v>76</v>
      </c>
      <c r="DV51">
        <v>44</v>
      </c>
      <c r="DW51">
        <v>63</v>
      </c>
      <c r="DX51">
        <v>97</v>
      </c>
      <c r="DY51">
        <v>10</v>
      </c>
      <c r="DZ51">
        <v>97</v>
      </c>
      <c r="EA51">
        <v>122</v>
      </c>
      <c r="EB51">
        <v>112</v>
      </c>
      <c r="EC51">
        <v>44</v>
      </c>
      <c r="ED51">
        <v>37</v>
      </c>
      <c r="EE51">
        <v>37</v>
      </c>
      <c r="EF51">
        <v>92</v>
      </c>
      <c r="EG51">
        <v>92</v>
      </c>
      <c r="EH51">
        <v>92</v>
      </c>
    </row>
    <row r="52" spans="1:138" x14ac:dyDescent="0.2">
      <c r="A52">
        <v>22</v>
      </c>
      <c r="B52">
        <v>22</v>
      </c>
      <c r="C52">
        <v>39</v>
      </c>
      <c r="D52">
        <v>89</v>
      </c>
      <c r="E52">
        <v>78</v>
      </c>
      <c r="F52">
        <v>73</v>
      </c>
      <c r="G52">
        <v>8</v>
      </c>
      <c r="H52">
        <v>59</v>
      </c>
      <c r="I52">
        <v>55</v>
      </c>
      <c r="J52">
        <v>52</v>
      </c>
      <c r="K52">
        <v>99</v>
      </c>
      <c r="L52">
        <v>21</v>
      </c>
      <c r="M52">
        <v>21</v>
      </c>
      <c r="N52">
        <v>59</v>
      </c>
      <c r="O52">
        <v>59</v>
      </c>
      <c r="P52">
        <v>22</v>
      </c>
      <c r="Q52">
        <v>78</v>
      </c>
      <c r="R52">
        <v>39</v>
      </c>
      <c r="S52">
        <v>21</v>
      </c>
      <c r="T52">
        <v>22</v>
      </c>
      <c r="U52">
        <v>28</v>
      </c>
      <c r="V52">
        <v>116</v>
      </c>
      <c r="W52">
        <v>58</v>
      </c>
      <c r="X52">
        <v>28</v>
      </c>
      <c r="Y52">
        <v>33</v>
      </c>
      <c r="Z52">
        <v>39</v>
      </c>
      <c r="AA52">
        <v>89</v>
      </c>
      <c r="AB52">
        <v>69</v>
      </c>
      <c r="AC52">
        <v>115</v>
      </c>
      <c r="AD52">
        <v>52</v>
      </c>
      <c r="AE52">
        <v>33</v>
      </c>
      <c r="AF52">
        <v>31</v>
      </c>
      <c r="AG52">
        <v>73</v>
      </c>
      <c r="AH52">
        <v>90</v>
      </c>
      <c r="AI52">
        <v>90</v>
      </c>
      <c r="AJ52">
        <v>89</v>
      </c>
      <c r="AK52">
        <v>89</v>
      </c>
      <c r="AL52">
        <v>83</v>
      </c>
      <c r="AM52">
        <v>85</v>
      </c>
      <c r="AN52">
        <v>58</v>
      </c>
      <c r="AO52">
        <v>31</v>
      </c>
      <c r="AP52">
        <v>50</v>
      </c>
      <c r="AQ52">
        <v>31</v>
      </c>
      <c r="AR52">
        <v>50</v>
      </c>
      <c r="AS52">
        <v>83</v>
      </c>
      <c r="AT52">
        <v>73</v>
      </c>
      <c r="AU52">
        <v>70</v>
      </c>
      <c r="AV52">
        <v>70</v>
      </c>
      <c r="AW52">
        <v>88</v>
      </c>
      <c r="AX52">
        <v>79</v>
      </c>
      <c r="AY52">
        <v>50</v>
      </c>
      <c r="AZ52">
        <v>90</v>
      </c>
      <c r="BA52">
        <v>116</v>
      </c>
      <c r="BB52">
        <v>56</v>
      </c>
      <c r="BC52">
        <v>42</v>
      </c>
      <c r="BD52">
        <v>54</v>
      </c>
      <c r="BE52">
        <v>54</v>
      </c>
      <c r="BF52">
        <v>54</v>
      </c>
      <c r="BG52">
        <v>115</v>
      </c>
      <c r="BH52">
        <v>115</v>
      </c>
      <c r="BI52">
        <v>46</v>
      </c>
      <c r="BJ52">
        <v>88</v>
      </c>
      <c r="BK52">
        <v>33</v>
      </c>
      <c r="BL52">
        <v>83</v>
      </c>
      <c r="BM52">
        <v>79</v>
      </c>
      <c r="BN52">
        <v>49</v>
      </c>
      <c r="BO52">
        <v>71</v>
      </c>
      <c r="BP52">
        <v>85</v>
      </c>
      <c r="BQ52">
        <v>122</v>
      </c>
      <c r="BR52">
        <v>41</v>
      </c>
      <c r="BS52">
        <v>74</v>
      </c>
      <c r="BT52">
        <v>103</v>
      </c>
      <c r="BU52">
        <v>91</v>
      </c>
      <c r="BV52">
        <v>116</v>
      </c>
      <c r="BW52">
        <v>103</v>
      </c>
      <c r="BX52">
        <v>79</v>
      </c>
      <c r="BY52">
        <v>77</v>
      </c>
      <c r="BZ52">
        <v>99</v>
      </c>
      <c r="CA52">
        <v>56</v>
      </c>
      <c r="CB52">
        <v>27</v>
      </c>
      <c r="CC52">
        <v>74</v>
      </c>
      <c r="CD52">
        <v>42</v>
      </c>
      <c r="CE52">
        <v>78</v>
      </c>
      <c r="CF52">
        <v>105</v>
      </c>
      <c r="CG52">
        <v>66</v>
      </c>
      <c r="CH52">
        <v>66</v>
      </c>
      <c r="CI52">
        <v>76</v>
      </c>
      <c r="CJ52">
        <v>85</v>
      </c>
      <c r="CK52">
        <v>64</v>
      </c>
      <c r="CL52">
        <v>55</v>
      </c>
      <c r="CM52">
        <v>81</v>
      </c>
      <c r="CN52">
        <v>115</v>
      </c>
      <c r="CO52">
        <v>65</v>
      </c>
      <c r="CP52">
        <v>99</v>
      </c>
      <c r="CQ52">
        <v>99</v>
      </c>
      <c r="CR52">
        <v>51</v>
      </c>
      <c r="CS52">
        <v>51</v>
      </c>
      <c r="CT52">
        <v>88</v>
      </c>
      <c r="CU52">
        <v>61</v>
      </c>
      <c r="CV52">
        <v>64</v>
      </c>
      <c r="CW52">
        <v>105</v>
      </c>
      <c r="CX52">
        <v>46</v>
      </c>
      <c r="CY52">
        <v>46</v>
      </c>
      <c r="CZ52">
        <v>69</v>
      </c>
      <c r="DA52">
        <v>27</v>
      </c>
      <c r="DB52">
        <v>71</v>
      </c>
      <c r="DC52">
        <v>46</v>
      </c>
      <c r="DD52">
        <v>76</v>
      </c>
      <c r="DE52">
        <v>65</v>
      </c>
      <c r="DF52">
        <v>83</v>
      </c>
      <c r="DG52">
        <v>46</v>
      </c>
      <c r="DH52">
        <v>46</v>
      </c>
      <c r="DI52">
        <v>65</v>
      </c>
      <c r="DJ52">
        <v>65</v>
      </c>
      <c r="DK52">
        <v>85</v>
      </c>
      <c r="DL52">
        <v>81</v>
      </c>
      <c r="DM52">
        <v>54</v>
      </c>
      <c r="DN52">
        <v>85</v>
      </c>
      <c r="DO52">
        <v>92</v>
      </c>
      <c r="DP52">
        <v>93</v>
      </c>
      <c r="DQ52">
        <v>10</v>
      </c>
      <c r="DR52">
        <v>122</v>
      </c>
      <c r="DS52">
        <v>70</v>
      </c>
      <c r="DT52">
        <v>46</v>
      </c>
      <c r="DU52">
        <v>46</v>
      </c>
      <c r="DV52">
        <v>108</v>
      </c>
      <c r="DW52">
        <v>112</v>
      </c>
      <c r="DX52">
        <v>93</v>
      </c>
      <c r="DY52">
        <v>122</v>
      </c>
      <c r="DZ52">
        <v>76</v>
      </c>
      <c r="EA52">
        <v>85</v>
      </c>
      <c r="EB52">
        <v>10</v>
      </c>
      <c r="EC52">
        <v>113</v>
      </c>
      <c r="ED52">
        <v>48</v>
      </c>
      <c r="EE52">
        <v>113</v>
      </c>
      <c r="EF52">
        <v>61</v>
      </c>
      <c r="EG52">
        <v>97</v>
      </c>
      <c r="EH52">
        <v>48</v>
      </c>
    </row>
    <row r="53" spans="1:138" x14ac:dyDescent="0.2">
      <c r="A53">
        <v>96</v>
      </c>
      <c r="B53">
        <v>96</v>
      </c>
      <c r="C53">
        <v>24</v>
      </c>
      <c r="D53">
        <v>95</v>
      </c>
      <c r="E53">
        <v>13</v>
      </c>
      <c r="F53">
        <v>72</v>
      </c>
      <c r="G53">
        <v>7</v>
      </c>
      <c r="H53">
        <v>89</v>
      </c>
      <c r="I53">
        <v>52</v>
      </c>
      <c r="J53">
        <v>72</v>
      </c>
      <c r="K53">
        <v>64</v>
      </c>
      <c r="L53">
        <v>23</v>
      </c>
      <c r="M53">
        <v>23</v>
      </c>
      <c r="N53">
        <v>89</v>
      </c>
      <c r="O53">
        <v>89</v>
      </c>
      <c r="P53">
        <v>95</v>
      </c>
      <c r="Q53">
        <v>20</v>
      </c>
      <c r="R53">
        <v>24</v>
      </c>
      <c r="S53">
        <v>20</v>
      </c>
      <c r="T53">
        <v>96</v>
      </c>
      <c r="U53">
        <v>8</v>
      </c>
      <c r="V53">
        <v>73</v>
      </c>
      <c r="W53">
        <v>21</v>
      </c>
      <c r="X53">
        <v>78</v>
      </c>
      <c r="Y53">
        <v>39</v>
      </c>
      <c r="Z53">
        <v>30</v>
      </c>
      <c r="AA53">
        <v>95</v>
      </c>
      <c r="AB53">
        <v>115</v>
      </c>
      <c r="AC53">
        <v>59</v>
      </c>
      <c r="AD53">
        <v>72</v>
      </c>
      <c r="AE53">
        <v>22</v>
      </c>
      <c r="AF53">
        <v>90</v>
      </c>
      <c r="AG53">
        <v>72</v>
      </c>
      <c r="AH53">
        <v>33</v>
      </c>
      <c r="AI53">
        <v>33</v>
      </c>
      <c r="AJ53">
        <v>7</v>
      </c>
      <c r="AK53">
        <v>7</v>
      </c>
      <c r="AL53">
        <v>80</v>
      </c>
      <c r="AM53">
        <v>70</v>
      </c>
      <c r="AN53">
        <v>21</v>
      </c>
      <c r="AO53">
        <v>116</v>
      </c>
      <c r="AP53">
        <v>115</v>
      </c>
      <c r="AQ53">
        <v>116</v>
      </c>
      <c r="AR53">
        <v>90</v>
      </c>
      <c r="AS53">
        <v>80</v>
      </c>
      <c r="AT53">
        <v>39</v>
      </c>
      <c r="AU53">
        <v>71</v>
      </c>
      <c r="AV53">
        <v>71</v>
      </c>
      <c r="AW53">
        <v>49</v>
      </c>
      <c r="AX53">
        <v>40</v>
      </c>
      <c r="AY53">
        <v>90</v>
      </c>
      <c r="AZ53">
        <v>51</v>
      </c>
      <c r="BA53">
        <v>73</v>
      </c>
      <c r="BB53">
        <v>73</v>
      </c>
      <c r="BC53">
        <v>56</v>
      </c>
      <c r="BD53">
        <v>28</v>
      </c>
      <c r="BE53">
        <v>91</v>
      </c>
      <c r="BF53">
        <v>58</v>
      </c>
      <c r="BG53">
        <v>28</v>
      </c>
      <c r="BH53">
        <v>51</v>
      </c>
      <c r="BI53">
        <v>99</v>
      </c>
      <c r="BJ53">
        <v>49</v>
      </c>
      <c r="BK53">
        <v>39</v>
      </c>
      <c r="BL53">
        <v>80</v>
      </c>
      <c r="BM53">
        <v>81</v>
      </c>
      <c r="BN53">
        <v>69</v>
      </c>
      <c r="BO53">
        <v>42</v>
      </c>
      <c r="BP53">
        <v>99</v>
      </c>
      <c r="BQ53">
        <v>83</v>
      </c>
      <c r="BR53">
        <v>115</v>
      </c>
      <c r="BS53">
        <v>31</v>
      </c>
      <c r="BT53">
        <v>54</v>
      </c>
      <c r="BU53">
        <v>78</v>
      </c>
      <c r="BV53">
        <v>33</v>
      </c>
      <c r="BW53">
        <v>54</v>
      </c>
      <c r="BX53">
        <v>54</v>
      </c>
      <c r="BY53">
        <v>74</v>
      </c>
      <c r="BZ53">
        <v>74</v>
      </c>
      <c r="CA53">
        <v>73</v>
      </c>
      <c r="CB53">
        <v>54</v>
      </c>
      <c r="CC53">
        <v>42</v>
      </c>
      <c r="CD53">
        <v>116</v>
      </c>
      <c r="CE53">
        <v>13</v>
      </c>
      <c r="CF53">
        <v>27</v>
      </c>
      <c r="CG53">
        <v>79</v>
      </c>
      <c r="CH53">
        <v>103</v>
      </c>
      <c r="CI53">
        <v>83</v>
      </c>
      <c r="CJ53">
        <v>70</v>
      </c>
      <c r="CK53">
        <v>41</v>
      </c>
      <c r="CL53">
        <v>52</v>
      </c>
      <c r="CM53">
        <v>55</v>
      </c>
      <c r="CN53">
        <v>28</v>
      </c>
      <c r="CO53">
        <v>66</v>
      </c>
      <c r="CP53">
        <v>74</v>
      </c>
      <c r="CQ53">
        <v>64</v>
      </c>
      <c r="CR53">
        <v>89</v>
      </c>
      <c r="CS53">
        <v>22</v>
      </c>
      <c r="CT53">
        <v>49</v>
      </c>
      <c r="CU53">
        <v>46</v>
      </c>
      <c r="CV53">
        <v>50</v>
      </c>
      <c r="CW53">
        <v>69</v>
      </c>
      <c r="CX53">
        <v>65</v>
      </c>
      <c r="CY53">
        <v>65</v>
      </c>
      <c r="CZ53">
        <v>115</v>
      </c>
      <c r="DA53">
        <v>54</v>
      </c>
      <c r="DB53">
        <v>40</v>
      </c>
      <c r="DC53">
        <v>88</v>
      </c>
      <c r="DD53">
        <v>83</v>
      </c>
      <c r="DE53">
        <v>105</v>
      </c>
      <c r="DF53">
        <v>66</v>
      </c>
      <c r="DG53">
        <v>65</v>
      </c>
      <c r="DH53">
        <v>65</v>
      </c>
      <c r="DI53">
        <v>66</v>
      </c>
      <c r="DJ53">
        <v>105</v>
      </c>
      <c r="DK53">
        <v>99</v>
      </c>
      <c r="DL53">
        <v>55</v>
      </c>
      <c r="DM53">
        <v>58</v>
      </c>
      <c r="DN53">
        <v>99</v>
      </c>
      <c r="DO53">
        <v>93</v>
      </c>
      <c r="DP53">
        <v>85</v>
      </c>
      <c r="DQ53">
        <v>46</v>
      </c>
      <c r="DR53">
        <v>65</v>
      </c>
      <c r="DS53">
        <v>71</v>
      </c>
      <c r="DT53">
        <v>88</v>
      </c>
      <c r="DU53">
        <v>88</v>
      </c>
      <c r="DV53">
        <v>122</v>
      </c>
      <c r="DW53">
        <v>76</v>
      </c>
      <c r="DX53">
        <v>85</v>
      </c>
      <c r="DY53">
        <v>83</v>
      </c>
      <c r="DZ53">
        <v>85</v>
      </c>
      <c r="EA53">
        <v>70</v>
      </c>
      <c r="EB53">
        <v>46</v>
      </c>
      <c r="EC53">
        <v>122</v>
      </c>
      <c r="ED53">
        <v>122</v>
      </c>
      <c r="EE53">
        <v>122</v>
      </c>
      <c r="EF53">
        <v>46</v>
      </c>
      <c r="EG53">
        <v>46</v>
      </c>
      <c r="EH53">
        <v>46</v>
      </c>
    </row>
    <row r="54" spans="1:138" x14ac:dyDescent="0.2">
      <c r="A54">
        <v>24</v>
      </c>
      <c r="B54">
        <v>24</v>
      </c>
      <c r="C54">
        <v>45</v>
      </c>
      <c r="D54">
        <v>96</v>
      </c>
      <c r="E54">
        <v>95</v>
      </c>
      <c r="F54">
        <v>23</v>
      </c>
      <c r="G54">
        <v>95</v>
      </c>
      <c r="H54">
        <v>39</v>
      </c>
      <c r="I54">
        <v>21</v>
      </c>
      <c r="J54">
        <v>20</v>
      </c>
      <c r="K54">
        <v>74</v>
      </c>
      <c r="L54">
        <v>7</v>
      </c>
      <c r="M54">
        <v>13</v>
      </c>
      <c r="N54">
        <v>22</v>
      </c>
      <c r="O54">
        <v>22</v>
      </c>
      <c r="P54">
        <v>24</v>
      </c>
      <c r="Q54">
        <v>95</v>
      </c>
      <c r="R54">
        <v>62</v>
      </c>
      <c r="S54">
        <v>7</v>
      </c>
      <c r="T54">
        <v>24</v>
      </c>
      <c r="U54">
        <v>22</v>
      </c>
      <c r="V54">
        <v>21</v>
      </c>
      <c r="W54">
        <v>78</v>
      </c>
      <c r="X54">
        <v>89</v>
      </c>
      <c r="Y54">
        <v>72</v>
      </c>
      <c r="Z54">
        <v>62</v>
      </c>
      <c r="AA54">
        <v>30</v>
      </c>
      <c r="AB54">
        <v>90</v>
      </c>
      <c r="AC54">
        <v>33</v>
      </c>
      <c r="AD54">
        <v>20</v>
      </c>
      <c r="AE54">
        <v>72</v>
      </c>
      <c r="AF54">
        <v>56</v>
      </c>
      <c r="AG54">
        <v>23</v>
      </c>
      <c r="AH54">
        <v>73</v>
      </c>
      <c r="AI54">
        <v>73</v>
      </c>
      <c r="AJ54">
        <v>96</v>
      </c>
      <c r="AK54">
        <v>96</v>
      </c>
      <c r="AL54">
        <v>105</v>
      </c>
      <c r="AM54">
        <v>80</v>
      </c>
      <c r="AN54">
        <v>8</v>
      </c>
      <c r="AO54">
        <v>55</v>
      </c>
      <c r="AP54">
        <v>116</v>
      </c>
      <c r="AQ54">
        <v>56</v>
      </c>
      <c r="AR54">
        <v>116</v>
      </c>
      <c r="AS54">
        <v>66</v>
      </c>
      <c r="AT54">
        <v>72</v>
      </c>
      <c r="AU54">
        <v>79</v>
      </c>
      <c r="AV54">
        <v>79</v>
      </c>
      <c r="AW54">
        <v>64</v>
      </c>
      <c r="AX54">
        <v>54</v>
      </c>
      <c r="AY54">
        <v>116</v>
      </c>
      <c r="AZ54">
        <v>73</v>
      </c>
      <c r="BA54">
        <v>52</v>
      </c>
      <c r="BB54">
        <v>21</v>
      </c>
      <c r="BC54">
        <v>55</v>
      </c>
      <c r="BD54">
        <v>51</v>
      </c>
      <c r="BE54">
        <v>59</v>
      </c>
      <c r="BF54">
        <v>28</v>
      </c>
      <c r="BG54">
        <v>51</v>
      </c>
      <c r="BH54">
        <v>33</v>
      </c>
      <c r="BI54">
        <v>70</v>
      </c>
      <c r="BJ54">
        <v>74</v>
      </c>
      <c r="BK54">
        <v>72</v>
      </c>
      <c r="BL54">
        <v>66</v>
      </c>
      <c r="BM54">
        <v>54</v>
      </c>
      <c r="BN54">
        <v>50</v>
      </c>
      <c r="BO54">
        <v>81</v>
      </c>
      <c r="BP54">
        <v>70</v>
      </c>
      <c r="BQ54">
        <v>65</v>
      </c>
      <c r="BR54">
        <v>116</v>
      </c>
      <c r="BS54">
        <v>40</v>
      </c>
      <c r="BT54">
        <v>115</v>
      </c>
      <c r="BU54">
        <v>89</v>
      </c>
      <c r="BV54">
        <v>73</v>
      </c>
      <c r="BW54">
        <v>115</v>
      </c>
      <c r="BX54">
        <v>54</v>
      </c>
      <c r="BY54">
        <v>79</v>
      </c>
      <c r="BZ54">
        <v>71</v>
      </c>
      <c r="CA54">
        <v>21</v>
      </c>
      <c r="CB54">
        <v>115</v>
      </c>
      <c r="CC54">
        <v>40</v>
      </c>
      <c r="CD54">
        <v>55</v>
      </c>
      <c r="CE54">
        <v>53</v>
      </c>
      <c r="CF54">
        <v>41</v>
      </c>
      <c r="CG54">
        <v>27</v>
      </c>
      <c r="CH54">
        <v>69</v>
      </c>
      <c r="CI54">
        <v>65</v>
      </c>
      <c r="CJ54">
        <v>80</v>
      </c>
      <c r="CK54">
        <v>31</v>
      </c>
      <c r="CL54">
        <v>21</v>
      </c>
      <c r="CM54">
        <v>28</v>
      </c>
      <c r="CN54">
        <v>33</v>
      </c>
      <c r="CO54">
        <v>49</v>
      </c>
      <c r="CP54">
        <v>71</v>
      </c>
      <c r="CQ54">
        <v>71</v>
      </c>
      <c r="CR54">
        <v>39</v>
      </c>
      <c r="CS54">
        <v>39</v>
      </c>
      <c r="CT54">
        <v>74</v>
      </c>
      <c r="CU54">
        <v>85</v>
      </c>
      <c r="CV54">
        <v>42</v>
      </c>
      <c r="CW54">
        <v>50</v>
      </c>
      <c r="CX54">
        <v>88</v>
      </c>
      <c r="CY54">
        <v>88</v>
      </c>
      <c r="CZ54">
        <v>90</v>
      </c>
      <c r="DA54">
        <v>115</v>
      </c>
      <c r="DB54">
        <v>54</v>
      </c>
      <c r="DC54">
        <v>99</v>
      </c>
      <c r="DD54">
        <v>65</v>
      </c>
      <c r="DE54">
        <v>49</v>
      </c>
      <c r="DF54">
        <v>105</v>
      </c>
      <c r="DG54">
        <v>99</v>
      </c>
      <c r="DH54">
        <v>99</v>
      </c>
      <c r="DI54">
        <v>49</v>
      </c>
      <c r="DJ54">
        <v>64</v>
      </c>
      <c r="DK54">
        <v>70</v>
      </c>
      <c r="DL54">
        <v>91</v>
      </c>
      <c r="DM54">
        <v>28</v>
      </c>
      <c r="DN54">
        <v>70</v>
      </c>
      <c r="DO54">
        <v>122</v>
      </c>
      <c r="DP54">
        <v>83</v>
      </c>
      <c r="DQ54">
        <v>85</v>
      </c>
      <c r="DR54">
        <v>65</v>
      </c>
      <c r="DS54">
        <v>79</v>
      </c>
      <c r="DT54">
        <v>99</v>
      </c>
      <c r="DU54">
        <v>99</v>
      </c>
      <c r="DV54">
        <v>46</v>
      </c>
      <c r="DW54">
        <v>122</v>
      </c>
      <c r="DX54">
        <v>83</v>
      </c>
      <c r="DY54">
        <v>65</v>
      </c>
      <c r="DZ54">
        <v>83</v>
      </c>
      <c r="EA54">
        <v>80</v>
      </c>
      <c r="EB54">
        <v>85</v>
      </c>
      <c r="EC54">
        <v>46</v>
      </c>
      <c r="ED54">
        <v>46</v>
      </c>
      <c r="EE54">
        <v>46</v>
      </c>
      <c r="EF54">
        <v>85</v>
      </c>
      <c r="EG54">
        <v>46</v>
      </c>
      <c r="EH54">
        <v>46</v>
      </c>
    </row>
    <row r="55" spans="1:138" x14ac:dyDescent="0.2">
      <c r="A55">
        <v>62</v>
      </c>
      <c r="B55">
        <v>62</v>
      </c>
      <c r="C55">
        <v>32</v>
      </c>
      <c r="D55">
        <v>24</v>
      </c>
      <c r="E55">
        <v>96</v>
      </c>
      <c r="F55">
        <v>20</v>
      </c>
      <c r="G55">
        <v>96</v>
      </c>
      <c r="H55">
        <v>39</v>
      </c>
      <c r="I55">
        <v>78</v>
      </c>
      <c r="J55">
        <v>7</v>
      </c>
      <c r="K55">
        <v>71</v>
      </c>
      <c r="L55">
        <v>95</v>
      </c>
      <c r="M55">
        <v>7</v>
      </c>
      <c r="N55">
        <v>39</v>
      </c>
      <c r="O55">
        <v>39</v>
      </c>
      <c r="P55">
        <v>24</v>
      </c>
      <c r="Q55">
        <v>95</v>
      </c>
      <c r="R55">
        <v>32</v>
      </c>
      <c r="S55">
        <v>95</v>
      </c>
      <c r="T55">
        <v>62</v>
      </c>
      <c r="U55">
        <v>39</v>
      </c>
      <c r="V55">
        <v>21</v>
      </c>
      <c r="W55">
        <v>89</v>
      </c>
      <c r="X55">
        <v>22</v>
      </c>
      <c r="Y55">
        <v>72</v>
      </c>
      <c r="Z55">
        <v>45</v>
      </c>
      <c r="AA55">
        <v>24</v>
      </c>
      <c r="AB55">
        <v>116</v>
      </c>
      <c r="AC55">
        <v>73</v>
      </c>
      <c r="AD55">
        <v>13</v>
      </c>
      <c r="AE55">
        <v>72</v>
      </c>
      <c r="AF55">
        <v>55</v>
      </c>
      <c r="AG55">
        <v>20</v>
      </c>
      <c r="AH55">
        <v>73</v>
      </c>
      <c r="AI55">
        <v>52</v>
      </c>
      <c r="AJ55">
        <v>30</v>
      </c>
      <c r="AK55">
        <v>30</v>
      </c>
      <c r="AL55">
        <v>49</v>
      </c>
      <c r="AM55">
        <v>66</v>
      </c>
      <c r="AN55">
        <v>89</v>
      </c>
      <c r="AO55">
        <v>55</v>
      </c>
      <c r="AP55">
        <v>56</v>
      </c>
      <c r="AQ55">
        <v>55</v>
      </c>
      <c r="AR55">
        <v>56</v>
      </c>
      <c r="AS55">
        <v>105</v>
      </c>
      <c r="AT55">
        <v>23</v>
      </c>
      <c r="AU55">
        <v>103</v>
      </c>
      <c r="AV55">
        <v>103</v>
      </c>
      <c r="AW55">
        <v>74</v>
      </c>
      <c r="AX55">
        <v>54</v>
      </c>
      <c r="AY55">
        <v>56</v>
      </c>
      <c r="AZ55">
        <v>73</v>
      </c>
      <c r="BA55">
        <v>21</v>
      </c>
      <c r="BB55">
        <v>53</v>
      </c>
      <c r="BC55">
        <v>58</v>
      </c>
      <c r="BD55">
        <v>33</v>
      </c>
      <c r="BE55">
        <v>51</v>
      </c>
      <c r="BF55">
        <v>59</v>
      </c>
      <c r="BG55">
        <v>33</v>
      </c>
      <c r="BH55">
        <v>73</v>
      </c>
      <c r="BI55">
        <v>70</v>
      </c>
      <c r="BJ55">
        <v>71</v>
      </c>
      <c r="BK55">
        <v>23</v>
      </c>
      <c r="BL55">
        <v>105</v>
      </c>
      <c r="BM55">
        <v>115</v>
      </c>
      <c r="BN55">
        <v>31</v>
      </c>
      <c r="BO55">
        <v>54</v>
      </c>
      <c r="BP55">
        <v>80</v>
      </c>
      <c r="BQ55">
        <v>65</v>
      </c>
      <c r="BR55">
        <v>116</v>
      </c>
      <c r="BS55">
        <v>81</v>
      </c>
      <c r="BT55">
        <v>115</v>
      </c>
      <c r="BU55">
        <v>22</v>
      </c>
      <c r="BV55">
        <v>21</v>
      </c>
      <c r="BW55">
        <v>115</v>
      </c>
      <c r="BX55">
        <v>115</v>
      </c>
      <c r="BY55">
        <v>79</v>
      </c>
      <c r="BZ55">
        <v>79</v>
      </c>
      <c r="CA55">
        <v>78</v>
      </c>
      <c r="CB55">
        <v>90</v>
      </c>
      <c r="CC55">
        <v>54</v>
      </c>
      <c r="CD55">
        <v>58</v>
      </c>
      <c r="CE55">
        <v>96</v>
      </c>
      <c r="CF55">
        <v>50</v>
      </c>
      <c r="CG55">
        <v>69</v>
      </c>
      <c r="CH55">
        <v>41</v>
      </c>
      <c r="CI55">
        <v>65</v>
      </c>
      <c r="CJ55">
        <v>66</v>
      </c>
      <c r="CK55">
        <v>42</v>
      </c>
      <c r="CL55">
        <v>78</v>
      </c>
      <c r="CM55">
        <v>28</v>
      </c>
      <c r="CN55">
        <v>33</v>
      </c>
      <c r="CO55">
        <v>49</v>
      </c>
      <c r="CP55">
        <v>79</v>
      </c>
      <c r="CQ55">
        <v>71</v>
      </c>
      <c r="CR55">
        <v>72</v>
      </c>
      <c r="CS55">
        <v>72</v>
      </c>
      <c r="CT55">
        <v>74</v>
      </c>
      <c r="CU55">
        <v>85</v>
      </c>
      <c r="CV55">
        <v>42</v>
      </c>
      <c r="CW55">
        <v>31</v>
      </c>
      <c r="CX55">
        <v>99</v>
      </c>
      <c r="CY55">
        <v>99</v>
      </c>
      <c r="CZ55">
        <v>116</v>
      </c>
      <c r="DA55">
        <v>90</v>
      </c>
      <c r="DB55">
        <v>54</v>
      </c>
      <c r="DC55">
        <v>70</v>
      </c>
      <c r="DD55">
        <v>65</v>
      </c>
      <c r="DE55">
        <v>64</v>
      </c>
      <c r="DF55">
        <v>49</v>
      </c>
      <c r="DG55">
        <v>99</v>
      </c>
      <c r="DH55">
        <v>99</v>
      </c>
      <c r="DI55">
        <v>64</v>
      </c>
      <c r="DJ55">
        <v>74</v>
      </c>
      <c r="DK55">
        <v>70</v>
      </c>
      <c r="DL55">
        <v>28</v>
      </c>
      <c r="DM55">
        <v>51</v>
      </c>
      <c r="DN55">
        <v>80</v>
      </c>
      <c r="DO55">
        <v>122</v>
      </c>
      <c r="DP55">
        <v>83</v>
      </c>
      <c r="DQ55">
        <v>85</v>
      </c>
      <c r="DR55">
        <v>88</v>
      </c>
      <c r="DS55">
        <v>79</v>
      </c>
      <c r="DT55">
        <v>70</v>
      </c>
      <c r="DU55">
        <v>70</v>
      </c>
      <c r="DV55">
        <v>46</v>
      </c>
      <c r="DW55">
        <v>46</v>
      </c>
      <c r="DX55">
        <v>65</v>
      </c>
      <c r="DY55">
        <v>88</v>
      </c>
      <c r="DZ55">
        <v>65</v>
      </c>
      <c r="EA55">
        <v>80</v>
      </c>
      <c r="EB55">
        <v>85</v>
      </c>
      <c r="EC55">
        <v>46</v>
      </c>
      <c r="ED55">
        <v>46</v>
      </c>
      <c r="EE55">
        <v>46</v>
      </c>
      <c r="EF55">
        <v>85</v>
      </c>
      <c r="EG55">
        <v>85</v>
      </c>
      <c r="EH55">
        <v>46</v>
      </c>
    </row>
    <row r="56" spans="1:138" x14ac:dyDescent="0.2">
      <c r="A56">
        <v>72</v>
      </c>
      <c r="B56">
        <v>72</v>
      </c>
      <c r="C56">
        <v>23</v>
      </c>
      <c r="D56">
        <v>39</v>
      </c>
      <c r="E56">
        <v>22</v>
      </c>
      <c r="F56">
        <v>21</v>
      </c>
      <c r="G56">
        <v>22</v>
      </c>
      <c r="H56">
        <v>73</v>
      </c>
      <c r="I56">
        <v>91</v>
      </c>
      <c r="J56">
        <v>78</v>
      </c>
      <c r="K56">
        <v>70</v>
      </c>
      <c r="L56">
        <v>89</v>
      </c>
      <c r="M56">
        <v>8</v>
      </c>
      <c r="N56">
        <v>33</v>
      </c>
      <c r="O56">
        <v>33</v>
      </c>
      <c r="P56">
        <v>72</v>
      </c>
      <c r="Q56">
        <v>89</v>
      </c>
      <c r="R56">
        <v>23</v>
      </c>
      <c r="S56">
        <v>89</v>
      </c>
      <c r="T56">
        <v>72</v>
      </c>
      <c r="U56">
        <v>33</v>
      </c>
      <c r="V56">
        <v>58</v>
      </c>
      <c r="W56">
        <v>28</v>
      </c>
      <c r="X56">
        <v>33</v>
      </c>
      <c r="Y56">
        <v>52</v>
      </c>
      <c r="Z56">
        <v>72</v>
      </c>
      <c r="AA56">
        <v>39</v>
      </c>
      <c r="AB56">
        <v>31</v>
      </c>
      <c r="AC56">
        <v>116</v>
      </c>
      <c r="AD56">
        <v>78</v>
      </c>
      <c r="AE56">
        <v>73</v>
      </c>
      <c r="AF56">
        <v>40</v>
      </c>
      <c r="AG56">
        <v>21</v>
      </c>
      <c r="AH56">
        <v>56</v>
      </c>
      <c r="AI56">
        <v>55</v>
      </c>
      <c r="AJ56">
        <v>39</v>
      </c>
      <c r="AK56">
        <v>39</v>
      </c>
      <c r="AL56">
        <v>65</v>
      </c>
      <c r="AM56">
        <v>65</v>
      </c>
      <c r="AN56">
        <v>59</v>
      </c>
      <c r="AO56">
        <v>81</v>
      </c>
      <c r="AP56">
        <v>42</v>
      </c>
      <c r="AQ56">
        <v>40</v>
      </c>
      <c r="AR56">
        <v>42</v>
      </c>
      <c r="AS56">
        <v>65</v>
      </c>
      <c r="AT56">
        <v>21</v>
      </c>
      <c r="AU56">
        <v>66</v>
      </c>
      <c r="AV56">
        <v>66</v>
      </c>
      <c r="AW56">
        <v>99</v>
      </c>
      <c r="AX56">
        <v>27</v>
      </c>
      <c r="AY56">
        <v>42</v>
      </c>
      <c r="AZ56">
        <v>56</v>
      </c>
      <c r="BA56">
        <v>55</v>
      </c>
      <c r="BB56">
        <v>58</v>
      </c>
      <c r="BC56">
        <v>54</v>
      </c>
      <c r="BD56">
        <v>90</v>
      </c>
      <c r="BE56">
        <v>115</v>
      </c>
      <c r="BF56">
        <v>115</v>
      </c>
      <c r="BG56">
        <v>90</v>
      </c>
      <c r="BH56">
        <v>116</v>
      </c>
      <c r="BI56">
        <v>85</v>
      </c>
      <c r="BJ56">
        <v>70</v>
      </c>
      <c r="BK56">
        <v>21</v>
      </c>
      <c r="BL56">
        <v>65</v>
      </c>
      <c r="BM56">
        <v>69</v>
      </c>
      <c r="BN56">
        <v>74</v>
      </c>
      <c r="BO56">
        <v>79</v>
      </c>
      <c r="BP56">
        <v>83</v>
      </c>
      <c r="BQ56">
        <v>46</v>
      </c>
      <c r="BR56">
        <v>42</v>
      </c>
      <c r="BS56">
        <v>79</v>
      </c>
      <c r="BT56">
        <v>41</v>
      </c>
      <c r="BU56">
        <v>51</v>
      </c>
      <c r="BV56">
        <v>55</v>
      </c>
      <c r="BW56">
        <v>41</v>
      </c>
      <c r="BX56">
        <v>69</v>
      </c>
      <c r="BY56">
        <v>80</v>
      </c>
      <c r="BZ56">
        <v>80</v>
      </c>
      <c r="CA56">
        <v>91</v>
      </c>
      <c r="CB56">
        <v>50</v>
      </c>
      <c r="CC56">
        <v>79</v>
      </c>
      <c r="CD56">
        <v>54</v>
      </c>
      <c r="CE56">
        <v>22</v>
      </c>
      <c r="CF56">
        <v>64</v>
      </c>
      <c r="CG56">
        <v>49</v>
      </c>
      <c r="CH56">
        <v>49</v>
      </c>
      <c r="CI56">
        <v>46</v>
      </c>
      <c r="CJ56">
        <v>83</v>
      </c>
      <c r="CK56">
        <v>71</v>
      </c>
      <c r="CL56">
        <v>28</v>
      </c>
      <c r="CM56">
        <v>115</v>
      </c>
      <c r="CN56">
        <v>116</v>
      </c>
      <c r="CO56">
        <v>88</v>
      </c>
      <c r="CP56">
        <v>80</v>
      </c>
      <c r="CQ56">
        <v>70</v>
      </c>
      <c r="CR56">
        <v>73</v>
      </c>
      <c r="CS56">
        <v>73</v>
      </c>
      <c r="CT56">
        <v>70</v>
      </c>
      <c r="CU56">
        <v>93</v>
      </c>
      <c r="CV56">
        <v>71</v>
      </c>
      <c r="CW56">
        <v>74</v>
      </c>
      <c r="CX56">
        <v>46</v>
      </c>
      <c r="CY56">
        <v>46</v>
      </c>
      <c r="CZ56">
        <v>31</v>
      </c>
      <c r="DA56">
        <v>50</v>
      </c>
      <c r="DB56">
        <v>103</v>
      </c>
      <c r="DC56">
        <v>85</v>
      </c>
      <c r="DD56">
        <v>46</v>
      </c>
      <c r="DE56">
        <v>99</v>
      </c>
      <c r="DF56">
        <v>88</v>
      </c>
      <c r="DG56">
        <v>85</v>
      </c>
      <c r="DH56">
        <v>85</v>
      </c>
      <c r="DI56">
        <v>99</v>
      </c>
      <c r="DJ56">
        <v>99</v>
      </c>
      <c r="DK56">
        <v>85</v>
      </c>
      <c r="DL56">
        <v>54</v>
      </c>
      <c r="DM56">
        <v>115</v>
      </c>
      <c r="DN56">
        <v>83</v>
      </c>
      <c r="DO56">
        <v>113</v>
      </c>
      <c r="DP56">
        <v>122</v>
      </c>
      <c r="DQ56">
        <v>93</v>
      </c>
      <c r="DR56">
        <v>46</v>
      </c>
      <c r="DS56">
        <v>66</v>
      </c>
      <c r="DT56">
        <v>85</v>
      </c>
      <c r="DU56">
        <v>85</v>
      </c>
      <c r="DV56">
        <v>97</v>
      </c>
      <c r="DW56">
        <v>48</v>
      </c>
      <c r="DX56">
        <v>122</v>
      </c>
      <c r="DY56">
        <v>46</v>
      </c>
      <c r="DZ56">
        <v>122</v>
      </c>
      <c r="EA56">
        <v>83</v>
      </c>
      <c r="EB56">
        <v>93</v>
      </c>
      <c r="EC56">
        <v>97</v>
      </c>
      <c r="ED56">
        <v>10</v>
      </c>
      <c r="EE56">
        <v>61</v>
      </c>
      <c r="EF56">
        <v>93</v>
      </c>
      <c r="EG56">
        <v>10</v>
      </c>
      <c r="EH56">
        <v>10</v>
      </c>
    </row>
    <row r="57" spans="1:138" x14ac:dyDescent="0.2">
      <c r="A57">
        <v>7</v>
      </c>
      <c r="B57">
        <v>7</v>
      </c>
      <c r="C57">
        <v>95</v>
      </c>
      <c r="D57">
        <v>20</v>
      </c>
      <c r="E57">
        <v>72</v>
      </c>
      <c r="F57">
        <v>22</v>
      </c>
      <c r="G57">
        <v>23</v>
      </c>
      <c r="H57">
        <v>21</v>
      </c>
      <c r="I57">
        <v>33</v>
      </c>
      <c r="J57">
        <v>39</v>
      </c>
      <c r="K57">
        <v>105</v>
      </c>
      <c r="L57">
        <v>72</v>
      </c>
      <c r="M57">
        <v>39</v>
      </c>
      <c r="N57">
        <v>21</v>
      </c>
      <c r="O57">
        <v>21</v>
      </c>
      <c r="P57">
        <v>13</v>
      </c>
      <c r="Q57">
        <v>72</v>
      </c>
      <c r="R57">
        <v>95</v>
      </c>
      <c r="S57">
        <v>72</v>
      </c>
      <c r="T57">
        <v>13</v>
      </c>
      <c r="U57">
        <v>21</v>
      </c>
      <c r="V57">
        <v>51</v>
      </c>
      <c r="W57">
        <v>73</v>
      </c>
      <c r="X57">
        <v>21</v>
      </c>
      <c r="Y57">
        <v>89</v>
      </c>
      <c r="Z57">
        <v>95</v>
      </c>
      <c r="AA57">
        <v>20</v>
      </c>
      <c r="AB57">
        <v>54</v>
      </c>
      <c r="AC57">
        <v>58</v>
      </c>
      <c r="AD57">
        <v>39</v>
      </c>
      <c r="AE57">
        <v>8</v>
      </c>
      <c r="AF57">
        <v>115</v>
      </c>
      <c r="AG57">
        <v>22</v>
      </c>
      <c r="AH57">
        <v>28</v>
      </c>
      <c r="AI57">
        <v>28</v>
      </c>
      <c r="AJ57">
        <v>23</v>
      </c>
      <c r="AK57">
        <v>20</v>
      </c>
      <c r="AL57">
        <v>70</v>
      </c>
      <c r="AM57">
        <v>99</v>
      </c>
      <c r="AN57">
        <v>73</v>
      </c>
      <c r="AO57">
        <v>115</v>
      </c>
      <c r="AP57">
        <v>54</v>
      </c>
      <c r="AQ57">
        <v>115</v>
      </c>
      <c r="AR57">
        <v>54</v>
      </c>
      <c r="AS57">
        <v>70</v>
      </c>
      <c r="AT57">
        <v>89</v>
      </c>
      <c r="AU57">
        <v>74</v>
      </c>
      <c r="AV57">
        <v>64</v>
      </c>
      <c r="AW57">
        <v>66</v>
      </c>
      <c r="AX57">
        <v>31</v>
      </c>
      <c r="AY57">
        <v>54</v>
      </c>
      <c r="AZ57">
        <v>28</v>
      </c>
      <c r="BA57">
        <v>51</v>
      </c>
      <c r="BB57">
        <v>33</v>
      </c>
      <c r="BC57">
        <v>90</v>
      </c>
      <c r="BD57">
        <v>55</v>
      </c>
      <c r="BE57">
        <v>55</v>
      </c>
      <c r="BF57">
        <v>56</v>
      </c>
      <c r="BG57">
        <v>55</v>
      </c>
      <c r="BH57">
        <v>91</v>
      </c>
      <c r="BI57">
        <v>65</v>
      </c>
      <c r="BJ57">
        <v>66</v>
      </c>
      <c r="BK57">
        <v>89</v>
      </c>
      <c r="BL57">
        <v>99</v>
      </c>
      <c r="BM57">
        <v>42</v>
      </c>
      <c r="BN57">
        <v>79</v>
      </c>
      <c r="BO57">
        <v>50</v>
      </c>
      <c r="BP57">
        <v>88</v>
      </c>
      <c r="BQ57">
        <v>85</v>
      </c>
      <c r="BR57">
        <v>54</v>
      </c>
      <c r="BS57">
        <v>41</v>
      </c>
      <c r="BT57">
        <v>40</v>
      </c>
      <c r="BU57">
        <v>52</v>
      </c>
      <c r="BV57">
        <v>59</v>
      </c>
      <c r="BW57">
        <v>42</v>
      </c>
      <c r="BX57">
        <v>42</v>
      </c>
      <c r="BY57">
        <v>49</v>
      </c>
      <c r="BZ57">
        <v>49</v>
      </c>
      <c r="CA57">
        <v>33</v>
      </c>
      <c r="CB57">
        <v>81</v>
      </c>
      <c r="CC57">
        <v>41</v>
      </c>
      <c r="CD57">
        <v>115</v>
      </c>
      <c r="CE57">
        <v>23</v>
      </c>
      <c r="CF57">
        <v>79</v>
      </c>
      <c r="CG57">
        <v>71</v>
      </c>
      <c r="CH57">
        <v>71</v>
      </c>
      <c r="CI57">
        <v>85</v>
      </c>
      <c r="CJ57">
        <v>99</v>
      </c>
      <c r="CK57">
        <v>103</v>
      </c>
      <c r="CL57">
        <v>33</v>
      </c>
      <c r="CM57">
        <v>116</v>
      </c>
      <c r="CN57">
        <v>58</v>
      </c>
      <c r="CO57">
        <v>70</v>
      </c>
      <c r="CP57">
        <v>49</v>
      </c>
      <c r="CQ57">
        <v>105</v>
      </c>
      <c r="CR57">
        <v>78</v>
      </c>
      <c r="CS57">
        <v>78</v>
      </c>
      <c r="CT57">
        <v>66</v>
      </c>
      <c r="CU57">
        <v>122</v>
      </c>
      <c r="CV57">
        <v>27</v>
      </c>
      <c r="CW57">
        <v>79</v>
      </c>
      <c r="CX57">
        <v>83</v>
      </c>
      <c r="CY57">
        <v>83</v>
      </c>
      <c r="CZ57">
        <v>54</v>
      </c>
      <c r="DA57">
        <v>40</v>
      </c>
      <c r="DB57">
        <v>31</v>
      </c>
      <c r="DC57">
        <v>65</v>
      </c>
      <c r="DD57">
        <v>85</v>
      </c>
      <c r="DE57">
        <v>80</v>
      </c>
      <c r="DF57">
        <v>70</v>
      </c>
      <c r="DG57">
        <v>83</v>
      </c>
      <c r="DH57">
        <v>83</v>
      </c>
      <c r="DI57">
        <v>80</v>
      </c>
      <c r="DJ57">
        <v>80</v>
      </c>
      <c r="DK57">
        <v>65</v>
      </c>
      <c r="DL57">
        <v>116</v>
      </c>
      <c r="DM57">
        <v>56</v>
      </c>
      <c r="DN57">
        <v>65</v>
      </c>
      <c r="DO57">
        <v>10</v>
      </c>
      <c r="DP57">
        <v>46</v>
      </c>
      <c r="DQ57">
        <v>46</v>
      </c>
      <c r="DR57">
        <v>85</v>
      </c>
      <c r="DS57">
        <v>64</v>
      </c>
      <c r="DT57">
        <v>65</v>
      </c>
      <c r="DU57">
        <v>65</v>
      </c>
      <c r="DV57">
        <v>93</v>
      </c>
      <c r="DW57">
        <v>93</v>
      </c>
      <c r="DX57">
        <v>46</v>
      </c>
      <c r="DY57">
        <v>85</v>
      </c>
      <c r="DZ57">
        <v>85</v>
      </c>
      <c r="EA57">
        <v>88</v>
      </c>
      <c r="EB57">
        <v>46</v>
      </c>
      <c r="EC57">
        <v>93</v>
      </c>
      <c r="ED57">
        <v>76</v>
      </c>
      <c r="EE57">
        <v>93</v>
      </c>
      <c r="EF57">
        <v>122</v>
      </c>
      <c r="EG57">
        <v>122</v>
      </c>
      <c r="EH57">
        <v>76</v>
      </c>
    </row>
    <row r="58" spans="1:138" x14ac:dyDescent="0.2">
      <c r="A58">
        <v>7</v>
      </c>
      <c r="B58">
        <v>13</v>
      </c>
      <c r="C58">
        <v>95</v>
      </c>
      <c r="D58">
        <v>23</v>
      </c>
      <c r="E58">
        <v>72</v>
      </c>
      <c r="F58">
        <v>22</v>
      </c>
      <c r="G58">
        <v>72</v>
      </c>
      <c r="H58">
        <v>21</v>
      </c>
      <c r="I58">
        <v>33</v>
      </c>
      <c r="J58">
        <v>39</v>
      </c>
      <c r="K58">
        <v>66</v>
      </c>
      <c r="L58">
        <v>39</v>
      </c>
      <c r="M58">
        <v>39</v>
      </c>
      <c r="N58">
        <v>21</v>
      </c>
      <c r="O58">
        <v>21</v>
      </c>
      <c r="P58">
        <v>20</v>
      </c>
      <c r="Q58">
        <v>72</v>
      </c>
      <c r="R58">
        <v>95</v>
      </c>
      <c r="S58">
        <v>72</v>
      </c>
      <c r="T58">
        <v>13</v>
      </c>
      <c r="U58">
        <v>21</v>
      </c>
      <c r="V58">
        <v>51</v>
      </c>
      <c r="W58">
        <v>73</v>
      </c>
      <c r="X58">
        <v>57</v>
      </c>
      <c r="Y58">
        <v>8</v>
      </c>
      <c r="Z58">
        <v>7</v>
      </c>
      <c r="AA58">
        <v>20</v>
      </c>
      <c r="AB58">
        <v>54</v>
      </c>
      <c r="AC58">
        <v>58</v>
      </c>
      <c r="AD58">
        <v>22</v>
      </c>
      <c r="AE58">
        <v>78</v>
      </c>
      <c r="AF58">
        <v>54</v>
      </c>
      <c r="AG58">
        <v>89</v>
      </c>
      <c r="AH58">
        <v>28</v>
      </c>
      <c r="AI58">
        <v>28</v>
      </c>
      <c r="AJ58">
        <v>23</v>
      </c>
      <c r="AK58">
        <v>23</v>
      </c>
      <c r="AL58">
        <v>70</v>
      </c>
      <c r="AM58">
        <v>99</v>
      </c>
      <c r="AN58">
        <v>73</v>
      </c>
      <c r="AO58">
        <v>115</v>
      </c>
      <c r="AP58">
        <v>54</v>
      </c>
      <c r="AQ58">
        <v>115</v>
      </c>
      <c r="AR58">
        <v>54</v>
      </c>
      <c r="AS58">
        <v>99</v>
      </c>
      <c r="AT58">
        <v>89</v>
      </c>
      <c r="AU58">
        <v>64</v>
      </c>
      <c r="AV58">
        <v>64</v>
      </c>
      <c r="AW58">
        <v>80</v>
      </c>
      <c r="AX58">
        <v>31</v>
      </c>
      <c r="AY58">
        <v>54</v>
      </c>
      <c r="AZ58">
        <v>91</v>
      </c>
      <c r="BA58">
        <v>59</v>
      </c>
      <c r="BB58">
        <v>51</v>
      </c>
      <c r="BC58">
        <v>115</v>
      </c>
      <c r="BD58">
        <v>55</v>
      </c>
      <c r="BE58">
        <v>56</v>
      </c>
      <c r="BF58">
        <v>116</v>
      </c>
      <c r="BG58">
        <v>55</v>
      </c>
      <c r="BH58">
        <v>58</v>
      </c>
      <c r="BI58">
        <v>65</v>
      </c>
      <c r="BJ58">
        <v>66</v>
      </c>
      <c r="BK58">
        <v>89</v>
      </c>
      <c r="BL58">
        <v>99</v>
      </c>
      <c r="BM58">
        <v>31</v>
      </c>
      <c r="BN58">
        <v>79</v>
      </c>
      <c r="BO58">
        <v>41</v>
      </c>
      <c r="BP58">
        <v>65</v>
      </c>
      <c r="BQ58">
        <v>85</v>
      </c>
      <c r="BR58">
        <v>54</v>
      </c>
      <c r="BS58">
        <v>69</v>
      </c>
      <c r="BT58">
        <v>42</v>
      </c>
      <c r="BU58">
        <v>73</v>
      </c>
      <c r="BV58">
        <v>28</v>
      </c>
      <c r="BW58">
        <v>42</v>
      </c>
      <c r="BX58">
        <v>42</v>
      </c>
      <c r="BY58">
        <v>49</v>
      </c>
      <c r="BZ58">
        <v>49</v>
      </c>
      <c r="CA58">
        <v>33</v>
      </c>
      <c r="CB58">
        <v>40</v>
      </c>
      <c r="CC58">
        <v>41</v>
      </c>
      <c r="CD58">
        <v>115</v>
      </c>
      <c r="CE58">
        <v>72</v>
      </c>
      <c r="CF58">
        <v>79</v>
      </c>
      <c r="CG58">
        <v>74</v>
      </c>
      <c r="CH58">
        <v>71</v>
      </c>
      <c r="CI58">
        <v>85</v>
      </c>
      <c r="CJ58">
        <v>88</v>
      </c>
      <c r="CK58">
        <v>103</v>
      </c>
      <c r="CL58">
        <v>33</v>
      </c>
      <c r="CM58">
        <v>116</v>
      </c>
      <c r="CN58">
        <v>55</v>
      </c>
      <c r="CO58">
        <v>70</v>
      </c>
      <c r="CP58">
        <v>105</v>
      </c>
      <c r="CQ58">
        <v>105</v>
      </c>
      <c r="CR58">
        <v>21</v>
      </c>
      <c r="CS58">
        <v>78</v>
      </c>
      <c r="CT58">
        <v>66</v>
      </c>
      <c r="CU58">
        <v>122</v>
      </c>
      <c r="CV58">
        <v>103</v>
      </c>
      <c r="CW58">
        <v>79</v>
      </c>
      <c r="CX58">
        <v>83</v>
      </c>
      <c r="CY58">
        <v>85</v>
      </c>
      <c r="CZ58">
        <v>81</v>
      </c>
      <c r="DA58">
        <v>40</v>
      </c>
      <c r="DB58">
        <v>50</v>
      </c>
      <c r="DC58">
        <v>65</v>
      </c>
      <c r="DD58">
        <v>85</v>
      </c>
      <c r="DE58">
        <v>80</v>
      </c>
      <c r="DF58">
        <v>70</v>
      </c>
      <c r="DG58">
        <v>83</v>
      </c>
      <c r="DH58">
        <v>83</v>
      </c>
      <c r="DI58">
        <v>70</v>
      </c>
      <c r="DJ58">
        <v>80</v>
      </c>
      <c r="DK58">
        <v>65</v>
      </c>
      <c r="DL58">
        <v>116</v>
      </c>
      <c r="DM58">
        <v>56</v>
      </c>
      <c r="DN58">
        <v>65</v>
      </c>
      <c r="DO58">
        <v>10</v>
      </c>
      <c r="DP58">
        <v>46</v>
      </c>
      <c r="DQ58">
        <v>46</v>
      </c>
      <c r="DR58">
        <v>85</v>
      </c>
      <c r="DS58">
        <v>49</v>
      </c>
      <c r="DT58">
        <v>83</v>
      </c>
      <c r="DU58">
        <v>83</v>
      </c>
      <c r="DV58">
        <v>93</v>
      </c>
      <c r="DW58">
        <v>10</v>
      </c>
      <c r="DX58">
        <v>46</v>
      </c>
      <c r="DY58">
        <v>85</v>
      </c>
      <c r="DZ58">
        <v>46</v>
      </c>
      <c r="EA58">
        <v>88</v>
      </c>
      <c r="EB58">
        <v>122</v>
      </c>
      <c r="EC58">
        <v>93</v>
      </c>
      <c r="ED58">
        <v>93</v>
      </c>
      <c r="EE58">
        <v>93</v>
      </c>
      <c r="EF58">
        <v>122</v>
      </c>
      <c r="EG58">
        <v>76</v>
      </c>
      <c r="EH58">
        <v>76</v>
      </c>
    </row>
    <row r="59" spans="1:138" x14ac:dyDescent="0.2">
      <c r="A59">
        <v>20</v>
      </c>
      <c r="B59">
        <v>20</v>
      </c>
      <c r="C59">
        <v>7</v>
      </c>
      <c r="D59">
        <v>72</v>
      </c>
      <c r="E59">
        <v>72</v>
      </c>
      <c r="F59">
        <v>89</v>
      </c>
      <c r="G59">
        <v>72</v>
      </c>
      <c r="H59">
        <v>21</v>
      </c>
      <c r="I59">
        <v>51</v>
      </c>
      <c r="J59">
        <v>22</v>
      </c>
      <c r="K59">
        <v>66</v>
      </c>
      <c r="L59">
        <v>39</v>
      </c>
      <c r="M59">
        <v>22</v>
      </c>
      <c r="N59">
        <v>52</v>
      </c>
      <c r="O59">
        <v>52</v>
      </c>
      <c r="P59">
        <v>23</v>
      </c>
      <c r="Q59">
        <v>39</v>
      </c>
      <c r="R59">
        <v>7</v>
      </c>
      <c r="S59">
        <v>39</v>
      </c>
      <c r="T59">
        <v>20</v>
      </c>
      <c r="U59">
        <v>73</v>
      </c>
      <c r="V59">
        <v>28</v>
      </c>
      <c r="W59">
        <v>33</v>
      </c>
      <c r="X59">
        <v>73</v>
      </c>
      <c r="Y59">
        <v>78</v>
      </c>
      <c r="Z59">
        <v>13</v>
      </c>
      <c r="AA59">
        <v>23</v>
      </c>
      <c r="AB59">
        <v>40</v>
      </c>
      <c r="AC59">
        <v>55</v>
      </c>
      <c r="AD59">
        <v>89</v>
      </c>
      <c r="AE59">
        <v>21</v>
      </c>
      <c r="AF59">
        <v>54</v>
      </c>
      <c r="AG59">
        <v>89</v>
      </c>
      <c r="AH59">
        <v>58</v>
      </c>
      <c r="AI59">
        <v>91</v>
      </c>
      <c r="AJ59">
        <v>72</v>
      </c>
      <c r="AK59">
        <v>72</v>
      </c>
      <c r="AL59">
        <v>99</v>
      </c>
      <c r="AM59">
        <v>88</v>
      </c>
      <c r="AN59">
        <v>33</v>
      </c>
      <c r="AO59">
        <v>54</v>
      </c>
      <c r="AP59">
        <v>54</v>
      </c>
      <c r="AQ59">
        <v>54</v>
      </c>
      <c r="AR59">
        <v>54</v>
      </c>
      <c r="AS59">
        <v>99</v>
      </c>
      <c r="AT59">
        <v>8</v>
      </c>
      <c r="AU59">
        <v>49</v>
      </c>
      <c r="AV59">
        <v>49</v>
      </c>
      <c r="AW59">
        <v>80</v>
      </c>
      <c r="AX59">
        <v>50</v>
      </c>
      <c r="AY59">
        <v>54</v>
      </c>
      <c r="AZ59">
        <v>58</v>
      </c>
      <c r="BA59">
        <v>28</v>
      </c>
      <c r="BB59">
        <v>59</v>
      </c>
      <c r="BC59">
        <v>115</v>
      </c>
      <c r="BD59">
        <v>56</v>
      </c>
      <c r="BE59">
        <v>116</v>
      </c>
      <c r="BF59">
        <v>57</v>
      </c>
      <c r="BG59">
        <v>56</v>
      </c>
      <c r="BH59">
        <v>55</v>
      </c>
      <c r="BI59">
        <v>83</v>
      </c>
      <c r="BJ59">
        <v>80</v>
      </c>
      <c r="BK59">
        <v>78</v>
      </c>
      <c r="BL59">
        <v>99</v>
      </c>
      <c r="BM59">
        <v>50</v>
      </c>
      <c r="BN59">
        <v>79</v>
      </c>
      <c r="BO59">
        <v>69</v>
      </c>
      <c r="BP59">
        <v>65</v>
      </c>
      <c r="BQ59">
        <v>85</v>
      </c>
      <c r="BR59">
        <v>81</v>
      </c>
      <c r="BS59">
        <v>27</v>
      </c>
      <c r="BT59">
        <v>42</v>
      </c>
      <c r="BU59">
        <v>73</v>
      </c>
      <c r="BV59">
        <v>28</v>
      </c>
      <c r="BW59">
        <v>31</v>
      </c>
      <c r="BX59">
        <v>31</v>
      </c>
      <c r="BY59">
        <v>105</v>
      </c>
      <c r="BZ59">
        <v>105</v>
      </c>
      <c r="CA59">
        <v>51</v>
      </c>
      <c r="CB59">
        <v>42</v>
      </c>
      <c r="CC59">
        <v>69</v>
      </c>
      <c r="CD59">
        <v>115</v>
      </c>
      <c r="CE59">
        <v>72</v>
      </c>
      <c r="CF59">
        <v>71</v>
      </c>
      <c r="CG59">
        <v>74</v>
      </c>
      <c r="CH59">
        <v>74</v>
      </c>
      <c r="CI59">
        <v>46</v>
      </c>
      <c r="CJ59">
        <v>65</v>
      </c>
      <c r="CK59">
        <v>79</v>
      </c>
      <c r="CL59">
        <v>51</v>
      </c>
      <c r="CM59">
        <v>90</v>
      </c>
      <c r="CN59">
        <v>55</v>
      </c>
      <c r="CO59">
        <v>70</v>
      </c>
      <c r="CP59">
        <v>66</v>
      </c>
      <c r="CQ59">
        <v>66</v>
      </c>
      <c r="CR59">
        <v>21</v>
      </c>
      <c r="CS59">
        <v>21</v>
      </c>
      <c r="CT59">
        <v>80</v>
      </c>
      <c r="CU59">
        <v>122</v>
      </c>
      <c r="CV59">
        <v>79</v>
      </c>
      <c r="CW59">
        <v>71</v>
      </c>
      <c r="CX59">
        <v>85</v>
      </c>
      <c r="CY59">
        <v>85</v>
      </c>
      <c r="CZ59">
        <v>40</v>
      </c>
      <c r="DA59">
        <v>42</v>
      </c>
      <c r="DB59">
        <v>41</v>
      </c>
      <c r="DC59">
        <v>83</v>
      </c>
      <c r="DD59">
        <v>46</v>
      </c>
      <c r="DE59">
        <v>70</v>
      </c>
      <c r="DF59">
        <v>99</v>
      </c>
      <c r="DG59">
        <v>83</v>
      </c>
      <c r="DH59">
        <v>85</v>
      </c>
      <c r="DI59">
        <v>70</v>
      </c>
      <c r="DJ59">
        <v>70</v>
      </c>
      <c r="DK59">
        <v>65</v>
      </c>
      <c r="DL59">
        <v>90</v>
      </c>
      <c r="DM59">
        <v>116</v>
      </c>
      <c r="DN59">
        <v>65</v>
      </c>
      <c r="DO59">
        <v>97</v>
      </c>
      <c r="DP59">
        <v>46</v>
      </c>
      <c r="DQ59">
        <v>122</v>
      </c>
      <c r="DR59">
        <v>85</v>
      </c>
      <c r="DS59">
        <v>49</v>
      </c>
      <c r="DT59">
        <v>83</v>
      </c>
      <c r="DU59">
        <v>83</v>
      </c>
      <c r="DV59">
        <v>10</v>
      </c>
      <c r="DW59">
        <v>10</v>
      </c>
      <c r="DX59">
        <v>46</v>
      </c>
      <c r="DY59">
        <v>85</v>
      </c>
      <c r="DZ59">
        <v>46</v>
      </c>
      <c r="EA59">
        <v>65</v>
      </c>
      <c r="EB59">
        <v>122</v>
      </c>
      <c r="EC59">
        <v>93</v>
      </c>
      <c r="ED59">
        <v>93</v>
      </c>
      <c r="EE59">
        <v>93</v>
      </c>
      <c r="EF59">
        <v>76</v>
      </c>
      <c r="EG59">
        <v>93</v>
      </c>
      <c r="EH59">
        <v>93</v>
      </c>
    </row>
    <row r="60" spans="1:138" x14ac:dyDescent="0.2">
      <c r="A60">
        <v>95</v>
      </c>
      <c r="B60">
        <v>7</v>
      </c>
      <c r="C60">
        <v>96</v>
      </c>
      <c r="D60">
        <v>20</v>
      </c>
      <c r="E60">
        <v>23</v>
      </c>
      <c r="F60">
        <v>39</v>
      </c>
      <c r="G60">
        <v>23</v>
      </c>
      <c r="H60">
        <v>78</v>
      </c>
      <c r="I60">
        <v>33</v>
      </c>
      <c r="J60">
        <v>39</v>
      </c>
      <c r="K60">
        <v>105</v>
      </c>
      <c r="L60">
        <v>72</v>
      </c>
      <c r="M60">
        <v>72</v>
      </c>
      <c r="N60">
        <v>21</v>
      </c>
      <c r="O60">
        <v>21</v>
      </c>
      <c r="P60">
        <v>7</v>
      </c>
      <c r="Q60">
        <v>72</v>
      </c>
      <c r="R60">
        <v>95</v>
      </c>
      <c r="S60">
        <v>72</v>
      </c>
      <c r="T60">
        <v>7</v>
      </c>
      <c r="U60">
        <v>21</v>
      </c>
      <c r="V60">
        <v>33</v>
      </c>
      <c r="W60">
        <v>73</v>
      </c>
      <c r="X60">
        <v>21</v>
      </c>
      <c r="Y60">
        <v>89</v>
      </c>
      <c r="Z60">
        <v>95</v>
      </c>
      <c r="AA60">
        <v>13</v>
      </c>
      <c r="AB60">
        <v>54</v>
      </c>
      <c r="AC60">
        <v>91</v>
      </c>
      <c r="AD60">
        <v>39</v>
      </c>
      <c r="AE60">
        <v>89</v>
      </c>
      <c r="AF60">
        <v>115</v>
      </c>
      <c r="AG60">
        <v>22</v>
      </c>
      <c r="AH60">
        <v>28</v>
      </c>
      <c r="AI60">
        <v>59</v>
      </c>
      <c r="AJ60">
        <v>20</v>
      </c>
      <c r="AK60">
        <v>20</v>
      </c>
      <c r="AL60">
        <v>70</v>
      </c>
      <c r="AM60">
        <v>99</v>
      </c>
      <c r="AN60">
        <v>73</v>
      </c>
      <c r="AO60">
        <v>115</v>
      </c>
      <c r="AP60">
        <v>54</v>
      </c>
      <c r="AQ60">
        <v>115</v>
      </c>
      <c r="AR60">
        <v>115</v>
      </c>
      <c r="AS60">
        <v>70</v>
      </c>
      <c r="AT60">
        <v>22</v>
      </c>
      <c r="AU60">
        <v>74</v>
      </c>
      <c r="AV60">
        <v>74</v>
      </c>
      <c r="AW60">
        <v>66</v>
      </c>
      <c r="AX60">
        <v>42</v>
      </c>
      <c r="AY60">
        <v>115</v>
      </c>
      <c r="AZ60">
        <v>28</v>
      </c>
      <c r="BA60">
        <v>51</v>
      </c>
      <c r="BB60">
        <v>33</v>
      </c>
      <c r="BC60">
        <v>90</v>
      </c>
      <c r="BD60">
        <v>55</v>
      </c>
      <c r="BE60">
        <v>55</v>
      </c>
      <c r="BF60">
        <v>56</v>
      </c>
      <c r="BG60">
        <v>58</v>
      </c>
      <c r="BH60">
        <v>28</v>
      </c>
      <c r="BI60">
        <v>65</v>
      </c>
      <c r="BJ60">
        <v>105</v>
      </c>
      <c r="BK60">
        <v>89</v>
      </c>
      <c r="BL60">
        <v>70</v>
      </c>
      <c r="BM60">
        <v>42</v>
      </c>
      <c r="BN60">
        <v>103</v>
      </c>
      <c r="BO60">
        <v>50</v>
      </c>
      <c r="BP60">
        <v>88</v>
      </c>
      <c r="BQ60">
        <v>85</v>
      </c>
      <c r="BR60">
        <v>54</v>
      </c>
      <c r="BS60">
        <v>41</v>
      </c>
      <c r="BT60">
        <v>40</v>
      </c>
      <c r="BU60">
        <v>21</v>
      </c>
      <c r="BV60">
        <v>51</v>
      </c>
      <c r="BW60">
        <v>40</v>
      </c>
      <c r="BX60">
        <v>42</v>
      </c>
      <c r="BY60">
        <v>64</v>
      </c>
      <c r="BZ60">
        <v>49</v>
      </c>
      <c r="CA60">
        <v>33</v>
      </c>
      <c r="CB60">
        <v>54</v>
      </c>
      <c r="CC60">
        <v>50</v>
      </c>
      <c r="CD60">
        <v>90</v>
      </c>
      <c r="CE60">
        <v>23</v>
      </c>
      <c r="CF60">
        <v>79</v>
      </c>
      <c r="CG60">
        <v>71</v>
      </c>
      <c r="CH60">
        <v>79</v>
      </c>
      <c r="CI60">
        <v>85</v>
      </c>
      <c r="CJ60">
        <v>99</v>
      </c>
      <c r="CK60">
        <v>27</v>
      </c>
      <c r="CL60">
        <v>73</v>
      </c>
      <c r="CM60">
        <v>56</v>
      </c>
      <c r="CN60">
        <v>58</v>
      </c>
      <c r="CO60">
        <v>80</v>
      </c>
      <c r="CP60">
        <v>49</v>
      </c>
      <c r="CQ60">
        <v>49</v>
      </c>
      <c r="CR60">
        <v>78</v>
      </c>
      <c r="CS60">
        <v>8</v>
      </c>
      <c r="CT60">
        <v>66</v>
      </c>
      <c r="CU60">
        <v>46</v>
      </c>
      <c r="CV60">
        <v>69</v>
      </c>
      <c r="CW60">
        <v>79</v>
      </c>
      <c r="CX60">
        <v>83</v>
      </c>
      <c r="CY60">
        <v>83</v>
      </c>
      <c r="CZ60">
        <v>54</v>
      </c>
      <c r="DA60">
        <v>81</v>
      </c>
      <c r="DB60">
        <v>31</v>
      </c>
      <c r="DC60">
        <v>65</v>
      </c>
      <c r="DD60">
        <v>85</v>
      </c>
      <c r="DE60">
        <v>80</v>
      </c>
      <c r="DF60">
        <v>70</v>
      </c>
      <c r="DG60">
        <v>65</v>
      </c>
      <c r="DH60">
        <v>83</v>
      </c>
      <c r="DI60">
        <v>80</v>
      </c>
      <c r="DJ60">
        <v>66</v>
      </c>
      <c r="DK60">
        <v>65</v>
      </c>
      <c r="DL60">
        <v>116</v>
      </c>
      <c r="DM60">
        <v>55</v>
      </c>
      <c r="DN60">
        <v>88</v>
      </c>
      <c r="DO60">
        <v>10</v>
      </c>
      <c r="DP60">
        <v>46</v>
      </c>
      <c r="DQ60">
        <v>46</v>
      </c>
      <c r="DR60">
        <v>83</v>
      </c>
      <c r="DS60">
        <v>64</v>
      </c>
      <c r="DT60">
        <v>65</v>
      </c>
      <c r="DU60">
        <v>65</v>
      </c>
      <c r="DV60">
        <v>93</v>
      </c>
      <c r="DW60">
        <v>93</v>
      </c>
      <c r="DX60">
        <v>85</v>
      </c>
      <c r="DY60">
        <v>85</v>
      </c>
      <c r="DZ60">
        <v>85</v>
      </c>
      <c r="EA60">
        <v>99</v>
      </c>
      <c r="EB60">
        <v>46</v>
      </c>
      <c r="EC60">
        <v>93</v>
      </c>
      <c r="ED60">
        <v>76</v>
      </c>
      <c r="EE60">
        <v>76</v>
      </c>
      <c r="EF60">
        <v>122</v>
      </c>
      <c r="EG60">
        <v>122</v>
      </c>
      <c r="EH60">
        <v>122</v>
      </c>
    </row>
    <row r="61" spans="1:138" x14ac:dyDescent="0.2">
      <c r="A61">
        <v>96</v>
      </c>
      <c r="B61">
        <v>95</v>
      </c>
      <c r="C61">
        <v>24</v>
      </c>
      <c r="D61">
        <v>7</v>
      </c>
      <c r="E61">
        <v>20</v>
      </c>
      <c r="F61">
        <v>72</v>
      </c>
      <c r="G61">
        <v>13</v>
      </c>
      <c r="H61">
        <v>89</v>
      </c>
      <c r="I61">
        <v>73</v>
      </c>
      <c r="J61">
        <v>72</v>
      </c>
      <c r="K61">
        <v>49</v>
      </c>
      <c r="L61">
        <v>23</v>
      </c>
      <c r="M61">
        <v>72</v>
      </c>
      <c r="N61">
        <v>8</v>
      </c>
      <c r="O61">
        <v>8</v>
      </c>
      <c r="P61">
        <v>95</v>
      </c>
      <c r="Q61">
        <v>20</v>
      </c>
      <c r="R61">
        <v>30</v>
      </c>
      <c r="S61">
        <v>23</v>
      </c>
      <c r="T61">
        <v>95</v>
      </c>
      <c r="U61">
        <v>78</v>
      </c>
      <c r="V61">
        <v>73</v>
      </c>
      <c r="W61">
        <v>21</v>
      </c>
      <c r="X61">
        <v>78</v>
      </c>
      <c r="Y61">
        <v>22</v>
      </c>
      <c r="Z61">
        <v>96</v>
      </c>
      <c r="AA61">
        <v>95</v>
      </c>
      <c r="AB61">
        <v>115</v>
      </c>
      <c r="AC61">
        <v>28</v>
      </c>
      <c r="AD61">
        <v>72</v>
      </c>
      <c r="AE61">
        <v>22</v>
      </c>
      <c r="AF61">
        <v>90</v>
      </c>
      <c r="AG61">
        <v>39</v>
      </c>
      <c r="AH61">
        <v>51</v>
      </c>
      <c r="AI61">
        <v>33</v>
      </c>
      <c r="AJ61">
        <v>7</v>
      </c>
      <c r="AK61">
        <v>7</v>
      </c>
      <c r="AL61">
        <v>80</v>
      </c>
      <c r="AM61">
        <v>70</v>
      </c>
      <c r="AN61">
        <v>21</v>
      </c>
      <c r="AO61">
        <v>116</v>
      </c>
      <c r="AP61">
        <v>115</v>
      </c>
      <c r="AQ61">
        <v>90</v>
      </c>
      <c r="AR61">
        <v>115</v>
      </c>
      <c r="AS61">
        <v>80</v>
      </c>
      <c r="AT61">
        <v>39</v>
      </c>
      <c r="AU61">
        <v>71</v>
      </c>
      <c r="AV61">
        <v>71</v>
      </c>
      <c r="AW61">
        <v>105</v>
      </c>
      <c r="AX61">
        <v>40</v>
      </c>
      <c r="AY61">
        <v>115</v>
      </c>
      <c r="AZ61">
        <v>51</v>
      </c>
      <c r="BA61">
        <v>33</v>
      </c>
      <c r="BB61">
        <v>73</v>
      </c>
      <c r="BC61">
        <v>116</v>
      </c>
      <c r="BD61">
        <v>91</v>
      </c>
      <c r="BE61">
        <v>58</v>
      </c>
      <c r="BF61">
        <v>55</v>
      </c>
      <c r="BG61">
        <v>28</v>
      </c>
      <c r="BH61">
        <v>59</v>
      </c>
      <c r="BI61">
        <v>88</v>
      </c>
      <c r="BJ61">
        <v>49</v>
      </c>
      <c r="BK61">
        <v>39</v>
      </c>
      <c r="BL61">
        <v>70</v>
      </c>
      <c r="BM61">
        <v>40</v>
      </c>
      <c r="BN61">
        <v>69</v>
      </c>
      <c r="BO61">
        <v>42</v>
      </c>
      <c r="BP61">
        <v>99</v>
      </c>
      <c r="BQ61">
        <v>83</v>
      </c>
      <c r="BR61">
        <v>115</v>
      </c>
      <c r="BS61">
        <v>31</v>
      </c>
      <c r="BT61">
        <v>54</v>
      </c>
      <c r="BU61">
        <v>21</v>
      </c>
      <c r="BV61">
        <v>33</v>
      </c>
      <c r="BW61">
        <v>54</v>
      </c>
      <c r="BX61">
        <v>81</v>
      </c>
      <c r="BY61">
        <v>74</v>
      </c>
      <c r="BZ61">
        <v>74</v>
      </c>
      <c r="CA61">
        <v>73</v>
      </c>
      <c r="CB61">
        <v>54</v>
      </c>
      <c r="CC61">
        <v>31</v>
      </c>
      <c r="CD61">
        <v>116</v>
      </c>
      <c r="CE61">
        <v>13</v>
      </c>
      <c r="CF61">
        <v>103</v>
      </c>
      <c r="CG61">
        <v>79</v>
      </c>
      <c r="CH61">
        <v>79</v>
      </c>
      <c r="CI61">
        <v>85</v>
      </c>
      <c r="CJ61">
        <v>70</v>
      </c>
      <c r="CK61">
        <v>41</v>
      </c>
      <c r="CL61">
        <v>73</v>
      </c>
      <c r="CM61">
        <v>55</v>
      </c>
      <c r="CN61">
        <v>28</v>
      </c>
      <c r="CO61">
        <v>66</v>
      </c>
      <c r="CP61">
        <v>64</v>
      </c>
      <c r="CQ61">
        <v>64</v>
      </c>
      <c r="CR61">
        <v>89</v>
      </c>
      <c r="CS61">
        <v>89</v>
      </c>
      <c r="CT61">
        <v>49</v>
      </c>
      <c r="CU61">
        <v>46</v>
      </c>
      <c r="CV61">
        <v>41</v>
      </c>
      <c r="CW61">
        <v>27</v>
      </c>
      <c r="CX61">
        <v>65</v>
      </c>
      <c r="CY61">
        <v>65</v>
      </c>
      <c r="CZ61">
        <v>54</v>
      </c>
      <c r="DA61">
        <v>54</v>
      </c>
      <c r="DB61">
        <v>42</v>
      </c>
      <c r="DC61">
        <v>88</v>
      </c>
      <c r="DD61">
        <v>83</v>
      </c>
      <c r="DE61">
        <v>66</v>
      </c>
      <c r="DF61">
        <v>80</v>
      </c>
      <c r="DG61">
        <v>65</v>
      </c>
      <c r="DH61">
        <v>65</v>
      </c>
      <c r="DI61">
        <v>66</v>
      </c>
      <c r="DJ61">
        <v>105</v>
      </c>
      <c r="DK61">
        <v>99</v>
      </c>
      <c r="DL61">
        <v>55</v>
      </c>
      <c r="DM61">
        <v>58</v>
      </c>
      <c r="DN61">
        <v>99</v>
      </c>
      <c r="DO61">
        <v>93</v>
      </c>
      <c r="DP61">
        <v>85</v>
      </c>
      <c r="DQ61">
        <v>46</v>
      </c>
      <c r="DR61">
        <v>83</v>
      </c>
      <c r="DS61">
        <v>74</v>
      </c>
      <c r="DT61">
        <v>65</v>
      </c>
      <c r="DU61">
        <v>88</v>
      </c>
      <c r="DV61">
        <v>76</v>
      </c>
      <c r="DW61">
        <v>93</v>
      </c>
      <c r="DX61">
        <v>85</v>
      </c>
      <c r="DY61">
        <v>83</v>
      </c>
      <c r="DZ61">
        <v>85</v>
      </c>
      <c r="EA61">
        <v>99</v>
      </c>
      <c r="EB61">
        <v>46</v>
      </c>
      <c r="EC61">
        <v>122</v>
      </c>
      <c r="ED61">
        <v>122</v>
      </c>
      <c r="EE61">
        <v>122</v>
      </c>
      <c r="EF61">
        <v>46</v>
      </c>
      <c r="EG61">
        <v>46</v>
      </c>
      <c r="EH61">
        <v>122</v>
      </c>
    </row>
    <row r="62" spans="1:138" x14ac:dyDescent="0.2">
      <c r="A62">
        <v>50</v>
      </c>
      <c r="B62">
        <v>50</v>
      </c>
      <c r="C62">
        <v>42</v>
      </c>
      <c r="D62">
        <v>69</v>
      </c>
      <c r="E62">
        <v>103</v>
      </c>
      <c r="F62">
        <v>71</v>
      </c>
      <c r="G62">
        <v>27</v>
      </c>
      <c r="H62">
        <v>49</v>
      </c>
      <c r="I62">
        <v>70</v>
      </c>
      <c r="J62">
        <v>79</v>
      </c>
      <c r="K62">
        <v>44</v>
      </c>
      <c r="L62">
        <v>79</v>
      </c>
      <c r="M62">
        <v>79</v>
      </c>
      <c r="N62">
        <v>49</v>
      </c>
      <c r="O62">
        <v>49</v>
      </c>
      <c r="P62">
        <v>41</v>
      </c>
      <c r="Q62">
        <v>103</v>
      </c>
      <c r="R62">
        <v>31</v>
      </c>
      <c r="S62">
        <v>79</v>
      </c>
      <c r="T62">
        <v>50</v>
      </c>
      <c r="U62">
        <v>105</v>
      </c>
      <c r="V62">
        <v>70</v>
      </c>
      <c r="W62">
        <v>80</v>
      </c>
      <c r="X62">
        <v>105</v>
      </c>
      <c r="Y62">
        <v>74</v>
      </c>
      <c r="Z62">
        <v>31</v>
      </c>
      <c r="AA62">
        <v>41</v>
      </c>
      <c r="AB62">
        <v>46</v>
      </c>
      <c r="AC62">
        <v>88</v>
      </c>
      <c r="AD62">
        <v>71</v>
      </c>
      <c r="AE62">
        <v>64</v>
      </c>
      <c r="AF62">
        <v>85</v>
      </c>
      <c r="AG62">
        <v>71</v>
      </c>
      <c r="AH62">
        <v>99</v>
      </c>
      <c r="AI62">
        <v>99</v>
      </c>
      <c r="AJ62">
        <v>69</v>
      </c>
      <c r="AK62">
        <v>69</v>
      </c>
      <c r="AL62">
        <v>87</v>
      </c>
      <c r="AM62">
        <v>67</v>
      </c>
      <c r="AN62">
        <v>66</v>
      </c>
      <c r="AO62">
        <v>85</v>
      </c>
      <c r="AP62">
        <v>46</v>
      </c>
      <c r="AQ62">
        <v>85</v>
      </c>
      <c r="AR62">
        <v>46</v>
      </c>
      <c r="AS62">
        <v>87</v>
      </c>
      <c r="AT62">
        <v>74</v>
      </c>
      <c r="AU62">
        <v>112</v>
      </c>
      <c r="AV62">
        <v>92</v>
      </c>
      <c r="AW62">
        <v>63</v>
      </c>
      <c r="AX62">
        <v>76</v>
      </c>
      <c r="AY62">
        <v>46</v>
      </c>
      <c r="AZ62">
        <v>99</v>
      </c>
      <c r="BA62">
        <v>70</v>
      </c>
      <c r="BB62">
        <v>70</v>
      </c>
      <c r="BC62">
        <v>85</v>
      </c>
      <c r="BD62">
        <v>65</v>
      </c>
      <c r="BE62">
        <v>65</v>
      </c>
      <c r="BF62">
        <v>83</v>
      </c>
      <c r="BG62">
        <v>65</v>
      </c>
      <c r="BH62">
        <v>88</v>
      </c>
      <c r="BI62">
        <v>60</v>
      </c>
      <c r="BJ62">
        <v>44</v>
      </c>
      <c r="BK62">
        <v>74</v>
      </c>
      <c r="BL62">
        <v>67</v>
      </c>
      <c r="BM62">
        <v>122</v>
      </c>
      <c r="BN62">
        <v>97</v>
      </c>
      <c r="BO62">
        <v>93</v>
      </c>
      <c r="BP62">
        <v>114</v>
      </c>
      <c r="BQ62">
        <v>101</v>
      </c>
      <c r="BR62">
        <v>46</v>
      </c>
      <c r="BS62">
        <v>93</v>
      </c>
      <c r="BT62">
        <v>122</v>
      </c>
      <c r="BU62">
        <v>66</v>
      </c>
      <c r="BV62">
        <v>99</v>
      </c>
      <c r="BW62">
        <v>122</v>
      </c>
      <c r="BX62">
        <v>122</v>
      </c>
      <c r="BY62">
        <v>92</v>
      </c>
      <c r="BZ62">
        <v>92</v>
      </c>
      <c r="CA62">
        <v>70</v>
      </c>
      <c r="CB62">
        <v>46</v>
      </c>
      <c r="CC62">
        <v>93</v>
      </c>
      <c r="CD62">
        <v>85</v>
      </c>
      <c r="CE62">
        <v>27</v>
      </c>
      <c r="CF62">
        <v>97</v>
      </c>
      <c r="CG62">
        <v>113</v>
      </c>
      <c r="CH62">
        <v>113</v>
      </c>
      <c r="CI62">
        <v>101</v>
      </c>
      <c r="CJ62">
        <v>67</v>
      </c>
      <c r="CK62">
        <v>10</v>
      </c>
      <c r="CL62">
        <v>80</v>
      </c>
      <c r="CM62">
        <v>83</v>
      </c>
      <c r="CN62">
        <v>65</v>
      </c>
      <c r="CO62">
        <v>87</v>
      </c>
      <c r="CP62">
        <v>37</v>
      </c>
      <c r="CQ62">
        <v>37</v>
      </c>
      <c r="CR62">
        <v>49</v>
      </c>
      <c r="CS62">
        <v>64</v>
      </c>
      <c r="CT62">
        <v>44</v>
      </c>
      <c r="CU62">
        <v>86</v>
      </c>
      <c r="CV62">
        <v>10</v>
      </c>
      <c r="CW62">
        <v>97</v>
      </c>
      <c r="CX62">
        <v>123</v>
      </c>
      <c r="CY62">
        <v>110</v>
      </c>
      <c r="CZ62">
        <v>46</v>
      </c>
      <c r="DA62">
        <v>46</v>
      </c>
      <c r="DB62">
        <v>76</v>
      </c>
      <c r="DC62">
        <v>106</v>
      </c>
      <c r="DD62">
        <v>101</v>
      </c>
      <c r="DE62">
        <v>63</v>
      </c>
      <c r="DF62">
        <v>87</v>
      </c>
      <c r="DG62">
        <v>123</v>
      </c>
      <c r="DH62">
        <v>123</v>
      </c>
      <c r="DI62">
        <v>63</v>
      </c>
      <c r="DJ62">
        <v>63</v>
      </c>
      <c r="DK62">
        <v>60</v>
      </c>
      <c r="DL62">
        <v>83</v>
      </c>
      <c r="DM62">
        <v>65</v>
      </c>
      <c r="DN62">
        <v>114</v>
      </c>
      <c r="DO62">
        <v>120</v>
      </c>
      <c r="DP62">
        <v>121</v>
      </c>
      <c r="DQ62">
        <v>86</v>
      </c>
      <c r="DR62">
        <v>110</v>
      </c>
      <c r="DS62">
        <v>92</v>
      </c>
      <c r="DT62">
        <v>106</v>
      </c>
      <c r="DU62">
        <v>106</v>
      </c>
      <c r="DV62">
        <v>119</v>
      </c>
      <c r="DW62">
        <v>119</v>
      </c>
      <c r="DX62">
        <v>121</v>
      </c>
      <c r="DY62">
        <v>101</v>
      </c>
      <c r="DZ62">
        <v>101</v>
      </c>
      <c r="EA62">
        <v>117</v>
      </c>
      <c r="EB62">
        <v>86</v>
      </c>
      <c r="EC62">
        <v>119</v>
      </c>
      <c r="ED62">
        <v>86</v>
      </c>
      <c r="EE62">
        <v>119</v>
      </c>
      <c r="EF62">
        <v>86</v>
      </c>
      <c r="EG62">
        <v>86</v>
      </c>
      <c r="EH62">
        <v>86</v>
      </c>
    </row>
    <row r="63" spans="1:138" x14ac:dyDescent="0.2">
      <c r="A63">
        <v>90</v>
      </c>
      <c r="B63">
        <v>115</v>
      </c>
      <c r="C63">
        <v>116</v>
      </c>
      <c r="D63">
        <v>115</v>
      </c>
      <c r="E63">
        <v>54</v>
      </c>
      <c r="F63">
        <v>42</v>
      </c>
      <c r="G63">
        <v>54</v>
      </c>
      <c r="H63">
        <v>69</v>
      </c>
      <c r="I63">
        <v>71</v>
      </c>
      <c r="J63">
        <v>40</v>
      </c>
      <c r="K63">
        <v>10</v>
      </c>
      <c r="L63">
        <v>81</v>
      </c>
      <c r="M63">
        <v>40</v>
      </c>
      <c r="N63">
        <v>69</v>
      </c>
      <c r="O63">
        <v>69</v>
      </c>
      <c r="P63">
        <v>115</v>
      </c>
      <c r="Q63">
        <v>54</v>
      </c>
      <c r="R63">
        <v>116</v>
      </c>
      <c r="S63">
        <v>54</v>
      </c>
      <c r="T63">
        <v>115</v>
      </c>
      <c r="U63">
        <v>27</v>
      </c>
      <c r="V63">
        <v>74</v>
      </c>
      <c r="W63">
        <v>79</v>
      </c>
      <c r="X63">
        <v>103</v>
      </c>
      <c r="Y63">
        <v>50</v>
      </c>
      <c r="Z63">
        <v>90</v>
      </c>
      <c r="AA63">
        <v>115</v>
      </c>
      <c r="AB63">
        <v>65</v>
      </c>
      <c r="AC63">
        <v>49</v>
      </c>
      <c r="AD63">
        <v>42</v>
      </c>
      <c r="AE63">
        <v>50</v>
      </c>
      <c r="AF63">
        <v>99</v>
      </c>
      <c r="AG63">
        <v>42</v>
      </c>
      <c r="AH63">
        <v>64</v>
      </c>
      <c r="AI63">
        <v>64</v>
      </c>
      <c r="AJ63">
        <v>54</v>
      </c>
      <c r="AK63">
        <v>115</v>
      </c>
      <c r="AL63">
        <v>108</v>
      </c>
      <c r="AM63">
        <v>92</v>
      </c>
      <c r="AN63">
        <v>79</v>
      </c>
      <c r="AO63">
        <v>99</v>
      </c>
      <c r="AP63">
        <v>88</v>
      </c>
      <c r="AQ63">
        <v>99</v>
      </c>
      <c r="AR63">
        <v>99</v>
      </c>
      <c r="AS63">
        <v>112</v>
      </c>
      <c r="AT63">
        <v>31</v>
      </c>
      <c r="AU63">
        <v>93</v>
      </c>
      <c r="AV63">
        <v>93</v>
      </c>
      <c r="AW63">
        <v>97</v>
      </c>
      <c r="AX63">
        <v>83</v>
      </c>
      <c r="AY63">
        <v>88</v>
      </c>
      <c r="AZ63">
        <v>49</v>
      </c>
      <c r="BA63">
        <v>74</v>
      </c>
      <c r="BB63">
        <v>71</v>
      </c>
      <c r="BC63">
        <v>70</v>
      </c>
      <c r="BD63">
        <v>66</v>
      </c>
      <c r="BE63">
        <v>66</v>
      </c>
      <c r="BF63">
        <v>80</v>
      </c>
      <c r="BG63">
        <v>105</v>
      </c>
      <c r="BH63">
        <v>49</v>
      </c>
      <c r="BI63">
        <v>44</v>
      </c>
      <c r="BJ63">
        <v>61</v>
      </c>
      <c r="BK63">
        <v>31</v>
      </c>
      <c r="BL63">
        <v>112</v>
      </c>
      <c r="BM63">
        <v>83</v>
      </c>
      <c r="BN63">
        <v>46</v>
      </c>
      <c r="BO63">
        <v>85</v>
      </c>
      <c r="BP63">
        <v>37</v>
      </c>
      <c r="BQ63">
        <v>87</v>
      </c>
      <c r="BR63">
        <v>88</v>
      </c>
      <c r="BS63">
        <v>85</v>
      </c>
      <c r="BT63">
        <v>65</v>
      </c>
      <c r="BU63">
        <v>103</v>
      </c>
      <c r="BV63">
        <v>74</v>
      </c>
      <c r="BW63">
        <v>83</v>
      </c>
      <c r="BX63">
        <v>83</v>
      </c>
      <c r="BY63">
        <v>93</v>
      </c>
      <c r="BZ63">
        <v>93</v>
      </c>
      <c r="CA63">
        <v>71</v>
      </c>
      <c r="CB63">
        <v>65</v>
      </c>
      <c r="CC63">
        <v>85</v>
      </c>
      <c r="CD63">
        <v>70</v>
      </c>
      <c r="CE63">
        <v>54</v>
      </c>
      <c r="CF63">
        <v>46</v>
      </c>
      <c r="CG63">
        <v>122</v>
      </c>
      <c r="CH63">
        <v>122</v>
      </c>
      <c r="CI63">
        <v>67</v>
      </c>
      <c r="CJ63">
        <v>92</v>
      </c>
      <c r="CK63">
        <v>46</v>
      </c>
      <c r="CL63">
        <v>71</v>
      </c>
      <c r="CM63">
        <v>80</v>
      </c>
      <c r="CN63">
        <v>105</v>
      </c>
      <c r="CO63">
        <v>113</v>
      </c>
      <c r="CP63">
        <v>10</v>
      </c>
      <c r="CQ63">
        <v>10</v>
      </c>
      <c r="CR63">
        <v>41</v>
      </c>
      <c r="CS63">
        <v>41</v>
      </c>
      <c r="CT63">
        <v>97</v>
      </c>
      <c r="CU63">
        <v>106</v>
      </c>
      <c r="CV63">
        <v>46</v>
      </c>
      <c r="CW63">
        <v>46</v>
      </c>
      <c r="CX63">
        <v>63</v>
      </c>
      <c r="CY63">
        <v>87</v>
      </c>
      <c r="CZ63">
        <v>65</v>
      </c>
      <c r="DA63">
        <v>65</v>
      </c>
      <c r="DB63">
        <v>85</v>
      </c>
      <c r="DC63">
        <v>44</v>
      </c>
      <c r="DD63">
        <v>67</v>
      </c>
      <c r="DE63">
        <v>48</v>
      </c>
      <c r="DF63">
        <v>113</v>
      </c>
      <c r="DG63">
        <v>63</v>
      </c>
      <c r="DH63">
        <v>63</v>
      </c>
      <c r="DI63">
        <v>113</v>
      </c>
      <c r="DJ63">
        <v>97</v>
      </c>
      <c r="DK63">
        <v>44</v>
      </c>
      <c r="DL63">
        <v>80</v>
      </c>
      <c r="DM63">
        <v>66</v>
      </c>
      <c r="DN63">
        <v>37</v>
      </c>
      <c r="DO63">
        <v>121</v>
      </c>
      <c r="DP63">
        <v>117</v>
      </c>
      <c r="DQ63">
        <v>60</v>
      </c>
      <c r="DR63">
        <v>87</v>
      </c>
      <c r="DS63">
        <v>93</v>
      </c>
      <c r="DT63">
        <v>63</v>
      </c>
      <c r="DU63">
        <v>63</v>
      </c>
      <c r="DV63">
        <v>101</v>
      </c>
      <c r="DW63">
        <v>101</v>
      </c>
      <c r="DX63">
        <v>67</v>
      </c>
      <c r="DY63">
        <v>87</v>
      </c>
      <c r="DZ63">
        <v>67</v>
      </c>
      <c r="EA63">
        <v>92</v>
      </c>
      <c r="EB63">
        <v>106</v>
      </c>
      <c r="EC63">
        <v>101</v>
      </c>
      <c r="ED63">
        <v>110</v>
      </c>
      <c r="EE63">
        <v>101</v>
      </c>
      <c r="EF63">
        <v>123</v>
      </c>
      <c r="EG63">
        <v>123</v>
      </c>
      <c r="EH63">
        <v>110</v>
      </c>
    </row>
    <row r="64" spans="1:138" x14ac:dyDescent="0.2">
      <c r="A64">
        <v>18</v>
      </c>
      <c r="B64">
        <v>18</v>
      </c>
      <c r="C64">
        <v>4</v>
      </c>
      <c r="D64">
        <v>11</v>
      </c>
      <c r="E64">
        <v>9</v>
      </c>
      <c r="F64">
        <v>32</v>
      </c>
      <c r="G64">
        <v>9</v>
      </c>
      <c r="H64">
        <v>96</v>
      </c>
      <c r="I64">
        <v>20</v>
      </c>
      <c r="J64">
        <v>32</v>
      </c>
      <c r="K64">
        <v>31</v>
      </c>
      <c r="L64">
        <v>29</v>
      </c>
      <c r="M64">
        <v>5</v>
      </c>
      <c r="N64">
        <v>96</v>
      </c>
      <c r="O64">
        <v>96</v>
      </c>
      <c r="P64">
        <v>11</v>
      </c>
      <c r="Q64">
        <v>29</v>
      </c>
      <c r="R64">
        <v>4</v>
      </c>
      <c r="S64">
        <v>29</v>
      </c>
      <c r="T64">
        <v>18</v>
      </c>
      <c r="U64">
        <v>95</v>
      </c>
      <c r="V64">
        <v>72</v>
      </c>
      <c r="W64">
        <v>13</v>
      </c>
      <c r="X64">
        <v>95</v>
      </c>
      <c r="Y64">
        <v>24</v>
      </c>
      <c r="Z64">
        <v>16</v>
      </c>
      <c r="AA64">
        <v>11</v>
      </c>
      <c r="AB64">
        <v>33</v>
      </c>
      <c r="AC64">
        <v>22</v>
      </c>
      <c r="AD64">
        <v>32</v>
      </c>
      <c r="AE64">
        <v>24</v>
      </c>
      <c r="AF64">
        <v>73</v>
      </c>
      <c r="AG64">
        <v>45</v>
      </c>
      <c r="AH64">
        <v>39</v>
      </c>
      <c r="AI64">
        <v>72</v>
      </c>
      <c r="AJ64">
        <v>36</v>
      </c>
      <c r="AK64">
        <v>11</v>
      </c>
      <c r="AL64">
        <v>103</v>
      </c>
      <c r="AM64">
        <v>79</v>
      </c>
      <c r="AN64">
        <v>7</v>
      </c>
      <c r="AO64">
        <v>73</v>
      </c>
      <c r="AP64">
        <v>33</v>
      </c>
      <c r="AQ64">
        <v>73</v>
      </c>
      <c r="AR64">
        <v>73</v>
      </c>
      <c r="AS64">
        <v>103</v>
      </c>
      <c r="AT64">
        <v>62</v>
      </c>
      <c r="AU64">
        <v>54</v>
      </c>
      <c r="AV64">
        <v>81</v>
      </c>
      <c r="AW64">
        <v>50</v>
      </c>
      <c r="AX64">
        <v>58</v>
      </c>
      <c r="AY64">
        <v>33</v>
      </c>
      <c r="AZ64">
        <v>39</v>
      </c>
      <c r="BA64">
        <v>72</v>
      </c>
      <c r="BB64">
        <v>23</v>
      </c>
      <c r="BC64">
        <v>21</v>
      </c>
      <c r="BD64">
        <v>89</v>
      </c>
      <c r="BE64">
        <v>89</v>
      </c>
      <c r="BF64">
        <v>78</v>
      </c>
      <c r="BG64">
        <v>89</v>
      </c>
      <c r="BH64">
        <v>39</v>
      </c>
      <c r="BI64">
        <v>74</v>
      </c>
      <c r="BJ64">
        <v>31</v>
      </c>
      <c r="BK64">
        <v>62</v>
      </c>
      <c r="BL64">
        <v>79</v>
      </c>
      <c r="BM64">
        <v>91</v>
      </c>
      <c r="BN64">
        <v>90</v>
      </c>
      <c r="BO64">
        <v>55</v>
      </c>
      <c r="BP64">
        <v>71</v>
      </c>
      <c r="BQ64">
        <v>66</v>
      </c>
      <c r="BR64">
        <v>33</v>
      </c>
      <c r="BS64">
        <v>56</v>
      </c>
      <c r="BT64">
        <v>28</v>
      </c>
      <c r="BU64">
        <v>95</v>
      </c>
      <c r="BV64">
        <v>72</v>
      </c>
      <c r="BW64">
        <v>28</v>
      </c>
      <c r="BX64">
        <v>28</v>
      </c>
      <c r="BY64">
        <v>40</v>
      </c>
      <c r="BZ64">
        <v>42</v>
      </c>
      <c r="CA64">
        <v>23</v>
      </c>
      <c r="CB64">
        <v>51</v>
      </c>
      <c r="CC64">
        <v>55</v>
      </c>
      <c r="CD64">
        <v>52</v>
      </c>
      <c r="CE64">
        <v>9</v>
      </c>
      <c r="CF64">
        <v>115</v>
      </c>
      <c r="CG64">
        <v>54</v>
      </c>
      <c r="CH64">
        <v>115</v>
      </c>
      <c r="CI64">
        <v>66</v>
      </c>
      <c r="CJ64">
        <v>79</v>
      </c>
      <c r="CK64">
        <v>116</v>
      </c>
      <c r="CL64">
        <v>20</v>
      </c>
      <c r="CM64">
        <v>78</v>
      </c>
      <c r="CN64">
        <v>22</v>
      </c>
      <c r="CO64">
        <v>69</v>
      </c>
      <c r="CP64">
        <v>42</v>
      </c>
      <c r="CQ64">
        <v>42</v>
      </c>
      <c r="CR64">
        <v>30</v>
      </c>
      <c r="CS64">
        <v>24</v>
      </c>
      <c r="CT64">
        <v>50</v>
      </c>
      <c r="CU64">
        <v>99</v>
      </c>
      <c r="CV64">
        <v>116</v>
      </c>
      <c r="CW64">
        <v>115</v>
      </c>
      <c r="CX64">
        <v>49</v>
      </c>
      <c r="CY64">
        <v>49</v>
      </c>
      <c r="CZ64">
        <v>51</v>
      </c>
      <c r="DA64">
        <v>59</v>
      </c>
      <c r="DB64">
        <v>58</v>
      </c>
      <c r="DC64">
        <v>74</v>
      </c>
      <c r="DD64">
        <v>66</v>
      </c>
      <c r="DE64">
        <v>41</v>
      </c>
      <c r="DF64">
        <v>27</v>
      </c>
      <c r="DG64">
        <v>64</v>
      </c>
      <c r="DH64">
        <v>49</v>
      </c>
      <c r="DI64">
        <v>69</v>
      </c>
      <c r="DJ64">
        <v>41</v>
      </c>
      <c r="DK64">
        <v>74</v>
      </c>
      <c r="DL64">
        <v>21</v>
      </c>
      <c r="DM64">
        <v>8</v>
      </c>
      <c r="DN64">
        <v>71</v>
      </c>
      <c r="DO64">
        <v>83</v>
      </c>
      <c r="DP64">
        <v>80</v>
      </c>
      <c r="DQ64">
        <v>70</v>
      </c>
      <c r="DR64">
        <v>105</v>
      </c>
      <c r="DS64">
        <v>40</v>
      </c>
      <c r="DT64">
        <v>64</v>
      </c>
      <c r="DU64">
        <v>64</v>
      </c>
      <c r="DV64">
        <v>65</v>
      </c>
      <c r="DW64">
        <v>83</v>
      </c>
      <c r="DX64">
        <v>80</v>
      </c>
      <c r="DY64">
        <v>105</v>
      </c>
      <c r="DZ64">
        <v>80</v>
      </c>
      <c r="EA64">
        <v>71</v>
      </c>
      <c r="EB64">
        <v>99</v>
      </c>
      <c r="EC64">
        <v>65</v>
      </c>
      <c r="ED64">
        <v>65</v>
      </c>
      <c r="EE64">
        <v>65</v>
      </c>
      <c r="EF64">
        <v>99</v>
      </c>
      <c r="EG64">
        <v>88</v>
      </c>
      <c r="EH64">
        <v>88</v>
      </c>
    </row>
    <row r="65" spans="1:138" x14ac:dyDescent="0.2">
      <c r="A65">
        <v>81</v>
      </c>
      <c r="B65">
        <v>40</v>
      </c>
      <c r="C65">
        <v>54</v>
      </c>
      <c r="D65">
        <v>42</v>
      </c>
      <c r="E65">
        <v>31</v>
      </c>
      <c r="F65">
        <v>27</v>
      </c>
      <c r="G65">
        <v>31</v>
      </c>
      <c r="H65">
        <v>71</v>
      </c>
      <c r="I65">
        <v>105</v>
      </c>
      <c r="J65">
        <v>69</v>
      </c>
      <c r="K65">
        <v>112</v>
      </c>
      <c r="L65">
        <v>41</v>
      </c>
      <c r="M65">
        <v>41</v>
      </c>
      <c r="N65">
        <v>71</v>
      </c>
      <c r="O65">
        <v>71</v>
      </c>
      <c r="P65">
        <v>40</v>
      </c>
      <c r="Q65">
        <v>50</v>
      </c>
      <c r="R65">
        <v>54</v>
      </c>
      <c r="S65">
        <v>50</v>
      </c>
      <c r="T65">
        <v>40</v>
      </c>
      <c r="U65">
        <v>74</v>
      </c>
      <c r="V65">
        <v>66</v>
      </c>
      <c r="W65">
        <v>49</v>
      </c>
      <c r="X65">
        <v>74</v>
      </c>
      <c r="Y65">
        <v>79</v>
      </c>
      <c r="Z65">
        <v>54</v>
      </c>
      <c r="AA65">
        <v>42</v>
      </c>
      <c r="AB65">
        <v>85</v>
      </c>
      <c r="AC65">
        <v>70</v>
      </c>
      <c r="AD65">
        <v>69</v>
      </c>
      <c r="AE65">
        <v>79</v>
      </c>
      <c r="AF65">
        <v>83</v>
      </c>
      <c r="AG65">
        <v>103</v>
      </c>
      <c r="AH65">
        <v>80</v>
      </c>
      <c r="AI65">
        <v>80</v>
      </c>
      <c r="AJ65">
        <v>42</v>
      </c>
      <c r="AK65">
        <v>42</v>
      </c>
      <c r="AL65">
        <v>44</v>
      </c>
      <c r="AM65">
        <v>63</v>
      </c>
      <c r="AN65">
        <v>64</v>
      </c>
      <c r="AO65">
        <v>65</v>
      </c>
      <c r="AP65">
        <v>83</v>
      </c>
      <c r="AQ65">
        <v>83</v>
      </c>
      <c r="AR65">
        <v>83</v>
      </c>
      <c r="AS65">
        <v>44</v>
      </c>
      <c r="AT65">
        <v>103</v>
      </c>
      <c r="AU65">
        <v>97</v>
      </c>
      <c r="AV65">
        <v>97</v>
      </c>
      <c r="AW65">
        <v>92</v>
      </c>
      <c r="AX65">
        <v>46</v>
      </c>
      <c r="AY65">
        <v>83</v>
      </c>
      <c r="AZ65">
        <v>80</v>
      </c>
      <c r="BA65">
        <v>66</v>
      </c>
      <c r="BB65">
        <v>105</v>
      </c>
      <c r="BC65">
        <v>65</v>
      </c>
      <c r="BD65">
        <v>99</v>
      </c>
      <c r="BE65">
        <v>99</v>
      </c>
      <c r="BF65">
        <v>99</v>
      </c>
      <c r="BG65">
        <v>70</v>
      </c>
      <c r="BH65">
        <v>70</v>
      </c>
      <c r="BI65">
        <v>67</v>
      </c>
      <c r="BJ65">
        <v>112</v>
      </c>
      <c r="BK65">
        <v>79</v>
      </c>
      <c r="BL65">
        <v>63</v>
      </c>
      <c r="BM65">
        <v>46</v>
      </c>
      <c r="BN65">
        <v>93</v>
      </c>
      <c r="BO65">
        <v>46</v>
      </c>
      <c r="BP65">
        <v>87</v>
      </c>
      <c r="BQ65">
        <v>106</v>
      </c>
      <c r="BR65">
        <v>85</v>
      </c>
      <c r="BS65">
        <v>122</v>
      </c>
      <c r="BT65">
        <v>85</v>
      </c>
      <c r="BU65">
        <v>74</v>
      </c>
      <c r="BV65">
        <v>66</v>
      </c>
      <c r="BW65">
        <v>46</v>
      </c>
      <c r="BX65">
        <v>46</v>
      </c>
      <c r="BY65">
        <v>113</v>
      </c>
      <c r="BZ65">
        <v>113</v>
      </c>
      <c r="CA65">
        <v>105</v>
      </c>
      <c r="CB65">
        <v>85</v>
      </c>
      <c r="CC65">
        <v>122</v>
      </c>
      <c r="CD65">
        <v>65</v>
      </c>
      <c r="CE65">
        <v>31</v>
      </c>
      <c r="CF65">
        <v>93</v>
      </c>
      <c r="CG65">
        <v>10</v>
      </c>
      <c r="CH65">
        <v>10</v>
      </c>
      <c r="CI65">
        <v>123</v>
      </c>
      <c r="CJ65">
        <v>63</v>
      </c>
      <c r="CK65">
        <v>76</v>
      </c>
      <c r="CL65">
        <v>49</v>
      </c>
      <c r="CM65">
        <v>88</v>
      </c>
      <c r="CN65">
        <v>70</v>
      </c>
      <c r="CO65">
        <v>37</v>
      </c>
      <c r="CP65">
        <v>113</v>
      </c>
      <c r="CQ65">
        <v>108</v>
      </c>
      <c r="CR65">
        <v>71</v>
      </c>
      <c r="CS65">
        <v>79</v>
      </c>
      <c r="CT65">
        <v>92</v>
      </c>
      <c r="CU65">
        <v>101</v>
      </c>
      <c r="CV65">
        <v>76</v>
      </c>
      <c r="CW65">
        <v>93</v>
      </c>
      <c r="CX65">
        <v>114</v>
      </c>
      <c r="CY65">
        <v>114</v>
      </c>
      <c r="CZ65">
        <v>85</v>
      </c>
      <c r="DA65">
        <v>85</v>
      </c>
      <c r="DB65">
        <v>46</v>
      </c>
      <c r="DC65">
        <v>67</v>
      </c>
      <c r="DD65">
        <v>106</v>
      </c>
      <c r="DE65">
        <v>92</v>
      </c>
      <c r="DF65">
        <v>44</v>
      </c>
      <c r="DG65">
        <v>67</v>
      </c>
      <c r="DH65">
        <v>117</v>
      </c>
      <c r="DI65">
        <v>37</v>
      </c>
      <c r="DJ65">
        <v>92</v>
      </c>
      <c r="DK65">
        <v>87</v>
      </c>
      <c r="DL65">
        <v>88</v>
      </c>
      <c r="DM65">
        <v>99</v>
      </c>
      <c r="DN65">
        <v>87</v>
      </c>
      <c r="DO65">
        <v>86</v>
      </c>
      <c r="DP65">
        <v>110</v>
      </c>
      <c r="DQ65">
        <v>101</v>
      </c>
      <c r="DR65">
        <v>60</v>
      </c>
      <c r="DS65">
        <v>48</v>
      </c>
      <c r="DT65">
        <v>67</v>
      </c>
      <c r="DU65">
        <v>67</v>
      </c>
      <c r="DV65">
        <v>86</v>
      </c>
      <c r="DW65">
        <v>86</v>
      </c>
      <c r="DX65">
        <v>123</v>
      </c>
      <c r="DY65">
        <v>60</v>
      </c>
      <c r="DZ65">
        <v>123</v>
      </c>
      <c r="EA65">
        <v>87</v>
      </c>
      <c r="EB65">
        <v>101</v>
      </c>
      <c r="EC65">
        <v>86</v>
      </c>
      <c r="ED65">
        <v>121</v>
      </c>
      <c r="EE65">
        <v>86</v>
      </c>
      <c r="EF65">
        <v>121</v>
      </c>
      <c r="EG65">
        <v>121</v>
      </c>
      <c r="EH65">
        <v>121</v>
      </c>
    </row>
    <row r="66" spans="1:138" x14ac:dyDescent="0.2">
      <c r="A66">
        <v>21</v>
      </c>
      <c r="B66">
        <v>21</v>
      </c>
      <c r="C66">
        <v>78</v>
      </c>
      <c r="D66">
        <v>73</v>
      </c>
      <c r="E66">
        <v>73</v>
      </c>
      <c r="F66">
        <v>28</v>
      </c>
      <c r="G66">
        <v>73</v>
      </c>
      <c r="H66">
        <v>55</v>
      </c>
      <c r="I66">
        <v>115</v>
      </c>
      <c r="J66">
        <v>51</v>
      </c>
      <c r="K66">
        <v>83</v>
      </c>
      <c r="L66">
        <v>33</v>
      </c>
      <c r="M66">
        <v>51</v>
      </c>
      <c r="N66">
        <v>56</v>
      </c>
      <c r="O66">
        <v>56</v>
      </c>
      <c r="P66">
        <v>21</v>
      </c>
      <c r="Q66">
        <v>33</v>
      </c>
      <c r="R66">
        <v>78</v>
      </c>
      <c r="S66">
        <v>33</v>
      </c>
      <c r="T66">
        <v>21</v>
      </c>
      <c r="U66">
        <v>56</v>
      </c>
      <c r="V66">
        <v>54</v>
      </c>
      <c r="W66">
        <v>90</v>
      </c>
      <c r="X66">
        <v>116</v>
      </c>
      <c r="Y66">
        <v>58</v>
      </c>
      <c r="Z66">
        <v>21</v>
      </c>
      <c r="AA66">
        <v>52</v>
      </c>
      <c r="AB66">
        <v>71</v>
      </c>
      <c r="AC66">
        <v>40</v>
      </c>
      <c r="AD66">
        <v>59</v>
      </c>
      <c r="AE66">
        <v>58</v>
      </c>
      <c r="AF66">
        <v>79</v>
      </c>
      <c r="AG66">
        <v>28</v>
      </c>
      <c r="AH66">
        <v>54</v>
      </c>
      <c r="AI66">
        <v>54</v>
      </c>
      <c r="AJ66">
        <v>73</v>
      </c>
      <c r="AK66">
        <v>73</v>
      </c>
      <c r="AL66">
        <v>46</v>
      </c>
      <c r="AM66">
        <v>46</v>
      </c>
      <c r="AN66">
        <v>90</v>
      </c>
      <c r="AO66">
        <v>103</v>
      </c>
      <c r="AP66">
        <v>79</v>
      </c>
      <c r="AQ66">
        <v>103</v>
      </c>
      <c r="AR66">
        <v>79</v>
      </c>
      <c r="AS66">
        <v>46</v>
      </c>
      <c r="AT66">
        <v>28</v>
      </c>
      <c r="AU66">
        <v>88</v>
      </c>
      <c r="AV66">
        <v>65</v>
      </c>
      <c r="AW66">
        <v>85</v>
      </c>
      <c r="AX66">
        <v>49</v>
      </c>
      <c r="AY66">
        <v>79</v>
      </c>
      <c r="AZ66">
        <v>81</v>
      </c>
      <c r="BA66">
        <v>54</v>
      </c>
      <c r="BB66">
        <v>115</v>
      </c>
      <c r="BC66">
        <v>69</v>
      </c>
      <c r="BD66">
        <v>42</v>
      </c>
      <c r="BE66">
        <v>31</v>
      </c>
      <c r="BF66">
        <v>50</v>
      </c>
      <c r="BG66">
        <v>42</v>
      </c>
      <c r="BH66">
        <v>40</v>
      </c>
      <c r="BI66">
        <v>122</v>
      </c>
      <c r="BJ66">
        <v>83</v>
      </c>
      <c r="BK66">
        <v>91</v>
      </c>
      <c r="BL66">
        <v>46</v>
      </c>
      <c r="BM66">
        <v>64</v>
      </c>
      <c r="BN66">
        <v>70</v>
      </c>
      <c r="BO66">
        <v>105</v>
      </c>
      <c r="BP66">
        <v>122</v>
      </c>
      <c r="BQ66">
        <v>10</v>
      </c>
      <c r="BR66">
        <v>79</v>
      </c>
      <c r="BS66">
        <v>66</v>
      </c>
      <c r="BT66">
        <v>74</v>
      </c>
      <c r="BU66">
        <v>116</v>
      </c>
      <c r="BV66">
        <v>54</v>
      </c>
      <c r="BW66">
        <v>74</v>
      </c>
      <c r="BX66">
        <v>64</v>
      </c>
      <c r="BY66">
        <v>65</v>
      </c>
      <c r="BZ66">
        <v>65</v>
      </c>
      <c r="CA66">
        <v>115</v>
      </c>
      <c r="CB66">
        <v>71</v>
      </c>
      <c r="CC66">
        <v>105</v>
      </c>
      <c r="CD66">
        <v>27</v>
      </c>
      <c r="CE66">
        <v>73</v>
      </c>
      <c r="CF66">
        <v>70</v>
      </c>
      <c r="CG66">
        <v>99</v>
      </c>
      <c r="CH66">
        <v>99</v>
      </c>
      <c r="CI66">
        <v>61</v>
      </c>
      <c r="CJ66">
        <v>46</v>
      </c>
      <c r="CK66">
        <v>80</v>
      </c>
      <c r="CL66">
        <v>115</v>
      </c>
      <c r="CM66">
        <v>50</v>
      </c>
      <c r="CN66">
        <v>42</v>
      </c>
      <c r="CO66">
        <v>85</v>
      </c>
      <c r="CP66">
        <v>65</v>
      </c>
      <c r="CQ66">
        <v>83</v>
      </c>
      <c r="CR66">
        <v>55</v>
      </c>
      <c r="CS66">
        <v>55</v>
      </c>
      <c r="CT66">
        <v>83</v>
      </c>
      <c r="CU66">
        <v>112</v>
      </c>
      <c r="CV66">
        <v>80</v>
      </c>
      <c r="CW66">
        <v>70</v>
      </c>
      <c r="CX66">
        <v>93</v>
      </c>
      <c r="CY66">
        <v>93</v>
      </c>
      <c r="CZ66">
        <v>71</v>
      </c>
      <c r="DA66">
        <v>74</v>
      </c>
      <c r="DB66">
        <v>49</v>
      </c>
      <c r="DC66">
        <v>76</v>
      </c>
      <c r="DD66">
        <v>10</v>
      </c>
      <c r="DE66">
        <v>85</v>
      </c>
      <c r="DF66">
        <v>85</v>
      </c>
      <c r="DG66">
        <v>93</v>
      </c>
      <c r="DH66">
        <v>93</v>
      </c>
      <c r="DI66">
        <v>85</v>
      </c>
      <c r="DJ66">
        <v>85</v>
      </c>
      <c r="DK66">
        <v>122</v>
      </c>
      <c r="DL66">
        <v>41</v>
      </c>
      <c r="DM66">
        <v>31</v>
      </c>
      <c r="DN66">
        <v>122</v>
      </c>
      <c r="DO66">
        <v>63</v>
      </c>
      <c r="DP66">
        <v>97</v>
      </c>
      <c r="DQ66">
        <v>113</v>
      </c>
      <c r="DR66">
        <v>93</v>
      </c>
      <c r="DS66">
        <v>65</v>
      </c>
      <c r="DT66">
        <v>76</v>
      </c>
      <c r="DU66">
        <v>76</v>
      </c>
      <c r="DV66">
        <v>44</v>
      </c>
      <c r="DW66">
        <v>44</v>
      </c>
      <c r="DX66">
        <v>97</v>
      </c>
      <c r="DY66">
        <v>10</v>
      </c>
      <c r="DZ66">
        <v>97</v>
      </c>
      <c r="EA66">
        <v>46</v>
      </c>
      <c r="EB66">
        <v>108</v>
      </c>
      <c r="EC66">
        <v>37</v>
      </c>
      <c r="ED66">
        <v>92</v>
      </c>
      <c r="EE66">
        <v>37</v>
      </c>
      <c r="EF66">
        <v>112</v>
      </c>
      <c r="EG66">
        <v>92</v>
      </c>
      <c r="EH66">
        <v>92</v>
      </c>
    </row>
    <row r="67" spans="1:138" x14ac:dyDescent="0.2">
      <c r="A67">
        <v>51</v>
      </c>
      <c r="B67">
        <v>59</v>
      </c>
      <c r="C67">
        <v>33</v>
      </c>
      <c r="D67">
        <v>28</v>
      </c>
      <c r="E67">
        <v>58</v>
      </c>
      <c r="F67">
        <v>116</v>
      </c>
      <c r="G67">
        <v>58</v>
      </c>
      <c r="H67">
        <v>54</v>
      </c>
      <c r="I67">
        <v>42</v>
      </c>
      <c r="J67">
        <v>56</v>
      </c>
      <c r="K67">
        <v>46</v>
      </c>
      <c r="L67">
        <v>55</v>
      </c>
      <c r="M67">
        <v>56</v>
      </c>
      <c r="N67">
        <v>54</v>
      </c>
      <c r="O67">
        <v>54</v>
      </c>
      <c r="P67">
        <v>28</v>
      </c>
      <c r="Q67">
        <v>55</v>
      </c>
      <c r="R67">
        <v>33</v>
      </c>
      <c r="S67">
        <v>55</v>
      </c>
      <c r="T67">
        <v>59</v>
      </c>
      <c r="U67">
        <v>54</v>
      </c>
      <c r="V67">
        <v>31</v>
      </c>
      <c r="W67">
        <v>40</v>
      </c>
      <c r="X67">
        <v>54</v>
      </c>
      <c r="Y67">
        <v>115</v>
      </c>
      <c r="Z67">
        <v>51</v>
      </c>
      <c r="AA67">
        <v>28</v>
      </c>
      <c r="AB67">
        <v>105</v>
      </c>
      <c r="AC67">
        <v>27</v>
      </c>
      <c r="AD67">
        <v>116</v>
      </c>
      <c r="AE67">
        <v>115</v>
      </c>
      <c r="AF67">
        <v>49</v>
      </c>
      <c r="AG67">
        <v>116</v>
      </c>
      <c r="AH67">
        <v>41</v>
      </c>
      <c r="AI67">
        <v>41</v>
      </c>
      <c r="AJ67">
        <v>91</v>
      </c>
      <c r="AK67">
        <v>91</v>
      </c>
      <c r="AL67">
        <v>76</v>
      </c>
      <c r="AM67">
        <v>93</v>
      </c>
      <c r="AN67">
        <v>40</v>
      </c>
      <c r="AO67">
        <v>64</v>
      </c>
      <c r="AP67">
        <v>49</v>
      </c>
      <c r="AQ67">
        <v>64</v>
      </c>
      <c r="AR67">
        <v>49</v>
      </c>
      <c r="AS67">
        <v>93</v>
      </c>
      <c r="AT67">
        <v>90</v>
      </c>
      <c r="AU67">
        <v>85</v>
      </c>
      <c r="AV67">
        <v>85</v>
      </c>
      <c r="AW67">
        <v>46</v>
      </c>
      <c r="AX67">
        <v>70</v>
      </c>
      <c r="AY67">
        <v>49</v>
      </c>
      <c r="AZ67">
        <v>69</v>
      </c>
      <c r="BA67">
        <v>50</v>
      </c>
      <c r="BB67">
        <v>31</v>
      </c>
      <c r="BC67">
        <v>74</v>
      </c>
      <c r="BD67">
        <v>79</v>
      </c>
      <c r="BE67">
        <v>79</v>
      </c>
      <c r="BF67">
        <v>79</v>
      </c>
      <c r="BG67">
        <v>103</v>
      </c>
      <c r="BH67">
        <v>69</v>
      </c>
      <c r="BI67">
        <v>97</v>
      </c>
      <c r="BJ67">
        <v>46</v>
      </c>
      <c r="BK67">
        <v>90</v>
      </c>
      <c r="BL67">
        <v>93</v>
      </c>
      <c r="BM67">
        <v>70</v>
      </c>
      <c r="BN67">
        <v>65</v>
      </c>
      <c r="BO67">
        <v>99</v>
      </c>
      <c r="BP67">
        <v>10</v>
      </c>
      <c r="BQ67">
        <v>112</v>
      </c>
      <c r="BR67">
        <v>105</v>
      </c>
      <c r="BS67">
        <v>99</v>
      </c>
      <c r="BT67">
        <v>80</v>
      </c>
      <c r="BU67">
        <v>54</v>
      </c>
      <c r="BV67">
        <v>50</v>
      </c>
      <c r="BW67">
        <v>80</v>
      </c>
      <c r="BX67">
        <v>80</v>
      </c>
      <c r="BY67">
        <v>85</v>
      </c>
      <c r="BZ67">
        <v>46</v>
      </c>
      <c r="CA67">
        <v>42</v>
      </c>
      <c r="CB67">
        <v>66</v>
      </c>
      <c r="CC67">
        <v>99</v>
      </c>
      <c r="CD67">
        <v>74</v>
      </c>
      <c r="CE67">
        <v>58</v>
      </c>
      <c r="CF67">
        <v>65</v>
      </c>
      <c r="CG67">
        <v>83</v>
      </c>
      <c r="CH67">
        <v>83</v>
      </c>
      <c r="CI67">
        <v>92</v>
      </c>
      <c r="CJ67">
        <v>93</v>
      </c>
      <c r="CK67">
        <v>65</v>
      </c>
      <c r="CL67">
        <v>42</v>
      </c>
      <c r="CM67">
        <v>71</v>
      </c>
      <c r="CN67">
        <v>103</v>
      </c>
      <c r="CO67">
        <v>122</v>
      </c>
      <c r="CP67">
        <v>46</v>
      </c>
      <c r="CQ67">
        <v>46</v>
      </c>
      <c r="CR67">
        <v>115</v>
      </c>
      <c r="CS67">
        <v>115</v>
      </c>
      <c r="CT67">
        <v>46</v>
      </c>
      <c r="CU67">
        <v>63</v>
      </c>
      <c r="CV67">
        <v>88</v>
      </c>
      <c r="CW67">
        <v>65</v>
      </c>
      <c r="CX67">
        <v>113</v>
      </c>
      <c r="CY67">
        <v>113</v>
      </c>
      <c r="CZ67">
        <v>66</v>
      </c>
      <c r="DA67">
        <v>66</v>
      </c>
      <c r="DB67">
        <v>70</v>
      </c>
      <c r="DC67">
        <v>97</v>
      </c>
      <c r="DD67">
        <v>92</v>
      </c>
      <c r="DE67">
        <v>122</v>
      </c>
      <c r="DF67">
        <v>76</v>
      </c>
      <c r="DG67">
        <v>48</v>
      </c>
      <c r="DH67">
        <v>113</v>
      </c>
      <c r="DI67">
        <v>122</v>
      </c>
      <c r="DJ67">
        <v>122</v>
      </c>
      <c r="DK67">
        <v>61</v>
      </c>
      <c r="DL67">
        <v>71</v>
      </c>
      <c r="DM67">
        <v>79</v>
      </c>
      <c r="DN67">
        <v>10</v>
      </c>
      <c r="DO67">
        <v>114</v>
      </c>
      <c r="DP67">
        <v>37</v>
      </c>
      <c r="DQ67">
        <v>44</v>
      </c>
      <c r="DR67">
        <v>108</v>
      </c>
      <c r="DS67">
        <v>85</v>
      </c>
      <c r="DT67">
        <v>97</v>
      </c>
      <c r="DU67">
        <v>97</v>
      </c>
      <c r="DV67">
        <v>67</v>
      </c>
      <c r="DW67">
        <v>67</v>
      </c>
      <c r="DX67">
        <v>92</v>
      </c>
      <c r="DY67">
        <v>112</v>
      </c>
      <c r="DZ67">
        <v>92</v>
      </c>
      <c r="EA67">
        <v>10</v>
      </c>
      <c r="EB67">
        <v>63</v>
      </c>
      <c r="EC67">
        <v>67</v>
      </c>
      <c r="ED67">
        <v>87</v>
      </c>
      <c r="EE67">
        <v>87</v>
      </c>
      <c r="EF67">
        <v>63</v>
      </c>
      <c r="EG67">
        <v>87</v>
      </c>
      <c r="EH67">
        <v>87</v>
      </c>
    </row>
    <row r="68" spans="1:138" x14ac:dyDescent="0.2">
      <c r="A68">
        <v>73</v>
      </c>
      <c r="B68">
        <v>73</v>
      </c>
      <c r="C68">
        <v>21</v>
      </c>
      <c r="D68">
        <v>33</v>
      </c>
      <c r="E68">
        <v>51</v>
      </c>
      <c r="F68">
        <v>58</v>
      </c>
      <c r="G68">
        <v>33</v>
      </c>
      <c r="H68">
        <v>116</v>
      </c>
      <c r="I68">
        <v>54</v>
      </c>
      <c r="J68">
        <v>28</v>
      </c>
      <c r="K68">
        <v>85</v>
      </c>
      <c r="L68">
        <v>28</v>
      </c>
      <c r="M68">
        <v>28</v>
      </c>
      <c r="N68">
        <v>116</v>
      </c>
      <c r="O68">
        <v>116</v>
      </c>
      <c r="P68">
        <v>73</v>
      </c>
      <c r="Q68">
        <v>51</v>
      </c>
      <c r="R68">
        <v>21</v>
      </c>
      <c r="S68">
        <v>59</v>
      </c>
      <c r="T68">
        <v>73</v>
      </c>
      <c r="U68">
        <v>90</v>
      </c>
      <c r="V68">
        <v>54</v>
      </c>
      <c r="W68">
        <v>115</v>
      </c>
      <c r="X68">
        <v>90</v>
      </c>
      <c r="Y68">
        <v>55</v>
      </c>
      <c r="Z68">
        <v>52</v>
      </c>
      <c r="AA68">
        <v>73</v>
      </c>
      <c r="AB68">
        <v>74</v>
      </c>
      <c r="AC68">
        <v>31</v>
      </c>
      <c r="AD68">
        <v>91</v>
      </c>
      <c r="AE68">
        <v>56</v>
      </c>
      <c r="AF68">
        <v>71</v>
      </c>
      <c r="AG68">
        <v>58</v>
      </c>
      <c r="AH68">
        <v>42</v>
      </c>
      <c r="AI68">
        <v>40</v>
      </c>
      <c r="AJ68">
        <v>33</v>
      </c>
      <c r="AK68">
        <v>33</v>
      </c>
      <c r="AL68">
        <v>46</v>
      </c>
      <c r="AM68">
        <v>122</v>
      </c>
      <c r="AN68">
        <v>115</v>
      </c>
      <c r="AO68">
        <v>79</v>
      </c>
      <c r="AP68">
        <v>71</v>
      </c>
      <c r="AQ68">
        <v>79</v>
      </c>
      <c r="AR68">
        <v>71</v>
      </c>
      <c r="AS68">
        <v>46</v>
      </c>
      <c r="AT68">
        <v>55</v>
      </c>
      <c r="AU68">
        <v>65</v>
      </c>
      <c r="AV68">
        <v>65</v>
      </c>
      <c r="AW68">
        <v>85</v>
      </c>
      <c r="AX68">
        <v>105</v>
      </c>
      <c r="AY68">
        <v>71</v>
      </c>
      <c r="AZ68">
        <v>42</v>
      </c>
      <c r="BA68">
        <v>81</v>
      </c>
      <c r="BB68">
        <v>54</v>
      </c>
      <c r="BC68">
        <v>79</v>
      </c>
      <c r="BD68">
        <v>50</v>
      </c>
      <c r="BE68">
        <v>41</v>
      </c>
      <c r="BF68">
        <v>69</v>
      </c>
      <c r="BG68">
        <v>50</v>
      </c>
      <c r="BH68">
        <v>42</v>
      </c>
      <c r="BI68">
        <v>93</v>
      </c>
      <c r="BJ68">
        <v>85</v>
      </c>
      <c r="BK68">
        <v>55</v>
      </c>
      <c r="BL68">
        <v>46</v>
      </c>
      <c r="BM68">
        <v>105</v>
      </c>
      <c r="BN68">
        <v>99</v>
      </c>
      <c r="BO68">
        <v>66</v>
      </c>
      <c r="BP68">
        <v>76</v>
      </c>
      <c r="BQ68">
        <v>97</v>
      </c>
      <c r="BR68">
        <v>74</v>
      </c>
      <c r="BS68">
        <v>80</v>
      </c>
      <c r="BT68">
        <v>49</v>
      </c>
      <c r="BU68">
        <v>115</v>
      </c>
      <c r="BV68">
        <v>40</v>
      </c>
      <c r="BW68">
        <v>49</v>
      </c>
      <c r="BX68">
        <v>49</v>
      </c>
      <c r="BY68">
        <v>83</v>
      </c>
      <c r="BZ68">
        <v>83</v>
      </c>
      <c r="CA68">
        <v>54</v>
      </c>
      <c r="CB68">
        <v>64</v>
      </c>
      <c r="CC68">
        <v>80</v>
      </c>
      <c r="CD68">
        <v>79</v>
      </c>
      <c r="CE68">
        <v>51</v>
      </c>
      <c r="CF68">
        <v>84</v>
      </c>
      <c r="CG68">
        <v>65</v>
      </c>
      <c r="CH68">
        <v>88</v>
      </c>
      <c r="CI68">
        <v>48</v>
      </c>
      <c r="CJ68">
        <v>122</v>
      </c>
      <c r="CK68">
        <v>70</v>
      </c>
      <c r="CL68">
        <v>54</v>
      </c>
      <c r="CM68">
        <v>69</v>
      </c>
      <c r="CN68">
        <v>31</v>
      </c>
      <c r="CO68">
        <v>46</v>
      </c>
      <c r="CP68">
        <v>83</v>
      </c>
      <c r="CQ68">
        <v>85</v>
      </c>
      <c r="CR68">
        <v>116</v>
      </c>
      <c r="CS68">
        <v>56</v>
      </c>
      <c r="CT68">
        <v>85</v>
      </c>
      <c r="CU68">
        <v>92</v>
      </c>
      <c r="CV68">
        <v>70</v>
      </c>
      <c r="CW68">
        <v>99</v>
      </c>
      <c r="CX68">
        <v>10</v>
      </c>
      <c r="CY68">
        <v>10</v>
      </c>
      <c r="CZ68">
        <v>74</v>
      </c>
      <c r="DA68">
        <v>64</v>
      </c>
      <c r="DB68">
        <v>66</v>
      </c>
      <c r="DC68">
        <v>107</v>
      </c>
      <c r="DD68">
        <v>97</v>
      </c>
      <c r="DE68">
        <v>46</v>
      </c>
      <c r="DF68">
        <v>46</v>
      </c>
      <c r="DG68">
        <v>93</v>
      </c>
      <c r="DH68">
        <v>10</v>
      </c>
      <c r="DI68">
        <v>46</v>
      </c>
      <c r="DJ68">
        <v>85</v>
      </c>
      <c r="DK68">
        <v>93</v>
      </c>
      <c r="DL68">
        <v>27</v>
      </c>
      <c r="DM68">
        <v>41</v>
      </c>
      <c r="DN68">
        <v>76</v>
      </c>
      <c r="DO68">
        <v>87</v>
      </c>
      <c r="DP68">
        <v>113</v>
      </c>
      <c r="DQ68">
        <v>92</v>
      </c>
      <c r="DR68">
        <v>61</v>
      </c>
      <c r="DS68">
        <v>83</v>
      </c>
      <c r="DT68">
        <v>93</v>
      </c>
      <c r="DU68">
        <v>93</v>
      </c>
      <c r="DV68">
        <v>63</v>
      </c>
      <c r="DW68">
        <v>63</v>
      </c>
      <c r="DX68">
        <v>113</v>
      </c>
      <c r="DY68">
        <v>97</v>
      </c>
      <c r="DZ68">
        <v>113</v>
      </c>
      <c r="EA68">
        <v>122</v>
      </c>
      <c r="EB68">
        <v>92</v>
      </c>
      <c r="EC68">
        <v>63</v>
      </c>
      <c r="ED68">
        <v>44</v>
      </c>
      <c r="EE68">
        <v>44</v>
      </c>
      <c r="EF68">
        <v>92</v>
      </c>
      <c r="EG68">
        <v>37</v>
      </c>
      <c r="EH68">
        <v>44</v>
      </c>
    </row>
    <row r="69" spans="1:138" x14ac:dyDescent="0.2">
      <c r="A69">
        <v>42</v>
      </c>
      <c r="B69">
        <v>31</v>
      </c>
      <c r="C69">
        <v>40</v>
      </c>
      <c r="D69">
        <v>50</v>
      </c>
      <c r="E69">
        <v>69</v>
      </c>
      <c r="F69">
        <v>79</v>
      </c>
      <c r="G69">
        <v>41</v>
      </c>
      <c r="H69">
        <v>64</v>
      </c>
      <c r="I69">
        <v>66</v>
      </c>
      <c r="J69">
        <v>79</v>
      </c>
      <c r="K69">
        <v>92</v>
      </c>
      <c r="L69">
        <v>103</v>
      </c>
      <c r="M69">
        <v>103</v>
      </c>
      <c r="N69">
        <v>64</v>
      </c>
      <c r="O69">
        <v>64</v>
      </c>
      <c r="P69">
        <v>31</v>
      </c>
      <c r="Q69">
        <v>69</v>
      </c>
      <c r="R69">
        <v>42</v>
      </c>
      <c r="S69">
        <v>27</v>
      </c>
      <c r="T69">
        <v>31</v>
      </c>
      <c r="U69">
        <v>49</v>
      </c>
      <c r="V69">
        <v>80</v>
      </c>
      <c r="W69">
        <v>66</v>
      </c>
      <c r="X69">
        <v>49</v>
      </c>
      <c r="Y69">
        <v>71</v>
      </c>
      <c r="Z69">
        <v>42</v>
      </c>
      <c r="AA69">
        <v>50</v>
      </c>
      <c r="AB69">
        <v>46</v>
      </c>
      <c r="AC69">
        <v>99</v>
      </c>
      <c r="AD69">
        <v>79</v>
      </c>
      <c r="AE69">
        <v>74</v>
      </c>
      <c r="AF69">
        <v>85</v>
      </c>
      <c r="AG69">
        <v>79</v>
      </c>
      <c r="AH69">
        <v>70</v>
      </c>
      <c r="AI69">
        <v>70</v>
      </c>
      <c r="AJ69">
        <v>41</v>
      </c>
      <c r="AK69">
        <v>41</v>
      </c>
      <c r="AL69">
        <v>63</v>
      </c>
      <c r="AM69">
        <v>87</v>
      </c>
      <c r="AN69">
        <v>105</v>
      </c>
      <c r="AO69">
        <v>85</v>
      </c>
      <c r="AP69">
        <v>85</v>
      </c>
      <c r="AQ69">
        <v>85</v>
      </c>
      <c r="AR69">
        <v>85</v>
      </c>
      <c r="AS69">
        <v>87</v>
      </c>
      <c r="AT69">
        <v>71</v>
      </c>
      <c r="AU69">
        <v>113</v>
      </c>
      <c r="AV69">
        <v>108</v>
      </c>
      <c r="AW69">
        <v>44</v>
      </c>
      <c r="AX69">
        <v>122</v>
      </c>
      <c r="AY69">
        <v>85</v>
      </c>
      <c r="AZ69">
        <v>99</v>
      </c>
      <c r="BA69">
        <v>70</v>
      </c>
      <c r="BB69">
        <v>80</v>
      </c>
      <c r="BC69">
        <v>83</v>
      </c>
      <c r="BD69">
        <v>88</v>
      </c>
      <c r="BE69">
        <v>65</v>
      </c>
      <c r="BF69">
        <v>65</v>
      </c>
      <c r="BG69">
        <v>88</v>
      </c>
      <c r="BH69">
        <v>99</v>
      </c>
      <c r="BI69">
        <v>114</v>
      </c>
      <c r="BJ69">
        <v>37</v>
      </c>
      <c r="BK69">
        <v>71</v>
      </c>
      <c r="BL69">
        <v>87</v>
      </c>
      <c r="BM69">
        <v>122</v>
      </c>
      <c r="BN69">
        <v>10</v>
      </c>
      <c r="BO69">
        <v>76</v>
      </c>
      <c r="BP69">
        <v>67</v>
      </c>
      <c r="BQ69">
        <v>110</v>
      </c>
      <c r="BR69">
        <v>85</v>
      </c>
      <c r="BS69">
        <v>93</v>
      </c>
      <c r="BT69">
        <v>46</v>
      </c>
      <c r="BU69">
        <v>49</v>
      </c>
      <c r="BV69">
        <v>70</v>
      </c>
      <c r="BW69">
        <v>46</v>
      </c>
      <c r="BX69">
        <v>46</v>
      </c>
      <c r="BY69">
        <v>112</v>
      </c>
      <c r="BZ69">
        <v>92</v>
      </c>
      <c r="CA69">
        <v>80</v>
      </c>
      <c r="CB69">
        <v>46</v>
      </c>
      <c r="CC69">
        <v>76</v>
      </c>
      <c r="CD69">
        <v>83</v>
      </c>
      <c r="CE69">
        <v>69</v>
      </c>
      <c r="CF69">
        <v>61</v>
      </c>
      <c r="CG69">
        <v>48</v>
      </c>
      <c r="CH69">
        <v>97</v>
      </c>
      <c r="CI69">
        <v>101</v>
      </c>
      <c r="CJ69">
        <v>67</v>
      </c>
      <c r="CK69">
        <v>68</v>
      </c>
      <c r="CL69">
        <v>66</v>
      </c>
      <c r="CM69">
        <v>65</v>
      </c>
      <c r="CN69">
        <v>99</v>
      </c>
      <c r="CO69">
        <v>63</v>
      </c>
      <c r="CP69">
        <v>92</v>
      </c>
      <c r="CQ69">
        <v>92</v>
      </c>
      <c r="CR69">
        <v>74</v>
      </c>
      <c r="CS69">
        <v>74</v>
      </c>
      <c r="CT69">
        <v>37</v>
      </c>
      <c r="CU69">
        <v>121</v>
      </c>
      <c r="CV69">
        <v>93</v>
      </c>
      <c r="CW69">
        <v>10</v>
      </c>
      <c r="CX69">
        <v>106</v>
      </c>
      <c r="CY69">
        <v>123</v>
      </c>
      <c r="CZ69">
        <v>46</v>
      </c>
      <c r="DA69">
        <v>46</v>
      </c>
      <c r="DB69">
        <v>122</v>
      </c>
      <c r="DC69">
        <v>114</v>
      </c>
      <c r="DD69">
        <v>110</v>
      </c>
      <c r="DE69">
        <v>44</v>
      </c>
      <c r="DF69">
        <v>63</v>
      </c>
      <c r="DG69">
        <v>60</v>
      </c>
      <c r="DH69">
        <v>106</v>
      </c>
      <c r="DI69">
        <v>63</v>
      </c>
      <c r="DJ69">
        <v>44</v>
      </c>
      <c r="DK69">
        <v>117</v>
      </c>
      <c r="DL69">
        <v>65</v>
      </c>
      <c r="DM69">
        <v>65</v>
      </c>
      <c r="DN69">
        <v>67</v>
      </c>
      <c r="DO69">
        <v>119</v>
      </c>
      <c r="DP69">
        <v>101</v>
      </c>
      <c r="DQ69">
        <v>121</v>
      </c>
      <c r="DR69">
        <v>123</v>
      </c>
      <c r="DS69">
        <v>112</v>
      </c>
      <c r="DT69">
        <v>60</v>
      </c>
      <c r="DU69">
        <v>114</v>
      </c>
      <c r="DV69">
        <v>86</v>
      </c>
      <c r="DW69">
        <v>119</v>
      </c>
      <c r="DX69">
        <v>101</v>
      </c>
      <c r="DY69">
        <v>123</v>
      </c>
      <c r="DZ69">
        <v>101</v>
      </c>
      <c r="EA69">
        <v>67</v>
      </c>
      <c r="EB69">
        <v>121</v>
      </c>
      <c r="EC69">
        <v>86</v>
      </c>
      <c r="ED69">
        <v>86</v>
      </c>
      <c r="EE69">
        <v>86</v>
      </c>
      <c r="EF69">
        <v>86</v>
      </c>
      <c r="EG69">
        <v>86</v>
      </c>
      <c r="EH69">
        <v>86</v>
      </c>
    </row>
    <row r="70" spans="1:138" x14ac:dyDescent="0.2">
      <c r="A70">
        <v>79</v>
      </c>
      <c r="B70">
        <v>79</v>
      </c>
      <c r="C70">
        <v>27</v>
      </c>
      <c r="D70">
        <v>71</v>
      </c>
      <c r="E70">
        <v>74</v>
      </c>
      <c r="F70">
        <v>49</v>
      </c>
      <c r="G70">
        <v>71</v>
      </c>
      <c r="H70">
        <v>80</v>
      </c>
      <c r="I70">
        <v>88</v>
      </c>
      <c r="J70">
        <v>49</v>
      </c>
      <c r="K70">
        <v>87</v>
      </c>
      <c r="L70">
        <v>64</v>
      </c>
      <c r="M70">
        <v>64</v>
      </c>
      <c r="N70">
        <v>70</v>
      </c>
      <c r="O70">
        <v>70</v>
      </c>
      <c r="P70">
        <v>79</v>
      </c>
      <c r="Q70">
        <v>74</v>
      </c>
      <c r="R70">
        <v>103</v>
      </c>
      <c r="S70">
        <v>74</v>
      </c>
      <c r="T70">
        <v>79</v>
      </c>
      <c r="U70">
        <v>70</v>
      </c>
      <c r="V70">
        <v>65</v>
      </c>
      <c r="W70">
        <v>99</v>
      </c>
      <c r="X70">
        <v>70</v>
      </c>
      <c r="Y70">
        <v>66</v>
      </c>
      <c r="Z70">
        <v>103</v>
      </c>
      <c r="AA70">
        <v>79</v>
      </c>
      <c r="AB70">
        <v>76</v>
      </c>
      <c r="AC70">
        <v>83</v>
      </c>
      <c r="AD70">
        <v>49</v>
      </c>
      <c r="AE70">
        <v>66</v>
      </c>
      <c r="AF70">
        <v>122</v>
      </c>
      <c r="AG70">
        <v>105</v>
      </c>
      <c r="AH70">
        <v>83</v>
      </c>
      <c r="AI70">
        <v>65</v>
      </c>
      <c r="AJ70">
        <v>71</v>
      </c>
      <c r="AK70">
        <v>71</v>
      </c>
      <c r="AL70">
        <v>60</v>
      </c>
      <c r="AM70">
        <v>123</v>
      </c>
      <c r="AN70">
        <v>99</v>
      </c>
      <c r="AO70">
        <v>46</v>
      </c>
      <c r="AP70">
        <v>122</v>
      </c>
      <c r="AQ70">
        <v>122</v>
      </c>
      <c r="AR70">
        <v>122</v>
      </c>
      <c r="AS70">
        <v>60</v>
      </c>
      <c r="AT70">
        <v>105</v>
      </c>
      <c r="AU70">
        <v>44</v>
      </c>
      <c r="AV70">
        <v>63</v>
      </c>
      <c r="AW70">
        <v>67</v>
      </c>
      <c r="AX70">
        <v>10</v>
      </c>
      <c r="AY70">
        <v>122</v>
      </c>
      <c r="AZ70">
        <v>83</v>
      </c>
      <c r="BA70">
        <v>65</v>
      </c>
      <c r="BB70">
        <v>65</v>
      </c>
      <c r="BC70">
        <v>46</v>
      </c>
      <c r="BD70">
        <v>85</v>
      </c>
      <c r="BE70">
        <v>85</v>
      </c>
      <c r="BF70">
        <v>85</v>
      </c>
      <c r="BG70">
        <v>85</v>
      </c>
      <c r="BH70">
        <v>83</v>
      </c>
      <c r="BI70">
        <v>101</v>
      </c>
      <c r="BJ70">
        <v>87</v>
      </c>
      <c r="BK70">
        <v>66</v>
      </c>
      <c r="BL70">
        <v>106</v>
      </c>
      <c r="BM70">
        <v>10</v>
      </c>
      <c r="BN70">
        <v>112</v>
      </c>
      <c r="BO70">
        <v>97</v>
      </c>
      <c r="BP70">
        <v>110</v>
      </c>
      <c r="BQ70">
        <v>68</v>
      </c>
      <c r="BR70">
        <v>76</v>
      </c>
      <c r="BS70">
        <v>48</v>
      </c>
      <c r="BT70">
        <v>93</v>
      </c>
      <c r="BU70">
        <v>70</v>
      </c>
      <c r="BV70">
        <v>65</v>
      </c>
      <c r="BW70">
        <v>93</v>
      </c>
      <c r="BX70">
        <v>10</v>
      </c>
      <c r="BY70">
        <v>63</v>
      </c>
      <c r="BZ70">
        <v>63</v>
      </c>
      <c r="CA70">
        <v>88</v>
      </c>
      <c r="CB70">
        <v>93</v>
      </c>
      <c r="CC70">
        <v>97</v>
      </c>
      <c r="CD70">
        <v>46</v>
      </c>
      <c r="CE70">
        <v>74</v>
      </c>
      <c r="CF70">
        <v>92</v>
      </c>
      <c r="CG70">
        <v>37</v>
      </c>
      <c r="CH70">
        <v>92</v>
      </c>
      <c r="CI70">
        <v>86</v>
      </c>
      <c r="CJ70">
        <v>123</v>
      </c>
      <c r="CK70">
        <v>108</v>
      </c>
      <c r="CL70">
        <v>88</v>
      </c>
      <c r="CM70">
        <v>46</v>
      </c>
      <c r="CN70">
        <v>85</v>
      </c>
      <c r="CO70">
        <v>114</v>
      </c>
      <c r="CP70">
        <v>87</v>
      </c>
      <c r="CQ70">
        <v>87</v>
      </c>
      <c r="CR70">
        <v>80</v>
      </c>
      <c r="CS70">
        <v>80</v>
      </c>
      <c r="CT70">
        <v>67</v>
      </c>
      <c r="CU70">
        <v>119</v>
      </c>
      <c r="CV70">
        <v>113</v>
      </c>
      <c r="CW70">
        <v>92</v>
      </c>
      <c r="CX70">
        <v>121</v>
      </c>
      <c r="CY70">
        <v>121</v>
      </c>
      <c r="CZ70">
        <v>93</v>
      </c>
      <c r="DA70">
        <v>93</v>
      </c>
      <c r="DB70">
        <v>61</v>
      </c>
      <c r="DC70">
        <v>101</v>
      </c>
      <c r="DD70">
        <v>86</v>
      </c>
      <c r="DE70">
        <v>67</v>
      </c>
      <c r="DF70">
        <v>114</v>
      </c>
      <c r="DG70">
        <v>101</v>
      </c>
      <c r="DH70">
        <v>121</v>
      </c>
      <c r="DI70">
        <v>117</v>
      </c>
      <c r="DJ70">
        <v>67</v>
      </c>
      <c r="DK70">
        <v>101</v>
      </c>
      <c r="DL70">
        <v>46</v>
      </c>
      <c r="DM70">
        <v>85</v>
      </c>
      <c r="DN70">
        <v>110</v>
      </c>
      <c r="DO70">
        <v>98</v>
      </c>
      <c r="DP70">
        <v>86</v>
      </c>
      <c r="DQ70">
        <v>119</v>
      </c>
      <c r="DR70">
        <v>121</v>
      </c>
      <c r="DS70">
        <v>63</v>
      </c>
      <c r="DT70">
        <v>101</v>
      </c>
      <c r="DU70">
        <v>101</v>
      </c>
      <c r="DV70">
        <v>120</v>
      </c>
      <c r="DW70">
        <v>98</v>
      </c>
      <c r="DX70">
        <v>86</v>
      </c>
      <c r="DY70">
        <v>121</v>
      </c>
      <c r="DZ70">
        <v>86</v>
      </c>
      <c r="EA70">
        <v>123</v>
      </c>
      <c r="EB70">
        <v>119</v>
      </c>
      <c r="EC70">
        <v>120</v>
      </c>
      <c r="ED70">
        <v>120</v>
      </c>
      <c r="EE70">
        <v>120</v>
      </c>
      <c r="EF70">
        <v>119</v>
      </c>
      <c r="EG70">
        <v>120</v>
      </c>
      <c r="EH70">
        <v>120</v>
      </c>
    </row>
    <row r="71" spans="1:138" x14ac:dyDescent="0.2">
      <c r="A71">
        <v>22</v>
      </c>
      <c r="B71">
        <v>89</v>
      </c>
      <c r="C71">
        <v>39</v>
      </c>
      <c r="D71">
        <v>8</v>
      </c>
      <c r="E71">
        <v>21</v>
      </c>
      <c r="F71">
        <v>73</v>
      </c>
      <c r="G71">
        <v>78</v>
      </c>
      <c r="H71">
        <v>28</v>
      </c>
      <c r="I71">
        <v>56</v>
      </c>
      <c r="J71">
        <v>73</v>
      </c>
      <c r="K71">
        <v>88</v>
      </c>
      <c r="L71">
        <v>21</v>
      </c>
      <c r="M71">
        <v>52</v>
      </c>
      <c r="N71">
        <v>28</v>
      </c>
      <c r="O71">
        <v>28</v>
      </c>
      <c r="P71">
        <v>89</v>
      </c>
      <c r="Q71">
        <v>21</v>
      </c>
      <c r="R71">
        <v>39</v>
      </c>
      <c r="S71">
        <v>21</v>
      </c>
      <c r="T71">
        <v>89</v>
      </c>
      <c r="U71">
        <v>28</v>
      </c>
      <c r="V71">
        <v>116</v>
      </c>
      <c r="W71">
        <v>55</v>
      </c>
      <c r="X71">
        <v>91</v>
      </c>
      <c r="Y71">
        <v>33</v>
      </c>
      <c r="Z71">
        <v>22</v>
      </c>
      <c r="AA71">
        <v>89</v>
      </c>
      <c r="AB71">
        <v>69</v>
      </c>
      <c r="AC71">
        <v>115</v>
      </c>
      <c r="AD71">
        <v>73</v>
      </c>
      <c r="AE71">
        <v>51</v>
      </c>
      <c r="AF71">
        <v>50</v>
      </c>
      <c r="AG71">
        <v>73</v>
      </c>
      <c r="AH71">
        <v>115</v>
      </c>
      <c r="AI71">
        <v>90</v>
      </c>
      <c r="AJ71">
        <v>78</v>
      </c>
      <c r="AK71">
        <v>78</v>
      </c>
      <c r="AL71">
        <v>83</v>
      </c>
      <c r="AM71">
        <v>85</v>
      </c>
      <c r="AN71">
        <v>55</v>
      </c>
      <c r="AO71">
        <v>31</v>
      </c>
      <c r="AP71">
        <v>41</v>
      </c>
      <c r="AQ71">
        <v>50</v>
      </c>
      <c r="AR71">
        <v>41</v>
      </c>
      <c r="AS71">
        <v>83</v>
      </c>
      <c r="AT71">
        <v>33</v>
      </c>
      <c r="AU71">
        <v>70</v>
      </c>
      <c r="AV71">
        <v>70</v>
      </c>
      <c r="AW71">
        <v>65</v>
      </c>
      <c r="AX71">
        <v>71</v>
      </c>
      <c r="AY71">
        <v>41</v>
      </c>
      <c r="AZ71">
        <v>115</v>
      </c>
      <c r="BA71">
        <v>116</v>
      </c>
      <c r="BB71">
        <v>116</v>
      </c>
      <c r="BC71">
        <v>42</v>
      </c>
      <c r="BD71">
        <v>54</v>
      </c>
      <c r="BE71">
        <v>54</v>
      </c>
      <c r="BF71">
        <v>81</v>
      </c>
      <c r="BG71">
        <v>54</v>
      </c>
      <c r="BH71">
        <v>115</v>
      </c>
      <c r="BI71">
        <v>46</v>
      </c>
      <c r="BJ71">
        <v>88</v>
      </c>
      <c r="BK71">
        <v>33</v>
      </c>
      <c r="BL71">
        <v>85</v>
      </c>
      <c r="BM71">
        <v>79</v>
      </c>
      <c r="BN71">
        <v>105</v>
      </c>
      <c r="BO71">
        <v>74</v>
      </c>
      <c r="BP71">
        <v>85</v>
      </c>
      <c r="BQ71">
        <v>76</v>
      </c>
      <c r="BR71">
        <v>69</v>
      </c>
      <c r="BS71">
        <v>74</v>
      </c>
      <c r="BT71">
        <v>79</v>
      </c>
      <c r="BU71">
        <v>58</v>
      </c>
      <c r="BV71">
        <v>90</v>
      </c>
      <c r="BW71">
        <v>79</v>
      </c>
      <c r="BX71">
        <v>79</v>
      </c>
      <c r="BY71">
        <v>99</v>
      </c>
      <c r="BZ71">
        <v>99</v>
      </c>
      <c r="CA71">
        <v>56</v>
      </c>
      <c r="CB71">
        <v>103</v>
      </c>
      <c r="CC71">
        <v>74</v>
      </c>
      <c r="CD71">
        <v>31</v>
      </c>
      <c r="CE71">
        <v>78</v>
      </c>
      <c r="CF71">
        <v>66</v>
      </c>
      <c r="CG71">
        <v>80</v>
      </c>
      <c r="CH71">
        <v>66</v>
      </c>
      <c r="CI71">
        <v>93</v>
      </c>
      <c r="CJ71">
        <v>85</v>
      </c>
      <c r="CK71">
        <v>49</v>
      </c>
      <c r="CL71">
        <v>56</v>
      </c>
      <c r="CM71">
        <v>40</v>
      </c>
      <c r="CN71">
        <v>54</v>
      </c>
      <c r="CO71">
        <v>83</v>
      </c>
      <c r="CP71">
        <v>99</v>
      </c>
      <c r="CQ71">
        <v>99</v>
      </c>
      <c r="CR71">
        <v>59</v>
      </c>
      <c r="CS71">
        <v>51</v>
      </c>
      <c r="CT71">
        <v>65</v>
      </c>
      <c r="CU71">
        <v>97</v>
      </c>
      <c r="CV71">
        <v>49</v>
      </c>
      <c r="CW71">
        <v>105</v>
      </c>
      <c r="CX71">
        <v>122</v>
      </c>
      <c r="CY71">
        <v>122</v>
      </c>
      <c r="CZ71">
        <v>27</v>
      </c>
      <c r="DA71">
        <v>103</v>
      </c>
      <c r="DB71">
        <v>71</v>
      </c>
      <c r="DC71">
        <v>46</v>
      </c>
      <c r="DD71">
        <v>76</v>
      </c>
      <c r="DE71">
        <v>109</v>
      </c>
      <c r="DF71">
        <v>83</v>
      </c>
      <c r="DG71">
        <v>46</v>
      </c>
      <c r="DH71">
        <v>46</v>
      </c>
      <c r="DI71">
        <v>65</v>
      </c>
      <c r="DJ71">
        <v>65</v>
      </c>
      <c r="DK71">
        <v>46</v>
      </c>
      <c r="DL71">
        <v>40</v>
      </c>
      <c r="DM71">
        <v>54</v>
      </c>
      <c r="DN71">
        <v>46</v>
      </c>
      <c r="DO71">
        <v>92</v>
      </c>
      <c r="DP71">
        <v>93</v>
      </c>
      <c r="DQ71">
        <v>10</v>
      </c>
      <c r="DR71">
        <v>122</v>
      </c>
      <c r="DS71">
        <v>70</v>
      </c>
      <c r="DT71">
        <v>46</v>
      </c>
      <c r="DU71">
        <v>46</v>
      </c>
      <c r="DV71">
        <v>112</v>
      </c>
      <c r="DW71">
        <v>92</v>
      </c>
      <c r="DX71">
        <v>93</v>
      </c>
      <c r="DY71">
        <v>122</v>
      </c>
      <c r="DZ71">
        <v>93</v>
      </c>
      <c r="EA71">
        <v>85</v>
      </c>
      <c r="EB71">
        <v>61</v>
      </c>
      <c r="EC71">
        <v>108</v>
      </c>
      <c r="ED71">
        <v>113</v>
      </c>
      <c r="EE71">
        <v>113</v>
      </c>
      <c r="EF71">
        <v>97</v>
      </c>
      <c r="EG71">
        <v>48</v>
      </c>
      <c r="EH71">
        <v>113</v>
      </c>
    </row>
    <row r="72" spans="1:138" x14ac:dyDescent="0.2">
      <c r="A72">
        <v>73</v>
      </c>
      <c r="B72">
        <v>73</v>
      </c>
      <c r="C72">
        <v>52</v>
      </c>
      <c r="D72">
        <v>33</v>
      </c>
      <c r="E72">
        <v>59</v>
      </c>
      <c r="F72">
        <v>55</v>
      </c>
      <c r="G72">
        <v>51</v>
      </c>
      <c r="H72">
        <v>90</v>
      </c>
      <c r="I72">
        <v>54</v>
      </c>
      <c r="J72">
        <v>58</v>
      </c>
      <c r="K72">
        <v>85</v>
      </c>
      <c r="L72">
        <v>28</v>
      </c>
      <c r="M72">
        <v>91</v>
      </c>
      <c r="N72">
        <v>90</v>
      </c>
      <c r="O72">
        <v>90</v>
      </c>
      <c r="P72">
        <v>33</v>
      </c>
      <c r="Q72">
        <v>28</v>
      </c>
      <c r="R72">
        <v>73</v>
      </c>
      <c r="S72">
        <v>28</v>
      </c>
      <c r="T72">
        <v>33</v>
      </c>
      <c r="U72">
        <v>115</v>
      </c>
      <c r="V72">
        <v>40</v>
      </c>
      <c r="W72">
        <v>54</v>
      </c>
      <c r="X72">
        <v>115</v>
      </c>
      <c r="Y72">
        <v>56</v>
      </c>
      <c r="Z72">
        <v>73</v>
      </c>
      <c r="AA72">
        <v>33</v>
      </c>
      <c r="AB72">
        <v>64</v>
      </c>
      <c r="AC72">
        <v>50</v>
      </c>
      <c r="AD72">
        <v>58</v>
      </c>
      <c r="AE72">
        <v>116</v>
      </c>
      <c r="AF72">
        <v>71</v>
      </c>
      <c r="AG72">
        <v>55</v>
      </c>
      <c r="AH72">
        <v>42</v>
      </c>
      <c r="AI72">
        <v>42</v>
      </c>
      <c r="AJ72">
        <v>51</v>
      </c>
      <c r="AK72">
        <v>51</v>
      </c>
      <c r="AL72">
        <v>127</v>
      </c>
      <c r="AM72">
        <v>122</v>
      </c>
      <c r="AN72">
        <v>54</v>
      </c>
      <c r="AO72">
        <v>71</v>
      </c>
      <c r="AP72">
        <v>74</v>
      </c>
      <c r="AQ72">
        <v>71</v>
      </c>
      <c r="AR72">
        <v>74</v>
      </c>
      <c r="AS72">
        <v>122</v>
      </c>
      <c r="AT72">
        <v>55</v>
      </c>
      <c r="AU72">
        <v>83</v>
      </c>
      <c r="AV72">
        <v>83</v>
      </c>
      <c r="AW72">
        <v>46</v>
      </c>
      <c r="AX72">
        <v>66</v>
      </c>
      <c r="AY72">
        <v>74</v>
      </c>
      <c r="AZ72">
        <v>31</v>
      </c>
      <c r="BA72">
        <v>40</v>
      </c>
      <c r="BB72">
        <v>81</v>
      </c>
      <c r="BC72">
        <v>79</v>
      </c>
      <c r="BD72">
        <v>41</v>
      </c>
      <c r="BE72">
        <v>69</v>
      </c>
      <c r="BF72">
        <v>27</v>
      </c>
      <c r="BG72">
        <v>41</v>
      </c>
      <c r="BH72">
        <v>31</v>
      </c>
      <c r="BI72">
        <v>93</v>
      </c>
      <c r="BJ72">
        <v>85</v>
      </c>
      <c r="BK72">
        <v>56</v>
      </c>
      <c r="BL72">
        <v>122</v>
      </c>
      <c r="BM72">
        <v>66</v>
      </c>
      <c r="BN72">
        <v>99</v>
      </c>
      <c r="BO72">
        <v>80</v>
      </c>
      <c r="BP72">
        <v>93</v>
      </c>
      <c r="BQ72">
        <v>48</v>
      </c>
      <c r="BR72">
        <v>74</v>
      </c>
      <c r="BS72">
        <v>70</v>
      </c>
      <c r="BT72">
        <v>49</v>
      </c>
      <c r="BU72">
        <v>115</v>
      </c>
      <c r="BV72">
        <v>42</v>
      </c>
      <c r="BW72">
        <v>75</v>
      </c>
      <c r="BX72">
        <v>105</v>
      </c>
      <c r="BY72">
        <v>83</v>
      </c>
      <c r="BZ72">
        <v>85</v>
      </c>
      <c r="CA72">
        <v>54</v>
      </c>
      <c r="CB72">
        <v>49</v>
      </c>
      <c r="CC72">
        <v>80</v>
      </c>
      <c r="CD72">
        <v>79</v>
      </c>
      <c r="CE72">
        <v>59</v>
      </c>
      <c r="CF72">
        <v>88</v>
      </c>
      <c r="CG72">
        <v>65</v>
      </c>
      <c r="CH72">
        <v>65</v>
      </c>
      <c r="CI72">
        <v>113</v>
      </c>
      <c r="CJ72">
        <v>76</v>
      </c>
      <c r="CK72">
        <v>99</v>
      </c>
      <c r="CL72">
        <v>54</v>
      </c>
      <c r="CM72">
        <v>103</v>
      </c>
      <c r="CN72">
        <v>50</v>
      </c>
      <c r="CO72">
        <v>46</v>
      </c>
      <c r="CP72">
        <v>85</v>
      </c>
      <c r="CQ72">
        <v>85</v>
      </c>
      <c r="CR72">
        <v>116</v>
      </c>
      <c r="CS72">
        <v>116</v>
      </c>
      <c r="CT72">
        <v>85</v>
      </c>
      <c r="CU72">
        <v>37</v>
      </c>
      <c r="CV72">
        <v>70</v>
      </c>
      <c r="CW72">
        <v>99</v>
      </c>
      <c r="CX72">
        <v>61</v>
      </c>
      <c r="CY72">
        <v>97</v>
      </c>
      <c r="CZ72">
        <v>64</v>
      </c>
      <c r="DA72">
        <v>49</v>
      </c>
      <c r="DB72">
        <v>66</v>
      </c>
      <c r="DC72">
        <v>93</v>
      </c>
      <c r="DD72">
        <v>113</v>
      </c>
      <c r="DE72">
        <v>46</v>
      </c>
      <c r="DF72">
        <v>46</v>
      </c>
      <c r="DG72">
        <v>10</v>
      </c>
      <c r="DH72">
        <v>10</v>
      </c>
      <c r="DI72">
        <v>46</v>
      </c>
      <c r="DJ72">
        <v>46</v>
      </c>
      <c r="DK72">
        <v>93</v>
      </c>
      <c r="DL72">
        <v>103</v>
      </c>
      <c r="DM72">
        <v>69</v>
      </c>
      <c r="DN72">
        <v>93</v>
      </c>
      <c r="DO72">
        <v>87</v>
      </c>
      <c r="DP72">
        <v>112</v>
      </c>
      <c r="DQ72">
        <v>92</v>
      </c>
      <c r="DR72">
        <v>97</v>
      </c>
      <c r="DS72">
        <v>83</v>
      </c>
      <c r="DT72">
        <v>10</v>
      </c>
      <c r="DU72">
        <v>10</v>
      </c>
      <c r="DV72">
        <v>63</v>
      </c>
      <c r="DW72">
        <v>87</v>
      </c>
      <c r="DX72">
        <v>108</v>
      </c>
      <c r="DY72">
        <v>97</v>
      </c>
      <c r="DZ72">
        <v>113</v>
      </c>
      <c r="EA72">
        <v>76</v>
      </c>
      <c r="EB72">
        <v>92</v>
      </c>
      <c r="EC72">
        <v>63</v>
      </c>
      <c r="ED72">
        <v>63</v>
      </c>
      <c r="EE72">
        <v>63</v>
      </c>
      <c r="EF72">
        <v>37</v>
      </c>
      <c r="EG72">
        <v>44</v>
      </c>
      <c r="EH72">
        <v>44</v>
      </c>
    </row>
    <row r="73" spans="1:138" x14ac:dyDescent="0.2">
      <c r="A73">
        <v>78</v>
      </c>
      <c r="B73">
        <v>78</v>
      </c>
      <c r="C73">
        <v>89</v>
      </c>
      <c r="D73">
        <v>21</v>
      </c>
      <c r="E73">
        <v>73</v>
      </c>
      <c r="F73">
        <v>51</v>
      </c>
      <c r="G73">
        <v>52</v>
      </c>
      <c r="H73">
        <v>58</v>
      </c>
      <c r="I73">
        <v>90</v>
      </c>
      <c r="J73">
        <v>33</v>
      </c>
      <c r="K73">
        <v>65</v>
      </c>
      <c r="L73">
        <v>73</v>
      </c>
      <c r="M73">
        <v>33</v>
      </c>
      <c r="N73">
        <v>55</v>
      </c>
      <c r="O73">
        <v>55</v>
      </c>
      <c r="P73">
        <v>21</v>
      </c>
      <c r="Q73">
        <v>73</v>
      </c>
      <c r="R73">
        <v>89</v>
      </c>
      <c r="S73">
        <v>73</v>
      </c>
      <c r="T73">
        <v>78</v>
      </c>
      <c r="U73">
        <v>55</v>
      </c>
      <c r="V73">
        <v>115</v>
      </c>
      <c r="W73">
        <v>116</v>
      </c>
      <c r="X73">
        <v>55</v>
      </c>
      <c r="Y73">
        <v>28</v>
      </c>
      <c r="Z73">
        <v>8</v>
      </c>
      <c r="AA73">
        <v>21</v>
      </c>
      <c r="AB73">
        <v>79</v>
      </c>
      <c r="AC73">
        <v>54</v>
      </c>
      <c r="AD73">
        <v>33</v>
      </c>
      <c r="AE73">
        <v>28</v>
      </c>
      <c r="AF73">
        <v>27</v>
      </c>
      <c r="AG73">
        <v>51</v>
      </c>
      <c r="AH73">
        <v>54</v>
      </c>
      <c r="AI73">
        <v>54</v>
      </c>
      <c r="AJ73">
        <v>21</v>
      </c>
      <c r="AK73">
        <v>21</v>
      </c>
      <c r="AL73">
        <v>85</v>
      </c>
      <c r="AM73">
        <v>46</v>
      </c>
      <c r="AN73">
        <v>116</v>
      </c>
      <c r="AO73">
        <v>69</v>
      </c>
      <c r="AP73">
        <v>103</v>
      </c>
      <c r="AQ73">
        <v>69</v>
      </c>
      <c r="AR73">
        <v>103</v>
      </c>
      <c r="AS73">
        <v>85</v>
      </c>
      <c r="AT73">
        <v>59</v>
      </c>
      <c r="AU73">
        <v>99</v>
      </c>
      <c r="AV73">
        <v>99</v>
      </c>
      <c r="AW73">
        <v>83</v>
      </c>
      <c r="AX73">
        <v>74</v>
      </c>
      <c r="AY73">
        <v>103</v>
      </c>
      <c r="AZ73">
        <v>54</v>
      </c>
      <c r="BA73">
        <v>115</v>
      </c>
      <c r="BB73">
        <v>115</v>
      </c>
      <c r="BC73">
        <v>41</v>
      </c>
      <c r="BD73">
        <v>40</v>
      </c>
      <c r="BE73">
        <v>42</v>
      </c>
      <c r="BF73">
        <v>42</v>
      </c>
      <c r="BG73">
        <v>40</v>
      </c>
      <c r="BH73">
        <v>54</v>
      </c>
      <c r="BI73">
        <v>122</v>
      </c>
      <c r="BJ73">
        <v>65</v>
      </c>
      <c r="BK73">
        <v>28</v>
      </c>
      <c r="BL73">
        <v>85</v>
      </c>
      <c r="BM73">
        <v>74</v>
      </c>
      <c r="BN73">
        <v>80</v>
      </c>
      <c r="BO73">
        <v>49</v>
      </c>
      <c r="BP73">
        <v>46</v>
      </c>
      <c r="BQ73">
        <v>93</v>
      </c>
      <c r="BR73">
        <v>79</v>
      </c>
      <c r="BS73">
        <v>49</v>
      </c>
      <c r="BT73">
        <v>71</v>
      </c>
      <c r="BU73">
        <v>56</v>
      </c>
      <c r="BV73">
        <v>115</v>
      </c>
      <c r="BW73">
        <v>71</v>
      </c>
      <c r="BX73">
        <v>74</v>
      </c>
      <c r="BY73">
        <v>88</v>
      </c>
      <c r="BZ73">
        <v>65</v>
      </c>
      <c r="CA73">
        <v>90</v>
      </c>
      <c r="CB73">
        <v>79</v>
      </c>
      <c r="CC73">
        <v>49</v>
      </c>
      <c r="CD73">
        <v>41</v>
      </c>
      <c r="CE73">
        <v>52</v>
      </c>
      <c r="CF73">
        <v>80</v>
      </c>
      <c r="CG73">
        <v>70</v>
      </c>
      <c r="CH73">
        <v>70</v>
      </c>
      <c r="CI73">
        <v>10</v>
      </c>
      <c r="CJ73">
        <v>46</v>
      </c>
      <c r="CK73">
        <v>66</v>
      </c>
      <c r="CL73">
        <v>90</v>
      </c>
      <c r="CM73">
        <v>31</v>
      </c>
      <c r="CN73">
        <v>81</v>
      </c>
      <c r="CO73">
        <v>85</v>
      </c>
      <c r="CP73">
        <v>65</v>
      </c>
      <c r="CQ73">
        <v>65</v>
      </c>
      <c r="CR73">
        <v>58</v>
      </c>
      <c r="CS73">
        <v>91</v>
      </c>
      <c r="CT73">
        <v>83</v>
      </c>
      <c r="CU73">
        <v>113</v>
      </c>
      <c r="CV73">
        <v>66</v>
      </c>
      <c r="CW73">
        <v>80</v>
      </c>
      <c r="CX73">
        <v>76</v>
      </c>
      <c r="CY73">
        <v>93</v>
      </c>
      <c r="CZ73">
        <v>79</v>
      </c>
      <c r="DA73">
        <v>71</v>
      </c>
      <c r="DB73">
        <v>64</v>
      </c>
      <c r="DC73">
        <v>122</v>
      </c>
      <c r="DD73">
        <v>93</v>
      </c>
      <c r="DE73">
        <v>83</v>
      </c>
      <c r="DF73">
        <v>85</v>
      </c>
      <c r="DG73">
        <v>122</v>
      </c>
      <c r="DH73">
        <v>76</v>
      </c>
      <c r="DI73">
        <v>85</v>
      </c>
      <c r="DJ73">
        <v>83</v>
      </c>
      <c r="DK73">
        <v>46</v>
      </c>
      <c r="DL73">
        <v>31</v>
      </c>
      <c r="DM73">
        <v>42</v>
      </c>
      <c r="DN73">
        <v>46</v>
      </c>
      <c r="DO73">
        <v>44</v>
      </c>
      <c r="DP73">
        <v>61</v>
      </c>
      <c r="DQ73">
        <v>132</v>
      </c>
      <c r="DR73">
        <v>93</v>
      </c>
      <c r="DS73">
        <v>88</v>
      </c>
      <c r="DT73">
        <v>122</v>
      </c>
      <c r="DU73">
        <v>122</v>
      </c>
      <c r="DV73">
        <v>92</v>
      </c>
      <c r="DW73">
        <v>37</v>
      </c>
      <c r="DX73">
        <v>10</v>
      </c>
      <c r="DY73">
        <v>93</v>
      </c>
      <c r="DZ73">
        <v>10</v>
      </c>
      <c r="EA73">
        <v>46</v>
      </c>
      <c r="EB73">
        <v>113</v>
      </c>
      <c r="EC73">
        <v>92</v>
      </c>
      <c r="ED73">
        <v>92</v>
      </c>
      <c r="EE73">
        <v>92</v>
      </c>
      <c r="EF73">
        <v>113</v>
      </c>
      <c r="EG73">
        <v>112</v>
      </c>
      <c r="EH73">
        <v>112</v>
      </c>
    </row>
    <row r="74" spans="1:138" x14ac:dyDescent="0.2">
      <c r="A74">
        <v>29</v>
      </c>
      <c r="B74">
        <v>29</v>
      </c>
      <c r="C74">
        <v>9</v>
      </c>
      <c r="D74">
        <v>32</v>
      </c>
      <c r="E74">
        <v>62</v>
      </c>
      <c r="F74">
        <v>96</v>
      </c>
      <c r="G74">
        <v>45</v>
      </c>
      <c r="H74">
        <v>20</v>
      </c>
      <c r="I74">
        <v>22</v>
      </c>
      <c r="J74">
        <v>30</v>
      </c>
      <c r="K74">
        <v>103</v>
      </c>
      <c r="L74">
        <v>24</v>
      </c>
      <c r="M74">
        <v>24</v>
      </c>
      <c r="N74">
        <v>23</v>
      </c>
      <c r="O74">
        <v>23</v>
      </c>
      <c r="P74">
        <v>5</v>
      </c>
      <c r="Q74">
        <v>62</v>
      </c>
      <c r="R74">
        <v>9</v>
      </c>
      <c r="S74">
        <v>24</v>
      </c>
      <c r="T74">
        <v>5</v>
      </c>
      <c r="U74">
        <v>23</v>
      </c>
      <c r="V74">
        <v>89</v>
      </c>
      <c r="W74">
        <v>39</v>
      </c>
      <c r="X74">
        <v>72</v>
      </c>
      <c r="Y74">
        <v>7</v>
      </c>
      <c r="Z74">
        <v>29</v>
      </c>
      <c r="AA74">
        <v>32</v>
      </c>
      <c r="AB74">
        <v>58</v>
      </c>
      <c r="AC74">
        <v>21</v>
      </c>
      <c r="AD74">
        <v>96</v>
      </c>
      <c r="AE74">
        <v>7</v>
      </c>
      <c r="AF74">
        <v>28</v>
      </c>
      <c r="AG74">
        <v>95</v>
      </c>
      <c r="AH74">
        <v>78</v>
      </c>
      <c r="AI74">
        <v>8</v>
      </c>
      <c r="AJ74">
        <v>32</v>
      </c>
      <c r="AK74">
        <v>32</v>
      </c>
      <c r="AL74">
        <v>74</v>
      </c>
      <c r="AM74">
        <v>64</v>
      </c>
      <c r="AN74">
        <v>72</v>
      </c>
      <c r="AO74">
        <v>59</v>
      </c>
      <c r="AP74">
        <v>91</v>
      </c>
      <c r="AQ74">
        <v>28</v>
      </c>
      <c r="AR74">
        <v>28</v>
      </c>
      <c r="AS74">
        <v>74</v>
      </c>
      <c r="AT74">
        <v>95</v>
      </c>
      <c r="AU74">
        <v>50</v>
      </c>
      <c r="AV74">
        <v>50</v>
      </c>
      <c r="AW74">
        <v>79</v>
      </c>
      <c r="AX74">
        <v>116</v>
      </c>
      <c r="AY74">
        <v>91</v>
      </c>
      <c r="AZ74">
        <v>78</v>
      </c>
      <c r="BA74">
        <v>89</v>
      </c>
      <c r="BB74">
        <v>22</v>
      </c>
      <c r="BC74">
        <v>51</v>
      </c>
      <c r="BD74">
        <v>52</v>
      </c>
      <c r="BE74">
        <v>73</v>
      </c>
      <c r="BF74">
        <v>73</v>
      </c>
      <c r="BG74">
        <v>21</v>
      </c>
      <c r="BH74">
        <v>21</v>
      </c>
      <c r="BI74">
        <v>66</v>
      </c>
      <c r="BJ74">
        <v>103</v>
      </c>
      <c r="BK74">
        <v>95</v>
      </c>
      <c r="BL74">
        <v>74</v>
      </c>
      <c r="BM74">
        <v>116</v>
      </c>
      <c r="BN74">
        <v>54</v>
      </c>
      <c r="BO74">
        <v>115</v>
      </c>
      <c r="BP74">
        <v>49</v>
      </c>
      <c r="BQ74">
        <v>70</v>
      </c>
      <c r="BR74">
        <v>58</v>
      </c>
      <c r="BS74">
        <v>115</v>
      </c>
      <c r="BT74">
        <v>56</v>
      </c>
      <c r="BU74">
        <v>72</v>
      </c>
      <c r="BV74">
        <v>89</v>
      </c>
      <c r="BW74">
        <v>56</v>
      </c>
      <c r="BX74">
        <v>116</v>
      </c>
      <c r="BY74">
        <v>41</v>
      </c>
      <c r="BZ74">
        <v>69</v>
      </c>
      <c r="CA74">
        <v>22</v>
      </c>
      <c r="CB74">
        <v>55</v>
      </c>
      <c r="CC74">
        <v>115</v>
      </c>
      <c r="CD74">
        <v>51</v>
      </c>
      <c r="CE74">
        <v>45</v>
      </c>
      <c r="CF74">
        <v>40</v>
      </c>
      <c r="CG74">
        <v>42</v>
      </c>
      <c r="CH74">
        <v>42</v>
      </c>
      <c r="CI74">
        <v>99</v>
      </c>
      <c r="CJ74">
        <v>49</v>
      </c>
      <c r="CK74">
        <v>54</v>
      </c>
      <c r="CL74">
        <v>39</v>
      </c>
      <c r="CM74">
        <v>73</v>
      </c>
      <c r="CN74">
        <v>21</v>
      </c>
      <c r="CO74">
        <v>71</v>
      </c>
      <c r="CP74">
        <v>69</v>
      </c>
      <c r="CQ74">
        <v>27</v>
      </c>
      <c r="CR74">
        <v>20</v>
      </c>
      <c r="CS74">
        <v>13</v>
      </c>
      <c r="CT74">
        <v>79</v>
      </c>
      <c r="CU74">
        <v>65</v>
      </c>
      <c r="CV74">
        <v>54</v>
      </c>
      <c r="CW74">
        <v>81</v>
      </c>
      <c r="CX74">
        <v>80</v>
      </c>
      <c r="CY74">
        <v>70</v>
      </c>
      <c r="CZ74">
        <v>55</v>
      </c>
      <c r="DA74">
        <v>55</v>
      </c>
      <c r="DB74">
        <v>90</v>
      </c>
      <c r="DC74">
        <v>66</v>
      </c>
      <c r="DD74">
        <v>99</v>
      </c>
      <c r="DE74">
        <v>79</v>
      </c>
      <c r="DF74">
        <v>71</v>
      </c>
      <c r="DG74">
        <v>80</v>
      </c>
      <c r="DH74">
        <v>80</v>
      </c>
      <c r="DI74">
        <v>71</v>
      </c>
      <c r="DJ74">
        <v>79</v>
      </c>
      <c r="DK74">
        <v>105</v>
      </c>
      <c r="DL74">
        <v>33</v>
      </c>
      <c r="DM74">
        <v>73</v>
      </c>
      <c r="DN74">
        <v>105</v>
      </c>
      <c r="DO74">
        <v>46</v>
      </c>
      <c r="DP74">
        <v>88</v>
      </c>
      <c r="DQ74">
        <v>65</v>
      </c>
      <c r="DR74">
        <v>70</v>
      </c>
      <c r="DS74">
        <v>41</v>
      </c>
      <c r="DT74">
        <v>66</v>
      </c>
      <c r="DU74">
        <v>66</v>
      </c>
      <c r="DV74">
        <v>85</v>
      </c>
      <c r="DW74">
        <v>85</v>
      </c>
      <c r="DX74">
        <v>99</v>
      </c>
      <c r="DY74">
        <v>70</v>
      </c>
      <c r="DZ74">
        <v>99</v>
      </c>
      <c r="EA74">
        <v>49</v>
      </c>
      <c r="EB74">
        <v>65</v>
      </c>
      <c r="EC74">
        <v>85</v>
      </c>
      <c r="ED74">
        <v>85</v>
      </c>
      <c r="EE74">
        <v>85</v>
      </c>
      <c r="EF74">
        <v>83</v>
      </c>
      <c r="EG74">
        <v>83</v>
      </c>
      <c r="EH74">
        <v>83</v>
      </c>
    </row>
    <row r="75" spans="1:138" x14ac:dyDescent="0.2">
      <c r="A75">
        <v>24</v>
      </c>
      <c r="B75">
        <v>24</v>
      </c>
      <c r="C75">
        <v>62</v>
      </c>
      <c r="D75">
        <v>96</v>
      </c>
      <c r="E75">
        <v>95</v>
      </c>
      <c r="F75">
        <v>23</v>
      </c>
      <c r="G75">
        <v>95</v>
      </c>
      <c r="H75">
        <v>22</v>
      </c>
      <c r="I75">
        <v>21</v>
      </c>
      <c r="J75">
        <v>20</v>
      </c>
      <c r="K75">
        <v>74</v>
      </c>
      <c r="L75">
        <v>13</v>
      </c>
      <c r="M75">
        <v>20</v>
      </c>
      <c r="N75">
        <v>22</v>
      </c>
      <c r="O75">
        <v>22</v>
      </c>
      <c r="P75">
        <v>30</v>
      </c>
      <c r="Q75">
        <v>7</v>
      </c>
      <c r="R75">
        <v>62</v>
      </c>
      <c r="S75">
        <v>7</v>
      </c>
      <c r="T75">
        <v>30</v>
      </c>
      <c r="U75">
        <v>89</v>
      </c>
      <c r="V75">
        <v>52</v>
      </c>
      <c r="W75">
        <v>78</v>
      </c>
      <c r="X75">
        <v>89</v>
      </c>
      <c r="Y75">
        <v>72</v>
      </c>
      <c r="Z75">
        <v>24</v>
      </c>
      <c r="AA75">
        <v>96</v>
      </c>
      <c r="AB75">
        <v>90</v>
      </c>
      <c r="AC75">
        <v>33</v>
      </c>
      <c r="AD75">
        <v>23</v>
      </c>
      <c r="AE75">
        <v>39</v>
      </c>
      <c r="AF75">
        <v>116</v>
      </c>
      <c r="AG75">
        <v>72</v>
      </c>
      <c r="AH75">
        <v>73</v>
      </c>
      <c r="AI75">
        <v>73</v>
      </c>
      <c r="AJ75">
        <v>95</v>
      </c>
      <c r="AK75">
        <v>96</v>
      </c>
      <c r="AL75">
        <v>66</v>
      </c>
      <c r="AM75">
        <v>80</v>
      </c>
      <c r="AN75">
        <v>78</v>
      </c>
      <c r="AO75">
        <v>56</v>
      </c>
      <c r="AP75">
        <v>116</v>
      </c>
      <c r="AQ75">
        <v>56</v>
      </c>
      <c r="AR75">
        <v>116</v>
      </c>
      <c r="AS75">
        <v>66</v>
      </c>
      <c r="AT75">
        <v>72</v>
      </c>
      <c r="AU75">
        <v>79</v>
      </c>
      <c r="AV75">
        <v>79</v>
      </c>
      <c r="AW75">
        <v>64</v>
      </c>
      <c r="AX75">
        <v>54</v>
      </c>
      <c r="AY75">
        <v>116</v>
      </c>
      <c r="AZ75">
        <v>33</v>
      </c>
      <c r="BA75">
        <v>73</v>
      </c>
      <c r="BB75">
        <v>21</v>
      </c>
      <c r="BC75">
        <v>55</v>
      </c>
      <c r="BD75">
        <v>59</v>
      </c>
      <c r="BE75">
        <v>28</v>
      </c>
      <c r="BF75">
        <v>28</v>
      </c>
      <c r="BG75">
        <v>51</v>
      </c>
      <c r="BH75">
        <v>33</v>
      </c>
      <c r="BI75">
        <v>99</v>
      </c>
      <c r="BJ75">
        <v>74</v>
      </c>
      <c r="BK75">
        <v>72</v>
      </c>
      <c r="BL75">
        <v>66</v>
      </c>
      <c r="BM75">
        <v>54</v>
      </c>
      <c r="BN75">
        <v>50</v>
      </c>
      <c r="BO75">
        <v>40</v>
      </c>
      <c r="BP75">
        <v>70</v>
      </c>
      <c r="BQ75">
        <v>65</v>
      </c>
      <c r="BR75">
        <v>90</v>
      </c>
      <c r="BS75">
        <v>42</v>
      </c>
      <c r="BT75">
        <v>115</v>
      </c>
      <c r="BU75">
        <v>89</v>
      </c>
      <c r="BV75">
        <v>73</v>
      </c>
      <c r="BW75">
        <v>54</v>
      </c>
      <c r="BX75">
        <v>54</v>
      </c>
      <c r="BY75">
        <v>71</v>
      </c>
      <c r="BZ75">
        <v>71</v>
      </c>
      <c r="CA75">
        <v>21</v>
      </c>
      <c r="CB75">
        <v>115</v>
      </c>
      <c r="CC75">
        <v>40</v>
      </c>
      <c r="CD75">
        <v>55</v>
      </c>
      <c r="CE75">
        <v>95</v>
      </c>
      <c r="CF75">
        <v>41</v>
      </c>
      <c r="CG75">
        <v>103</v>
      </c>
      <c r="CH75">
        <v>69</v>
      </c>
      <c r="CI75">
        <v>83</v>
      </c>
      <c r="CJ75">
        <v>80</v>
      </c>
      <c r="CK75">
        <v>31</v>
      </c>
      <c r="CL75">
        <v>21</v>
      </c>
      <c r="CM75">
        <v>91</v>
      </c>
      <c r="CN75">
        <v>51</v>
      </c>
      <c r="CO75">
        <v>105</v>
      </c>
      <c r="CP75">
        <v>71</v>
      </c>
      <c r="CQ75">
        <v>74</v>
      </c>
      <c r="CR75">
        <v>39</v>
      </c>
      <c r="CS75">
        <v>39</v>
      </c>
      <c r="CT75">
        <v>64</v>
      </c>
      <c r="CU75">
        <v>85</v>
      </c>
      <c r="CV75">
        <v>31</v>
      </c>
      <c r="CW75">
        <v>41</v>
      </c>
      <c r="CX75">
        <v>88</v>
      </c>
      <c r="CY75">
        <v>65</v>
      </c>
      <c r="CZ75">
        <v>115</v>
      </c>
      <c r="DA75">
        <v>115</v>
      </c>
      <c r="DB75">
        <v>54</v>
      </c>
      <c r="DC75">
        <v>99</v>
      </c>
      <c r="DD75">
        <v>65</v>
      </c>
      <c r="DE75">
        <v>49</v>
      </c>
      <c r="DF75">
        <v>105</v>
      </c>
      <c r="DG75">
        <v>99</v>
      </c>
      <c r="DH75">
        <v>88</v>
      </c>
      <c r="DI75">
        <v>49</v>
      </c>
      <c r="DJ75">
        <v>49</v>
      </c>
      <c r="DK75">
        <v>70</v>
      </c>
      <c r="DL75">
        <v>58</v>
      </c>
      <c r="DM75">
        <v>28</v>
      </c>
      <c r="DN75">
        <v>70</v>
      </c>
      <c r="DO75">
        <v>76</v>
      </c>
      <c r="DP75">
        <v>83</v>
      </c>
      <c r="DQ75">
        <v>85</v>
      </c>
      <c r="DR75">
        <v>65</v>
      </c>
      <c r="DS75">
        <v>79</v>
      </c>
      <c r="DT75">
        <v>99</v>
      </c>
      <c r="DU75">
        <v>99</v>
      </c>
      <c r="DV75">
        <v>122</v>
      </c>
      <c r="DW75">
        <v>122</v>
      </c>
      <c r="DX75">
        <v>83</v>
      </c>
      <c r="DY75">
        <v>65</v>
      </c>
      <c r="DZ75">
        <v>83</v>
      </c>
      <c r="EA75">
        <v>70</v>
      </c>
      <c r="EB75">
        <v>85</v>
      </c>
      <c r="EC75">
        <v>46</v>
      </c>
      <c r="ED75">
        <v>46</v>
      </c>
      <c r="EE75">
        <v>46</v>
      </c>
      <c r="EF75">
        <v>46</v>
      </c>
      <c r="EG75">
        <v>46</v>
      </c>
      <c r="EH75">
        <v>46</v>
      </c>
    </row>
    <row r="76" spans="1:138" x14ac:dyDescent="0.2">
      <c r="A76">
        <v>78</v>
      </c>
      <c r="B76">
        <v>21</v>
      </c>
      <c r="C76">
        <v>89</v>
      </c>
      <c r="D76">
        <v>21</v>
      </c>
      <c r="E76">
        <v>73</v>
      </c>
      <c r="F76">
        <v>51</v>
      </c>
      <c r="G76">
        <v>73</v>
      </c>
      <c r="H76">
        <v>55</v>
      </c>
      <c r="I76">
        <v>90</v>
      </c>
      <c r="J76">
        <v>33</v>
      </c>
      <c r="K76">
        <v>65</v>
      </c>
      <c r="L76">
        <v>33</v>
      </c>
      <c r="M76">
        <v>33</v>
      </c>
      <c r="N76">
        <v>55</v>
      </c>
      <c r="O76">
        <v>55</v>
      </c>
      <c r="P76">
        <v>21</v>
      </c>
      <c r="Q76">
        <v>73</v>
      </c>
      <c r="R76">
        <v>8</v>
      </c>
      <c r="S76">
        <v>73</v>
      </c>
      <c r="T76">
        <v>21</v>
      </c>
      <c r="U76">
        <v>55</v>
      </c>
      <c r="V76">
        <v>115</v>
      </c>
      <c r="W76">
        <v>116</v>
      </c>
      <c r="X76">
        <v>56</v>
      </c>
      <c r="Y76">
        <v>28</v>
      </c>
      <c r="Z76">
        <v>78</v>
      </c>
      <c r="AA76">
        <v>21</v>
      </c>
      <c r="AB76">
        <v>79</v>
      </c>
      <c r="AC76">
        <v>81</v>
      </c>
      <c r="AD76">
        <v>51</v>
      </c>
      <c r="AE76">
        <v>91</v>
      </c>
      <c r="AF76">
        <v>103</v>
      </c>
      <c r="AG76">
        <v>59</v>
      </c>
      <c r="AH76">
        <v>54</v>
      </c>
      <c r="AI76">
        <v>54</v>
      </c>
      <c r="AJ76">
        <v>52</v>
      </c>
      <c r="AK76">
        <v>52</v>
      </c>
      <c r="AL76">
        <v>85</v>
      </c>
      <c r="AM76">
        <v>46</v>
      </c>
      <c r="AN76">
        <v>116</v>
      </c>
      <c r="AO76">
        <v>69</v>
      </c>
      <c r="AP76">
        <v>79</v>
      </c>
      <c r="AQ76">
        <v>27</v>
      </c>
      <c r="AR76">
        <v>103</v>
      </c>
      <c r="AS76">
        <v>85</v>
      </c>
      <c r="AT76">
        <v>28</v>
      </c>
      <c r="AU76">
        <v>99</v>
      </c>
      <c r="AV76">
        <v>88</v>
      </c>
      <c r="AW76">
        <v>83</v>
      </c>
      <c r="AX76">
        <v>64</v>
      </c>
      <c r="AY76">
        <v>103</v>
      </c>
      <c r="AZ76">
        <v>54</v>
      </c>
      <c r="BA76">
        <v>115</v>
      </c>
      <c r="BB76">
        <v>115</v>
      </c>
      <c r="BC76">
        <v>41</v>
      </c>
      <c r="BD76">
        <v>42</v>
      </c>
      <c r="BE76">
        <v>42</v>
      </c>
      <c r="BF76">
        <v>31</v>
      </c>
      <c r="BG76">
        <v>40</v>
      </c>
      <c r="BH76">
        <v>54</v>
      </c>
      <c r="BI76">
        <v>122</v>
      </c>
      <c r="BJ76">
        <v>83</v>
      </c>
      <c r="BK76">
        <v>28</v>
      </c>
      <c r="BL76">
        <v>46</v>
      </c>
      <c r="BM76">
        <v>74</v>
      </c>
      <c r="BN76">
        <v>80</v>
      </c>
      <c r="BO76">
        <v>49</v>
      </c>
      <c r="BP76">
        <v>46</v>
      </c>
      <c r="BQ76">
        <v>93</v>
      </c>
      <c r="BR76">
        <v>79</v>
      </c>
      <c r="BS76">
        <v>75</v>
      </c>
      <c r="BT76">
        <v>71</v>
      </c>
      <c r="BU76">
        <v>56</v>
      </c>
      <c r="BV76">
        <v>54</v>
      </c>
      <c r="BW76">
        <v>74</v>
      </c>
      <c r="BX76">
        <v>74</v>
      </c>
      <c r="BY76">
        <v>65</v>
      </c>
      <c r="BZ76">
        <v>65</v>
      </c>
      <c r="CA76">
        <v>115</v>
      </c>
      <c r="CB76">
        <v>71</v>
      </c>
      <c r="CC76">
        <v>49</v>
      </c>
      <c r="CD76">
        <v>69</v>
      </c>
      <c r="CE76">
        <v>73</v>
      </c>
      <c r="CF76">
        <v>70</v>
      </c>
      <c r="CG76">
        <v>99</v>
      </c>
      <c r="CH76">
        <v>70</v>
      </c>
      <c r="CI76">
        <v>10</v>
      </c>
      <c r="CJ76">
        <v>46</v>
      </c>
      <c r="CK76">
        <v>66</v>
      </c>
      <c r="CL76">
        <v>90</v>
      </c>
      <c r="CM76">
        <v>31</v>
      </c>
      <c r="CN76">
        <v>40</v>
      </c>
      <c r="CO76">
        <v>85</v>
      </c>
      <c r="CP76">
        <v>65</v>
      </c>
      <c r="CQ76">
        <v>65</v>
      </c>
      <c r="CR76">
        <v>58</v>
      </c>
      <c r="CS76">
        <v>58</v>
      </c>
      <c r="CT76">
        <v>83</v>
      </c>
      <c r="CU76">
        <v>113</v>
      </c>
      <c r="CV76">
        <v>66</v>
      </c>
      <c r="CW76">
        <v>80</v>
      </c>
      <c r="CX76">
        <v>93</v>
      </c>
      <c r="CY76">
        <v>93</v>
      </c>
      <c r="CZ76">
        <v>79</v>
      </c>
      <c r="DA76">
        <v>71</v>
      </c>
      <c r="DB76">
        <v>64</v>
      </c>
      <c r="DC76">
        <v>122</v>
      </c>
      <c r="DD76">
        <v>10</v>
      </c>
      <c r="DE76">
        <v>85</v>
      </c>
      <c r="DF76">
        <v>85</v>
      </c>
      <c r="DG76">
        <v>76</v>
      </c>
      <c r="DH76">
        <v>76</v>
      </c>
      <c r="DI76">
        <v>85</v>
      </c>
      <c r="DJ76">
        <v>83</v>
      </c>
      <c r="DK76">
        <v>122</v>
      </c>
      <c r="DL76">
        <v>50</v>
      </c>
      <c r="DM76">
        <v>42</v>
      </c>
      <c r="DN76">
        <v>46</v>
      </c>
      <c r="DO76">
        <v>44</v>
      </c>
      <c r="DP76">
        <v>97</v>
      </c>
      <c r="DQ76">
        <v>113</v>
      </c>
      <c r="DR76">
        <v>93</v>
      </c>
      <c r="DS76">
        <v>88</v>
      </c>
      <c r="DT76">
        <v>122</v>
      </c>
      <c r="DU76">
        <v>122</v>
      </c>
      <c r="DV76">
        <v>37</v>
      </c>
      <c r="DW76">
        <v>44</v>
      </c>
      <c r="DX76">
        <v>61</v>
      </c>
      <c r="DY76">
        <v>93</v>
      </c>
      <c r="DZ76">
        <v>10</v>
      </c>
      <c r="EA76">
        <v>46</v>
      </c>
      <c r="EB76">
        <v>113</v>
      </c>
      <c r="EC76">
        <v>92</v>
      </c>
      <c r="ED76">
        <v>92</v>
      </c>
      <c r="EE76">
        <v>92</v>
      </c>
      <c r="EF76">
        <v>108</v>
      </c>
      <c r="EG76">
        <v>112</v>
      </c>
      <c r="EH76">
        <v>92</v>
      </c>
    </row>
    <row r="77" spans="1:138" x14ac:dyDescent="0.2">
      <c r="A77">
        <v>21</v>
      </c>
      <c r="B77">
        <v>21</v>
      </c>
      <c r="C77">
        <v>8</v>
      </c>
      <c r="D77">
        <v>52</v>
      </c>
      <c r="E77">
        <v>73</v>
      </c>
      <c r="F77">
        <v>59</v>
      </c>
      <c r="G77">
        <v>73</v>
      </c>
      <c r="H77">
        <v>55</v>
      </c>
      <c r="I77">
        <v>115</v>
      </c>
      <c r="J77">
        <v>51</v>
      </c>
      <c r="K77">
        <v>83</v>
      </c>
      <c r="L77">
        <v>33</v>
      </c>
      <c r="M77">
        <v>33</v>
      </c>
      <c r="N77">
        <v>55</v>
      </c>
      <c r="O77">
        <v>55</v>
      </c>
      <c r="P77">
        <v>21</v>
      </c>
      <c r="Q77">
        <v>73</v>
      </c>
      <c r="R77">
        <v>78</v>
      </c>
      <c r="S77">
        <v>33</v>
      </c>
      <c r="T77">
        <v>21</v>
      </c>
      <c r="U77">
        <v>56</v>
      </c>
      <c r="V77">
        <v>115</v>
      </c>
      <c r="W77">
        <v>90</v>
      </c>
      <c r="X77">
        <v>56</v>
      </c>
      <c r="Y77">
        <v>91</v>
      </c>
      <c r="Z77">
        <v>78</v>
      </c>
      <c r="AA77">
        <v>21</v>
      </c>
      <c r="AB77">
        <v>79</v>
      </c>
      <c r="AC77">
        <v>40</v>
      </c>
      <c r="AD77">
        <v>51</v>
      </c>
      <c r="AE77">
        <v>58</v>
      </c>
      <c r="AF77">
        <v>103</v>
      </c>
      <c r="AG77">
        <v>28</v>
      </c>
      <c r="AH77">
        <v>54</v>
      </c>
      <c r="AI77">
        <v>54</v>
      </c>
      <c r="AJ77">
        <v>73</v>
      </c>
      <c r="AK77">
        <v>52</v>
      </c>
      <c r="AL77">
        <v>85</v>
      </c>
      <c r="AM77">
        <v>46</v>
      </c>
      <c r="AN77">
        <v>116</v>
      </c>
      <c r="AO77">
        <v>27</v>
      </c>
      <c r="AP77">
        <v>79</v>
      </c>
      <c r="AQ77">
        <v>103</v>
      </c>
      <c r="AR77">
        <v>79</v>
      </c>
      <c r="AS77">
        <v>46</v>
      </c>
      <c r="AT77">
        <v>28</v>
      </c>
      <c r="AU77">
        <v>88</v>
      </c>
      <c r="AV77">
        <v>88</v>
      </c>
      <c r="AW77">
        <v>83</v>
      </c>
      <c r="AX77">
        <v>64</v>
      </c>
      <c r="AY77">
        <v>79</v>
      </c>
      <c r="AZ77">
        <v>54</v>
      </c>
      <c r="BA77">
        <v>54</v>
      </c>
      <c r="BB77">
        <v>115</v>
      </c>
      <c r="BC77">
        <v>69</v>
      </c>
      <c r="BD77">
        <v>42</v>
      </c>
      <c r="BE77">
        <v>42</v>
      </c>
      <c r="BF77">
        <v>31</v>
      </c>
      <c r="BG77">
        <v>42</v>
      </c>
      <c r="BH77">
        <v>81</v>
      </c>
      <c r="BI77">
        <v>122</v>
      </c>
      <c r="BJ77">
        <v>83</v>
      </c>
      <c r="BK77">
        <v>28</v>
      </c>
      <c r="BL77">
        <v>46</v>
      </c>
      <c r="BM77">
        <v>64</v>
      </c>
      <c r="BN77">
        <v>80</v>
      </c>
      <c r="BO77">
        <v>49</v>
      </c>
      <c r="BP77">
        <v>46</v>
      </c>
      <c r="BQ77">
        <v>10</v>
      </c>
      <c r="BR77">
        <v>79</v>
      </c>
      <c r="BS77">
        <v>105</v>
      </c>
      <c r="BT77">
        <v>74</v>
      </c>
      <c r="BU77">
        <v>116</v>
      </c>
      <c r="BV77">
        <v>54</v>
      </c>
      <c r="BW77">
        <v>74</v>
      </c>
      <c r="BX77">
        <v>75</v>
      </c>
      <c r="BY77">
        <v>65</v>
      </c>
      <c r="BZ77">
        <v>65</v>
      </c>
      <c r="CA77">
        <v>115</v>
      </c>
      <c r="CB77">
        <v>71</v>
      </c>
      <c r="CC77">
        <v>105</v>
      </c>
      <c r="CD77">
        <v>69</v>
      </c>
      <c r="CE77">
        <v>73</v>
      </c>
      <c r="CF77">
        <v>70</v>
      </c>
      <c r="CG77">
        <v>99</v>
      </c>
      <c r="CH77">
        <v>70</v>
      </c>
      <c r="CI77">
        <v>10</v>
      </c>
      <c r="CJ77">
        <v>46</v>
      </c>
      <c r="CK77">
        <v>80</v>
      </c>
      <c r="CL77">
        <v>115</v>
      </c>
      <c r="CM77">
        <v>50</v>
      </c>
      <c r="CN77">
        <v>40</v>
      </c>
      <c r="CO77">
        <v>85</v>
      </c>
      <c r="CP77">
        <v>65</v>
      </c>
      <c r="CQ77">
        <v>65</v>
      </c>
      <c r="CR77">
        <v>55</v>
      </c>
      <c r="CS77">
        <v>58</v>
      </c>
      <c r="CT77">
        <v>83</v>
      </c>
      <c r="CU77">
        <v>108</v>
      </c>
      <c r="CV77">
        <v>66</v>
      </c>
      <c r="CW77">
        <v>70</v>
      </c>
      <c r="CX77">
        <v>93</v>
      </c>
      <c r="CY77">
        <v>93</v>
      </c>
      <c r="CZ77">
        <v>71</v>
      </c>
      <c r="DA77">
        <v>71</v>
      </c>
      <c r="DB77">
        <v>49</v>
      </c>
      <c r="DC77">
        <v>122</v>
      </c>
      <c r="DD77">
        <v>10</v>
      </c>
      <c r="DE77">
        <v>85</v>
      </c>
      <c r="DF77">
        <v>85</v>
      </c>
      <c r="DG77">
        <v>76</v>
      </c>
      <c r="DH77">
        <v>93</v>
      </c>
      <c r="DI77">
        <v>85</v>
      </c>
      <c r="DJ77">
        <v>85</v>
      </c>
      <c r="DK77">
        <v>122</v>
      </c>
      <c r="DL77">
        <v>50</v>
      </c>
      <c r="DM77">
        <v>31</v>
      </c>
      <c r="DN77">
        <v>122</v>
      </c>
      <c r="DO77">
        <v>63</v>
      </c>
      <c r="DP77">
        <v>97</v>
      </c>
      <c r="DQ77">
        <v>113</v>
      </c>
      <c r="DR77">
        <v>93</v>
      </c>
      <c r="DS77">
        <v>65</v>
      </c>
      <c r="DT77">
        <v>76</v>
      </c>
      <c r="DU77">
        <v>76</v>
      </c>
      <c r="DV77">
        <v>37</v>
      </c>
      <c r="DW77">
        <v>44</v>
      </c>
      <c r="DX77">
        <v>97</v>
      </c>
      <c r="DY77">
        <v>93</v>
      </c>
      <c r="DZ77">
        <v>61</v>
      </c>
      <c r="EA77">
        <v>46</v>
      </c>
      <c r="EB77">
        <v>113</v>
      </c>
      <c r="EC77">
        <v>37</v>
      </c>
      <c r="ED77">
        <v>92</v>
      </c>
      <c r="EE77">
        <v>92</v>
      </c>
      <c r="EF77">
        <v>112</v>
      </c>
      <c r="EG77">
        <v>92</v>
      </c>
      <c r="EH77">
        <v>92</v>
      </c>
    </row>
    <row r="78" spans="1:138" x14ac:dyDescent="0.2">
      <c r="A78">
        <v>56</v>
      </c>
      <c r="B78">
        <v>116</v>
      </c>
      <c r="C78">
        <v>55</v>
      </c>
      <c r="D78">
        <v>90</v>
      </c>
      <c r="E78">
        <v>115</v>
      </c>
      <c r="F78">
        <v>54</v>
      </c>
      <c r="G78">
        <v>115</v>
      </c>
      <c r="H78">
        <v>31</v>
      </c>
      <c r="I78">
        <v>103</v>
      </c>
      <c r="J78">
        <v>54</v>
      </c>
      <c r="K78">
        <v>93</v>
      </c>
      <c r="L78">
        <v>54</v>
      </c>
      <c r="M78">
        <v>54</v>
      </c>
      <c r="N78">
        <v>50</v>
      </c>
      <c r="O78">
        <v>50</v>
      </c>
      <c r="P78">
        <v>116</v>
      </c>
      <c r="Q78">
        <v>115</v>
      </c>
      <c r="R78">
        <v>55</v>
      </c>
      <c r="S78">
        <v>115</v>
      </c>
      <c r="T78">
        <v>116</v>
      </c>
      <c r="U78">
        <v>50</v>
      </c>
      <c r="V78">
        <v>79</v>
      </c>
      <c r="W78">
        <v>27</v>
      </c>
      <c r="X78">
        <v>41</v>
      </c>
      <c r="Y78">
        <v>42</v>
      </c>
      <c r="Z78">
        <v>56</v>
      </c>
      <c r="AA78">
        <v>116</v>
      </c>
      <c r="AB78">
        <v>99</v>
      </c>
      <c r="AC78">
        <v>74</v>
      </c>
      <c r="AD78">
        <v>54</v>
      </c>
      <c r="AE78">
        <v>42</v>
      </c>
      <c r="AF78">
        <v>70</v>
      </c>
      <c r="AG78">
        <v>81</v>
      </c>
      <c r="AH78">
        <v>71</v>
      </c>
      <c r="AI78">
        <v>71</v>
      </c>
      <c r="AJ78">
        <v>90</v>
      </c>
      <c r="AK78">
        <v>90</v>
      </c>
      <c r="AL78">
        <v>97</v>
      </c>
      <c r="AM78">
        <v>113</v>
      </c>
      <c r="AN78">
        <v>69</v>
      </c>
      <c r="AO78">
        <v>80</v>
      </c>
      <c r="AP78">
        <v>70</v>
      </c>
      <c r="AQ78">
        <v>70</v>
      </c>
      <c r="AR78">
        <v>70</v>
      </c>
      <c r="AS78">
        <v>48</v>
      </c>
      <c r="AT78">
        <v>40</v>
      </c>
      <c r="AU78">
        <v>122</v>
      </c>
      <c r="AV78">
        <v>122</v>
      </c>
      <c r="AW78">
        <v>10</v>
      </c>
      <c r="AX78">
        <v>65</v>
      </c>
      <c r="AY78">
        <v>77</v>
      </c>
      <c r="AZ78">
        <v>74</v>
      </c>
      <c r="BA78">
        <v>79</v>
      </c>
      <c r="BB78">
        <v>79</v>
      </c>
      <c r="BC78">
        <v>80</v>
      </c>
      <c r="BD78">
        <v>49</v>
      </c>
      <c r="BE78">
        <v>49</v>
      </c>
      <c r="BF78">
        <v>105</v>
      </c>
      <c r="BG78">
        <v>64</v>
      </c>
      <c r="BH78">
        <v>74</v>
      </c>
      <c r="BI78">
        <v>92</v>
      </c>
      <c r="BJ78">
        <v>93</v>
      </c>
      <c r="BK78">
        <v>40</v>
      </c>
      <c r="BL78">
        <v>113</v>
      </c>
      <c r="BM78">
        <v>65</v>
      </c>
      <c r="BN78">
        <v>85</v>
      </c>
      <c r="BO78">
        <v>83</v>
      </c>
      <c r="BP78">
        <v>112</v>
      </c>
      <c r="BQ78">
        <v>63</v>
      </c>
      <c r="BR78">
        <v>99</v>
      </c>
      <c r="BS78">
        <v>83</v>
      </c>
      <c r="BT78">
        <v>88</v>
      </c>
      <c r="BU78">
        <v>41</v>
      </c>
      <c r="BV78">
        <v>71</v>
      </c>
      <c r="BW78">
        <v>65</v>
      </c>
      <c r="BX78">
        <v>65</v>
      </c>
      <c r="BY78">
        <v>76</v>
      </c>
      <c r="BZ78">
        <v>76</v>
      </c>
      <c r="CA78">
        <v>79</v>
      </c>
      <c r="CB78">
        <v>99</v>
      </c>
      <c r="CC78">
        <v>83</v>
      </c>
      <c r="CD78">
        <v>80</v>
      </c>
      <c r="CE78">
        <v>115</v>
      </c>
      <c r="CF78">
        <v>46</v>
      </c>
      <c r="CG78">
        <v>46</v>
      </c>
      <c r="CH78">
        <v>46</v>
      </c>
      <c r="CI78">
        <v>87</v>
      </c>
      <c r="CJ78">
        <v>108</v>
      </c>
      <c r="CK78">
        <v>85</v>
      </c>
      <c r="CL78">
        <v>103</v>
      </c>
      <c r="CM78">
        <v>105</v>
      </c>
      <c r="CN78">
        <v>64</v>
      </c>
      <c r="CO78">
        <v>97</v>
      </c>
      <c r="CP78">
        <v>94</v>
      </c>
      <c r="CQ78">
        <v>93</v>
      </c>
      <c r="CR78">
        <v>31</v>
      </c>
      <c r="CS78">
        <v>42</v>
      </c>
      <c r="CT78">
        <v>93</v>
      </c>
      <c r="CU78">
        <v>114</v>
      </c>
      <c r="CV78">
        <v>85</v>
      </c>
      <c r="CW78">
        <v>46</v>
      </c>
      <c r="CX78">
        <v>44</v>
      </c>
      <c r="CY78">
        <v>44</v>
      </c>
      <c r="CZ78">
        <v>99</v>
      </c>
      <c r="DA78">
        <v>88</v>
      </c>
      <c r="DB78">
        <v>65</v>
      </c>
      <c r="DC78">
        <v>92</v>
      </c>
      <c r="DD78">
        <v>63</v>
      </c>
      <c r="DE78">
        <v>10</v>
      </c>
      <c r="DF78">
        <v>97</v>
      </c>
      <c r="DG78">
        <v>37</v>
      </c>
      <c r="DH78">
        <v>44</v>
      </c>
      <c r="DI78">
        <v>61</v>
      </c>
      <c r="DJ78">
        <v>10</v>
      </c>
      <c r="DK78">
        <v>92</v>
      </c>
      <c r="DL78">
        <v>66</v>
      </c>
      <c r="DM78">
        <v>49</v>
      </c>
      <c r="DN78">
        <v>92</v>
      </c>
      <c r="DO78">
        <v>101</v>
      </c>
      <c r="DP78">
        <v>87</v>
      </c>
      <c r="DQ78">
        <v>67</v>
      </c>
      <c r="DR78">
        <v>63</v>
      </c>
      <c r="DS78">
        <v>122</v>
      </c>
      <c r="DT78">
        <v>37</v>
      </c>
      <c r="DU78">
        <v>37</v>
      </c>
      <c r="DV78">
        <v>123</v>
      </c>
      <c r="DW78">
        <v>110</v>
      </c>
      <c r="DX78">
        <v>87</v>
      </c>
      <c r="DY78">
        <v>63</v>
      </c>
      <c r="DZ78">
        <v>87</v>
      </c>
      <c r="EA78">
        <v>112</v>
      </c>
      <c r="EB78">
        <v>117</v>
      </c>
      <c r="EC78">
        <v>123</v>
      </c>
      <c r="ED78">
        <v>106</v>
      </c>
      <c r="EE78">
        <v>123</v>
      </c>
      <c r="EF78">
        <v>114</v>
      </c>
      <c r="EG78">
        <v>60</v>
      </c>
      <c r="EH78">
        <v>106</v>
      </c>
    </row>
    <row r="79" spans="1:138" x14ac:dyDescent="0.2">
      <c r="A79">
        <v>116</v>
      </c>
      <c r="B79">
        <v>116</v>
      </c>
      <c r="C79">
        <v>55</v>
      </c>
      <c r="D79">
        <v>90</v>
      </c>
      <c r="E79">
        <v>115</v>
      </c>
      <c r="F79">
        <v>81</v>
      </c>
      <c r="G79">
        <v>115</v>
      </c>
      <c r="H79">
        <v>50</v>
      </c>
      <c r="I79">
        <v>79</v>
      </c>
      <c r="J79">
        <v>54</v>
      </c>
      <c r="K79">
        <v>93</v>
      </c>
      <c r="L79">
        <v>54</v>
      </c>
      <c r="M79">
        <v>54</v>
      </c>
      <c r="N79">
        <v>50</v>
      </c>
      <c r="O79">
        <v>50</v>
      </c>
      <c r="P79">
        <v>116</v>
      </c>
      <c r="Q79">
        <v>115</v>
      </c>
      <c r="R79">
        <v>56</v>
      </c>
      <c r="S79">
        <v>54</v>
      </c>
      <c r="T79">
        <v>116</v>
      </c>
      <c r="U79">
        <v>41</v>
      </c>
      <c r="V79">
        <v>79</v>
      </c>
      <c r="W79">
        <v>103</v>
      </c>
      <c r="X79">
        <v>41</v>
      </c>
      <c r="Y79">
        <v>42</v>
      </c>
      <c r="Z79">
        <v>56</v>
      </c>
      <c r="AA79">
        <v>90</v>
      </c>
      <c r="AB79">
        <v>99</v>
      </c>
      <c r="AC79">
        <v>64</v>
      </c>
      <c r="AD79">
        <v>54</v>
      </c>
      <c r="AE79">
        <v>42</v>
      </c>
      <c r="AF79">
        <v>70</v>
      </c>
      <c r="AG79">
        <v>40</v>
      </c>
      <c r="AH79">
        <v>74</v>
      </c>
      <c r="AI79">
        <v>71</v>
      </c>
      <c r="AJ79">
        <v>115</v>
      </c>
      <c r="AK79">
        <v>90</v>
      </c>
      <c r="AL79">
        <v>48</v>
      </c>
      <c r="AM79">
        <v>108</v>
      </c>
      <c r="AN79">
        <v>27</v>
      </c>
      <c r="AO79">
        <v>70</v>
      </c>
      <c r="AP79">
        <v>99</v>
      </c>
      <c r="AQ79">
        <v>70</v>
      </c>
      <c r="AR79">
        <v>70</v>
      </c>
      <c r="AS79">
        <v>113</v>
      </c>
      <c r="AT79">
        <v>40</v>
      </c>
      <c r="AU79">
        <v>122</v>
      </c>
      <c r="AV79">
        <v>122</v>
      </c>
      <c r="AW79">
        <v>10</v>
      </c>
      <c r="AX79">
        <v>65</v>
      </c>
      <c r="AY79">
        <v>99</v>
      </c>
      <c r="AZ79">
        <v>74</v>
      </c>
      <c r="BA79">
        <v>71</v>
      </c>
      <c r="BB79">
        <v>79</v>
      </c>
      <c r="BC79">
        <v>80</v>
      </c>
      <c r="BD79">
        <v>49</v>
      </c>
      <c r="BE79">
        <v>49</v>
      </c>
      <c r="BF79">
        <v>105</v>
      </c>
      <c r="BG79">
        <v>49</v>
      </c>
      <c r="BH79">
        <v>74</v>
      </c>
      <c r="BI79">
        <v>92</v>
      </c>
      <c r="BJ79">
        <v>93</v>
      </c>
      <c r="BK79">
        <v>42</v>
      </c>
      <c r="BL79">
        <v>113</v>
      </c>
      <c r="BM79">
        <v>65</v>
      </c>
      <c r="BN79">
        <v>46</v>
      </c>
      <c r="BO79">
        <v>83</v>
      </c>
      <c r="BP79">
        <v>92</v>
      </c>
      <c r="BQ79">
        <v>63</v>
      </c>
      <c r="BR79">
        <v>99</v>
      </c>
      <c r="BS79">
        <v>85</v>
      </c>
      <c r="BT79">
        <v>65</v>
      </c>
      <c r="BU79">
        <v>69</v>
      </c>
      <c r="BV79">
        <v>71</v>
      </c>
      <c r="BW79">
        <v>65</v>
      </c>
      <c r="BX79">
        <v>65</v>
      </c>
      <c r="BY79">
        <v>76</v>
      </c>
      <c r="BZ79">
        <v>77</v>
      </c>
      <c r="CA79">
        <v>79</v>
      </c>
      <c r="CB79">
        <v>88</v>
      </c>
      <c r="CC79">
        <v>83</v>
      </c>
      <c r="CD79">
        <v>80</v>
      </c>
      <c r="CE79">
        <v>115</v>
      </c>
      <c r="CF79">
        <v>46</v>
      </c>
      <c r="CG79">
        <v>46</v>
      </c>
      <c r="CH79">
        <v>46</v>
      </c>
      <c r="CI79">
        <v>87</v>
      </c>
      <c r="CJ79">
        <v>112</v>
      </c>
      <c r="CK79">
        <v>85</v>
      </c>
      <c r="CL79">
        <v>79</v>
      </c>
      <c r="CM79">
        <v>66</v>
      </c>
      <c r="CN79">
        <v>64</v>
      </c>
      <c r="CO79">
        <v>97</v>
      </c>
      <c r="CP79">
        <v>93</v>
      </c>
      <c r="CQ79">
        <v>93</v>
      </c>
      <c r="CR79">
        <v>31</v>
      </c>
      <c r="CS79">
        <v>31</v>
      </c>
      <c r="CT79">
        <v>10</v>
      </c>
      <c r="CU79">
        <v>114</v>
      </c>
      <c r="CV79">
        <v>85</v>
      </c>
      <c r="CW79">
        <v>46</v>
      </c>
      <c r="CX79">
        <v>44</v>
      </c>
      <c r="CY79">
        <v>63</v>
      </c>
      <c r="CZ79">
        <v>99</v>
      </c>
      <c r="DA79">
        <v>88</v>
      </c>
      <c r="DB79">
        <v>83</v>
      </c>
      <c r="DC79">
        <v>37</v>
      </c>
      <c r="DD79">
        <v>87</v>
      </c>
      <c r="DE79">
        <v>61</v>
      </c>
      <c r="DF79">
        <v>97</v>
      </c>
      <c r="DG79">
        <v>44</v>
      </c>
      <c r="DH79">
        <v>44</v>
      </c>
      <c r="DI79">
        <v>97</v>
      </c>
      <c r="DJ79">
        <v>10</v>
      </c>
      <c r="DK79">
        <v>92</v>
      </c>
      <c r="DL79">
        <v>66</v>
      </c>
      <c r="DM79">
        <v>105</v>
      </c>
      <c r="DN79">
        <v>92</v>
      </c>
      <c r="DO79">
        <v>101</v>
      </c>
      <c r="DP79">
        <v>67</v>
      </c>
      <c r="DQ79">
        <v>117</v>
      </c>
      <c r="DR79">
        <v>63</v>
      </c>
      <c r="DS79">
        <v>76</v>
      </c>
      <c r="DT79">
        <v>37</v>
      </c>
      <c r="DU79">
        <v>37</v>
      </c>
      <c r="DV79">
        <v>110</v>
      </c>
      <c r="DW79">
        <v>101</v>
      </c>
      <c r="DX79">
        <v>87</v>
      </c>
      <c r="DY79">
        <v>63</v>
      </c>
      <c r="DZ79">
        <v>87</v>
      </c>
      <c r="EA79">
        <v>112</v>
      </c>
      <c r="EB79">
        <v>114</v>
      </c>
      <c r="EC79">
        <v>123</v>
      </c>
      <c r="ED79">
        <v>123</v>
      </c>
      <c r="EE79">
        <v>123</v>
      </c>
      <c r="EF79">
        <v>60</v>
      </c>
      <c r="EG79">
        <v>106</v>
      </c>
      <c r="EH79">
        <v>106</v>
      </c>
    </row>
    <row r="80" spans="1:138" x14ac:dyDescent="0.2">
      <c r="A80">
        <v>45</v>
      </c>
      <c r="B80">
        <v>62</v>
      </c>
      <c r="C80">
        <v>32</v>
      </c>
      <c r="D80">
        <v>24</v>
      </c>
      <c r="E80">
        <v>96</v>
      </c>
      <c r="F80">
        <v>13</v>
      </c>
      <c r="G80">
        <v>30</v>
      </c>
      <c r="H80">
        <v>72</v>
      </c>
      <c r="I80">
        <v>8</v>
      </c>
      <c r="J80">
        <v>7</v>
      </c>
      <c r="K80">
        <v>71</v>
      </c>
      <c r="L80">
        <v>95</v>
      </c>
      <c r="M80">
        <v>95</v>
      </c>
      <c r="N80">
        <v>39</v>
      </c>
      <c r="O80">
        <v>39</v>
      </c>
      <c r="P80">
        <v>62</v>
      </c>
      <c r="Q80">
        <v>96</v>
      </c>
      <c r="R80">
        <v>32</v>
      </c>
      <c r="S80">
        <v>95</v>
      </c>
      <c r="T80">
        <v>62</v>
      </c>
      <c r="U80">
        <v>39</v>
      </c>
      <c r="V80">
        <v>21</v>
      </c>
      <c r="W80">
        <v>89</v>
      </c>
      <c r="X80">
        <v>39</v>
      </c>
      <c r="Y80">
        <v>23</v>
      </c>
      <c r="Z80">
        <v>32</v>
      </c>
      <c r="AA80">
        <v>24</v>
      </c>
      <c r="AB80">
        <v>116</v>
      </c>
      <c r="AC80">
        <v>73</v>
      </c>
      <c r="AD80">
        <v>7</v>
      </c>
      <c r="AE80">
        <v>72</v>
      </c>
      <c r="AF80">
        <v>55</v>
      </c>
      <c r="AG80">
        <v>20</v>
      </c>
      <c r="AH80">
        <v>52</v>
      </c>
      <c r="AI80">
        <v>21</v>
      </c>
      <c r="AJ80">
        <v>24</v>
      </c>
      <c r="AK80">
        <v>24</v>
      </c>
      <c r="AL80">
        <v>49</v>
      </c>
      <c r="AM80">
        <v>66</v>
      </c>
      <c r="AN80">
        <v>89</v>
      </c>
      <c r="AO80">
        <v>58</v>
      </c>
      <c r="AP80">
        <v>56</v>
      </c>
      <c r="AQ80">
        <v>55</v>
      </c>
      <c r="AR80">
        <v>55</v>
      </c>
      <c r="AS80">
        <v>49</v>
      </c>
      <c r="AT80">
        <v>20</v>
      </c>
      <c r="AU80">
        <v>47</v>
      </c>
      <c r="AV80">
        <v>103</v>
      </c>
      <c r="AW80">
        <v>74</v>
      </c>
      <c r="AX80">
        <v>115</v>
      </c>
      <c r="AY80">
        <v>56</v>
      </c>
      <c r="AZ80">
        <v>73</v>
      </c>
      <c r="BA80">
        <v>21</v>
      </c>
      <c r="BB80">
        <v>78</v>
      </c>
      <c r="BC80">
        <v>91</v>
      </c>
      <c r="BD80">
        <v>33</v>
      </c>
      <c r="BE80">
        <v>33</v>
      </c>
      <c r="BF80">
        <v>51</v>
      </c>
      <c r="BG80">
        <v>33</v>
      </c>
      <c r="BH80">
        <v>73</v>
      </c>
      <c r="BI80">
        <v>70</v>
      </c>
      <c r="BJ80">
        <v>71</v>
      </c>
      <c r="BK80">
        <v>23</v>
      </c>
      <c r="BL80">
        <v>105</v>
      </c>
      <c r="BM80">
        <v>115</v>
      </c>
      <c r="BN80">
        <v>42</v>
      </c>
      <c r="BO80">
        <v>54</v>
      </c>
      <c r="BP80">
        <v>80</v>
      </c>
      <c r="BQ80">
        <v>88</v>
      </c>
      <c r="BR80">
        <v>56</v>
      </c>
      <c r="BS80">
        <v>54</v>
      </c>
      <c r="BT80">
        <v>90</v>
      </c>
      <c r="BU80">
        <v>22</v>
      </c>
      <c r="BV80">
        <v>21</v>
      </c>
      <c r="BW80">
        <v>115</v>
      </c>
      <c r="BX80">
        <v>115</v>
      </c>
      <c r="BY80">
        <v>79</v>
      </c>
      <c r="BZ80">
        <v>79</v>
      </c>
      <c r="CA80">
        <v>78</v>
      </c>
      <c r="CB80">
        <v>116</v>
      </c>
      <c r="CC80">
        <v>54</v>
      </c>
      <c r="CD80">
        <v>58</v>
      </c>
      <c r="CE80">
        <v>30</v>
      </c>
      <c r="CF80">
        <v>31</v>
      </c>
      <c r="CG80">
        <v>41</v>
      </c>
      <c r="CH80">
        <v>50</v>
      </c>
      <c r="CI80">
        <v>65</v>
      </c>
      <c r="CJ80">
        <v>66</v>
      </c>
      <c r="CK80">
        <v>42</v>
      </c>
      <c r="CL80">
        <v>8</v>
      </c>
      <c r="CM80">
        <v>59</v>
      </c>
      <c r="CN80">
        <v>73</v>
      </c>
      <c r="CO80">
        <v>64</v>
      </c>
      <c r="CP80">
        <v>79</v>
      </c>
      <c r="CQ80">
        <v>79</v>
      </c>
      <c r="CR80">
        <v>72</v>
      </c>
      <c r="CS80">
        <v>72</v>
      </c>
      <c r="CT80">
        <v>71</v>
      </c>
      <c r="CU80">
        <v>85</v>
      </c>
      <c r="CV80">
        <v>40</v>
      </c>
      <c r="CW80">
        <v>31</v>
      </c>
      <c r="CX80">
        <v>99</v>
      </c>
      <c r="CY80">
        <v>99</v>
      </c>
      <c r="CZ80">
        <v>116</v>
      </c>
      <c r="DA80">
        <v>90</v>
      </c>
      <c r="DB80">
        <v>54</v>
      </c>
      <c r="DC80">
        <v>70</v>
      </c>
      <c r="DD80">
        <v>65</v>
      </c>
      <c r="DE80">
        <v>74</v>
      </c>
      <c r="DF80">
        <v>49</v>
      </c>
      <c r="DG80">
        <v>70</v>
      </c>
      <c r="DH80">
        <v>99</v>
      </c>
      <c r="DI80">
        <v>64</v>
      </c>
      <c r="DJ80">
        <v>74</v>
      </c>
      <c r="DK80">
        <v>80</v>
      </c>
      <c r="DL80">
        <v>28</v>
      </c>
      <c r="DM80">
        <v>51</v>
      </c>
      <c r="DN80">
        <v>80</v>
      </c>
      <c r="DO80">
        <v>122</v>
      </c>
      <c r="DP80">
        <v>65</v>
      </c>
      <c r="DQ80">
        <v>83</v>
      </c>
      <c r="DR80">
        <v>99</v>
      </c>
      <c r="DS80">
        <v>103</v>
      </c>
      <c r="DT80">
        <v>70</v>
      </c>
      <c r="DU80">
        <v>70</v>
      </c>
      <c r="DV80">
        <v>46</v>
      </c>
      <c r="DW80">
        <v>46</v>
      </c>
      <c r="DX80">
        <v>65</v>
      </c>
      <c r="DY80">
        <v>88</v>
      </c>
      <c r="DZ80">
        <v>65</v>
      </c>
      <c r="EA80">
        <v>66</v>
      </c>
      <c r="EB80">
        <v>85</v>
      </c>
      <c r="EC80">
        <v>46</v>
      </c>
      <c r="ED80">
        <v>46</v>
      </c>
      <c r="EE80">
        <v>46</v>
      </c>
      <c r="EF80">
        <v>85</v>
      </c>
      <c r="EG80">
        <v>85</v>
      </c>
      <c r="EH80">
        <v>85</v>
      </c>
    </row>
    <row r="81" spans="1:138" x14ac:dyDescent="0.2">
      <c r="A81">
        <v>89</v>
      </c>
      <c r="B81">
        <v>8</v>
      </c>
      <c r="C81">
        <v>22</v>
      </c>
      <c r="D81">
        <v>21</v>
      </c>
      <c r="E81">
        <v>21</v>
      </c>
      <c r="F81">
        <v>33</v>
      </c>
      <c r="G81">
        <v>21</v>
      </c>
      <c r="H81">
        <v>91</v>
      </c>
      <c r="I81">
        <v>116</v>
      </c>
      <c r="J81">
        <v>73</v>
      </c>
      <c r="K81">
        <v>65</v>
      </c>
      <c r="L81">
        <v>73</v>
      </c>
      <c r="M81">
        <v>73</v>
      </c>
      <c r="N81">
        <v>58</v>
      </c>
      <c r="O81">
        <v>58</v>
      </c>
      <c r="P81">
        <v>78</v>
      </c>
      <c r="Q81">
        <v>52</v>
      </c>
      <c r="R81">
        <v>89</v>
      </c>
      <c r="S81">
        <v>73</v>
      </c>
      <c r="T81">
        <v>8</v>
      </c>
      <c r="U81">
        <v>58</v>
      </c>
      <c r="V81">
        <v>90</v>
      </c>
      <c r="W81">
        <v>56</v>
      </c>
      <c r="X81">
        <v>55</v>
      </c>
      <c r="Y81">
        <v>59</v>
      </c>
      <c r="Z81">
        <v>89</v>
      </c>
      <c r="AA81">
        <v>78</v>
      </c>
      <c r="AB81">
        <v>103</v>
      </c>
      <c r="AC81">
        <v>54</v>
      </c>
      <c r="AD81">
        <v>33</v>
      </c>
      <c r="AE81">
        <v>28</v>
      </c>
      <c r="AF81">
        <v>69</v>
      </c>
      <c r="AG81">
        <v>33</v>
      </c>
      <c r="AH81">
        <v>115</v>
      </c>
      <c r="AI81">
        <v>115</v>
      </c>
      <c r="AJ81">
        <v>21</v>
      </c>
      <c r="AK81">
        <v>21</v>
      </c>
      <c r="AL81">
        <v>85</v>
      </c>
      <c r="AM81">
        <v>85</v>
      </c>
      <c r="AN81">
        <v>56</v>
      </c>
      <c r="AO81">
        <v>41</v>
      </c>
      <c r="AP81">
        <v>27</v>
      </c>
      <c r="AQ81">
        <v>41</v>
      </c>
      <c r="AR81">
        <v>69</v>
      </c>
      <c r="AS81">
        <v>85</v>
      </c>
      <c r="AT81">
        <v>51</v>
      </c>
      <c r="AU81">
        <v>99</v>
      </c>
      <c r="AV81">
        <v>99</v>
      </c>
      <c r="AW81">
        <v>65</v>
      </c>
      <c r="AX81">
        <v>74</v>
      </c>
      <c r="AY81">
        <v>27</v>
      </c>
      <c r="AZ81">
        <v>54</v>
      </c>
      <c r="BA81">
        <v>115</v>
      </c>
      <c r="BB81">
        <v>90</v>
      </c>
      <c r="BC81">
        <v>50</v>
      </c>
      <c r="BD81">
        <v>81</v>
      </c>
      <c r="BE81">
        <v>40</v>
      </c>
      <c r="BF81">
        <v>42</v>
      </c>
      <c r="BG81">
        <v>54</v>
      </c>
      <c r="BH81">
        <v>54</v>
      </c>
      <c r="BI81">
        <v>46</v>
      </c>
      <c r="BJ81">
        <v>65</v>
      </c>
      <c r="BK81">
        <v>51</v>
      </c>
      <c r="BL81">
        <v>85</v>
      </c>
      <c r="BM81">
        <v>71</v>
      </c>
      <c r="BN81">
        <v>66</v>
      </c>
      <c r="BO81">
        <v>64</v>
      </c>
      <c r="BP81">
        <v>46</v>
      </c>
      <c r="BQ81">
        <v>93</v>
      </c>
      <c r="BR81">
        <v>103</v>
      </c>
      <c r="BS81">
        <v>49</v>
      </c>
      <c r="BT81">
        <v>79</v>
      </c>
      <c r="BU81">
        <v>55</v>
      </c>
      <c r="BV81">
        <v>115</v>
      </c>
      <c r="BW81">
        <v>71</v>
      </c>
      <c r="BX81">
        <v>71</v>
      </c>
      <c r="BY81">
        <v>99</v>
      </c>
      <c r="BZ81">
        <v>88</v>
      </c>
      <c r="CA81">
        <v>116</v>
      </c>
      <c r="CB81">
        <v>79</v>
      </c>
      <c r="CC81">
        <v>64</v>
      </c>
      <c r="CD81">
        <v>50</v>
      </c>
      <c r="CE81">
        <v>21</v>
      </c>
      <c r="CF81">
        <v>80</v>
      </c>
      <c r="CG81">
        <v>70</v>
      </c>
      <c r="CH81">
        <v>80</v>
      </c>
      <c r="CI81">
        <v>93</v>
      </c>
      <c r="CJ81">
        <v>46</v>
      </c>
      <c r="CK81">
        <v>105</v>
      </c>
      <c r="CL81">
        <v>116</v>
      </c>
      <c r="CM81">
        <v>42</v>
      </c>
      <c r="CN81">
        <v>54</v>
      </c>
      <c r="CO81">
        <v>83</v>
      </c>
      <c r="CP81">
        <v>88</v>
      </c>
      <c r="CQ81">
        <v>65</v>
      </c>
      <c r="CR81">
        <v>28</v>
      </c>
      <c r="CS81">
        <v>28</v>
      </c>
      <c r="CT81">
        <v>65</v>
      </c>
      <c r="CU81">
        <v>48</v>
      </c>
      <c r="CV81">
        <v>105</v>
      </c>
      <c r="CW81">
        <v>66</v>
      </c>
      <c r="CX81">
        <v>122</v>
      </c>
      <c r="CY81">
        <v>76</v>
      </c>
      <c r="CZ81">
        <v>79</v>
      </c>
      <c r="DA81">
        <v>79</v>
      </c>
      <c r="DB81">
        <v>74</v>
      </c>
      <c r="DC81">
        <v>46</v>
      </c>
      <c r="DD81">
        <v>93</v>
      </c>
      <c r="DE81">
        <v>83</v>
      </c>
      <c r="DF81">
        <v>85</v>
      </c>
      <c r="DG81">
        <v>122</v>
      </c>
      <c r="DH81">
        <v>122</v>
      </c>
      <c r="DI81">
        <v>83</v>
      </c>
      <c r="DJ81">
        <v>83</v>
      </c>
      <c r="DK81">
        <v>46</v>
      </c>
      <c r="DL81">
        <v>42</v>
      </c>
      <c r="DM81">
        <v>40</v>
      </c>
      <c r="DN81">
        <v>46</v>
      </c>
      <c r="DO81">
        <v>37</v>
      </c>
      <c r="DP81">
        <v>10</v>
      </c>
      <c r="DQ81">
        <v>97</v>
      </c>
      <c r="DR81">
        <v>76</v>
      </c>
      <c r="DS81">
        <v>99</v>
      </c>
      <c r="DT81">
        <v>122</v>
      </c>
      <c r="DU81">
        <v>46</v>
      </c>
      <c r="DV81">
        <v>92</v>
      </c>
      <c r="DW81">
        <v>92</v>
      </c>
      <c r="DX81">
        <v>10</v>
      </c>
      <c r="DY81">
        <v>93</v>
      </c>
      <c r="DZ81">
        <v>93</v>
      </c>
      <c r="EA81">
        <v>46</v>
      </c>
      <c r="EB81">
        <v>97</v>
      </c>
      <c r="EC81">
        <v>92</v>
      </c>
      <c r="ED81">
        <v>112</v>
      </c>
      <c r="EE81">
        <v>112</v>
      </c>
      <c r="EF81">
        <v>113</v>
      </c>
      <c r="EG81">
        <v>113</v>
      </c>
      <c r="EH81">
        <v>108</v>
      </c>
    </row>
    <row r="82" spans="1:138" x14ac:dyDescent="0.2">
      <c r="A82">
        <v>73</v>
      </c>
      <c r="B82">
        <v>73</v>
      </c>
      <c r="C82">
        <v>21</v>
      </c>
      <c r="D82">
        <v>33</v>
      </c>
      <c r="E82">
        <v>51</v>
      </c>
      <c r="F82">
        <v>58</v>
      </c>
      <c r="G82">
        <v>51</v>
      </c>
      <c r="H82">
        <v>116</v>
      </c>
      <c r="I82">
        <v>54</v>
      </c>
      <c r="J82">
        <v>91</v>
      </c>
      <c r="K82">
        <v>85</v>
      </c>
      <c r="L82">
        <v>28</v>
      </c>
      <c r="M82">
        <v>28</v>
      </c>
      <c r="N82">
        <v>90</v>
      </c>
      <c r="O82">
        <v>90</v>
      </c>
      <c r="P82">
        <v>73</v>
      </c>
      <c r="Q82">
        <v>59</v>
      </c>
      <c r="R82">
        <v>52</v>
      </c>
      <c r="S82">
        <v>28</v>
      </c>
      <c r="T82">
        <v>73</v>
      </c>
      <c r="U82">
        <v>90</v>
      </c>
      <c r="V82">
        <v>81</v>
      </c>
      <c r="W82">
        <v>54</v>
      </c>
      <c r="X82">
        <v>115</v>
      </c>
      <c r="Y82">
        <v>56</v>
      </c>
      <c r="Z82">
        <v>73</v>
      </c>
      <c r="AA82">
        <v>33</v>
      </c>
      <c r="AB82">
        <v>74</v>
      </c>
      <c r="AC82">
        <v>31</v>
      </c>
      <c r="AD82">
        <v>58</v>
      </c>
      <c r="AE82">
        <v>56</v>
      </c>
      <c r="AF82">
        <v>71</v>
      </c>
      <c r="AG82">
        <v>55</v>
      </c>
      <c r="AH82">
        <v>42</v>
      </c>
      <c r="AI82">
        <v>42</v>
      </c>
      <c r="AJ82">
        <v>33</v>
      </c>
      <c r="AK82">
        <v>33</v>
      </c>
      <c r="AL82">
        <v>46</v>
      </c>
      <c r="AM82">
        <v>122</v>
      </c>
      <c r="AN82">
        <v>115</v>
      </c>
      <c r="AO82">
        <v>79</v>
      </c>
      <c r="AP82">
        <v>74</v>
      </c>
      <c r="AQ82">
        <v>71</v>
      </c>
      <c r="AR82">
        <v>71</v>
      </c>
      <c r="AS82">
        <v>46</v>
      </c>
      <c r="AT82">
        <v>55</v>
      </c>
      <c r="AU82">
        <v>65</v>
      </c>
      <c r="AV82">
        <v>83</v>
      </c>
      <c r="AW82">
        <v>85</v>
      </c>
      <c r="AX82">
        <v>66</v>
      </c>
      <c r="AY82">
        <v>74</v>
      </c>
      <c r="AZ82">
        <v>42</v>
      </c>
      <c r="BA82">
        <v>40</v>
      </c>
      <c r="BB82">
        <v>54</v>
      </c>
      <c r="BC82">
        <v>79</v>
      </c>
      <c r="BD82">
        <v>41</v>
      </c>
      <c r="BE82">
        <v>41</v>
      </c>
      <c r="BF82">
        <v>69</v>
      </c>
      <c r="BG82">
        <v>50</v>
      </c>
      <c r="BH82">
        <v>31</v>
      </c>
      <c r="BI82">
        <v>93</v>
      </c>
      <c r="BJ82">
        <v>85</v>
      </c>
      <c r="BK82">
        <v>55</v>
      </c>
      <c r="BL82">
        <v>122</v>
      </c>
      <c r="BM82">
        <v>105</v>
      </c>
      <c r="BN82">
        <v>99</v>
      </c>
      <c r="BO82">
        <v>80</v>
      </c>
      <c r="BP82">
        <v>76</v>
      </c>
      <c r="BQ82">
        <v>97</v>
      </c>
      <c r="BR82">
        <v>74</v>
      </c>
      <c r="BS82">
        <v>80</v>
      </c>
      <c r="BT82">
        <v>49</v>
      </c>
      <c r="BU82">
        <v>115</v>
      </c>
      <c r="BV82">
        <v>40</v>
      </c>
      <c r="BW82">
        <v>49</v>
      </c>
      <c r="BX82">
        <v>105</v>
      </c>
      <c r="BY82">
        <v>83</v>
      </c>
      <c r="BZ82">
        <v>83</v>
      </c>
      <c r="CA82">
        <v>54</v>
      </c>
      <c r="CB82">
        <v>64</v>
      </c>
      <c r="CC82">
        <v>80</v>
      </c>
      <c r="CD82">
        <v>79</v>
      </c>
      <c r="CE82">
        <v>51</v>
      </c>
      <c r="CF82">
        <v>99</v>
      </c>
      <c r="CG82">
        <v>65</v>
      </c>
      <c r="CH82">
        <v>88</v>
      </c>
      <c r="CI82">
        <v>113</v>
      </c>
      <c r="CJ82">
        <v>122</v>
      </c>
      <c r="CK82">
        <v>70</v>
      </c>
      <c r="CL82">
        <v>54</v>
      </c>
      <c r="CM82">
        <v>27</v>
      </c>
      <c r="CN82">
        <v>50</v>
      </c>
      <c r="CO82">
        <v>46</v>
      </c>
      <c r="CP82">
        <v>85</v>
      </c>
      <c r="CQ82">
        <v>85</v>
      </c>
      <c r="CR82">
        <v>116</v>
      </c>
      <c r="CS82">
        <v>116</v>
      </c>
      <c r="CT82">
        <v>85</v>
      </c>
      <c r="CU82">
        <v>92</v>
      </c>
      <c r="CV82">
        <v>70</v>
      </c>
      <c r="CW82">
        <v>99</v>
      </c>
      <c r="CX82">
        <v>10</v>
      </c>
      <c r="CY82">
        <v>61</v>
      </c>
      <c r="CZ82">
        <v>64</v>
      </c>
      <c r="DA82">
        <v>49</v>
      </c>
      <c r="DB82">
        <v>66</v>
      </c>
      <c r="DC82">
        <v>93</v>
      </c>
      <c r="DD82">
        <v>48</v>
      </c>
      <c r="DE82">
        <v>46</v>
      </c>
      <c r="DF82">
        <v>46</v>
      </c>
      <c r="DG82">
        <v>10</v>
      </c>
      <c r="DH82">
        <v>10</v>
      </c>
      <c r="DI82">
        <v>46</v>
      </c>
      <c r="DJ82">
        <v>46</v>
      </c>
      <c r="DK82">
        <v>93</v>
      </c>
      <c r="DL82">
        <v>103</v>
      </c>
      <c r="DM82">
        <v>69</v>
      </c>
      <c r="DN82">
        <v>93</v>
      </c>
      <c r="DO82">
        <v>87</v>
      </c>
      <c r="DP82">
        <v>108</v>
      </c>
      <c r="DQ82">
        <v>92</v>
      </c>
      <c r="DR82">
        <v>97</v>
      </c>
      <c r="DS82">
        <v>83</v>
      </c>
      <c r="DT82">
        <v>93</v>
      </c>
      <c r="DU82">
        <v>93</v>
      </c>
      <c r="DV82">
        <v>63</v>
      </c>
      <c r="DW82">
        <v>87</v>
      </c>
      <c r="DX82">
        <v>113</v>
      </c>
      <c r="DY82">
        <v>97</v>
      </c>
      <c r="DZ82">
        <v>113</v>
      </c>
      <c r="EA82">
        <v>76</v>
      </c>
      <c r="EB82">
        <v>92</v>
      </c>
      <c r="EC82">
        <v>63</v>
      </c>
      <c r="ED82">
        <v>44</v>
      </c>
      <c r="EE82">
        <v>63</v>
      </c>
      <c r="EF82">
        <v>37</v>
      </c>
      <c r="EG82">
        <v>44</v>
      </c>
      <c r="EH82">
        <v>44</v>
      </c>
    </row>
    <row r="83" spans="1:138" x14ac:dyDescent="0.2">
      <c r="A83">
        <v>72</v>
      </c>
      <c r="B83">
        <v>72</v>
      </c>
      <c r="C83">
        <v>23</v>
      </c>
      <c r="D83">
        <v>39</v>
      </c>
      <c r="E83">
        <v>89</v>
      </c>
      <c r="F83">
        <v>21</v>
      </c>
      <c r="G83">
        <v>22</v>
      </c>
      <c r="H83">
        <v>33</v>
      </c>
      <c r="I83">
        <v>91</v>
      </c>
      <c r="J83">
        <v>78</v>
      </c>
      <c r="K83">
        <v>70</v>
      </c>
      <c r="L83">
        <v>8</v>
      </c>
      <c r="M83">
        <v>78</v>
      </c>
      <c r="N83">
        <v>33</v>
      </c>
      <c r="O83">
        <v>33</v>
      </c>
      <c r="P83">
        <v>39</v>
      </c>
      <c r="Q83">
        <v>89</v>
      </c>
      <c r="R83">
        <v>72</v>
      </c>
      <c r="S83">
        <v>89</v>
      </c>
      <c r="T83">
        <v>39</v>
      </c>
      <c r="U83">
        <v>33</v>
      </c>
      <c r="V83">
        <v>55</v>
      </c>
      <c r="W83">
        <v>28</v>
      </c>
      <c r="X83">
        <v>51</v>
      </c>
      <c r="Y83">
        <v>73</v>
      </c>
      <c r="Z83">
        <v>72</v>
      </c>
      <c r="AA83">
        <v>39</v>
      </c>
      <c r="AB83">
        <v>31</v>
      </c>
      <c r="AC83">
        <v>116</v>
      </c>
      <c r="AD83">
        <v>21</v>
      </c>
      <c r="AE83">
        <v>73</v>
      </c>
      <c r="AF83">
        <v>42</v>
      </c>
      <c r="AG83">
        <v>21</v>
      </c>
      <c r="AH83">
        <v>56</v>
      </c>
      <c r="AI83">
        <v>56</v>
      </c>
      <c r="AJ83">
        <v>22</v>
      </c>
      <c r="AK83">
        <v>22</v>
      </c>
      <c r="AL83">
        <v>65</v>
      </c>
      <c r="AM83">
        <v>83</v>
      </c>
      <c r="AN83">
        <v>28</v>
      </c>
      <c r="AO83">
        <v>40</v>
      </c>
      <c r="AP83">
        <v>42</v>
      </c>
      <c r="AQ83">
        <v>40</v>
      </c>
      <c r="AR83">
        <v>42</v>
      </c>
      <c r="AS83">
        <v>65</v>
      </c>
      <c r="AT83">
        <v>21</v>
      </c>
      <c r="AU83">
        <v>66</v>
      </c>
      <c r="AV83">
        <v>66</v>
      </c>
      <c r="AW83">
        <v>99</v>
      </c>
      <c r="AX83">
        <v>103</v>
      </c>
      <c r="AY83">
        <v>42</v>
      </c>
      <c r="AZ83">
        <v>116</v>
      </c>
      <c r="BA83">
        <v>55</v>
      </c>
      <c r="BB83">
        <v>58</v>
      </c>
      <c r="BC83">
        <v>54</v>
      </c>
      <c r="BD83">
        <v>115</v>
      </c>
      <c r="BE83">
        <v>115</v>
      </c>
      <c r="BF83">
        <v>115</v>
      </c>
      <c r="BG83">
        <v>90</v>
      </c>
      <c r="BH83">
        <v>116</v>
      </c>
      <c r="BI83">
        <v>85</v>
      </c>
      <c r="BJ83">
        <v>70</v>
      </c>
      <c r="BK83">
        <v>52</v>
      </c>
      <c r="BL83">
        <v>65</v>
      </c>
      <c r="BM83">
        <v>27</v>
      </c>
      <c r="BN83">
        <v>74</v>
      </c>
      <c r="BO83">
        <v>79</v>
      </c>
      <c r="BP83">
        <v>83</v>
      </c>
      <c r="BQ83">
        <v>46</v>
      </c>
      <c r="BR83">
        <v>31</v>
      </c>
      <c r="BS83">
        <v>79</v>
      </c>
      <c r="BT83">
        <v>41</v>
      </c>
      <c r="BU83">
        <v>51</v>
      </c>
      <c r="BV83">
        <v>55</v>
      </c>
      <c r="BW83">
        <v>69</v>
      </c>
      <c r="BX83">
        <v>69</v>
      </c>
      <c r="BY83">
        <v>80</v>
      </c>
      <c r="BZ83">
        <v>80</v>
      </c>
      <c r="CA83">
        <v>58</v>
      </c>
      <c r="CB83">
        <v>50</v>
      </c>
      <c r="CC83">
        <v>79</v>
      </c>
      <c r="CD83">
        <v>81</v>
      </c>
      <c r="CE83">
        <v>22</v>
      </c>
      <c r="CF83">
        <v>64</v>
      </c>
      <c r="CG83">
        <v>105</v>
      </c>
      <c r="CH83">
        <v>49</v>
      </c>
      <c r="CI83">
        <v>122</v>
      </c>
      <c r="CJ83">
        <v>83</v>
      </c>
      <c r="CK83">
        <v>74</v>
      </c>
      <c r="CL83">
        <v>91</v>
      </c>
      <c r="CM83">
        <v>54</v>
      </c>
      <c r="CN83">
        <v>90</v>
      </c>
      <c r="CO83">
        <v>88</v>
      </c>
      <c r="CP83">
        <v>70</v>
      </c>
      <c r="CQ83">
        <v>70</v>
      </c>
      <c r="CR83">
        <v>73</v>
      </c>
      <c r="CS83">
        <v>73</v>
      </c>
      <c r="CT83">
        <v>99</v>
      </c>
      <c r="CU83">
        <v>93</v>
      </c>
      <c r="CV83">
        <v>71</v>
      </c>
      <c r="CW83">
        <v>64</v>
      </c>
      <c r="CX83">
        <v>46</v>
      </c>
      <c r="CY83">
        <v>46</v>
      </c>
      <c r="CZ83">
        <v>50</v>
      </c>
      <c r="DA83">
        <v>41</v>
      </c>
      <c r="DB83">
        <v>103</v>
      </c>
      <c r="DC83">
        <v>85</v>
      </c>
      <c r="DD83">
        <v>46</v>
      </c>
      <c r="DE83">
        <v>99</v>
      </c>
      <c r="DF83">
        <v>65</v>
      </c>
      <c r="DG83">
        <v>85</v>
      </c>
      <c r="DH83">
        <v>46</v>
      </c>
      <c r="DI83">
        <v>88</v>
      </c>
      <c r="DJ83">
        <v>99</v>
      </c>
      <c r="DK83">
        <v>85</v>
      </c>
      <c r="DL83">
        <v>54</v>
      </c>
      <c r="DM83">
        <v>115</v>
      </c>
      <c r="DN83">
        <v>85</v>
      </c>
      <c r="DO83">
        <v>113</v>
      </c>
      <c r="DP83">
        <v>122</v>
      </c>
      <c r="DQ83">
        <v>93</v>
      </c>
      <c r="DR83">
        <v>46</v>
      </c>
      <c r="DS83">
        <v>80</v>
      </c>
      <c r="DT83">
        <v>85</v>
      </c>
      <c r="DU83">
        <v>85</v>
      </c>
      <c r="DV83">
        <v>97</v>
      </c>
      <c r="DW83">
        <v>113</v>
      </c>
      <c r="DX83">
        <v>122</v>
      </c>
      <c r="DY83">
        <v>46</v>
      </c>
      <c r="DZ83">
        <v>122</v>
      </c>
      <c r="EA83">
        <v>83</v>
      </c>
      <c r="EB83">
        <v>93</v>
      </c>
      <c r="EC83">
        <v>97</v>
      </c>
      <c r="ED83">
        <v>61</v>
      </c>
      <c r="EE83">
        <v>97</v>
      </c>
      <c r="EF83">
        <v>93</v>
      </c>
      <c r="EG83">
        <v>10</v>
      </c>
      <c r="EH83">
        <v>10</v>
      </c>
    </row>
    <row r="84" spans="1:138" x14ac:dyDescent="0.2">
      <c r="A84">
        <v>3</v>
      </c>
      <c r="B84">
        <v>3</v>
      </c>
      <c r="C84">
        <v>19</v>
      </c>
      <c r="D84">
        <v>35</v>
      </c>
      <c r="E84">
        <v>82</v>
      </c>
      <c r="F84">
        <v>11</v>
      </c>
      <c r="G84">
        <v>6</v>
      </c>
      <c r="H84">
        <v>5</v>
      </c>
      <c r="I84">
        <v>30</v>
      </c>
      <c r="J84">
        <v>18</v>
      </c>
      <c r="K84">
        <v>54</v>
      </c>
      <c r="L84">
        <v>16</v>
      </c>
      <c r="M84">
        <v>18</v>
      </c>
      <c r="N84">
        <v>32</v>
      </c>
      <c r="O84">
        <v>32</v>
      </c>
      <c r="P84">
        <v>3</v>
      </c>
      <c r="Q84">
        <v>4</v>
      </c>
      <c r="R84">
        <v>15</v>
      </c>
      <c r="S84">
        <v>16</v>
      </c>
      <c r="T84">
        <v>3</v>
      </c>
      <c r="U84">
        <v>32</v>
      </c>
      <c r="V84">
        <v>96</v>
      </c>
      <c r="W84">
        <v>24</v>
      </c>
      <c r="X84">
        <v>45</v>
      </c>
      <c r="Y84">
        <v>9</v>
      </c>
      <c r="Z84">
        <v>15</v>
      </c>
      <c r="AA84">
        <v>35</v>
      </c>
      <c r="AB84">
        <v>21</v>
      </c>
      <c r="AC84">
        <v>20</v>
      </c>
      <c r="AD84">
        <v>11</v>
      </c>
      <c r="AE84">
        <v>29</v>
      </c>
      <c r="AF84">
        <v>89</v>
      </c>
      <c r="AG84">
        <v>11</v>
      </c>
      <c r="AH84">
        <v>7</v>
      </c>
      <c r="AI84">
        <v>7</v>
      </c>
      <c r="AJ84">
        <v>6</v>
      </c>
      <c r="AK84">
        <v>6</v>
      </c>
      <c r="AL84">
        <v>42</v>
      </c>
      <c r="AM84">
        <v>50</v>
      </c>
      <c r="AN84">
        <v>62</v>
      </c>
      <c r="AO84">
        <v>89</v>
      </c>
      <c r="AP84">
        <v>78</v>
      </c>
      <c r="AQ84">
        <v>89</v>
      </c>
      <c r="AR84">
        <v>8</v>
      </c>
      <c r="AS84">
        <v>31</v>
      </c>
      <c r="AT84">
        <v>9</v>
      </c>
      <c r="AU84">
        <v>90</v>
      </c>
      <c r="AV84">
        <v>90</v>
      </c>
      <c r="AW84">
        <v>54</v>
      </c>
      <c r="AX84">
        <v>33</v>
      </c>
      <c r="AY84">
        <v>78</v>
      </c>
      <c r="AZ84">
        <v>13</v>
      </c>
      <c r="BA84">
        <v>53</v>
      </c>
      <c r="BB84">
        <v>96</v>
      </c>
      <c r="BC84">
        <v>22</v>
      </c>
      <c r="BD84">
        <v>23</v>
      </c>
      <c r="BE84">
        <v>72</v>
      </c>
      <c r="BF84">
        <v>72</v>
      </c>
      <c r="BG84">
        <v>23</v>
      </c>
      <c r="BH84">
        <v>13</v>
      </c>
      <c r="BI84">
        <v>27</v>
      </c>
      <c r="BJ84">
        <v>54</v>
      </c>
      <c r="BK84">
        <v>9</v>
      </c>
      <c r="BL84">
        <v>31</v>
      </c>
      <c r="BM84">
        <v>73</v>
      </c>
      <c r="BN84">
        <v>58</v>
      </c>
      <c r="BO84">
        <v>51</v>
      </c>
      <c r="BP84">
        <v>69</v>
      </c>
      <c r="BQ84">
        <v>74</v>
      </c>
      <c r="BR84">
        <v>78</v>
      </c>
      <c r="BS84">
        <v>59</v>
      </c>
      <c r="BT84">
        <v>52</v>
      </c>
      <c r="BU84">
        <v>45</v>
      </c>
      <c r="BV84">
        <v>95</v>
      </c>
      <c r="BW84">
        <v>73</v>
      </c>
      <c r="BX84">
        <v>73</v>
      </c>
      <c r="BY84">
        <v>115</v>
      </c>
      <c r="BZ84">
        <v>115</v>
      </c>
      <c r="CA84">
        <v>30</v>
      </c>
      <c r="CB84">
        <v>21</v>
      </c>
      <c r="CC84">
        <v>51</v>
      </c>
      <c r="CD84">
        <v>22</v>
      </c>
      <c r="CE84">
        <v>82</v>
      </c>
      <c r="CF84">
        <v>55</v>
      </c>
      <c r="CG84">
        <v>116</v>
      </c>
      <c r="CH84">
        <v>56</v>
      </c>
      <c r="CI84">
        <v>74</v>
      </c>
      <c r="CJ84">
        <v>50</v>
      </c>
      <c r="CK84">
        <v>91</v>
      </c>
      <c r="CL84">
        <v>30</v>
      </c>
      <c r="CM84">
        <v>39</v>
      </c>
      <c r="CN84">
        <v>20</v>
      </c>
      <c r="CO84">
        <v>40</v>
      </c>
      <c r="CP84">
        <v>115</v>
      </c>
      <c r="CQ84">
        <v>115</v>
      </c>
      <c r="CR84">
        <v>5</v>
      </c>
      <c r="CS84">
        <v>29</v>
      </c>
      <c r="CT84">
        <v>54</v>
      </c>
      <c r="CU84">
        <v>66</v>
      </c>
      <c r="CV84">
        <v>28</v>
      </c>
      <c r="CW84">
        <v>58</v>
      </c>
      <c r="CX84">
        <v>79</v>
      </c>
      <c r="CY84">
        <v>71</v>
      </c>
      <c r="CZ84">
        <v>21</v>
      </c>
      <c r="DA84">
        <v>52</v>
      </c>
      <c r="DB84">
        <v>33</v>
      </c>
      <c r="DC84">
        <v>103</v>
      </c>
      <c r="DD84">
        <v>74</v>
      </c>
      <c r="DE84">
        <v>81</v>
      </c>
      <c r="DF84">
        <v>42</v>
      </c>
      <c r="DG84">
        <v>79</v>
      </c>
      <c r="DH84">
        <v>79</v>
      </c>
      <c r="DI84">
        <v>40</v>
      </c>
      <c r="DJ84">
        <v>81</v>
      </c>
      <c r="DK84">
        <v>27</v>
      </c>
      <c r="DL84">
        <v>39</v>
      </c>
      <c r="DM84">
        <v>72</v>
      </c>
      <c r="DN84">
        <v>69</v>
      </c>
      <c r="DO84">
        <v>99</v>
      </c>
      <c r="DP84">
        <v>64</v>
      </c>
      <c r="DQ84">
        <v>105</v>
      </c>
      <c r="DR84">
        <v>71</v>
      </c>
      <c r="DS84">
        <v>90</v>
      </c>
      <c r="DT84">
        <v>103</v>
      </c>
      <c r="DU84">
        <v>103</v>
      </c>
      <c r="DV84">
        <v>70</v>
      </c>
      <c r="DW84">
        <v>99</v>
      </c>
      <c r="DX84">
        <v>64</v>
      </c>
      <c r="DY84">
        <v>71</v>
      </c>
      <c r="DZ84">
        <v>64</v>
      </c>
      <c r="EA84">
        <v>41</v>
      </c>
      <c r="EB84">
        <v>105</v>
      </c>
      <c r="EC84">
        <v>70</v>
      </c>
      <c r="ED84">
        <v>70</v>
      </c>
      <c r="EE84">
        <v>70</v>
      </c>
      <c r="EF84">
        <v>66</v>
      </c>
      <c r="EG84">
        <v>80</v>
      </c>
      <c r="EH84">
        <v>80</v>
      </c>
    </row>
    <row r="85" spans="1:138" x14ac:dyDescent="0.2">
      <c r="A85">
        <v>28</v>
      </c>
      <c r="B85">
        <v>28</v>
      </c>
      <c r="C85">
        <v>51</v>
      </c>
      <c r="D85">
        <v>58</v>
      </c>
      <c r="E85">
        <v>55</v>
      </c>
      <c r="F85">
        <v>90</v>
      </c>
      <c r="G85">
        <v>55</v>
      </c>
      <c r="H85">
        <v>54</v>
      </c>
      <c r="I85">
        <v>31</v>
      </c>
      <c r="J85">
        <v>116</v>
      </c>
      <c r="K85">
        <v>46</v>
      </c>
      <c r="L85">
        <v>56</v>
      </c>
      <c r="M85">
        <v>116</v>
      </c>
      <c r="N85">
        <v>54</v>
      </c>
      <c r="O85">
        <v>54</v>
      </c>
      <c r="P85">
        <v>28</v>
      </c>
      <c r="Q85">
        <v>55</v>
      </c>
      <c r="R85">
        <v>51</v>
      </c>
      <c r="S85">
        <v>56</v>
      </c>
      <c r="T85">
        <v>28</v>
      </c>
      <c r="U85">
        <v>54</v>
      </c>
      <c r="V85">
        <v>50</v>
      </c>
      <c r="W85">
        <v>42</v>
      </c>
      <c r="X85">
        <v>81</v>
      </c>
      <c r="Y85">
        <v>115</v>
      </c>
      <c r="Z85">
        <v>59</v>
      </c>
      <c r="AA85">
        <v>91</v>
      </c>
      <c r="AB85">
        <v>66</v>
      </c>
      <c r="AC85">
        <v>103</v>
      </c>
      <c r="AD85">
        <v>116</v>
      </c>
      <c r="AE85">
        <v>115</v>
      </c>
      <c r="AF85">
        <v>49</v>
      </c>
      <c r="AG85">
        <v>90</v>
      </c>
      <c r="AH85">
        <v>69</v>
      </c>
      <c r="AI85">
        <v>69</v>
      </c>
      <c r="AJ85">
        <v>58</v>
      </c>
      <c r="AK85">
        <v>58</v>
      </c>
      <c r="AL85">
        <v>93</v>
      </c>
      <c r="AM85">
        <v>10</v>
      </c>
      <c r="AN85">
        <v>42</v>
      </c>
      <c r="AO85">
        <v>49</v>
      </c>
      <c r="AP85">
        <v>105</v>
      </c>
      <c r="AQ85">
        <v>49</v>
      </c>
      <c r="AR85">
        <v>105</v>
      </c>
      <c r="AS85">
        <v>93</v>
      </c>
      <c r="AT85">
        <v>115</v>
      </c>
      <c r="AU85">
        <v>85</v>
      </c>
      <c r="AV85">
        <v>85</v>
      </c>
      <c r="AW85">
        <v>122</v>
      </c>
      <c r="AX85">
        <v>70</v>
      </c>
      <c r="AY85">
        <v>105</v>
      </c>
      <c r="AZ85">
        <v>27</v>
      </c>
      <c r="BA85">
        <v>41</v>
      </c>
      <c r="BB85">
        <v>50</v>
      </c>
      <c r="BC85">
        <v>64</v>
      </c>
      <c r="BD85">
        <v>79</v>
      </c>
      <c r="BE85">
        <v>79</v>
      </c>
      <c r="BF85">
        <v>71</v>
      </c>
      <c r="BG85">
        <v>79</v>
      </c>
      <c r="BH85">
        <v>103</v>
      </c>
      <c r="BI85">
        <v>97</v>
      </c>
      <c r="BJ85">
        <v>46</v>
      </c>
      <c r="BK85">
        <v>115</v>
      </c>
      <c r="BL85">
        <v>93</v>
      </c>
      <c r="BM85">
        <v>70</v>
      </c>
      <c r="BN85">
        <v>65</v>
      </c>
      <c r="BO85">
        <v>84</v>
      </c>
      <c r="BP85">
        <v>61</v>
      </c>
      <c r="BQ85">
        <v>92</v>
      </c>
      <c r="BR85">
        <v>66</v>
      </c>
      <c r="BS85">
        <v>88</v>
      </c>
      <c r="BT85">
        <v>80</v>
      </c>
      <c r="BU85">
        <v>40</v>
      </c>
      <c r="BV85">
        <v>41</v>
      </c>
      <c r="BW85">
        <v>70</v>
      </c>
      <c r="BX85">
        <v>70</v>
      </c>
      <c r="BY85">
        <v>46</v>
      </c>
      <c r="BZ85">
        <v>46</v>
      </c>
      <c r="CA85">
        <v>31</v>
      </c>
      <c r="CB85">
        <v>80</v>
      </c>
      <c r="CC85">
        <v>99</v>
      </c>
      <c r="CD85">
        <v>64</v>
      </c>
      <c r="CE85">
        <v>55</v>
      </c>
      <c r="CF85">
        <v>83</v>
      </c>
      <c r="CG85">
        <v>85</v>
      </c>
      <c r="CH85">
        <v>83</v>
      </c>
      <c r="CI85">
        <v>92</v>
      </c>
      <c r="CJ85">
        <v>10</v>
      </c>
      <c r="CK85">
        <v>65</v>
      </c>
      <c r="CL85">
        <v>31</v>
      </c>
      <c r="CM85">
        <v>71</v>
      </c>
      <c r="CN85">
        <v>79</v>
      </c>
      <c r="CO85">
        <v>76</v>
      </c>
      <c r="CP85">
        <v>46</v>
      </c>
      <c r="CQ85">
        <v>46</v>
      </c>
      <c r="CR85">
        <v>54</v>
      </c>
      <c r="CS85">
        <v>54</v>
      </c>
      <c r="CT85">
        <v>122</v>
      </c>
      <c r="CU85">
        <v>63</v>
      </c>
      <c r="CV85">
        <v>65</v>
      </c>
      <c r="CW85">
        <v>83</v>
      </c>
      <c r="CX85">
        <v>108</v>
      </c>
      <c r="CY85">
        <v>112</v>
      </c>
      <c r="CZ85">
        <v>66</v>
      </c>
      <c r="DA85">
        <v>80</v>
      </c>
      <c r="DB85">
        <v>99</v>
      </c>
      <c r="DC85">
        <v>48</v>
      </c>
      <c r="DD85">
        <v>92</v>
      </c>
      <c r="DE85">
        <v>122</v>
      </c>
      <c r="DF85">
        <v>93</v>
      </c>
      <c r="DG85">
        <v>113</v>
      </c>
      <c r="DH85">
        <v>113</v>
      </c>
      <c r="DI85">
        <v>76</v>
      </c>
      <c r="DJ85">
        <v>122</v>
      </c>
      <c r="DK85">
        <v>97</v>
      </c>
      <c r="DL85">
        <v>74</v>
      </c>
      <c r="DM85">
        <v>71</v>
      </c>
      <c r="DN85">
        <v>97</v>
      </c>
      <c r="DO85">
        <v>60</v>
      </c>
      <c r="DP85">
        <v>44</v>
      </c>
      <c r="DQ85">
        <v>63</v>
      </c>
      <c r="DR85">
        <v>112</v>
      </c>
      <c r="DS85">
        <v>130</v>
      </c>
      <c r="DT85">
        <v>113</v>
      </c>
      <c r="DU85">
        <v>48</v>
      </c>
      <c r="DV85">
        <v>67</v>
      </c>
      <c r="DW85">
        <v>114</v>
      </c>
      <c r="DX85">
        <v>37</v>
      </c>
      <c r="DY85">
        <v>92</v>
      </c>
      <c r="DZ85">
        <v>37</v>
      </c>
      <c r="EA85">
        <v>10</v>
      </c>
      <c r="EB85">
        <v>63</v>
      </c>
      <c r="EC85">
        <v>67</v>
      </c>
      <c r="ED85">
        <v>67</v>
      </c>
      <c r="EE85">
        <v>67</v>
      </c>
      <c r="EF85">
        <v>87</v>
      </c>
      <c r="EG85">
        <v>87</v>
      </c>
      <c r="EH85">
        <v>87</v>
      </c>
    </row>
    <row r="86" spans="1:138" x14ac:dyDescent="0.2">
      <c r="A86">
        <v>58</v>
      </c>
      <c r="B86">
        <v>58</v>
      </c>
      <c r="C86">
        <v>28</v>
      </c>
      <c r="D86">
        <v>55</v>
      </c>
      <c r="E86">
        <v>116</v>
      </c>
      <c r="F86">
        <v>115</v>
      </c>
      <c r="G86">
        <v>56</v>
      </c>
      <c r="H86">
        <v>40</v>
      </c>
      <c r="I86">
        <v>41</v>
      </c>
      <c r="J86">
        <v>115</v>
      </c>
      <c r="K86">
        <v>122</v>
      </c>
      <c r="L86">
        <v>90</v>
      </c>
      <c r="M86">
        <v>90</v>
      </c>
      <c r="N86">
        <v>40</v>
      </c>
      <c r="O86">
        <v>40</v>
      </c>
      <c r="P86">
        <v>55</v>
      </c>
      <c r="Q86">
        <v>116</v>
      </c>
      <c r="R86">
        <v>28</v>
      </c>
      <c r="S86">
        <v>116</v>
      </c>
      <c r="T86">
        <v>58</v>
      </c>
      <c r="U86">
        <v>42</v>
      </c>
      <c r="V86">
        <v>69</v>
      </c>
      <c r="W86">
        <v>50</v>
      </c>
      <c r="X86">
        <v>42</v>
      </c>
      <c r="Y86">
        <v>54</v>
      </c>
      <c r="Z86">
        <v>91</v>
      </c>
      <c r="AA86">
        <v>55</v>
      </c>
      <c r="AB86">
        <v>80</v>
      </c>
      <c r="AC86">
        <v>79</v>
      </c>
      <c r="AD86">
        <v>115</v>
      </c>
      <c r="AE86">
        <v>54</v>
      </c>
      <c r="AF86">
        <v>66</v>
      </c>
      <c r="AG86">
        <v>115</v>
      </c>
      <c r="AH86">
        <v>79</v>
      </c>
      <c r="AI86">
        <v>103</v>
      </c>
      <c r="AJ86">
        <v>56</v>
      </c>
      <c r="AK86">
        <v>56</v>
      </c>
      <c r="AL86">
        <v>10</v>
      </c>
      <c r="AM86">
        <v>97</v>
      </c>
      <c r="AN86">
        <v>31</v>
      </c>
      <c r="AO86">
        <v>105</v>
      </c>
      <c r="AP86">
        <v>80</v>
      </c>
      <c r="AQ86">
        <v>66</v>
      </c>
      <c r="AR86">
        <v>66</v>
      </c>
      <c r="AS86">
        <v>10</v>
      </c>
      <c r="AT86">
        <v>54</v>
      </c>
      <c r="AU86">
        <v>46</v>
      </c>
      <c r="AV86">
        <v>46</v>
      </c>
      <c r="AW86">
        <v>76</v>
      </c>
      <c r="AX86">
        <v>99</v>
      </c>
      <c r="AY86">
        <v>66</v>
      </c>
      <c r="AZ86">
        <v>79</v>
      </c>
      <c r="BA86">
        <v>27</v>
      </c>
      <c r="BB86">
        <v>69</v>
      </c>
      <c r="BC86">
        <v>49</v>
      </c>
      <c r="BD86">
        <v>71</v>
      </c>
      <c r="BE86">
        <v>74</v>
      </c>
      <c r="BF86">
        <v>74</v>
      </c>
      <c r="BG86">
        <v>71</v>
      </c>
      <c r="BH86">
        <v>79</v>
      </c>
      <c r="BI86">
        <v>113</v>
      </c>
      <c r="BJ86">
        <v>122</v>
      </c>
      <c r="BK86">
        <v>54</v>
      </c>
      <c r="BL86">
        <v>10</v>
      </c>
      <c r="BM86">
        <v>99</v>
      </c>
      <c r="BN86">
        <v>83</v>
      </c>
      <c r="BO86">
        <v>65</v>
      </c>
      <c r="BP86">
        <v>48</v>
      </c>
      <c r="BQ86">
        <v>37</v>
      </c>
      <c r="BR86">
        <v>80</v>
      </c>
      <c r="BS86">
        <v>65</v>
      </c>
      <c r="BT86">
        <v>70</v>
      </c>
      <c r="BU86">
        <v>42</v>
      </c>
      <c r="BV86">
        <v>103</v>
      </c>
      <c r="BW86">
        <v>99</v>
      </c>
      <c r="BX86">
        <v>99</v>
      </c>
      <c r="BY86">
        <v>46</v>
      </c>
      <c r="BZ86">
        <v>46</v>
      </c>
      <c r="CA86">
        <v>41</v>
      </c>
      <c r="CB86">
        <v>70</v>
      </c>
      <c r="CC86">
        <v>65</v>
      </c>
      <c r="CD86">
        <v>105</v>
      </c>
      <c r="CE86">
        <v>116</v>
      </c>
      <c r="CF86">
        <v>85</v>
      </c>
      <c r="CG86">
        <v>84</v>
      </c>
      <c r="CH86">
        <v>85</v>
      </c>
      <c r="CI86">
        <v>44</v>
      </c>
      <c r="CJ86">
        <v>97</v>
      </c>
      <c r="CK86">
        <v>83</v>
      </c>
      <c r="CL86">
        <v>41</v>
      </c>
      <c r="CM86">
        <v>64</v>
      </c>
      <c r="CN86">
        <v>71</v>
      </c>
      <c r="CO86">
        <v>93</v>
      </c>
      <c r="CP86">
        <v>122</v>
      </c>
      <c r="CQ86">
        <v>122</v>
      </c>
      <c r="CR86">
        <v>81</v>
      </c>
      <c r="CS86">
        <v>54</v>
      </c>
      <c r="CT86">
        <v>76</v>
      </c>
      <c r="CU86">
        <v>87</v>
      </c>
      <c r="CV86">
        <v>83</v>
      </c>
      <c r="CW86">
        <v>85</v>
      </c>
      <c r="CX86">
        <v>92</v>
      </c>
      <c r="CY86">
        <v>92</v>
      </c>
      <c r="CZ86">
        <v>70</v>
      </c>
      <c r="DA86">
        <v>70</v>
      </c>
      <c r="DB86">
        <v>88</v>
      </c>
      <c r="DC86">
        <v>108</v>
      </c>
      <c r="DD86">
        <v>44</v>
      </c>
      <c r="DE86">
        <v>93</v>
      </c>
      <c r="DF86">
        <v>93</v>
      </c>
      <c r="DG86">
        <v>112</v>
      </c>
      <c r="DH86">
        <v>92</v>
      </c>
      <c r="DI86">
        <v>93</v>
      </c>
      <c r="DJ86">
        <v>93</v>
      </c>
      <c r="DK86">
        <v>113</v>
      </c>
      <c r="DL86">
        <v>64</v>
      </c>
      <c r="DM86">
        <v>74</v>
      </c>
      <c r="DN86">
        <v>113</v>
      </c>
      <c r="DO86">
        <v>123</v>
      </c>
      <c r="DP86">
        <v>63</v>
      </c>
      <c r="DQ86">
        <v>87</v>
      </c>
      <c r="DR86">
        <v>92</v>
      </c>
      <c r="DS86">
        <v>46</v>
      </c>
      <c r="DT86">
        <v>112</v>
      </c>
      <c r="DU86">
        <v>108</v>
      </c>
      <c r="DV86">
        <v>60</v>
      </c>
      <c r="DW86">
        <v>106</v>
      </c>
      <c r="DX86">
        <v>63</v>
      </c>
      <c r="DY86">
        <v>37</v>
      </c>
      <c r="DZ86">
        <v>44</v>
      </c>
      <c r="EA86">
        <v>97</v>
      </c>
      <c r="EB86">
        <v>87</v>
      </c>
      <c r="EC86">
        <v>114</v>
      </c>
      <c r="ED86">
        <v>117</v>
      </c>
      <c r="EE86">
        <v>114</v>
      </c>
      <c r="EF86">
        <v>67</v>
      </c>
      <c r="EG86">
        <v>67</v>
      </c>
      <c r="EH86">
        <v>67</v>
      </c>
    </row>
    <row r="87" spans="1:138" x14ac:dyDescent="0.2">
      <c r="A87">
        <v>28</v>
      </c>
      <c r="B87">
        <v>91</v>
      </c>
      <c r="C87">
        <v>59</v>
      </c>
      <c r="D87">
        <v>55</v>
      </c>
      <c r="E87">
        <v>56</v>
      </c>
      <c r="F87">
        <v>115</v>
      </c>
      <c r="G87">
        <v>55</v>
      </c>
      <c r="H87">
        <v>54</v>
      </c>
      <c r="I87">
        <v>50</v>
      </c>
      <c r="J87">
        <v>90</v>
      </c>
      <c r="K87">
        <v>122</v>
      </c>
      <c r="L87">
        <v>116</v>
      </c>
      <c r="M87">
        <v>116</v>
      </c>
      <c r="N87">
        <v>81</v>
      </c>
      <c r="O87">
        <v>81</v>
      </c>
      <c r="P87">
        <v>58</v>
      </c>
      <c r="Q87">
        <v>56</v>
      </c>
      <c r="R87">
        <v>28</v>
      </c>
      <c r="S87">
        <v>116</v>
      </c>
      <c r="T87">
        <v>91</v>
      </c>
      <c r="U87">
        <v>40</v>
      </c>
      <c r="V87">
        <v>41</v>
      </c>
      <c r="W87">
        <v>31</v>
      </c>
      <c r="X87">
        <v>40</v>
      </c>
      <c r="Y87">
        <v>54</v>
      </c>
      <c r="Z87">
        <v>28</v>
      </c>
      <c r="AA87">
        <v>58</v>
      </c>
      <c r="AB87">
        <v>80</v>
      </c>
      <c r="AC87">
        <v>79</v>
      </c>
      <c r="AD87">
        <v>90</v>
      </c>
      <c r="AE87">
        <v>54</v>
      </c>
      <c r="AF87">
        <v>105</v>
      </c>
      <c r="AG87">
        <v>115</v>
      </c>
      <c r="AH87">
        <v>103</v>
      </c>
      <c r="AI87">
        <v>27</v>
      </c>
      <c r="AJ87">
        <v>55</v>
      </c>
      <c r="AK87">
        <v>55</v>
      </c>
      <c r="AL87">
        <v>93</v>
      </c>
      <c r="AM87">
        <v>10</v>
      </c>
      <c r="AN87">
        <v>42</v>
      </c>
      <c r="AO87">
        <v>49</v>
      </c>
      <c r="AP87">
        <v>66</v>
      </c>
      <c r="AQ87">
        <v>105</v>
      </c>
      <c r="AR87">
        <v>66</v>
      </c>
      <c r="AS87">
        <v>93</v>
      </c>
      <c r="AT87">
        <v>115</v>
      </c>
      <c r="AU87">
        <v>46</v>
      </c>
      <c r="AV87">
        <v>46</v>
      </c>
      <c r="AW87">
        <v>122</v>
      </c>
      <c r="AX87">
        <v>99</v>
      </c>
      <c r="AY87">
        <v>66</v>
      </c>
      <c r="AZ87">
        <v>103</v>
      </c>
      <c r="BA87">
        <v>69</v>
      </c>
      <c r="BB87">
        <v>41</v>
      </c>
      <c r="BC87">
        <v>49</v>
      </c>
      <c r="BD87">
        <v>71</v>
      </c>
      <c r="BE87">
        <v>71</v>
      </c>
      <c r="BF87">
        <v>74</v>
      </c>
      <c r="BG87">
        <v>79</v>
      </c>
      <c r="BH87">
        <v>79</v>
      </c>
      <c r="BI87">
        <v>113</v>
      </c>
      <c r="BJ87">
        <v>122</v>
      </c>
      <c r="BK87">
        <v>115</v>
      </c>
      <c r="BL87">
        <v>10</v>
      </c>
      <c r="BM87">
        <v>99</v>
      </c>
      <c r="BN87">
        <v>83</v>
      </c>
      <c r="BO87">
        <v>88</v>
      </c>
      <c r="BP87">
        <v>97</v>
      </c>
      <c r="BQ87">
        <v>92</v>
      </c>
      <c r="BR87">
        <v>66</v>
      </c>
      <c r="BS87">
        <v>65</v>
      </c>
      <c r="BT87">
        <v>70</v>
      </c>
      <c r="BU87">
        <v>42</v>
      </c>
      <c r="BV87">
        <v>69</v>
      </c>
      <c r="BW87">
        <v>70</v>
      </c>
      <c r="BX87">
        <v>70</v>
      </c>
      <c r="BY87">
        <v>46</v>
      </c>
      <c r="BZ87">
        <v>46</v>
      </c>
      <c r="CA87">
        <v>50</v>
      </c>
      <c r="CB87">
        <v>80</v>
      </c>
      <c r="CC87">
        <v>88</v>
      </c>
      <c r="CD87">
        <v>49</v>
      </c>
      <c r="CE87">
        <v>56</v>
      </c>
      <c r="CF87">
        <v>83</v>
      </c>
      <c r="CG87">
        <v>85</v>
      </c>
      <c r="CH87">
        <v>85</v>
      </c>
      <c r="CI87">
        <v>37</v>
      </c>
      <c r="CJ87">
        <v>61</v>
      </c>
      <c r="CK87">
        <v>65</v>
      </c>
      <c r="CL87">
        <v>50</v>
      </c>
      <c r="CM87">
        <v>74</v>
      </c>
      <c r="CN87">
        <v>79</v>
      </c>
      <c r="CO87">
        <v>93</v>
      </c>
      <c r="CP87">
        <v>46</v>
      </c>
      <c r="CQ87">
        <v>46</v>
      </c>
      <c r="CR87">
        <v>54</v>
      </c>
      <c r="CS87">
        <v>54</v>
      </c>
      <c r="CT87">
        <v>122</v>
      </c>
      <c r="CU87">
        <v>87</v>
      </c>
      <c r="CV87">
        <v>65</v>
      </c>
      <c r="CW87">
        <v>83</v>
      </c>
      <c r="CX87">
        <v>112</v>
      </c>
      <c r="CY87">
        <v>92</v>
      </c>
      <c r="CZ87">
        <v>80</v>
      </c>
      <c r="DA87">
        <v>70</v>
      </c>
      <c r="DB87">
        <v>99</v>
      </c>
      <c r="DC87">
        <v>113</v>
      </c>
      <c r="DD87">
        <v>37</v>
      </c>
      <c r="DE87">
        <v>76</v>
      </c>
      <c r="DF87">
        <v>93</v>
      </c>
      <c r="DG87">
        <v>108</v>
      </c>
      <c r="DH87">
        <v>112</v>
      </c>
      <c r="DI87">
        <v>93</v>
      </c>
      <c r="DJ87">
        <v>76</v>
      </c>
      <c r="DK87">
        <v>48</v>
      </c>
      <c r="DL87">
        <v>74</v>
      </c>
      <c r="DM87">
        <v>71</v>
      </c>
      <c r="DN87">
        <v>97</v>
      </c>
      <c r="DO87">
        <v>106</v>
      </c>
      <c r="DP87">
        <v>44</v>
      </c>
      <c r="DQ87">
        <v>63</v>
      </c>
      <c r="DR87">
        <v>92</v>
      </c>
      <c r="DS87">
        <v>46</v>
      </c>
      <c r="DT87">
        <v>113</v>
      </c>
      <c r="DU87">
        <v>113</v>
      </c>
      <c r="DV87">
        <v>114</v>
      </c>
      <c r="DW87">
        <v>60</v>
      </c>
      <c r="DX87">
        <v>44</v>
      </c>
      <c r="DY87">
        <v>92</v>
      </c>
      <c r="DZ87">
        <v>44</v>
      </c>
      <c r="EA87">
        <v>97</v>
      </c>
      <c r="EB87">
        <v>87</v>
      </c>
      <c r="EC87">
        <v>117</v>
      </c>
      <c r="ED87">
        <v>67</v>
      </c>
      <c r="EE87">
        <v>67</v>
      </c>
      <c r="EF87">
        <v>87</v>
      </c>
      <c r="EG87">
        <v>67</v>
      </c>
      <c r="EH87">
        <v>67</v>
      </c>
    </row>
    <row r="88" spans="1:138" x14ac:dyDescent="0.2">
      <c r="A88">
        <v>79</v>
      </c>
      <c r="B88">
        <v>79</v>
      </c>
      <c r="C88">
        <v>103</v>
      </c>
      <c r="D88">
        <v>71</v>
      </c>
      <c r="E88">
        <v>74</v>
      </c>
      <c r="F88">
        <v>105</v>
      </c>
      <c r="G88">
        <v>74</v>
      </c>
      <c r="H88">
        <v>70</v>
      </c>
      <c r="I88">
        <v>65</v>
      </c>
      <c r="J88">
        <v>49</v>
      </c>
      <c r="K88">
        <v>67</v>
      </c>
      <c r="L88">
        <v>49</v>
      </c>
      <c r="M88">
        <v>49</v>
      </c>
      <c r="N88">
        <v>70</v>
      </c>
      <c r="O88">
        <v>70</v>
      </c>
      <c r="P88">
        <v>71</v>
      </c>
      <c r="Q88">
        <v>64</v>
      </c>
      <c r="R88">
        <v>79</v>
      </c>
      <c r="S88">
        <v>64</v>
      </c>
      <c r="T88">
        <v>71</v>
      </c>
      <c r="U88">
        <v>70</v>
      </c>
      <c r="V88">
        <v>65</v>
      </c>
      <c r="W88">
        <v>88</v>
      </c>
      <c r="X88">
        <v>99</v>
      </c>
      <c r="Y88">
        <v>80</v>
      </c>
      <c r="Z88">
        <v>79</v>
      </c>
      <c r="AA88">
        <v>71</v>
      </c>
      <c r="AB88">
        <v>93</v>
      </c>
      <c r="AC88">
        <v>85</v>
      </c>
      <c r="AD88">
        <v>105</v>
      </c>
      <c r="AE88">
        <v>80</v>
      </c>
      <c r="AF88">
        <v>122</v>
      </c>
      <c r="AG88">
        <v>66</v>
      </c>
      <c r="AH88">
        <v>83</v>
      </c>
      <c r="AI88">
        <v>83</v>
      </c>
      <c r="AJ88">
        <v>74</v>
      </c>
      <c r="AK88">
        <v>74</v>
      </c>
      <c r="AL88">
        <v>106</v>
      </c>
      <c r="AM88">
        <v>123</v>
      </c>
      <c r="AN88">
        <v>99</v>
      </c>
      <c r="AO88">
        <v>122</v>
      </c>
      <c r="AP88">
        <v>76</v>
      </c>
      <c r="AQ88">
        <v>122</v>
      </c>
      <c r="AR88">
        <v>76</v>
      </c>
      <c r="AS88">
        <v>106</v>
      </c>
      <c r="AT88">
        <v>66</v>
      </c>
      <c r="AU88">
        <v>63</v>
      </c>
      <c r="AV88">
        <v>63</v>
      </c>
      <c r="AW88">
        <v>67</v>
      </c>
      <c r="AX88">
        <v>97</v>
      </c>
      <c r="AY88">
        <v>76</v>
      </c>
      <c r="AZ88">
        <v>83</v>
      </c>
      <c r="BA88">
        <v>65</v>
      </c>
      <c r="BB88">
        <v>65</v>
      </c>
      <c r="BC88">
        <v>46</v>
      </c>
      <c r="BD88">
        <v>85</v>
      </c>
      <c r="BE88">
        <v>85</v>
      </c>
      <c r="BF88">
        <v>46</v>
      </c>
      <c r="BG88">
        <v>85</v>
      </c>
      <c r="BH88">
        <v>85</v>
      </c>
      <c r="BI88">
        <v>101</v>
      </c>
      <c r="BJ88">
        <v>67</v>
      </c>
      <c r="BK88">
        <v>66</v>
      </c>
      <c r="BL88">
        <v>123</v>
      </c>
      <c r="BM88">
        <v>61</v>
      </c>
      <c r="BN88">
        <v>92</v>
      </c>
      <c r="BO88">
        <v>48</v>
      </c>
      <c r="BP88">
        <v>101</v>
      </c>
      <c r="BQ88">
        <v>86</v>
      </c>
      <c r="BR88">
        <v>93</v>
      </c>
      <c r="BS88">
        <v>113</v>
      </c>
      <c r="BT88">
        <v>10</v>
      </c>
      <c r="BU88">
        <v>99</v>
      </c>
      <c r="BV88">
        <v>83</v>
      </c>
      <c r="BW88">
        <v>10</v>
      </c>
      <c r="BX88">
        <v>10</v>
      </c>
      <c r="BY88">
        <v>87</v>
      </c>
      <c r="BZ88">
        <v>87</v>
      </c>
      <c r="CA88">
        <v>65</v>
      </c>
      <c r="CB88">
        <v>93</v>
      </c>
      <c r="CC88">
        <v>113</v>
      </c>
      <c r="CD88">
        <v>122</v>
      </c>
      <c r="CE88">
        <v>74</v>
      </c>
      <c r="CF88">
        <v>92</v>
      </c>
      <c r="CG88">
        <v>44</v>
      </c>
      <c r="CH88">
        <v>37</v>
      </c>
      <c r="CI88">
        <v>86</v>
      </c>
      <c r="CJ88">
        <v>110</v>
      </c>
      <c r="CK88">
        <v>112</v>
      </c>
      <c r="CL88">
        <v>65</v>
      </c>
      <c r="CM88">
        <v>46</v>
      </c>
      <c r="CN88">
        <v>85</v>
      </c>
      <c r="CO88">
        <v>60</v>
      </c>
      <c r="CP88">
        <v>87</v>
      </c>
      <c r="CQ88">
        <v>87</v>
      </c>
      <c r="CR88">
        <v>70</v>
      </c>
      <c r="CS88">
        <v>80</v>
      </c>
      <c r="CT88">
        <v>67</v>
      </c>
      <c r="CU88">
        <v>119</v>
      </c>
      <c r="CV88">
        <v>112</v>
      </c>
      <c r="CW88">
        <v>92</v>
      </c>
      <c r="CX88">
        <v>121</v>
      </c>
      <c r="CY88">
        <v>121</v>
      </c>
      <c r="CZ88">
        <v>93</v>
      </c>
      <c r="DA88">
        <v>93</v>
      </c>
      <c r="DB88">
        <v>97</v>
      </c>
      <c r="DC88">
        <v>101</v>
      </c>
      <c r="DD88">
        <v>86</v>
      </c>
      <c r="DE88">
        <v>114</v>
      </c>
      <c r="DF88">
        <v>60</v>
      </c>
      <c r="DG88">
        <v>121</v>
      </c>
      <c r="DH88">
        <v>121</v>
      </c>
      <c r="DI88">
        <v>114</v>
      </c>
      <c r="DJ88">
        <v>117</v>
      </c>
      <c r="DK88">
        <v>101</v>
      </c>
      <c r="DL88">
        <v>46</v>
      </c>
      <c r="DM88">
        <v>46</v>
      </c>
      <c r="DN88">
        <v>101</v>
      </c>
      <c r="DO88">
        <v>98</v>
      </c>
      <c r="DP88">
        <v>86</v>
      </c>
      <c r="DQ88">
        <v>119</v>
      </c>
      <c r="DR88">
        <v>86</v>
      </c>
      <c r="DS88">
        <v>63</v>
      </c>
      <c r="DT88">
        <v>121</v>
      </c>
      <c r="DU88">
        <v>121</v>
      </c>
      <c r="DV88">
        <v>98</v>
      </c>
      <c r="DW88">
        <v>98</v>
      </c>
      <c r="DX88">
        <v>86</v>
      </c>
      <c r="DY88">
        <v>86</v>
      </c>
      <c r="DZ88">
        <v>86</v>
      </c>
      <c r="EA88">
        <v>110</v>
      </c>
      <c r="EB88">
        <v>119</v>
      </c>
      <c r="EC88">
        <v>98</v>
      </c>
      <c r="ED88">
        <v>120</v>
      </c>
      <c r="EE88">
        <v>120</v>
      </c>
      <c r="EF88">
        <v>120</v>
      </c>
      <c r="EG88">
        <v>120</v>
      </c>
      <c r="EH88">
        <v>120</v>
      </c>
    </row>
    <row r="89" spans="1:138" x14ac:dyDescent="0.2">
      <c r="A89">
        <v>42</v>
      </c>
      <c r="B89">
        <v>42</v>
      </c>
      <c r="C89">
        <v>81</v>
      </c>
      <c r="D89">
        <v>31</v>
      </c>
      <c r="E89">
        <v>41</v>
      </c>
      <c r="F89">
        <v>79</v>
      </c>
      <c r="G89">
        <v>50</v>
      </c>
      <c r="H89">
        <v>74</v>
      </c>
      <c r="I89">
        <v>66</v>
      </c>
      <c r="J89">
        <v>103</v>
      </c>
      <c r="K89">
        <v>92</v>
      </c>
      <c r="L89">
        <v>69</v>
      </c>
      <c r="M89">
        <v>27</v>
      </c>
      <c r="N89">
        <v>74</v>
      </c>
      <c r="O89">
        <v>74</v>
      </c>
      <c r="P89">
        <v>42</v>
      </c>
      <c r="Q89">
        <v>41</v>
      </c>
      <c r="R89">
        <v>40</v>
      </c>
      <c r="S89">
        <v>69</v>
      </c>
      <c r="T89">
        <v>42</v>
      </c>
      <c r="U89">
        <v>64</v>
      </c>
      <c r="V89">
        <v>80</v>
      </c>
      <c r="W89">
        <v>105</v>
      </c>
      <c r="X89">
        <v>64</v>
      </c>
      <c r="Y89">
        <v>71</v>
      </c>
      <c r="Z89">
        <v>40</v>
      </c>
      <c r="AA89">
        <v>31</v>
      </c>
      <c r="AB89">
        <v>85</v>
      </c>
      <c r="AC89">
        <v>99</v>
      </c>
      <c r="AD89">
        <v>103</v>
      </c>
      <c r="AE89">
        <v>71</v>
      </c>
      <c r="AF89">
        <v>85</v>
      </c>
      <c r="AG89">
        <v>79</v>
      </c>
      <c r="AH89">
        <v>70</v>
      </c>
      <c r="AI89">
        <v>70</v>
      </c>
      <c r="AJ89">
        <v>50</v>
      </c>
      <c r="AK89">
        <v>50</v>
      </c>
      <c r="AL89">
        <v>63</v>
      </c>
      <c r="AM89">
        <v>87</v>
      </c>
      <c r="AN89">
        <v>49</v>
      </c>
      <c r="AO89">
        <v>83</v>
      </c>
      <c r="AP89">
        <v>85</v>
      </c>
      <c r="AQ89">
        <v>83</v>
      </c>
      <c r="AR89">
        <v>85</v>
      </c>
      <c r="AS89">
        <v>63</v>
      </c>
      <c r="AT89">
        <v>79</v>
      </c>
      <c r="AU89">
        <v>113</v>
      </c>
      <c r="AV89">
        <v>113</v>
      </c>
      <c r="AW89">
        <v>37</v>
      </c>
      <c r="AX89">
        <v>46</v>
      </c>
      <c r="AY89">
        <v>85</v>
      </c>
      <c r="AZ89">
        <v>70</v>
      </c>
      <c r="BA89">
        <v>80</v>
      </c>
      <c r="BB89">
        <v>66</v>
      </c>
      <c r="BC89">
        <v>83</v>
      </c>
      <c r="BD89">
        <v>99</v>
      </c>
      <c r="BE89">
        <v>88</v>
      </c>
      <c r="BF89">
        <v>65</v>
      </c>
      <c r="BG89">
        <v>99</v>
      </c>
      <c r="BH89">
        <v>70</v>
      </c>
      <c r="BI89">
        <v>67</v>
      </c>
      <c r="BJ89">
        <v>92</v>
      </c>
      <c r="BK89">
        <v>79</v>
      </c>
      <c r="BL89">
        <v>63</v>
      </c>
      <c r="BM89">
        <v>46</v>
      </c>
      <c r="BN89">
        <v>93</v>
      </c>
      <c r="BO89">
        <v>122</v>
      </c>
      <c r="BP89">
        <v>67</v>
      </c>
      <c r="BQ89">
        <v>123</v>
      </c>
      <c r="BR89">
        <v>85</v>
      </c>
      <c r="BS89">
        <v>76</v>
      </c>
      <c r="BT89">
        <v>46</v>
      </c>
      <c r="BU89">
        <v>49</v>
      </c>
      <c r="BV89">
        <v>80</v>
      </c>
      <c r="BW89">
        <v>46</v>
      </c>
      <c r="BX89">
        <v>46</v>
      </c>
      <c r="BY89">
        <v>108</v>
      </c>
      <c r="BZ89">
        <v>112</v>
      </c>
      <c r="CA89">
        <v>66</v>
      </c>
      <c r="CB89">
        <v>46</v>
      </c>
      <c r="CC89">
        <v>122</v>
      </c>
      <c r="CD89">
        <v>83</v>
      </c>
      <c r="CE89">
        <v>50</v>
      </c>
      <c r="CF89">
        <v>10</v>
      </c>
      <c r="CG89">
        <v>97</v>
      </c>
      <c r="CH89">
        <v>61</v>
      </c>
      <c r="CI89">
        <v>110</v>
      </c>
      <c r="CJ89">
        <v>87</v>
      </c>
      <c r="CK89">
        <v>93</v>
      </c>
      <c r="CL89">
        <v>66</v>
      </c>
      <c r="CM89">
        <v>65</v>
      </c>
      <c r="CN89">
        <v>99</v>
      </c>
      <c r="CO89">
        <v>44</v>
      </c>
      <c r="CP89">
        <v>112</v>
      </c>
      <c r="CQ89">
        <v>92</v>
      </c>
      <c r="CR89">
        <v>74</v>
      </c>
      <c r="CS89">
        <v>71</v>
      </c>
      <c r="CT89">
        <v>92</v>
      </c>
      <c r="CU89">
        <v>121</v>
      </c>
      <c r="CV89">
        <v>93</v>
      </c>
      <c r="CW89">
        <v>10</v>
      </c>
      <c r="CX89">
        <v>60</v>
      </c>
      <c r="CY89">
        <v>106</v>
      </c>
      <c r="CZ89">
        <v>85</v>
      </c>
      <c r="DA89">
        <v>46</v>
      </c>
      <c r="DB89">
        <v>122</v>
      </c>
      <c r="DC89">
        <v>117</v>
      </c>
      <c r="DD89">
        <v>123</v>
      </c>
      <c r="DE89">
        <v>44</v>
      </c>
      <c r="DF89">
        <v>63</v>
      </c>
      <c r="DG89">
        <v>114</v>
      </c>
      <c r="DH89">
        <v>60</v>
      </c>
      <c r="DI89">
        <v>44</v>
      </c>
      <c r="DJ89">
        <v>37</v>
      </c>
      <c r="DK89">
        <v>67</v>
      </c>
      <c r="DL89">
        <v>65</v>
      </c>
      <c r="DM89">
        <v>88</v>
      </c>
      <c r="DN89">
        <v>67</v>
      </c>
      <c r="DO89">
        <v>119</v>
      </c>
      <c r="DP89">
        <v>101</v>
      </c>
      <c r="DQ89">
        <v>121</v>
      </c>
      <c r="DR89">
        <v>106</v>
      </c>
      <c r="DS89">
        <v>113</v>
      </c>
      <c r="DT89">
        <v>114</v>
      </c>
      <c r="DU89">
        <v>117</v>
      </c>
      <c r="DV89">
        <v>86</v>
      </c>
      <c r="DW89">
        <v>86</v>
      </c>
      <c r="DX89">
        <v>101</v>
      </c>
      <c r="DY89">
        <v>123</v>
      </c>
      <c r="DZ89">
        <v>110</v>
      </c>
      <c r="EA89">
        <v>87</v>
      </c>
      <c r="EB89">
        <v>121</v>
      </c>
      <c r="EC89">
        <v>86</v>
      </c>
      <c r="ED89">
        <v>86</v>
      </c>
      <c r="EE89">
        <v>86</v>
      </c>
      <c r="EF89">
        <v>121</v>
      </c>
      <c r="EG89">
        <v>86</v>
      </c>
      <c r="EH89">
        <v>86</v>
      </c>
    </row>
    <row r="90" spans="1:138" x14ac:dyDescent="0.2">
      <c r="A90">
        <v>33</v>
      </c>
      <c r="B90">
        <v>51</v>
      </c>
      <c r="C90">
        <v>73</v>
      </c>
      <c r="D90">
        <v>28</v>
      </c>
      <c r="E90">
        <v>91</v>
      </c>
      <c r="F90">
        <v>56</v>
      </c>
      <c r="G90">
        <v>28</v>
      </c>
      <c r="H90">
        <v>115</v>
      </c>
      <c r="I90">
        <v>40</v>
      </c>
      <c r="J90">
        <v>55</v>
      </c>
      <c r="K90">
        <v>46</v>
      </c>
      <c r="L90">
        <v>55</v>
      </c>
      <c r="M90">
        <v>55</v>
      </c>
      <c r="N90">
        <v>115</v>
      </c>
      <c r="O90">
        <v>115</v>
      </c>
      <c r="P90">
        <v>51</v>
      </c>
      <c r="Q90">
        <v>58</v>
      </c>
      <c r="R90">
        <v>33</v>
      </c>
      <c r="S90">
        <v>58</v>
      </c>
      <c r="T90">
        <v>51</v>
      </c>
      <c r="U90">
        <v>54</v>
      </c>
      <c r="V90">
        <v>42</v>
      </c>
      <c r="W90">
        <v>81</v>
      </c>
      <c r="X90">
        <v>54</v>
      </c>
      <c r="Y90">
        <v>90</v>
      </c>
      <c r="Z90">
        <v>33</v>
      </c>
      <c r="AA90">
        <v>59</v>
      </c>
      <c r="AB90">
        <v>49</v>
      </c>
      <c r="AC90">
        <v>69</v>
      </c>
      <c r="AD90">
        <v>56</v>
      </c>
      <c r="AE90">
        <v>90</v>
      </c>
      <c r="AF90">
        <v>64</v>
      </c>
      <c r="AG90">
        <v>116</v>
      </c>
      <c r="AH90">
        <v>50</v>
      </c>
      <c r="AI90">
        <v>50</v>
      </c>
      <c r="AJ90">
        <v>28</v>
      </c>
      <c r="AK90">
        <v>28</v>
      </c>
      <c r="AL90">
        <v>122</v>
      </c>
      <c r="AM90">
        <v>93</v>
      </c>
      <c r="AN90">
        <v>54</v>
      </c>
      <c r="AO90">
        <v>74</v>
      </c>
      <c r="AP90">
        <v>49</v>
      </c>
      <c r="AQ90">
        <v>74</v>
      </c>
      <c r="AR90">
        <v>64</v>
      </c>
      <c r="AS90">
        <v>76</v>
      </c>
      <c r="AT90">
        <v>116</v>
      </c>
      <c r="AU90">
        <v>85</v>
      </c>
      <c r="AV90">
        <v>85</v>
      </c>
      <c r="AW90">
        <v>46</v>
      </c>
      <c r="AX90">
        <v>80</v>
      </c>
      <c r="AY90">
        <v>64</v>
      </c>
      <c r="AZ90">
        <v>41</v>
      </c>
      <c r="BA90">
        <v>31</v>
      </c>
      <c r="BB90">
        <v>42</v>
      </c>
      <c r="BC90">
        <v>71</v>
      </c>
      <c r="BD90">
        <v>103</v>
      </c>
      <c r="BE90">
        <v>103</v>
      </c>
      <c r="BF90">
        <v>79</v>
      </c>
      <c r="BG90">
        <v>27</v>
      </c>
      <c r="BH90">
        <v>41</v>
      </c>
      <c r="BI90">
        <v>10</v>
      </c>
      <c r="BJ90">
        <v>46</v>
      </c>
      <c r="BK90">
        <v>116</v>
      </c>
      <c r="BL90">
        <v>76</v>
      </c>
      <c r="BM90">
        <v>80</v>
      </c>
      <c r="BN90">
        <v>65</v>
      </c>
      <c r="BO90">
        <v>70</v>
      </c>
      <c r="BP90">
        <v>68</v>
      </c>
      <c r="BQ90">
        <v>108</v>
      </c>
      <c r="BR90">
        <v>49</v>
      </c>
      <c r="BS90">
        <v>99</v>
      </c>
      <c r="BT90">
        <v>66</v>
      </c>
      <c r="BU90">
        <v>54</v>
      </c>
      <c r="BV90">
        <v>31</v>
      </c>
      <c r="BW90">
        <v>66</v>
      </c>
      <c r="BX90">
        <v>80</v>
      </c>
      <c r="BY90">
        <v>85</v>
      </c>
      <c r="BZ90">
        <v>85</v>
      </c>
      <c r="CA90">
        <v>42</v>
      </c>
      <c r="CB90">
        <v>105</v>
      </c>
      <c r="CC90">
        <v>70</v>
      </c>
      <c r="CD90">
        <v>74</v>
      </c>
      <c r="CE90">
        <v>91</v>
      </c>
      <c r="CF90">
        <v>65</v>
      </c>
      <c r="CG90">
        <v>83</v>
      </c>
      <c r="CH90">
        <v>65</v>
      </c>
      <c r="CI90">
        <v>112</v>
      </c>
      <c r="CJ90">
        <v>93</v>
      </c>
      <c r="CK90">
        <v>88</v>
      </c>
      <c r="CL90">
        <v>40</v>
      </c>
      <c r="CM90">
        <v>79</v>
      </c>
      <c r="CN90">
        <v>69</v>
      </c>
      <c r="CO90">
        <v>122</v>
      </c>
      <c r="CP90">
        <v>85</v>
      </c>
      <c r="CQ90">
        <v>46</v>
      </c>
      <c r="CR90">
        <v>115</v>
      </c>
      <c r="CS90">
        <v>115</v>
      </c>
      <c r="CT90">
        <v>46</v>
      </c>
      <c r="CU90">
        <v>44</v>
      </c>
      <c r="CV90">
        <v>99</v>
      </c>
      <c r="CW90">
        <v>65</v>
      </c>
      <c r="CX90">
        <v>48</v>
      </c>
      <c r="CY90">
        <v>113</v>
      </c>
      <c r="CZ90">
        <v>105</v>
      </c>
      <c r="DA90">
        <v>66</v>
      </c>
      <c r="DB90">
        <v>70</v>
      </c>
      <c r="DC90">
        <v>61</v>
      </c>
      <c r="DD90">
        <v>112</v>
      </c>
      <c r="DE90">
        <v>46</v>
      </c>
      <c r="DF90">
        <v>122</v>
      </c>
      <c r="DG90">
        <v>97</v>
      </c>
      <c r="DH90">
        <v>97</v>
      </c>
      <c r="DI90">
        <v>122</v>
      </c>
      <c r="DJ90">
        <v>46</v>
      </c>
      <c r="DK90">
        <v>10</v>
      </c>
      <c r="DL90">
        <v>79</v>
      </c>
      <c r="DM90">
        <v>79</v>
      </c>
      <c r="DN90">
        <v>10</v>
      </c>
      <c r="DO90">
        <v>67</v>
      </c>
      <c r="DP90">
        <v>92</v>
      </c>
      <c r="DQ90">
        <v>44</v>
      </c>
      <c r="DR90">
        <v>113</v>
      </c>
      <c r="DS90">
        <v>85</v>
      </c>
      <c r="DT90">
        <v>97</v>
      </c>
      <c r="DU90">
        <v>61</v>
      </c>
      <c r="DV90">
        <v>87</v>
      </c>
      <c r="DW90">
        <v>67</v>
      </c>
      <c r="DX90">
        <v>92</v>
      </c>
      <c r="DY90">
        <v>113</v>
      </c>
      <c r="DZ90">
        <v>92</v>
      </c>
      <c r="EA90">
        <v>93</v>
      </c>
      <c r="EB90">
        <v>44</v>
      </c>
      <c r="EC90">
        <v>87</v>
      </c>
      <c r="ED90">
        <v>87</v>
      </c>
      <c r="EE90">
        <v>87</v>
      </c>
      <c r="EF90">
        <v>63</v>
      </c>
      <c r="EG90">
        <v>63</v>
      </c>
      <c r="EH90">
        <v>63</v>
      </c>
    </row>
    <row r="91" spans="1:138" x14ac:dyDescent="0.2">
      <c r="A91">
        <v>32</v>
      </c>
      <c r="B91">
        <v>45</v>
      </c>
      <c r="C91">
        <v>5</v>
      </c>
      <c r="D91">
        <v>24</v>
      </c>
      <c r="E91">
        <v>30</v>
      </c>
      <c r="F91">
        <v>7</v>
      </c>
      <c r="G91">
        <v>24</v>
      </c>
      <c r="H91">
        <v>72</v>
      </c>
      <c r="I91">
        <v>89</v>
      </c>
      <c r="J91">
        <v>95</v>
      </c>
      <c r="K91">
        <v>79</v>
      </c>
      <c r="L91">
        <v>95</v>
      </c>
      <c r="M91">
        <v>95</v>
      </c>
      <c r="N91">
        <v>72</v>
      </c>
      <c r="O91">
        <v>72</v>
      </c>
      <c r="P91">
        <v>62</v>
      </c>
      <c r="Q91">
        <v>96</v>
      </c>
      <c r="R91">
        <v>32</v>
      </c>
      <c r="S91">
        <v>96</v>
      </c>
      <c r="T91">
        <v>45</v>
      </c>
      <c r="U91">
        <v>39</v>
      </c>
      <c r="V91">
        <v>78</v>
      </c>
      <c r="W91">
        <v>89</v>
      </c>
      <c r="X91">
        <v>39</v>
      </c>
      <c r="Y91">
        <v>23</v>
      </c>
      <c r="Z91">
        <v>32</v>
      </c>
      <c r="AA91">
        <v>62</v>
      </c>
      <c r="AB91">
        <v>56</v>
      </c>
      <c r="AC91">
        <v>73</v>
      </c>
      <c r="AD91">
        <v>7</v>
      </c>
      <c r="AE91">
        <v>23</v>
      </c>
      <c r="AF91">
        <v>55</v>
      </c>
      <c r="AG91">
        <v>13</v>
      </c>
      <c r="AH91">
        <v>21</v>
      </c>
      <c r="AI91">
        <v>21</v>
      </c>
      <c r="AJ91">
        <v>24</v>
      </c>
      <c r="AK91">
        <v>24</v>
      </c>
      <c r="AL91">
        <v>49</v>
      </c>
      <c r="AM91">
        <v>105</v>
      </c>
      <c r="AN91">
        <v>22</v>
      </c>
      <c r="AO91">
        <v>58</v>
      </c>
      <c r="AP91">
        <v>55</v>
      </c>
      <c r="AQ91">
        <v>58</v>
      </c>
      <c r="AR91">
        <v>55</v>
      </c>
      <c r="AS91">
        <v>49</v>
      </c>
      <c r="AT91">
        <v>20</v>
      </c>
      <c r="AU91">
        <v>69</v>
      </c>
      <c r="AV91">
        <v>27</v>
      </c>
      <c r="AW91">
        <v>71</v>
      </c>
      <c r="AX91">
        <v>115</v>
      </c>
      <c r="AY91">
        <v>55</v>
      </c>
      <c r="AZ91">
        <v>52</v>
      </c>
      <c r="BA91">
        <v>21</v>
      </c>
      <c r="BB91">
        <v>78</v>
      </c>
      <c r="BC91">
        <v>28</v>
      </c>
      <c r="BD91">
        <v>33</v>
      </c>
      <c r="BE91">
        <v>33</v>
      </c>
      <c r="BF91">
        <v>51</v>
      </c>
      <c r="BG91">
        <v>73</v>
      </c>
      <c r="BH91">
        <v>73</v>
      </c>
      <c r="BI91">
        <v>80</v>
      </c>
      <c r="BJ91">
        <v>71</v>
      </c>
      <c r="BK91">
        <v>20</v>
      </c>
      <c r="BL91">
        <v>49</v>
      </c>
      <c r="BM91">
        <v>115</v>
      </c>
      <c r="BN91">
        <v>42</v>
      </c>
      <c r="BO91">
        <v>54</v>
      </c>
      <c r="BP91">
        <v>66</v>
      </c>
      <c r="BQ91">
        <v>88</v>
      </c>
      <c r="BR91">
        <v>56</v>
      </c>
      <c r="BS91">
        <v>54</v>
      </c>
      <c r="BT91">
        <v>90</v>
      </c>
      <c r="BU91">
        <v>39</v>
      </c>
      <c r="BV91">
        <v>21</v>
      </c>
      <c r="BW91">
        <v>90</v>
      </c>
      <c r="BX91">
        <v>115</v>
      </c>
      <c r="BY91">
        <v>103</v>
      </c>
      <c r="BZ91">
        <v>79</v>
      </c>
      <c r="CA91">
        <v>8</v>
      </c>
      <c r="CB91">
        <v>116</v>
      </c>
      <c r="CC91">
        <v>54</v>
      </c>
      <c r="CD91">
        <v>91</v>
      </c>
      <c r="CE91">
        <v>30</v>
      </c>
      <c r="CF91">
        <v>31</v>
      </c>
      <c r="CG91">
        <v>41</v>
      </c>
      <c r="CH91">
        <v>50</v>
      </c>
      <c r="CI91">
        <v>65</v>
      </c>
      <c r="CJ91">
        <v>66</v>
      </c>
      <c r="CK91">
        <v>40</v>
      </c>
      <c r="CL91">
        <v>89</v>
      </c>
      <c r="CM91">
        <v>51</v>
      </c>
      <c r="CN91">
        <v>73</v>
      </c>
      <c r="CO91">
        <v>64</v>
      </c>
      <c r="CP91">
        <v>79</v>
      </c>
      <c r="CQ91">
        <v>79</v>
      </c>
      <c r="CR91">
        <v>72</v>
      </c>
      <c r="CS91">
        <v>72</v>
      </c>
      <c r="CT91">
        <v>71</v>
      </c>
      <c r="CU91">
        <v>85</v>
      </c>
      <c r="CV91">
        <v>40</v>
      </c>
      <c r="CW91">
        <v>42</v>
      </c>
      <c r="CX91">
        <v>99</v>
      </c>
      <c r="CY91">
        <v>99</v>
      </c>
      <c r="CZ91">
        <v>116</v>
      </c>
      <c r="DA91">
        <v>116</v>
      </c>
      <c r="DB91">
        <v>115</v>
      </c>
      <c r="DC91">
        <v>70</v>
      </c>
      <c r="DD91">
        <v>88</v>
      </c>
      <c r="DE91">
        <v>74</v>
      </c>
      <c r="DF91">
        <v>64</v>
      </c>
      <c r="DG91">
        <v>70</v>
      </c>
      <c r="DH91">
        <v>70</v>
      </c>
      <c r="DI91">
        <v>74</v>
      </c>
      <c r="DJ91">
        <v>74</v>
      </c>
      <c r="DK91">
        <v>80</v>
      </c>
      <c r="DL91">
        <v>59</v>
      </c>
      <c r="DM91">
        <v>33</v>
      </c>
      <c r="DN91">
        <v>80</v>
      </c>
      <c r="DO91">
        <v>46</v>
      </c>
      <c r="DP91">
        <v>65</v>
      </c>
      <c r="DQ91">
        <v>83</v>
      </c>
      <c r="DR91">
        <v>99</v>
      </c>
      <c r="DS91">
        <v>103</v>
      </c>
      <c r="DT91">
        <v>70</v>
      </c>
      <c r="DU91">
        <v>70</v>
      </c>
      <c r="DV91">
        <v>46</v>
      </c>
      <c r="DW91">
        <v>46</v>
      </c>
      <c r="DX91">
        <v>65</v>
      </c>
      <c r="DY91">
        <v>99</v>
      </c>
      <c r="DZ91">
        <v>65</v>
      </c>
      <c r="EA91">
        <v>66</v>
      </c>
      <c r="EB91">
        <v>83</v>
      </c>
      <c r="EC91">
        <v>46</v>
      </c>
      <c r="ED91">
        <v>85</v>
      </c>
      <c r="EE91">
        <v>46</v>
      </c>
      <c r="EF91">
        <v>85</v>
      </c>
      <c r="EG91">
        <v>85</v>
      </c>
      <c r="EH91">
        <v>85</v>
      </c>
    </row>
    <row r="92" spans="1:138" x14ac:dyDescent="0.2">
      <c r="A92">
        <v>20</v>
      </c>
      <c r="B92">
        <v>23</v>
      </c>
      <c r="C92">
        <v>7</v>
      </c>
      <c r="D92">
        <v>72</v>
      </c>
      <c r="E92">
        <v>39</v>
      </c>
      <c r="F92">
        <v>89</v>
      </c>
      <c r="G92">
        <v>72</v>
      </c>
      <c r="H92">
        <v>52</v>
      </c>
      <c r="I92">
        <v>59</v>
      </c>
      <c r="J92">
        <v>89</v>
      </c>
      <c r="K92">
        <v>80</v>
      </c>
      <c r="L92">
        <v>22</v>
      </c>
      <c r="M92">
        <v>22</v>
      </c>
      <c r="N92">
        <v>73</v>
      </c>
      <c r="O92">
        <v>73</v>
      </c>
      <c r="P92">
        <v>23</v>
      </c>
      <c r="Q92">
        <v>39</v>
      </c>
      <c r="R92">
        <v>13</v>
      </c>
      <c r="S92">
        <v>39</v>
      </c>
      <c r="T92">
        <v>23</v>
      </c>
      <c r="U92">
        <v>73</v>
      </c>
      <c r="V92">
        <v>28</v>
      </c>
      <c r="W92">
        <v>33</v>
      </c>
      <c r="X92">
        <v>73</v>
      </c>
      <c r="Y92">
        <v>21</v>
      </c>
      <c r="Z92">
        <v>20</v>
      </c>
      <c r="AA92">
        <v>72</v>
      </c>
      <c r="AB92">
        <v>40</v>
      </c>
      <c r="AC92">
        <v>55</v>
      </c>
      <c r="AD92">
        <v>89</v>
      </c>
      <c r="AE92">
        <v>21</v>
      </c>
      <c r="AF92">
        <v>54</v>
      </c>
      <c r="AG92">
        <v>8</v>
      </c>
      <c r="AH92">
        <v>58</v>
      </c>
      <c r="AI92">
        <v>58</v>
      </c>
      <c r="AJ92">
        <v>72</v>
      </c>
      <c r="AK92">
        <v>72</v>
      </c>
      <c r="AL92">
        <v>99</v>
      </c>
      <c r="AM92">
        <v>65</v>
      </c>
      <c r="AN92">
        <v>33</v>
      </c>
      <c r="AO92">
        <v>54</v>
      </c>
      <c r="AP92">
        <v>81</v>
      </c>
      <c r="AQ92">
        <v>54</v>
      </c>
      <c r="AR92">
        <v>54</v>
      </c>
      <c r="AS92">
        <v>99</v>
      </c>
      <c r="AT92">
        <v>78</v>
      </c>
      <c r="AU92">
        <v>49</v>
      </c>
      <c r="AV92">
        <v>49</v>
      </c>
      <c r="AW92">
        <v>70</v>
      </c>
      <c r="AX92">
        <v>41</v>
      </c>
      <c r="AY92">
        <v>81</v>
      </c>
      <c r="AZ92">
        <v>55</v>
      </c>
      <c r="BA92">
        <v>28</v>
      </c>
      <c r="BB92">
        <v>28</v>
      </c>
      <c r="BC92">
        <v>115</v>
      </c>
      <c r="BD92">
        <v>116</v>
      </c>
      <c r="BE92">
        <v>116</v>
      </c>
      <c r="BF92">
        <v>90</v>
      </c>
      <c r="BG92">
        <v>56</v>
      </c>
      <c r="BH92">
        <v>55</v>
      </c>
      <c r="BI92">
        <v>83</v>
      </c>
      <c r="BJ92">
        <v>80</v>
      </c>
      <c r="BK92">
        <v>78</v>
      </c>
      <c r="BL92">
        <v>88</v>
      </c>
      <c r="BM92">
        <v>50</v>
      </c>
      <c r="BN92">
        <v>71</v>
      </c>
      <c r="BO92">
        <v>69</v>
      </c>
      <c r="BP92">
        <v>65</v>
      </c>
      <c r="BQ92">
        <v>46</v>
      </c>
      <c r="BR92">
        <v>40</v>
      </c>
      <c r="BS92">
        <v>103</v>
      </c>
      <c r="BT92">
        <v>31</v>
      </c>
      <c r="BU92">
        <v>73</v>
      </c>
      <c r="BV92">
        <v>91</v>
      </c>
      <c r="BW92">
        <v>31</v>
      </c>
      <c r="BX92">
        <v>50</v>
      </c>
      <c r="BY92">
        <v>105</v>
      </c>
      <c r="BZ92">
        <v>66</v>
      </c>
      <c r="CA92">
        <v>59</v>
      </c>
      <c r="CB92">
        <v>42</v>
      </c>
      <c r="CC92">
        <v>27</v>
      </c>
      <c r="CD92">
        <v>54</v>
      </c>
      <c r="CE92">
        <v>39</v>
      </c>
      <c r="CF92">
        <v>71</v>
      </c>
      <c r="CG92">
        <v>64</v>
      </c>
      <c r="CH92">
        <v>74</v>
      </c>
      <c r="CI92">
        <v>46</v>
      </c>
      <c r="CJ92">
        <v>65</v>
      </c>
      <c r="CK92">
        <v>79</v>
      </c>
      <c r="CL92">
        <v>51</v>
      </c>
      <c r="CM92">
        <v>90</v>
      </c>
      <c r="CN92">
        <v>56</v>
      </c>
      <c r="CO92">
        <v>99</v>
      </c>
      <c r="CP92">
        <v>66</v>
      </c>
      <c r="CQ92">
        <v>66</v>
      </c>
      <c r="CR92">
        <v>21</v>
      </c>
      <c r="CS92">
        <v>21</v>
      </c>
      <c r="CT92">
        <v>80</v>
      </c>
      <c r="CU92">
        <v>76</v>
      </c>
      <c r="CV92">
        <v>79</v>
      </c>
      <c r="CW92">
        <v>71</v>
      </c>
      <c r="CX92">
        <v>85</v>
      </c>
      <c r="CY92">
        <v>85</v>
      </c>
      <c r="CZ92">
        <v>42</v>
      </c>
      <c r="DA92">
        <v>42</v>
      </c>
      <c r="DB92">
        <v>41</v>
      </c>
      <c r="DC92">
        <v>83</v>
      </c>
      <c r="DD92">
        <v>46</v>
      </c>
      <c r="DE92">
        <v>70</v>
      </c>
      <c r="DF92">
        <v>99</v>
      </c>
      <c r="DG92">
        <v>85</v>
      </c>
      <c r="DH92">
        <v>85</v>
      </c>
      <c r="DI92">
        <v>70</v>
      </c>
      <c r="DJ92">
        <v>70</v>
      </c>
      <c r="DK92">
        <v>83</v>
      </c>
      <c r="DL92">
        <v>115</v>
      </c>
      <c r="DM92">
        <v>116</v>
      </c>
      <c r="DN92">
        <v>65</v>
      </c>
      <c r="DO92">
        <v>97</v>
      </c>
      <c r="DP92">
        <v>46</v>
      </c>
      <c r="DQ92">
        <v>122</v>
      </c>
      <c r="DR92">
        <v>85</v>
      </c>
      <c r="DS92">
        <v>105</v>
      </c>
      <c r="DT92">
        <v>83</v>
      </c>
      <c r="DU92">
        <v>83</v>
      </c>
      <c r="DV92">
        <v>10</v>
      </c>
      <c r="DW92">
        <v>61</v>
      </c>
      <c r="DX92">
        <v>46</v>
      </c>
      <c r="DY92">
        <v>85</v>
      </c>
      <c r="DZ92">
        <v>46</v>
      </c>
      <c r="EA92">
        <v>65</v>
      </c>
      <c r="EB92">
        <v>122</v>
      </c>
      <c r="EC92">
        <v>10</v>
      </c>
      <c r="ED92">
        <v>93</v>
      </c>
      <c r="EE92">
        <v>93</v>
      </c>
      <c r="EF92">
        <v>76</v>
      </c>
      <c r="EG92">
        <v>93</v>
      </c>
      <c r="EH92">
        <v>93</v>
      </c>
    </row>
    <row r="93" spans="1:138" x14ac:dyDescent="0.2">
      <c r="A93">
        <v>95</v>
      </c>
      <c r="B93">
        <v>95</v>
      </c>
      <c r="C93">
        <v>96</v>
      </c>
      <c r="D93">
        <v>13</v>
      </c>
      <c r="E93">
        <v>23</v>
      </c>
      <c r="F93">
        <v>39</v>
      </c>
      <c r="G93">
        <v>20</v>
      </c>
      <c r="H93">
        <v>78</v>
      </c>
      <c r="I93">
        <v>73</v>
      </c>
      <c r="J93">
        <v>72</v>
      </c>
      <c r="K93">
        <v>49</v>
      </c>
      <c r="L93">
        <v>72</v>
      </c>
      <c r="M93">
        <v>72</v>
      </c>
      <c r="N93">
        <v>78</v>
      </c>
      <c r="O93">
        <v>78</v>
      </c>
      <c r="P93">
        <v>7</v>
      </c>
      <c r="Q93">
        <v>23</v>
      </c>
      <c r="R93">
        <v>96</v>
      </c>
      <c r="S93">
        <v>72</v>
      </c>
      <c r="T93">
        <v>7</v>
      </c>
      <c r="U93">
        <v>21</v>
      </c>
      <c r="V93">
        <v>33</v>
      </c>
      <c r="W93">
        <v>73</v>
      </c>
      <c r="X93">
        <v>21</v>
      </c>
      <c r="Y93">
        <v>89</v>
      </c>
      <c r="Z93">
        <v>95</v>
      </c>
      <c r="AA93">
        <v>7</v>
      </c>
      <c r="AB93">
        <v>54</v>
      </c>
      <c r="AC93">
        <v>28</v>
      </c>
      <c r="AD93">
        <v>39</v>
      </c>
      <c r="AE93">
        <v>89</v>
      </c>
      <c r="AF93">
        <v>115</v>
      </c>
      <c r="AG93">
        <v>39</v>
      </c>
      <c r="AH93">
        <v>59</v>
      </c>
      <c r="AI93">
        <v>51</v>
      </c>
      <c r="AJ93">
        <v>20</v>
      </c>
      <c r="AK93">
        <v>13</v>
      </c>
      <c r="AL93">
        <v>70</v>
      </c>
      <c r="AM93">
        <v>99</v>
      </c>
      <c r="AN93">
        <v>52</v>
      </c>
      <c r="AO93">
        <v>90</v>
      </c>
      <c r="AP93">
        <v>115</v>
      </c>
      <c r="AQ93">
        <v>115</v>
      </c>
      <c r="AR93">
        <v>115</v>
      </c>
      <c r="AS93">
        <v>70</v>
      </c>
      <c r="AT93">
        <v>22</v>
      </c>
      <c r="AU93">
        <v>74</v>
      </c>
      <c r="AV93">
        <v>74</v>
      </c>
      <c r="AW93">
        <v>66</v>
      </c>
      <c r="AX93">
        <v>42</v>
      </c>
      <c r="AY93">
        <v>115</v>
      </c>
      <c r="AZ93">
        <v>28</v>
      </c>
      <c r="BA93">
        <v>33</v>
      </c>
      <c r="BB93">
        <v>33</v>
      </c>
      <c r="BC93">
        <v>116</v>
      </c>
      <c r="BD93">
        <v>58</v>
      </c>
      <c r="BE93">
        <v>55</v>
      </c>
      <c r="BF93">
        <v>55</v>
      </c>
      <c r="BG93">
        <v>58</v>
      </c>
      <c r="BH93">
        <v>28</v>
      </c>
      <c r="BI93">
        <v>65</v>
      </c>
      <c r="BJ93">
        <v>105</v>
      </c>
      <c r="BK93">
        <v>22</v>
      </c>
      <c r="BL93">
        <v>70</v>
      </c>
      <c r="BM93">
        <v>42</v>
      </c>
      <c r="BN93">
        <v>103</v>
      </c>
      <c r="BO93">
        <v>31</v>
      </c>
      <c r="BP93">
        <v>99</v>
      </c>
      <c r="BQ93">
        <v>85</v>
      </c>
      <c r="BR93">
        <v>54</v>
      </c>
      <c r="BS93">
        <v>50</v>
      </c>
      <c r="BT93">
        <v>81</v>
      </c>
      <c r="BU93">
        <v>21</v>
      </c>
      <c r="BV93">
        <v>51</v>
      </c>
      <c r="BW93">
        <v>40</v>
      </c>
      <c r="BX93">
        <v>40</v>
      </c>
      <c r="BY93">
        <v>64</v>
      </c>
      <c r="BZ93">
        <v>64</v>
      </c>
      <c r="CA93">
        <v>73</v>
      </c>
      <c r="CB93">
        <v>54</v>
      </c>
      <c r="CC93">
        <v>50</v>
      </c>
      <c r="CD93">
        <v>90</v>
      </c>
      <c r="CE93">
        <v>20</v>
      </c>
      <c r="CF93">
        <v>79</v>
      </c>
      <c r="CG93">
        <v>71</v>
      </c>
      <c r="CH93">
        <v>79</v>
      </c>
      <c r="CI93">
        <v>85</v>
      </c>
      <c r="CJ93">
        <v>99</v>
      </c>
      <c r="CK93">
        <v>69</v>
      </c>
      <c r="CL93">
        <v>73</v>
      </c>
      <c r="CM93">
        <v>56</v>
      </c>
      <c r="CN93">
        <v>91</v>
      </c>
      <c r="CO93">
        <v>80</v>
      </c>
      <c r="CP93">
        <v>49</v>
      </c>
      <c r="CQ93">
        <v>49</v>
      </c>
      <c r="CR93">
        <v>8</v>
      </c>
      <c r="CS93">
        <v>89</v>
      </c>
      <c r="CT93">
        <v>105</v>
      </c>
      <c r="CU93">
        <v>46</v>
      </c>
      <c r="CV93">
        <v>69</v>
      </c>
      <c r="CW93">
        <v>103</v>
      </c>
      <c r="CX93">
        <v>83</v>
      </c>
      <c r="CY93">
        <v>83</v>
      </c>
      <c r="CZ93">
        <v>54</v>
      </c>
      <c r="DA93">
        <v>54</v>
      </c>
      <c r="DB93">
        <v>42</v>
      </c>
      <c r="DC93">
        <v>65</v>
      </c>
      <c r="DD93">
        <v>85</v>
      </c>
      <c r="DE93">
        <v>66</v>
      </c>
      <c r="DF93">
        <v>80</v>
      </c>
      <c r="DG93">
        <v>65</v>
      </c>
      <c r="DH93">
        <v>65</v>
      </c>
      <c r="DI93">
        <v>80</v>
      </c>
      <c r="DJ93">
        <v>66</v>
      </c>
      <c r="DK93">
        <v>88</v>
      </c>
      <c r="DL93">
        <v>56</v>
      </c>
      <c r="DM93">
        <v>55</v>
      </c>
      <c r="DN93">
        <v>88</v>
      </c>
      <c r="DO93">
        <v>93</v>
      </c>
      <c r="DP93">
        <v>85</v>
      </c>
      <c r="DQ93">
        <v>46</v>
      </c>
      <c r="DR93">
        <v>83</v>
      </c>
      <c r="DS93">
        <v>74</v>
      </c>
      <c r="DT93">
        <v>65</v>
      </c>
      <c r="DU93">
        <v>65</v>
      </c>
      <c r="DV93">
        <v>93</v>
      </c>
      <c r="DW93">
        <v>93</v>
      </c>
      <c r="DX93">
        <v>85</v>
      </c>
      <c r="DY93">
        <v>83</v>
      </c>
      <c r="DZ93">
        <v>85</v>
      </c>
      <c r="EA93">
        <v>99</v>
      </c>
      <c r="EB93">
        <v>46</v>
      </c>
      <c r="EC93">
        <v>76</v>
      </c>
      <c r="ED93">
        <v>122</v>
      </c>
      <c r="EE93">
        <v>76</v>
      </c>
      <c r="EF93">
        <v>46</v>
      </c>
      <c r="EG93">
        <v>122</v>
      </c>
      <c r="EH93">
        <v>122</v>
      </c>
    </row>
    <row r="94" spans="1:138" x14ac:dyDescent="0.2">
      <c r="A94">
        <v>54</v>
      </c>
      <c r="B94">
        <v>54</v>
      </c>
      <c r="C94">
        <v>115</v>
      </c>
      <c r="D94">
        <v>81</v>
      </c>
      <c r="E94">
        <v>42</v>
      </c>
      <c r="F94">
        <v>41</v>
      </c>
      <c r="G94">
        <v>40</v>
      </c>
      <c r="H94">
        <v>79</v>
      </c>
      <c r="I94">
        <v>64</v>
      </c>
      <c r="J94">
        <v>50</v>
      </c>
      <c r="K94">
        <v>113</v>
      </c>
      <c r="L94">
        <v>31</v>
      </c>
      <c r="M94">
        <v>31</v>
      </c>
      <c r="N94">
        <v>79</v>
      </c>
      <c r="O94">
        <v>79</v>
      </c>
      <c r="P94">
        <v>54</v>
      </c>
      <c r="Q94">
        <v>42</v>
      </c>
      <c r="R94">
        <v>115</v>
      </c>
      <c r="S94">
        <v>42</v>
      </c>
      <c r="T94">
        <v>54</v>
      </c>
      <c r="U94">
        <v>79</v>
      </c>
      <c r="V94">
        <v>49</v>
      </c>
      <c r="W94">
        <v>74</v>
      </c>
      <c r="X94">
        <v>71</v>
      </c>
      <c r="Y94">
        <v>27</v>
      </c>
      <c r="Z94">
        <v>54</v>
      </c>
      <c r="AA94">
        <v>54</v>
      </c>
      <c r="AB94">
        <v>83</v>
      </c>
      <c r="AC94">
        <v>80</v>
      </c>
      <c r="AD94">
        <v>50</v>
      </c>
      <c r="AE94">
        <v>103</v>
      </c>
      <c r="AF94">
        <v>65</v>
      </c>
      <c r="AG94">
        <v>41</v>
      </c>
      <c r="AH94">
        <v>66</v>
      </c>
      <c r="AI94">
        <v>105</v>
      </c>
      <c r="AJ94">
        <v>40</v>
      </c>
      <c r="AK94">
        <v>81</v>
      </c>
      <c r="AL94">
        <v>92</v>
      </c>
      <c r="AM94">
        <v>44</v>
      </c>
      <c r="AN94">
        <v>74</v>
      </c>
      <c r="AO94">
        <v>65</v>
      </c>
      <c r="AP94">
        <v>65</v>
      </c>
      <c r="AQ94">
        <v>65</v>
      </c>
      <c r="AR94">
        <v>65</v>
      </c>
      <c r="AS94">
        <v>37</v>
      </c>
      <c r="AT94">
        <v>69</v>
      </c>
      <c r="AU94">
        <v>10</v>
      </c>
      <c r="AV94">
        <v>10</v>
      </c>
      <c r="AW94">
        <v>108</v>
      </c>
      <c r="AX94">
        <v>85</v>
      </c>
      <c r="AY94">
        <v>65</v>
      </c>
      <c r="AZ94">
        <v>66</v>
      </c>
      <c r="BA94">
        <v>49</v>
      </c>
      <c r="BB94">
        <v>49</v>
      </c>
      <c r="BC94">
        <v>88</v>
      </c>
      <c r="BD94">
        <v>70</v>
      </c>
      <c r="BE94">
        <v>70</v>
      </c>
      <c r="BF94">
        <v>70</v>
      </c>
      <c r="BG94">
        <v>80</v>
      </c>
      <c r="BH94">
        <v>66</v>
      </c>
      <c r="BI94">
        <v>87</v>
      </c>
      <c r="BJ94">
        <v>113</v>
      </c>
      <c r="BK94">
        <v>69</v>
      </c>
      <c r="BL94">
        <v>37</v>
      </c>
      <c r="BM94">
        <v>85</v>
      </c>
      <c r="BN94">
        <v>122</v>
      </c>
      <c r="BO94">
        <v>46</v>
      </c>
      <c r="BP94">
        <v>63</v>
      </c>
      <c r="BQ94">
        <v>114</v>
      </c>
      <c r="BR94">
        <v>83</v>
      </c>
      <c r="BS94">
        <v>46</v>
      </c>
      <c r="BT94">
        <v>85</v>
      </c>
      <c r="BU94">
        <v>71</v>
      </c>
      <c r="BV94">
        <v>105</v>
      </c>
      <c r="BW94">
        <v>85</v>
      </c>
      <c r="BX94">
        <v>85</v>
      </c>
      <c r="BY94">
        <v>97</v>
      </c>
      <c r="BZ94">
        <v>97</v>
      </c>
      <c r="CA94">
        <v>64</v>
      </c>
      <c r="CB94">
        <v>83</v>
      </c>
      <c r="CC94">
        <v>46</v>
      </c>
      <c r="CD94">
        <v>88</v>
      </c>
      <c r="CE94">
        <v>40</v>
      </c>
      <c r="CF94">
        <v>76</v>
      </c>
      <c r="CG94">
        <v>93</v>
      </c>
      <c r="CH94">
        <v>93</v>
      </c>
      <c r="CI94">
        <v>60</v>
      </c>
      <c r="CJ94">
        <v>44</v>
      </c>
      <c r="CK94">
        <v>122</v>
      </c>
      <c r="CL94">
        <v>64</v>
      </c>
      <c r="CM94">
        <v>99</v>
      </c>
      <c r="CN94">
        <v>80</v>
      </c>
      <c r="CO94">
        <v>92</v>
      </c>
      <c r="CP94">
        <v>97</v>
      </c>
      <c r="CQ94">
        <v>48</v>
      </c>
      <c r="CR94">
        <v>79</v>
      </c>
      <c r="CS94">
        <v>103</v>
      </c>
      <c r="CT94">
        <v>113</v>
      </c>
      <c r="CU94">
        <v>101</v>
      </c>
      <c r="CV94">
        <v>122</v>
      </c>
      <c r="CW94">
        <v>76</v>
      </c>
      <c r="CX94">
        <v>67</v>
      </c>
      <c r="CY94">
        <v>67</v>
      </c>
      <c r="CZ94">
        <v>83</v>
      </c>
      <c r="DA94">
        <v>85</v>
      </c>
      <c r="DB94">
        <v>46</v>
      </c>
      <c r="DC94">
        <v>87</v>
      </c>
      <c r="DD94">
        <v>114</v>
      </c>
      <c r="DE94">
        <v>112</v>
      </c>
      <c r="DF94">
        <v>92</v>
      </c>
      <c r="DG94">
        <v>87</v>
      </c>
      <c r="DH94">
        <v>67</v>
      </c>
      <c r="DI94">
        <v>92</v>
      </c>
      <c r="DJ94">
        <v>112</v>
      </c>
      <c r="DK94">
        <v>63</v>
      </c>
      <c r="DL94">
        <v>99</v>
      </c>
      <c r="DM94">
        <v>70</v>
      </c>
      <c r="DN94">
        <v>63</v>
      </c>
      <c r="DO94">
        <v>86</v>
      </c>
      <c r="DP94">
        <v>106</v>
      </c>
      <c r="DQ94">
        <v>110</v>
      </c>
      <c r="DR94">
        <v>67</v>
      </c>
      <c r="DS94">
        <v>61</v>
      </c>
      <c r="DT94">
        <v>87</v>
      </c>
      <c r="DU94">
        <v>87</v>
      </c>
      <c r="DV94">
        <v>121</v>
      </c>
      <c r="DW94">
        <v>86</v>
      </c>
      <c r="DX94">
        <v>106</v>
      </c>
      <c r="DY94">
        <v>117</v>
      </c>
      <c r="DZ94">
        <v>60</v>
      </c>
      <c r="EA94">
        <v>63</v>
      </c>
      <c r="EB94">
        <v>110</v>
      </c>
      <c r="EC94">
        <v>121</v>
      </c>
      <c r="ED94">
        <v>121</v>
      </c>
      <c r="EE94">
        <v>121</v>
      </c>
      <c r="EF94">
        <v>101</v>
      </c>
      <c r="EG94">
        <v>101</v>
      </c>
      <c r="EH94">
        <v>101</v>
      </c>
    </row>
    <row r="95" spans="1:138" x14ac:dyDescent="0.2">
      <c r="A95">
        <v>116</v>
      </c>
      <c r="B95">
        <v>116</v>
      </c>
      <c r="C95">
        <v>56</v>
      </c>
      <c r="D95">
        <v>115</v>
      </c>
      <c r="E95">
        <v>115</v>
      </c>
      <c r="F95">
        <v>40</v>
      </c>
      <c r="G95">
        <v>115</v>
      </c>
      <c r="H95">
        <v>50</v>
      </c>
      <c r="I95">
        <v>79</v>
      </c>
      <c r="J95">
        <v>54</v>
      </c>
      <c r="K95">
        <v>93</v>
      </c>
      <c r="L95">
        <v>54</v>
      </c>
      <c r="M95">
        <v>54</v>
      </c>
      <c r="N95">
        <v>41</v>
      </c>
      <c r="O95">
        <v>41</v>
      </c>
      <c r="P95">
        <v>90</v>
      </c>
      <c r="Q95">
        <v>54</v>
      </c>
      <c r="R95">
        <v>56</v>
      </c>
      <c r="S95">
        <v>54</v>
      </c>
      <c r="T95">
        <v>90</v>
      </c>
      <c r="U95">
        <v>41</v>
      </c>
      <c r="V95">
        <v>71</v>
      </c>
      <c r="W95">
        <v>103</v>
      </c>
      <c r="X95">
        <v>69</v>
      </c>
      <c r="Y95">
        <v>42</v>
      </c>
      <c r="Z95">
        <v>116</v>
      </c>
      <c r="AA95">
        <v>90</v>
      </c>
      <c r="AB95">
        <v>99</v>
      </c>
      <c r="AC95">
        <v>64</v>
      </c>
      <c r="AD95">
        <v>81</v>
      </c>
      <c r="AE95">
        <v>31</v>
      </c>
      <c r="AF95">
        <v>70</v>
      </c>
      <c r="AG95">
        <v>40</v>
      </c>
      <c r="AH95">
        <v>74</v>
      </c>
      <c r="AI95">
        <v>74</v>
      </c>
      <c r="AJ95">
        <v>115</v>
      </c>
      <c r="AK95">
        <v>115</v>
      </c>
      <c r="AL95">
        <v>113</v>
      </c>
      <c r="AM95">
        <v>112</v>
      </c>
      <c r="AN95">
        <v>103</v>
      </c>
      <c r="AO95">
        <v>70</v>
      </c>
      <c r="AP95">
        <v>99</v>
      </c>
      <c r="AQ95">
        <v>70</v>
      </c>
      <c r="AR95">
        <v>99</v>
      </c>
      <c r="AS95">
        <v>113</v>
      </c>
      <c r="AT95">
        <v>42</v>
      </c>
      <c r="AU95">
        <v>122</v>
      </c>
      <c r="AV95">
        <v>76</v>
      </c>
      <c r="AW95">
        <v>10</v>
      </c>
      <c r="AX95">
        <v>83</v>
      </c>
      <c r="AY95">
        <v>99</v>
      </c>
      <c r="AZ95">
        <v>74</v>
      </c>
      <c r="BA95">
        <v>71</v>
      </c>
      <c r="BB95">
        <v>79</v>
      </c>
      <c r="BC95">
        <v>80</v>
      </c>
      <c r="BD95">
        <v>49</v>
      </c>
      <c r="BE95">
        <v>105</v>
      </c>
      <c r="BF95">
        <v>66</v>
      </c>
      <c r="BG95">
        <v>49</v>
      </c>
      <c r="BH95">
        <v>64</v>
      </c>
      <c r="BI95">
        <v>37</v>
      </c>
      <c r="BJ95">
        <v>10</v>
      </c>
      <c r="BK95">
        <v>42</v>
      </c>
      <c r="BL95">
        <v>113</v>
      </c>
      <c r="BM95">
        <v>65</v>
      </c>
      <c r="BN95">
        <v>46</v>
      </c>
      <c r="BO95">
        <v>83</v>
      </c>
      <c r="BP95">
        <v>92</v>
      </c>
      <c r="BQ95">
        <v>87</v>
      </c>
      <c r="BR95">
        <v>99</v>
      </c>
      <c r="BS95">
        <v>85</v>
      </c>
      <c r="BT95">
        <v>65</v>
      </c>
      <c r="BU95">
        <v>69</v>
      </c>
      <c r="BV95">
        <v>71</v>
      </c>
      <c r="BW95">
        <v>65</v>
      </c>
      <c r="BX95">
        <v>65</v>
      </c>
      <c r="BY95">
        <v>94</v>
      </c>
      <c r="BZ95">
        <v>93</v>
      </c>
      <c r="CA95">
        <v>79</v>
      </c>
      <c r="CB95">
        <v>88</v>
      </c>
      <c r="CC95">
        <v>85</v>
      </c>
      <c r="CD95">
        <v>70</v>
      </c>
      <c r="CE95">
        <v>115</v>
      </c>
      <c r="CF95">
        <v>46</v>
      </c>
      <c r="CG95">
        <v>122</v>
      </c>
      <c r="CH95">
        <v>46</v>
      </c>
      <c r="CI95">
        <v>87</v>
      </c>
      <c r="CJ95">
        <v>112</v>
      </c>
      <c r="CK95">
        <v>85</v>
      </c>
      <c r="CL95">
        <v>79</v>
      </c>
      <c r="CM95">
        <v>66</v>
      </c>
      <c r="CN95">
        <v>49</v>
      </c>
      <c r="CO95">
        <v>97</v>
      </c>
      <c r="CP95">
        <v>93</v>
      </c>
      <c r="CQ95">
        <v>93</v>
      </c>
      <c r="CR95">
        <v>50</v>
      </c>
      <c r="CS95">
        <v>31</v>
      </c>
      <c r="CT95">
        <v>10</v>
      </c>
      <c r="CU95">
        <v>60</v>
      </c>
      <c r="CV95">
        <v>85</v>
      </c>
      <c r="CW95">
        <v>46</v>
      </c>
      <c r="CX95">
        <v>63</v>
      </c>
      <c r="CY95">
        <v>63</v>
      </c>
      <c r="CZ95">
        <v>88</v>
      </c>
      <c r="DA95">
        <v>65</v>
      </c>
      <c r="DB95">
        <v>83</v>
      </c>
      <c r="DC95">
        <v>37</v>
      </c>
      <c r="DD95">
        <v>87</v>
      </c>
      <c r="DE95">
        <v>97</v>
      </c>
      <c r="DF95">
        <v>48</v>
      </c>
      <c r="DG95">
        <v>44</v>
      </c>
      <c r="DH95">
        <v>44</v>
      </c>
      <c r="DI95">
        <v>97</v>
      </c>
      <c r="DJ95">
        <v>61</v>
      </c>
      <c r="DK95">
        <v>92</v>
      </c>
      <c r="DL95">
        <v>66</v>
      </c>
      <c r="DM95">
        <v>105</v>
      </c>
      <c r="DN95">
        <v>92</v>
      </c>
      <c r="DO95">
        <v>101</v>
      </c>
      <c r="DP95">
        <v>67</v>
      </c>
      <c r="DQ95">
        <v>114</v>
      </c>
      <c r="DR95">
        <v>63</v>
      </c>
      <c r="DS95">
        <v>76</v>
      </c>
      <c r="DT95">
        <v>44</v>
      </c>
      <c r="DU95">
        <v>37</v>
      </c>
      <c r="DV95">
        <v>110</v>
      </c>
      <c r="DW95">
        <v>101</v>
      </c>
      <c r="DX95">
        <v>67</v>
      </c>
      <c r="DY95">
        <v>63</v>
      </c>
      <c r="DZ95">
        <v>87</v>
      </c>
      <c r="EA95">
        <v>92</v>
      </c>
      <c r="EB95">
        <v>114</v>
      </c>
      <c r="EC95">
        <v>110</v>
      </c>
      <c r="ED95">
        <v>123</v>
      </c>
      <c r="EE95">
        <v>123</v>
      </c>
      <c r="EF95">
        <v>60</v>
      </c>
      <c r="EG95">
        <v>106</v>
      </c>
      <c r="EH95">
        <v>123</v>
      </c>
    </row>
    <row r="96" spans="1:138" x14ac:dyDescent="0.2">
      <c r="A96">
        <v>116</v>
      </c>
      <c r="B96">
        <v>90</v>
      </c>
      <c r="C96">
        <v>56</v>
      </c>
      <c r="D96">
        <v>115</v>
      </c>
      <c r="E96">
        <v>54</v>
      </c>
      <c r="F96">
        <v>40</v>
      </c>
      <c r="G96">
        <v>115</v>
      </c>
      <c r="H96">
        <v>41</v>
      </c>
      <c r="I96">
        <v>79</v>
      </c>
      <c r="J96">
        <v>81</v>
      </c>
      <c r="K96">
        <v>10</v>
      </c>
      <c r="L96">
        <v>54</v>
      </c>
      <c r="M96">
        <v>54</v>
      </c>
      <c r="N96">
        <v>41</v>
      </c>
      <c r="O96">
        <v>41</v>
      </c>
      <c r="P96">
        <v>90</v>
      </c>
      <c r="Q96">
        <v>54</v>
      </c>
      <c r="R96">
        <v>116</v>
      </c>
      <c r="S96">
        <v>54</v>
      </c>
      <c r="T96">
        <v>90</v>
      </c>
      <c r="U96">
        <v>69</v>
      </c>
      <c r="V96">
        <v>71</v>
      </c>
      <c r="W96">
        <v>79</v>
      </c>
      <c r="X96">
        <v>69</v>
      </c>
      <c r="Y96">
        <v>31</v>
      </c>
      <c r="Z96">
        <v>116</v>
      </c>
      <c r="AA96">
        <v>115</v>
      </c>
      <c r="AB96">
        <v>88</v>
      </c>
      <c r="AC96">
        <v>49</v>
      </c>
      <c r="AD96">
        <v>40</v>
      </c>
      <c r="AE96">
        <v>31</v>
      </c>
      <c r="AF96">
        <v>99</v>
      </c>
      <c r="AG96">
        <v>42</v>
      </c>
      <c r="AH96">
        <v>74</v>
      </c>
      <c r="AI96">
        <v>74</v>
      </c>
      <c r="AJ96">
        <v>115</v>
      </c>
      <c r="AK96">
        <v>115</v>
      </c>
      <c r="AL96">
        <v>113</v>
      </c>
      <c r="AM96">
        <v>112</v>
      </c>
      <c r="AN96">
        <v>103</v>
      </c>
      <c r="AO96">
        <v>70</v>
      </c>
      <c r="AP96">
        <v>99</v>
      </c>
      <c r="AQ96">
        <v>70</v>
      </c>
      <c r="AR96">
        <v>99</v>
      </c>
      <c r="AS96">
        <v>113</v>
      </c>
      <c r="AT96">
        <v>42</v>
      </c>
      <c r="AU96">
        <v>76</v>
      </c>
      <c r="AV96">
        <v>76</v>
      </c>
      <c r="AW96">
        <v>61</v>
      </c>
      <c r="AX96">
        <v>83</v>
      </c>
      <c r="AY96">
        <v>99</v>
      </c>
      <c r="AZ96">
        <v>64</v>
      </c>
      <c r="BA96">
        <v>71</v>
      </c>
      <c r="BB96">
        <v>71</v>
      </c>
      <c r="BC96">
        <v>70</v>
      </c>
      <c r="BD96">
        <v>105</v>
      </c>
      <c r="BE96">
        <v>105</v>
      </c>
      <c r="BF96">
        <v>66</v>
      </c>
      <c r="BG96">
        <v>49</v>
      </c>
      <c r="BH96">
        <v>64</v>
      </c>
      <c r="BI96">
        <v>37</v>
      </c>
      <c r="BJ96">
        <v>10</v>
      </c>
      <c r="BK96">
        <v>42</v>
      </c>
      <c r="BL96">
        <v>108</v>
      </c>
      <c r="BM96">
        <v>83</v>
      </c>
      <c r="BN96">
        <v>46</v>
      </c>
      <c r="BO96">
        <v>85</v>
      </c>
      <c r="BP96">
        <v>92</v>
      </c>
      <c r="BQ96">
        <v>87</v>
      </c>
      <c r="BR96">
        <v>99</v>
      </c>
      <c r="BS96">
        <v>85</v>
      </c>
      <c r="BT96">
        <v>65</v>
      </c>
      <c r="BU96">
        <v>27</v>
      </c>
      <c r="BV96">
        <v>74</v>
      </c>
      <c r="BW96">
        <v>65</v>
      </c>
      <c r="BX96">
        <v>65</v>
      </c>
      <c r="BY96">
        <v>93</v>
      </c>
      <c r="BZ96">
        <v>93</v>
      </c>
      <c r="CA96">
        <v>79</v>
      </c>
      <c r="CB96">
        <v>65</v>
      </c>
      <c r="CC96">
        <v>85</v>
      </c>
      <c r="CD96">
        <v>70</v>
      </c>
      <c r="CE96">
        <v>115</v>
      </c>
      <c r="CF96">
        <v>46</v>
      </c>
      <c r="CG96">
        <v>122</v>
      </c>
      <c r="CH96">
        <v>46</v>
      </c>
      <c r="CI96">
        <v>87</v>
      </c>
      <c r="CJ96">
        <v>92</v>
      </c>
      <c r="CK96">
        <v>46</v>
      </c>
      <c r="CL96">
        <v>79</v>
      </c>
      <c r="CM96">
        <v>66</v>
      </c>
      <c r="CN96">
        <v>49</v>
      </c>
      <c r="CO96">
        <v>48</v>
      </c>
      <c r="CP96">
        <v>93</v>
      </c>
      <c r="CQ96">
        <v>94</v>
      </c>
      <c r="CR96">
        <v>50</v>
      </c>
      <c r="CS96">
        <v>50</v>
      </c>
      <c r="CT96">
        <v>10</v>
      </c>
      <c r="CU96">
        <v>60</v>
      </c>
      <c r="CV96">
        <v>85</v>
      </c>
      <c r="CW96">
        <v>46</v>
      </c>
      <c r="CX96">
        <v>63</v>
      </c>
      <c r="CY96">
        <v>63</v>
      </c>
      <c r="CZ96">
        <v>88</v>
      </c>
      <c r="DA96">
        <v>65</v>
      </c>
      <c r="DB96">
        <v>83</v>
      </c>
      <c r="DC96">
        <v>44</v>
      </c>
      <c r="DD96">
        <v>87</v>
      </c>
      <c r="DE96">
        <v>97</v>
      </c>
      <c r="DF96">
        <v>113</v>
      </c>
      <c r="DG96">
        <v>44</v>
      </c>
      <c r="DH96">
        <v>63</v>
      </c>
      <c r="DI96">
        <v>97</v>
      </c>
      <c r="DJ96">
        <v>97</v>
      </c>
      <c r="DK96">
        <v>37</v>
      </c>
      <c r="DL96">
        <v>80</v>
      </c>
      <c r="DM96">
        <v>66</v>
      </c>
      <c r="DN96">
        <v>92</v>
      </c>
      <c r="DO96">
        <v>101</v>
      </c>
      <c r="DP96">
        <v>67</v>
      </c>
      <c r="DQ96">
        <v>114</v>
      </c>
      <c r="DR96">
        <v>63</v>
      </c>
      <c r="DS96">
        <v>93</v>
      </c>
      <c r="DT96">
        <v>44</v>
      </c>
      <c r="DU96">
        <v>44</v>
      </c>
      <c r="DV96">
        <v>101</v>
      </c>
      <c r="DW96">
        <v>101</v>
      </c>
      <c r="DX96">
        <v>67</v>
      </c>
      <c r="DY96">
        <v>87</v>
      </c>
      <c r="DZ96">
        <v>67</v>
      </c>
      <c r="EA96">
        <v>92</v>
      </c>
      <c r="EB96">
        <v>60</v>
      </c>
      <c r="EC96">
        <v>110</v>
      </c>
      <c r="ED96">
        <v>123</v>
      </c>
      <c r="EE96">
        <v>110</v>
      </c>
      <c r="EF96">
        <v>106</v>
      </c>
      <c r="EG96">
        <v>123</v>
      </c>
      <c r="EH96">
        <v>123</v>
      </c>
    </row>
    <row r="97" spans="1:138" x14ac:dyDescent="0.2">
      <c r="A97">
        <v>11</v>
      </c>
      <c r="B97">
        <v>11</v>
      </c>
      <c r="C97">
        <v>18</v>
      </c>
      <c r="D97">
        <v>29</v>
      </c>
      <c r="E97">
        <v>5</v>
      </c>
      <c r="F97">
        <v>24</v>
      </c>
      <c r="G97">
        <v>29</v>
      </c>
      <c r="H97">
        <v>95</v>
      </c>
      <c r="I97">
        <v>72</v>
      </c>
      <c r="J97">
        <v>62</v>
      </c>
      <c r="K97">
        <v>41</v>
      </c>
      <c r="L97">
        <v>32</v>
      </c>
      <c r="M97">
        <v>45</v>
      </c>
      <c r="N97">
        <v>7</v>
      </c>
      <c r="O97">
        <v>7</v>
      </c>
      <c r="P97">
        <v>9</v>
      </c>
      <c r="Q97">
        <v>32</v>
      </c>
      <c r="R97">
        <v>11</v>
      </c>
      <c r="S97">
        <v>32</v>
      </c>
      <c r="T97">
        <v>9</v>
      </c>
      <c r="U97">
        <v>7</v>
      </c>
      <c r="V97">
        <v>39</v>
      </c>
      <c r="W97">
        <v>23</v>
      </c>
      <c r="X97">
        <v>13</v>
      </c>
      <c r="Y97">
        <v>96</v>
      </c>
      <c r="Z97">
        <v>11</v>
      </c>
      <c r="AA97">
        <v>9</v>
      </c>
      <c r="AB97">
        <v>28</v>
      </c>
      <c r="AC97">
        <v>89</v>
      </c>
      <c r="AD97">
        <v>62</v>
      </c>
      <c r="AE97">
        <v>96</v>
      </c>
      <c r="AF97">
        <v>33</v>
      </c>
      <c r="AG97">
        <v>24</v>
      </c>
      <c r="AH97">
        <v>22</v>
      </c>
      <c r="AI97">
        <v>22</v>
      </c>
      <c r="AJ97">
        <v>29</v>
      </c>
      <c r="AK97">
        <v>29</v>
      </c>
      <c r="AL97">
        <v>79</v>
      </c>
      <c r="AM97">
        <v>71</v>
      </c>
      <c r="AN97">
        <v>23</v>
      </c>
      <c r="AO97">
        <v>33</v>
      </c>
      <c r="AP97">
        <v>51</v>
      </c>
      <c r="AQ97">
        <v>33</v>
      </c>
      <c r="AR97">
        <v>51</v>
      </c>
      <c r="AS97">
        <v>79</v>
      </c>
      <c r="AT97">
        <v>24</v>
      </c>
      <c r="AU97">
        <v>42</v>
      </c>
      <c r="AV97">
        <v>42</v>
      </c>
      <c r="AW97">
        <v>69</v>
      </c>
      <c r="AX97">
        <v>55</v>
      </c>
      <c r="AY97">
        <v>51</v>
      </c>
      <c r="AZ97">
        <v>89</v>
      </c>
      <c r="BA97">
        <v>39</v>
      </c>
      <c r="BB97">
        <v>72</v>
      </c>
      <c r="BC97">
        <v>73</v>
      </c>
      <c r="BD97">
        <v>78</v>
      </c>
      <c r="BE97">
        <v>21</v>
      </c>
      <c r="BF97">
        <v>21</v>
      </c>
      <c r="BG97">
        <v>78</v>
      </c>
      <c r="BH97">
        <v>89</v>
      </c>
      <c r="BI97">
        <v>49</v>
      </c>
      <c r="BJ97">
        <v>41</v>
      </c>
      <c r="BK97">
        <v>30</v>
      </c>
      <c r="BL97">
        <v>71</v>
      </c>
      <c r="BM97">
        <v>55</v>
      </c>
      <c r="BN97">
        <v>115</v>
      </c>
      <c r="BO97">
        <v>116</v>
      </c>
      <c r="BP97">
        <v>74</v>
      </c>
      <c r="BQ97">
        <v>80</v>
      </c>
      <c r="BR97">
        <v>59</v>
      </c>
      <c r="BS97">
        <v>116</v>
      </c>
      <c r="BT97">
        <v>58</v>
      </c>
      <c r="BU97">
        <v>20</v>
      </c>
      <c r="BV97">
        <v>39</v>
      </c>
      <c r="BW97">
        <v>58</v>
      </c>
      <c r="BX97">
        <v>55</v>
      </c>
      <c r="BY97">
        <v>31</v>
      </c>
      <c r="BZ97">
        <v>31</v>
      </c>
      <c r="CA97">
        <v>72</v>
      </c>
      <c r="CB97">
        <v>28</v>
      </c>
      <c r="CC97">
        <v>116</v>
      </c>
      <c r="CD97">
        <v>73</v>
      </c>
      <c r="CE97">
        <v>5</v>
      </c>
      <c r="CF97">
        <v>54</v>
      </c>
      <c r="CG97">
        <v>81</v>
      </c>
      <c r="CH97">
        <v>54</v>
      </c>
      <c r="CI97">
        <v>70</v>
      </c>
      <c r="CJ97">
        <v>74</v>
      </c>
      <c r="CK97">
        <v>115</v>
      </c>
      <c r="CL97">
        <v>72</v>
      </c>
      <c r="CM97">
        <v>21</v>
      </c>
      <c r="CN97">
        <v>8</v>
      </c>
      <c r="CO97">
        <v>79</v>
      </c>
      <c r="CP97">
        <v>50</v>
      </c>
      <c r="CQ97">
        <v>50</v>
      </c>
      <c r="CR97">
        <v>95</v>
      </c>
      <c r="CS97">
        <v>95</v>
      </c>
      <c r="CT97">
        <v>69</v>
      </c>
      <c r="CU97">
        <v>88</v>
      </c>
      <c r="CV97">
        <v>115</v>
      </c>
      <c r="CW97">
        <v>54</v>
      </c>
      <c r="CX97">
        <v>66</v>
      </c>
      <c r="CY97">
        <v>66</v>
      </c>
      <c r="CZ97">
        <v>28</v>
      </c>
      <c r="DA97">
        <v>91</v>
      </c>
      <c r="DB97">
        <v>56</v>
      </c>
      <c r="DC97">
        <v>49</v>
      </c>
      <c r="DD97">
        <v>80</v>
      </c>
      <c r="DE97">
        <v>103</v>
      </c>
      <c r="DF97">
        <v>79</v>
      </c>
      <c r="DG97">
        <v>105</v>
      </c>
      <c r="DH97">
        <v>105</v>
      </c>
      <c r="DI97">
        <v>103</v>
      </c>
      <c r="DJ97">
        <v>27</v>
      </c>
      <c r="DK97">
        <v>64</v>
      </c>
      <c r="DL97">
        <v>52</v>
      </c>
      <c r="DM97">
        <v>21</v>
      </c>
      <c r="DN97">
        <v>64</v>
      </c>
      <c r="DO97">
        <v>85</v>
      </c>
      <c r="DP97">
        <v>70</v>
      </c>
      <c r="DQ97">
        <v>99</v>
      </c>
      <c r="DR97">
        <v>66</v>
      </c>
      <c r="DS97">
        <v>42</v>
      </c>
      <c r="DT97">
        <v>49</v>
      </c>
      <c r="DU97">
        <v>49</v>
      </c>
      <c r="DV97">
        <v>83</v>
      </c>
      <c r="DW97">
        <v>85</v>
      </c>
      <c r="DX97">
        <v>70</v>
      </c>
      <c r="DY97">
        <v>80</v>
      </c>
      <c r="DZ97">
        <v>70</v>
      </c>
      <c r="EA97">
        <v>74</v>
      </c>
      <c r="EB97">
        <v>88</v>
      </c>
      <c r="EC97">
        <v>83</v>
      </c>
      <c r="ED97">
        <v>65</v>
      </c>
      <c r="EE97">
        <v>83</v>
      </c>
      <c r="EF97">
        <v>65</v>
      </c>
      <c r="EG97">
        <v>65</v>
      </c>
      <c r="EH97">
        <v>65</v>
      </c>
    </row>
    <row r="98" spans="1:138" x14ac:dyDescent="0.2">
      <c r="A98">
        <v>11</v>
      </c>
      <c r="B98">
        <v>11</v>
      </c>
      <c r="C98">
        <v>18</v>
      </c>
      <c r="D98">
        <v>9</v>
      </c>
      <c r="E98">
        <v>29</v>
      </c>
      <c r="F98">
        <v>62</v>
      </c>
      <c r="G98">
        <v>29</v>
      </c>
      <c r="H98">
        <v>95</v>
      </c>
      <c r="I98">
        <v>72</v>
      </c>
      <c r="J98">
        <v>45</v>
      </c>
      <c r="K98">
        <v>50</v>
      </c>
      <c r="L98">
        <v>32</v>
      </c>
      <c r="M98">
        <v>32</v>
      </c>
      <c r="N98">
        <v>95</v>
      </c>
      <c r="O98">
        <v>95</v>
      </c>
      <c r="P98">
        <v>11</v>
      </c>
      <c r="Q98">
        <v>5</v>
      </c>
      <c r="R98">
        <v>18</v>
      </c>
      <c r="S98">
        <v>32</v>
      </c>
      <c r="T98">
        <v>11</v>
      </c>
      <c r="U98">
        <v>7</v>
      </c>
      <c r="V98">
        <v>72</v>
      </c>
      <c r="W98">
        <v>23</v>
      </c>
      <c r="X98">
        <v>7</v>
      </c>
      <c r="Y98">
        <v>30</v>
      </c>
      <c r="Z98">
        <v>11</v>
      </c>
      <c r="AA98">
        <v>9</v>
      </c>
      <c r="AB98">
        <v>59</v>
      </c>
      <c r="AC98">
        <v>89</v>
      </c>
      <c r="AD98">
        <v>62</v>
      </c>
      <c r="AE98">
        <v>96</v>
      </c>
      <c r="AF98">
        <v>33</v>
      </c>
      <c r="AG98">
        <v>24</v>
      </c>
      <c r="AH98">
        <v>22</v>
      </c>
      <c r="AI98">
        <v>39</v>
      </c>
      <c r="AJ98">
        <v>29</v>
      </c>
      <c r="AK98">
        <v>9</v>
      </c>
      <c r="AL98">
        <v>79</v>
      </c>
      <c r="AM98">
        <v>71</v>
      </c>
      <c r="AN98">
        <v>20</v>
      </c>
      <c r="AO98">
        <v>73</v>
      </c>
      <c r="AP98">
        <v>51</v>
      </c>
      <c r="AQ98">
        <v>33</v>
      </c>
      <c r="AR98">
        <v>33</v>
      </c>
      <c r="AS98">
        <v>79</v>
      </c>
      <c r="AT98">
        <v>24</v>
      </c>
      <c r="AU98">
        <v>40</v>
      </c>
      <c r="AV98">
        <v>42</v>
      </c>
      <c r="AW98">
        <v>69</v>
      </c>
      <c r="AX98">
        <v>55</v>
      </c>
      <c r="AY98">
        <v>51</v>
      </c>
      <c r="AZ98">
        <v>22</v>
      </c>
      <c r="BA98">
        <v>39</v>
      </c>
      <c r="BB98">
        <v>72</v>
      </c>
      <c r="BC98">
        <v>73</v>
      </c>
      <c r="BD98">
        <v>78</v>
      </c>
      <c r="BE98">
        <v>78</v>
      </c>
      <c r="BF98">
        <v>21</v>
      </c>
      <c r="BG98">
        <v>8</v>
      </c>
      <c r="BH98">
        <v>89</v>
      </c>
      <c r="BI98">
        <v>64</v>
      </c>
      <c r="BJ98">
        <v>41</v>
      </c>
      <c r="BK98">
        <v>24</v>
      </c>
      <c r="BL98">
        <v>79</v>
      </c>
      <c r="BM98">
        <v>55</v>
      </c>
      <c r="BN98">
        <v>115</v>
      </c>
      <c r="BO98">
        <v>56</v>
      </c>
      <c r="BP98">
        <v>74</v>
      </c>
      <c r="BQ98">
        <v>80</v>
      </c>
      <c r="BR98">
        <v>51</v>
      </c>
      <c r="BS98">
        <v>116</v>
      </c>
      <c r="BT98">
        <v>91</v>
      </c>
      <c r="BU98">
        <v>13</v>
      </c>
      <c r="BV98">
        <v>39</v>
      </c>
      <c r="BW98">
        <v>58</v>
      </c>
      <c r="BX98">
        <v>58</v>
      </c>
      <c r="BY98">
        <v>42</v>
      </c>
      <c r="BZ98">
        <v>31</v>
      </c>
      <c r="CA98">
        <v>72</v>
      </c>
      <c r="CB98">
        <v>28</v>
      </c>
      <c r="CC98">
        <v>116</v>
      </c>
      <c r="CD98">
        <v>73</v>
      </c>
      <c r="CE98">
        <v>29</v>
      </c>
      <c r="CF98">
        <v>54</v>
      </c>
      <c r="CG98">
        <v>54</v>
      </c>
      <c r="CH98">
        <v>54</v>
      </c>
      <c r="CI98">
        <v>80</v>
      </c>
      <c r="CJ98">
        <v>71</v>
      </c>
      <c r="CK98">
        <v>115</v>
      </c>
      <c r="CL98">
        <v>72</v>
      </c>
      <c r="CM98">
        <v>21</v>
      </c>
      <c r="CN98">
        <v>89</v>
      </c>
      <c r="CO98">
        <v>103</v>
      </c>
      <c r="CP98">
        <v>31</v>
      </c>
      <c r="CQ98">
        <v>50</v>
      </c>
      <c r="CR98">
        <v>95</v>
      </c>
      <c r="CS98">
        <v>96</v>
      </c>
      <c r="CT98">
        <v>41</v>
      </c>
      <c r="CU98">
        <v>88</v>
      </c>
      <c r="CV98">
        <v>90</v>
      </c>
      <c r="CW98">
        <v>115</v>
      </c>
      <c r="CX98">
        <v>105</v>
      </c>
      <c r="CY98">
        <v>66</v>
      </c>
      <c r="CZ98">
        <v>28</v>
      </c>
      <c r="DA98">
        <v>28</v>
      </c>
      <c r="DB98">
        <v>55</v>
      </c>
      <c r="DC98">
        <v>49</v>
      </c>
      <c r="DD98">
        <v>80</v>
      </c>
      <c r="DE98">
        <v>27</v>
      </c>
      <c r="DF98">
        <v>79</v>
      </c>
      <c r="DG98">
        <v>49</v>
      </c>
      <c r="DH98">
        <v>105</v>
      </c>
      <c r="DI98">
        <v>103</v>
      </c>
      <c r="DJ98">
        <v>69</v>
      </c>
      <c r="DK98">
        <v>64</v>
      </c>
      <c r="DL98">
        <v>21</v>
      </c>
      <c r="DM98">
        <v>21</v>
      </c>
      <c r="DN98">
        <v>74</v>
      </c>
      <c r="DO98">
        <v>85</v>
      </c>
      <c r="DP98">
        <v>70</v>
      </c>
      <c r="DQ98">
        <v>99</v>
      </c>
      <c r="DR98">
        <v>66</v>
      </c>
      <c r="DS98">
        <v>42</v>
      </c>
      <c r="DT98">
        <v>49</v>
      </c>
      <c r="DU98">
        <v>49</v>
      </c>
      <c r="DV98">
        <v>83</v>
      </c>
      <c r="DW98">
        <v>83</v>
      </c>
      <c r="DX98">
        <v>70</v>
      </c>
      <c r="DY98">
        <v>66</v>
      </c>
      <c r="DZ98">
        <v>70</v>
      </c>
      <c r="EA98">
        <v>74</v>
      </c>
      <c r="EB98">
        <v>99</v>
      </c>
      <c r="EC98">
        <v>83</v>
      </c>
      <c r="ED98">
        <v>65</v>
      </c>
      <c r="EE98">
        <v>65</v>
      </c>
      <c r="EF98">
        <v>88</v>
      </c>
      <c r="EG98">
        <v>65</v>
      </c>
      <c r="EH98">
        <v>65</v>
      </c>
    </row>
    <row r="99" spans="1:138" x14ac:dyDescent="0.2">
      <c r="A99">
        <v>115</v>
      </c>
      <c r="B99">
        <v>115</v>
      </c>
      <c r="C99">
        <v>116</v>
      </c>
      <c r="D99">
        <v>54</v>
      </c>
      <c r="E99">
        <v>54</v>
      </c>
      <c r="F99">
        <v>42</v>
      </c>
      <c r="G99">
        <v>54</v>
      </c>
      <c r="H99">
        <v>69</v>
      </c>
      <c r="I99">
        <v>71</v>
      </c>
      <c r="J99">
        <v>42</v>
      </c>
      <c r="K99">
        <v>61</v>
      </c>
      <c r="L99">
        <v>40</v>
      </c>
      <c r="M99">
        <v>40</v>
      </c>
      <c r="N99">
        <v>27</v>
      </c>
      <c r="O99">
        <v>27</v>
      </c>
      <c r="P99">
        <v>115</v>
      </c>
      <c r="Q99">
        <v>54</v>
      </c>
      <c r="R99">
        <v>90</v>
      </c>
      <c r="S99">
        <v>81</v>
      </c>
      <c r="T99">
        <v>115</v>
      </c>
      <c r="U99">
        <v>103</v>
      </c>
      <c r="V99">
        <v>74</v>
      </c>
      <c r="W99">
        <v>79</v>
      </c>
      <c r="X99">
        <v>103</v>
      </c>
      <c r="Y99">
        <v>50</v>
      </c>
      <c r="Z99">
        <v>90</v>
      </c>
      <c r="AA99">
        <v>115</v>
      </c>
      <c r="AB99">
        <v>65</v>
      </c>
      <c r="AC99">
        <v>105</v>
      </c>
      <c r="AD99">
        <v>42</v>
      </c>
      <c r="AE99">
        <v>41</v>
      </c>
      <c r="AF99">
        <v>99</v>
      </c>
      <c r="AG99">
        <v>31</v>
      </c>
      <c r="AH99">
        <v>49</v>
      </c>
      <c r="AI99">
        <v>64</v>
      </c>
      <c r="AJ99">
        <v>54</v>
      </c>
      <c r="AK99">
        <v>54</v>
      </c>
      <c r="AL99">
        <v>112</v>
      </c>
      <c r="AM99">
        <v>92</v>
      </c>
      <c r="AN99">
        <v>79</v>
      </c>
      <c r="AO99">
        <v>99</v>
      </c>
      <c r="AP99">
        <v>88</v>
      </c>
      <c r="AQ99">
        <v>99</v>
      </c>
      <c r="AR99">
        <v>88</v>
      </c>
      <c r="AS99">
        <v>112</v>
      </c>
      <c r="AT99">
        <v>31</v>
      </c>
      <c r="AU99">
        <v>93</v>
      </c>
      <c r="AV99">
        <v>93</v>
      </c>
      <c r="AW99">
        <v>97</v>
      </c>
      <c r="AX99">
        <v>85</v>
      </c>
      <c r="AY99">
        <v>88</v>
      </c>
      <c r="AZ99">
        <v>49</v>
      </c>
      <c r="BA99">
        <v>74</v>
      </c>
      <c r="BB99">
        <v>74</v>
      </c>
      <c r="BC99">
        <v>70</v>
      </c>
      <c r="BD99">
        <v>66</v>
      </c>
      <c r="BE99">
        <v>66</v>
      </c>
      <c r="BF99">
        <v>80</v>
      </c>
      <c r="BG99">
        <v>66</v>
      </c>
      <c r="BH99">
        <v>49</v>
      </c>
      <c r="BI99">
        <v>44</v>
      </c>
      <c r="BJ99">
        <v>97</v>
      </c>
      <c r="BK99">
        <v>50</v>
      </c>
      <c r="BL99">
        <v>92</v>
      </c>
      <c r="BM99">
        <v>83</v>
      </c>
      <c r="BN99">
        <v>46</v>
      </c>
      <c r="BO99">
        <v>85</v>
      </c>
      <c r="BP99">
        <v>37</v>
      </c>
      <c r="BQ99">
        <v>67</v>
      </c>
      <c r="BR99">
        <v>65</v>
      </c>
      <c r="BS99">
        <v>85</v>
      </c>
      <c r="BT99">
        <v>83</v>
      </c>
      <c r="BU99">
        <v>79</v>
      </c>
      <c r="BV99">
        <v>64</v>
      </c>
      <c r="BW99">
        <v>83</v>
      </c>
      <c r="BX99">
        <v>83</v>
      </c>
      <c r="BY99">
        <v>93</v>
      </c>
      <c r="BZ99">
        <v>10</v>
      </c>
      <c r="CA99">
        <v>71</v>
      </c>
      <c r="CB99">
        <v>65</v>
      </c>
      <c r="CC99">
        <v>85</v>
      </c>
      <c r="CD99">
        <v>99</v>
      </c>
      <c r="CE99">
        <v>54</v>
      </c>
      <c r="CF99">
        <v>122</v>
      </c>
      <c r="CG99">
        <v>76</v>
      </c>
      <c r="CH99">
        <v>122</v>
      </c>
      <c r="CI99">
        <v>67</v>
      </c>
      <c r="CJ99">
        <v>92</v>
      </c>
      <c r="CK99">
        <v>46</v>
      </c>
      <c r="CL99">
        <v>71</v>
      </c>
      <c r="CM99">
        <v>80</v>
      </c>
      <c r="CN99">
        <v>105</v>
      </c>
      <c r="CO99">
        <v>113</v>
      </c>
      <c r="CP99">
        <v>10</v>
      </c>
      <c r="CQ99">
        <v>10</v>
      </c>
      <c r="CR99">
        <v>69</v>
      </c>
      <c r="CS99">
        <v>41</v>
      </c>
      <c r="CT99">
        <v>97</v>
      </c>
      <c r="CU99">
        <v>123</v>
      </c>
      <c r="CV99">
        <v>46</v>
      </c>
      <c r="CW99">
        <v>46</v>
      </c>
      <c r="CX99">
        <v>87</v>
      </c>
      <c r="CY99">
        <v>87</v>
      </c>
      <c r="CZ99">
        <v>65</v>
      </c>
      <c r="DA99">
        <v>65</v>
      </c>
      <c r="DB99">
        <v>85</v>
      </c>
      <c r="DC99">
        <v>63</v>
      </c>
      <c r="DD99">
        <v>67</v>
      </c>
      <c r="DE99">
        <v>113</v>
      </c>
      <c r="DF99">
        <v>108</v>
      </c>
      <c r="DG99">
        <v>63</v>
      </c>
      <c r="DH99">
        <v>63</v>
      </c>
      <c r="DI99">
        <v>113</v>
      </c>
      <c r="DJ99">
        <v>48</v>
      </c>
      <c r="DK99">
        <v>44</v>
      </c>
      <c r="DL99">
        <v>70</v>
      </c>
      <c r="DM99">
        <v>80</v>
      </c>
      <c r="DN99">
        <v>44</v>
      </c>
      <c r="DO99">
        <v>121</v>
      </c>
      <c r="DP99">
        <v>114</v>
      </c>
      <c r="DQ99">
        <v>106</v>
      </c>
      <c r="DR99">
        <v>87</v>
      </c>
      <c r="DS99">
        <v>93</v>
      </c>
      <c r="DT99">
        <v>63</v>
      </c>
      <c r="DU99">
        <v>63</v>
      </c>
      <c r="DV99">
        <v>101</v>
      </c>
      <c r="DW99">
        <v>121</v>
      </c>
      <c r="DX99">
        <v>117</v>
      </c>
      <c r="DY99">
        <v>87</v>
      </c>
      <c r="DZ99">
        <v>67</v>
      </c>
      <c r="EA99">
        <v>37</v>
      </c>
      <c r="EB99">
        <v>106</v>
      </c>
      <c r="EC99">
        <v>101</v>
      </c>
      <c r="ED99">
        <v>101</v>
      </c>
      <c r="EE99">
        <v>101</v>
      </c>
      <c r="EF99">
        <v>123</v>
      </c>
      <c r="EG99">
        <v>110</v>
      </c>
      <c r="EH99">
        <v>110</v>
      </c>
    </row>
    <row r="100" spans="1:138" x14ac:dyDescent="0.2">
      <c r="A100">
        <v>64</v>
      </c>
      <c r="B100">
        <v>49</v>
      </c>
      <c r="C100">
        <v>74</v>
      </c>
      <c r="D100">
        <v>105</v>
      </c>
      <c r="E100">
        <v>66</v>
      </c>
      <c r="F100">
        <v>70</v>
      </c>
      <c r="G100">
        <v>66</v>
      </c>
      <c r="H100">
        <v>65</v>
      </c>
      <c r="I100">
        <v>85</v>
      </c>
      <c r="J100">
        <v>70</v>
      </c>
      <c r="K100">
        <v>106</v>
      </c>
      <c r="L100">
        <v>80</v>
      </c>
      <c r="M100">
        <v>80</v>
      </c>
      <c r="N100">
        <v>65</v>
      </c>
      <c r="O100">
        <v>65</v>
      </c>
      <c r="P100">
        <v>49</v>
      </c>
      <c r="Q100">
        <v>66</v>
      </c>
      <c r="R100">
        <v>74</v>
      </c>
      <c r="S100">
        <v>80</v>
      </c>
      <c r="T100">
        <v>49</v>
      </c>
      <c r="U100">
        <v>65</v>
      </c>
      <c r="V100">
        <v>85</v>
      </c>
      <c r="W100">
        <v>83</v>
      </c>
      <c r="X100">
        <v>65</v>
      </c>
      <c r="Y100">
        <v>99</v>
      </c>
      <c r="Z100">
        <v>64</v>
      </c>
      <c r="AA100">
        <v>49</v>
      </c>
      <c r="AB100">
        <v>97</v>
      </c>
      <c r="AC100">
        <v>46</v>
      </c>
      <c r="AD100">
        <v>70</v>
      </c>
      <c r="AE100">
        <v>99</v>
      </c>
      <c r="AF100">
        <v>10</v>
      </c>
      <c r="AG100">
        <v>70</v>
      </c>
      <c r="AH100">
        <v>46</v>
      </c>
      <c r="AI100">
        <v>46</v>
      </c>
      <c r="AJ100">
        <v>105</v>
      </c>
      <c r="AK100">
        <v>105</v>
      </c>
      <c r="AL100">
        <v>101</v>
      </c>
      <c r="AM100">
        <v>121</v>
      </c>
      <c r="AN100">
        <v>83</v>
      </c>
      <c r="AO100">
        <v>93</v>
      </c>
      <c r="AP100">
        <v>61</v>
      </c>
      <c r="AQ100">
        <v>10</v>
      </c>
      <c r="AR100">
        <v>10</v>
      </c>
      <c r="AS100">
        <v>101</v>
      </c>
      <c r="AT100">
        <v>99</v>
      </c>
      <c r="AU100">
        <v>67</v>
      </c>
      <c r="AV100">
        <v>67</v>
      </c>
      <c r="AW100">
        <v>123</v>
      </c>
      <c r="AX100">
        <v>112</v>
      </c>
      <c r="AY100">
        <v>61</v>
      </c>
      <c r="AZ100">
        <v>46</v>
      </c>
      <c r="BA100">
        <v>85</v>
      </c>
      <c r="BB100">
        <v>85</v>
      </c>
      <c r="BC100">
        <v>93</v>
      </c>
      <c r="BD100">
        <v>122</v>
      </c>
      <c r="BE100">
        <v>122</v>
      </c>
      <c r="BF100">
        <v>122</v>
      </c>
      <c r="BG100">
        <v>46</v>
      </c>
      <c r="BH100">
        <v>46</v>
      </c>
      <c r="BI100">
        <v>86</v>
      </c>
      <c r="BJ100">
        <v>106</v>
      </c>
      <c r="BK100">
        <v>99</v>
      </c>
      <c r="BL100">
        <v>101</v>
      </c>
      <c r="BM100">
        <v>112</v>
      </c>
      <c r="BN100">
        <v>63</v>
      </c>
      <c r="BO100">
        <v>92</v>
      </c>
      <c r="BP100">
        <v>121</v>
      </c>
      <c r="BQ100">
        <v>119</v>
      </c>
      <c r="BR100">
        <v>97</v>
      </c>
      <c r="BS100">
        <v>37</v>
      </c>
      <c r="BT100">
        <v>113</v>
      </c>
      <c r="BU100">
        <v>65</v>
      </c>
      <c r="BV100">
        <v>85</v>
      </c>
      <c r="BW100">
        <v>113</v>
      </c>
      <c r="BX100">
        <v>108</v>
      </c>
      <c r="BY100">
        <v>114</v>
      </c>
      <c r="BZ100">
        <v>114</v>
      </c>
      <c r="CA100">
        <v>85</v>
      </c>
      <c r="CB100">
        <v>48</v>
      </c>
      <c r="CC100">
        <v>92</v>
      </c>
      <c r="CD100">
        <v>93</v>
      </c>
      <c r="CE100">
        <v>66</v>
      </c>
      <c r="CF100">
        <v>63</v>
      </c>
      <c r="CG100">
        <v>87</v>
      </c>
      <c r="CH100">
        <v>87</v>
      </c>
      <c r="CI100">
        <v>119</v>
      </c>
      <c r="CJ100">
        <v>121</v>
      </c>
      <c r="CK100">
        <v>44</v>
      </c>
      <c r="CL100">
        <v>85</v>
      </c>
      <c r="CM100">
        <v>76</v>
      </c>
      <c r="CN100">
        <v>46</v>
      </c>
      <c r="CO100">
        <v>101</v>
      </c>
      <c r="CP100">
        <v>60</v>
      </c>
      <c r="CQ100">
        <v>60</v>
      </c>
      <c r="CR100">
        <v>88</v>
      </c>
      <c r="CS100">
        <v>88</v>
      </c>
      <c r="CT100">
        <v>123</v>
      </c>
      <c r="CU100">
        <v>98</v>
      </c>
      <c r="CV100">
        <v>44</v>
      </c>
      <c r="CW100">
        <v>63</v>
      </c>
      <c r="CX100">
        <v>86</v>
      </c>
      <c r="CY100">
        <v>119</v>
      </c>
      <c r="CZ100">
        <v>97</v>
      </c>
      <c r="DA100">
        <v>113</v>
      </c>
      <c r="DB100">
        <v>92</v>
      </c>
      <c r="DC100">
        <v>86</v>
      </c>
      <c r="DD100">
        <v>119</v>
      </c>
      <c r="DE100">
        <v>110</v>
      </c>
      <c r="DF100">
        <v>101</v>
      </c>
      <c r="DG100">
        <v>86</v>
      </c>
      <c r="DH100">
        <v>86</v>
      </c>
      <c r="DI100">
        <v>110</v>
      </c>
      <c r="DJ100">
        <v>123</v>
      </c>
      <c r="DK100">
        <v>86</v>
      </c>
      <c r="DL100">
        <v>76</v>
      </c>
      <c r="DM100">
        <v>122</v>
      </c>
      <c r="DN100">
        <v>86</v>
      </c>
      <c r="DO100">
        <v>125</v>
      </c>
      <c r="DP100">
        <v>120</v>
      </c>
      <c r="DQ100">
        <v>98</v>
      </c>
      <c r="DR100">
        <v>119</v>
      </c>
      <c r="DS100">
        <v>117</v>
      </c>
      <c r="DT100">
        <v>86</v>
      </c>
      <c r="DU100">
        <v>86</v>
      </c>
      <c r="DV100">
        <v>125</v>
      </c>
      <c r="DW100">
        <v>125</v>
      </c>
      <c r="DX100">
        <v>120</v>
      </c>
      <c r="DY100">
        <v>119</v>
      </c>
      <c r="DZ100">
        <v>120</v>
      </c>
      <c r="EA100">
        <v>121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</row>
    <row r="101" spans="1:138" x14ac:dyDescent="0.2">
      <c r="A101">
        <v>33</v>
      </c>
      <c r="B101">
        <v>33</v>
      </c>
      <c r="C101">
        <v>73</v>
      </c>
      <c r="D101">
        <v>59</v>
      </c>
      <c r="E101">
        <v>28</v>
      </c>
      <c r="F101">
        <v>56</v>
      </c>
      <c r="G101">
        <v>28</v>
      </c>
      <c r="H101">
        <v>115</v>
      </c>
      <c r="I101">
        <v>40</v>
      </c>
      <c r="J101">
        <v>55</v>
      </c>
      <c r="K101">
        <v>46</v>
      </c>
      <c r="L101">
        <v>58</v>
      </c>
      <c r="M101">
        <v>55</v>
      </c>
      <c r="N101">
        <v>115</v>
      </c>
      <c r="O101">
        <v>115</v>
      </c>
      <c r="P101">
        <v>51</v>
      </c>
      <c r="Q101">
        <v>91</v>
      </c>
      <c r="R101">
        <v>73</v>
      </c>
      <c r="S101">
        <v>58</v>
      </c>
      <c r="T101">
        <v>51</v>
      </c>
      <c r="U101">
        <v>115</v>
      </c>
      <c r="V101">
        <v>42</v>
      </c>
      <c r="W101">
        <v>54</v>
      </c>
      <c r="X101">
        <v>54</v>
      </c>
      <c r="Y101">
        <v>116</v>
      </c>
      <c r="Z101">
        <v>33</v>
      </c>
      <c r="AA101">
        <v>51</v>
      </c>
      <c r="AB101">
        <v>49</v>
      </c>
      <c r="AC101">
        <v>41</v>
      </c>
      <c r="AD101">
        <v>55</v>
      </c>
      <c r="AE101">
        <v>90</v>
      </c>
      <c r="AF101">
        <v>74</v>
      </c>
      <c r="AG101">
        <v>56</v>
      </c>
      <c r="AH101">
        <v>50</v>
      </c>
      <c r="AI101">
        <v>31</v>
      </c>
      <c r="AJ101">
        <v>28</v>
      </c>
      <c r="AK101">
        <v>59</v>
      </c>
      <c r="AL101">
        <v>122</v>
      </c>
      <c r="AM101">
        <v>93</v>
      </c>
      <c r="AN101">
        <v>54</v>
      </c>
      <c r="AO101">
        <v>74</v>
      </c>
      <c r="AP101">
        <v>64</v>
      </c>
      <c r="AQ101">
        <v>74</v>
      </c>
      <c r="AR101">
        <v>64</v>
      </c>
      <c r="AS101">
        <v>122</v>
      </c>
      <c r="AT101">
        <v>116</v>
      </c>
      <c r="AU101">
        <v>83</v>
      </c>
      <c r="AV101">
        <v>85</v>
      </c>
      <c r="AW101">
        <v>46</v>
      </c>
      <c r="AX101">
        <v>80</v>
      </c>
      <c r="AY101">
        <v>64</v>
      </c>
      <c r="AZ101">
        <v>50</v>
      </c>
      <c r="BA101">
        <v>42</v>
      </c>
      <c r="BB101">
        <v>42</v>
      </c>
      <c r="BC101">
        <v>71</v>
      </c>
      <c r="BD101">
        <v>27</v>
      </c>
      <c r="BE101">
        <v>103</v>
      </c>
      <c r="BF101">
        <v>79</v>
      </c>
      <c r="BG101">
        <v>69</v>
      </c>
      <c r="BH101">
        <v>41</v>
      </c>
      <c r="BI101">
        <v>10</v>
      </c>
      <c r="BJ101">
        <v>46</v>
      </c>
      <c r="BK101">
        <v>116</v>
      </c>
      <c r="BL101">
        <v>76</v>
      </c>
      <c r="BM101">
        <v>80</v>
      </c>
      <c r="BN101">
        <v>88</v>
      </c>
      <c r="BO101">
        <v>70</v>
      </c>
      <c r="BP101">
        <v>93</v>
      </c>
      <c r="BQ101">
        <v>113</v>
      </c>
      <c r="BR101">
        <v>49</v>
      </c>
      <c r="BS101">
        <v>70</v>
      </c>
      <c r="BT101">
        <v>66</v>
      </c>
      <c r="BU101">
        <v>54</v>
      </c>
      <c r="BV101">
        <v>31</v>
      </c>
      <c r="BW101">
        <v>66</v>
      </c>
      <c r="BX101">
        <v>66</v>
      </c>
      <c r="BY101">
        <v>85</v>
      </c>
      <c r="BZ101">
        <v>85</v>
      </c>
      <c r="CA101">
        <v>40</v>
      </c>
      <c r="CB101">
        <v>105</v>
      </c>
      <c r="CC101">
        <v>70</v>
      </c>
      <c r="CD101">
        <v>71</v>
      </c>
      <c r="CE101">
        <v>28</v>
      </c>
      <c r="CF101">
        <v>65</v>
      </c>
      <c r="CG101">
        <v>83</v>
      </c>
      <c r="CH101">
        <v>65</v>
      </c>
      <c r="CI101">
        <v>112</v>
      </c>
      <c r="CJ101">
        <v>93</v>
      </c>
      <c r="CK101">
        <v>99</v>
      </c>
      <c r="CL101">
        <v>40</v>
      </c>
      <c r="CM101">
        <v>79</v>
      </c>
      <c r="CN101">
        <v>69</v>
      </c>
      <c r="CO101">
        <v>122</v>
      </c>
      <c r="CP101">
        <v>85</v>
      </c>
      <c r="CQ101">
        <v>85</v>
      </c>
      <c r="CR101">
        <v>115</v>
      </c>
      <c r="CS101">
        <v>90</v>
      </c>
      <c r="CT101">
        <v>46</v>
      </c>
      <c r="CU101">
        <v>44</v>
      </c>
      <c r="CV101">
        <v>99</v>
      </c>
      <c r="CW101">
        <v>65</v>
      </c>
      <c r="CX101">
        <v>97</v>
      </c>
      <c r="CY101">
        <v>48</v>
      </c>
      <c r="CZ101">
        <v>49</v>
      </c>
      <c r="DA101">
        <v>105</v>
      </c>
      <c r="DB101">
        <v>80</v>
      </c>
      <c r="DC101">
        <v>10</v>
      </c>
      <c r="DD101">
        <v>108</v>
      </c>
      <c r="DE101">
        <v>46</v>
      </c>
      <c r="DF101">
        <v>122</v>
      </c>
      <c r="DG101">
        <v>97</v>
      </c>
      <c r="DH101">
        <v>97</v>
      </c>
      <c r="DI101">
        <v>46</v>
      </c>
      <c r="DJ101">
        <v>46</v>
      </c>
      <c r="DK101">
        <v>10</v>
      </c>
      <c r="DL101">
        <v>79</v>
      </c>
      <c r="DM101">
        <v>100</v>
      </c>
      <c r="DN101">
        <v>93</v>
      </c>
      <c r="DO101">
        <v>67</v>
      </c>
      <c r="DP101">
        <v>92</v>
      </c>
      <c r="DQ101">
        <v>37</v>
      </c>
      <c r="DR101">
        <v>113</v>
      </c>
      <c r="DS101">
        <v>85</v>
      </c>
      <c r="DT101">
        <v>61</v>
      </c>
      <c r="DU101">
        <v>61</v>
      </c>
      <c r="DV101">
        <v>87</v>
      </c>
      <c r="DW101">
        <v>67</v>
      </c>
      <c r="DX101">
        <v>92</v>
      </c>
      <c r="DY101">
        <v>113</v>
      </c>
      <c r="DZ101">
        <v>112</v>
      </c>
      <c r="EA101">
        <v>93</v>
      </c>
      <c r="EB101">
        <v>44</v>
      </c>
      <c r="EC101">
        <v>87</v>
      </c>
      <c r="ED101">
        <v>63</v>
      </c>
      <c r="EE101">
        <v>87</v>
      </c>
      <c r="EF101">
        <v>44</v>
      </c>
      <c r="EG101">
        <v>63</v>
      </c>
      <c r="EH101">
        <v>63</v>
      </c>
    </row>
    <row r="102" spans="1:138" x14ac:dyDescent="0.2">
      <c r="A102">
        <v>59</v>
      </c>
      <c r="B102">
        <v>28</v>
      </c>
      <c r="C102">
        <v>33</v>
      </c>
      <c r="D102">
        <v>91</v>
      </c>
      <c r="E102">
        <v>55</v>
      </c>
      <c r="F102">
        <v>116</v>
      </c>
      <c r="G102">
        <v>58</v>
      </c>
      <c r="H102">
        <v>54</v>
      </c>
      <c r="I102">
        <v>31</v>
      </c>
      <c r="J102">
        <v>116</v>
      </c>
      <c r="K102">
        <v>46</v>
      </c>
      <c r="L102">
        <v>56</v>
      </c>
      <c r="M102">
        <v>56</v>
      </c>
      <c r="N102">
        <v>54</v>
      </c>
      <c r="O102">
        <v>54</v>
      </c>
      <c r="P102">
        <v>28</v>
      </c>
      <c r="Q102">
        <v>55</v>
      </c>
      <c r="R102">
        <v>51</v>
      </c>
      <c r="S102">
        <v>55</v>
      </c>
      <c r="T102">
        <v>28</v>
      </c>
      <c r="U102">
        <v>54</v>
      </c>
      <c r="V102">
        <v>50</v>
      </c>
      <c r="W102">
        <v>42</v>
      </c>
      <c r="X102">
        <v>54</v>
      </c>
      <c r="Y102">
        <v>115</v>
      </c>
      <c r="Z102">
        <v>51</v>
      </c>
      <c r="AA102">
        <v>28</v>
      </c>
      <c r="AB102">
        <v>66</v>
      </c>
      <c r="AC102">
        <v>103</v>
      </c>
      <c r="AD102">
        <v>116</v>
      </c>
      <c r="AE102">
        <v>115</v>
      </c>
      <c r="AF102">
        <v>49</v>
      </c>
      <c r="AG102">
        <v>90</v>
      </c>
      <c r="AH102">
        <v>69</v>
      </c>
      <c r="AI102">
        <v>41</v>
      </c>
      <c r="AJ102">
        <v>58</v>
      </c>
      <c r="AK102">
        <v>91</v>
      </c>
      <c r="AL102">
        <v>93</v>
      </c>
      <c r="AM102">
        <v>93</v>
      </c>
      <c r="AN102">
        <v>40</v>
      </c>
      <c r="AO102">
        <v>64</v>
      </c>
      <c r="AP102">
        <v>105</v>
      </c>
      <c r="AQ102">
        <v>49</v>
      </c>
      <c r="AR102">
        <v>49</v>
      </c>
      <c r="AS102">
        <v>93</v>
      </c>
      <c r="AT102">
        <v>90</v>
      </c>
      <c r="AU102">
        <v>85</v>
      </c>
      <c r="AV102">
        <v>85</v>
      </c>
      <c r="AW102">
        <v>122</v>
      </c>
      <c r="AX102">
        <v>70</v>
      </c>
      <c r="AY102">
        <v>105</v>
      </c>
      <c r="AZ102">
        <v>69</v>
      </c>
      <c r="BA102">
        <v>50</v>
      </c>
      <c r="BB102">
        <v>31</v>
      </c>
      <c r="BC102">
        <v>74</v>
      </c>
      <c r="BD102">
        <v>79</v>
      </c>
      <c r="BE102">
        <v>79</v>
      </c>
      <c r="BF102">
        <v>71</v>
      </c>
      <c r="BG102">
        <v>79</v>
      </c>
      <c r="BH102">
        <v>27</v>
      </c>
      <c r="BI102">
        <v>97</v>
      </c>
      <c r="BJ102">
        <v>46</v>
      </c>
      <c r="BK102">
        <v>115</v>
      </c>
      <c r="BL102">
        <v>93</v>
      </c>
      <c r="BM102">
        <v>70</v>
      </c>
      <c r="BN102">
        <v>65</v>
      </c>
      <c r="BO102">
        <v>99</v>
      </c>
      <c r="BP102">
        <v>10</v>
      </c>
      <c r="BQ102">
        <v>92</v>
      </c>
      <c r="BR102">
        <v>105</v>
      </c>
      <c r="BS102">
        <v>99</v>
      </c>
      <c r="BT102">
        <v>80</v>
      </c>
      <c r="BU102">
        <v>81</v>
      </c>
      <c r="BV102">
        <v>41</v>
      </c>
      <c r="BW102">
        <v>80</v>
      </c>
      <c r="BX102">
        <v>70</v>
      </c>
      <c r="BY102">
        <v>46</v>
      </c>
      <c r="BZ102">
        <v>46</v>
      </c>
      <c r="CA102">
        <v>31</v>
      </c>
      <c r="CB102">
        <v>66</v>
      </c>
      <c r="CC102">
        <v>99</v>
      </c>
      <c r="CD102">
        <v>64</v>
      </c>
      <c r="CE102">
        <v>58</v>
      </c>
      <c r="CF102">
        <v>83</v>
      </c>
      <c r="CG102">
        <v>85</v>
      </c>
      <c r="CH102">
        <v>83</v>
      </c>
      <c r="CI102">
        <v>92</v>
      </c>
      <c r="CJ102">
        <v>10</v>
      </c>
      <c r="CK102">
        <v>65</v>
      </c>
      <c r="CL102">
        <v>42</v>
      </c>
      <c r="CM102">
        <v>71</v>
      </c>
      <c r="CN102">
        <v>103</v>
      </c>
      <c r="CO102">
        <v>76</v>
      </c>
      <c r="CP102">
        <v>46</v>
      </c>
      <c r="CQ102">
        <v>46</v>
      </c>
      <c r="CR102">
        <v>54</v>
      </c>
      <c r="CS102">
        <v>115</v>
      </c>
      <c r="CT102">
        <v>46</v>
      </c>
      <c r="CU102">
        <v>63</v>
      </c>
      <c r="CV102">
        <v>65</v>
      </c>
      <c r="CW102">
        <v>100</v>
      </c>
      <c r="CX102">
        <v>113</v>
      </c>
      <c r="CY102">
        <v>108</v>
      </c>
      <c r="CZ102">
        <v>66</v>
      </c>
      <c r="DA102">
        <v>80</v>
      </c>
      <c r="DB102">
        <v>70</v>
      </c>
      <c r="DC102">
        <v>97</v>
      </c>
      <c r="DD102">
        <v>92</v>
      </c>
      <c r="DE102">
        <v>122</v>
      </c>
      <c r="DF102">
        <v>76</v>
      </c>
      <c r="DG102">
        <v>113</v>
      </c>
      <c r="DH102">
        <v>113</v>
      </c>
      <c r="DI102">
        <v>122</v>
      </c>
      <c r="DJ102">
        <v>122</v>
      </c>
      <c r="DK102">
        <v>97</v>
      </c>
      <c r="DL102">
        <v>71</v>
      </c>
      <c r="DM102">
        <v>79</v>
      </c>
      <c r="DN102">
        <v>61</v>
      </c>
      <c r="DO102">
        <v>114</v>
      </c>
      <c r="DP102">
        <v>37</v>
      </c>
      <c r="DQ102">
        <v>63</v>
      </c>
      <c r="DR102">
        <v>112</v>
      </c>
      <c r="DS102">
        <v>85</v>
      </c>
      <c r="DT102">
        <v>48</v>
      </c>
      <c r="DU102">
        <v>48</v>
      </c>
      <c r="DV102">
        <v>67</v>
      </c>
      <c r="DW102">
        <v>117</v>
      </c>
      <c r="DX102">
        <v>37</v>
      </c>
      <c r="DY102">
        <v>112</v>
      </c>
      <c r="DZ102">
        <v>92</v>
      </c>
      <c r="EA102">
        <v>10</v>
      </c>
      <c r="EB102">
        <v>63</v>
      </c>
      <c r="EC102">
        <v>67</v>
      </c>
      <c r="ED102">
        <v>87</v>
      </c>
      <c r="EE102">
        <v>67</v>
      </c>
      <c r="EF102">
        <v>63</v>
      </c>
      <c r="EG102">
        <v>87</v>
      </c>
      <c r="EH102">
        <v>87</v>
      </c>
    </row>
    <row r="103" spans="1:138" x14ac:dyDescent="0.2">
      <c r="A103">
        <v>69</v>
      </c>
      <c r="B103">
        <v>27</v>
      </c>
      <c r="C103">
        <v>41</v>
      </c>
      <c r="D103">
        <v>79</v>
      </c>
      <c r="E103">
        <v>79</v>
      </c>
      <c r="F103">
        <v>64</v>
      </c>
      <c r="G103">
        <v>102</v>
      </c>
      <c r="H103">
        <v>66</v>
      </c>
      <c r="I103">
        <v>99</v>
      </c>
      <c r="J103">
        <v>74</v>
      </c>
      <c r="K103">
        <v>63</v>
      </c>
      <c r="L103">
        <v>71</v>
      </c>
      <c r="M103">
        <v>74</v>
      </c>
      <c r="N103">
        <v>66</v>
      </c>
      <c r="O103">
        <v>66</v>
      </c>
      <c r="P103">
        <v>103</v>
      </c>
      <c r="Q103">
        <v>71</v>
      </c>
      <c r="R103">
        <v>41</v>
      </c>
      <c r="S103">
        <v>71</v>
      </c>
      <c r="T103">
        <v>27</v>
      </c>
      <c r="U103">
        <v>80</v>
      </c>
      <c r="V103">
        <v>99</v>
      </c>
      <c r="W103">
        <v>70</v>
      </c>
      <c r="X103">
        <v>80</v>
      </c>
      <c r="Y103">
        <v>49</v>
      </c>
      <c r="Z103">
        <v>69</v>
      </c>
      <c r="AA103">
        <v>103</v>
      </c>
      <c r="AB103">
        <v>122</v>
      </c>
      <c r="AC103">
        <v>65</v>
      </c>
      <c r="AD103">
        <v>74</v>
      </c>
      <c r="AE103">
        <v>105</v>
      </c>
      <c r="AF103">
        <v>46</v>
      </c>
      <c r="AG103">
        <v>64</v>
      </c>
      <c r="AH103">
        <v>65</v>
      </c>
      <c r="AI103">
        <v>65</v>
      </c>
      <c r="AJ103">
        <v>79</v>
      </c>
      <c r="AK103">
        <v>79</v>
      </c>
      <c r="AL103">
        <v>67</v>
      </c>
      <c r="AM103">
        <v>60</v>
      </c>
      <c r="AN103">
        <v>70</v>
      </c>
      <c r="AO103">
        <v>46</v>
      </c>
      <c r="AP103">
        <v>46</v>
      </c>
      <c r="AQ103">
        <v>46</v>
      </c>
      <c r="AR103">
        <v>46</v>
      </c>
      <c r="AS103">
        <v>117</v>
      </c>
      <c r="AT103">
        <v>49</v>
      </c>
      <c r="AU103">
        <v>37</v>
      </c>
      <c r="AV103">
        <v>37</v>
      </c>
      <c r="AW103">
        <v>87</v>
      </c>
      <c r="AX103">
        <v>93</v>
      </c>
      <c r="AY103">
        <v>46</v>
      </c>
      <c r="AZ103">
        <v>65</v>
      </c>
      <c r="BA103">
        <v>88</v>
      </c>
      <c r="BB103">
        <v>99</v>
      </c>
      <c r="BC103">
        <v>46</v>
      </c>
      <c r="BD103">
        <v>83</v>
      </c>
      <c r="BE103">
        <v>83</v>
      </c>
      <c r="BF103">
        <v>85</v>
      </c>
      <c r="BG103">
        <v>83</v>
      </c>
      <c r="BH103">
        <v>65</v>
      </c>
      <c r="BI103">
        <v>123</v>
      </c>
      <c r="BJ103">
        <v>63</v>
      </c>
      <c r="BK103">
        <v>49</v>
      </c>
      <c r="BL103">
        <v>114</v>
      </c>
      <c r="BM103">
        <v>93</v>
      </c>
      <c r="BN103">
        <v>113</v>
      </c>
      <c r="BO103">
        <v>10</v>
      </c>
      <c r="BP103">
        <v>106</v>
      </c>
      <c r="BQ103">
        <v>121</v>
      </c>
      <c r="BR103">
        <v>122</v>
      </c>
      <c r="BS103">
        <v>61</v>
      </c>
      <c r="BT103">
        <v>76</v>
      </c>
      <c r="BU103">
        <v>80</v>
      </c>
      <c r="BV103">
        <v>88</v>
      </c>
      <c r="BW103">
        <v>93</v>
      </c>
      <c r="BX103">
        <v>93</v>
      </c>
      <c r="BY103">
        <v>44</v>
      </c>
      <c r="BZ103">
        <v>44</v>
      </c>
      <c r="CA103">
        <v>99</v>
      </c>
      <c r="CB103">
        <v>122</v>
      </c>
      <c r="CC103">
        <v>10</v>
      </c>
      <c r="CD103">
        <v>46</v>
      </c>
      <c r="CE103">
        <v>79</v>
      </c>
      <c r="CF103">
        <v>108</v>
      </c>
      <c r="CG103">
        <v>92</v>
      </c>
      <c r="CH103">
        <v>112</v>
      </c>
      <c r="CI103">
        <v>121</v>
      </c>
      <c r="CJ103">
        <v>60</v>
      </c>
      <c r="CK103">
        <v>48</v>
      </c>
      <c r="CL103">
        <v>99</v>
      </c>
      <c r="CM103">
        <v>85</v>
      </c>
      <c r="CN103">
        <v>83</v>
      </c>
      <c r="CO103">
        <v>67</v>
      </c>
      <c r="CP103">
        <v>63</v>
      </c>
      <c r="CQ103">
        <v>63</v>
      </c>
      <c r="CR103">
        <v>66</v>
      </c>
      <c r="CS103">
        <v>105</v>
      </c>
      <c r="CT103">
        <v>87</v>
      </c>
      <c r="CU103">
        <v>86</v>
      </c>
      <c r="CV103">
        <v>97</v>
      </c>
      <c r="CW103">
        <v>113</v>
      </c>
      <c r="CX103">
        <v>101</v>
      </c>
      <c r="CY103">
        <v>101</v>
      </c>
      <c r="CZ103">
        <v>122</v>
      </c>
      <c r="DA103">
        <v>76</v>
      </c>
      <c r="DB103">
        <v>93</v>
      </c>
      <c r="DC103">
        <v>110</v>
      </c>
      <c r="DD103">
        <v>121</v>
      </c>
      <c r="DE103">
        <v>87</v>
      </c>
      <c r="DF103">
        <v>67</v>
      </c>
      <c r="DG103">
        <v>101</v>
      </c>
      <c r="DH103">
        <v>101</v>
      </c>
      <c r="DI103">
        <v>67</v>
      </c>
      <c r="DJ103">
        <v>87</v>
      </c>
      <c r="DK103">
        <v>123</v>
      </c>
      <c r="DL103">
        <v>85</v>
      </c>
      <c r="DM103">
        <v>85</v>
      </c>
      <c r="DN103">
        <v>123</v>
      </c>
      <c r="DO103">
        <v>120</v>
      </c>
      <c r="DP103">
        <v>86</v>
      </c>
      <c r="DQ103">
        <v>86</v>
      </c>
      <c r="DR103">
        <v>101</v>
      </c>
      <c r="DS103">
        <v>44</v>
      </c>
      <c r="DT103">
        <v>110</v>
      </c>
      <c r="DU103">
        <v>110</v>
      </c>
      <c r="DV103">
        <v>120</v>
      </c>
      <c r="DW103">
        <v>120</v>
      </c>
      <c r="DX103">
        <v>131</v>
      </c>
      <c r="DY103">
        <v>121</v>
      </c>
      <c r="DZ103">
        <v>121</v>
      </c>
      <c r="EA103">
        <v>106</v>
      </c>
      <c r="EB103">
        <v>86</v>
      </c>
      <c r="EC103">
        <v>120</v>
      </c>
      <c r="ED103">
        <v>119</v>
      </c>
      <c r="EE103">
        <v>119</v>
      </c>
      <c r="EF103">
        <v>119</v>
      </c>
      <c r="EG103">
        <v>119</v>
      </c>
      <c r="EH103">
        <v>119</v>
      </c>
    </row>
    <row r="104" spans="1:138" x14ac:dyDescent="0.2">
      <c r="A104">
        <v>27</v>
      </c>
      <c r="B104">
        <v>103</v>
      </c>
      <c r="C104">
        <v>41</v>
      </c>
      <c r="D104">
        <v>79</v>
      </c>
      <c r="E104">
        <v>71</v>
      </c>
      <c r="F104">
        <v>64</v>
      </c>
      <c r="G104">
        <v>79</v>
      </c>
      <c r="H104">
        <v>66</v>
      </c>
      <c r="I104">
        <v>99</v>
      </c>
      <c r="J104">
        <v>74</v>
      </c>
      <c r="K104">
        <v>63</v>
      </c>
      <c r="L104">
        <v>74</v>
      </c>
      <c r="M104">
        <v>74</v>
      </c>
      <c r="N104">
        <v>80</v>
      </c>
      <c r="O104">
        <v>80</v>
      </c>
      <c r="P104">
        <v>103</v>
      </c>
      <c r="Q104">
        <v>71</v>
      </c>
      <c r="R104">
        <v>69</v>
      </c>
      <c r="S104">
        <v>71</v>
      </c>
      <c r="T104">
        <v>103</v>
      </c>
      <c r="U104">
        <v>80</v>
      </c>
      <c r="V104">
        <v>88</v>
      </c>
      <c r="W104">
        <v>70</v>
      </c>
      <c r="X104">
        <v>80</v>
      </c>
      <c r="Y104">
        <v>105</v>
      </c>
      <c r="Z104">
        <v>69</v>
      </c>
      <c r="AA104">
        <v>79</v>
      </c>
      <c r="AB104">
        <v>122</v>
      </c>
      <c r="AC104">
        <v>83</v>
      </c>
      <c r="AD104">
        <v>64</v>
      </c>
      <c r="AE104">
        <v>105</v>
      </c>
      <c r="AF104">
        <v>46</v>
      </c>
      <c r="AG104">
        <v>49</v>
      </c>
      <c r="AH104">
        <v>65</v>
      </c>
      <c r="AI104">
        <v>65</v>
      </c>
      <c r="AJ104">
        <v>79</v>
      </c>
      <c r="AK104">
        <v>79</v>
      </c>
      <c r="AL104">
        <v>117</v>
      </c>
      <c r="AM104">
        <v>60</v>
      </c>
      <c r="AN104">
        <v>70</v>
      </c>
      <c r="AO104">
        <v>46</v>
      </c>
      <c r="AP104">
        <v>122</v>
      </c>
      <c r="AQ104">
        <v>46</v>
      </c>
      <c r="AR104">
        <v>46</v>
      </c>
      <c r="AS104">
        <v>114</v>
      </c>
      <c r="AT104">
        <v>49</v>
      </c>
      <c r="AU104">
        <v>37</v>
      </c>
      <c r="AV104">
        <v>44</v>
      </c>
      <c r="AW104">
        <v>87</v>
      </c>
      <c r="AX104">
        <v>93</v>
      </c>
      <c r="AY104">
        <v>46</v>
      </c>
      <c r="AZ104">
        <v>65</v>
      </c>
      <c r="BA104">
        <v>88</v>
      </c>
      <c r="BB104">
        <v>99</v>
      </c>
      <c r="BC104">
        <v>46</v>
      </c>
      <c r="BD104">
        <v>83</v>
      </c>
      <c r="BE104">
        <v>85</v>
      </c>
      <c r="BF104">
        <v>85</v>
      </c>
      <c r="BG104">
        <v>83</v>
      </c>
      <c r="BH104">
        <v>65</v>
      </c>
      <c r="BI104">
        <v>110</v>
      </c>
      <c r="BJ104">
        <v>87</v>
      </c>
      <c r="BK104">
        <v>49</v>
      </c>
      <c r="BL104">
        <v>114</v>
      </c>
      <c r="BM104">
        <v>93</v>
      </c>
      <c r="BN104">
        <v>113</v>
      </c>
      <c r="BO104">
        <v>10</v>
      </c>
      <c r="BP104">
        <v>123</v>
      </c>
      <c r="BQ104">
        <v>121</v>
      </c>
      <c r="BR104">
        <v>122</v>
      </c>
      <c r="BS104">
        <v>97</v>
      </c>
      <c r="BT104">
        <v>93</v>
      </c>
      <c r="BU104">
        <v>70</v>
      </c>
      <c r="BV104">
        <v>65</v>
      </c>
      <c r="BW104">
        <v>93</v>
      </c>
      <c r="BX104">
        <v>93</v>
      </c>
      <c r="BY104">
        <v>44</v>
      </c>
      <c r="BZ104">
        <v>63</v>
      </c>
      <c r="CA104">
        <v>99</v>
      </c>
      <c r="CB104">
        <v>76</v>
      </c>
      <c r="CC104">
        <v>61</v>
      </c>
      <c r="CD104">
        <v>46</v>
      </c>
      <c r="CE104">
        <v>71</v>
      </c>
      <c r="CF104">
        <v>112</v>
      </c>
      <c r="CG104">
        <v>92</v>
      </c>
      <c r="CH104">
        <v>92</v>
      </c>
      <c r="CI104">
        <v>121</v>
      </c>
      <c r="CJ104">
        <v>106</v>
      </c>
      <c r="CK104">
        <v>113</v>
      </c>
      <c r="CL104">
        <v>99</v>
      </c>
      <c r="CM104">
        <v>85</v>
      </c>
      <c r="CN104">
        <v>83</v>
      </c>
      <c r="CO104">
        <v>67</v>
      </c>
      <c r="CP104">
        <v>63</v>
      </c>
      <c r="CQ104">
        <v>63</v>
      </c>
      <c r="CR104">
        <v>66</v>
      </c>
      <c r="CS104">
        <v>66</v>
      </c>
      <c r="CT104">
        <v>87</v>
      </c>
      <c r="CU104">
        <v>119</v>
      </c>
      <c r="CV104">
        <v>48</v>
      </c>
      <c r="CW104">
        <v>108</v>
      </c>
      <c r="CX104">
        <v>101</v>
      </c>
      <c r="CY104">
        <v>102</v>
      </c>
      <c r="CZ104">
        <v>122</v>
      </c>
      <c r="DA104">
        <v>76</v>
      </c>
      <c r="DB104">
        <v>10</v>
      </c>
      <c r="DC104">
        <v>110</v>
      </c>
      <c r="DD104">
        <v>121</v>
      </c>
      <c r="DE104">
        <v>67</v>
      </c>
      <c r="DF104">
        <v>67</v>
      </c>
      <c r="DG104">
        <v>101</v>
      </c>
      <c r="DH104">
        <v>101</v>
      </c>
      <c r="DI104">
        <v>67</v>
      </c>
      <c r="DJ104">
        <v>87</v>
      </c>
      <c r="DK104">
        <v>123</v>
      </c>
      <c r="DL104">
        <v>85</v>
      </c>
      <c r="DM104">
        <v>85</v>
      </c>
      <c r="DN104">
        <v>123</v>
      </c>
      <c r="DO104">
        <v>98</v>
      </c>
      <c r="DP104">
        <v>86</v>
      </c>
      <c r="DQ104">
        <v>86</v>
      </c>
      <c r="DR104">
        <v>121</v>
      </c>
      <c r="DS104">
        <v>44</v>
      </c>
      <c r="DT104">
        <v>101</v>
      </c>
      <c r="DU104">
        <v>110</v>
      </c>
      <c r="DV104">
        <v>120</v>
      </c>
      <c r="DW104">
        <v>120</v>
      </c>
      <c r="DX104">
        <v>86</v>
      </c>
      <c r="DY104">
        <v>121</v>
      </c>
      <c r="DZ104">
        <v>86</v>
      </c>
      <c r="EA104">
        <v>106</v>
      </c>
      <c r="EB104">
        <v>86</v>
      </c>
      <c r="EC104">
        <v>120</v>
      </c>
      <c r="ED104">
        <v>119</v>
      </c>
      <c r="EE104">
        <v>120</v>
      </c>
      <c r="EF104">
        <v>119</v>
      </c>
      <c r="EG104">
        <v>119</v>
      </c>
      <c r="EH104">
        <v>119</v>
      </c>
    </row>
    <row r="105" spans="1:138" x14ac:dyDescent="0.2">
      <c r="A105">
        <v>89</v>
      </c>
      <c r="B105">
        <v>89</v>
      </c>
      <c r="C105">
        <v>22</v>
      </c>
      <c r="D105">
        <v>78</v>
      </c>
      <c r="E105">
        <v>21</v>
      </c>
      <c r="F105">
        <v>104</v>
      </c>
      <c r="G105">
        <v>21</v>
      </c>
      <c r="H105">
        <v>28</v>
      </c>
      <c r="I105">
        <v>116</v>
      </c>
      <c r="J105">
        <v>73</v>
      </c>
      <c r="K105">
        <v>65</v>
      </c>
      <c r="L105">
        <v>73</v>
      </c>
      <c r="M105">
        <v>73</v>
      </c>
      <c r="N105">
        <v>91</v>
      </c>
      <c r="O105">
        <v>91</v>
      </c>
      <c r="P105">
        <v>8</v>
      </c>
      <c r="Q105">
        <v>21</v>
      </c>
      <c r="R105">
        <v>22</v>
      </c>
      <c r="S105">
        <v>52</v>
      </c>
      <c r="T105">
        <v>89</v>
      </c>
      <c r="U105">
        <v>58</v>
      </c>
      <c r="V105">
        <v>90</v>
      </c>
      <c r="W105">
        <v>56</v>
      </c>
      <c r="X105">
        <v>58</v>
      </c>
      <c r="Y105">
        <v>51</v>
      </c>
      <c r="Z105">
        <v>89</v>
      </c>
      <c r="AA105">
        <v>78</v>
      </c>
      <c r="AB105">
        <v>103</v>
      </c>
      <c r="AC105">
        <v>54</v>
      </c>
      <c r="AD105">
        <v>73</v>
      </c>
      <c r="AE105">
        <v>59</v>
      </c>
      <c r="AF105">
        <v>41</v>
      </c>
      <c r="AG105">
        <v>33</v>
      </c>
      <c r="AH105">
        <v>115</v>
      </c>
      <c r="AI105">
        <v>115</v>
      </c>
      <c r="AJ105">
        <v>21</v>
      </c>
      <c r="AK105">
        <v>78</v>
      </c>
      <c r="AL105">
        <v>85</v>
      </c>
      <c r="AM105">
        <v>85</v>
      </c>
      <c r="AN105">
        <v>55</v>
      </c>
      <c r="AO105">
        <v>50</v>
      </c>
      <c r="AP105">
        <v>69</v>
      </c>
      <c r="AQ105">
        <v>41</v>
      </c>
      <c r="AR105">
        <v>69</v>
      </c>
      <c r="AS105">
        <v>85</v>
      </c>
      <c r="AT105">
        <v>33</v>
      </c>
      <c r="AU105">
        <v>70</v>
      </c>
      <c r="AV105">
        <v>99</v>
      </c>
      <c r="AW105">
        <v>65</v>
      </c>
      <c r="AX105">
        <v>71</v>
      </c>
      <c r="AY105">
        <v>69</v>
      </c>
      <c r="AZ105">
        <v>115</v>
      </c>
      <c r="BA105">
        <v>90</v>
      </c>
      <c r="BB105">
        <v>116</v>
      </c>
      <c r="BC105">
        <v>31</v>
      </c>
      <c r="BD105">
        <v>54</v>
      </c>
      <c r="BE105">
        <v>81</v>
      </c>
      <c r="BF105">
        <v>40</v>
      </c>
      <c r="BG105">
        <v>54</v>
      </c>
      <c r="BH105">
        <v>54</v>
      </c>
      <c r="BI105">
        <v>46</v>
      </c>
      <c r="BJ105">
        <v>65</v>
      </c>
      <c r="BK105">
        <v>51</v>
      </c>
      <c r="BL105">
        <v>85</v>
      </c>
      <c r="BM105">
        <v>71</v>
      </c>
      <c r="BN105">
        <v>66</v>
      </c>
      <c r="BO105">
        <v>74</v>
      </c>
      <c r="BP105">
        <v>46</v>
      </c>
      <c r="BQ105">
        <v>93</v>
      </c>
      <c r="BR105">
        <v>27</v>
      </c>
      <c r="BS105">
        <v>64</v>
      </c>
      <c r="BT105">
        <v>79</v>
      </c>
      <c r="BU105">
        <v>55</v>
      </c>
      <c r="BV105">
        <v>115</v>
      </c>
      <c r="BW105">
        <v>79</v>
      </c>
      <c r="BX105">
        <v>71</v>
      </c>
      <c r="BY105">
        <v>99</v>
      </c>
      <c r="BZ105">
        <v>99</v>
      </c>
      <c r="CA105">
        <v>116</v>
      </c>
      <c r="CB105">
        <v>79</v>
      </c>
      <c r="CC105">
        <v>64</v>
      </c>
      <c r="CD105">
        <v>50</v>
      </c>
      <c r="CE105">
        <v>21</v>
      </c>
      <c r="CF105">
        <v>66</v>
      </c>
      <c r="CG105">
        <v>70</v>
      </c>
      <c r="CH105">
        <v>80</v>
      </c>
      <c r="CI105">
        <v>93</v>
      </c>
      <c r="CJ105">
        <v>85</v>
      </c>
      <c r="CK105">
        <v>105</v>
      </c>
      <c r="CL105">
        <v>116</v>
      </c>
      <c r="CM105">
        <v>42</v>
      </c>
      <c r="CN105">
        <v>54</v>
      </c>
      <c r="CO105">
        <v>83</v>
      </c>
      <c r="CP105">
        <v>88</v>
      </c>
      <c r="CQ105">
        <v>88</v>
      </c>
      <c r="CR105">
        <v>28</v>
      </c>
      <c r="CS105">
        <v>28</v>
      </c>
      <c r="CT105">
        <v>65</v>
      </c>
      <c r="CU105">
        <v>97</v>
      </c>
      <c r="CV105">
        <v>49</v>
      </c>
      <c r="CW105">
        <v>66</v>
      </c>
      <c r="CX105">
        <v>122</v>
      </c>
      <c r="CY105">
        <v>122</v>
      </c>
      <c r="CZ105">
        <v>103</v>
      </c>
      <c r="DA105">
        <v>79</v>
      </c>
      <c r="DB105">
        <v>74</v>
      </c>
      <c r="DC105">
        <v>46</v>
      </c>
      <c r="DD105">
        <v>93</v>
      </c>
      <c r="DE105">
        <v>83</v>
      </c>
      <c r="DF105">
        <v>83</v>
      </c>
      <c r="DG105">
        <v>122</v>
      </c>
      <c r="DH105">
        <v>122</v>
      </c>
      <c r="DI105">
        <v>83</v>
      </c>
      <c r="DJ105">
        <v>65</v>
      </c>
      <c r="DK105">
        <v>46</v>
      </c>
      <c r="DL105">
        <v>42</v>
      </c>
      <c r="DM105">
        <v>40</v>
      </c>
      <c r="DN105">
        <v>46</v>
      </c>
      <c r="DO105">
        <v>37</v>
      </c>
      <c r="DP105">
        <v>10</v>
      </c>
      <c r="DQ105">
        <v>97</v>
      </c>
      <c r="DR105">
        <v>76</v>
      </c>
      <c r="DS105">
        <v>99</v>
      </c>
      <c r="DT105">
        <v>46</v>
      </c>
      <c r="DU105">
        <v>46</v>
      </c>
      <c r="DV105">
        <v>92</v>
      </c>
      <c r="DW105">
        <v>92</v>
      </c>
      <c r="DX105">
        <v>93</v>
      </c>
      <c r="DY105">
        <v>76</v>
      </c>
      <c r="DZ105">
        <v>93</v>
      </c>
      <c r="EA105">
        <v>46</v>
      </c>
      <c r="EB105">
        <v>97</v>
      </c>
      <c r="EC105">
        <v>112</v>
      </c>
      <c r="ED105">
        <v>108</v>
      </c>
      <c r="EE105">
        <v>112</v>
      </c>
      <c r="EF105">
        <v>48</v>
      </c>
      <c r="EG105">
        <v>113</v>
      </c>
      <c r="EH105">
        <v>113</v>
      </c>
    </row>
    <row r="106" spans="1:138" x14ac:dyDescent="0.2">
      <c r="A106">
        <v>8</v>
      </c>
      <c r="B106">
        <v>78</v>
      </c>
      <c r="C106">
        <v>89</v>
      </c>
      <c r="D106">
        <v>21</v>
      </c>
      <c r="E106">
        <v>52</v>
      </c>
      <c r="F106">
        <v>33</v>
      </c>
      <c r="G106">
        <v>21</v>
      </c>
      <c r="H106">
        <v>58</v>
      </c>
      <c r="I106">
        <v>90</v>
      </c>
      <c r="J106">
        <v>33</v>
      </c>
      <c r="K106">
        <v>65</v>
      </c>
      <c r="L106">
        <v>73</v>
      </c>
      <c r="M106">
        <v>73</v>
      </c>
      <c r="N106">
        <v>58</v>
      </c>
      <c r="O106">
        <v>58</v>
      </c>
      <c r="P106">
        <v>78</v>
      </c>
      <c r="Q106">
        <v>73</v>
      </c>
      <c r="R106">
        <v>89</v>
      </c>
      <c r="S106">
        <v>73</v>
      </c>
      <c r="T106">
        <v>78</v>
      </c>
      <c r="U106">
        <v>55</v>
      </c>
      <c r="V106">
        <v>115</v>
      </c>
      <c r="W106">
        <v>116</v>
      </c>
      <c r="X106">
        <v>55</v>
      </c>
      <c r="Y106">
        <v>28</v>
      </c>
      <c r="Z106">
        <v>89</v>
      </c>
      <c r="AA106">
        <v>21</v>
      </c>
      <c r="AB106">
        <v>79</v>
      </c>
      <c r="AC106">
        <v>54</v>
      </c>
      <c r="AD106">
        <v>33</v>
      </c>
      <c r="AE106">
        <v>28</v>
      </c>
      <c r="AF106">
        <v>69</v>
      </c>
      <c r="AG106">
        <v>51</v>
      </c>
      <c r="AH106">
        <v>54</v>
      </c>
      <c r="AI106">
        <v>115</v>
      </c>
      <c r="AJ106">
        <v>21</v>
      </c>
      <c r="AK106">
        <v>21</v>
      </c>
      <c r="AL106">
        <v>85</v>
      </c>
      <c r="AM106">
        <v>46</v>
      </c>
      <c r="AN106">
        <v>56</v>
      </c>
      <c r="AO106">
        <v>41</v>
      </c>
      <c r="AP106">
        <v>103</v>
      </c>
      <c r="AQ106">
        <v>69</v>
      </c>
      <c r="AR106">
        <v>27</v>
      </c>
      <c r="AS106">
        <v>85</v>
      </c>
      <c r="AT106">
        <v>51</v>
      </c>
      <c r="AU106">
        <v>99</v>
      </c>
      <c r="AV106">
        <v>99</v>
      </c>
      <c r="AW106">
        <v>83</v>
      </c>
      <c r="AX106">
        <v>74</v>
      </c>
      <c r="AY106">
        <v>27</v>
      </c>
      <c r="AZ106">
        <v>54</v>
      </c>
      <c r="BA106">
        <v>115</v>
      </c>
      <c r="BB106">
        <v>90</v>
      </c>
      <c r="BC106">
        <v>50</v>
      </c>
      <c r="BD106">
        <v>40</v>
      </c>
      <c r="BE106">
        <v>40</v>
      </c>
      <c r="BF106">
        <v>42</v>
      </c>
      <c r="BG106">
        <v>81</v>
      </c>
      <c r="BH106">
        <v>54</v>
      </c>
      <c r="BI106">
        <v>46</v>
      </c>
      <c r="BJ106">
        <v>65</v>
      </c>
      <c r="BK106">
        <v>59</v>
      </c>
      <c r="BL106">
        <v>85</v>
      </c>
      <c r="BM106">
        <v>74</v>
      </c>
      <c r="BN106">
        <v>66</v>
      </c>
      <c r="BO106">
        <v>64</v>
      </c>
      <c r="BP106">
        <v>46</v>
      </c>
      <c r="BQ106">
        <v>93</v>
      </c>
      <c r="BR106">
        <v>103</v>
      </c>
      <c r="BS106">
        <v>49</v>
      </c>
      <c r="BT106">
        <v>71</v>
      </c>
      <c r="BU106">
        <v>55</v>
      </c>
      <c r="BV106">
        <v>115</v>
      </c>
      <c r="BW106">
        <v>71</v>
      </c>
      <c r="BX106">
        <v>71</v>
      </c>
      <c r="BY106">
        <v>88</v>
      </c>
      <c r="BZ106">
        <v>88</v>
      </c>
      <c r="CA106">
        <v>90</v>
      </c>
      <c r="CB106">
        <v>79</v>
      </c>
      <c r="CC106">
        <v>49</v>
      </c>
      <c r="CD106">
        <v>41</v>
      </c>
      <c r="CE106">
        <v>52</v>
      </c>
      <c r="CF106">
        <v>80</v>
      </c>
      <c r="CG106">
        <v>70</v>
      </c>
      <c r="CH106">
        <v>70</v>
      </c>
      <c r="CI106">
        <v>93</v>
      </c>
      <c r="CJ106">
        <v>46</v>
      </c>
      <c r="CK106">
        <v>66</v>
      </c>
      <c r="CL106">
        <v>116</v>
      </c>
      <c r="CM106">
        <v>42</v>
      </c>
      <c r="CN106">
        <v>54</v>
      </c>
      <c r="CO106">
        <v>85</v>
      </c>
      <c r="CP106">
        <v>65</v>
      </c>
      <c r="CQ106">
        <v>65</v>
      </c>
      <c r="CR106">
        <v>91</v>
      </c>
      <c r="CS106">
        <v>28</v>
      </c>
      <c r="CT106">
        <v>65</v>
      </c>
      <c r="CU106">
        <v>113</v>
      </c>
      <c r="CV106">
        <v>105</v>
      </c>
      <c r="CW106">
        <v>80</v>
      </c>
      <c r="CX106">
        <v>76</v>
      </c>
      <c r="CY106">
        <v>76</v>
      </c>
      <c r="CZ106">
        <v>79</v>
      </c>
      <c r="DA106">
        <v>104</v>
      </c>
      <c r="DB106">
        <v>74</v>
      </c>
      <c r="DC106">
        <v>122</v>
      </c>
      <c r="DD106">
        <v>93</v>
      </c>
      <c r="DE106">
        <v>83</v>
      </c>
      <c r="DF106">
        <v>85</v>
      </c>
      <c r="DG106">
        <v>122</v>
      </c>
      <c r="DH106">
        <v>122</v>
      </c>
      <c r="DI106">
        <v>83</v>
      </c>
      <c r="DJ106">
        <v>83</v>
      </c>
      <c r="DK106">
        <v>46</v>
      </c>
      <c r="DL106">
        <v>31</v>
      </c>
      <c r="DM106">
        <v>42</v>
      </c>
      <c r="DN106">
        <v>46</v>
      </c>
      <c r="DO106">
        <v>44</v>
      </c>
      <c r="DP106">
        <v>10</v>
      </c>
      <c r="DQ106">
        <v>97</v>
      </c>
      <c r="DR106">
        <v>93</v>
      </c>
      <c r="DS106">
        <v>99</v>
      </c>
      <c r="DT106">
        <v>122</v>
      </c>
      <c r="DU106">
        <v>122</v>
      </c>
      <c r="DV106">
        <v>92</v>
      </c>
      <c r="DW106">
        <v>37</v>
      </c>
      <c r="DX106">
        <v>10</v>
      </c>
      <c r="DY106">
        <v>93</v>
      </c>
      <c r="DZ106">
        <v>10</v>
      </c>
      <c r="EA106">
        <v>46</v>
      </c>
      <c r="EB106">
        <v>48</v>
      </c>
      <c r="EC106">
        <v>92</v>
      </c>
      <c r="ED106">
        <v>112</v>
      </c>
      <c r="EE106">
        <v>92</v>
      </c>
      <c r="EF106">
        <v>113</v>
      </c>
      <c r="EG106">
        <v>108</v>
      </c>
      <c r="EH106">
        <v>112</v>
      </c>
    </row>
    <row r="107" spans="1:138" x14ac:dyDescent="0.2">
      <c r="A107">
        <v>21</v>
      </c>
      <c r="B107">
        <v>52</v>
      </c>
      <c r="C107">
        <v>21</v>
      </c>
      <c r="D107">
        <v>73</v>
      </c>
      <c r="E107">
        <v>33</v>
      </c>
      <c r="F107">
        <v>28</v>
      </c>
      <c r="G107">
        <v>33</v>
      </c>
      <c r="H107">
        <v>56</v>
      </c>
      <c r="I107">
        <v>115</v>
      </c>
      <c r="J107">
        <v>28</v>
      </c>
      <c r="K107">
        <v>83</v>
      </c>
      <c r="L107">
        <v>51</v>
      </c>
      <c r="M107">
        <v>59</v>
      </c>
      <c r="N107">
        <v>116</v>
      </c>
      <c r="O107">
        <v>116</v>
      </c>
      <c r="P107">
        <v>73</v>
      </c>
      <c r="Q107">
        <v>33</v>
      </c>
      <c r="R107">
        <v>21</v>
      </c>
      <c r="S107">
        <v>51</v>
      </c>
      <c r="T107">
        <v>52</v>
      </c>
      <c r="U107">
        <v>116</v>
      </c>
      <c r="V107">
        <v>54</v>
      </c>
      <c r="W107">
        <v>115</v>
      </c>
      <c r="X107">
        <v>116</v>
      </c>
      <c r="Y107">
        <v>55</v>
      </c>
      <c r="Z107">
        <v>21</v>
      </c>
      <c r="AA107">
        <v>73</v>
      </c>
      <c r="AB107">
        <v>71</v>
      </c>
      <c r="AC107">
        <v>42</v>
      </c>
      <c r="AD107">
        <v>28</v>
      </c>
      <c r="AE107">
        <v>55</v>
      </c>
      <c r="AF107">
        <v>79</v>
      </c>
      <c r="AG107">
        <v>91</v>
      </c>
      <c r="AH107">
        <v>40</v>
      </c>
      <c r="AI107">
        <v>81</v>
      </c>
      <c r="AJ107">
        <v>73</v>
      </c>
      <c r="AK107">
        <v>73</v>
      </c>
      <c r="AL107">
        <v>128</v>
      </c>
      <c r="AM107">
        <v>46</v>
      </c>
      <c r="AN107">
        <v>115</v>
      </c>
      <c r="AO107">
        <v>79</v>
      </c>
      <c r="AP107">
        <v>71</v>
      </c>
      <c r="AQ107">
        <v>79</v>
      </c>
      <c r="AR107">
        <v>79</v>
      </c>
      <c r="AS107">
        <v>46</v>
      </c>
      <c r="AT107">
        <v>58</v>
      </c>
      <c r="AU107">
        <v>65</v>
      </c>
      <c r="AV107">
        <v>65</v>
      </c>
      <c r="AW107">
        <v>85</v>
      </c>
      <c r="AX107">
        <v>49</v>
      </c>
      <c r="AY107">
        <v>71</v>
      </c>
      <c r="AZ107">
        <v>40</v>
      </c>
      <c r="BA107">
        <v>54</v>
      </c>
      <c r="BB107">
        <v>54</v>
      </c>
      <c r="BC107">
        <v>103</v>
      </c>
      <c r="BD107">
        <v>31</v>
      </c>
      <c r="BE107">
        <v>50</v>
      </c>
      <c r="BF107">
        <v>41</v>
      </c>
      <c r="BG107">
        <v>31</v>
      </c>
      <c r="BH107">
        <v>42</v>
      </c>
      <c r="BI107">
        <v>76</v>
      </c>
      <c r="BJ107">
        <v>85</v>
      </c>
      <c r="BK107">
        <v>58</v>
      </c>
      <c r="BL107">
        <v>46</v>
      </c>
      <c r="BM107">
        <v>49</v>
      </c>
      <c r="BN107">
        <v>70</v>
      </c>
      <c r="BO107">
        <v>66</v>
      </c>
      <c r="BP107">
        <v>122</v>
      </c>
      <c r="BQ107">
        <v>61</v>
      </c>
      <c r="BR107">
        <v>71</v>
      </c>
      <c r="BS107">
        <v>66</v>
      </c>
      <c r="BT107">
        <v>64</v>
      </c>
      <c r="BU107">
        <v>90</v>
      </c>
      <c r="BV107">
        <v>54</v>
      </c>
      <c r="BW107">
        <v>64</v>
      </c>
      <c r="BX107">
        <v>49</v>
      </c>
      <c r="BY107">
        <v>65</v>
      </c>
      <c r="BZ107">
        <v>83</v>
      </c>
      <c r="CA107">
        <v>54</v>
      </c>
      <c r="CB107">
        <v>74</v>
      </c>
      <c r="CC107">
        <v>66</v>
      </c>
      <c r="CD107">
        <v>103</v>
      </c>
      <c r="CE107">
        <v>33</v>
      </c>
      <c r="CF107">
        <v>99</v>
      </c>
      <c r="CG107">
        <v>88</v>
      </c>
      <c r="CH107">
        <v>99</v>
      </c>
      <c r="CI107">
        <v>97</v>
      </c>
      <c r="CJ107">
        <v>122</v>
      </c>
      <c r="CK107">
        <v>70</v>
      </c>
      <c r="CL107">
        <v>115</v>
      </c>
      <c r="CM107">
        <v>41</v>
      </c>
      <c r="CN107">
        <v>42</v>
      </c>
      <c r="CO107">
        <v>46</v>
      </c>
      <c r="CP107">
        <v>83</v>
      </c>
      <c r="CQ107">
        <v>83</v>
      </c>
      <c r="CR107">
        <v>56</v>
      </c>
      <c r="CS107">
        <v>55</v>
      </c>
      <c r="CT107">
        <v>85</v>
      </c>
      <c r="CU107">
        <v>92</v>
      </c>
      <c r="CV107">
        <v>80</v>
      </c>
      <c r="CW107">
        <v>70</v>
      </c>
      <c r="CX107">
        <v>93</v>
      </c>
      <c r="CY107">
        <v>10</v>
      </c>
      <c r="CZ107">
        <v>74</v>
      </c>
      <c r="DA107">
        <v>74</v>
      </c>
      <c r="DB107">
        <v>105</v>
      </c>
      <c r="DC107">
        <v>93</v>
      </c>
      <c r="DD107">
        <v>97</v>
      </c>
      <c r="DE107">
        <v>85</v>
      </c>
      <c r="DF107">
        <v>46</v>
      </c>
      <c r="DG107">
        <v>93</v>
      </c>
      <c r="DH107">
        <v>93</v>
      </c>
      <c r="DI107">
        <v>85</v>
      </c>
      <c r="DJ107">
        <v>85</v>
      </c>
      <c r="DK107">
        <v>76</v>
      </c>
      <c r="DL107">
        <v>69</v>
      </c>
      <c r="DM107">
        <v>50</v>
      </c>
      <c r="DN107">
        <v>122</v>
      </c>
      <c r="DO107">
        <v>63</v>
      </c>
      <c r="DP107">
        <v>113</v>
      </c>
      <c r="DQ107">
        <v>112</v>
      </c>
      <c r="DR107">
        <v>10</v>
      </c>
      <c r="DS107">
        <v>65</v>
      </c>
      <c r="DT107">
        <v>93</v>
      </c>
      <c r="DU107">
        <v>93</v>
      </c>
      <c r="DV107">
        <v>44</v>
      </c>
      <c r="DW107">
        <v>63</v>
      </c>
      <c r="DX107">
        <v>48</v>
      </c>
      <c r="DY107">
        <v>10</v>
      </c>
      <c r="DZ107">
        <v>97</v>
      </c>
      <c r="EA107">
        <v>122</v>
      </c>
      <c r="EB107">
        <v>112</v>
      </c>
      <c r="EC107">
        <v>44</v>
      </c>
      <c r="ED107">
        <v>37</v>
      </c>
      <c r="EE107">
        <v>44</v>
      </c>
      <c r="EF107">
        <v>92</v>
      </c>
      <c r="EG107">
        <v>92</v>
      </c>
      <c r="EH107">
        <v>37</v>
      </c>
    </row>
    <row r="108" spans="1:138" x14ac:dyDescent="0.2">
      <c r="A108">
        <v>50</v>
      </c>
      <c r="B108">
        <v>41</v>
      </c>
      <c r="C108">
        <v>31</v>
      </c>
      <c r="D108">
        <v>69</v>
      </c>
      <c r="E108">
        <v>103</v>
      </c>
      <c r="F108">
        <v>71</v>
      </c>
      <c r="G108">
        <v>103</v>
      </c>
      <c r="H108">
        <v>49</v>
      </c>
      <c r="I108">
        <v>70</v>
      </c>
      <c r="J108">
        <v>71</v>
      </c>
      <c r="K108">
        <v>44</v>
      </c>
      <c r="L108">
        <v>79</v>
      </c>
      <c r="M108">
        <v>79</v>
      </c>
      <c r="N108">
        <v>105</v>
      </c>
      <c r="O108">
        <v>105</v>
      </c>
      <c r="P108">
        <v>41</v>
      </c>
      <c r="Q108">
        <v>79</v>
      </c>
      <c r="R108">
        <v>31</v>
      </c>
      <c r="S108">
        <v>79</v>
      </c>
      <c r="T108">
        <v>41</v>
      </c>
      <c r="U108">
        <v>105</v>
      </c>
      <c r="V108">
        <v>70</v>
      </c>
      <c r="W108">
        <v>80</v>
      </c>
      <c r="X108">
        <v>66</v>
      </c>
      <c r="Y108">
        <v>64</v>
      </c>
      <c r="Z108">
        <v>50</v>
      </c>
      <c r="AA108">
        <v>69</v>
      </c>
      <c r="AB108">
        <v>46</v>
      </c>
      <c r="AC108">
        <v>65</v>
      </c>
      <c r="AD108">
        <v>71</v>
      </c>
      <c r="AE108">
        <v>64</v>
      </c>
      <c r="AF108">
        <v>46</v>
      </c>
      <c r="AG108">
        <v>74</v>
      </c>
      <c r="AH108">
        <v>99</v>
      </c>
      <c r="AI108">
        <v>99</v>
      </c>
      <c r="AJ108">
        <v>27</v>
      </c>
      <c r="AK108">
        <v>27</v>
      </c>
      <c r="AL108">
        <v>87</v>
      </c>
      <c r="AM108">
        <v>67</v>
      </c>
      <c r="AN108">
        <v>80</v>
      </c>
      <c r="AO108">
        <v>85</v>
      </c>
      <c r="AP108">
        <v>46</v>
      </c>
      <c r="AQ108">
        <v>85</v>
      </c>
      <c r="AR108">
        <v>46</v>
      </c>
      <c r="AS108">
        <v>67</v>
      </c>
      <c r="AT108">
        <v>74</v>
      </c>
      <c r="AU108">
        <v>92</v>
      </c>
      <c r="AV108">
        <v>92</v>
      </c>
      <c r="AW108">
        <v>63</v>
      </c>
      <c r="AX108">
        <v>76</v>
      </c>
      <c r="AY108">
        <v>46</v>
      </c>
      <c r="AZ108">
        <v>88</v>
      </c>
      <c r="BA108">
        <v>99</v>
      </c>
      <c r="BB108">
        <v>70</v>
      </c>
      <c r="BC108">
        <v>85</v>
      </c>
      <c r="BD108">
        <v>65</v>
      </c>
      <c r="BE108">
        <v>65</v>
      </c>
      <c r="BF108">
        <v>83</v>
      </c>
      <c r="BG108">
        <v>65</v>
      </c>
      <c r="BH108">
        <v>88</v>
      </c>
      <c r="BI108">
        <v>106</v>
      </c>
      <c r="BJ108">
        <v>44</v>
      </c>
      <c r="BK108">
        <v>74</v>
      </c>
      <c r="BL108">
        <v>67</v>
      </c>
      <c r="BM108">
        <v>76</v>
      </c>
      <c r="BN108">
        <v>97</v>
      </c>
      <c r="BO108">
        <v>107</v>
      </c>
      <c r="BP108">
        <v>114</v>
      </c>
      <c r="BQ108">
        <v>101</v>
      </c>
      <c r="BR108">
        <v>46</v>
      </c>
      <c r="BS108">
        <v>93</v>
      </c>
      <c r="BT108">
        <v>122</v>
      </c>
      <c r="BU108">
        <v>66</v>
      </c>
      <c r="BV108">
        <v>99</v>
      </c>
      <c r="BW108">
        <v>122</v>
      </c>
      <c r="BX108">
        <v>122</v>
      </c>
      <c r="BY108">
        <v>92</v>
      </c>
      <c r="BZ108">
        <v>37</v>
      </c>
      <c r="CA108">
        <v>70</v>
      </c>
      <c r="CB108">
        <v>46</v>
      </c>
      <c r="CC108">
        <v>93</v>
      </c>
      <c r="CD108">
        <v>85</v>
      </c>
      <c r="CE108">
        <v>103</v>
      </c>
      <c r="CF108">
        <v>48</v>
      </c>
      <c r="CG108">
        <v>108</v>
      </c>
      <c r="CH108">
        <v>113</v>
      </c>
      <c r="CI108">
        <v>101</v>
      </c>
      <c r="CJ108">
        <v>117</v>
      </c>
      <c r="CK108">
        <v>61</v>
      </c>
      <c r="CL108">
        <v>70</v>
      </c>
      <c r="CM108">
        <v>83</v>
      </c>
      <c r="CN108">
        <v>65</v>
      </c>
      <c r="CO108">
        <v>87</v>
      </c>
      <c r="CP108">
        <v>37</v>
      </c>
      <c r="CQ108">
        <v>44</v>
      </c>
      <c r="CR108">
        <v>49</v>
      </c>
      <c r="CS108">
        <v>49</v>
      </c>
      <c r="CT108">
        <v>63</v>
      </c>
      <c r="CU108">
        <v>86</v>
      </c>
      <c r="CV108">
        <v>10</v>
      </c>
      <c r="CW108">
        <v>97</v>
      </c>
      <c r="CX108">
        <v>110</v>
      </c>
      <c r="CY108">
        <v>110</v>
      </c>
      <c r="CZ108">
        <v>46</v>
      </c>
      <c r="DA108">
        <v>122</v>
      </c>
      <c r="DB108">
        <v>93</v>
      </c>
      <c r="DC108">
        <v>106</v>
      </c>
      <c r="DD108">
        <v>101</v>
      </c>
      <c r="DE108">
        <v>63</v>
      </c>
      <c r="DF108">
        <v>87</v>
      </c>
      <c r="DG108">
        <v>123</v>
      </c>
      <c r="DH108">
        <v>123</v>
      </c>
      <c r="DI108">
        <v>87</v>
      </c>
      <c r="DJ108">
        <v>63</v>
      </c>
      <c r="DK108">
        <v>60</v>
      </c>
      <c r="DL108">
        <v>83</v>
      </c>
      <c r="DM108">
        <v>83</v>
      </c>
      <c r="DN108">
        <v>60</v>
      </c>
      <c r="DO108">
        <v>120</v>
      </c>
      <c r="DP108">
        <v>121</v>
      </c>
      <c r="DQ108">
        <v>86</v>
      </c>
      <c r="DR108">
        <v>101</v>
      </c>
      <c r="DS108">
        <v>92</v>
      </c>
      <c r="DT108">
        <v>123</v>
      </c>
      <c r="DU108">
        <v>106</v>
      </c>
      <c r="DV108">
        <v>119</v>
      </c>
      <c r="DW108">
        <v>119</v>
      </c>
      <c r="DX108">
        <v>121</v>
      </c>
      <c r="DY108">
        <v>101</v>
      </c>
      <c r="DZ108">
        <v>121</v>
      </c>
      <c r="EA108">
        <v>114</v>
      </c>
      <c r="EB108">
        <v>86</v>
      </c>
      <c r="EC108">
        <v>119</v>
      </c>
      <c r="ED108">
        <v>119</v>
      </c>
      <c r="EE108">
        <v>119</v>
      </c>
      <c r="EF108">
        <v>86</v>
      </c>
      <c r="EG108">
        <v>86</v>
      </c>
      <c r="EH108">
        <v>86</v>
      </c>
    </row>
    <row r="109" spans="1:138" x14ac:dyDescent="0.2">
      <c r="A109">
        <v>79</v>
      </c>
      <c r="B109">
        <v>79</v>
      </c>
      <c r="C109">
        <v>103</v>
      </c>
      <c r="D109">
        <v>71</v>
      </c>
      <c r="E109">
        <v>74</v>
      </c>
      <c r="F109">
        <v>105</v>
      </c>
      <c r="G109">
        <v>74</v>
      </c>
      <c r="H109">
        <v>70</v>
      </c>
      <c r="I109">
        <v>88</v>
      </c>
      <c r="J109">
        <v>49</v>
      </c>
      <c r="K109">
        <v>87</v>
      </c>
      <c r="L109">
        <v>64</v>
      </c>
      <c r="M109">
        <v>49</v>
      </c>
      <c r="N109">
        <v>70</v>
      </c>
      <c r="O109">
        <v>70</v>
      </c>
      <c r="P109">
        <v>79</v>
      </c>
      <c r="Q109">
        <v>74</v>
      </c>
      <c r="R109">
        <v>103</v>
      </c>
      <c r="S109">
        <v>64</v>
      </c>
      <c r="T109">
        <v>79</v>
      </c>
      <c r="U109">
        <v>70</v>
      </c>
      <c r="V109">
        <v>65</v>
      </c>
      <c r="W109">
        <v>99</v>
      </c>
      <c r="X109">
        <v>70</v>
      </c>
      <c r="Y109">
        <v>66</v>
      </c>
      <c r="Z109">
        <v>79</v>
      </c>
      <c r="AA109">
        <v>71</v>
      </c>
      <c r="AB109">
        <v>93</v>
      </c>
      <c r="AC109">
        <v>85</v>
      </c>
      <c r="AD109">
        <v>49</v>
      </c>
      <c r="AE109">
        <v>80</v>
      </c>
      <c r="AF109">
        <v>122</v>
      </c>
      <c r="AG109">
        <v>105</v>
      </c>
      <c r="AH109">
        <v>83</v>
      </c>
      <c r="AI109">
        <v>83</v>
      </c>
      <c r="AJ109">
        <v>71</v>
      </c>
      <c r="AK109">
        <v>71</v>
      </c>
      <c r="AL109">
        <v>60</v>
      </c>
      <c r="AM109">
        <v>123</v>
      </c>
      <c r="AN109">
        <v>99</v>
      </c>
      <c r="AO109">
        <v>122</v>
      </c>
      <c r="AP109">
        <v>76</v>
      </c>
      <c r="AQ109">
        <v>122</v>
      </c>
      <c r="AR109">
        <v>122</v>
      </c>
      <c r="AS109">
        <v>106</v>
      </c>
      <c r="AT109">
        <v>66</v>
      </c>
      <c r="AU109">
        <v>63</v>
      </c>
      <c r="AV109">
        <v>63</v>
      </c>
      <c r="AW109">
        <v>67</v>
      </c>
      <c r="AX109">
        <v>61</v>
      </c>
      <c r="AY109">
        <v>76</v>
      </c>
      <c r="AZ109">
        <v>83</v>
      </c>
      <c r="BA109">
        <v>65</v>
      </c>
      <c r="BB109">
        <v>65</v>
      </c>
      <c r="BC109">
        <v>46</v>
      </c>
      <c r="BD109">
        <v>85</v>
      </c>
      <c r="BE109">
        <v>85</v>
      </c>
      <c r="BF109">
        <v>46</v>
      </c>
      <c r="BG109">
        <v>85</v>
      </c>
      <c r="BH109">
        <v>83</v>
      </c>
      <c r="BI109">
        <v>101</v>
      </c>
      <c r="BJ109">
        <v>67</v>
      </c>
      <c r="BK109">
        <v>66</v>
      </c>
      <c r="BL109">
        <v>106</v>
      </c>
      <c r="BM109">
        <v>10</v>
      </c>
      <c r="BN109">
        <v>92</v>
      </c>
      <c r="BO109">
        <v>97</v>
      </c>
      <c r="BP109">
        <v>110</v>
      </c>
      <c r="BQ109">
        <v>86</v>
      </c>
      <c r="BR109">
        <v>76</v>
      </c>
      <c r="BS109">
        <v>113</v>
      </c>
      <c r="BT109">
        <v>93</v>
      </c>
      <c r="BU109">
        <v>99</v>
      </c>
      <c r="BV109">
        <v>65</v>
      </c>
      <c r="BW109">
        <v>10</v>
      </c>
      <c r="BX109">
        <v>10</v>
      </c>
      <c r="BY109">
        <v>63</v>
      </c>
      <c r="BZ109">
        <v>87</v>
      </c>
      <c r="CA109">
        <v>65</v>
      </c>
      <c r="CB109">
        <v>93</v>
      </c>
      <c r="CC109">
        <v>48</v>
      </c>
      <c r="CD109">
        <v>46</v>
      </c>
      <c r="CE109">
        <v>74</v>
      </c>
      <c r="CF109">
        <v>92</v>
      </c>
      <c r="CG109">
        <v>44</v>
      </c>
      <c r="CH109">
        <v>37</v>
      </c>
      <c r="CI109">
        <v>86</v>
      </c>
      <c r="CJ109">
        <v>123</v>
      </c>
      <c r="CK109">
        <v>112</v>
      </c>
      <c r="CL109">
        <v>88</v>
      </c>
      <c r="CM109">
        <v>46</v>
      </c>
      <c r="CN109">
        <v>85</v>
      </c>
      <c r="CO109">
        <v>114</v>
      </c>
      <c r="CP109">
        <v>87</v>
      </c>
      <c r="CQ109">
        <v>87</v>
      </c>
      <c r="CR109">
        <v>80</v>
      </c>
      <c r="CS109">
        <v>80</v>
      </c>
      <c r="CT109">
        <v>67</v>
      </c>
      <c r="CU109">
        <v>119</v>
      </c>
      <c r="CV109">
        <v>108</v>
      </c>
      <c r="CW109">
        <v>92</v>
      </c>
      <c r="CX109">
        <v>121</v>
      </c>
      <c r="CY109">
        <v>121</v>
      </c>
      <c r="CZ109">
        <v>93</v>
      </c>
      <c r="DA109">
        <v>93</v>
      </c>
      <c r="DB109">
        <v>97</v>
      </c>
      <c r="DC109">
        <v>101</v>
      </c>
      <c r="DD109">
        <v>107</v>
      </c>
      <c r="DE109">
        <v>117</v>
      </c>
      <c r="DF109">
        <v>60</v>
      </c>
      <c r="DG109">
        <v>121</v>
      </c>
      <c r="DH109">
        <v>121</v>
      </c>
      <c r="DI109">
        <v>114</v>
      </c>
      <c r="DJ109">
        <v>67</v>
      </c>
      <c r="DK109">
        <v>101</v>
      </c>
      <c r="DL109">
        <v>46</v>
      </c>
      <c r="DM109">
        <v>85</v>
      </c>
      <c r="DN109">
        <v>101</v>
      </c>
      <c r="DO109">
        <v>98</v>
      </c>
      <c r="DP109">
        <v>86</v>
      </c>
      <c r="DQ109">
        <v>119</v>
      </c>
      <c r="DR109">
        <v>121</v>
      </c>
      <c r="DS109">
        <v>63</v>
      </c>
      <c r="DT109">
        <v>101</v>
      </c>
      <c r="DU109">
        <v>101</v>
      </c>
      <c r="DV109">
        <v>98</v>
      </c>
      <c r="DW109">
        <v>98</v>
      </c>
      <c r="DX109">
        <v>86</v>
      </c>
      <c r="DY109">
        <v>86</v>
      </c>
      <c r="DZ109">
        <v>86</v>
      </c>
      <c r="EA109">
        <v>110</v>
      </c>
      <c r="EB109">
        <v>119</v>
      </c>
      <c r="EC109">
        <v>120</v>
      </c>
      <c r="ED109">
        <v>120</v>
      </c>
      <c r="EE109">
        <v>120</v>
      </c>
      <c r="EF109">
        <v>119</v>
      </c>
      <c r="EG109">
        <v>120</v>
      </c>
      <c r="EH109">
        <v>120</v>
      </c>
    </row>
    <row r="110" spans="1:138" x14ac:dyDescent="0.2">
      <c r="A110">
        <v>115</v>
      </c>
      <c r="B110">
        <v>54</v>
      </c>
      <c r="C110">
        <v>115</v>
      </c>
      <c r="D110">
        <v>54</v>
      </c>
      <c r="E110">
        <v>40</v>
      </c>
      <c r="F110">
        <v>50</v>
      </c>
      <c r="G110">
        <v>81</v>
      </c>
      <c r="H110">
        <v>103</v>
      </c>
      <c r="I110">
        <v>74</v>
      </c>
      <c r="J110">
        <v>31</v>
      </c>
      <c r="K110">
        <v>97</v>
      </c>
      <c r="L110">
        <v>42</v>
      </c>
      <c r="M110">
        <v>42</v>
      </c>
      <c r="N110">
        <v>79</v>
      </c>
      <c r="O110">
        <v>79</v>
      </c>
      <c r="P110">
        <v>54</v>
      </c>
      <c r="Q110">
        <v>40</v>
      </c>
      <c r="R110">
        <v>115</v>
      </c>
      <c r="S110">
        <v>42</v>
      </c>
      <c r="T110">
        <v>54</v>
      </c>
      <c r="U110">
        <v>79</v>
      </c>
      <c r="V110">
        <v>64</v>
      </c>
      <c r="W110">
        <v>71</v>
      </c>
      <c r="X110">
        <v>79</v>
      </c>
      <c r="Y110">
        <v>69</v>
      </c>
      <c r="Z110">
        <v>115</v>
      </c>
      <c r="AA110">
        <v>54</v>
      </c>
      <c r="AB110">
        <v>65</v>
      </c>
      <c r="AC110">
        <v>66</v>
      </c>
      <c r="AD110">
        <v>31</v>
      </c>
      <c r="AE110">
        <v>69</v>
      </c>
      <c r="AF110">
        <v>65</v>
      </c>
      <c r="AG110">
        <v>50</v>
      </c>
      <c r="AH110">
        <v>105</v>
      </c>
      <c r="AI110">
        <v>49</v>
      </c>
      <c r="AJ110">
        <v>54</v>
      </c>
      <c r="AK110">
        <v>54</v>
      </c>
      <c r="AL110">
        <v>92</v>
      </c>
      <c r="AM110">
        <v>37</v>
      </c>
      <c r="AN110">
        <v>71</v>
      </c>
      <c r="AO110">
        <v>88</v>
      </c>
      <c r="AP110">
        <v>65</v>
      </c>
      <c r="AQ110">
        <v>88</v>
      </c>
      <c r="AR110">
        <v>65</v>
      </c>
      <c r="AS110">
        <v>92</v>
      </c>
      <c r="AT110">
        <v>41</v>
      </c>
      <c r="AU110">
        <v>93</v>
      </c>
      <c r="AV110">
        <v>10</v>
      </c>
      <c r="AW110">
        <v>113</v>
      </c>
      <c r="AX110">
        <v>85</v>
      </c>
      <c r="AY110">
        <v>65</v>
      </c>
      <c r="AZ110">
        <v>105</v>
      </c>
      <c r="BA110">
        <v>49</v>
      </c>
      <c r="BB110">
        <v>64</v>
      </c>
      <c r="BC110">
        <v>99</v>
      </c>
      <c r="BD110">
        <v>80</v>
      </c>
      <c r="BE110">
        <v>80</v>
      </c>
      <c r="BF110">
        <v>70</v>
      </c>
      <c r="BG110">
        <v>80</v>
      </c>
      <c r="BH110">
        <v>66</v>
      </c>
      <c r="BI110">
        <v>63</v>
      </c>
      <c r="BJ110">
        <v>48</v>
      </c>
      <c r="BK110">
        <v>41</v>
      </c>
      <c r="BL110">
        <v>92</v>
      </c>
      <c r="BM110">
        <v>85</v>
      </c>
      <c r="BN110">
        <v>122</v>
      </c>
      <c r="BO110">
        <v>46</v>
      </c>
      <c r="BP110">
        <v>44</v>
      </c>
      <c r="BQ110">
        <v>67</v>
      </c>
      <c r="BR110">
        <v>109</v>
      </c>
      <c r="BS110">
        <v>46</v>
      </c>
      <c r="BT110">
        <v>83</v>
      </c>
      <c r="BU110">
        <v>79</v>
      </c>
      <c r="BV110">
        <v>49</v>
      </c>
      <c r="BW110">
        <v>85</v>
      </c>
      <c r="BX110">
        <v>85</v>
      </c>
      <c r="BY110">
        <v>10</v>
      </c>
      <c r="BZ110">
        <v>61</v>
      </c>
      <c r="CA110">
        <v>74</v>
      </c>
      <c r="CB110">
        <v>83</v>
      </c>
      <c r="CC110">
        <v>46</v>
      </c>
      <c r="CD110">
        <v>99</v>
      </c>
      <c r="CE110">
        <v>81</v>
      </c>
      <c r="CF110">
        <v>122</v>
      </c>
      <c r="CG110">
        <v>93</v>
      </c>
      <c r="CH110">
        <v>76</v>
      </c>
      <c r="CI110">
        <v>114</v>
      </c>
      <c r="CJ110">
        <v>44</v>
      </c>
      <c r="CK110">
        <v>46</v>
      </c>
      <c r="CL110">
        <v>74</v>
      </c>
      <c r="CM110">
        <v>70</v>
      </c>
      <c r="CN110">
        <v>66</v>
      </c>
      <c r="CO110">
        <v>112</v>
      </c>
      <c r="CP110">
        <v>97</v>
      </c>
      <c r="CQ110">
        <v>97</v>
      </c>
      <c r="CR110">
        <v>103</v>
      </c>
      <c r="CS110">
        <v>27</v>
      </c>
      <c r="CT110">
        <v>113</v>
      </c>
      <c r="CU110">
        <v>110</v>
      </c>
      <c r="CV110">
        <v>46</v>
      </c>
      <c r="CW110">
        <v>122</v>
      </c>
      <c r="CX110">
        <v>87</v>
      </c>
      <c r="CY110">
        <v>67</v>
      </c>
      <c r="CZ110">
        <v>83</v>
      </c>
      <c r="DA110">
        <v>83</v>
      </c>
      <c r="DB110">
        <v>85</v>
      </c>
      <c r="DC110">
        <v>63</v>
      </c>
      <c r="DD110">
        <v>117</v>
      </c>
      <c r="DE110">
        <v>108</v>
      </c>
      <c r="DF110">
        <v>92</v>
      </c>
      <c r="DG110">
        <v>87</v>
      </c>
      <c r="DH110">
        <v>87</v>
      </c>
      <c r="DI110">
        <v>112</v>
      </c>
      <c r="DJ110">
        <v>113</v>
      </c>
      <c r="DK110">
        <v>63</v>
      </c>
      <c r="DL110">
        <v>70</v>
      </c>
      <c r="DM110">
        <v>70</v>
      </c>
      <c r="DN110">
        <v>63</v>
      </c>
      <c r="DO110">
        <v>86</v>
      </c>
      <c r="DP110">
        <v>60</v>
      </c>
      <c r="DQ110">
        <v>123</v>
      </c>
      <c r="DR110">
        <v>67</v>
      </c>
      <c r="DS110">
        <v>10</v>
      </c>
      <c r="DT110">
        <v>87</v>
      </c>
      <c r="DU110">
        <v>87</v>
      </c>
      <c r="DV110">
        <v>121</v>
      </c>
      <c r="DW110">
        <v>121</v>
      </c>
      <c r="DX110">
        <v>60</v>
      </c>
      <c r="DY110">
        <v>67</v>
      </c>
      <c r="DZ110">
        <v>114</v>
      </c>
      <c r="EA110">
        <v>44</v>
      </c>
      <c r="EB110">
        <v>123</v>
      </c>
      <c r="EC110">
        <v>121</v>
      </c>
      <c r="ED110">
        <v>101</v>
      </c>
      <c r="EE110">
        <v>101</v>
      </c>
      <c r="EF110">
        <v>110</v>
      </c>
      <c r="EG110">
        <v>101</v>
      </c>
      <c r="EH110">
        <v>101</v>
      </c>
    </row>
    <row r="111" spans="1:138" x14ac:dyDescent="0.2">
      <c r="A111">
        <v>54</v>
      </c>
      <c r="B111">
        <v>54</v>
      </c>
      <c r="C111">
        <v>115</v>
      </c>
      <c r="D111">
        <v>40</v>
      </c>
      <c r="E111">
        <v>42</v>
      </c>
      <c r="F111">
        <v>41</v>
      </c>
      <c r="G111">
        <v>42</v>
      </c>
      <c r="H111">
        <v>79</v>
      </c>
      <c r="I111">
        <v>64</v>
      </c>
      <c r="J111">
        <v>50</v>
      </c>
      <c r="K111">
        <v>113</v>
      </c>
      <c r="L111">
        <v>31</v>
      </c>
      <c r="M111">
        <v>50</v>
      </c>
      <c r="N111">
        <v>79</v>
      </c>
      <c r="O111">
        <v>79</v>
      </c>
      <c r="P111">
        <v>54</v>
      </c>
      <c r="Q111">
        <v>42</v>
      </c>
      <c r="R111">
        <v>54</v>
      </c>
      <c r="S111">
        <v>31</v>
      </c>
      <c r="T111">
        <v>54</v>
      </c>
      <c r="U111">
        <v>71</v>
      </c>
      <c r="V111">
        <v>49</v>
      </c>
      <c r="W111">
        <v>74</v>
      </c>
      <c r="X111">
        <v>71</v>
      </c>
      <c r="Y111">
        <v>103</v>
      </c>
      <c r="Z111">
        <v>54</v>
      </c>
      <c r="AA111">
        <v>81</v>
      </c>
      <c r="AB111">
        <v>83</v>
      </c>
      <c r="AC111">
        <v>80</v>
      </c>
      <c r="AD111">
        <v>41</v>
      </c>
      <c r="AE111">
        <v>103</v>
      </c>
      <c r="AF111">
        <v>65</v>
      </c>
      <c r="AG111">
        <v>69</v>
      </c>
      <c r="AH111">
        <v>66</v>
      </c>
      <c r="AI111">
        <v>66</v>
      </c>
      <c r="AJ111">
        <v>40</v>
      </c>
      <c r="AK111">
        <v>40</v>
      </c>
      <c r="AL111">
        <v>37</v>
      </c>
      <c r="AM111">
        <v>44</v>
      </c>
      <c r="AN111">
        <v>74</v>
      </c>
      <c r="AO111">
        <v>65</v>
      </c>
      <c r="AP111">
        <v>83</v>
      </c>
      <c r="AQ111">
        <v>65</v>
      </c>
      <c r="AR111">
        <v>65</v>
      </c>
      <c r="AS111">
        <v>37</v>
      </c>
      <c r="AT111">
        <v>69</v>
      </c>
      <c r="AU111">
        <v>10</v>
      </c>
      <c r="AV111">
        <v>61</v>
      </c>
      <c r="AW111">
        <v>112</v>
      </c>
      <c r="AX111">
        <v>46</v>
      </c>
      <c r="AY111">
        <v>83</v>
      </c>
      <c r="AZ111">
        <v>66</v>
      </c>
      <c r="BA111">
        <v>105</v>
      </c>
      <c r="BB111">
        <v>49</v>
      </c>
      <c r="BC111">
        <v>88</v>
      </c>
      <c r="BD111">
        <v>70</v>
      </c>
      <c r="BE111">
        <v>70</v>
      </c>
      <c r="BF111">
        <v>99</v>
      </c>
      <c r="BG111">
        <v>70</v>
      </c>
      <c r="BH111">
        <v>80</v>
      </c>
      <c r="BI111">
        <v>87</v>
      </c>
      <c r="BJ111">
        <v>113</v>
      </c>
      <c r="BK111">
        <v>27</v>
      </c>
      <c r="BL111">
        <v>44</v>
      </c>
      <c r="BM111">
        <v>85</v>
      </c>
      <c r="BN111">
        <v>76</v>
      </c>
      <c r="BO111">
        <v>46</v>
      </c>
      <c r="BP111">
        <v>63</v>
      </c>
      <c r="BQ111">
        <v>114</v>
      </c>
      <c r="BR111">
        <v>83</v>
      </c>
      <c r="BS111">
        <v>46</v>
      </c>
      <c r="BT111">
        <v>85</v>
      </c>
      <c r="BU111">
        <v>71</v>
      </c>
      <c r="BV111">
        <v>105</v>
      </c>
      <c r="BW111">
        <v>85</v>
      </c>
      <c r="BX111">
        <v>85</v>
      </c>
      <c r="BY111">
        <v>97</v>
      </c>
      <c r="BZ111">
        <v>97</v>
      </c>
      <c r="CA111">
        <v>49</v>
      </c>
      <c r="CB111">
        <v>85</v>
      </c>
      <c r="CC111">
        <v>46</v>
      </c>
      <c r="CD111">
        <v>65</v>
      </c>
      <c r="CE111">
        <v>42</v>
      </c>
      <c r="CF111">
        <v>93</v>
      </c>
      <c r="CG111">
        <v>93</v>
      </c>
      <c r="CH111">
        <v>93</v>
      </c>
      <c r="CI111">
        <v>60</v>
      </c>
      <c r="CJ111">
        <v>63</v>
      </c>
      <c r="CK111">
        <v>122</v>
      </c>
      <c r="CL111">
        <v>64</v>
      </c>
      <c r="CM111">
        <v>99</v>
      </c>
      <c r="CN111">
        <v>80</v>
      </c>
      <c r="CO111">
        <v>92</v>
      </c>
      <c r="CP111">
        <v>48</v>
      </c>
      <c r="CQ111">
        <v>113</v>
      </c>
      <c r="CR111">
        <v>79</v>
      </c>
      <c r="CS111">
        <v>79</v>
      </c>
      <c r="CT111">
        <v>108</v>
      </c>
      <c r="CU111">
        <v>101</v>
      </c>
      <c r="CV111">
        <v>122</v>
      </c>
      <c r="CW111">
        <v>76</v>
      </c>
      <c r="CX111">
        <v>67</v>
      </c>
      <c r="CY111">
        <v>67</v>
      </c>
      <c r="CZ111">
        <v>83</v>
      </c>
      <c r="DA111">
        <v>85</v>
      </c>
      <c r="DB111">
        <v>46</v>
      </c>
      <c r="DC111">
        <v>87</v>
      </c>
      <c r="DD111">
        <v>60</v>
      </c>
      <c r="DE111">
        <v>92</v>
      </c>
      <c r="DF111">
        <v>109</v>
      </c>
      <c r="DG111">
        <v>67</v>
      </c>
      <c r="DH111">
        <v>67</v>
      </c>
      <c r="DI111">
        <v>92</v>
      </c>
      <c r="DJ111">
        <v>112</v>
      </c>
      <c r="DK111">
        <v>87</v>
      </c>
      <c r="DL111">
        <v>99</v>
      </c>
      <c r="DM111">
        <v>70</v>
      </c>
      <c r="DN111">
        <v>63</v>
      </c>
      <c r="DO111">
        <v>86</v>
      </c>
      <c r="DP111">
        <v>123</v>
      </c>
      <c r="DQ111">
        <v>110</v>
      </c>
      <c r="DR111">
        <v>117</v>
      </c>
      <c r="DS111">
        <v>97</v>
      </c>
      <c r="DT111">
        <v>87</v>
      </c>
      <c r="DU111">
        <v>87</v>
      </c>
      <c r="DV111">
        <v>121</v>
      </c>
      <c r="DW111">
        <v>86</v>
      </c>
      <c r="DX111">
        <v>106</v>
      </c>
      <c r="DY111">
        <v>114</v>
      </c>
      <c r="DZ111">
        <v>106</v>
      </c>
      <c r="EA111">
        <v>63</v>
      </c>
      <c r="EB111">
        <v>101</v>
      </c>
      <c r="EC111">
        <v>121</v>
      </c>
      <c r="ED111">
        <v>121</v>
      </c>
      <c r="EE111">
        <v>121</v>
      </c>
      <c r="EF111">
        <v>101</v>
      </c>
      <c r="EG111">
        <v>101</v>
      </c>
      <c r="EH111">
        <v>121</v>
      </c>
    </row>
    <row r="112" spans="1:138" x14ac:dyDescent="0.2">
      <c r="A112">
        <v>41</v>
      </c>
      <c r="B112">
        <v>69</v>
      </c>
      <c r="C112">
        <v>50</v>
      </c>
      <c r="D112">
        <v>103</v>
      </c>
      <c r="E112">
        <v>79</v>
      </c>
      <c r="F112">
        <v>74</v>
      </c>
      <c r="G112">
        <v>79</v>
      </c>
      <c r="H112">
        <v>105</v>
      </c>
      <c r="I112">
        <v>70</v>
      </c>
      <c r="J112">
        <v>71</v>
      </c>
      <c r="K112">
        <v>63</v>
      </c>
      <c r="L112">
        <v>71</v>
      </c>
      <c r="M112">
        <v>71</v>
      </c>
      <c r="N112">
        <v>66</v>
      </c>
      <c r="O112">
        <v>66</v>
      </c>
      <c r="P112">
        <v>69</v>
      </c>
      <c r="Q112">
        <v>79</v>
      </c>
      <c r="R112">
        <v>50</v>
      </c>
      <c r="S112">
        <v>79</v>
      </c>
      <c r="T112">
        <v>69</v>
      </c>
      <c r="U112">
        <v>66</v>
      </c>
      <c r="V112">
        <v>99</v>
      </c>
      <c r="W112">
        <v>70</v>
      </c>
      <c r="X112">
        <v>66</v>
      </c>
      <c r="Y112">
        <v>49</v>
      </c>
      <c r="Z112">
        <v>41</v>
      </c>
      <c r="AA112">
        <v>27</v>
      </c>
      <c r="AB112">
        <v>46</v>
      </c>
      <c r="AC112">
        <v>65</v>
      </c>
      <c r="AD112">
        <v>74</v>
      </c>
      <c r="AE112">
        <v>49</v>
      </c>
      <c r="AF112">
        <v>46</v>
      </c>
      <c r="AG112">
        <v>74</v>
      </c>
      <c r="AH112">
        <v>88</v>
      </c>
      <c r="AI112">
        <v>88</v>
      </c>
      <c r="AJ112">
        <v>103</v>
      </c>
      <c r="AK112">
        <v>103</v>
      </c>
      <c r="AL112">
        <v>67</v>
      </c>
      <c r="AM112">
        <v>114</v>
      </c>
      <c r="AN112">
        <v>80</v>
      </c>
      <c r="AO112">
        <v>46</v>
      </c>
      <c r="AP112">
        <v>46</v>
      </c>
      <c r="AQ112">
        <v>46</v>
      </c>
      <c r="AR112">
        <v>46</v>
      </c>
      <c r="AS112">
        <v>67</v>
      </c>
      <c r="AT112">
        <v>64</v>
      </c>
      <c r="AU112">
        <v>92</v>
      </c>
      <c r="AV112">
        <v>92</v>
      </c>
      <c r="AW112">
        <v>63</v>
      </c>
      <c r="AX112">
        <v>93</v>
      </c>
      <c r="AY112">
        <v>46</v>
      </c>
      <c r="AZ112">
        <v>65</v>
      </c>
      <c r="BA112">
        <v>99</v>
      </c>
      <c r="BB112">
        <v>99</v>
      </c>
      <c r="BC112">
        <v>85</v>
      </c>
      <c r="BD112">
        <v>83</v>
      </c>
      <c r="BE112">
        <v>83</v>
      </c>
      <c r="BF112">
        <v>83</v>
      </c>
      <c r="BG112">
        <v>65</v>
      </c>
      <c r="BH112">
        <v>65</v>
      </c>
      <c r="BI112">
        <v>123</v>
      </c>
      <c r="BJ112">
        <v>63</v>
      </c>
      <c r="BK112">
        <v>64</v>
      </c>
      <c r="BL112">
        <v>67</v>
      </c>
      <c r="BM112">
        <v>93</v>
      </c>
      <c r="BN112">
        <v>48</v>
      </c>
      <c r="BO112">
        <v>93</v>
      </c>
      <c r="BP112">
        <v>60</v>
      </c>
      <c r="BQ112">
        <v>101</v>
      </c>
      <c r="BR112">
        <v>46</v>
      </c>
      <c r="BS112">
        <v>10</v>
      </c>
      <c r="BT112">
        <v>122</v>
      </c>
      <c r="BU112">
        <v>80</v>
      </c>
      <c r="BV112">
        <v>99</v>
      </c>
      <c r="BW112">
        <v>76</v>
      </c>
      <c r="BX112">
        <v>76</v>
      </c>
      <c r="BY112">
        <v>37</v>
      </c>
      <c r="BZ112">
        <v>44</v>
      </c>
      <c r="CA112">
        <v>70</v>
      </c>
      <c r="CB112">
        <v>122</v>
      </c>
      <c r="CC112">
        <v>10</v>
      </c>
      <c r="CD112">
        <v>85</v>
      </c>
      <c r="CE112">
        <v>79</v>
      </c>
      <c r="CF112">
        <v>113</v>
      </c>
      <c r="CG112">
        <v>112</v>
      </c>
      <c r="CH112">
        <v>108</v>
      </c>
      <c r="CI112">
        <v>121</v>
      </c>
      <c r="CJ112">
        <v>114</v>
      </c>
      <c r="CK112">
        <v>97</v>
      </c>
      <c r="CL112">
        <v>70</v>
      </c>
      <c r="CM112">
        <v>85</v>
      </c>
      <c r="CN112">
        <v>65</v>
      </c>
      <c r="CO112">
        <v>87</v>
      </c>
      <c r="CP112">
        <v>44</v>
      </c>
      <c r="CQ112">
        <v>44</v>
      </c>
      <c r="CR112">
        <v>105</v>
      </c>
      <c r="CS112">
        <v>49</v>
      </c>
      <c r="CT112">
        <v>63</v>
      </c>
      <c r="CU112">
        <v>86</v>
      </c>
      <c r="CV112">
        <v>97</v>
      </c>
      <c r="CW112">
        <v>113</v>
      </c>
      <c r="CX112">
        <v>101</v>
      </c>
      <c r="CY112">
        <v>101</v>
      </c>
      <c r="CZ112">
        <v>122</v>
      </c>
      <c r="DA112">
        <v>122</v>
      </c>
      <c r="DB112">
        <v>93</v>
      </c>
      <c r="DC112">
        <v>123</v>
      </c>
      <c r="DD112">
        <v>121</v>
      </c>
      <c r="DE112">
        <v>87</v>
      </c>
      <c r="DF112">
        <v>67</v>
      </c>
      <c r="DG112">
        <v>110</v>
      </c>
      <c r="DH112">
        <v>110</v>
      </c>
      <c r="DI112">
        <v>111</v>
      </c>
      <c r="DJ112">
        <v>87</v>
      </c>
      <c r="DK112">
        <v>106</v>
      </c>
      <c r="DL112">
        <v>85</v>
      </c>
      <c r="DM112">
        <v>83</v>
      </c>
      <c r="DN112">
        <v>106</v>
      </c>
      <c r="DO112">
        <v>120</v>
      </c>
      <c r="DP112">
        <v>121</v>
      </c>
      <c r="DQ112">
        <v>86</v>
      </c>
      <c r="DR112">
        <v>101</v>
      </c>
      <c r="DS112">
        <v>37</v>
      </c>
      <c r="DT112">
        <v>123</v>
      </c>
      <c r="DU112">
        <v>123</v>
      </c>
      <c r="DV112">
        <v>119</v>
      </c>
      <c r="DW112">
        <v>120</v>
      </c>
      <c r="DX112">
        <v>121</v>
      </c>
      <c r="DY112">
        <v>101</v>
      </c>
      <c r="DZ112">
        <v>121</v>
      </c>
      <c r="EA112">
        <v>60</v>
      </c>
      <c r="EB112">
        <v>86</v>
      </c>
      <c r="EC112">
        <v>119</v>
      </c>
      <c r="ED112">
        <v>119</v>
      </c>
      <c r="EE112">
        <v>119</v>
      </c>
      <c r="EF112">
        <v>86</v>
      </c>
      <c r="EG112">
        <v>119</v>
      </c>
      <c r="EH112">
        <v>119</v>
      </c>
    </row>
    <row r="113" spans="1:138" x14ac:dyDescent="0.2">
      <c r="A113">
        <v>69</v>
      </c>
      <c r="B113">
        <v>69</v>
      </c>
      <c r="C113">
        <v>50</v>
      </c>
      <c r="D113">
        <v>103</v>
      </c>
      <c r="E113">
        <v>79</v>
      </c>
      <c r="F113">
        <v>74</v>
      </c>
      <c r="G113">
        <v>79</v>
      </c>
      <c r="H113">
        <v>66</v>
      </c>
      <c r="I113">
        <v>99</v>
      </c>
      <c r="J113">
        <v>74</v>
      </c>
      <c r="K113">
        <v>63</v>
      </c>
      <c r="L113">
        <v>71</v>
      </c>
      <c r="M113">
        <v>71</v>
      </c>
      <c r="N113">
        <v>66</v>
      </c>
      <c r="O113">
        <v>66</v>
      </c>
      <c r="P113">
        <v>27</v>
      </c>
      <c r="Q113">
        <v>79</v>
      </c>
      <c r="R113">
        <v>41</v>
      </c>
      <c r="S113">
        <v>71</v>
      </c>
      <c r="T113">
        <v>27</v>
      </c>
      <c r="U113">
        <v>66</v>
      </c>
      <c r="V113">
        <v>99</v>
      </c>
      <c r="W113">
        <v>70</v>
      </c>
      <c r="X113">
        <v>80</v>
      </c>
      <c r="Y113">
        <v>49</v>
      </c>
      <c r="Z113">
        <v>41</v>
      </c>
      <c r="AA113">
        <v>103</v>
      </c>
      <c r="AB113">
        <v>122</v>
      </c>
      <c r="AC113">
        <v>65</v>
      </c>
      <c r="AD113">
        <v>74</v>
      </c>
      <c r="AE113">
        <v>49</v>
      </c>
      <c r="AF113">
        <v>46</v>
      </c>
      <c r="AG113">
        <v>64</v>
      </c>
      <c r="AH113">
        <v>65</v>
      </c>
      <c r="AI113">
        <v>88</v>
      </c>
      <c r="AJ113">
        <v>79</v>
      </c>
      <c r="AK113">
        <v>103</v>
      </c>
      <c r="AL113">
        <v>67</v>
      </c>
      <c r="AM113">
        <v>114</v>
      </c>
      <c r="AN113">
        <v>70</v>
      </c>
      <c r="AO113">
        <v>46</v>
      </c>
      <c r="AP113">
        <v>46</v>
      </c>
      <c r="AQ113">
        <v>46</v>
      </c>
      <c r="AR113">
        <v>46</v>
      </c>
      <c r="AS113">
        <v>67</v>
      </c>
      <c r="AT113">
        <v>64</v>
      </c>
      <c r="AU113">
        <v>92</v>
      </c>
      <c r="AV113">
        <v>37</v>
      </c>
      <c r="AW113">
        <v>87</v>
      </c>
      <c r="AX113">
        <v>93</v>
      </c>
      <c r="AY113">
        <v>46</v>
      </c>
      <c r="AZ113">
        <v>65</v>
      </c>
      <c r="BA113">
        <v>99</v>
      </c>
      <c r="BB113">
        <v>99</v>
      </c>
      <c r="BC113">
        <v>85</v>
      </c>
      <c r="BD113">
        <v>83</v>
      </c>
      <c r="BE113">
        <v>83</v>
      </c>
      <c r="BF113">
        <v>85</v>
      </c>
      <c r="BG113">
        <v>83</v>
      </c>
      <c r="BH113">
        <v>65</v>
      </c>
      <c r="BI113">
        <v>123</v>
      </c>
      <c r="BJ113">
        <v>63</v>
      </c>
      <c r="BK113">
        <v>49</v>
      </c>
      <c r="BL113">
        <v>117</v>
      </c>
      <c r="BM113">
        <v>93</v>
      </c>
      <c r="BN113">
        <v>113</v>
      </c>
      <c r="BO113">
        <v>10</v>
      </c>
      <c r="BP113">
        <v>106</v>
      </c>
      <c r="BQ113">
        <v>121</v>
      </c>
      <c r="BR113">
        <v>46</v>
      </c>
      <c r="BS113">
        <v>10</v>
      </c>
      <c r="BT113">
        <v>76</v>
      </c>
      <c r="BU113">
        <v>80</v>
      </c>
      <c r="BV113">
        <v>88</v>
      </c>
      <c r="BW113">
        <v>76</v>
      </c>
      <c r="BX113">
        <v>93</v>
      </c>
      <c r="BY113">
        <v>44</v>
      </c>
      <c r="BZ113">
        <v>44</v>
      </c>
      <c r="CA113">
        <v>99</v>
      </c>
      <c r="CB113">
        <v>122</v>
      </c>
      <c r="CC113">
        <v>10</v>
      </c>
      <c r="CD113">
        <v>46</v>
      </c>
      <c r="CE113">
        <v>79</v>
      </c>
      <c r="CF113">
        <v>113</v>
      </c>
      <c r="CG113">
        <v>92</v>
      </c>
      <c r="CH113">
        <v>112</v>
      </c>
      <c r="CI113">
        <v>121</v>
      </c>
      <c r="CJ113">
        <v>60</v>
      </c>
      <c r="CK113">
        <v>97</v>
      </c>
      <c r="CL113">
        <v>70</v>
      </c>
      <c r="CM113">
        <v>85</v>
      </c>
      <c r="CN113">
        <v>65</v>
      </c>
      <c r="CO113">
        <v>67</v>
      </c>
      <c r="CP113">
        <v>44</v>
      </c>
      <c r="CQ113">
        <v>63</v>
      </c>
      <c r="CR113">
        <v>105</v>
      </c>
      <c r="CS113">
        <v>105</v>
      </c>
      <c r="CT113">
        <v>63</v>
      </c>
      <c r="CU113">
        <v>86</v>
      </c>
      <c r="CV113">
        <v>97</v>
      </c>
      <c r="CW113">
        <v>113</v>
      </c>
      <c r="CX113">
        <v>101</v>
      </c>
      <c r="CY113">
        <v>101</v>
      </c>
      <c r="CZ113">
        <v>122</v>
      </c>
      <c r="DA113">
        <v>122</v>
      </c>
      <c r="DB113">
        <v>93</v>
      </c>
      <c r="DC113">
        <v>123</v>
      </c>
      <c r="DD113">
        <v>121</v>
      </c>
      <c r="DE113">
        <v>87</v>
      </c>
      <c r="DF113">
        <v>67</v>
      </c>
      <c r="DG113">
        <v>110</v>
      </c>
      <c r="DH113">
        <v>111</v>
      </c>
      <c r="DI113">
        <v>87</v>
      </c>
      <c r="DJ113">
        <v>87</v>
      </c>
      <c r="DK113">
        <v>123</v>
      </c>
      <c r="DL113">
        <v>85</v>
      </c>
      <c r="DM113">
        <v>83</v>
      </c>
      <c r="DN113">
        <v>106</v>
      </c>
      <c r="DO113">
        <v>120</v>
      </c>
      <c r="DP113">
        <v>86</v>
      </c>
      <c r="DQ113">
        <v>86</v>
      </c>
      <c r="DR113">
        <v>101</v>
      </c>
      <c r="DS113">
        <v>37</v>
      </c>
      <c r="DT113">
        <v>110</v>
      </c>
      <c r="DU113">
        <v>110</v>
      </c>
      <c r="DV113">
        <v>120</v>
      </c>
      <c r="DW113">
        <v>120</v>
      </c>
      <c r="DX113">
        <v>121</v>
      </c>
      <c r="DY113">
        <v>101</v>
      </c>
      <c r="DZ113">
        <v>121</v>
      </c>
      <c r="EA113">
        <v>60</v>
      </c>
      <c r="EB113">
        <v>86</v>
      </c>
      <c r="EC113">
        <v>119</v>
      </c>
      <c r="ED113">
        <v>119</v>
      </c>
      <c r="EE113">
        <v>119</v>
      </c>
      <c r="EF113">
        <v>86</v>
      </c>
      <c r="EG113">
        <v>119</v>
      </c>
      <c r="EH113">
        <v>119</v>
      </c>
    </row>
    <row r="114" spans="1:138" x14ac:dyDescent="0.2">
      <c r="A114">
        <v>54</v>
      </c>
      <c r="B114">
        <v>54</v>
      </c>
      <c r="C114">
        <v>115</v>
      </c>
      <c r="D114">
        <v>54</v>
      </c>
      <c r="E114">
        <v>40</v>
      </c>
      <c r="F114">
        <v>50</v>
      </c>
      <c r="G114">
        <v>40</v>
      </c>
      <c r="H114">
        <v>79</v>
      </c>
      <c r="I114">
        <v>64</v>
      </c>
      <c r="J114">
        <v>31</v>
      </c>
      <c r="K114">
        <v>48</v>
      </c>
      <c r="L114">
        <v>42</v>
      </c>
      <c r="M114">
        <v>31</v>
      </c>
      <c r="N114">
        <v>79</v>
      </c>
      <c r="O114">
        <v>79</v>
      </c>
      <c r="P114">
        <v>54</v>
      </c>
      <c r="Q114">
        <v>42</v>
      </c>
      <c r="R114">
        <v>115</v>
      </c>
      <c r="S114">
        <v>42</v>
      </c>
      <c r="T114">
        <v>54</v>
      </c>
      <c r="U114">
        <v>79</v>
      </c>
      <c r="V114">
        <v>49</v>
      </c>
      <c r="W114">
        <v>74</v>
      </c>
      <c r="X114">
        <v>79</v>
      </c>
      <c r="Y114">
        <v>69</v>
      </c>
      <c r="Z114">
        <v>115</v>
      </c>
      <c r="AA114">
        <v>54</v>
      </c>
      <c r="AB114">
        <v>83</v>
      </c>
      <c r="AC114">
        <v>66</v>
      </c>
      <c r="AD114">
        <v>50</v>
      </c>
      <c r="AE114">
        <v>27</v>
      </c>
      <c r="AF114">
        <v>65</v>
      </c>
      <c r="AG114">
        <v>41</v>
      </c>
      <c r="AH114">
        <v>105</v>
      </c>
      <c r="AI114">
        <v>105</v>
      </c>
      <c r="AJ114">
        <v>81</v>
      </c>
      <c r="AK114">
        <v>81</v>
      </c>
      <c r="AL114">
        <v>92</v>
      </c>
      <c r="AM114">
        <v>44</v>
      </c>
      <c r="AN114">
        <v>71</v>
      </c>
      <c r="AO114">
        <v>88</v>
      </c>
      <c r="AP114">
        <v>65</v>
      </c>
      <c r="AQ114">
        <v>65</v>
      </c>
      <c r="AR114">
        <v>65</v>
      </c>
      <c r="AS114">
        <v>92</v>
      </c>
      <c r="AT114">
        <v>41</v>
      </c>
      <c r="AU114">
        <v>10</v>
      </c>
      <c r="AV114">
        <v>10</v>
      </c>
      <c r="AW114">
        <v>113</v>
      </c>
      <c r="AX114">
        <v>85</v>
      </c>
      <c r="AY114">
        <v>65</v>
      </c>
      <c r="AZ114">
        <v>66</v>
      </c>
      <c r="BA114">
        <v>49</v>
      </c>
      <c r="BB114">
        <v>64</v>
      </c>
      <c r="BC114">
        <v>99</v>
      </c>
      <c r="BD114">
        <v>80</v>
      </c>
      <c r="BE114">
        <v>70</v>
      </c>
      <c r="BF114">
        <v>70</v>
      </c>
      <c r="BG114">
        <v>80</v>
      </c>
      <c r="BH114">
        <v>66</v>
      </c>
      <c r="BI114">
        <v>63</v>
      </c>
      <c r="BJ114">
        <v>113</v>
      </c>
      <c r="BK114">
        <v>69</v>
      </c>
      <c r="BL114">
        <v>37</v>
      </c>
      <c r="BM114">
        <v>85</v>
      </c>
      <c r="BN114">
        <v>122</v>
      </c>
      <c r="BO114">
        <v>46</v>
      </c>
      <c r="BP114">
        <v>63</v>
      </c>
      <c r="BQ114">
        <v>117</v>
      </c>
      <c r="BR114">
        <v>65</v>
      </c>
      <c r="BS114">
        <v>46</v>
      </c>
      <c r="BT114">
        <v>85</v>
      </c>
      <c r="BU114">
        <v>71</v>
      </c>
      <c r="BV114">
        <v>49</v>
      </c>
      <c r="BW114">
        <v>85</v>
      </c>
      <c r="BX114">
        <v>85</v>
      </c>
      <c r="BY114">
        <v>61</v>
      </c>
      <c r="BZ114">
        <v>97</v>
      </c>
      <c r="CA114">
        <v>64</v>
      </c>
      <c r="CB114">
        <v>83</v>
      </c>
      <c r="CC114">
        <v>46</v>
      </c>
      <c r="CD114">
        <v>88</v>
      </c>
      <c r="CE114">
        <v>40</v>
      </c>
      <c r="CF114">
        <v>76</v>
      </c>
      <c r="CG114">
        <v>93</v>
      </c>
      <c r="CH114">
        <v>93</v>
      </c>
      <c r="CI114">
        <v>114</v>
      </c>
      <c r="CJ114">
        <v>44</v>
      </c>
      <c r="CK114">
        <v>122</v>
      </c>
      <c r="CL114">
        <v>74</v>
      </c>
      <c r="CM114">
        <v>70</v>
      </c>
      <c r="CN114">
        <v>80</v>
      </c>
      <c r="CO114">
        <v>92</v>
      </c>
      <c r="CP114">
        <v>97</v>
      </c>
      <c r="CQ114">
        <v>97</v>
      </c>
      <c r="CR114">
        <v>103</v>
      </c>
      <c r="CS114">
        <v>103</v>
      </c>
      <c r="CT114">
        <v>113</v>
      </c>
      <c r="CU114">
        <v>110</v>
      </c>
      <c r="CV114">
        <v>46</v>
      </c>
      <c r="CW114">
        <v>122</v>
      </c>
      <c r="CX114">
        <v>67</v>
      </c>
      <c r="CY114">
        <v>67</v>
      </c>
      <c r="CZ114">
        <v>83</v>
      </c>
      <c r="DA114">
        <v>83</v>
      </c>
      <c r="DB114">
        <v>85</v>
      </c>
      <c r="DC114">
        <v>87</v>
      </c>
      <c r="DD114">
        <v>114</v>
      </c>
      <c r="DE114">
        <v>112</v>
      </c>
      <c r="DF114">
        <v>92</v>
      </c>
      <c r="DG114">
        <v>111</v>
      </c>
      <c r="DH114">
        <v>87</v>
      </c>
      <c r="DI114">
        <v>112</v>
      </c>
      <c r="DJ114">
        <v>108</v>
      </c>
      <c r="DK114">
        <v>63</v>
      </c>
      <c r="DL114">
        <v>99</v>
      </c>
      <c r="DM114">
        <v>70</v>
      </c>
      <c r="DN114">
        <v>63</v>
      </c>
      <c r="DO114">
        <v>86</v>
      </c>
      <c r="DP114">
        <v>106</v>
      </c>
      <c r="DQ114">
        <v>123</v>
      </c>
      <c r="DR114">
        <v>67</v>
      </c>
      <c r="DS114">
        <v>10</v>
      </c>
      <c r="DT114">
        <v>87</v>
      </c>
      <c r="DU114">
        <v>87</v>
      </c>
      <c r="DV114">
        <v>121</v>
      </c>
      <c r="DW114">
        <v>121</v>
      </c>
      <c r="DX114">
        <v>60</v>
      </c>
      <c r="DY114">
        <v>67</v>
      </c>
      <c r="DZ114">
        <v>60</v>
      </c>
      <c r="EA114">
        <v>44</v>
      </c>
      <c r="EB114">
        <v>110</v>
      </c>
      <c r="EC114">
        <v>121</v>
      </c>
      <c r="ED114">
        <v>101</v>
      </c>
      <c r="EE114">
        <v>121</v>
      </c>
      <c r="EF114">
        <v>101</v>
      </c>
      <c r="EG114">
        <v>101</v>
      </c>
      <c r="EH114">
        <v>101</v>
      </c>
    </row>
    <row r="115" spans="1:138" x14ac:dyDescent="0.2">
      <c r="A115">
        <v>115</v>
      </c>
      <c r="B115">
        <v>115</v>
      </c>
      <c r="C115">
        <v>90</v>
      </c>
      <c r="D115">
        <v>54</v>
      </c>
      <c r="E115">
        <v>81</v>
      </c>
      <c r="F115">
        <v>31</v>
      </c>
      <c r="G115">
        <v>54</v>
      </c>
      <c r="H115">
        <v>103</v>
      </c>
      <c r="I115">
        <v>74</v>
      </c>
      <c r="J115">
        <v>42</v>
      </c>
      <c r="K115">
        <v>97</v>
      </c>
      <c r="L115">
        <v>42</v>
      </c>
      <c r="M115">
        <v>42</v>
      </c>
      <c r="N115">
        <v>103</v>
      </c>
      <c r="O115">
        <v>103</v>
      </c>
      <c r="P115">
        <v>54</v>
      </c>
      <c r="Q115">
        <v>40</v>
      </c>
      <c r="R115">
        <v>115</v>
      </c>
      <c r="S115">
        <v>40</v>
      </c>
      <c r="T115">
        <v>115</v>
      </c>
      <c r="U115">
        <v>79</v>
      </c>
      <c r="V115">
        <v>64</v>
      </c>
      <c r="W115">
        <v>71</v>
      </c>
      <c r="X115">
        <v>79</v>
      </c>
      <c r="Y115">
        <v>41</v>
      </c>
      <c r="Z115">
        <v>115</v>
      </c>
      <c r="AA115">
        <v>54</v>
      </c>
      <c r="AB115">
        <v>65</v>
      </c>
      <c r="AC115">
        <v>66</v>
      </c>
      <c r="AD115">
        <v>31</v>
      </c>
      <c r="AE115">
        <v>69</v>
      </c>
      <c r="AF115">
        <v>88</v>
      </c>
      <c r="AG115">
        <v>50</v>
      </c>
      <c r="AH115">
        <v>49</v>
      </c>
      <c r="AI115">
        <v>49</v>
      </c>
      <c r="AJ115">
        <v>54</v>
      </c>
      <c r="AK115">
        <v>54</v>
      </c>
      <c r="AL115">
        <v>92</v>
      </c>
      <c r="AM115">
        <v>37</v>
      </c>
      <c r="AN115">
        <v>71</v>
      </c>
      <c r="AO115">
        <v>99</v>
      </c>
      <c r="AP115">
        <v>65</v>
      </c>
      <c r="AQ115">
        <v>88</v>
      </c>
      <c r="AR115">
        <v>65</v>
      </c>
      <c r="AS115">
        <v>92</v>
      </c>
      <c r="AT115">
        <v>50</v>
      </c>
      <c r="AU115">
        <v>93</v>
      </c>
      <c r="AV115">
        <v>93</v>
      </c>
      <c r="AW115">
        <v>113</v>
      </c>
      <c r="AX115">
        <v>85</v>
      </c>
      <c r="AY115">
        <v>65</v>
      </c>
      <c r="AZ115">
        <v>105</v>
      </c>
      <c r="BA115">
        <v>64</v>
      </c>
      <c r="BB115">
        <v>74</v>
      </c>
      <c r="BC115">
        <v>99</v>
      </c>
      <c r="BD115">
        <v>80</v>
      </c>
      <c r="BE115">
        <v>80</v>
      </c>
      <c r="BF115">
        <v>70</v>
      </c>
      <c r="BG115">
        <v>66</v>
      </c>
      <c r="BH115">
        <v>105</v>
      </c>
      <c r="BI115">
        <v>63</v>
      </c>
      <c r="BJ115">
        <v>97</v>
      </c>
      <c r="BK115">
        <v>41</v>
      </c>
      <c r="BL115">
        <v>92</v>
      </c>
      <c r="BM115">
        <v>85</v>
      </c>
      <c r="BN115">
        <v>122</v>
      </c>
      <c r="BO115">
        <v>85</v>
      </c>
      <c r="BP115">
        <v>44</v>
      </c>
      <c r="BQ115">
        <v>67</v>
      </c>
      <c r="BR115">
        <v>65</v>
      </c>
      <c r="BS115">
        <v>46</v>
      </c>
      <c r="BT115">
        <v>83</v>
      </c>
      <c r="BU115">
        <v>79</v>
      </c>
      <c r="BV115">
        <v>49</v>
      </c>
      <c r="BW115">
        <v>83</v>
      </c>
      <c r="BX115">
        <v>85</v>
      </c>
      <c r="BY115">
        <v>10</v>
      </c>
      <c r="BZ115">
        <v>10</v>
      </c>
      <c r="CA115">
        <v>74</v>
      </c>
      <c r="CB115">
        <v>83</v>
      </c>
      <c r="CC115">
        <v>46</v>
      </c>
      <c r="CD115">
        <v>99</v>
      </c>
      <c r="CE115">
        <v>81</v>
      </c>
      <c r="CF115">
        <v>122</v>
      </c>
      <c r="CG115">
        <v>93</v>
      </c>
      <c r="CH115">
        <v>76</v>
      </c>
      <c r="CI115">
        <v>117</v>
      </c>
      <c r="CJ115">
        <v>37</v>
      </c>
      <c r="CK115">
        <v>46</v>
      </c>
      <c r="CL115">
        <v>74</v>
      </c>
      <c r="CM115">
        <v>70</v>
      </c>
      <c r="CN115">
        <v>66</v>
      </c>
      <c r="CO115">
        <v>112</v>
      </c>
      <c r="CP115">
        <v>61</v>
      </c>
      <c r="CQ115">
        <v>97</v>
      </c>
      <c r="CR115">
        <v>27</v>
      </c>
      <c r="CS115">
        <v>69</v>
      </c>
      <c r="CT115">
        <v>48</v>
      </c>
      <c r="CU115">
        <v>123</v>
      </c>
      <c r="CV115">
        <v>46</v>
      </c>
      <c r="CW115">
        <v>122</v>
      </c>
      <c r="CX115">
        <v>87</v>
      </c>
      <c r="CY115">
        <v>87</v>
      </c>
      <c r="CZ115">
        <v>65</v>
      </c>
      <c r="DA115">
        <v>83</v>
      </c>
      <c r="DB115">
        <v>85</v>
      </c>
      <c r="DC115">
        <v>63</v>
      </c>
      <c r="DD115">
        <v>67</v>
      </c>
      <c r="DE115">
        <v>113</v>
      </c>
      <c r="DF115">
        <v>112</v>
      </c>
      <c r="DG115">
        <v>87</v>
      </c>
      <c r="DH115">
        <v>87</v>
      </c>
      <c r="DI115">
        <v>108</v>
      </c>
      <c r="DJ115">
        <v>113</v>
      </c>
      <c r="DK115">
        <v>63</v>
      </c>
      <c r="DL115">
        <v>70</v>
      </c>
      <c r="DM115">
        <v>80</v>
      </c>
      <c r="DN115">
        <v>44</v>
      </c>
      <c r="DO115">
        <v>121</v>
      </c>
      <c r="DP115">
        <v>60</v>
      </c>
      <c r="DQ115">
        <v>123</v>
      </c>
      <c r="DR115">
        <v>67</v>
      </c>
      <c r="DS115">
        <v>10</v>
      </c>
      <c r="DT115">
        <v>63</v>
      </c>
      <c r="DU115">
        <v>63</v>
      </c>
      <c r="DV115">
        <v>121</v>
      </c>
      <c r="DW115">
        <v>121</v>
      </c>
      <c r="DX115">
        <v>114</v>
      </c>
      <c r="DY115">
        <v>67</v>
      </c>
      <c r="DZ115">
        <v>114</v>
      </c>
      <c r="EA115">
        <v>44</v>
      </c>
      <c r="EB115">
        <v>123</v>
      </c>
      <c r="EC115">
        <v>101</v>
      </c>
      <c r="ED115">
        <v>101</v>
      </c>
      <c r="EE115">
        <v>101</v>
      </c>
      <c r="EF115">
        <v>110</v>
      </c>
      <c r="EG115">
        <v>101</v>
      </c>
      <c r="EH115">
        <v>101</v>
      </c>
    </row>
    <row r="116" spans="1:138" x14ac:dyDescent="0.2">
      <c r="A116">
        <v>31</v>
      </c>
      <c r="B116">
        <v>50</v>
      </c>
      <c r="C116">
        <v>42</v>
      </c>
      <c r="D116">
        <v>41</v>
      </c>
      <c r="E116">
        <v>27</v>
      </c>
      <c r="F116">
        <v>71</v>
      </c>
      <c r="G116">
        <v>69</v>
      </c>
      <c r="H116">
        <v>49</v>
      </c>
      <c r="I116">
        <v>80</v>
      </c>
      <c r="J116">
        <v>79</v>
      </c>
      <c r="K116">
        <v>37</v>
      </c>
      <c r="L116">
        <v>79</v>
      </c>
      <c r="M116">
        <v>79</v>
      </c>
      <c r="N116">
        <v>49</v>
      </c>
      <c r="O116">
        <v>49</v>
      </c>
      <c r="P116">
        <v>50</v>
      </c>
      <c r="Q116">
        <v>103</v>
      </c>
      <c r="R116">
        <v>42</v>
      </c>
      <c r="S116">
        <v>103</v>
      </c>
      <c r="T116">
        <v>50</v>
      </c>
      <c r="U116">
        <v>49</v>
      </c>
      <c r="V116">
        <v>70</v>
      </c>
      <c r="W116">
        <v>66</v>
      </c>
      <c r="X116">
        <v>105</v>
      </c>
      <c r="Y116">
        <v>74</v>
      </c>
      <c r="Z116">
        <v>31</v>
      </c>
      <c r="AA116">
        <v>41</v>
      </c>
      <c r="AB116">
        <v>46</v>
      </c>
      <c r="AC116">
        <v>88</v>
      </c>
      <c r="AD116">
        <v>79</v>
      </c>
      <c r="AE116">
        <v>74</v>
      </c>
      <c r="AF116">
        <v>85</v>
      </c>
      <c r="AG116">
        <v>71</v>
      </c>
      <c r="AH116">
        <v>99</v>
      </c>
      <c r="AI116">
        <v>99</v>
      </c>
      <c r="AJ116">
        <v>69</v>
      </c>
      <c r="AK116">
        <v>69</v>
      </c>
      <c r="AL116">
        <v>87</v>
      </c>
      <c r="AM116">
        <v>67</v>
      </c>
      <c r="AN116">
        <v>66</v>
      </c>
      <c r="AO116">
        <v>85</v>
      </c>
      <c r="AP116">
        <v>46</v>
      </c>
      <c r="AQ116">
        <v>85</v>
      </c>
      <c r="AR116">
        <v>85</v>
      </c>
      <c r="AS116">
        <v>87</v>
      </c>
      <c r="AT116">
        <v>71</v>
      </c>
      <c r="AU116">
        <v>112</v>
      </c>
      <c r="AV116">
        <v>112</v>
      </c>
      <c r="AW116">
        <v>44</v>
      </c>
      <c r="AX116">
        <v>122</v>
      </c>
      <c r="AY116">
        <v>85</v>
      </c>
      <c r="AZ116">
        <v>99</v>
      </c>
      <c r="BA116">
        <v>70</v>
      </c>
      <c r="BB116">
        <v>70</v>
      </c>
      <c r="BC116">
        <v>85</v>
      </c>
      <c r="BD116">
        <v>65</v>
      </c>
      <c r="BE116">
        <v>65</v>
      </c>
      <c r="BF116">
        <v>65</v>
      </c>
      <c r="BG116">
        <v>65</v>
      </c>
      <c r="BH116">
        <v>99</v>
      </c>
      <c r="BI116">
        <v>60</v>
      </c>
      <c r="BJ116">
        <v>44</v>
      </c>
      <c r="BK116">
        <v>74</v>
      </c>
      <c r="BL116">
        <v>87</v>
      </c>
      <c r="BM116">
        <v>122</v>
      </c>
      <c r="BN116">
        <v>61</v>
      </c>
      <c r="BO116">
        <v>93</v>
      </c>
      <c r="BP116">
        <v>117</v>
      </c>
      <c r="BQ116">
        <v>101</v>
      </c>
      <c r="BR116">
        <v>46</v>
      </c>
      <c r="BS116">
        <v>93</v>
      </c>
      <c r="BT116">
        <v>46</v>
      </c>
      <c r="BU116">
        <v>105</v>
      </c>
      <c r="BV116">
        <v>70</v>
      </c>
      <c r="BW116">
        <v>122</v>
      </c>
      <c r="BX116">
        <v>122</v>
      </c>
      <c r="BY116">
        <v>92</v>
      </c>
      <c r="BZ116">
        <v>92</v>
      </c>
      <c r="CA116">
        <v>80</v>
      </c>
      <c r="CB116">
        <v>46</v>
      </c>
      <c r="CC116">
        <v>93</v>
      </c>
      <c r="CD116">
        <v>85</v>
      </c>
      <c r="CE116">
        <v>27</v>
      </c>
      <c r="CF116">
        <v>97</v>
      </c>
      <c r="CG116">
        <v>113</v>
      </c>
      <c r="CH116">
        <v>48</v>
      </c>
      <c r="CI116">
        <v>101</v>
      </c>
      <c r="CJ116">
        <v>67</v>
      </c>
      <c r="CK116">
        <v>10</v>
      </c>
      <c r="CL116">
        <v>80</v>
      </c>
      <c r="CM116">
        <v>83</v>
      </c>
      <c r="CN116">
        <v>88</v>
      </c>
      <c r="CO116">
        <v>63</v>
      </c>
      <c r="CP116">
        <v>92</v>
      </c>
      <c r="CQ116">
        <v>37</v>
      </c>
      <c r="CR116">
        <v>64</v>
      </c>
      <c r="CS116">
        <v>64</v>
      </c>
      <c r="CT116">
        <v>44</v>
      </c>
      <c r="CU116">
        <v>86</v>
      </c>
      <c r="CV116">
        <v>10</v>
      </c>
      <c r="CW116">
        <v>97</v>
      </c>
      <c r="CX116">
        <v>123</v>
      </c>
      <c r="CY116">
        <v>123</v>
      </c>
      <c r="CZ116">
        <v>46</v>
      </c>
      <c r="DA116">
        <v>46</v>
      </c>
      <c r="DB116">
        <v>76</v>
      </c>
      <c r="DC116">
        <v>60</v>
      </c>
      <c r="DD116">
        <v>101</v>
      </c>
      <c r="DE116">
        <v>63</v>
      </c>
      <c r="DF116">
        <v>87</v>
      </c>
      <c r="DG116">
        <v>106</v>
      </c>
      <c r="DH116">
        <v>123</v>
      </c>
      <c r="DI116">
        <v>63</v>
      </c>
      <c r="DJ116">
        <v>63</v>
      </c>
      <c r="DK116">
        <v>114</v>
      </c>
      <c r="DL116">
        <v>83</v>
      </c>
      <c r="DM116">
        <v>65</v>
      </c>
      <c r="DN116">
        <v>114</v>
      </c>
      <c r="DO116">
        <v>119</v>
      </c>
      <c r="DP116">
        <v>121</v>
      </c>
      <c r="DQ116">
        <v>121</v>
      </c>
      <c r="DR116">
        <v>110</v>
      </c>
      <c r="DS116">
        <v>92</v>
      </c>
      <c r="DT116">
        <v>106</v>
      </c>
      <c r="DU116">
        <v>60</v>
      </c>
      <c r="DV116">
        <v>119</v>
      </c>
      <c r="DW116">
        <v>119</v>
      </c>
      <c r="DX116">
        <v>101</v>
      </c>
      <c r="DY116">
        <v>110</v>
      </c>
      <c r="DZ116">
        <v>101</v>
      </c>
      <c r="EA116">
        <v>67</v>
      </c>
      <c r="EB116">
        <v>86</v>
      </c>
      <c r="EC116">
        <v>119</v>
      </c>
      <c r="ED116">
        <v>86</v>
      </c>
      <c r="EE116">
        <v>86</v>
      </c>
      <c r="EF116">
        <v>86</v>
      </c>
      <c r="EG116">
        <v>86</v>
      </c>
      <c r="EH116">
        <v>86</v>
      </c>
    </row>
    <row r="117" spans="1:138" x14ac:dyDescent="0.2">
      <c r="A117">
        <v>23</v>
      </c>
      <c r="B117">
        <v>23</v>
      </c>
      <c r="C117">
        <v>13</v>
      </c>
      <c r="D117">
        <v>72</v>
      </c>
      <c r="E117">
        <v>39</v>
      </c>
      <c r="F117">
        <v>8</v>
      </c>
      <c r="G117">
        <v>39</v>
      </c>
      <c r="H117">
        <v>73</v>
      </c>
      <c r="I117">
        <v>59</v>
      </c>
      <c r="J117">
        <v>89</v>
      </c>
      <c r="K117">
        <v>80</v>
      </c>
      <c r="L117">
        <v>22</v>
      </c>
      <c r="M117">
        <v>89</v>
      </c>
      <c r="N117">
        <v>73</v>
      </c>
      <c r="O117">
        <v>73</v>
      </c>
      <c r="P117">
        <v>72</v>
      </c>
      <c r="Q117">
        <v>39</v>
      </c>
      <c r="R117">
        <v>20</v>
      </c>
      <c r="S117">
        <v>22</v>
      </c>
      <c r="T117">
        <v>23</v>
      </c>
      <c r="U117">
        <v>73</v>
      </c>
      <c r="V117">
        <v>28</v>
      </c>
      <c r="W117">
        <v>51</v>
      </c>
      <c r="X117">
        <v>73</v>
      </c>
      <c r="Y117">
        <v>21</v>
      </c>
      <c r="Z117">
        <v>20</v>
      </c>
      <c r="AA117">
        <v>72</v>
      </c>
      <c r="AB117">
        <v>42</v>
      </c>
      <c r="AC117">
        <v>56</v>
      </c>
      <c r="AD117">
        <v>89</v>
      </c>
      <c r="AE117">
        <v>21</v>
      </c>
      <c r="AF117">
        <v>54</v>
      </c>
      <c r="AG117">
        <v>78</v>
      </c>
      <c r="AH117">
        <v>55</v>
      </c>
      <c r="AI117">
        <v>58</v>
      </c>
      <c r="AJ117">
        <v>72</v>
      </c>
      <c r="AK117">
        <v>72</v>
      </c>
      <c r="AL117">
        <v>99</v>
      </c>
      <c r="AM117">
        <v>65</v>
      </c>
      <c r="AN117">
        <v>33</v>
      </c>
      <c r="AO117">
        <v>54</v>
      </c>
      <c r="AP117">
        <v>40</v>
      </c>
      <c r="AQ117">
        <v>54</v>
      </c>
      <c r="AR117">
        <v>81</v>
      </c>
      <c r="AS117">
        <v>88</v>
      </c>
      <c r="AT117">
        <v>78</v>
      </c>
      <c r="AU117">
        <v>49</v>
      </c>
      <c r="AV117">
        <v>105</v>
      </c>
      <c r="AW117">
        <v>70</v>
      </c>
      <c r="AX117">
        <v>41</v>
      </c>
      <c r="AY117">
        <v>81</v>
      </c>
      <c r="AZ117">
        <v>55</v>
      </c>
      <c r="BA117">
        <v>91</v>
      </c>
      <c r="BB117">
        <v>28</v>
      </c>
      <c r="BC117">
        <v>54</v>
      </c>
      <c r="BD117">
        <v>116</v>
      </c>
      <c r="BE117">
        <v>116</v>
      </c>
      <c r="BF117">
        <v>90</v>
      </c>
      <c r="BG117">
        <v>116</v>
      </c>
      <c r="BH117">
        <v>55</v>
      </c>
      <c r="BI117">
        <v>83</v>
      </c>
      <c r="BJ117">
        <v>80</v>
      </c>
      <c r="BK117">
        <v>21</v>
      </c>
      <c r="BL117">
        <v>88</v>
      </c>
      <c r="BM117">
        <v>41</v>
      </c>
      <c r="BN117">
        <v>71</v>
      </c>
      <c r="BO117">
        <v>27</v>
      </c>
      <c r="BP117">
        <v>65</v>
      </c>
      <c r="BQ117">
        <v>46</v>
      </c>
      <c r="BR117">
        <v>40</v>
      </c>
      <c r="BS117">
        <v>103</v>
      </c>
      <c r="BT117">
        <v>31</v>
      </c>
      <c r="BU117">
        <v>33</v>
      </c>
      <c r="BV117">
        <v>58</v>
      </c>
      <c r="BW117">
        <v>50</v>
      </c>
      <c r="BX117">
        <v>50</v>
      </c>
      <c r="BY117">
        <v>66</v>
      </c>
      <c r="BZ117">
        <v>66</v>
      </c>
      <c r="CA117">
        <v>28</v>
      </c>
      <c r="CB117">
        <v>42</v>
      </c>
      <c r="CC117">
        <v>103</v>
      </c>
      <c r="CD117">
        <v>54</v>
      </c>
      <c r="CE117">
        <v>39</v>
      </c>
      <c r="CF117">
        <v>74</v>
      </c>
      <c r="CG117">
        <v>64</v>
      </c>
      <c r="CH117">
        <v>74</v>
      </c>
      <c r="CI117">
        <v>46</v>
      </c>
      <c r="CJ117">
        <v>65</v>
      </c>
      <c r="CK117">
        <v>79</v>
      </c>
      <c r="CL117">
        <v>59</v>
      </c>
      <c r="CM117">
        <v>115</v>
      </c>
      <c r="CN117">
        <v>56</v>
      </c>
      <c r="CO117">
        <v>99</v>
      </c>
      <c r="CP117">
        <v>66</v>
      </c>
      <c r="CQ117">
        <v>80</v>
      </c>
      <c r="CR117">
        <v>52</v>
      </c>
      <c r="CS117">
        <v>21</v>
      </c>
      <c r="CT117">
        <v>70</v>
      </c>
      <c r="CU117">
        <v>76</v>
      </c>
      <c r="CV117">
        <v>79</v>
      </c>
      <c r="CW117">
        <v>71</v>
      </c>
      <c r="CX117">
        <v>85</v>
      </c>
      <c r="CY117">
        <v>85</v>
      </c>
      <c r="CZ117">
        <v>42</v>
      </c>
      <c r="DA117">
        <v>31</v>
      </c>
      <c r="DB117">
        <v>69</v>
      </c>
      <c r="DC117">
        <v>83</v>
      </c>
      <c r="DD117">
        <v>46</v>
      </c>
      <c r="DE117">
        <v>70</v>
      </c>
      <c r="DF117">
        <v>99</v>
      </c>
      <c r="DG117">
        <v>85</v>
      </c>
      <c r="DH117">
        <v>85</v>
      </c>
      <c r="DI117">
        <v>99</v>
      </c>
      <c r="DJ117">
        <v>70</v>
      </c>
      <c r="DK117">
        <v>83</v>
      </c>
      <c r="DL117">
        <v>115</v>
      </c>
      <c r="DM117">
        <v>90</v>
      </c>
      <c r="DN117">
        <v>83</v>
      </c>
      <c r="DO117">
        <v>97</v>
      </c>
      <c r="DP117">
        <v>46</v>
      </c>
      <c r="DQ117">
        <v>122</v>
      </c>
      <c r="DR117">
        <v>85</v>
      </c>
      <c r="DS117">
        <v>105</v>
      </c>
      <c r="DT117">
        <v>85</v>
      </c>
      <c r="DU117">
        <v>85</v>
      </c>
      <c r="DV117">
        <v>10</v>
      </c>
      <c r="DW117">
        <v>97</v>
      </c>
      <c r="DX117">
        <v>46</v>
      </c>
      <c r="DY117">
        <v>46</v>
      </c>
      <c r="DZ117">
        <v>46</v>
      </c>
      <c r="EA117">
        <v>65</v>
      </c>
      <c r="EB117">
        <v>76</v>
      </c>
      <c r="EC117">
        <v>10</v>
      </c>
      <c r="ED117">
        <v>93</v>
      </c>
      <c r="EE117">
        <v>10</v>
      </c>
      <c r="EF117">
        <v>93</v>
      </c>
      <c r="EG117">
        <v>93</v>
      </c>
      <c r="EH117">
        <v>93</v>
      </c>
    </row>
    <row r="118" spans="1:138" x14ac:dyDescent="0.2">
      <c r="A118">
        <v>13</v>
      </c>
      <c r="B118">
        <v>20</v>
      </c>
      <c r="C118">
        <v>95</v>
      </c>
      <c r="D118">
        <v>23</v>
      </c>
      <c r="E118">
        <v>72</v>
      </c>
      <c r="F118">
        <v>89</v>
      </c>
      <c r="G118">
        <v>72</v>
      </c>
      <c r="H118">
        <v>21</v>
      </c>
      <c r="I118">
        <v>51</v>
      </c>
      <c r="J118">
        <v>22</v>
      </c>
      <c r="K118">
        <v>66</v>
      </c>
      <c r="L118">
        <v>39</v>
      </c>
      <c r="M118">
        <v>39</v>
      </c>
      <c r="N118">
        <v>21</v>
      </c>
      <c r="O118">
        <v>21</v>
      </c>
      <c r="P118">
        <v>20</v>
      </c>
      <c r="Q118">
        <v>72</v>
      </c>
      <c r="R118">
        <v>7</v>
      </c>
      <c r="S118">
        <v>39</v>
      </c>
      <c r="T118">
        <v>20</v>
      </c>
      <c r="U118">
        <v>52</v>
      </c>
      <c r="V118">
        <v>59</v>
      </c>
      <c r="W118">
        <v>33</v>
      </c>
      <c r="X118">
        <v>73</v>
      </c>
      <c r="Y118">
        <v>78</v>
      </c>
      <c r="Z118">
        <v>7</v>
      </c>
      <c r="AA118">
        <v>23</v>
      </c>
      <c r="AB118">
        <v>81</v>
      </c>
      <c r="AC118">
        <v>55</v>
      </c>
      <c r="AD118">
        <v>22</v>
      </c>
      <c r="AE118">
        <v>78</v>
      </c>
      <c r="AF118">
        <v>54</v>
      </c>
      <c r="AG118">
        <v>89</v>
      </c>
      <c r="AH118">
        <v>91</v>
      </c>
      <c r="AI118">
        <v>28</v>
      </c>
      <c r="AJ118">
        <v>72</v>
      </c>
      <c r="AK118">
        <v>23</v>
      </c>
      <c r="AL118">
        <v>99</v>
      </c>
      <c r="AM118">
        <v>88</v>
      </c>
      <c r="AN118">
        <v>73</v>
      </c>
      <c r="AO118">
        <v>115</v>
      </c>
      <c r="AP118">
        <v>54</v>
      </c>
      <c r="AQ118">
        <v>54</v>
      </c>
      <c r="AR118">
        <v>54</v>
      </c>
      <c r="AS118">
        <v>99</v>
      </c>
      <c r="AT118">
        <v>89</v>
      </c>
      <c r="AU118">
        <v>64</v>
      </c>
      <c r="AV118">
        <v>49</v>
      </c>
      <c r="AW118">
        <v>80</v>
      </c>
      <c r="AX118">
        <v>50</v>
      </c>
      <c r="AY118">
        <v>54</v>
      </c>
      <c r="AZ118">
        <v>58</v>
      </c>
      <c r="BA118">
        <v>28</v>
      </c>
      <c r="BB118">
        <v>51</v>
      </c>
      <c r="BC118">
        <v>115</v>
      </c>
      <c r="BD118">
        <v>56</v>
      </c>
      <c r="BE118">
        <v>56</v>
      </c>
      <c r="BF118">
        <v>116</v>
      </c>
      <c r="BG118">
        <v>55</v>
      </c>
      <c r="BH118">
        <v>58</v>
      </c>
      <c r="BI118">
        <v>65</v>
      </c>
      <c r="BJ118">
        <v>66</v>
      </c>
      <c r="BK118">
        <v>8</v>
      </c>
      <c r="BL118">
        <v>99</v>
      </c>
      <c r="BM118">
        <v>31</v>
      </c>
      <c r="BN118">
        <v>79</v>
      </c>
      <c r="BO118">
        <v>41</v>
      </c>
      <c r="BP118">
        <v>65</v>
      </c>
      <c r="BQ118">
        <v>85</v>
      </c>
      <c r="BR118">
        <v>54</v>
      </c>
      <c r="BS118">
        <v>69</v>
      </c>
      <c r="BT118">
        <v>42</v>
      </c>
      <c r="BU118">
        <v>73</v>
      </c>
      <c r="BV118">
        <v>28</v>
      </c>
      <c r="BW118">
        <v>42</v>
      </c>
      <c r="BX118">
        <v>31</v>
      </c>
      <c r="BY118">
        <v>49</v>
      </c>
      <c r="BZ118">
        <v>105</v>
      </c>
      <c r="CA118">
        <v>51</v>
      </c>
      <c r="CB118">
        <v>40</v>
      </c>
      <c r="CC118">
        <v>69</v>
      </c>
      <c r="CD118">
        <v>115</v>
      </c>
      <c r="CE118">
        <v>72</v>
      </c>
      <c r="CF118">
        <v>71</v>
      </c>
      <c r="CG118">
        <v>74</v>
      </c>
      <c r="CH118">
        <v>71</v>
      </c>
      <c r="CI118">
        <v>46</v>
      </c>
      <c r="CJ118">
        <v>88</v>
      </c>
      <c r="CK118">
        <v>79</v>
      </c>
      <c r="CL118">
        <v>33</v>
      </c>
      <c r="CM118">
        <v>116</v>
      </c>
      <c r="CN118">
        <v>55</v>
      </c>
      <c r="CO118">
        <v>70</v>
      </c>
      <c r="CP118">
        <v>105</v>
      </c>
      <c r="CQ118">
        <v>66</v>
      </c>
      <c r="CR118">
        <v>21</v>
      </c>
      <c r="CS118">
        <v>21</v>
      </c>
      <c r="CT118">
        <v>80</v>
      </c>
      <c r="CU118">
        <v>122</v>
      </c>
      <c r="CV118">
        <v>100</v>
      </c>
      <c r="CW118">
        <v>79</v>
      </c>
      <c r="CX118">
        <v>85</v>
      </c>
      <c r="CY118">
        <v>85</v>
      </c>
      <c r="CZ118">
        <v>40</v>
      </c>
      <c r="DA118">
        <v>42</v>
      </c>
      <c r="DB118">
        <v>50</v>
      </c>
      <c r="DC118">
        <v>83</v>
      </c>
      <c r="DD118">
        <v>85</v>
      </c>
      <c r="DE118">
        <v>70</v>
      </c>
      <c r="DF118">
        <v>70</v>
      </c>
      <c r="DG118">
        <v>83</v>
      </c>
      <c r="DH118">
        <v>83</v>
      </c>
      <c r="DI118">
        <v>70</v>
      </c>
      <c r="DJ118">
        <v>80</v>
      </c>
      <c r="DK118">
        <v>65</v>
      </c>
      <c r="DL118">
        <v>90</v>
      </c>
      <c r="DM118">
        <v>116</v>
      </c>
      <c r="DN118">
        <v>65</v>
      </c>
      <c r="DO118">
        <v>61</v>
      </c>
      <c r="DP118">
        <v>46</v>
      </c>
      <c r="DQ118">
        <v>122</v>
      </c>
      <c r="DR118">
        <v>85</v>
      </c>
      <c r="DS118">
        <v>49</v>
      </c>
      <c r="DT118">
        <v>83</v>
      </c>
      <c r="DU118">
        <v>83</v>
      </c>
      <c r="DV118">
        <v>93</v>
      </c>
      <c r="DW118">
        <v>10</v>
      </c>
      <c r="DX118">
        <v>46</v>
      </c>
      <c r="DY118">
        <v>85</v>
      </c>
      <c r="DZ118">
        <v>46</v>
      </c>
      <c r="EA118">
        <v>65</v>
      </c>
      <c r="EB118">
        <v>122</v>
      </c>
      <c r="EC118">
        <v>93</v>
      </c>
      <c r="ED118">
        <v>93</v>
      </c>
      <c r="EE118">
        <v>93</v>
      </c>
      <c r="EF118">
        <v>122</v>
      </c>
      <c r="EG118">
        <v>76</v>
      </c>
      <c r="EH118">
        <v>93</v>
      </c>
    </row>
    <row r="119" spans="1:138" x14ac:dyDescent="0.2">
      <c r="A119">
        <v>31</v>
      </c>
      <c r="B119">
        <v>31</v>
      </c>
      <c r="C119">
        <v>42</v>
      </c>
      <c r="D119">
        <v>41</v>
      </c>
      <c r="E119">
        <v>69</v>
      </c>
      <c r="F119">
        <v>79</v>
      </c>
      <c r="G119">
        <v>69</v>
      </c>
      <c r="H119">
        <v>64</v>
      </c>
      <c r="I119">
        <v>80</v>
      </c>
      <c r="J119">
        <v>79</v>
      </c>
      <c r="K119">
        <v>37</v>
      </c>
      <c r="L119">
        <v>103</v>
      </c>
      <c r="M119">
        <v>79</v>
      </c>
      <c r="N119">
        <v>49</v>
      </c>
      <c r="O119">
        <v>49</v>
      </c>
      <c r="P119">
        <v>50</v>
      </c>
      <c r="Q119">
        <v>27</v>
      </c>
      <c r="R119">
        <v>42</v>
      </c>
      <c r="S119">
        <v>103</v>
      </c>
      <c r="T119">
        <v>31</v>
      </c>
      <c r="U119">
        <v>49</v>
      </c>
      <c r="V119">
        <v>70</v>
      </c>
      <c r="W119">
        <v>66</v>
      </c>
      <c r="X119">
        <v>49</v>
      </c>
      <c r="Y119">
        <v>74</v>
      </c>
      <c r="Z119">
        <v>42</v>
      </c>
      <c r="AA119">
        <v>50</v>
      </c>
      <c r="AB119">
        <v>46</v>
      </c>
      <c r="AC119">
        <v>99</v>
      </c>
      <c r="AD119">
        <v>79</v>
      </c>
      <c r="AE119">
        <v>74</v>
      </c>
      <c r="AF119">
        <v>85</v>
      </c>
      <c r="AG119">
        <v>71</v>
      </c>
      <c r="AH119">
        <v>99</v>
      </c>
      <c r="AI119">
        <v>70</v>
      </c>
      <c r="AJ119">
        <v>41</v>
      </c>
      <c r="AK119">
        <v>41</v>
      </c>
      <c r="AL119">
        <v>87</v>
      </c>
      <c r="AM119">
        <v>67</v>
      </c>
      <c r="AN119">
        <v>66</v>
      </c>
      <c r="AO119">
        <v>85</v>
      </c>
      <c r="AP119">
        <v>85</v>
      </c>
      <c r="AQ119">
        <v>85</v>
      </c>
      <c r="AR119">
        <v>85</v>
      </c>
      <c r="AS119">
        <v>87</v>
      </c>
      <c r="AT119">
        <v>71</v>
      </c>
      <c r="AU119">
        <v>108</v>
      </c>
      <c r="AV119">
        <v>112</v>
      </c>
      <c r="AW119">
        <v>44</v>
      </c>
      <c r="AX119">
        <v>122</v>
      </c>
      <c r="AY119">
        <v>85</v>
      </c>
      <c r="AZ119">
        <v>99</v>
      </c>
      <c r="BA119">
        <v>70</v>
      </c>
      <c r="BB119">
        <v>80</v>
      </c>
      <c r="BC119">
        <v>83</v>
      </c>
      <c r="BD119">
        <v>65</v>
      </c>
      <c r="BE119">
        <v>65</v>
      </c>
      <c r="BF119">
        <v>65</v>
      </c>
      <c r="BG119">
        <v>88</v>
      </c>
      <c r="BH119">
        <v>99</v>
      </c>
      <c r="BI119">
        <v>114</v>
      </c>
      <c r="BJ119">
        <v>37</v>
      </c>
      <c r="BK119">
        <v>71</v>
      </c>
      <c r="BL119">
        <v>87</v>
      </c>
      <c r="BM119">
        <v>122</v>
      </c>
      <c r="BN119">
        <v>10</v>
      </c>
      <c r="BO119">
        <v>76</v>
      </c>
      <c r="BP119">
        <v>67</v>
      </c>
      <c r="BQ119">
        <v>110</v>
      </c>
      <c r="BR119">
        <v>46</v>
      </c>
      <c r="BS119">
        <v>93</v>
      </c>
      <c r="BT119">
        <v>46</v>
      </c>
      <c r="BU119">
        <v>105</v>
      </c>
      <c r="BV119">
        <v>70</v>
      </c>
      <c r="BW119">
        <v>46</v>
      </c>
      <c r="BX119">
        <v>122</v>
      </c>
      <c r="BY119">
        <v>92</v>
      </c>
      <c r="BZ119">
        <v>92</v>
      </c>
      <c r="CA119">
        <v>80</v>
      </c>
      <c r="CB119">
        <v>46</v>
      </c>
      <c r="CC119">
        <v>93</v>
      </c>
      <c r="CD119">
        <v>85</v>
      </c>
      <c r="CE119">
        <v>69</v>
      </c>
      <c r="CF119">
        <v>97</v>
      </c>
      <c r="CG119">
        <v>113</v>
      </c>
      <c r="CH119">
        <v>97</v>
      </c>
      <c r="CI119">
        <v>101</v>
      </c>
      <c r="CJ119">
        <v>67</v>
      </c>
      <c r="CK119">
        <v>10</v>
      </c>
      <c r="CL119">
        <v>80</v>
      </c>
      <c r="CM119">
        <v>65</v>
      </c>
      <c r="CN119">
        <v>88</v>
      </c>
      <c r="CO119">
        <v>63</v>
      </c>
      <c r="CP119">
        <v>92</v>
      </c>
      <c r="CQ119">
        <v>92</v>
      </c>
      <c r="CR119">
        <v>64</v>
      </c>
      <c r="CS119">
        <v>74</v>
      </c>
      <c r="CT119">
        <v>44</v>
      </c>
      <c r="CU119">
        <v>86</v>
      </c>
      <c r="CV119">
        <v>93</v>
      </c>
      <c r="CW119">
        <v>61</v>
      </c>
      <c r="CX119">
        <v>123</v>
      </c>
      <c r="CY119">
        <v>123</v>
      </c>
      <c r="CZ119">
        <v>46</v>
      </c>
      <c r="DA119">
        <v>46</v>
      </c>
      <c r="DB119">
        <v>122</v>
      </c>
      <c r="DC119">
        <v>60</v>
      </c>
      <c r="DD119">
        <v>101</v>
      </c>
      <c r="DE119">
        <v>63</v>
      </c>
      <c r="DF119">
        <v>63</v>
      </c>
      <c r="DG119">
        <v>106</v>
      </c>
      <c r="DH119">
        <v>106</v>
      </c>
      <c r="DI119">
        <v>63</v>
      </c>
      <c r="DJ119">
        <v>44</v>
      </c>
      <c r="DK119">
        <v>114</v>
      </c>
      <c r="DL119">
        <v>83</v>
      </c>
      <c r="DM119">
        <v>65</v>
      </c>
      <c r="DN119">
        <v>117</v>
      </c>
      <c r="DO119">
        <v>119</v>
      </c>
      <c r="DP119">
        <v>101</v>
      </c>
      <c r="DQ119">
        <v>121</v>
      </c>
      <c r="DR119">
        <v>123</v>
      </c>
      <c r="DS119">
        <v>112</v>
      </c>
      <c r="DT119">
        <v>60</v>
      </c>
      <c r="DU119">
        <v>60</v>
      </c>
      <c r="DV119">
        <v>119</v>
      </c>
      <c r="DW119">
        <v>119</v>
      </c>
      <c r="DX119">
        <v>101</v>
      </c>
      <c r="DY119">
        <v>110</v>
      </c>
      <c r="DZ119">
        <v>101</v>
      </c>
      <c r="EA119">
        <v>67</v>
      </c>
      <c r="EB119">
        <v>121</v>
      </c>
      <c r="EC119">
        <v>86</v>
      </c>
      <c r="ED119">
        <v>86</v>
      </c>
      <c r="EE119">
        <v>86</v>
      </c>
      <c r="EF119">
        <v>86</v>
      </c>
      <c r="EG119">
        <v>86</v>
      </c>
      <c r="EH119">
        <v>86</v>
      </c>
    </row>
    <row r="120" spans="1:138" x14ac:dyDescent="0.2">
      <c r="A120">
        <v>70</v>
      </c>
      <c r="B120">
        <v>70</v>
      </c>
      <c r="C120">
        <v>80</v>
      </c>
      <c r="D120">
        <v>99</v>
      </c>
      <c r="E120">
        <v>99</v>
      </c>
      <c r="F120">
        <v>65</v>
      </c>
      <c r="G120">
        <v>99</v>
      </c>
      <c r="H120">
        <v>85</v>
      </c>
      <c r="I120">
        <v>46</v>
      </c>
      <c r="J120">
        <v>65</v>
      </c>
      <c r="K120">
        <v>121</v>
      </c>
      <c r="L120">
        <v>65</v>
      </c>
      <c r="M120">
        <v>65</v>
      </c>
      <c r="N120">
        <v>85</v>
      </c>
      <c r="O120">
        <v>85</v>
      </c>
      <c r="P120">
        <v>70</v>
      </c>
      <c r="Q120">
        <v>88</v>
      </c>
      <c r="R120">
        <v>80</v>
      </c>
      <c r="S120">
        <v>88</v>
      </c>
      <c r="T120">
        <v>70</v>
      </c>
      <c r="U120">
        <v>85</v>
      </c>
      <c r="V120">
        <v>122</v>
      </c>
      <c r="W120">
        <v>46</v>
      </c>
      <c r="X120">
        <v>46</v>
      </c>
      <c r="Y120">
        <v>83</v>
      </c>
      <c r="Z120">
        <v>80</v>
      </c>
      <c r="AA120">
        <v>70</v>
      </c>
      <c r="AB120">
        <v>92</v>
      </c>
      <c r="AC120">
        <v>93</v>
      </c>
      <c r="AD120">
        <v>65</v>
      </c>
      <c r="AE120">
        <v>85</v>
      </c>
      <c r="AF120">
        <v>112</v>
      </c>
      <c r="AG120">
        <v>83</v>
      </c>
      <c r="AH120">
        <v>93</v>
      </c>
      <c r="AI120">
        <v>76</v>
      </c>
      <c r="AJ120">
        <v>99</v>
      </c>
      <c r="AK120">
        <v>99</v>
      </c>
      <c r="AL120">
        <v>86</v>
      </c>
      <c r="AM120">
        <v>119</v>
      </c>
      <c r="AN120">
        <v>46</v>
      </c>
      <c r="AO120">
        <v>108</v>
      </c>
      <c r="AP120">
        <v>92</v>
      </c>
      <c r="AQ120">
        <v>112</v>
      </c>
      <c r="AR120">
        <v>92</v>
      </c>
      <c r="AS120">
        <v>86</v>
      </c>
      <c r="AT120">
        <v>83</v>
      </c>
      <c r="AU120">
        <v>110</v>
      </c>
      <c r="AV120">
        <v>110</v>
      </c>
      <c r="AW120">
        <v>121</v>
      </c>
      <c r="AX120">
        <v>63</v>
      </c>
      <c r="AY120">
        <v>92</v>
      </c>
      <c r="AZ120">
        <v>93</v>
      </c>
      <c r="BA120">
        <v>122</v>
      </c>
      <c r="BB120">
        <v>122</v>
      </c>
      <c r="BC120">
        <v>113</v>
      </c>
      <c r="BD120">
        <v>10</v>
      </c>
      <c r="BE120">
        <v>10</v>
      </c>
      <c r="BF120">
        <v>97</v>
      </c>
      <c r="BG120">
        <v>10</v>
      </c>
      <c r="BH120">
        <v>93</v>
      </c>
      <c r="BI120">
        <v>120</v>
      </c>
      <c r="BJ120">
        <v>121</v>
      </c>
      <c r="BK120">
        <v>83</v>
      </c>
      <c r="BL120">
        <v>86</v>
      </c>
      <c r="BM120">
        <v>63</v>
      </c>
      <c r="BN120">
        <v>114</v>
      </c>
      <c r="BO120">
        <v>87</v>
      </c>
      <c r="BP120">
        <v>119</v>
      </c>
      <c r="BQ120">
        <v>98</v>
      </c>
      <c r="BR120">
        <v>92</v>
      </c>
      <c r="BS120">
        <v>87</v>
      </c>
      <c r="BT120">
        <v>44</v>
      </c>
      <c r="BU120">
        <v>46</v>
      </c>
      <c r="BV120">
        <v>76</v>
      </c>
      <c r="BW120">
        <v>44</v>
      </c>
      <c r="BX120">
        <v>63</v>
      </c>
      <c r="BY120">
        <v>101</v>
      </c>
      <c r="BZ120">
        <v>101</v>
      </c>
      <c r="CA120">
        <v>122</v>
      </c>
      <c r="CB120">
        <v>37</v>
      </c>
      <c r="CC120">
        <v>87</v>
      </c>
      <c r="CD120">
        <v>113</v>
      </c>
      <c r="CE120">
        <v>99</v>
      </c>
      <c r="CF120">
        <v>60</v>
      </c>
      <c r="CG120">
        <v>123</v>
      </c>
      <c r="CH120">
        <v>106</v>
      </c>
      <c r="CI120">
        <v>98</v>
      </c>
      <c r="CJ120">
        <v>119</v>
      </c>
      <c r="CK120">
        <v>67</v>
      </c>
      <c r="CL120">
        <v>46</v>
      </c>
      <c r="CM120">
        <v>97</v>
      </c>
      <c r="CN120">
        <v>93</v>
      </c>
      <c r="CO120">
        <v>86</v>
      </c>
      <c r="CP120">
        <v>101</v>
      </c>
      <c r="CQ120">
        <v>101</v>
      </c>
      <c r="CR120">
        <v>85</v>
      </c>
      <c r="CS120">
        <v>85</v>
      </c>
      <c r="CT120">
        <v>121</v>
      </c>
      <c r="CU120">
        <v>125</v>
      </c>
      <c r="CV120">
        <v>67</v>
      </c>
      <c r="CW120">
        <v>114</v>
      </c>
      <c r="CX120">
        <v>120</v>
      </c>
      <c r="CY120">
        <v>98</v>
      </c>
      <c r="CZ120">
        <v>37</v>
      </c>
      <c r="DA120">
        <v>44</v>
      </c>
      <c r="DB120">
        <v>63</v>
      </c>
      <c r="DC120">
        <v>120</v>
      </c>
      <c r="DD120">
        <v>98</v>
      </c>
      <c r="DE120">
        <v>86</v>
      </c>
      <c r="DF120">
        <v>86</v>
      </c>
      <c r="DG120">
        <v>120</v>
      </c>
      <c r="DH120">
        <v>120</v>
      </c>
      <c r="DI120">
        <v>86</v>
      </c>
      <c r="DJ120">
        <v>121</v>
      </c>
      <c r="DK120">
        <v>119</v>
      </c>
      <c r="DL120">
        <v>97</v>
      </c>
      <c r="DM120">
        <v>61</v>
      </c>
      <c r="DN120">
        <v>119</v>
      </c>
      <c r="DO120">
        <v>118</v>
      </c>
      <c r="DP120">
        <v>98</v>
      </c>
      <c r="DQ120">
        <v>125</v>
      </c>
      <c r="DR120">
        <v>98</v>
      </c>
      <c r="DS120">
        <v>101</v>
      </c>
      <c r="DT120">
        <v>120</v>
      </c>
      <c r="DU120">
        <v>120</v>
      </c>
      <c r="DV120">
        <v>125</v>
      </c>
      <c r="DW120">
        <v>118</v>
      </c>
      <c r="DX120">
        <v>98</v>
      </c>
      <c r="DY120">
        <v>98</v>
      </c>
      <c r="DZ120">
        <v>98</v>
      </c>
      <c r="EA120">
        <v>119</v>
      </c>
      <c r="EB120">
        <v>125</v>
      </c>
      <c r="EC120">
        <v>125</v>
      </c>
      <c r="ED120">
        <v>125</v>
      </c>
      <c r="EE120">
        <v>125</v>
      </c>
      <c r="EF120">
        <v>125</v>
      </c>
      <c r="EG120">
        <v>125</v>
      </c>
      <c r="EH120">
        <v>125</v>
      </c>
    </row>
    <row r="121" spans="1:138" x14ac:dyDescent="0.2">
      <c r="A121">
        <v>71</v>
      </c>
      <c r="B121">
        <v>71</v>
      </c>
      <c r="C121">
        <v>79</v>
      </c>
      <c r="D121">
        <v>74</v>
      </c>
      <c r="E121">
        <v>49</v>
      </c>
      <c r="F121">
        <v>66</v>
      </c>
      <c r="G121">
        <v>64</v>
      </c>
      <c r="H121">
        <v>99</v>
      </c>
      <c r="I121">
        <v>65</v>
      </c>
      <c r="J121">
        <v>66</v>
      </c>
      <c r="K121">
        <v>67</v>
      </c>
      <c r="L121">
        <v>105</v>
      </c>
      <c r="M121">
        <v>105</v>
      </c>
      <c r="N121">
        <v>99</v>
      </c>
      <c r="O121">
        <v>99</v>
      </c>
      <c r="P121">
        <v>74</v>
      </c>
      <c r="Q121">
        <v>49</v>
      </c>
      <c r="R121">
        <v>79</v>
      </c>
      <c r="S121">
        <v>49</v>
      </c>
      <c r="T121">
        <v>74</v>
      </c>
      <c r="U121">
        <v>99</v>
      </c>
      <c r="V121">
        <v>83</v>
      </c>
      <c r="W121">
        <v>65</v>
      </c>
      <c r="X121">
        <v>99</v>
      </c>
      <c r="Y121">
        <v>70</v>
      </c>
      <c r="Z121">
        <v>71</v>
      </c>
      <c r="AA121">
        <v>74</v>
      </c>
      <c r="AB121">
        <v>93</v>
      </c>
      <c r="AC121">
        <v>85</v>
      </c>
      <c r="AD121">
        <v>66</v>
      </c>
      <c r="AE121">
        <v>70</v>
      </c>
      <c r="AF121">
        <v>93</v>
      </c>
      <c r="AG121">
        <v>80</v>
      </c>
      <c r="AH121">
        <v>85</v>
      </c>
      <c r="AI121">
        <v>85</v>
      </c>
      <c r="AJ121">
        <v>64</v>
      </c>
      <c r="AK121">
        <v>64</v>
      </c>
      <c r="AL121">
        <v>123</v>
      </c>
      <c r="AM121">
        <v>101</v>
      </c>
      <c r="AN121">
        <v>65</v>
      </c>
      <c r="AO121">
        <v>76</v>
      </c>
      <c r="AP121">
        <v>93</v>
      </c>
      <c r="AQ121">
        <v>76</v>
      </c>
      <c r="AR121">
        <v>93</v>
      </c>
      <c r="AS121">
        <v>123</v>
      </c>
      <c r="AT121">
        <v>80</v>
      </c>
      <c r="AU121">
        <v>87</v>
      </c>
      <c r="AV121">
        <v>87</v>
      </c>
      <c r="AW121">
        <v>114</v>
      </c>
      <c r="AX121">
        <v>48</v>
      </c>
      <c r="AY121">
        <v>93</v>
      </c>
      <c r="AZ121">
        <v>85</v>
      </c>
      <c r="BA121">
        <v>83</v>
      </c>
      <c r="BB121">
        <v>83</v>
      </c>
      <c r="BC121">
        <v>122</v>
      </c>
      <c r="BD121">
        <v>46</v>
      </c>
      <c r="BE121">
        <v>46</v>
      </c>
      <c r="BF121">
        <v>46</v>
      </c>
      <c r="BG121">
        <v>46</v>
      </c>
      <c r="BH121">
        <v>85</v>
      </c>
      <c r="BI121">
        <v>121</v>
      </c>
      <c r="BJ121">
        <v>117</v>
      </c>
      <c r="BK121">
        <v>80</v>
      </c>
      <c r="BL121">
        <v>110</v>
      </c>
      <c r="BM121">
        <v>97</v>
      </c>
      <c r="BN121">
        <v>37</v>
      </c>
      <c r="BO121">
        <v>113</v>
      </c>
      <c r="BP121">
        <v>101</v>
      </c>
      <c r="BQ121">
        <v>86</v>
      </c>
      <c r="BR121">
        <v>93</v>
      </c>
      <c r="BS121">
        <v>112</v>
      </c>
      <c r="BT121">
        <v>61</v>
      </c>
      <c r="BU121">
        <v>88</v>
      </c>
      <c r="BV121">
        <v>83</v>
      </c>
      <c r="BW121">
        <v>97</v>
      </c>
      <c r="BX121">
        <v>97</v>
      </c>
      <c r="BY121">
        <v>87</v>
      </c>
      <c r="BZ121">
        <v>67</v>
      </c>
      <c r="CA121">
        <v>65</v>
      </c>
      <c r="CB121">
        <v>10</v>
      </c>
      <c r="CC121">
        <v>108</v>
      </c>
      <c r="CD121">
        <v>122</v>
      </c>
      <c r="CE121">
        <v>64</v>
      </c>
      <c r="CF121">
        <v>44</v>
      </c>
      <c r="CG121">
        <v>63</v>
      </c>
      <c r="CH121">
        <v>44</v>
      </c>
      <c r="CI121">
        <v>86</v>
      </c>
      <c r="CJ121">
        <v>101</v>
      </c>
      <c r="CK121">
        <v>92</v>
      </c>
      <c r="CL121">
        <v>65</v>
      </c>
      <c r="CM121">
        <v>46</v>
      </c>
      <c r="CN121">
        <v>85</v>
      </c>
      <c r="CO121">
        <v>106</v>
      </c>
      <c r="CP121">
        <v>67</v>
      </c>
      <c r="CQ121">
        <v>67</v>
      </c>
      <c r="CR121">
        <v>70</v>
      </c>
      <c r="CS121">
        <v>70</v>
      </c>
      <c r="CT121">
        <v>114</v>
      </c>
      <c r="CU121">
        <v>120</v>
      </c>
      <c r="CV121">
        <v>92</v>
      </c>
      <c r="CW121">
        <v>37</v>
      </c>
      <c r="CX121">
        <v>86</v>
      </c>
      <c r="CY121">
        <v>86</v>
      </c>
      <c r="CZ121">
        <v>10</v>
      </c>
      <c r="DA121">
        <v>10</v>
      </c>
      <c r="DB121">
        <v>113</v>
      </c>
      <c r="DC121">
        <v>121</v>
      </c>
      <c r="DD121">
        <v>86</v>
      </c>
      <c r="DE121">
        <v>60</v>
      </c>
      <c r="DF121">
        <v>123</v>
      </c>
      <c r="DG121">
        <v>121</v>
      </c>
      <c r="DH121">
        <v>86</v>
      </c>
      <c r="DI121">
        <v>106</v>
      </c>
      <c r="DJ121">
        <v>60</v>
      </c>
      <c r="DK121">
        <v>121</v>
      </c>
      <c r="DL121">
        <v>46</v>
      </c>
      <c r="DM121">
        <v>46</v>
      </c>
      <c r="DN121">
        <v>101</v>
      </c>
      <c r="DO121">
        <v>98</v>
      </c>
      <c r="DP121">
        <v>119</v>
      </c>
      <c r="DQ121">
        <v>120</v>
      </c>
      <c r="DR121">
        <v>86</v>
      </c>
      <c r="DS121">
        <v>87</v>
      </c>
      <c r="DT121">
        <v>121</v>
      </c>
      <c r="DU121">
        <v>121</v>
      </c>
      <c r="DV121">
        <v>98</v>
      </c>
      <c r="DW121">
        <v>98</v>
      </c>
      <c r="DX121">
        <v>119</v>
      </c>
      <c r="DY121">
        <v>86</v>
      </c>
      <c r="DZ121">
        <v>119</v>
      </c>
      <c r="EA121">
        <v>101</v>
      </c>
      <c r="EB121">
        <v>120</v>
      </c>
      <c r="EC121">
        <v>98</v>
      </c>
      <c r="ED121">
        <v>98</v>
      </c>
      <c r="EE121">
        <v>98</v>
      </c>
      <c r="EF121">
        <v>136</v>
      </c>
      <c r="EG121">
        <v>120</v>
      </c>
      <c r="EH121">
        <v>98</v>
      </c>
    </row>
    <row r="122" spans="1:138" x14ac:dyDescent="0.2">
      <c r="A122">
        <v>74</v>
      </c>
      <c r="B122">
        <v>64</v>
      </c>
      <c r="C122">
        <v>71</v>
      </c>
      <c r="D122">
        <v>49</v>
      </c>
      <c r="E122">
        <v>105</v>
      </c>
      <c r="F122">
        <v>70</v>
      </c>
      <c r="G122">
        <v>105</v>
      </c>
      <c r="H122">
        <v>88</v>
      </c>
      <c r="I122">
        <v>83</v>
      </c>
      <c r="J122">
        <v>80</v>
      </c>
      <c r="K122">
        <v>60</v>
      </c>
      <c r="L122">
        <v>66</v>
      </c>
      <c r="M122">
        <v>80</v>
      </c>
      <c r="N122">
        <v>88</v>
      </c>
      <c r="O122">
        <v>88</v>
      </c>
      <c r="P122">
        <v>64</v>
      </c>
      <c r="Q122">
        <v>66</v>
      </c>
      <c r="R122">
        <v>74</v>
      </c>
      <c r="S122">
        <v>66</v>
      </c>
      <c r="T122">
        <v>64</v>
      </c>
      <c r="U122">
        <v>65</v>
      </c>
      <c r="V122">
        <v>85</v>
      </c>
      <c r="W122">
        <v>83</v>
      </c>
      <c r="X122">
        <v>65</v>
      </c>
      <c r="Y122">
        <v>99</v>
      </c>
      <c r="Z122">
        <v>74</v>
      </c>
      <c r="AA122">
        <v>49</v>
      </c>
      <c r="AB122">
        <v>61</v>
      </c>
      <c r="AC122">
        <v>46</v>
      </c>
      <c r="AD122">
        <v>80</v>
      </c>
      <c r="AE122">
        <v>99</v>
      </c>
      <c r="AF122">
        <v>93</v>
      </c>
      <c r="AG122">
        <v>70</v>
      </c>
      <c r="AH122">
        <v>85</v>
      </c>
      <c r="AI122">
        <v>85</v>
      </c>
      <c r="AJ122">
        <v>49</v>
      </c>
      <c r="AK122">
        <v>49</v>
      </c>
      <c r="AL122">
        <v>101</v>
      </c>
      <c r="AM122">
        <v>101</v>
      </c>
      <c r="AN122">
        <v>65</v>
      </c>
      <c r="AO122">
        <v>93</v>
      </c>
      <c r="AP122">
        <v>10</v>
      </c>
      <c r="AQ122">
        <v>93</v>
      </c>
      <c r="AR122">
        <v>10</v>
      </c>
      <c r="AS122">
        <v>101</v>
      </c>
      <c r="AT122">
        <v>70</v>
      </c>
      <c r="AU122">
        <v>67</v>
      </c>
      <c r="AV122">
        <v>67</v>
      </c>
      <c r="AW122">
        <v>106</v>
      </c>
      <c r="AX122">
        <v>108</v>
      </c>
      <c r="AY122">
        <v>10</v>
      </c>
      <c r="AZ122">
        <v>46</v>
      </c>
      <c r="BA122">
        <v>85</v>
      </c>
      <c r="BB122">
        <v>85</v>
      </c>
      <c r="BC122">
        <v>93</v>
      </c>
      <c r="BD122">
        <v>46</v>
      </c>
      <c r="BE122">
        <v>46</v>
      </c>
      <c r="BF122">
        <v>122</v>
      </c>
      <c r="BG122">
        <v>46</v>
      </c>
      <c r="BH122">
        <v>46</v>
      </c>
      <c r="BI122">
        <v>86</v>
      </c>
      <c r="BJ122">
        <v>60</v>
      </c>
      <c r="BK122">
        <v>70</v>
      </c>
      <c r="BL122">
        <v>101</v>
      </c>
      <c r="BM122">
        <v>113</v>
      </c>
      <c r="BN122">
        <v>44</v>
      </c>
      <c r="BO122">
        <v>92</v>
      </c>
      <c r="BP122">
        <v>121</v>
      </c>
      <c r="BQ122">
        <v>119</v>
      </c>
      <c r="BR122">
        <v>10</v>
      </c>
      <c r="BS122">
        <v>92</v>
      </c>
      <c r="BT122">
        <v>132</v>
      </c>
      <c r="BU122">
        <v>65</v>
      </c>
      <c r="BV122">
        <v>85</v>
      </c>
      <c r="BW122">
        <v>113</v>
      </c>
      <c r="BX122">
        <v>113</v>
      </c>
      <c r="BY122">
        <v>67</v>
      </c>
      <c r="BZ122">
        <v>117</v>
      </c>
      <c r="CA122">
        <v>83</v>
      </c>
      <c r="CB122">
        <v>97</v>
      </c>
      <c r="CC122">
        <v>92</v>
      </c>
      <c r="CD122">
        <v>93</v>
      </c>
      <c r="CE122">
        <v>105</v>
      </c>
      <c r="CF122">
        <v>63</v>
      </c>
      <c r="CG122">
        <v>87</v>
      </c>
      <c r="CH122">
        <v>63</v>
      </c>
      <c r="CI122">
        <v>119</v>
      </c>
      <c r="CJ122">
        <v>121</v>
      </c>
      <c r="CK122">
        <v>44</v>
      </c>
      <c r="CL122">
        <v>83</v>
      </c>
      <c r="CM122">
        <v>122</v>
      </c>
      <c r="CN122">
        <v>46</v>
      </c>
      <c r="CO122">
        <v>110</v>
      </c>
      <c r="CP122">
        <v>114</v>
      </c>
      <c r="CQ122">
        <v>114</v>
      </c>
      <c r="CR122">
        <v>99</v>
      </c>
      <c r="CS122">
        <v>99</v>
      </c>
      <c r="CT122">
        <v>106</v>
      </c>
      <c r="CU122">
        <v>98</v>
      </c>
      <c r="CV122">
        <v>37</v>
      </c>
      <c r="CW122">
        <v>63</v>
      </c>
      <c r="CX122">
        <v>86</v>
      </c>
      <c r="CY122">
        <v>86</v>
      </c>
      <c r="CZ122">
        <v>97</v>
      </c>
      <c r="DA122">
        <v>97</v>
      </c>
      <c r="DB122">
        <v>112</v>
      </c>
      <c r="DC122">
        <v>86</v>
      </c>
      <c r="DD122">
        <v>119</v>
      </c>
      <c r="DE122">
        <v>123</v>
      </c>
      <c r="DF122">
        <v>110</v>
      </c>
      <c r="DG122">
        <v>86</v>
      </c>
      <c r="DH122">
        <v>86</v>
      </c>
      <c r="DI122">
        <v>123</v>
      </c>
      <c r="DJ122">
        <v>123</v>
      </c>
      <c r="DK122">
        <v>121</v>
      </c>
      <c r="DL122">
        <v>122</v>
      </c>
      <c r="DM122">
        <v>122</v>
      </c>
      <c r="DN122">
        <v>121</v>
      </c>
      <c r="DO122">
        <v>125</v>
      </c>
      <c r="DP122">
        <v>120</v>
      </c>
      <c r="DQ122">
        <v>120</v>
      </c>
      <c r="DR122">
        <v>86</v>
      </c>
      <c r="DS122">
        <v>67</v>
      </c>
      <c r="DT122">
        <v>86</v>
      </c>
      <c r="DU122">
        <v>86</v>
      </c>
      <c r="DV122">
        <v>98</v>
      </c>
      <c r="DW122">
        <v>125</v>
      </c>
      <c r="DX122">
        <v>119</v>
      </c>
      <c r="DY122">
        <v>119</v>
      </c>
      <c r="DZ122">
        <v>119</v>
      </c>
      <c r="EA122">
        <v>121</v>
      </c>
      <c r="EB122">
        <v>120</v>
      </c>
      <c r="EC122">
        <v>98</v>
      </c>
      <c r="ED122">
        <v>98</v>
      </c>
      <c r="EE122">
        <v>98</v>
      </c>
      <c r="EF122">
        <v>98</v>
      </c>
      <c r="EG122">
        <v>98</v>
      </c>
      <c r="EH122">
        <v>98</v>
      </c>
    </row>
    <row r="123" spans="1:138" x14ac:dyDescent="0.2">
      <c r="A123">
        <v>103</v>
      </c>
      <c r="B123">
        <v>103</v>
      </c>
      <c r="C123">
        <v>69</v>
      </c>
      <c r="D123">
        <v>79</v>
      </c>
      <c r="E123">
        <v>71</v>
      </c>
      <c r="F123">
        <v>49</v>
      </c>
      <c r="G123">
        <v>71</v>
      </c>
      <c r="H123">
        <v>80</v>
      </c>
      <c r="I123">
        <v>99</v>
      </c>
      <c r="J123">
        <v>64</v>
      </c>
      <c r="K123">
        <v>87</v>
      </c>
      <c r="L123">
        <v>74</v>
      </c>
      <c r="M123">
        <v>74</v>
      </c>
      <c r="N123">
        <v>80</v>
      </c>
      <c r="O123">
        <v>80</v>
      </c>
      <c r="P123">
        <v>79</v>
      </c>
      <c r="Q123">
        <v>71</v>
      </c>
      <c r="R123">
        <v>69</v>
      </c>
      <c r="S123">
        <v>74</v>
      </c>
      <c r="T123">
        <v>103</v>
      </c>
      <c r="U123">
        <v>80</v>
      </c>
      <c r="V123">
        <v>88</v>
      </c>
      <c r="W123">
        <v>99</v>
      </c>
      <c r="X123">
        <v>70</v>
      </c>
      <c r="Y123">
        <v>105</v>
      </c>
      <c r="Z123">
        <v>27</v>
      </c>
      <c r="AA123">
        <v>79</v>
      </c>
      <c r="AB123">
        <v>122</v>
      </c>
      <c r="AC123">
        <v>83</v>
      </c>
      <c r="AD123">
        <v>64</v>
      </c>
      <c r="AE123">
        <v>66</v>
      </c>
      <c r="AF123">
        <v>46</v>
      </c>
      <c r="AG123">
        <v>49</v>
      </c>
      <c r="AH123">
        <v>65</v>
      </c>
      <c r="AI123">
        <v>65</v>
      </c>
      <c r="AJ123">
        <v>79</v>
      </c>
      <c r="AK123">
        <v>79</v>
      </c>
      <c r="AL123">
        <v>114</v>
      </c>
      <c r="AM123">
        <v>106</v>
      </c>
      <c r="AN123">
        <v>70</v>
      </c>
      <c r="AO123">
        <v>46</v>
      </c>
      <c r="AP123">
        <v>122</v>
      </c>
      <c r="AQ123">
        <v>46</v>
      </c>
      <c r="AR123">
        <v>122</v>
      </c>
      <c r="AS123">
        <v>114</v>
      </c>
      <c r="AT123">
        <v>49</v>
      </c>
      <c r="AU123">
        <v>44</v>
      </c>
      <c r="AV123">
        <v>44</v>
      </c>
      <c r="AW123">
        <v>87</v>
      </c>
      <c r="AX123">
        <v>10</v>
      </c>
      <c r="AY123">
        <v>122</v>
      </c>
      <c r="AZ123">
        <v>65</v>
      </c>
      <c r="BA123">
        <v>65</v>
      </c>
      <c r="BB123">
        <v>88</v>
      </c>
      <c r="BC123">
        <v>46</v>
      </c>
      <c r="BD123">
        <v>85</v>
      </c>
      <c r="BE123">
        <v>85</v>
      </c>
      <c r="BF123">
        <v>85</v>
      </c>
      <c r="BG123">
        <v>83</v>
      </c>
      <c r="BH123">
        <v>83</v>
      </c>
      <c r="BI123">
        <v>110</v>
      </c>
      <c r="BJ123">
        <v>87</v>
      </c>
      <c r="BK123">
        <v>105</v>
      </c>
      <c r="BL123">
        <v>60</v>
      </c>
      <c r="BM123">
        <v>93</v>
      </c>
      <c r="BN123">
        <v>108</v>
      </c>
      <c r="BO123">
        <v>61</v>
      </c>
      <c r="BP123">
        <v>123</v>
      </c>
      <c r="BQ123">
        <v>121</v>
      </c>
      <c r="BR123">
        <v>122</v>
      </c>
      <c r="BS123">
        <v>97</v>
      </c>
      <c r="BT123">
        <v>93</v>
      </c>
      <c r="BU123">
        <v>70</v>
      </c>
      <c r="BV123">
        <v>65</v>
      </c>
      <c r="BW123">
        <v>93</v>
      </c>
      <c r="BX123">
        <v>93</v>
      </c>
      <c r="BY123">
        <v>63</v>
      </c>
      <c r="BZ123">
        <v>63</v>
      </c>
      <c r="CA123">
        <v>99</v>
      </c>
      <c r="CB123">
        <v>76</v>
      </c>
      <c r="CC123">
        <v>97</v>
      </c>
      <c r="CD123">
        <v>46</v>
      </c>
      <c r="CE123">
        <v>71</v>
      </c>
      <c r="CF123">
        <v>112</v>
      </c>
      <c r="CG123">
        <v>92</v>
      </c>
      <c r="CH123">
        <v>92</v>
      </c>
      <c r="CI123">
        <v>86</v>
      </c>
      <c r="CJ123">
        <v>106</v>
      </c>
      <c r="CK123">
        <v>113</v>
      </c>
      <c r="CL123">
        <v>99</v>
      </c>
      <c r="CM123">
        <v>85</v>
      </c>
      <c r="CN123">
        <v>83</v>
      </c>
      <c r="CO123">
        <v>67</v>
      </c>
      <c r="CP123">
        <v>63</v>
      </c>
      <c r="CQ123">
        <v>63</v>
      </c>
      <c r="CR123">
        <v>66</v>
      </c>
      <c r="CS123">
        <v>66</v>
      </c>
      <c r="CT123">
        <v>87</v>
      </c>
      <c r="CU123">
        <v>119</v>
      </c>
      <c r="CV123">
        <v>113</v>
      </c>
      <c r="CW123">
        <v>112</v>
      </c>
      <c r="CX123">
        <v>101</v>
      </c>
      <c r="CY123">
        <v>121</v>
      </c>
      <c r="CZ123">
        <v>76</v>
      </c>
      <c r="DA123">
        <v>93</v>
      </c>
      <c r="DB123">
        <v>10</v>
      </c>
      <c r="DC123">
        <v>101</v>
      </c>
      <c r="DD123">
        <v>121</v>
      </c>
      <c r="DE123">
        <v>67</v>
      </c>
      <c r="DF123">
        <v>117</v>
      </c>
      <c r="DG123">
        <v>101</v>
      </c>
      <c r="DH123">
        <v>101</v>
      </c>
      <c r="DI123">
        <v>67</v>
      </c>
      <c r="DJ123">
        <v>67</v>
      </c>
      <c r="DK123">
        <v>110</v>
      </c>
      <c r="DL123">
        <v>85</v>
      </c>
      <c r="DM123">
        <v>85</v>
      </c>
      <c r="DN123">
        <v>123</v>
      </c>
      <c r="DO123">
        <v>98</v>
      </c>
      <c r="DP123">
        <v>86</v>
      </c>
      <c r="DQ123">
        <v>86</v>
      </c>
      <c r="DR123">
        <v>121</v>
      </c>
      <c r="DS123">
        <v>44</v>
      </c>
      <c r="DT123">
        <v>101</v>
      </c>
      <c r="DU123">
        <v>101</v>
      </c>
      <c r="DV123">
        <v>120</v>
      </c>
      <c r="DW123">
        <v>120</v>
      </c>
      <c r="DX123">
        <v>86</v>
      </c>
      <c r="DY123">
        <v>129</v>
      </c>
      <c r="DZ123">
        <v>86</v>
      </c>
      <c r="EA123">
        <v>123</v>
      </c>
      <c r="EB123">
        <v>119</v>
      </c>
      <c r="EC123">
        <v>120</v>
      </c>
      <c r="ED123">
        <v>120</v>
      </c>
      <c r="EE123">
        <v>120</v>
      </c>
      <c r="EF123">
        <v>119</v>
      </c>
      <c r="EG123">
        <v>119</v>
      </c>
      <c r="EH123">
        <v>119</v>
      </c>
    </row>
    <row r="124" spans="1:138" x14ac:dyDescent="0.2">
      <c r="A124">
        <v>56</v>
      </c>
      <c r="B124">
        <v>56</v>
      </c>
      <c r="C124">
        <v>55</v>
      </c>
      <c r="D124">
        <v>116</v>
      </c>
      <c r="E124">
        <v>115</v>
      </c>
      <c r="F124">
        <v>54</v>
      </c>
      <c r="G124">
        <v>90</v>
      </c>
      <c r="H124">
        <v>31</v>
      </c>
      <c r="I124">
        <v>103</v>
      </c>
      <c r="J124">
        <v>54</v>
      </c>
      <c r="K124">
        <v>93</v>
      </c>
      <c r="L124">
        <v>115</v>
      </c>
      <c r="M124">
        <v>54</v>
      </c>
      <c r="N124">
        <v>31</v>
      </c>
      <c r="O124">
        <v>31</v>
      </c>
      <c r="P124">
        <v>116</v>
      </c>
      <c r="Q124">
        <v>115</v>
      </c>
      <c r="R124">
        <v>55</v>
      </c>
      <c r="S124">
        <v>115</v>
      </c>
      <c r="T124">
        <v>116</v>
      </c>
      <c r="U124">
        <v>50</v>
      </c>
      <c r="V124">
        <v>79</v>
      </c>
      <c r="W124">
        <v>69</v>
      </c>
      <c r="X124">
        <v>50</v>
      </c>
      <c r="Y124">
        <v>40</v>
      </c>
      <c r="Z124">
        <v>55</v>
      </c>
      <c r="AA124">
        <v>116</v>
      </c>
      <c r="AB124">
        <v>99</v>
      </c>
      <c r="AC124">
        <v>74</v>
      </c>
      <c r="AD124">
        <v>54</v>
      </c>
      <c r="AE124">
        <v>42</v>
      </c>
      <c r="AF124">
        <v>70</v>
      </c>
      <c r="AG124">
        <v>54</v>
      </c>
      <c r="AH124">
        <v>71</v>
      </c>
      <c r="AI124">
        <v>71</v>
      </c>
      <c r="AJ124">
        <v>90</v>
      </c>
      <c r="AK124">
        <v>90</v>
      </c>
      <c r="AL124">
        <v>97</v>
      </c>
      <c r="AM124">
        <v>113</v>
      </c>
      <c r="AN124">
        <v>69</v>
      </c>
      <c r="AO124">
        <v>80</v>
      </c>
      <c r="AP124">
        <v>70</v>
      </c>
      <c r="AQ124">
        <v>80</v>
      </c>
      <c r="AR124">
        <v>70</v>
      </c>
      <c r="AS124">
        <v>97</v>
      </c>
      <c r="AT124">
        <v>81</v>
      </c>
      <c r="AU124">
        <v>122</v>
      </c>
      <c r="AV124">
        <v>122</v>
      </c>
      <c r="AW124">
        <v>93</v>
      </c>
      <c r="AX124">
        <v>65</v>
      </c>
      <c r="AY124">
        <v>70</v>
      </c>
      <c r="AZ124">
        <v>71</v>
      </c>
      <c r="BA124">
        <v>79</v>
      </c>
      <c r="BB124">
        <v>79</v>
      </c>
      <c r="BC124">
        <v>66</v>
      </c>
      <c r="BD124">
        <v>64</v>
      </c>
      <c r="BE124">
        <v>49</v>
      </c>
      <c r="BF124">
        <v>49</v>
      </c>
      <c r="BG124">
        <v>64</v>
      </c>
      <c r="BH124">
        <v>74</v>
      </c>
      <c r="BI124">
        <v>92</v>
      </c>
      <c r="BJ124">
        <v>93</v>
      </c>
      <c r="BK124">
        <v>40</v>
      </c>
      <c r="BL124">
        <v>48</v>
      </c>
      <c r="BM124">
        <v>65</v>
      </c>
      <c r="BN124">
        <v>85</v>
      </c>
      <c r="BO124">
        <v>83</v>
      </c>
      <c r="BP124">
        <v>112</v>
      </c>
      <c r="BQ124">
        <v>63</v>
      </c>
      <c r="BR124">
        <v>70</v>
      </c>
      <c r="BS124">
        <v>83</v>
      </c>
      <c r="BT124">
        <v>88</v>
      </c>
      <c r="BU124">
        <v>41</v>
      </c>
      <c r="BV124">
        <v>79</v>
      </c>
      <c r="BW124">
        <v>88</v>
      </c>
      <c r="BX124">
        <v>65</v>
      </c>
      <c r="BY124">
        <v>122</v>
      </c>
      <c r="BZ124">
        <v>76</v>
      </c>
      <c r="CA124">
        <v>103</v>
      </c>
      <c r="CB124">
        <v>99</v>
      </c>
      <c r="CC124">
        <v>83</v>
      </c>
      <c r="CD124">
        <v>80</v>
      </c>
      <c r="CE124">
        <v>90</v>
      </c>
      <c r="CF124">
        <v>130</v>
      </c>
      <c r="CG124">
        <v>46</v>
      </c>
      <c r="CH124">
        <v>46</v>
      </c>
      <c r="CI124">
        <v>63</v>
      </c>
      <c r="CJ124">
        <v>113</v>
      </c>
      <c r="CK124">
        <v>85</v>
      </c>
      <c r="CL124">
        <v>103</v>
      </c>
      <c r="CM124">
        <v>105</v>
      </c>
      <c r="CN124">
        <v>74</v>
      </c>
      <c r="CO124">
        <v>61</v>
      </c>
      <c r="CP124">
        <v>76</v>
      </c>
      <c r="CQ124">
        <v>93</v>
      </c>
      <c r="CR124">
        <v>42</v>
      </c>
      <c r="CS124">
        <v>42</v>
      </c>
      <c r="CT124">
        <v>93</v>
      </c>
      <c r="CU124">
        <v>117</v>
      </c>
      <c r="CV124">
        <v>85</v>
      </c>
      <c r="CW124">
        <v>85</v>
      </c>
      <c r="CX124">
        <v>44</v>
      </c>
      <c r="CY124">
        <v>44</v>
      </c>
      <c r="CZ124">
        <v>99</v>
      </c>
      <c r="DA124">
        <v>99</v>
      </c>
      <c r="DB124">
        <v>65</v>
      </c>
      <c r="DC124">
        <v>92</v>
      </c>
      <c r="DD124">
        <v>63</v>
      </c>
      <c r="DE124">
        <v>10</v>
      </c>
      <c r="DF124">
        <v>97</v>
      </c>
      <c r="DG124">
        <v>37</v>
      </c>
      <c r="DH124">
        <v>37</v>
      </c>
      <c r="DI124">
        <v>10</v>
      </c>
      <c r="DJ124">
        <v>10</v>
      </c>
      <c r="DK124">
        <v>92</v>
      </c>
      <c r="DL124">
        <v>105</v>
      </c>
      <c r="DM124">
        <v>49</v>
      </c>
      <c r="DN124">
        <v>112</v>
      </c>
      <c r="DO124">
        <v>101</v>
      </c>
      <c r="DP124">
        <v>87</v>
      </c>
      <c r="DQ124">
        <v>67</v>
      </c>
      <c r="DR124">
        <v>44</v>
      </c>
      <c r="DS124">
        <v>122</v>
      </c>
      <c r="DT124">
        <v>92</v>
      </c>
      <c r="DU124">
        <v>92</v>
      </c>
      <c r="DV124">
        <v>123</v>
      </c>
      <c r="DW124">
        <v>110</v>
      </c>
      <c r="DX124">
        <v>87</v>
      </c>
      <c r="DY124">
        <v>63</v>
      </c>
      <c r="DZ124">
        <v>87</v>
      </c>
      <c r="EA124">
        <v>108</v>
      </c>
      <c r="EB124">
        <v>67</v>
      </c>
      <c r="EC124">
        <v>123</v>
      </c>
      <c r="ED124">
        <v>106</v>
      </c>
      <c r="EE124">
        <v>106</v>
      </c>
      <c r="EF124">
        <v>114</v>
      </c>
      <c r="EG124">
        <v>60</v>
      </c>
      <c r="EH124">
        <v>60</v>
      </c>
    </row>
    <row r="125" spans="1:138" x14ac:dyDescent="0.2">
      <c r="A125">
        <v>41</v>
      </c>
      <c r="B125">
        <v>41</v>
      </c>
      <c r="C125">
        <v>31</v>
      </c>
      <c r="D125">
        <v>27</v>
      </c>
      <c r="E125">
        <v>79</v>
      </c>
      <c r="F125">
        <v>74</v>
      </c>
      <c r="G125">
        <v>103</v>
      </c>
      <c r="H125">
        <v>105</v>
      </c>
      <c r="I125">
        <v>70</v>
      </c>
      <c r="J125">
        <v>71</v>
      </c>
      <c r="K125">
        <v>44</v>
      </c>
      <c r="L125">
        <v>79</v>
      </c>
      <c r="M125">
        <v>71</v>
      </c>
      <c r="N125">
        <v>105</v>
      </c>
      <c r="O125">
        <v>105</v>
      </c>
      <c r="P125">
        <v>69</v>
      </c>
      <c r="Q125">
        <v>79</v>
      </c>
      <c r="R125">
        <v>50</v>
      </c>
      <c r="S125">
        <v>79</v>
      </c>
      <c r="T125">
        <v>69</v>
      </c>
      <c r="U125">
        <v>66</v>
      </c>
      <c r="V125">
        <v>99</v>
      </c>
      <c r="W125">
        <v>80</v>
      </c>
      <c r="X125">
        <v>66</v>
      </c>
      <c r="Y125">
        <v>64</v>
      </c>
      <c r="Z125">
        <v>50</v>
      </c>
      <c r="AA125">
        <v>69</v>
      </c>
      <c r="AB125">
        <v>46</v>
      </c>
      <c r="AC125">
        <v>65</v>
      </c>
      <c r="AD125">
        <v>71</v>
      </c>
      <c r="AE125">
        <v>49</v>
      </c>
      <c r="AF125">
        <v>46</v>
      </c>
      <c r="AG125">
        <v>74</v>
      </c>
      <c r="AH125">
        <v>88</v>
      </c>
      <c r="AI125">
        <v>99</v>
      </c>
      <c r="AJ125">
        <v>103</v>
      </c>
      <c r="AK125">
        <v>27</v>
      </c>
      <c r="AL125">
        <v>67</v>
      </c>
      <c r="AM125">
        <v>117</v>
      </c>
      <c r="AN125">
        <v>80</v>
      </c>
      <c r="AO125">
        <v>85</v>
      </c>
      <c r="AP125">
        <v>46</v>
      </c>
      <c r="AQ125">
        <v>46</v>
      </c>
      <c r="AR125">
        <v>46</v>
      </c>
      <c r="AS125">
        <v>67</v>
      </c>
      <c r="AT125">
        <v>74</v>
      </c>
      <c r="AU125">
        <v>92</v>
      </c>
      <c r="AV125">
        <v>92</v>
      </c>
      <c r="AW125">
        <v>63</v>
      </c>
      <c r="AX125">
        <v>93</v>
      </c>
      <c r="AY125">
        <v>46</v>
      </c>
      <c r="AZ125">
        <v>88</v>
      </c>
      <c r="BA125">
        <v>99</v>
      </c>
      <c r="BB125">
        <v>70</v>
      </c>
      <c r="BC125">
        <v>85</v>
      </c>
      <c r="BD125">
        <v>65</v>
      </c>
      <c r="BE125">
        <v>83</v>
      </c>
      <c r="BF125">
        <v>83</v>
      </c>
      <c r="BG125">
        <v>65</v>
      </c>
      <c r="BH125">
        <v>65</v>
      </c>
      <c r="BI125">
        <v>106</v>
      </c>
      <c r="BJ125">
        <v>63</v>
      </c>
      <c r="BK125">
        <v>64</v>
      </c>
      <c r="BL125">
        <v>67</v>
      </c>
      <c r="BM125">
        <v>76</v>
      </c>
      <c r="BN125">
        <v>97</v>
      </c>
      <c r="BO125">
        <v>93</v>
      </c>
      <c r="BP125">
        <v>60</v>
      </c>
      <c r="BQ125">
        <v>101</v>
      </c>
      <c r="BR125">
        <v>46</v>
      </c>
      <c r="BS125">
        <v>10</v>
      </c>
      <c r="BT125">
        <v>122</v>
      </c>
      <c r="BU125">
        <v>66</v>
      </c>
      <c r="BV125">
        <v>99</v>
      </c>
      <c r="BW125">
        <v>122</v>
      </c>
      <c r="BX125">
        <v>76</v>
      </c>
      <c r="BY125">
        <v>37</v>
      </c>
      <c r="BZ125">
        <v>37</v>
      </c>
      <c r="CA125">
        <v>70</v>
      </c>
      <c r="CB125">
        <v>122</v>
      </c>
      <c r="CC125">
        <v>93</v>
      </c>
      <c r="CD125">
        <v>85</v>
      </c>
      <c r="CE125">
        <v>103</v>
      </c>
      <c r="CF125">
        <v>113</v>
      </c>
      <c r="CG125">
        <v>112</v>
      </c>
      <c r="CH125">
        <v>113</v>
      </c>
      <c r="CI125">
        <v>121</v>
      </c>
      <c r="CJ125">
        <v>114</v>
      </c>
      <c r="CK125">
        <v>97</v>
      </c>
      <c r="CL125">
        <v>70</v>
      </c>
      <c r="CM125">
        <v>83</v>
      </c>
      <c r="CN125">
        <v>65</v>
      </c>
      <c r="CO125">
        <v>87</v>
      </c>
      <c r="CP125">
        <v>44</v>
      </c>
      <c r="CQ125">
        <v>44</v>
      </c>
      <c r="CR125">
        <v>49</v>
      </c>
      <c r="CS125">
        <v>49</v>
      </c>
      <c r="CT125">
        <v>63</v>
      </c>
      <c r="CU125">
        <v>86</v>
      </c>
      <c r="CV125">
        <v>61</v>
      </c>
      <c r="CW125">
        <v>48</v>
      </c>
      <c r="CX125">
        <v>110</v>
      </c>
      <c r="CY125">
        <v>101</v>
      </c>
      <c r="CZ125">
        <v>46</v>
      </c>
      <c r="DA125">
        <v>122</v>
      </c>
      <c r="DB125">
        <v>93</v>
      </c>
      <c r="DC125">
        <v>123</v>
      </c>
      <c r="DD125">
        <v>101</v>
      </c>
      <c r="DE125">
        <v>87</v>
      </c>
      <c r="DF125">
        <v>87</v>
      </c>
      <c r="DG125">
        <v>123</v>
      </c>
      <c r="DH125">
        <v>110</v>
      </c>
      <c r="DI125">
        <v>87</v>
      </c>
      <c r="DJ125">
        <v>63</v>
      </c>
      <c r="DK125">
        <v>106</v>
      </c>
      <c r="DL125">
        <v>85</v>
      </c>
      <c r="DM125">
        <v>83</v>
      </c>
      <c r="DN125">
        <v>60</v>
      </c>
      <c r="DO125">
        <v>120</v>
      </c>
      <c r="DP125">
        <v>121</v>
      </c>
      <c r="DQ125">
        <v>86</v>
      </c>
      <c r="DR125">
        <v>101</v>
      </c>
      <c r="DS125">
        <v>92</v>
      </c>
      <c r="DT125">
        <v>123</v>
      </c>
      <c r="DU125">
        <v>123</v>
      </c>
      <c r="DV125">
        <v>126</v>
      </c>
      <c r="DW125">
        <v>120</v>
      </c>
      <c r="DX125">
        <v>121</v>
      </c>
      <c r="DY125">
        <v>101</v>
      </c>
      <c r="DZ125">
        <v>121</v>
      </c>
      <c r="EA125">
        <v>114</v>
      </c>
      <c r="EB125">
        <v>86</v>
      </c>
      <c r="EC125">
        <v>119</v>
      </c>
      <c r="ED125">
        <v>119</v>
      </c>
      <c r="EE125">
        <v>119</v>
      </c>
      <c r="EF125">
        <v>86</v>
      </c>
      <c r="EG125">
        <v>86</v>
      </c>
      <c r="EH125">
        <v>119</v>
      </c>
    </row>
    <row r="126" spans="1:138" x14ac:dyDescent="0.2">
      <c r="A126">
        <v>50</v>
      </c>
      <c r="B126">
        <v>41</v>
      </c>
      <c r="C126">
        <v>31</v>
      </c>
      <c r="D126">
        <v>27</v>
      </c>
      <c r="E126">
        <v>103</v>
      </c>
      <c r="F126">
        <v>74</v>
      </c>
      <c r="G126">
        <v>103</v>
      </c>
      <c r="H126">
        <v>105</v>
      </c>
      <c r="I126">
        <v>70</v>
      </c>
      <c r="J126">
        <v>71</v>
      </c>
      <c r="K126">
        <v>44</v>
      </c>
      <c r="L126">
        <v>79</v>
      </c>
      <c r="M126">
        <v>71</v>
      </c>
      <c r="N126">
        <v>105</v>
      </c>
      <c r="O126">
        <v>105</v>
      </c>
      <c r="P126">
        <v>69</v>
      </c>
      <c r="Q126">
        <v>79</v>
      </c>
      <c r="R126">
        <v>31</v>
      </c>
      <c r="S126">
        <v>79</v>
      </c>
      <c r="T126">
        <v>41</v>
      </c>
      <c r="U126">
        <v>105</v>
      </c>
      <c r="V126">
        <v>99</v>
      </c>
      <c r="W126">
        <v>80</v>
      </c>
      <c r="X126">
        <v>66</v>
      </c>
      <c r="Y126">
        <v>64</v>
      </c>
      <c r="Z126">
        <v>50</v>
      </c>
      <c r="AA126">
        <v>69</v>
      </c>
      <c r="AB126">
        <v>46</v>
      </c>
      <c r="AC126">
        <v>65</v>
      </c>
      <c r="AD126">
        <v>71</v>
      </c>
      <c r="AE126">
        <v>64</v>
      </c>
      <c r="AF126">
        <v>46</v>
      </c>
      <c r="AG126">
        <v>74</v>
      </c>
      <c r="AH126">
        <v>88</v>
      </c>
      <c r="AI126">
        <v>99</v>
      </c>
      <c r="AJ126">
        <v>27</v>
      </c>
      <c r="AK126">
        <v>27</v>
      </c>
      <c r="AL126">
        <v>87</v>
      </c>
      <c r="AM126">
        <v>117</v>
      </c>
      <c r="AN126">
        <v>80</v>
      </c>
      <c r="AO126">
        <v>85</v>
      </c>
      <c r="AP126">
        <v>46</v>
      </c>
      <c r="AQ126">
        <v>85</v>
      </c>
      <c r="AR126">
        <v>46</v>
      </c>
      <c r="AS126">
        <v>67</v>
      </c>
      <c r="AT126">
        <v>74</v>
      </c>
      <c r="AU126">
        <v>92</v>
      </c>
      <c r="AV126">
        <v>92</v>
      </c>
      <c r="AW126">
        <v>63</v>
      </c>
      <c r="AX126">
        <v>76</v>
      </c>
      <c r="AY126">
        <v>46</v>
      </c>
      <c r="AZ126">
        <v>88</v>
      </c>
      <c r="BA126">
        <v>99</v>
      </c>
      <c r="BB126">
        <v>70</v>
      </c>
      <c r="BC126">
        <v>85</v>
      </c>
      <c r="BD126">
        <v>65</v>
      </c>
      <c r="BE126">
        <v>83</v>
      </c>
      <c r="BF126">
        <v>83</v>
      </c>
      <c r="BG126">
        <v>65</v>
      </c>
      <c r="BH126">
        <v>88</v>
      </c>
      <c r="BI126">
        <v>106</v>
      </c>
      <c r="BJ126">
        <v>63</v>
      </c>
      <c r="BK126">
        <v>64</v>
      </c>
      <c r="BL126">
        <v>67</v>
      </c>
      <c r="BM126">
        <v>76</v>
      </c>
      <c r="BN126">
        <v>97</v>
      </c>
      <c r="BO126">
        <v>93</v>
      </c>
      <c r="BP126">
        <v>114</v>
      </c>
      <c r="BQ126">
        <v>101</v>
      </c>
      <c r="BR126">
        <v>46</v>
      </c>
      <c r="BS126">
        <v>10</v>
      </c>
      <c r="BT126">
        <v>122</v>
      </c>
      <c r="BU126">
        <v>66</v>
      </c>
      <c r="BV126">
        <v>99</v>
      </c>
      <c r="BW126">
        <v>122</v>
      </c>
      <c r="BX126">
        <v>76</v>
      </c>
      <c r="BY126">
        <v>37</v>
      </c>
      <c r="BZ126">
        <v>37</v>
      </c>
      <c r="CA126">
        <v>70</v>
      </c>
      <c r="CB126">
        <v>46</v>
      </c>
      <c r="CC126">
        <v>93</v>
      </c>
      <c r="CD126">
        <v>85</v>
      </c>
      <c r="CE126">
        <v>103</v>
      </c>
      <c r="CF126">
        <v>48</v>
      </c>
      <c r="CG126">
        <v>108</v>
      </c>
      <c r="CH126">
        <v>113</v>
      </c>
      <c r="CI126">
        <v>121</v>
      </c>
      <c r="CJ126">
        <v>117</v>
      </c>
      <c r="CK126">
        <v>61</v>
      </c>
      <c r="CL126">
        <v>70</v>
      </c>
      <c r="CM126">
        <v>83</v>
      </c>
      <c r="CN126">
        <v>65</v>
      </c>
      <c r="CO126">
        <v>87</v>
      </c>
      <c r="CP126">
        <v>37</v>
      </c>
      <c r="CQ126">
        <v>44</v>
      </c>
      <c r="CR126">
        <v>49</v>
      </c>
      <c r="CS126">
        <v>49</v>
      </c>
      <c r="CT126">
        <v>63</v>
      </c>
      <c r="CU126">
        <v>86</v>
      </c>
      <c r="CV126">
        <v>61</v>
      </c>
      <c r="CW126">
        <v>48</v>
      </c>
      <c r="CX126">
        <v>110</v>
      </c>
      <c r="CY126">
        <v>110</v>
      </c>
      <c r="CZ126">
        <v>46</v>
      </c>
      <c r="DA126">
        <v>122</v>
      </c>
      <c r="DB126">
        <v>93</v>
      </c>
      <c r="DC126">
        <v>106</v>
      </c>
      <c r="DD126">
        <v>101</v>
      </c>
      <c r="DE126">
        <v>87</v>
      </c>
      <c r="DF126">
        <v>87</v>
      </c>
      <c r="DG126">
        <v>123</v>
      </c>
      <c r="DH126">
        <v>110</v>
      </c>
      <c r="DI126">
        <v>87</v>
      </c>
      <c r="DJ126">
        <v>63</v>
      </c>
      <c r="DK126">
        <v>60</v>
      </c>
      <c r="DL126">
        <v>85</v>
      </c>
      <c r="DM126">
        <v>83</v>
      </c>
      <c r="DN126">
        <v>60</v>
      </c>
      <c r="DO126">
        <v>120</v>
      </c>
      <c r="DP126">
        <v>121</v>
      </c>
      <c r="DQ126">
        <v>86</v>
      </c>
      <c r="DR126">
        <v>101</v>
      </c>
      <c r="DS126">
        <v>92</v>
      </c>
      <c r="DT126">
        <v>123</v>
      </c>
      <c r="DU126">
        <v>124</v>
      </c>
      <c r="DV126">
        <v>119</v>
      </c>
      <c r="DW126">
        <v>119</v>
      </c>
      <c r="DX126">
        <v>121</v>
      </c>
      <c r="DY126">
        <v>101</v>
      </c>
      <c r="DZ126">
        <v>121</v>
      </c>
      <c r="EA126">
        <v>114</v>
      </c>
      <c r="EB126">
        <v>86</v>
      </c>
      <c r="EC126">
        <v>119</v>
      </c>
      <c r="ED126">
        <v>119</v>
      </c>
      <c r="EE126">
        <v>119</v>
      </c>
      <c r="EF126">
        <v>86</v>
      </c>
      <c r="EG126">
        <v>86</v>
      </c>
      <c r="EH126">
        <v>119</v>
      </c>
    </row>
    <row r="127" spans="1:138" x14ac:dyDescent="0.2">
      <c r="A127">
        <v>66</v>
      </c>
      <c r="B127">
        <v>80</v>
      </c>
      <c r="C127">
        <v>105</v>
      </c>
      <c r="D127">
        <v>70</v>
      </c>
      <c r="E127">
        <v>70</v>
      </c>
      <c r="F127">
        <v>65</v>
      </c>
      <c r="G127">
        <v>70</v>
      </c>
      <c r="H127">
        <v>83</v>
      </c>
      <c r="I127">
        <v>46</v>
      </c>
      <c r="J127">
        <v>88</v>
      </c>
      <c r="K127">
        <v>101</v>
      </c>
      <c r="L127">
        <v>99</v>
      </c>
      <c r="M127">
        <v>99</v>
      </c>
      <c r="N127">
        <v>85</v>
      </c>
      <c r="O127">
        <v>85</v>
      </c>
      <c r="P127">
        <v>80</v>
      </c>
      <c r="Q127">
        <v>99</v>
      </c>
      <c r="R127">
        <v>66</v>
      </c>
      <c r="S127">
        <v>99</v>
      </c>
      <c r="T127">
        <v>80</v>
      </c>
      <c r="U127">
        <v>85</v>
      </c>
      <c r="V127">
        <v>46</v>
      </c>
      <c r="W127">
        <v>46</v>
      </c>
      <c r="X127">
        <v>85</v>
      </c>
      <c r="Y127">
        <v>65</v>
      </c>
      <c r="Z127">
        <v>66</v>
      </c>
      <c r="AA127">
        <v>80</v>
      </c>
      <c r="AB127">
        <v>112</v>
      </c>
      <c r="AC127">
        <v>76</v>
      </c>
      <c r="AD127">
        <v>88</v>
      </c>
      <c r="AE127">
        <v>83</v>
      </c>
      <c r="AF127">
        <v>113</v>
      </c>
      <c r="AG127">
        <v>65</v>
      </c>
      <c r="AH127">
        <v>122</v>
      </c>
      <c r="AI127">
        <v>122</v>
      </c>
      <c r="AJ127">
        <v>70</v>
      </c>
      <c r="AK127">
        <v>70</v>
      </c>
      <c r="AL127">
        <v>86</v>
      </c>
      <c r="AM127">
        <v>86</v>
      </c>
      <c r="AN127">
        <v>85</v>
      </c>
      <c r="AO127">
        <v>48</v>
      </c>
      <c r="AP127">
        <v>108</v>
      </c>
      <c r="AQ127">
        <v>113</v>
      </c>
      <c r="AR127">
        <v>113</v>
      </c>
      <c r="AS127">
        <v>86</v>
      </c>
      <c r="AT127">
        <v>65</v>
      </c>
      <c r="AU127">
        <v>106</v>
      </c>
      <c r="AV127">
        <v>123</v>
      </c>
      <c r="AW127">
        <v>101</v>
      </c>
      <c r="AX127">
        <v>44</v>
      </c>
      <c r="AY127">
        <v>108</v>
      </c>
      <c r="AZ127">
        <v>122</v>
      </c>
      <c r="BA127">
        <v>46</v>
      </c>
      <c r="BB127">
        <v>46</v>
      </c>
      <c r="BC127">
        <v>97</v>
      </c>
      <c r="BD127">
        <v>93</v>
      </c>
      <c r="BE127">
        <v>93</v>
      </c>
      <c r="BF127">
        <v>10</v>
      </c>
      <c r="BG127">
        <v>93</v>
      </c>
      <c r="BH127">
        <v>76</v>
      </c>
      <c r="BI127">
        <v>119</v>
      </c>
      <c r="BJ127">
        <v>101</v>
      </c>
      <c r="BK127">
        <v>65</v>
      </c>
      <c r="BL127">
        <v>86</v>
      </c>
      <c r="BM127">
        <v>44</v>
      </c>
      <c r="BN127">
        <v>67</v>
      </c>
      <c r="BO127">
        <v>63</v>
      </c>
      <c r="BP127">
        <v>86</v>
      </c>
      <c r="BQ127">
        <v>120</v>
      </c>
      <c r="BR127">
        <v>112</v>
      </c>
      <c r="BS127">
        <v>63</v>
      </c>
      <c r="BT127">
        <v>92</v>
      </c>
      <c r="BU127">
        <v>85</v>
      </c>
      <c r="BV127">
        <v>122</v>
      </c>
      <c r="BW127">
        <v>37</v>
      </c>
      <c r="BX127">
        <v>37</v>
      </c>
      <c r="BY127">
        <v>123</v>
      </c>
      <c r="BZ127">
        <v>110</v>
      </c>
      <c r="CA127">
        <v>46</v>
      </c>
      <c r="CB127">
        <v>92</v>
      </c>
      <c r="CC127">
        <v>63</v>
      </c>
      <c r="CD127">
        <v>97</v>
      </c>
      <c r="CE127">
        <v>70</v>
      </c>
      <c r="CF127">
        <v>67</v>
      </c>
      <c r="CG127">
        <v>60</v>
      </c>
      <c r="CH127">
        <v>114</v>
      </c>
      <c r="CI127">
        <v>98</v>
      </c>
      <c r="CJ127">
        <v>86</v>
      </c>
      <c r="CK127">
        <v>87</v>
      </c>
      <c r="CL127">
        <v>46</v>
      </c>
      <c r="CM127">
        <v>10</v>
      </c>
      <c r="CN127">
        <v>93</v>
      </c>
      <c r="CO127">
        <v>121</v>
      </c>
      <c r="CP127">
        <v>110</v>
      </c>
      <c r="CQ127">
        <v>101</v>
      </c>
      <c r="CR127">
        <v>83</v>
      </c>
      <c r="CS127">
        <v>83</v>
      </c>
      <c r="CT127">
        <v>101</v>
      </c>
      <c r="CU127">
        <v>125</v>
      </c>
      <c r="CV127">
        <v>87</v>
      </c>
      <c r="CW127">
        <v>67</v>
      </c>
      <c r="CX127">
        <v>120</v>
      </c>
      <c r="CY127">
        <v>120</v>
      </c>
      <c r="CZ127">
        <v>92</v>
      </c>
      <c r="DA127">
        <v>92</v>
      </c>
      <c r="DB127">
        <v>44</v>
      </c>
      <c r="DC127">
        <v>119</v>
      </c>
      <c r="DD127">
        <v>98</v>
      </c>
      <c r="DE127">
        <v>121</v>
      </c>
      <c r="DF127">
        <v>121</v>
      </c>
      <c r="DG127">
        <v>119</v>
      </c>
      <c r="DH127">
        <v>120</v>
      </c>
      <c r="DI127">
        <v>121</v>
      </c>
      <c r="DJ127">
        <v>121</v>
      </c>
      <c r="DK127">
        <v>119</v>
      </c>
      <c r="DL127">
        <v>10</v>
      </c>
      <c r="DM127">
        <v>93</v>
      </c>
      <c r="DN127">
        <v>119</v>
      </c>
      <c r="DO127">
        <v>125</v>
      </c>
      <c r="DP127">
        <v>98</v>
      </c>
      <c r="DQ127">
        <v>98</v>
      </c>
      <c r="DR127">
        <v>120</v>
      </c>
      <c r="DS127">
        <v>123</v>
      </c>
      <c r="DT127">
        <v>126</v>
      </c>
      <c r="DU127">
        <v>119</v>
      </c>
      <c r="DV127">
        <v>125</v>
      </c>
      <c r="DW127">
        <v>125</v>
      </c>
      <c r="DX127">
        <v>98</v>
      </c>
      <c r="DY127">
        <v>120</v>
      </c>
      <c r="DZ127">
        <v>98</v>
      </c>
      <c r="EA127">
        <v>86</v>
      </c>
      <c r="EB127">
        <v>98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</row>
    <row r="128" spans="1:138" x14ac:dyDescent="0.2">
      <c r="A128">
        <v>80</v>
      </c>
      <c r="B128">
        <v>80</v>
      </c>
      <c r="C128">
        <v>66</v>
      </c>
      <c r="D128">
        <v>70</v>
      </c>
      <c r="E128">
        <v>99</v>
      </c>
      <c r="F128">
        <v>65</v>
      </c>
      <c r="G128">
        <v>99</v>
      </c>
      <c r="H128">
        <v>85</v>
      </c>
      <c r="I128">
        <v>46</v>
      </c>
      <c r="J128">
        <v>65</v>
      </c>
      <c r="K128">
        <v>101</v>
      </c>
      <c r="L128">
        <v>88</v>
      </c>
      <c r="M128">
        <v>88</v>
      </c>
      <c r="N128">
        <v>85</v>
      </c>
      <c r="O128">
        <v>85</v>
      </c>
      <c r="P128">
        <v>70</v>
      </c>
      <c r="Q128">
        <v>99</v>
      </c>
      <c r="R128">
        <v>66</v>
      </c>
      <c r="S128">
        <v>99</v>
      </c>
      <c r="T128">
        <v>70</v>
      </c>
      <c r="U128">
        <v>85</v>
      </c>
      <c r="V128">
        <v>122</v>
      </c>
      <c r="W128">
        <v>46</v>
      </c>
      <c r="X128">
        <v>85</v>
      </c>
      <c r="Y128">
        <v>83</v>
      </c>
      <c r="Z128">
        <v>80</v>
      </c>
      <c r="AA128">
        <v>70</v>
      </c>
      <c r="AB128">
        <v>92</v>
      </c>
      <c r="AC128">
        <v>93</v>
      </c>
      <c r="AD128">
        <v>65</v>
      </c>
      <c r="AE128">
        <v>83</v>
      </c>
      <c r="AF128">
        <v>108</v>
      </c>
      <c r="AG128">
        <v>65</v>
      </c>
      <c r="AH128">
        <v>76</v>
      </c>
      <c r="AI128">
        <v>122</v>
      </c>
      <c r="AJ128">
        <v>70</v>
      </c>
      <c r="AK128">
        <v>70</v>
      </c>
      <c r="AL128">
        <v>86</v>
      </c>
      <c r="AM128">
        <v>86</v>
      </c>
      <c r="AN128">
        <v>46</v>
      </c>
      <c r="AO128">
        <v>113</v>
      </c>
      <c r="AP128">
        <v>112</v>
      </c>
      <c r="AQ128">
        <v>113</v>
      </c>
      <c r="AR128">
        <v>112</v>
      </c>
      <c r="AS128">
        <v>86</v>
      </c>
      <c r="AT128">
        <v>65</v>
      </c>
      <c r="AU128">
        <v>123</v>
      </c>
      <c r="AV128">
        <v>123</v>
      </c>
      <c r="AW128">
        <v>121</v>
      </c>
      <c r="AX128">
        <v>63</v>
      </c>
      <c r="AY128">
        <v>112</v>
      </c>
      <c r="AZ128">
        <v>76</v>
      </c>
      <c r="BA128">
        <v>122</v>
      </c>
      <c r="BB128">
        <v>46</v>
      </c>
      <c r="BC128">
        <v>48</v>
      </c>
      <c r="BD128">
        <v>93</v>
      </c>
      <c r="BE128">
        <v>10</v>
      </c>
      <c r="BF128">
        <v>10</v>
      </c>
      <c r="BG128">
        <v>93</v>
      </c>
      <c r="BH128">
        <v>93</v>
      </c>
      <c r="BI128">
        <v>119</v>
      </c>
      <c r="BJ128">
        <v>101</v>
      </c>
      <c r="BK128">
        <v>83</v>
      </c>
      <c r="BL128">
        <v>86</v>
      </c>
      <c r="BM128">
        <v>44</v>
      </c>
      <c r="BN128">
        <v>67</v>
      </c>
      <c r="BO128">
        <v>63</v>
      </c>
      <c r="BP128">
        <v>119</v>
      </c>
      <c r="BQ128">
        <v>98</v>
      </c>
      <c r="BR128">
        <v>92</v>
      </c>
      <c r="BS128">
        <v>87</v>
      </c>
      <c r="BT128">
        <v>37</v>
      </c>
      <c r="BU128">
        <v>85</v>
      </c>
      <c r="BV128">
        <v>122</v>
      </c>
      <c r="BW128">
        <v>44</v>
      </c>
      <c r="BX128">
        <v>44</v>
      </c>
      <c r="BY128">
        <v>110</v>
      </c>
      <c r="BZ128">
        <v>101</v>
      </c>
      <c r="CA128">
        <v>46</v>
      </c>
      <c r="CB128">
        <v>92</v>
      </c>
      <c r="CC128">
        <v>87</v>
      </c>
      <c r="CD128">
        <v>113</v>
      </c>
      <c r="CE128">
        <v>99</v>
      </c>
      <c r="CF128">
        <v>114</v>
      </c>
      <c r="CG128">
        <v>106</v>
      </c>
      <c r="CH128">
        <v>60</v>
      </c>
      <c r="CI128">
        <v>98</v>
      </c>
      <c r="CJ128">
        <v>86</v>
      </c>
      <c r="CK128">
        <v>67</v>
      </c>
      <c r="CL128">
        <v>46</v>
      </c>
      <c r="CM128">
        <v>61</v>
      </c>
      <c r="CN128">
        <v>93</v>
      </c>
      <c r="CO128">
        <v>86</v>
      </c>
      <c r="CP128">
        <v>101</v>
      </c>
      <c r="CQ128">
        <v>101</v>
      </c>
      <c r="CR128">
        <v>85</v>
      </c>
      <c r="CS128">
        <v>83</v>
      </c>
      <c r="CT128">
        <v>121</v>
      </c>
      <c r="CU128">
        <v>125</v>
      </c>
      <c r="CV128">
        <v>67</v>
      </c>
      <c r="CW128">
        <v>117</v>
      </c>
      <c r="CX128">
        <v>120</v>
      </c>
      <c r="CY128">
        <v>120</v>
      </c>
      <c r="CZ128">
        <v>92</v>
      </c>
      <c r="DA128">
        <v>37</v>
      </c>
      <c r="DB128">
        <v>63</v>
      </c>
      <c r="DC128">
        <v>119</v>
      </c>
      <c r="DD128">
        <v>98</v>
      </c>
      <c r="DE128">
        <v>121</v>
      </c>
      <c r="DF128">
        <v>86</v>
      </c>
      <c r="DG128">
        <v>120</v>
      </c>
      <c r="DH128">
        <v>120</v>
      </c>
      <c r="DI128">
        <v>121</v>
      </c>
      <c r="DJ128">
        <v>121</v>
      </c>
      <c r="DK128">
        <v>119</v>
      </c>
      <c r="DL128">
        <v>97</v>
      </c>
      <c r="DM128">
        <v>10</v>
      </c>
      <c r="DN128">
        <v>119</v>
      </c>
      <c r="DO128">
        <v>118</v>
      </c>
      <c r="DP128">
        <v>98</v>
      </c>
      <c r="DQ128">
        <v>125</v>
      </c>
      <c r="DR128">
        <v>120</v>
      </c>
      <c r="DS128">
        <v>110</v>
      </c>
      <c r="DT128">
        <v>120</v>
      </c>
      <c r="DU128">
        <v>119</v>
      </c>
      <c r="DV128">
        <v>125</v>
      </c>
      <c r="DW128">
        <v>126</v>
      </c>
      <c r="DX128">
        <v>98</v>
      </c>
      <c r="DY128">
        <v>98</v>
      </c>
      <c r="DZ128">
        <v>98</v>
      </c>
      <c r="EA128">
        <v>119</v>
      </c>
      <c r="EB128">
        <v>125</v>
      </c>
      <c r="EC128">
        <v>125</v>
      </c>
      <c r="ED128">
        <v>125</v>
      </c>
      <c r="EE128">
        <v>125</v>
      </c>
      <c r="EF128">
        <v>125</v>
      </c>
      <c r="EG128">
        <v>125</v>
      </c>
      <c r="EH128">
        <v>125</v>
      </c>
    </row>
    <row r="129" spans="1:138" x14ac:dyDescent="0.2">
      <c r="A129">
        <v>71</v>
      </c>
      <c r="B129">
        <v>71</v>
      </c>
      <c r="C129">
        <v>79</v>
      </c>
      <c r="D129">
        <v>74</v>
      </c>
      <c r="E129">
        <v>64</v>
      </c>
      <c r="F129">
        <v>66</v>
      </c>
      <c r="G129">
        <v>64</v>
      </c>
      <c r="H129">
        <v>70</v>
      </c>
      <c r="I129">
        <v>65</v>
      </c>
      <c r="J129">
        <v>105</v>
      </c>
      <c r="K129">
        <v>67</v>
      </c>
      <c r="L129">
        <v>49</v>
      </c>
      <c r="M129">
        <v>105</v>
      </c>
      <c r="N129">
        <v>99</v>
      </c>
      <c r="O129">
        <v>99</v>
      </c>
      <c r="P129">
        <v>71</v>
      </c>
      <c r="Q129">
        <v>49</v>
      </c>
      <c r="R129">
        <v>79</v>
      </c>
      <c r="S129">
        <v>49</v>
      </c>
      <c r="T129">
        <v>71</v>
      </c>
      <c r="U129">
        <v>99</v>
      </c>
      <c r="V129">
        <v>83</v>
      </c>
      <c r="W129">
        <v>65</v>
      </c>
      <c r="X129">
        <v>99</v>
      </c>
      <c r="Y129">
        <v>80</v>
      </c>
      <c r="Z129">
        <v>79</v>
      </c>
      <c r="AA129">
        <v>74</v>
      </c>
      <c r="AB129">
        <v>93</v>
      </c>
      <c r="AC129">
        <v>85</v>
      </c>
      <c r="AD129">
        <v>66</v>
      </c>
      <c r="AE129">
        <v>70</v>
      </c>
      <c r="AF129">
        <v>76</v>
      </c>
      <c r="AG129">
        <v>66</v>
      </c>
      <c r="AH129">
        <v>85</v>
      </c>
      <c r="AI129">
        <v>83</v>
      </c>
      <c r="AJ129">
        <v>74</v>
      </c>
      <c r="AK129">
        <v>74</v>
      </c>
      <c r="AL129">
        <v>38</v>
      </c>
      <c r="AM129">
        <v>110</v>
      </c>
      <c r="AN129">
        <v>88</v>
      </c>
      <c r="AO129">
        <v>122</v>
      </c>
      <c r="AP129">
        <v>93</v>
      </c>
      <c r="AQ129">
        <v>76</v>
      </c>
      <c r="AR129">
        <v>93</v>
      </c>
      <c r="AS129">
        <v>123</v>
      </c>
      <c r="AT129">
        <v>80</v>
      </c>
      <c r="AU129">
        <v>63</v>
      </c>
      <c r="AV129">
        <v>87</v>
      </c>
      <c r="AW129">
        <v>114</v>
      </c>
      <c r="AX129">
        <v>97</v>
      </c>
      <c r="AY129">
        <v>93</v>
      </c>
      <c r="AZ129">
        <v>85</v>
      </c>
      <c r="BA129">
        <v>83</v>
      </c>
      <c r="BB129">
        <v>65</v>
      </c>
      <c r="BC129">
        <v>122</v>
      </c>
      <c r="BD129">
        <v>46</v>
      </c>
      <c r="BE129">
        <v>46</v>
      </c>
      <c r="BF129">
        <v>46</v>
      </c>
      <c r="BG129">
        <v>85</v>
      </c>
      <c r="BH129">
        <v>85</v>
      </c>
      <c r="BI129">
        <v>121</v>
      </c>
      <c r="BJ129">
        <v>67</v>
      </c>
      <c r="BK129">
        <v>80</v>
      </c>
      <c r="BL129">
        <v>123</v>
      </c>
      <c r="BM129">
        <v>97</v>
      </c>
      <c r="BN129">
        <v>92</v>
      </c>
      <c r="BO129">
        <v>113</v>
      </c>
      <c r="BP129">
        <v>101</v>
      </c>
      <c r="BQ129">
        <v>86</v>
      </c>
      <c r="BR129">
        <v>93</v>
      </c>
      <c r="BS129">
        <v>108</v>
      </c>
      <c r="BT129">
        <v>10</v>
      </c>
      <c r="BU129">
        <v>99</v>
      </c>
      <c r="BV129">
        <v>83</v>
      </c>
      <c r="BW129">
        <v>61</v>
      </c>
      <c r="BX129">
        <v>97</v>
      </c>
      <c r="BY129">
        <v>87</v>
      </c>
      <c r="BZ129">
        <v>87</v>
      </c>
      <c r="CA129">
        <v>65</v>
      </c>
      <c r="CB129">
        <v>10</v>
      </c>
      <c r="CC129">
        <v>113</v>
      </c>
      <c r="CD129">
        <v>122</v>
      </c>
      <c r="CE129">
        <v>64</v>
      </c>
      <c r="CF129">
        <v>37</v>
      </c>
      <c r="CG129">
        <v>63</v>
      </c>
      <c r="CH129">
        <v>44</v>
      </c>
      <c r="CI129">
        <v>86</v>
      </c>
      <c r="CJ129">
        <v>101</v>
      </c>
      <c r="CK129">
        <v>92</v>
      </c>
      <c r="CL129">
        <v>65</v>
      </c>
      <c r="CM129">
        <v>46</v>
      </c>
      <c r="CN129">
        <v>85</v>
      </c>
      <c r="CO129">
        <v>106</v>
      </c>
      <c r="CP129">
        <v>67</v>
      </c>
      <c r="CQ129">
        <v>67</v>
      </c>
      <c r="CR129">
        <v>70</v>
      </c>
      <c r="CS129">
        <v>70</v>
      </c>
      <c r="CT129">
        <v>117</v>
      </c>
      <c r="CU129">
        <v>120</v>
      </c>
      <c r="CV129">
        <v>92</v>
      </c>
      <c r="CW129">
        <v>37</v>
      </c>
      <c r="CX129">
        <v>131</v>
      </c>
      <c r="CY129">
        <v>86</v>
      </c>
      <c r="CZ129">
        <v>93</v>
      </c>
      <c r="DA129">
        <v>10</v>
      </c>
      <c r="DB129">
        <v>48</v>
      </c>
      <c r="DC129">
        <v>121</v>
      </c>
      <c r="DD129">
        <v>86</v>
      </c>
      <c r="DE129">
        <v>60</v>
      </c>
      <c r="DF129">
        <v>106</v>
      </c>
      <c r="DG129">
        <v>121</v>
      </c>
      <c r="DH129">
        <v>121</v>
      </c>
      <c r="DI129">
        <v>60</v>
      </c>
      <c r="DJ129">
        <v>114</v>
      </c>
      <c r="DK129">
        <v>101</v>
      </c>
      <c r="DL129">
        <v>46</v>
      </c>
      <c r="DM129">
        <v>46</v>
      </c>
      <c r="DN129">
        <v>101</v>
      </c>
      <c r="DO129">
        <v>98</v>
      </c>
      <c r="DP129">
        <v>119</v>
      </c>
      <c r="DQ129">
        <v>119</v>
      </c>
      <c r="DR129">
        <v>86</v>
      </c>
      <c r="DS129">
        <v>87</v>
      </c>
      <c r="DT129">
        <v>121</v>
      </c>
      <c r="DU129">
        <v>121</v>
      </c>
      <c r="DV129">
        <v>98</v>
      </c>
      <c r="DW129">
        <v>98</v>
      </c>
      <c r="DX129">
        <v>127</v>
      </c>
      <c r="DY129">
        <v>86</v>
      </c>
      <c r="DZ129">
        <v>86</v>
      </c>
      <c r="EA129">
        <v>101</v>
      </c>
      <c r="EB129">
        <v>120</v>
      </c>
      <c r="EC129">
        <v>98</v>
      </c>
      <c r="ED129">
        <v>98</v>
      </c>
      <c r="EE129">
        <v>98</v>
      </c>
      <c r="EF129">
        <v>120</v>
      </c>
      <c r="EG129">
        <v>120</v>
      </c>
      <c r="EH129">
        <v>120</v>
      </c>
    </row>
    <row r="130" spans="1:138" x14ac:dyDescent="0.2">
      <c r="A130">
        <v>103</v>
      </c>
      <c r="B130">
        <v>79</v>
      </c>
      <c r="C130">
        <v>69</v>
      </c>
      <c r="D130">
        <v>79</v>
      </c>
      <c r="E130">
        <v>71</v>
      </c>
      <c r="F130">
        <v>49</v>
      </c>
      <c r="G130">
        <v>71</v>
      </c>
      <c r="H130">
        <v>80</v>
      </c>
      <c r="I130">
        <v>88</v>
      </c>
      <c r="J130">
        <v>64</v>
      </c>
      <c r="K130">
        <v>87</v>
      </c>
      <c r="L130">
        <v>74</v>
      </c>
      <c r="M130">
        <v>64</v>
      </c>
      <c r="N130">
        <v>80</v>
      </c>
      <c r="O130">
        <v>80</v>
      </c>
      <c r="P130">
        <v>79</v>
      </c>
      <c r="Q130">
        <v>74</v>
      </c>
      <c r="R130">
        <v>27</v>
      </c>
      <c r="S130">
        <v>74</v>
      </c>
      <c r="T130">
        <v>79</v>
      </c>
      <c r="U130">
        <v>70</v>
      </c>
      <c r="V130">
        <v>65</v>
      </c>
      <c r="W130">
        <v>99</v>
      </c>
      <c r="X130">
        <v>70</v>
      </c>
      <c r="Y130">
        <v>66</v>
      </c>
      <c r="Z130">
        <v>103</v>
      </c>
      <c r="AA130">
        <v>79</v>
      </c>
      <c r="AB130">
        <v>76</v>
      </c>
      <c r="AC130">
        <v>83</v>
      </c>
      <c r="AD130">
        <v>49</v>
      </c>
      <c r="AE130">
        <v>66</v>
      </c>
      <c r="AF130">
        <v>122</v>
      </c>
      <c r="AG130">
        <v>49</v>
      </c>
      <c r="AH130">
        <v>65</v>
      </c>
      <c r="AI130">
        <v>65</v>
      </c>
      <c r="AJ130">
        <v>71</v>
      </c>
      <c r="AK130">
        <v>71</v>
      </c>
      <c r="AL130">
        <v>114</v>
      </c>
      <c r="AM130">
        <v>106</v>
      </c>
      <c r="AN130">
        <v>99</v>
      </c>
      <c r="AO130">
        <v>46</v>
      </c>
      <c r="AP130">
        <v>122</v>
      </c>
      <c r="AQ130">
        <v>46</v>
      </c>
      <c r="AR130">
        <v>122</v>
      </c>
      <c r="AS130">
        <v>60</v>
      </c>
      <c r="AT130">
        <v>105</v>
      </c>
      <c r="AU130">
        <v>44</v>
      </c>
      <c r="AV130">
        <v>44</v>
      </c>
      <c r="AW130">
        <v>67</v>
      </c>
      <c r="AX130">
        <v>10</v>
      </c>
      <c r="AY130">
        <v>122</v>
      </c>
      <c r="AZ130">
        <v>83</v>
      </c>
      <c r="BA130">
        <v>65</v>
      </c>
      <c r="BB130">
        <v>88</v>
      </c>
      <c r="BC130">
        <v>46</v>
      </c>
      <c r="BD130">
        <v>85</v>
      </c>
      <c r="BE130">
        <v>85</v>
      </c>
      <c r="BF130">
        <v>85</v>
      </c>
      <c r="BG130">
        <v>85</v>
      </c>
      <c r="BH130">
        <v>83</v>
      </c>
      <c r="BI130">
        <v>101</v>
      </c>
      <c r="BJ130">
        <v>87</v>
      </c>
      <c r="BK130">
        <v>105</v>
      </c>
      <c r="BL130">
        <v>60</v>
      </c>
      <c r="BM130">
        <v>10</v>
      </c>
      <c r="BN130">
        <v>112</v>
      </c>
      <c r="BO130">
        <v>97</v>
      </c>
      <c r="BP130">
        <v>123</v>
      </c>
      <c r="BQ130">
        <v>121</v>
      </c>
      <c r="BR130">
        <v>122</v>
      </c>
      <c r="BS130">
        <v>97</v>
      </c>
      <c r="BT130">
        <v>93</v>
      </c>
      <c r="BU130">
        <v>70</v>
      </c>
      <c r="BV130">
        <v>65</v>
      </c>
      <c r="BW130">
        <v>93</v>
      </c>
      <c r="BX130">
        <v>93</v>
      </c>
      <c r="BY130">
        <v>63</v>
      </c>
      <c r="BZ130">
        <v>63</v>
      </c>
      <c r="CA130">
        <v>88</v>
      </c>
      <c r="CB130">
        <v>93</v>
      </c>
      <c r="CC130">
        <v>97</v>
      </c>
      <c r="CD130">
        <v>46</v>
      </c>
      <c r="CE130">
        <v>71</v>
      </c>
      <c r="CF130">
        <v>92</v>
      </c>
      <c r="CG130">
        <v>37</v>
      </c>
      <c r="CH130">
        <v>92</v>
      </c>
      <c r="CI130">
        <v>86</v>
      </c>
      <c r="CJ130">
        <v>123</v>
      </c>
      <c r="CK130">
        <v>113</v>
      </c>
      <c r="CL130">
        <v>99</v>
      </c>
      <c r="CM130">
        <v>85</v>
      </c>
      <c r="CN130">
        <v>83</v>
      </c>
      <c r="CO130">
        <v>117</v>
      </c>
      <c r="CP130">
        <v>63</v>
      </c>
      <c r="CQ130">
        <v>87</v>
      </c>
      <c r="CR130">
        <v>80</v>
      </c>
      <c r="CS130">
        <v>66</v>
      </c>
      <c r="CT130">
        <v>87</v>
      </c>
      <c r="CU130">
        <v>119</v>
      </c>
      <c r="CV130">
        <v>113</v>
      </c>
      <c r="CW130">
        <v>112</v>
      </c>
      <c r="CX130">
        <v>121</v>
      </c>
      <c r="CY130">
        <v>121</v>
      </c>
      <c r="CZ130">
        <v>76</v>
      </c>
      <c r="DA130">
        <v>93</v>
      </c>
      <c r="DB130">
        <v>10</v>
      </c>
      <c r="DC130">
        <v>101</v>
      </c>
      <c r="DD130">
        <v>86</v>
      </c>
      <c r="DE130">
        <v>67</v>
      </c>
      <c r="DF130">
        <v>114</v>
      </c>
      <c r="DG130">
        <v>101</v>
      </c>
      <c r="DH130">
        <v>101</v>
      </c>
      <c r="DI130">
        <v>67</v>
      </c>
      <c r="DJ130">
        <v>67</v>
      </c>
      <c r="DK130">
        <v>110</v>
      </c>
      <c r="DL130">
        <v>46</v>
      </c>
      <c r="DM130">
        <v>85</v>
      </c>
      <c r="DN130">
        <v>110</v>
      </c>
      <c r="DO130">
        <v>98</v>
      </c>
      <c r="DP130">
        <v>86</v>
      </c>
      <c r="DQ130">
        <v>119</v>
      </c>
      <c r="DR130">
        <v>129</v>
      </c>
      <c r="DS130">
        <v>63</v>
      </c>
      <c r="DT130">
        <v>101</v>
      </c>
      <c r="DU130">
        <v>101</v>
      </c>
      <c r="DV130">
        <v>120</v>
      </c>
      <c r="DW130">
        <v>98</v>
      </c>
      <c r="DX130">
        <v>86</v>
      </c>
      <c r="DY130">
        <v>128</v>
      </c>
      <c r="DZ130">
        <v>86</v>
      </c>
      <c r="EA130">
        <v>123</v>
      </c>
      <c r="EB130">
        <v>119</v>
      </c>
      <c r="EC130">
        <v>120</v>
      </c>
      <c r="ED130">
        <v>120</v>
      </c>
      <c r="EE130">
        <v>120</v>
      </c>
      <c r="EF130">
        <v>119</v>
      </c>
      <c r="EG130">
        <v>119</v>
      </c>
      <c r="EH130">
        <v>120</v>
      </c>
    </row>
    <row r="131" spans="1:138" x14ac:dyDescent="0.2">
      <c r="A131">
        <v>79</v>
      </c>
      <c r="B131">
        <v>71</v>
      </c>
      <c r="C131">
        <v>79</v>
      </c>
      <c r="D131">
        <v>74</v>
      </c>
      <c r="E131">
        <v>64</v>
      </c>
      <c r="F131">
        <v>66</v>
      </c>
      <c r="G131">
        <v>74</v>
      </c>
      <c r="H131">
        <v>70</v>
      </c>
      <c r="I131">
        <v>65</v>
      </c>
      <c r="J131">
        <v>105</v>
      </c>
      <c r="K131">
        <v>67</v>
      </c>
      <c r="L131">
        <v>49</v>
      </c>
      <c r="M131">
        <v>49</v>
      </c>
      <c r="N131">
        <v>70</v>
      </c>
      <c r="O131">
        <v>70</v>
      </c>
      <c r="P131">
        <v>71</v>
      </c>
      <c r="Q131">
        <v>64</v>
      </c>
      <c r="R131">
        <v>79</v>
      </c>
      <c r="S131">
        <v>49</v>
      </c>
      <c r="T131">
        <v>71</v>
      </c>
      <c r="U131">
        <v>99</v>
      </c>
      <c r="V131">
        <v>65</v>
      </c>
      <c r="W131">
        <v>88</v>
      </c>
      <c r="X131">
        <v>99</v>
      </c>
      <c r="Y131">
        <v>80</v>
      </c>
      <c r="Z131">
        <v>79</v>
      </c>
      <c r="AA131">
        <v>71</v>
      </c>
      <c r="AB131">
        <v>93</v>
      </c>
      <c r="AC131">
        <v>85</v>
      </c>
      <c r="AD131">
        <v>105</v>
      </c>
      <c r="AE131">
        <v>80</v>
      </c>
      <c r="AF131">
        <v>76</v>
      </c>
      <c r="AG131">
        <v>66</v>
      </c>
      <c r="AH131">
        <v>83</v>
      </c>
      <c r="AI131">
        <v>83</v>
      </c>
      <c r="AJ131">
        <v>74</v>
      </c>
      <c r="AK131">
        <v>74</v>
      </c>
      <c r="AL131">
        <v>106</v>
      </c>
      <c r="AM131">
        <v>110</v>
      </c>
      <c r="AN131">
        <v>88</v>
      </c>
      <c r="AO131">
        <v>122</v>
      </c>
      <c r="AP131">
        <v>93</v>
      </c>
      <c r="AQ131">
        <v>122</v>
      </c>
      <c r="AR131">
        <v>76</v>
      </c>
      <c r="AS131">
        <v>123</v>
      </c>
      <c r="AT131">
        <v>66</v>
      </c>
      <c r="AU131">
        <v>63</v>
      </c>
      <c r="AV131">
        <v>63</v>
      </c>
      <c r="AW131">
        <v>117</v>
      </c>
      <c r="AX131">
        <v>97</v>
      </c>
      <c r="AY131">
        <v>76</v>
      </c>
      <c r="AZ131">
        <v>85</v>
      </c>
      <c r="BA131">
        <v>83</v>
      </c>
      <c r="BB131">
        <v>65</v>
      </c>
      <c r="BC131">
        <v>122</v>
      </c>
      <c r="BD131">
        <v>85</v>
      </c>
      <c r="BE131">
        <v>46</v>
      </c>
      <c r="BF131">
        <v>46</v>
      </c>
      <c r="BG131">
        <v>85</v>
      </c>
      <c r="BH131">
        <v>85</v>
      </c>
      <c r="BI131">
        <v>101</v>
      </c>
      <c r="BJ131">
        <v>67</v>
      </c>
      <c r="BK131">
        <v>80</v>
      </c>
      <c r="BL131">
        <v>123</v>
      </c>
      <c r="BM131">
        <v>97</v>
      </c>
      <c r="BN131">
        <v>92</v>
      </c>
      <c r="BO131">
        <v>113</v>
      </c>
      <c r="BP131">
        <v>101</v>
      </c>
      <c r="BQ131">
        <v>86</v>
      </c>
      <c r="BR131">
        <v>93</v>
      </c>
      <c r="BS131">
        <v>113</v>
      </c>
      <c r="BT131">
        <v>10</v>
      </c>
      <c r="BU131">
        <v>99</v>
      </c>
      <c r="BV131">
        <v>83</v>
      </c>
      <c r="BW131">
        <v>10</v>
      </c>
      <c r="BX131">
        <v>61</v>
      </c>
      <c r="BY131">
        <v>87</v>
      </c>
      <c r="BZ131">
        <v>87</v>
      </c>
      <c r="CA131">
        <v>65</v>
      </c>
      <c r="CB131">
        <v>93</v>
      </c>
      <c r="CC131">
        <v>113</v>
      </c>
      <c r="CD131">
        <v>122</v>
      </c>
      <c r="CE131">
        <v>64</v>
      </c>
      <c r="CF131">
        <v>37</v>
      </c>
      <c r="CG131">
        <v>44</v>
      </c>
      <c r="CH131">
        <v>44</v>
      </c>
      <c r="CI131">
        <v>86</v>
      </c>
      <c r="CJ131">
        <v>110</v>
      </c>
      <c r="CK131">
        <v>92</v>
      </c>
      <c r="CL131">
        <v>65</v>
      </c>
      <c r="CM131">
        <v>46</v>
      </c>
      <c r="CN131">
        <v>85</v>
      </c>
      <c r="CO131">
        <v>60</v>
      </c>
      <c r="CP131">
        <v>87</v>
      </c>
      <c r="CQ131">
        <v>67</v>
      </c>
      <c r="CR131">
        <v>70</v>
      </c>
      <c r="CS131">
        <v>70</v>
      </c>
      <c r="CT131">
        <v>67</v>
      </c>
      <c r="CU131">
        <v>120</v>
      </c>
      <c r="CV131">
        <v>112</v>
      </c>
      <c r="CW131">
        <v>92</v>
      </c>
      <c r="CX131">
        <v>121</v>
      </c>
      <c r="CY131">
        <v>86</v>
      </c>
      <c r="CZ131">
        <v>93</v>
      </c>
      <c r="DA131">
        <v>10</v>
      </c>
      <c r="DB131">
        <v>97</v>
      </c>
      <c r="DC131">
        <v>121</v>
      </c>
      <c r="DD131">
        <v>86</v>
      </c>
      <c r="DE131">
        <v>114</v>
      </c>
      <c r="DF131">
        <v>106</v>
      </c>
      <c r="DG131">
        <v>121</v>
      </c>
      <c r="DH131">
        <v>121</v>
      </c>
      <c r="DI131">
        <v>60</v>
      </c>
      <c r="DJ131">
        <v>114</v>
      </c>
      <c r="DK131">
        <v>101</v>
      </c>
      <c r="DL131">
        <v>46</v>
      </c>
      <c r="DM131">
        <v>46</v>
      </c>
      <c r="DN131">
        <v>101</v>
      </c>
      <c r="DO131">
        <v>98</v>
      </c>
      <c r="DP131">
        <v>119</v>
      </c>
      <c r="DQ131">
        <v>119</v>
      </c>
      <c r="DR131">
        <v>86</v>
      </c>
      <c r="DS131">
        <v>87</v>
      </c>
      <c r="DT131">
        <v>121</v>
      </c>
      <c r="DU131">
        <v>121</v>
      </c>
      <c r="DV131">
        <v>98</v>
      </c>
      <c r="DW131">
        <v>98</v>
      </c>
      <c r="DX131">
        <v>86</v>
      </c>
      <c r="DY131">
        <v>86</v>
      </c>
      <c r="DZ131">
        <v>129</v>
      </c>
      <c r="EA131">
        <v>101</v>
      </c>
      <c r="EB131">
        <v>119</v>
      </c>
      <c r="EC131">
        <v>98</v>
      </c>
      <c r="ED131">
        <v>120</v>
      </c>
      <c r="EE131">
        <v>98</v>
      </c>
      <c r="EF131">
        <v>120</v>
      </c>
      <c r="EG131">
        <v>120</v>
      </c>
      <c r="EH131">
        <v>120</v>
      </c>
    </row>
    <row r="132" spans="1:138" x14ac:dyDescent="0.2">
      <c r="A132">
        <v>42</v>
      </c>
      <c r="B132">
        <v>42</v>
      </c>
      <c r="C132">
        <v>40</v>
      </c>
      <c r="D132">
        <v>50</v>
      </c>
      <c r="E132">
        <v>41</v>
      </c>
      <c r="F132">
        <v>79</v>
      </c>
      <c r="G132">
        <v>41</v>
      </c>
      <c r="H132">
        <v>74</v>
      </c>
      <c r="I132">
        <v>66</v>
      </c>
      <c r="J132">
        <v>103</v>
      </c>
      <c r="K132">
        <v>92</v>
      </c>
      <c r="L132">
        <v>27</v>
      </c>
      <c r="M132">
        <v>103</v>
      </c>
      <c r="N132">
        <v>64</v>
      </c>
      <c r="O132">
        <v>64</v>
      </c>
      <c r="P132">
        <v>31</v>
      </c>
      <c r="Q132">
        <v>69</v>
      </c>
      <c r="R132">
        <v>40</v>
      </c>
      <c r="S132">
        <v>69</v>
      </c>
      <c r="T132">
        <v>31</v>
      </c>
      <c r="U132">
        <v>64</v>
      </c>
      <c r="V132">
        <v>80</v>
      </c>
      <c r="W132">
        <v>105</v>
      </c>
      <c r="X132">
        <v>49</v>
      </c>
      <c r="Y132">
        <v>71</v>
      </c>
      <c r="Z132">
        <v>42</v>
      </c>
      <c r="AA132">
        <v>31</v>
      </c>
      <c r="AB132">
        <v>85</v>
      </c>
      <c r="AC132">
        <v>99</v>
      </c>
      <c r="AD132">
        <v>79</v>
      </c>
      <c r="AE132">
        <v>71</v>
      </c>
      <c r="AF132">
        <v>85</v>
      </c>
      <c r="AG132">
        <v>79</v>
      </c>
      <c r="AH132">
        <v>70</v>
      </c>
      <c r="AI132">
        <v>70</v>
      </c>
      <c r="AJ132">
        <v>50</v>
      </c>
      <c r="AK132">
        <v>50</v>
      </c>
      <c r="AL132">
        <v>63</v>
      </c>
      <c r="AM132">
        <v>87</v>
      </c>
      <c r="AN132">
        <v>105</v>
      </c>
      <c r="AO132">
        <v>83</v>
      </c>
      <c r="AP132">
        <v>85</v>
      </c>
      <c r="AQ132">
        <v>85</v>
      </c>
      <c r="AR132">
        <v>85</v>
      </c>
      <c r="AS132">
        <v>63</v>
      </c>
      <c r="AT132">
        <v>79</v>
      </c>
      <c r="AU132">
        <v>113</v>
      </c>
      <c r="AV132">
        <v>113</v>
      </c>
      <c r="AW132">
        <v>37</v>
      </c>
      <c r="AX132">
        <v>122</v>
      </c>
      <c r="AY132">
        <v>85</v>
      </c>
      <c r="AZ132">
        <v>70</v>
      </c>
      <c r="BA132">
        <v>80</v>
      </c>
      <c r="BB132">
        <v>80</v>
      </c>
      <c r="BC132">
        <v>83</v>
      </c>
      <c r="BD132">
        <v>88</v>
      </c>
      <c r="BE132">
        <v>88</v>
      </c>
      <c r="BF132">
        <v>65</v>
      </c>
      <c r="BG132">
        <v>99</v>
      </c>
      <c r="BH132">
        <v>99</v>
      </c>
      <c r="BI132">
        <v>117</v>
      </c>
      <c r="BJ132">
        <v>92</v>
      </c>
      <c r="BK132">
        <v>71</v>
      </c>
      <c r="BL132">
        <v>87</v>
      </c>
      <c r="BM132">
        <v>46</v>
      </c>
      <c r="BN132">
        <v>10</v>
      </c>
      <c r="BO132">
        <v>122</v>
      </c>
      <c r="BP132">
        <v>67</v>
      </c>
      <c r="BQ132">
        <v>123</v>
      </c>
      <c r="BR132">
        <v>85</v>
      </c>
      <c r="BS132">
        <v>76</v>
      </c>
      <c r="BT132">
        <v>46</v>
      </c>
      <c r="BU132">
        <v>49</v>
      </c>
      <c r="BV132">
        <v>70</v>
      </c>
      <c r="BW132">
        <v>46</v>
      </c>
      <c r="BX132">
        <v>46</v>
      </c>
      <c r="BY132">
        <v>112</v>
      </c>
      <c r="BZ132">
        <v>112</v>
      </c>
      <c r="CA132">
        <v>66</v>
      </c>
      <c r="CB132">
        <v>46</v>
      </c>
      <c r="CC132">
        <v>76</v>
      </c>
      <c r="CD132">
        <v>83</v>
      </c>
      <c r="CE132">
        <v>41</v>
      </c>
      <c r="CF132">
        <v>10</v>
      </c>
      <c r="CG132">
        <v>97</v>
      </c>
      <c r="CH132">
        <v>97</v>
      </c>
      <c r="CI132">
        <v>110</v>
      </c>
      <c r="CJ132">
        <v>87</v>
      </c>
      <c r="CK132">
        <v>93</v>
      </c>
      <c r="CL132">
        <v>66</v>
      </c>
      <c r="CM132">
        <v>65</v>
      </c>
      <c r="CN132">
        <v>99</v>
      </c>
      <c r="CO132">
        <v>63</v>
      </c>
      <c r="CP132">
        <v>92</v>
      </c>
      <c r="CQ132">
        <v>92</v>
      </c>
      <c r="CR132">
        <v>74</v>
      </c>
      <c r="CS132">
        <v>74</v>
      </c>
      <c r="CT132">
        <v>37</v>
      </c>
      <c r="CU132">
        <v>121</v>
      </c>
      <c r="CV132">
        <v>93</v>
      </c>
      <c r="CW132">
        <v>10</v>
      </c>
      <c r="CX132">
        <v>106</v>
      </c>
      <c r="CY132">
        <v>106</v>
      </c>
      <c r="CZ132">
        <v>46</v>
      </c>
      <c r="DA132">
        <v>46</v>
      </c>
      <c r="DB132">
        <v>122</v>
      </c>
      <c r="DC132">
        <v>114</v>
      </c>
      <c r="DD132">
        <v>110</v>
      </c>
      <c r="DE132">
        <v>44</v>
      </c>
      <c r="DF132">
        <v>63</v>
      </c>
      <c r="DG132">
        <v>60</v>
      </c>
      <c r="DH132">
        <v>60</v>
      </c>
      <c r="DI132">
        <v>44</v>
      </c>
      <c r="DJ132">
        <v>44</v>
      </c>
      <c r="DK132">
        <v>67</v>
      </c>
      <c r="DL132">
        <v>65</v>
      </c>
      <c r="DM132">
        <v>65</v>
      </c>
      <c r="DN132">
        <v>67</v>
      </c>
      <c r="DO132">
        <v>119</v>
      </c>
      <c r="DP132">
        <v>101</v>
      </c>
      <c r="DQ132">
        <v>121</v>
      </c>
      <c r="DR132">
        <v>123</v>
      </c>
      <c r="DS132">
        <v>108</v>
      </c>
      <c r="DT132">
        <v>114</v>
      </c>
      <c r="DU132">
        <v>114</v>
      </c>
      <c r="DV132">
        <v>86</v>
      </c>
      <c r="DW132">
        <v>119</v>
      </c>
      <c r="DX132">
        <v>101</v>
      </c>
      <c r="DY132">
        <v>123</v>
      </c>
      <c r="DZ132">
        <v>101</v>
      </c>
      <c r="EA132">
        <v>130</v>
      </c>
      <c r="EB132">
        <v>121</v>
      </c>
      <c r="EC132">
        <v>86</v>
      </c>
      <c r="ED132">
        <v>86</v>
      </c>
      <c r="EE132">
        <v>86</v>
      </c>
      <c r="EF132">
        <v>121</v>
      </c>
      <c r="EG132">
        <v>86</v>
      </c>
      <c r="EH132">
        <v>86</v>
      </c>
    </row>
    <row r="133" spans="1:138" x14ac:dyDescent="0.2">
      <c r="A133">
        <v>64</v>
      </c>
      <c r="B133">
        <v>64</v>
      </c>
      <c r="C133">
        <v>74</v>
      </c>
      <c r="D133">
        <v>49</v>
      </c>
      <c r="E133">
        <v>66</v>
      </c>
      <c r="F133">
        <v>70</v>
      </c>
      <c r="G133">
        <v>105</v>
      </c>
      <c r="H133">
        <v>88</v>
      </c>
      <c r="I133">
        <v>85</v>
      </c>
      <c r="J133">
        <v>80</v>
      </c>
      <c r="K133">
        <v>60</v>
      </c>
      <c r="L133">
        <v>80</v>
      </c>
      <c r="M133">
        <v>80</v>
      </c>
      <c r="N133">
        <v>65</v>
      </c>
      <c r="O133">
        <v>65</v>
      </c>
      <c r="P133">
        <v>49</v>
      </c>
      <c r="Q133">
        <v>66</v>
      </c>
      <c r="R133">
        <v>74</v>
      </c>
      <c r="S133">
        <v>66</v>
      </c>
      <c r="T133">
        <v>64</v>
      </c>
      <c r="U133">
        <v>65</v>
      </c>
      <c r="V133">
        <v>85</v>
      </c>
      <c r="W133">
        <v>83</v>
      </c>
      <c r="X133">
        <v>65</v>
      </c>
      <c r="Y133">
        <v>99</v>
      </c>
      <c r="Z133">
        <v>74</v>
      </c>
      <c r="AA133">
        <v>49</v>
      </c>
      <c r="AB133">
        <v>97</v>
      </c>
      <c r="AC133">
        <v>46</v>
      </c>
      <c r="AD133">
        <v>70</v>
      </c>
      <c r="AE133">
        <v>99</v>
      </c>
      <c r="AF133">
        <v>10</v>
      </c>
      <c r="AG133">
        <v>70</v>
      </c>
      <c r="AH133">
        <v>46</v>
      </c>
      <c r="AI133">
        <v>85</v>
      </c>
      <c r="AJ133">
        <v>105</v>
      </c>
      <c r="AK133">
        <v>105</v>
      </c>
      <c r="AL133">
        <v>101</v>
      </c>
      <c r="AM133">
        <v>121</v>
      </c>
      <c r="AN133">
        <v>83</v>
      </c>
      <c r="AO133">
        <v>93</v>
      </c>
      <c r="AP133">
        <v>10</v>
      </c>
      <c r="AQ133">
        <v>93</v>
      </c>
      <c r="AR133">
        <v>10</v>
      </c>
      <c r="AS133">
        <v>101</v>
      </c>
      <c r="AT133">
        <v>70</v>
      </c>
      <c r="AU133">
        <v>67</v>
      </c>
      <c r="AV133">
        <v>67</v>
      </c>
      <c r="AW133">
        <v>123</v>
      </c>
      <c r="AX133">
        <v>112</v>
      </c>
      <c r="AY133">
        <v>10</v>
      </c>
      <c r="AZ133">
        <v>46</v>
      </c>
      <c r="BA133">
        <v>85</v>
      </c>
      <c r="BB133">
        <v>85</v>
      </c>
      <c r="BC133">
        <v>93</v>
      </c>
      <c r="BD133">
        <v>46</v>
      </c>
      <c r="BE133">
        <v>122</v>
      </c>
      <c r="BF133">
        <v>122</v>
      </c>
      <c r="BG133">
        <v>46</v>
      </c>
      <c r="BH133">
        <v>46</v>
      </c>
      <c r="BI133">
        <v>86</v>
      </c>
      <c r="BJ133">
        <v>106</v>
      </c>
      <c r="BK133">
        <v>99</v>
      </c>
      <c r="BL133">
        <v>101</v>
      </c>
      <c r="BM133">
        <v>108</v>
      </c>
      <c r="BN133">
        <v>63</v>
      </c>
      <c r="BO133">
        <v>92</v>
      </c>
      <c r="BP133">
        <v>121</v>
      </c>
      <c r="BQ133">
        <v>119</v>
      </c>
      <c r="BR133">
        <v>61</v>
      </c>
      <c r="BS133">
        <v>92</v>
      </c>
      <c r="BT133">
        <v>113</v>
      </c>
      <c r="BU133">
        <v>65</v>
      </c>
      <c r="BV133">
        <v>85</v>
      </c>
      <c r="BW133">
        <v>113</v>
      </c>
      <c r="BX133">
        <v>113</v>
      </c>
      <c r="BY133">
        <v>117</v>
      </c>
      <c r="BZ133">
        <v>114</v>
      </c>
      <c r="CA133">
        <v>85</v>
      </c>
      <c r="CB133">
        <v>97</v>
      </c>
      <c r="CC133">
        <v>92</v>
      </c>
      <c r="CD133">
        <v>93</v>
      </c>
      <c r="CE133">
        <v>105</v>
      </c>
      <c r="CF133">
        <v>63</v>
      </c>
      <c r="CG133">
        <v>87</v>
      </c>
      <c r="CH133">
        <v>87</v>
      </c>
      <c r="CI133">
        <v>119</v>
      </c>
      <c r="CJ133">
        <v>121</v>
      </c>
      <c r="CK133">
        <v>44</v>
      </c>
      <c r="CL133">
        <v>83</v>
      </c>
      <c r="CM133">
        <v>122</v>
      </c>
      <c r="CN133">
        <v>46</v>
      </c>
      <c r="CO133">
        <v>110</v>
      </c>
      <c r="CP133">
        <v>114</v>
      </c>
      <c r="CQ133">
        <v>60</v>
      </c>
      <c r="CR133">
        <v>88</v>
      </c>
      <c r="CS133">
        <v>99</v>
      </c>
      <c r="CT133">
        <v>106</v>
      </c>
      <c r="CU133">
        <v>98</v>
      </c>
      <c r="CV133">
        <v>44</v>
      </c>
      <c r="CW133">
        <v>63</v>
      </c>
      <c r="CX133">
        <v>86</v>
      </c>
      <c r="CY133">
        <v>86</v>
      </c>
      <c r="CZ133">
        <v>97</v>
      </c>
      <c r="DA133">
        <v>48</v>
      </c>
      <c r="DB133">
        <v>112</v>
      </c>
      <c r="DC133">
        <v>86</v>
      </c>
      <c r="DD133">
        <v>119</v>
      </c>
      <c r="DE133">
        <v>123</v>
      </c>
      <c r="DF133">
        <v>101</v>
      </c>
      <c r="DG133">
        <v>86</v>
      </c>
      <c r="DH133">
        <v>86</v>
      </c>
      <c r="DI133">
        <v>110</v>
      </c>
      <c r="DJ133">
        <v>123</v>
      </c>
      <c r="DK133">
        <v>86</v>
      </c>
      <c r="DL133">
        <v>76</v>
      </c>
      <c r="DM133">
        <v>122</v>
      </c>
      <c r="DN133">
        <v>121</v>
      </c>
      <c r="DO133">
        <v>125</v>
      </c>
      <c r="DP133">
        <v>120</v>
      </c>
      <c r="DQ133">
        <v>120</v>
      </c>
      <c r="DR133">
        <v>119</v>
      </c>
      <c r="DS133">
        <v>67</v>
      </c>
      <c r="DT133">
        <v>86</v>
      </c>
      <c r="DU133">
        <v>86</v>
      </c>
      <c r="DV133">
        <v>98</v>
      </c>
      <c r="DW133">
        <v>125</v>
      </c>
      <c r="DX133">
        <v>120</v>
      </c>
      <c r="DY133">
        <v>119</v>
      </c>
      <c r="DZ133">
        <v>119</v>
      </c>
      <c r="EA133">
        <v>121</v>
      </c>
      <c r="EB133">
        <v>131</v>
      </c>
      <c r="EC133">
        <v>98</v>
      </c>
      <c r="ED133">
        <v>98</v>
      </c>
      <c r="EE133">
        <v>98</v>
      </c>
      <c r="EF133">
        <v>98</v>
      </c>
      <c r="EG133">
        <v>98</v>
      </c>
      <c r="EH133">
        <v>98</v>
      </c>
    </row>
    <row r="134" spans="1:138" x14ac:dyDescent="0.2">
      <c r="A134">
        <v>66</v>
      </c>
      <c r="B134">
        <v>66</v>
      </c>
      <c r="C134">
        <v>105</v>
      </c>
      <c r="D134">
        <v>80</v>
      </c>
      <c r="E134">
        <v>70</v>
      </c>
      <c r="F134">
        <v>88</v>
      </c>
      <c r="G134">
        <v>70</v>
      </c>
      <c r="H134">
        <v>83</v>
      </c>
      <c r="I134">
        <v>46</v>
      </c>
      <c r="J134">
        <v>99</v>
      </c>
      <c r="K134">
        <v>101</v>
      </c>
      <c r="L134">
        <v>99</v>
      </c>
      <c r="M134">
        <v>99</v>
      </c>
      <c r="N134">
        <v>83</v>
      </c>
      <c r="O134">
        <v>83</v>
      </c>
      <c r="P134">
        <v>80</v>
      </c>
      <c r="Q134">
        <v>70</v>
      </c>
      <c r="R134">
        <v>105</v>
      </c>
      <c r="S134">
        <v>99</v>
      </c>
      <c r="T134">
        <v>66</v>
      </c>
      <c r="U134">
        <v>85</v>
      </c>
      <c r="V134">
        <v>46</v>
      </c>
      <c r="W134">
        <v>85</v>
      </c>
      <c r="X134">
        <v>85</v>
      </c>
      <c r="Y134">
        <v>65</v>
      </c>
      <c r="Z134">
        <v>66</v>
      </c>
      <c r="AA134">
        <v>80</v>
      </c>
      <c r="AB134">
        <v>112</v>
      </c>
      <c r="AC134">
        <v>76</v>
      </c>
      <c r="AD134">
        <v>88</v>
      </c>
      <c r="AE134">
        <v>65</v>
      </c>
      <c r="AF134">
        <v>113</v>
      </c>
      <c r="AG134">
        <v>65</v>
      </c>
      <c r="AH134">
        <v>122</v>
      </c>
      <c r="AI134">
        <v>122</v>
      </c>
      <c r="AJ134">
        <v>70</v>
      </c>
      <c r="AK134">
        <v>70</v>
      </c>
      <c r="AL134">
        <v>121</v>
      </c>
      <c r="AM134">
        <v>86</v>
      </c>
      <c r="AN134">
        <v>85</v>
      </c>
      <c r="AO134">
        <v>97</v>
      </c>
      <c r="AP134">
        <v>113</v>
      </c>
      <c r="AQ134">
        <v>48</v>
      </c>
      <c r="AR134">
        <v>113</v>
      </c>
      <c r="AS134">
        <v>86</v>
      </c>
      <c r="AT134">
        <v>65</v>
      </c>
      <c r="AU134">
        <v>106</v>
      </c>
      <c r="AV134">
        <v>106</v>
      </c>
      <c r="AW134">
        <v>101</v>
      </c>
      <c r="AX134">
        <v>44</v>
      </c>
      <c r="AY134">
        <v>113</v>
      </c>
      <c r="AZ134">
        <v>122</v>
      </c>
      <c r="BA134">
        <v>46</v>
      </c>
      <c r="BB134">
        <v>46</v>
      </c>
      <c r="BC134">
        <v>97</v>
      </c>
      <c r="BD134">
        <v>93</v>
      </c>
      <c r="BE134">
        <v>93</v>
      </c>
      <c r="BF134">
        <v>93</v>
      </c>
      <c r="BG134">
        <v>93</v>
      </c>
      <c r="BH134">
        <v>122</v>
      </c>
      <c r="BI134">
        <v>119</v>
      </c>
      <c r="BJ134">
        <v>101</v>
      </c>
      <c r="BK134">
        <v>65</v>
      </c>
      <c r="BL134">
        <v>86</v>
      </c>
      <c r="BM134">
        <v>37</v>
      </c>
      <c r="BN134">
        <v>67</v>
      </c>
      <c r="BO134">
        <v>63</v>
      </c>
      <c r="BP134">
        <v>86</v>
      </c>
      <c r="BQ134">
        <v>120</v>
      </c>
      <c r="BR134">
        <v>108</v>
      </c>
      <c r="BS134">
        <v>63</v>
      </c>
      <c r="BT134">
        <v>92</v>
      </c>
      <c r="BU134">
        <v>85</v>
      </c>
      <c r="BV134">
        <v>46</v>
      </c>
      <c r="BW134">
        <v>92</v>
      </c>
      <c r="BX134">
        <v>37</v>
      </c>
      <c r="BY134">
        <v>123</v>
      </c>
      <c r="BZ134">
        <v>123</v>
      </c>
      <c r="CA134">
        <v>46</v>
      </c>
      <c r="CB134">
        <v>92</v>
      </c>
      <c r="CC134">
        <v>63</v>
      </c>
      <c r="CD134">
        <v>97</v>
      </c>
      <c r="CE134">
        <v>70</v>
      </c>
      <c r="CF134">
        <v>67</v>
      </c>
      <c r="CG134">
        <v>114</v>
      </c>
      <c r="CH134">
        <v>117</v>
      </c>
      <c r="CI134">
        <v>98</v>
      </c>
      <c r="CJ134">
        <v>86</v>
      </c>
      <c r="CK134">
        <v>87</v>
      </c>
      <c r="CL134">
        <v>46</v>
      </c>
      <c r="CM134">
        <v>10</v>
      </c>
      <c r="CN134">
        <v>76</v>
      </c>
      <c r="CO134">
        <v>121</v>
      </c>
      <c r="CP134">
        <v>110</v>
      </c>
      <c r="CQ134">
        <v>110</v>
      </c>
      <c r="CR134">
        <v>83</v>
      </c>
      <c r="CS134">
        <v>83</v>
      </c>
      <c r="CT134">
        <v>101</v>
      </c>
      <c r="CU134">
        <v>98</v>
      </c>
      <c r="CV134">
        <v>87</v>
      </c>
      <c r="CW134">
        <v>67</v>
      </c>
      <c r="CX134">
        <v>120</v>
      </c>
      <c r="CY134">
        <v>120</v>
      </c>
      <c r="CZ134">
        <v>112</v>
      </c>
      <c r="DA134">
        <v>92</v>
      </c>
      <c r="DB134">
        <v>44</v>
      </c>
      <c r="DC134">
        <v>119</v>
      </c>
      <c r="DD134">
        <v>120</v>
      </c>
      <c r="DE134">
        <v>121</v>
      </c>
      <c r="DF134">
        <v>121</v>
      </c>
      <c r="DG134">
        <v>119</v>
      </c>
      <c r="DH134">
        <v>119</v>
      </c>
      <c r="DI134">
        <v>121</v>
      </c>
      <c r="DJ134">
        <v>101</v>
      </c>
      <c r="DK134">
        <v>119</v>
      </c>
      <c r="DL134">
        <v>10</v>
      </c>
      <c r="DM134">
        <v>93</v>
      </c>
      <c r="DN134">
        <v>86</v>
      </c>
      <c r="DO134">
        <v>125</v>
      </c>
      <c r="DP134">
        <v>98</v>
      </c>
      <c r="DQ134">
        <v>98</v>
      </c>
      <c r="DR134">
        <v>120</v>
      </c>
      <c r="DS134">
        <v>123</v>
      </c>
      <c r="DT134">
        <v>119</v>
      </c>
      <c r="DU134">
        <v>119</v>
      </c>
      <c r="DV134">
        <v>125</v>
      </c>
      <c r="DW134">
        <v>125</v>
      </c>
      <c r="DX134">
        <v>98</v>
      </c>
      <c r="DY134">
        <v>120</v>
      </c>
      <c r="DZ134">
        <v>98</v>
      </c>
      <c r="EA134">
        <v>86</v>
      </c>
      <c r="EB134">
        <v>98</v>
      </c>
      <c r="EC134">
        <v>132</v>
      </c>
      <c r="ED134">
        <v>125</v>
      </c>
      <c r="EE134">
        <v>125</v>
      </c>
      <c r="EF134">
        <v>125</v>
      </c>
      <c r="EG134">
        <v>125</v>
      </c>
      <c r="EH134">
        <v>125</v>
      </c>
    </row>
    <row r="135" spans="1:138" x14ac:dyDescent="0.2">
      <c r="A135">
        <v>105</v>
      </c>
      <c r="B135">
        <v>66</v>
      </c>
      <c r="C135">
        <v>49</v>
      </c>
      <c r="D135">
        <v>80</v>
      </c>
      <c r="E135">
        <v>70</v>
      </c>
      <c r="F135">
        <v>99</v>
      </c>
      <c r="G135">
        <v>80</v>
      </c>
      <c r="H135">
        <v>83</v>
      </c>
      <c r="I135">
        <v>85</v>
      </c>
      <c r="J135">
        <v>99</v>
      </c>
      <c r="K135">
        <v>110</v>
      </c>
      <c r="L135">
        <v>70</v>
      </c>
      <c r="M135">
        <v>99</v>
      </c>
      <c r="N135">
        <v>83</v>
      </c>
      <c r="O135">
        <v>83</v>
      </c>
      <c r="P135">
        <v>66</v>
      </c>
      <c r="Q135">
        <v>70</v>
      </c>
      <c r="R135">
        <v>49</v>
      </c>
      <c r="S135">
        <v>70</v>
      </c>
      <c r="T135">
        <v>66</v>
      </c>
      <c r="U135">
        <v>83</v>
      </c>
      <c r="V135">
        <v>46</v>
      </c>
      <c r="W135">
        <v>85</v>
      </c>
      <c r="X135">
        <v>83</v>
      </c>
      <c r="Y135">
        <v>65</v>
      </c>
      <c r="Z135">
        <v>105</v>
      </c>
      <c r="AA135">
        <v>66</v>
      </c>
      <c r="AB135">
        <v>113</v>
      </c>
      <c r="AC135">
        <v>122</v>
      </c>
      <c r="AD135">
        <v>99</v>
      </c>
      <c r="AE135">
        <v>65</v>
      </c>
      <c r="AF135">
        <v>97</v>
      </c>
      <c r="AG135">
        <v>88</v>
      </c>
      <c r="AH135">
        <v>46</v>
      </c>
      <c r="AI135">
        <v>46</v>
      </c>
      <c r="AJ135">
        <v>80</v>
      </c>
      <c r="AK135">
        <v>80</v>
      </c>
      <c r="AL135">
        <v>121</v>
      </c>
      <c r="AM135">
        <v>86</v>
      </c>
      <c r="AN135">
        <v>85</v>
      </c>
      <c r="AO135">
        <v>97</v>
      </c>
      <c r="AP135">
        <v>113</v>
      </c>
      <c r="AQ135">
        <v>97</v>
      </c>
      <c r="AR135">
        <v>48</v>
      </c>
      <c r="AS135">
        <v>121</v>
      </c>
      <c r="AT135">
        <v>88</v>
      </c>
      <c r="AU135">
        <v>60</v>
      </c>
      <c r="AV135">
        <v>60</v>
      </c>
      <c r="AW135">
        <v>101</v>
      </c>
      <c r="AX135">
        <v>37</v>
      </c>
      <c r="AY135">
        <v>48</v>
      </c>
      <c r="AZ135">
        <v>122</v>
      </c>
      <c r="BA135">
        <v>46</v>
      </c>
      <c r="BB135">
        <v>46</v>
      </c>
      <c r="BC135">
        <v>10</v>
      </c>
      <c r="BD135">
        <v>76</v>
      </c>
      <c r="BE135">
        <v>93</v>
      </c>
      <c r="BF135">
        <v>93</v>
      </c>
      <c r="BG135">
        <v>76</v>
      </c>
      <c r="BH135">
        <v>122</v>
      </c>
      <c r="BI135">
        <v>86</v>
      </c>
      <c r="BJ135">
        <v>110</v>
      </c>
      <c r="BK135">
        <v>65</v>
      </c>
      <c r="BL135">
        <v>121</v>
      </c>
      <c r="BM135">
        <v>92</v>
      </c>
      <c r="BN135">
        <v>87</v>
      </c>
      <c r="BO135">
        <v>44</v>
      </c>
      <c r="BP135">
        <v>86</v>
      </c>
      <c r="BQ135">
        <v>120</v>
      </c>
      <c r="BR135">
        <v>113</v>
      </c>
      <c r="BS135">
        <v>63</v>
      </c>
      <c r="BT135">
        <v>92</v>
      </c>
      <c r="BU135">
        <v>85</v>
      </c>
      <c r="BV135">
        <v>46</v>
      </c>
      <c r="BW135">
        <v>92</v>
      </c>
      <c r="BX135">
        <v>92</v>
      </c>
      <c r="BY135">
        <v>106</v>
      </c>
      <c r="BZ135">
        <v>123</v>
      </c>
      <c r="CA135">
        <v>46</v>
      </c>
      <c r="CB135">
        <v>112</v>
      </c>
      <c r="CC135">
        <v>44</v>
      </c>
      <c r="CD135">
        <v>61</v>
      </c>
      <c r="CE135">
        <v>70</v>
      </c>
      <c r="CF135">
        <v>67</v>
      </c>
      <c r="CG135">
        <v>117</v>
      </c>
      <c r="CH135">
        <v>67</v>
      </c>
      <c r="CI135">
        <v>120</v>
      </c>
      <c r="CJ135">
        <v>86</v>
      </c>
      <c r="CK135">
        <v>87</v>
      </c>
      <c r="CL135">
        <v>85</v>
      </c>
      <c r="CM135">
        <v>93</v>
      </c>
      <c r="CN135">
        <v>122</v>
      </c>
      <c r="CO135">
        <v>121</v>
      </c>
      <c r="CP135">
        <v>123</v>
      </c>
      <c r="CQ135">
        <v>123</v>
      </c>
      <c r="CR135">
        <v>65</v>
      </c>
      <c r="CS135">
        <v>65</v>
      </c>
      <c r="CT135">
        <v>101</v>
      </c>
      <c r="CU135">
        <v>98</v>
      </c>
      <c r="CV135">
        <v>63</v>
      </c>
      <c r="CW135">
        <v>87</v>
      </c>
      <c r="CX135">
        <v>119</v>
      </c>
      <c r="CY135">
        <v>119</v>
      </c>
      <c r="CZ135">
        <v>108</v>
      </c>
      <c r="DA135">
        <v>112</v>
      </c>
      <c r="DB135">
        <v>37</v>
      </c>
      <c r="DC135">
        <v>119</v>
      </c>
      <c r="DD135">
        <v>120</v>
      </c>
      <c r="DE135">
        <v>101</v>
      </c>
      <c r="DF135">
        <v>121</v>
      </c>
      <c r="DG135">
        <v>119</v>
      </c>
      <c r="DH135">
        <v>119</v>
      </c>
      <c r="DI135">
        <v>101</v>
      </c>
      <c r="DJ135">
        <v>101</v>
      </c>
      <c r="DK135">
        <v>86</v>
      </c>
      <c r="DL135">
        <v>93</v>
      </c>
      <c r="DM135">
        <v>93</v>
      </c>
      <c r="DN135">
        <v>86</v>
      </c>
      <c r="DO135">
        <v>125</v>
      </c>
      <c r="DP135">
        <v>98</v>
      </c>
      <c r="DQ135">
        <v>98</v>
      </c>
      <c r="DR135">
        <v>120</v>
      </c>
      <c r="DS135">
        <v>106</v>
      </c>
      <c r="DT135">
        <v>119</v>
      </c>
      <c r="DU135">
        <v>119</v>
      </c>
      <c r="DV135">
        <v>125</v>
      </c>
      <c r="DW135">
        <v>125</v>
      </c>
      <c r="DX135">
        <v>98</v>
      </c>
      <c r="DY135">
        <v>120</v>
      </c>
      <c r="DZ135">
        <v>120</v>
      </c>
      <c r="EA135">
        <v>86</v>
      </c>
      <c r="EB135">
        <v>98</v>
      </c>
      <c r="EC135">
        <v>125</v>
      </c>
      <c r="ED135">
        <v>133</v>
      </c>
      <c r="EE135">
        <v>125</v>
      </c>
      <c r="EF135">
        <v>98</v>
      </c>
      <c r="EG135">
        <v>125</v>
      </c>
      <c r="EH135">
        <v>125</v>
      </c>
    </row>
    <row r="136" spans="1:138" x14ac:dyDescent="0.2">
      <c r="A136">
        <v>66</v>
      </c>
      <c r="B136">
        <v>66</v>
      </c>
      <c r="C136">
        <v>49</v>
      </c>
      <c r="D136">
        <v>80</v>
      </c>
      <c r="E136">
        <v>70</v>
      </c>
      <c r="F136">
        <v>88</v>
      </c>
      <c r="G136">
        <v>70</v>
      </c>
      <c r="H136">
        <v>83</v>
      </c>
      <c r="I136">
        <v>46</v>
      </c>
      <c r="J136">
        <v>99</v>
      </c>
      <c r="K136">
        <v>110</v>
      </c>
      <c r="L136">
        <v>99</v>
      </c>
      <c r="M136">
        <v>99</v>
      </c>
      <c r="N136">
        <v>83</v>
      </c>
      <c r="O136">
        <v>83</v>
      </c>
      <c r="P136">
        <v>66</v>
      </c>
      <c r="Q136">
        <v>70</v>
      </c>
      <c r="R136">
        <v>105</v>
      </c>
      <c r="S136">
        <v>70</v>
      </c>
      <c r="T136">
        <v>66</v>
      </c>
      <c r="U136">
        <v>83</v>
      </c>
      <c r="V136">
        <v>46</v>
      </c>
      <c r="W136">
        <v>85</v>
      </c>
      <c r="X136">
        <v>85</v>
      </c>
      <c r="Y136">
        <v>65</v>
      </c>
      <c r="Z136">
        <v>105</v>
      </c>
      <c r="AA136">
        <v>80</v>
      </c>
      <c r="AB136">
        <v>108</v>
      </c>
      <c r="AC136">
        <v>122</v>
      </c>
      <c r="AD136">
        <v>99</v>
      </c>
      <c r="AE136">
        <v>65</v>
      </c>
      <c r="AF136">
        <v>48</v>
      </c>
      <c r="AG136">
        <v>88</v>
      </c>
      <c r="AH136">
        <v>122</v>
      </c>
      <c r="AI136">
        <v>46</v>
      </c>
      <c r="AJ136">
        <v>80</v>
      </c>
      <c r="AK136">
        <v>80</v>
      </c>
      <c r="AL136">
        <v>121</v>
      </c>
      <c r="AM136">
        <v>86</v>
      </c>
      <c r="AN136">
        <v>85</v>
      </c>
      <c r="AO136">
        <v>97</v>
      </c>
      <c r="AP136">
        <v>113</v>
      </c>
      <c r="AQ136">
        <v>97</v>
      </c>
      <c r="AR136">
        <v>113</v>
      </c>
      <c r="AS136">
        <v>121</v>
      </c>
      <c r="AT136">
        <v>65</v>
      </c>
      <c r="AU136">
        <v>60</v>
      </c>
      <c r="AV136">
        <v>106</v>
      </c>
      <c r="AW136">
        <v>101</v>
      </c>
      <c r="AX136">
        <v>37</v>
      </c>
      <c r="AY136">
        <v>113</v>
      </c>
      <c r="AZ136">
        <v>122</v>
      </c>
      <c r="BA136">
        <v>46</v>
      </c>
      <c r="BB136">
        <v>46</v>
      </c>
      <c r="BC136">
        <v>61</v>
      </c>
      <c r="BD136">
        <v>93</v>
      </c>
      <c r="BE136">
        <v>93</v>
      </c>
      <c r="BF136">
        <v>93</v>
      </c>
      <c r="BG136">
        <v>76</v>
      </c>
      <c r="BH136">
        <v>122</v>
      </c>
      <c r="BI136">
        <v>119</v>
      </c>
      <c r="BJ136">
        <v>101</v>
      </c>
      <c r="BK136">
        <v>65</v>
      </c>
      <c r="BL136">
        <v>86</v>
      </c>
      <c r="BM136">
        <v>37</v>
      </c>
      <c r="BN136">
        <v>87</v>
      </c>
      <c r="BO136">
        <v>44</v>
      </c>
      <c r="BP136">
        <v>86</v>
      </c>
      <c r="BQ136">
        <v>120</v>
      </c>
      <c r="BR136">
        <v>113</v>
      </c>
      <c r="BS136">
        <v>63</v>
      </c>
      <c r="BT136">
        <v>92</v>
      </c>
      <c r="BU136">
        <v>85</v>
      </c>
      <c r="BV136">
        <v>46</v>
      </c>
      <c r="BW136">
        <v>92</v>
      </c>
      <c r="BX136">
        <v>92</v>
      </c>
      <c r="BY136">
        <v>123</v>
      </c>
      <c r="BZ136">
        <v>123</v>
      </c>
      <c r="CA136">
        <v>46</v>
      </c>
      <c r="CB136">
        <v>112</v>
      </c>
      <c r="CC136">
        <v>63</v>
      </c>
      <c r="CD136">
        <v>97</v>
      </c>
      <c r="CE136">
        <v>70</v>
      </c>
      <c r="CF136">
        <v>67</v>
      </c>
      <c r="CG136">
        <v>114</v>
      </c>
      <c r="CH136">
        <v>67</v>
      </c>
      <c r="CI136">
        <v>120</v>
      </c>
      <c r="CJ136">
        <v>86</v>
      </c>
      <c r="CK136">
        <v>87</v>
      </c>
      <c r="CL136">
        <v>46</v>
      </c>
      <c r="CM136">
        <v>93</v>
      </c>
      <c r="CN136">
        <v>76</v>
      </c>
      <c r="CO136">
        <v>121</v>
      </c>
      <c r="CP136">
        <v>123</v>
      </c>
      <c r="CQ136">
        <v>110</v>
      </c>
      <c r="CR136">
        <v>83</v>
      </c>
      <c r="CS136">
        <v>65</v>
      </c>
      <c r="CT136">
        <v>101</v>
      </c>
      <c r="CU136">
        <v>98</v>
      </c>
      <c r="CV136">
        <v>87</v>
      </c>
      <c r="CW136">
        <v>67</v>
      </c>
      <c r="CX136">
        <v>119</v>
      </c>
      <c r="CY136">
        <v>120</v>
      </c>
      <c r="CZ136">
        <v>112</v>
      </c>
      <c r="DA136">
        <v>92</v>
      </c>
      <c r="DB136">
        <v>44</v>
      </c>
      <c r="DC136">
        <v>119</v>
      </c>
      <c r="DD136">
        <v>120</v>
      </c>
      <c r="DE136">
        <v>101</v>
      </c>
      <c r="DF136">
        <v>121</v>
      </c>
      <c r="DG136">
        <v>119</v>
      </c>
      <c r="DH136">
        <v>119</v>
      </c>
      <c r="DI136">
        <v>121</v>
      </c>
      <c r="DJ136">
        <v>101</v>
      </c>
      <c r="DK136">
        <v>86</v>
      </c>
      <c r="DL136">
        <v>10</v>
      </c>
      <c r="DM136">
        <v>93</v>
      </c>
      <c r="DN136">
        <v>86</v>
      </c>
      <c r="DO136">
        <v>125</v>
      </c>
      <c r="DP136">
        <v>98</v>
      </c>
      <c r="DQ136">
        <v>98</v>
      </c>
      <c r="DR136">
        <v>120</v>
      </c>
      <c r="DS136">
        <v>106</v>
      </c>
      <c r="DT136">
        <v>119</v>
      </c>
      <c r="DU136">
        <v>119</v>
      </c>
      <c r="DV136">
        <v>125</v>
      </c>
      <c r="DW136">
        <v>125</v>
      </c>
      <c r="DX136">
        <v>98</v>
      </c>
      <c r="DY136">
        <v>120</v>
      </c>
      <c r="DZ136">
        <v>98</v>
      </c>
      <c r="EA136">
        <v>86</v>
      </c>
      <c r="EB136">
        <v>98</v>
      </c>
      <c r="EC136">
        <v>125</v>
      </c>
      <c r="ED136">
        <v>125</v>
      </c>
      <c r="EE136">
        <v>134</v>
      </c>
      <c r="EF136">
        <v>98</v>
      </c>
      <c r="EG136">
        <v>125</v>
      </c>
      <c r="EH136">
        <v>125</v>
      </c>
    </row>
    <row r="137" spans="1:138" x14ac:dyDescent="0.2">
      <c r="A137">
        <v>49</v>
      </c>
      <c r="B137">
        <v>49</v>
      </c>
      <c r="C137">
        <v>74</v>
      </c>
      <c r="D137">
        <v>105</v>
      </c>
      <c r="E137">
        <v>66</v>
      </c>
      <c r="F137">
        <v>70</v>
      </c>
      <c r="G137">
        <v>66</v>
      </c>
      <c r="H137">
        <v>65</v>
      </c>
      <c r="I137">
        <v>85</v>
      </c>
      <c r="J137">
        <v>70</v>
      </c>
      <c r="K137">
        <v>106</v>
      </c>
      <c r="L137">
        <v>80</v>
      </c>
      <c r="M137">
        <v>70</v>
      </c>
      <c r="N137">
        <v>65</v>
      </c>
      <c r="O137">
        <v>65</v>
      </c>
      <c r="P137">
        <v>49</v>
      </c>
      <c r="Q137">
        <v>80</v>
      </c>
      <c r="R137">
        <v>64</v>
      </c>
      <c r="S137">
        <v>80</v>
      </c>
      <c r="T137">
        <v>49</v>
      </c>
      <c r="U137">
        <v>65</v>
      </c>
      <c r="V137">
        <v>85</v>
      </c>
      <c r="W137">
        <v>83</v>
      </c>
      <c r="X137">
        <v>65</v>
      </c>
      <c r="Y137">
        <v>99</v>
      </c>
      <c r="Z137">
        <v>64</v>
      </c>
      <c r="AA137">
        <v>105</v>
      </c>
      <c r="AB137">
        <v>97</v>
      </c>
      <c r="AC137">
        <v>46</v>
      </c>
      <c r="AD137">
        <v>70</v>
      </c>
      <c r="AE137">
        <v>88</v>
      </c>
      <c r="AF137">
        <v>10</v>
      </c>
      <c r="AG137">
        <v>99</v>
      </c>
      <c r="AH137">
        <v>46</v>
      </c>
      <c r="AI137">
        <v>46</v>
      </c>
      <c r="AJ137">
        <v>66</v>
      </c>
      <c r="AK137">
        <v>105</v>
      </c>
      <c r="AL137">
        <v>101</v>
      </c>
      <c r="AM137">
        <v>121</v>
      </c>
      <c r="AN137">
        <v>83</v>
      </c>
      <c r="AO137">
        <v>10</v>
      </c>
      <c r="AP137">
        <v>97</v>
      </c>
      <c r="AQ137">
        <v>10</v>
      </c>
      <c r="AR137">
        <v>61</v>
      </c>
      <c r="AS137">
        <v>101</v>
      </c>
      <c r="AT137">
        <v>99</v>
      </c>
      <c r="AU137">
        <v>67</v>
      </c>
      <c r="AV137">
        <v>117</v>
      </c>
      <c r="AW137">
        <v>123</v>
      </c>
      <c r="AX137">
        <v>92</v>
      </c>
      <c r="AY137">
        <v>61</v>
      </c>
      <c r="AZ137">
        <v>46</v>
      </c>
      <c r="BA137">
        <v>85</v>
      </c>
      <c r="BB137">
        <v>85</v>
      </c>
      <c r="BC137">
        <v>93</v>
      </c>
      <c r="BD137">
        <v>122</v>
      </c>
      <c r="BE137">
        <v>122</v>
      </c>
      <c r="BF137">
        <v>76</v>
      </c>
      <c r="BG137">
        <v>122</v>
      </c>
      <c r="BH137">
        <v>46</v>
      </c>
      <c r="BI137">
        <v>86</v>
      </c>
      <c r="BJ137">
        <v>123</v>
      </c>
      <c r="BK137">
        <v>99</v>
      </c>
      <c r="BL137">
        <v>121</v>
      </c>
      <c r="BM137">
        <v>112</v>
      </c>
      <c r="BN137">
        <v>63</v>
      </c>
      <c r="BO137">
        <v>92</v>
      </c>
      <c r="BP137">
        <v>86</v>
      </c>
      <c r="BQ137">
        <v>119</v>
      </c>
      <c r="BR137">
        <v>97</v>
      </c>
      <c r="BS137">
        <v>37</v>
      </c>
      <c r="BT137">
        <v>113</v>
      </c>
      <c r="BU137">
        <v>83</v>
      </c>
      <c r="BV137">
        <v>46</v>
      </c>
      <c r="BW137">
        <v>108</v>
      </c>
      <c r="BX137">
        <v>112</v>
      </c>
      <c r="BY137">
        <v>114</v>
      </c>
      <c r="BZ137">
        <v>60</v>
      </c>
      <c r="CA137">
        <v>85</v>
      </c>
      <c r="CB137">
        <v>113</v>
      </c>
      <c r="CC137">
        <v>37</v>
      </c>
      <c r="CD137">
        <v>93</v>
      </c>
      <c r="CE137">
        <v>66</v>
      </c>
      <c r="CF137">
        <v>87</v>
      </c>
      <c r="CG137">
        <v>67</v>
      </c>
      <c r="CH137">
        <v>87</v>
      </c>
      <c r="CI137">
        <v>120</v>
      </c>
      <c r="CJ137">
        <v>121</v>
      </c>
      <c r="CK137">
        <v>63</v>
      </c>
      <c r="CL137">
        <v>85</v>
      </c>
      <c r="CM137">
        <v>76</v>
      </c>
      <c r="CN137">
        <v>46</v>
      </c>
      <c r="CO137">
        <v>101</v>
      </c>
      <c r="CP137">
        <v>60</v>
      </c>
      <c r="CQ137">
        <v>106</v>
      </c>
      <c r="CR137">
        <v>65</v>
      </c>
      <c r="CS137">
        <v>88</v>
      </c>
      <c r="CT137">
        <v>123</v>
      </c>
      <c r="CU137">
        <v>98</v>
      </c>
      <c r="CV137">
        <v>44</v>
      </c>
      <c r="CW137">
        <v>63</v>
      </c>
      <c r="CX137">
        <v>119</v>
      </c>
      <c r="CY137">
        <v>119</v>
      </c>
      <c r="CZ137">
        <v>48</v>
      </c>
      <c r="DA137">
        <v>113</v>
      </c>
      <c r="DB137">
        <v>92</v>
      </c>
      <c r="DC137">
        <v>86</v>
      </c>
      <c r="DD137">
        <v>119</v>
      </c>
      <c r="DE137">
        <v>110</v>
      </c>
      <c r="DF137">
        <v>101</v>
      </c>
      <c r="DG137">
        <v>86</v>
      </c>
      <c r="DH137">
        <v>86</v>
      </c>
      <c r="DI137">
        <v>101</v>
      </c>
      <c r="DJ137">
        <v>110</v>
      </c>
      <c r="DK137">
        <v>86</v>
      </c>
      <c r="DL137">
        <v>93</v>
      </c>
      <c r="DM137">
        <v>122</v>
      </c>
      <c r="DN137">
        <v>86</v>
      </c>
      <c r="DO137">
        <v>125</v>
      </c>
      <c r="DP137">
        <v>136</v>
      </c>
      <c r="DQ137">
        <v>98</v>
      </c>
      <c r="DR137">
        <v>119</v>
      </c>
      <c r="DS137">
        <v>114</v>
      </c>
      <c r="DT137">
        <v>86</v>
      </c>
      <c r="DU137">
        <v>86</v>
      </c>
      <c r="DV137">
        <v>125</v>
      </c>
      <c r="DW137">
        <v>125</v>
      </c>
      <c r="DX137">
        <v>120</v>
      </c>
      <c r="DY137">
        <v>119</v>
      </c>
      <c r="DZ137">
        <v>120</v>
      </c>
      <c r="EA137">
        <v>121</v>
      </c>
      <c r="EB137">
        <v>98</v>
      </c>
      <c r="EC137">
        <v>125</v>
      </c>
      <c r="ED137">
        <v>98</v>
      </c>
      <c r="EE137">
        <v>98</v>
      </c>
      <c r="EF137">
        <v>135</v>
      </c>
      <c r="EG137">
        <v>98</v>
      </c>
      <c r="EH137">
        <v>98</v>
      </c>
    </row>
    <row r="138" spans="1:138" x14ac:dyDescent="0.2">
      <c r="A138">
        <v>49</v>
      </c>
      <c r="B138">
        <v>105</v>
      </c>
      <c r="C138">
        <v>64</v>
      </c>
      <c r="D138">
        <v>66</v>
      </c>
      <c r="E138">
        <v>80</v>
      </c>
      <c r="F138">
        <v>99</v>
      </c>
      <c r="G138">
        <v>80</v>
      </c>
      <c r="H138">
        <v>65</v>
      </c>
      <c r="I138">
        <v>85</v>
      </c>
      <c r="J138">
        <v>70</v>
      </c>
      <c r="K138">
        <v>123</v>
      </c>
      <c r="L138">
        <v>70</v>
      </c>
      <c r="M138">
        <v>70</v>
      </c>
      <c r="N138">
        <v>65</v>
      </c>
      <c r="O138">
        <v>65</v>
      </c>
      <c r="P138">
        <v>105</v>
      </c>
      <c r="Q138">
        <v>80</v>
      </c>
      <c r="R138">
        <v>49</v>
      </c>
      <c r="S138">
        <v>70</v>
      </c>
      <c r="T138">
        <v>105</v>
      </c>
      <c r="U138">
        <v>83</v>
      </c>
      <c r="V138">
        <v>46</v>
      </c>
      <c r="W138">
        <v>85</v>
      </c>
      <c r="X138">
        <v>83</v>
      </c>
      <c r="Y138">
        <v>88</v>
      </c>
      <c r="Z138">
        <v>49</v>
      </c>
      <c r="AA138">
        <v>66</v>
      </c>
      <c r="AB138">
        <v>113</v>
      </c>
      <c r="AC138">
        <v>122</v>
      </c>
      <c r="AD138">
        <v>99</v>
      </c>
      <c r="AE138">
        <v>65</v>
      </c>
      <c r="AF138">
        <v>97</v>
      </c>
      <c r="AG138">
        <v>99</v>
      </c>
      <c r="AH138">
        <v>46</v>
      </c>
      <c r="AI138">
        <v>46</v>
      </c>
      <c r="AJ138">
        <v>66</v>
      </c>
      <c r="AK138">
        <v>66</v>
      </c>
      <c r="AL138">
        <v>121</v>
      </c>
      <c r="AM138">
        <v>121</v>
      </c>
      <c r="AN138">
        <v>85</v>
      </c>
      <c r="AO138">
        <v>10</v>
      </c>
      <c r="AP138">
        <v>97</v>
      </c>
      <c r="AQ138">
        <v>61</v>
      </c>
      <c r="AR138">
        <v>97</v>
      </c>
      <c r="AS138">
        <v>121</v>
      </c>
      <c r="AT138">
        <v>99</v>
      </c>
      <c r="AU138">
        <v>114</v>
      </c>
      <c r="AV138">
        <v>114</v>
      </c>
      <c r="AW138">
        <v>110</v>
      </c>
      <c r="AX138">
        <v>92</v>
      </c>
      <c r="AY138">
        <v>97</v>
      </c>
      <c r="AZ138">
        <v>46</v>
      </c>
      <c r="BA138">
        <v>46</v>
      </c>
      <c r="BB138">
        <v>85</v>
      </c>
      <c r="BC138">
        <v>10</v>
      </c>
      <c r="BD138">
        <v>122</v>
      </c>
      <c r="BE138">
        <v>76</v>
      </c>
      <c r="BF138">
        <v>93</v>
      </c>
      <c r="BG138">
        <v>122</v>
      </c>
      <c r="BH138">
        <v>46</v>
      </c>
      <c r="BI138">
        <v>86</v>
      </c>
      <c r="BJ138">
        <v>123</v>
      </c>
      <c r="BK138">
        <v>88</v>
      </c>
      <c r="BL138">
        <v>121</v>
      </c>
      <c r="BM138">
        <v>92</v>
      </c>
      <c r="BN138">
        <v>87</v>
      </c>
      <c r="BO138">
        <v>37</v>
      </c>
      <c r="BP138">
        <v>86</v>
      </c>
      <c r="BQ138">
        <v>120</v>
      </c>
      <c r="BR138">
        <v>48</v>
      </c>
      <c r="BS138">
        <v>44</v>
      </c>
      <c r="BT138">
        <v>112</v>
      </c>
      <c r="BU138">
        <v>83</v>
      </c>
      <c r="BV138">
        <v>46</v>
      </c>
      <c r="BW138">
        <v>112</v>
      </c>
      <c r="BX138">
        <v>92</v>
      </c>
      <c r="BY138">
        <v>60</v>
      </c>
      <c r="BZ138">
        <v>106</v>
      </c>
      <c r="CA138">
        <v>85</v>
      </c>
      <c r="CB138">
        <v>113</v>
      </c>
      <c r="CC138">
        <v>44</v>
      </c>
      <c r="CD138">
        <v>10</v>
      </c>
      <c r="CE138">
        <v>80</v>
      </c>
      <c r="CF138">
        <v>87</v>
      </c>
      <c r="CG138">
        <v>67</v>
      </c>
      <c r="CH138">
        <v>67</v>
      </c>
      <c r="CI138">
        <v>120</v>
      </c>
      <c r="CJ138">
        <v>86</v>
      </c>
      <c r="CK138">
        <v>63</v>
      </c>
      <c r="CL138">
        <v>85</v>
      </c>
      <c r="CM138">
        <v>93</v>
      </c>
      <c r="CN138">
        <v>122</v>
      </c>
      <c r="CO138">
        <v>101</v>
      </c>
      <c r="CP138">
        <v>106</v>
      </c>
      <c r="CQ138">
        <v>123</v>
      </c>
      <c r="CR138">
        <v>65</v>
      </c>
      <c r="CS138">
        <v>65</v>
      </c>
      <c r="CT138">
        <v>110</v>
      </c>
      <c r="CU138">
        <v>98</v>
      </c>
      <c r="CV138">
        <v>63</v>
      </c>
      <c r="CW138">
        <v>87</v>
      </c>
      <c r="CX138">
        <v>119</v>
      </c>
      <c r="CY138">
        <v>119</v>
      </c>
      <c r="CZ138">
        <v>113</v>
      </c>
      <c r="DA138">
        <v>108</v>
      </c>
      <c r="DB138">
        <v>92</v>
      </c>
      <c r="DC138">
        <v>86</v>
      </c>
      <c r="DD138">
        <v>120</v>
      </c>
      <c r="DE138">
        <v>101</v>
      </c>
      <c r="DF138">
        <v>101</v>
      </c>
      <c r="DG138">
        <v>119</v>
      </c>
      <c r="DH138">
        <v>119</v>
      </c>
      <c r="DI138">
        <v>101</v>
      </c>
      <c r="DJ138">
        <v>101</v>
      </c>
      <c r="DK138">
        <v>86</v>
      </c>
      <c r="DL138">
        <v>93</v>
      </c>
      <c r="DM138">
        <v>76</v>
      </c>
      <c r="DN138">
        <v>86</v>
      </c>
      <c r="DO138">
        <v>125</v>
      </c>
      <c r="DP138">
        <v>120</v>
      </c>
      <c r="DQ138">
        <v>98</v>
      </c>
      <c r="DR138">
        <v>119</v>
      </c>
      <c r="DS138">
        <v>60</v>
      </c>
      <c r="DT138">
        <v>86</v>
      </c>
      <c r="DU138">
        <v>86</v>
      </c>
      <c r="DV138">
        <v>125</v>
      </c>
      <c r="DW138">
        <v>125</v>
      </c>
      <c r="DX138">
        <v>120</v>
      </c>
      <c r="DY138">
        <v>119</v>
      </c>
      <c r="DZ138">
        <v>120</v>
      </c>
      <c r="EA138">
        <v>86</v>
      </c>
      <c r="EB138">
        <v>98</v>
      </c>
      <c r="EC138">
        <v>125</v>
      </c>
      <c r="ED138">
        <v>125</v>
      </c>
      <c r="EE138">
        <v>125</v>
      </c>
      <c r="EF138">
        <v>98</v>
      </c>
      <c r="EG138">
        <v>136</v>
      </c>
      <c r="EH138">
        <v>98</v>
      </c>
    </row>
    <row r="139" spans="1:138" x14ac:dyDescent="0.2">
      <c r="A139">
        <v>105</v>
      </c>
      <c r="B139">
        <v>105</v>
      </c>
      <c r="C139">
        <v>49</v>
      </c>
      <c r="D139">
        <v>66</v>
      </c>
      <c r="E139">
        <v>80</v>
      </c>
      <c r="F139">
        <v>99</v>
      </c>
      <c r="G139">
        <v>80</v>
      </c>
      <c r="H139">
        <v>65</v>
      </c>
      <c r="I139">
        <v>85</v>
      </c>
      <c r="J139">
        <v>99</v>
      </c>
      <c r="K139">
        <v>123</v>
      </c>
      <c r="L139">
        <v>70</v>
      </c>
      <c r="M139">
        <v>70</v>
      </c>
      <c r="N139">
        <v>83</v>
      </c>
      <c r="O139">
        <v>83</v>
      </c>
      <c r="P139">
        <v>66</v>
      </c>
      <c r="Q139">
        <v>70</v>
      </c>
      <c r="R139">
        <v>49</v>
      </c>
      <c r="S139">
        <v>70</v>
      </c>
      <c r="T139">
        <v>105</v>
      </c>
      <c r="U139">
        <v>83</v>
      </c>
      <c r="V139">
        <v>46</v>
      </c>
      <c r="W139">
        <v>85</v>
      </c>
      <c r="X139">
        <v>83</v>
      </c>
      <c r="Y139">
        <v>65</v>
      </c>
      <c r="Z139">
        <v>49</v>
      </c>
      <c r="AA139">
        <v>66</v>
      </c>
      <c r="AB139">
        <v>113</v>
      </c>
      <c r="AC139">
        <v>122</v>
      </c>
      <c r="AD139">
        <v>99</v>
      </c>
      <c r="AE139">
        <v>65</v>
      </c>
      <c r="AF139">
        <v>97</v>
      </c>
      <c r="AG139">
        <v>99</v>
      </c>
      <c r="AH139">
        <v>46</v>
      </c>
      <c r="AI139">
        <v>46</v>
      </c>
      <c r="AJ139">
        <v>80</v>
      </c>
      <c r="AK139">
        <v>66</v>
      </c>
      <c r="AL139">
        <v>121</v>
      </c>
      <c r="AM139">
        <v>86</v>
      </c>
      <c r="AN139">
        <v>85</v>
      </c>
      <c r="AO139">
        <v>61</v>
      </c>
      <c r="AP139">
        <v>48</v>
      </c>
      <c r="AQ139">
        <v>97</v>
      </c>
      <c r="AR139">
        <v>97</v>
      </c>
      <c r="AS139">
        <v>121</v>
      </c>
      <c r="AT139">
        <v>88</v>
      </c>
      <c r="AU139">
        <v>114</v>
      </c>
      <c r="AV139">
        <v>60</v>
      </c>
      <c r="AW139">
        <v>101</v>
      </c>
      <c r="AX139">
        <v>92</v>
      </c>
      <c r="AY139">
        <v>48</v>
      </c>
      <c r="AZ139">
        <v>46</v>
      </c>
      <c r="BA139">
        <v>46</v>
      </c>
      <c r="BB139">
        <v>46</v>
      </c>
      <c r="BC139">
        <v>10</v>
      </c>
      <c r="BD139">
        <v>76</v>
      </c>
      <c r="BE139">
        <v>76</v>
      </c>
      <c r="BF139">
        <v>93</v>
      </c>
      <c r="BG139">
        <v>122</v>
      </c>
      <c r="BH139">
        <v>122</v>
      </c>
      <c r="BI139">
        <v>86</v>
      </c>
      <c r="BJ139">
        <v>110</v>
      </c>
      <c r="BK139">
        <v>88</v>
      </c>
      <c r="BL139">
        <v>121</v>
      </c>
      <c r="BM139">
        <v>92</v>
      </c>
      <c r="BN139">
        <v>87</v>
      </c>
      <c r="BO139">
        <v>44</v>
      </c>
      <c r="BP139">
        <v>86</v>
      </c>
      <c r="BQ139">
        <v>120</v>
      </c>
      <c r="BR139">
        <v>113</v>
      </c>
      <c r="BS139">
        <v>44</v>
      </c>
      <c r="BT139">
        <v>112</v>
      </c>
      <c r="BU139">
        <v>83</v>
      </c>
      <c r="BV139">
        <v>46</v>
      </c>
      <c r="BW139">
        <v>92</v>
      </c>
      <c r="BX139">
        <v>92</v>
      </c>
      <c r="BY139">
        <v>106</v>
      </c>
      <c r="BZ139">
        <v>106</v>
      </c>
      <c r="CA139">
        <v>85</v>
      </c>
      <c r="CB139">
        <v>108</v>
      </c>
      <c r="CC139">
        <v>44</v>
      </c>
      <c r="CD139">
        <v>10</v>
      </c>
      <c r="CE139">
        <v>80</v>
      </c>
      <c r="CF139">
        <v>87</v>
      </c>
      <c r="CG139">
        <v>67</v>
      </c>
      <c r="CH139">
        <v>67</v>
      </c>
      <c r="CI139">
        <v>120</v>
      </c>
      <c r="CJ139">
        <v>86</v>
      </c>
      <c r="CK139">
        <v>63</v>
      </c>
      <c r="CL139">
        <v>85</v>
      </c>
      <c r="CM139">
        <v>93</v>
      </c>
      <c r="CN139">
        <v>122</v>
      </c>
      <c r="CO139">
        <v>101</v>
      </c>
      <c r="CP139">
        <v>123</v>
      </c>
      <c r="CQ139">
        <v>123</v>
      </c>
      <c r="CR139">
        <v>65</v>
      </c>
      <c r="CS139">
        <v>65</v>
      </c>
      <c r="CT139">
        <v>110</v>
      </c>
      <c r="CU139">
        <v>98</v>
      </c>
      <c r="CV139">
        <v>63</v>
      </c>
      <c r="CW139">
        <v>87</v>
      </c>
      <c r="CX139">
        <v>119</v>
      </c>
      <c r="CY139">
        <v>119</v>
      </c>
      <c r="CZ139">
        <v>113</v>
      </c>
      <c r="DA139">
        <v>112</v>
      </c>
      <c r="DB139">
        <v>37</v>
      </c>
      <c r="DC139">
        <v>86</v>
      </c>
      <c r="DD139">
        <v>120</v>
      </c>
      <c r="DE139">
        <v>101</v>
      </c>
      <c r="DF139">
        <v>121</v>
      </c>
      <c r="DG139">
        <v>119</v>
      </c>
      <c r="DH139">
        <v>119</v>
      </c>
      <c r="DI139">
        <v>101</v>
      </c>
      <c r="DJ139">
        <v>101</v>
      </c>
      <c r="DK139">
        <v>86</v>
      </c>
      <c r="DL139">
        <v>93</v>
      </c>
      <c r="DM139">
        <v>93</v>
      </c>
      <c r="DN139">
        <v>86</v>
      </c>
      <c r="DO139">
        <v>125</v>
      </c>
      <c r="DP139">
        <v>98</v>
      </c>
      <c r="DQ139">
        <v>98</v>
      </c>
      <c r="DR139">
        <v>119</v>
      </c>
      <c r="DS139">
        <v>60</v>
      </c>
      <c r="DT139">
        <v>119</v>
      </c>
      <c r="DU139">
        <v>119</v>
      </c>
      <c r="DV139">
        <v>125</v>
      </c>
      <c r="DW139">
        <v>125</v>
      </c>
      <c r="DX139">
        <v>120</v>
      </c>
      <c r="DY139">
        <v>120</v>
      </c>
      <c r="DZ139">
        <v>120</v>
      </c>
      <c r="EA139">
        <v>86</v>
      </c>
      <c r="EB139">
        <v>98</v>
      </c>
      <c r="EC139">
        <v>125</v>
      </c>
      <c r="ED139">
        <v>125</v>
      </c>
      <c r="EE139">
        <v>125</v>
      </c>
      <c r="EF139">
        <v>98</v>
      </c>
      <c r="EG139">
        <v>98</v>
      </c>
      <c r="EH139">
        <v>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1E52-6902-41C6-8B72-B70B583D3E28}">
  <dimension ref="A1:C19045"/>
  <sheetViews>
    <sheetView workbookViewId="0"/>
  </sheetViews>
  <sheetFormatPr defaultRowHeight="12.75" x14ac:dyDescent="0.2"/>
  <cols>
    <col min="1" max="3" width="16" bestFit="1" customWidth="1"/>
  </cols>
  <sheetData>
    <row r="1" spans="1:3" x14ac:dyDescent="0.2">
      <c r="A1" t="s">
        <v>300</v>
      </c>
      <c r="B1" t="s">
        <v>301</v>
      </c>
      <c r="C1" t="s">
        <v>2239</v>
      </c>
    </row>
    <row r="2" spans="1:3" x14ac:dyDescent="0.2">
      <c r="A2" t="s">
        <v>75</v>
      </c>
      <c r="B2" t="s">
        <v>75</v>
      </c>
      <c r="C2" t="s">
        <v>75</v>
      </c>
    </row>
    <row r="3" spans="1:3" x14ac:dyDescent="0.2">
      <c r="A3" t="s">
        <v>75</v>
      </c>
      <c r="B3" t="s">
        <v>17</v>
      </c>
      <c r="C3" t="s">
        <v>75</v>
      </c>
    </row>
    <row r="4" spans="1:3" x14ac:dyDescent="0.2">
      <c r="A4" t="s">
        <v>75</v>
      </c>
      <c r="B4" t="s">
        <v>20</v>
      </c>
      <c r="C4" t="s">
        <v>87</v>
      </c>
    </row>
    <row r="5" spans="1:3" x14ac:dyDescent="0.2">
      <c r="A5" t="s">
        <v>75</v>
      </c>
      <c r="B5" t="s">
        <v>78</v>
      </c>
      <c r="C5" t="s">
        <v>133</v>
      </c>
    </row>
    <row r="6" spans="1:3" x14ac:dyDescent="0.2">
      <c r="A6" t="s">
        <v>75</v>
      </c>
      <c r="B6" t="s">
        <v>44</v>
      </c>
      <c r="C6" t="s">
        <v>78</v>
      </c>
    </row>
    <row r="7" spans="1:3" x14ac:dyDescent="0.2">
      <c r="A7" t="s">
        <v>75</v>
      </c>
      <c r="B7" t="s">
        <v>46</v>
      </c>
      <c r="C7" t="s">
        <v>44</v>
      </c>
    </row>
    <row r="8" spans="1:3" x14ac:dyDescent="0.2">
      <c r="A8" t="s">
        <v>75</v>
      </c>
      <c r="B8" t="s">
        <v>117</v>
      </c>
      <c r="C8" t="s">
        <v>78</v>
      </c>
    </row>
    <row r="9" spans="1:3" x14ac:dyDescent="0.2">
      <c r="A9" t="s">
        <v>75</v>
      </c>
      <c r="B9" t="s">
        <v>124</v>
      </c>
      <c r="C9" t="s">
        <v>65</v>
      </c>
    </row>
    <row r="10" spans="1:3" x14ac:dyDescent="0.2">
      <c r="A10" t="s">
        <v>75</v>
      </c>
      <c r="B10" t="s">
        <v>113</v>
      </c>
      <c r="C10" t="s">
        <v>110</v>
      </c>
    </row>
    <row r="11" spans="1:3" x14ac:dyDescent="0.2">
      <c r="A11" t="s">
        <v>75</v>
      </c>
      <c r="B11" t="s">
        <v>99</v>
      </c>
      <c r="C11" t="s">
        <v>117</v>
      </c>
    </row>
    <row r="12" spans="1:3" x14ac:dyDescent="0.2">
      <c r="A12" t="s">
        <v>75</v>
      </c>
      <c r="B12" t="s">
        <v>100</v>
      </c>
      <c r="C12" t="s">
        <v>132</v>
      </c>
    </row>
    <row r="13" spans="1:3" x14ac:dyDescent="0.2">
      <c r="A13" t="s">
        <v>75</v>
      </c>
      <c r="B13" t="s">
        <v>65</v>
      </c>
      <c r="C13" t="s">
        <v>56</v>
      </c>
    </row>
    <row r="14" spans="1:3" x14ac:dyDescent="0.2">
      <c r="A14" t="s">
        <v>75</v>
      </c>
      <c r="B14" t="s">
        <v>66</v>
      </c>
      <c r="C14" t="s">
        <v>56</v>
      </c>
    </row>
    <row r="15" spans="1:3" x14ac:dyDescent="0.2">
      <c r="A15" t="s">
        <v>75</v>
      </c>
      <c r="B15" t="s">
        <v>54</v>
      </c>
      <c r="C15" t="s">
        <v>99</v>
      </c>
    </row>
    <row r="16" spans="1:3" x14ac:dyDescent="0.2">
      <c r="A16" t="s">
        <v>75</v>
      </c>
      <c r="B16" t="s">
        <v>55</v>
      </c>
      <c r="C16" t="s">
        <v>99</v>
      </c>
    </row>
    <row r="17" spans="1:3" x14ac:dyDescent="0.2">
      <c r="A17" t="s">
        <v>75</v>
      </c>
      <c r="B17" t="s">
        <v>133</v>
      </c>
      <c r="C17" t="s">
        <v>17</v>
      </c>
    </row>
    <row r="18" spans="1:3" x14ac:dyDescent="0.2">
      <c r="A18" t="s">
        <v>75</v>
      </c>
      <c r="B18" t="s">
        <v>59</v>
      </c>
      <c r="C18" t="s">
        <v>78</v>
      </c>
    </row>
    <row r="19" spans="1:3" x14ac:dyDescent="0.2">
      <c r="A19" t="s">
        <v>75</v>
      </c>
      <c r="B19" t="s">
        <v>125</v>
      </c>
      <c r="C19" t="s">
        <v>87</v>
      </c>
    </row>
    <row r="20" spans="1:3" x14ac:dyDescent="0.2">
      <c r="A20" t="s">
        <v>75</v>
      </c>
      <c r="B20" t="s">
        <v>27</v>
      </c>
      <c r="C20" t="s">
        <v>78</v>
      </c>
    </row>
    <row r="21" spans="1:3" x14ac:dyDescent="0.2">
      <c r="A21" t="s">
        <v>75</v>
      </c>
      <c r="B21" t="s">
        <v>23</v>
      </c>
      <c r="C21" t="s">
        <v>17</v>
      </c>
    </row>
    <row r="22" spans="1:3" x14ac:dyDescent="0.2">
      <c r="A22" t="s">
        <v>75</v>
      </c>
      <c r="B22" t="s">
        <v>25</v>
      </c>
      <c r="C22" t="s">
        <v>99</v>
      </c>
    </row>
    <row r="23" spans="1:3" x14ac:dyDescent="0.2">
      <c r="A23" t="s">
        <v>75</v>
      </c>
      <c r="B23" t="s">
        <v>114</v>
      </c>
      <c r="C23" t="s">
        <v>122</v>
      </c>
    </row>
    <row r="24" spans="1:3" x14ac:dyDescent="0.2">
      <c r="A24" t="s">
        <v>75</v>
      </c>
      <c r="B24" t="s">
        <v>96</v>
      </c>
      <c r="C24" t="s">
        <v>13</v>
      </c>
    </row>
    <row r="25" spans="1:3" x14ac:dyDescent="0.2">
      <c r="A25" t="s">
        <v>75</v>
      </c>
      <c r="B25" t="s">
        <v>47</v>
      </c>
      <c r="C25" t="s">
        <v>126</v>
      </c>
    </row>
    <row r="26" spans="1:3" x14ac:dyDescent="0.2">
      <c r="A26" t="s">
        <v>75</v>
      </c>
      <c r="B26" t="s">
        <v>72</v>
      </c>
      <c r="C26" t="s">
        <v>27</v>
      </c>
    </row>
    <row r="27" spans="1:3" x14ac:dyDescent="0.2">
      <c r="A27" t="s">
        <v>75</v>
      </c>
      <c r="B27" t="s">
        <v>87</v>
      </c>
      <c r="C27" t="s">
        <v>87</v>
      </c>
    </row>
    <row r="28" spans="1:3" x14ac:dyDescent="0.2">
      <c r="A28" t="s">
        <v>75</v>
      </c>
      <c r="B28" t="s">
        <v>88</v>
      </c>
      <c r="C28" t="s">
        <v>23</v>
      </c>
    </row>
    <row r="29" spans="1:3" x14ac:dyDescent="0.2">
      <c r="A29" t="s">
        <v>75</v>
      </c>
      <c r="B29" t="s">
        <v>19</v>
      </c>
      <c r="C29" t="s">
        <v>135</v>
      </c>
    </row>
    <row r="30" spans="1:3" x14ac:dyDescent="0.2">
      <c r="A30" t="s">
        <v>75</v>
      </c>
      <c r="B30" t="s">
        <v>31</v>
      </c>
      <c r="C30" t="s">
        <v>70</v>
      </c>
    </row>
    <row r="31" spans="1:3" x14ac:dyDescent="0.2">
      <c r="A31" t="s">
        <v>75</v>
      </c>
      <c r="B31" t="s">
        <v>126</v>
      </c>
      <c r="C31" t="s">
        <v>41</v>
      </c>
    </row>
    <row r="32" spans="1:3" x14ac:dyDescent="0.2">
      <c r="A32" t="s">
        <v>75</v>
      </c>
      <c r="B32" t="s">
        <v>42</v>
      </c>
      <c r="C32" t="s">
        <v>65</v>
      </c>
    </row>
    <row r="33" spans="1:3" x14ac:dyDescent="0.2">
      <c r="A33" t="s">
        <v>75</v>
      </c>
      <c r="B33" t="s">
        <v>93</v>
      </c>
      <c r="C33" t="s">
        <v>136</v>
      </c>
    </row>
    <row r="34" spans="1:3" x14ac:dyDescent="0.2">
      <c r="A34" t="s">
        <v>75</v>
      </c>
      <c r="B34" t="s">
        <v>13</v>
      </c>
      <c r="C34" t="s">
        <v>44</v>
      </c>
    </row>
    <row r="35" spans="1:3" x14ac:dyDescent="0.2">
      <c r="A35" t="s">
        <v>75</v>
      </c>
      <c r="B35" t="s">
        <v>49</v>
      </c>
      <c r="C35" t="s">
        <v>42</v>
      </c>
    </row>
    <row r="36" spans="1:3" x14ac:dyDescent="0.2">
      <c r="A36" t="s">
        <v>75</v>
      </c>
      <c r="B36" t="s">
        <v>50</v>
      </c>
      <c r="C36" t="s">
        <v>72</v>
      </c>
    </row>
    <row r="37" spans="1:3" x14ac:dyDescent="0.2">
      <c r="A37" t="s">
        <v>75</v>
      </c>
      <c r="B37" t="s">
        <v>56</v>
      </c>
      <c r="C37" t="s">
        <v>133</v>
      </c>
    </row>
    <row r="38" spans="1:3" x14ac:dyDescent="0.2">
      <c r="A38" t="s">
        <v>75</v>
      </c>
      <c r="B38" t="s">
        <v>57</v>
      </c>
      <c r="C38" t="s">
        <v>133</v>
      </c>
    </row>
    <row r="39" spans="1:3" x14ac:dyDescent="0.2">
      <c r="A39" t="s">
        <v>75</v>
      </c>
      <c r="B39" t="s">
        <v>91</v>
      </c>
      <c r="C39" t="s">
        <v>79</v>
      </c>
    </row>
    <row r="40" spans="1:3" x14ac:dyDescent="0.2">
      <c r="A40" t="s">
        <v>75</v>
      </c>
      <c r="B40" t="s">
        <v>92</v>
      </c>
      <c r="C40" t="s">
        <v>16</v>
      </c>
    </row>
    <row r="41" spans="1:3" x14ac:dyDescent="0.2">
      <c r="A41" t="s">
        <v>75</v>
      </c>
      <c r="B41" t="s">
        <v>136</v>
      </c>
      <c r="C41" t="s">
        <v>46</v>
      </c>
    </row>
    <row r="42" spans="1:3" x14ac:dyDescent="0.2">
      <c r="A42" t="s">
        <v>75</v>
      </c>
      <c r="B42" t="s">
        <v>16</v>
      </c>
      <c r="C42" t="s">
        <v>26</v>
      </c>
    </row>
    <row r="43" spans="1:3" x14ac:dyDescent="0.2">
      <c r="A43" t="s">
        <v>75</v>
      </c>
      <c r="B43" t="s">
        <v>89</v>
      </c>
      <c r="C43" t="s">
        <v>96</v>
      </c>
    </row>
    <row r="44" spans="1:3" x14ac:dyDescent="0.2">
      <c r="A44" t="s">
        <v>75</v>
      </c>
      <c r="B44" t="s">
        <v>33</v>
      </c>
      <c r="C44" t="s">
        <v>136</v>
      </c>
    </row>
    <row r="45" spans="1:3" x14ac:dyDescent="0.2">
      <c r="A45" t="s">
        <v>75</v>
      </c>
      <c r="B45" t="s">
        <v>34</v>
      </c>
      <c r="C45" t="s">
        <v>136</v>
      </c>
    </row>
    <row r="46" spans="1:3" x14ac:dyDescent="0.2">
      <c r="A46" t="s">
        <v>75</v>
      </c>
      <c r="B46" t="s">
        <v>95</v>
      </c>
      <c r="C46" t="s">
        <v>79</v>
      </c>
    </row>
    <row r="47" spans="1:3" x14ac:dyDescent="0.2">
      <c r="A47" t="s">
        <v>75</v>
      </c>
      <c r="B47" t="s">
        <v>110</v>
      </c>
      <c r="C47" t="s">
        <v>59</v>
      </c>
    </row>
    <row r="48" spans="1:3" x14ac:dyDescent="0.2">
      <c r="A48" t="s">
        <v>75</v>
      </c>
      <c r="B48" t="s">
        <v>62</v>
      </c>
      <c r="C48" t="s">
        <v>48</v>
      </c>
    </row>
    <row r="49" spans="1:3" x14ac:dyDescent="0.2">
      <c r="A49" t="s">
        <v>75</v>
      </c>
      <c r="B49" t="s">
        <v>63</v>
      </c>
      <c r="C49" t="s">
        <v>48</v>
      </c>
    </row>
    <row r="50" spans="1:3" x14ac:dyDescent="0.2">
      <c r="A50" t="s">
        <v>75</v>
      </c>
      <c r="B50" t="s">
        <v>22</v>
      </c>
      <c r="C50" t="s">
        <v>40</v>
      </c>
    </row>
    <row r="51" spans="1:3" x14ac:dyDescent="0.2">
      <c r="A51" t="s">
        <v>75</v>
      </c>
      <c r="B51" t="s">
        <v>2</v>
      </c>
      <c r="C51" t="s">
        <v>114</v>
      </c>
    </row>
    <row r="52" spans="1:3" x14ac:dyDescent="0.2">
      <c r="A52" t="s">
        <v>75</v>
      </c>
      <c r="B52" t="s">
        <v>32</v>
      </c>
      <c r="C52" t="s">
        <v>96</v>
      </c>
    </row>
    <row r="53" spans="1:3" x14ac:dyDescent="0.2">
      <c r="A53" t="s">
        <v>75</v>
      </c>
      <c r="B53" t="s">
        <v>18</v>
      </c>
      <c r="C53" t="s">
        <v>71</v>
      </c>
    </row>
    <row r="54" spans="1:3" x14ac:dyDescent="0.2">
      <c r="A54" t="s">
        <v>75</v>
      </c>
      <c r="B54" t="s">
        <v>76</v>
      </c>
      <c r="C54" t="s">
        <v>72</v>
      </c>
    </row>
    <row r="55" spans="1:3" x14ac:dyDescent="0.2">
      <c r="A55" t="s">
        <v>75</v>
      </c>
      <c r="B55" t="s">
        <v>77</v>
      </c>
      <c r="C55" t="s">
        <v>122</v>
      </c>
    </row>
    <row r="56" spans="1:3" x14ac:dyDescent="0.2">
      <c r="A56" t="s">
        <v>75</v>
      </c>
      <c r="B56" t="s">
        <v>79</v>
      </c>
      <c r="C56" t="s">
        <v>26</v>
      </c>
    </row>
    <row r="57" spans="1:3" x14ac:dyDescent="0.2">
      <c r="A57" t="s">
        <v>75</v>
      </c>
      <c r="B57" t="s">
        <v>48</v>
      </c>
      <c r="C57" t="s">
        <v>124</v>
      </c>
    </row>
    <row r="58" spans="1:3" x14ac:dyDescent="0.2">
      <c r="A58" t="s">
        <v>75</v>
      </c>
      <c r="B58" t="s">
        <v>111</v>
      </c>
      <c r="C58" t="s">
        <v>124</v>
      </c>
    </row>
    <row r="59" spans="1:3" x14ac:dyDescent="0.2">
      <c r="A59" t="s">
        <v>75</v>
      </c>
      <c r="B59" t="s">
        <v>112</v>
      </c>
      <c r="C59" t="s">
        <v>25</v>
      </c>
    </row>
    <row r="60" spans="1:3" x14ac:dyDescent="0.2">
      <c r="A60" t="s">
        <v>75</v>
      </c>
      <c r="B60" t="s">
        <v>51</v>
      </c>
      <c r="C60" t="s">
        <v>70</v>
      </c>
    </row>
    <row r="61" spans="1:3" x14ac:dyDescent="0.2">
      <c r="A61" t="s">
        <v>75</v>
      </c>
      <c r="B61" t="s">
        <v>8</v>
      </c>
      <c r="C61" t="s">
        <v>71</v>
      </c>
    </row>
    <row r="62" spans="1:3" x14ac:dyDescent="0.2">
      <c r="A62" t="s">
        <v>75</v>
      </c>
      <c r="B62" t="s">
        <v>35</v>
      </c>
      <c r="C62" t="s">
        <v>32</v>
      </c>
    </row>
    <row r="63" spans="1:3" x14ac:dyDescent="0.2">
      <c r="A63" t="s">
        <v>75</v>
      </c>
      <c r="B63" t="s">
        <v>52</v>
      </c>
      <c r="C63" t="s">
        <v>132</v>
      </c>
    </row>
    <row r="64" spans="1:3" x14ac:dyDescent="0.2">
      <c r="A64" t="s">
        <v>75</v>
      </c>
      <c r="B64" t="s">
        <v>122</v>
      </c>
      <c r="C64" t="s">
        <v>27</v>
      </c>
    </row>
    <row r="65" spans="1:3" x14ac:dyDescent="0.2">
      <c r="A65" t="s">
        <v>75</v>
      </c>
      <c r="B65" t="s">
        <v>123</v>
      </c>
      <c r="C65" t="s">
        <v>80</v>
      </c>
    </row>
    <row r="66" spans="1:3" x14ac:dyDescent="0.2">
      <c r="A66" t="s">
        <v>75</v>
      </c>
      <c r="B66" t="s">
        <v>21</v>
      </c>
      <c r="C66" t="s">
        <v>114</v>
      </c>
    </row>
    <row r="67" spans="1:3" x14ac:dyDescent="0.2">
      <c r="A67" t="s">
        <v>75</v>
      </c>
      <c r="B67" t="s">
        <v>128</v>
      </c>
      <c r="C67" t="s">
        <v>18</v>
      </c>
    </row>
    <row r="68" spans="1:3" x14ac:dyDescent="0.2">
      <c r="A68" t="s">
        <v>75</v>
      </c>
      <c r="B68" t="s">
        <v>43</v>
      </c>
      <c r="C68" t="s">
        <v>81</v>
      </c>
    </row>
    <row r="69" spans="1:3" x14ac:dyDescent="0.2">
      <c r="A69" t="s">
        <v>75</v>
      </c>
      <c r="B69" t="s">
        <v>102</v>
      </c>
      <c r="C69" t="s">
        <v>33</v>
      </c>
    </row>
    <row r="70" spans="1:3" x14ac:dyDescent="0.2">
      <c r="A70" t="s">
        <v>75</v>
      </c>
      <c r="B70" t="s">
        <v>103</v>
      </c>
      <c r="C70" t="s">
        <v>28</v>
      </c>
    </row>
    <row r="71" spans="1:3" x14ac:dyDescent="0.2">
      <c r="A71" t="s">
        <v>75</v>
      </c>
      <c r="B71" t="s">
        <v>106</v>
      </c>
      <c r="C71" t="s">
        <v>96</v>
      </c>
    </row>
    <row r="72" spans="1:3" x14ac:dyDescent="0.2">
      <c r="A72" t="s">
        <v>75</v>
      </c>
      <c r="B72" t="s">
        <v>105</v>
      </c>
      <c r="C72" t="s">
        <v>81</v>
      </c>
    </row>
    <row r="73" spans="1:3" x14ac:dyDescent="0.2">
      <c r="A73" t="s">
        <v>75</v>
      </c>
      <c r="B73" t="s">
        <v>74</v>
      </c>
      <c r="C73" t="s">
        <v>86</v>
      </c>
    </row>
    <row r="74" spans="1:3" x14ac:dyDescent="0.2">
      <c r="A74" t="s">
        <v>75</v>
      </c>
      <c r="B74" t="s">
        <v>26</v>
      </c>
      <c r="C74" t="s">
        <v>126</v>
      </c>
    </row>
    <row r="75" spans="1:3" x14ac:dyDescent="0.2">
      <c r="A75" t="s">
        <v>75</v>
      </c>
      <c r="B75" t="s">
        <v>81</v>
      </c>
      <c r="C75" t="s">
        <v>72</v>
      </c>
    </row>
    <row r="76" spans="1:3" x14ac:dyDescent="0.2">
      <c r="A76" t="s">
        <v>75</v>
      </c>
      <c r="B76" t="s">
        <v>29</v>
      </c>
      <c r="C76" t="s">
        <v>86</v>
      </c>
    </row>
    <row r="77" spans="1:3" x14ac:dyDescent="0.2">
      <c r="A77" t="s">
        <v>75</v>
      </c>
      <c r="B77" t="s">
        <v>30</v>
      </c>
      <c r="C77" t="s">
        <v>114</v>
      </c>
    </row>
    <row r="78" spans="1:3" x14ac:dyDescent="0.2">
      <c r="A78" t="s">
        <v>75</v>
      </c>
      <c r="B78" t="s">
        <v>118</v>
      </c>
      <c r="C78" t="s">
        <v>111</v>
      </c>
    </row>
    <row r="79" spans="1:3" x14ac:dyDescent="0.2">
      <c r="A79" t="s">
        <v>75</v>
      </c>
      <c r="B79" t="s">
        <v>119</v>
      </c>
      <c r="C79" t="s">
        <v>39</v>
      </c>
    </row>
    <row r="80" spans="1:3" x14ac:dyDescent="0.2">
      <c r="A80" t="s">
        <v>75</v>
      </c>
      <c r="B80" t="s">
        <v>86</v>
      </c>
      <c r="C80" t="s">
        <v>110</v>
      </c>
    </row>
    <row r="81" spans="1:3" x14ac:dyDescent="0.2">
      <c r="A81" t="s">
        <v>75</v>
      </c>
      <c r="B81" t="s">
        <v>28</v>
      </c>
      <c r="C81" t="s">
        <v>135</v>
      </c>
    </row>
    <row r="82" spans="1:3" x14ac:dyDescent="0.2">
      <c r="A82" t="s">
        <v>75</v>
      </c>
      <c r="B82" t="s">
        <v>127</v>
      </c>
      <c r="C82" t="s">
        <v>81</v>
      </c>
    </row>
    <row r="83" spans="1:3" x14ac:dyDescent="0.2">
      <c r="A83" t="s">
        <v>75</v>
      </c>
      <c r="B83" t="s">
        <v>80</v>
      </c>
      <c r="C83" t="s">
        <v>26</v>
      </c>
    </row>
    <row r="84" spans="1:3" x14ac:dyDescent="0.2">
      <c r="A84" t="s">
        <v>75</v>
      </c>
      <c r="B84" t="s">
        <v>41</v>
      </c>
      <c r="C84" t="s">
        <v>78</v>
      </c>
    </row>
    <row r="85" spans="1:3" x14ac:dyDescent="0.2">
      <c r="A85" t="s">
        <v>75</v>
      </c>
      <c r="B85" t="s">
        <v>130</v>
      </c>
      <c r="C85" t="s">
        <v>31</v>
      </c>
    </row>
    <row r="86" spans="1:3" x14ac:dyDescent="0.2">
      <c r="A86" t="s">
        <v>75</v>
      </c>
      <c r="B86" t="s">
        <v>131</v>
      </c>
      <c r="C86" t="s">
        <v>51</v>
      </c>
    </row>
    <row r="87" spans="1:3" x14ac:dyDescent="0.2">
      <c r="A87" t="s">
        <v>75</v>
      </c>
      <c r="B87" t="s">
        <v>11</v>
      </c>
      <c r="C87" t="s">
        <v>31</v>
      </c>
    </row>
    <row r="88" spans="1:3" x14ac:dyDescent="0.2">
      <c r="A88" t="s">
        <v>75</v>
      </c>
      <c r="B88" t="s">
        <v>6</v>
      </c>
      <c r="C88" t="s">
        <v>28</v>
      </c>
    </row>
    <row r="89" spans="1:3" x14ac:dyDescent="0.2">
      <c r="A89" t="s">
        <v>75</v>
      </c>
      <c r="B89" t="s">
        <v>3</v>
      </c>
      <c r="C89" t="s">
        <v>33</v>
      </c>
    </row>
    <row r="90" spans="1:3" x14ac:dyDescent="0.2">
      <c r="A90" t="s">
        <v>75</v>
      </c>
      <c r="B90" t="s">
        <v>69</v>
      </c>
      <c r="C90" t="s">
        <v>49</v>
      </c>
    </row>
    <row r="91" spans="1:3" x14ac:dyDescent="0.2">
      <c r="A91" t="s">
        <v>75</v>
      </c>
      <c r="B91" t="s">
        <v>135</v>
      </c>
      <c r="C91" t="s">
        <v>13</v>
      </c>
    </row>
    <row r="92" spans="1:3" x14ac:dyDescent="0.2">
      <c r="A92" t="s">
        <v>75</v>
      </c>
      <c r="B92" t="s">
        <v>132</v>
      </c>
      <c r="C92" t="s">
        <v>25</v>
      </c>
    </row>
    <row r="93" spans="1:3" x14ac:dyDescent="0.2">
      <c r="A93" t="s">
        <v>75</v>
      </c>
      <c r="B93" t="s">
        <v>129</v>
      </c>
      <c r="C93" t="s">
        <v>70</v>
      </c>
    </row>
    <row r="94" spans="1:3" x14ac:dyDescent="0.2">
      <c r="A94" t="s">
        <v>75</v>
      </c>
      <c r="B94" t="s">
        <v>116</v>
      </c>
      <c r="C94" t="s">
        <v>79</v>
      </c>
    </row>
    <row r="95" spans="1:3" x14ac:dyDescent="0.2">
      <c r="A95" t="s">
        <v>75</v>
      </c>
      <c r="B95" t="s">
        <v>36</v>
      </c>
      <c r="C95" t="s">
        <v>39</v>
      </c>
    </row>
    <row r="96" spans="1:3" x14ac:dyDescent="0.2">
      <c r="A96" t="s">
        <v>75</v>
      </c>
      <c r="B96" t="s">
        <v>37</v>
      </c>
      <c r="C96" t="s">
        <v>39</v>
      </c>
    </row>
    <row r="97" spans="1:3" x14ac:dyDescent="0.2">
      <c r="A97" t="s">
        <v>75</v>
      </c>
      <c r="B97" t="s">
        <v>70</v>
      </c>
      <c r="C97" t="s">
        <v>65</v>
      </c>
    </row>
    <row r="98" spans="1:3" x14ac:dyDescent="0.2">
      <c r="A98" t="s">
        <v>75</v>
      </c>
      <c r="B98" t="s">
        <v>71</v>
      </c>
      <c r="C98" t="s">
        <v>65</v>
      </c>
    </row>
    <row r="99" spans="1:3" x14ac:dyDescent="0.2">
      <c r="A99" t="s">
        <v>75</v>
      </c>
      <c r="B99" t="s">
        <v>5</v>
      </c>
      <c r="C99" t="s">
        <v>40</v>
      </c>
    </row>
    <row r="100" spans="1:3" x14ac:dyDescent="0.2">
      <c r="A100" t="s">
        <v>75</v>
      </c>
      <c r="B100" t="s">
        <v>24</v>
      </c>
      <c r="C100" t="s">
        <v>21</v>
      </c>
    </row>
    <row r="101" spans="1:3" x14ac:dyDescent="0.2">
      <c r="A101" t="s">
        <v>75</v>
      </c>
      <c r="B101" t="s">
        <v>10</v>
      </c>
      <c r="C101" t="s">
        <v>49</v>
      </c>
    </row>
    <row r="102" spans="1:3" x14ac:dyDescent="0.2">
      <c r="A102" t="s">
        <v>75</v>
      </c>
      <c r="B102" t="s">
        <v>12</v>
      </c>
      <c r="C102" t="s">
        <v>8</v>
      </c>
    </row>
    <row r="103" spans="1:3" x14ac:dyDescent="0.2">
      <c r="A103" t="s">
        <v>75</v>
      </c>
      <c r="B103" t="s">
        <v>107</v>
      </c>
      <c r="C103" t="s">
        <v>106</v>
      </c>
    </row>
    <row r="104" spans="1:3" x14ac:dyDescent="0.2">
      <c r="A104" t="s">
        <v>75</v>
      </c>
      <c r="B104" t="s">
        <v>108</v>
      </c>
      <c r="C104" t="s">
        <v>19</v>
      </c>
    </row>
    <row r="105" spans="1:3" x14ac:dyDescent="0.2">
      <c r="A105" t="s">
        <v>75</v>
      </c>
      <c r="B105" t="s">
        <v>14</v>
      </c>
      <c r="C105" t="s">
        <v>135</v>
      </c>
    </row>
    <row r="106" spans="1:3" x14ac:dyDescent="0.2">
      <c r="A106" t="s">
        <v>75</v>
      </c>
      <c r="B106" t="s">
        <v>15</v>
      </c>
      <c r="C106" t="s">
        <v>113</v>
      </c>
    </row>
    <row r="107" spans="1:3" x14ac:dyDescent="0.2">
      <c r="A107" t="s">
        <v>75</v>
      </c>
      <c r="B107" t="s">
        <v>101</v>
      </c>
      <c r="C107" t="s">
        <v>114</v>
      </c>
    </row>
    <row r="108" spans="1:3" x14ac:dyDescent="0.2">
      <c r="A108" t="s">
        <v>75</v>
      </c>
      <c r="B108" t="s">
        <v>109</v>
      </c>
      <c r="C108" t="s">
        <v>32</v>
      </c>
    </row>
    <row r="109" spans="1:3" x14ac:dyDescent="0.2">
      <c r="A109" t="s">
        <v>75</v>
      </c>
      <c r="B109" t="s">
        <v>61</v>
      </c>
      <c r="C109" t="s">
        <v>28</v>
      </c>
    </row>
    <row r="110" spans="1:3" x14ac:dyDescent="0.2">
      <c r="A110" t="s">
        <v>75</v>
      </c>
      <c r="B110" t="s">
        <v>73</v>
      </c>
      <c r="C110" t="s">
        <v>40</v>
      </c>
    </row>
    <row r="111" spans="1:3" x14ac:dyDescent="0.2">
      <c r="A111" t="s">
        <v>75</v>
      </c>
      <c r="B111" t="s">
        <v>60</v>
      </c>
      <c r="C111" t="s">
        <v>79</v>
      </c>
    </row>
    <row r="112" spans="1:3" x14ac:dyDescent="0.2">
      <c r="A112" t="s">
        <v>75</v>
      </c>
      <c r="B112" t="s">
        <v>84</v>
      </c>
      <c r="C112" t="s">
        <v>89</v>
      </c>
    </row>
    <row r="113" spans="1:3" x14ac:dyDescent="0.2">
      <c r="A113" t="s">
        <v>75</v>
      </c>
      <c r="B113" t="s">
        <v>85</v>
      </c>
      <c r="C113" t="s">
        <v>106</v>
      </c>
    </row>
    <row r="114" spans="1:3" x14ac:dyDescent="0.2">
      <c r="A114" t="s">
        <v>75</v>
      </c>
      <c r="B114" t="s">
        <v>137</v>
      </c>
      <c r="C114" t="s">
        <v>79</v>
      </c>
    </row>
    <row r="115" spans="1:3" x14ac:dyDescent="0.2">
      <c r="A115" t="s">
        <v>75</v>
      </c>
      <c r="B115" t="s">
        <v>138</v>
      </c>
      <c r="C115" t="s">
        <v>40</v>
      </c>
    </row>
    <row r="116" spans="1:3" x14ac:dyDescent="0.2">
      <c r="A116" t="s">
        <v>75</v>
      </c>
      <c r="B116" t="s">
        <v>134</v>
      </c>
      <c r="C116" t="s">
        <v>93</v>
      </c>
    </row>
    <row r="117" spans="1:3" x14ac:dyDescent="0.2">
      <c r="A117" t="s">
        <v>75</v>
      </c>
      <c r="B117" t="s">
        <v>40</v>
      </c>
      <c r="C117" t="s">
        <v>47</v>
      </c>
    </row>
    <row r="118" spans="1:3" x14ac:dyDescent="0.2">
      <c r="A118" t="s">
        <v>75</v>
      </c>
      <c r="B118" t="s">
        <v>39</v>
      </c>
      <c r="C118" t="s">
        <v>54</v>
      </c>
    </row>
    <row r="119" spans="1:3" x14ac:dyDescent="0.2">
      <c r="A119" t="s">
        <v>75</v>
      </c>
      <c r="B119" t="s">
        <v>104</v>
      </c>
      <c r="C119" t="s">
        <v>93</v>
      </c>
    </row>
    <row r="120" spans="1:3" x14ac:dyDescent="0.2">
      <c r="A120" t="s">
        <v>75</v>
      </c>
      <c r="B120" t="s">
        <v>9</v>
      </c>
      <c r="C120" t="s">
        <v>105</v>
      </c>
    </row>
    <row r="121" spans="1:3" x14ac:dyDescent="0.2">
      <c r="A121" t="s">
        <v>75</v>
      </c>
      <c r="B121" t="s">
        <v>58</v>
      </c>
      <c r="C121" t="s">
        <v>74</v>
      </c>
    </row>
    <row r="122" spans="1:3" x14ac:dyDescent="0.2">
      <c r="A122" t="s">
        <v>75</v>
      </c>
      <c r="B122" t="s">
        <v>4</v>
      </c>
      <c r="C122" t="s">
        <v>29</v>
      </c>
    </row>
    <row r="123" spans="1:3" x14ac:dyDescent="0.2">
      <c r="A123" t="s">
        <v>75</v>
      </c>
      <c r="B123" t="s">
        <v>90</v>
      </c>
      <c r="C123" t="s">
        <v>14</v>
      </c>
    </row>
    <row r="124" spans="1:3" x14ac:dyDescent="0.2">
      <c r="A124" t="s">
        <v>75</v>
      </c>
      <c r="B124" t="s">
        <v>1</v>
      </c>
      <c r="C124" t="s">
        <v>111</v>
      </c>
    </row>
    <row r="125" spans="1:3" x14ac:dyDescent="0.2">
      <c r="A125" t="s">
        <v>75</v>
      </c>
      <c r="B125" t="s">
        <v>67</v>
      </c>
      <c r="C125" t="s">
        <v>89</v>
      </c>
    </row>
    <row r="126" spans="1:3" x14ac:dyDescent="0.2">
      <c r="A126" t="s">
        <v>75</v>
      </c>
      <c r="B126" t="s">
        <v>68</v>
      </c>
      <c r="C126" t="s">
        <v>32</v>
      </c>
    </row>
    <row r="127" spans="1:3" x14ac:dyDescent="0.2">
      <c r="A127" t="s">
        <v>75</v>
      </c>
      <c r="B127" t="s">
        <v>120</v>
      </c>
      <c r="C127" t="s">
        <v>43</v>
      </c>
    </row>
    <row r="128" spans="1:3" x14ac:dyDescent="0.2">
      <c r="A128" t="s">
        <v>75</v>
      </c>
      <c r="B128" t="s">
        <v>121</v>
      </c>
      <c r="C128" t="s">
        <v>127</v>
      </c>
    </row>
    <row r="129" spans="1:3" x14ac:dyDescent="0.2">
      <c r="A129" t="s">
        <v>75</v>
      </c>
      <c r="B129" t="s">
        <v>53</v>
      </c>
      <c r="C129" t="s">
        <v>74</v>
      </c>
    </row>
    <row r="130" spans="1:3" x14ac:dyDescent="0.2">
      <c r="A130" t="s">
        <v>75</v>
      </c>
      <c r="B130" t="s">
        <v>82</v>
      </c>
      <c r="C130" t="s">
        <v>14</v>
      </c>
    </row>
    <row r="131" spans="1:3" x14ac:dyDescent="0.2">
      <c r="A131" t="s">
        <v>75</v>
      </c>
      <c r="B131" t="s">
        <v>83</v>
      </c>
      <c r="C131" t="s">
        <v>28</v>
      </c>
    </row>
    <row r="132" spans="1:3" x14ac:dyDescent="0.2">
      <c r="A132" t="s">
        <v>75</v>
      </c>
      <c r="B132" t="s">
        <v>38</v>
      </c>
      <c r="C132" t="s">
        <v>33</v>
      </c>
    </row>
    <row r="133" spans="1:3" x14ac:dyDescent="0.2">
      <c r="A133" t="s">
        <v>75</v>
      </c>
      <c r="B133" t="s">
        <v>97</v>
      </c>
      <c r="C133" t="s">
        <v>21</v>
      </c>
    </row>
    <row r="134" spans="1:3" x14ac:dyDescent="0.2">
      <c r="A134" t="s">
        <v>75</v>
      </c>
      <c r="B134" t="s">
        <v>115</v>
      </c>
      <c r="C134" t="s">
        <v>43</v>
      </c>
    </row>
    <row r="135" spans="1:3" x14ac:dyDescent="0.2">
      <c r="A135" t="s">
        <v>75</v>
      </c>
      <c r="B135" t="s">
        <v>98</v>
      </c>
      <c r="C135" t="s">
        <v>101</v>
      </c>
    </row>
    <row r="136" spans="1:3" x14ac:dyDescent="0.2">
      <c r="A136" t="s">
        <v>75</v>
      </c>
      <c r="B136" t="s">
        <v>94</v>
      </c>
      <c r="C136" t="s">
        <v>43</v>
      </c>
    </row>
    <row r="137" spans="1:3" x14ac:dyDescent="0.2">
      <c r="A137" t="s">
        <v>75</v>
      </c>
      <c r="B137" t="s">
        <v>7</v>
      </c>
      <c r="C137" t="s">
        <v>2</v>
      </c>
    </row>
    <row r="138" spans="1:3" x14ac:dyDescent="0.2">
      <c r="A138" t="s">
        <v>75</v>
      </c>
      <c r="B138" t="s">
        <v>45</v>
      </c>
      <c r="C138" t="s">
        <v>2</v>
      </c>
    </row>
    <row r="139" spans="1:3" x14ac:dyDescent="0.2">
      <c r="A139" t="s">
        <v>75</v>
      </c>
      <c r="B139" t="s">
        <v>64</v>
      </c>
      <c r="C139" t="s">
        <v>101</v>
      </c>
    </row>
    <row r="140" spans="1:3" x14ac:dyDescent="0.2">
      <c r="A140" t="s">
        <v>17</v>
      </c>
      <c r="B140" t="s">
        <v>75</v>
      </c>
      <c r="C140" t="s">
        <v>75</v>
      </c>
    </row>
    <row r="141" spans="1:3" x14ac:dyDescent="0.2">
      <c r="A141" t="s">
        <v>17</v>
      </c>
      <c r="B141" t="s">
        <v>17</v>
      </c>
      <c r="C141" t="s">
        <v>17</v>
      </c>
    </row>
    <row r="142" spans="1:3" x14ac:dyDescent="0.2">
      <c r="A142" t="s">
        <v>17</v>
      </c>
      <c r="B142" t="s">
        <v>20</v>
      </c>
      <c r="C142" t="s">
        <v>87</v>
      </c>
    </row>
    <row r="143" spans="1:3" x14ac:dyDescent="0.2">
      <c r="A143" t="s">
        <v>17</v>
      </c>
      <c r="B143" t="s">
        <v>78</v>
      </c>
      <c r="C143" t="s">
        <v>133</v>
      </c>
    </row>
    <row r="144" spans="1:3" x14ac:dyDescent="0.2">
      <c r="A144" t="s">
        <v>17</v>
      </c>
      <c r="B144" t="s">
        <v>44</v>
      </c>
      <c r="C144" t="s">
        <v>78</v>
      </c>
    </row>
    <row r="145" spans="1:3" x14ac:dyDescent="0.2">
      <c r="A145" t="s">
        <v>17</v>
      </c>
      <c r="B145" t="s">
        <v>46</v>
      </c>
      <c r="C145" t="s">
        <v>44</v>
      </c>
    </row>
    <row r="146" spans="1:3" x14ac:dyDescent="0.2">
      <c r="A146" t="s">
        <v>17</v>
      </c>
      <c r="B146" t="s">
        <v>117</v>
      </c>
      <c r="C146" t="s">
        <v>78</v>
      </c>
    </row>
    <row r="147" spans="1:3" x14ac:dyDescent="0.2">
      <c r="A147" t="s">
        <v>17</v>
      </c>
      <c r="B147" t="s">
        <v>124</v>
      </c>
      <c r="C147" t="s">
        <v>99</v>
      </c>
    </row>
    <row r="148" spans="1:3" x14ac:dyDescent="0.2">
      <c r="A148" t="s">
        <v>17</v>
      </c>
      <c r="B148" t="s">
        <v>113</v>
      </c>
      <c r="C148" t="s">
        <v>110</v>
      </c>
    </row>
    <row r="149" spans="1:3" x14ac:dyDescent="0.2">
      <c r="A149" t="s">
        <v>17</v>
      </c>
      <c r="B149" t="s">
        <v>99</v>
      </c>
      <c r="C149" t="s">
        <v>41</v>
      </c>
    </row>
    <row r="150" spans="1:3" x14ac:dyDescent="0.2">
      <c r="A150" t="s">
        <v>17</v>
      </c>
      <c r="B150" t="s">
        <v>100</v>
      </c>
      <c r="C150" t="s">
        <v>132</v>
      </c>
    </row>
    <row r="151" spans="1:3" x14ac:dyDescent="0.2">
      <c r="A151" t="s">
        <v>17</v>
      </c>
      <c r="B151" t="s">
        <v>65</v>
      </c>
      <c r="C151" t="s">
        <v>56</v>
      </c>
    </row>
    <row r="152" spans="1:3" x14ac:dyDescent="0.2">
      <c r="A152" t="s">
        <v>17</v>
      </c>
      <c r="B152" t="s">
        <v>66</v>
      </c>
      <c r="C152" t="s">
        <v>117</v>
      </c>
    </row>
    <row r="153" spans="1:3" x14ac:dyDescent="0.2">
      <c r="A153" t="s">
        <v>17</v>
      </c>
      <c r="B153" t="s">
        <v>54</v>
      </c>
      <c r="C153" t="s">
        <v>99</v>
      </c>
    </row>
    <row r="154" spans="1:3" x14ac:dyDescent="0.2">
      <c r="A154" t="s">
        <v>17</v>
      </c>
      <c r="B154" t="s">
        <v>55</v>
      </c>
      <c r="C154" t="s">
        <v>99</v>
      </c>
    </row>
    <row r="155" spans="1:3" x14ac:dyDescent="0.2">
      <c r="A155" t="s">
        <v>17</v>
      </c>
      <c r="B155" t="s">
        <v>133</v>
      </c>
      <c r="C155" t="s">
        <v>23</v>
      </c>
    </row>
    <row r="156" spans="1:3" x14ac:dyDescent="0.2">
      <c r="A156" t="s">
        <v>17</v>
      </c>
      <c r="B156" t="s">
        <v>59</v>
      </c>
      <c r="C156" t="s">
        <v>78</v>
      </c>
    </row>
    <row r="157" spans="1:3" x14ac:dyDescent="0.2">
      <c r="A157" t="s">
        <v>17</v>
      </c>
      <c r="B157" t="s">
        <v>125</v>
      </c>
      <c r="C157" t="s">
        <v>87</v>
      </c>
    </row>
    <row r="158" spans="1:3" x14ac:dyDescent="0.2">
      <c r="A158" t="s">
        <v>17</v>
      </c>
      <c r="B158" t="s">
        <v>27</v>
      </c>
      <c r="C158" t="s">
        <v>56</v>
      </c>
    </row>
    <row r="159" spans="1:3" x14ac:dyDescent="0.2">
      <c r="A159" t="s">
        <v>17</v>
      </c>
      <c r="B159" t="s">
        <v>23</v>
      </c>
      <c r="C159" t="s">
        <v>17</v>
      </c>
    </row>
    <row r="160" spans="1:3" x14ac:dyDescent="0.2">
      <c r="A160" t="s">
        <v>17</v>
      </c>
      <c r="B160" t="s">
        <v>25</v>
      </c>
      <c r="C160" t="s">
        <v>126</v>
      </c>
    </row>
    <row r="161" spans="1:3" x14ac:dyDescent="0.2">
      <c r="A161" t="s">
        <v>17</v>
      </c>
      <c r="B161" t="s">
        <v>114</v>
      </c>
      <c r="C161" t="s">
        <v>72</v>
      </c>
    </row>
    <row r="162" spans="1:3" x14ac:dyDescent="0.2">
      <c r="A162" t="s">
        <v>17</v>
      </c>
      <c r="B162" t="s">
        <v>96</v>
      </c>
      <c r="C162" t="s">
        <v>13</v>
      </c>
    </row>
    <row r="163" spans="1:3" x14ac:dyDescent="0.2">
      <c r="A163" t="s">
        <v>17</v>
      </c>
      <c r="B163" t="s">
        <v>47</v>
      </c>
      <c r="C163" t="s">
        <v>126</v>
      </c>
    </row>
    <row r="164" spans="1:3" x14ac:dyDescent="0.2">
      <c r="A164" t="s">
        <v>17</v>
      </c>
      <c r="B164" t="s">
        <v>72</v>
      </c>
      <c r="C164" t="s">
        <v>65</v>
      </c>
    </row>
    <row r="165" spans="1:3" x14ac:dyDescent="0.2">
      <c r="A165" t="s">
        <v>17</v>
      </c>
      <c r="B165" t="s">
        <v>87</v>
      </c>
      <c r="C165" t="s">
        <v>75</v>
      </c>
    </row>
    <row r="166" spans="1:3" x14ac:dyDescent="0.2">
      <c r="A166" t="s">
        <v>17</v>
      </c>
      <c r="B166" t="s">
        <v>88</v>
      </c>
      <c r="C166" t="s">
        <v>133</v>
      </c>
    </row>
    <row r="167" spans="1:3" x14ac:dyDescent="0.2">
      <c r="A167" t="s">
        <v>17</v>
      </c>
      <c r="B167" t="s">
        <v>19</v>
      </c>
      <c r="C167" t="s">
        <v>135</v>
      </c>
    </row>
    <row r="168" spans="1:3" x14ac:dyDescent="0.2">
      <c r="A168" t="s">
        <v>17</v>
      </c>
      <c r="B168" t="s">
        <v>31</v>
      </c>
      <c r="C168" t="s">
        <v>70</v>
      </c>
    </row>
    <row r="169" spans="1:3" x14ac:dyDescent="0.2">
      <c r="A169" t="s">
        <v>17</v>
      </c>
      <c r="B169" t="s">
        <v>126</v>
      </c>
      <c r="C169" t="s">
        <v>44</v>
      </c>
    </row>
    <row r="170" spans="1:3" x14ac:dyDescent="0.2">
      <c r="A170" t="s">
        <v>17</v>
      </c>
      <c r="B170" t="s">
        <v>42</v>
      </c>
      <c r="C170" t="s">
        <v>65</v>
      </c>
    </row>
    <row r="171" spans="1:3" x14ac:dyDescent="0.2">
      <c r="A171" t="s">
        <v>17</v>
      </c>
      <c r="B171" t="s">
        <v>93</v>
      </c>
      <c r="C171" t="s">
        <v>136</v>
      </c>
    </row>
    <row r="172" spans="1:3" x14ac:dyDescent="0.2">
      <c r="A172" t="s">
        <v>17</v>
      </c>
      <c r="B172" t="s">
        <v>13</v>
      </c>
      <c r="C172" t="s">
        <v>59</v>
      </c>
    </row>
    <row r="173" spans="1:3" x14ac:dyDescent="0.2">
      <c r="A173" t="s">
        <v>17</v>
      </c>
      <c r="B173" t="s">
        <v>49</v>
      </c>
      <c r="C173" t="s">
        <v>71</v>
      </c>
    </row>
    <row r="174" spans="1:3" x14ac:dyDescent="0.2">
      <c r="A174" t="s">
        <v>17</v>
      </c>
      <c r="B174" t="s">
        <v>50</v>
      </c>
      <c r="C174" t="s">
        <v>42</v>
      </c>
    </row>
    <row r="175" spans="1:3" x14ac:dyDescent="0.2">
      <c r="A175" t="s">
        <v>17</v>
      </c>
      <c r="B175" t="s">
        <v>56</v>
      </c>
      <c r="C175" t="s">
        <v>78</v>
      </c>
    </row>
    <row r="176" spans="1:3" x14ac:dyDescent="0.2">
      <c r="A176" t="s">
        <v>17</v>
      </c>
      <c r="B176" t="s">
        <v>57</v>
      </c>
      <c r="C176" t="s">
        <v>133</v>
      </c>
    </row>
    <row r="177" spans="1:3" x14ac:dyDescent="0.2">
      <c r="A177" t="s">
        <v>17</v>
      </c>
      <c r="B177" t="s">
        <v>91</v>
      </c>
      <c r="C177" t="s">
        <v>79</v>
      </c>
    </row>
    <row r="178" spans="1:3" x14ac:dyDescent="0.2">
      <c r="A178" t="s">
        <v>17</v>
      </c>
      <c r="B178" t="s">
        <v>92</v>
      </c>
      <c r="C178" t="s">
        <v>33</v>
      </c>
    </row>
    <row r="179" spans="1:3" x14ac:dyDescent="0.2">
      <c r="A179" t="s">
        <v>17</v>
      </c>
      <c r="B179" t="s">
        <v>136</v>
      </c>
      <c r="C179" t="s">
        <v>13</v>
      </c>
    </row>
    <row r="180" spans="1:3" x14ac:dyDescent="0.2">
      <c r="A180" t="s">
        <v>17</v>
      </c>
      <c r="B180" t="s">
        <v>16</v>
      </c>
      <c r="C180" t="s">
        <v>136</v>
      </c>
    </row>
    <row r="181" spans="1:3" x14ac:dyDescent="0.2">
      <c r="A181" t="s">
        <v>17</v>
      </c>
      <c r="B181" t="s">
        <v>89</v>
      </c>
      <c r="C181" t="s">
        <v>96</v>
      </c>
    </row>
    <row r="182" spans="1:3" x14ac:dyDescent="0.2">
      <c r="A182" t="s">
        <v>17</v>
      </c>
      <c r="B182" t="s">
        <v>33</v>
      </c>
      <c r="C182" t="s">
        <v>136</v>
      </c>
    </row>
    <row r="183" spans="1:3" x14ac:dyDescent="0.2">
      <c r="A183" t="s">
        <v>17</v>
      </c>
      <c r="B183" t="s">
        <v>34</v>
      </c>
      <c r="C183" t="s">
        <v>96</v>
      </c>
    </row>
    <row r="184" spans="1:3" x14ac:dyDescent="0.2">
      <c r="A184" t="s">
        <v>17</v>
      </c>
      <c r="B184" t="s">
        <v>95</v>
      </c>
      <c r="C184" t="s">
        <v>80</v>
      </c>
    </row>
    <row r="185" spans="1:3" x14ac:dyDescent="0.2">
      <c r="A185" t="s">
        <v>17</v>
      </c>
      <c r="B185" t="s">
        <v>110</v>
      </c>
      <c r="C185" t="s">
        <v>27</v>
      </c>
    </row>
    <row r="186" spans="1:3" x14ac:dyDescent="0.2">
      <c r="A186" t="s">
        <v>17</v>
      </c>
      <c r="B186" t="s">
        <v>62</v>
      </c>
      <c r="C186" t="s">
        <v>48</v>
      </c>
    </row>
    <row r="187" spans="1:3" x14ac:dyDescent="0.2">
      <c r="A187" t="s">
        <v>17</v>
      </c>
      <c r="B187" t="s">
        <v>63</v>
      </c>
      <c r="C187" t="s">
        <v>111</v>
      </c>
    </row>
    <row r="188" spans="1:3" x14ac:dyDescent="0.2">
      <c r="A188" t="s">
        <v>17</v>
      </c>
      <c r="B188" t="s">
        <v>22</v>
      </c>
      <c r="C188" t="s">
        <v>40</v>
      </c>
    </row>
    <row r="189" spans="1:3" x14ac:dyDescent="0.2">
      <c r="A189" t="s">
        <v>17</v>
      </c>
      <c r="B189" t="s">
        <v>2</v>
      </c>
      <c r="C189" t="s">
        <v>114</v>
      </c>
    </row>
    <row r="190" spans="1:3" x14ac:dyDescent="0.2">
      <c r="A190" t="s">
        <v>17</v>
      </c>
      <c r="B190" t="s">
        <v>32</v>
      </c>
      <c r="C190" t="s">
        <v>96</v>
      </c>
    </row>
    <row r="191" spans="1:3" x14ac:dyDescent="0.2">
      <c r="A191" t="s">
        <v>17</v>
      </c>
      <c r="B191" t="s">
        <v>18</v>
      </c>
      <c r="C191" t="s">
        <v>71</v>
      </c>
    </row>
    <row r="192" spans="1:3" x14ac:dyDescent="0.2">
      <c r="A192" t="s">
        <v>17</v>
      </c>
      <c r="B192" t="s">
        <v>76</v>
      </c>
      <c r="C192" t="s">
        <v>72</v>
      </c>
    </row>
    <row r="193" spans="1:3" x14ac:dyDescent="0.2">
      <c r="A193" t="s">
        <v>17</v>
      </c>
      <c r="B193" t="s">
        <v>77</v>
      </c>
      <c r="C193" t="s">
        <v>122</v>
      </c>
    </row>
    <row r="194" spans="1:3" x14ac:dyDescent="0.2">
      <c r="A194" t="s">
        <v>17</v>
      </c>
      <c r="B194" t="s">
        <v>79</v>
      </c>
      <c r="C194" t="s">
        <v>26</v>
      </c>
    </row>
    <row r="195" spans="1:3" x14ac:dyDescent="0.2">
      <c r="A195" t="s">
        <v>17</v>
      </c>
      <c r="B195" t="s">
        <v>48</v>
      </c>
      <c r="C195" t="s">
        <v>124</v>
      </c>
    </row>
    <row r="196" spans="1:3" x14ac:dyDescent="0.2">
      <c r="A196" t="s">
        <v>17</v>
      </c>
      <c r="B196" t="s">
        <v>111</v>
      </c>
      <c r="C196" t="s">
        <v>54</v>
      </c>
    </row>
    <row r="197" spans="1:3" x14ac:dyDescent="0.2">
      <c r="A197" t="s">
        <v>17</v>
      </c>
      <c r="B197" t="s">
        <v>112</v>
      </c>
      <c r="C197" t="s">
        <v>25</v>
      </c>
    </row>
    <row r="198" spans="1:3" x14ac:dyDescent="0.2">
      <c r="A198" t="s">
        <v>17</v>
      </c>
      <c r="B198" t="s">
        <v>51</v>
      </c>
      <c r="C198" t="s">
        <v>124</v>
      </c>
    </row>
    <row r="199" spans="1:3" x14ac:dyDescent="0.2">
      <c r="A199" t="s">
        <v>17</v>
      </c>
      <c r="B199" t="s">
        <v>8</v>
      </c>
      <c r="C199" t="s">
        <v>70</v>
      </c>
    </row>
    <row r="200" spans="1:3" x14ac:dyDescent="0.2">
      <c r="A200" t="s">
        <v>17</v>
      </c>
      <c r="B200" t="s">
        <v>35</v>
      </c>
      <c r="C200" t="s">
        <v>32</v>
      </c>
    </row>
    <row r="201" spans="1:3" x14ac:dyDescent="0.2">
      <c r="A201" t="s">
        <v>17</v>
      </c>
      <c r="B201" t="s">
        <v>52</v>
      </c>
      <c r="C201" t="s">
        <v>40</v>
      </c>
    </row>
    <row r="202" spans="1:3" x14ac:dyDescent="0.2">
      <c r="A202" t="s">
        <v>17</v>
      </c>
      <c r="B202" t="s">
        <v>122</v>
      </c>
      <c r="C202" t="s">
        <v>27</v>
      </c>
    </row>
    <row r="203" spans="1:3" x14ac:dyDescent="0.2">
      <c r="A203" t="s">
        <v>17</v>
      </c>
      <c r="B203" t="s">
        <v>123</v>
      </c>
      <c r="C203" t="s">
        <v>16</v>
      </c>
    </row>
    <row r="204" spans="1:3" x14ac:dyDescent="0.2">
      <c r="A204" t="s">
        <v>17</v>
      </c>
      <c r="B204" t="s">
        <v>21</v>
      </c>
      <c r="C204" t="s">
        <v>114</v>
      </c>
    </row>
    <row r="205" spans="1:3" x14ac:dyDescent="0.2">
      <c r="A205" t="s">
        <v>17</v>
      </c>
      <c r="B205" t="s">
        <v>128</v>
      </c>
      <c r="C205" t="s">
        <v>8</v>
      </c>
    </row>
    <row r="206" spans="1:3" x14ac:dyDescent="0.2">
      <c r="A206" t="s">
        <v>17</v>
      </c>
      <c r="B206" t="s">
        <v>43</v>
      </c>
      <c r="C206" t="s">
        <v>81</v>
      </c>
    </row>
    <row r="207" spans="1:3" x14ac:dyDescent="0.2">
      <c r="A207" t="s">
        <v>17</v>
      </c>
      <c r="B207" t="s">
        <v>102</v>
      </c>
      <c r="C207" t="s">
        <v>93</v>
      </c>
    </row>
    <row r="208" spans="1:3" x14ac:dyDescent="0.2">
      <c r="A208" t="s">
        <v>17</v>
      </c>
      <c r="B208" t="s">
        <v>103</v>
      </c>
      <c r="C208" t="s">
        <v>28</v>
      </c>
    </row>
    <row r="209" spans="1:3" x14ac:dyDescent="0.2">
      <c r="A209" t="s">
        <v>17</v>
      </c>
      <c r="B209" t="s">
        <v>106</v>
      </c>
      <c r="C209" t="s">
        <v>135</v>
      </c>
    </row>
    <row r="210" spans="1:3" x14ac:dyDescent="0.2">
      <c r="A210" t="s">
        <v>17</v>
      </c>
      <c r="B210" t="s">
        <v>105</v>
      </c>
      <c r="C210" t="s">
        <v>81</v>
      </c>
    </row>
    <row r="211" spans="1:3" x14ac:dyDescent="0.2">
      <c r="A211" t="s">
        <v>17</v>
      </c>
      <c r="B211" t="s">
        <v>74</v>
      </c>
      <c r="C211" t="s">
        <v>86</v>
      </c>
    </row>
    <row r="212" spans="1:3" x14ac:dyDescent="0.2">
      <c r="A212" t="s">
        <v>17</v>
      </c>
      <c r="B212" t="s">
        <v>26</v>
      </c>
      <c r="C212" t="s">
        <v>126</v>
      </c>
    </row>
    <row r="213" spans="1:3" x14ac:dyDescent="0.2">
      <c r="A213" t="s">
        <v>17</v>
      </c>
      <c r="B213" t="s">
        <v>81</v>
      </c>
      <c r="C213" t="s">
        <v>72</v>
      </c>
    </row>
    <row r="214" spans="1:3" x14ac:dyDescent="0.2">
      <c r="A214" t="s">
        <v>17</v>
      </c>
      <c r="B214" t="s">
        <v>29</v>
      </c>
      <c r="C214" t="s">
        <v>114</v>
      </c>
    </row>
    <row r="215" spans="1:3" x14ac:dyDescent="0.2">
      <c r="A215" t="s">
        <v>17</v>
      </c>
      <c r="B215" t="s">
        <v>30</v>
      </c>
      <c r="C215" t="s">
        <v>114</v>
      </c>
    </row>
    <row r="216" spans="1:3" x14ac:dyDescent="0.2">
      <c r="A216" t="s">
        <v>17</v>
      </c>
      <c r="B216" t="s">
        <v>118</v>
      </c>
      <c r="C216" t="s">
        <v>39</v>
      </c>
    </row>
    <row r="217" spans="1:3" x14ac:dyDescent="0.2">
      <c r="A217" t="s">
        <v>17</v>
      </c>
      <c r="B217" t="s">
        <v>119</v>
      </c>
      <c r="C217" t="s">
        <v>39</v>
      </c>
    </row>
    <row r="218" spans="1:3" x14ac:dyDescent="0.2">
      <c r="A218" t="s">
        <v>17</v>
      </c>
      <c r="B218" t="s">
        <v>86</v>
      </c>
      <c r="C218" t="s">
        <v>122</v>
      </c>
    </row>
    <row r="219" spans="1:3" x14ac:dyDescent="0.2">
      <c r="A219" t="s">
        <v>17</v>
      </c>
      <c r="B219" t="s">
        <v>28</v>
      </c>
      <c r="C219" t="s">
        <v>113</v>
      </c>
    </row>
    <row r="220" spans="1:3" x14ac:dyDescent="0.2">
      <c r="A220" t="s">
        <v>17</v>
      </c>
      <c r="B220" t="s">
        <v>127</v>
      </c>
      <c r="C220" t="s">
        <v>81</v>
      </c>
    </row>
    <row r="221" spans="1:3" x14ac:dyDescent="0.2">
      <c r="A221" t="s">
        <v>17</v>
      </c>
      <c r="B221" t="s">
        <v>80</v>
      </c>
      <c r="C221" t="s">
        <v>26</v>
      </c>
    </row>
    <row r="222" spans="1:3" x14ac:dyDescent="0.2">
      <c r="A222" t="s">
        <v>17</v>
      </c>
      <c r="B222" t="s">
        <v>41</v>
      </c>
      <c r="C222" t="s">
        <v>78</v>
      </c>
    </row>
    <row r="223" spans="1:3" x14ac:dyDescent="0.2">
      <c r="A223" t="s">
        <v>17</v>
      </c>
      <c r="B223" t="s">
        <v>130</v>
      </c>
      <c r="C223" t="s">
        <v>31</v>
      </c>
    </row>
    <row r="224" spans="1:3" x14ac:dyDescent="0.2">
      <c r="A224" t="s">
        <v>17</v>
      </c>
      <c r="B224" t="s">
        <v>131</v>
      </c>
      <c r="C224" t="s">
        <v>51</v>
      </c>
    </row>
    <row r="225" spans="1:3" x14ac:dyDescent="0.2">
      <c r="A225" t="s">
        <v>17</v>
      </c>
      <c r="B225" t="s">
        <v>11</v>
      </c>
      <c r="C225" t="s">
        <v>129</v>
      </c>
    </row>
    <row r="226" spans="1:3" x14ac:dyDescent="0.2">
      <c r="A226" t="s">
        <v>17</v>
      </c>
      <c r="B226" t="s">
        <v>6</v>
      </c>
      <c r="C226" t="s">
        <v>28</v>
      </c>
    </row>
    <row r="227" spans="1:3" x14ac:dyDescent="0.2">
      <c r="A227" t="s">
        <v>17</v>
      </c>
      <c r="B227" t="s">
        <v>3</v>
      </c>
      <c r="C227" t="s">
        <v>33</v>
      </c>
    </row>
    <row r="228" spans="1:3" x14ac:dyDescent="0.2">
      <c r="A228" t="s">
        <v>17</v>
      </c>
      <c r="B228" t="s">
        <v>69</v>
      </c>
      <c r="C228" t="s">
        <v>18</v>
      </c>
    </row>
    <row r="229" spans="1:3" x14ac:dyDescent="0.2">
      <c r="A229" t="s">
        <v>17</v>
      </c>
      <c r="B229" t="s">
        <v>135</v>
      </c>
      <c r="C229" t="s">
        <v>110</v>
      </c>
    </row>
    <row r="230" spans="1:3" x14ac:dyDescent="0.2">
      <c r="A230" t="s">
        <v>17</v>
      </c>
      <c r="B230" t="s">
        <v>132</v>
      </c>
      <c r="C230" t="s">
        <v>47</v>
      </c>
    </row>
    <row r="231" spans="1:3" x14ac:dyDescent="0.2">
      <c r="A231" t="s">
        <v>17</v>
      </c>
      <c r="B231" t="s">
        <v>129</v>
      </c>
      <c r="C231" t="s">
        <v>70</v>
      </c>
    </row>
    <row r="232" spans="1:3" x14ac:dyDescent="0.2">
      <c r="A232" t="s">
        <v>17</v>
      </c>
      <c r="B232" t="s">
        <v>116</v>
      </c>
      <c r="C232" t="s">
        <v>79</v>
      </c>
    </row>
    <row r="233" spans="1:3" x14ac:dyDescent="0.2">
      <c r="A233" t="s">
        <v>17</v>
      </c>
      <c r="B233" t="s">
        <v>36</v>
      </c>
      <c r="C233" t="s">
        <v>39</v>
      </c>
    </row>
    <row r="234" spans="1:3" x14ac:dyDescent="0.2">
      <c r="A234" t="s">
        <v>17</v>
      </c>
      <c r="B234" t="s">
        <v>37</v>
      </c>
      <c r="C234" t="s">
        <v>132</v>
      </c>
    </row>
    <row r="235" spans="1:3" x14ac:dyDescent="0.2">
      <c r="A235" t="s">
        <v>17</v>
      </c>
      <c r="B235" t="s">
        <v>70</v>
      </c>
      <c r="C235" t="s">
        <v>65</v>
      </c>
    </row>
    <row r="236" spans="1:3" x14ac:dyDescent="0.2">
      <c r="A236" t="s">
        <v>17</v>
      </c>
      <c r="B236" t="s">
        <v>71</v>
      </c>
      <c r="C236" t="s">
        <v>65</v>
      </c>
    </row>
    <row r="237" spans="1:3" x14ac:dyDescent="0.2">
      <c r="A237" t="s">
        <v>17</v>
      </c>
      <c r="B237" t="s">
        <v>5</v>
      </c>
      <c r="C237" t="s">
        <v>40</v>
      </c>
    </row>
    <row r="238" spans="1:3" x14ac:dyDescent="0.2">
      <c r="A238" t="s">
        <v>17</v>
      </c>
      <c r="B238" t="s">
        <v>24</v>
      </c>
      <c r="C238" t="s">
        <v>2</v>
      </c>
    </row>
    <row r="239" spans="1:3" x14ac:dyDescent="0.2">
      <c r="A239" t="s">
        <v>17</v>
      </c>
      <c r="B239" t="s">
        <v>10</v>
      </c>
      <c r="C239" t="s">
        <v>49</v>
      </c>
    </row>
    <row r="240" spans="1:3" x14ac:dyDescent="0.2">
      <c r="A240" t="s">
        <v>17</v>
      </c>
      <c r="B240" t="s">
        <v>12</v>
      </c>
      <c r="C240" t="s">
        <v>31</v>
      </c>
    </row>
    <row r="241" spans="1:3" x14ac:dyDescent="0.2">
      <c r="A241" t="s">
        <v>17</v>
      </c>
      <c r="B241" t="s">
        <v>107</v>
      </c>
      <c r="C241" t="s">
        <v>19</v>
      </c>
    </row>
    <row r="242" spans="1:3" x14ac:dyDescent="0.2">
      <c r="A242" t="s">
        <v>17</v>
      </c>
      <c r="B242" t="s">
        <v>108</v>
      </c>
      <c r="C242" t="s">
        <v>14</v>
      </c>
    </row>
    <row r="243" spans="1:3" x14ac:dyDescent="0.2">
      <c r="A243" t="s">
        <v>17</v>
      </c>
      <c r="B243" t="s">
        <v>14</v>
      </c>
      <c r="C243" t="s">
        <v>135</v>
      </c>
    </row>
    <row r="244" spans="1:3" x14ac:dyDescent="0.2">
      <c r="A244" t="s">
        <v>17</v>
      </c>
      <c r="B244" t="s">
        <v>15</v>
      </c>
      <c r="C244" t="s">
        <v>86</v>
      </c>
    </row>
    <row r="245" spans="1:3" x14ac:dyDescent="0.2">
      <c r="A245" t="s">
        <v>17</v>
      </c>
      <c r="B245" t="s">
        <v>101</v>
      </c>
      <c r="C245" t="s">
        <v>76</v>
      </c>
    </row>
    <row r="246" spans="1:3" x14ac:dyDescent="0.2">
      <c r="A246" t="s">
        <v>17</v>
      </c>
      <c r="B246" t="s">
        <v>109</v>
      </c>
      <c r="C246" t="s">
        <v>89</v>
      </c>
    </row>
    <row r="247" spans="1:3" x14ac:dyDescent="0.2">
      <c r="A247" t="s">
        <v>17</v>
      </c>
      <c r="B247" t="s">
        <v>61</v>
      </c>
      <c r="C247" t="s">
        <v>28</v>
      </c>
    </row>
    <row r="248" spans="1:3" x14ac:dyDescent="0.2">
      <c r="A248" t="s">
        <v>17</v>
      </c>
      <c r="B248" t="s">
        <v>73</v>
      </c>
      <c r="C248" t="s">
        <v>79</v>
      </c>
    </row>
    <row r="249" spans="1:3" x14ac:dyDescent="0.2">
      <c r="A249" t="s">
        <v>17</v>
      </c>
      <c r="B249" t="s">
        <v>60</v>
      </c>
      <c r="C249" t="s">
        <v>79</v>
      </c>
    </row>
    <row r="250" spans="1:3" x14ac:dyDescent="0.2">
      <c r="A250" t="s">
        <v>17</v>
      </c>
      <c r="B250" t="s">
        <v>84</v>
      </c>
      <c r="C250" t="s">
        <v>106</v>
      </c>
    </row>
    <row r="251" spans="1:3" x14ac:dyDescent="0.2">
      <c r="A251" t="s">
        <v>17</v>
      </c>
      <c r="B251" t="s">
        <v>85</v>
      </c>
      <c r="C251" t="s">
        <v>106</v>
      </c>
    </row>
    <row r="252" spans="1:3" x14ac:dyDescent="0.2">
      <c r="A252" t="s">
        <v>17</v>
      </c>
      <c r="B252" t="s">
        <v>137</v>
      </c>
      <c r="C252" t="s">
        <v>79</v>
      </c>
    </row>
    <row r="253" spans="1:3" x14ac:dyDescent="0.2">
      <c r="A253" t="s">
        <v>17</v>
      </c>
      <c r="B253" t="s">
        <v>138</v>
      </c>
      <c r="C253" t="s">
        <v>40</v>
      </c>
    </row>
    <row r="254" spans="1:3" x14ac:dyDescent="0.2">
      <c r="A254" t="s">
        <v>17</v>
      </c>
      <c r="B254" t="s">
        <v>134</v>
      </c>
      <c r="C254" t="s">
        <v>32</v>
      </c>
    </row>
    <row r="255" spans="1:3" x14ac:dyDescent="0.2">
      <c r="A255" t="s">
        <v>17</v>
      </c>
      <c r="B255" t="s">
        <v>40</v>
      </c>
      <c r="C255" t="s">
        <v>47</v>
      </c>
    </row>
    <row r="256" spans="1:3" x14ac:dyDescent="0.2">
      <c r="A256" t="s">
        <v>17</v>
      </c>
      <c r="B256" t="s">
        <v>39</v>
      </c>
      <c r="C256" t="s">
        <v>25</v>
      </c>
    </row>
    <row r="257" spans="1:3" x14ac:dyDescent="0.2">
      <c r="A257" t="s">
        <v>17</v>
      </c>
      <c r="B257" t="s">
        <v>104</v>
      </c>
      <c r="C257" t="s">
        <v>93</v>
      </c>
    </row>
    <row r="258" spans="1:3" x14ac:dyDescent="0.2">
      <c r="A258" t="s">
        <v>17</v>
      </c>
      <c r="B258" t="s">
        <v>9</v>
      </c>
      <c r="C258" t="s">
        <v>105</v>
      </c>
    </row>
    <row r="259" spans="1:3" x14ac:dyDescent="0.2">
      <c r="A259" t="s">
        <v>17</v>
      </c>
      <c r="B259" t="s">
        <v>58</v>
      </c>
      <c r="C259" t="s">
        <v>74</v>
      </c>
    </row>
    <row r="260" spans="1:3" x14ac:dyDescent="0.2">
      <c r="A260" t="s">
        <v>17</v>
      </c>
      <c r="B260" t="s">
        <v>4</v>
      </c>
      <c r="C260" t="s">
        <v>21</v>
      </c>
    </row>
    <row r="261" spans="1:3" x14ac:dyDescent="0.2">
      <c r="A261" t="s">
        <v>17</v>
      </c>
      <c r="B261" t="s">
        <v>90</v>
      </c>
      <c r="C261" t="s">
        <v>14</v>
      </c>
    </row>
    <row r="262" spans="1:3" x14ac:dyDescent="0.2">
      <c r="A262" t="s">
        <v>17</v>
      </c>
      <c r="B262" t="s">
        <v>1</v>
      </c>
      <c r="C262" t="s">
        <v>111</v>
      </c>
    </row>
    <row r="263" spans="1:3" x14ac:dyDescent="0.2">
      <c r="A263" t="s">
        <v>17</v>
      </c>
      <c r="B263" t="s">
        <v>67</v>
      </c>
      <c r="C263" t="s">
        <v>89</v>
      </c>
    </row>
    <row r="264" spans="1:3" x14ac:dyDescent="0.2">
      <c r="A264" t="s">
        <v>17</v>
      </c>
      <c r="B264" t="s">
        <v>68</v>
      </c>
      <c r="C264" t="s">
        <v>89</v>
      </c>
    </row>
    <row r="265" spans="1:3" x14ac:dyDescent="0.2">
      <c r="A265" t="s">
        <v>17</v>
      </c>
      <c r="B265" t="s">
        <v>120</v>
      </c>
      <c r="C265" t="s">
        <v>127</v>
      </c>
    </row>
    <row r="266" spans="1:3" x14ac:dyDescent="0.2">
      <c r="A266" t="s">
        <v>17</v>
      </c>
      <c r="B266" t="s">
        <v>121</v>
      </c>
      <c r="C266" t="s">
        <v>127</v>
      </c>
    </row>
    <row r="267" spans="1:3" x14ac:dyDescent="0.2">
      <c r="A267" t="s">
        <v>17</v>
      </c>
      <c r="B267" t="s">
        <v>53</v>
      </c>
      <c r="C267" t="s">
        <v>74</v>
      </c>
    </row>
    <row r="268" spans="1:3" x14ac:dyDescent="0.2">
      <c r="A268" t="s">
        <v>17</v>
      </c>
      <c r="B268" t="s">
        <v>82</v>
      </c>
      <c r="C268" t="s">
        <v>28</v>
      </c>
    </row>
    <row r="269" spans="1:3" x14ac:dyDescent="0.2">
      <c r="A269" t="s">
        <v>17</v>
      </c>
      <c r="B269" t="s">
        <v>83</v>
      </c>
      <c r="C269" t="s">
        <v>74</v>
      </c>
    </row>
    <row r="270" spans="1:3" x14ac:dyDescent="0.2">
      <c r="A270" t="s">
        <v>17</v>
      </c>
      <c r="B270" t="s">
        <v>38</v>
      </c>
      <c r="C270" t="s">
        <v>33</v>
      </c>
    </row>
    <row r="271" spans="1:3" x14ac:dyDescent="0.2">
      <c r="A271" t="s">
        <v>17</v>
      </c>
      <c r="B271" t="s">
        <v>97</v>
      </c>
      <c r="C271" t="s">
        <v>21</v>
      </c>
    </row>
    <row r="272" spans="1:3" x14ac:dyDescent="0.2">
      <c r="A272" t="s">
        <v>17</v>
      </c>
      <c r="B272" t="s">
        <v>115</v>
      </c>
      <c r="C272" t="s">
        <v>43</v>
      </c>
    </row>
    <row r="273" spans="1:3" x14ac:dyDescent="0.2">
      <c r="A273" t="s">
        <v>17</v>
      </c>
      <c r="B273" t="s">
        <v>98</v>
      </c>
      <c r="C273" t="s">
        <v>43</v>
      </c>
    </row>
    <row r="274" spans="1:3" x14ac:dyDescent="0.2">
      <c r="A274" t="s">
        <v>17</v>
      </c>
      <c r="B274" t="s">
        <v>94</v>
      </c>
      <c r="C274" t="s">
        <v>43</v>
      </c>
    </row>
    <row r="275" spans="1:3" x14ac:dyDescent="0.2">
      <c r="A275" t="s">
        <v>17</v>
      </c>
      <c r="B275" t="s">
        <v>7</v>
      </c>
      <c r="C275" t="s">
        <v>2</v>
      </c>
    </row>
    <row r="276" spans="1:3" x14ac:dyDescent="0.2">
      <c r="A276" t="s">
        <v>17</v>
      </c>
      <c r="B276" t="s">
        <v>45</v>
      </c>
      <c r="C276" t="s">
        <v>101</v>
      </c>
    </row>
    <row r="277" spans="1:3" x14ac:dyDescent="0.2">
      <c r="A277" t="s">
        <v>17</v>
      </c>
      <c r="B277" t="s">
        <v>64</v>
      </c>
      <c r="C277" t="s">
        <v>101</v>
      </c>
    </row>
    <row r="278" spans="1:3" x14ac:dyDescent="0.2">
      <c r="A278" t="s">
        <v>20</v>
      </c>
      <c r="B278" t="s">
        <v>75</v>
      </c>
      <c r="C278" t="s">
        <v>87</v>
      </c>
    </row>
    <row r="279" spans="1:3" x14ac:dyDescent="0.2">
      <c r="A279" t="s">
        <v>20</v>
      </c>
      <c r="B279" t="s">
        <v>17</v>
      </c>
      <c r="C279" t="s">
        <v>87</v>
      </c>
    </row>
    <row r="280" spans="1:3" x14ac:dyDescent="0.2">
      <c r="A280" t="s">
        <v>20</v>
      </c>
      <c r="B280" t="s">
        <v>20</v>
      </c>
      <c r="C280" t="s">
        <v>20</v>
      </c>
    </row>
    <row r="281" spans="1:3" x14ac:dyDescent="0.2">
      <c r="A281" t="s">
        <v>20</v>
      </c>
      <c r="B281" t="s">
        <v>78</v>
      </c>
      <c r="C281" t="s">
        <v>75</v>
      </c>
    </row>
    <row r="282" spans="1:3" x14ac:dyDescent="0.2">
      <c r="A282" t="s">
        <v>20</v>
      </c>
      <c r="B282" t="s">
        <v>44</v>
      </c>
      <c r="C282" t="s">
        <v>133</v>
      </c>
    </row>
    <row r="283" spans="1:3" x14ac:dyDescent="0.2">
      <c r="A283" t="s">
        <v>20</v>
      </c>
      <c r="B283" t="s">
        <v>46</v>
      </c>
      <c r="C283" t="s">
        <v>56</v>
      </c>
    </row>
    <row r="284" spans="1:3" x14ac:dyDescent="0.2">
      <c r="A284" t="s">
        <v>20</v>
      </c>
      <c r="B284" t="s">
        <v>117</v>
      </c>
      <c r="C284" t="s">
        <v>23</v>
      </c>
    </row>
    <row r="285" spans="1:3" x14ac:dyDescent="0.2">
      <c r="A285" t="s">
        <v>20</v>
      </c>
      <c r="B285" t="s">
        <v>124</v>
      </c>
      <c r="C285" t="s">
        <v>65</v>
      </c>
    </row>
    <row r="286" spans="1:3" x14ac:dyDescent="0.2">
      <c r="A286" t="s">
        <v>20</v>
      </c>
      <c r="B286" t="s">
        <v>113</v>
      </c>
      <c r="C286" t="s">
        <v>46</v>
      </c>
    </row>
    <row r="287" spans="1:3" x14ac:dyDescent="0.2">
      <c r="A287" t="s">
        <v>20</v>
      </c>
      <c r="B287" t="s">
        <v>99</v>
      </c>
      <c r="C287" t="s">
        <v>78</v>
      </c>
    </row>
    <row r="288" spans="1:3" x14ac:dyDescent="0.2">
      <c r="A288" t="s">
        <v>20</v>
      </c>
      <c r="B288" t="s">
        <v>100</v>
      </c>
      <c r="C288" t="s">
        <v>39</v>
      </c>
    </row>
    <row r="289" spans="1:3" x14ac:dyDescent="0.2">
      <c r="A289" t="s">
        <v>20</v>
      </c>
      <c r="B289" t="s">
        <v>65</v>
      </c>
      <c r="C289" t="s">
        <v>78</v>
      </c>
    </row>
    <row r="290" spans="1:3" x14ac:dyDescent="0.2">
      <c r="A290" t="s">
        <v>20</v>
      </c>
      <c r="B290" t="s">
        <v>66</v>
      </c>
      <c r="C290" t="s">
        <v>78</v>
      </c>
    </row>
    <row r="291" spans="1:3" x14ac:dyDescent="0.2">
      <c r="A291" t="s">
        <v>20</v>
      </c>
      <c r="B291" t="s">
        <v>54</v>
      </c>
      <c r="C291" t="s">
        <v>65</v>
      </c>
    </row>
    <row r="292" spans="1:3" x14ac:dyDescent="0.2">
      <c r="A292" t="s">
        <v>20</v>
      </c>
      <c r="B292" t="s">
        <v>55</v>
      </c>
      <c r="C292" t="s">
        <v>65</v>
      </c>
    </row>
    <row r="293" spans="1:3" x14ac:dyDescent="0.2">
      <c r="A293" t="s">
        <v>20</v>
      </c>
      <c r="B293" t="s">
        <v>133</v>
      </c>
      <c r="C293" t="s">
        <v>87</v>
      </c>
    </row>
    <row r="294" spans="1:3" x14ac:dyDescent="0.2">
      <c r="A294" t="s">
        <v>20</v>
      </c>
      <c r="B294" t="s">
        <v>59</v>
      </c>
      <c r="C294" t="s">
        <v>133</v>
      </c>
    </row>
    <row r="295" spans="1:3" x14ac:dyDescent="0.2">
      <c r="A295" t="s">
        <v>20</v>
      </c>
      <c r="B295" t="s">
        <v>125</v>
      </c>
      <c r="C295" t="s">
        <v>125</v>
      </c>
    </row>
    <row r="296" spans="1:3" x14ac:dyDescent="0.2">
      <c r="A296" t="s">
        <v>20</v>
      </c>
      <c r="B296" t="s">
        <v>27</v>
      </c>
      <c r="C296" t="s">
        <v>78</v>
      </c>
    </row>
    <row r="297" spans="1:3" x14ac:dyDescent="0.2">
      <c r="A297" t="s">
        <v>20</v>
      </c>
      <c r="B297" t="s">
        <v>23</v>
      </c>
      <c r="C297" t="s">
        <v>87</v>
      </c>
    </row>
    <row r="298" spans="1:3" x14ac:dyDescent="0.2">
      <c r="A298" t="s">
        <v>20</v>
      </c>
      <c r="B298" t="s">
        <v>25</v>
      </c>
      <c r="C298" t="s">
        <v>65</v>
      </c>
    </row>
    <row r="299" spans="1:3" x14ac:dyDescent="0.2">
      <c r="A299" t="s">
        <v>20</v>
      </c>
      <c r="B299" t="s">
        <v>114</v>
      </c>
      <c r="C299" t="s">
        <v>13</v>
      </c>
    </row>
    <row r="300" spans="1:3" x14ac:dyDescent="0.2">
      <c r="A300" t="s">
        <v>20</v>
      </c>
      <c r="B300" t="s">
        <v>96</v>
      </c>
      <c r="C300" t="s">
        <v>126</v>
      </c>
    </row>
    <row r="301" spans="1:3" x14ac:dyDescent="0.2">
      <c r="A301" t="s">
        <v>20</v>
      </c>
      <c r="B301" t="s">
        <v>47</v>
      </c>
      <c r="C301" t="s">
        <v>65</v>
      </c>
    </row>
    <row r="302" spans="1:3" x14ac:dyDescent="0.2">
      <c r="A302" t="s">
        <v>20</v>
      </c>
      <c r="B302" t="s">
        <v>72</v>
      </c>
      <c r="C302" t="s">
        <v>44</v>
      </c>
    </row>
    <row r="303" spans="1:3" x14ac:dyDescent="0.2">
      <c r="A303" t="s">
        <v>20</v>
      </c>
      <c r="B303" t="s">
        <v>87</v>
      </c>
      <c r="C303" t="s">
        <v>125</v>
      </c>
    </row>
    <row r="304" spans="1:3" x14ac:dyDescent="0.2">
      <c r="A304" t="s">
        <v>20</v>
      </c>
      <c r="B304" t="s">
        <v>88</v>
      </c>
      <c r="C304" t="s">
        <v>75</v>
      </c>
    </row>
    <row r="305" spans="1:3" x14ac:dyDescent="0.2">
      <c r="A305" t="s">
        <v>20</v>
      </c>
      <c r="B305" t="s">
        <v>19</v>
      </c>
      <c r="C305" t="s">
        <v>136</v>
      </c>
    </row>
    <row r="306" spans="1:3" x14ac:dyDescent="0.2">
      <c r="A306" t="s">
        <v>20</v>
      </c>
      <c r="B306" t="s">
        <v>31</v>
      </c>
      <c r="C306" t="s">
        <v>42</v>
      </c>
    </row>
    <row r="307" spans="1:3" x14ac:dyDescent="0.2">
      <c r="A307" t="s">
        <v>20</v>
      </c>
      <c r="B307" t="s">
        <v>126</v>
      </c>
      <c r="C307" t="s">
        <v>56</v>
      </c>
    </row>
    <row r="308" spans="1:3" x14ac:dyDescent="0.2">
      <c r="A308" t="s">
        <v>20</v>
      </c>
      <c r="B308" t="s">
        <v>42</v>
      </c>
      <c r="C308" t="s">
        <v>59</v>
      </c>
    </row>
    <row r="309" spans="1:3" x14ac:dyDescent="0.2">
      <c r="A309" t="s">
        <v>20</v>
      </c>
      <c r="B309" t="s">
        <v>93</v>
      </c>
      <c r="C309" t="s">
        <v>26</v>
      </c>
    </row>
    <row r="310" spans="1:3" x14ac:dyDescent="0.2">
      <c r="A310" t="s">
        <v>20</v>
      </c>
      <c r="B310" t="s">
        <v>13</v>
      </c>
      <c r="C310" t="s">
        <v>117</v>
      </c>
    </row>
    <row r="311" spans="1:3" x14ac:dyDescent="0.2">
      <c r="A311" t="s">
        <v>20</v>
      </c>
      <c r="B311" t="s">
        <v>49</v>
      </c>
      <c r="C311" t="s">
        <v>72</v>
      </c>
    </row>
    <row r="312" spans="1:3" x14ac:dyDescent="0.2">
      <c r="A312" t="s">
        <v>20</v>
      </c>
      <c r="B312" t="s">
        <v>50</v>
      </c>
      <c r="C312" t="s">
        <v>122</v>
      </c>
    </row>
    <row r="313" spans="1:3" x14ac:dyDescent="0.2">
      <c r="A313" t="s">
        <v>20</v>
      </c>
      <c r="B313" t="s">
        <v>56</v>
      </c>
      <c r="C313" t="s">
        <v>17</v>
      </c>
    </row>
    <row r="314" spans="1:3" x14ac:dyDescent="0.2">
      <c r="A314" t="s">
        <v>20</v>
      </c>
      <c r="B314" t="s">
        <v>57</v>
      </c>
      <c r="C314" t="s">
        <v>17</v>
      </c>
    </row>
    <row r="315" spans="1:3" x14ac:dyDescent="0.2">
      <c r="A315" t="s">
        <v>20</v>
      </c>
      <c r="B315" t="s">
        <v>91</v>
      </c>
      <c r="C315" t="s">
        <v>79</v>
      </c>
    </row>
    <row r="316" spans="1:3" x14ac:dyDescent="0.2">
      <c r="A316" t="s">
        <v>20</v>
      </c>
      <c r="B316" t="s">
        <v>92</v>
      </c>
      <c r="C316" t="s">
        <v>79</v>
      </c>
    </row>
    <row r="317" spans="1:3" x14ac:dyDescent="0.2">
      <c r="A317" t="s">
        <v>20</v>
      </c>
      <c r="B317" t="s">
        <v>136</v>
      </c>
      <c r="C317" t="s">
        <v>126</v>
      </c>
    </row>
    <row r="318" spans="1:3" x14ac:dyDescent="0.2">
      <c r="A318" t="s">
        <v>20</v>
      </c>
      <c r="B318" t="s">
        <v>16</v>
      </c>
      <c r="C318" t="s">
        <v>26</v>
      </c>
    </row>
    <row r="319" spans="1:3" x14ac:dyDescent="0.2">
      <c r="A319" t="s">
        <v>20</v>
      </c>
      <c r="B319" t="s">
        <v>89</v>
      </c>
      <c r="C319" t="s">
        <v>136</v>
      </c>
    </row>
    <row r="320" spans="1:3" x14ac:dyDescent="0.2">
      <c r="A320" t="s">
        <v>20</v>
      </c>
      <c r="B320" t="s">
        <v>33</v>
      </c>
      <c r="C320" t="s">
        <v>26</v>
      </c>
    </row>
    <row r="321" spans="1:3" x14ac:dyDescent="0.2">
      <c r="A321" t="s">
        <v>20</v>
      </c>
      <c r="B321" t="s">
        <v>34</v>
      </c>
      <c r="C321" t="s">
        <v>26</v>
      </c>
    </row>
    <row r="322" spans="1:3" x14ac:dyDescent="0.2">
      <c r="A322" t="s">
        <v>20</v>
      </c>
      <c r="B322" t="s">
        <v>95</v>
      </c>
      <c r="C322" t="s">
        <v>79</v>
      </c>
    </row>
    <row r="323" spans="1:3" x14ac:dyDescent="0.2">
      <c r="A323" t="s">
        <v>20</v>
      </c>
      <c r="B323" t="s">
        <v>110</v>
      </c>
      <c r="C323" t="s">
        <v>41</v>
      </c>
    </row>
    <row r="324" spans="1:3" x14ac:dyDescent="0.2">
      <c r="A324" t="s">
        <v>20</v>
      </c>
      <c r="B324" t="s">
        <v>62</v>
      </c>
      <c r="C324" t="s">
        <v>51</v>
      </c>
    </row>
    <row r="325" spans="1:3" x14ac:dyDescent="0.2">
      <c r="A325" t="s">
        <v>20</v>
      </c>
      <c r="B325" t="s">
        <v>63</v>
      </c>
      <c r="C325" t="s">
        <v>51</v>
      </c>
    </row>
    <row r="326" spans="1:3" x14ac:dyDescent="0.2">
      <c r="A326" t="s">
        <v>20</v>
      </c>
      <c r="B326" t="s">
        <v>22</v>
      </c>
      <c r="C326" t="s">
        <v>132</v>
      </c>
    </row>
    <row r="327" spans="1:3" x14ac:dyDescent="0.2">
      <c r="A327" t="s">
        <v>20</v>
      </c>
      <c r="B327" t="s">
        <v>2</v>
      </c>
      <c r="C327" t="s">
        <v>86</v>
      </c>
    </row>
    <row r="328" spans="1:3" x14ac:dyDescent="0.2">
      <c r="A328" t="s">
        <v>20</v>
      </c>
      <c r="B328" t="s">
        <v>32</v>
      </c>
      <c r="C328" t="s">
        <v>136</v>
      </c>
    </row>
    <row r="329" spans="1:3" x14ac:dyDescent="0.2">
      <c r="A329" t="s">
        <v>20</v>
      </c>
      <c r="B329" t="s">
        <v>18</v>
      </c>
      <c r="C329" t="s">
        <v>72</v>
      </c>
    </row>
    <row r="330" spans="1:3" x14ac:dyDescent="0.2">
      <c r="A330" t="s">
        <v>20</v>
      </c>
      <c r="B330" t="s">
        <v>76</v>
      </c>
      <c r="C330" t="s">
        <v>110</v>
      </c>
    </row>
    <row r="331" spans="1:3" x14ac:dyDescent="0.2">
      <c r="A331" t="s">
        <v>20</v>
      </c>
      <c r="B331" t="s">
        <v>77</v>
      </c>
      <c r="C331" t="s">
        <v>13</v>
      </c>
    </row>
    <row r="332" spans="1:3" x14ac:dyDescent="0.2">
      <c r="A332" t="s">
        <v>20</v>
      </c>
      <c r="B332" t="s">
        <v>79</v>
      </c>
      <c r="C332" t="s">
        <v>47</v>
      </c>
    </row>
    <row r="333" spans="1:3" x14ac:dyDescent="0.2">
      <c r="A333" t="s">
        <v>20</v>
      </c>
      <c r="B333" t="s">
        <v>48</v>
      </c>
      <c r="C333" t="s">
        <v>70</v>
      </c>
    </row>
    <row r="334" spans="1:3" x14ac:dyDescent="0.2">
      <c r="A334" t="s">
        <v>20</v>
      </c>
      <c r="B334" t="s">
        <v>111</v>
      </c>
      <c r="C334" t="s">
        <v>70</v>
      </c>
    </row>
    <row r="335" spans="1:3" x14ac:dyDescent="0.2">
      <c r="A335" t="s">
        <v>20</v>
      </c>
      <c r="B335" t="s">
        <v>112</v>
      </c>
      <c r="C335" t="s">
        <v>124</v>
      </c>
    </row>
    <row r="336" spans="1:3" x14ac:dyDescent="0.2">
      <c r="A336" t="s">
        <v>20</v>
      </c>
      <c r="B336" t="s">
        <v>51</v>
      </c>
      <c r="C336" t="s">
        <v>71</v>
      </c>
    </row>
    <row r="337" spans="1:3" x14ac:dyDescent="0.2">
      <c r="A337" t="s">
        <v>20</v>
      </c>
      <c r="B337" t="s">
        <v>8</v>
      </c>
      <c r="C337" t="s">
        <v>72</v>
      </c>
    </row>
    <row r="338" spans="1:3" x14ac:dyDescent="0.2">
      <c r="A338" t="s">
        <v>20</v>
      </c>
      <c r="B338" t="s">
        <v>35</v>
      </c>
      <c r="C338" t="s">
        <v>33</v>
      </c>
    </row>
    <row r="339" spans="1:3" x14ac:dyDescent="0.2">
      <c r="A339" t="s">
        <v>20</v>
      </c>
      <c r="B339" t="s">
        <v>52</v>
      </c>
      <c r="C339" t="s">
        <v>39</v>
      </c>
    </row>
    <row r="340" spans="1:3" x14ac:dyDescent="0.2">
      <c r="A340" t="s">
        <v>20</v>
      </c>
      <c r="B340" t="s">
        <v>122</v>
      </c>
      <c r="C340" t="s">
        <v>44</v>
      </c>
    </row>
    <row r="341" spans="1:3" x14ac:dyDescent="0.2">
      <c r="A341" t="s">
        <v>20</v>
      </c>
      <c r="B341" t="s">
        <v>123</v>
      </c>
      <c r="C341" t="s">
        <v>79</v>
      </c>
    </row>
    <row r="342" spans="1:3" x14ac:dyDescent="0.2">
      <c r="A342" t="s">
        <v>20</v>
      </c>
      <c r="B342" t="s">
        <v>21</v>
      </c>
      <c r="C342" t="s">
        <v>86</v>
      </c>
    </row>
    <row r="343" spans="1:3" x14ac:dyDescent="0.2">
      <c r="A343" t="s">
        <v>20</v>
      </c>
      <c r="B343" t="s">
        <v>128</v>
      </c>
      <c r="C343" t="s">
        <v>49</v>
      </c>
    </row>
    <row r="344" spans="1:3" x14ac:dyDescent="0.2">
      <c r="A344" t="s">
        <v>20</v>
      </c>
      <c r="B344" t="s">
        <v>43</v>
      </c>
      <c r="C344" t="s">
        <v>114</v>
      </c>
    </row>
    <row r="345" spans="1:3" x14ac:dyDescent="0.2">
      <c r="A345" t="s">
        <v>20</v>
      </c>
      <c r="B345" t="s">
        <v>102</v>
      </c>
      <c r="C345" t="s">
        <v>16</v>
      </c>
    </row>
    <row r="346" spans="1:3" x14ac:dyDescent="0.2">
      <c r="A346" t="s">
        <v>20</v>
      </c>
      <c r="B346" t="s">
        <v>103</v>
      </c>
      <c r="C346" t="s">
        <v>19</v>
      </c>
    </row>
    <row r="347" spans="1:3" x14ac:dyDescent="0.2">
      <c r="A347" t="s">
        <v>20</v>
      </c>
      <c r="B347" t="s">
        <v>106</v>
      </c>
      <c r="C347" t="s">
        <v>136</v>
      </c>
    </row>
    <row r="348" spans="1:3" x14ac:dyDescent="0.2">
      <c r="A348" t="s">
        <v>20</v>
      </c>
      <c r="B348" t="s">
        <v>105</v>
      </c>
      <c r="C348" t="s">
        <v>76</v>
      </c>
    </row>
    <row r="349" spans="1:3" x14ac:dyDescent="0.2">
      <c r="A349" t="s">
        <v>20</v>
      </c>
      <c r="B349" t="s">
        <v>74</v>
      </c>
      <c r="C349" t="s">
        <v>135</v>
      </c>
    </row>
    <row r="350" spans="1:3" x14ac:dyDescent="0.2">
      <c r="A350" t="s">
        <v>20</v>
      </c>
      <c r="B350" t="s">
        <v>26</v>
      </c>
      <c r="C350" t="s">
        <v>99</v>
      </c>
    </row>
    <row r="351" spans="1:3" x14ac:dyDescent="0.2">
      <c r="A351" t="s">
        <v>20</v>
      </c>
      <c r="B351" t="s">
        <v>81</v>
      </c>
      <c r="C351" t="s">
        <v>122</v>
      </c>
    </row>
    <row r="352" spans="1:3" x14ac:dyDescent="0.2">
      <c r="A352" t="s">
        <v>20</v>
      </c>
      <c r="B352" t="s">
        <v>29</v>
      </c>
      <c r="C352" t="s">
        <v>135</v>
      </c>
    </row>
    <row r="353" spans="1:3" x14ac:dyDescent="0.2">
      <c r="A353" t="s">
        <v>20</v>
      </c>
      <c r="B353" t="s">
        <v>30</v>
      </c>
      <c r="C353" t="s">
        <v>113</v>
      </c>
    </row>
    <row r="354" spans="1:3" x14ac:dyDescent="0.2">
      <c r="A354" t="s">
        <v>20</v>
      </c>
      <c r="B354" t="s">
        <v>118</v>
      </c>
      <c r="C354" t="s">
        <v>48</v>
      </c>
    </row>
    <row r="355" spans="1:3" x14ac:dyDescent="0.2">
      <c r="A355" t="s">
        <v>20</v>
      </c>
      <c r="B355" t="s">
        <v>119</v>
      </c>
      <c r="C355" t="s">
        <v>48</v>
      </c>
    </row>
    <row r="356" spans="1:3" x14ac:dyDescent="0.2">
      <c r="A356" t="s">
        <v>20</v>
      </c>
      <c r="B356" t="s">
        <v>86</v>
      </c>
      <c r="C356" t="s">
        <v>13</v>
      </c>
    </row>
    <row r="357" spans="1:3" x14ac:dyDescent="0.2">
      <c r="A357" t="s">
        <v>20</v>
      </c>
      <c r="B357" t="s">
        <v>28</v>
      </c>
      <c r="C357" t="s">
        <v>96</v>
      </c>
    </row>
    <row r="358" spans="1:3" x14ac:dyDescent="0.2">
      <c r="A358" t="s">
        <v>20</v>
      </c>
      <c r="B358" t="s">
        <v>127</v>
      </c>
      <c r="C358" t="s">
        <v>114</v>
      </c>
    </row>
    <row r="359" spans="1:3" x14ac:dyDescent="0.2">
      <c r="A359" t="s">
        <v>20</v>
      </c>
      <c r="B359" t="s">
        <v>80</v>
      </c>
      <c r="C359" t="s">
        <v>47</v>
      </c>
    </row>
    <row r="360" spans="1:3" x14ac:dyDescent="0.2">
      <c r="A360" t="s">
        <v>20</v>
      </c>
      <c r="B360" t="s">
        <v>41</v>
      </c>
      <c r="C360" t="s">
        <v>23</v>
      </c>
    </row>
    <row r="361" spans="1:3" x14ac:dyDescent="0.2">
      <c r="A361" t="s">
        <v>20</v>
      </c>
      <c r="B361" t="s">
        <v>130</v>
      </c>
      <c r="C361" t="s">
        <v>18</v>
      </c>
    </row>
    <row r="362" spans="1:3" x14ac:dyDescent="0.2">
      <c r="A362" t="s">
        <v>20</v>
      </c>
      <c r="B362" t="s">
        <v>131</v>
      </c>
      <c r="C362" t="s">
        <v>31</v>
      </c>
    </row>
    <row r="363" spans="1:3" x14ac:dyDescent="0.2">
      <c r="A363" t="s">
        <v>20</v>
      </c>
      <c r="B363" t="s">
        <v>11</v>
      </c>
      <c r="C363" t="s">
        <v>8</v>
      </c>
    </row>
    <row r="364" spans="1:3" x14ac:dyDescent="0.2">
      <c r="A364" t="s">
        <v>20</v>
      </c>
      <c r="B364" t="s">
        <v>6</v>
      </c>
      <c r="C364" t="s">
        <v>14</v>
      </c>
    </row>
    <row r="365" spans="1:3" x14ac:dyDescent="0.2">
      <c r="A365" t="s">
        <v>20</v>
      </c>
      <c r="B365" t="s">
        <v>3</v>
      </c>
      <c r="C365" t="s">
        <v>80</v>
      </c>
    </row>
    <row r="366" spans="1:3" x14ac:dyDescent="0.2">
      <c r="A366" t="s">
        <v>20</v>
      </c>
      <c r="B366" t="s">
        <v>69</v>
      </c>
      <c r="C366" t="s">
        <v>81</v>
      </c>
    </row>
    <row r="367" spans="1:3" x14ac:dyDescent="0.2">
      <c r="A367" t="s">
        <v>20</v>
      </c>
      <c r="B367" t="s">
        <v>135</v>
      </c>
      <c r="C367" t="s">
        <v>46</v>
      </c>
    </row>
    <row r="368" spans="1:3" x14ac:dyDescent="0.2">
      <c r="A368" t="s">
        <v>20</v>
      </c>
      <c r="B368" t="s">
        <v>132</v>
      </c>
      <c r="C368" t="s">
        <v>124</v>
      </c>
    </row>
    <row r="369" spans="1:3" x14ac:dyDescent="0.2">
      <c r="A369" t="s">
        <v>20</v>
      </c>
      <c r="B369" t="s">
        <v>129</v>
      </c>
      <c r="C369" t="s">
        <v>71</v>
      </c>
    </row>
    <row r="370" spans="1:3" x14ac:dyDescent="0.2">
      <c r="A370" t="s">
        <v>20</v>
      </c>
      <c r="B370" t="s">
        <v>116</v>
      </c>
      <c r="C370" t="s">
        <v>40</v>
      </c>
    </row>
    <row r="371" spans="1:3" x14ac:dyDescent="0.2">
      <c r="A371" t="s">
        <v>20</v>
      </c>
      <c r="B371" t="s">
        <v>36</v>
      </c>
      <c r="C371" t="s">
        <v>111</v>
      </c>
    </row>
    <row r="372" spans="1:3" x14ac:dyDescent="0.2">
      <c r="A372" t="s">
        <v>20</v>
      </c>
      <c r="B372" t="s">
        <v>37</v>
      </c>
      <c r="C372" t="s">
        <v>111</v>
      </c>
    </row>
    <row r="373" spans="1:3" x14ac:dyDescent="0.2">
      <c r="A373" t="s">
        <v>20</v>
      </c>
      <c r="B373" t="s">
        <v>70</v>
      </c>
      <c r="C373" t="s">
        <v>27</v>
      </c>
    </row>
    <row r="374" spans="1:3" x14ac:dyDescent="0.2">
      <c r="A374" t="s">
        <v>20</v>
      </c>
      <c r="B374" t="s">
        <v>71</v>
      </c>
      <c r="C374" t="s">
        <v>27</v>
      </c>
    </row>
    <row r="375" spans="1:3" x14ac:dyDescent="0.2">
      <c r="A375" t="s">
        <v>20</v>
      </c>
      <c r="B375" t="s">
        <v>5</v>
      </c>
      <c r="C375" t="s">
        <v>39</v>
      </c>
    </row>
    <row r="376" spans="1:3" x14ac:dyDescent="0.2">
      <c r="A376" t="s">
        <v>20</v>
      </c>
      <c r="B376" t="s">
        <v>24</v>
      </c>
      <c r="C376" t="s">
        <v>29</v>
      </c>
    </row>
    <row r="377" spans="1:3" x14ac:dyDescent="0.2">
      <c r="A377" t="s">
        <v>20</v>
      </c>
      <c r="B377" t="s">
        <v>10</v>
      </c>
      <c r="C377" t="s">
        <v>81</v>
      </c>
    </row>
    <row r="378" spans="1:3" x14ac:dyDescent="0.2">
      <c r="A378" t="s">
        <v>20</v>
      </c>
      <c r="B378" t="s">
        <v>12</v>
      </c>
      <c r="C378" t="s">
        <v>49</v>
      </c>
    </row>
    <row r="379" spans="1:3" x14ac:dyDescent="0.2">
      <c r="A379" t="s">
        <v>20</v>
      </c>
      <c r="B379" t="s">
        <v>107</v>
      </c>
      <c r="C379" t="s">
        <v>89</v>
      </c>
    </row>
    <row r="380" spans="1:3" x14ac:dyDescent="0.2">
      <c r="A380" t="s">
        <v>20</v>
      </c>
      <c r="B380" t="s">
        <v>108</v>
      </c>
      <c r="C380" t="s">
        <v>89</v>
      </c>
    </row>
    <row r="381" spans="1:3" x14ac:dyDescent="0.2">
      <c r="A381" t="s">
        <v>20</v>
      </c>
      <c r="B381" t="s">
        <v>14</v>
      </c>
      <c r="C381" t="s">
        <v>96</v>
      </c>
    </row>
    <row r="382" spans="1:3" x14ac:dyDescent="0.2">
      <c r="A382" t="s">
        <v>20</v>
      </c>
      <c r="B382" t="s">
        <v>15</v>
      </c>
      <c r="C382" t="s">
        <v>135</v>
      </c>
    </row>
    <row r="383" spans="1:3" x14ac:dyDescent="0.2">
      <c r="A383" t="s">
        <v>20</v>
      </c>
      <c r="B383" t="s">
        <v>101</v>
      </c>
      <c r="C383" t="s">
        <v>114</v>
      </c>
    </row>
    <row r="384" spans="1:3" x14ac:dyDescent="0.2">
      <c r="A384" t="s">
        <v>20</v>
      </c>
      <c r="B384" t="s">
        <v>109</v>
      </c>
      <c r="C384" t="s">
        <v>93</v>
      </c>
    </row>
    <row r="385" spans="1:3" x14ac:dyDescent="0.2">
      <c r="A385" t="s">
        <v>20</v>
      </c>
      <c r="B385" t="s">
        <v>61</v>
      </c>
      <c r="C385" t="s">
        <v>14</v>
      </c>
    </row>
    <row r="386" spans="1:3" x14ac:dyDescent="0.2">
      <c r="A386" t="s">
        <v>20</v>
      </c>
      <c r="B386" t="s">
        <v>73</v>
      </c>
      <c r="C386" t="s">
        <v>40</v>
      </c>
    </row>
    <row r="387" spans="1:3" x14ac:dyDescent="0.2">
      <c r="A387" t="s">
        <v>20</v>
      </c>
      <c r="B387" t="s">
        <v>60</v>
      </c>
      <c r="C387" t="s">
        <v>40</v>
      </c>
    </row>
    <row r="388" spans="1:3" x14ac:dyDescent="0.2">
      <c r="A388" t="s">
        <v>20</v>
      </c>
      <c r="B388" t="s">
        <v>84</v>
      </c>
      <c r="C388" t="s">
        <v>32</v>
      </c>
    </row>
    <row r="389" spans="1:3" x14ac:dyDescent="0.2">
      <c r="A389" t="s">
        <v>20</v>
      </c>
      <c r="B389" t="s">
        <v>85</v>
      </c>
      <c r="C389" t="s">
        <v>32</v>
      </c>
    </row>
    <row r="390" spans="1:3" x14ac:dyDescent="0.2">
      <c r="A390" t="s">
        <v>20</v>
      </c>
      <c r="B390" t="s">
        <v>137</v>
      </c>
      <c r="C390" t="s">
        <v>40</v>
      </c>
    </row>
    <row r="391" spans="1:3" x14ac:dyDescent="0.2">
      <c r="A391" t="s">
        <v>20</v>
      </c>
      <c r="B391" t="s">
        <v>138</v>
      </c>
      <c r="C391" t="s">
        <v>132</v>
      </c>
    </row>
    <row r="392" spans="1:3" x14ac:dyDescent="0.2">
      <c r="A392" t="s">
        <v>20</v>
      </c>
      <c r="B392" t="s">
        <v>134</v>
      </c>
      <c r="C392" t="s">
        <v>33</v>
      </c>
    </row>
    <row r="393" spans="1:3" x14ac:dyDescent="0.2">
      <c r="A393" t="s">
        <v>20</v>
      </c>
      <c r="B393" t="s">
        <v>40</v>
      </c>
      <c r="C393" t="s">
        <v>54</v>
      </c>
    </row>
    <row r="394" spans="1:3" x14ac:dyDescent="0.2">
      <c r="A394" t="s">
        <v>20</v>
      </c>
      <c r="B394" t="s">
        <v>39</v>
      </c>
      <c r="C394" t="s">
        <v>70</v>
      </c>
    </row>
    <row r="395" spans="1:3" x14ac:dyDescent="0.2">
      <c r="A395" t="s">
        <v>20</v>
      </c>
      <c r="B395" t="s">
        <v>104</v>
      </c>
      <c r="C395" t="s">
        <v>33</v>
      </c>
    </row>
    <row r="396" spans="1:3" x14ac:dyDescent="0.2">
      <c r="A396" t="s">
        <v>20</v>
      </c>
      <c r="B396" t="s">
        <v>9</v>
      </c>
      <c r="C396" t="s">
        <v>127</v>
      </c>
    </row>
    <row r="397" spans="1:3" x14ac:dyDescent="0.2">
      <c r="A397" t="s">
        <v>20</v>
      </c>
      <c r="B397" t="s">
        <v>58</v>
      </c>
      <c r="C397" t="s">
        <v>28</v>
      </c>
    </row>
    <row r="398" spans="1:3" x14ac:dyDescent="0.2">
      <c r="A398" t="s">
        <v>20</v>
      </c>
      <c r="B398" t="s">
        <v>4</v>
      </c>
      <c r="C398" t="s">
        <v>74</v>
      </c>
    </row>
    <row r="399" spans="1:3" x14ac:dyDescent="0.2">
      <c r="A399" t="s">
        <v>20</v>
      </c>
      <c r="B399" t="s">
        <v>90</v>
      </c>
      <c r="C399" t="s">
        <v>106</v>
      </c>
    </row>
    <row r="400" spans="1:3" x14ac:dyDescent="0.2">
      <c r="A400" t="s">
        <v>20</v>
      </c>
      <c r="B400" t="s">
        <v>1</v>
      </c>
      <c r="C400" t="s">
        <v>48</v>
      </c>
    </row>
    <row r="401" spans="1:3" x14ac:dyDescent="0.2">
      <c r="A401" t="s">
        <v>20</v>
      </c>
      <c r="B401" t="s">
        <v>67</v>
      </c>
      <c r="C401" t="s">
        <v>93</v>
      </c>
    </row>
    <row r="402" spans="1:3" x14ac:dyDescent="0.2">
      <c r="A402" t="s">
        <v>20</v>
      </c>
      <c r="B402" t="s">
        <v>68</v>
      </c>
      <c r="C402" t="s">
        <v>93</v>
      </c>
    </row>
    <row r="403" spans="1:3" x14ac:dyDescent="0.2">
      <c r="A403" t="s">
        <v>20</v>
      </c>
      <c r="B403" t="s">
        <v>120</v>
      </c>
      <c r="C403" t="s">
        <v>101</v>
      </c>
    </row>
    <row r="404" spans="1:3" x14ac:dyDescent="0.2">
      <c r="A404" t="s">
        <v>20</v>
      </c>
      <c r="B404" t="s">
        <v>121</v>
      </c>
      <c r="C404" t="s">
        <v>43</v>
      </c>
    </row>
    <row r="405" spans="1:3" x14ac:dyDescent="0.2">
      <c r="A405" t="s">
        <v>20</v>
      </c>
      <c r="B405" t="s">
        <v>53</v>
      </c>
      <c r="C405" t="s">
        <v>28</v>
      </c>
    </row>
    <row r="406" spans="1:3" x14ac:dyDescent="0.2">
      <c r="A406" t="s">
        <v>20</v>
      </c>
      <c r="B406" t="s">
        <v>82</v>
      </c>
      <c r="C406" t="s">
        <v>106</v>
      </c>
    </row>
    <row r="407" spans="1:3" x14ac:dyDescent="0.2">
      <c r="A407" t="s">
        <v>20</v>
      </c>
      <c r="B407" t="s">
        <v>83</v>
      </c>
      <c r="C407" t="s">
        <v>28</v>
      </c>
    </row>
    <row r="408" spans="1:3" x14ac:dyDescent="0.2">
      <c r="A408" t="s">
        <v>20</v>
      </c>
      <c r="B408" t="s">
        <v>38</v>
      </c>
      <c r="C408" t="s">
        <v>16</v>
      </c>
    </row>
    <row r="409" spans="1:3" x14ac:dyDescent="0.2">
      <c r="A409" t="s">
        <v>20</v>
      </c>
      <c r="B409" t="s">
        <v>97</v>
      </c>
      <c r="C409" t="s">
        <v>29</v>
      </c>
    </row>
    <row r="410" spans="1:3" x14ac:dyDescent="0.2">
      <c r="A410" t="s">
        <v>20</v>
      </c>
      <c r="B410" t="s">
        <v>115</v>
      </c>
      <c r="C410" t="s">
        <v>101</v>
      </c>
    </row>
    <row r="411" spans="1:3" x14ac:dyDescent="0.2">
      <c r="A411" t="s">
        <v>20</v>
      </c>
      <c r="B411" t="s">
        <v>98</v>
      </c>
      <c r="C411" t="s">
        <v>2</v>
      </c>
    </row>
    <row r="412" spans="1:3" x14ac:dyDescent="0.2">
      <c r="A412" t="s">
        <v>20</v>
      </c>
      <c r="B412" t="s">
        <v>94</v>
      </c>
      <c r="C412" t="s">
        <v>2</v>
      </c>
    </row>
    <row r="413" spans="1:3" x14ac:dyDescent="0.2">
      <c r="A413" t="s">
        <v>20</v>
      </c>
      <c r="B413" t="s">
        <v>7</v>
      </c>
      <c r="C413" t="s">
        <v>29</v>
      </c>
    </row>
    <row r="414" spans="1:3" x14ac:dyDescent="0.2">
      <c r="A414" t="s">
        <v>20</v>
      </c>
      <c r="B414" t="s">
        <v>45</v>
      </c>
      <c r="C414" t="s">
        <v>21</v>
      </c>
    </row>
    <row r="415" spans="1:3" x14ac:dyDescent="0.2">
      <c r="A415" t="s">
        <v>20</v>
      </c>
      <c r="B415" t="s">
        <v>64</v>
      </c>
      <c r="C415" t="s">
        <v>2</v>
      </c>
    </row>
    <row r="416" spans="1:3" x14ac:dyDescent="0.2">
      <c r="A416" t="s">
        <v>78</v>
      </c>
      <c r="B416" t="s">
        <v>75</v>
      </c>
      <c r="C416" t="s">
        <v>133</v>
      </c>
    </row>
    <row r="417" spans="1:3" x14ac:dyDescent="0.2">
      <c r="A417" t="s">
        <v>78</v>
      </c>
      <c r="B417" t="s">
        <v>17</v>
      </c>
      <c r="C417" t="s">
        <v>133</v>
      </c>
    </row>
    <row r="418" spans="1:3" x14ac:dyDescent="0.2">
      <c r="A418" t="s">
        <v>78</v>
      </c>
      <c r="B418" t="s">
        <v>20</v>
      </c>
      <c r="C418" t="s">
        <v>75</v>
      </c>
    </row>
    <row r="419" spans="1:3" x14ac:dyDescent="0.2">
      <c r="A419" t="s">
        <v>78</v>
      </c>
      <c r="B419" t="s">
        <v>78</v>
      </c>
      <c r="C419" t="s">
        <v>78</v>
      </c>
    </row>
    <row r="420" spans="1:3" x14ac:dyDescent="0.2">
      <c r="A420" t="s">
        <v>78</v>
      </c>
      <c r="B420" t="s">
        <v>44</v>
      </c>
      <c r="C420" t="s">
        <v>56</v>
      </c>
    </row>
    <row r="421" spans="1:3" x14ac:dyDescent="0.2">
      <c r="A421" t="s">
        <v>78</v>
      </c>
      <c r="B421" t="s">
        <v>46</v>
      </c>
      <c r="C421" t="s">
        <v>27</v>
      </c>
    </row>
    <row r="422" spans="1:3" x14ac:dyDescent="0.2">
      <c r="A422" t="s">
        <v>78</v>
      </c>
      <c r="B422" t="s">
        <v>117</v>
      </c>
      <c r="C422" t="s">
        <v>56</v>
      </c>
    </row>
    <row r="423" spans="1:3" x14ac:dyDescent="0.2">
      <c r="A423" t="s">
        <v>78</v>
      </c>
      <c r="B423" t="s">
        <v>124</v>
      </c>
      <c r="C423" t="s">
        <v>126</v>
      </c>
    </row>
    <row r="424" spans="1:3" x14ac:dyDescent="0.2">
      <c r="A424" t="s">
        <v>78</v>
      </c>
      <c r="B424" t="s">
        <v>113</v>
      </c>
      <c r="C424" t="s">
        <v>72</v>
      </c>
    </row>
    <row r="425" spans="1:3" x14ac:dyDescent="0.2">
      <c r="A425" t="s">
        <v>78</v>
      </c>
      <c r="B425" t="s">
        <v>99</v>
      </c>
      <c r="C425" t="s">
        <v>59</v>
      </c>
    </row>
    <row r="426" spans="1:3" x14ac:dyDescent="0.2">
      <c r="A426" t="s">
        <v>78</v>
      </c>
      <c r="B426" t="s">
        <v>100</v>
      </c>
      <c r="C426" t="s">
        <v>40</v>
      </c>
    </row>
    <row r="427" spans="1:3" x14ac:dyDescent="0.2">
      <c r="A427" t="s">
        <v>78</v>
      </c>
      <c r="B427" t="s">
        <v>65</v>
      </c>
      <c r="C427" t="s">
        <v>44</v>
      </c>
    </row>
    <row r="428" spans="1:3" x14ac:dyDescent="0.2">
      <c r="A428" t="s">
        <v>78</v>
      </c>
      <c r="B428" t="s">
        <v>66</v>
      </c>
      <c r="C428" t="s">
        <v>44</v>
      </c>
    </row>
    <row r="429" spans="1:3" x14ac:dyDescent="0.2">
      <c r="A429" t="s">
        <v>78</v>
      </c>
      <c r="B429" t="s">
        <v>54</v>
      </c>
      <c r="C429" t="s">
        <v>126</v>
      </c>
    </row>
    <row r="430" spans="1:3" x14ac:dyDescent="0.2">
      <c r="A430" t="s">
        <v>78</v>
      </c>
      <c r="B430" t="s">
        <v>55</v>
      </c>
      <c r="C430" t="s">
        <v>126</v>
      </c>
    </row>
    <row r="431" spans="1:3" x14ac:dyDescent="0.2">
      <c r="A431" t="s">
        <v>78</v>
      </c>
      <c r="B431" t="s">
        <v>133</v>
      </c>
      <c r="C431" t="s">
        <v>78</v>
      </c>
    </row>
    <row r="432" spans="1:3" x14ac:dyDescent="0.2">
      <c r="A432" t="s">
        <v>78</v>
      </c>
      <c r="B432" t="s">
        <v>59</v>
      </c>
      <c r="C432" t="s">
        <v>117</v>
      </c>
    </row>
    <row r="433" spans="1:3" x14ac:dyDescent="0.2">
      <c r="A433" t="s">
        <v>78</v>
      </c>
      <c r="B433" t="s">
        <v>125</v>
      </c>
      <c r="C433" t="s">
        <v>17</v>
      </c>
    </row>
    <row r="434" spans="1:3" x14ac:dyDescent="0.2">
      <c r="A434" t="s">
        <v>78</v>
      </c>
      <c r="B434" t="s">
        <v>27</v>
      </c>
      <c r="C434" t="s">
        <v>41</v>
      </c>
    </row>
    <row r="435" spans="1:3" x14ac:dyDescent="0.2">
      <c r="A435" t="s">
        <v>78</v>
      </c>
      <c r="B435" t="s">
        <v>23</v>
      </c>
      <c r="C435" t="s">
        <v>133</v>
      </c>
    </row>
    <row r="436" spans="1:3" x14ac:dyDescent="0.2">
      <c r="A436" t="s">
        <v>78</v>
      </c>
      <c r="B436" t="s">
        <v>25</v>
      </c>
      <c r="C436" t="s">
        <v>46</v>
      </c>
    </row>
    <row r="437" spans="1:3" x14ac:dyDescent="0.2">
      <c r="A437" t="s">
        <v>78</v>
      </c>
      <c r="B437" t="s">
        <v>114</v>
      </c>
      <c r="C437" t="s">
        <v>42</v>
      </c>
    </row>
    <row r="438" spans="1:3" x14ac:dyDescent="0.2">
      <c r="A438" t="s">
        <v>78</v>
      </c>
      <c r="B438" t="s">
        <v>96</v>
      </c>
      <c r="C438" t="s">
        <v>122</v>
      </c>
    </row>
    <row r="439" spans="1:3" x14ac:dyDescent="0.2">
      <c r="A439" t="s">
        <v>78</v>
      </c>
      <c r="B439" t="s">
        <v>47</v>
      </c>
      <c r="C439" t="s">
        <v>13</v>
      </c>
    </row>
    <row r="440" spans="1:3" x14ac:dyDescent="0.2">
      <c r="A440" t="s">
        <v>78</v>
      </c>
      <c r="B440" t="s">
        <v>72</v>
      </c>
      <c r="C440" t="s">
        <v>65</v>
      </c>
    </row>
    <row r="441" spans="1:3" x14ac:dyDescent="0.2">
      <c r="A441" t="s">
        <v>78</v>
      </c>
      <c r="B441" t="s">
        <v>87</v>
      </c>
      <c r="C441" t="s">
        <v>23</v>
      </c>
    </row>
    <row r="442" spans="1:3" x14ac:dyDescent="0.2">
      <c r="A442" t="s">
        <v>78</v>
      </c>
      <c r="B442" t="s">
        <v>88</v>
      </c>
      <c r="C442" t="s">
        <v>78</v>
      </c>
    </row>
    <row r="443" spans="1:3" x14ac:dyDescent="0.2">
      <c r="A443" t="s">
        <v>78</v>
      </c>
      <c r="B443" t="s">
        <v>19</v>
      </c>
      <c r="C443" t="s">
        <v>86</v>
      </c>
    </row>
    <row r="444" spans="1:3" x14ac:dyDescent="0.2">
      <c r="A444" t="s">
        <v>78</v>
      </c>
      <c r="B444" t="s">
        <v>31</v>
      </c>
      <c r="C444" t="s">
        <v>124</v>
      </c>
    </row>
    <row r="445" spans="1:3" x14ac:dyDescent="0.2">
      <c r="A445" t="s">
        <v>78</v>
      </c>
      <c r="B445" t="s">
        <v>126</v>
      </c>
      <c r="C445" t="s">
        <v>27</v>
      </c>
    </row>
    <row r="446" spans="1:3" x14ac:dyDescent="0.2">
      <c r="A446" t="s">
        <v>78</v>
      </c>
      <c r="B446" t="s">
        <v>42</v>
      </c>
      <c r="C446" t="s">
        <v>99</v>
      </c>
    </row>
    <row r="447" spans="1:3" x14ac:dyDescent="0.2">
      <c r="A447" t="s">
        <v>78</v>
      </c>
      <c r="B447" t="s">
        <v>93</v>
      </c>
      <c r="C447" t="s">
        <v>135</v>
      </c>
    </row>
    <row r="448" spans="1:3" x14ac:dyDescent="0.2">
      <c r="A448" t="s">
        <v>78</v>
      </c>
      <c r="B448" t="s">
        <v>13</v>
      </c>
      <c r="C448" t="s">
        <v>65</v>
      </c>
    </row>
    <row r="449" spans="1:3" x14ac:dyDescent="0.2">
      <c r="A449" t="s">
        <v>78</v>
      </c>
      <c r="B449" t="s">
        <v>49</v>
      </c>
      <c r="C449" t="s">
        <v>70</v>
      </c>
    </row>
    <row r="450" spans="1:3" x14ac:dyDescent="0.2">
      <c r="A450" t="s">
        <v>78</v>
      </c>
      <c r="B450" t="s">
        <v>50</v>
      </c>
      <c r="C450" t="s">
        <v>70</v>
      </c>
    </row>
    <row r="451" spans="1:3" x14ac:dyDescent="0.2">
      <c r="A451" t="s">
        <v>78</v>
      </c>
      <c r="B451" t="s">
        <v>56</v>
      </c>
      <c r="C451" t="s">
        <v>78</v>
      </c>
    </row>
    <row r="452" spans="1:3" x14ac:dyDescent="0.2">
      <c r="A452" t="s">
        <v>78</v>
      </c>
      <c r="B452" t="s">
        <v>57</v>
      </c>
      <c r="C452" t="s">
        <v>78</v>
      </c>
    </row>
    <row r="453" spans="1:3" x14ac:dyDescent="0.2">
      <c r="A453" t="s">
        <v>78</v>
      </c>
      <c r="B453" t="s">
        <v>91</v>
      </c>
      <c r="C453" t="s">
        <v>16</v>
      </c>
    </row>
    <row r="454" spans="1:3" x14ac:dyDescent="0.2">
      <c r="A454" t="s">
        <v>78</v>
      </c>
      <c r="B454" t="s">
        <v>92</v>
      </c>
      <c r="C454" t="s">
        <v>93</v>
      </c>
    </row>
    <row r="455" spans="1:3" x14ac:dyDescent="0.2">
      <c r="A455" t="s">
        <v>78</v>
      </c>
      <c r="B455" t="s">
        <v>136</v>
      </c>
      <c r="C455" t="s">
        <v>110</v>
      </c>
    </row>
    <row r="456" spans="1:3" x14ac:dyDescent="0.2">
      <c r="A456" t="s">
        <v>78</v>
      </c>
      <c r="B456" t="s">
        <v>16</v>
      </c>
      <c r="C456" t="s">
        <v>96</v>
      </c>
    </row>
    <row r="457" spans="1:3" x14ac:dyDescent="0.2">
      <c r="A457" t="s">
        <v>78</v>
      </c>
      <c r="B457" t="s">
        <v>89</v>
      </c>
      <c r="C457" t="s">
        <v>135</v>
      </c>
    </row>
    <row r="458" spans="1:3" x14ac:dyDescent="0.2">
      <c r="A458" t="s">
        <v>78</v>
      </c>
      <c r="B458" t="s">
        <v>33</v>
      </c>
      <c r="C458" t="s">
        <v>96</v>
      </c>
    </row>
    <row r="459" spans="1:3" x14ac:dyDescent="0.2">
      <c r="A459" t="s">
        <v>78</v>
      </c>
      <c r="B459" t="s">
        <v>34</v>
      </c>
      <c r="C459" t="s">
        <v>135</v>
      </c>
    </row>
    <row r="460" spans="1:3" x14ac:dyDescent="0.2">
      <c r="A460" t="s">
        <v>78</v>
      </c>
      <c r="B460" t="s">
        <v>95</v>
      </c>
      <c r="C460" t="s">
        <v>33</v>
      </c>
    </row>
    <row r="461" spans="1:3" x14ac:dyDescent="0.2">
      <c r="A461" t="s">
        <v>78</v>
      </c>
      <c r="B461" t="s">
        <v>110</v>
      </c>
      <c r="C461" t="s">
        <v>65</v>
      </c>
    </row>
    <row r="462" spans="1:3" x14ac:dyDescent="0.2">
      <c r="A462" t="s">
        <v>78</v>
      </c>
      <c r="B462" t="s">
        <v>62</v>
      </c>
      <c r="C462" t="s">
        <v>39</v>
      </c>
    </row>
    <row r="463" spans="1:3" x14ac:dyDescent="0.2">
      <c r="A463" t="s">
        <v>78</v>
      </c>
      <c r="B463" t="s">
        <v>63</v>
      </c>
      <c r="C463" t="s">
        <v>39</v>
      </c>
    </row>
    <row r="464" spans="1:3" x14ac:dyDescent="0.2">
      <c r="A464" t="s">
        <v>78</v>
      </c>
      <c r="B464" t="s">
        <v>22</v>
      </c>
      <c r="C464" t="s">
        <v>79</v>
      </c>
    </row>
    <row r="465" spans="1:3" x14ac:dyDescent="0.2">
      <c r="A465" t="s">
        <v>78</v>
      </c>
      <c r="B465" t="s">
        <v>2</v>
      </c>
      <c r="C465" t="s">
        <v>81</v>
      </c>
    </row>
    <row r="466" spans="1:3" x14ac:dyDescent="0.2">
      <c r="A466" t="s">
        <v>78</v>
      </c>
      <c r="B466" t="s">
        <v>32</v>
      </c>
      <c r="C466" t="s">
        <v>135</v>
      </c>
    </row>
    <row r="467" spans="1:3" x14ac:dyDescent="0.2">
      <c r="A467" t="s">
        <v>78</v>
      </c>
      <c r="B467" t="s">
        <v>18</v>
      </c>
      <c r="C467" t="s">
        <v>70</v>
      </c>
    </row>
    <row r="468" spans="1:3" x14ac:dyDescent="0.2">
      <c r="A468" t="s">
        <v>78</v>
      </c>
      <c r="B468" t="s">
        <v>76</v>
      </c>
      <c r="C468" t="s">
        <v>71</v>
      </c>
    </row>
    <row r="469" spans="1:3" x14ac:dyDescent="0.2">
      <c r="A469" t="s">
        <v>78</v>
      </c>
      <c r="B469" t="s">
        <v>77</v>
      </c>
      <c r="C469" t="s">
        <v>72</v>
      </c>
    </row>
    <row r="470" spans="1:3" x14ac:dyDescent="0.2">
      <c r="A470" t="s">
        <v>78</v>
      </c>
      <c r="B470" t="s">
        <v>79</v>
      </c>
      <c r="C470" t="s">
        <v>136</v>
      </c>
    </row>
    <row r="471" spans="1:3" x14ac:dyDescent="0.2">
      <c r="A471" t="s">
        <v>78</v>
      </c>
      <c r="B471" t="s">
        <v>48</v>
      </c>
      <c r="C471" t="s">
        <v>25</v>
      </c>
    </row>
    <row r="472" spans="1:3" x14ac:dyDescent="0.2">
      <c r="A472" t="s">
        <v>78</v>
      </c>
      <c r="B472" t="s">
        <v>111</v>
      </c>
      <c r="C472" t="s">
        <v>47</v>
      </c>
    </row>
    <row r="473" spans="1:3" x14ac:dyDescent="0.2">
      <c r="A473" t="s">
        <v>78</v>
      </c>
      <c r="B473" t="s">
        <v>112</v>
      </c>
      <c r="C473" t="s">
        <v>26</v>
      </c>
    </row>
    <row r="474" spans="1:3" x14ac:dyDescent="0.2">
      <c r="A474" t="s">
        <v>78</v>
      </c>
      <c r="B474" t="s">
        <v>51</v>
      </c>
      <c r="C474" t="s">
        <v>25</v>
      </c>
    </row>
    <row r="475" spans="1:3" x14ac:dyDescent="0.2">
      <c r="A475" t="s">
        <v>78</v>
      </c>
      <c r="B475" t="s">
        <v>8</v>
      </c>
      <c r="C475" t="s">
        <v>124</v>
      </c>
    </row>
    <row r="476" spans="1:3" x14ac:dyDescent="0.2">
      <c r="A476" t="s">
        <v>78</v>
      </c>
      <c r="B476" t="s">
        <v>35</v>
      </c>
      <c r="C476" t="s">
        <v>106</v>
      </c>
    </row>
    <row r="477" spans="1:3" x14ac:dyDescent="0.2">
      <c r="A477" t="s">
        <v>78</v>
      </c>
      <c r="B477" t="s">
        <v>52</v>
      </c>
      <c r="C477" t="s">
        <v>40</v>
      </c>
    </row>
    <row r="478" spans="1:3" x14ac:dyDescent="0.2">
      <c r="A478" t="s">
        <v>78</v>
      </c>
      <c r="B478" t="s">
        <v>122</v>
      </c>
      <c r="C478" t="s">
        <v>65</v>
      </c>
    </row>
    <row r="479" spans="1:3" x14ac:dyDescent="0.2">
      <c r="A479" t="s">
        <v>78</v>
      </c>
      <c r="B479" t="s">
        <v>123</v>
      </c>
      <c r="C479" t="s">
        <v>33</v>
      </c>
    </row>
    <row r="480" spans="1:3" x14ac:dyDescent="0.2">
      <c r="A480" t="s">
        <v>78</v>
      </c>
      <c r="B480" t="s">
        <v>21</v>
      </c>
      <c r="C480" t="s">
        <v>81</v>
      </c>
    </row>
    <row r="481" spans="1:3" x14ac:dyDescent="0.2">
      <c r="A481" t="s">
        <v>78</v>
      </c>
      <c r="B481" t="s">
        <v>128</v>
      </c>
      <c r="C481" t="s">
        <v>31</v>
      </c>
    </row>
    <row r="482" spans="1:3" x14ac:dyDescent="0.2">
      <c r="A482" t="s">
        <v>78</v>
      </c>
      <c r="B482" t="s">
        <v>43</v>
      </c>
      <c r="C482" t="s">
        <v>49</v>
      </c>
    </row>
    <row r="483" spans="1:3" x14ac:dyDescent="0.2">
      <c r="A483" t="s">
        <v>78</v>
      </c>
      <c r="B483" t="s">
        <v>102</v>
      </c>
      <c r="C483" t="s">
        <v>32</v>
      </c>
    </row>
    <row r="484" spans="1:3" x14ac:dyDescent="0.2">
      <c r="A484" t="s">
        <v>78</v>
      </c>
      <c r="B484" t="s">
        <v>103</v>
      </c>
      <c r="C484" t="s">
        <v>74</v>
      </c>
    </row>
    <row r="485" spans="1:3" x14ac:dyDescent="0.2">
      <c r="A485" t="s">
        <v>78</v>
      </c>
      <c r="B485" t="s">
        <v>106</v>
      </c>
      <c r="C485" t="s">
        <v>113</v>
      </c>
    </row>
    <row r="486" spans="1:3" x14ac:dyDescent="0.2">
      <c r="A486" t="s">
        <v>78</v>
      </c>
      <c r="B486" t="s">
        <v>105</v>
      </c>
      <c r="C486" t="s">
        <v>49</v>
      </c>
    </row>
    <row r="487" spans="1:3" x14ac:dyDescent="0.2">
      <c r="A487" t="s">
        <v>78</v>
      </c>
      <c r="B487" t="s">
        <v>74</v>
      </c>
      <c r="C487" t="s">
        <v>114</v>
      </c>
    </row>
    <row r="488" spans="1:3" x14ac:dyDescent="0.2">
      <c r="A488" t="s">
        <v>78</v>
      </c>
      <c r="B488" t="s">
        <v>26</v>
      </c>
      <c r="C488" t="s">
        <v>13</v>
      </c>
    </row>
    <row r="489" spans="1:3" x14ac:dyDescent="0.2">
      <c r="A489" t="s">
        <v>78</v>
      </c>
      <c r="B489" t="s">
        <v>81</v>
      </c>
      <c r="C489" t="s">
        <v>71</v>
      </c>
    </row>
    <row r="490" spans="1:3" x14ac:dyDescent="0.2">
      <c r="A490" t="s">
        <v>78</v>
      </c>
      <c r="B490" t="s">
        <v>29</v>
      </c>
      <c r="C490" t="s">
        <v>114</v>
      </c>
    </row>
    <row r="491" spans="1:3" x14ac:dyDescent="0.2">
      <c r="A491" t="s">
        <v>78</v>
      </c>
      <c r="B491" t="s">
        <v>30</v>
      </c>
      <c r="C491" t="s">
        <v>76</v>
      </c>
    </row>
    <row r="492" spans="1:3" x14ac:dyDescent="0.2">
      <c r="A492" t="s">
        <v>78</v>
      </c>
      <c r="B492" t="s">
        <v>118</v>
      </c>
      <c r="C492" t="s">
        <v>132</v>
      </c>
    </row>
    <row r="493" spans="1:3" x14ac:dyDescent="0.2">
      <c r="A493" t="s">
        <v>78</v>
      </c>
      <c r="B493" t="s">
        <v>119</v>
      </c>
      <c r="C493" t="s">
        <v>132</v>
      </c>
    </row>
    <row r="494" spans="1:3" x14ac:dyDescent="0.2">
      <c r="A494" t="s">
        <v>78</v>
      </c>
      <c r="B494" t="s">
        <v>86</v>
      </c>
      <c r="C494" t="s">
        <v>72</v>
      </c>
    </row>
    <row r="495" spans="1:3" x14ac:dyDescent="0.2">
      <c r="A495" t="s">
        <v>78</v>
      </c>
      <c r="B495" t="s">
        <v>28</v>
      </c>
      <c r="C495" t="s">
        <v>114</v>
      </c>
    </row>
    <row r="496" spans="1:3" x14ac:dyDescent="0.2">
      <c r="A496" t="s">
        <v>78</v>
      </c>
      <c r="B496" t="s">
        <v>127</v>
      </c>
      <c r="C496" t="s">
        <v>49</v>
      </c>
    </row>
    <row r="497" spans="1:3" x14ac:dyDescent="0.2">
      <c r="A497" t="s">
        <v>78</v>
      </c>
      <c r="B497" t="s">
        <v>80</v>
      </c>
      <c r="C497" t="s">
        <v>136</v>
      </c>
    </row>
    <row r="498" spans="1:3" x14ac:dyDescent="0.2">
      <c r="A498" t="s">
        <v>78</v>
      </c>
      <c r="B498" t="s">
        <v>41</v>
      </c>
      <c r="C498" t="s">
        <v>56</v>
      </c>
    </row>
    <row r="499" spans="1:3" x14ac:dyDescent="0.2">
      <c r="A499" t="s">
        <v>78</v>
      </c>
      <c r="B499" t="s">
        <v>130</v>
      </c>
      <c r="C499" t="s">
        <v>51</v>
      </c>
    </row>
    <row r="500" spans="1:3" x14ac:dyDescent="0.2">
      <c r="A500" t="s">
        <v>78</v>
      </c>
      <c r="B500" t="s">
        <v>131</v>
      </c>
      <c r="C500" t="s">
        <v>48</v>
      </c>
    </row>
    <row r="501" spans="1:3" x14ac:dyDescent="0.2">
      <c r="A501" t="s">
        <v>78</v>
      </c>
      <c r="B501" t="s">
        <v>11</v>
      </c>
      <c r="C501" t="s">
        <v>48</v>
      </c>
    </row>
    <row r="502" spans="1:3" x14ac:dyDescent="0.2">
      <c r="A502" t="s">
        <v>78</v>
      </c>
      <c r="B502" t="s">
        <v>6</v>
      </c>
      <c r="C502" t="s">
        <v>74</v>
      </c>
    </row>
    <row r="503" spans="1:3" x14ac:dyDescent="0.2">
      <c r="A503" t="s">
        <v>78</v>
      </c>
      <c r="B503" t="s">
        <v>3</v>
      </c>
      <c r="C503" t="s">
        <v>93</v>
      </c>
    </row>
    <row r="504" spans="1:3" x14ac:dyDescent="0.2">
      <c r="A504" t="s">
        <v>78</v>
      </c>
      <c r="B504" t="s">
        <v>69</v>
      </c>
      <c r="C504" t="s">
        <v>31</v>
      </c>
    </row>
    <row r="505" spans="1:3" x14ac:dyDescent="0.2">
      <c r="A505" t="s">
        <v>78</v>
      </c>
      <c r="B505" t="s">
        <v>135</v>
      </c>
      <c r="C505" t="s">
        <v>72</v>
      </c>
    </row>
    <row r="506" spans="1:3" x14ac:dyDescent="0.2">
      <c r="A506" t="s">
        <v>78</v>
      </c>
      <c r="B506" t="s">
        <v>132</v>
      </c>
      <c r="C506" t="s">
        <v>26</v>
      </c>
    </row>
    <row r="507" spans="1:3" x14ac:dyDescent="0.2">
      <c r="A507" t="s">
        <v>78</v>
      </c>
      <c r="B507" t="s">
        <v>129</v>
      </c>
      <c r="C507" t="s">
        <v>54</v>
      </c>
    </row>
    <row r="508" spans="1:3" x14ac:dyDescent="0.2">
      <c r="A508" t="s">
        <v>78</v>
      </c>
      <c r="B508" t="s">
        <v>116</v>
      </c>
      <c r="C508" t="s">
        <v>80</v>
      </c>
    </row>
    <row r="509" spans="1:3" x14ac:dyDescent="0.2">
      <c r="A509" t="s">
        <v>78</v>
      </c>
      <c r="B509" t="s">
        <v>36</v>
      </c>
      <c r="C509" t="s">
        <v>40</v>
      </c>
    </row>
    <row r="510" spans="1:3" x14ac:dyDescent="0.2">
      <c r="A510" t="s">
        <v>78</v>
      </c>
      <c r="B510" t="s">
        <v>37</v>
      </c>
      <c r="C510" t="s">
        <v>40</v>
      </c>
    </row>
    <row r="511" spans="1:3" x14ac:dyDescent="0.2">
      <c r="A511" t="s">
        <v>78</v>
      </c>
      <c r="B511" t="s">
        <v>70</v>
      </c>
      <c r="C511" t="s">
        <v>126</v>
      </c>
    </row>
    <row r="512" spans="1:3" x14ac:dyDescent="0.2">
      <c r="A512" t="s">
        <v>78</v>
      </c>
      <c r="B512" t="s">
        <v>71</v>
      </c>
      <c r="C512" t="s">
        <v>99</v>
      </c>
    </row>
    <row r="513" spans="1:3" x14ac:dyDescent="0.2">
      <c r="A513" t="s">
        <v>78</v>
      </c>
      <c r="B513" t="s">
        <v>5</v>
      </c>
      <c r="C513" t="s">
        <v>79</v>
      </c>
    </row>
    <row r="514" spans="1:3" x14ac:dyDescent="0.2">
      <c r="A514" t="s">
        <v>78</v>
      </c>
      <c r="B514" t="s">
        <v>24</v>
      </c>
      <c r="C514" t="s">
        <v>101</v>
      </c>
    </row>
    <row r="515" spans="1:3" x14ac:dyDescent="0.2">
      <c r="A515" t="s">
        <v>78</v>
      </c>
      <c r="B515" t="s">
        <v>10</v>
      </c>
      <c r="C515" t="s">
        <v>8</v>
      </c>
    </row>
    <row r="516" spans="1:3" x14ac:dyDescent="0.2">
      <c r="A516" t="s">
        <v>78</v>
      </c>
      <c r="B516" t="s">
        <v>12</v>
      </c>
      <c r="C516" t="s">
        <v>129</v>
      </c>
    </row>
    <row r="517" spans="1:3" x14ac:dyDescent="0.2">
      <c r="A517" t="s">
        <v>78</v>
      </c>
      <c r="B517" t="s">
        <v>107</v>
      </c>
      <c r="C517" t="s">
        <v>28</v>
      </c>
    </row>
    <row r="518" spans="1:3" x14ac:dyDescent="0.2">
      <c r="A518" t="s">
        <v>78</v>
      </c>
      <c r="B518" t="s">
        <v>108</v>
      </c>
      <c r="C518" t="s">
        <v>28</v>
      </c>
    </row>
    <row r="519" spans="1:3" x14ac:dyDescent="0.2">
      <c r="A519" t="s">
        <v>78</v>
      </c>
      <c r="B519" t="s">
        <v>14</v>
      </c>
      <c r="C519" t="s">
        <v>86</v>
      </c>
    </row>
    <row r="520" spans="1:3" x14ac:dyDescent="0.2">
      <c r="A520" t="s">
        <v>78</v>
      </c>
      <c r="B520" t="s">
        <v>15</v>
      </c>
      <c r="C520" t="s">
        <v>114</v>
      </c>
    </row>
    <row r="521" spans="1:3" x14ac:dyDescent="0.2">
      <c r="A521" t="s">
        <v>78</v>
      </c>
      <c r="B521" t="s">
        <v>101</v>
      </c>
      <c r="C521" t="s">
        <v>81</v>
      </c>
    </row>
    <row r="522" spans="1:3" x14ac:dyDescent="0.2">
      <c r="A522" t="s">
        <v>78</v>
      </c>
      <c r="B522" t="s">
        <v>109</v>
      </c>
      <c r="C522" t="s">
        <v>106</v>
      </c>
    </row>
    <row r="523" spans="1:3" x14ac:dyDescent="0.2">
      <c r="A523" t="s">
        <v>78</v>
      </c>
      <c r="B523" t="s">
        <v>61</v>
      </c>
      <c r="C523" t="s">
        <v>74</v>
      </c>
    </row>
    <row r="524" spans="1:3" x14ac:dyDescent="0.2">
      <c r="A524" t="s">
        <v>78</v>
      </c>
      <c r="B524" t="s">
        <v>73</v>
      </c>
      <c r="C524" t="s">
        <v>79</v>
      </c>
    </row>
    <row r="525" spans="1:3" x14ac:dyDescent="0.2">
      <c r="A525" t="s">
        <v>78</v>
      </c>
      <c r="B525" t="s">
        <v>60</v>
      </c>
      <c r="C525" t="s">
        <v>16</v>
      </c>
    </row>
    <row r="526" spans="1:3" x14ac:dyDescent="0.2">
      <c r="A526" t="s">
        <v>78</v>
      </c>
      <c r="B526" t="s">
        <v>84</v>
      </c>
      <c r="C526" t="s">
        <v>14</v>
      </c>
    </row>
    <row r="527" spans="1:3" x14ac:dyDescent="0.2">
      <c r="A527" t="s">
        <v>78</v>
      </c>
      <c r="B527" t="s">
        <v>85</v>
      </c>
      <c r="C527" t="s">
        <v>14</v>
      </c>
    </row>
    <row r="528" spans="1:3" x14ac:dyDescent="0.2">
      <c r="A528" t="s">
        <v>78</v>
      </c>
      <c r="B528" t="s">
        <v>137</v>
      </c>
      <c r="C528" t="s">
        <v>79</v>
      </c>
    </row>
    <row r="529" spans="1:3" x14ac:dyDescent="0.2">
      <c r="A529" t="s">
        <v>78</v>
      </c>
      <c r="B529" t="s">
        <v>138</v>
      </c>
      <c r="C529" t="s">
        <v>79</v>
      </c>
    </row>
    <row r="530" spans="1:3" x14ac:dyDescent="0.2">
      <c r="A530" t="s">
        <v>78</v>
      </c>
      <c r="B530" t="s">
        <v>134</v>
      </c>
      <c r="C530" t="s">
        <v>89</v>
      </c>
    </row>
    <row r="531" spans="1:3" x14ac:dyDescent="0.2">
      <c r="A531" t="s">
        <v>78</v>
      </c>
      <c r="B531" t="s">
        <v>40</v>
      </c>
      <c r="C531" t="s">
        <v>26</v>
      </c>
    </row>
    <row r="532" spans="1:3" x14ac:dyDescent="0.2">
      <c r="A532" t="s">
        <v>78</v>
      </c>
      <c r="B532" t="s">
        <v>39</v>
      </c>
      <c r="C532" t="s">
        <v>47</v>
      </c>
    </row>
    <row r="533" spans="1:3" x14ac:dyDescent="0.2">
      <c r="A533" t="s">
        <v>78</v>
      </c>
      <c r="B533" t="s">
        <v>104</v>
      </c>
      <c r="C533" t="s">
        <v>89</v>
      </c>
    </row>
    <row r="534" spans="1:3" x14ac:dyDescent="0.2">
      <c r="A534" t="s">
        <v>78</v>
      </c>
      <c r="B534" t="s">
        <v>9</v>
      </c>
      <c r="C534" t="s">
        <v>10</v>
      </c>
    </row>
    <row r="535" spans="1:3" x14ac:dyDescent="0.2">
      <c r="A535" t="s">
        <v>78</v>
      </c>
      <c r="B535" t="s">
        <v>58</v>
      </c>
      <c r="C535" t="s">
        <v>29</v>
      </c>
    </row>
    <row r="536" spans="1:3" x14ac:dyDescent="0.2">
      <c r="A536" t="s">
        <v>78</v>
      </c>
      <c r="B536" t="s">
        <v>4</v>
      </c>
      <c r="C536" t="s">
        <v>2</v>
      </c>
    </row>
    <row r="537" spans="1:3" x14ac:dyDescent="0.2">
      <c r="A537" t="s">
        <v>78</v>
      </c>
      <c r="B537" t="s">
        <v>90</v>
      </c>
      <c r="C537" t="s">
        <v>28</v>
      </c>
    </row>
    <row r="538" spans="1:3" x14ac:dyDescent="0.2">
      <c r="A538" t="s">
        <v>78</v>
      </c>
      <c r="B538" t="s">
        <v>1</v>
      </c>
      <c r="C538" t="s">
        <v>39</v>
      </c>
    </row>
    <row r="539" spans="1:3" x14ac:dyDescent="0.2">
      <c r="A539" t="s">
        <v>78</v>
      </c>
      <c r="B539" t="s">
        <v>67</v>
      </c>
      <c r="C539" t="s">
        <v>19</v>
      </c>
    </row>
    <row r="540" spans="1:3" x14ac:dyDescent="0.2">
      <c r="A540" t="s">
        <v>78</v>
      </c>
      <c r="B540" t="s">
        <v>68</v>
      </c>
      <c r="C540" t="s">
        <v>19</v>
      </c>
    </row>
    <row r="541" spans="1:3" x14ac:dyDescent="0.2">
      <c r="A541" t="s">
        <v>78</v>
      </c>
      <c r="B541" t="s">
        <v>120</v>
      </c>
      <c r="C541" t="s">
        <v>105</v>
      </c>
    </row>
    <row r="542" spans="1:3" x14ac:dyDescent="0.2">
      <c r="A542" t="s">
        <v>78</v>
      </c>
      <c r="B542" t="s">
        <v>121</v>
      </c>
      <c r="C542" t="s">
        <v>105</v>
      </c>
    </row>
    <row r="543" spans="1:3" x14ac:dyDescent="0.2">
      <c r="A543" t="s">
        <v>78</v>
      </c>
      <c r="B543" t="s">
        <v>53</v>
      </c>
      <c r="C543" t="s">
        <v>29</v>
      </c>
    </row>
    <row r="544" spans="1:3" x14ac:dyDescent="0.2">
      <c r="A544" t="s">
        <v>78</v>
      </c>
      <c r="B544" t="s">
        <v>82</v>
      </c>
      <c r="C544" t="s">
        <v>28</v>
      </c>
    </row>
    <row r="545" spans="1:3" x14ac:dyDescent="0.2">
      <c r="A545" t="s">
        <v>78</v>
      </c>
      <c r="B545" t="s">
        <v>83</v>
      </c>
      <c r="C545" t="s">
        <v>29</v>
      </c>
    </row>
    <row r="546" spans="1:3" x14ac:dyDescent="0.2">
      <c r="A546" t="s">
        <v>78</v>
      </c>
      <c r="B546" t="s">
        <v>38</v>
      </c>
      <c r="C546" t="s">
        <v>32</v>
      </c>
    </row>
    <row r="547" spans="1:3" x14ac:dyDescent="0.2">
      <c r="A547" t="s">
        <v>78</v>
      </c>
      <c r="B547" t="s">
        <v>97</v>
      </c>
      <c r="C547" t="s">
        <v>2</v>
      </c>
    </row>
    <row r="548" spans="1:3" x14ac:dyDescent="0.2">
      <c r="A548" t="s">
        <v>78</v>
      </c>
      <c r="B548" t="s">
        <v>115</v>
      </c>
      <c r="C548" t="s">
        <v>127</v>
      </c>
    </row>
    <row r="549" spans="1:3" x14ac:dyDescent="0.2">
      <c r="A549" t="s">
        <v>78</v>
      </c>
      <c r="B549" t="s">
        <v>98</v>
      </c>
      <c r="C549" t="s">
        <v>127</v>
      </c>
    </row>
    <row r="550" spans="1:3" x14ac:dyDescent="0.2">
      <c r="A550" t="s">
        <v>78</v>
      </c>
      <c r="B550" t="s">
        <v>94</v>
      </c>
      <c r="C550" t="s">
        <v>127</v>
      </c>
    </row>
    <row r="551" spans="1:3" x14ac:dyDescent="0.2">
      <c r="A551" t="s">
        <v>78</v>
      </c>
      <c r="B551" t="s">
        <v>7</v>
      </c>
      <c r="C551" t="s">
        <v>101</v>
      </c>
    </row>
    <row r="552" spans="1:3" x14ac:dyDescent="0.2">
      <c r="A552" t="s">
        <v>78</v>
      </c>
      <c r="B552" t="s">
        <v>45</v>
      </c>
      <c r="C552" t="s">
        <v>43</v>
      </c>
    </row>
    <row r="553" spans="1:3" x14ac:dyDescent="0.2">
      <c r="A553" t="s">
        <v>78</v>
      </c>
      <c r="B553" t="s">
        <v>64</v>
      </c>
      <c r="C553" t="s">
        <v>43</v>
      </c>
    </row>
    <row r="554" spans="1:3" x14ac:dyDescent="0.2">
      <c r="A554" t="s">
        <v>44</v>
      </c>
      <c r="B554" t="s">
        <v>75</v>
      </c>
      <c r="C554" t="s">
        <v>78</v>
      </c>
    </row>
    <row r="555" spans="1:3" x14ac:dyDescent="0.2">
      <c r="A555" t="s">
        <v>44</v>
      </c>
      <c r="B555" t="s">
        <v>17</v>
      </c>
      <c r="C555" t="s">
        <v>78</v>
      </c>
    </row>
    <row r="556" spans="1:3" x14ac:dyDescent="0.2">
      <c r="A556" t="s">
        <v>44</v>
      </c>
      <c r="B556" t="s">
        <v>20</v>
      </c>
      <c r="C556" t="s">
        <v>133</v>
      </c>
    </row>
    <row r="557" spans="1:3" x14ac:dyDescent="0.2">
      <c r="A557" t="s">
        <v>44</v>
      </c>
      <c r="B557" t="s">
        <v>78</v>
      </c>
      <c r="C557" t="s">
        <v>56</v>
      </c>
    </row>
    <row r="558" spans="1:3" x14ac:dyDescent="0.2">
      <c r="A558" t="s">
        <v>44</v>
      </c>
      <c r="B558" t="s">
        <v>44</v>
      </c>
      <c r="C558" t="s">
        <v>44</v>
      </c>
    </row>
    <row r="559" spans="1:3" x14ac:dyDescent="0.2">
      <c r="A559" t="s">
        <v>44</v>
      </c>
      <c r="B559" t="s">
        <v>46</v>
      </c>
      <c r="C559" t="s">
        <v>65</v>
      </c>
    </row>
    <row r="560" spans="1:3" x14ac:dyDescent="0.2">
      <c r="A560" t="s">
        <v>44</v>
      </c>
      <c r="B560" t="s">
        <v>117</v>
      </c>
      <c r="C560" t="s">
        <v>41</v>
      </c>
    </row>
    <row r="561" spans="1:3" x14ac:dyDescent="0.2">
      <c r="A561" t="s">
        <v>44</v>
      </c>
      <c r="B561" t="s">
        <v>124</v>
      </c>
      <c r="C561" t="s">
        <v>13</v>
      </c>
    </row>
    <row r="562" spans="1:3" x14ac:dyDescent="0.2">
      <c r="A562" t="s">
        <v>44</v>
      </c>
      <c r="B562" t="s">
        <v>113</v>
      </c>
      <c r="C562" t="s">
        <v>42</v>
      </c>
    </row>
    <row r="563" spans="1:3" x14ac:dyDescent="0.2">
      <c r="A563" t="s">
        <v>44</v>
      </c>
      <c r="B563" t="s">
        <v>99</v>
      </c>
      <c r="C563" t="s">
        <v>65</v>
      </c>
    </row>
    <row r="564" spans="1:3" x14ac:dyDescent="0.2">
      <c r="A564" t="s">
        <v>44</v>
      </c>
      <c r="B564" t="s">
        <v>100</v>
      </c>
      <c r="C564" t="s">
        <v>79</v>
      </c>
    </row>
    <row r="565" spans="1:3" x14ac:dyDescent="0.2">
      <c r="A565" t="s">
        <v>44</v>
      </c>
      <c r="B565" t="s">
        <v>65</v>
      </c>
      <c r="C565" t="s">
        <v>27</v>
      </c>
    </row>
    <row r="566" spans="1:3" x14ac:dyDescent="0.2">
      <c r="A566" t="s">
        <v>44</v>
      </c>
      <c r="B566" t="s">
        <v>66</v>
      </c>
      <c r="C566" t="s">
        <v>27</v>
      </c>
    </row>
    <row r="567" spans="1:3" x14ac:dyDescent="0.2">
      <c r="A567" t="s">
        <v>44</v>
      </c>
      <c r="B567" t="s">
        <v>54</v>
      </c>
      <c r="C567" t="s">
        <v>13</v>
      </c>
    </row>
    <row r="568" spans="1:3" x14ac:dyDescent="0.2">
      <c r="A568" t="s">
        <v>44</v>
      </c>
      <c r="B568" t="s">
        <v>55</v>
      </c>
      <c r="C568" t="s">
        <v>13</v>
      </c>
    </row>
    <row r="569" spans="1:3" x14ac:dyDescent="0.2">
      <c r="A569" t="s">
        <v>44</v>
      </c>
      <c r="B569" t="s">
        <v>133</v>
      </c>
      <c r="C569" t="s">
        <v>78</v>
      </c>
    </row>
    <row r="570" spans="1:3" x14ac:dyDescent="0.2">
      <c r="A570" t="s">
        <v>44</v>
      </c>
      <c r="B570" t="s">
        <v>59</v>
      </c>
      <c r="C570" t="s">
        <v>44</v>
      </c>
    </row>
    <row r="571" spans="1:3" x14ac:dyDescent="0.2">
      <c r="A571" t="s">
        <v>44</v>
      </c>
      <c r="B571" t="s">
        <v>125</v>
      </c>
      <c r="C571" t="s">
        <v>133</v>
      </c>
    </row>
    <row r="572" spans="1:3" x14ac:dyDescent="0.2">
      <c r="A572" t="s">
        <v>44</v>
      </c>
      <c r="B572" t="s">
        <v>27</v>
      </c>
      <c r="C572" t="s">
        <v>59</v>
      </c>
    </row>
    <row r="573" spans="1:3" x14ac:dyDescent="0.2">
      <c r="A573" t="s">
        <v>44</v>
      </c>
      <c r="B573" t="s">
        <v>23</v>
      </c>
      <c r="C573" t="s">
        <v>78</v>
      </c>
    </row>
    <row r="574" spans="1:3" x14ac:dyDescent="0.2">
      <c r="A574" t="s">
        <v>44</v>
      </c>
      <c r="B574" t="s">
        <v>25</v>
      </c>
      <c r="C574" t="s">
        <v>13</v>
      </c>
    </row>
    <row r="575" spans="1:3" x14ac:dyDescent="0.2">
      <c r="A575" t="s">
        <v>44</v>
      </c>
      <c r="B575" t="s">
        <v>114</v>
      </c>
      <c r="C575" t="s">
        <v>70</v>
      </c>
    </row>
    <row r="576" spans="1:3" x14ac:dyDescent="0.2">
      <c r="A576" t="s">
        <v>44</v>
      </c>
      <c r="B576" t="s">
        <v>96</v>
      </c>
      <c r="C576" t="s">
        <v>72</v>
      </c>
    </row>
    <row r="577" spans="1:3" x14ac:dyDescent="0.2">
      <c r="A577" t="s">
        <v>44</v>
      </c>
      <c r="B577" t="s">
        <v>47</v>
      </c>
      <c r="C577" t="s">
        <v>110</v>
      </c>
    </row>
    <row r="578" spans="1:3" x14ac:dyDescent="0.2">
      <c r="A578" t="s">
        <v>44</v>
      </c>
      <c r="B578" t="s">
        <v>72</v>
      </c>
      <c r="C578" t="s">
        <v>126</v>
      </c>
    </row>
    <row r="579" spans="1:3" x14ac:dyDescent="0.2">
      <c r="A579" t="s">
        <v>44</v>
      </c>
      <c r="B579" t="s">
        <v>87</v>
      </c>
      <c r="C579" t="s">
        <v>78</v>
      </c>
    </row>
    <row r="580" spans="1:3" x14ac:dyDescent="0.2">
      <c r="A580" t="s">
        <v>44</v>
      </c>
      <c r="B580" t="s">
        <v>88</v>
      </c>
      <c r="C580" t="s">
        <v>56</v>
      </c>
    </row>
    <row r="581" spans="1:3" x14ac:dyDescent="0.2">
      <c r="A581" t="s">
        <v>44</v>
      </c>
      <c r="B581" t="s">
        <v>19</v>
      </c>
      <c r="C581" t="s">
        <v>114</v>
      </c>
    </row>
    <row r="582" spans="1:3" x14ac:dyDescent="0.2">
      <c r="A582" t="s">
        <v>44</v>
      </c>
      <c r="B582" t="s">
        <v>31</v>
      </c>
      <c r="C582" t="s">
        <v>25</v>
      </c>
    </row>
    <row r="583" spans="1:3" x14ac:dyDescent="0.2">
      <c r="A583" t="s">
        <v>44</v>
      </c>
      <c r="B583" t="s">
        <v>126</v>
      </c>
      <c r="C583" t="s">
        <v>65</v>
      </c>
    </row>
    <row r="584" spans="1:3" x14ac:dyDescent="0.2">
      <c r="A584" t="s">
        <v>44</v>
      </c>
      <c r="B584" t="s">
        <v>42</v>
      </c>
      <c r="C584" t="s">
        <v>126</v>
      </c>
    </row>
    <row r="585" spans="1:3" x14ac:dyDescent="0.2">
      <c r="A585" t="s">
        <v>44</v>
      </c>
      <c r="B585" t="s">
        <v>93</v>
      </c>
      <c r="C585" t="s">
        <v>113</v>
      </c>
    </row>
    <row r="586" spans="1:3" x14ac:dyDescent="0.2">
      <c r="A586" t="s">
        <v>44</v>
      </c>
      <c r="B586" t="s">
        <v>13</v>
      </c>
      <c r="C586" t="s">
        <v>65</v>
      </c>
    </row>
    <row r="587" spans="1:3" x14ac:dyDescent="0.2">
      <c r="A587" t="s">
        <v>44</v>
      </c>
      <c r="B587" t="s">
        <v>49</v>
      </c>
      <c r="C587" t="s">
        <v>124</v>
      </c>
    </row>
    <row r="588" spans="1:3" x14ac:dyDescent="0.2">
      <c r="A588" t="s">
        <v>44</v>
      </c>
      <c r="B588" t="s">
        <v>50</v>
      </c>
      <c r="C588" t="s">
        <v>124</v>
      </c>
    </row>
    <row r="589" spans="1:3" x14ac:dyDescent="0.2">
      <c r="A589" t="s">
        <v>44</v>
      </c>
      <c r="B589" t="s">
        <v>56</v>
      </c>
      <c r="C589" t="s">
        <v>117</v>
      </c>
    </row>
    <row r="590" spans="1:3" x14ac:dyDescent="0.2">
      <c r="A590" t="s">
        <v>44</v>
      </c>
      <c r="B590" t="s">
        <v>57</v>
      </c>
      <c r="C590" t="s">
        <v>117</v>
      </c>
    </row>
    <row r="591" spans="1:3" x14ac:dyDescent="0.2">
      <c r="A591" t="s">
        <v>44</v>
      </c>
      <c r="B591" t="s">
        <v>91</v>
      </c>
      <c r="C591" t="s">
        <v>33</v>
      </c>
    </row>
    <row r="592" spans="1:3" x14ac:dyDescent="0.2">
      <c r="A592" t="s">
        <v>44</v>
      </c>
      <c r="B592" t="s">
        <v>92</v>
      </c>
      <c r="C592" t="s">
        <v>32</v>
      </c>
    </row>
    <row r="593" spans="1:3" x14ac:dyDescent="0.2">
      <c r="A593" t="s">
        <v>44</v>
      </c>
      <c r="B593" t="s">
        <v>136</v>
      </c>
      <c r="C593" t="s">
        <v>72</v>
      </c>
    </row>
    <row r="594" spans="1:3" x14ac:dyDescent="0.2">
      <c r="A594" t="s">
        <v>44</v>
      </c>
      <c r="B594" t="s">
        <v>16</v>
      </c>
      <c r="C594" t="s">
        <v>135</v>
      </c>
    </row>
    <row r="595" spans="1:3" x14ac:dyDescent="0.2">
      <c r="A595" t="s">
        <v>44</v>
      </c>
      <c r="B595" t="s">
        <v>89</v>
      </c>
      <c r="C595" t="s">
        <v>86</v>
      </c>
    </row>
    <row r="596" spans="1:3" x14ac:dyDescent="0.2">
      <c r="A596" t="s">
        <v>44</v>
      </c>
      <c r="B596" t="s">
        <v>33</v>
      </c>
      <c r="C596" t="s">
        <v>135</v>
      </c>
    </row>
    <row r="597" spans="1:3" x14ac:dyDescent="0.2">
      <c r="A597" t="s">
        <v>44</v>
      </c>
      <c r="B597" t="s">
        <v>34</v>
      </c>
      <c r="C597" t="s">
        <v>86</v>
      </c>
    </row>
    <row r="598" spans="1:3" x14ac:dyDescent="0.2">
      <c r="A598" t="s">
        <v>44</v>
      </c>
      <c r="B598" t="s">
        <v>95</v>
      </c>
      <c r="C598" t="s">
        <v>93</v>
      </c>
    </row>
    <row r="599" spans="1:3" x14ac:dyDescent="0.2">
      <c r="A599" t="s">
        <v>44</v>
      </c>
      <c r="B599" t="s">
        <v>110</v>
      </c>
      <c r="C599" t="s">
        <v>99</v>
      </c>
    </row>
    <row r="600" spans="1:3" x14ac:dyDescent="0.2">
      <c r="A600" t="s">
        <v>44</v>
      </c>
      <c r="B600" t="s">
        <v>62</v>
      </c>
      <c r="C600" t="s">
        <v>132</v>
      </c>
    </row>
    <row r="601" spans="1:3" x14ac:dyDescent="0.2">
      <c r="A601" t="s">
        <v>44</v>
      </c>
      <c r="B601" t="s">
        <v>63</v>
      </c>
      <c r="C601" t="s">
        <v>132</v>
      </c>
    </row>
    <row r="602" spans="1:3" x14ac:dyDescent="0.2">
      <c r="A602" t="s">
        <v>44</v>
      </c>
      <c r="B602" t="s">
        <v>22</v>
      </c>
      <c r="C602" t="s">
        <v>79</v>
      </c>
    </row>
    <row r="603" spans="1:3" x14ac:dyDescent="0.2">
      <c r="A603" t="s">
        <v>44</v>
      </c>
      <c r="B603" t="s">
        <v>2</v>
      </c>
      <c r="C603" t="s">
        <v>49</v>
      </c>
    </row>
    <row r="604" spans="1:3" x14ac:dyDescent="0.2">
      <c r="A604" t="s">
        <v>44</v>
      </c>
      <c r="B604" t="s">
        <v>32</v>
      </c>
      <c r="C604" t="s">
        <v>86</v>
      </c>
    </row>
    <row r="605" spans="1:3" x14ac:dyDescent="0.2">
      <c r="A605" t="s">
        <v>44</v>
      </c>
      <c r="B605" t="s">
        <v>18</v>
      </c>
      <c r="C605" t="s">
        <v>54</v>
      </c>
    </row>
    <row r="606" spans="1:3" x14ac:dyDescent="0.2">
      <c r="A606" t="s">
        <v>44</v>
      </c>
      <c r="B606" t="s">
        <v>76</v>
      </c>
      <c r="C606" t="s">
        <v>70</v>
      </c>
    </row>
    <row r="607" spans="1:3" x14ac:dyDescent="0.2">
      <c r="A607" t="s">
        <v>44</v>
      </c>
      <c r="B607" t="s">
        <v>77</v>
      </c>
      <c r="C607" t="s">
        <v>71</v>
      </c>
    </row>
    <row r="608" spans="1:3" x14ac:dyDescent="0.2">
      <c r="A608" t="s">
        <v>44</v>
      </c>
      <c r="B608" t="s">
        <v>79</v>
      </c>
      <c r="C608" t="s">
        <v>96</v>
      </c>
    </row>
    <row r="609" spans="1:3" x14ac:dyDescent="0.2">
      <c r="A609" t="s">
        <v>44</v>
      </c>
      <c r="B609" t="s">
        <v>48</v>
      </c>
      <c r="C609" t="s">
        <v>26</v>
      </c>
    </row>
    <row r="610" spans="1:3" x14ac:dyDescent="0.2">
      <c r="A610" t="s">
        <v>44</v>
      </c>
      <c r="B610" t="s">
        <v>111</v>
      </c>
      <c r="C610" t="s">
        <v>26</v>
      </c>
    </row>
    <row r="611" spans="1:3" x14ac:dyDescent="0.2">
      <c r="A611" t="s">
        <v>44</v>
      </c>
      <c r="B611" t="s">
        <v>112</v>
      </c>
      <c r="C611" t="s">
        <v>26</v>
      </c>
    </row>
    <row r="612" spans="1:3" x14ac:dyDescent="0.2">
      <c r="A612" t="s">
        <v>44</v>
      </c>
      <c r="B612" t="s">
        <v>51</v>
      </c>
      <c r="C612" t="s">
        <v>47</v>
      </c>
    </row>
    <row r="613" spans="1:3" x14ac:dyDescent="0.2">
      <c r="A613" t="s">
        <v>44</v>
      </c>
      <c r="B613" t="s">
        <v>8</v>
      </c>
      <c r="C613" t="s">
        <v>25</v>
      </c>
    </row>
    <row r="614" spans="1:3" x14ac:dyDescent="0.2">
      <c r="A614" t="s">
        <v>44</v>
      </c>
      <c r="B614" t="s">
        <v>35</v>
      </c>
      <c r="C614" t="s">
        <v>14</v>
      </c>
    </row>
    <row r="615" spans="1:3" x14ac:dyDescent="0.2">
      <c r="A615" t="s">
        <v>44</v>
      </c>
      <c r="B615" t="s">
        <v>52</v>
      </c>
      <c r="C615" t="s">
        <v>79</v>
      </c>
    </row>
    <row r="616" spans="1:3" x14ac:dyDescent="0.2">
      <c r="A616" t="s">
        <v>44</v>
      </c>
      <c r="B616" t="s">
        <v>122</v>
      </c>
      <c r="C616" t="s">
        <v>99</v>
      </c>
    </row>
    <row r="617" spans="1:3" x14ac:dyDescent="0.2">
      <c r="A617" t="s">
        <v>44</v>
      </c>
      <c r="B617" t="s">
        <v>123</v>
      </c>
      <c r="C617" t="s">
        <v>93</v>
      </c>
    </row>
    <row r="618" spans="1:3" x14ac:dyDescent="0.2">
      <c r="A618" t="s">
        <v>44</v>
      </c>
      <c r="B618" t="s">
        <v>21</v>
      </c>
      <c r="C618" t="s">
        <v>81</v>
      </c>
    </row>
    <row r="619" spans="1:3" x14ac:dyDescent="0.2">
      <c r="A619" t="s">
        <v>44</v>
      </c>
      <c r="B619" t="s">
        <v>128</v>
      </c>
      <c r="C619" t="s">
        <v>51</v>
      </c>
    </row>
    <row r="620" spans="1:3" x14ac:dyDescent="0.2">
      <c r="A620" t="s">
        <v>44</v>
      </c>
      <c r="B620" t="s">
        <v>43</v>
      </c>
      <c r="C620" t="s">
        <v>18</v>
      </c>
    </row>
    <row r="621" spans="1:3" x14ac:dyDescent="0.2">
      <c r="A621" t="s">
        <v>44</v>
      </c>
      <c r="B621" t="s">
        <v>102</v>
      </c>
      <c r="C621" t="s">
        <v>106</v>
      </c>
    </row>
    <row r="622" spans="1:3" x14ac:dyDescent="0.2">
      <c r="A622" t="s">
        <v>44</v>
      </c>
      <c r="B622" t="s">
        <v>103</v>
      </c>
      <c r="C622" t="s">
        <v>29</v>
      </c>
    </row>
    <row r="623" spans="1:3" x14ac:dyDescent="0.2">
      <c r="A623" t="s">
        <v>44</v>
      </c>
      <c r="B623" t="s">
        <v>106</v>
      </c>
      <c r="C623" t="s">
        <v>114</v>
      </c>
    </row>
    <row r="624" spans="1:3" x14ac:dyDescent="0.2">
      <c r="A624" t="s">
        <v>44</v>
      </c>
      <c r="B624" t="s">
        <v>105</v>
      </c>
      <c r="C624" t="s">
        <v>8</v>
      </c>
    </row>
    <row r="625" spans="1:3" x14ac:dyDescent="0.2">
      <c r="A625" t="s">
        <v>44</v>
      </c>
      <c r="B625" t="s">
        <v>74</v>
      </c>
      <c r="C625" t="s">
        <v>81</v>
      </c>
    </row>
    <row r="626" spans="1:3" x14ac:dyDescent="0.2">
      <c r="A626" t="s">
        <v>44</v>
      </c>
      <c r="B626" t="s">
        <v>26</v>
      </c>
      <c r="C626" t="s">
        <v>122</v>
      </c>
    </row>
    <row r="627" spans="1:3" x14ac:dyDescent="0.2">
      <c r="A627" t="s">
        <v>44</v>
      </c>
      <c r="B627" t="s">
        <v>81</v>
      </c>
      <c r="C627" t="s">
        <v>70</v>
      </c>
    </row>
    <row r="628" spans="1:3" x14ac:dyDescent="0.2">
      <c r="A628" t="s">
        <v>44</v>
      </c>
      <c r="B628" t="s">
        <v>29</v>
      </c>
      <c r="C628" t="s">
        <v>81</v>
      </c>
    </row>
    <row r="629" spans="1:3" x14ac:dyDescent="0.2">
      <c r="A629" t="s">
        <v>44</v>
      </c>
      <c r="B629" t="s">
        <v>30</v>
      </c>
      <c r="C629" t="s">
        <v>81</v>
      </c>
    </row>
    <row r="630" spans="1:3" x14ac:dyDescent="0.2">
      <c r="A630" t="s">
        <v>44</v>
      </c>
      <c r="B630" t="s">
        <v>118</v>
      </c>
      <c r="C630" t="s">
        <v>40</v>
      </c>
    </row>
    <row r="631" spans="1:3" x14ac:dyDescent="0.2">
      <c r="A631" t="s">
        <v>44</v>
      </c>
      <c r="B631" t="s">
        <v>119</v>
      </c>
      <c r="C631" t="s">
        <v>40</v>
      </c>
    </row>
    <row r="632" spans="1:3" x14ac:dyDescent="0.2">
      <c r="A632" t="s">
        <v>44</v>
      </c>
      <c r="B632" t="s">
        <v>86</v>
      </c>
      <c r="C632" t="s">
        <v>71</v>
      </c>
    </row>
    <row r="633" spans="1:3" x14ac:dyDescent="0.2">
      <c r="A633" t="s">
        <v>44</v>
      </c>
      <c r="B633" t="s">
        <v>28</v>
      </c>
      <c r="C633" t="s">
        <v>114</v>
      </c>
    </row>
    <row r="634" spans="1:3" x14ac:dyDescent="0.2">
      <c r="A634" t="s">
        <v>44</v>
      </c>
      <c r="B634" t="s">
        <v>127</v>
      </c>
      <c r="C634" t="s">
        <v>18</v>
      </c>
    </row>
    <row r="635" spans="1:3" x14ac:dyDescent="0.2">
      <c r="A635" t="s">
        <v>44</v>
      </c>
      <c r="B635" t="s">
        <v>80</v>
      </c>
      <c r="C635" t="s">
        <v>135</v>
      </c>
    </row>
    <row r="636" spans="1:3" x14ac:dyDescent="0.2">
      <c r="A636" t="s">
        <v>44</v>
      </c>
      <c r="B636" t="s">
        <v>41</v>
      </c>
      <c r="C636" t="s">
        <v>41</v>
      </c>
    </row>
    <row r="637" spans="1:3" x14ac:dyDescent="0.2">
      <c r="A637" t="s">
        <v>44</v>
      </c>
      <c r="B637" t="s">
        <v>130</v>
      </c>
      <c r="C637" t="s">
        <v>48</v>
      </c>
    </row>
    <row r="638" spans="1:3" x14ac:dyDescent="0.2">
      <c r="A638" t="s">
        <v>44</v>
      </c>
      <c r="B638" t="s">
        <v>131</v>
      </c>
      <c r="C638" t="s">
        <v>39</v>
      </c>
    </row>
    <row r="639" spans="1:3" x14ac:dyDescent="0.2">
      <c r="A639" t="s">
        <v>44</v>
      </c>
      <c r="B639" t="s">
        <v>11</v>
      </c>
      <c r="C639" t="s">
        <v>111</v>
      </c>
    </row>
    <row r="640" spans="1:3" x14ac:dyDescent="0.2">
      <c r="A640" t="s">
        <v>44</v>
      </c>
      <c r="B640" t="s">
        <v>6</v>
      </c>
      <c r="C640" t="s">
        <v>29</v>
      </c>
    </row>
    <row r="641" spans="1:3" x14ac:dyDescent="0.2">
      <c r="A641" t="s">
        <v>44</v>
      </c>
      <c r="B641" t="s">
        <v>3</v>
      </c>
      <c r="C641" t="s">
        <v>89</v>
      </c>
    </row>
    <row r="642" spans="1:3" x14ac:dyDescent="0.2">
      <c r="A642" t="s">
        <v>44</v>
      </c>
      <c r="B642" t="s">
        <v>69</v>
      </c>
      <c r="C642" t="s">
        <v>129</v>
      </c>
    </row>
    <row r="643" spans="1:3" x14ac:dyDescent="0.2">
      <c r="A643" t="s">
        <v>44</v>
      </c>
      <c r="B643" t="s">
        <v>135</v>
      </c>
      <c r="C643" t="s">
        <v>42</v>
      </c>
    </row>
    <row r="644" spans="1:3" x14ac:dyDescent="0.2">
      <c r="A644" t="s">
        <v>44</v>
      </c>
      <c r="B644" t="s">
        <v>132</v>
      </c>
      <c r="C644" t="s">
        <v>136</v>
      </c>
    </row>
    <row r="645" spans="1:3" x14ac:dyDescent="0.2">
      <c r="A645" t="s">
        <v>44</v>
      </c>
      <c r="B645" t="s">
        <v>129</v>
      </c>
      <c r="C645" t="s">
        <v>47</v>
      </c>
    </row>
    <row r="646" spans="1:3" x14ac:dyDescent="0.2">
      <c r="A646" t="s">
        <v>44</v>
      </c>
      <c r="B646" t="s">
        <v>116</v>
      </c>
      <c r="C646" t="s">
        <v>33</v>
      </c>
    </row>
    <row r="647" spans="1:3" x14ac:dyDescent="0.2">
      <c r="A647" t="s">
        <v>44</v>
      </c>
      <c r="B647" t="s">
        <v>36</v>
      </c>
      <c r="C647" t="s">
        <v>40</v>
      </c>
    </row>
    <row r="648" spans="1:3" x14ac:dyDescent="0.2">
      <c r="A648" t="s">
        <v>44</v>
      </c>
      <c r="B648" t="s">
        <v>37</v>
      </c>
      <c r="C648" t="s">
        <v>79</v>
      </c>
    </row>
    <row r="649" spans="1:3" x14ac:dyDescent="0.2">
      <c r="A649" t="s">
        <v>44</v>
      </c>
      <c r="B649" t="s">
        <v>70</v>
      </c>
      <c r="C649" t="s">
        <v>46</v>
      </c>
    </row>
    <row r="650" spans="1:3" x14ac:dyDescent="0.2">
      <c r="A650" t="s">
        <v>44</v>
      </c>
      <c r="B650" t="s">
        <v>71</v>
      </c>
      <c r="C650" t="s">
        <v>126</v>
      </c>
    </row>
    <row r="651" spans="1:3" x14ac:dyDescent="0.2">
      <c r="A651" t="s">
        <v>44</v>
      </c>
      <c r="B651" t="s">
        <v>5</v>
      </c>
      <c r="C651" t="s">
        <v>79</v>
      </c>
    </row>
    <row r="652" spans="1:3" x14ac:dyDescent="0.2">
      <c r="A652" t="s">
        <v>44</v>
      </c>
      <c r="B652" t="s">
        <v>24</v>
      </c>
      <c r="C652" t="s">
        <v>43</v>
      </c>
    </row>
    <row r="653" spans="1:3" x14ac:dyDescent="0.2">
      <c r="A653" t="s">
        <v>44</v>
      </c>
      <c r="B653" t="s">
        <v>10</v>
      </c>
      <c r="C653" t="s">
        <v>31</v>
      </c>
    </row>
    <row r="654" spans="1:3" x14ac:dyDescent="0.2">
      <c r="A654" t="s">
        <v>44</v>
      </c>
      <c r="B654" t="s">
        <v>12</v>
      </c>
      <c r="C654" t="s">
        <v>48</v>
      </c>
    </row>
    <row r="655" spans="1:3" x14ac:dyDescent="0.2">
      <c r="A655" t="s">
        <v>44</v>
      </c>
      <c r="B655" t="s">
        <v>107</v>
      </c>
      <c r="C655" t="s">
        <v>28</v>
      </c>
    </row>
    <row r="656" spans="1:3" x14ac:dyDescent="0.2">
      <c r="A656" t="s">
        <v>44</v>
      </c>
      <c r="B656" t="s">
        <v>108</v>
      </c>
      <c r="C656" t="s">
        <v>74</v>
      </c>
    </row>
    <row r="657" spans="1:3" x14ac:dyDescent="0.2">
      <c r="A657" t="s">
        <v>44</v>
      </c>
      <c r="B657" t="s">
        <v>14</v>
      </c>
      <c r="C657" t="s">
        <v>114</v>
      </c>
    </row>
    <row r="658" spans="1:3" x14ac:dyDescent="0.2">
      <c r="A658" t="s">
        <v>44</v>
      </c>
      <c r="B658" t="s">
        <v>15</v>
      </c>
      <c r="C658" t="s">
        <v>76</v>
      </c>
    </row>
    <row r="659" spans="1:3" x14ac:dyDescent="0.2">
      <c r="A659" t="s">
        <v>44</v>
      </c>
      <c r="B659" t="s">
        <v>101</v>
      </c>
      <c r="C659" t="s">
        <v>49</v>
      </c>
    </row>
    <row r="660" spans="1:3" x14ac:dyDescent="0.2">
      <c r="A660" t="s">
        <v>44</v>
      </c>
      <c r="B660" t="s">
        <v>109</v>
      </c>
      <c r="C660" t="s">
        <v>14</v>
      </c>
    </row>
    <row r="661" spans="1:3" x14ac:dyDescent="0.2">
      <c r="A661" t="s">
        <v>44</v>
      </c>
      <c r="B661" t="s">
        <v>61</v>
      </c>
      <c r="C661" t="s">
        <v>29</v>
      </c>
    </row>
    <row r="662" spans="1:3" x14ac:dyDescent="0.2">
      <c r="A662" t="s">
        <v>44</v>
      </c>
      <c r="B662" t="s">
        <v>73</v>
      </c>
      <c r="C662" t="s">
        <v>16</v>
      </c>
    </row>
    <row r="663" spans="1:3" x14ac:dyDescent="0.2">
      <c r="A663" t="s">
        <v>44</v>
      </c>
      <c r="B663" t="s">
        <v>60</v>
      </c>
      <c r="C663" t="s">
        <v>33</v>
      </c>
    </row>
    <row r="664" spans="1:3" x14ac:dyDescent="0.2">
      <c r="A664" t="s">
        <v>44</v>
      </c>
      <c r="B664" t="s">
        <v>84</v>
      </c>
      <c r="C664" t="s">
        <v>28</v>
      </c>
    </row>
    <row r="665" spans="1:3" x14ac:dyDescent="0.2">
      <c r="A665" t="s">
        <v>44</v>
      </c>
      <c r="B665" t="s">
        <v>85</v>
      </c>
      <c r="C665" t="s">
        <v>28</v>
      </c>
    </row>
    <row r="666" spans="1:3" x14ac:dyDescent="0.2">
      <c r="A666" t="s">
        <v>44</v>
      </c>
      <c r="B666" t="s">
        <v>137</v>
      </c>
      <c r="C666" t="s">
        <v>16</v>
      </c>
    </row>
    <row r="667" spans="1:3" x14ac:dyDescent="0.2">
      <c r="A667" t="s">
        <v>44</v>
      </c>
      <c r="B667" t="s">
        <v>138</v>
      </c>
      <c r="C667" t="s">
        <v>80</v>
      </c>
    </row>
    <row r="668" spans="1:3" x14ac:dyDescent="0.2">
      <c r="A668" t="s">
        <v>44</v>
      </c>
      <c r="B668" t="s">
        <v>134</v>
      </c>
      <c r="C668" t="s">
        <v>19</v>
      </c>
    </row>
    <row r="669" spans="1:3" x14ac:dyDescent="0.2">
      <c r="A669" t="s">
        <v>44</v>
      </c>
      <c r="B669" t="s">
        <v>40</v>
      </c>
      <c r="C669" t="s">
        <v>136</v>
      </c>
    </row>
    <row r="670" spans="1:3" x14ac:dyDescent="0.2">
      <c r="A670" t="s">
        <v>44</v>
      </c>
      <c r="B670" t="s">
        <v>39</v>
      </c>
      <c r="C670" t="s">
        <v>26</v>
      </c>
    </row>
    <row r="671" spans="1:3" x14ac:dyDescent="0.2">
      <c r="A671" t="s">
        <v>44</v>
      </c>
      <c r="B671" t="s">
        <v>104</v>
      </c>
      <c r="C671" t="s">
        <v>106</v>
      </c>
    </row>
    <row r="672" spans="1:3" x14ac:dyDescent="0.2">
      <c r="A672" t="s">
        <v>44</v>
      </c>
      <c r="B672" t="s">
        <v>9</v>
      </c>
      <c r="C672" t="s">
        <v>10</v>
      </c>
    </row>
    <row r="673" spans="1:3" x14ac:dyDescent="0.2">
      <c r="A673" t="s">
        <v>44</v>
      </c>
      <c r="B673" t="s">
        <v>58</v>
      </c>
      <c r="C673" t="s">
        <v>2</v>
      </c>
    </row>
    <row r="674" spans="1:3" x14ac:dyDescent="0.2">
      <c r="A674" t="s">
        <v>44</v>
      </c>
      <c r="B674" t="s">
        <v>4</v>
      </c>
      <c r="C674" t="s">
        <v>101</v>
      </c>
    </row>
    <row r="675" spans="1:3" x14ac:dyDescent="0.2">
      <c r="A675" t="s">
        <v>44</v>
      </c>
      <c r="B675" t="s">
        <v>90</v>
      </c>
      <c r="C675" t="s">
        <v>74</v>
      </c>
    </row>
    <row r="676" spans="1:3" x14ac:dyDescent="0.2">
      <c r="A676" t="s">
        <v>44</v>
      </c>
      <c r="B676" t="s">
        <v>1</v>
      </c>
      <c r="C676" t="s">
        <v>40</v>
      </c>
    </row>
    <row r="677" spans="1:3" x14ac:dyDescent="0.2">
      <c r="A677" t="s">
        <v>44</v>
      </c>
      <c r="B677" t="s">
        <v>67</v>
      </c>
      <c r="C677" t="s">
        <v>28</v>
      </c>
    </row>
    <row r="678" spans="1:3" x14ac:dyDescent="0.2">
      <c r="A678" t="s">
        <v>44</v>
      </c>
      <c r="B678" t="s">
        <v>68</v>
      </c>
      <c r="C678" t="s">
        <v>14</v>
      </c>
    </row>
    <row r="679" spans="1:3" x14ac:dyDescent="0.2">
      <c r="A679" t="s">
        <v>44</v>
      </c>
      <c r="B679" t="s">
        <v>120</v>
      </c>
      <c r="C679" t="s">
        <v>105</v>
      </c>
    </row>
    <row r="680" spans="1:3" x14ac:dyDescent="0.2">
      <c r="A680" t="s">
        <v>44</v>
      </c>
      <c r="B680" t="s">
        <v>121</v>
      </c>
      <c r="C680" t="s">
        <v>10</v>
      </c>
    </row>
    <row r="681" spans="1:3" x14ac:dyDescent="0.2">
      <c r="A681" t="s">
        <v>44</v>
      </c>
      <c r="B681" t="s">
        <v>53</v>
      </c>
      <c r="C681" t="s">
        <v>21</v>
      </c>
    </row>
    <row r="682" spans="1:3" x14ac:dyDescent="0.2">
      <c r="A682" t="s">
        <v>44</v>
      </c>
      <c r="B682" t="s">
        <v>82</v>
      </c>
      <c r="C682" t="s">
        <v>74</v>
      </c>
    </row>
    <row r="683" spans="1:3" x14ac:dyDescent="0.2">
      <c r="A683" t="s">
        <v>44</v>
      </c>
      <c r="B683" t="s">
        <v>83</v>
      </c>
      <c r="C683" t="s">
        <v>21</v>
      </c>
    </row>
    <row r="684" spans="1:3" x14ac:dyDescent="0.2">
      <c r="A684" t="s">
        <v>44</v>
      </c>
      <c r="B684" t="s">
        <v>38</v>
      </c>
      <c r="C684" t="s">
        <v>89</v>
      </c>
    </row>
    <row r="685" spans="1:3" x14ac:dyDescent="0.2">
      <c r="A685" t="s">
        <v>44</v>
      </c>
      <c r="B685" t="s">
        <v>97</v>
      </c>
      <c r="C685" t="s">
        <v>43</v>
      </c>
    </row>
    <row r="686" spans="1:3" x14ac:dyDescent="0.2">
      <c r="A686" t="s">
        <v>44</v>
      </c>
      <c r="B686" t="s">
        <v>115</v>
      </c>
      <c r="C686" t="s">
        <v>105</v>
      </c>
    </row>
    <row r="687" spans="1:3" x14ac:dyDescent="0.2">
      <c r="A687" t="s">
        <v>44</v>
      </c>
      <c r="B687" t="s">
        <v>98</v>
      </c>
      <c r="C687" t="s">
        <v>105</v>
      </c>
    </row>
    <row r="688" spans="1:3" x14ac:dyDescent="0.2">
      <c r="A688" t="s">
        <v>44</v>
      </c>
      <c r="B688" t="s">
        <v>94</v>
      </c>
      <c r="C688" t="s">
        <v>105</v>
      </c>
    </row>
    <row r="689" spans="1:3" x14ac:dyDescent="0.2">
      <c r="A689" t="s">
        <v>44</v>
      </c>
      <c r="B689" t="s">
        <v>7</v>
      </c>
      <c r="C689" t="s">
        <v>43</v>
      </c>
    </row>
    <row r="690" spans="1:3" x14ac:dyDescent="0.2">
      <c r="A690" t="s">
        <v>44</v>
      </c>
      <c r="B690" t="s">
        <v>45</v>
      </c>
      <c r="C690" t="s">
        <v>127</v>
      </c>
    </row>
    <row r="691" spans="1:3" x14ac:dyDescent="0.2">
      <c r="A691" t="s">
        <v>44</v>
      </c>
      <c r="B691" t="s">
        <v>64</v>
      </c>
      <c r="C691" t="s">
        <v>127</v>
      </c>
    </row>
    <row r="692" spans="1:3" x14ac:dyDescent="0.2">
      <c r="A692" t="s">
        <v>46</v>
      </c>
      <c r="B692" t="s">
        <v>75</v>
      </c>
      <c r="C692" t="s">
        <v>44</v>
      </c>
    </row>
    <row r="693" spans="1:3" x14ac:dyDescent="0.2">
      <c r="A693" t="s">
        <v>46</v>
      </c>
      <c r="B693" t="s">
        <v>17</v>
      </c>
      <c r="C693" t="s">
        <v>44</v>
      </c>
    </row>
    <row r="694" spans="1:3" x14ac:dyDescent="0.2">
      <c r="A694" t="s">
        <v>46</v>
      </c>
      <c r="B694" t="s">
        <v>20</v>
      </c>
      <c r="C694" t="s">
        <v>56</v>
      </c>
    </row>
    <row r="695" spans="1:3" x14ac:dyDescent="0.2">
      <c r="A695" t="s">
        <v>46</v>
      </c>
      <c r="B695" t="s">
        <v>78</v>
      </c>
      <c r="C695" t="s">
        <v>27</v>
      </c>
    </row>
    <row r="696" spans="1:3" x14ac:dyDescent="0.2">
      <c r="A696" t="s">
        <v>46</v>
      </c>
      <c r="B696" t="s">
        <v>44</v>
      </c>
      <c r="C696" t="s">
        <v>65</v>
      </c>
    </row>
    <row r="697" spans="1:3" x14ac:dyDescent="0.2">
      <c r="A697" t="s">
        <v>46</v>
      </c>
      <c r="B697" t="s">
        <v>46</v>
      </c>
      <c r="C697" t="s">
        <v>46</v>
      </c>
    </row>
    <row r="698" spans="1:3" x14ac:dyDescent="0.2">
      <c r="A698" t="s">
        <v>46</v>
      </c>
      <c r="B698" t="s">
        <v>117</v>
      </c>
      <c r="C698" t="s">
        <v>65</v>
      </c>
    </row>
    <row r="699" spans="1:3" x14ac:dyDescent="0.2">
      <c r="A699" t="s">
        <v>46</v>
      </c>
      <c r="B699" t="s">
        <v>124</v>
      </c>
      <c r="C699" t="s">
        <v>72</v>
      </c>
    </row>
    <row r="700" spans="1:3" x14ac:dyDescent="0.2">
      <c r="A700" t="s">
        <v>46</v>
      </c>
      <c r="B700" t="s">
        <v>113</v>
      </c>
      <c r="C700" t="s">
        <v>54</v>
      </c>
    </row>
    <row r="701" spans="1:3" x14ac:dyDescent="0.2">
      <c r="A701" t="s">
        <v>46</v>
      </c>
      <c r="B701" t="s">
        <v>99</v>
      </c>
      <c r="C701" t="s">
        <v>126</v>
      </c>
    </row>
    <row r="702" spans="1:3" x14ac:dyDescent="0.2">
      <c r="A702" t="s">
        <v>46</v>
      </c>
      <c r="B702" t="s">
        <v>100</v>
      </c>
      <c r="C702" t="s">
        <v>33</v>
      </c>
    </row>
    <row r="703" spans="1:3" x14ac:dyDescent="0.2">
      <c r="A703" t="s">
        <v>46</v>
      </c>
      <c r="B703" t="s">
        <v>65</v>
      </c>
      <c r="C703" t="s">
        <v>99</v>
      </c>
    </row>
    <row r="704" spans="1:3" x14ac:dyDescent="0.2">
      <c r="A704" t="s">
        <v>46</v>
      </c>
      <c r="B704" t="s">
        <v>66</v>
      </c>
      <c r="C704" t="s">
        <v>126</v>
      </c>
    </row>
    <row r="705" spans="1:3" x14ac:dyDescent="0.2">
      <c r="A705" t="s">
        <v>46</v>
      </c>
      <c r="B705" t="s">
        <v>54</v>
      </c>
      <c r="C705" t="s">
        <v>72</v>
      </c>
    </row>
    <row r="706" spans="1:3" x14ac:dyDescent="0.2">
      <c r="A706" t="s">
        <v>46</v>
      </c>
      <c r="B706" t="s">
        <v>55</v>
      </c>
      <c r="C706" t="s">
        <v>72</v>
      </c>
    </row>
    <row r="707" spans="1:3" x14ac:dyDescent="0.2">
      <c r="A707" t="s">
        <v>46</v>
      </c>
      <c r="B707" t="s">
        <v>133</v>
      </c>
      <c r="C707" t="s">
        <v>59</v>
      </c>
    </row>
    <row r="708" spans="1:3" x14ac:dyDescent="0.2">
      <c r="A708" t="s">
        <v>46</v>
      </c>
      <c r="B708" t="s">
        <v>59</v>
      </c>
      <c r="C708" t="s">
        <v>65</v>
      </c>
    </row>
    <row r="709" spans="1:3" x14ac:dyDescent="0.2">
      <c r="A709" t="s">
        <v>46</v>
      </c>
      <c r="B709" t="s">
        <v>125</v>
      </c>
      <c r="C709" t="s">
        <v>117</v>
      </c>
    </row>
    <row r="710" spans="1:3" x14ac:dyDescent="0.2">
      <c r="A710" t="s">
        <v>46</v>
      </c>
      <c r="B710" t="s">
        <v>27</v>
      </c>
      <c r="C710" t="s">
        <v>99</v>
      </c>
    </row>
    <row r="711" spans="1:3" x14ac:dyDescent="0.2">
      <c r="A711" t="s">
        <v>46</v>
      </c>
      <c r="B711" t="s">
        <v>23</v>
      </c>
      <c r="C711" t="s">
        <v>59</v>
      </c>
    </row>
    <row r="712" spans="1:3" x14ac:dyDescent="0.2">
      <c r="A712" t="s">
        <v>46</v>
      </c>
      <c r="B712" t="s">
        <v>25</v>
      </c>
      <c r="C712" t="s">
        <v>42</v>
      </c>
    </row>
    <row r="713" spans="1:3" x14ac:dyDescent="0.2">
      <c r="A713" t="s">
        <v>46</v>
      </c>
      <c r="B713" t="s">
        <v>114</v>
      </c>
      <c r="C713" t="s">
        <v>25</v>
      </c>
    </row>
    <row r="714" spans="1:3" x14ac:dyDescent="0.2">
      <c r="A714" t="s">
        <v>46</v>
      </c>
      <c r="B714" t="s">
        <v>96</v>
      </c>
      <c r="C714" t="s">
        <v>70</v>
      </c>
    </row>
    <row r="715" spans="1:3" x14ac:dyDescent="0.2">
      <c r="A715" t="s">
        <v>46</v>
      </c>
      <c r="B715" t="s">
        <v>47</v>
      </c>
      <c r="C715" t="s">
        <v>71</v>
      </c>
    </row>
    <row r="716" spans="1:3" x14ac:dyDescent="0.2">
      <c r="A716" t="s">
        <v>46</v>
      </c>
      <c r="B716" t="s">
        <v>72</v>
      </c>
      <c r="C716" t="s">
        <v>110</v>
      </c>
    </row>
    <row r="717" spans="1:3" x14ac:dyDescent="0.2">
      <c r="A717" t="s">
        <v>46</v>
      </c>
      <c r="B717" t="s">
        <v>87</v>
      </c>
      <c r="C717" t="s">
        <v>41</v>
      </c>
    </row>
    <row r="718" spans="1:3" x14ac:dyDescent="0.2">
      <c r="A718" t="s">
        <v>46</v>
      </c>
      <c r="B718" t="s">
        <v>88</v>
      </c>
      <c r="C718" t="s">
        <v>27</v>
      </c>
    </row>
    <row r="719" spans="1:3" x14ac:dyDescent="0.2">
      <c r="A719" t="s">
        <v>46</v>
      </c>
      <c r="B719" t="s">
        <v>19</v>
      </c>
      <c r="C719" t="s">
        <v>81</v>
      </c>
    </row>
    <row r="720" spans="1:3" x14ac:dyDescent="0.2">
      <c r="A720" t="s">
        <v>46</v>
      </c>
      <c r="B720" t="s">
        <v>31</v>
      </c>
      <c r="C720" t="s">
        <v>136</v>
      </c>
    </row>
    <row r="721" spans="1:3" x14ac:dyDescent="0.2">
      <c r="A721" t="s">
        <v>46</v>
      </c>
      <c r="B721" t="s">
        <v>126</v>
      </c>
      <c r="C721" t="s">
        <v>126</v>
      </c>
    </row>
    <row r="722" spans="1:3" x14ac:dyDescent="0.2">
      <c r="A722" t="s">
        <v>46</v>
      </c>
      <c r="B722" t="s">
        <v>42</v>
      </c>
      <c r="C722" t="s">
        <v>122</v>
      </c>
    </row>
    <row r="723" spans="1:3" x14ac:dyDescent="0.2">
      <c r="A723" t="s">
        <v>46</v>
      </c>
      <c r="B723" t="s">
        <v>93</v>
      </c>
      <c r="C723" t="s">
        <v>76</v>
      </c>
    </row>
    <row r="724" spans="1:3" x14ac:dyDescent="0.2">
      <c r="A724" t="s">
        <v>46</v>
      </c>
      <c r="B724" t="s">
        <v>13</v>
      </c>
      <c r="C724" t="s">
        <v>13</v>
      </c>
    </row>
    <row r="725" spans="1:3" x14ac:dyDescent="0.2">
      <c r="A725" t="s">
        <v>46</v>
      </c>
      <c r="B725" t="s">
        <v>49</v>
      </c>
      <c r="C725" t="s">
        <v>26</v>
      </c>
    </row>
    <row r="726" spans="1:3" x14ac:dyDescent="0.2">
      <c r="A726" t="s">
        <v>46</v>
      </c>
      <c r="B726" t="s">
        <v>50</v>
      </c>
      <c r="C726" t="s">
        <v>26</v>
      </c>
    </row>
    <row r="727" spans="1:3" x14ac:dyDescent="0.2">
      <c r="A727" t="s">
        <v>46</v>
      </c>
      <c r="B727" t="s">
        <v>56</v>
      </c>
      <c r="C727" t="s">
        <v>65</v>
      </c>
    </row>
    <row r="728" spans="1:3" x14ac:dyDescent="0.2">
      <c r="A728" t="s">
        <v>46</v>
      </c>
      <c r="B728" t="s">
        <v>57</v>
      </c>
      <c r="C728" t="s">
        <v>27</v>
      </c>
    </row>
    <row r="729" spans="1:3" x14ac:dyDescent="0.2">
      <c r="A729" t="s">
        <v>46</v>
      </c>
      <c r="B729" t="s">
        <v>91</v>
      </c>
      <c r="C729" t="s">
        <v>106</v>
      </c>
    </row>
    <row r="730" spans="1:3" x14ac:dyDescent="0.2">
      <c r="A730" t="s">
        <v>46</v>
      </c>
      <c r="B730" t="s">
        <v>92</v>
      </c>
      <c r="C730" t="s">
        <v>14</v>
      </c>
    </row>
    <row r="731" spans="1:3" x14ac:dyDescent="0.2">
      <c r="A731" t="s">
        <v>46</v>
      </c>
      <c r="B731" t="s">
        <v>136</v>
      </c>
      <c r="C731" t="s">
        <v>70</v>
      </c>
    </row>
    <row r="732" spans="1:3" x14ac:dyDescent="0.2">
      <c r="A732" t="s">
        <v>46</v>
      </c>
      <c r="B732" t="s">
        <v>16</v>
      </c>
      <c r="C732" t="s">
        <v>114</v>
      </c>
    </row>
    <row r="733" spans="1:3" x14ac:dyDescent="0.2">
      <c r="A733" t="s">
        <v>46</v>
      </c>
      <c r="B733" t="s">
        <v>89</v>
      </c>
      <c r="C733" t="s">
        <v>81</v>
      </c>
    </row>
    <row r="734" spans="1:3" x14ac:dyDescent="0.2">
      <c r="A734" t="s">
        <v>46</v>
      </c>
      <c r="B734" t="s">
        <v>33</v>
      </c>
      <c r="C734" t="s">
        <v>114</v>
      </c>
    </row>
    <row r="735" spans="1:3" x14ac:dyDescent="0.2">
      <c r="A735" t="s">
        <v>46</v>
      </c>
      <c r="B735" t="s">
        <v>34</v>
      </c>
      <c r="C735" t="s">
        <v>81</v>
      </c>
    </row>
    <row r="736" spans="1:3" x14ac:dyDescent="0.2">
      <c r="A736" t="s">
        <v>46</v>
      </c>
      <c r="B736" t="s">
        <v>95</v>
      </c>
      <c r="C736" t="s">
        <v>106</v>
      </c>
    </row>
    <row r="737" spans="1:3" x14ac:dyDescent="0.2">
      <c r="A737" t="s">
        <v>46</v>
      </c>
      <c r="B737" t="s">
        <v>110</v>
      </c>
      <c r="C737" t="s">
        <v>13</v>
      </c>
    </row>
    <row r="738" spans="1:3" x14ac:dyDescent="0.2">
      <c r="A738" t="s">
        <v>46</v>
      </c>
      <c r="B738" t="s">
        <v>62</v>
      </c>
      <c r="C738" t="s">
        <v>79</v>
      </c>
    </row>
    <row r="739" spans="1:3" x14ac:dyDescent="0.2">
      <c r="A739" t="s">
        <v>46</v>
      </c>
      <c r="B739" t="s">
        <v>63</v>
      </c>
      <c r="C739" t="s">
        <v>79</v>
      </c>
    </row>
    <row r="740" spans="1:3" x14ac:dyDescent="0.2">
      <c r="A740" t="s">
        <v>46</v>
      </c>
      <c r="B740" t="s">
        <v>22</v>
      </c>
      <c r="C740" t="s">
        <v>93</v>
      </c>
    </row>
    <row r="741" spans="1:3" x14ac:dyDescent="0.2">
      <c r="A741" t="s">
        <v>46</v>
      </c>
      <c r="B741" t="s">
        <v>2</v>
      </c>
      <c r="C741" t="s">
        <v>31</v>
      </c>
    </row>
    <row r="742" spans="1:3" x14ac:dyDescent="0.2">
      <c r="A742" t="s">
        <v>46</v>
      </c>
      <c r="B742" t="s">
        <v>32</v>
      </c>
      <c r="C742" t="s">
        <v>81</v>
      </c>
    </row>
    <row r="743" spans="1:3" x14ac:dyDescent="0.2">
      <c r="A743" t="s">
        <v>46</v>
      </c>
      <c r="B743" t="s">
        <v>18</v>
      </c>
      <c r="C743" t="s">
        <v>26</v>
      </c>
    </row>
    <row r="744" spans="1:3" x14ac:dyDescent="0.2">
      <c r="A744" t="s">
        <v>46</v>
      </c>
      <c r="B744" t="s">
        <v>76</v>
      </c>
      <c r="C744" t="s">
        <v>47</v>
      </c>
    </row>
    <row r="745" spans="1:3" x14ac:dyDescent="0.2">
      <c r="A745" t="s">
        <v>46</v>
      </c>
      <c r="B745" t="s">
        <v>77</v>
      </c>
      <c r="C745" t="s">
        <v>25</v>
      </c>
    </row>
    <row r="746" spans="1:3" x14ac:dyDescent="0.2">
      <c r="A746" t="s">
        <v>46</v>
      </c>
      <c r="B746" t="s">
        <v>79</v>
      </c>
      <c r="C746" t="s">
        <v>114</v>
      </c>
    </row>
    <row r="747" spans="1:3" x14ac:dyDescent="0.2">
      <c r="A747" t="s">
        <v>46</v>
      </c>
      <c r="B747" t="s">
        <v>48</v>
      </c>
      <c r="C747" t="s">
        <v>96</v>
      </c>
    </row>
    <row r="748" spans="1:3" x14ac:dyDescent="0.2">
      <c r="A748" t="s">
        <v>46</v>
      </c>
      <c r="B748" t="s">
        <v>111</v>
      </c>
      <c r="C748" t="s">
        <v>96</v>
      </c>
    </row>
    <row r="749" spans="1:3" x14ac:dyDescent="0.2">
      <c r="A749" t="s">
        <v>46</v>
      </c>
      <c r="B749" t="s">
        <v>112</v>
      </c>
      <c r="C749" t="s">
        <v>135</v>
      </c>
    </row>
    <row r="750" spans="1:3" x14ac:dyDescent="0.2">
      <c r="A750" t="s">
        <v>46</v>
      </c>
      <c r="B750" t="s">
        <v>51</v>
      </c>
      <c r="C750" t="s">
        <v>136</v>
      </c>
    </row>
    <row r="751" spans="1:3" x14ac:dyDescent="0.2">
      <c r="A751" t="s">
        <v>46</v>
      </c>
      <c r="B751" t="s">
        <v>8</v>
      </c>
      <c r="C751" t="s">
        <v>26</v>
      </c>
    </row>
    <row r="752" spans="1:3" x14ac:dyDescent="0.2">
      <c r="A752" t="s">
        <v>46</v>
      </c>
      <c r="B752" t="s">
        <v>35</v>
      </c>
      <c r="C752" t="s">
        <v>74</v>
      </c>
    </row>
    <row r="753" spans="1:3" x14ac:dyDescent="0.2">
      <c r="A753" t="s">
        <v>46</v>
      </c>
      <c r="B753" t="s">
        <v>52</v>
      </c>
      <c r="C753" t="s">
        <v>33</v>
      </c>
    </row>
    <row r="754" spans="1:3" x14ac:dyDescent="0.2">
      <c r="A754" t="s">
        <v>46</v>
      </c>
      <c r="B754" t="s">
        <v>122</v>
      </c>
      <c r="C754" t="s">
        <v>13</v>
      </c>
    </row>
    <row r="755" spans="1:3" x14ac:dyDescent="0.2">
      <c r="A755" t="s">
        <v>46</v>
      </c>
      <c r="B755" t="s">
        <v>123</v>
      </c>
      <c r="C755" t="s">
        <v>19</v>
      </c>
    </row>
    <row r="756" spans="1:3" x14ac:dyDescent="0.2">
      <c r="A756" t="s">
        <v>46</v>
      </c>
      <c r="B756" t="s">
        <v>21</v>
      </c>
      <c r="C756" t="s">
        <v>31</v>
      </c>
    </row>
    <row r="757" spans="1:3" x14ac:dyDescent="0.2">
      <c r="A757" t="s">
        <v>46</v>
      </c>
      <c r="B757" t="s">
        <v>128</v>
      </c>
      <c r="C757" t="s">
        <v>39</v>
      </c>
    </row>
    <row r="758" spans="1:3" x14ac:dyDescent="0.2">
      <c r="A758" t="s">
        <v>46</v>
      </c>
      <c r="B758" t="s">
        <v>43</v>
      </c>
      <c r="C758" t="s">
        <v>51</v>
      </c>
    </row>
    <row r="759" spans="1:3" x14ac:dyDescent="0.2">
      <c r="A759" t="s">
        <v>46</v>
      </c>
      <c r="B759" t="s">
        <v>102</v>
      </c>
      <c r="C759" t="s">
        <v>28</v>
      </c>
    </row>
    <row r="760" spans="1:3" x14ac:dyDescent="0.2">
      <c r="A760" t="s">
        <v>46</v>
      </c>
      <c r="B760" t="s">
        <v>103</v>
      </c>
      <c r="C760" t="s">
        <v>2</v>
      </c>
    </row>
    <row r="761" spans="1:3" x14ac:dyDescent="0.2">
      <c r="A761" t="s">
        <v>46</v>
      </c>
      <c r="B761" t="s">
        <v>106</v>
      </c>
      <c r="C761" t="s">
        <v>81</v>
      </c>
    </row>
    <row r="762" spans="1:3" x14ac:dyDescent="0.2">
      <c r="A762" t="s">
        <v>46</v>
      </c>
      <c r="B762" t="s">
        <v>105</v>
      </c>
      <c r="C762" t="s">
        <v>48</v>
      </c>
    </row>
    <row r="763" spans="1:3" x14ac:dyDescent="0.2">
      <c r="A763" t="s">
        <v>46</v>
      </c>
      <c r="B763" t="s">
        <v>74</v>
      </c>
      <c r="C763" t="s">
        <v>18</v>
      </c>
    </row>
    <row r="764" spans="1:3" x14ac:dyDescent="0.2">
      <c r="A764" t="s">
        <v>46</v>
      </c>
      <c r="B764" t="s">
        <v>26</v>
      </c>
      <c r="C764" t="s">
        <v>71</v>
      </c>
    </row>
    <row r="765" spans="1:3" x14ac:dyDescent="0.2">
      <c r="A765" t="s">
        <v>46</v>
      </c>
      <c r="B765" t="s">
        <v>81</v>
      </c>
      <c r="C765" t="s">
        <v>47</v>
      </c>
    </row>
    <row r="766" spans="1:3" x14ac:dyDescent="0.2">
      <c r="A766" t="s">
        <v>46</v>
      </c>
      <c r="B766" t="s">
        <v>29</v>
      </c>
      <c r="C766" t="s">
        <v>18</v>
      </c>
    </row>
    <row r="767" spans="1:3" x14ac:dyDescent="0.2">
      <c r="A767" t="s">
        <v>46</v>
      </c>
      <c r="B767" t="s">
        <v>30</v>
      </c>
      <c r="C767" t="s">
        <v>8</v>
      </c>
    </row>
    <row r="768" spans="1:3" x14ac:dyDescent="0.2">
      <c r="A768" t="s">
        <v>46</v>
      </c>
      <c r="B768" t="s">
        <v>118</v>
      </c>
      <c r="C768" t="s">
        <v>79</v>
      </c>
    </row>
    <row r="769" spans="1:3" x14ac:dyDescent="0.2">
      <c r="A769" t="s">
        <v>46</v>
      </c>
      <c r="B769" t="s">
        <v>119</v>
      </c>
      <c r="C769" t="s">
        <v>80</v>
      </c>
    </row>
    <row r="770" spans="1:3" x14ac:dyDescent="0.2">
      <c r="A770" t="s">
        <v>46</v>
      </c>
      <c r="B770" t="s">
        <v>86</v>
      </c>
      <c r="C770" t="s">
        <v>54</v>
      </c>
    </row>
    <row r="771" spans="1:3" x14ac:dyDescent="0.2">
      <c r="A771" t="s">
        <v>46</v>
      </c>
      <c r="B771" t="s">
        <v>28</v>
      </c>
      <c r="C771" t="s">
        <v>49</v>
      </c>
    </row>
    <row r="772" spans="1:3" x14ac:dyDescent="0.2">
      <c r="A772" t="s">
        <v>46</v>
      </c>
      <c r="B772" t="s">
        <v>127</v>
      </c>
      <c r="C772" t="s">
        <v>51</v>
      </c>
    </row>
    <row r="773" spans="1:3" x14ac:dyDescent="0.2">
      <c r="A773" t="s">
        <v>46</v>
      </c>
      <c r="B773" t="s">
        <v>80</v>
      </c>
      <c r="C773" t="s">
        <v>114</v>
      </c>
    </row>
    <row r="774" spans="1:3" x14ac:dyDescent="0.2">
      <c r="A774" t="s">
        <v>46</v>
      </c>
      <c r="B774" t="s">
        <v>41</v>
      </c>
      <c r="C774" t="s">
        <v>65</v>
      </c>
    </row>
    <row r="775" spans="1:3" x14ac:dyDescent="0.2">
      <c r="A775" t="s">
        <v>46</v>
      </c>
      <c r="B775" t="s">
        <v>130</v>
      </c>
      <c r="C775" t="s">
        <v>132</v>
      </c>
    </row>
    <row r="776" spans="1:3" x14ac:dyDescent="0.2">
      <c r="A776" t="s">
        <v>46</v>
      </c>
      <c r="B776" t="s">
        <v>131</v>
      </c>
      <c r="C776" t="s">
        <v>40</v>
      </c>
    </row>
    <row r="777" spans="1:3" x14ac:dyDescent="0.2">
      <c r="A777" t="s">
        <v>46</v>
      </c>
      <c r="B777" t="s">
        <v>11</v>
      </c>
      <c r="C777" t="s">
        <v>40</v>
      </c>
    </row>
    <row r="778" spans="1:3" x14ac:dyDescent="0.2">
      <c r="A778" t="s">
        <v>46</v>
      </c>
      <c r="B778" t="s">
        <v>6</v>
      </c>
      <c r="C778" t="s">
        <v>101</v>
      </c>
    </row>
    <row r="779" spans="1:3" x14ac:dyDescent="0.2">
      <c r="A779" t="s">
        <v>46</v>
      </c>
      <c r="B779" t="s">
        <v>3</v>
      </c>
      <c r="C779" t="s">
        <v>28</v>
      </c>
    </row>
    <row r="780" spans="1:3" x14ac:dyDescent="0.2">
      <c r="A780" t="s">
        <v>46</v>
      </c>
      <c r="B780" t="s">
        <v>69</v>
      </c>
      <c r="C780" t="s">
        <v>111</v>
      </c>
    </row>
    <row r="781" spans="1:3" x14ac:dyDescent="0.2">
      <c r="A781" t="s">
        <v>46</v>
      </c>
      <c r="B781" t="s">
        <v>135</v>
      </c>
      <c r="C781" t="s">
        <v>124</v>
      </c>
    </row>
    <row r="782" spans="1:3" x14ac:dyDescent="0.2">
      <c r="A782" t="s">
        <v>46</v>
      </c>
      <c r="B782" t="s">
        <v>132</v>
      </c>
      <c r="C782" t="s">
        <v>135</v>
      </c>
    </row>
    <row r="783" spans="1:3" x14ac:dyDescent="0.2">
      <c r="A783" t="s">
        <v>46</v>
      </c>
      <c r="B783" t="s">
        <v>129</v>
      </c>
      <c r="C783" t="s">
        <v>136</v>
      </c>
    </row>
    <row r="784" spans="1:3" x14ac:dyDescent="0.2">
      <c r="A784" t="s">
        <v>46</v>
      </c>
      <c r="B784" t="s">
        <v>116</v>
      </c>
      <c r="C784" t="s">
        <v>89</v>
      </c>
    </row>
    <row r="785" spans="1:3" x14ac:dyDescent="0.2">
      <c r="A785" t="s">
        <v>46</v>
      </c>
      <c r="B785" t="s">
        <v>36</v>
      </c>
      <c r="C785" t="s">
        <v>16</v>
      </c>
    </row>
    <row r="786" spans="1:3" x14ac:dyDescent="0.2">
      <c r="A786" t="s">
        <v>46</v>
      </c>
      <c r="B786" t="s">
        <v>37</v>
      </c>
      <c r="C786" t="s">
        <v>16</v>
      </c>
    </row>
    <row r="787" spans="1:3" x14ac:dyDescent="0.2">
      <c r="A787" t="s">
        <v>46</v>
      </c>
      <c r="B787" t="s">
        <v>70</v>
      </c>
      <c r="C787" t="s">
        <v>72</v>
      </c>
    </row>
    <row r="788" spans="1:3" x14ac:dyDescent="0.2">
      <c r="A788" t="s">
        <v>46</v>
      </c>
      <c r="B788" t="s">
        <v>71</v>
      </c>
      <c r="C788" t="s">
        <v>122</v>
      </c>
    </row>
    <row r="789" spans="1:3" x14ac:dyDescent="0.2">
      <c r="A789" t="s">
        <v>46</v>
      </c>
      <c r="B789" t="s">
        <v>5</v>
      </c>
      <c r="C789" t="s">
        <v>33</v>
      </c>
    </row>
    <row r="790" spans="1:3" x14ac:dyDescent="0.2">
      <c r="A790" t="s">
        <v>46</v>
      </c>
      <c r="B790" t="s">
        <v>24</v>
      </c>
      <c r="C790" t="s">
        <v>105</v>
      </c>
    </row>
    <row r="791" spans="1:3" x14ac:dyDescent="0.2">
      <c r="A791" t="s">
        <v>46</v>
      </c>
      <c r="B791" t="s">
        <v>10</v>
      </c>
      <c r="C791" t="s">
        <v>111</v>
      </c>
    </row>
    <row r="792" spans="1:3" x14ac:dyDescent="0.2">
      <c r="A792" t="s">
        <v>46</v>
      </c>
      <c r="B792" t="s">
        <v>12</v>
      </c>
      <c r="C792" t="s">
        <v>39</v>
      </c>
    </row>
    <row r="793" spans="1:3" x14ac:dyDescent="0.2">
      <c r="A793" t="s">
        <v>46</v>
      </c>
      <c r="B793" t="s">
        <v>107</v>
      </c>
      <c r="C793" t="s">
        <v>21</v>
      </c>
    </row>
    <row r="794" spans="1:3" x14ac:dyDescent="0.2">
      <c r="A794" t="s">
        <v>46</v>
      </c>
      <c r="B794" t="s">
        <v>108</v>
      </c>
      <c r="C794" t="s">
        <v>21</v>
      </c>
    </row>
    <row r="795" spans="1:3" x14ac:dyDescent="0.2">
      <c r="A795" t="s">
        <v>46</v>
      </c>
      <c r="B795" t="s">
        <v>14</v>
      </c>
      <c r="C795" t="s">
        <v>15</v>
      </c>
    </row>
    <row r="796" spans="1:3" x14ac:dyDescent="0.2">
      <c r="A796" t="s">
        <v>46</v>
      </c>
      <c r="B796" t="s">
        <v>15</v>
      </c>
      <c r="C796" t="s">
        <v>49</v>
      </c>
    </row>
    <row r="797" spans="1:3" x14ac:dyDescent="0.2">
      <c r="A797" t="s">
        <v>46</v>
      </c>
      <c r="B797" t="s">
        <v>101</v>
      </c>
      <c r="C797" t="s">
        <v>31</v>
      </c>
    </row>
    <row r="798" spans="1:3" x14ac:dyDescent="0.2">
      <c r="A798" t="s">
        <v>46</v>
      </c>
      <c r="B798" t="s">
        <v>109</v>
      </c>
      <c r="C798" t="s">
        <v>74</v>
      </c>
    </row>
    <row r="799" spans="1:3" x14ac:dyDescent="0.2">
      <c r="A799" t="s">
        <v>46</v>
      </c>
      <c r="B799" t="s">
        <v>61</v>
      </c>
      <c r="C799" t="s">
        <v>101</v>
      </c>
    </row>
    <row r="800" spans="1:3" x14ac:dyDescent="0.2">
      <c r="A800" t="s">
        <v>46</v>
      </c>
      <c r="B800" t="s">
        <v>73</v>
      </c>
      <c r="C800" t="s">
        <v>32</v>
      </c>
    </row>
    <row r="801" spans="1:3" x14ac:dyDescent="0.2">
      <c r="A801" t="s">
        <v>46</v>
      </c>
      <c r="B801" t="s">
        <v>60</v>
      </c>
      <c r="C801" t="s">
        <v>89</v>
      </c>
    </row>
    <row r="802" spans="1:3" x14ac:dyDescent="0.2">
      <c r="A802" t="s">
        <v>46</v>
      </c>
      <c r="B802" t="s">
        <v>84</v>
      </c>
      <c r="C802" t="s">
        <v>29</v>
      </c>
    </row>
    <row r="803" spans="1:3" x14ac:dyDescent="0.2">
      <c r="A803" t="s">
        <v>46</v>
      </c>
      <c r="B803" t="s">
        <v>85</v>
      </c>
      <c r="C803" t="s">
        <v>29</v>
      </c>
    </row>
    <row r="804" spans="1:3" x14ac:dyDescent="0.2">
      <c r="A804" t="s">
        <v>46</v>
      </c>
      <c r="B804" t="s">
        <v>137</v>
      </c>
      <c r="C804" t="s">
        <v>32</v>
      </c>
    </row>
    <row r="805" spans="1:3" x14ac:dyDescent="0.2">
      <c r="A805" t="s">
        <v>46</v>
      </c>
      <c r="B805" t="s">
        <v>138</v>
      </c>
      <c r="C805" t="s">
        <v>93</v>
      </c>
    </row>
    <row r="806" spans="1:3" x14ac:dyDescent="0.2">
      <c r="A806" t="s">
        <v>46</v>
      </c>
      <c r="B806" t="s">
        <v>134</v>
      </c>
      <c r="C806" t="s">
        <v>74</v>
      </c>
    </row>
    <row r="807" spans="1:3" x14ac:dyDescent="0.2">
      <c r="A807" t="s">
        <v>46</v>
      </c>
      <c r="B807" t="s">
        <v>40</v>
      </c>
      <c r="C807" t="s">
        <v>113</v>
      </c>
    </row>
    <row r="808" spans="1:3" x14ac:dyDescent="0.2">
      <c r="A808" t="s">
        <v>46</v>
      </c>
      <c r="B808" t="s">
        <v>39</v>
      </c>
      <c r="C808" t="s">
        <v>135</v>
      </c>
    </row>
    <row r="809" spans="1:3" x14ac:dyDescent="0.2">
      <c r="A809" t="s">
        <v>46</v>
      </c>
      <c r="B809" t="s">
        <v>104</v>
      </c>
      <c r="C809" t="s">
        <v>28</v>
      </c>
    </row>
    <row r="810" spans="1:3" x14ac:dyDescent="0.2">
      <c r="A810" t="s">
        <v>46</v>
      </c>
      <c r="B810" t="s">
        <v>9</v>
      </c>
      <c r="C810" t="s">
        <v>128</v>
      </c>
    </row>
    <row r="811" spans="1:3" x14ac:dyDescent="0.2">
      <c r="A811" t="s">
        <v>46</v>
      </c>
      <c r="B811" t="s">
        <v>58</v>
      </c>
      <c r="C811" t="s">
        <v>43</v>
      </c>
    </row>
    <row r="812" spans="1:3" x14ac:dyDescent="0.2">
      <c r="A812" t="s">
        <v>46</v>
      </c>
      <c r="B812" t="s">
        <v>4</v>
      </c>
      <c r="C812" t="s">
        <v>105</v>
      </c>
    </row>
    <row r="813" spans="1:3" x14ac:dyDescent="0.2">
      <c r="A813" t="s">
        <v>46</v>
      </c>
      <c r="B813" t="s">
        <v>90</v>
      </c>
      <c r="C813" t="s">
        <v>2</v>
      </c>
    </row>
    <row r="814" spans="1:3" x14ac:dyDescent="0.2">
      <c r="A814" t="s">
        <v>46</v>
      </c>
      <c r="B814" t="s">
        <v>1</v>
      </c>
      <c r="C814" t="s">
        <v>79</v>
      </c>
    </row>
    <row r="815" spans="1:3" x14ac:dyDescent="0.2">
      <c r="A815" t="s">
        <v>46</v>
      </c>
      <c r="B815" t="s">
        <v>67</v>
      </c>
      <c r="C815" t="s">
        <v>29</v>
      </c>
    </row>
    <row r="816" spans="1:3" x14ac:dyDescent="0.2">
      <c r="A816" t="s">
        <v>46</v>
      </c>
      <c r="B816" t="s">
        <v>68</v>
      </c>
      <c r="C816" t="s">
        <v>29</v>
      </c>
    </row>
    <row r="817" spans="1:3" x14ac:dyDescent="0.2">
      <c r="A817" t="s">
        <v>46</v>
      </c>
      <c r="B817" t="s">
        <v>120</v>
      </c>
      <c r="C817" t="s">
        <v>128</v>
      </c>
    </row>
    <row r="818" spans="1:3" x14ac:dyDescent="0.2">
      <c r="A818" t="s">
        <v>46</v>
      </c>
      <c r="B818" t="s">
        <v>121</v>
      </c>
      <c r="C818" t="s">
        <v>128</v>
      </c>
    </row>
    <row r="819" spans="1:3" x14ac:dyDescent="0.2">
      <c r="A819" t="s">
        <v>46</v>
      </c>
      <c r="B819" t="s">
        <v>53</v>
      </c>
      <c r="C819" t="s">
        <v>43</v>
      </c>
    </row>
    <row r="820" spans="1:3" x14ac:dyDescent="0.2">
      <c r="A820" t="s">
        <v>46</v>
      </c>
      <c r="B820" t="s">
        <v>82</v>
      </c>
      <c r="C820" t="s">
        <v>2</v>
      </c>
    </row>
    <row r="821" spans="1:3" x14ac:dyDescent="0.2">
      <c r="A821" t="s">
        <v>46</v>
      </c>
      <c r="B821" t="s">
        <v>83</v>
      </c>
      <c r="C821" t="s">
        <v>43</v>
      </c>
    </row>
    <row r="822" spans="1:3" x14ac:dyDescent="0.2">
      <c r="A822" t="s">
        <v>46</v>
      </c>
      <c r="B822" t="s">
        <v>38</v>
      </c>
      <c r="C822" t="s">
        <v>28</v>
      </c>
    </row>
    <row r="823" spans="1:3" x14ac:dyDescent="0.2">
      <c r="A823" t="s">
        <v>46</v>
      </c>
      <c r="B823" t="s">
        <v>97</v>
      </c>
      <c r="C823" t="s">
        <v>105</v>
      </c>
    </row>
    <row r="824" spans="1:3" x14ac:dyDescent="0.2">
      <c r="A824" t="s">
        <v>46</v>
      </c>
      <c r="B824" t="s">
        <v>115</v>
      </c>
      <c r="C824" t="s">
        <v>69</v>
      </c>
    </row>
    <row r="825" spans="1:3" x14ac:dyDescent="0.2">
      <c r="A825" t="s">
        <v>46</v>
      </c>
      <c r="B825" t="s">
        <v>98</v>
      </c>
      <c r="C825" t="s">
        <v>10</v>
      </c>
    </row>
    <row r="826" spans="1:3" x14ac:dyDescent="0.2">
      <c r="A826" t="s">
        <v>46</v>
      </c>
      <c r="B826" t="s">
        <v>94</v>
      </c>
      <c r="C826" t="s">
        <v>69</v>
      </c>
    </row>
    <row r="827" spans="1:3" x14ac:dyDescent="0.2">
      <c r="A827" t="s">
        <v>46</v>
      </c>
      <c r="B827" t="s">
        <v>7</v>
      </c>
      <c r="C827" t="s">
        <v>105</v>
      </c>
    </row>
    <row r="828" spans="1:3" x14ac:dyDescent="0.2">
      <c r="A828" t="s">
        <v>46</v>
      </c>
      <c r="B828" t="s">
        <v>45</v>
      </c>
      <c r="C828" t="s">
        <v>10</v>
      </c>
    </row>
    <row r="829" spans="1:3" x14ac:dyDescent="0.2">
      <c r="A829" t="s">
        <v>46</v>
      </c>
      <c r="B829" t="s">
        <v>64</v>
      </c>
      <c r="C829" t="s">
        <v>10</v>
      </c>
    </row>
    <row r="830" spans="1:3" x14ac:dyDescent="0.2">
      <c r="A830" t="s">
        <v>117</v>
      </c>
      <c r="B830" t="s">
        <v>75</v>
      </c>
      <c r="C830" t="s">
        <v>78</v>
      </c>
    </row>
    <row r="831" spans="1:3" x14ac:dyDescent="0.2">
      <c r="A831" t="s">
        <v>117</v>
      </c>
      <c r="B831" t="s">
        <v>17</v>
      </c>
      <c r="C831" t="s">
        <v>78</v>
      </c>
    </row>
    <row r="832" spans="1:3" x14ac:dyDescent="0.2">
      <c r="A832" t="s">
        <v>117</v>
      </c>
      <c r="B832" t="s">
        <v>20</v>
      </c>
      <c r="C832" t="s">
        <v>23</v>
      </c>
    </row>
    <row r="833" spans="1:3" x14ac:dyDescent="0.2">
      <c r="A833" t="s">
        <v>117</v>
      </c>
      <c r="B833" t="s">
        <v>78</v>
      </c>
      <c r="C833" t="s">
        <v>56</v>
      </c>
    </row>
    <row r="834" spans="1:3" x14ac:dyDescent="0.2">
      <c r="A834" t="s">
        <v>117</v>
      </c>
      <c r="B834" t="s">
        <v>44</v>
      </c>
      <c r="C834" t="s">
        <v>41</v>
      </c>
    </row>
    <row r="835" spans="1:3" x14ac:dyDescent="0.2">
      <c r="A835" t="s">
        <v>117</v>
      </c>
      <c r="B835" t="s">
        <v>46</v>
      </c>
      <c r="C835" t="s">
        <v>65</v>
      </c>
    </row>
    <row r="836" spans="1:3" x14ac:dyDescent="0.2">
      <c r="A836" t="s">
        <v>117</v>
      </c>
      <c r="B836" t="s">
        <v>117</v>
      </c>
      <c r="C836" t="s">
        <v>117</v>
      </c>
    </row>
    <row r="837" spans="1:3" x14ac:dyDescent="0.2">
      <c r="A837" t="s">
        <v>117</v>
      </c>
      <c r="B837" t="s">
        <v>124</v>
      </c>
      <c r="C837" t="s">
        <v>46</v>
      </c>
    </row>
    <row r="838" spans="1:3" x14ac:dyDescent="0.2">
      <c r="A838" t="s">
        <v>117</v>
      </c>
      <c r="B838" t="s">
        <v>113</v>
      </c>
      <c r="C838" t="s">
        <v>42</v>
      </c>
    </row>
    <row r="839" spans="1:3" x14ac:dyDescent="0.2">
      <c r="A839" t="s">
        <v>117</v>
      </c>
      <c r="B839" t="s">
        <v>99</v>
      </c>
      <c r="C839" t="s">
        <v>27</v>
      </c>
    </row>
    <row r="840" spans="1:3" x14ac:dyDescent="0.2">
      <c r="A840" t="s">
        <v>117</v>
      </c>
      <c r="B840" t="s">
        <v>100</v>
      </c>
      <c r="C840" t="s">
        <v>79</v>
      </c>
    </row>
    <row r="841" spans="1:3" x14ac:dyDescent="0.2">
      <c r="A841" t="s">
        <v>117</v>
      </c>
      <c r="B841" t="s">
        <v>65</v>
      </c>
      <c r="C841" t="s">
        <v>59</v>
      </c>
    </row>
    <row r="842" spans="1:3" x14ac:dyDescent="0.2">
      <c r="A842" t="s">
        <v>117</v>
      </c>
      <c r="B842" t="s">
        <v>66</v>
      </c>
      <c r="C842" t="s">
        <v>27</v>
      </c>
    </row>
    <row r="843" spans="1:3" x14ac:dyDescent="0.2">
      <c r="A843" t="s">
        <v>117</v>
      </c>
      <c r="B843" t="s">
        <v>54</v>
      </c>
      <c r="C843" t="s">
        <v>13</v>
      </c>
    </row>
    <row r="844" spans="1:3" x14ac:dyDescent="0.2">
      <c r="A844" t="s">
        <v>117</v>
      </c>
      <c r="B844" t="s">
        <v>55</v>
      </c>
      <c r="C844" t="s">
        <v>13</v>
      </c>
    </row>
    <row r="845" spans="1:3" x14ac:dyDescent="0.2">
      <c r="A845" t="s">
        <v>117</v>
      </c>
      <c r="B845" t="s">
        <v>133</v>
      </c>
      <c r="C845" t="s">
        <v>78</v>
      </c>
    </row>
    <row r="846" spans="1:3" x14ac:dyDescent="0.2">
      <c r="A846" t="s">
        <v>117</v>
      </c>
      <c r="B846" t="s">
        <v>59</v>
      </c>
      <c r="C846" t="s">
        <v>44</v>
      </c>
    </row>
    <row r="847" spans="1:3" x14ac:dyDescent="0.2">
      <c r="A847" t="s">
        <v>117</v>
      </c>
      <c r="B847" t="s">
        <v>125</v>
      </c>
      <c r="C847" t="s">
        <v>133</v>
      </c>
    </row>
    <row r="848" spans="1:3" x14ac:dyDescent="0.2">
      <c r="A848" t="s">
        <v>117</v>
      </c>
      <c r="B848" t="s">
        <v>27</v>
      </c>
      <c r="C848" t="s">
        <v>44</v>
      </c>
    </row>
    <row r="849" spans="1:3" x14ac:dyDescent="0.2">
      <c r="A849" t="s">
        <v>117</v>
      </c>
      <c r="B849" t="s">
        <v>23</v>
      </c>
      <c r="C849" t="s">
        <v>78</v>
      </c>
    </row>
    <row r="850" spans="1:3" x14ac:dyDescent="0.2">
      <c r="A850" t="s">
        <v>117</v>
      </c>
      <c r="B850" t="s">
        <v>25</v>
      </c>
      <c r="C850" t="s">
        <v>13</v>
      </c>
    </row>
    <row r="851" spans="1:3" x14ac:dyDescent="0.2">
      <c r="A851" t="s">
        <v>117</v>
      </c>
      <c r="B851" t="s">
        <v>114</v>
      </c>
      <c r="C851" t="s">
        <v>71</v>
      </c>
    </row>
    <row r="852" spans="1:3" x14ac:dyDescent="0.2">
      <c r="A852" t="s">
        <v>117</v>
      </c>
      <c r="B852" t="s">
        <v>96</v>
      </c>
      <c r="C852" t="s">
        <v>72</v>
      </c>
    </row>
    <row r="853" spans="1:3" x14ac:dyDescent="0.2">
      <c r="A853" t="s">
        <v>117</v>
      </c>
      <c r="B853" t="s">
        <v>47</v>
      </c>
      <c r="C853" t="s">
        <v>13</v>
      </c>
    </row>
    <row r="854" spans="1:3" x14ac:dyDescent="0.2">
      <c r="A854" t="s">
        <v>117</v>
      </c>
      <c r="B854" t="s">
        <v>72</v>
      </c>
      <c r="C854" t="s">
        <v>99</v>
      </c>
    </row>
    <row r="855" spans="1:3" x14ac:dyDescent="0.2">
      <c r="A855" t="s">
        <v>117</v>
      </c>
      <c r="B855" t="s">
        <v>87</v>
      </c>
      <c r="C855" t="s">
        <v>133</v>
      </c>
    </row>
    <row r="856" spans="1:3" x14ac:dyDescent="0.2">
      <c r="A856" t="s">
        <v>117</v>
      </c>
      <c r="B856" t="s">
        <v>88</v>
      </c>
      <c r="C856" t="s">
        <v>78</v>
      </c>
    </row>
    <row r="857" spans="1:3" x14ac:dyDescent="0.2">
      <c r="A857" t="s">
        <v>117</v>
      </c>
      <c r="B857" t="s">
        <v>19</v>
      </c>
      <c r="C857" t="s">
        <v>114</v>
      </c>
    </row>
    <row r="858" spans="1:3" x14ac:dyDescent="0.2">
      <c r="A858" t="s">
        <v>117</v>
      </c>
      <c r="B858" t="s">
        <v>31</v>
      </c>
      <c r="C858" t="s">
        <v>25</v>
      </c>
    </row>
    <row r="859" spans="1:3" x14ac:dyDescent="0.2">
      <c r="A859" t="s">
        <v>117</v>
      </c>
      <c r="B859" t="s">
        <v>126</v>
      </c>
      <c r="C859" t="s">
        <v>65</v>
      </c>
    </row>
    <row r="860" spans="1:3" x14ac:dyDescent="0.2">
      <c r="A860" t="s">
        <v>117</v>
      </c>
      <c r="B860" t="s">
        <v>42</v>
      </c>
      <c r="C860" t="s">
        <v>126</v>
      </c>
    </row>
    <row r="861" spans="1:3" x14ac:dyDescent="0.2">
      <c r="A861" t="s">
        <v>117</v>
      </c>
      <c r="B861" t="s">
        <v>93</v>
      </c>
      <c r="C861" t="s">
        <v>135</v>
      </c>
    </row>
    <row r="862" spans="1:3" x14ac:dyDescent="0.2">
      <c r="A862" t="s">
        <v>117</v>
      </c>
      <c r="B862" t="s">
        <v>13</v>
      </c>
      <c r="C862" t="s">
        <v>65</v>
      </c>
    </row>
    <row r="863" spans="1:3" x14ac:dyDescent="0.2">
      <c r="A863" t="s">
        <v>117</v>
      </c>
      <c r="B863" t="s">
        <v>49</v>
      </c>
      <c r="C863" t="s">
        <v>124</v>
      </c>
    </row>
    <row r="864" spans="1:3" x14ac:dyDescent="0.2">
      <c r="A864" t="s">
        <v>117</v>
      </c>
      <c r="B864" t="s">
        <v>50</v>
      </c>
      <c r="C864" t="s">
        <v>70</v>
      </c>
    </row>
    <row r="865" spans="1:3" x14ac:dyDescent="0.2">
      <c r="A865" t="s">
        <v>117</v>
      </c>
      <c r="B865" t="s">
        <v>56</v>
      </c>
      <c r="C865" t="s">
        <v>56</v>
      </c>
    </row>
    <row r="866" spans="1:3" x14ac:dyDescent="0.2">
      <c r="A866" t="s">
        <v>117</v>
      </c>
      <c r="B866" t="s">
        <v>57</v>
      </c>
      <c r="C866" t="s">
        <v>56</v>
      </c>
    </row>
    <row r="867" spans="1:3" x14ac:dyDescent="0.2">
      <c r="A867" t="s">
        <v>117</v>
      </c>
      <c r="B867" t="s">
        <v>91</v>
      </c>
      <c r="C867" t="s">
        <v>33</v>
      </c>
    </row>
    <row r="868" spans="1:3" x14ac:dyDescent="0.2">
      <c r="A868" t="s">
        <v>117</v>
      </c>
      <c r="B868" t="s">
        <v>92</v>
      </c>
      <c r="C868" t="s">
        <v>32</v>
      </c>
    </row>
    <row r="869" spans="1:3" x14ac:dyDescent="0.2">
      <c r="A869" t="s">
        <v>117</v>
      </c>
      <c r="B869" t="s">
        <v>136</v>
      </c>
      <c r="C869" t="s">
        <v>122</v>
      </c>
    </row>
    <row r="870" spans="1:3" x14ac:dyDescent="0.2">
      <c r="A870" t="s">
        <v>117</v>
      </c>
      <c r="B870" t="s">
        <v>16</v>
      </c>
      <c r="C870" t="s">
        <v>135</v>
      </c>
    </row>
    <row r="871" spans="1:3" x14ac:dyDescent="0.2">
      <c r="A871" t="s">
        <v>117</v>
      </c>
      <c r="B871" t="s">
        <v>89</v>
      </c>
      <c r="C871" t="s">
        <v>86</v>
      </c>
    </row>
    <row r="872" spans="1:3" x14ac:dyDescent="0.2">
      <c r="A872" t="s">
        <v>117</v>
      </c>
      <c r="B872" t="s">
        <v>33</v>
      </c>
      <c r="C872" t="s">
        <v>135</v>
      </c>
    </row>
    <row r="873" spans="1:3" x14ac:dyDescent="0.2">
      <c r="A873" t="s">
        <v>117</v>
      </c>
      <c r="B873" t="s">
        <v>34</v>
      </c>
      <c r="C873" t="s">
        <v>113</v>
      </c>
    </row>
    <row r="874" spans="1:3" x14ac:dyDescent="0.2">
      <c r="A874" t="s">
        <v>117</v>
      </c>
      <c r="B874" t="s">
        <v>95</v>
      </c>
      <c r="C874" t="s">
        <v>33</v>
      </c>
    </row>
    <row r="875" spans="1:3" x14ac:dyDescent="0.2">
      <c r="A875" t="s">
        <v>117</v>
      </c>
      <c r="B875" t="s">
        <v>110</v>
      </c>
      <c r="C875" t="s">
        <v>65</v>
      </c>
    </row>
    <row r="876" spans="1:3" x14ac:dyDescent="0.2">
      <c r="A876" t="s">
        <v>117</v>
      </c>
      <c r="B876" t="s">
        <v>62</v>
      </c>
      <c r="C876" t="s">
        <v>39</v>
      </c>
    </row>
    <row r="877" spans="1:3" x14ac:dyDescent="0.2">
      <c r="A877" t="s">
        <v>117</v>
      </c>
      <c r="B877" t="s">
        <v>63</v>
      </c>
      <c r="C877" t="s">
        <v>132</v>
      </c>
    </row>
    <row r="878" spans="1:3" x14ac:dyDescent="0.2">
      <c r="A878" t="s">
        <v>117</v>
      </c>
      <c r="B878" t="s">
        <v>22</v>
      </c>
      <c r="C878" t="s">
        <v>79</v>
      </c>
    </row>
    <row r="879" spans="1:3" x14ac:dyDescent="0.2">
      <c r="A879" t="s">
        <v>117</v>
      </c>
      <c r="B879" t="s">
        <v>2</v>
      </c>
      <c r="C879" t="s">
        <v>81</v>
      </c>
    </row>
    <row r="880" spans="1:3" x14ac:dyDescent="0.2">
      <c r="A880" t="s">
        <v>117</v>
      </c>
      <c r="B880" t="s">
        <v>32</v>
      </c>
      <c r="C880" t="s">
        <v>113</v>
      </c>
    </row>
    <row r="881" spans="1:3" x14ac:dyDescent="0.2">
      <c r="A881" t="s">
        <v>117</v>
      </c>
      <c r="B881" t="s">
        <v>18</v>
      </c>
      <c r="C881" t="s">
        <v>124</v>
      </c>
    </row>
    <row r="882" spans="1:3" x14ac:dyDescent="0.2">
      <c r="A882" t="s">
        <v>117</v>
      </c>
      <c r="B882" t="s">
        <v>76</v>
      </c>
      <c r="C882" t="s">
        <v>70</v>
      </c>
    </row>
    <row r="883" spans="1:3" x14ac:dyDescent="0.2">
      <c r="A883" t="s">
        <v>117</v>
      </c>
      <c r="B883" t="s">
        <v>77</v>
      </c>
      <c r="C883" t="s">
        <v>71</v>
      </c>
    </row>
    <row r="884" spans="1:3" x14ac:dyDescent="0.2">
      <c r="A884" t="s">
        <v>117</v>
      </c>
      <c r="B884" t="s">
        <v>79</v>
      </c>
      <c r="C884" t="s">
        <v>96</v>
      </c>
    </row>
    <row r="885" spans="1:3" x14ac:dyDescent="0.2">
      <c r="A885" t="s">
        <v>117</v>
      </c>
      <c r="B885" t="s">
        <v>48</v>
      </c>
      <c r="C885" t="s">
        <v>47</v>
      </c>
    </row>
    <row r="886" spans="1:3" x14ac:dyDescent="0.2">
      <c r="A886" t="s">
        <v>117</v>
      </c>
      <c r="B886" t="s">
        <v>111</v>
      </c>
      <c r="C886" t="s">
        <v>26</v>
      </c>
    </row>
    <row r="887" spans="1:3" x14ac:dyDescent="0.2">
      <c r="A887" t="s">
        <v>117</v>
      </c>
      <c r="B887" t="s">
        <v>112</v>
      </c>
      <c r="C887" t="s">
        <v>26</v>
      </c>
    </row>
    <row r="888" spans="1:3" x14ac:dyDescent="0.2">
      <c r="A888" t="s">
        <v>117</v>
      </c>
      <c r="B888" t="s">
        <v>51</v>
      </c>
      <c r="C888" t="s">
        <v>47</v>
      </c>
    </row>
    <row r="889" spans="1:3" x14ac:dyDescent="0.2">
      <c r="A889" t="s">
        <v>117</v>
      </c>
      <c r="B889" t="s">
        <v>8</v>
      </c>
      <c r="C889" t="s">
        <v>54</v>
      </c>
    </row>
    <row r="890" spans="1:3" x14ac:dyDescent="0.2">
      <c r="A890" t="s">
        <v>117</v>
      </c>
      <c r="B890" t="s">
        <v>35</v>
      </c>
      <c r="C890" t="s">
        <v>19</v>
      </c>
    </row>
    <row r="891" spans="1:3" x14ac:dyDescent="0.2">
      <c r="A891" t="s">
        <v>117</v>
      </c>
      <c r="B891" t="s">
        <v>52</v>
      </c>
      <c r="C891" t="s">
        <v>79</v>
      </c>
    </row>
    <row r="892" spans="1:3" x14ac:dyDescent="0.2">
      <c r="A892" t="s">
        <v>117</v>
      </c>
      <c r="B892" t="s">
        <v>122</v>
      </c>
      <c r="C892" t="s">
        <v>99</v>
      </c>
    </row>
    <row r="893" spans="1:3" x14ac:dyDescent="0.2">
      <c r="A893" t="s">
        <v>117</v>
      </c>
      <c r="B893" t="s">
        <v>123</v>
      </c>
      <c r="C893" t="s">
        <v>93</v>
      </c>
    </row>
    <row r="894" spans="1:3" x14ac:dyDescent="0.2">
      <c r="A894" t="s">
        <v>117</v>
      </c>
      <c r="B894" t="s">
        <v>21</v>
      </c>
      <c r="C894" t="s">
        <v>81</v>
      </c>
    </row>
    <row r="895" spans="1:3" x14ac:dyDescent="0.2">
      <c r="A895" t="s">
        <v>117</v>
      </c>
      <c r="B895" t="s">
        <v>128</v>
      </c>
      <c r="C895" t="s">
        <v>51</v>
      </c>
    </row>
    <row r="896" spans="1:3" x14ac:dyDescent="0.2">
      <c r="A896" t="s">
        <v>117</v>
      </c>
      <c r="B896" t="s">
        <v>43</v>
      </c>
      <c r="C896" t="s">
        <v>49</v>
      </c>
    </row>
    <row r="897" spans="1:3" x14ac:dyDescent="0.2">
      <c r="A897" t="s">
        <v>117</v>
      </c>
      <c r="B897" t="s">
        <v>102</v>
      </c>
      <c r="C897" t="s">
        <v>89</v>
      </c>
    </row>
    <row r="898" spans="1:3" x14ac:dyDescent="0.2">
      <c r="A898" t="s">
        <v>117</v>
      </c>
      <c r="B898" t="s">
        <v>103</v>
      </c>
      <c r="C898" t="s">
        <v>74</v>
      </c>
    </row>
    <row r="899" spans="1:3" x14ac:dyDescent="0.2">
      <c r="A899" t="s">
        <v>117</v>
      </c>
      <c r="B899" t="s">
        <v>106</v>
      </c>
      <c r="C899" t="s">
        <v>86</v>
      </c>
    </row>
    <row r="900" spans="1:3" x14ac:dyDescent="0.2">
      <c r="A900" t="s">
        <v>117</v>
      </c>
      <c r="B900" t="s">
        <v>105</v>
      </c>
      <c r="C900" t="s">
        <v>18</v>
      </c>
    </row>
    <row r="901" spans="1:3" x14ac:dyDescent="0.2">
      <c r="A901" t="s">
        <v>117</v>
      </c>
      <c r="B901" t="s">
        <v>74</v>
      </c>
      <c r="C901" t="s">
        <v>76</v>
      </c>
    </row>
    <row r="902" spans="1:3" x14ac:dyDescent="0.2">
      <c r="A902" t="s">
        <v>117</v>
      </c>
      <c r="B902" t="s">
        <v>26</v>
      </c>
      <c r="C902" t="s">
        <v>110</v>
      </c>
    </row>
    <row r="903" spans="1:3" x14ac:dyDescent="0.2">
      <c r="A903" t="s">
        <v>117</v>
      </c>
      <c r="B903" t="s">
        <v>81</v>
      </c>
      <c r="C903" t="s">
        <v>70</v>
      </c>
    </row>
    <row r="904" spans="1:3" x14ac:dyDescent="0.2">
      <c r="A904" t="s">
        <v>117</v>
      </c>
      <c r="B904" t="s">
        <v>29</v>
      </c>
      <c r="C904" t="s">
        <v>81</v>
      </c>
    </row>
    <row r="905" spans="1:3" x14ac:dyDescent="0.2">
      <c r="A905" t="s">
        <v>117</v>
      </c>
      <c r="B905" t="s">
        <v>30</v>
      </c>
      <c r="C905" t="s">
        <v>81</v>
      </c>
    </row>
    <row r="906" spans="1:3" x14ac:dyDescent="0.2">
      <c r="A906" t="s">
        <v>117</v>
      </c>
      <c r="B906" t="s">
        <v>118</v>
      </c>
      <c r="C906" t="s">
        <v>40</v>
      </c>
    </row>
    <row r="907" spans="1:3" x14ac:dyDescent="0.2">
      <c r="A907" t="s">
        <v>117</v>
      </c>
      <c r="B907" t="s">
        <v>119</v>
      </c>
      <c r="C907" t="s">
        <v>40</v>
      </c>
    </row>
    <row r="908" spans="1:3" x14ac:dyDescent="0.2">
      <c r="A908" t="s">
        <v>117</v>
      </c>
      <c r="B908" t="s">
        <v>86</v>
      </c>
      <c r="C908" t="s">
        <v>42</v>
      </c>
    </row>
    <row r="909" spans="1:3" x14ac:dyDescent="0.2">
      <c r="A909" t="s">
        <v>117</v>
      </c>
      <c r="B909" t="s">
        <v>28</v>
      </c>
      <c r="C909" t="s">
        <v>114</v>
      </c>
    </row>
    <row r="910" spans="1:3" x14ac:dyDescent="0.2">
      <c r="A910" t="s">
        <v>117</v>
      </c>
      <c r="B910" t="s">
        <v>127</v>
      </c>
      <c r="C910" t="s">
        <v>18</v>
      </c>
    </row>
    <row r="911" spans="1:3" x14ac:dyDescent="0.2">
      <c r="A911" t="s">
        <v>117</v>
      </c>
      <c r="B911" t="s">
        <v>80</v>
      </c>
      <c r="C911" t="s">
        <v>96</v>
      </c>
    </row>
    <row r="912" spans="1:3" x14ac:dyDescent="0.2">
      <c r="A912" t="s">
        <v>117</v>
      </c>
      <c r="B912" t="s">
        <v>41</v>
      </c>
      <c r="C912" t="s">
        <v>117</v>
      </c>
    </row>
    <row r="913" spans="1:3" x14ac:dyDescent="0.2">
      <c r="A913" t="s">
        <v>117</v>
      </c>
      <c r="B913" t="s">
        <v>130</v>
      </c>
      <c r="C913" t="s">
        <v>48</v>
      </c>
    </row>
    <row r="914" spans="1:3" x14ac:dyDescent="0.2">
      <c r="A914" t="s">
        <v>117</v>
      </c>
      <c r="B914" t="s">
        <v>131</v>
      </c>
      <c r="C914" t="s">
        <v>111</v>
      </c>
    </row>
    <row r="915" spans="1:3" x14ac:dyDescent="0.2">
      <c r="A915" t="s">
        <v>117</v>
      </c>
      <c r="B915" t="s">
        <v>11</v>
      </c>
      <c r="C915" t="s">
        <v>48</v>
      </c>
    </row>
    <row r="916" spans="1:3" x14ac:dyDescent="0.2">
      <c r="A916" t="s">
        <v>117</v>
      </c>
      <c r="B916" t="s">
        <v>6</v>
      </c>
      <c r="C916" t="s">
        <v>29</v>
      </c>
    </row>
    <row r="917" spans="1:3" x14ac:dyDescent="0.2">
      <c r="A917" t="s">
        <v>117</v>
      </c>
      <c r="B917" t="s">
        <v>3</v>
      </c>
      <c r="C917" t="s">
        <v>32</v>
      </c>
    </row>
    <row r="918" spans="1:3" x14ac:dyDescent="0.2">
      <c r="A918" t="s">
        <v>117</v>
      </c>
      <c r="B918" t="s">
        <v>69</v>
      </c>
      <c r="C918" t="s">
        <v>31</v>
      </c>
    </row>
    <row r="919" spans="1:3" x14ac:dyDescent="0.2">
      <c r="A919" t="s">
        <v>117</v>
      </c>
      <c r="B919" t="s">
        <v>135</v>
      </c>
      <c r="C919" t="s">
        <v>72</v>
      </c>
    </row>
    <row r="920" spans="1:3" x14ac:dyDescent="0.2">
      <c r="A920" t="s">
        <v>117</v>
      </c>
      <c r="B920" t="s">
        <v>132</v>
      </c>
      <c r="C920" t="s">
        <v>26</v>
      </c>
    </row>
    <row r="921" spans="1:3" x14ac:dyDescent="0.2">
      <c r="A921" t="s">
        <v>117</v>
      </c>
      <c r="B921" t="s">
        <v>129</v>
      </c>
      <c r="C921" t="s">
        <v>25</v>
      </c>
    </row>
    <row r="922" spans="1:3" x14ac:dyDescent="0.2">
      <c r="A922" t="s">
        <v>117</v>
      </c>
      <c r="B922" t="s">
        <v>116</v>
      </c>
      <c r="C922" t="s">
        <v>16</v>
      </c>
    </row>
    <row r="923" spans="1:3" x14ac:dyDescent="0.2">
      <c r="A923" t="s">
        <v>117</v>
      </c>
      <c r="B923" t="s">
        <v>36</v>
      </c>
      <c r="C923" t="s">
        <v>40</v>
      </c>
    </row>
    <row r="924" spans="1:3" x14ac:dyDescent="0.2">
      <c r="A924" t="s">
        <v>117</v>
      </c>
      <c r="B924" t="s">
        <v>37</v>
      </c>
      <c r="C924" t="s">
        <v>40</v>
      </c>
    </row>
    <row r="925" spans="1:3" x14ac:dyDescent="0.2">
      <c r="A925" t="s">
        <v>117</v>
      </c>
      <c r="B925" t="s">
        <v>70</v>
      </c>
      <c r="C925" t="s">
        <v>126</v>
      </c>
    </row>
    <row r="926" spans="1:3" x14ac:dyDescent="0.2">
      <c r="A926" t="s">
        <v>117</v>
      </c>
      <c r="B926" t="s">
        <v>71</v>
      </c>
      <c r="C926" t="s">
        <v>126</v>
      </c>
    </row>
    <row r="927" spans="1:3" x14ac:dyDescent="0.2">
      <c r="A927" t="s">
        <v>117</v>
      </c>
      <c r="B927" t="s">
        <v>5</v>
      </c>
      <c r="C927" t="s">
        <v>79</v>
      </c>
    </row>
    <row r="928" spans="1:3" x14ac:dyDescent="0.2">
      <c r="A928" t="s">
        <v>117</v>
      </c>
      <c r="B928" t="s">
        <v>24</v>
      </c>
      <c r="C928" t="s">
        <v>43</v>
      </c>
    </row>
    <row r="929" spans="1:3" x14ac:dyDescent="0.2">
      <c r="A929" t="s">
        <v>117</v>
      </c>
      <c r="B929" t="s">
        <v>10</v>
      </c>
      <c r="C929" t="s">
        <v>31</v>
      </c>
    </row>
    <row r="930" spans="1:3" x14ac:dyDescent="0.2">
      <c r="A930" t="s">
        <v>117</v>
      </c>
      <c r="B930" t="s">
        <v>12</v>
      </c>
      <c r="C930" t="s">
        <v>51</v>
      </c>
    </row>
    <row r="931" spans="1:3" x14ac:dyDescent="0.2">
      <c r="A931" t="s">
        <v>117</v>
      </c>
      <c r="B931" t="s">
        <v>107</v>
      </c>
      <c r="C931" t="s">
        <v>108</v>
      </c>
    </row>
    <row r="932" spans="1:3" x14ac:dyDescent="0.2">
      <c r="A932" t="s">
        <v>117</v>
      </c>
      <c r="B932" t="s">
        <v>108</v>
      </c>
      <c r="C932" t="s">
        <v>28</v>
      </c>
    </row>
    <row r="933" spans="1:3" x14ac:dyDescent="0.2">
      <c r="A933" t="s">
        <v>117</v>
      </c>
      <c r="B933" t="s">
        <v>14</v>
      </c>
      <c r="C933" t="s">
        <v>114</v>
      </c>
    </row>
    <row r="934" spans="1:3" x14ac:dyDescent="0.2">
      <c r="A934" t="s">
        <v>117</v>
      </c>
      <c r="B934" t="s">
        <v>15</v>
      </c>
      <c r="C934" t="s">
        <v>114</v>
      </c>
    </row>
    <row r="935" spans="1:3" x14ac:dyDescent="0.2">
      <c r="A935" t="s">
        <v>117</v>
      </c>
      <c r="B935" t="s">
        <v>101</v>
      </c>
      <c r="C935" t="s">
        <v>49</v>
      </c>
    </row>
    <row r="936" spans="1:3" x14ac:dyDescent="0.2">
      <c r="A936" t="s">
        <v>117</v>
      </c>
      <c r="B936" t="s">
        <v>109</v>
      </c>
      <c r="C936" t="s">
        <v>14</v>
      </c>
    </row>
    <row r="937" spans="1:3" x14ac:dyDescent="0.2">
      <c r="A937" t="s">
        <v>117</v>
      </c>
      <c r="B937" t="s">
        <v>61</v>
      </c>
      <c r="C937" t="s">
        <v>29</v>
      </c>
    </row>
    <row r="938" spans="1:3" x14ac:dyDescent="0.2">
      <c r="A938" t="s">
        <v>117</v>
      </c>
      <c r="B938" t="s">
        <v>73</v>
      </c>
      <c r="C938" t="s">
        <v>80</v>
      </c>
    </row>
    <row r="939" spans="1:3" x14ac:dyDescent="0.2">
      <c r="A939" t="s">
        <v>117</v>
      </c>
      <c r="B939" t="s">
        <v>60</v>
      </c>
      <c r="C939" t="s">
        <v>33</v>
      </c>
    </row>
    <row r="940" spans="1:3" x14ac:dyDescent="0.2">
      <c r="A940" t="s">
        <v>117</v>
      </c>
      <c r="B940" t="s">
        <v>84</v>
      </c>
      <c r="C940" t="s">
        <v>28</v>
      </c>
    </row>
    <row r="941" spans="1:3" x14ac:dyDescent="0.2">
      <c r="A941" t="s">
        <v>117</v>
      </c>
      <c r="B941" t="s">
        <v>85</v>
      </c>
      <c r="C941" t="s">
        <v>28</v>
      </c>
    </row>
    <row r="942" spans="1:3" x14ac:dyDescent="0.2">
      <c r="A942" t="s">
        <v>117</v>
      </c>
      <c r="B942" t="s">
        <v>137</v>
      </c>
      <c r="C942" t="s">
        <v>16</v>
      </c>
    </row>
    <row r="943" spans="1:3" x14ac:dyDescent="0.2">
      <c r="A943" t="s">
        <v>117</v>
      </c>
      <c r="B943" t="s">
        <v>138</v>
      </c>
      <c r="C943" t="s">
        <v>79</v>
      </c>
    </row>
    <row r="944" spans="1:3" x14ac:dyDescent="0.2">
      <c r="A944" t="s">
        <v>117</v>
      </c>
      <c r="B944" t="s">
        <v>134</v>
      </c>
      <c r="C944" t="s">
        <v>106</v>
      </c>
    </row>
    <row r="945" spans="1:3" x14ac:dyDescent="0.2">
      <c r="A945" t="s">
        <v>117</v>
      </c>
      <c r="B945" t="s">
        <v>40</v>
      </c>
      <c r="C945" t="s">
        <v>136</v>
      </c>
    </row>
    <row r="946" spans="1:3" x14ac:dyDescent="0.2">
      <c r="A946" t="s">
        <v>117</v>
      </c>
      <c r="B946" t="s">
        <v>39</v>
      </c>
      <c r="C946" t="s">
        <v>26</v>
      </c>
    </row>
    <row r="947" spans="1:3" x14ac:dyDescent="0.2">
      <c r="A947" t="s">
        <v>117</v>
      </c>
      <c r="B947" t="s">
        <v>104</v>
      </c>
      <c r="C947" t="s">
        <v>106</v>
      </c>
    </row>
    <row r="948" spans="1:3" x14ac:dyDescent="0.2">
      <c r="A948" t="s">
        <v>117</v>
      </c>
      <c r="B948" t="s">
        <v>9</v>
      </c>
      <c r="C948" t="s">
        <v>10</v>
      </c>
    </row>
    <row r="949" spans="1:3" x14ac:dyDescent="0.2">
      <c r="A949" t="s">
        <v>117</v>
      </c>
      <c r="B949" t="s">
        <v>58</v>
      </c>
      <c r="C949" t="s">
        <v>21</v>
      </c>
    </row>
    <row r="950" spans="1:3" x14ac:dyDescent="0.2">
      <c r="A950" t="s">
        <v>117</v>
      </c>
      <c r="B950" t="s">
        <v>4</v>
      </c>
      <c r="C950" t="s">
        <v>101</v>
      </c>
    </row>
    <row r="951" spans="1:3" x14ac:dyDescent="0.2">
      <c r="A951" t="s">
        <v>117</v>
      </c>
      <c r="B951" t="s">
        <v>90</v>
      </c>
      <c r="C951" t="s">
        <v>74</v>
      </c>
    </row>
    <row r="952" spans="1:3" x14ac:dyDescent="0.2">
      <c r="A952" t="s">
        <v>117</v>
      </c>
      <c r="B952" t="s">
        <v>1</v>
      </c>
      <c r="C952" t="s">
        <v>132</v>
      </c>
    </row>
    <row r="953" spans="1:3" x14ac:dyDescent="0.2">
      <c r="A953" t="s">
        <v>117</v>
      </c>
      <c r="B953" t="s">
        <v>67</v>
      </c>
      <c r="C953" t="s">
        <v>14</v>
      </c>
    </row>
    <row r="954" spans="1:3" x14ac:dyDescent="0.2">
      <c r="A954" t="s">
        <v>117</v>
      </c>
      <c r="B954" t="s">
        <v>68</v>
      </c>
      <c r="C954" t="s">
        <v>14</v>
      </c>
    </row>
    <row r="955" spans="1:3" x14ac:dyDescent="0.2">
      <c r="A955" t="s">
        <v>117</v>
      </c>
      <c r="B955" t="s">
        <v>120</v>
      </c>
      <c r="C955" t="s">
        <v>105</v>
      </c>
    </row>
    <row r="956" spans="1:3" x14ac:dyDescent="0.2">
      <c r="A956" t="s">
        <v>117</v>
      </c>
      <c r="B956" t="s">
        <v>121</v>
      </c>
      <c r="C956" t="s">
        <v>10</v>
      </c>
    </row>
    <row r="957" spans="1:3" x14ac:dyDescent="0.2">
      <c r="A957" t="s">
        <v>117</v>
      </c>
      <c r="B957" t="s">
        <v>53</v>
      </c>
      <c r="C957" t="s">
        <v>21</v>
      </c>
    </row>
    <row r="958" spans="1:3" x14ac:dyDescent="0.2">
      <c r="A958" t="s">
        <v>117</v>
      </c>
      <c r="B958" t="s">
        <v>82</v>
      </c>
      <c r="C958" t="s">
        <v>74</v>
      </c>
    </row>
    <row r="959" spans="1:3" x14ac:dyDescent="0.2">
      <c r="A959" t="s">
        <v>117</v>
      </c>
      <c r="B959" t="s">
        <v>83</v>
      </c>
      <c r="C959" t="s">
        <v>29</v>
      </c>
    </row>
    <row r="960" spans="1:3" x14ac:dyDescent="0.2">
      <c r="A960" t="s">
        <v>117</v>
      </c>
      <c r="B960" t="s">
        <v>38</v>
      </c>
      <c r="C960" t="s">
        <v>89</v>
      </c>
    </row>
    <row r="961" spans="1:3" x14ac:dyDescent="0.2">
      <c r="A961" t="s">
        <v>117</v>
      </c>
      <c r="B961" t="s">
        <v>97</v>
      </c>
      <c r="C961" t="s">
        <v>101</v>
      </c>
    </row>
    <row r="962" spans="1:3" x14ac:dyDescent="0.2">
      <c r="A962" t="s">
        <v>117</v>
      </c>
      <c r="B962" t="s">
        <v>115</v>
      </c>
      <c r="C962" t="s">
        <v>105</v>
      </c>
    </row>
    <row r="963" spans="1:3" x14ac:dyDescent="0.2">
      <c r="A963" t="s">
        <v>117</v>
      </c>
      <c r="B963" t="s">
        <v>98</v>
      </c>
      <c r="C963" t="s">
        <v>127</v>
      </c>
    </row>
    <row r="964" spans="1:3" x14ac:dyDescent="0.2">
      <c r="A964" t="s">
        <v>117</v>
      </c>
      <c r="B964" t="s">
        <v>94</v>
      </c>
      <c r="C964" t="s">
        <v>105</v>
      </c>
    </row>
    <row r="965" spans="1:3" x14ac:dyDescent="0.2">
      <c r="A965" t="s">
        <v>117</v>
      </c>
      <c r="B965" t="s">
        <v>7</v>
      </c>
      <c r="C965" t="s">
        <v>43</v>
      </c>
    </row>
    <row r="966" spans="1:3" x14ac:dyDescent="0.2">
      <c r="A966" t="s">
        <v>117</v>
      </c>
      <c r="B966" t="s">
        <v>45</v>
      </c>
      <c r="C966" t="s">
        <v>127</v>
      </c>
    </row>
    <row r="967" spans="1:3" x14ac:dyDescent="0.2">
      <c r="A967" t="s">
        <v>117</v>
      </c>
      <c r="B967" t="s">
        <v>64</v>
      </c>
      <c r="C967" t="s">
        <v>127</v>
      </c>
    </row>
    <row r="968" spans="1:3" x14ac:dyDescent="0.2">
      <c r="A968" t="s">
        <v>124</v>
      </c>
      <c r="B968" t="s">
        <v>75</v>
      </c>
      <c r="C968" t="s">
        <v>65</v>
      </c>
    </row>
    <row r="969" spans="1:3" x14ac:dyDescent="0.2">
      <c r="A969" t="s">
        <v>124</v>
      </c>
      <c r="B969" t="s">
        <v>17</v>
      </c>
      <c r="C969" t="s">
        <v>99</v>
      </c>
    </row>
    <row r="970" spans="1:3" x14ac:dyDescent="0.2">
      <c r="A970" t="s">
        <v>124</v>
      </c>
      <c r="B970" t="s">
        <v>20</v>
      </c>
      <c r="C970" t="s">
        <v>65</v>
      </c>
    </row>
    <row r="971" spans="1:3" x14ac:dyDescent="0.2">
      <c r="A971" t="s">
        <v>124</v>
      </c>
      <c r="B971" t="s">
        <v>78</v>
      </c>
      <c r="C971" t="s">
        <v>126</v>
      </c>
    </row>
    <row r="972" spans="1:3" x14ac:dyDescent="0.2">
      <c r="A972" t="s">
        <v>124</v>
      </c>
      <c r="B972" t="s">
        <v>44</v>
      </c>
      <c r="C972" t="s">
        <v>13</v>
      </c>
    </row>
    <row r="973" spans="1:3" x14ac:dyDescent="0.2">
      <c r="A973" t="s">
        <v>124</v>
      </c>
      <c r="B973" t="s">
        <v>46</v>
      </c>
      <c r="C973" t="s">
        <v>72</v>
      </c>
    </row>
    <row r="974" spans="1:3" x14ac:dyDescent="0.2">
      <c r="A974" t="s">
        <v>124</v>
      </c>
      <c r="B974" t="s">
        <v>117</v>
      </c>
      <c r="C974" t="s">
        <v>46</v>
      </c>
    </row>
    <row r="975" spans="1:3" x14ac:dyDescent="0.2">
      <c r="A975" t="s">
        <v>124</v>
      </c>
      <c r="B975" t="s">
        <v>124</v>
      </c>
      <c r="C975" t="s">
        <v>124</v>
      </c>
    </row>
    <row r="976" spans="1:3" x14ac:dyDescent="0.2">
      <c r="A976" t="s">
        <v>124</v>
      </c>
      <c r="B976" t="s">
        <v>113</v>
      </c>
      <c r="C976" t="s">
        <v>26</v>
      </c>
    </row>
    <row r="977" spans="1:3" x14ac:dyDescent="0.2">
      <c r="A977" t="s">
        <v>124</v>
      </c>
      <c r="B977" t="s">
        <v>99</v>
      </c>
      <c r="C977" t="s">
        <v>122</v>
      </c>
    </row>
    <row r="978" spans="1:3" x14ac:dyDescent="0.2">
      <c r="A978" t="s">
        <v>124</v>
      </c>
      <c r="B978" t="s">
        <v>100</v>
      </c>
      <c r="C978" t="s">
        <v>89</v>
      </c>
    </row>
    <row r="979" spans="1:3" x14ac:dyDescent="0.2">
      <c r="A979" t="s">
        <v>124</v>
      </c>
      <c r="B979" t="s">
        <v>65</v>
      </c>
      <c r="C979" t="s">
        <v>110</v>
      </c>
    </row>
    <row r="980" spans="1:3" x14ac:dyDescent="0.2">
      <c r="A980" t="s">
        <v>124</v>
      </c>
      <c r="B980" t="s">
        <v>66</v>
      </c>
      <c r="C980" t="s">
        <v>122</v>
      </c>
    </row>
    <row r="981" spans="1:3" x14ac:dyDescent="0.2">
      <c r="A981" t="s">
        <v>124</v>
      </c>
      <c r="B981" t="s">
        <v>54</v>
      </c>
      <c r="C981" t="s">
        <v>124</v>
      </c>
    </row>
    <row r="982" spans="1:3" x14ac:dyDescent="0.2">
      <c r="A982" t="s">
        <v>124</v>
      </c>
      <c r="B982" t="s">
        <v>55</v>
      </c>
      <c r="C982" t="s">
        <v>124</v>
      </c>
    </row>
    <row r="983" spans="1:3" x14ac:dyDescent="0.2">
      <c r="A983" t="s">
        <v>124</v>
      </c>
      <c r="B983" t="s">
        <v>133</v>
      </c>
      <c r="C983" t="s">
        <v>99</v>
      </c>
    </row>
    <row r="984" spans="1:3" x14ac:dyDescent="0.2">
      <c r="A984" t="s">
        <v>124</v>
      </c>
      <c r="B984" t="s">
        <v>59</v>
      </c>
      <c r="C984" t="s">
        <v>13</v>
      </c>
    </row>
    <row r="985" spans="1:3" x14ac:dyDescent="0.2">
      <c r="A985" t="s">
        <v>124</v>
      </c>
      <c r="B985" t="s">
        <v>125</v>
      </c>
      <c r="C985" t="s">
        <v>65</v>
      </c>
    </row>
    <row r="986" spans="1:3" x14ac:dyDescent="0.2">
      <c r="A986" t="s">
        <v>124</v>
      </c>
      <c r="B986" t="s">
        <v>27</v>
      </c>
      <c r="C986" t="s">
        <v>13</v>
      </c>
    </row>
    <row r="987" spans="1:3" x14ac:dyDescent="0.2">
      <c r="A987" t="s">
        <v>124</v>
      </c>
      <c r="B987" t="s">
        <v>23</v>
      </c>
      <c r="C987" t="s">
        <v>99</v>
      </c>
    </row>
    <row r="988" spans="1:3" x14ac:dyDescent="0.2">
      <c r="A988" t="s">
        <v>124</v>
      </c>
      <c r="B988" t="s">
        <v>25</v>
      </c>
      <c r="C988" t="s">
        <v>54</v>
      </c>
    </row>
    <row r="989" spans="1:3" x14ac:dyDescent="0.2">
      <c r="A989" t="s">
        <v>124</v>
      </c>
      <c r="B989" t="s">
        <v>114</v>
      </c>
      <c r="C989" t="s">
        <v>136</v>
      </c>
    </row>
    <row r="990" spans="1:3" x14ac:dyDescent="0.2">
      <c r="A990" t="s">
        <v>124</v>
      </c>
      <c r="B990" t="s">
        <v>96</v>
      </c>
      <c r="C990" t="s">
        <v>26</v>
      </c>
    </row>
    <row r="991" spans="1:3" x14ac:dyDescent="0.2">
      <c r="A991" t="s">
        <v>124</v>
      </c>
      <c r="B991" t="s">
        <v>47</v>
      </c>
      <c r="C991" t="s">
        <v>25</v>
      </c>
    </row>
    <row r="992" spans="1:3" x14ac:dyDescent="0.2">
      <c r="A992" t="s">
        <v>124</v>
      </c>
      <c r="B992" t="s">
        <v>72</v>
      </c>
      <c r="C992" t="s">
        <v>71</v>
      </c>
    </row>
    <row r="993" spans="1:3" x14ac:dyDescent="0.2">
      <c r="A993" t="s">
        <v>124</v>
      </c>
      <c r="B993" t="s">
        <v>87</v>
      </c>
      <c r="C993" t="s">
        <v>65</v>
      </c>
    </row>
    <row r="994" spans="1:3" x14ac:dyDescent="0.2">
      <c r="A994" t="s">
        <v>124</v>
      </c>
      <c r="B994" t="s">
        <v>88</v>
      </c>
      <c r="C994" t="s">
        <v>126</v>
      </c>
    </row>
    <row r="995" spans="1:3" x14ac:dyDescent="0.2">
      <c r="A995" t="s">
        <v>124</v>
      </c>
      <c r="B995" t="s">
        <v>19</v>
      </c>
      <c r="C995" t="s">
        <v>31</v>
      </c>
    </row>
    <row r="996" spans="1:3" x14ac:dyDescent="0.2">
      <c r="A996" t="s">
        <v>124</v>
      </c>
      <c r="B996" t="s">
        <v>31</v>
      </c>
      <c r="C996" t="s">
        <v>113</v>
      </c>
    </row>
    <row r="997" spans="1:3" x14ac:dyDescent="0.2">
      <c r="A997" t="s">
        <v>124</v>
      </c>
      <c r="B997" t="s">
        <v>126</v>
      </c>
      <c r="C997" t="s">
        <v>72</v>
      </c>
    </row>
    <row r="998" spans="1:3" x14ac:dyDescent="0.2">
      <c r="A998" t="s">
        <v>124</v>
      </c>
      <c r="B998" t="s">
        <v>42</v>
      </c>
      <c r="C998" t="s">
        <v>70</v>
      </c>
    </row>
    <row r="999" spans="1:3" x14ac:dyDescent="0.2">
      <c r="A999" t="s">
        <v>124</v>
      </c>
      <c r="B999" t="s">
        <v>93</v>
      </c>
      <c r="C999" t="s">
        <v>18</v>
      </c>
    </row>
    <row r="1000" spans="1:3" x14ac:dyDescent="0.2">
      <c r="A1000" t="s">
        <v>124</v>
      </c>
      <c r="B1000" t="s">
        <v>13</v>
      </c>
      <c r="C1000" t="s">
        <v>72</v>
      </c>
    </row>
    <row r="1001" spans="1:3" x14ac:dyDescent="0.2">
      <c r="A1001" t="s">
        <v>124</v>
      </c>
      <c r="B1001" t="s">
        <v>49</v>
      </c>
      <c r="C1001" t="s">
        <v>135</v>
      </c>
    </row>
    <row r="1002" spans="1:3" x14ac:dyDescent="0.2">
      <c r="A1002" t="s">
        <v>124</v>
      </c>
      <c r="B1002" t="s">
        <v>50</v>
      </c>
      <c r="C1002" t="s">
        <v>96</v>
      </c>
    </row>
    <row r="1003" spans="1:3" x14ac:dyDescent="0.2">
      <c r="A1003" t="s">
        <v>124</v>
      </c>
      <c r="B1003" t="s">
        <v>56</v>
      </c>
      <c r="C1003" t="s">
        <v>126</v>
      </c>
    </row>
    <row r="1004" spans="1:3" x14ac:dyDescent="0.2">
      <c r="A1004" t="s">
        <v>124</v>
      </c>
      <c r="B1004" t="s">
        <v>57</v>
      </c>
      <c r="C1004" t="s">
        <v>126</v>
      </c>
    </row>
    <row r="1005" spans="1:3" x14ac:dyDescent="0.2">
      <c r="A1005" t="s">
        <v>124</v>
      </c>
      <c r="B1005" t="s">
        <v>91</v>
      </c>
      <c r="C1005" t="s">
        <v>28</v>
      </c>
    </row>
    <row r="1006" spans="1:3" x14ac:dyDescent="0.2">
      <c r="A1006" t="s">
        <v>124</v>
      </c>
      <c r="B1006" t="s">
        <v>92</v>
      </c>
      <c r="C1006" t="s">
        <v>29</v>
      </c>
    </row>
    <row r="1007" spans="1:3" x14ac:dyDescent="0.2">
      <c r="A1007" t="s">
        <v>124</v>
      </c>
      <c r="B1007" t="s">
        <v>136</v>
      </c>
      <c r="C1007" t="s">
        <v>47</v>
      </c>
    </row>
    <row r="1008" spans="1:3" x14ac:dyDescent="0.2">
      <c r="A1008" t="s">
        <v>124</v>
      </c>
      <c r="B1008" t="s">
        <v>16</v>
      </c>
      <c r="C1008" t="s">
        <v>49</v>
      </c>
    </row>
    <row r="1009" spans="1:3" x14ac:dyDescent="0.2">
      <c r="A1009" t="s">
        <v>124</v>
      </c>
      <c r="B1009" t="s">
        <v>89</v>
      </c>
      <c r="C1009" t="s">
        <v>8</v>
      </c>
    </row>
    <row r="1010" spans="1:3" x14ac:dyDescent="0.2">
      <c r="A1010" t="s">
        <v>124</v>
      </c>
      <c r="B1010" t="s">
        <v>33</v>
      </c>
      <c r="C1010" t="s">
        <v>49</v>
      </c>
    </row>
    <row r="1011" spans="1:3" x14ac:dyDescent="0.2">
      <c r="A1011" t="s">
        <v>124</v>
      </c>
      <c r="B1011" t="s">
        <v>34</v>
      </c>
      <c r="C1011" t="s">
        <v>18</v>
      </c>
    </row>
    <row r="1012" spans="1:3" x14ac:dyDescent="0.2">
      <c r="A1012" t="s">
        <v>124</v>
      </c>
      <c r="B1012" t="s">
        <v>95</v>
      </c>
      <c r="C1012" t="s">
        <v>74</v>
      </c>
    </row>
    <row r="1013" spans="1:3" x14ac:dyDescent="0.2">
      <c r="A1013" t="s">
        <v>124</v>
      </c>
      <c r="B1013" t="s">
        <v>110</v>
      </c>
      <c r="C1013" t="s">
        <v>42</v>
      </c>
    </row>
    <row r="1014" spans="1:3" x14ac:dyDescent="0.2">
      <c r="A1014" t="s">
        <v>124</v>
      </c>
      <c r="B1014" t="s">
        <v>62</v>
      </c>
      <c r="C1014" t="s">
        <v>33</v>
      </c>
    </row>
    <row r="1015" spans="1:3" x14ac:dyDescent="0.2">
      <c r="A1015" t="s">
        <v>124</v>
      </c>
      <c r="B1015" t="s">
        <v>63</v>
      </c>
      <c r="C1015" t="s">
        <v>33</v>
      </c>
    </row>
    <row r="1016" spans="1:3" x14ac:dyDescent="0.2">
      <c r="A1016" t="s">
        <v>124</v>
      </c>
      <c r="B1016" t="s">
        <v>22</v>
      </c>
      <c r="C1016" t="s">
        <v>19</v>
      </c>
    </row>
    <row r="1017" spans="1:3" x14ac:dyDescent="0.2">
      <c r="A1017" t="s">
        <v>124</v>
      </c>
      <c r="B1017" t="s">
        <v>2</v>
      </c>
      <c r="C1017" t="s">
        <v>111</v>
      </c>
    </row>
    <row r="1018" spans="1:3" x14ac:dyDescent="0.2">
      <c r="A1018" t="s">
        <v>124</v>
      </c>
      <c r="B1018" t="s">
        <v>32</v>
      </c>
      <c r="C1018" t="s">
        <v>8</v>
      </c>
    </row>
    <row r="1019" spans="1:3" x14ac:dyDescent="0.2">
      <c r="A1019" t="s">
        <v>124</v>
      </c>
      <c r="B1019" t="s">
        <v>18</v>
      </c>
      <c r="C1019" t="s">
        <v>135</v>
      </c>
    </row>
    <row r="1020" spans="1:3" x14ac:dyDescent="0.2">
      <c r="A1020" t="s">
        <v>124</v>
      </c>
      <c r="B1020" t="s">
        <v>76</v>
      </c>
      <c r="C1020" t="s">
        <v>136</v>
      </c>
    </row>
    <row r="1021" spans="1:3" x14ac:dyDescent="0.2">
      <c r="A1021" t="s">
        <v>124</v>
      </c>
      <c r="B1021" t="s">
        <v>77</v>
      </c>
      <c r="C1021" t="s">
        <v>136</v>
      </c>
    </row>
    <row r="1022" spans="1:3" x14ac:dyDescent="0.2">
      <c r="A1022" t="s">
        <v>124</v>
      </c>
      <c r="B1022" t="s">
        <v>79</v>
      </c>
      <c r="C1022" t="s">
        <v>81</v>
      </c>
    </row>
    <row r="1023" spans="1:3" x14ac:dyDescent="0.2">
      <c r="A1023" t="s">
        <v>124</v>
      </c>
      <c r="B1023" t="s">
        <v>48</v>
      </c>
      <c r="C1023" t="s">
        <v>114</v>
      </c>
    </row>
    <row r="1024" spans="1:3" x14ac:dyDescent="0.2">
      <c r="A1024" t="s">
        <v>124</v>
      </c>
      <c r="B1024" t="s">
        <v>111</v>
      </c>
      <c r="C1024" t="s">
        <v>114</v>
      </c>
    </row>
    <row r="1025" spans="1:3" x14ac:dyDescent="0.2">
      <c r="A1025" t="s">
        <v>124</v>
      </c>
      <c r="B1025" t="s">
        <v>112</v>
      </c>
      <c r="C1025" t="s">
        <v>114</v>
      </c>
    </row>
    <row r="1026" spans="1:3" x14ac:dyDescent="0.2">
      <c r="A1026" t="s">
        <v>124</v>
      </c>
      <c r="B1026" t="s">
        <v>51</v>
      </c>
      <c r="C1026" t="s">
        <v>86</v>
      </c>
    </row>
    <row r="1027" spans="1:3" x14ac:dyDescent="0.2">
      <c r="A1027" t="s">
        <v>124</v>
      </c>
      <c r="B1027" t="s">
        <v>8</v>
      </c>
      <c r="C1027" t="s">
        <v>135</v>
      </c>
    </row>
    <row r="1028" spans="1:3" x14ac:dyDescent="0.2">
      <c r="A1028" t="s">
        <v>124</v>
      </c>
      <c r="B1028" t="s">
        <v>35</v>
      </c>
      <c r="C1028" t="s">
        <v>2</v>
      </c>
    </row>
    <row r="1029" spans="1:3" x14ac:dyDescent="0.2">
      <c r="A1029" t="s">
        <v>124</v>
      </c>
      <c r="B1029" t="s">
        <v>52</v>
      </c>
      <c r="C1029" t="s">
        <v>106</v>
      </c>
    </row>
    <row r="1030" spans="1:3" x14ac:dyDescent="0.2">
      <c r="A1030" t="s">
        <v>124</v>
      </c>
      <c r="B1030" t="s">
        <v>122</v>
      </c>
      <c r="C1030" t="s">
        <v>71</v>
      </c>
    </row>
    <row r="1031" spans="1:3" x14ac:dyDescent="0.2">
      <c r="A1031" t="s">
        <v>124</v>
      </c>
      <c r="B1031" t="s">
        <v>123</v>
      </c>
      <c r="C1031" t="s">
        <v>74</v>
      </c>
    </row>
    <row r="1032" spans="1:3" x14ac:dyDescent="0.2">
      <c r="A1032" t="s">
        <v>124</v>
      </c>
      <c r="B1032" t="s">
        <v>21</v>
      </c>
      <c r="C1032" t="s">
        <v>48</v>
      </c>
    </row>
    <row r="1033" spans="1:3" x14ac:dyDescent="0.2">
      <c r="A1033" t="s">
        <v>124</v>
      </c>
      <c r="B1033" t="s">
        <v>128</v>
      </c>
      <c r="C1033" t="s">
        <v>79</v>
      </c>
    </row>
    <row r="1034" spans="1:3" x14ac:dyDescent="0.2">
      <c r="A1034" t="s">
        <v>124</v>
      </c>
      <c r="B1034" t="s">
        <v>43</v>
      </c>
      <c r="C1034" t="s">
        <v>39</v>
      </c>
    </row>
    <row r="1035" spans="1:3" x14ac:dyDescent="0.2">
      <c r="A1035" t="s">
        <v>124</v>
      </c>
      <c r="B1035" t="s">
        <v>102</v>
      </c>
      <c r="C1035" t="s">
        <v>21</v>
      </c>
    </row>
    <row r="1036" spans="1:3" x14ac:dyDescent="0.2">
      <c r="A1036" t="s">
        <v>124</v>
      </c>
      <c r="B1036" t="s">
        <v>103</v>
      </c>
      <c r="C1036" t="s">
        <v>127</v>
      </c>
    </row>
    <row r="1037" spans="1:3" x14ac:dyDescent="0.2">
      <c r="A1037" t="s">
        <v>124</v>
      </c>
      <c r="B1037" t="s">
        <v>106</v>
      </c>
      <c r="C1037" t="s">
        <v>31</v>
      </c>
    </row>
    <row r="1038" spans="1:3" x14ac:dyDescent="0.2">
      <c r="A1038" t="s">
        <v>124</v>
      </c>
      <c r="B1038" t="s">
        <v>105</v>
      </c>
      <c r="C1038" t="s">
        <v>132</v>
      </c>
    </row>
    <row r="1039" spans="1:3" x14ac:dyDescent="0.2">
      <c r="A1039" t="s">
        <v>124</v>
      </c>
      <c r="B1039" t="s">
        <v>74</v>
      </c>
      <c r="C1039" t="s">
        <v>51</v>
      </c>
    </row>
    <row r="1040" spans="1:3" x14ac:dyDescent="0.2">
      <c r="A1040" t="s">
        <v>124</v>
      </c>
      <c r="B1040" t="s">
        <v>26</v>
      </c>
      <c r="C1040" t="s">
        <v>25</v>
      </c>
    </row>
    <row r="1041" spans="1:3" x14ac:dyDescent="0.2">
      <c r="A1041" t="s">
        <v>124</v>
      </c>
      <c r="B1041" t="s">
        <v>81</v>
      </c>
      <c r="C1041" t="s">
        <v>96</v>
      </c>
    </row>
    <row r="1042" spans="1:3" x14ac:dyDescent="0.2">
      <c r="A1042" t="s">
        <v>124</v>
      </c>
      <c r="B1042" t="s">
        <v>29</v>
      </c>
      <c r="C1042" t="s">
        <v>48</v>
      </c>
    </row>
    <row r="1043" spans="1:3" x14ac:dyDescent="0.2">
      <c r="A1043" t="s">
        <v>124</v>
      </c>
      <c r="B1043" t="s">
        <v>30</v>
      </c>
      <c r="C1043" t="s">
        <v>48</v>
      </c>
    </row>
    <row r="1044" spans="1:3" x14ac:dyDescent="0.2">
      <c r="A1044" t="s">
        <v>124</v>
      </c>
      <c r="B1044" t="s">
        <v>118</v>
      </c>
      <c r="C1044" t="s">
        <v>93</v>
      </c>
    </row>
    <row r="1045" spans="1:3" x14ac:dyDescent="0.2">
      <c r="A1045" t="s">
        <v>124</v>
      </c>
      <c r="B1045" t="s">
        <v>119</v>
      </c>
      <c r="C1045" t="s">
        <v>32</v>
      </c>
    </row>
    <row r="1046" spans="1:3" x14ac:dyDescent="0.2">
      <c r="A1046" t="s">
        <v>124</v>
      </c>
      <c r="B1046" t="s">
        <v>86</v>
      </c>
      <c r="C1046" t="s">
        <v>26</v>
      </c>
    </row>
    <row r="1047" spans="1:3" x14ac:dyDescent="0.2">
      <c r="A1047" t="s">
        <v>124</v>
      </c>
      <c r="B1047" t="s">
        <v>28</v>
      </c>
      <c r="C1047" t="s">
        <v>129</v>
      </c>
    </row>
    <row r="1048" spans="1:3" x14ac:dyDescent="0.2">
      <c r="A1048" t="s">
        <v>124</v>
      </c>
      <c r="B1048" t="s">
        <v>127</v>
      </c>
      <c r="C1048" t="s">
        <v>39</v>
      </c>
    </row>
    <row r="1049" spans="1:3" x14ac:dyDescent="0.2">
      <c r="A1049" t="s">
        <v>124</v>
      </c>
      <c r="B1049" t="s">
        <v>80</v>
      </c>
      <c r="C1049" t="s">
        <v>49</v>
      </c>
    </row>
    <row r="1050" spans="1:3" x14ac:dyDescent="0.2">
      <c r="A1050" t="s">
        <v>124</v>
      </c>
      <c r="B1050" t="s">
        <v>41</v>
      </c>
      <c r="C1050" t="s">
        <v>46</v>
      </c>
    </row>
    <row r="1051" spans="1:3" x14ac:dyDescent="0.2">
      <c r="A1051" t="s">
        <v>124</v>
      </c>
      <c r="B1051" t="s">
        <v>130</v>
      </c>
      <c r="C1051" t="s">
        <v>79</v>
      </c>
    </row>
    <row r="1052" spans="1:3" x14ac:dyDescent="0.2">
      <c r="A1052" t="s">
        <v>124</v>
      </c>
      <c r="B1052" t="s">
        <v>131</v>
      </c>
      <c r="C1052" t="s">
        <v>16</v>
      </c>
    </row>
    <row r="1053" spans="1:3" x14ac:dyDescent="0.2">
      <c r="A1053" t="s">
        <v>124</v>
      </c>
      <c r="B1053" t="s">
        <v>11</v>
      </c>
      <c r="C1053" t="s">
        <v>79</v>
      </c>
    </row>
    <row r="1054" spans="1:3" x14ac:dyDescent="0.2">
      <c r="A1054" t="s">
        <v>124</v>
      </c>
      <c r="B1054" t="s">
        <v>6</v>
      </c>
      <c r="C1054" t="s">
        <v>105</v>
      </c>
    </row>
    <row r="1055" spans="1:3" x14ac:dyDescent="0.2">
      <c r="A1055" t="s">
        <v>124</v>
      </c>
      <c r="B1055" t="s">
        <v>3</v>
      </c>
      <c r="C1055" t="s">
        <v>29</v>
      </c>
    </row>
    <row r="1056" spans="1:3" x14ac:dyDescent="0.2">
      <c r="A1056" t="s">
        <v>124</v>
      </c>
      <c r="B1056" t="s">
        <v>69</v>
      </c>
      <c r="C1056" t="s">
        <v>40</v>
      </c>
    </row>
    <row r="1057" spans="1:3" x14ac:dyDescent="0.2">
      <c r="A1057" t="s">
        <v>124</v>
      </c>
      <c r="B1057" t="s">
        <v>135</v>
      </c>
      <c r="C1057" t="s">
        <v>26</v>
      </c>
    </row>
    <row r="1058" spans="1:3" x14ac:dyDescent="0.2">
      <c r="A1058" t="s">
        <v>124</v>
      </c>
      <c r="B1058" t="s">
        <v>132</v>
      </c>
      <c r="C1058" t="s">
        <v>76</v>
      </c>
    </row>
    <row r="1059" spans="1:3" x14ac:dyDescent="0.2">
      <c r="A1059" t="s">
        <v>124</v>
      </c>
      <c r="B1059" t="s">
        <v>129</v>
      </c>
      <c r="C1059" t="s">
        <v>86</v>
      </c>
    </row>
    <row r="1060" spans="1:3" x14ac:dyDescent="0.2">
      <c r="A1060" t="s">
        <v>124</v>
      </c>
      <c r="B1060" t="s">
        <v>116</v>
      </c>
      <c r="C1060" t="s">
        <v>28</v>
      </c>
    </row>
    <row r="1061" spans="1:3" x14ac:dyDescent="0.2">
      <c r="A1061" t="s">
        <v>124</v>
      </c>
      <c r="B1061" t="s">
        <v>36</v>
      </c>
      <c r="C1061" t="s">
        <v>32</v>
      </c>
    </row>
    <row r="1062" spans="1:3" x14ac:dyDescent="0.2">
      <c r="A1062" t="s">
        <v>124</v>
      </c>
      <c r="B1062" t="s">
        <v>37</v>
      </c>
      <c r="C1062" t="s">
        <v>89</v>
      </c>
    </row>
    <row r="1063" spans="1:3" x14ac:dyDescent="0.2">
      <c r="A1063" t="s">
        <v>124</v>
      </c>
      <c r="B1063" t="s">
        <v>70</v>
      </c>
      <c r="C1063" t="s">
        <v>70</v>
      </c>
    </row>
    <row r="1064" spans="1:3" x14ac:dyDescent="0.2">
      <c r="A1064" t="s">
        <v>124</v>
      </c>
      <c r="B1064" t="s">
        <v>71</v>
      </c>
      <c r="C1064" t="s">
        <v>70</v>
      </c>
    </row>
    <row r="1065" spans="1:3" x14ac:dyDescent="0.2">
      <c r="A1065" t="s">
        <v>124</v>
      </c>
      <c r="B1065" t="s">
        <v>5</v>
      </c>
      <c r="C1065" t="s">
        <v>106</v>
      </c>
    </row>
    <row r="1066" spans="1:3" x14ac:dyDescent="0.2">
      <c r="A1066" t="s">
        <v>124</v>
      </c>
      <c r="B1066" t="s">
        <v>24</v>
      </c>
      <c r="C1066" t="s">
        <v>128</v>
      </c>
    </row>
    <row r="1067" spans="1:3" x14ac:dyDescent="0.2">
      <c r="A1067" t="s">
        <v>124</v>
      </c>
      <c r="B1067" t="s">
        <v>10</v>
      </c>
      <c r="C1067" t="s">
        <v>40</v>
      </c>
    </row>
    <row r="1068" spans="1:3" x14ac:dyDescent="0.2">
      <c r="A1068" t="s">
        <v>124</v>
      </c>
      <c r="B1068" t="s">
        <v>12</v>
      </c>
      <c r="C1068" t="s">
        <v>79</v>
      </c>
    </row>
    <row r="1069" spans="1:3" x14ac:dyDescent="0.2">
      <c r="A1069" t="s">
        <v>124</v>
      </c>
      <c r="B1069" t="s">
        <v>107</v>
      </c>
      <c r="C1069" t="s">
        <v>43</v>
      </c>
    </row>
    <row r="1070" spans="1:3" x14ac:dyDescent="0.2">
      <c r="A1070" t="s">
        <v>124</v>
      </c>
      <c r="B1070" t="s">
        <v>108</v>
      </c>
      <c r="C1070" t="s">
        <v>43</v>
      </c>
    </row>
    <row r="1071" spans="1:3" x14ac:dyDescent="0.2">
      <c r="A1071" t="s">
        <v>124</v>
      </c>
      <c r="B1071" t="s">
        <v>14</v>
      </c>
      <c r="C1071" t="s">
        <v>31</v>
      </c>
    </row>
    <row r="1072" spans="1:3" x14ac:dyDescent="0.2">
      <c r="A1072" t="s">
        <v>124</v>
      </c>
      <c r="B1072" t="s">
        <v>15</v>
      </c>
      <c r="C1072" t="s">
        <v>51</v>
      </c>
    </row>
    <row r="1073" spans="1:3" x14ac:dyDescent="0.2">
      <c r="A1073" t="s">
        <v>124</v>
      </c>
      <c r="B1073" t="s">
        <v>101</v>
      </c>
      <c r="C1073" t="s">
        <v>111</v>
      </c>
    </row>
    <row r="1074" spans="1:3" x14ac:dyDescent="0.2">
      <c r="A1074" t="s">
        <v>124</v>
      </c>
      <c r="B1074" t="s">
        <v>109</v>
      </c>
      <c r="C1074" t="s">
        <v>2</v>
      </c>
    </row>
    <row r="1075" spans="1:3" x14ac:dyDescent="0.2">
      <c r="A1075" t="s">
        <v>124</v>
      </c>
      <c r="B1075" t="s">
        <v>61</v>
      </c>
      <c r="C1075" t="s">
        <v>105</v>
      </c>
    </row>
    <row r="1076" spans="1:3" x14ac:dyDescent="0.2">
      <c r="A1076" t="s">
        <v>124</v>
      </c>
      <c r="B1076" t="s">
        <v>73</v>
      </c>
      <c r="C1076" t="s">
        <v>14</v>
      </c>
    </row>
    <row r="1077" spans="1:3" x14ac:dyDescent="0.2">
      <c r="A1077" t="s">
        <v>124</v>
      </c>
      <c r="B1077" t="s">
        <v>60</v>
      </c>
      <c r="C1077" t="s">
        <v>28</v>
      </c>
    </row>
    <row r="1078" spans="1:3" x14ac:dyDescent="0.2">
      <c r="A1078" t="s">
        <v>124</v>
      </c>
      <c r="B1078" t="s">
        <v>84</v>
      </c>
      <c r="C1078" t="s">
        <v>101</v>
      </c>
    </row>
    <row r="1079" spans="1:3" x14ac:dyDescent="0.2">
      <c r="A1079" t="s">
        <v>124</v>
      </c>
      <c r="B1079" t="s">
        <v>85</v>
      </c>
      <c r="C1079" t="s">
        <v>43</v>
      </c>
    </row>
    <row r="1080" spans="1:3" x14ac:dyDescent="0.2">
      <c r="A1080" t="s">
        <v>124</v>
      </c>
      <c r="B1080" t="s">
        <v>137</v>
      </c>
      <c r="C1080" t="s">
        <v>28</v>
      </c>
    </row>
    <row r="1081" spans="1:3" x14ac:dyDescent="0.2">
      <c r="A1081" t="s">
        <v>124</v>
      </c>
      <c r="B1081" t="s">
        <v>138</v>
      </c>
      <c r="C1081" t="s">
        <v>14</v>
      </c>
    </row>
    <row r="1082" spans="1:3" x14ac:dyDescent="0.2">
      <c r="A1082" t="s">
        <v>124</v>
      </c>
      <c r="B1082" t="s">
        <v>134</v>
      </c>
      <c r="C1082" t="s">
        <v>2</v>
      </c>
    </row>
    <row r="1083" spans="1:3" x14ac:dyDescent="0.2">
      <c r="A1083" t="s">
        <v>124</v>
      </c>
      <c r="B1083" t="s">
        <v>40</v>
      </c>
      <c r="C1083" t="s">
        <v>81</v>
      </c>
    </row>
    <row r="1084" spans="1:3" x14ac:dyDescent="0.2">
      <c r="A1084" t="s">
        <v>124</v>
      </c>
      <c r="B1084" t="s">
        <v>39</v>
      </c>
      <c r="C1084" t="s">
        <v>114</v>
      </c>
    </row>
    <row r="1085" spans="1:3" x14ac:dyDescent="0.2">
      <c r="A1085" t="s">
        <v>124</v>
      </c>
      <c r="B1085" t="s">
        <v>104</v>
      </c>
      <c r="C1085" t="s">
        <v>21</v>
      </c>
    </row>
    <row r="1086" spans="1:3" x14ac:dyDescent="0.2">
      <c r="A1086" t="s">
        <v>124</v>
      </c>
      <c r="B1086" t="s">
        <v>9</v>
      </c>
      <c r="C1086" t="s">
        <v>11</v>
      </c>
    </row>
    <row r="1087" spans="1:3" x14ac:dyDescent="0.2">
      <c r="A1087" t="s">
        <v>124</v>
      </c>
      <c r="B1087" t="s">
        <v>58</v>
      </c>
      <c r="C1087" t="s">
        <v>10</v>
      </c>
    </row>
    <row r="1088" spans="1:3" x14ac:dyDescent="0.2">
      <c r="A1088" t="s">
        <v>124</v>
      </c>
      <c r="B1088" t="s">
        <v>4</v>
      </c>
      <c r="C1088" t="s">
        <v>69</v>
      </c>
    </row>
    <row r="1089" spans="1:3" x14ac:dyDescent="0.2">
      <c r="A1089" t="s">
        <v>124</v>
      </c>
      <c r="B1089" t="s">
        <v>90</v>
      </c>
      <c r="C1089" t="s">
        <v>127</v>
      </c>
    </row>
    <row r="1090" spans="1:3" x14ac:dyDescent="0.2">
      <c r="A1090" t="s">
        <v>124</v>
      </c>
      <c r="B1090" t="s">
        <v>1</v>
      </c>
      <c r="C1090" t="s">
        <v>93</v>
      </c>
    </row>
    <row r="1091" spans="1:3" x14ac:dyDescent="0.2">
      <c r="A1091" t="s">
        <v>124</v>
      </c>
      <c r="B1091" t="s">
        <v>67</v>
      </c>
      <c r="C1091" t="s">
        <v>101</v>
      </c>
    </row>
    <row r="1092" spans="1:3" x14ac:dyDescent="0.2">
      <c r="A1092" t="s">
        <v>124</v>
      </c>
      <c r="B1092" t="s">
        <v>68</v>
      </c>
      <c r="C1092" t="s">
        <v>101</v>
      </c>
    </row>
    <row r="1093" spans="1:3" x14ac:dyDescent="0.2">
      <c r="A1093" t="s">
        <v>124</v>
      </c>
      <c r="B1093" t="s">
        <v>120</v>
      </c>
      <c r="C1093" t="s">
        <v>130</v>
      </c>
    </row>
    <row r="1094" spans="1:3" x14ac:dyDescent="0.2">
      <c r="A1094" t="s">
        <v>124</v>
      </c>
      <c r="B1094" t="s">
        <v>121</v>
      </c>
      <c r="C1094" t="s">
        <v>11</v>
      </c>
    </row>
    <row r="1095" spans="1:3" x14ac:dyDescent="0.2">
      <c r="A1095" t="s">
        <v>124</v>
      </c>
      <c r="B1095" t="s">
        <v>53</v>
      </c>
      <c r="C1095" t="s">
        <v>105</v>
      </c>
    </row>
    <row r="1096" spans="1:3" x14ac:dyDescent="0.2">
      <c r="A1096" t="s">
        <v>124</v>
      </c>
      <c r="B1096" t="s">
        <v>82</v>
      </c>
      <c r="C1096" t="s">
        <v>127</v>
      </c>
    </row>
    <row r="1097" spans="1:3" x14ac:dyDescent="0.2">
      <c r="A1097" t="s">
        <v>124</v>
      </c>
      <c r="B1097" t="s">
        <v>83</v>
      </c>
      <c r="C1097" t="s">
        <v>105</v>
      </c>
    </row>
    <row r="1098" spans="1:3" x14ac:dyDescent="0.2">
      <c r="A1098" t="s">
        <v>124</v>
      </c>
      <c r="B1098" t="s">
        <v>38</v>
      </c>
      <c r="C1098" t="s">
        <v>29</v>
      </c>
    </row>
    <row r="1099" spans="1:3" x14ac:dyDescent="0.2">
      <c r="A1099" t="s">
        <v>124</v>
      </c>
      <c r="B1099" t="s">
        <v>97</v>
      </c>
      <c r="C1099" t="s">
        <v>69</v>
      </c>
    </row>
    <row r="1100" spans="1:3" x14ac:dyDescent="0.2">
      <c r="A1100" t="s">
        <v>124</v>
      </c>
      <c r="B1100" t="s">
        <v>115</v>
      </c>
      <c r="C1100" t="s">
        <v>130</v>
      </c>
    </row>
    <row r="1101" spans="1:3" x14ac:dyDescent="0.2">
      <c r="A1101" t="s">
        <v>124</v>
      </c>
      <c r="B1101" t="s">
        <v>98</v>
      </c>
      <c r="C1101" t="s">
        <v>130</v>
      </c>
    </row>
    <row r="1102" spans="1:3" x14ac:dyDescent="0.2">
      <c r="A1102" t="s">
        <v>124</v>
      </c>
      <c r="B1102" t="s">
        <v>94</v>
      </c>
      <c r="C1102" t="s">
        <v>130</v>
      </c>
    </row>
    <row r="1103" spans="1:3" x14ac:dyDescent="0.2">
      <c r="A1103" t="s">
        <v>124</v>
      </c>
      <c r="B1103" t="s">
        <v>7</v>
      </c>
      <c r="C1103" t="s">
        <v>128</v>
      </c>
    </row>
    <row r="1104" spans="1:3" x14ac:dyDescent="0.2">
      <c r="A1104" t="s">
        <v>124</v>
      </c>
      <c r="B1104" t="s">
        <v>45</v>
      </c>
      <c r="C1104" t="s">
        <v>128</v>
      </c>
    </row>
    <row r="1105" spans="1:3" x14ac:dyDescent="0.2">
      <c r="A1105" t="s">
        <v>124</v>
      </c>
      <c r="B1105" t="s">
        <v>64</v>
      </c>
      <c r="C1105" t="s">
        <v>128</v>
      </c>
    </row>
    <row r="1106" spans="1:3" x14ac:dyDescent="0.2">
      <c r="A1106" t="s">
        <v>113</v>
      </c>
      <c r="B1106" t="s">
        <v>75</v>
      </c>
      <c r="C1106" t="s">
        <v>110</v>
      </c>
    </row>
    <row r="1107" spans="1:3" x14ac:dyDescent="0.2">
      <c r="A1107" t="s">
        <v>113</v>
      </c>
      <c r="B1107" t="s">
        <v>17</v>
      </c>
      <c r="C1107" t="s">
        <v>110</v>
      </c>
    </row>
    <row r="1108" spans="1:3" x14ac:dyDescent="0.2">
      <c r="A1108" t="s">
        <v>113</v>
      </c>
      <c r="B1108" t="s">
        <v>20</v>
      </c>
      <c r="C1108" t="s">
        <v>46</v>
      </c>
    </row>
    <row r="1109" spans="1:3" x14ac:dyDescent="0.2">
      <c r="A1109" t="s">
        <v>113</v>
      </c>
      <c r="B1109" t="s">
        <v>78</v>
      </c>
      <c r="C1109" t="s">
        <v>72</v>
      </c>
    </row>
    <row r="1110" spans="1:3" x14ac:dyDescent="0.2">
      <c r="A1110" t="s">
        <v>113</v>
      </c>
      <c r="B1110" t="s">
        <v>44</v>
      </c>
      <c r="C1110" t="s">
        <v>42</v>
      </c>
    </row>
    <row r="1111" spans="1:3" x14ac:dyDescent="0.2">
      <c r="A1111" t="s">
        <v>113</v>
      </c>
      <c r="B1111" t="s">
        <v>46</v>
      </c>
      <c r="C1111" t="s">
        <v>54</v>
      </c>
    </row>
    <row r="1112" spans="1:3" x14ac:dyDescent="0.2">
      <c r="A1112" t="s">
        <v>113</v>
      </c>
      <c r="B1112" t="s">
        <v>117</v>
      </c>
      <c r="C1112" t="s">
        <v>42</v>
      </c>
    </row>
    <row r="1113" spans="1:3" x14ac:dyDescent="0.2">
      <c r="A1113" t="s">
        <v>113</v>
      </c>
      <c r="B1113" t="s">
        <v>124</v>
      </c>
      <c r="C1113" t="s">
        <v>26</v>
      </c>
    </row>
    <row r="1114" spans="1:3" x14ac:dyDescent="0.2">
      <c r="A1114" t="s">
        <v>113</v>
      </c>
      <c r="B1114" t="s">
        <v>113</v>
      </c>
      <c r="C1114" t="s">
        <v>113</v>
      </c>
    </row>
    <row r="1115" spans="1:3" x14ac:dyDescent="0.2">
      <c r="A1115" t="s">
        <v>113</v>
      </c>
      <c r="B1115" t="s">
        <v>99</v>
      </c>
      <c r="C1115" t="s">
        <v>124</v>
      </c>
    </row>
    <row r="1116" spans="1:3" x14ac:dyDescent="0.2">
      <c r="A1116" t="s">
        <v>113</v>
      </c>
      <c r="B1116" t="s">
        <v>100</v>
      </c>
      <c r="C1116" t="s">
        <v>74</v>
      </c>
    </row>
    <row r="1117" spans="1:3" x14ac:dyDescent="0.2">
      <c r="A1117" t="s">
        <v>113</v>
      </c>
      <c r="B1117" t="s">
        <v>65</v>
      </c>
      <c r="C1117" t="s">
        <v>70</v>
      </c>
    </row>
    <row r="1118" spans="1:3" x14ac:dyDescent="0.2">
      <c r="A1118" t="s">
        <v>113</v>
      </c>
      <c r="B1118" t="s">
        <v>66</v>
      </c>
      <c r="C1118" t="s">
        <v>70</v>
      </c>
    </row>
    <row r="1119" spans="1:3" x14ac:dyDescent="0.2">
      <c r="A1119" t="s">
        <v>113</v>
      </c>
      <c r="B1119" t="s">
        <v>54</v>
      </c>
      <c r="C1119" t="s">
        <v>136</v>
      </c>
    </row>
    <row r="1120" spans="1:3" x14ac:dyDescent="0.2">
      <c r="A1120" t="s">
        <v>113</v>
      </c>
      <c r="B1120" t="s">
        <v>55</v>
      </c>
      <c r="C1120" t="s">
        <v>136</v>
      </c>
    </row>
    <row r="1121" spans="1:3" x14ac:dyDescent="0.2">
      <c r="A1121" t="s">
        <v>113</v>
      </c>
      <c r="B1121" t="s">
        <v>133</v>
      </c>
      <c r="C1121" t="s">
        <v>122</v>
      </c>
    </row>
    <row r="1122" spans="1:3" x14ac:dyDescent="0.2">
      <c r="A1122" t="s">
        <v>113</v>
      </c>
      <c r="B1122" t="s">
        <v>59</v>
      </c>
      <c r="C1122" t="s">
        <v>71</v>
      </c>
    </row>
    <row r="1123" spans="1:3" x14ac:dyDescent="0.2">
      <c r="A1123" t="s">
        <v>113</v>
      </c>
      <c r="B1123" t="s">
        <v>125</v>
      </c>
      <c r="C1123" t="s">
        <v>13</v>
      </c>
    </row>
    <row r="1124" spans="1:3" x14ac:dyDescent="0.2">
      <c r="A1124" t="s">
        <v>113</v>
      </c>
      <c r="B1124" t="s">
        <v>27</v>
      </c>
      <c r="C1124" t="s">
        <v>71</v>
      </c>
    </row>
    <row r="1125" spans="1:3" x14ac:dyDescent="0.2">
      <c r="A1125" t="s">
        <v>113</v>
      </c>
      <c r="B1125" t="s">
        <v>23</v>
      </c>
      <c r="C1125" t="s">
        <v>122</v>
      </c>
    </row>
    <row r="1126" spans="1:3" x14ac:dyDescent="0.2">
      <c r="A1126" t="s">
        <v>113</v>
      </c>
      <c r="B1126" t="s">
        <v>25</v>
      </c>
      <c r="C1126" t="s">
        <v>136</v>
      </c>
    </row>
    <row r="1127" spans="1:3" x14ac:dyDescent="0.2">
      <c r="A1127" t="s">
        <v>113</v>
      </c>
      <c r="B1127" t="s">
        <v>114</v>
      </c>
      <c r="C1127" t="s">
        <v>86</v>
      </c>
    </row>
    <row r="1128" spans="1:3" x14ac:dyDescent="0.2">
      <c r="A1128" t="s">
        <v>113</v>
      </c>
      <c r="B1128" t="s">
        <v>96</v>
      </c>
      <c r="C1128" t="s">
        <v>135</v>
      </c>
    </row>
    <row r="1129" spans="1:3" x14ac:dyDescent="0.2">
      <c r="A1129" t="s">
        <v>113</v>
      </c>
      <c r="B1129" t="s">
        <v>47</v>
      </c>
      <c r="C1129" t="s">
        <v>136</v>
      </c>
    </row>
    <row r="1130" spans="1:3" x14ac:dyDescent="0.2">
      <c r="A1130" t="s">
        <v>113</v>
      </c>
      <c r="B1130" t="s">
        <v>72</v>
      </c>
      <c r="C1130" t="s">
        <v>47</v>
      </c>
    </row>
    <row r="1131" spans="1:3" x14ac:dyDescent="0.2">
      <c r="A1131" t="s">
        <v>113</v>
      </c>
      <c r="B1131" t="s">
        <v>87</v>
      </c>
      <c r="C1131" t="s">
        <v>13</v>
      </c>
    </row>
    <row r="1132" spans="1:3" x14ac:dyDescent="0.2">
      <c r="A1132" t="s">
        <v>113</v>
      </c>
      <c r="B1132" t="s">
        <v>88</v>
      </c>
      <c r="C1132" t="s">
        <v>122</v>
      </c>
    </row>
    <row r="1133" spans="1:3" x14ac:dyDescent="0.2">
      <c r="A1133" t="s">
        <v>113</v>
      </c>
      <c r="B1133" t="s">
        <v>19</v>
      </c>
      <c r="C1133" t="s">
        <v>39</v>
      </c>
    </row>
    <row r="1134" spans="1:3" x14ac:dyDescent="0.2">
      <c r="A1134" t="s">
        <v>113</v>
      </c>
      <c r="B1134" t="s">
        <v>31</v>
      </c>
      <c r="C1134" t="s">
        <v>81</v>
      </c>
    </row>
    <row r="1135" spans="1:3" x14ac:dyDescent="0.2">
      <c r="A1135" t="s">
        <v>113</v>
      </c>
      <c r="B1135" t="s">
        <v>126</v>
      </c>
      <c r="C1135" t="s">
        <v>124</v>
      </c>
    </row>
    <row r="1136" spans="1:3" x14ac:dyDescent="0.2">
      <c r="A1136" t="s">
        <v>113</v>
      </c>
      <c r="B1136" t="s">
        <v>42</v>
      </c>
      <c r="C1136" t="s">
        <v>47</v>
      </c>
    </row>
    <row r="1137" spans="1:3" x14ac:dyDescent="0.2">
      <c r="A1137" t="s">
        <v>113</v>
      </c>
      <c r="B1137" t="s">
        <v>93</v>
      </c>
      <c r="C1137" t="s">
        <v>48</v>
      </c>
    </row>
    <row r="1138" spans="1:3" x14ac:dyDescent="0.2">
      <c r="A1138" t="s">
        <v>113</v>
      </c>
      <c r="B1138" t="s">
        <v>13</v>
      </c>
      <c r="C1138" t="s">
        <v>54</v>
      </c>
    </row>
    <row r="1139" spans="1:3" x14ac:dyDescent="0.2">
      <c r="A1139" t="s">
        <v>113</v>
      </c>
      <c r="B1139" t="s">
        <v>49</v>
      </c>
      <c r="C1139" t="s">
        <v>50</v>
      </c>
    </row>
    <row r="1140" spans="1:3" x14ac:dyDescent="0.2">
      <c r="A1140" t="s">
        <v>113</v>
      </c>
      <c r="B1140" t="s">
        <v>50</v>
      </c>
      <c r="C1140" t="s">
        <v>114</v>
      </c>
    </row>
    <row r="1141" spans="1:3" x14ac:dyDescent="0.2">
      <c r="A1141" t="s">
        <v>113</v>
      </c>
      <c r="B1141" t="s">
        <v>56</v>
      </c>
      <c r="C1141" t="s">
        <v>72</v>
      </c>
    </row>
    <row r="1142" spans="1:3" x14ac:dyDescent="0.2">
      <c r="A1142" t="s">
        <v>113</v>
      </c>
      <c r="B1142" t="s">
        <v>57</v>
      </c>
      <c r="C1142" t="s">
        <v>72</v>
      </c>
    </row>
    <row r="1143" spans="1:3" x14ac:dyDescent="0.2">
      <c r="A1143" t="s">
        <v>113</v>
      </c>
      <c r="B1143" t="s">
        <v>91</v>
      </c>
      <c r="C1143" t="s">
        <v>2</v>
      </c>
    </row>
    <row r="1144" spans="1:3" x14ac:dyDescent="0.2">
      <c r="A1144" t="s">
        <v>113</v>
      </c>
      <c r="B1144" t="s">
        <v>92</v>
      </c>
      <c r="C1144" t="s">
        <v>101</v>
      </c>
    </row>
    <row r="1145" spans="1:3" x14ac:dyDescent="0.2">
      <c r="A1145" t="s">
        <v>113</v>
      </c>
      <c r="B1145" t="s">
        <v>136</v>
      </c>
      <c r="C1145" t="s">
        <v>96</v>
      </c>
    </row>
    <row r="1146" spans="1:3" x14ac:dyDescent="0.2">
      <c r="A1146" t="s">
        <v>113</v>
      </c>
      <c r="B1146" t="s">
        <v>16</v>
      </c>
      <c r="C1146" t="s">
        <v>51</v>
      </c>
    </row>
    <row r="1147" spans="1:3" x14ac:dyDescent="0.2">
      <c r="A1147" t="s">
        <v>113</v>
      </c>
      <c r="B1147" t="s">
        <v>89</v>
      </c>
      <c r="C1147" t="s">
        <v>111</v>
      </c>
    </row>
    <row r="1148" spans="1:3" x14ac:dyDescent="0.2">
      <c r="A1148" t="s">
        <v>113</v>
      </c>
      <c r="B1148" t="s">
        <v>33</v>
      </c>
      <c r="C1148" t="s">
        <v>51</v>
      </c>
    </row>
    <row r="1149" spans="1:3" x14ac:dyDescent="0.2">
      <c r="A1149" t="s">
        <v>113</v>
      </c>
      <c r="B1149" t="s">
        <v>34</v>
      </c>
      <c r="C1149" t="s">
        <v>48</v>
      </c>
    </row>
    <row r="1150" spans="1:3" x14ac:dyDescent="0.2">
      <c r="A1150" t="s">
        <v>113</v>
      </c>
      <c r="B1150" t="s">
        <v>95</v>
      </c>
      <c r="C1150" t="s">
        <v>2</v>
      </c>
    </row>
    <row r="1151" spans="1:3" x14ac:dyDescent="0.2">
      <c r="A1151" t="s">
        <v>113</v>
      </c>
      <c r="B1151" t="s">
        <v>110</v>
      </c>
      <c r="C1151" t="s">
        <v>25</v>
      </c>
    </row>
    <row r="1152" spans="1:3" x14ac:dyDescent="0.2">
      <c r="A1152" t="s">
        <v>113</v>
      </c>
      <c r="B1152" t="s">
        <v>62</v>
      </c>
      <c r="C1152" t="s">
        <v>19</v>
      </c>
    </row>
    <row r="1153" spans="1:3" x14ac:dyDescent="0.2">
      <c r="A1153" t="s">
        <v>113</v>
      </c>
      <c r="B1153" t="s">
        <v>63</v>
      </c>
      <c r="C1153" t="s">
        <v>19</v>
      </c>
    </row>
    <row r="1154" spans="1:3" x14ac:dyDescent="0.2">
      <c r="A1154" t="s">
        <v>113</v>
      </c>
      <c r="B1154" t="s">
        <v>22</v>
      </c>
      <c r="C1154" t="s">
        <v>29</v>
      </c>
    </row>
    <row r="1155" spans="1:3" x14ac:dyDescent="0.2">
      <c r="A1155" t="s">
        <v>113</v>
      </c>
      <c r="B1155" t="s">
        <v>2</v>
      </c>
      <c r="C1155" t="s">
        <v>40</v>
      </c>
    </row>
    <row r="1156" spans="1:3" x14ac:dyDescent="0.2">
      <c r="A1156" t="s">
        <v>113</v>
      </c>
      <c r="B1156" t="s">
        <v>32</v>
      </c>
      <c r="C1156" t="s">
        <v>48</v>
      </c>
    </row>
    <row r="1157" spans="1:3" x14ac:dyDescent="0.2">
      <c r="A1157" t="s">
        <v>113</v>
      </c>
      <c r="B1157" t="s">
        <v>18</v>
      </c>
      <c r="C1157" t="s">
        <v>76</v>
      </c>
    </row>
    <row r="1158" spans="1:3" x14ac:dyDescent="0.2">
      <c r="A1158" t="s">
        <v>113</v>
      </c>
      <c r="B1158" t="s">
        <v>76</v>
      </c>
      <c r="C1158" t="s">
        <v>114</v>
      </c>
    </row>
    <row r="1159" spans="1:3" x14ac:dyDescent="0.2">
      <c r="A1159" t="s">
        <v>113</v>
      </c>
      <c r="B1159" t="s">
        <v>77</v>
      </c>
      <c r="C1159" t="s">
        <v>86</v>
      </c>
    </row>
    <row r="1160" spans="1:3" x14ac:dyDescent="0.2">
      <c r="A1160" t="s">
        <v>113</v>
      </c>
      <c r="B1160" t="s">
        <v>79</v>
      </c>
      <c r="C1160" t="s">
        <v>129</v>
      </c>
    </row>
    <row r="1161" spans="1:3" x14ac:dyDescent="0.2">
      <c r="A1161" t="s">
        <v>113</v>
      </c>
      <c r="B1161" t="s">
        <v>48</v>
      </c>
      <c r="C1161" t="s">
        <v>49</v>
      </c>
    </row>
    <row r="1162" spans="1:3" x14ac:dyDescent="0.2">
      <c r="A1162" t="s">
        <v>113</v>
      </c>
      <c r="B1162" t="s">
        <v>111</v>
      </c>
      <c r="C1162" t="s">
        <v>49</v>
      </c>
    </row>
    <row r="1163" spans="1:3" x14ac:dyDescent="0.2">
      <c r="A1163" t="s">
        <v>113</v>
      </c>
      <c r="B1163" t="s">
        <v>112</v>
      </c>
      <c r="C1163" t="s">
        <v>18</v>
      </c>
    </row>
    <row r="1164" spans="1:3" x14ac:dyDescent="0.2">
      <c r="A1164" t="s">
        <v>113</v>
      </c>
      <c r="B1164" t="s">
        <v>51</v>
      </c>
      <c r="C1164" t="s">
        <v>49</v>
      </c>
    </row>
    <row r="1165" spans="1:3" x14ac:dyDescent="0.2">
      <c r="A1165" t="s">
        <v>113</v>
      </c>
      <c r="B1165" t="s">
        <v>8</v>
      </c>
      <c r="C1165" t="s">
        <v>81</v>
      </c>
    </row>
    <row r="1166" spans="1:3" x14ac:dyDescent="0.2">
      <c r="A1166" t="s">
        <v>113</v>
      </c>
      <c r="B1166" t="s">
        <v>35</v>
      </c>
      <c r="C1166" t="s">
        <v>105</v>
      </c>
    </row>
    <row r="1167" spans="1:3" x14ac:dyDescent="0.2">
      <c r="A1167" t="s">
        <v>113</v>
      </c>
      <c r="B1167" t="s">
        <v>52</v>
      </c>
      <c r="C1167" t="s">
        <v>74</v>
      </c>
    </row>
    <row r="1168" spans="1:3" x14ac:dyDescent="0.2">
      <c r="A1168" t="s">
        <v>113</v>
      </c>
      <c r="B1168" t="s">
        <v>122</v>
      </c>
      <c r="C1168" t="s">
        <v>25</v>
      </c>
    </row>
    <row r="1169" spans="1:3" x14ac:dyDescent="0.2">
      <c r="A1169" t="s">
        <v>113</v>
      </c>
      <c r="B1169" t="s">
        <v>123</v>
      </c>
      <c r="C1169" t="s">
        <v>101</v>
      </c>
    </row>
    <row r="1170" spans="1:3" x14ac:dyDescent="0.2">
      <c r="A1170" t="s">
        <v>113</v>
      </c>
      <c r="B1170" t="s">
        <v>21</v>
      </c>
      <c r="C1170" t="s">
        <v>40</v>
      </c>
    </row>
    <row r="1171" spans="1:3" x14ac:dyDescent="0.2">
      <c r="A1171" t="s">
        <v>113</v>
      </c>
      <c r="B1171" t="s">
        <v>128</v>
      </c>
      <c r="C1171" t="s">
        <v>33</v>
      </c>
    </row>
    <row r="1172" spans="1:3" x14ac:dyDescent="0.2">
      <c r="A1172" t="s">
        <v>113</v>
      </c>
      <c r="B1172" t="s">
        <v>43</v>
      </c>
      <c r="C1172" t="s">
        <v>79</v>
      </c>
    </row>
    <row r="1173" spans="1:3" x14ac:dyDescent="0.2">
      <c r="A1173" t="s">
        <v>113</v>
      </c>
      <c r="B1173" t="s">
        <v>102</v>
      </c>
      <c r="C1173" t="s">
        <v>43</v>
      </c>
    </row>
    <row r="1174" spans="1:3" x14ac:dyDescent="0.2">
      <c r="A1174" t="s">
        <v>113</v>
      </c>
      <c r="B1174" t="s">
        <v>103</v>
      </c>
      <c r="C1174" t="s">
        <v>69</v>
      </c>
    </row>
    <row r="1175" spans="1:3" x14ac:dyDescent="0.2">
      <c r="A1175" t="s">
        <v>113</v>
      </c>
      <c r="B1175" t="s">
        <v>106</v>
      </c>
      <c r="C1175" t="s">
        <v>111</v>
      </c>
    </row>
    <row r="1176" spans="1:3" x14ac:dyDescent="0.2">
      <c r="A1176" t="s">
        <v>113</v>
      </c>
      <c r="B1176" t="s">
        <v>105</v>
      </c>
      <c r="C1176" t="s">
        <v>79</v>
      </c>
    </row>
    <row r="1177" spans="1:3" x14ac:dyDescent="0.2">
      <c r="A1177" t="s">
        <v>113</v>
      </c>
      <c r="B1177" t="s">
        <v>74</v>
      </c>
      <c r="C1177" t="s">
        <v>132</v>
      </c>
    </row>
    <row r="1178" spans="1:3" x14ac:dyDescent="0.2">
      <c r="A1178" t="s">
        <v>113</v>
      </c>
      <c r="B1178" t="s">
        <v>26</v>
      </c>
      <c r="C1178" t="s">
        <v>96</v>
      </c>
    </row>
    <row r="1179" spans="1:3" x14ac:dyDescent="0.2">
      <c r="A1179" t="s">
        <v>113</v>
      </c>
      <c r="B1179" t="s">
        <v>81</v>
      </c>
      <c r="C1179" t="s">
        <v>114</v>
      </c>
    </row>
    <row r="1180" spans="1:3" x14ac:dyDescent="0.2">
      <c r="A1180" t="s">
        <v>113</v>
      </c>
      <c r="B1180" t="s">
        <v>29</v>
      </c>
      <c r="C1180" t="s">
        <v>132</v>
      </c>
    </row>
    <row r="1181" spans="1:3" x14ac:dyDescent="0.2">
      <c r="A1181" t="s">
        <v>113</v>
      </c>
      <c r="B1181" t="s">
        <v>30</v>
      </c>
      <c r="C1181" t="s">
        <v>40</v>
      </c>
    </row>
    <row r="1182" spans="1:3" x14ac:dyDescent="0.2">
      <c r="A1182" t="s">
        <v>113</v>
      </c>
      <c r="B1182" t="s">
        <v>118</v>
      </c>
      <c r="C1182" t="s">
        <v>14</v>
      </c>
    </row>
    <row r="1183" spans="1:3" x14ac:dyDescent="0.2">
      <c r="A1183" t="s">
        <v>113</v>
      </c>
      <c r="B1183" t="s">
        <v>119</v>
      </c>
      <c r="C1183" t="s">
        <v>28</v>
      </c>
    </row>
    <row r="1184" spans="1:3" x14ac:dyDescent="0.2">
      <c r="A1184" t="s">
        <v>113</v>
      </c>
      <c r="B1184" t="s">
        <v>86</v>
      </c>
      <c r="C1184" t="s">
        <v>113</v>
      </c>
    </row>
    <row r="1185" spans="1:3" x14ac:dyDescent="0.2">
      <c r="A1185" t="s">
        <v>113</v>
      </c>
      <c r="B1185" t="s">
        <v>28</v>
      </c>
      <c r="C1185" t="s">
        <v>39</v>
      </c>
    </row>
    <row r="1186" spans="1:3" x14ac:dyDescent="0.2">
      <c r="A1186" t="s">
        <v>113</v>
      </c>
      <c r="B1186" t="s">
        <v>127</v>
      </c>
      <c r="C1186" t="s">
        <v>79</v>
      </c>
    </row>
    <row r="1187" spans="1:3" x14ac:dyDescent="0.2">
      <c r="A1187" t="s">
        <v>113</v>
      </c>
      <c r="B1187" t="s">
        <v>80</v>
      </c>
      <c r="C1187" t="s">
        <v>129</v>
      </c>
    </row>
    <row r="1188" spans="1:3" x14ac:dyDescent="0.2">
      <c r="A1188" t="s">
        <v>113</v>
      </c>
      <c r="B1188" t="s">
        <v>41</v>
      </c>
      <c r="C1188" t="s">
        <v>42</v>
      </c>
    </row>
    <row r="1189" spans="1:3" x14ac:dyDescent="0.2">
      <c r="A1189" t="s">
        <v>113</v>
      </c>
      <c r="B1189" t="s">
        <v>130</v>
      </c>
      <c r="C1189" t="s">
        <v>93</v>
      </c>
    </row>
    <row r="1190" spans="1:3" x14ac:dyDescent="0.2">
      <c r="A1190" t="s">
        <v>113</v>
      </c>
      <c r="B1190" t="s">
        <v>131</v>
      </c>
      <c r="C1190" t="s">
        <v>89</v>
      </c>
    </row>
    <row r="1191" spans="1:3" x14ac:dyDescent="0.2">
      <c r="A1191" t="s">
        <v>113</v>
      </c>
      <c r="B1191" t="s">
        <v>11</v>
      </c>
      <c r="C1191" t="s">
        <v>32</v>
      </c>
    </row>
    <row r="1192" spans="1:3" x14ac:dyDescent="0.2">
      <c r="A1192" t="s">
        <v>113</v>
      </c>
      <c r="B1192" t="s">
        <v>6</v>
      </c>
      <c r="C1192" t="s">
        <v>128</v>
      </c>
    </row>
    <row r="1193" spans="1:3" x14ac:dyDescent="0.2">
      <c r="A1193" t="s">
        <v>113</v>
      </c>
      <c r="B1193" t="s">
        <v>3</v>
      </c>
      <c r="C1193" t="s">
        <v>43</v>
      </c>
    </row>
    <row r="1194" spans="1:3" x14ac:dyDescent="0.2">
      <c r="A1194" t="s">
        <v>113</v>
      </c>
      <c r="B1194" t="s">
        <v>69</v>
      </c>
      <c r="C1194" t="s">
        <v>16</v>
      </c>
    </row>
    <row r="1195" spans="1:3" x14ac:dyDescent="0.2">
      <c r="A1195" t="s">
        <v>113</v>
      </c>
      <c r="B1195" t="s">
        <v>135</v>
      </c>
      <c r="C1195" t="s">
        <v>135</v>
      </c>
    </row>
    <row r="1196" spans="1:3" x14ac:dyDescent="0.2">
      <c r="A1196" t="s">
        <v>113</v>
      </c>
      <c r="B1196" t="s">
        <v>132</v>
      </c>
      <c r="C1196" t="s">
        <v>8</v>
      </c>
    </row>
    <row r="1197" spans="1:3" x14ac:dyDescent="0.2">
      <c r="A1197" t="s">
        <v>113</v>
      </c>
      <c r="B1197" t="s">
        <v>129</v>
      </c>
      <c r="C1197" t="s">
        <v>81</v>
      </c>
    </row>
    <row r="1198" spans="1:3" x14ac:dyDescent="0.2">
      <c r="A1198" t="s">
        <v>113</v>
      </c>
      <c r="B1198" t="s">
        <v>116</v>
      </c>
      <c r="C1198" t="s">
        <v>21</v>
      </c>
    </row>
    <row r="1199" spans="1:3" x14ac:dyDescent="0.2">
      <c r="A1199" t="s">
        <v>113</v>
      </c>
      <c r="B1199" t="s">
        <v>36</v>
      </c>
      <c r="C1199" t="s">
        <v>28</v>
      </c>
    </row>
    <row r="1200" spans="1:3" x14ac:dyDescent="0.2">
      <c r="A1200" t="s">
        <v>113</v>
      </c>
      <c r="B1200" t="s">
        <v>37</v>
      </c>
      <c r="C1200" t="s">
        <v>28</v>
      </c>
    </row>
    <row r="1201" spans="1:3" x14ac:dyDescent="0.2">
      <c r="A1201" t="s">
        <v>113</v>
      </c>
      <c r="B1201" t="s">
        <v>70</v>
      </c>
      <c r="C1201" t="s">
        <v>26</v>
      </c>
    </row>
    <row r="1202" spans="1:3" x14ac:dyDescent="0.2">
      <c r="A1202" t="s">
        <v>113</v>
      </c>
      <c r="B1202" t="s">
        <v>71</v>
      </c>
      <c r="C1202" t="s">
        <v>26</v>
      </c>
    </row>
    <row r="1203" spans="1:3" x14ac:dyDescent="0.2">
      <c r="A1203" t="s">
        <v>113</v>
      </c>
      <c r="B1203" t="s">
        <v>5</v>
      </c>
      <c r="C1203" t="s">
        <v>74</v>
      </c>
    </row>
    <row r="1204" spans="1:3" x14ac:dyDescent="0.2">
      <c r="A1204" t="s">
        <v>113</v>
      </c>
      <c r="B1204" t="s">
        <v>24</v>
      </c>
      <c r="C1204" t="s">
        <v>11</v>
      </c>
    </row>
    <row r="1205" spans="1:3" x14ac:dyDescent="0.2">
      <c r="A1205" t="s">
        <v>113</v>
      </c>
      <c r="B1205" t="s">
        <v>10</v>
      </c>
      <c r="C1205" t="s">
        <v>16</v>
      </c>
    </row>
    <row r="1206" spans="1:3" x14ac:dyDescent="0.2">
      <c r="A1206" t="s">
        <v>113</v>
      </c>
      <c r="B1206" t="s">
        <v>12</v>
      </c>
      <c r="C1206" t="s">
        <v>93</v>
      </c>
    </row>
    <row r="1207" spans="1:3" x14ac:dyDescent="0.2">
      <c r="A1207" t="s">
        <v>113</v>
      </c>
      <c r="B1207" t="s">
        <v>107</v>
      </c>
      <c r="C1207" t="s">
        <v>10</v>
      </c>
    </row>
    <row r="1208" spans="1:3" x14ac:dyDescent="0.2">
      <c r="A1208" t="s">
        <v>113</v>
      </c>
      <c r="B1208" t="s">
        <v>108</v>
      </c>
      <c r="C1208" t="s">
        <v>10</v>
      </c>
    </row>
    <row r="1209" spans="1:3" x14ac:dyDescent="0.2">
      <c r="A1209" t="s">
        <v>113</v>
      </c>
      <c r="B1209" t="s">
        <v>14</v>
      </c>
      <c r="C1209" t="s">
        <v>39</v>
      </c>
    </row>
    <row r="1210" spans="1:3" x14ac:dyDescent="0.2">
      <c r="A1210" t="s">
        <v>113</v>
      </c>
      <c r="B1210" t="s">
        <v>15</v>
      </c>
      <c r="C1210" t="s">
        <v>132</v>
      </c>
    </row>
    <row r="1211" spans="1:3" x14ac:dyDescent="0.2">
      <c r="A1211" t="s">
        <v>113</v>
      </c>
      <c r="B1211" t="s">
        <v>101</v>
      </c>
      <c r="C1211" t="s">
        <v>40</v>
      </c>
    </row>
    <row r="1212" spans="1:3" x14ac:dyDescent="0.2">
      <c r="A1212" t="s">
        <v>113</v>
      </c>
      <c r="B1212" t="s">
        <v>109</v>
      </c>
      <c r="C1212" t="s">
        <v>105</v>
      </c>
    </row>
    <row r="1213" spans="1:3" x14ac:dyDescent="0.2">
      <c r="A1213" t="s">
        <v>113</v>
      </c>
      <c r="B1213" t="s">
        <v>61</v>
      </c>
      <c r="C1213" t="s">
        <v>69</v>
      </c>
    </row>
    <row r="1214" spans="1:3" x14ac:dyDescent="0.2">
      <c r="A1214" t="s">
        <v>113</v>
      </c>
      <c r="B1214" t="s">
        <v>73</v>
      </c>
      <c r="C1214" t="s">
        <v>29</v>
      </c>
    </row>
    <row r="1215" spans="1:3" x14ac:dyDescent="0.2">
      <c r="A1215" t="s">
        <v>113</v>
      </c>
      <c r="B1215" t="s">
        <v>60</v>
      </c>
      <c r="C1215" t="s">
        <v>21</v>
      </c>
    </row>
    <row r="1216" spans="1:3" x14ac:dyDescent="0.2">
      <c r="A1216" t="s">
        <v>113</v>
      </c>
      <c r="B1216" t="s">
        <v>84</v>
      </c>
      <c r="C1216" t="s">
        <v>105</v>
      </c>
    </row>
    <row r="1217" spans="1:3" x14ac:dyDescent="0.2">
      <c r="A1217" t="s">
        <v>113</v>
      </c>
      <c r="B1217" t="s">
        <v>85</v>
      </c>
      <c r="C1217" t="s">
        <v>10</v>
      </c>
    </row>
    <row r="1218" spans="1:3" x14ac:dyDescent="0.2">
      <c r="A1218" t="s">
        <v>113</v>
      </c>
      <c r="B1218" t="s">
        <v>137</v>
      </c>
      <c r="C1218" t="s">
        <v>21</v>
      </c>
    </row>
    <row r="1219" spans="1:3" x14ac:dyDescent="0.2">
      <c r="A1219" t="s">
        <v>113</v>
      </c>
      <c r="B1219" t="s">
        <v>138</v>
      </c>
      <c r="C1219" t="s">
        <v>29</v>
      </c>
    </row>
    <row r="1220" spans="1:3" x14ac:dyDescent="0.2">
      <c r="A1220" t="s">
        <v>113</v>
      </c>
      <c r="B1220" t="s">
        <v>134</v>
      </c>
      <c r="C1220" t="s">
        <v>127</v>
      </c>
    </row>
    <row r="1221" spans="1:3" x14ac:dyDescent="0.2">
      <c r="A1221" t="s">
        <v>113</v>
      </c>
      <c r="B1221" t="s">
        <v>40</v>
      </c>
      <c r="C1221" t="s">
        <v>8</v>
      </c>
    </row>
    <row r="1222" spans="1:3" x14ac:dyDescent="0.2">
      <c r="A1222" t="s">
        <v>113</v>
      </c>
      <c r="B1222" t="s">
        <v>39</v>
      </c>
      <c r="C1222" t="s">
        <v>18</v>
      </c>
    </row>
    <row r="1223" spans="1:3" x14ac:dyDescent="0.2">
      <c r="A1223" t="s">
        <v>113</v>
      </c>
      <c r="B1223" t="s">
        <v>104</v>
      </c>
      <c r="C1223" t="s">
        <v>127</v>
      </c>
    </row>
    <row r="1224" spans="1:3" x14ac:dyDescent="0.2">
      <c r="A1224" t="s">
        <v>113</v>
      </c>
      <c r="B1224" t="s">
        <v>9</v>
      </c>
      <c r="C1224" t="s">
        <v>62</v>
      </c>
    </row>
    <row r="1225" spans="1:3" x14ac:dyDescent="0.2">
      <c r="A1225" t="s">
        <v>113</v>
      </c>
      <c r="B1225" t="s">
        <v>58</v>
      </c>
      <c r="C1225" t="s">
        <v>128</v>
      </c>
    </row>
    <row r="1226" spans="1:3" x14ac:dyDescent="0.2">
      <c r="A1226" t="s">
        <v>113</v>
      </c>
      <c r="B1226" t="s">
        <v>4</v>
      </c>
      <c r="C1226" t="s">
        <v>130</v>
      </c>
    </row>
    <row r="1227" spans="1:3" x14ac:dyDescent="0.2">
      <c r="A1227" t="s">
        <v>113</v>
      </c>
      <c r="B1227" t="s">
        <v>90</v>
      </c>
      <c r="C1227" t="s">
        <v>10</v>
      </c>
    </row>
    <row r="1228" spans="1:3" x14ac:dyDescent="0.2">
      <c r="A1228" t="s">
        <v>113</v>
      </c>
      <c r="B1228" t="s">
        <v>1</v>
      </c>
      <c r="C1228" t="s">
        <v>14</v>
      </c>
    </row>
    <row r="1229" spans="1:3" x14ac:dyDescent="0.2">
      <c r="A1229" t="s">
        <v>113</v>
      </c>
      <c r="B1229" t="s">
        <v>67</v>
      </c>
      <c r="C1229" t="s">
        <v>105</v>
      </c>
    </row>
    <row r="1230" spans="1:3" x14ac:dyDescent="0.2">
      <c r="A1230" t="s">
        <v>113</v>
      </c>
      <c r="B1230" t="s">
        <v>68</v>
      </c>
      <c r="C1230" t="s">
        <v>105</v>
      </c>
    </row>
    <row r="1231" spans="1:3" x14ac:dyDescent="0.2">
      <c r="A1231" t="s">
        <v>113</v>
      </c>
      <c r="B1231" t="s">
        <v>120</v>
      </c>
      <c r="C1231" t="s">
        <v>62</v>
      </c>
    </row>
    <row r="1232" spans="1:3" x14ac:dyDescent="0.2">
      <c r="A1232" t="s">
        <v>113</v>
      </c>
      <c r="B1232" t="s">
        <v>121</v>
      </c>
      <c r="C1232" t="s">
        <v>62</v>
      </c>
    </row>
    <row r="1233" spans="1:3" x14ac:dyDescent="0.2">
      <c r="A1233" t="s">
        <v>113</v>
      </c>
      <c r="B1233" t="s">
        <v>53</v>
      </c>
      <c r="C1233" t="s">
        <v>128</v>
      </c>
    </row>
    <row r="1234" spans="1:3" x14ac:dyDescent="0.2">
      <c r="A1234" t="s">
        <v>113</v>
      </c>
      <c r="B1234" t="s">
        <v>82</v>
      </c>
      <c r="C1234" t="s">
        <v>69</v>
      </c>
    </row>
    <row r="1235" spans="1:3" x14ac:dyDescent="0.2">
      <c r="A1235" t="s">
        <v>113</v>
      </c>
      <c r="B1235" t="s">
        <v>83</v>
      </c>
      <c r="C1235" t="s">
        <v>128</v>
      </c>
    </row>
    <row r="1236" spans="1:3" x14ac:dyDescent="0.2">
      <c r="A1236" t="s">
        <v>113</v>
      </c>
      <c r="B1236" t="s">
        <v>38</v>
      </c>
      <c r="C1236" t="s">
        <v>43</v>
      </c>
    </row>
    <row r="1237" spans="1:3" x14ac:dyDescent="0.2">
      <c r="A1237" t="s">
        <v>113</v>
      </c>
      <c r="B1237" t="s">
        <v>97</v>
      </c>
      <c r="C1237" t="s">
        <v>11</v>
      </c>
    </row>
    <row r="1238" spans="1:3" x14ac:dyDescent="0.2">
      <c r="A1238" t="s">
        <v>113</v>
      </c>
      <c r="B1238" t="s">
        <v>115</v>
      </c>
      <c r="C1238" t="s">
        <v>62</v>
      </c>
    </row>
    <row r="1239" spans="1:3" x14ac:dyDescent="0.2">
      <c r="A1239" t="s">
        <v>113</v>
      </c>
      <c r="B1239" t="s">
        <v>98</v>
      </c>
      <c r="C1239" t="s">
        <v>11</v>
      </c>
    </row>
    <row r="1240" spans="1:3" x14ac:dyDescent="0.2">
      <c r="A1240" t="s">
        <v>113</v>
      </c>
      <c r="B1240" t="s">
        <v>94</v>
      </c>
      <c r="C1240" t="s">
        <v>62</v>
      </c>
    </row>
    <row r="1241" spans="1:3" x14ac:dyDescent="0.2">
      <c r="A1241" t="s">
        <v>113</v>
      </c>
      <c r="B1241" t="s">
        <v>7</v>
      </c>
      <c r="C1241" t="s">
        <v>11</v>
      </c>
    </row>
    <row r="1242" spans="1:3" x14ac:dyDescent="0.2">
      <c r="A1242" t="s">
        <v>113</v>
      </c>
      <c r="B1242" t="s">
        <v>45</v>
      </c>
      <c r="C1242" t="s">
        <v>11</v>
      </c>
    </row>
    <row r="1243" spans="1:3" x14ac:dyDescent="0.2">
      <c r="A1243" t="s">
        <v>113</v>
      </c>
      <c r="B1243" t="s">
        <v>64</v>
      </c>
      <c r="C1243" t="s">
        <v>11</v>
      </c>
    </row>
    <row r="1244" spans="1:3" x14ac:dyDescent="0.2">
      <c r="A1244" t="s">
        <v>99</v>
      </c>
      <c r="B1244" t="s">
        <v>75</v>
      </c>
      <c r="C1244" t="s">
        <v>117</v>
      </c>
    </row>
    <row r="1245" spans="1:3" x14ac:dyDescent="0.2">
      <c r="A1245" t="s">
        <v>99</v>
      </c>
      <c r="B1245" t="s">
        <v>17</v>
      </c>
      <c r="C1245" t="s">
        <v>41</v>
      </c>
    </row>
    <row r="1246" spans="1:3" x14ac:dyDescent="0.2">
      <c r="A1246" t="s">
        <v>99</v>
      </c>
      <c r="B1246" t="s">
        <v>20</v>
      </c>
      <c r="C1246" t="s">
        <v>78</v>
      </c>
    </row>
    <row r="1247" spans="1:3" x14ac:dyDescent="0.2">
      <c r="A1247" t="s">
        <v>99</v>
      </c>
      <c r="B1247" t="s">
        <v>78</v>
      </c>
      <c r="C1247" t="s">
        <v>59</v>
      </c>
    </row>
    <row r="1248" spans="1:3" x14ac:dyDescent="0.2">
      <c r="A1248" t="s">
        <v>99</v>
      </c>
      <c r="B1248" t="s">
        <v>44</v>
      </c>
      <c r="C1248" t="s">
        <v>65</v>
      </c>
    </row>
    <row r="1249" spans="1:3" x14ac:dyDescent="0.2">
      <c r="A1249" t="s">
        <v>99</v>
      </c>
      <c r="B1249" t="s">
        <v>46</v>
      </c>
      <c r="C1249" t="s">
        <v>126</v>
      </c>
    </row>
    <row r="1250" spans="1:3" x14ac:dyDescent="0.2">
      <c r="A1250" t="s">
        <v>99</v>
      </c>
      <c r="B1250" t="s">
        <v>117</v>
      </c>
      <c r="C1250" t="s">
        <v>27</v>
      </c>
    </row>
    <row r="1251" spans="1:3" x14ac:dyDescent="0.2">
      <c r="A1251" t="s">
        <v>99</v>
      </c>
      <c r="B1251" t="s">
        <v>124</v>
      </c>
      <c r="C1251" t="s">
        <v>122</v>
      </c>
    </row>
    <row r="1252" spans="1:3" x14ac:dyDescent="0.2">
      <c r="A1252" t="s">
        <v>99</v>
      </c>
      <c r="B1252" t="s">
        <v>113</v>
      </c>
      <c r="C1252" t="s">
        <v>124</v>
      </c>
    </row>
    <row r="1253" spans="1:3" x14ac:dyDescent="0.2">
      <c r="A1253" t="s">
        <v>99</v>
      </c>
      <c r="B1253" t="s">
        <v>99</v>
      </c>
      <c r="C1253" t="s">
        <v>99</v>
      </c>
    </row>
    <row r="1254" spans="1:3" x14ac:dyDescent="0.2">
      <c r="A1254" t="s">
        <v>99</v>
      </c>
      <c r="B1254" t="s">
        <v>100</v>
      </c>
      <c r="C1254" t="s">
        <v>16</v>
      </c>
    </row>
    <row r="1255" spans="1:3" x14ac:dyDescent="0.2">
      <c r="A1255" t="s">
        <v>99</v>
      </c>
      <c r="B1255" t="s">
        <v>65</v>
      </c>
      <c r="C1255" t="s">
        <v>66</v>
      </c>
    </row>
    <row r="1256" spans="1:3" x14ac:dyDescent="0.2">
      <c r="A1256" t="s">
        <v>99</v>
      </c>
      <c r="B1256" t="s">
        <v>66</v>
      </c>
      <c r="C1256" t="s">
        <v>99</v>
      </c>
    </row>
    <row r="1257" spans="1:3" x14ac:dyDescent="0.2">
      <c r="A1257" t="s">
        <v>99</v>
      </c>
      <c r="B1257" t="s">
        <v>54</v>
      </c>
      <c r="C1257" t="s">
        <v>72</v>
      </c>
    </row>
    <row r="1258" spans="1:3" x14ac:dyDescent="0.2">
      <c r="A1258" t="s">
        <v>99</v>
      </c>
      <c r="B1258" t="s">
        <v>55</v>
      </c>
      <c r="C1258" t="s">
        <v>72</v>
      </c>
    </row>
    <row r="1259" spans="1:3" x14ac:dyDescent="0.2">
      <c r="A1259" t="s">
        <v>99</v>
      </c>
      <c r="B1259" t="s">
        <v>133</v>
      </c>
      <c r="C1259" t="s">
        <v>44</v>
      </c>
    </row>
    <row r="1260" spans="1:3" x14ac:dyDescent="0.2">
      <c r="A1260" t="s">
        <v>99</v>
      </c>
      <c r="B1260" t="s">
        <v>59</v>
      </c>
      <c r="C1260" t="s">
        <v>65</v>
      </c>
    </row>
    <row r="1261" spans="1:3" x14ac:dyDescent="0.2">
      <c r="A1261" t="s">
        <v>99</v>
      </c>
      <c r="B1261" t="s">
        <v>125</v>
      </c>
      <c r="C1261" t="s">
        <v>56</v>
      </c>
    </row>
    <row r="1262" spans="1:3" x14ac:dyDescent="0.2">
      <c r="A1262" t="s">
        <v>99</v>
      </c>
      <c r="B1262" t="s">
        <v>27</v>
      </c>
      <c r="C1262" t="s">
        <v>65</v>
      </c>
    </row>
    <row r="1263" spans="1:3" x14ac:dyDescent="0.2">
      <c r="A1263" t="s">
        <v>99</v>
      </c>
      <c r="B1263" t="s">
        <v>23</v>
      </c>
      <c r="C1263" t="s">
        <v>41</v>
      </c>
    </row>
    <row r="1264" spans="1:3" x14ac:dyDescent="0.2">
      <c r="A1264" t="s">
        <v>99</v>
      </c>
      <c r="B1264" t="s">
        <v>25</v>
      </c>
      <c r="C1264" t="s">
        <v>72</v>
      </c>
    </row>
    <row r="1265" spans="1:3" x14ac:dyDescent="0.2">
      <c r="A1265" t="s">
        <v>99</v>
      </c>
      <c r="B1265" t="s">
        <v>114</v>
      </c>
      <c r="C1265" t="s">
        <v>54</v>
      </c>
    </row>
    <row r="1266" spans="1:3" x14ac:dyDescent="0.2">
      <c r="A1266" t="s">
        <v>99</v>
      </c>
      <c r="B1266" t="s">
        <v>96</v>
      </c>
      <c r="C1266" t="s">
        <v>70</v>
      </c>
    </row>
    <row r="1267" spans="1:3" x14ac:dyDescent="0.2">
      <c r="A1267" t="s">
        <v>99</v>
      </c>
      <c r="B1267" t="s">
        <v>47</v>
      </c>
      <c r="C1267" t="s">
        <v>72</v>
      </c>
    </row>
    <row r="1268" spans="1:3" x14ac:dyDescent="0.2">
      <c r="A1268" t="s">
        <v>99</v>
      </c>
      <c r="B1268" t="s">
        <v>72</v>
      </c>
      <c r="C1268" t="s">
        <v>13</v>
      </c>
    </row>
    <row r="1269" spans="1:3" x14ac:dyDescent="0.2">
      <c r="A1269" t="s">
        <v>99</v>
      </c>
      <c r="B1269" t="s">
        <v>87</v>
      </c>
      <c r="C1269" t="s">
        <v>88</v>
      </c>
    </row>
    <row r="1270" spans="1:3" x14ac:dyDescent="0.2">
      <c r="A1270" t="s">
        <v>99</v>
      </c>
      <c r="B1270" t="s">
        <v>88</v>
      </c>
      <c r="C1270" t="s">
        <v>44</v>
      </c>
    </row>
    <row r="1271" spans="1:3" x14ac:dyDescent="0.2">
      <c r="A1271" t="s">
        <v>99</v>
      </c>
      <c r="B1271" t="s">
        <v>19</v>
      </c>
      <c r="C1271" t="s">
        <v>81</v>
      </c>
    </row>
    <row r="1272" spans="1:3" x14ac:dyDescent="0.2">
      <c r="A1272" t="s">
        <v>99</v>
      </c>
      <c r="B1272" t="s">
        <v>31</v>
      </c>
      <c r="C1272" t="s">
        <v>26</v>
      </c>
    </row>
    <row r="1273" spans="1:3" x14ac:dyDescent="0.2">
      <c r="A1273" t="s">
        <v>99</v>
      </c>
      <c r="B1273" t="s">
        <v>126</v>
      </c>
      <c r="C1273" t="s">
        <v>126</v>
      </c>
    </row>
    <row r="1274" spans="1:3" x14ac:dyDescent="0.2">
      <c r="A1274" t="s">
        <v>99</v>
      </c>
      <c r="B1274" t="s">
        <v>42</v>
      </c>
      <c r="C1274" t="s">
        <v>13</v>
      </c>
    </row>
    <row r="1275" spans="1:3" x14ac:dyDescent="0.2">
      <c r="A1275" t="s">
        <v>99</v>
      </c>
      <c r="B1275" t="s">
        <v>93</v>
      </c>
      <c r="C1275" t="s">
        <v>114</v>
      </c>
    </row>
    <row r="1276" spans="1:3" x14ac:dyDescent="0.2">
      <c r="A1276" t="s">
        <v>99</v>
      </c>
      <c r="B1276" t="s">
        <v>13</v>
      </c>
      <c r="C1276" t="s">
        <v>126</v>
      </c>
    </row>
    <row r="1277" spans="1:3" x14ac:dyDescent="0.2">
      <c r="A1277" t="s">
        <v>99</v>
      </c>
      <c r="B1277" t="s">
        <v>49</v>
      </c>
      <c r="C1277" t="s">
        <v>47</v>
      </c>
    </row>
    <row r="1278" spans="1:3" x14ac:dyDescent="0.2">
      <c r="A1278" t="s">
        <v>99</v>
      </c>
      <c r="B1278" t="s">
        <v>50</v>
      </c>
      <c r="C1278" t="s">
        <v>47</v>
      </c>
    </row>
    <row r="1279" spans="1:3" x14ac:dyDescent="0.2">
      <c r="A1279" t="s">
        <v>99</v>
      </c>
      <c r="B1279" t="s">
        <v>56</v>
      </c>
      <c r="C1279" t="s">
        <v>27</v>
      </c>
    </row>
    <row r="1280" spans="1:3" x14ac:dyDescent="0.2">
      <c r="A1280" t="s">
        <v>99</v>
      </c>
      <c r="B1280" t="s">
        <v>57</v>
      </c>
      <c r="C1280" t="s">
        <v>59</v>
      </c>
    </row>
    <row r="1281" spans="1:3" x14ac:dyDescent="0.2">
      <c r="A1281" t="s">
        <v>99</v>
      </c>
      <c r="B1281" t="s">
        <v>91</v>
      </c>
      <c r="C1281" t="s">
        <v>89</v>
      </c>
    </row>
    <row r="1282" spans="1:3" x14ac:dyDescent="0.2">
      <c r="A1282" t="s">
        <v>99</v>
      </c>
      <c r="B1282" t="s">
        <v>92</v>
      </c>
      <c r="C1282" t="s">
        <v>19</v>
      </c>
    </row>
    <row r="1283" spans="1:3" x14ac:dyDescent="0.2">
      <c r="A1283" t="s">
        <v>99</v>
      </c>
      <c r="B1283" t="s">
        <v>136</v>
      </c>
      <c r="C1283" t="s">
        <v>71</v>
      </c>
    </row>
    <row r="1284" spans="1:3" x14ac:dyDescent="0.2">
      <c r="A1284" t="s">
        <v>99</v>
      </c>
      <c r="B1284" t="s">
        <v>16</v>
      </c>
      <c r="C1284" t="s">
        <v>114</v>
      </c>
    </row>
    <row r="1285" spans="1:3" x14ac:dyDescent="0.2">
      <c r="A1285" t="s">
        <v>99</v>
      </c>
      <c r="B1285" t="s">
        <v>89</v>
      </c>
      <c r="C1285" t="s">
        <v>76</v>
      </c>
    </row>
    <row r="1286" spans="1:3" x14ac:dyDescent="0.2">
      <c r="A1286" t="s">
        <v>99</v>
      </c>
      <c r="B1286" t="s">
        <v>33</v>
      </c>
      <c r="C1286" t="s">
        <v>114</v>
      </c>
    </row>
    <row r="1287" spans="1:3" x14ac:dyDescent="0.2">
      <c r="A1287" t="s">
        <v>99</v>
      </c>
      <c r="B1287" t="s">
        <v>34</v>
      </c>
      <c r="C1287" t="s">
        <v>114</v>
      </c>
    </row>
    <row r="1288" spans="1:3" x14ac:dyDescent="0.2">
      <c r="A1288" t="s">
        <v>99</v>
      </c>
      <c r="B1288" t="s">
        <v>95</v>
      </c>
      <c r="C1288" t="s">
        <v>89</v>
      </c>
    </row>
    <row r="1289" spans="1:3" x14ac:dyDescent="0.2">
      <c r="A1289" t="s">
        <v>99</v>
      </c>
      <c r="B1289" t="s">
        <v>110</v>
      </c>
      <c r="C1289" t="s">
        <v>46</v>
      </c>
    </row>
    <row r="1290" spans="1:3" x14ac:dyDescent="0.2">
      <c r="A1290" t="s">
        <v>99</v>
      </c>
      <c r="B1290" t="s">
        <v>62</v>
      </c>
      <c r="C1290" t="s">
        <v>40</v>
      </c>
    </row>
    <row r="1291" spans="1:3" x14ac:dyDescent="0.2">
      <c r="A1291" t="s">
        <v>99</v>
      </c>
      <c r="B1291" t="s">
        <v>63</v>
      </c>
      <c r="C1291" t="s">
        <v>79</v>
      </c>
    </row>
    <row r="1292" spans="1:3" x14ac:dyDescent="0.2">
      <c r="A1292" t="s">
        <v>99</v>
      </c>
      <c r="B1292" t="s">
        <v>22</v>
      </c>
      <c r="C1292" t="s">
        <v>33</v>
      </c>
    </row>
    <row r="1293" spans="1:3" x14ac:dyDescent="0.2">
      <c r="A1293" t="s">
        <v>99</v>
      </c>
      <c r="B1293" t="s">
        <v>2</v>
      </c>
      <c r="C1293" t="s">
        <v>8</v>
      </c>
    </row>
    <row r="1294" spans="1:3" x14ac:dyDescent="0.2">
      <c r="A1294" t="s">
        <v>99</v>
      </c>
      <c r="B1294" t="s">
        <v>32</v>
      </c>
      <c r="C1294" t="s">
        <v>76</v>
      </c>
    </row>
    <row r="1295" spans="1:3" x14ac:dyDescent="0.2">
      <c r="A1295" t="s">
        <v>99</v>
      </c>
      <c r="B1295" t="s">
        <v>18</v>
      </c>
      <c r="C1295" t="s">
        <v>26</v>
      </c>
    </row>
    <row r="1296" spans="1:3" x14ac:dyDescent="0.2">
      <c r="A1296" t="s">
        <v>99</v>
      </c>
      <c r="B1296" t="s">
        <v>76</v>
      </c>
      <c r="C1296" t="s">
        <v>25</v>
      </c>
    </row>
    <row r="1297" spans="1:3" x14ac:dyDescent="0.2">
      <c r="A1297" t="s">
        <v>99</v>
      </c>
      <c r="B1297" t="s">
        <v>77</v>
      </c>
      <c r="C1297" t="s">
        <v>124</v>
      </c>
    </row>
    <row r="1298" spans="1:3" x14ac:dyDescent="0.2">
      <c r="A1298" t="s">
        <v>99</v>
      </c>
      <c r="B1298" t="s">
        <v>79</v>
      </c>
      <c r="C1298" t="s">
        <v>86</v>
      </c>
    </row>
    <row r="1299" spans="1:3" x14ac:dyDescent="0.2">
      <c r="A1299" t="s">
        <v>99</v>
      </c>
      <c r="B1299" t="s">
        <v>48</v>
      </c>
      <c r="C1299" t="s">
        <v>136</v>
      </c>
    </row>
    <row r="1300" spans="1:3" x14ac:dyDescent="0.2">
      <c r="A1300" t="s">
        <v>99</v>
      </c>
      <c r="B1300" t="s">
        <v>111</v>
      </c>
      <c r="C1300" t="s">
        <v>136</v>
      </c>
    </row>
    <row r="1301" spans="1:3" x14ac:dyDescent="0.2">
      <c r="A1301" t="s">
        <v>99</v>
      </c>
      <c r="B1301" t="s">
        <v>112</v>
      </c>
      <c r="C1301" t="s">
        <v>96</v>
      </c>
    </row>
    <row r="1302" spans="1:3" x14ac:dyDescent="0.2">
      <c r="A1302" t="s">
        <v>99</v>
      </c>
      <c r="B1302" t="s">
        <v>51</v>
      </c>
      <c r="C1302" t="s">
        <v>136</v>
      </c>
    </row>
    <row r="1303" spans="1:3" x14ac:dyDescent="0.2">
      <c r="A1303" t="s">
        <v>99</v>
      </c>
      <c r="B1303" t="s">
        <v>8</v>
      </c>
      <c r="C1303" t="s">
        <v>26</v>
      </c>
    </row>
    <row r="1304" spans="1:3" x14ac:dyDescent="0.2">
      <c r="A1304" t="s">
        <v>99</v>
      </c>
      <c r="B1304" t="s">
        <v>35</v>
      </c>
      <c r="C1304" t="s">
        <v>28</v>
      </c>
    </row>
    <row r="1305" spans="1:3" x14ac:dyDescent="0.2">
      <c r="A1305" t="s">
        <v>99</v>
      </c>
      <c r="B1305" t="s">
        <v>52</v>
      </c>
      <c r="C1305" t="s">
        <v>16</v>
      </c>
    </row>
    <row r="1306" spans="1:3" x14ac:dyDescent="0.2">
      <c r="A1306" t="s">
        <v>99</v>
      </c>
      <c r="B1306" t="s">
        <v>122</v>
      </c>
      <c r="C1306" t="s">
        <v>13</v>
      </c>
    </row>
    <row r="1307" spans="1:3" x14ac:dyDescent="0.2">
      <c r="A1307" t="s">
        <v>99</v>
      </c>
      <c r="B1307" t="s">
        <v>123</v>
      </c>
      <c r="C1307" t="s">
        <v>106</v>
      </c>
    </row>
    <row r="1308" spans="1:3" x14ac:dyDescent="0.2">
      <c r="A1308" t="s">
        <v>99</v>
      </c>
      <c r="B1308" t="s">
        <v>21</v>
      </c>
      <c r="C1308" t="s">
        <v>18</v>
      </c>
    </row>
    <row r="1309" spans="1:3" x14ac:dyDescent="0.2">
      <c r="A1309" t="s">
        <v>99</v>
      </c>
      <c r="B1309" t="s">
        <v>128</v>
      </c>
      <c r="C1309" t="s">
        <v>111</v>
      </c>
    </row>
    <row r="1310" spans="1:3" x14ac:dyDescent="0.2">
      <c r="A1310" t="s">
        <v>99</v>
      </c>
      <c r="B1310" t="s">
        <v>43</v>
      </c>
      <c r="C1310" t="s">
        <v>31</v>
      </c>
    </row>
    <row r="1311" spans="1:3" x14ac:dyDescent="0.2">
      <c r="A1311" t="s">
        <v>99</v>
      </c>
      <c r="B1311" t="s">
        <v>102</v>
      </c>
      <c r="C1311" t="s">
        <v>28</v>
      </c>
    </row>
    <row r="1312" spans="1:3" x14ac:dyDescent="0.2">
      <c r="A1312" t="s">
        <v>99</v>
      </c>
      <c r="B1312" t="s">
        <v>103</v>
      </c>
      <c r="C1312" t="s">
        <v>2</v>
      </c>
    </row>
    <row r="1313" spans="1:3" x14ac:dyDescent="0.2">
      <c r="A1313" t="s">
        <v>99</v>
      </c>
      <c r="B1313" t="s">
        <v>106</v>
      </c>
      <c r="C1313" t="s">
        <v>81</v>
      </c>
    </row>
    <row r="1314" spans="1:3" x14ac:dyDescent="0.2">
      <c r="A1314" t="s">
        <v>99</v>
      </c>
      <c r="B1314" t="s">
        <v>105</v>
      </c>
      <c r="C1314" t="s">
        <v>51</v>
      </c>
    </row>
    <row r="1315" spans="1:3" x14ac:dyDescent="0.2">
      <c r="A1315" t="s">
        <v>99</v>
      </c>
      <c r="B1315" t="s">
        <v>74</v>
      </c>
      <c r="C1315" t="s">
        <v>49</v>
      </c>
    </row>
    <row r="1316" spans="1:3" x14ac:dyDescent="0.2">
      <c r="A1316" t="s">
        <v>99</v>
      </c>
      <c r="B1316" t="s">
        <v>26</v>
      </c>
      <c r="C1316" t="s">
        <v>42</v>
      </c>
    </row>
    <row r="1317" spans="1:3" x14ac:dyDescent="0.2">
      <c r="A1317" t="s">
        <v>99</v>
      </c>
      <c r="B1317" t="s">
        <v>81</v>
      </c>
      <c r="C1317" t="s">
        <v>25</v>
      </c>
    </row>
    <row r="1318" spans="1:3" x14ac:dyDescent="0.2">
      <c r="A1318" t="s">
        <v>99</v>
      </c>
      <c r="B1318" t="s">
        <v>29</v>
      </c>
      <c r="C1318" t="s">
        <v>49</v>
      </c>
    </row>
    <row r="1319" spans="1:3" x14ac:dyDescent="0.2">
      <c r="A1319" t="s">
        <v>99</v>
      </c>
      <c r="B1319" t="s">
        <v>30</v>
      </c>
      <c r="C1319" t="s">
        <v>18</v>
      </c>
    </row>
    <row r="1320" spans="1:3" x14ac:dyDescent="0.2">
      <c r="A1320" t="s">
        <v>99</v>
      </c>
      <c r="B1320" t="s">
        <v>118</v>
      </c>
      <c r="C1320" t="s">
        <v>79</v>
      </c>
    </row>
    <row r="1321" spans="1:3" x14ac:dyDescent="0.2">
      <c r="A1321" t="s">
        <v>99</v>
      </c>
      <c r="B1321" t="s">
        <v>119</v>
      </c>
      <c r="C1321" t="s">
        <v>79</v>
      </c>
    </row>
    <row r="1322" spans="1:3" x14ac:dyDescent="0.2">
      <c r="A1322" t="s">
        <v>99</v>
      </c>
      <c r="B1322" t="s">
        <v>86</v>
      </c>
      <c r="C1322" t="s">
        <v>124</v>
      </c>
    </row>
    <row r="1323" spans="1:3" x14ac:dyDescent="0.2">
      <c r="A1323" t="s">
        <v>99</v>
      </c>
      <c r="B1323" t="s">
        <v>28</v>
      </c>
      <c r="C1323" t="s">
        <v>81</v>
      </c>
    </row>
    <row r="1324" spans="1:3" x14ac:dyDescent="0.2">
      <c r="A1324" t="s">
        <v>99</v>
      </c>
      <c r="B1324" t="s">
        <v>127</v>
      </c>
      <c r="C1324" t="s">
        <v>129</v>
      </c>
    </row>
    <row r="1325" spans="1:3" x14ac:dyDescent="0.2">
      <c r="A1325" t="s">
        <v>99</v>
      </c>
      <c r="B1325" t="s">
        <v>80</v>
      </c>
      <c r="C1325" t="s">
        <v>86</v>
      </c>
    </row>
    <row r="1326" spans="1:3" x14ac:dyDescent="0.2">
      <c r="A1326" t="s">
        <v>99</v>
      </c>
      <c r="B1326" t="s">
        <v>41</v>
      </c>
      <c r="C1326" t="s">
        <v>27</v>
      </c>
    </row>
    <row r="1327" spans="1:3" x14ac:dyDescent="0.2">
      <c r="A1327" t="s">
        <v>99</v>
      </c>
      <c r="B1327" t="s">
        <v>130</v>
      </c>
      <c r="C1327" t="s">
        <v>39</v>
      </c>
    </row>
    <row r="1328" spans="1:3" x14ac:dyDescent="0.2">
      <c r="A1328" t="s">
        <v>99</v>
      </c>
      <c r="B1328" t="s">
        <v>131</v>
      </c>
      <c r="C1328" t="s">
        <v>40</v>
      </c>
    </row>
    <row r="1329" spans="1:3" x14ac:dyDescent="0.2">
      <c r="A1329" t="s">
        <v>99</v>
      </c>
      <c r="B1329" t="s">
        <v>11</v>
      </c>
      <c r="C1329" t="s">
        <v>132</v>
      </c>
    </row>
    <row r="1330" spans="1:3" x14ac:dyDescent="0.2">
      <c r="A1330" t="s">
        <v>99</v>
      </c>
      <c r="B1330" t="s">
        <v>6</v>
      </c>
      <c r="C1330" t="s">
        <v>2</v>
      </c>
    </row>
    <row r="1331" spans="1:3" x14ac:dyDescent="0.2">
      <c r="A1331" t="s">
        <v>99</v>
      </c>
      <c r="B1331" t="s">
        <v>3</v>
      </c>
      <c r="C1331" t="s">
        <v>14</v>
      </c>
    </row>
    <row r="1332" spans="1:3" x14ac:dyDescent="0.2">
      <c r="A1332" t="s">
        <v>99</v>
      </c>
      <c r="B1332" t="s">
        <v>69</v>
      </c>
      <c r="C1332" t="s">
        <v>48</v>
      </c>
    </row>
    <row r="1333" spans="1:3" x14ac:dyDescent="0.2">
      <c r="A1333" t="s">
        <v>99</v>
      </c>
      <c r="B1333" t="s">
        <v>135</v>
      </c>
      <c r="C1333" t="s">
        <v>70</v>
      </c>
    </row>
    <row r="1334" spans="1:3" x14ac:dyDescent="0.2">
      <c r="A1334" t="s">
        <v>99</v>
      </c>
      <c r="B1334" t="s">
        <v>132</v>
      </c>
      <c r="C1334" t="s">
        <v>135</v>
      </c>
    </row>
    <row r="1335" spans="1:3" x14ac:dyDescent="0.2">
      <c r="A1335" t="s">
        <v>99</v>
      </c>
      <c r="B1335" t="s">
        <v>129</v>
      </c>
      <c r="C1335" t="s">
        <v>26</v>
      </c>
    </row>
    <row r="1336" spans="1:3" x14ac:dyDescent="0.2">
      <c r="A1336" t="s">
        <v>99</v>
      </c>
      <c r="B1336" t="s">
        <v>116</v>
      </c>
      <c r="C1336" t="s">
        <v>32</v>
      </c>
    </row>
    <row r="1337" spans="1:3" x14ac:dyDescent="0.2">
      <c r="A1337" t="s">
        <v>99</v>
      </c>
      <c r="B1337" t="s">
        <v>36</v>
      </c>
      <c r="C1337" t="s">
        <v>79</v>
      </c>
    </row>
    <row r="1338" spans="1:3" x14ac:dyDescent="0.2">
      <c r="A1338" t="s">
        <v>99</v>
      </c>
      <c r="B1338" t="s">
        <v>37</v>
      </c>
      <c r="C1338" t="s">
        <v>80</v>
      </c>
    </row>
    <row r="1339" spans="1:3" x14ac:dyDescent="0.2">
      <c r="A1339" t="s">
        <v>99</v>
      </c>
      <c r="B1339" t="s">
        <v>70</v>
      </c>
      <c r="C1339" t="s">
        <v>122</v>
      </c>
    </row>
    <row r="1340" spans="1:3" x14ac:dyDescent="0.2">
      <c r="A1340" t="s">
        <v>99</v>
      </c>
      <c r="B1340" t="s">
        <v>71</v>
      </c>
      <c r="C1340" t="s">
        <v>110</v>
      </c>
    </row>
    <row r="1341" spans="1:3" x14ac:dyDescent="0.2">
      <c r="A1341" t="s">
        <v>99</v>
      </c>
      <c r="B1341" t="s">
        <v>5</v>
      </c>
      <c r="C1341" t="s">
        <v>33</v>
      </c>
    </row>
    <row r="1342" spans="1:3" x14ac:dyDescent="0.2">
      <c r="A1342" t="s">
        <v>99</v>
      </c>
      <c r="B1342" t="s">
        <v>24</v>
      </c>
      <c r="C1342" t="s">
        <v>105</v>
      </c>
    </row>
    <row r="1343" spans="1:3" x14ac:dyDescent="0.2">
      <c r="A1343" t="s">
        <v>99</v>
      </c>
      <c r="B1343" t="s">
        <v>10</v>
      </c>
      <c r="C1343" t="s">
        <v>48</v>
      </c>
    </row>
    <row r="1344" spans="1:3" x14ac:dyDescent="0.2">
      <c r="A1344" t="s">
        <v>99</v>
      </c>
      <c r="B1344" t="s">
        <v>12</v>
      </c>
      <c r="C1344" t="s">
        <v>39</v>
      </c>
    </row>
    <row r="1345" spans="1:3" x14ac:dyDescent="0.2">
      <c r="A1345" t="s">
        <v>99</v>
      </c>
      <c r="B1345" t="s">
        <v>107</v>
      </c>
      <c r="C1345" t="s">
        <v>29</v>
      </c>
    </row>
    <row r="1346" spans="1:3" x14ac:dyDescent="0.2">
      <c r="A1346" t="s">
        <v>99</v>
      </c>
      <c r="B1346" t="s">
        <v>108</v>
      </c>
      <c r="C1346" t="s">
        <v>29</v>
      </c>
    </row>
    <row r="1347" spans="1:3" x14ac:dyDescent="0.2">
      <c r="A1347" t="s">
        <v>99</v>
      </c>
      <c r="B1347" t="s">
        <v>14</v>
      </c>
      <c r="C1347" t="s">
        <v>81</v>
      </c>
    </row>
    <row r="1348" spans="1:3" x14ac:dyDescent="0.2">
      <c r="A1348" t="s">
        <v>99</v>
      </c>
      <c r="B1348" t="s">
        <v>15</v>
      </c>
      <c r="C1348" t="s">
        <v>49</v>
      </c>
    </row>
    <row r="1349" spans="1:3" x14ac:dyDescent="0.2">
      <c r="A1349" t="s">
        <v>99</v>
      </c>
      <c r="B1349" t="s">
        <v>101</v>
      </c>
      <c r="C1349" t="s">
        <v>31</v>
      </c>
    </row>
    <row r="1350" spans="1:3" x14ac:dyDescent="0.2">
      <c r="A1350" t="s">
        <v>99</v>
      </c>
      <c r="B1350" t="s">
        <v>109</v>
      </c>
      <c r="C1350" t="s">
        <v>74</v>
      </c>
    </row>
    <row r="1351" spans="1:3" x14ac:dyDescent="0.2">
      <c r="A1351" t="s">
        <v>99</v>
      </c>
      <c r="B1351" t="s">
        <v>61</v>
      </c>
      <c r="C1351" t="s">
        <v>2</v>
      </c>
    </row>
    <row r="1352" spans="1:3" x14ac:dyDescent="0.2">
      <c r="A1352" t="s">
        <v>99</v>
      </c>
      <c r="B1352" t="s">
        <v>73</v>
      </c>
      <c r="C1352" t="s">
        <v>93</v>
      </c>
    </row>
    <row r="1353" spans="1:3" x14ac:dyDescent="0.2">
      <c r="A1353" t="s">
        <v>99</v>
      </c>
      <c r="B1353" t="s">
        <v>60</v>
      </c>
      <c r="C1353" t="s">
        <v>32</v>
      </c>
    </row>
    <row r="1354" spans="1:3" x14ac:dyDescent="0.2">
      <c r="A1354" t="s">
        <v>99</v>
      </c>
      <c r="B1354" t="s">
        <v>84</v>
      </c>
      <c r="C1354" t="s">
        <v>74</v>
      </c>
    </row>
    <row r="1355" spans="1:3" x14ac:dyDescent="0.2">
      <c r="A1355" t="s">
        <v>99</v>
      </c>
      <c r="B1355" t="s">
        <v>85</v>
      </c>
      <c r="C1355" t="s">
        <v>29</v>
      </c>
    </row>
    <row r="1356" spans="1:3" x14ac:dyDescent="0.2">
      <c r="A1356" t="s">
        <v>99</v>
      </c>
      <c r="B1356" t="s">
        <v>137</v>
      </c>
      <c r="C1356" t="s">
        <v>93</v>
      </c>
    </row>
    <row r="1357" spans="1:3" x14ac:dyDescent="0.2">
      <c r="A1357" t="s">
        <v>99</v>
      </c>
      <c r="B1357" t="s">
        <v>138</v>
      </c>
      <c r="C1357" t="s">
        <v>33</v>
      </c>
    </row>
    <row r="1358" spans="1:3" x14ac:dyDescent="0.2">
      <c r="A1358" t="s">
        <v>99</v>
      </c>
      <c r="B1358" t="s">
        <v>134</v>
      </c>
      <c r="C1358" t="s">
        <v>28</v>
      </c>
    </row>
    <row r="1359" spans="1:3" x14ac:dyDescent="0.2">
      <c r="A1359" t="s">
        <v>99</v>
      </c>
      <c r="B1359" t="s">
        <v>40</v>
      </c>
      <c r="C1359" t="s">
        <v>135</v>
      </c>
    </row>
    <row r="1360" spans="1:3" x14ac:dyDescent="0.2">
      <c r="A1360" t="s">
        <v>99</v>
      </c>
      <c r="B1360" t="s">
        <v>39</v>
      </c>
      <c r="C1360" t="s">
        <v>96</v>
      </c>
    </row>
    <row r="1361" spans="1:3" x14ac:dyDescent="0.2">
      <c r="A1361" t="s">
        <v>99</v>
      </c>
      <c r="B1361" t="s">
        <v>104</v>
      </c>
      <c r="C1361" t="s">
        <v>28</v>
      </c>
    </row>
    <row r="1362" spans="1:3" x14ac:dyDescent="0.2">
      <c r="A1362" t="s">
        <v>99</v>
      </c>
      <c r="B1362" t="s">
        <v>9</v>
      </c>
      <c r="C1362" t="s">
        <v>128</v>
      </c>
    </row>
    <row r="1363" spans="1:3" x14ac:dyDescent="0.2">
      <c r="A1363" t="s">
        <v>99</v>
      </c>
      <c r="B1363" t="s">
        <v>58</v>
      </c>
      <c r="C1363" t="s">
        <v>43</v>
      </c>
    </row>
    <row r="1364" spans="1:3" x14ac:dyDescent="0.2">
      <c r="A1364" t="s">
        <v>99</v>
      </c>
      <c r="B1364" t="s">
        <v>4</v>
      </c>
      <c r="C1364" t="s">
        <v>127</v>
      </c>
    </row>
    <row r="1365" spans="1:3" x14ac:dyDescent="0.2">
      <c r="A1365" t="s">
        <v>99</v>
      </c>
      <c r="B1365" t="s">
        <v>90</v>
      </c>
      <c r="C1365" t="s">
        <v>21</v>
      </c>
    </row>
    <row r="1366" spans="1:3" x14ac:dyDescent="0.2">
      <c r="A1366" t="s">
        <v>99</v>
      </c>
      <c r="B1366" t="s">
        <v>1</v>
      </c>
      <c r="C1366" t="s">
        <v>79</v>
      </c>
    </row>
    <row r="1367" spans="1:3" x14ac:dyDescent="0.2">
      <c r="A1367" t="s">
        <v>99</v>
      </c>
      <c r="B1367" t="s">
        <v>67</v>
      </c>
      <c r="C1367" t="s">
        <v>74</v>
      </c>
    </row>
    <row r="1368" spans="1:3" x14ac:dyDescent="0.2">
      <c r="A1368" t="s">
        <v>99</v>
      </c>
      <c r="B1368" t="s">
        <v>68</v>
      </c>
      <c r="C1368" t="s">
        <v>74</v>
      </c>
    </row>
    <row r="1369" spans="1:3" x14ac:dyDescent="0.2">
      <c r="A1369" t="s">
        <v>99</v>
      </c>
      <c r="B1369" t="s">
        <v>120</v>
      </c>
      <c r="C1369" t="s">
        <v>69</v>
      </c>
    </row>
    <row r="1370" spans="1:3" x14ac:dyDescent="0.2">
      <c r="A1370" t="s">
        <v>99</v>
      </c>
      <c r="B1370" t="s">
        <v>121</v>
      </c>
      <c r="C1370" t="s">
        <v>128</v>
      </c>
    </row>
    <row r="1371" spans="1:3" x14ac:dyDescent="0.2">
      <c r="A1371" t="s">
        <v>99</v>
      </c>
      <c r="B1371" t="s">
        <v>53</v>
      </c>
      <c r="C1371" t="s">
        <v>101</v>
      </c>
    </row>
    <row r="1372" spans="1:3" x14ac:dyDescent="0.2">
      <c r="A1372" t="s">
        <v>99</v>
      </c>
      <c r="B1372" t="s">
        <v>82</v>
      </c>
      <c r="C1372" t="s">
        <v>21</v>
      </c>
    </row>
    <row r="1373" spans="1:3" x14ac:dyDescent="0.2">
      <c r="A1373" t="s">
        <v>99</v>
      </c>
      <c r="B1373" t="s">
        <v>83</v>
      </c>
      <c r="C1373" t="s">
        <v>101</v>
      </c>
    </row>
    <row r="1374" spans="1:3" x14ac:dyDescent="0.2">
      <c r="A1374" t="s">
        <v>99</v>
      </c>
      <c r="B1374" t="s">
        <v>38</v>
      </c>
      <c r="C1374" t="s">
        <v>14</v>
      </c>
    </row>
    <row r="1375" spans="1:3" x14ac:dyDescent="0.2">
      <c r="A1375" t="s">
        <v>99</v>
      </c>
      <c r="B1375" t="s">
        <v>97</v>
      </c>
      <c r="C1375" t="s">
        <v>127</v>
      </c>
    </row>
    <row r="1376" spans="1:3" x14ac:dyDescent="0.2">
      <c r="A1376" t="s">
        <v>99</v>
      </c>
      <c r="B1376" t="s">
        <v>115</v>
      </c>
      <c r="C1376" t="s">
        <v>10</v>
      </c>
    </row>
    <row r="1377" spans="1:3" x14ac:dyDescent="0.2">
      <c r="A1377" t="s">
        <v>99</v>
      </c>
      <c r="B1377" t="s">
        <v>98</v>
      </c>
      <c r="C1377" t="s">
        <v>10</v>
      </c>
    </row>
    <row r="1378" spans="1:3" x14ac:dyDescent="0.2">
      <c r="A1378" t="s">
        <v>99</v>
      </c>
      <c r="B1378" t="s">
        <v>94</v>
      </c>
      <c r="C1378" t="s">
        <v>10</v>
      </c>
    </row>
    <row r="1379" spans="1:3" x14ac:dyDescent="0.2">
      <c r="A1379" t="s">
        <v>99</v>
      </c>
      <c r="B1379" t="s">
        <v>7</v>
      </c>
      <c r="C1379" t="s">
        <v>105</v>
      </c>
    </row>
    <row r="1380" spans="1:3" x14ac:dyDescent="0.2">
      <c r="A1380" t="s">
        <v>99</v>
      </c>
      <c r="B1380" t="s">
        <v>45</v>
      </c>
      <c r="C1380" t="s">
        <v>105</v>
      </c>
    </row>
    <row r="1381" spans="1:3" x14ac:dyDescent="0.2">
      <c r="A1381" t="s">
        <v>99</v>
      </c>
      <c r="B1381" t="s">
        <v>64</v>
      </c>
      <c r="C1381" t="s">
        <v>10</v>
      </c>
    </row>
    <row r="1382" spans="1:3" x14ac:dyDescent="0.2">
      <c r="A1382" t="s">
        <v>100</v>
      </c>
      <c r="B1382" t="s">
        <v>75</v>
      </c>
      <c r="C1382" t="s">
        <v>132</v>
      </c>
    </row>
    <row r="1383" spans="1:3" x14ac:dyDescent="0.2">
      <c r="A1383" t="s">
        <v>100</v>
      </c>
      <c r="B1383" t="s">
        <v>17</v>
      </c>
      <c r="C1383" t="s">
        <v>132</v>
      </c>
    </row>
    <row r="1384" spans="1:3" x14ac:dyDescent="0.2">
      <c r="A1384" t="s">
        <v>100</v>
      </c>
      <c r="B1384" t="s">
        <v>20</v>
      </c>
      <c r="C1384" t="s">
        <v>39</v>
      </c>
    </row>
    <row r="1385" spans="1:3" x14ac:dyDescent="0.2">
      <c r="A1385" t="s">
        <v>100</v>
      </c>
      <c r="B1385" t="s">
        <v>78</v>
      </c>
      <c r="C1385" t="s">
        <v>40</v>
      </c>
    </row>
    <row r="1386" spans="1:3" x14ac:dyDescent="0.2">
      <c r="A1386" t="s">
        <v>100</v>
      </c>
      <c r="B1386" t="s">
        <v>44</v>
      </c>
      <c r="C1386" t="s">
        <v>79</v>
      </c>
    </row>
    <row r="1387" spans="1:3" x14ac:dyDescent="0.2">
      <c r="A1387" t="s">
        <v>100</v>
      </c>
      <c r="B1387" t="s">
        <v>46</v>
      </c>
      <c r="C1387" t="s">
        <v>33</v>
      </c>
    </row>
    <row r="1388" spans="1:3" x14ac:dyDescent="0.2">
      <c r="A1388" t="s">
        <v>100</v>
      </c>
      <c r="B1388" t="s">
        <v>117</v>
      </c>
      <c r="C1388" t="s">
        <v>79</v>
      </c>
    </row>
    <row r="1389" spans="1:3" x14ac:dyDescent="0.2">
      <c r="A1389" t="s">
        <v>100</v>
      </c>
      <c r="B1389" t="s">
        <v>124</v>
      </c>
      <c r="C1389" t="s">
        <v>89</v>
      </c>
    </row>
    <row r="1390" spans="1:3" x14ac:dyDescent="0.2">
      <c r="A1390" t="s">
        <v>100</v>
      </c>
      <c r="B1390" t="s">
        <v>113</v>
      </c>
      <c r="C1390" t="s">
        <v>74</v>
      </c>
    </row>
    <row r="1391" spans="1:3" x14ac:dyDescent="0.2">
      <c r="A1391" t="s">
        <v>100</v>
      </c>
      <c r="B1391" t="s">
        <v>99</v>
      </c>
      <c r="C1391" t="s">
        <v>16</v>
      </c>
    </row>
    <row r="1392" spans="1:3" x14ac:dyDescent="0.2">
      <c r="A1392" t="s">
        <v>100</v>
      </c>
      <c r="B1392" t="s">
        <v>100</v>
      </c>
      <c r="C1392" t="s">
        <v>100</v>
      </c>
    </row>
    <row r="1393" spans="1:3" x14ac:dyDescent="0.2">
      <c r="A1393" t="s">
        <v>100</v>
      </c>
      <c r="B1393" t="s">
        <v>65</v>
      </c>
      <c r="C1393" t="s">
        <v>79</v>
      </c>
    </row>
    <row r="1394" spans="1:3" x14ac:dyDescent="0.2">
      <c r="A1394" t="s">
        <v>100</v>
      </c>
      <c r="B1394" t="s">
        <v>66</v>
      </c>
      <c r="C1394" t="s">
        <v>80</v>
      </c>
    </row>
    <row r="1395" spans="1:3" x14ac:dyDescent="0.2">
      <c r="A1395" t="s">
        <v>100</v>
      </c>
      <c r="B1395" t="s">
        <v>54</v>
      </c>
      <c r="C1395" t="s">
        <v>106</v>
      </c>
    </row>
    <row r="1396" spans="1:3" x14ac:dyDescent="0.2">
      <c r="A1396" t="s">
        <v>100</v>
      </c>
      <c r="B1396" t="s">
        <v>55</v>
      </c>
      <c r="C1396" t="s">
        <v>106</v>
      </c>
    </row>
    <row r="1397" spans="1:3" x14ac:dyDescent="0.2">
      <c r="A1397" t="s">
        <v>100</v>
      </c>
      <c r="B1397" t="s">
        <v>133</v>
      </c>
      <c r="C1397" t="s">
        <v>40</v>
      </c>
    </row>
    <row r="1398" spans="1:3" x14ac:dyDescent="0.2">
      <c r="A1398" t="s">
        <v>100</v>
      </c>
      <c r="B1398" t="s">
        <v>59</v>
      </c>
      <c r="C1398" t="s">
        <v>79</v>
      </c>
    </row>
    <row r="1399" spans="1:3" x14ac:dyDescent="0.2">
      <c r="A1399" t="s">
        <v>100</v>
      </c>
      <c r="B1399" t="s">
        <v>125</v>
      </c>
      <c r="C1399" t="s">
        <v>39</v>
      </c>
    </row>
    <row r="1400" spans="1:3" x14ac:dyDescent="0.2">
      <c r="A1400" t="s">
        <v>100</v>
      </c>
      <c r="B1400" t="s">
        <v>27</v>
      </c>
      <c r="C1400" t="s">
        <v>79</v>
      </c>
    </row>
    <row r="1401" spans="1:3" x14ac:dyDescent="0.2">
      <c r="A1401" t="s">
        <v>100</v>
      </c>
      <c r="B1401" t="s">
        <v>23</v>
      </c>
      <c r="C1401" t="s">
        <v>132</v>
      </c>
    </row>
    <row r="1402" spans="1:3" x14ac:dyDescent="0.2">
      <c r="A1402" t="s">
        <v>100</v>
      </c>
      <c r="B1402" t="s">
        <v>25</v>
      </c>
      <c r="C1402" t="s">
        <v>106</v>
      </c>
    </row>
    <row r="1403" spans="1:3" x14ac:dyDescent="0.2">
      <c r="A1403" t="s">
        <v>100</v>
      </c>
      <c r="B1403" t="s">
        <v>114</v>
      </c>
      <c r="C1403" t="s">
        <v>74</v>
      </c>
    </row>
    <row r="1404" spans="1:3" x14ac:dyDescent="0.2">
      <c r="A1404" t="s">
        <v>100</v>
      </c>
      <c r="B1404" t="s">
        <v>96</v>
      </c>
      <c r="C1404" t="s">
        <v>28</v>
      </c>
    </row>
    <row r="1405" spans="1:3" x14ac:dyDescent="0.2">
      <c r="A1405" t="s">
        <v>100</v>
      </c>
      <c r="B1405" t="s">
        <v>47</v>
      </c>
      <c r="C1405" t="s">
        <v>19</v>
      </c>
    </row>
    <row r="1406" spans="1:3" x14ac:dyDescent="0.2">
      <c r="A1406" t="s">
        <v>100</v>
      </c>
      <c r="B1406" t="s">
        <v>72</v>
      </c>
      <c r="C1406" t="s">
        <v>93</v>
      </c>
    </row>
    <row r="1407" spans="1:3" x14ac:dyDescent="0.2">
      <c r="A1407" t="s">
        <v>100</v>
      </c>
      <c r="B1407" t="s">
        <v>87</v>
      </c>
      <c r="C1407" t="s">
        <v>39</v>
      </c>
    </row>
    <row r="1408" spans="1:3" x14ac:dyDescent="0.2">
      <c r="A1408" t="s">
        <v>100</v>
      </c>
      <c r="B1408" t="s">
        <v>88</v>
      </c>
      <c r="C1408" t="s">
        <v>40</v>
      </c>
    </row>
    <row r="1409" spans="1:3" x14ac:dyDescent="0.2">
      <c r="A1409" t="s">
        <v>100</v>
      </c>
      <c r="B1409" t="s">
        <v>19</v>
      </c>
      <c r="C1409" t="s">
        <v>69</v>
      </c>
    </row>
    <row r="1410" spans="1:3" x14ac:dyDescent="0.2">
      <c r="A1410" t="s">
        <v>100</v>
      </c>
      <c r="B1410" t="s">
        <v>31</v>
      </c>
      <c r="C1410" t="s">
        <v>2</v>
      </c>
    </row>
    <row r="1411" spans="1:3" x14ac:dyDescent="0.2">
      <c r="A1411" t="s">
        <v>100</v>
      </c>
      <c r="B1411" t="s">
        <v>126</v>
      </c>
      <c r="C1411" t="s">
        <v>16</v>
      </c>
    </row>
    <row r="1412" spans="1:3" x14ac:dyDescent="0.2">
      <c r="A1412" t="s">
        <v>100</v>
      </c>
      <c r="B1412" t="s">
        <v>42</v>
      </c>
      <c r="C1412" t="s">
        <v>32</v>
      </c>
    </row>
    <row r="1413" spans="1:3" x14ac:dyDescent="0.2">
      <c r="A1413" t="s">
        <v>100</v>
      </c>
      <c r="B1413" t="s">
        <v>93</v>
      </c>
      <c r="C1413" t="s">
        <v>10</v>
      </c>
    </row>
    <row r="1414" spans="1:3" x14ac:dyDescent="0.2">
      <c r="A1414" t="s">
        <v>100</v>
      </c>
      <c r="B1414" t="s">
        <v>13</v>
      </c>
      <c r="C1414" t="s">
        <v>33</v>
      </c>
    </row>
    <row r="1415" spans="1:3" x14ac:dyDescent="0.2">
      <c r="A1415" t="s">
        <v>100</v>
      </c>
      <c r="B1415" t="s">
        <v>49</v>
      </c>
      <c r="C1415" t="s">
        <v>21</v>
      </c>
    </row>
    <row r="1416" spans="1:3" x14ac:dyDescent="0.2">
      <c r="A1416" t="s">
        <v>100</v>
      </c>
      <c r="B1416" t="s">
        <v>50</v>
      </c>
      <c r="C1416" t="s">
        <v>29</v>
      </c>
    </row>
    <row r="1417" spans="1:3" x14ac:dyDescent="0.2">
      <c r="A1417" t="s">
        <v>100</v>
      </c>
      <c r="B1417" t="s">
        <v>56</v>
      </c>
      <c r="C1417" t="s">
        <v>40</v>
      </c>
    </row>
    <row r="1418" spans="1:3" x14ac:dyDescent="0.2">
      <c r="A1418" t="s">
        <v>100</v>
      </c>
      <c r="B1418" t="s">
        <v>57</v>
      </c>
      <c r="C1418" t="s">
        <v>40</v>
      </c>
    </row>
    <row r="1419" spans="1:3" x14ac:dyDescent="0.2">
      <c r="A1419" t="s">
        <v>100</v>
      </c>
      <c r="B1419" t="s">
        <v>91</v>
      </c>
      <c r="C1419" t="s">
        <v>138</v>
      </c>
    </row>
    <row r="1420" spans="1:3" x14ac:dyDescent="0.2">
      <c r="A1420" t="s">
        <v>100</v>
      </c>
      <c r="B1420" t="s">
        <v>92</v>
      </c>
      <c r="C1420" t="s">
        <v>116</v>
      </c>
    </row>
    <row r="1421" spans="1:3" x14ac:dyDescent="0.2">
      <c r="A1421" t="s">
        <v>100</v>
      </c>
      <c r="B1421" t="s">
        <v>136</v>
      </c>
      <c r="C1421" t="s">
        <v>28</v>
      </c>
    </row>
    <row r="1422" spans="1:3" x14ac:dyDescent="0.2">
      <c r="A1422" t="s">
        <v>100</v>
      </c>
      <c r="B1422" t="s">
        <v>16</v>
      </c>
      <c r="C1422" t="s">
        <v>105</v>
      </c>
    </row>
    <row r="1423" spans="1:3" x14ac:dyDescent="0.2">
      <c r="A1423" t="s">
        <v>100</v>
      </c>
      <c r="B1423" t="s">
        <v>89</v>
      </c>
      <c r="C1423" t="s">
        <v>10</v>
      </c>
    </row>
    <row r="1424" spans="1:3" x14ac:dyDescent="0.2">
      <c r="A1424" t="s">
        <v>100</v>
      </c>
      <c r="B1424" t="s">
        <v>33</v>
      </c>
      <c r="C1424" t="s">
        <v>10</v>
      </c>
    </row>
    <row r="1425" spans="1:3" x14ac:dyDescent="0.2">
      <c r="A1425" t="s">
        <v>100</v>
      </c>
      <c r="B1425" t="s">
        <v>34</v>
      </c>
      <c r="C1425" t="s">
        <v>10</v>
      </c>
    </row>
    <row r="1426" spans="1:3" x14ac:dyDescent="0.2">
      <c r="A1426" t="s">
        <v>100</v>
      </c>
      <c r="B1426" t="s">
        <v>95</v>
      </c>
      <c r="C1426" t="s">
        <v>73</v>
      </c>
    </row>
    <row r="1427" spans="1:3" x14ac:dyDescent="0.2">
      <c r="A1427" t="s">
        <v>100</v>
      </c>
      <c r="B1427" t="s">
        <v>110</v>
      </c>
      <c r="C1427" t="s">
        <v>33</v>
      </c>
    </row>
    <row r="1428" spans="1:3" x14ac:dyDescent="0.2">
      <c r="A1428" t="s">
        <v>100</v>
      </c>
      <c r="B1428" t="s">
        <v>62</v>
      </c>
      <c r="C1428" t="s">
        <v>118</v>
      </c>
    </row>
    <row r="1429" spans="1:3" x14ac:dyDescent="0.2">
      <c r="A1429" t="s">
        <v>100</v>
      </c>
      <c r="B1429" t="s">
        <v>63</v>
      </c>
      <c r="C1429" t="s">
        <v>36</v>
      </c>
    </row>
    <row r="1430" spans="1:3" x14ac:dyDescent="0.2">
      <c r="A1430" t="s">
        <v>100</v>
      </c>
      <c r="B1430" t="s">
        <v>22</v>
      </c>
      <c r="C1430" t="s">
        <v>5</v>
      </c>
    </row>
    <row r="1431" spans="1:3" x14ac:dyDescent="0.2">
      <c r="A1431" t="s">
        <v>100</v>
      </c>
      <c r="B1431" t="s">
        <v>2</v>
      </c>
      <c r="C1431" t="s">
        <v>130</v>
      </c>
    </row>
    <row r="1432" spans="1:3" x14ac:dyDescent="0.2">
      <c r="A1432" t="s">
        <v>100</v>
      </c>
      <c r="B1432" t="s">
        <v>32</v>
      </c>
      <c r="C1432" t="s">
        <v>10</v>
      </c>
    </row>
    <row r="1433" spans="1:3" x14ac:dyDescent="0.2">
      <c r="A1433" t="s">
        <v>100</v>
      </c>
      <c r="B1433" t="s">
        <v>18</v>
      </c>
      <c r="C1433" t="s">
        <v>21</v>
      </c>
    </row>
    <row r="1434" spans="1:3" x14ac:dyDescent="0.2">
      <c r="A1434" t="s">
        <v>100</v>
      </c>
      <c r="B1434" t="s">
        <v>76</v>
      </c>
      <c r="C1434" t="s">
        <v>29</v>
      </c>
    </row>
    <row r="1435" spans="1:3" x14ac:dyDescent="0.2">
      <c r="A1435" t="s">
        <v>100</v>
      </c>
      <c r="B1435" t="s">
        <v>77</v>
      </c>
      <c r="C1435" t="s">
        <v>74</v>
      </c>
    </row>
    <row r="1436" spans="1:3" x14ac:dyDescent="0.2">
      <c r="A1436" t="s">
        <v>100</v>
      </c>
      <c r="B1436" t="s">
        <v>79</v>
      </c>
      <c r="C1436" t="s">
        <v>105</v>
      </c>
    </row>
    <row r="1437" spans="1:3" x14ac:dyDescent="0.2">
      <c r="A1437" t="s">
        <v>100</v>
      </c>
      <c r="B1437" t="s">
        <v>48</v>
      </c>
      <c r="C1437" t="s">
        <v>101</v>
      </c>
    </row>
    <row r="1438" spans="1:3" x14ac:dyDescent="0.2">
      <c r="A1438" t="s">
        <v>100</v>
      </c>
      <c r="B1438" t="s">
        <v>111</v>
      </c>
      <c r="C1438" t="s">
        <v>43</v>
      </c>
    </row>
    <row r="1439" spans="1:3" x14ac:dyDescent="0.2">
      <c r="A1439" t="s">
        <v>100</v>
      </c>
      <c r="B1439" t="s">
        <v>112</v>
      </c>
      <c r="C1439" t="s">
        <v>43</v>
      </c>
    </row>
    <row r="1440" spans="1:3" x14ac:dyDescent="0.2">
      <c r="A1440" t="s">
        <v>100</v>
      </c>
      <c r="B1440" t="s">
        <v>51</v>
      </c>
      <c r="C1440" t="s">
        <v>101</v>
      </c>
    </row>
    <row r="1441" spans="1:3" x14ac:dyDescent="0.2">
      <c r="A1441" t="s">
        <v>100</v>
      </c>
      <c r="B1441" t="s">
        <v>8</v>
      </c>
      <c r="C1441" t="s">
        <v>2</v>
      </c>
    </row>
    <row r="1442" spans="1:3" x14ac:dyDescent="0.2">
      <c r="A1442" t="s">
        <v>100</v>
      </c>
      <c r="B1442" t="s">
        <v>35</v>
      </c>
      <c r="C1442" t="s">
        <v>95</v>
      </c>
    </row>
    <row r="1443" spans="1:3" x14ac:dyDescent="0.2">
      <c r="A1443" t="s">
        <v>100</v>
      </c>
      <c r="B1443" t="s">
        <v>52</v>
      </c>
      <c r="C1443" t="s">
        <v>100</v>
      </c>
    </row>
    <row r="1444" spans="1:3" x14ac:dyDescent="0.2">
      <c r="A1444" t="s">
        <v>100</v>
      </c>
      <c r="B1444" t="s">
        <v>122</v>
      </c>
      <c r="C1444" t="s">
        <v>93</v>
      </c>
    </row>
    <row r="1445" spans="1:3" x14ac:dyDescent="0.2">
      <c r="A1445" t="s">
        <v>100</v>
      </c>
      <c r="B1445" t="s">
        <v>123</v>
      </c>
      <c r="C1445" t="s">
        <v>137</v>
      </c>
    </row>
    <row r="1446" spans="1:3" x14ac:dyDescent="0.2">
      <c r="A1446" t="s">
        <v>100</v>
      </c>
      <c r="B1446" t="s">
        <v>21</v>
      </c>
      <c r="C1446" t="s">
        <v>130</v>
      </c>
    </row>
    <row r="1447" spans="1:3" x14ac:dyDescent="0.2">
      <c r="A1447" t="s">
        <v>100</v>
      </c>
      <c r="B1447" t="s">
        <v>128</v>
      </c>
      <c r="C1447" t="s">
        <v>62</v>
      </c>
    </row>
    <row r="1448" spans="1:3" x14ac:dyDescent="0.2">
      <c r="A1448" t="s">
        <v>100</v>
      </c>
      <c r="B1448" t="s">
        <v>43</v>
      </c>
      <c r="C1448" t="s">
        <v>11</v>
      </c>
    </row>
    <row r="1449" spans="1:3" x14ac:dyDescent="0.2">
      <c r="A1449" t="s">
        <v>100</v>
      </c>
      <c r="B1449" t="s">
        <v>102</v>
      </c>
      <c r="C1449" t="s">
        <v>116</v>
      </c>
    </row>
    <row r="1450" spans="1:3" x14ac:dyDescent="0.2">
      <c r="A1450" t="s">
        <v>100</v>
      </c>
      <c r="B1450" t="s">
        <v>103</v>
      </c>
      <c r="C1450" t="s">
        <v>3</v>
      </c>
    </row>
    <row r="1451" spans="1:3" x14ac:dyDescent="0.2">
      <c r="A1451" t="s">
        <v>100</v>
      </c>
      <c r="B1451" t="s">
        <v>106</v>
      </c>
      <c r="C1451" t="s">
        <v>69</v>
      </c>
    </row>
    <row r="1452" spans="1:3" x14ac:dyDescent="0.2">
      <c r="A1452" t="s">
        <v>100</v>
      </c>
      <c r="B1452" t="s">
        <v>105</v>
      </c>
      <c r="C1452" t="s">
        <v>11</v>
      </c>
    </row>
    <row r="1453" spans="1:3" x14ac:dyDescent="0.2">
      <c r="A1453" t="s">
        <v>100</v>
      </c>
      <c r="B1453" t="s">
        <v>74</v>
      </c>
      <c r="C1453" t="s">
        <v>128</v>
      </c>
    </row>
    <row r="1454" spans="1:3" x14ac:dyDescent="0.2">
      <c r="A1454" t="s">
        <v>100</v>
      </c>
      <c r="B1454" t="s">
        <v>26</v>
      </c>
      <c r="C1454" t="s">
        <v>14</v>
      </c>
    </row>
    <row r="1455" spans="1:3" x14ac:dyDescent="0.2">
      <c r="A1455" t="s">
        <v>100</v>
      </c>
      <c r="B1455" t="s">
        <v>81</v>
      </c>
      <c r="C1455" t="s">
        <v>29</v>
      </c>
    </row>
    <row r="1456" spans="1:3" x14ac:dyDescent="0.2">
      <c r="A1456" t="s">
        <v>100</v>
      </c>
      <c r="B1456" t="s">
        <v>29</v>
      </c>
      <c r="C1456" t="s">
        <v>128</v>
      </c>
    </row>
    <row r="1457" spans="1:3" x14ac:dyDescent="0.2">
      <c r="A1457" t="s">
        <v>100</v>
      </c>
      <c r="B1457" t="s">
        <v>30</v>
      </c>
      <c r="C1457" t="s">
        <v>130</v>
      </c>
    </row>
    <row r="1458" spans="1:3" x14ac:dyDescent="0.2">
      <c r="A1458" t="s">
        <v>100</v>
      </c>
      <c r="B1458" t="s">
        <v>118</v>
      </c>
      <c r="C1458" t="s">
        <v>36</v>
      </c>
    </row>
    <row r="1459" spans="1:3" x14ac:dyDescent="0.2">
      <c r="A1459" t="s">
        <v>100</v>
      </c>
      <c r="B1459" t="s">
        <v>119</v>
      </c>
      <c r="C1459" t="s">
        <v>36</v>
      </c>
    </row>
    <row r="1460" spans="1:3" x14ac:dyDescent="0.2">
      <c r="A1460" t="s">
        <v>100</v>
      </c>
      <c r="B1460" t="s">
        <v>86</v>
      </c>
      <c r="C1460" t="s">
        <v>74</v>
      </c>
    </row>
    <row r="1461" spans="1:3" x14ac:dyDescent="0.2">
      <c r="A1461" t="s">
        <v>100</v>
      </c>
      <c r="B1461" t="s">
        <v>28</v>
      </c>
      <c r="C1461" t="s">
        <v>128</v>
      </c>
    </row>
    <row r="1462" spans="1:3" x14ac:dyDescent="0.2">
      <c r="A1462" t="s">
        <v>100</v>
      </c>
      <c r="B1462" t="s">
        <v>127</v>
      </c>
      <c r="C1462" t="s">
        <v>11</v>
      </c>
    </row>
    <row r="1463" spans="1:3" x14ac:dyDescent="0.2">
      <c r="A1463" t="s">
        <v>100</v>
      </c>
      <c r="B1463" t="s">
        <v>80</v>
      </c>
      <c r="C1463" t="s">
        <v>105</v>
      </c>
    </row>
    <row r="1464" spans="1:3" x14ac:dyDescent="0.2">
      <c r="A1464" t="s">
        <v>100</v>
      </c>
      <c r="B1464" t="s">
        <v>41</v>
      </c>
      <c r="C1464" t="s">
        <v>79</v>
      </c>
    </row>
    <row r="1465" spans="1:3" x14ac:dyDescent="0.2">
      <c r="A1465" t="s">
        <v>100</v>
      </c>
      <c r="B1465" t="s">
        <v>130</v>
      </c>
      <c r="C1465" t="s">
        <v>62</v>
      </c>
    </row>
    <row r="1466" spans="1:3" x14ac:dyDescent="0.2">
      <c r="A1466" t="s">
        <v>100</v>
      </c>
      <c r="B1466" t="s">
        <v>131</v>
      </c>
      <c r="C1466" t="s">
        <v>1</v>
      </c>
    </row>
    <row r="1467" spans="1:3" x14ac:dyDescent="0.2">
      <c r="A1467" t="s">
        <v>100</v>
      </c>
      <c r="B1467" t="s">
        <v>11</v>
      </c>
      <c r="C1467" t="s">
        <v>1</v>
      </c>
    </row>
    <row r="1468" spans="1:3" x14ac:dyDescent="0.2">
      <c r="A1468" t="s">
        <v>100</v>
      </c>
      <c r="B1468" t="s">
        <v>6</v>
      </c>
      <c r="C1468" t="s">
        <v>102</v>
      </c>
    </row>
    <row r="1469" spans="1:3" x14ac:dyDescent="0.2">
      <c r="A1469" t="s">
        <v>100</v>
      </c>
      <c r="B1469" t="s">
        <v>3</v>
      </c>
      <c r="C1469" t="s">
        <v>116</v>
      </c>
    </row>
    <row r="1470" spans="1:3" x14ac:dyDescent="0.2">
      <c r="A1470" t="s">
        <v>100</v>
      </c>
      <c r="B1470" t="s">
        <v>69</v>
      </c>
      <c r="C1470" t="s">
        <v>62</v>
      </c>
    </row>
    <row r="1471" spans="1:3" x14ac:dyDescent="0.2">
      <c r="A1471" t="s">
        <v>100</v>
      </c>
      <c r="B1471" t="s">
        <v>135</v>
      </c>
      <c r="C1471" t="s">
        <v>28</v>
      </c>
    </row>
    <row r="1472" spans="1:3" x14ac:dyDescent="0.2">
      <c r="A1472" t="s">
        <v>100</v>
      </c>
      <c r="B1472" t="s">
        <v>132</v>
      </c>
      <c r="C1472" t="s">
        <v>127</v>
      </c>
    </row>
    <row r="1473" spans="1:3" x14ac:dyDescent="0.2">
      <c r="A1473" t="s">
        <v>100</v>
      </c>
      <c r="B1473" t="s">
        <v>129</v>
      </c>
      <c r="C1473" t="s">
        <v>2</v>
      </c>
    </row>
    <row r="1474" spans="1:3" x14ac:dyDescent="0.2">
      <c r="A1474" t="s">
        <v>100</v>
      </c>
      <c r="B1474" t="s">
        <v>116</v>
      </c>
      <c r="C1474" t="s">
        <v>138</v>
      </c>
    </row>
    <row r="1475" spans="1:3" x14ac:dyDescent="0.2">
      <c r="A1475" t="s">
        <v>100</v>
      </c>
      <c r="B1475" t="s">
        <v>36</v>
      </c>
      <c r="C1475" t="s">
        <v>36</v>
      </c>
    </row>
    <row r="1476" spans="1:3" x14ac:dyDescent="0.2">
      <c r="A1476" t="s">
        <v>100</v>
      </c>
      <c r="B1476" t="s">
        <v>37</v>
      </c>
      <c r="C1476" t="s">
        <v>100</v>
      </c>
    </row>
    <row r="1477" spans="1:3" x14ac:dyDescent="0.2">
      <c r="A1477" t="s">
        <v>100</v>
      </c>
      <c r="B1477" t="s">
        <v>70</v>
      </c>
      <c r="C1477" t="s">
        <v>89</v>
      </c>
    </row>
    <row r="1478" spans="1:3" x14ac:dyDescent="0.2">
      <c r="A1478" t="s">
        <v>100</v>
      </c>
      <c r="B1478" t="s">
        <v>71</v>
      </c>
      <c r="C1478" t="s">
        <v>32</v>
      </c>
    </row>
    <row r="1479" spans="1:3" x14ac:dyDescent="0.2">
      <c r="A1479" t="s">
        <v>100</v>
      </c>
      <c r="B1479" t="s">
        <v>5</v>
      </c>
      <c r="C1479" t="s">
        <v>52</v>
      </c>
    </row>
    <row r="1480" spans="1:3" x14ac:dyDescent="0.2">
      <c r="A1480" t="s">
        <v>100</v>
      </c>
      <c r="B1480" t="s">
        <v>24</v>
      </c>
      <c r="C1480" t="s">
        <v>109</v>
      </c>
    </row>
    <row r="1481" spans="1:3" x14ac:dyDescent="0.2">
      <c r="A1481" t="s">
        <v>100</v>
      </c>
      <c r="B1481" t="s">
        <v>10</v>
      </c>
      <c r="C1481" t="s">
        <v>62</v>
      </c>
    </row>
    <row r="1482" spans="1:3" x14ac:dyDescent="0.2">
      <c r="A1482" t="s">
        <v>100</v>
      </c>
      <c r="B1482" t="s">
        <v>12</v>
      </c>
      <c r="C1482" t="s">
        <v>62</v>
      </c>
    </row>
    <row r="1483" spans="1:3" x14ac:dyDescent="0.2">
      <c r="A1483" t="s">
        <v>100</v>
      </c>
      <c r="B1483" t="s">
        <v>107</v>
      </c>
      <c r="C1483" t="s">
        <v>123</v>
      </c>
    </row>
    <row r="1484" spans="1:3" x14ac:dyDescent="0.2">
      <c r="A1484" t="s">
        <v>100</v>
      </c>
      <c r="B1484" t="s">
        <v>108</v>
      </c>
      <c r="C1484" t="s">
        <v>123</v>
      </c>
    </row>
    <row r="1485" spans="1:3" x14ac:dyDescent="0.2">
      <c r="A1485" t="s">
        <v>100</v>
      </c>
      <c r="B1485" t="s">
        <v>14</v>
      </c>
      <c r="C1485" t="s">
        <v>128</v>
      </c>
    </row>
    <row r="1486" spans="1:3" x14ac:dyDescent="0.2">
      <c r="A1486" t="s">
        <v>100</v>
      </c>
      <c r="B1486" t="s">
        <v>15</v>
      </c>
      <c r="C1486" t="s">
        <v>128</v>
      </c>
    </row>
    <row r="1487" spans="1:3" x14ac:dyDescent="0.2">
      <c r="A1487" t="s">
        <v>100</v>
      </c>
      <c r="B1487" t="s">
        <v>101</v>
      </c>
      <c r="C1487" t="s">
        <v>130</v>
      </c>
    </row>
    <row r="1488" spans="1:3" x14ac:dyDescent="0.2">
      <c r="A1488" t="s">
        <v>100</v>
      </c>
      <c r="B1488" t="s">
        <v>109</v>
      </c>
      <c r="C1488" t="s">
        <v>95</v>
      </c>
    </row>
    <row r="1489" spans="1:3" x14ac:dyDescent="0.2">
      <c r="A1489" t="s">
        <v>100</v>
      </c>
      <c r="B1489" t="s">
        <v>61</v>
      </c>
      <c r="C1489" t="s">
        <v>3</v>
      </c>
    </row>
    <row r="1490" spans="1:3" x14ac:dyDescent="0.2">
      <c r="A1490" t="s">
        <v>100</v>
      </c>
      <c r="B1490" t="s">
        <v>73</v>
      </c>
      <c r="C1490" t="s">
        <v>5</v>
      </c>
    </row>
    <row r="1491" spans="1:3" x14ac:dyDescent="0.2">
      <c r="A1491" t="s">
        <v>100</v>
      </c>
      <c r="B1491" t="s">
        <v>60</v>
      </c>
      <c r="C1491" t="s">
        <v>138</v>
      </c>
    </row>
    <row r="1492" spans="1:3" x14ac:dyDescent="0.2">
      <c r="A1492" t="s">
        <v>100</v>
      </c>
      <c r="B1492" t="s">
        <v>84</v>
      </c>
      <c r="C1492" t="s">
        <v>123</v>
      </c>
    </row>
    <row r="1493" spans="1:3" x14ac:dyDescent="0.2">
      <c r="A1493" t="s">
        <v>100</v>
      </c>
      <c r="B1493" t="s">
        <v>85</v>
      </c>
      <c r="C1493" t="s">
        <v>123</v>
      </c>
    </row>
    <row r="1494" spans="1:3" x14ac:dyDescent="0.2">
      <c r="A1494" t="s">
        <v>100</v>
      </c>
      <c r="B1494" t="s">
        <v>137</v>
      </c>
      <c r="C1494" t="s">
        <v>22</v>
      </c>
    </row>
    <row r="1495" spans="1:3" x14ac:dyDescent="0.2">
      <c r="A1495" t="s">
        <v>100</v>
      </c>
      <c r="B1495" t="s">
        <v>138</v>
      </c>
      <c r="C1495" t="s">
        <v>5</v>
      </c>
    </row>
    <row r="1496" spans="1:3" x14ac:dyDescent="0.2">
      <c r="A1496" t="s">
        <v>100</v>
      </c>
      <c r="B1496" t="s">
        <v>134</v>
      </c>
      <c r="C1496" t="s">
        <v>91</v>
      </c>
    </row>
    <row r="1497" spans="1:3" x14ac:dyDescent="0.2">
      <c r="A1497" t="s">
        <v>100</v>
      </c>
      <c r="B1497" t="s">
        <v>40</v>
      </c>
      <c r="C1497" t="s">
        <v>127</v>
      </c>
    </row>
    <row r="1498" spans="1:3" x14ac:dyDescent="0.2">
      <c r="A1498" t="s">
        <v>100</v>
      </c>
      <c r="B1498" t="s">
        <v>39</v>
      </c>
      <c r="C1498" t="s">
        <v>43</v>
      </c>
    </row>
    <row r="1499" spans="1:3" x14ac:dyDescent="0.2">
      <c r="A1499" t="s">
        <v>100</v>
      </c>
      <c r="B1499" t="s">
        <v>104</v>
      </c>
      <c r="C1499" t="s">
        <v>91</v>
      </c>
    </row>
    <row r="1500" spans="1:3" x14ac:dyDescent="0.2">
      <c r="A1500" t="s">
        <v>100</v>
      </c>
      <c r="B1500" t="s">
        <v>9</v>
      </c>
      <c r="C1500" t="s">
        <v>90</v>
      </c>
    </row>
    <row r="1501" spans="1:3" x14ac:dyDescent="0.2">
      <c r="A1501" t="s">
        <v>100</v>
      </c>
      <c r="B1501" t="s">
        <v>58</v>
      </c>
      <c r="C1501" t="s">
        <v>102</v>
      </c>
    </row>
    <row r="1502" spans="1:3" x14ac:dyDescent="0.2">
      <c r="A1502" t="s">
        <v>100</v>
      </c>
      <c r="B1502" t="s">
        <v>4</v>
      </c>
      <c r="C1502" t="s">
        <v>35</v>
      </c>
    </row>
    <row r="1503" spans="1:3" x14ac:dyDescent="0.2">
      <c r="A1503" t="s">
        <v>100</v>
      </c>
      <c r="B1503" t="s">
        <v>90</v>
      </c>
      <c r="C1503" t="s">
        <v>3</v>
      </c>
    </row>
    <row r="1504" spans="1:3" x14ac:dyDescent="0.2">
      <c r="A1504" t="s">
        <v>100</v>
      </c>
      <c r="B1504" t="s">
        <v>1</v>
      </c>
      <c r="C1504" t="s">
        <v>36</v>
      </c>
    </row>
    <row r="1505" spans="1:3" x14ac:dyDescent="0.2">
      <c r="A1505" t="s">
        <v>100</v>
      </c>
      <c r="B1505" t="s">
        <v>67</v>
      </c>
      <c r="C1505" t="s">
        <v>95</v>
      </c>
    </row>
    <row r="1506" spans="1:3" x14ac:dyDescent="0.2">
      <c r="A1506" t="s">
        <v>100</v>
      </c>
      <c r="B1506" t="s">
        <v>68</v>
      </c>
      <c r="C1506" t="s">
        <v>95</v>
      </c>
    </row>
    <row r="1507" spans="1:3" x14ac:dyDescent="0.2">
      <c r="A1507" t="s">
        <v>100</v>
      </c>
      <c r="B1507" t="s">
        <v>120</v>
      </c>
      <c r="C1507" t="s">
        <v>107</v>
      </c>
    </row>
    <row r="1508" spans="1:3" x14ac:dyDescent="0.2">
      <c r="A1508" t="s">
        <v>100</v>
      </c>
      <c r="B1508" t="s">
        <v>121</v>
      </c>
      <c r="C1508" t="s">
        <v>107</v>
      </c>
    </row>
    <row r="1509" spans="1:3" x14ac:dyDescent="0.2">
      <c r="A1509" t="s">
        <v>100</v>
      </c>
      <c r="B1509" t="s">
        <v>53</v>
      </c>
      <c r="C1509" t="s">
        <v>102</v>
      </c>
    </row>
    <row r="1510" spans="1:3" x14ac:dyDescent="0.2">
      <c r="A1510" t="s">
        <v>100</v>
      </c>
      <c r="B1510" t="s">
        <v>82</v>
      </c>
      <c r="C1510" t="s">
        <v>3</v>
      </c>
    </row>
    <row r="1511" spans="1:3" x14ac:dyDescent="0.2">
      <c r="A1511" t="s">
        <v>100</v>
      </c>
      <c r="B1511" t="s">
        <v>83</v>
      </c>
      <c r="C1511" t="s">
        <v>102</v>
      </c>
    </row>
    <row r="1512" spans="1:3" x14ac:dyDescent="0.2">
      <c r="A1512" t="s">
        <v>100</v>
      </c>
      <c r="B1512" t="s">
        <v>38</v>
      </c>
      <c r="C1512" t="s">
        <v>116</v>
      </c>
    </row>
    <row r="1513" spans="1:3" x14ac:dyDescent="0.2">
      <c r="A1513" t="s">
        <v>100</v>
      </c>
      <c r="B1513" t="s">
        <v>97</v>
      </c>
      <c r="C1513" t="s">
        <v>35</v>
      </c>
    </row>
    <row r="1514" spans="1:3" x14ac:dyDescent="0.2">
      <c r="A1514" t="s">
        <v>100</v>
      </c>
      <c r="B1514" t="s">
        <v>115</v>
      </c>
      <c r="C1514" t="s">
        <v>107</v>
      </c>
    </row>
    <row r="1515" spans="1:3" x14ac:dyDescent="0.2">
      <c r="A1515" t="s">
        <v>100</v>
      </c>
      <c r="B1515" t="s">
        <v>98</v>
      </c>
      <c r="C1515" t="s">
        <v>84</v>
      </c>
    </row>
    <row r="1516" spans="1:3" x14ac:dyDescent="0.2">
      <c r="A1516" t="s">
        <v>100</v>
      </c>
      <c r="B1516" t="s">
        <v>94</v>
      </c>
      <c r="C1516" t="s">
        <v>84</v>
      </c>
    </row>
    <row r="1517" spans="1:3" x14ac:dyDescent="0.2">
      <c r="A1517" t="s">
        <v>100</v>
      </c>
      <c r="B1517" t="s">
        <v>7</v>
      </c>
      <c r="C1517" t="s">
        <v>109</v>
      </c>
    </row>
    <row r="1518" spans="1:3" x14ac:dyDescent="0.2">
      <c r="A1518" t="s">
        <v>100</v>
      </c>
      <c r="B1518" t="s">
        <v>45</v>
      </c>
      <c r="C1518" t="s">
        <v>67</v>
      </c>
    </row>
    <row r="1519" spans="1:3" x14ac:dyDescent="0.2">
      <c r="A1519" t="s">
        <v>100</v>
      </c>
      <c r="B1519" t="s">
        <v>64</v>
      </c>
      <c r="C1519" t="s">
        <v>67</v>
      </c>
    </row>
    <row r="1520" spans="1:3" x14ac:dyDescent="0.2">
      <c r="A1520" t="s">
        <v>65</v>
      </c>
      <c r="B1520" t="s">
        <v>75</v>
      </c>
      <c r="C1520" t="s">
        <v>56</v>
      </c>
    </row>
    <row r="1521" spans="1:3" x14ac:dyDescent="0.2">
      <c r="A1521" t="s">
        <v>65</v>
      </c>
      <c r="B1521" t="s">
        <v>17</v>
      </c>
      <c r="C1521" t="s">
        <v>56</v>
      </c>
    </row>
    <row r="1522" spans="1:3" x14ac:dyDescent="0.2">
      <c r="A1522" t="s">
        <v>65</v>
      </c>
      <c r="B1522" t="s">
        <v>20</v>
      </c>
      <c r="C1522" t="s">
        <v>78</v>
      </c>
    </row>
    <row r="1523" spans="1:3" x14ac:dyDescent="0.2">
      <c r="A1523" t="s">
        <v>65</v>
      </c>
      <c r="B1523" t="s">
        <v>78</v>
      </c>
      <c r="C1523" t="s">
        <v>44</v>
      </c>
    </row>
    <row r="1524" spans="1:3" x14ac:dyDescent="0.2">
      <c r="A1524" t="s">
        <v>65</v>
      </c>
      <c r="B1524" t="s">
        <v>44</v>
      </c>
      <c r="C1524" t="s">
        <v>27</v>
      </c>
    </row>
    <row r="1525" spans="1:3" x14ac:dyDescent="0.2">
      <c r="A1525" t="s">
        <v>65</v>
      </c>
      <c r="B1525" t="s">
        <v>46</v>
      </c>
      <c r="C1525" t="s">
        <v>99</v>
      </c>
    </row>
    <row r="1526" spans="1:3" x14ac:dyDescent="0.2">
      <c r="A1526" t="s">
        <v>65</v>
      </c>
      <c r="B1526" t="s">
        <v>117</v>
      </c>
      <c r="C1526" t="s">
        <v>59</v>
      </c>
    </row>
    <row r="1527" spans="1:3" x14ac:dyDescent="0.2">
      <c r="A1527" t="s">
        <v>65</v>
      </c>
      <c r="B1527" t="s">
        <v>124</v>
      </c>
      <c r="C1527" t="s">
        <v>110</v>
      </c>
    </row>
    <row r="1528" spans="1:3" x14ac:dyDescent="0.2">
      <c r="A1528" t="s">
        <v>65</v>
      </c>
      <c r="B1528" t="s">
        <v>113</v>
      </c>
      <c r="C1528" t="s">
        <v>70</v>
      </c>
    </row>
    <row r="1529" spans="1:3" x14ac:dyDescent="0.2">
      <c r="A1529" t="s">
        <v>65</v>
      </c>
      <c r="B1529" t="s">
        <v>99</v>
      </c>
      <c r="C1529" t="s">
        <v>66</v>
      </c>
    </row>
    <row r="1530" spans="1:3" x14ac:dyDescent="0.2">
      <c r="A1530" t="s">
        <v>65</v>
      </c>
      <c r="B1530" t="s">
        <v>100</v>
      </c>
      <c r="C1530" t="s">
        <v>79</v>
      </c>
    </row>
    <row r="1531" spans="1:3" x14ac:dyDescent="0.2">
      <c r="A1531" t="s">
        <v>65</v>
      </c>
      <c r="B1531" t="s">
        <v>65</v>
      </c>
      <c r="C1531" t="s">
        <v>65</v>
      </c>
    </row>
    <row r="1532" spans="1:3" x14ac:dyDescent="0.2">
      <c r="A1532" t="s">
        <v>65</v>
      </c>
      <c r="B1532" t="s">
        <v>66</v>
      </c>
      <c r="C1532" t="s">
        <v>65</v>
      </c>
    </row>
    <row r="1533" spans="1:3" x14ac:dyDescent="0.2">
      <c r="A1533" t="s">
        <v>65</v>
      </c>
      <c r="B1533" t="s">
        <v>54</v>
      </c>
      <c r="C1533" t="s">
        <v>122</v>
      </c>
    </row>
    <row r="1534" spans="1:3" x14ac:dyDescent="0.2">
      <c r="A1534" t="s">
        <v>65</v>
      </c>
      <c r="B1534" t="s">
        <v>55</v>
      </c>
      <c r="C1534" t="s">
        <v>122</v>
      </c>
    </row>
    <row r="1535" spans="1:3" x14ac:dyDescent="0.2">
      <c r="A1535" t="s">
        <v>65</v>
      </c>
      <c r="B1535" t="s">
        <v>133</v>
      </c>
      <c r="C1535" t="s">
        <v>117</v>
      </c>
    </row>
    <row r="1536" spans="1:3" x14ac:dyDescent="0.2">
      <c r="A1536" t="s">
        <v>65</v>
      </c>
      <c r="B1536" t="s">
        <v>59</v>
      </c>
      <c r="C1536" t="s">
        <v>27</v>
      </c>
    </row>
    <row r="1537" spans="1:3" x14ac:dyDescent="0.2">
      <c r="A1537" t="s">
        <v>65</v>
      </c>
      <c r="B1537" t="s">
        <v>125</v>
      </c>
      <c r="C1537" t="s">
        <v>78</v>
      </c>
    </row>
    <row r="1538" spans="1:3" x14ac:dyDescent="0.2">
      <c r="A1538" t="s">
        <v>65</v>
      </c>
      <c r="B1538" t="s">
        <v>27</v>
      </c>
      <c r="C1538" t="s">
        <v>65</v>
      </c>
    </row>
    <row r="1539" spans="1:3" x14ac:dyDescent="0.2">
      <c r="A1539" t="s">
        <v>65</v>
      </c>
      <c r="B1539" t="s">
        <v>23</v>
      </c>
      <c r="C1539" t="s">
        <v>117</v>
      </c>
    </row>
    <row r="1540" spans="1:3" x14ac:dyDescent="0.2">
      <c r="A1540" t="s">
        <v>65</v>
      </c>
      <c r="B1540" t="s">
        <v>25</v>
      </c>
      <c r="C1540" t="s">
        <v>122</v>
      </c>
    </row>
    <row r="1541" spans="1:3" x14ac:dyDescent="0.2">
      <c r="A1541" t="s">
        <v>65</v>
      </c>
      <c r="B1541" t="s">
        <v>114</v>
      </c>
      <c r="C1541" t="s">
        <v>124</v>
      </c>
    </row>
    <row r="1542" spans="1:3" x14ac:dyDescent="0.2">
      <c r="A1542" t="s">
        <v>65</v>
      </c>
      <c r="B1542" t="s">
        <v>96</v>
      </c>
      <c r="C1542" t="s">
        <v>71</v>
      </c>
    </row>
    <row r="1543" spans="1:3" x14ac:dyDescent="0.2">
      <c r="A1543" t="s">
        <v>65</v>
      </c>
      <c r="B1543" t="s">
        <v>47</v>
      </c>
      <c r="C1543" t="s">
        <v>72</v>
      </c>
    </row>
    <row r="1544" spans="1:3" x14ac:dyDescent="0.2">
      <c r="A1544" t="s">
        <v>65</v>
      </c>
      <c r="B1544" t="s">
        <v>72</v>
      </c>
      <c r="C1544" t="s">
        <v>46</v>
      </c>
    </row>
    <row r="1545" spans="1:3" x14ac:dyDescent="0.2">
      <c r="A1545" t="s">
        <v>65</v>
      </c>
      <c r="B1545" t="s">
        <v>87</v>
      </c>
      <c r="C1545" t="s">
        <v>78</v>
      </c>
    </row>
    <row r="1546" spans="1:3" x14ac:dyDescent="0.2">
      <c r="A1546" t="s">
        <v>65</v>
      </c>
      <c r="B1546" t="s">
        <v>88</v>
      </c>
      <c r="C1546" t="s">
        <v>41</v>
      </c>
    </row>
    <row r="1547" spans="1:3" x14ac:dyDescent="0.2">
      <c r="A1547" t="s">
        <v>65</v>
      </c>
      <c r="B1547" t="s">
        <v>19</v>
      </c>
      <c r="C1547" t="s">
        <v>76</v>
      </c>
    </row>
    <row r="1548" spans="1:3" x14ac:dyDescent="0.2">
      <c r="A1548" t="s">
        <v>65</v>
      </c>
      <c r="B1548" t="s">
        <v>31</v>
      </c>
      <c r="C1548" t="s">
        <v>26</v>
      </c>
    </row>
    <row r="1549" spans="1:3" x14ac:dyDescent="0.2">
      <c r="A1549" t="s">
        <v>65</v>
      </c>
      <c r="B1549" t="s">
        <v>126</v>
      </c>
      <c r="C1549" t="s">
        <v>99</v>
      </c>
    </row>
    <row r="1550" spans="1:3" x14ac:dyDescent="0.2">
      <c r="A1550" t="s">
        <v>65</v>
      </c>
      <c r="B1550" t="s">
        <v>42</v>
      </c>
      <c r="C1550" t="s">
        <v>13</v>
      </c>
    </row>
    <row r="1551" spans="1:3" x14ac:dyDescent="0.2">
      <c r="A1551" t="s">
        <v>65</v>
      </c>
      <c r="B1551" t="s">
        <v>93</v>
      </c>
      <c r="C1551" t="s">
        <v>114</v>
      </c>
    </row>
    <row r="1552" spans="1:3" x14ac:dyDescent="0.2">
      <c r="A1552" t="s">
        <v>65</v>
      </c>
      <c r="B1552" t="s">
        <v>13</v>
      </c>
      <c r="C1552" t="s">
        <v>126</v>
      </c>
    </row>
    <row r="1553" spans="1:3" x14ac:dyDescent="0.2">
      <c r="A1553" t="s">
        <v>65</v>
      </c>
      <c r="B1553" t="s">
        <v>49</v>
      </c>
      <c r="C1553" t="s">
        <v>25</v>
      </c>
    </row>
    <row r="1554" spans="1:3" x14ac:dyDescent="0.2">
      <c r="A1554" t="s">
        <v>65</v>
      </c>
      <c r="B1554" t="s">
        <v>50</v>
      </c>
      <c r="C1554" t="s">
        <v>25</v>
      </c>
    </row>
    <row r="1555" spans="1:3" x14ac:dyDescent="0.2">
      <c r="A1555" t="s">
        <v>65</v>
      </c>
      <c r="B1555" t="s">
        <v>56</v>
      </c>
      <c r="C1555" t="s">
        <v>44</v>
      </c>
    </row>
    <row r="1556" spans="1:3" x14ac:dyDescent="0.2">
      <c r="A1556" t="s">
        <v>65</v>
      </c>
      <c r="B1556" t="s">
        <v>57</v>
      </c>
      <c r="C1556" t="s">
        <v>44</v>
      </c>
    </row>
    <row r="1557" spans="1:3" x14ac:dyDescent="0.2">
      <c r="A1557" t="s">
        <v>65</v>
      </c>
      <c r="B1557" t="s">
        <v>91</v>
      </c>
      <c r="C1557" t="s">
        <v>32</v>
      </c>
    </row>
    <row r="1558" spans="1:3" x14ac:dyDescent="0.2">
      <c r="A1558" t="s">
        <v>65</v>
      </c>
      <c r="B1558" t="s">
        <v>92</v>
      </c>
      <c r="C1558" t="s">
        <v>106</v>
      </c>
    </row>
    <row r="1559" spans="1:3" x14ac:dyDescent="0.2">
      <c r="A1559" t="s">
        <v>65</v>
      </c>
      <c r="B1559" t="s">
        <v>136</v>
      </c>
      <c r="C1559" t="s">
        <v>42</v>
      </c>
    </row>
    <row r="1560" spans="1:3" x14ac:dyDescent="0.2">
      <c r="A1560" t="s">
        <v>65</v>
      </c>
      <c r="B1560" t="s">
        <v>16</v>
      </c>
      <c r="C1560" t="s">
        <v>86</v>
      </c>
    </row>
    <row r="1561" spans="1:3" x14ac:dyDescent="0.2">
      <c r="A1561" t="s">
        <v>65</v>
      </c>
      <c r="B1561" t="s">
        <v>89</v>
      </c>
      <c r="C1561" t="s">
        <v>114</v>
      </c>
    </row>
    <row r="1562" spans="1:3" x14ac:dyDescent="0.2">
      <c r="A1562" t="s">
        <v>65</v>
      </c>
      <c r="B1562" t="s">
        <v>33</v>
      </c>
      <c r="C1562" t="s">
        <v>86</v>
      </c>
    </row>
    <row r="1563" spans="1:3" x14ac:dyDescent="0.2">
      <c r="A1563" t="s">
        <v>65</v>
      </c>
      <c r="B1563" t="s">
        <v>34</v>
      </c>
      <c r="C1563" t="s">
        <v>114</v>
      </c>
    </row>
    <row r="1564" spans="1:3" x14ac:dyDescent="0.2">
      <c r="A1564" t="s">
        <v>65</v>
      </c>
      <c r="B1564" t="s">
        <v>95</v>
      </c>
      <c r="C1564" t="s">
        <v>32</v>
      </c>
    </row>
    <row r="1565" spans="1:3" x14ac:dyDescent="0.2">
      <c r="A1565" t="s">
        <v>65</v>
      </c>
      <c r="B1565" t="s">
        <v>110</v>
      </c>
      <c r="C1565" t="s">
        <v>126</v>
      </c>
    </row>
    <row r="1566" spans="1:3" x14ac:dyDescent="0.2">
      <c r="A1566" t="s">
        <v>65</v>
      </c>
      <c r="B1566" t="s">
        <v>62</v>
      </c>
      <c r="C1566" t="s">
        <v>40</v>
      </c>
    </row>
    <row r="1567" spans="1:3" x14ac:dyDescent="0.2">
      <c r="A1567" t="s">
        <v>65</v>
      </c>
      <c r="B1567" t="s">
        <v>63</v>
      </c>
      <c r="C1567" t="s">
        <v>40</v>
      </c>
    </row>
    <row r="1568" spans="1:3" x14ac:dyDescent="0.2">
      <c r="A1568" t="s">
        <v>65</v>
      </c>
      <c r="B1568" t="s">
        <v>22</v>
      </c>
      <c r="C1568" t="s">
        <v>16</v>
      </c>
    </row>
    <row r="1569" spans="1:3" x14ac:dyDescent="0.2">
      <c r="A1569" t="s">
        <v>65</v>
      </c>
      <c r="B1569" t="s">
        <v>2</v>
      </c>
      <c r="C1569" t="s">
        <v>18</v>
      </c>
    </row>
    <row r="1570" spans="1:3" x14ac:dyDescent="0.2">
      <c r="A1570" t="s">
        <v>65</v>
      </c>
      <c r="B1570" t="s">
        <v>32</v>
      </c>
      <c r="C1570" t="s">
        <v>114</v>
      </c>
    </row>
    <row r="1571" spans="1:3" x14ac:dyDescent="0.2">
      <c r="A1571" t="s">
        <v>65</v>
      </c>
      <c r="B1571" t="s">
        <v>18</v>
      </c>
      <c r="C1571" t="s">
        <v>47</v>
      </c>
    </row>
    <row r="1572" spans="1:3" x14ac:dyDescent="0.2">
      <c r="A1572" t="s">
        <v>65</v>
      </c>
      <c r="B1572" t="s">
        <v>76</v>
      </c>
      <c r="C1572" t="s">
        <v>124</v>
      </c>
    </row>
    <row r="1573" spans="1:3" x14ac:dyDescent="0.2">
      <c r="A1573" t="s">
        <v>65</v>
      </c>
      <c r="B1573" t="s">
        <v>77</v>
      </c>
      <c r="C1573" t="s">
        <v>70</v>
      </c>
    </row>
    <row r="1574" spans="1:3" x14ac:dyDescent="0.2">
      <c r="A1574" t="s">
        <v>65</v>
      </c>
      <c r="B1574" t="s">
        <v>79</v>
      </c>
      <c r="C1574" t="s">
        <v>135</v>
      </c>
    </row>
    <row r="1575" spans="1:3" x14ac:dyDescent="0.2">
      <c r="A1575" t="s">
        <v>65</v>
      </c>
      <c r="B1575" t="s">
        <v>48</v>
      </c>
      <c r="C1575" t="s">
        <v>26</v>
      </c>
    </row>
    <row r="1576" spans="1:3" x14ac:dyDescent="0.2">
      <c r="A1576" t="s">
        <v>65</v>
      </c>
      <c r="B1576" t="s">
        <v>111</v>
      </c>
      <c r="C1576" t="s">
        <v>136</v>
      </c>
    </row>
    <row r="1577" spans="1:3" x14ac:dyDescent="0.2">
      <c r="A1577" t="s">
        <v>65</v>
      </c>
      <c r="B1577" t="s">
        <v>112</v>
      </c>
      <c r="C1577" t="s">
        <v>136</v>
      </c>
    </row>
    <row r="1578" spans="1:3" x14ac:dyDescent="0.2">
      <c r="A1578" t="s">
        <v>65</v>
      </c>
      <c r="B1578" t="s">
        <v>51</v>
      </c>
      <c r="C1578" t="s">
        <v>26</v>
      </c>
    </row>
    <row r="1579" spans="1:3" x14ac:dyDescent="0.2">
      <c r="A1579" t="s">
        <v>65</v>
      </c>
      <c r="B1579" t="s">
        <v>8</v>
      </c>
      <c r="C1579" t="s">
        <v>47</v>
      </c>
    </row>
    <row r="1580" spans="1:3" x14ac:dyDescent="0.2">
      <c r="A1580" t="s">
        <v>65</v>
      </c>
      <c r="B1580" t="s">
        <v>35</v>
      </c>
      <c r="C1580" t="s">
        <v>28</v>
      </c>
    </row>
    <row r="1581" spans="1:3" x14ac:dyDescent="0.2">
      <c r="A1581" t="s">
        <v>65</v>
      </c>
      <c r="B1581" t="s">
        <v>52</v>
      </c>
      <c r="C1581" t="s">
        <v>80</v>
      </c>
    </row>
    <row r="1582" spans="1:3" x14ac:dyDescent="0.2">
      <c r="A1582" t="s">
        <v>65</v>
      </c>
      <c r="B1582" t="s">
        <v>122</v>
      </c>
      <c r="C1582" t="s">
        <v>126</v>
      </c>
    </row>
    <row r="1583" spans="1:3" x14ac:dyDescent="0.2">
      <c r="A1583" t="s">
        <v>65</v>
      </c>
      <c r="B1583" t="s">
        <v>123</v>
      </c>
      <c r="C1583" t="s">
        <v>89</v>
      </c>
    </row>
    <row r="1584" spans="1:3" x14ac:dyDescent="0.2">
      <c r="A1584" t="s">
        <v>65</v>
      </c>
      <c r="B1584" t="s">
        <v>21</v>
      </c>
      <c r="C1584" t="s">
        <v>49</v>
      </c>
    </row>
    <row r="1585" spans="1:3" x14ac:dyDescent="0.2">
      <c r="A1585" t="s">
        <v>65</v>
      </c>
      <c r="B1585" t="s">
        <v>128</v>
      </c>
      <c r="C1585" t="s">
        <v>48</v>
      </c>
    </row>
    <row r="1586" spans="1:3" x14ac:dyDescent="0.2">
      <c r="A1586" t="s">
        <v>65</v>
      </c>
      <c r="B1586" t="s">
        <v>43</v>
      </c>
      <c r="C1586" t="s">
        <v>31</v>
      </c>
    </row>
    <row r="1587" spans="1:3" x14ac:dyDescent="0.2">
      <c r="A1587" t="s">
        <v>65</v>
      </c>
      <c r="B1587" t="s">
        <v>102</v>
      </c>
      <c r="C1587" t="s">
        <v>14</v>
      </c>
    </row>
    <row r="1588" spans="1:3" x14ac:dyDescent="0.2">
      <c r="A1588" t="s">
        <v>65</v>
      </c>
      <c r="B1588" t="s">
        <v>103</v>
      </c>
      <c r="C1588" t="s">
        <v>21</v>
      </c>
    </row>
    <row r="1589" spans="1:3" x14ac:dyDescent="0.2">
      <c r="A1589" t="s">
        <v>65</v>
      </c>
      <c r="B1589" t="s">
        <v>106</v>
      </c>
      <c r="C1589" t="s">
        <v>114</v>
      </c>
    </row>
    <row r="1590" spans="1:3" x14ac:dyDescent="0.2">
      <c r="A1590" t="s">
        <v>65</v>
      </c>
      <c r="B1590" t="s">
        <v>105</v>
      </c>
      <c r="C1590" t="s">
        <v>31</v>
      </c>
    </row>
    <row r="1591" spans="1:3" x14ac:dyDescent="0.2">
      <c r="A1591" t="s">
        <v>65</v>
      </c>
      <c r="B1591" t="s">
        <v>74</v>
      </c>
      <c r="C1591" t="s">
        <v>81</v>
      </c>
    </row>
    <row r="1592" spans="1:3" x14ac:dyDescent="0.2">
      <c r="A1592" t="s">
        <v>65</v>
      </c>
      <c r="B1592" t="s">
        <v>26</v>
      </c>
      <c r="C1592" t="s">
        <v>72</v>
      </c>
    </row>
    <row r="1593" spans="1:3" x14ac:dyDescent="0.2">
      <c r="A1593" t="s">
        <v>65</v>
      </c>
      <c r="B1593" t="s">
        <v>81</v>
      </c>
      <c r="C1593" t="s">
        <v>54</v>
      </c>
    </row>
    <row r="1594" spans="1:3" x14ac:dyDescent="0.2">
      <c r="A1594" t="s">
        <v>65</v>
      </c>
      <c r="B1594" t="s">
        <v>29</v>
      </c>
      <c r="C1594" t="s">
        <v>49</v>
      </c>
    </row>
    <row r="1595" spans="1:3" x14ac:dyDescent="0.2">
      <c r="A1595" t="s">
        <v>65</v>
      </c>
      <c r="B1595" t="s">
        <v>30</v>
      </c>
      <c r="C1595" t="s">
        <v>49</v>
      </c>
    </row>
    <row r="1596" spans="1:3" x14ac:dyDescent="0.2">
      <c r="A1596" t="s">
        <v>65</v>
      </c>
      <c r="B1596" t="s">
        <v>118</v>
      </c>
      <c r="C1596" t="s">
        <v>79</v>
      </c>
    </row>
    <row r="1597" spans="1:3" x14ac:dyDescent="0.2">
      <c r="A1597" t="s">
        <v>65</v>
      </c>
      <c r="B1597" t="s">
        <v>119</v>
      </c>
      <c r="C1597" t="s">
        <v>79</v>
      </c>
    </row>
    <row r="1598" spans="1:3" x14ac:dyDescent="0.2">
      <c r="A1598" t="s">
        <v>65</v>
      </c>
      <c r="B1598" t="s">
        <v>86</v>
      </c>
      <c r="C1598" t="s">
        <v>70</v>
      </c>
    </row>
    <row r="1599" spans="1:3" x14ac:dyDescent="0.2">
      <c r="A1599" t="s">
        <v>65</v>
      </c>
      <c r="B1599" t="s">
        <v>28</v>
      </c>
      <c r="C1599" t="s">
        <v>81</v>
      </c>
    </row>
    <row r="1600" spans="1:3" x14ac:dyDescent="0.2">
      <c r="A1600" t="s">
        <v>65</v>
      </c>
      <c r="B1600" t="s">
        <v>127</v>
      </c>
      <c r="C1600" t="s">
        <v>31</v>
      </c>
    </row>
    <row r="1601" spans="1:3" x14ac:dyDescent="0.2">
      <c r="A1601" t="s">
        <v>65</v>
      </c>
      <c r="B1601" t="s">
        <v>80</v>
      </c>
      <c r="C1601" t="s">
        <v>113</v>
      </c>
    </row>
    <row r="1602" spans="1:3" x14ac:dyDescent="0.2">
      <c r="A1602" t="s">
        <v>65</v>
      </c>
      <c r="B1602" t="s">
        <v>41</v>
      </c>
      <c r="C1602" t="s">
        <v>59</v>
      </c>
    </row>
    <row r="1603" spans="1:3" x14ac:dyDescent="0.2">
      <c r="A1603" t="s">
        <v>65</v>
      </c>
      <c r="B1603" t="s">
        <v>130</v>
      </c>
      <c r="C1603" t="s">
        <v>111</v>
      </c>
    </row>
    <row r="1604" spans="1:3" x14ac:dyDescent="0.2">
      <c r="A1604" t="s">
        <v>65</v>
      </c>
      <c r="B1604" t="s">
        <v>131</v>
      </c>
      <c r="C1604" t="s">
        <v>132</v>
      </c>
    </row>
    <row r="1605" spans="1:3" x14ac:dyDescent="0.2">
      <c r="A1605" t="s">
        <v>65</v>
      </c>
      <c r="B1605" t="s">
        <v>11</v>
      </c>
      <c r="C1605" t="s">
        <v>39</v>
      </c>
    </row>
    <row r="1606" spans="1:3" x14ac:dyDescent="0.2">
      <c r="A1606" t="s">
        <v>65</v>
      </c>
      <c r="B1606" t="s">
        <v>6</v>
      </c>
      <c r="C1606" t="s">
        <v>2</v>
      </c>
    </row>
    <row r="1607" spans="1:3" x14ac:dyDescent="0.2">
      <c r="A1607" t="s">
        <v>65</v>
      </c>
      <c r="B1607" t="s">
        <v>3</v>
      </c>
      <c r="C1607" t="s">
        <v>106</v>
      </c>
    </row>
    <row r="1608" spans="1:3" x14ac:dyDescent="0.2">
      <c r="A1608" t="s">
        <v>65</v>
      </c>
      <c r="B1608" t="s">
        <v>69</v>
      </c>
      <c r="C1608" t="s">
        <v>48</v>
      </c>
    </row>
    <row r="1609" spans="1:3" x14ac:dyDescent="0.2">
      <c r="A1609" t="s">
        <v>65</v>
      </c>
      <c r="B1609" t="s">
        <v>135</v>
      </c>
      <c r="C1609" t="s">
        <v>70</v>
      </c>
    </row>
    <row r="1610" spans="1:3" x14ac:dyDescent="0.2">
      <c r="A1610" t="s">
        <v>65</v>
      </c>
      <c r="B1610" t="s">
        <v>132</v>
      </c>
      <c r="C1610" t="s">
        <v>96</v>
      </c>
    </row>
    <row r="1611" spans="1:3" x14ac:dyDescent="0.2">
      <c r="A1611" t="s">
        <v>65</v>
      </c>
      <c r="B1611" t="s">
        <v>129</v>
      </c>
      <c r="C1611" t="s">
        <v>26</v>
      </c>
    </row>
    <row r="1612" spans="1:3" x14ac:dyDescent="0.2">
      <c r="A1612" t="s">
        <v>65</v>
      </c>
      <c r="B1612" t="s">
        <v>116</v>
      </c>
      <c r="C1612" t="s">
        <v>93</v>
      </c>
    </row>
    <row r="1613" spans="1:3" x14ac:dyDescent="0.2">
      <c r="A1613" t="s">
        <v>65</v>
      </c>
      <c r="B1613" t="s">
        <v>36</v>
      </c>
      <c r="C1613" t="s">
        <v>79</v>
      </c>
    </row>
    <row r="1614" spans="1:3" x14ac:dyDescent="0.2">
      <c r="A1614" t="s">
        <v>65</v>
      </c>
      <c r="B1614" t="s">
        <v>37</v>
      </c>
      <c r="C1614" t="s">
        <v>79</v>
      </c>
    </row>
    <row r="1615" spans="1:3" x14ac:dyDescent="0.2">
      <c r="A1615" t="s">
        <v>65</v>
      </c>
      <c r="B1615" t="s">
        <v>70</v>
      </c>
      <c r="C1615" t="s">
        <v>13</v>
      </c>
    </row>
    <row r="1616" spans="1:3" x14ac:dyDescent="0.2">
      <c r="A1616" t="s">
        <v>65</v>
      </c>
      <c r="B1616" t="s">
        <v>71</v>
      </c>
      <c r="C1616" t="s">
        <v>13</v>
      </c>
    </row>
    <row r="1617" spans="1:3" x14ac:dyDescent="0.2">
      <c r="A1617" t="s">
        <v>65</v>
      </c>
      <c r="B1617" t="s">
        <v>5</v>
      </c>
      <c r="C1617" t="s">
        <v>16</v>
      </c>
    </row>
    <row r="1618" spans="1:3" x14ac:dyDescent="0.2">
      <c r="A1618" t="s">
        <v>65</v>
      </c>
      <c r="B1618" t="s">
        <v>24</v>
      </c>
      <c r="C1618" t="s">
        <v>127</v>
      </c>
    </row>
    <row r="1619" spans="1:3" x14ac:dyDescent="0.2">
      <c r="A1619" t="s">
        <v>65</v>
      </c>
      <c r="B1619" t="s">
        <v>10</v>
      </c>
      <c r="C1619" t="s">
        <v>51</v>
      </c>
    </row>
    <row r="1620" spans="1:3" x14ac:dyDescent="0.2">
      <c r="A1620" t="s">
        <v>65</v>
      </c>
      <c r="B1620" t="s">
        <v>12</v>
      </c>
      <c r="C1620" t="s">
        <v>111</v>
      </c>
    </row>
    <row r="1621" spans="1:3" x14ac:dyDescent="0.2">
      <c r="A1621" t="s">
        <v>65</v>
      </c>
      <c r="B1621" t="s">
        <v>107</v>
      </c>
      <c r="C1621" t="s">
        <v>74</v>
      </c>
    </row>
    <row r="1622" spans="1:3" x14ac:dyDescent="0.2">
      <c r="A1622" t="s">
        <v>65</v>
      </c>
      <c r="B1622" t="s">
        <v>108</v>
      </c>
      <c r="C1622" t="s">
        <v>29</v>
      </c>
    </row>
    <row r="1623" spans="1:3" x14ac:dyDescent="0.2">
      <c r="A1623" t="s">
        <v>65</v>
      </c>
      <c r="B1623" t="s">
        <v>14</v>
      </c>
      <c r="C1623" t="s">
        <v>81</v>
      </c>
    </row>
    <row r="1624" spans="1:3" x14ac:dyDescent="0.2">
      <c r="A1624" t="s">
        <v>65</v>
      </c>
      <c r="B1624" t="s">
        <v>15</v>
      </c>
      <c r="C1624" t="s">
        <v>81</v>
      </c>
    </row>
    <row r="1625" spans="1:3" x14ac:dyDescent="0.2">
      <c r="A1625" t="s">
        <v>65</v>
      </c>
      <c r="B1625" t="s">
        <v>101</v>
      </c>
      <c r="C1625" t="s">
        <v>18</v>
      </c>
    </row>
    <row r="1626" spans="1:3" x14ac:dyDescent="0.2">
      <c r="A1626" t="s">
        <v>65</v>
      </c>
      <c r="B1626" t="s">
        <v>109</v>
      </c>
      <c r="C1626" t="s">
        <v>28</v>
      </c>
    </row>
    <row r="1627" spans="1:3" x14ac:dyDescent="0.2">
      <c r="A1627" t="s">
        <v>65</v>
      </c>
      <c r="B1627" t="s">
        <v>61</v>
      </c>
      <c r="C1627" t="s">
        <v>21</v>
      </c>
    </row>
    <row r="1628" spans="1:3" x14ac:dyDescent="0.2">
      <c r="A1628" t="s">
        <v>65</v>
      </c>
      <c r="B1628" t="s">
        <v>73</v>
      </c>
      <c r="C1628" t="s">
        <v>33</v>
      </c>
    </row>
    <row r="1629" spans="1:3" x14ac:dyDescent="0.2">
      <c r="A1629" t="s">
        <v>65</v>
      </c>
      <c r="B1629" t="s">
        <v>60</v>
      </c>
      <c r="C1629" t="s">
        <v>93</v>
      </c>
    </row>
    <row r="1630" spans="1:3" x14ac:dyDescent="0.2">
      <c r="A1630" t="s">
        <v>65</v>
      </c>
      <c r="B1630" t="s">
        <v>84</v>
      </c>
      <c r="C1630" t="s">
        <v>74</v>
      </c>
    </row>
    <row r="1631" spans="1:3" x14ac:dyDescent="0.2">
      <c r="A1631" t="s">
        <v>65</v>
      </c>
      <c r="B1631" t="s">
        <v>85</v>
      </c>
      <c r="C1631" t="s">
        <v>74</v>
      </c>
    </row>
    <row r="1632" spans="1:3" x14ac:dyDescent="0.2">
      <c r="A1632" t="s">
        <v>65</v>
      </c>
      <c r="B1632" t="s">
        <v>137</v>
      </c>
      <c r="C1632" t="s">
        <v>33</v>
      </c>
    </row>
    <row r="1633" spans="1:3" x14ac:dyDescent="0.2">
      <c r="A1633" t="s">
        <v>65</v>
      </c>
      <c r="B1633" t="s">
        <v>138</v>
      </c>
      <c r="C1633" t="s">
        <v>33</v>
      </c>
    </row>
    <row r="1634" spans="1:3" x14ac:dyDescent="0.2">
      <c r="A1634" t="s">
        <v>65</v>
      </c>
      <c r="B1634" t="s">
        <v>134</v>
      </c>
      <c r="C1634" t="s">
        <v>28</v>
      </c>
    </row>
    <row r="1635" spans="1:3" x14ac:dyDescent="0.2">
      <c r="A1635" t="s">
        <v>65</v>
      </c>
      <c r="B1635" t="s">
        <v>40</v>
      </c>
      <c r="C1635" t="s">
        <v>96</v>
      </c>
    </row>
    <row r="1636" spans="1:3" x14ac:dyDescent="0.2">
      <c r="A1636" t="s">
        <v>65</v>
      </c>
      <c r="B1636" t="s">
        <v>39</v>
      </c>
      <c r="C1636" t="s">
        <v>136</v>
      </c>
    </row>
    <row r="1637" spans="1:3" x14ac:dyDescent="0.2">
      <c r="A1637" t="s">
        <v>65</v>
      </c>
      <c r="B1637" t="s">
        <v>104</v>
      </c>
      <c r="C1637" t="s">
        <v>14</v>
      </c>
    </row>
    <row r="1638" spans="1:3" x14ac:dyDescent="0.2">
      <c r="A1638" t="s">
        <v>65</v>
      </c>
      <c r="B1638" t="s">
        <v>9</v>
      </c>
      <c r="C1638" t="s">
        <v>128</v>
      </c>
    </row>
    <row r="1639" spans="1:3" x14ac:dyDescent="0.2">
      <c r="A1639" t="s">
        <v>65</v>
      </c>
      <c r="B1639" t="s">
        <v>58</v>
      </c>
      <c r="C1639" t="s">
        <v>101</v>
      </c>
    </row>
    <row r="1640" spans="1:3" x14ac:dyDescent="0.2">
      <c r="A1640" t="s">
        <v>65</v>
      </c>
      <c r="B1640" t="s">
        <v>4</v>
      </c>
      <c r="C1640" t="s">
        <v>43</v>
      </c>
    </row>
    <row r="1641" spans="1:3" x14ac:dyDescent="0.2">
      <c r="A1641" t="s">
        <v>65</v>
      </c>
      <c r="B1641" t="s">
        <v>90</v>
      </c>
      <c r="C1641" t="s">
        <v>29</v>
      </c>
    </row>
    <row r="1642" spans="1:3" x14ac:dyDescent="0.2">
      <c r="A1642" t="s">
        <v>65</v>
      </c>
      <c r="B1642" t="s">
        <v>1</v>
      </c>
      <c r="C1642" t="s">
        <v>40</v>
      </c>
    </row>
    <row r="1643" spans="1:3" x14ac:dyDescent="0.2">
      <c r="A1643" t="s">
        <v>65</v>
      </c>
      <c r="B1643" t="s">
        <v>67</v>
      </c>
      <c r="C1643" t="s">
        <v>28</v>
      </c>
    </row>
    <row r="1644" spans="1:3" x14ac:dyDescent="0.2">
      <c r="A1644" t="s">
        <v>65</v>
      </c>
      <c r="B1644" t="s">
        <v>68</v>
      </c>
      <c r="C1644" t="s">
        <v>28</v>
      </c>
    </row>
    <row r="1645" spans="1:3" x14ac:dyDescent="0.2">
      <c r="A1645" t="s">
        <v>65</v>
      </c>
      <c r="B1645" t="s">
        <v>120</v>
      </c>
      <c r="C1645" t="s">
        <v>10</v>
      </c>
    </row>
    <row r="1646" spans="1:3" x14ac:dyDescent="0.2">
      <c r="A1646" t="s">
        <v>65</v>
      </c>
      <c r="B1646" t="s">
        <v>121</v>
      </c>
      <c r="C1646" t="s">
        <v>69</v>
      </c>
    </row>
    <row r="1647" spans="1:3" x14ac:dyDescent="0.2">
      <c r="A1647" t="s">
        <v>65</v>
      </c>
      <c r="B1647" t="s">
        <v>53</v>
      </c>
      <c r="C1647" t="s">
        <v>2</v>
      </c>
    </row>
    <row r="1648" spans="1:3" x14ac:dyDescent="0.2">
      <c r="A1648" t="s">
        <v>65</v>
      </c>
      <c r="B1648" t="s">
        <v>82</v>
      </c>
      <c r="C1648" t="s">
        <v>29</v>
      </c>
    </row>
    <row r="1649" spans="1:3" x14ac:dyDescent="0.2">
      <c r="A1649" t="s">
        <v>65</v>
      </c>
      <c r="B1649" t="s">
        <v>83</v>
      </c>
      <c r="C1649" t="s">
        <v>2</v>
      </c>
    </row>
    <row r="1650" spans="1:3" x14ac:dyDescent="0.2">
      <c r="A1650" t="s">
        <v>65</v>
      </c>
      <c r="B1650" t="s">
        <v>38</v>
      </c>
      <c r="C1650" t="s">
        <v>19</v>
      </c>
    </row>
    <row r="1651" spans="1:3" x14ac:dyDescent="0.2">
      <c r="A1651" t="s">
        <v>65</v>
      </c>
      <c r="B1651" t="s">
        <v>97</v>
      </c>
      <c r="C1651" t="s">
        <v>127</v>
      </c>
    </row>
    <row r="1652" spans="1:3" x14ac:dyDescent="0.2">
      <c r="A1652" t="s">
        <v>65</v>
      </c>
      <c r="B1652" t="s">
        <v>115</v>
      </c>
      <c r="C1652" t="s">
        <v>10</v>
      </c>
    </row>
    <row r="1653" spans="1:3" x14ac:dyDescent="0.2">
      <c r="A1653" t="s">
        <v>65</v>
      </c>
      <c r="B1653" t="s">
        <v>98</v>
      </c>
      <c r="C1653" t="s">
        <v>105</v>
      </c>
    </row>
    <row r="1654" spans="1:3" x14ac:dyDescent="0.2">
      <c r="A1654" t="s">
        <v>65</v>
      </c>
      <c r="B1654" t="s">
        <v>94</v>
      </c>
      <c r="C1654" t="s">
        <v>10</v>
      </c>
    </row>
    <row r="1655" spans="1:3" x14ac:dyDescent="0.2">
      <c r="A1655" t="s">
        <v>65</v>
      </c>
      <c r="B1655" t="s">
        <v>7</v>
      </c>
      <c r="C1655" t="s">
        <v>127</v>
      </c>
    </row>
    <row r="1656" spans="1:3" x14ac:dyDescent="0.2">
      <c r="A1656" t="s">
        <v>65</v>
      </c>
      <c r="B1656" t="s">
        <v>45</v>
      </c>
      <c r="C1656" t="s">
        <v>105</v>
      </c>
    </row>
    <row r="1657" spans="1:3" x14ac:dyDescent="0.2">
      <c r="A1657" t="s">
        <v>65</v>
      </c>
      <c r="B1657" t="s">
        <v>64</v>
      </c>
      <c r="C1657" t="s">
        <v>105</v>
      </c>
    </row>
    <row r="1658" spans="1:3" x14ac:dyDescent="0.2">
      <c r="A1658" t="s">
        <v>66</v>
      </c>
      <c r="B1658" t="s">
        <v>75</v>
      </c>
      <c r="C1658" t="s">
        <v>56</v>
      </c>
    </row>
    <row r="1659" spans="1:3" x14ac:dyDescent="0.2">
      <c r="A1659" t="s">
        <v>66</v>
      </c>
      <c r="B1659" t="s">
        <v>17</v>
      </c>
      <c r="C1659" t="s">
        <v>117</v>
      </c>
    </row>
    <row r="1660" spans="1:3" x14ac:dyDescent="0.2">
      <c r="A1660" t="s">
        <v>66</v>
      </c>
      <c r="B1660" t="s">
        <v>20</v>
      </c>
      <c r="C1660" t="s">
        <v>78</v>
      </c>
    </row>
    <row r="1661" spans="1:3" x14ac:dyDescent="0.2">
      <c r="A1661" t="s">
        <v>66</v>
      </c>
      <c r="B1661" t="s">
        <v>78</v>
      </c>
      <c r="C1661" t="s">
        <v>44</v>
      </c>
    </row>
    <row r="1662" spans="1:3" x14ac:dyDescent="0.2">
      <c r="A1662" t="s">
        <v>66</v>
      </c>
      <c r="B1662" t="s">
        <v>44</v>
      </c>
      <c r="C1662" t="s">
        <v>27</v>
      </c>
    </row>
    <row r="1663" spans="1:3" x14ac:dyDescent="0.2">
      <c r="A1663" t="s">
        <v>66</v>
      </c>
      <c r="B1663" t="s">
        <v>46</v>
      </c>
      <c r="C1663" t="s">
        <v>126</v>
      </c>
    </row>
    <row r="1664" spans="1:3" x14ac:dyDescent="0.2">
      <c r="A1664" t="s">
        <v>66</v>
      </c>
      <c r="B1664" t="s">
        <v>117</v>
      </c>
      <c r="C1664" t="s">
        <v>27</v>
      </c>
    </row>
    <row r="1665" spans="1:3" x14ac:dyDescent="0.2">
      <c r="A1665" t="s">
        <v>66</v>
      </c>
      <c r="B1665" t="s">
        <v>124</v>
      </c>
      <c r="C1665" t="s">
        <v>122</v>
      </c>
    </row>
    <row r="1666" spans="1:3" x14ac:dyDescent="0.2">
      <c r="A1666" t="s">
        <v>66</v>
      </c>
      <c r="B1666" t="s">
        <v>113</v>
      </c>
      <c r="C1666" t="s">
        <v>70</v>
      </c>
    </row>
    <row r="1667" spans="1:3" x14ac:dyDescent="0.2">
      <c r="A1667" t="s">
        <v>66</v>
      </c>
      <c r="B1667" t="s">
        <v>99</v>
      </c>
      <c r="C1667" t="s">
        <v>99</v>
      </c>
    </row>
    <row r="1668" spans="1:3" x14ac:dyDescent="0.2">
      <c r="A1668" t="s">
        <v>66</v>
      </c>
      <c r="B1668" t="s">
        <v>100</v>
      </c>
      <c r="C1668" t="s">
        <v>80</v>
      </c>
    </row>
    <row r="1669" spans="1:3" x14ac:dyDescent="0.2">
      <c r="A1669" t="s">
        <v>66</v>
      </c>
      <c r="B1669" t="s">
        <v>65</v>
      </c>
      <c r="C1669" t="s">
        <v>65</v>
      </c>
    </row>
    <row r="1670" spans="1:3" x14ac:dyDescent="0.2">
      <c r="A1670" t="s">
        <v>66</v>
      </c>
      <c r="B1670" t="s">
        <v>66</v>
      </c>
      <c r="C1670" t="s">
        <v>66</v>
      </c>
    </row>
    <row r="1671" spans="1:3" x14ac:dyDescent="0.2">
      <c r="A1671" t="s">
        <v>66</v>
      </c>
      <c r="B1671" t="s">
        <v>54</v>
      </c>
      <c r="C1671" t="s">
        <v>122</v>
      </c>
    </row>
    <row r="1672" spans="1:3" x14ac:dyDescent="0.2">
      <c r="A1672" t="s">
        <v>66</v>
      </c>
      <c r="B1672" t="s">
        <v>55</v>
      </c>
      <c r="C1672" t="s">
        <v>122</v>
      </c>
    </row>
    <row r="1673" spans="1:3" x14ac:dyDescent="0.2">
      <c r="A1673" t="s">
        <v>66</v>
      </c>
      <c r="B1673" t="s">
        <v>133</v>
      </c>
      <c r="C1673" t="s">
        <v>41</v>
      </c>
    </row>
    <row r="1674" spans="1:3" x14ac:dyDescent="0.2">
      <c r="A1674" t="s">
        <v>66</v>
      </c>
      <c r="B1674" t="s">
        <v>59</v>
      </c>
      <c r="C1674" t="s">
        <v>65</v>
      </c>
    </row>
    <row r="1675" spans="1:3" x14ac:dyDescent="0.2">
      <c r="A1675" t="s">
        <v>66</v>
      </c>
      <c r="B1675" t="s">
        <v>125</v>
      </c>
      <c r="C1675" t="s">
        <v>78</v>
      </c>
    </row>
    <row r="1676" spans="1:3" x14ac:dyDescent="0.2">
      <c r="A1676" t="s">
        <v>66</v>
      </c>
      <c r="B1676" t="s">
        <v>27</v>
      </c>
      <c r="C1676" t="s">
        <v>65</v>
      </c>
    </row>
    <row r="1677" spans="1:3" x14ac:dyDescent="0.2">
      <c r="A1677" t="s">
        <v>66</v>
      </c>
      <c r="B1677" t="s">
        <v>23</v>
      </c>
      <c r="C1677" t="s">
        <v>117</v>
      </c>
    </row>
    <row r="1678" spans="1:3" x14ac:dyDescent="0.2">
      <c r="A1678" t="s">
        <v>66</v>
      </c>
      <c r="B1678" t="s">
        <v>25</v>
      </c>
      <c r="C1678" t="s">
        <v>72</v>
      </c>
    </row>
    <row r="1679" spans="1:3" x14ac:dyDescent="0.2">
      <c r="A1679" t="s">
        <v>66</v>
      </c>
      <c r="B1679" t="s">
        <v>114</v>
      </c>
      <c r="C1679" t="s">
        <v>124</v>
      </c>
    </row>
    <row r="1680" spans="1:3" x14ac:dyDescent="0.2">
      <c r="A1680" t="s">
        <v>66</v>
      </c>
      <c r="B1680" t="s">
        <v>96</v>
      </c>
      <c r="C1680" t="s">
        <v>71</v>
      </c>
    </row>
    <row r="1681" spans="1:3" x14ac:dyDescent="0.2">
      <c r="A1681" t="s">
        <v>66</v>
      </c>
      <c r="B1681" t="s">
        <v>47</v>
      </c>
      <c r="C1681" t="s">
        <v>72</v>
      </c>
    </row>
    <row r="1682" spans="1:3" x14ac:dyDescent="0.2">
      <c r="A1682" t="s">
        <v>66</v>
      </c>
      <c r="B1682" t="s">
        <v>72</v>
      </c>
      <c r="C1682" t="s">
        <v>13</v>
      </c>
    </row>
    <row r="1683" spans="1:3" x14ac:dyDescent="0.2">
      <c r="A1683" t="s">
        <v>66</v>
      </c>
      <c r="B1683" t="s">
        <v>87</v>
      </c>
      <c r="C1683" t="s">
        <v>56</v>
      </c>
    </row>
    <row r="1684" spans="1:3" x14ac:dyDescent="0.2">
      <c r="A1684" t="s">
        <v>66</v>
      </c>
      <c r="B1684" t="s">
        <v>88</v>
      </c>
      <c r="C1684" t="s">
        <v>44</v>
      </c>
    </row>
    <row r="1685" spans="1:3" x14ac:dyDescent="0.2">
      <c r="A1685" t="s">
        <v>66</v>
      </c>
      <c r="B1685" t="s">
        <v>19</v>
      </c>
      <c r="C1685" t="s">
        <v>81</v>
      </c>
    </row>
    <row r="1686" spans="1:3" x14ac:dyDescent="0.2">
      <c r="A1686" t="s">
        <v>66</v>
      </c>
      <c r="B1686" t="s">
        <v>31</v>
      </c>
      <c r="C1686" t="s">
        <v>26</v>
      </c>
    </row>
    <row r="1687" spans="1:3" x14ac:dyDescent="0.2">
      <c r="A1687" t="s">
        <v>66</v>
      </c>
      <c r="B1687" t="s">
        <v>126</v>
      </c>
      <c r="C1687" t="s">
        <v>99</v>
      </c>
    </row>
    <row r="1688" spans="1:3" x14ac:dyDescent="0.2">
      <c r="A1688" t="s">
        <v>66</v>
      </c>
      <c r="B1688" t="s">
        <v>42</v>
      </c>
      <c r="C1688" t="s">
        <v>13</v>
      </c>
    </row>
    <row r="1689" spans="1:3" x14ac:dyDescent="0.2">
      <c r="A1689" t="s">
        <v>66</v>
      </c>
      <c r="B1689" t="s">
        <v>93</v>
      </c>
      <c r="C1689" t="s">
        <v>114</v>
      </c>
    </row>
    <row r="1690" spans="1:3" x14ac:dyDescent="0.2">
      <c r="A1690" t="s">
        <v>66</v>
      </c>
      <c r="B1690" t="s">
        <v>13</v>
      </c>
      <c r="C1690" t="s">
        <v>126</v>
      </c>
    </row>
    <row r="1691" spans="1:3" x14ac:dyDescent="0.2">
      <c r="A1691" t="s">
        <v>66</v>
      </c>
      <c r="B1691" t="s">
        <v>49</v>
      </c>
      <c r="C1691" t="s">
        <v>47</v>
      </c>
    </row>
    <row r="1692" spans="1:3" x14ac:dyDescent="0.2">
      <c r="A1692" t="s">
        <v>66</v>
      </c>
      <c r="B1692" t="s">
        <v>50</v>
      </c>
      <c r="C1692" t="s">
        <v>25</v>
      </c>
    </row>
    <row r="1693" spans="1:3" x14ac:dyDescent="0.2">
      <c r="A1693" t="s">
        <v>66</v>
      </c>
      <c r="B1693" t="s">
        <v>56</v>
      </c>
      <c r="C1693" t="s">
        <v>59</v>
      </c>
    </row>
    <row r="1694" spans="1:3" x14ac:dyDescent="0.2">
      <c r="A1694" t="s">
        <v>66</v>
      </c>
      <c r="B1694" t="s">
        <v>57</v>
      </c>
      <c r="C1694" t="s">
        <v>59</v>
      </c>
    </row>
    <row r="1695" spans="1:3" x14ac:dyDescent="0.2">
      <c r="A1695" t="s">
        <v>66</v>
      </c>
      <c r="B1695" t="s">
        <v>91</v>
      </c>
      <c r="C1695" t="s">
        <v>32</v>
      </c>
    </row>
    <row r="1696" spans="1:3" x14ac:dyDescent="0.2">
      <c r="A1696" t="s">
        <v>66</v>
      </c>
      <c r="B1696" t="s">
        <v>92</v>
      </c>
      <c r="C1696" t="s">
        <v>106</v>
      </c>
    </row>
    <row r="1697" spans="1:3" x14ac:dyDescent="0.2">
      <c r="A1697" t="s">
        <v>66</v>
      </c>
      <c r="B1697" t="s">
        <v>136</v>
      </c>
      <c r="C1697" t="s">
        <v>71</v>
      </c>
    </row>
    <row r="1698" spans="1:3" x14ac:dyDescent="0.2">
      <c r="A1698" t="s">
        <v>66</v>
      </c>
      <c r="B1698" t="s">
        <v>16</v>
      </c>
      <c r="C1698" t="s">
        <v>86</v>
      </c>
    </row>
    <row r="1699" spans="1:3" x14ac:dyDescent="0.2">
      <c r="A1699" t="s">
        <v>66</v>
      </c>
      <c r="B1699" t="s">
        <v>89</v>
      </c>
      <c r="C1699" t="s">
        <v>114</v>
      </c>
    </row>
    <row r="1700" spans="1:3" x14ac:dyDescent="0.2">
      <c r="A1700" t="s">
        <v>66</v>
      </c>
      <c r="B1700" t="s">
        <v>33</v>
      </c>
      <c r="C1700" t="s">
        <v>114</v>
      </c>
    </row>
    <row r="1701" spans="1:3" x14ac:dyDescent="0.2">
      <c r="A1701" t="s">
        <v>66</v>
      </c>
      <c r="B1701" t="s">
        <v>34</v>
      </c>
      <c r="C1701" t="s">
        <v>114</v>
      </c>
    </row>
    <row r="1702" spans="1:3" x14ac:dyDescent="0.2">
      <c r="A1702" t="s">
        <v>66</v>
      </c>
      <c r="B1702" t="s">
        <v>95</v>
      </c>
      <c r="C1702" t="s">
        <v>89</v>
      </c>
    </row>
    <row r="1703" spans="1:3" x14ac:dyDescent="0.2">
      <c r="A1703" t="s">
        <v>66</v>
      </c>
      <c r="B1703" t="s">
        <v>110</v>
      </c>
      <c r="C1703" t="s">
        <v>126</v>
      </c>
    </row>
    <row r="1704" spans="1:3" x14ac:dyDescent="0.2">
      <c r="A1704" t="s">
        <v>66</v>
      </c>
      <c r="B1704" t="s">
        <v>62</v>
      </c>
      <c r="C1704" t="s">
        <v>40</v>
      </c>
    </row>
    <row r="1705" spans="1:3" x14ac:dyDescent="0.2">
      <c r="A1705" t="s">
        <v>66</v>
      </c>
      <c r="B1705" t="s">
        <v>63</v>
      </c>
      <c r="C1705" t="s">
        <v>40</v>
      </c>
    </row>
    <row r="1706" spans="1:3" x14ac:dyDescent="0.2">
      <c r="A1706" t="s">
        <v>66</v>
      </c>
      <c r="B1706" t="s">
        <v>22</v>
      </c>
      <c r="C1706" t="s">
        <v>33</v>
      </c>
    </row>
    <row r="1707" spans="1:3" x14ac:dyDescent="0.2">
      <c r="A1707" t="s">
        <v>66</v>
      </c>
      <c r="B1707" t="s">
        <v>2</v>
      </c>
      <c r="C1707" t="s">
        <v>18</v>
      </c>
    </row>
    <row r="1708" spans="1:3" x14ac:dyDescent="0.2">
      <c r="A1708" t="s">
        <v>66</v>
      </c>
      <c r="B1708" t="s">
        <v>32</v>
      </c>
      <c r="C1708" t="s">
        <v>114</v>
      </c>
    </row>
    <row r="1709" spans="1:3" x14ac:dyDescent="0.2">
      <c r="A1709" t="s">
        <v>66</v>
      </c>
      <c r="B1709" t="s">
        <v>18</v>
      </c>
      <c r="C1709" t="s">
        <v>47</v>
      </c>
    </row>
    <row r="1710" spans="1:3" x14ac:dyDescent="0.2">
      <c r="A1710" t="s">
        <v>66</v>
      </c>
      <c r="B1710" t="s">
        <v>76</v>
      </c>
      <c r="C1710" t="s">
        <v>54</v>
      </c>
    </row>
    <row r="1711" spans="1:3" x14ac:dyDescent="0.2">
      <c r="A1711" t="s">
        <v>66</v>
      </c>
      <c r="B1711" t="s">
        <v>77</v>
      </c>
      <c r="C1711" t="s">
        <v>124</v>
      </c>
    </row>
    <row r="1712" spans="1:3" x14ac:dyDescent="0.2">
      <c r="A1712" t="s">
        <v>66</v>
      </c>
      <c r="B1712" t="s">
        <v>79</v>
      </c>
      <c r="C1712" t="s">
        <v>113</v>
      </c>
    </row>
    <row r="1713" spans="1:3" x14ac:dyDescent="0.2">
      <c r="A1713" t="s">
        <v>66</v>
      </c>
      <c r="B1713" t="s">
        <v>48</v>
      </c>
      <c r="C1713" t="s">
        <v>136</v>
      </c>
    </row>
    <row r="1714" spans="1:3" x14ac:dyDescent="0.2">
      <c r="A1714" t="s">
        <v>66</v>
      </c>
      <c r="B1714" t="s">
        <v>111</v>
      </c>
      <c r="C1714" t="s">
        <v>136</v>
      </c>
    </row>
    <row r="1715" spans="1:3" x14ac:dyDescent="0.2">
      <c r="A1715" t="s">
        <v>66</v>
      </c>
      <c r="B1715" t="s">
        <v>112</v>
      </c>
      <c r="C1715" t="s">
        <v>96</v>
      </c>
    </row>
    <row r="1716" spans="1:3" x14ac:dyDescent="0.2">
      <c r="A1716" t="s">
        <v>66</v>
      </c>
      <c r="B1716" t="s">
        <v>51</v>
      </c>
      <c r="C1716" t="s">
        <v>26</v>
      </c>
    </row>
    <row r="1717" spans="1:3" x14ac:dyDescent="0.2">
      <c r="A1717" t="s">
        <v>66</v>
      </c>
      <c r="B1717" t="s">
        <v>8</v>
      </c>
      <c r="C1717" t="s">
        <v>26</v>
      </c>
    </row>
    <row r="1718" spans="1:3" x14ac:dyDescent="0.2">
      <c r="A1718" t="s">
        <v>66</v>
      </c>
      <c r="B1718" t="s">
        <v>35</v>
      </c>
      <c r="C1718" t="s">
        <v>28</v>
      </c>
    </row>
    <row r="1719" spans="1:3" x14ac:dyDescent="0.2">
      <c r="A1719" t="s">
        <v>66</v>
      </c>
      <c r="B1719" t="s">
        <v>52</v>
      </c>
      <c r="C1719" t="s">
        <v>16</v>
      </c>
    </row>
    <row r="1720" spans="1:3" x14ac:dyDescent="0.2">
      <c r="A1720" t="s">
        <v>66</v>
      </c>
      <c r="B1720" t="s">
        <v>122</v>
      </c>
      <c r="C1720" t="s">
        <v>46</v>
      </c>
    </row>
    <row r="1721" spans="1:3" x14ac:dyDescent="0.2">
      <c r="A1721" t="s">
        <v>66</v>
      </c>
      <c r="B1721" t="s">
        <v>123</v>
      </c>
      <c r="C1721" t="s">
        <v>89</v>
      </c>
    </row>
    <row r="1722" spans="1:3" x14ac:dyDescent="0.2">
      <c r="A1722" t="s">
        <v>66</v>
      </c>
      <c r="B1722" t="s">
        <v>21</v>
      </c>
      <c r="C1722" t="s">
        <v>18</v>
      </c>
    </row>
    <row r="1723" spans="1:3" x14ac:dyDescent="0.2">
      <c r="A1723" t="s">
        <v>66</v>
      </c>
      <c r="B1723" t="s">
        <v>128</v>
      </c>
      <c r="C1723" t="s">
        <v>111</v>
      </c>
    </row>
    <row r="1724" spans="1:3" x14ac:dyDescent="0.2">
      <c r="A1724" t="s">
        <v>66</v>
      </c>
      <c r="B1724" t="s">
        <v>43</v>
      </c>
      <c r="C1724" t="s">
        <v>31</v>
      </c>
    </row>
    <row r="1725" spans="1:3" x14ac:dyDescent="0.2">
      <c r="A1725" t="s">
        <v>66</v>
      </c>
      <c r="B1725" t="s">
        <v>102</v>
      </c>
      <c r="C1725" t="s">
        <v>14</v>
      </c>
    </row>
    <row r="1726" spans="1:3" x14ac:dyDescent="0.2">
      <c r="A1726" t="s">
        <v>66</v>
      </c>
      <c r="B1726" t="s">
        <v>103</v>
      </c>
      <c r="C1726" t="s">
        <v>21</v>
      </c>
    </row>
    <row r="1727" spans="1:3" x14ac:dyDescent="0.2">
      <c r="A1727" t="s">
        <v>66</v>
      </c>
      <c r="B1727" t="s">
        <v>106</v>
      </c>
      <c r="C1727" t="s">
        <v>76</v>
      </c>
    </row>
    <row r="1728" spans="1:3" x14ac:dyDescent="0.2">
      <c r="A1728" t="s">
        <v>66</v>
      </c>
      <c r="B1728" t="s">
        <v>105</v>
      </c>
      <c r="C1728" t="s">
        <v>129</v>
      </c>
    </row>
    <row r="1729" spans="1:3" x14ac:dyDescent="0.2">
      <c r="A1729" t="s">
        <v>66</v>
      </c>
      <c r="B1729" t="s">
        <v>74</v>
      </c>
      <c r="C1729" t="s">
        <v>49</v>
      </c>
    </row>
    <row r="1730" spans="1:3" x14ac:dyDescent="0.2">
      <c r="A1730" t="s">
        <v>66</v>
      </c>
      <c r="B1730" t="s">
        <v>26</v>
      </c>
      <c r="C1730" t="s">
        <v>72</v>
      </c>
    </row>
    <row r="1731" spans="1:3" x14ac:dyDescent="0.2">
      <c r="A1731" t="s">
        <v>66</v>
      </c>
      <c r="B1731" t="s">
        <v>81</v>
      </c>
      <c r="C1731" t="s">
        <v>25</v>
      </c>
    </row>
    <row r="1732" spans="1:3" x14ac:dyDescent="0.2">
      <c r="A1732" t="s">
        <v>66</v>
      </c>
      <c r="B1732" t="s">
        <v>29</v>
      </c>
      <c r="C1732" t="s">
        <v>49</v>
      </c>
    </row>
    <row r="1733" spans="1:3" x14ac:dyDescent="0.2">
      <c r="A1733" t="s">
        <v>66</v>
      </c>
      <c r="B1733" t="s">
        <v>30</v>
      </c>
      <c r="C1733" t="s">
        <v>49</v>
      </c>
    </row>
    <row r="1734" spans="1:3" x14ac:dyDescent="0.2">
      <c r="A1734" t="s">
        <v>66</v>
      </c>
      <c r="B1734" t="s">
        <v>118</v>
      </c>
      <c r="C1734" t="s">
        <v>79</v>
      </c>
    </row>
    <row r="1735" spans="1:3" x14ac:dyDescent="0.2">
      <c r="A1735" t="s">
        <v>66</v>
      </c>
      <c r="B1735" t="s">
        <v>119</v>
      </c>
      <c r="C1735" t="s">
        <v>79</v>
      </c>
    </row>
    <row r="1736" spans="1:3" x14ac:dyDescent="0.2">
      <c r="A1736" t="s">
        <v>66</v>
      </c>
      <c r="B1736" t="s">
        <v>86</v>
      </c>
      <c r="C1736" t="s">
        <v>70</v>
      </c>
    </row>
    <row r="1737" spans="1:3" x14ac:dyDescent="0.2">
      <c r="A1737" t="s">
        <v>66</v>
      </c>
      <c r="B1737" t="s">
        <v>28</v>
      </c>
      <c r="C1737" t="s">
        <v>81</v>
      </c>
    </row>
    <row r="1738" spans="1:3" x14ac:dyDescent="0.2">
      <c r="A1738" t="s">
        <v>66</v>
      </c>
      <c r="B1738" t="s">
        <v>127</v>
      </c>
      <c r="C1738" t="s">
        <v>31</v>
      </c>
    </row>
    <row r="1739" spans="1:3" x14ac:dyDescent="0.2">
      <c r="A1739" t="s">
        <v>66</v>
      </c>
      <c r="B1739" t="s">
        <v>80</v>
      </c>
      <c r="C1739" t="s">
        <v>86</v>
      </c>
    </row>
    <row r="1740" spans="1:3" x14ac:dyDescent="0.2">
      <c r="A1740" t="s">
        <v>66</v>
      </c>
      <c r="B1740" t="s">
        <v>41</v>
      </c>
      <c r="C1740" t="s">
        <v>27</v>
      </c>
    </row>
    <row r="1741" spans="1:3" x14ac:dyDescent="0.2">
      <c r="A1741" t="s">
        <v>66</v>
      </c>
      <c r="B1741" t="s">
        <v>130</v>
      </c>
      <c r="C1741" t="s">
        <v>39</v>
      </c>
    </row>
    <row r="1742" spans="1:3" x14ac:dyDescent="0.2">
      <c r="A1742" t="s">
        <v>66</v>
      </c>
      <c r="B1742" t="s">
        <v>131</v>
      </c>
      <c r="C1742" t="s">
        <v>132</v>
      </c>
    </row>
    <row r="1743" spans="1:3" x14ac:dyDescent="0.2">
      <c r="A1743" t="s">
        <v>66</v>
      </c>
      <c r="B1743" t="s">
        <v>11</v>
      </c>
      <c r="C1743" t="s">
        <v>39</v>
      </c>
    </row>
    <row r="1744" spans="1:3" x14ac:dyDescent="0.2">
      <c r="A1744" t="s">
        <v>66</v>
      </c>
      <c r="B1744" t="s">
        <v>6</v>
      </c>
      <c r="C1744" t="s">
        <v>2</v>
      </c>
    </row>
    <row r="1745" spans="1:3" x14ac:dyDescent="0.2">
      <c r="A1745" t="s">
        <v>66</v>
      </c>
      <c r="B1745" t="s">
        <v>3</v>
      </c>
      <c r="C1745" t="s">
        <v>19</v>
      </c>
    </row>
    <row r="1746" spans="1:3" x14ac:dyDescent="0.2">
      <c r="A1746" t="s">
        <v>66</v>
      </c>
      <c r="B1746" t="s">
        <v>69</v>
      </c>
      <c r="C1746" t="s">
        <v>48</v>
      </c>
    </row>
    <row r="1747" spans="1:3" x14ac:dyDescent="0.2">
      <c r="A1747" t="s">
        <v>66</v>
      </c>
      <c r="B1747" t="s">
        <v>135</v>
      </c>
      <c r="C1747" t="s">
        <v>70</v>
      </c>
    </row>
    <row r="1748" spans="1:3" x14ac:dyDescent="0.2">
      <c r="A1748" t="s">
        <v>66</v>
      </c>
      <c r="B1748" t="s">
        <v>132</v>
      </c>
      <c r="C1748" t="s">
        <v>96</v>
      </c>
    </row>
    <row r="1749" spans="1:3" x14ac:dyDescent="0.2">
      <c r="A1749" t="s">
        <v>66</v>
      </c>
      <c r="B1749" t="s">
        <v>129</v>
      </c>
      <c r="C1749" t="s">
        <v>26</v>
      </c>
    </row>
    <row r="1750" spans="1:3" x14ac:dyDescent="0.2">
      <c r="A1750" t="s">
        <v>66</v>
      </c>
      <c r="B1750" t="s">
        <v>116</v>
      </c>
      <c r="C1750" t="s">
        <v>93</v>
      </c>
    </row>
    <row r="1751" spans="1:3" x14ac:dyDescent="0.2">
      <c r="A1751" t="s">
        <v>66</v>
      </c>
      <c r="B1751" t="s">
        <v>36</v>
      </c>
      <c r="C1751" t="s">
        <v>79</v>
      </c>
    </row>
    <row r="1752" spans="1:3" x14ac:dyDescent="0.2">
      <c r="A1752" t="s">
        <v>66</v>
      </c>
      <c r="B1752" t="s">
        <v>37</v>
      </c>
      <c r="C1752" t="s">
        <v>79</v>
      </c>
    </row>
    <row r="1753" spans="1:3" x14ac:dyDescent="0.2">
      <c r="A1753" t="s">
        <v>66</v>
      </c>
      <c r="B1753" t="s">
        <v>70</v>
      </c>
      <c r="C1753" t="s">
        <v>110</v>
      </c>
    </row>
    <row r="1754" spans="1:3" x14ac:dyDescent="0.2">
      <c r="A1754" t="s">
        <v>66</v>
      </c>
      <c r="B1754" t="s">
        <v>71</v>
      </c>
      <c r="C1754" t="s">
        <v>13</v>
      </c>
    </row>
    <row r="1755" spans="1:3" x14ac:dyDescent="0.2">
      <c r="A1755" t="s">
        <v>66</v>
      </c>
      <c r="B1755" t="s">
        <v>5</v>
      </c>
      <c r="C1755" t="s">
        <v>16</v>
      </c>
    </row>
    <row r="1756" spans="1:3" x14ac:dyDescent="0.2">
      <c r="A1756" t="s">
        <v>66</v>
      </c>
      <c r="B1756" t="s">
        <v>24</v>
      </c>
      <c r="C1756" t="s">
        <v>127</v>
      </c>
    </row>
    <row r="1757" spans="1:3" x14ac:dyDescent="0.2">
      <c r="A1757" t="s">
        <v>66</v>
      </c>
      <c r="B1757" t="s">
        <v>10</v>
      </c>
      <c r="C1757" t="s">
        <v>48</v>
      </c>
    </row>
    <row r="1758" spans="1:3" x14ac:dyDescent="0.2">
      <c r="A1758" t="s">
        <v>66</v>
      </c>
      <c r="B1758" t="s">
        <v>12</v>
      </c>
      <c r="C1758" t="s">
        <v>111</v>
      </c>
    </row>
    <row r="1759" spans="1:3" x14ac:dyDescent="0.2">
      <c r="A1759" t="s">
        <v>66</v>
      </c>
      <c r="B1759" t="s">
        <v>107</v>
      </c>
      <c r="C1759" t="s">
        <v>29</v>
      </c>
    </row>
    <row r="1760" spans="1:3" x14ac:dyDescent="0.2">
      <c r="A1760" t="s">
        <v>66</v>
      </c>
      <c r="B1760" t="s">
        <v>108</v>
      </c>
      <c r="C1760" t="s">
        <v>29</v>
      </c>
    </row>
    <row r="1761" spans="1:3" x14ac:dyDescent="0.2">
      <c r="A1761" t="s">
        <v>66</v>
      </c>
      <c r="B1761" t="s">
        <v>14</v>
      </c>
      <c r="C1761" t="s">
        <v>81</v>
      </c>
    </row>
    <row r="1762" spans="1:3" x14ac:dyDescent="0.2">
      <c r="A1762" t="s">
        <v>66</v>
      </c>
      <c r="B1762" t="s">
        <v>15</v>
      </c>
      <c r="C1762" t="s">
        <v>81</v>
      </c>
    </row>
    <row r="1763" spans="1:3" x14ac:dyDescent="0.2">
      <c r="A1763" t="s">
        <v>66</v>
      </c>
      <c r="B1763" t="s">
        <v>101</v>
      </c>
      <c r="C1763" t="s">
        <v>8</v>
      </c>
    </row>
    <row r="1764" spans="1:3" x14ac:dyDescent="0.2">
      <c r="A1764" t="s">
        <v>66</v>
      </c>
      <c r="B1764" t="s">
        <v>109</v>
      </c>
      <c r="C1764" t="s">
        <v>28</v>
      </c>
    </row>
    <row r="1765" spans="1:3" x14ac:dyDescent="0.2">
      <c r="A1765" t="s">
        <v>66</v>
      </c>
      <c r="B1765" t="s">
        <v>61</v>
      </c>
      <c r="C1765" t="s">
        <v>2</v>
      </c>
    </row>
    <row r="1766" spans="1:3" x14ac:dyDescent="0.2">
      <c r="A1766" t="s">
        <v>66</v>
      </c>
      <c r="B1766" t="s">
        <v>73</v>
      </c>
      <c r="C1766" t="s">
        <v>33</v>
      </c>
    </row>
    <row r="1767" spans="1:3" x14ac:dyDescent="0.2">
      <c r="A1767" t="s">
        <v>66</v>
      </c>
      <c r="B1767" t="s">
        <v>60</v>
      </c>
      <c r="C1767" t="s">
        <v>32</v>
      </c>
    </row>
    <row r="1768" spans="1:3" x14ac:dyDescent="0.2">
      <c r="A1768" t="s">
        <v>66</v>
      </c>
      <c r="B1768" t="s">
        <v>84</v>
      </c>
      <c r="C1768" t="s">
        <v>74</v>
      </c>
    </row>
    <row r="1769" spans="1:3" x14ac:dyDescent="0.2">
      <c r="A1769" t="s">
        <v>66</v>
      </c>
      <c r="B1769" t="s">
        <v>85</v>
      </c>
      <c r="C1769" t="s">
        <v>74</v>
      </c>
    </row>
    <row r="1770" spans="1:3" x14ac:dyDescent="0.2">
      <c r="A1770" t="s">
        <v>66</v>
      </c>
      <c r="B1770" t="s">
        <v>137</v>
      </c>
      <c r="C1770" t="s">
        <v>93</v>
      </c>
    </row>
    <row r="1771" spans="1:3" x14ac:dyDescent="0.2">
      <c r="A1771" t="s">
        <v>66</v>
      </c>
      <c r="B1771" t="s">
        <v>138</v>
      </c>
      <c r="C1771" t="s">
        <v>33</v>
      </c>
    </row>
    <row r="1772" spans="1:3" x14ac:dyDescent="0.2">
      <c r="A1772" t="s">
        <v>66</v>
      </c>
      <c r="B1772" t="s">
        <v>134</v>
      </c>
      <c r="C1772" t="s">
        <v>28</v>
      </c>
    </row>
    <row r="1773" spans="1:3" x14ac:dyDescent="0.2">
      <c r="A1773" t="s">
        <v>66</v>
      </c>
      <c r="B1773" t="s">
        <v>40</v>
      </c>
      <c r="C1773" t="s">
        <v>135</v>
      </c>
    </row>
    <row r="1774" spans="1:3" x14ac:dyDescent="0.2">
      <c r="A1774" t="s">
        <v>66</v>
      </c>
      <c r="B1774" t="s">
        <v>39</v>
      </c>
      <c r="C1774" t="s">
        <v>136</v>
      </c>
    </row>
    <row r="1775" spans="1:3" x14ac:dyDescent="0.2">
      <c r="A1775" t="s">
        <v>66</v>
      </c>
      <c r="B1775" t="s">
        <v>104</v>
      </c>
      <c r="C1775" t="s">
        <v>28</v>
      </c>
    </row>
    <row r="1776" spans="1:3" x14ac:dyDescent="0.2">
      <c r="A1776" t="s">
        <v>66</v>
      </c>
      <c r="B1776" t="s">
        <v>9</v>
      </c>
      <c r="C1776" t="s">
        <v>128</v>
      </c>
    </row>
    <row r="1777" spans="1:3" x14ac:dyDescent="0.2">
      <c r="A1777" t="s">
        <v>66</v>
      </c>
      <c r="B1777" t="s">
        <v>58</v>
      </c>
      <c r="C1777" t="s">
        <v>101</v>
      </c>
    </row>
    <row r="1778" spans="1:3" x14ac:dyDescent="0.2">
      <c r="A1778" t="s">
        <v>66</v>
      </c>
      <c r="B1778" t="s">
        <v>4</v>
      </c>
      <c r="C1778" t="s">
        <v>127</v>
      </c>
    </row>
    <row r="1779" spans="1:3" x14ac:dyDescent="0.2">
      <c r="A1779" t="s">
        <v>66</v>
      </c>
      <c r="B1779" t="s">
        <v>90</v>
      </c>
      <c r="C1779" t="s">
        <v>29</v>
      </c>
    </row>
    <row r="1780" spans="1:3" x14ac:dyDescent="0.2">
      <c r="A1780" t="s">
        <v>66</v>
      </c>
      <c r="B1780" t="s">
        <v>1</v>
      </c>
      <c r="C1780" t="s">
        <v>79</v>
      </c>
    </row>
    <row r="1781" spans="1:3" x14ac:dyDescent="0.2">
      <c r="A1781" t="s">
        <v>66</v>
      </c>
      <c r="B1781" t="s">
        <v>67</v>
      </c>
      <c r="C1781" t="s">
        <v>74</v>
      </c>
    </row>
    <row r="1782" spans="1:3" x14ac:dyDescent="0.2">
      <c r="A1782" t="s">
        <v>66</v>
      </c>
      <c r="B1782" t="s">
        <v>68</v>
      </c>
      <c r="C1782" t="s">
        <v>74</v>
      </c>
    </row>
    <row r="1783" spans="1:3" x14ac:dyDescent="0.2">
      <c r="A1783" t="s">
        <v>66</v>
      </c>
      <c r="B1783" t="s">
        <v>120</v>
      </c>
      <c r="C1783" t="s">
        <v>10</v>
      </c>
    </row>
    <row r="1784" spans="1:3" x14ac:dyDescent="0.2">
      <c r="A1784" t="s">
        <v>66</v>
      </c>
      <c r="B1784" t="s">
        <v>121</v>
      </c>
      <c r="C1784" t="s">
        <v>69</v>
      </c>
    </row>
    <row r="1785" spans="1:3" x14ac:dyDescent="0.2">
      <c r="A1785" t="s">
        <v>66</v>
      </c>
      <c r="B1785" t="s">
        <v>53</v>
      </c>
      <c r="C1785" t="s">
        <v>101</v>
      </c>
    </row>
    <row r="1786" spans="1:3" x14ac:dyDescent="0.2">
      <c r="A1786" t="s">
        <v>66</v>
      </c>
      <c r="B1786" t="s">
        <v>82</v>
      </c>
      <c r="C1786" t="s">
        <v>21</v>
      </c>
    </row>
    <row r="1787" spans="1:3" x14ac:dyDescent="0.2">
      <c r="A1787" t="s">
        <v>66</v>
      </c>
      <c r="B1787" t="s">
        <v>83</v>
      </c>
      <c r="C1787" t="s">
        <v>2</v>
      </c>
    </row>
    <row r="1788" spans="1:3" x14ac:dyDescent="0.2">
      <c r="A1788" t="s">
        <v>66</v>
      </c>
      <c r="B1788" t="s">
        <v>38</v>
      </c>
      <c r="C1788" t="s">
        <v>14</v>
      </c>
    </row>
    <row r="1789" spans="1:3" x14ac:dyDescent="0.2">
      <c r="A1789" t="s">
        <v>66</v>
      </c>
      <c r="B1789" t="s">
        <v>97</v>
      </c>
      <c r="C1789" t="s">
        <v>127</v>
      </c>
    </row>
    <row r="1790" spans="1:3" x14ac:dyDescent="0.2">
      <c r="A1790" t="s">
        <v>66</v>
      </c>
      <c r="B1790" t="s">
        <v>115</v>
      </c>
      <c r="C1790" t="s">
        <v>10</v>
      </c>
    </row>
    <row r="1791" spans="1:3" x14ac:dyDescent="0.2">
      <c r="A1791" t="s">
        <v>66</v>
      </c>
      <c r="B1791" t="s">
        <v>98</v>
      </c>
      <c r="C1791" t="s">
        <v>10</v>
      </c>
    </row>
    <row r="1792" spans="1:3" x14ac:dyDescent="0.2">
      <c r="A1792" t="s">
        <v>66</v>
      </c>
      <c r="B1792" t="s">
        <v>94</v>
      </c>
      <c r="C1792" t="s">
        <v>10</v>
      </c>
    </row>
    <row r="1793" spans="1:3" x14ac:dyDescent="0.2">
      <c r="A1793" t="s">
        <v>66</v>
      </c>
      <c r="B1793" t="s">
        <v>7</v>
      </c>
      <c r="C1793" t="s">
        <v>105</v>
      </c>
    </row>
    <row r="1794" spans="1:3" x14ac:dyDescent="0.2">
      <c r="A1794" t="s">
        <v>66</v>
      </c>
      <c r="B1794" t="s">
        <v>45</v>
      </c>
      <c r="C1794" t="s">
        <v>105</v>
      </c>
    </row>
    <row r="1795" spans="1:3" x14ac:dyDescent="0.2">
      <c r="A1795" t="s">
        <v>66</v>
      </c>
      <c r="B1795" t="s">
        <v>64</v>
      </c>
      <c r="C1795" t="s">
        <v>105</v>
      </c>
    </row>
    <row r="1796" spans="1:3" x14ac:dyDescent="0.2">
      <c r="A1796" t="s">
        <v>54</v>
      </c>
      <c r="B1796" t="s">
        <v>75</v>
      </c>
      <c r="C1796" t="s">
        <v>99</v>
      </c>
    </row>
    <row r="1797" spans="1:3" x14ac:dyDescent="0.2">
      <c r="A1797" t="s">
        <v>54</v>
      </c>
      <c r="B1797" t="s">
        <v>17</v>
      </c>
      <c r="C1797" t="s">
        <v>99</v>
      </c>
    </row>
    <row r="1798" spans="1:3" x14ac:dyDescent="0.2">
      <c r="A1798" t="s">
        <v>54</v>
      </c>
      <c r="B1798" t="s">
        <v>20</v>
      </c>
      <c r="C1798" t="s">
        <v>65</v>
      </c>
    </row>
    <row r="1799" spans="1:3" x14ac:dyDescent="0.2">
      <c r="A1799" t="s">
        <v>54</v>
      </c>
      <c r="B1799" t="s">
        <v>78</v>
      </c>
      <c r="C1799" t="s">
        <v>126</v>
      </c>
    </row>
    <row r="1800" spans="1:3" x14ac:dyDescent="0.2">
      <c r="A1800" t="s">
        <v>54</v>
      </c>
      <c r="B1800" t="s">
        <v>44</v>
      </c>
      <c r="C1800" t="s">
        <v>13</v>
      </c>
    </row>
    <row r="1801" spans="1:3" x14ac:dyDescent="0.2">
      <c r="A1801" t="s">
        <v>54</v>
      </c>
      <c r="B1801" t="s">
        <v>46</v>
      </c>
      <c r="C1801" t="s">
        <v>72</v>
      </c>
    </row>
    <row r="1802" spans="1:3" x14ac:dyDescent="0.2">
      <c r="A1802" t="s">
        <v>54</v>
      </c>
      <c r="B1802" t="s">
        <v>117</v>
      </c>
      <c r="C1802" t="s">
        <v>13</v>
      </c>
    </row>
    <row r="1803" spans="1:3" x14ac:dyDescent="0.2">
      <c r="A1803" t="s">
        <v>54</v>
      </c>
      <c r="B1803" t="s">
        <v>124</v>
      </c>
      <c r="C1803" t="s">
        <v>124</v>
      </c>
    </row>
    <row r="1804" spans="1:3" x14ac:dyDescent="0.2">
      <c r="A1804" t="s">
        <v>54</v>
      </c>
      <c r="B1804" t="s">
        <v>113</v>
      </c>
      <c r="C1804" t="s">
        <v>136</v>
      </c>
    </row>
    <row r="1805" spans="1:3" x14ac:dyDescent="0.2">
      <c r="A1805" t="s">
        <v>54</v>
      </c>
      <c r="B1805" t="s">
        <v>99</v>
      </c>
      <c r="C1805" t="s">
        <v>72</v>
      </c>
    </row>
    <row r="1806" spans="1:3" x14ac:dyDescent="0.2">
      <c r="A1806" t="s">
        <v>54</v>
      </c>
      <c r="B1806" t="s">
        <v>100</v>
      </c>
      <c r="C1806" t="s">
        <v>106</v>
      </c>
    </row>
    <row r="1807" spans="1:3" x14ac:dyDescent="0.2">
      <c r="A1807" t="s">
        <v>54</v>
      </c>
      <c r="B1807" t="s">
        <v>65</v>
      </c>
      <c r="C1807" t="s">
        <v>122</v>
      </c>
    </row>
    <row r="1808" spans="1:3" x14ac:dyDescent="0.2">
      <c r="A1808" t="s">
        <v>54</v>
      </c>
      <c r="B1808" t="s">
        <v>66</v>
      </c>
      <c r="C1808" t="s">
        <v>122</v>
      </c>
    </row>
    <row r="1809" spans="1:3" x14ac:dyDescent="0.2">
      <c r="A1809" t="s">
        <v>54</v>
      </c>
      <c r="B1809" t="s">
        <v>54</v>
      </c>
      <c r="C1809" t="s">
        <v>54</v>
      </c>
    </row>
    <row r="1810" spans="1:3" x14ac:dyDescent="0.2">
      <c r="A1810" t="s">
        <v>54</v>
      </c>
      <c r="B1810" t="s">
        <v>55</v>
      </c>
      <c r="C1810" t="s">
        <v>54</v>
      </c>
    </row>
    <row r="1811" spans="1:3" x14ac:dyDescent="0.2">
      <c r="A1811" t="s">
        <v>54</v>
      </c>
      <c r="B1811" t="s">
        <v>133</v>
      </c>
      <c r="C1811" t="s">
        <v>126</v>
      </c>
    </row>
    <row r="1812" spans="1:3" x14ac:dyDescent="0.2">
      <c r="A1812" t="s">
        <v>54</v>
      </c>
      <c r="B1812" t="s">
        <v>59</v>
      </c>
      <c r="C1812" t="s">
        <v>13</v>
      </c>
    </row>
    <row r="1813" spans="1:3" x14ac:dyDescent="0.2">
      <c r="A1813" t="s">
        <v>54</v>
      </c>
      <c r="B1813" t="s">
        <v>125</v>
      </c>
      <c r="C1813" t="s">
        <v>65</v>
      </c>
    </row>
    <row r="1814" spans="1:3" x14ac:dyDescent="0.2">
      <c r="A1814" t="s">
        <v>54</v>
      </c>
      <c r="B1814" t="s">
        <v>27</v>
      </c>
      <c r="C1814" t="s">
        <v>110</v>
      </c>
    </row>
    <row r="1815" spans="1:3" x14ac:dyDescent="0.2">
      <c r="A1815" t="s">
        <v>54</v>
      </c>
      <c r="B1815" t="s">
        <v>23</v>
      </c>
      <c r="C1815" t="s">
        <v>99</v>
      </c>
    </row>
    <row r="1816" spans="1:3" x14ac:dyDescent="0.2">
      <c r="A1816" t="s">
        <v>54</v>
      </c>
      <c r="B1816" t="s">
        <v>25</v>
      </c>
      <c r="C1816" t="s">
        <v>25</v>
      </c>
    </row>
    <row r="1817" spans="1:3" x14ac:dyDescent="0.2">
      <c r="A1817" t="s">
        <v>54</v>
      </c>
      <c r="B1817" t="s">
        <v>114</v>
      </c>
      <c r="C1817" t="s">
        <v>136</v>
      </c>
    </row>
    <row r="1818" spans="1:3" x14ac:dyDescent="0.2">
      <c r="A1818" t="s">
        <v>54</v>
      </c>
      <c r="B1818" t="s">
        <v>96</v>
      </c>
      <c r="C1818" t="s">
        <v>26</v>
      </c>
    </row>
    <row r="1819" spans="1:3" x14ac:dyDescent="0.2">
      <c r="A1819" t="s">
        <v>54</v>
      </c>
      <c r="B1819" t="s">
        <v>47</v>
      </c>
      <c r="C1819" t="s">
        <v>25</v>
      </c>
    </row>
    <row r="1820" spans="1:3" x14ac:dyDescent="0.2">
      <c r="A1820" t="s">
        <v>54</v>
      </c>
      <c r="B1820" t="s">
        <v>72</v>
      </c>
      <c r="C1820" t="s">
        <v>70</v>
      </c>
    </row>
    <row r="1821" spans="1:3" x14ac:dyDescent="0.2">
      <c r="A1821" t="s">
        <v>54</v>
      </c>
      <c r="B1821" t="s">
        <v>87</v>
      </c>
      <c r="C1821" t="s">
        <v>65</v>
      </c>
    </row>
    <row r="1822" spans="1:3" x14ac:dyDescent="0.2">
      <c r="A1822" t="s">
        <v>54</v>
      </c>
      <c r="B1822" t="s">
        <v>88</v>
      </c>
      <c r="C1822" t="s">
        <v>126</v>
      </c>
    </row>
    <row r="1823" spans="1:3" x14ac:dyDescent="0.2">
      <c r="A1823" t="s">
        <v>54</v>
      </c>
      <c r="B1823" t="s">
        <v>19</v>
      </c>
      <c r="C1823" t="s">
        <v>31</v>
      </c>
    </row>
    <row r="1824" spans="1:3" x14ac:dyDescent="0.2">
      <c r="A1824" t="s">
        <v>54</v>
      </c>
      <c r="B1824" t="s">
        <v>31</v>
      </c>
      <c r="C1824" t="s">
        <v>86</v>
      </c>
    </row>
    <row r="1825" spans="1:3" x14ac:dyDescent="0.2">
      <c r="A1825" t="s">
        <v>54</v>
      </c>
      <c r="B1825" t="s">
        <v>126</v>
      </c>
      <c r="C1825" t="s">
        <v>72</v>
      </c>
    </row>
    <row r="1826" spans="1:3" x14ac:dyDescent="0.2">
      <c r="A1826" t="s">
        <v>54</v>
      </c>
      <c r="B1826" t="s">
        <v>42</v>
      </c>
      <c r="C1826" t="s">
        <v>70</v>
      </c>
    </row>
    <row r="1827" spans="1:3" x14ac:dyDescent="0.2">
      <c r="A1827" t="s">
        <v>54</v>
      </c>
      <c r="B1827" t="s">
        <v>93</v>
      </c>
      <c r="C1827" t="s">
        <v>18</v>
      </c>
    </row>
    <row r="1828" spans="1:3" x14ac:dyDescent="0.2">
      <c r="A1828" t="s">
        <v>54</v>
      </c>
      <c r="B1828" t="s">
        <v>13</v>
      </c>
      <c r="C1828" t="s">
        <v>42</v>
      </c>
    </row>
    <row r="1829" spans="1:3" x14ac:dyDescent="0.2">
      <c r="A1829" t="s">
        <v>54</v>
      </c>
      <c r="B1829" t="s">
        <v>49</v>
      </c>
      <c r="C1829" t="s">
        <v>135</v>
      </c>
    </row>
    <row r="1830" spans="1:3" x14ac:dyDescent="0.2">
      <c r="A1830" t="s">
        <v>54</v>
      </c>
      <c r="B1830" t="s">
        <v>50</v>
      </c>
      <c r="C1830" t="s">
        <v>135</v>
      </c>
    </row>
    <row r="1831" spans="1:3" x14ac:dyDescent="0.2">
      <c r="A1831" t="s">
        <v>54</v>
      </c>
      <c r="B1831" t="s">
        <v>56</v>
      </c>
      <c r="C1831" t="s">
        <v>46</v>
      </c>
    </row>
    <row r="1832" spans="1:3" x14ac:dyDescent="0.2">
      <c r="A1832" t="s">
        <v>54</v>
      </c>
      <c r="B1832" t="s">
        <v>57</v>
      </c>
      <c r="C1832" t="s">
        <v>46</v>
      </c>
    </row>
    <row r="1833" spans="1:3" x14ac:dyDescent="0.2">
      <c r="A1833" t="s">
        <v>54</v>
      </c>
      <c r="B1833" t="s">
        <v>91</v>
      </c>
      <c r="C1833" t="s">
        <v>74</v>
      </c>
    </row>
    <row r="1834" spans="1:3" x14ac:dyDescent="0.2">
      <c r="A1834" t="s">
        <v>54</v>
      </c>
      <c r="B1834" t="s">
        <v>92</v>
      </c>
      <c r="C1834" t="s">
        <v>29</v>
      </c>
    </row>
    <row r="1835" spans="1:3" x14ac:dyDescent="0.2">
      <c r="A1835" t="s">
        <v>54</v>
      </c>
      <c r="B1835" t="s">
        <v>136</v>
      </c>
      <c r="C1835" t="s">
        <v>26</v>
      </c>
    </row>
    <row r="1836" spans="1:3" x14ac:dyDescent="0.2">
      <c r="A1836" t="s">
        <v>54</v>
      </c>
      <c r="B1836" t="s">
        <v>16</v>
      </c>
      <c r="C1836" t="s">
        <v>49</v>
      </c>
    </row>
    <row r="1837" spans="1:3" x14ac:dyDescent="0.2">
      <c r="A1837" t="s">
        <v>54</v>
      </c>
      <c r="B1837" t="s">
        <v>89</v>
      </c>
      <c r="C1837" t="s">
        <v>31</v>
      </c>
    </row>
    <row r="1838" spans="1:3" x14ac:dyDescent="0.2">
      <c r="A1838" t="s">
        <v>54</v>
      </c>
      <c r="B1838" t="s">
        <v>33</v>
      </c>
      <c r="C1838" t="s">
        <v>18</v>
      </c>
    </row>
    <row r="1839" spans="1:3" x14ac:dyDescent="0.2">
      <c r="A1839" t="s">
        <v>54</v>
      </c>
      <c r="B1839" t="s">
        <v>34</v>
      </c>
      <c r="C1839" t="s">
        <v>8</v>
      </c>
    </row>
    <row r="1840" spans="1:3" x14ac:dyDescent="0.2">
      <c r="A1840" t="s">
        <v>54</v>
      </c>
      <c r="B1840" t="s">
        <v>95</v>
      </c>
      <c r="C1840" t="s">
        <v>74</v>
      </c>
    </row>
    <row r="1841" spans="1:3" x14ac:dyDescent="0.2">
      <c r="A1841" t="s">
        <v>54</v>
      </c>
      <c r="B1841" t="s">
        <v>110</v>
      </c>
      <c r="C1841" t="s">
        <v>71</v>
      </c>
    </row>
    <row r="1842" spans="1:3" x14ac:dyDescent="0.2">
      <c r="A1842" t="s">
        <v>54</v>
      </c>
      <c r="B1842" t="s">
        <v>62</v>
      </c>
      <c r="C1842" t="s">
        <v>33</v>
      </c>
    </row>
    <row r="1843" spans="1:3" x14ac:dyDescent="0.2">
      <c r="A1843" t="s">
        <v>54</v>
      </c>
      <c r="B1843" t="s">
        <v>63</v>
      </c>
      <c r="C1843" t="s">
        <v>93</v>
      </c>
    </row>
    <row r="1844" spans="1:3" x14ac:dyDescent="0.2">
      <c r="A1844" t="s">
        <v>54</v>
      </c>
      <c r="B1844" t="s">
        <v>22</v>
      </c>
      <c r="C1844" t="s">
        <v>14</v>
      </c>
    </row>
    <row r="1845" spans="1:3" x14ac:dyDescent="0.2">
      <c r="A1845" t="s">
        <v>54</v>
      </c>
      <c r="B1845" t="s">
        <v>2</v>
      </c>
      <c r="C1845" t="s">
        <v>111</v>
      </c>
    </row>
    <row r="1846" spans="1:3" x14ac:dyDescent="0.2">
      <c r="A1846" t="s">
        <v>54</v>
      </c>
      <c r="B1846" t="s">
        <v>32</v>
      </c>
      <c r="C1846" t="s">
        <v>8</v>
      </c>
    </row>
    <row r="1847" spans="1:3" x14ac:dyDescent="0.2">
      <c r="A1847" t="s">
        <v>54</v>
      </c>
      <c r="B1847" t="s">
        <v>18</v>
      </c>
      <c r="C1847" t="s">
        <v>135</v>
      </c>
    </row>
    <row r="1848" spans="1:3" x14ac:dyDescent="0.2">
      <c r="A1848" t="s">
        <v>54</v>
      </c>
      <c r="B1848" t="s">
        <v>76</v>
      </c>
      <c r="C1848" t="s">
        <v>96</v>
      </c>
    </row>
    <row r="1849" spans="1:3" x14ac:dyDescent="0.2">
      <c r="A1849" t="s">
        <v>54</v>
      </c>
      <c r="B1849" t="s">
        <v>77</v>
      </c>
      <c r="C1849" t="s">
        <v>136</v>
      </c>
    </row>
    <row r="1850" spans="1:3" x14ac:dyDescent="0.2">
      <c r="A1850" t="s">
        <v>54</v>
      </c>
      <c r="B1850" t="s">
        <v>79</v>
      </c>
      <c r="C1850" t="s">
        <v>49</v>
      </c>
    </row>
    <row r="1851" spans="1:3" x14ac:dyDescent="0.2">
      <c r="A1851" t="s">
        <v>54</v>
      </c>
      <c r="B1851" t="s">
        <v>48</v>
      </c>
      <c r="C1851" t="s">
        <v>114</v>
      </c>
    </row>
    <row r="1852" spans="1:3" x14ac:dyDescent="0.2">
      <c r="A1852" t="s">
        <v>54</v>
      </c>
      <c r="B1852" t="s">
        <v>111</v>
      </c>
      <c r="C1852" t="s">
        <v>114</v>
      </c>
    </row>
    <row r="1853" spans="1:3" x14ac:dyDescent="0.2">
      <c r="A1853" t="s">
        <v>54</v>
      </c>
      <c r="B1853" t="s">
        <v>112</v>
      </c>
      <c r="C1853" t="s">
        <v>76</v>
      </c>
    </row>
    <row r="1854" spans="1:3" x14ac:dyDescent="0.2">
      <c r="A1854" t="s">
        <v>54</v>
      </c>
      <c r="B1854" t="s">
        <v>51</v>
      </c>
      <c r="C1854" t="s">
        <v>114</v>
      </c>
    </row>
    <row r="1855" spans="1:3" x14ac:dyDescent="0.2">
      <c r="A1855" t="s">
        <v>54</v>
      </c>
      <c r="B1855" t="s">
        <v>8</v>
      </c>
      <c r="C1855" t="s">
        <v>113</v>
      </c>
    </row>
    <row r="1856" spans="1:3" x14ac:dyDescent="0.2">
      <c r="A1856" t="s">
        <v>54</v>
      </c>
      <c r="B1856" t="s">
        <v>35</v>
      </c>
      <c r="C1856" t="s">
        <v>2</v>
      </c>
    </row>
    <row r="1857" spans="1:3" x14ac:dyDescent="0.2">
      <c r="A1857" t="s">
        <v>54</v>
      </c>
      <c r="B1857" t="s">
        <v>52</v>
      </c>
      <c r="C1857" t="s">
        <v>106</v>
      </c>
    </row>
    <row r="1858" spans="1:3" x14ac:dyDescent="0.2">
      <c r="A1858" t="s">
        <v>54</v>
      </c>
      <c r="B1858" t="s">
        <v>122</v>
      </c>
      <c r="C1858" t="s">
        <v>71</v>
      </c>
    </row>
    <row r="1859" spans="1:3" x14ac:dyDescent="0.2">
      <c r="A1859" t="s">
        <v>54</v>
      </c>
      <c r="B1859" t="s">
        <v>123</v>
      </c>
      <c r="C1859" t="s">
        <v>74</v>
      </c>
    </row>
    <row r="1860" spans="1:3" x14ac:dyDescent="0.2">
      <c r="A1860" t="s">
        <v>54</v>
      </c>
      <c r="B1860" t="s">
        <v>21</v>
      </c>
      <c r="C1860" t="s">
        <v>111</v>
      </c>
    </row>
    <row r="1861" spans="1:3" x14ac:dyDescent="0.2">
      <c r="A1861" t="s">
        <v>54</v>
      </c>
      <c r="B1861" t="s">
        <v>128</v>
      </c>
      <c r="C1861" t="s">
        <v>79</v>
      </c>
    </row>
    <row r="1862" spans="1:3" x14ac:dyDescent="0.2">
      <c r="A1862" t="s">
        <v>54</v>
      </c>
      <c r="B1862" t="s">
        <v>43</v>
      </c>
      <c r="C1862" t="s">
        <v>39</v>
      </c>
    </row>
    <row r="1863" spans="1:3" x14ac:dyDescent="0.2">
      <c r="A1863" t="s">
        <v>54</v>
      </c>
      <c r="B1863" t="s">
        <v>102</v>
      </c>
      <c r="C1863" t="s">
        <v>21</v>
      </c>
    </row>
    <row r="1864" spans="1:3" x14ac:dyDescent="0.2">
      <c r="A1864" t="s">
        <v>54</v>
      </c>
      <c r="B1864" t="s">
        <v>103</v>
      </c>
      <c r="C1864" t="s">
        <v>105</v>
      </c>
    </row>
    <row r="1865" spans="1:3" x14ac:dyDescent="0.2">
      <c r="A1865" t="s">
        <v>54</v>
      </c>
      <c r="B1865" t="s">
        <v>106</v>
      </c>
      <c r="C1865" t="s">
        <v>31</v>
      </c>
    </row>
    <row r="1866" spans="1:3" x14ac:dyDescent="0.2">
      <c r="A1866" t="s">
        <v>54</v>
      </c>
      <c r="B1866" t="s">
        <v>105</v>
      </c>
      <c r="C1866" t="s">
        <v>132</v>
      </c>
    </row>
    <row r="1867" spans="1:3" x14ac:dyDescent="0.2">
      <c r="A1867" t="s">
        <v>54</v>
      </c>
      <c r="B1867" t="s">
        <v>74</v>
      </c>
      <c r="C1867" t="s">
        <v>48</v>
      </c>
    </row>
    <row r="1868" spans="1:3" x14ac:dyDescent="0.2">
      <c r="A1868" t="s">
        <v>54</v>
      </c>
      <c r="B1868" t="s">
        <v>26</v>
      </c>
      <c r="C1868" t="s">
        <v>47</v>
      </c>
    </row>
    <row r="1869" spans="1:3" x14ac:dyDescent="0.2">
      <c r="A1869" t="s">
        <v>54</v>
      </c>
      <c r="B1869" t="s">
        <v>81</v>
      </c>
      <c r="C1869" t="s">
        <v>96</v>
      </c>
    </row>
    <row r="1870" spans="1:3" x14ac:dyDescent="0.2">
      <c r="A1870" t="s">
        <v>54</v>
      </c>
      <c r="B1870" t="s">
        <v>29</v>
      </c>
      <c r="C1870" t="s">
        <v>48</v>
      </c>
    </row>
    <row r="1871" spans="1:3" x14ac:dyDescent="0.2">
      <c r="A1871" t="s">
        <v>54</v>
      </c>
      <c r="B1871" t="s">
        <v>30</v>
      </c>
      <c r="C1871" t="s">
        <v>48</v>
      </c>
    </row>
    <row r="1872" spans="1:3" x14ac:dyDescent="0.2">
      <c r="A1872" t="s">
        <v>54</v>
      </c>
      <c r="B1872" t="s">
        <v>118</v>
      </c>
      <c r="C1872" t="s">
        <v>32</v>
      </c>
    </row>
    <row r="1873" spans="1:3" x14ac:dyDescent="0.2">
      <c r="A1873" t="s">
        <v>54</v>
      </c>
      <c r="B1873" t="s">
        <v>119</v>
      </c>
      <c r="C1873" t="s">
        <v>32</v>
      </c>
    </row>
    <row r="1874" spans="1:3" x14ac:dyDescent="0.2">
      <c r="A1874" t="s">
        <v>54</v>
      </c>
      <c r="B1874" t="s">
        <v>86</v>
      </c>
      <c r="C1874" t="s">
        <v>136</v>
      </c>
    </row>
    <row r="1875" spans="1:3" x14ac:dyDescent="0.2">
      <c r="A1875" t="s">
        <v>54</v>
      </c>
      <c r="B1875" t="s">
        <v>28</v>
      </c>
      <c r="C1875" t="s">
        <v>51</v>
      </c>
    </row>
    <row r="1876" spans="1:3" x14ac:dyDescent="0.2">
      <c r="A1876" t="s">
        <v>54</v>
      </c>
      <c r="B1876" t="s">
        <v>127</v>
      </c>
      <c r="C1876" t="s">
        <v>132</v>
      </c>
    </row>
    <row r="1877" spans="1:3" x14ac:dyDescent="0.2">
      <c r="A1877" t="s">
        <v>54</v>
      </c>
      <c r="B1877" t="s">
        <v>80</v>
      </c>
      <c r="C1877" t="s">
        <v>49</v>
      </c>
    </row>
    <row r="1878" spans="1:3" x14ac:dyDescent="0.2">
      <c r="A1878" t="s">
        <v>54</v>
      </c>
      <c r="B1878" t="s">
        <v>41</v>
      </c>
      <c r="C1878" t="s">
        <v>13</v>
      </c>
    </row>
    <row r="1879" spans="1:3" x14ac:dyDescent="0.2">
      <c r="A1879" t="s">
        <v>54</v>
      </c>
      <c r="B1879" t="s">
        <v>130</v>
      </c>
      <c r="C1879" t="s">
        <v>79</v>
      </c>
    </row>
    <row r="1880" spans="1:3" x14ac:dyDescent="0.2">
      <c r="A1880" t="s">
        <v>54</v>
      </c>
      <c r="B1880" t="s">
        <v>131</v>
      </c>
      <c r="C1880" t="s">
        <v>16</v>
      </c>
    </row>
    <row r="1881" spans="1:3" x14ac:dyDescent="0.2">
      <c r="A1881" t="s">
        <v>54</v>
      </c>
      <c r="B1881" t="s">
        <v>11</v>
      </c>
      <c r="C1881" t="s">
        <v>80</v>
      </c>
    </row>
    <row r="1882" spans="1:3" x14ac:dyDescent="0.2">
      <c r="A1882" t="s">
        <v>54</v>
      </c>
      <c r="B1882" t="s">
        <v>6</v>
      </c>
      <c r="C1882" t="s">
        <v>105</v>
      </c>
    </row>
    <row r="1883" spans="1:3" x14ac:dyDescent="0.2">
      <c r="A1883" t="s">
        <v>54</v>
      </c>
      <c r="B1883" t="s">
        <v>3</v>
      </c>
      <c r="C1883" t="s">
        <v>29</v>
      </c>
    </row>
    <row r="1884" spans="1:3" x14ac:dyDescent="0.2">
      <c r="A1884" t="s">
        <v>54</v>
      </c>
      <c r="B1884" t="s">
        <v>69</v>
      </c>
      <c r="C1884" t="s">
        <v>40</v>
      </c>
    </row>
    <row r="1885" spans="1:3" x14ac:dyDescent="0.2">
      <c r="A1885" t="s">
        <v>54</v>
      </c>
      <c r="B1885" t="s">
        <v>135</v>
      </c>
      <c r="C1885" t="s">
        <v>26</v>
      </c>
    </row>
    <row r="1886" spans="1:3" x14ac:dyDescent="0.2">
      <c r="A1886" t="s">
        <v>54</v>
      </c>
      <c r="B1886" t="s">
        <v>132</v>
      </c>
      <c r="C1886" t="s">
        <v>81</v>
      </c>
    </row>
    <row r="1887" spans="1:3" x14ac:dyDescent="0.2">
      <c r="A1887" t="s">
        <v>54</v>
      </c>
      <c r="B1887" t="s">
        <v>129</v>
      </c>
      <c r="C1887" t="s">
        <v>86</v>
      </c>
    </row>
    <row r="1888" spans="1:3" x14ac:dyDescent="0.2">
      <c r="A1888" t="s">
        <v>54</v>
      </c>
      <c r="B1888" t="s">
        <v>116</v>
      </c>
      <c r="C1888" t="s">
        <v>28</v>
      </c>
    </row>
    <row r="1889" spans="1:3" x14ac:dyDescent="0.2">
      <c r="A1889" t="s">
        <v>54</v>
      </c>
      <c r="B1889" t="s">
        <v>36</v>
      </c>
      <c r="C1889" t="s">
        <v>89</v>
      </c>
    </row>
    <row r="1890" spans="1:3" x14ac:dyDescent="0.2">
      <c r="A1890" t="s">
        <v>54</v>
      </c>
      <c r="B1890" t="s">
        <v>37</v>
      </c>
      <c r="C1890" t="s">
        <v>89</v>
      </c>
    </row>
    <row r="1891" spans="1:3" x14ac:dyDescent="0.2">
      <c r="A1891" t="s">
        <v>54</v>
      </c>
      <c r="B1891" t="s">
        <v>70</v>
      </c>
      <c r="C1891" t="s">
        <v>124</v>
      </c>
    </row>
    <row r="1892" spans="1:3" x14ac:dyDescent="0.2">
      <c r="A1892" t="s">
        <v>54</v>
      </c>
      <c r="B1892" t="s">
        <v>71</v>
      </c>
      <c r="C1892" t="s">
        <v>70</v>
      </c>
    </row>
    <row r="1893" spans="1:3" x14ac:dyDescent="0.2">
      <c r="A1893" t="s">
        <v>54</v>
      </c>
      <c r="B1893" t="s">
        <v>5</v>
      </c>
      <c r="C1893" t="s">
        <v>19</v>
      </c>
    </row>
    <row r="1894" spans="1:3" x14ac:dyDescent="0.2">
      <c r="A1894" t="s">
        <v>54</v>
      </c>
      <c r="B1894" t="s">
        <v>24</v>
      </c>
      <c r="C1894" t="s">
        <v>128</v>
      </c>
    </row>
    <row r="1895" spans="1:3" x14ac:dyDescent="0.2">
      <c r="A1895" t="s">
        <v>54</v>
      </c>
      <c r="B1895" t="s">
        <v>10</v>
      </c>
      <c r="C1895" t="s">
        <v>40</v>
      </c>
    </row>
    <row r="1896" spans="1:3" x14ac:dyDescent="0.2">
      <c r="A1896" t="s">
        <v>54</v>
      </c>
      <c r="B1896" t="s">
        <v>12</v>
      </c>
      <c r="C1896" t="s">
        <v>79</v>
      </c>
    </row>
    <row r="1897" spans="1:3" x14ac:dyDescent="0.2">
      <c r="A1897" t="s">
        <v>54</v>
      </c>
      <c r="B1897" t="s">
        <v>107</v>
      </c>
      <c r="C1897" t="s">
        <v>43</v>
      </c>
    </row>
    <row r="1898" spans="1:3" x14ac:dyDescent="0.2">
      <c r="A1898" t="s">
        <v>54</v>
      </c>
      <c r="B1898" t="s">
        <v>108</v>
      </c>
      <c r="C1898" t="s">
        <v>127</v>
      </c>
    </row>
    <row r="1899" spans="1:3" x14ac:dyDescent="0.2">
      <c r="A1899" t="s">
        <v>54</v>
      </c>
      <c r="B1899" t="s">
        <v>14</v>
      </c>
      <c r="C1899" t="s">
        <v>129</v>
      </c>
    </row>
    <row r="1900" spans="1:3" x14ac:dyDescent="0.2">
      <c r="A1900" t="s">
        <v>54</v>
      </c>
      <c r="B1900" t="s">
        <v>15</v>
      </c>
      <c r="C1900" t="s">
        <v>51</v>
      </c>
    </row>
    <row r="1901" spans="1:3" x14ac:dyDescent="0.2">
      <c r="A1901" t="s">
        <v>54</v>
      </c>
      <c r="B1901" t="s">
        <v>101</v>
      </c>
      <c r="C1901" t="s">
        <v>39</v>
      </c>
    </row>
    <row r="1902" spans="1:3" x14ac:dyDescent="0.2">
      <c r="A1902" t="s">
        <v>54</v>
      </c>
      <c r="B1902" t="s">
        <v>109</v>
      </c>
      <c r="C1902" t="s">
        <v>101</v>
      </c>
    </row>
    <row r="1903" spans="1:3" x14ac:dyDescent="0.2">
      <c r="A1903" t="s">
        <v>54</v>
      </c>
      <c r="B1903" t="s">
        <v>61</v>
      </c>
      <c r="C1903" t="s">
        <v>105</v>
      </c>
    </row>
    <row r="1904" spans="1:3" x14ac:dyDescent="0.2">
      <c r="A1904" t="s">
        <v>54</v>
      </c>
      <c r="B1904" t="s">
        <v>73</v>
      </c>
      <c r="C1904" t="s">
        <v>28</v>
      </c>
    </row>
    <row r="1905" spans="1:3" x14ac:dyDescent="0.2">
      <c r="A1905" t="s">
        <v>54</v>
      </c>
      <c r="B1905" t="s">
        <v>60</v>
      </c>
      <c r="C1905" t="s">
        <v>28</v>
      </c>
    </row>
    <row r="1906" spans="1:3" x14ac:dyDescent="0.2">
      <c r="A1906" t="s">
        <v>54</v>
      </c>
      <c r="B1906" t="s">
        <v>84</v>
      </c>
      <c r="C1906" t="s">
        <v>43</v>
      </c>
    </row>
    <row r="1907" spans="1:3" x14ac:dyDescent="0.2">
      <c r="A1907" t="s">
        <v>54</v>
      </c>
      <c r="B1907" t="s">
        <v>85</v>
      </c>
      <c r="C1907" t="s">
        <v>43</v>
      </c>
    </row>
    <row r="1908" spans="1:3" x14ac:dyDescent="0.2">
      <c r="A1908" t="s">
        <v>54</v>
      </c>
      <c r="B1908" t="s">
        <v>137</v>
      </c>
      <c r="C1908" t="s">
        <v>28</v>
      </c>
    </row>
    <row r="1909" spans="1:3" x14ac:dyDescent="0.2">
      <c r="A1909" t="s">
        <v>54</v>
      </c>
      <c r="B1909" t="s">
        <v>138</v>
      </c>
      <c r="C1909" t="s">
        <v>14</v>
      </c>
    </row>
    <row r="1910" spans="1:3" x14ac:dyDescent="0.2">
      <c r="A1910" t="s">
        <v>54</v>
      </c>
      <c r="B1910" t="s">
        <v>134</v>
      </c>
      <c r="C1910" t="s">
        <v>2</v>
      </c>
    </row>
    <row r="1911" spans="1:3" x14ac:dyDescent="0.2">
      <c r="A1911" t="s">
        <v>54</v>
      </c>
      <c r="B1911" t="s">
        <v>40</v>
      </c>
      <c r="C1911" t="s">
        <v>81</v>
      </c>
    </row>
    <row r="1912" spans="1:3" x14ac:dyDescent="0.2">
      <c r="A1912" t="s">
        <v>54</v>
      </c>
      <c r="B1912" t="s">
        <v>39</v>
      </c>
      <c r="C1912" t="s">
        <v>114</v>
      </c>
    </row>
    <row r="1913" spans="1:3" x14ac:dyDescent="0.2">
      <c r="A1913" t="s">
        <v>54</v>
      </c>
      <c r="B1913" t="s">
        <v>104</v>
      </c>
      <c r="C1913" t="s">
        <v>2</v>
      </c>
    </row>
    <row r="1914" spans="1:3" x14ac:dyDescent="0.2">
      <c r="A1914" t="s">
        <v>54</v>
      </c>
      <c r="B1914" t="s">
        <v>9</v>
      </c>
      <c r="C1914" t="s">
        <v>11</v>
      </c>
    </row>
    <row r="1915" spans="1:3" x14ac:dyDescent="0.2">
      <c r="A1915" t="s">
        <v>54</v>
      </c>
      <c r="B1915" t="s">
        <v>58</v>
      </c>
      <c r="C1915" t="s">
        <v>10</v>
      </c>
    </row>
    <row r="1916" spans="1:3" x14ac:dyDescent="0.2">
      <c r="A1916" t="s">
        <v>54</v>
      </c>
      <c r="B1916" t="s">
        <v>4</v>
      </c>
      <c r="C1916" t="s">
        <v>69</v>
      </c>
    </row>
    <row r="1917" spans="1:3" x14ac:dyDescent="0.2">
      <c r="A1917" t="s">
        <v>54</v>
      </c>
      <c r="B1917" t="s">
        <v>90</v>
      </c>
      <c r="C1917" t="s">
        <v>127</v>
      </c>
    </row>
    <row r="1918" spans="1:3" x14ac:dyDescent="0.2">
      <c r="A1918" t="s">
        <v>54</v>
      </c>
      <c r="B1918" t="s">
        <v>1</v>
      </c>
      <c r="C1918" t="s">
        <v>93</v>
      </c>
    </row>
    <row r="1919" spans="1:3" x14ac:dyDescent="0.2">
      <c r="A1919" t="s">
        <v>54</v>
      </c>
      <c r="B1919" t="s">
        <v>67</v>
      </c>
      <c r="C1919" t="s">
        <v>101</v>
      </c>
    </row>
    <row r="1920" spans="1:3" x14ac:dyDescent="0.2">
      <c r="A1920" t="s">
        <v>54</v>
      </c>
      <c r="B1920" t="s">
        <v>68</v>
      </c>
      <c r="C1920" t="s">
        <v>101</v>
      </c>
    </row>
    <row r="1921" spans="1:3" x14ac:dyDescent="0.2">
      <c r="A1921" t="s">
        <v>54</v>
      </c>
      <c r="B1921" t="s">
        <v>120</v>
      </c>
      <c r="C1921" t="s">
        <v>11</v>
      </c>
    </row>
    <row r="1922" spans="1:3" x14ac:dyDescent="0.2">
      <c r="A1922" t="s">
        <v>54</v>
      </c>
      <c r="B1922" t="s">
        <v>121</v>
      </c>
      <c r="C1922" t="s">
        <v>11</v>
      </c>
    </row>
    <row r="1923" spans="1:3" x14ac:dyDescent="0.2">
      <c r="A1923" t="s">
        <v>54</v>
      </c>
      <c r="B1923" t="s">
        <v>53</v>
      </c>
      <c r="C1923" t="s">
        <v>10</v>
      </c>
    </row>
    <row r="1924" spans="1:3" x14ac:dyDescent="0.2">
      <c r="A1924" t="s">
        <v>54</v>
      </c>
      <c r="B1924" t="s">
        <v>82</v>
      </c>
      <c r="C1924" t="s">
        <v>127</v>
      </c>
    </row>
    <row r="1925" spans="1:3" x14ac:dyDescent="0.2">
      <c r="A1925" t="s">
        <v>54</v>
      </c>
      <c r="B1925" t="s">
        <v>83</v>
      </c>
      <c r="C1925" t="s">
        <v>105</v>
      </c>
    </row>
    <row r="1926" spans="1:3" x14ac:dyDescent="0.2">
      <c r="A1926" t="s">
        <v>54</v>
      </c>
      <c r="B1926" t="s">
        <v>38</v>
      </c>
      <c r="C1926" t="s">
        <v>21</v>
      </c>
    </row>
    <row r="1927" spans="1:3" x14ac:dyDescent="0.2">
      <c r="A1927" t="s">
        <v>54</v>
      </c>
      <c r="B1927" t="s">
        <v>97</v>
      </c>
      <c r="C1927" t="s">
        <v>128</v>
      </c>
    </row>
    <row r="1928" spans="1:3" x14ac:dyDescent="0.2">
      <c r="A1928" t="s">
        <v>54</v>
      </c>
      <c r="B1928" t="s">
        <v>115</v>
      </c>
      <c r="C1928" t="s">
        <v>130</v>
      </c>
    </row>
    <row r="1929" spans="1:3" x14ac:dyDescent="0.2">
      <c r="A1929" t="s">
        <v>54</v>
      </c>
      <c r="B1929" t="s">
        <v>98</v>
      </c>
      <c r="C1929" t="s">
        <v>130</v>
      </c>
    </row>
    <row r="1930" spans="1:3" x14ac:dyDescent="0.2">
      <c r="A1930" t="s">
        <v>54</v>
      </c>
      <c r="B1930" t="s">
        <v>94</v>
      </c>
      <c r="C1930" t="s">
        <v>130</v>
      </c>
    </row>
    <row r="1931" spans="1:3" x14ac:dyDescent="0.2">
      <c r="A1931" t="s">
        <v>54</v>
      </c>
      <c r="B1931" t="s">
        <v>7</v>
      </c>
      <c r="C1931" t="s">
        <v>128</v>
      </c>
    </row>
    <row r="1932" spans="1:3" x14ac:dyDescent="0.2">
      <c r="A1932" t="s">
        <v>54</v>
      </c>
      <c r="B1932" t="s">
        <v>45</v>
      </c>
      <c r="C1932" t="s">
        <v>128</v>
      </c>
    </row>
    <row r="1933" spans="1:3" x14ac:dyDescent="0.2">
      <c r="A1933" t="s">
        <v>54</v>
      </c>
      <c r="B1933" t="s">
        <v>64</v>
      </c>
      <c r="C1933" t="s">
        <v>130</v>
      </c>
    </row>
    <row r="1934" spans="1:3" x14ac:dyDescent="0.2">
      <c r="A1934" t="s">
        <v>55</v>
      </c>
      <c r="B1934" t="s">
        <v>75</v>
      </c>
      <c r="C1934" t="s">
        <v>99</v>
      </c>
    </row>
    <row r="1935" spans="1:3" x14ac:dyDescent="0.2">
      <c r="A1935" t="s">
        <v>55</v>
      </c>
      <c r="B1935" t="s">
        <v>17</v>
      </c>
      <c r="C1935" t="s">
        <v>99</v>
      </c>
    </row>
    <row r="1936" spans="1:3" x14ac:dyDescent="0.2">
      <c r="A1936" t="s">
        <v>55</v>
      </c>
      <c r="B1936" t="s">
        <v>20</v>
      </c>
      <c r="C1936" t="s">
        <v>65</v>
      </c>
    </row>
    <row r="1937" spans="1:3" x14ac:dyDescent="0.2">
      <c r="A1937" t="s">
        <v>55</v>
      </c>
      <c r="B1937" t="s">
        <v>78</v>
      </c>
      <c r="C1937" t="s">
        <v>126</v>
      </c>
    </row>
    <row r="1938" spans="1:3" x14ac:dyDescent="0.2">
      <c r="A1938" t="s">
        <v>55</v>
      </c>
      <c r="B1938" t="s">
        <v>44</v>
      </c>
      <c r="C1938" t="s">
        <v>13</v>
      </c>
    </row>
    <row r="1939" spans="1:3" x14ac:dyDescent="0.2">
      <c r="A1939" t="s">
        <v>55</v>
      </c>
      <c r="B1939" t="s">
        <v>46</v>
      </c>
      <c r="C1939" t="s">
        <v>72</v>
      </c>
    </row>
    <row r="1940" spans="1:3" x14ac:dyDescent="0.2">
      <c r="A1940" t="s">
        <v>55</v>
      </c>
      <c r="B1940" t="s">
        <v>117</v>
      </c>
      <c r="C1940" t="s">
        <v>13</v>
      </c>
    </row>
    <row r="1941" spans="1:3" x14ac:dyDescent="0.2">
      <c r="A1941" t="s">
        <v>55</v>
      </c>
      <c r="B1941" t="s">
        <v>124</v>
      </c>
      <c r="C1941" t="s">
        <v>124</v>
      </c>
    </row>
    <row r="1942" spans="1:3" x14ac:dyDescent="0.2">
      <c r="A1942" t="s">
        <v>55</v>
      </c>
      <c r="B1942" t="s">
        <v>113</v>
      </c>
      <c r="C1942" t="s">
        <v>136</v>
      </c>
    </row>
    <row r="1943" spans="1:3" x14ac:dyDescent="0.2">
      <c r="A1943" t="s">
        <v>55</v>
      </c>
      <c r="B1943" t="s">
        <v>99</v>
      </c>
      <c r="C1943" t="s">
        <v>72</v>
      </c>
    </row>
    <row r="1944" spans="1:3" x14ac:dyDescent="0.2">
      <c r="A1944" t="s">
        <v>55</v>
      </c>
      <c r="B1944" t="s">
        <v>100</v>
      </c>
      <c r="C1944" t="s">
        <v>106</v>
      </c>
    </row>
    <row r="1945" spans="1:3" x14ac:dyDescent="0.2">
      <c r="A1945" t="s">
        <v>55</v>
      </c>
      <c r="B1945" t="s">
        <v>65</v>
      </c>
      <c r="C1945" t="s">
        <v>122</v>
      </c>
    </row>
    <row r="1946" spans="1:3" x14ac:dyDescent="0.2">
      <c r="A1946" t="s">
        <v>55</v>
      </c>
      <c r="B1946" t="s">
        <v>66</v>
      </c>
      <c r="C1946" t="s">
        <v>122</v>
      </c>
    </row>
    <row r="1947" spans="1:3" x14ac:dyDescent="0.2">
      <c r="A1947" t="s">
        <v>55</v>
      </c>
      <c r="B1947" t="s">
        <v>54</v>
      </c>
      <c r="C1947" t="s">
        <v>54</v>
      </c>
    </row>
    <row r="1948" spans="1:3" x14ac:dyDescent="0.2">
      <c r="A1948" t="s">
        <v>55</v>
      </c>
      <c r="B1948" t="s">
        <v>55</v>
      </c>
      <c r="C1948" t="s">
        <v>55</v>
      </c>
    </row>
    <row r="1949" spans="1:3" x14ac:dyDescent="0.2">
      <c r="A1949" t="s">
        <v>55</v>
      </c>
      <c r="B1949" t="s">
        <v>133</v>
      </c>
      <c r="C1949" t="s">
        <v>126</v>
      </c>
    </row>
    <row r="1950" spans="1:3" x14ac:dyDescent="0.2">
      <c r="A1950" t="s">
        <v>55</v>
      </c>
      <c r="B1950" t="s">
        <v>59</v>
      </c>
      <c r="C1950" t="s">
        <v>13</v>
      </c>
    </row>
    <row r="1951" spans="1:3" x14ac:dyDescent="0.2">
      <c r="A1951" t="s">
        <v>55</v>
      </c>
      <c r="B1951" t="s">
        <v>125</v>
      </c>
      <c r="C1951" t="s">
        <v>65</v>
      </c>
    </row>
    <row r="1952" spans="1:3" x14ac:dyDescent="0.2">
      <c r="A1952" t="s">
        <v>55</v>
      </c>
      <c r="B1952" t="s">
        <v>27</v>
      </c>
      <c r="C1952" t="s">
        <v>110</v>
      </c>
    </row>
    <row r="1953" spans="1:3" x14ac:dyDescent="0.2">
      <c r="A1953" t="s">
        <v>55</v>
      </c>
      <c r="B1953" t="s">
        <v>23</v>
      </c>
      <c r="C1953" t="s">
        <v>99</v>
      </c>
    </row>
    <row r="1954" spans="1:3" x14ac:dyDescent="0.2">
      <c r="A1954" t="s">
        <v>55</v>
      </c>
      <c r="B1954" t="s">
        <v>25</v>
      </c>
      <c r="C1954" t="s">
        <v>25</v>
      </c>
    </row>
    <row r="1955" spans="1:3" x14ac:dyDescent="0.2">
      <c r="A1955" t="s">
        <v>55</v>
      </c>
      <c r="B1955" t="s">
        <v>114</v>
      </c>
      <c r="C1955" t="s">
        <v>136</v>
      </c>
    </row>
    <row r="1956" spans="1:3" x14ac:dyDescent="0.2">
      <c r="A1956" t="s">
        <v>55</v>
      </c>
      <c r="B1956" t="s">
        <v>96</v>
      </c>
      <c r="C1956" t="s">
        <v>26</v>
      </c>
    </row>
    <row r="1957" spans="1:3" x14ac:dyDescent="0.2">
      <c r="A1957" t="s">
        <v>55</v>
      </c>
      <c r="B1957" t="s">
        <v>47</v>
      </c>
      <c r="C1957" t="s">
        <v>25</v>
      </c>
    </row>
    <row r="1958" spans="1:3" x14ac:dyDescent="0.2">
      <c r="A1958" t="s">
        <v>55</v>
      </c>
      <c r="B1958" t="s">
        <v>72</v>
      </c>
      <c r="C1958" t="s">
        <v>70</v>
      </c>
    </row>
    <row r="1959" spans="1:3" x14ac:dyDescent="0.2">
      <c r="A1959" t="s">
        <v>55</v>
      </c>
      <c r="B1959" t="s">
        <v>87</v>
      </c>
      <c r="C1959" t="s">
        <v>65</v>
      </c>
    </row>
    <row r="1960" spans="1:3" x14ac:dyDescent="0.2">
      <c r="A1960" t="s">
        <v>55</v>
      </c>
      <c r="B1960" t="s">
        <v>88</v>
      </c>
      <c r="C1960" t="s">
        <v>126</v>
      </c>
    </row>
    <row r="1961" spans="1:3" x14ac:dyDescent="0.2">
      <c r="A1961" t="s">
        <v>55</v>
      </c>
      <c r="B1961" t="s">
        <v>19</v>
      </c>
      <c r="C1961" t="s">
        <v>31</v>
      </c>
    </row>
    <row r="1962" spans="1:3" x14ac:dyDescent="0.2">
      <c r="A1962" t="s">
        <v>55</v>
      </c>
      <c r="B1962" t="s">
        <v>31</v>
      </c>
      <c r="C1962" t="s">
        <v>86</v>
      </c>
    </row>
    <row r="1963" spans="1:3" x14ac:dyDescent="0.2">
      <c r="A1963" t="s">
        <v>55</v>
      </c>
      <c r="B1963" t="s">
        <v>126</v>
      </c>
      <c r="C1963" t="s">
        <v>72</v>
      </c>
    </row>
    <row r="1964" spans="1:3" x14ac:dyDescent="0.2">
      <c r="A1964" t="s">
        <v>55</v>
      </c>
      <c r="B1964" t="s">
        <v>42</v>
      </c>
      <c r="C1964" t="s">
        <v>70</v>
      </c>
    </row>
    <row r="1965" spans="1:3" x14ac:dyDescent="0.2">
      <c r="A1965" t="s">
        <v>55</v>
      </c>
      <c r="B1965" t="s">
        <v>93</v>
      </c>
      <c r="C1965" t="s">
        <v>18</v>
      </c>
    </row>
    <row r="1966" spans="1:3" x14ac:dyDescent="0.2">
      <c r="A1966" t="s">
        <v>55</v>
      </c>
      <c r="B1966" t="s">
        <v>13</v>
      </c>
      <c r="C1966" t="s">
        <v>42</v>
      </c>
    </row>
    <row r="1967" spans="1:3" x14ac:dyDescent="0.2">
      <c r="A1967" t="s">
        <v>55</v>
      </c>
      <c r="B1967" t="s">
        <v>49</v>
      </c>
      <c r="C1967" t="s">
        <v>135</v>
      </c>
    </row>
    <row r="1968" spans="1:3" x14ac:dyDescent="0.2">
      <c r="A1968" t="s">
        <v>55</v>
      </c>
      <c r="B1968" t="s">
        <v>50</v>
      </c>
      <c r="C1968" t="s">
        <v>135</v>
      </c>
    </row>
    <row r="1969" spans="1:3" x14ac:dyDescent="0.2">
      <c r="A1969" t="s">
        <v>55</v>
      </c>
      <c r="B1969" t="s">
        <v>56</v>
      </c>
      <c r="C1969" t="s">
        <v>46</v>
      </c>
    </row>
    <row r="1970" spans="1:3" x14ac:dyDescent="0.2">
      <c r="A1970" t="s">
        <v>55</v>
      </c>
      <c r="B1970" t="s">
        <v>57</v>
      </c>
      <c r="C1970" t="s">
        <v>46</v>
      </c>
    </row>
    <row r="1971" spans="1:3" x14ac:dyDescent="0.2">
      <c r="A1971" t="s">
        <v>55</v>
      </c>
      <c r="B1971" t="s">
        <v>91</v>
      </c>
      <c r="C1971" t="s">
        <v>74</v>
      </c>
    </row>
    <row r="1972" spans="1:3" x14ac:dyDescent="0.2">
      <c r="A1972" t="s">
        <v>55</v>
      </c>
      <c r="B1972" t="s">
        <v>92</v>
      </c>
      <c r="C1972" t="s">
        <v>29</v>
      </c>
    </row>
    <row r="1973" spans="1:3" x14ac:dyDescent="0.2">
      <c r="A1973" t="s">
        <v>55</v>
      </c>
      <c r="B1973" t="s">
        <v>136</v>
      </c>
      <c r="C1973" t="s">
        <v>26</v>
      </c>
    </row>
    <row r="1974" spans="1:3" x14ac:dyDescent="0.2">
      <c r="A1974" t="s">
        <v>55</v>
      </c>
      <c r="B1974" t="s">
        <v>16</v>
      </c>
      <c r="C1974" t="s">
        <v>49</v>
      </c>
    </row>
    <row r="1975" spans="1:3" x14ac:dyDescent="0.2">
      <c r="A1975" t="s">
        <v>55</v>
      </c>
      <c r="B1975" t="s">
        <v>89</v>
      </c>
      <c r="C1975" t="s">
        <v>31</v>
      </c>
    </row>
    <row r="1976" spans="1:3" x14ac:dyDescent="0.2">
      <c r="A1976" t="s">
        <v>55</v>
      </c>
      <c r="B1976" t="s">
        <v>33</v>
      </c>
      <c r="C1976" t="s">
        <v>18</v>
      </c>
    </row>
    <row r="1977" spans="1:3" x14ac:dyDescent="0.2">
      <c r="A1977" t="s">
        <v>55</v>
      </c>
      <c r="B1977" t="s">
        <v>34</v>
      </c>
      <c r="C1977" t="s">
        <v>8</v>
      </c>
    </row>
    <row r="1978" spans="1:3" x14ac:dyDescent="0.2">
      <c r="A1978" t="s">
        <v>55</v>
      </c>
      <c r="B1978" t="s">
        <v>95</v>
      </c>
      <c r="C1978" t="s">
        <v>74</v>
      </c>
    </row>
    <row r="1979" spans="1:3" x14ac:dyDescent="0.2">
      <c r="A1979" t="s">
        <v>55</v>
      </c>
      <c r="B1979" t="s">
        <v>110</v>
      </c>
      <c r="C1979" t="s">
        <v>71</v>
      </c>
    </row>
    <row r="1980" spans="1:3" x14ac:dyDescent="0.2">
      <c r="A1980" t="s">
        <v>55</v>
      </c>
      <c r="B1980" t="s">
        <v>62</v>
      </c>
      <c r="C1980" t="s">
        <v>33</v>
      </c>
    </row>
    <row r="1981" spans="1:3" x14ac:dyDescent="0.2">
      <c r="A1981" t="s">
        <v>55</v>
      </c>
      <c r="B1981" t="s">
        <v>63</v>
      </c>
      <c r="C1981" t="s">
        <v>93</v>
      </c>
    </row>
    <row r="1982" spans="1:3" x14ac:dyDescent="0.2">
      <c r="A1982" t="s">
        <v>55</v>
      </c>
      <c r="B1982" t="s">
        <v>22</v>
      </c>
      <c r="C1982" t="s">
        <v>14</v>
      </c>
    </row>
    <row r="1983" spans="1:3" x14ac:dyDescent="0.2">
      <c r="A1983" t="s">
        <v>55</v>
      </c>
      <c r="B1983" t="s">
        <v>2</v>
      </c>
      <c r="C1983" t="s">
        <v>111</v>
      </c>
    </row>
    <row r="1984" spans="1:3" x14ac:dyDescent="0.2">
      <c r="A1984" t="s">
        <v>55</v>
      </c>
      <c r="B1984" t="s">
        <v>32</v>
      </c>
      <c r="C1984" t="s">
        <v>8</v>
      </c>
    </row>
    <row r="1985" spans="1:3" x14ac:dyDescent="0.2">
      <c r="A1985" t="s">
        <v>55</v>
      </c>
      <c r="B1985" t="s">
        <v>18</v>
      </c>
      <c r="C1985" t="s">
        <v>135</v>
      </c>
    </row>
    <row r="1986" spans="1:3" x14ac:dyDescent="0.2">
      <c r="A1986" t="s">
        <v>55</v>
      </c>
      <c r="B1986" t="s">
        <v>76</v>
      </c>
      <c r="C1986" t="s">
        <v>96</v>
      </c>
    </row>
    <row r="1987" spans="1:3" x14ac:dyDescent="0.2">
      <c r="A1987" t="s">
        <v>55</v>
      </c>
      <c r="B1987" t="s">
        <v>77</v>
      </c>
      <c r="C1987" t="s">
        <v>136</v>
      </c>
    </row>
    <row r="1988" spans="1:3" x14ac:dyDescent="0.2">
      <c r="A1988" t="s">
        <v>55</v>
      </c>
      <c r="B1988" t="s">
        <v>79</v>
      </c>
      <c r="C1988" t="s">
        <v>49</v>
      </c>
    </row>
    <row r="1989" spans="1:3" x14ac:dyDescent="0.2">
      <c r="A1989" t="s">
        <v>55</v>
      </c>
      <c r="B1989" t="s">
        <v>48</v>
      </c>
      <c r="C1989" t="s">
        <v>114</v>
      </c>
    </row>
    <row r="1990" spans="1:3" x14ac:dyDescent="0.2">
      <c r="A1990" t="s">
        <v>55</v>
      </c>
      <c r="B1990" t="s">
        <v>111</v>
      </c>
      <c r="C1990" t="s">
        <v>114</v>
      </c>
    </row>
    <row r="1991" spans="1:3" x14ac:dyDescent="0.2">
      <c r="A1991" t="s">
        <v>55</v>
      </c>
      <c r="B1991" t="s">
        <v>112</v>
      </c>
      <c r="C1991" t="s">
        <v>76</v>
      </c>
    </row>
    <row r="1992" spans="1:3" x14ac:dyDescent="0.2">
      <c r="A1992" t="s">
        <v>55</v>
      </c>
      <c r="B1992" t="s">
        <v>51</v>
      </c>
      <c r="C1992" t="s">
        <v>114</v>
      </c>
    </row>
    <row r="1993" spans="1:3" x14ac:dyDescent="0.2">
      <c r="A1993" t="s">
        <v>55</v>
      </c>
      <c r="B1993" t="s">
        <v>8</v>
      </c>
      <c r="C1993" t="s">
        <v>113</v>
      </c>
    </row>
    <row r="1994" spans="1:3" x14ac:dyDescent="0.2">
      <c r="A1994" t="s">
        <v>55</v>
      </c>
      <c r="B1994" t="s">
        <v>35</v>
      </c>
      <c r="C1994" t="s">
        <v>2</v>
      </c>
    </row>
    <row r="1995" spans="1:3" x14ac:dyDescent="0.2">
      <c r="A1995" t="s">
        <v>55</v>
      </c>
      <c r="B1995" t="s">
        <v>52</v>
      </c>
      <c r="C1995" t="s">
        <v>106</v>
      </c>
    </row>
    <row r="1996" spans="1:3" x14ac:dyDescent="0.2">
      <c r="A1996" t="s">
        <v>55</v>
      </c>
      <c r="B1996" t="s">
        <v>122</v>
      </c>
      <c r="C1996" t="s">
        <v>71</v>
      </c>
    </row>
    <row r="1997" spans="1:3" x14ac:dyDescent="0.2">
      <c r="A1997" t="s">
        <v>55</v>
      </c>
      <c r="B1997" t="s">
        <v>123</v>
      </c>
      <c r="C1997" t="s">
        <v>74</v>
      </c>
    </row>
    <row r="1998" spans="1:3" x14ac:dyDescent="0.2">
      <c r="A1998" t="s">
        <v>55</v>
      </c>
      <c r="B1998" t="s">
        <v>21</v>
      </c>
      <c r="C1998" t="s">
        <v>111</v>
      </c>
    </row>
    <row r="1999" spans="1:3" x14ac:dyDescent="0.2">
      <c r="A1999" t="s">
        <v>55</v>
      </c>
      <c r="B1999" t="s">
        <v>128</v>
      </c>
      <c r="C1999" t="s">
        <v>79</v>
      </c>
    </row>
    <row r="2000" spans="1:3" x14ac:dyDescent="0.2">
      <c r="A2000" t="s">
        <v>55</v>
      </c>
      <c r="B2000" t="s">
        <v>43</v>
      </c>
      <c r="C2000" t="s">
        <v>39</v>
      </c>
    </row>
    <row r="2001" spans="1:3" x14ac:dyDescent="0.2">
      <c r="A2001" t="s">
        <v>55</v>
      </c>
      <c r="B2001" t="s">
        <v>102</v>
      </c>
      <c r="C2001" t="s">
        <v>21</v>
      </c>
    </row>
    <row r="2002" spans="1:3" x14ac:dyDescent="0.2">
      <c r="A2002" t="s">
        <v>55</v>
      </c>
      <c r="B2002" t="s">
        <v>103</v>
      </c>
      <c r="C2002" t="s">
        <v>105</v>
      </c>
    </row>
    <row r="2003" spans="1:3" x14ac:dyDescent="0.2">
      <c r="A2003" t="s">
        <v>55</v>
      </c>
      <c r="B2003" t="s">
        <v>106</v>
      </c>
      <c r="C2003" t="s">
        <v>31</v>
      </c>
    </row>
    <row r="2004" spans="1:3" x14ac:dyDescent="0.2">
      <c r="A2004" t="s">
        <v>55</v>
      </c>
      <c r="B2004" t="s">
        <v>105</v>
      </c>
      <c r="C2004" t="s">
        <v>132</v>
      </c>
    </row>
    <row r="2005" spans="1:3" x14ac:dyDescent="0.2">
      <c r="A2005" t="s">
        <v>55</v>
      </c>
      <c r="B2005" t="s">
        <v>74</v>
      </c>
      <c r="C2005" t="s">
        <v>48</v>
      </c>
    </row>
    <row r="2006" spans="1:3" x14ac:dyDescent="0.2">
      <c r="A2006" t="s">
        <v>55</v>
      </c>
      <c r="B2006" t="s">
        <v>26</v>
      </c>
      <c r="C2006" t="s">
        <v>47</v>
      </c>
    </row>
    <row r="2007" spans="1:3" x14ac:dyDescent="0.2">
      <c r="A2007" t="s">
        <v>55</v>
      </c>
      <c r="B2007" t="s">
        <v>81</v>
      </c>
      <c r="C2007" t="s">
        <v>96</v>
      </c>
    </row>
    <row r="2008" spans="1:3" x14ac:dyDescent="0.2">
      <c r="A2008" t="s">
        <v>55</v>
      </c>
      <c r="B2008" t="s">
        <v>29</v>
      </c>
      <c r="C2008" t="s">
        <v>48</v>
      </c>
    </row>
    <row r="2009" spans="1:3" x14ac:dyDescent="0.2">
      <c r="A2009" t="s">
        <v>55</v>
      </c>
      <c r="B2009" t="s">
        <v>30</v>
      </c>
      <c r="C2009" t="s">
        <v>48</v>
      </c>
    </row>
    <row r="2010" spans="1:3" x14ac:dyDescent="0.2">
      <c r="A2010" t="s">
        <v>55</v>
      </c>
      <c r="B2010" t="s">
        <v>118</v>
      </c>
      <c r="C2010" t="s">
        <v>32</v>
      </c>
    </row>
    <row r="2011" spans="1:3" x14ac:dyDescent="0.2">
      <c r="A2011" t="s">
        <v>55</v>
      </c>
      <c r="B2011" t="s">
        <v>119</v>
      </c>
      <c r="C2011" t="s">
        <v>32</v>
      </c>
    </row>
    <row r="2012" spans="1:3" x14ac:dyDescent="0.2">
      <c r="A2012" t="s">
        <v>55</v>
      </c>
      <c r="B2012" t="s">
        <v>86</v>
      </c>
      <c r="C2012" t="s">
        <v>136</v>
      </c>
    </row>
    <row r="2013" spans="1:3" x14ac:dyDescent="0.2">
      <c r="A2013" t="s">
        <v>55</v>
      </c>
      <c r="B2013" t="s">
        <v>28</v>
      </c>
      <c r="C2013" t="s">
        <v>51</v>
      </c>
    </row>
    <row r="2014" spans="1:3" x14ac:dyDescent="0.2">
      <c r="A2014" t="s">
        <v>55</v>
      </c>
      <c r="B2014" t="s">
        <v>127</v>
      </c>
      <c r="C2014" t="s">
        <v>132</v>
      </c>
    </row>
    <row r="2015" spans="1:3" x14ac:dyDescent="0.2">
      <c r="A2015" t="s">
        <v>55</v>
      </c>
      <c r="B2015" t="s">
        <v>80</v>
      </c>
      <c r="C2015" t="s">
        <v>49</v>
      </c>
    </row>
    <row r="2016" spans="1:3" x14ac:dyDescent="0.2">
      <c r="A2016" t="s">
        <v>55</v>
      </c>
      <c r="B2016" t="s">
        <v>41</v>
      </c>
      <c r="C2016" t="s">
        <v>13</v>
      </c>
    </row>
    <row r="2017" spans="1:3" x14ac:dyDescent="0.2">
      <c r="A2017" t="s">
        <v>55</v>
      </c>
      <c r="B2017" t="s">
        <v>130</v>
      </c>
      <c r="C2017" t="s">
        <v>79</v>
      </c>
    </row>
    <row r="2018" spans="1:3" x14ac:dyDescent="0.2">
      <c r="A2018" t="s">
        <v>55</v>
      </c>
      <c r="B2018" t="s">
        <v>131</v>
      </c>
      <c r="C2018" t="s">
        <v>16</v>
      </c>
    </row>
    <row r="2019" spans="1:3" x14ac:dyDescent="0.2">
      <c r="A2019" t="s">
        <v>55</v>
      </c>
      <c r="B2019" t="s">
        <v>11</v>
      </c>
      <c r="C2019" t="s">
        <v>80</v>
      </c>
    </row>
    <row r="2020" spans="1:3" x14ac:dyDescent="0.2">
      <c r="A2020" t="s">
        <v>55</v>
      </c>
      <c r="B2020" t="s">
        <v>6</v>
      </c>
      <c r="C2020" t="s">
        <v>105</v>
      </c>
    </row>
    <row r="2021" spans="1:3" x14ac:dyDescent="0.2">
      <c r="A2021" t="s">
        <v>55</v>
      </c>
      <c r="B2021" t="s">
        <v>3</v>
      </c>
      <c r="C2021" t="s">
        <v>29</v>
      </c>
    </row>
    <row r="2022" spans="1:3" x14ac:dyDescent="0.2">
      <c r="A2022" t="s">
        <v>55</v>
      </c>
      <c r="B2022" t="s">
        <v>69</v>
      </c>
      <c r="C2022" t="s">
        <v>40</v>
      </c>
    </row>
    <row r="2023" spans="1:3" x14ac:dyDescent="0.2">
      <c r="A2023" t="s">
        <v>55</v>
      </c>
      <c r="B2023" t="s">
        <v>135</v>
      </c>
      <c r="C2023" t="s">
        <v>26</v>
      </c>
    </row>
    <row r="2024" spans="1:3" x14ac:dyDescent="0.2">
      <c r="A2024" t="s">
        <v>55</v>
      </c>
      <c r="B2024" t="s">
        <v>132</v>
      </c>
      <c r="C2024" t="s">
        <v>81</v>
      </c>
    </row>
    <row r="2025" spans="1:3" x14ac:dyDescent="0.2">
      <c r="A2025" t="s">
        <v>55</v>
      </c>
      <c r="B2025" t="s">
        <v>129</v>
      </c>
      <c r="C2025" t="s">
        <v>86</v>
      </c>
    </row>
    <row r="2026" spans="1:3" x14ac:dyDescent="0.2">
      <c r="A2026" t="s">
        <v>55</v>
      </c>
      <c r="B2026" t="s">
        <v>116</v>
      </c>
      <c r="C2026" t="s">
        <v>28</v>
      </c>
    </row>
    <row r="2027" spans="1:3" x14ac:dyDescent="0.2">
      <c r="A2027" t="s">
        <v>55</v>
      </c>
      <c r="B2027" t="s">
        <v>36</v>
      </c>
      <c r="C2027" t="s">
        <v>89</v>
      </c>
    </row>
    <row r="2028" spans="1:3" x14ac:dyDescent="0.2">
      <c r="A2028" t="s">
        <v>55</v>
      </c>
      <c r="B2028" t="s">
        <v>37</v>
      </c>
      <c r="C2028" t="s">
        <v>89</v>
      </c>
    </row>
    <row r="2029" spans="1:3" x14ac:dyDescent="0.2">
      <c r="A2029" t="s">
        <v>55</v>
      </c>
      <c r="B2029" t="s">
        <v>70</v>
      </c>
      <c r="C2029" t="s">
        <v>124</v>
      </c>
    </row>
    <row r="2030" spans="1:3" x14ac:dyDescent="0.2">
      <c r="A2030" t="s">
        <v>55</v>
      </c>
      <c r="B2030" t="s">
        <v>71</v>
      </c>
      <c r="C2030" t="s">
        <v>70</v>
      </c>
    </row>
    <row r="2031" spans="1:3" x14ac:dyDescent="0.2">
      <c r="A2031" t="s">
        <v>55</v>
      </c>
      <c r="B2031" t="s">
        <v>5</v>
      </c>
      <c r="C2031" t="s">
        <v>19</v>
      </c>
    </row>
    <row r="2032" spans="1:3" x14ac:dyDescent="0.2">
      <c r="A2032" t="s">
        <v>55</v>
      </c>
      <c r="B2032" t="s">
        <v>24</v>
      </c>
      <c r="C2032" t="s">
        <v>128</v>
      </c>
    </row>
    <row r="2033" spans="1:3" x14ac:dyDescent="0.2">
      <c r="A2033" t="s">
        <v>55</v>
      </c>
      <c r="B2033" t="s">
        <v>10</v>
      </c>
      <c r="C2033" t="s">
        <v>40</v>
      </c>
    </row>
    <row r="2034" spans="1:3" x14ac:dyDescent="0.2">
      <c r="A2034" t="s">
        <v>55</v>
      </c>
      <c r="B2034" t="s">
        <v>12</v>
      </c>
      <c r="C2034" t="s">
        <v>79</v>
      </c>
    </row>
    <row r="2035" spans="1:3" x14ac:dyDescent="0.2">
      <c r="A2035" t="s">
        <v>55</v>
      </c>
      <c r="B2035" t="s">
        <v>107</v>
      </c>
      <c r="C2035" t="s">
        <v>43</v>
      </c>
    </row>
    <row r="2036" spans="1:3" x14ac:dyDescent="0.2">
      <c r="A2036" t="s">
        <v>55</v>
      </c>
      <c r="B2036" t="s">
        <v>108</v>
      </c>
      <c r="C2036" t="s">
        <v>127</v>
      </c>
    </row>
    <row r="2037" spans="1:3" x14ac:dyDescent="0.2">
      <c r="A2037" t="s">
        <v>55</v>
      </c>
      <c r="B2037" t="s">
        <v>14</v>
      </c>
      <c r="C2037" t="s">
        <v>129</v>
      </c>
    </row>
    <row r="2038" spans="1:3" x14ac:dyDescent="0.2">
      <c r="A2038" t="s">
        <v>55</v>
      </c>
      <c r="B2038" t="s">
        <v>15</v>
      </c>
      <c r="C2038" t="s">
        <v>51</v>
      </c>
    </row>
    <row r="2039" spans="1:3" x14ac:dyDescent="0.2">
      <c r="A2039" t="s">
        <v>55</v>
      </c>
      <c r="B2039" t="s">
        <v>101</v>
      </c>
      <c r="C2039" t="s">
        <v>39</v>
      </c>
    </row>
    <row r="2040" spans="1:3" x14ac:dyDescent="0.2">
      <c r="A2040" t="s">
        <v>55</v>
      </c>
      <c r="B2040" t="s">
        <v>109</v>
      </c>
      <c r="C2040" t="s">
        <v>101</v>
      </c>
    </row>
    <row r="2041" spans="1:3" x14ac:dyDescent="0.2">
      <c r="A2041" t="s">
        <v>55</v>
      </c>
      <c r="B2041" t="s">
        <v>61</v>
      </c>
      <c r="C2041" t="s">
        <v>105</v>
      </c>
    </row>
    <row r="2042" spans="1:3" x14ac:dyDescent="0.2">
      <c r="A2042" t="s">
        <v>55</v>
      </c>
      <c r="B2042" t="s">
        <v>73</v>
      </c>
      <c r="C2042" t="s">
        <v>28</v>
      </c>
    </row>
    <row r="2043" spans="1:3" x14ac:dyDescent="0.2">
      <c r="A2043" t="s">
        <v>55</v>
      </c>
      <c r="B2043" t="s">
        <v>60</v>
      </c>
      <c r="C2043" t="s">
        <v>28</v>
      </c>
    </row>
    <row r="2044" spans="1:3" x14ac:dyDescent="0.2">
      <c r="A2044" t="s">
        <v>55</v>
      </c>
      <c r="B2044" t="s">
        <v>84</v>
      </c>
      <c r="C2044" t="s">
        <v>43</v>
      </c>
    </row>
    <row r="2045" spans="1:3" x14ac:dyDescent="0.2">
      <c r="A2045" t="s">
        <v>55</v>
      </c>
      <c r="B2045" t="s">
        <v>85</v>
      </c>
      <c r="C2045" t="s">
        <v>43</v>
      </c>
    </row>
    <row r="2046" spans="1:3" x14ac:dyDescent="0.2">
      <c r="A2046" t="s">
        <v>55</v>
      </c>
      <c r="B2046" t="s">
        <v>137</v>
      </c>
      <c r="C2046" t="s">
        <v>28</v>
      </c>
    </row>
    <row r="2047" spans="1:3" x14ac:dyDescent="0.2">
      <c r="A2047" t="s">
        <v>55</v>
      </c>
      <c r="B2047" t="s">
        <v>138</v>
      </c>
      <c r="C2047" t="s">
        <v>14</v>
      </c>
    </row>
    <row r="2048" spans="1:3" x14ac:dyDescent="0.2">
      <c r="A2048" t="s">
        <v>55</v>
      </c>
      <c r="B2048" t="s">
        <v>134</v>
      </c>
      <c r="C2048" t="s">
        <v>2</v>
      </c>
    </row>
    <row r="2049" spans="1:3" x14ac:dyDescent="0.2">
      <c r="A2049" t="s">
        <v>55</v>
      </c>
      <c r="B2049" t="s">
        <v>40</v>
      </c>
      <c r="C2049" t="s">
        <v>81</v>
      </c>
    </row>
    <row r="2050" spans="1:3" x14ac:dyDescent="0.2">
      <c r="A2050" t="s">
        <v>55</v>
      </c>
      <c r="B2050" t="s">
        <v>39</v>
      </c>
      <c r="C2050" t="s">
        <v>114</v>
      </c>
    </row>
    <row r="2051" spans="1:3" x14ac:dyDescent="0.2">
      <c r="A2051" t="s">
        <v>55</v>
      </c>
      <c r="B2051" t="s">
        <v>104</v>
      </c>
      <c r="C2051" t="s">
        <v>2</v>
      </c>
    </row>
    <row r="2052" spans="1:3" x14ac:dyDescent="0.2">
      <c r="A2052" t="s">
        <v>55</v>
      </c>
      <c r="B2052" t="s">
        <v>9</v>
      </c>
      <c r="C2052" t="s">
        <v>11</v>
      </c>
    </row>
    <row r="2053" spans="1:3" x14ac:dyDescent="0.2">
      <c r="A2053" t="s">
        <v>55</v>
      </c>
      <c r="B2053" t="s">
        <v>58</v>
      </c>
      <c r="C2053" t="s">
        <v>10</v>
      </c>
    </row>
    <row r="2054" spans="1:3" x14ac:dyDescent="0.2">
      <c r="A2054" t="s">
        <v>55</v>
      </c>
      <c r="B2054" t="s">
        <v>4</v>
      </c>
      <c r="C2054" t="s">
        <v>69</v>
      </c>
    </row>
    <row r="2055" spans="1:3" x14ac:dyDescent="0.2">
      <c r="A2055" t="s">
        <v>55</v>
      </c>
      <c r="B2055" t="s">
        <v>90</v>
      </c>
      <c r="C2055" t="s">
        <v>127</v>
      </c>
    </row>
    <row r="2056" spans="1:3" x14ac:dyDescent="0.2">
      <c r="A2056" t="s">
        <v>55</v>
      </c>
      <c r="B2056" t="s">
        <v>1</v>
      </c>
      <c r="C2056" t="s">
        <v>93</v>
      </c>
    </row>
    <row r="2057" spans="1:3" x14ac:dyDescent="0.2">
      <c r="A2057" t="s">
        <v>55</v>
      </c>
      <c r="B2057" t="s">
        <v>67</v>
      </c>
      <c r="C2057" t="s">
        <v>101</v>
      </c>
    </row>
    <row r="2058" spans="1:3" x14ac:dyDescent="0.2">
      <c r="A2058" t="s">
        <v>55</v>
      </c>
      <c r="B2058" t="s">
        <v>68</v>
      </c>
      <c r="C2058" t="s">
        <v>101</v>
      </c>
    </row>
    <row r="2059" spans="1:3" x14ac:dyDescent="0.2">
      <c r="A2059" t="s">
        <v>55</v>
      </c>
      <c r="B2059" t="s">
        <v>120</v>
      </c>
      <c r="C2059" t="s">
        <v>11</v>
      </c>
    </row>
    <row r="2060" spans="1:3" x14ac:dyDescent="0.2">
      <c r="A2060" t="s">
        <v>55</v>
      </c>
      <c r="B2060" t="s">
        <v>121</v>
      </c>
      <c r="C2060" t="s">
        <v>11</v>
      </c>
    </row>
    <row r="2061" spans="1:3" x14ac:dyDescent="0.2">
      <c r="A2061" t="s">
        <v>55</v>
      </c>
      <c r="B2061" t="s">
        <v>53</v>
      </c>
      <c r="C2061" t="s">
        <v>10</v>
      </c>
    </row>
    <row r="2062" spans="1:3" x14ac:dyDescent="0.2">
      <c r="A2062" t="s">
        <v>55</v>
      </c>
      <c r="B2062" t="s">
        <v>82</v>
      </c>
      <c r="C2062" t="s">
        <v>127</v>
      </c>
    </row>
    <row r="2063" spans="1:3" x14ac:dyDescent="0.2">
      <c r="A2063" t="s">
        <v>55</v>
      </c>
      <c r="B2063" t="s">
        <v>83</v>
      </c>
      <c r="C2063" t="s">
        <v>105</v>
      </c>
    </row>
    <row r="2064" spans="1:3" x14ac:dyDescent="0.2">
      <c r="A2064" t="s">
        <v>55</v>
      </c>
      <c r="B2064" t="s">
        <v>38</v>
      </c>
      <c r="C2064" t="s">
        <v>21</v>
      </c>
    </row>
    <row r="2065" spans="1:3" x14ac:dyDescent="0.2">
      <c r="A2065" t="s">
        <v>55</v>
      </c>
      <c r="B2065" t="s">
        <v>97</v>
      </c>
      <c r="C2065" t="s">
        <v>128</v>
      </c>
    </row>
    <row r="2066" spans="1:3" x14ac:dyDescent="0.2">
      <c r="A2066" t="s">
        <v>55</v>
      </c>
      <c r="B2066" t="s">
        <v>115</v>
      </c>
      <c r="C2066" t="s">
        <v>130</v>
      </c>
    </row>
    <row r="2067" spans="1:3" x14ac:dyDescent="0.2">
      <c r="A2067" t="s">
        <v>55</v>
      </c>
      <c r="B2067" t="s">
        <v>98</v>
      </c>
      <c r="C2067" t="s">
        <v>130</v>
      </c>
    </row>
    <row r="2068" spans="1:3" x14ac:dyDescent="0.2">
      <c r="A2068" t="s">
        <v>55</v>
      </c>
      <c r="B2068" t="s">
        <v>94</v>
      </c>
      <c r="C2068" t="s">
        <v>130</v>
      </c>
    </row>
    <row r="2069" spans="1:3" x14ac:dyDescent="0.2">
      <c r="A2069" t="s">
        <v>55</v>
      </c>
      <c r="B2069" t="s">
        <v>7</v>
      </c>
      <c r="C2069" t="s">
        <v>128</v>
      </c>
    </row>
    <row r="2070" spans="1:3" x14ac:dyDescent="0.2">
      <c r="A2070" t="s">
        <v>55</v>
      </c>
      <c r="B2070" t="s">
        <v>45</v>
      </c>
      <c r="C2070" t="s">
        <v>128</v>
      </c>
    </row>
    <row r="2071" spans="1:3" x14ac:dyDescent="0.2">
      <c r="A2071" t="s">
        <v>55</v>
      </c>
      <c r="B2071" t="s">
        <v>64</v>
      </c>
      <c r="C2071" t="s">
        <v>130</v>
      </c>
    </row>
    <row r="2072" spans="1:3" x14ac:dyDescent="0.2">
      <c r="A2072" t="s">
        <v>133</v>
      </c>
      <c r="B2072" t="s">
        <v>75</v>
      </c>
      <c r="C2072" t="s">
        <v>17</v>
      </c>
    </row>
    <row r="2073" spans="1:3" x14ac:dyDescent="0.2">
      <c r="A2073" t="s">
        <v>133</v>
      </c>
      <c r="B2073" t="s">
        <v>17</v>
      </c>
      <c r="C2073" t="s">
        <v>23</v>
      </c>
    </row>
    <row r="2074" spans="1:3" x14ac:dyDescent="0.2">
      <c r="A2074" t="s">
        <v>133</v>
      </c>
      <c r="B2074" t="s">
        <v>20</v>
      </c>
      <c r="C2074" t="s">
        <v>87</v>
      </c>
    </row>
    <row r="2075" spans="1:3" x14ac:dyDescent="0.2">
      <c r="A2075" t="s">
        <v>133</v>
      </c>
      <c r="B2075" t="s">
        <v>78</v>
      </c>
      <c r="C2075" t="s">
        <v>78</v>
      </c>
    </row>
    <row r="2076" spans="1:3" x14ac:dyDescent="0.2">
      <c r="A2076" t="s">
        <v>133</v>
      </c>
      <c r="B2076" t="s">
        <v>44</v>
      </c>
      <c r="C2076" t="s">
        <v>78</v>
      </c>
    </row>
    <row r="2077" spans="1:3" x14ac:dyDescent="0.2">
      <c r="A2077" t="s">
        <v>133</v>
      </c>
      <c r="B2077" t="s">
        <v>46</v>
      </c>
      <c r="C2077" t="s">
        <v>59</v>
      </c>
    </row>
    <row r="2078" spans="1:3" x14ac:dyDescent="0.2">
      <c r="A2078" t="s">
        <v>133</v>
      </c>
      <c r="B2078" t="s">
        <v>117</v>
      </c>
      <c r="C2078" t="s">
        <v>78</v>
      </c>
    </row>
    <row r="2079" spans="1:3" x14ac:dyDescent="0.2">
      <c r="A2079" t="s">
        <v>133</v>
      </c>
      <c r="B2079" t="s">
        <v>124</v>
      </c>
      <c r="C2079" t="s">
        <v>99</v>
      </c>
    </row>
    <row r="2080" spans="1:3" x14ac:dyDescent="0.2">
      <c r="A2080" t="s">
        <v>133</v>
      </c>
      <c r="B2080" t="s">
        <v>113</v>
      </c>
      <c r="C2080" t="s">
        <v>122</v>
      </c>
    </row>
    <row r="2081" spans="1:3" x14ac:dyDescent="0.2">
      <c r="A2081" t="s">
        <v>133</v>
      </c>
      <c r="B2081" t="s">
        <v>99</v>
      </c>
      <c r="C2081" t="s">
        <v>44</v>
      </c>
    </row>
    <row r="2082" spans="1:3" x14ac:dyDescent="0.2">
      <c r="A2082" t="s">
        <v>133</v>
      </c>
      <c r="B2082" t="s">
        <v>100</v>
      </c>
      <c r="C2082" t="s">
        <v>40</v>
      </c>
    </row>
    <row r="2083" spans="1:3" x14ac:dyDescent="0.2">
      <c r="A2083" t="s">
        <v>133</v>
      </c>
      <c r="B2083" t="s">
        <v>65</v>
      </c>
      <c r="C2083" t="s">
        <v>117</v>
      </c>
    </row>
    <row r="2084" spans="1:3" x14ac:dyDescent="0.2">
      <c r="A2084" t="s">
        <v>133</v>
      </c>
      <c r="B2084" t="s">
        <v>66</v>
      </c>
      <c r="C2084" t="s">
        <v>41</v>
      </c>
    </row>
    <row r="2085" spans="1:3" x14ac:dyDescent="0.2">
      <c r="A2085" t="s">
        <v>133</v>
      </c>
      <c r="B2085" t="s">
        <v>54</v>
      </c>
      <c r="C2085" t="s">
        <v>126</v>
      </c>
    </row>
    <row r="2086" spans="1:3" x14ac:dyDescent="0.2">
      <c r="A2086" t="s">
        <v>133</v>
      </c>
      <c r="B2086" t="s">
        <v>55</v>
      </c>
      <c r="C2086" t="s">
        <v>126</v>
      </c>
    </row>
    <row r="2087" spans="1:3" x14ac:dyDescent="0.2">
      <c r="A2087" t="s">
        <v>133</v>
      </c>
      <c r="B2087" t="s">
        <v>133</v>
      </c>
      <c r="C2087" t="s">
        <v>133</v>
      </c>
    </row>
    <row r="2088" spans="1:3" x14ac:dyDescent="0.2">
      <c r="A2088" t="s">
        <v>133</v>
      </c>
      <c r="B2088" t="s">
        <v>59</v>
      </c>
      <c r="C2088" t="s">
        <v>56</v>
      </c>
    </row>
    <row r="2089" spans="1:3" x14ac:dyDescent="0.2">
      <c r="A2089" t="s">
        <v>133</v>
      </c>
      <c r="B2089" t="s">
        <v>125</v>
      </c>
      <c r="C2089" t="s">
        <v>75</v>
      </c>
    </row>
    <row r="2090" spans="1:3" x14ac:dyDescent="0.2">
      <c r="A2090" t="s">
        <v>133</v>
      </c>
      <c r="B2090" t="s">
        <v>27</v>
      </c>
      <c r="C2090" t="s">
        <v>56</v>
      </c>
    </row>
    <row r="2091" spans="1:3" x14ac:dyDescent="0.2">
      <c r="A2091" t="s">
        <v>133</v>
      </c>
      <c r="B2091" t="s">
        <v>23</v>
      </c>
      <c r="C2091" t="s">
        <v>23</v>
      </c>
    </row>
    <row r="2092" spans="1:3" x14ac:dyDescent="0.2">
      <c r="A2092" t="s">
        <v>133</v>
      </c>
      <c r="B2092" t="s">
        <v>25</v>
      </c>
      <c r="C2092" t="s">
        <v>126</v>
      </c>
    </row>
    <row r="2093" spans="1:3" x14ac:dyDescent="0.2">
      <c r="A2093" t="s">
        <v>133</v>
      </c>
      <c r="B2093" t="s">
        <v>114</v>
      </c>
      <c r="C2093" t="s">
        <v>72</v>
      </c>
    </row>
    <row r="2094" spans="1:3" x14ac:dyDescent="0.2">
      <c r="A2094" t="s">
        <v>133</v>
      </c>
      <c r="B2094" t="s">
        <v>96</v>
      </c>
      <c r="C2094" t="s">
        <v>13</v>
      </c>
    </row>
    <row r="2095" spans="1:3" x14ac:dyDescent="0.2">
      <c r="A2095" t="s">
        <v>133</v>
      </c>
      <c r="B2095" t="s">
        <v>47</v>
      </c>
      <c r="C2095" t="s">
        <v>126</v>
      </c>
    </row>
    <row r="2096" spans="1:3" x14ac:dyDescent="0.2">
      <c r="A2096" t="s">
        <v>133</v>
      </c>
      <c r="B2096" t="s">
        <v>72</v>
      </c>
      <c r="C2096" t="s">
        <v>65</v>
      </c>
    </row>
    <row r="2097" spans="1:3" x14ac:dyDescent="0.2">
      <c r="A2097" t="s">
        <v>133</v>
      </c>
      <c r="B2097" t="s">
        <v>87</v>
      </c>
      <c r="C2097" t="s">
        <v>75</v>
      </c>
    </row>
    <row r="2098" spans="1:3" x14ac:dyDescent="0.2">
      <c r="A2098" t="s">
        <v>133</v>
      </c>
      <c r="B2098" t="s">
        <v>88</v>
      </c>
      <c r="C2098" t="s">
        <v>133</v>
      </c>
    </row>
    <row r="2099" spans="1:3" x14ac:dyDescent="0.2">
      <c r="A2099" t="s">
        <v>133</v>
      </c>
      <c r="B2099" t="s">
        <v>19</v>
      </c>
      <c r="C2099" t="s">
        <v>135</v>
      </c>
    </row>
    <row r="2100" spans="1:3" x14ac:dyDescent="0.2">
      <c r="A2100" t="s">
        <v>133</v>
      </c>
      <c r="B2100" t="s">
        <v>31</v>
      </c>
      <c r="C2100" t="s">
        <v>70</v>
      </c>
    </row>
    <row r="2101" spans="1:3" x14ac:dyDescent="0.2">
      <c r="A2101" t="s">
        <v>133</v>
      </c>
      <c r="B2101" t="s">
        <v>126</v>
      </c>
      <c r="C2101" t="s">
        <v>44</v>
      </c>
    </row>
    <row r="2102" spans="1:3" x14ac:dyDescent="0.2">
      <c r="A2102" t="s">
        <v>133</v>
      </c>
      <c r="B2102" t="s">
        <v>42</v>
      </c>
      <c r="C2102" t="s">
        <v>65</v>
      </c>
    </row>
    <row r="2103" spans="1:3" x14ac:dyDescent="0.2">
      <c r="A2103" t="s">
        <v>133</v>
      </c>
      <c r="B2103" t="s">
        <v>93</v>
      </c>
      <c r="C2103" t="s">
        <v>96</v>
      </c>
    </row>
    <row r="2104" spans="1:3" x14ac:dyDescent="0.2">
      <c r="A2104" t="s">
        <v>133</v>
      </c>
      <c r="B2104" t="s">
        <v>13</v>
      </c>
      <c r="C2104" t="s">
        <v>27</v>
      </c>
    </row>
    <row r="2105" spans="1:3" x14ac:dyDescent="0.2">
      <c r="A2105" t="s">
        <v>133</v>
      </c>
      <c r="B2105" t="s">
        <v>49</v>
      </c>
      <c r="C2105" t="s">
        <v>71</v>
      </c>
    </row>
    <row r="2106" spans="1:3" x14ac:dyDescent="0.2">
      <c r="A2106" t="s">
        <v>133</v>
      </c>
      <c r="B2106" t="s">
        <v>50</v>
      </c>
      <c r="C2106" t="s">
        <v>71</v>
      </c>
    </row>
    <row r="2107" spans="1:3" x14ac:dyDescent="0.2">
      <c r="A2107" t="s">
        <v>133</v>
      </c>
      <c r="B2107" t="s">
        <v>56</v>
      </c>
      <c r="C2107" t="s">
        <v>78</v>
      </c>
    </row>
    <row r="2108" spans="1:3" x14ac:dyDescent="0.2">
      <c r="A2108" t="s">
        <v>133</v>
      </c>
      <c r="B2108" t="s">
        <v>57</v>
      </c>
      <c r="C2108" t="s">
        <v>78</v>
      </c>
    </row>
    <row r="2109" spans="1:3" x14ac:dyDescent="0.2">
      <c r="A2109" t="s">
        <v>133</v>
      </c>
      <c r="B2109" t="s">
        <v>91</v>
      </c>
      <c r="C2109" t="s">
        <v>80</v>
      </c>
    </row>
    <row r="2110" spans="1:3" x14ac:dyDescent="0.2">
      <c r="A2110" t="s">
        <v>133</v>
      </c>
      <c r="B2110" t="s">
        <v>92</v>
      </c>
      <c r="C2110" t="s">
        <v>33</v>
      </c>
    </row>
    <row r="2111" spans="1:3" x14ac:dyDescent="0.2">
      <c r="A2111" t="s">
        <v>133</v>
      </c>
      <c r="B2111" t="s">
        <v>136</v>
      </c>
      <c r="C2111" t="s">
        <v>13</v>
      </c>
    </row>
    <row r="2112" spans="1:3" x14ac:dyDescent="0.2">
      <c r="A2112" t="s">
        <v>133</v>
      </c>
      <c r="B2112" t="s">
        <v>16</v>
      </c>
      <c r="C2112" t="s">
        <v>136</v>
      </c>
    </row>
    <row r="2113" spans="1:3" x14ac:dyDescent="0.2">
      <c r="A2113" t="s">
        <v>133</v>
      </c>
      <c r="B2113" t="s">
        <v>89</v>
      </c>
      <c r="C2113" t="s">
        <v>135</v>
      </c>
    </row>
    <row r="2114" spans="1:3" x14ac:dyDescent="0.2">
      <c r="A2114" t="s">
        <v>133</v>
      </c>
      <c r="B2114" t="s">
        <v>33</v>
      </c>
      <c r="C2114" t="s">
        <v>136</v>
      </c>
    </row>
    <row r="2115" spans="1:3" x14ac:dyDescent="0.2">
      <c r="A2115" t="s">
        <v>133</v>
      </c>
      <c r="B2115" t="s">
        <v>34</v>
      </c>
      <c r="C2115" t="s">
        <v>96</v>
      </c>
    </row>
    <row r="2116" spans="1:3" x14ac:dyDescent="0.2">
      <c r="A2116" t="s">
        <v>133</v>
      </c>
      <c r="B2116" t="s">
        <v>95</v>
      </c>
      <c r="C2116" t="s">
        <v>16</v>
      </c>
    </row>
    <row r="2117" spans="1:3" x14ac:dyDescent="0.2">
      <c r="A2117" t="s">
        <v>133</v>
      </c>
      <c r="B2117" t="s">
        <v>110</v>
      </c>
      <c r="C2117" t="s">
        <v>27</v>
      </c>
    </row>
    <row r="2118" spans="1:3" x14ac:dyDescent="0.2">
      <c r="A2118" t="s">
        <v>133</v>
      </c>
      <c r="B2118" t="s">
        <v>62</v>
      </c>
      <c r="C2118" t="s">
        <v>111</v>
      </c>
    </row>
    <row r="2119" spans="1:3" x14ac:dyDescent="0.2">
      <c r="A2119" t="s">
        <v>133</v>
      </c>
      <c r="B2119" t="s">
        <v>63</v>
      </c>
      <c r="C2119" t="s">
        <v>111</v>
      </c>
    </row>
    <row r="2120" spans="1:3" x14ac:dyDescent="0.2">
      <c r="A2120" t="s">
        <v>133</v>
      </c>
      <c r="B2120" t="s">
        <v>22</v>
      </c>
      <c r="C2120" t="s">
        <v>40</v>
      </c>
    </row>
    <row r="2121" spans="1:3" x14ac:dyDescent="0.2">
      <c r="A2121" t="s">
        <v>133</v>
      </c>
      <c r="B2121" t="s">
        <v>2</v>
      </c>
      <c r="C2121" t="s">
        <v>76</v>
      </c>
    </row>
    <row r="2122" spans="1:3" x14ac:dyDescent="0.2">
      <c r="A2122" t="s">
        <v>133</v>
      </c>
      <c r="B2122" t="s">
        <v>32</v>
      </c>
      <c r="C2122" t="s">
        <v>96</v>
      </c>
    </row>
    <row r="2123" spans="1:3" x14ac:dyDescent="0.2">
      <c r="A2123" t="s">
        <v>133</v>
      </c>
      <c r="B2123" t="s">
        <v>18</v>
      </c>
      <c r="C2123" t="s">
        <v>70</v>
      </c>
    </row>
    <row r="2124" spans="1:3" x14ac:dyDescent="0.2">
      <c r="A2124" t="s">
        <v>133</v>
      </c>
      <c r="B2124" t="s">
        <v>76</v>
      </c>
      <c r="C2124" t="s">
        <v>72</v>
      </c>
    </row>
    <row r="2125" spans="1:3" x14ac:dyDescent="0.2">
      <c r="A2125" t="s">
        <v>133</v>
      </c>
      <c r="B2125" t="s">
        <v>77</v>
      </c>
      <c r="C2125" t="s">
        <v>72</v>
      </c>
    </row>
    <row r="2126" spans="1:3" x14ac:dyDescent="0.2">
      <c r="A2126" t="s">
        <v>133</v>
      </c>
      <c r="B2126" t="s">
        <v>79</v>
      </c>
      <c r="C2126" t="s">
        <v>26</v>
      </c>
    </row>
    <row r="2127" spans="1:3" x14ac:dyDescent="0.2">
      <c r="A2127" t="s">
        <v>133</v>
      </c>
      <c r="B2127" t="s">
        <v>48</v>
      </c>
      <c r="C2127" t="s">
        <v>54</v>
      </c>
    </row>
    <row r="2128" spans="1:3" x14ac:dyDescent="0.2">
      <c r="A2128" t="s">
        <v>133</v>
      </c>
      <c r="B2128" t="s">
        <v>111</v>
      </c>
      <c r="C2128" t="s">
        <v>25</v>
      </c>
    </row>
    <row r="2129" spans="1:3" x14ac:dyDescent="0.2">
      <c r="A2129" t="s">
        <v>133</v>
      </c>
      <c r="B2129" t="s">
        <v>112</v>
      </c>
      <c r="C2129" t="s">
        <v>47</v>
      </c>
    </row>
    <row r="2130" spans="1:3" x14ac:dyDescent="0.2">
      <c r="A2130" t="s">
        <v>133</v>
      </c>
      <c r="B2130" t="s">
        <v>51</v>
      </c>
      <c r="C2130" t="s">
        <v>124</v>
      </c>
    </row>
    <row r="2131" spans="1:3" x14ac:dyDescent="0.2">
      <c r="A2131" t="s">
        <v>133</v>
      </c>
      <c r="B2131" t="s">
        <v>8</v>
      </c>
      <c r="C2131" t="s">
        <v>70</v>
      </c>
    </row>
    <row r="2132" spans="1:3" x14ac:dyDescent="0.2">
      <c r="A2132" t="s">
        <v>133</v>
      </c>
      <c r="B2132" t="s">
        <v>35</v>
      </c>
      <c r="C2132" t="s">
        <v>89</v>
      </c>
    </row>
    <row r="2133" spans="1:3" x14ac:dyDescent="0.2">
      <c r="A2133" t="s">
        <v>133</v>
      </c>
      <c r="B2133" t="s">
        <v>52</v>
      </c>
      <c r="C2133" t="s">
        <v>40</v>
      </c>
    </row>
    <row r="2134" spans="1:3" x14ac:dyDescent="0.2">
      <c r="A2134" t="s">
        <v>133</v>
      </c>
      <c r="B2134" t="s">
        <v>122</v>
      </c>
      <c r="C2134" t="s">
        <v>65</v>
      </c>
    </row>
    <row r="2135" spans="1:3" x14ac:dyDescent="0.2">
      <c r="A2135" t="s">
        <v>133</v>
      </c>
      <c r="B2135" t="s">
        <v>123</v>
      </c>
      <c r="C2135" t="s">
        <v>16</v>
      </c>
    </row>
    <row r="2136" spans="1:3" x14ac:dyDescent="0.2">
      <c r="A2136" t="s">
        <v>133</v>
      </c>
      <c r="B2136" t="s">
        <v>21</v>
      </c>
      <c r="C2136" t="s">
        <v>114</v>
      </c>
    </row>
    <row r="2137" spans="1:3" x14ac:dyDescent="0.2">
      <c r="A2137" t="s">
        <v>133</v>
      </c>
      <c r="B2137" t="s">
        <v>128</v>
      </c>
      <c r="C2137" t="s">
        <v>31</v>
      </c>
    </row>
    <row r="2138" spans="1:3" x14ac:dyDescent="0.2">
      <c r="A2138" t="s">
        <v>133</v>
      </c>
      <c r="B2138" t="s">
        <v>43</v>
      </c>
      <c r="C2138" t="s">
        <v>81</v>
      </c>
    </row>
    <row r="2139" spans="1:3" x14ac:dyDescent="0.2">
      <c r="A2139" t="s">
        <v>133</v>
      </c>
      <c r="B2139" t="s">
        <v>102</v>
      </c>
      <c r="C2139" t="s">
        <v>93</v>
      </c>
    </row>
    <row r="2140" spans="1:3" x14ac:dyDescent="0.2">
      <c r="A2140" t="s">
        <v>133</v>
      </c>
      <c r="B2140" t="s">
        <v>103</v>
      </c>
      <c r="C2140" t="s">
        <v>28</v>
      </c>
    </row>
    <row r="2141" spans="1:3" x14ac:dyDescent="0.2">
      <c r="A2141" t="s">
        <v>133</v>
      </c>
      <c r="B2141" t="s">
        <v>106</v>
      </c>
      <c r="C2141" t="s">
        <v>135</v>
      </c>
    </row>
    <row r="2142" spans="1:3" x14ac:dyDescent="0.2">
      <c r="A2142" t="s">
        <v>133</v>
      </c>
      <c r="B2142" t="s">
        <v>105</v>
      </c>
      <c r="C2142" t="s">
        <v>49</v>
      </c>
    </row>
    <row r="2143" spans="1:3" x14ac:dyDescent="0.2">
      <c r="A2143" t="s">
        <v>133</v>
      </c>
      <c r="B2143" t="s">
        <v>74</v>
      </c>
      <c r="C2143" t="s">
        <v>114</v>
      </c>
    </row>
    <row r="2144" spans="1:3" x14ac:dyDescent="0.2">
      <c r="A2144" t="s">
        <v>133</v>
      </c>
      <c r="B2144" t="s">
        <v>26</v>
      </c>
      <c r="C2144" t="s">
        <v>46</v>
      </c>
    </row>
    <row r="2145" spans="1:3" x14ac:dyDescent="0.2">
      <c r="A2145" t="s">
        <v>133</v>
      </c>
      <c r="B2145" t="s">
        <v>81</v>
      </c>
      <c r="C2145" t="s">
        <v>42</v>
      </c>
    </row>
    <row r="2146" spans="1:3" x14ac:dyDescent="0.2">
      <c r="A2146" t="s">
        <v>133</v>
      </c>
      <c r="B2146" t="s">
        <v>29</v>
      </c>
      <c r="C2146" t="s">
        <v>114</v>
      </c>
    </row>
    <row r="2147" spans="1:3" x14ac:dyDescent="0.2">
      <c r="A2147" t="s">
        <v>133</v>
      </c>
      <c r="B2147" t="s">
        <v>30</v>
      </c>
      <c r="C2147" t="s">
        <v>114</v>
      </c>
    </row>
    <row r="2148" spans="1:3" x14ac:dyDescent="0.2">
      <c r="A2148" t="s">
        <v>133</v>
      </c>
      <c r="B2148" t="s">
        <v>118</v>
      </c>
      <c r="C2148" t="s">
        <v>39</v>
      </c>
    </row>
    <row r="2149" spans="1:3" x14ac:dyDescent="0.2">
      <c r="A2149" t="s">
        <v>133</v>
      </c>
      <c r="B2149" t="s">
        <v>119</v>
      </c>
      <c r="C2149" t="s">
        <v>39</v>
      </c>
    </row>
    <row r="2150" spans="1:3" x14ac:dyDescent="0.2">
      <c r="A2150" t="s">
        <v>133</v>
      </c>
      <c r="B2150" t="s">
        <v>86</v>
      </c>
      <c r="C2150" t="s">
        <v>122</v>
      </c>
    </row>
    <row r="2151" spans="1:3" x14ac:dyDescent="0.2">
      <c r="A2151" t="s">
        <v>133</v>
      </c>
      <c r="B2151" t="s">
        <v>28</v>
      </c>
      <c r="C2151" t="s">
        <v>86</v>
      </c>
    </row>
    <row r="2152" spans="1:3" x14ac:dyDescent="0.2">
      <c r="A2152" t="s">
        <v>133</v>
      </c>
      <c r="B2152" t="s">
        <v>127</v>
      </c>
      <c r="C2152" t="s">
        <v>81</v>
      </c>
    </row>
    <row r="2153" spans="1:3" x14ac:dyDescent="0.2">
      <c r="A2153" t="s">
        <v>133</v>
      </c>
      <c r="B2153" t="s">
        <v>80</v>
      </c>
      <c r="C2153" t="s">
        <v>136</v>
      </c>
    </row>
    <row r="2154" spans="1:3" x14ac:dyDescent="0.2">
      <c r="A2154" t="s">
        <v>133</v>
      </c>
      <c r="B2154" t="s">
        <v>41</v>
      </c>
      <c r="C2154" t="s">
        <v>78</v>
      </c>
    </row>
    <row r="2155" spans="1:3" x14ac:dyDescent="0.2">
      <c r="A2155" t="s">
        <v>133</v>
      </c>
      <c r="B2155" t="s">
        <v>130</v>
      </c>
      <c r="C2155" t="s">
        <v>31</v>
      </c>
    </row>
    <row r="2156" spans="1:3" x14ac:dyDescent="0.2">
      <c r="A2156" t="s">
        <v>133</v>
      </c>
      <c r="B2156" t="s">
        <v>131</v>
      </c>
      <c r="C2156" t="s">
        <v>48</v>
      </c>
    </row>
    <row r="2157" spans="1:3" x14ac:dyDescent="0.2">
      <c r="A2157" t="s">
        <v>133</v>
      </c>
      <c r="B2157" t="s">
        <v>11</v>
      </c>
      <c r="C2157" t="s">
        <v>51</v>
      </c>
    </row>
    <row r="2158" spans="1:3" x14ac:dyDescent="0.2">
      <c r="A2158" t="s">
        <v>133</v>
      </c>
      <c r="B2158" t="s">
        <v>6</v>
      </c>
      <c r="C2158" t="s">
        <v>74</v>
      </c>
    </row>
    <row r="2159" spans="1:3" x14ac:dyDescent="0.2">
      <c r="A2159" t="s">
        <v>133</v>
      </c>
      <c r="B2159" t="s">
        <v>3</v>
      </c>
      <c r="C2159" t="s">
        <v>33</v>
      </c>
    </row>
    <row r="2160" spans="1:3" x14ac:dyDescent="0.2">
      <c r="A2160" t="s">
        <v>133</v>
      </c>
      <c r="B2160" t="s">
        <v>69</v>
      </c>
      <c r="C2160" t="s">
        <v>18</v>
      </c>
    </row>
    <row r="2161" spans="1:3" x14ac:dyDescent="0.2">
      <c r="A2161" t="s">
        <v>133</v>
      </c>
      <c r="B2161" t="s">
        <v>135</v>
      </c>
      <c r="C2161" t="s">
        <v>122</v>
      </c>
    </row>
    <row r="2162" spans="1:3" x14ac:dyDescent="0.2">
      <c r="A2162" t="s">
        <v>133</v>
      </c>
      <c r="B2162" t="s">
        <v>132</v>
      </c>
      <c r="C2162" t="s">
        <v>47</v>
      </c>
    </row>
    <row r="2163" spans="1:3" x14ac:dyDescent="0.2">
      <c r="A2163" t="s">
        <v>133</v>
      </c>
      <c r="B2163" t="s">
        <v>129</v>
      </c>
      <c r="C2163" t="s">
        <v>124</v>
      </c>
    </row>
    <row r="2164" spans="1:3" x14ac:dyDescent="0.2">
      <c r="A2164" t="s">
        <v>133</v>
      </c>
      <c r="B2164" t="s">
        <v>116</v>
      </c>
      <c r="C2164" t="s">
        <v>79</v>
      </c>
    </row>
    <row r="2165" spans="1:3" x14ac:dyDescent="0.2">
      <c r="A2165" t="s">
        <v>133</v>
      </c>
      <c r="B2165" t="s">
        <v>36</v>
      </c>
      <c r="C2165" t="s">
        <v>132</v>
      </c>
    </row>
    <row r="2166" spans="1:3" x14ac:dyDescent="0.2">
      <c r="A2166" t="s">
        <v>133</v>
      </c>
      <c r="B2166" t="s">
        <v>37</v>
      </c>
      <c r="C2166" t="s">
        <v>132</v>
      </c>
    </row>
    <row r="2167" spans="1:3" x14ac:dyDescent="0.2">
      <c r="A2167" t="s">
        <v>133</v>
      </c>
      <c r="B2167" t="s">
        <v>70</v>
      </c>
      <c r="C2167" t="s">
        <v>99</v>
      </c>
    </row>
    <row r="2168" spans="1:3" x14ac:dyDescent="0.2">
      <c r="A2168" t="s">
        <v>133</v>
      </c>
      <c r="B2168" t="s">
        <v>71</v>
      </c>
      <c r="C2168" t="s">
        <v>65</v>
      </c>
    </row>
    <row r="2169" spans="1:3" x14ac:dyDescent="0.2">
      <c r="A2169" t="s">
        <v>133</v>
      </c>
      <c r="B2169" t="s">
        <v>5</v>
      </c>
      <c r="C2169" t="s">
        <v>40</v>
      </c>
    </row>
    <row r="2170" spans="1:3" x14ac:dyDescent="0.2">
      <c r="A2170" t="s">
        <v>133</v>
      </c>
      <c r="B2170" t="s">
        <v>24</v>
      </c>
      <c r="C2170" t="s">
        <v>2</v>
      </c>
    </row>
    <row r="2171" spans="1:3" x14ac:dyDescent="0.2">
      <c r="A2171" t="s">
        <v>133</v>
      </c>
      <c r="B2171" t="s">
        <v>10</v>
      </c>
      <c r="C2171" t="s">
        <v>18</v>
      </c>
    </row>
    <row r="2172" spans="1:3" x14ac:dyDescent="0.2">
      <c r="A2172" t="s">
        <v>133</v>
      </c>
      <c r="B2172" t="s">
        <v>12</v>
      </c>
      <c r="C2172" t="s">
        <v>31</v>
      </c>
    </row>
    <row r="2173" spans="1:3" x14ac:dyDescent="0.2">
      <c r="A2173" t="s">
        <v>133</v>
      </c>
      <c r="B2173" t="s">
        <v>107</v>
      </c>
      <c r="C2173" t="s">
        <v>14</v>
      </c>
    </row>
    <row r="2174" spans="1:3" x14ac:dyDescent="0.2">
      <c r="A2174" t="s">
        <v>133</v>
      </c>
      <c r="B2174" t="s">
        <v>108</v>
      </c>
      <c r="C2174" t="s">
        <v>14</v>
      </c>
    </row>
    <row r="2175" spans="1:3" x14ac:dyDescent="0.2">
      <c r="A2175" t="s">
        <v>133</v>
      </c>
      <c r="B2175" t="s">
        <v>14</v>
      </c>
      <c r="C2175" t="s">
        <v>113</v>
      </c>
    </row>
    <row r="2176" spans="1:3" x14ac:dyDescent="0.2">
      <c r="A2176" t="s">
        <v>133</v>
      </c>
      <c r="B2176" t="s">
        <v>15</v>
      </c>
      <c r="C2176" t="s">
        <v>86</v>
      </c>
    </row>
    <row r="2177" spans="1:3" x14ac:dyDescent="0.2">
      <c r="A2177" t="s">
        <v>133</v>
      </c>
      <c r="B2177" t="s">
        <v>101</v>
      </c>
      <c r="C2177" t="s">
        <v>81</v>
      </c>
    </row>
    <row r="2178" spans="1:3" x14ac:dyDescent="0.2">
      <c r="A2178" t="s">
        <v>133</v>
      </c>
      <c r="B2178" t="s">
        <v>109</v>
      </c>
      <c r="C2178" t="s">
        <v>89</v>
      </c>
    </row>
    <row r="2179" spans="1:3" x14ac:dyDescent="0.2">
      <c r="A2179" t="s">
        <v>133</v>
      </c>
      <c r="B2179" t="s">
        <v>61</v>
      </c>
      <c r="C2179" t="s">
        <v>28</v>
      </c>
    </row>
    <row r="2180" spans="1:3" x14ac:dyDescent="0.2">
      <c r="A2180" t="s">
        <v>133</v>
      </c>
      <c r="B2180" t="s">
        <v>73</v>
      </c>
      <c r="C2180" t="s">
        <v>79</v>
      </c>
    </row>
    <row r="2181" spans="1:3" x14ac:dyDescent="0.2">
      <c r="A2181" t="s">
        <v>133</v>
      </c>
      <c r="B2181" t="s">
        <v>60</v>
      </c>
      <c r="C2181" t="s">
        <v>79</v>
      </c>
    </row>
    <row r="2182" spans="1:3" x14ac:dyDescent="0.2">
      <c r="A2182" t="s">
        <v>133</v>
      </c>
      <c r="B2182" t="s">
        <v>84</v>
      </c>
      <c r="C2182" t="s">
        <v>106</v>
      </c>
    </row>
    <row r="2183" spans="1:3" x14ac:dyDescent="0.2">
      <c r="A2183" t="s">
        <v>133</v>
      </c>
      <c r="B2183" t="s">
        <v>85</v>
      </c>
      <c r="C2183" t="s">
        <v>19</v>
      </c>
    </row>
    <row r="2184" spans="1:3" x14ac:dyDescent="0.2">
      <c r="A2184" t="s">
        <v>133</v>
      </c>
      <c r="B2184" t="s">
        <v>137</v>
      </c>
      <c r="C2184" t="s">
        <v>79</v>
      </c>
    </row>
    <row r="2185" spans="1:3" x14ac:dyDescent="0.2">
      <c r="A2185" t="s">
        <v>133</v>
      </c>
      <c r="B2185" t="s">
        <v>138</v>
      </c>
      <c r="C2185" t="s">
        <v>79</v>
      </c>
    </row>
    <row r="2186" spans="1:3" x14ac:dyDescent="0.2">
      <c r="A2186" t="s">
        <v>133</v>
      </c>
      <c r="B2186" t="s">
        <v>134</v>
      </c>
      <c r="C2186" t="s">
        <v>32</v>
      </c>
    </row>
    <row r="2187" spans="1:3" x14ac:dyDescent="0.2">
      <c r="A2187" t="s">
        <v>133</v>
      </c>
      <c r="B2187" t="s">
        <v>40</v>
      </c>
      <c r="C2187" t="s">
        <v>26</v>
      </c>
    </row>
    <row r="2188" spans="1:3" x14ac:dyDescent="0.2">
      <c r="A2188" t="s">
        <v>133</v>
      </c>
      <c r="B2188" t="s">
        <v>39</v>
      </c>
      <c r="C2188" t="s">
        <v>25</v>
      </c>
    </row>
    <row r="2189" spans="1:3" x14ac:dyDescent="0.2">
      <c r="A2189" t="s">
        <v>133</v>
      </c>
      <c r="B2189" t="s">
        <v>104</v>
      </c>
      <c r="C2189" t="s">
        <v>32</v>
      </c>
    </row>
    <row r="2190" spans="1:3" x14ac:dyDescent="0.2">
      <c r="A2190" t="s">
        <v>133</v>
      </c>
      <c r="B2190" t="s">
        <v>9</v>
      </c>
      <c r="C2190" t="s">
        <v>105</v>
      </c>
    </row>
    <row r="2191" spans="1:3" x14ac:dyDescent="0.2">
      <c r="A2191" t="s">
        <v>133</v>
      </c>
      <c r="B2191" t="s">
        <v>58</v>
      </c>
      <c r="C2191" t="s">
        <v>29</v>
      </c>
    </row>
    <row r="2192" spans="1:3" x14ac:dyDescent="0.2">
      <c r="A2192" t="s">
        <v>133</v>
      </c>
      <c r="B2192" t="s">
        <v>4</v>
      </c>
      <c r="C2192" t="s">
        <v>21</v>
      </c>
    </row>
    <row r="2193" spans="1:3" x14ac:dyDescent="0.2">
      <c r="A2193" t="s">
        <v>133</v>
      </c>
      <c r="B2193" t="s">
        <v>90</v>
      </c>
      <c r="C2193" t="s">
        <v>28</v>
      </c>
    </row>
    <row r="2194" spans="1:3" x14ac:dyDescent="0.2">
      <c r="A2194" t="s">
        <v>133</v>
      </c>
      <c r="B2194" t="s">
        <v>1</v>
      </c>
      <c r="C2194" t="s">
        <v>39</v>
      </c>
    </row>
    <row r="2195" spans="1:3" x14ac:dyDescent="0.2">
      <c r="A2195" t="s">
        <v>133</v>
      </c>
      <c r="B2195" t="s">
        <v>67</v>
      </c>
      <c r="C2195" t="s">
        <v>106</v>
      </c>
    </row>
    <row r="2196" spans="1:3" x14ac:dyDescent="0.2">
      <c r="A2196" t="s">
        <v>133</v>
      </c>
      <c r="B2196" t="s">
        <v>68</v>
      </c>
      <c r="C2196" t="s">
        <v>106</v>
      </c>
    </row>
    <row r="2197" spans="1:3" x14ac:dyDescent="0.2">
      <c r="A2197" t="s">
        <v>133</v>
      </c>
      <c r="B2197" t="s">
        <v>120</v>
      </c>
      <c r="C2197" t="s">
        <v>127</v>
      </c>
    </row>
    <row r="2198" spans="1:3" x14ac:dyDescent="0.2">
      <c r="A2198" t="s">
        <v>133</v>
      </c>
      <c r="B2198" t="s">
        <v>121</v>
      </c>
      <c r="C2198" t="s">
        <v>105</v>
      </c>
    </row>
    <row r="2199" spans="1:3" x14ac:dyDescent="0.2">
      <c r="A2199" t="s">
        <v>133</v>
      </c>
      <c r="B2199" t="s">
        <v>53</v>
      </c>
      <c r="C2199" t="s">
        <v>74</v>
      </c>
    </row>
    <row r="2200" spans="1:3" x14ac:dyDescent="0.2">
      <c r="A2200" t="s">
        <v>133</v>
      </c>
      <c r="B2200" t="s">
        <v>82</v>
      </c>
      <c r="C2200" t="s">
        <v>28</v>
      </c>
    </row>
    <row r="2201" spans="1:3" x14ac:dyDescent="0.2">
      <c r="A2201" t="s">
        <v>133</v>
      </c>
      <c r="B2201" t="s">
        <v>83</v>
      </c>
      <c r="C2201" t="s">
        <v>74</v>
      </c>
    </row>
    <row r="2202" spans="1:3" x14ac:dyDescent="0.2">
      <c r="A2202" t="s">
        <v>133</v>
      </c>
      <c r="B2202" t="s">
        <v>38</v>
      </c>
      <c r="C2202" t="s">
        <v>93</v>
      </c>
    </row>
    <row r="2203" spans="1:3" x14ac:dyDescent="0.2">
      <c r="A2203" t="s">
        <v>133</v>
      </c>
      <c r="B2203" t="s">
        <v>97</v>
      </c>
      <c r="C2203" t="s">
        <v>2</v>
      </c>
    </row>
    <row r="2204" spans="1:3" x14ac:dyDescent="0.2">
      <c r="A2204" t="s">
        <v>133</v>
      </c>
      <c r="B2204" t="s">
        <v>115</v>
      </c>
      <c r="C2204" t="s">
        <v>127</v>
      </c>
    </row>
    <row r="2205" spans="1:3" x14ac:dyDescent="0.2">
      <c r="A2205" t="s">
        <v>133</v>
      </c>
      <c r="B2205" t="s">
        <v>98</v>
      </c>
      <c r="C2205" t="s">
        <v>43</v>
      </c>
    </row>
    <row r="2206" spans="1:3" x14ac:dyDescent="0.2">
      <c r="A2206" t="s">
        <v>133</v>
      </c>
      <c r="B2206" t="s">
        <v>94</v>
      </c>
      <c r="C2206" t="s">
        <v>43</v>
      </c>
    </row>
    <row r="2207" spans="1:3" x14ac:dyDescent="0.2">
      <c r="A2207" t="s">
        <v>133</v>
      </c>
      <c r="B2207" t="s">
        <v>7</v>
      </c>
      <c r="C2207" t="s">
        <v>2</v>
      </c>
    </row>
    <row r="2208" spans="1:3" x14ac:dyDescent="0.2">
      <c r="A2208" t="s">
        <v>133</v>
      </c>
      <c r="B2208" t="s">
        <v>45</v>
      </c>
      <c r="C2208" t="s">
        <v>101</v>
      </c>
    </row>
    <row r="2209" spans="1:3" x14ac:dyDescent="0.2">
      <c r="A2209" t="s">
        <v>133</v>
      </c>
      <c r="B2209" t="s">
        <v>64</v>
      </c>
      <c r="C2209" t="s">
        <v>43</v>
      </c>
    </row>
    <row r="2210" spans="1:3" x14ac:dyDescent="0.2">
      <c r="A2210" t="s">
        <v>59</v>
      </c>
      <c r="B2210" t="s">
        <v>75</v>
      </c>
      <c r="C2210" t="s">
        <v>78</v>
      </c>
    </row>
    <row r="2211" spans="1:3" x14ac:dyDescent="0.2">
      <c r="A2211" t="s">
        <v>59</v>
      </c>
      <c r="B2211" t="s">
        <v>17</v>
      </c>
      <c r="C2211" t="s">
        <v>78</v>
      </c>
    </row>
    <row r="2212" spans="1:3" x14ac:dyDescent="0.2">
      <c r="A2212" t="s">
        <v>59</v>
      </c>
      <c r="B2212" t="s">
        <v>20</v>
      </c>
      <c r="C2212" t="s">
        <v>133</v>
      </c>
    </row>
    <row r="2213" spans="1:3" x14ac:dyDescent="0.2">
      <c r="A2213" t="s">
        <v>59</v>
      </c>
      <c r="B2213" t="s">
        <v>78</v>
      </c>
      <c r="C2213" t="s">
        <v>117</v>
      </c>
    </row>
    <row r="2214" spans="1:3" x14ac:dyDescent="0.2">
      <c r="A2214" t="s">
        <v>59</v>
      </c>
      <c r="B2214" t="s">
        <v>44</v>
      </c>
      <c r="C2214" t="s">
        <v>44</v>
      </c>
    </row>
    <row r="2215" spans="1:3" x14ac:dyDescent="0.2">
      <c r="A2215" t="s">
        <v>59</v>
      </c>
      <c r="B2215" t="s">
        <v>46</v>
      </c>
      <c r="C2215" t="s">
        <v>65</v>
      </c>
    </row>
    <row r="2216" spans="1:3" x14ac:dyDescent="0.2">
      <c r="A2216" t="s">
        <v>59</v>
      </c>
      <c r="B2216" t="s">
        <v>117</v>
      </c>
      <c r="C2216" t="s">
        <v>44</v>
      </c>
    </row>
    <row r="2217" spans="1:3" x14ac:dyDescent="0.2">
      <c r="A2217" t="s">
        <v>59</v>
      </c>
      <c r="B2217" t="s">
        <v>124</v>
      </c>
      <c r="C2217" t="s">
        <v>13</v>
      </c>
    </row>
    <row r="2218" spans="1:3" x14ac:dyDescent="0.2">
      <c r="A2218" t="s">
        <v>59</v>
      </c>
      <c r="B2218" t="s">
        <v>113</v>
      </c>
      <c r="C2218" t="s">
        <v>71</v>
      </c>
    </row>
    <row r="2219" spans="1:3" x14ac:dyDescent="0.2">
      <c r="A2219" t="s">
        <v>59</v>
      </c>
      <c r="B2219" t="s">
        <v>99</v>
      </c>
      <c r="C2219" t="s">
        <v>65</v>
      </c>
    </row>
    <row r="2220" spans="1:3" x14ac:dyDescent="0.2">
      <c r="A2220" t="s">
        <v>59</v>
      </c>
      <c r="B2220" t="s">
        <v>100</v>
      </c>
      <c r="C2220" t="s">
        <v>79</v>
      </c>
    </row>
    <row r="2221" spans="1:3" x14ac:dyDescent="0.2">
      <c r="A2221" t="s">
        <v>59</v>
      </c>
      <c r="B2221" t="s">
        <v>65</v>
      </c>
      <c r="C2221" t="s">
        <v>27</v>
      </c>
    </row>
    <row r="2222" spans="1:3" x14ac:dyDescent="0.2">
      <c r="A2222" t="s">
        <v>59</v>
      </c>
      <c r="B2222" t="s">
        <v>66</v>
      </c>
      <c r="C2222" t="s">
        <v>65</v>
      </c>
    </row>
    <row r="2223" spans="1:3" x14ac:dyDescent="0.2">
      <c r="A2223" t="s">
        <v>59</v>
      </c>
      <c r="B2223" t="s">
        <v>54</v>
      </c>
      <c r="C2223" t="s">
        <v>13</v>
      </c>
    </row>
    <row r="2224" spans="1:3" x14ac:dyDescent="0.2">
      <c r="A2224" t="s">
        <v>59</v>
      </c>
      <c r="B2224" t="s">
        <v>55</v>
      </c>
      <c r="C2224" t="s">
        <v>13</v>
      </c>
    </row>
    <row r="2225" spans="1:3" x14ac:dyDescent="0.2">
      <c r="A2225" t="s">
        <v>59</v>
      </c>
      <c r="B2225" t="s">
        <v>133</v>
      </c>
      <c r="C2225" t="s">
        <v>56</v>
      </c>
    </row>
    <row r="2226" spans="1:3" x14ac:dyDescent="0.2">
      <c r="A2226" t="s">
        <v>59</v>
      </c>
      <c r="B2226" t="s">
        <v>59</v>
      </c>
      <c r="C2226" t="s">
        <v>59</v>
      </c>
    </row>
    <row r="2227" spans="1:3" x14ac:dyDescent="0.2">
      <c r="A2227" t="s">
        <v>59</v>
      </c>
      <c r="B2227" t="s">
        <v>125</v>
      </c>
      <c r="C2227" t="s">
        <v>78</v>
      </c>
    </row>
    <row r="2228" spans="1:3" x14ac:dyDescent="0.2">
      <c r="A2228" t="s">
        <v>59</v>
      </c>
      <c r="B2228" t="s">
        <v>27</v>
      </c>
      <c r="C2228" t="s">
        <v>27</v>
      </c>
    </row>
    <row r="2229" spans="1:3" x14ac:dyDescent="0.2">
      <c r="A2229" t="s">
        <v>59</v>
      </c>
      <c r="B2229" t="s">
        <v>23</v>
      </c>
      <c r="C2229" t="s">
        <v>56</v>
      </c>
    </row>
    <row r="2230" spans="1:3" x14ac:dyDescent="0.2">
      <c r="A2230" t="s">
        <v>59</v>
      </c>
      <c r="B2230" t="s">
        <v>25</v>
      </c>
      <c r="C2230" t="s">
        <v>110</v>
      </c>
    </row>
    <row r="2231" spans="1:3" x14ac:dyDescent="0.2">
      <c r="A2231" t="s">
        <v>59</v>
      </c>
      <c r="B2231" t="s">
        <v>114</v>
      </c>
      <c r="C2231" t="s">
        <v>70</v>
      </c>
    </row>
    <row r="2232" spans="1:3" x14ac:dyDescent="0.2">
      <c r="A2232" t="s">
        <v>59</v>
      </c>
      <c r="B2232" t="s">
        <v>96</v>
      </c>
      <c r="C2232" t="s">
        <v>72</v>
      </c>
    </row>
    <row r="2233" spans="1:3" x14ac:dyDescent="0.2">
      <c r="A2233" t="s">
        <v>59</v>
      </c>
      <c r="B2233" t="s">
        <v>47</v>
      </c>
      <c r="C2233" t="s">
        <v>122</v>
      </c>
    </row>
    <row r="2234" spans="1:3" x14ac:dyDescent="0.2">
      <c r="A2234" t="s">
        <v>59</v>
      </c>
      <c r="B2234" t="s">
        <v>72</v>
      </c>
      <c r="C2234" t="s">
        <v>126</v>
      </c>
    </row>
    <row r="2235" spans="1:3" x14ac:dyDescent="0.2">
      <c r="A2235" t="s">
        <v>59</v>
      </c>
      <c r="B2235" t="s">
        <v>87</v>
      </c>
      <c r="C2235" t="s">
        <v>78</v>
      </c>
    </row>
    <row r="2236" spans="1:3" x14ac:dyDescent="0.2">
      <c r="A2236" t="s">
        <v>59</v>
      </c>
      <c r="B2236" t="s">
        <v>88</v>
      </c>
      <c r="C2236" t="s">
        <v>56</v>
      </c>
    </row>
    <row r="2237" spans="1:3" x14ac:dyDescent="0.2">
      <c r="A2237" t="s">
        <v>59</v>
      </c>
      <c r="B2237" t="s">
        <v>19</v>
      </c>
      <c r="C2237" t="s">
        <v>114</v>
      </c>
    </row>
    <row r="2238" spans="1:3" x14ac:dyDescent="0.2">
      <c r="A2238" t="s">
        <v>59</v>
      </c>
      <c r="B2238" t="s">
        <v>31</v>
      </c>
      <c r="C2238" t="s">
        <v>47</v>
      </c>
    </row>
    <row r="2239" spans="1:3" x14ac:dyDescent="0.2">
      <c r="A2239" t="s">
        <v>59</v>
      </c>
      <c r="B2239" t="s">
        <v>126</v>
      </c>
      <c r="C2239" t="s">
        <v>65</v>
      </c>
    </row>
    <row r="2240" spans="1:3" x14ac:dyDescent="0.2">
      <c r="A2240" t="s">
        <v>59</v>
      </c>
      <c r="B2240" t="s">
        <v>42</v>
      </c>
      <c r="C2240" t="s">
        <v>126</v>
      </c>
    </row>
    <row r="2241" spans="1:3" x14ac:dyDescent="0.2">
      <c r="A2241" t="s">
        <v>59</v>
      </c>
      <c r="B2241" t="s">
        <v>93</v>
      </c>
      <c r="C2241" t="s">
        <v>86</v>
      </c>
    </row>
    <row r="2242" spans="1:3" x14ac:dyDescent="0.2">
      <c r="A2242" t="s">
        <v>59</v>
      </c>
      <c r="B2242" t="s">
        <v>13</v>
      </c>
      <c r="C2242" t="s">
        <v>99</v>
      </c>
    </row>
    <row r="2243" spans="1:3" x14ac:dyDescent="0.2">
      <c r="A2243" t="s">
        <v>59</v>
      </c>
      <c r="B2243" t="s">
        <v>49</v>
      </c>
      <c r="C2243" t="s">
        <v>54</v>
      </c>
    </row>
    <row r="2244" spans="1:3" x14ac:dyDescent="0.2">
      <c r="A2244" t="s">
        <v>59</v>
      </c>
      <c r="B2244" t="s">
        <v>50</v>
      </c>
      <c r="C2244" t="s">
        <v>124</v>
      </c>
    </row>
    <row r="2245" spans="1:3" x14ac:dyDescent="0.2">
      <c r="A2245" t="s">
        <v>59</v>
      </c>
      <c r="B2245" t="s">
        <v>56</v>
      </c>
      <c r="C2245" t="s">
        <v>41</v>
      </c>
    </row>
    <row r="2246" spans="1:3" x14ac:dyDescent="0.2">
      <c r="A2246" t="s">
        <v>59</v>
      </c>
      <c r="B2246" t="s">
        <v>57</v>
      </c>
      <c r="C2246" t="s">
        <v>41</v>
      </c>
    </row>
    <row r="2247" spans="1:3" x14ac:dyDescent="0.2">
      <c r="A2247" t="s">
        <v>59</v>
      </c>
      <c r="B2247" t="s">
        <v>91</v>
      </c>
      <c r="C2247" t="s">
        <v>93</v>
      </c>
    </row>
    <row r="2248" spans="1:3" x14ac:dyDescent="0.2">
      <c r="A2248" t="s">
        <v>59</v>
      </c>
      <c r="B2248" t="s">
        <v>92</v>
      </c>
      <c r="C2248" t="s">
        <v>89</v>
      </c>
    </row>
    <row r="2249" spans="1:3" x14ac:dyDescent="0.2">
      <c r="A2249" t="s">
        <v>59</v>
      </c>
      <c r="B2249" t="s">
        <v>136</v>
      </c>
      <c r="C2249" t="s">
        <v>72</v>
      </c>
    </row>
    <row r="2250" spans="1:3" x14ac:dyDescent="0.2">
      <c r="A2250" t="s">
        <v>59</v>
      </c>
      <c r="B2250" t="s">
        <v>16</v>
      </c>
      <c r="C2250" t="s">
        <v>135</v>
      </c>
    </row>
    <row r="2251" spans="1:3" x14ac:dyDescent="0.2">
      <c r="A2251" t="s">
        <v>59</v>
      </c>
      <c r="B2251" t="s">
        <v>89</v>
      </c>
      <c r="C2251" t="s">
        <v>114</v>
      </c>
    </row>
    <row r="2252" spans="1:3" x14ac:dyDescent="0.2">
      <c r="A2252" t="s">
        <v>59</v>
      </c>
      <c r="B2252" t="s">
        <v>33</v>
      </c>
      <c r="C2252" t="s">
        <v>113</v>
      </c>
    </row>
    <row r="2253" spans="1:3" x14ac:dyDescent="0.2">
      <c r="A2253" t="s">
        <v>59</v>
      </c>
      <c r="B2253" t="s">
        <v>34</v>
      </c>
      <c r="C2253" t="s">
        <v>86</v>
      </c>
    </row>
    <row r="2254" spans="1:3" x14ac:dyDescent="0.2">
      <c r="A2254" t="s">
        <v>59</v>
      </c>
      <c r="B2254" t="s">
        <v>95</v>
      </c>
      <c r="C2254" t="s">
        <v>93</v>
      </c>
    </row>
    <row r="2255" spans="1:3" x14ac:dyDescent="0.2">
      <c r="A2255" t="s">
        <v>59</v>
      </c>
      <c r="B2255" t="s">
        <v>110</v>
      </c>
      <c r="C2255" t="s">
        <v>99</v>
      </c>
    </row>
    <row r="2256" spans="1:3" x14ac:dyDescent="0.2">
      <c r="A2256" t="s">
        <v>59</v>
      </c>
      <c r="B2256" t="s">
        <v>62</v>
      </c>
      <c r="C2256" t="s">
        <v>132</v>
      </c>
    </row>
    <row r="2257" spans="1:3" x14ac:dyDescent="0.2">
      <c r="A2257" t="s">
        <v>59</v>
      </c>
      <c r="B2257" t="s">
        <v>63</v>
      </c>
      <c r="C2257" t="s">
        <v>40</v>
      </c>
    </row>
    <row r="2258" spans="1:3" x14ac:dyDescent="0.2">
      <c r="A2258" t="s">
        <v>59</v>
      </c>
      <c r="B2258" t="s">
        <v>22</v>
      </c>
      <c r="C2258" t="s">
        <v>80</v>
      </c>
    </row>
    <row r="2259" spans="1:3" x14ac:dyDescent="0.2">
      <c r="A2259" t="s">
        <v>59</v>
      </c>
      <c r="B2259" t="s">
        <v>2</v>
      </c>
      <c r="C2259" t="s">
        <v>49</v>
      </c>
    </row>
    <row r="2260" spans="1:3" x14ac:dyDescent="0.2">
      <c r="A2260" t="s">
        <v>59</v>
      </c>
      <c r="B2260" t="s">
        <v>32</v>
      </c>
      <c r="C2260" t="s">
        <v>86</v>
      </c>
    </row>
    <row r="2261" spans="1:3" x14ac:dyDescent="0.2">
      <c r="A2261" t="s">
        <v>59</v>
      </c>
      <c r="B2261" t="s">
        <v>18</v>
      </c>
      <c r="C2261" t="s">
        <v>25</v>
      </c>
    </row>
    <row r="2262" spans="1:3" x14ac:dyDescent="0.2">
      <c r="A2262" t="s">
        <v>59</v>
      </c>
      <c r="B2262" t="s">
        <v>76</v>
      </c>
      <c r="C2262" t="s">
        <v>70</v>
      </c>
    </row>
    <row r="2263" spans="1:3" x14ac:dyDescent="0.2">
      <c r="A2263" t="s">
        <v>59</v>
      </c>
      <c r="B2263" t="s">
        <v>77</v>
      </c>
      <c r="C2263" t="s">
        <v>70</v>
      </c>
    </row>
    <row r="2264" spans="1:3" x14ac:dyDescent="0.2">
      <c r="A2264" t="s">
        <v>59</v>
      </c>
      <c r="B2264" t="s">
        <v>79</v>
      </c>
      <c r="C2264" t="s">
        <v>135</v>
      </c>
    </row>
    <row r="2265" spans="1:3" x14ac:dyDescent="0.2">
      <c r="A2265" t="s">
        <v>59</v>
      </c>
      <c r="B2265" t="s">
        <v>48</v>
      </c>
      <c r="C2265" t="s">
        <v>26</v>
      </c>
    </row>
    <row r="2266" spans="1:3" x14ac:dyDescent="0.2">
      <c r="A2266" t="s">
        <v>59</v>
      </c>
      <c r="B2266" t="s">
        <v>111</v>
      </c>
      <c r="C2266" t="s">
        <v>26</v>
      </c>
    </row>
    <row r="2267" spans="1:3" x14ac:dyDescent="0.2">
      <c r="A2267" t="s">
        <v>59</v>
      </c>
      <c r="B2267" t="s">
        <v>112</v>
      </c>
      <c r="C2267" t="s">
        <v>136</v>
      </c>
    </row>
    <row r="2268" spans="1:3" x14ac:dyDescent="0.2">
      <c r="A2268" t="s">
        <v>59</v>
      </c>
      <c r="B2268" t="s">
        <v>51</v>
      </c>
      <c r="C2268" t="s">
        <v>26</v>
      </c>
    </row>
    <row r="2269" spans="1:3" x14ac:dyDescent="0.2">
      <c r="A2269" t="s">
        <v>59</v>
      </c>
      <c r="B2269" t="s">
        <v>8</v>
      </c>
      <c r="C2269" t="s">
        <v>25</v>
      </c>
    </row>
    <row r="2270" spans="1:3" x14ac:dyDescent="0.2">
      <c r="A2270" t="s">
        <v>59</v>
      </c>
      <c r="B2270" t="s">
        <v>35</v>
      </c>
      <c r="C2270" t="s">
        <v>14</v>
      </c>
    </row>
    <row r="2271" spans="1:3" x14ac:dyDescent="0.2">
      <c r="A2271" t="s">
        <v>59</v>
      </c>
      <c r="B2271" t="s">
        <v>52</v>
      </c>
      <c r="C2271" t="s">
        <v>79</v>
      </c>
    </row>
    <row r="2272" spans="1:3" x14ac:dyDescent="0.2">
      <c r="A2272" t="s">
        <v>59</v>
      </c>
      <c r="B2272" t="s">
        <v>122</v>
      </c>
      <c r="C2272" t="s">
        <v>126</v>
      </c>
    </row>
    <row r="2273" spans="1:3" x14ac:dyDescent="0.2">
      <c r="A2273" t="s">
        <v>59</v>
      </c>
      <c r="B2273" t="s">
        <v>123</v>
      </c>
      <c r="C2273" t="s">
        <v>32</v>
      </c>
    </row>
    <row r="2274" spans="1:3" x14ac:dyDescent="0.2">
      <c r="A2274" t="s">
        <v>59</v>
      </c>
      <c r="B2274" t="s">
        <v>21</v>
      </c>
      <c r="C2274" t="s">
        <v>49</v>
      </c>
    </row>
    <row r="2275" spans="1:3" x14ac:dyDescent="0.2">
      <c r="A2275" t="s">
        <v>59</v>
      </c>
      <c r="B2275" t="s">
        <v>128</v>
      </c>
      <c r="C2275" t="s">
        <v>48</v>
      </c>
    </row>
    <row r="2276" spans="1:3" x14ac:dyDescent="0.2">
      <c r="A2276" t="s">
        <v>59</v>
      </c>
      <c r="B2276" t="s">
        <v>43</v>
      </c>
      <c r="C2276" t="s">
        <v>18</v>
      </c>
    </row>
    <row r="2277" spans="1:3" x14ac:dyDescent="0.2">
      <c r="A2277" t="s">
        <v>59</v>
      </c>
      <c r="B2277" t="s">
        <v>102</v>
      </c>
      <c r="C2277" t="s">
        <v>106</v>
      </c>
    </row>
    <row r="2278" spans="1:3" x14ac:dyDescent="0.2">
      <c r="A2278" t="s">
        <v>59</v>
      </c>
      <c r="B2278" t="s">
        <v>103</v>
      </c>
      <c r="C2278" t="s">
        <v>29</v>
      </c>
    </row>
    <row r="2279" spans="1:3" x14ac:dyDescent="0.2">
      <c r="A2279" t="s">
        <v>59</v>
      </c>
      <c r="B2279" t="s">
        <v>106</v>
      </c>
      <c r="C2279" t="s">
        <v>114</v>
      </c>
    </row>
    <row r="2280" spans="1:3" x14ac:dyDescent="0.2">
      <c r="A2280" t="s">
        <v>59</v>
      </c>
      <c r="B2280" t="s">
        <v>105</v>
      </c>
      <c r="C2280" t="s">
        <v>31</v>
      </c>
    </row>
    <row r="2281" spans="1:3" x14ac:dyDescent="0.2">
      <c r="A2281" t="s">
        <v>59</v>
      </c>
      <c r="B2281" t="s">
        <v>74</v>
      </c>
      <c r="C2281" t="s">
        <v>81</v>
      </c>
    </row>
    <row r="2282" spans="1:3" x14ac:dyDescent="0.2">
      <c r="A2282" t="s">
        <v>59</v>
      </c>
      <c r="B2282" t="s">
        <v>26</v>
      </c>
      <c r="C2282" t="s">
        <v>122</v>
      </c>
    </row>
    <row r="2283" spans="1:3" x14ac:dyDescent="0.2">
      <c r="A2283" t="s">
        <v>59</v>
      </c>
      <c r="B2283" t="s">
        <v>81</v>
      </c>
      <c r="C2283" t="s">
        <v>124</v>
      </c>
    </row>
    <row r="2284" spans="1:3" x14ac:dyDescent="0.2">
      <c r="A2284" t="s">
        <v>59</v>
      </c>
      <c r="B2284" t="s">
        <v>29</v>
      </c>
      <c r="C2284" t="s">
        <v>81</v>
      </c>
    </row>
    <row r="2285" spans="1:3" x14ac:dyDescent="0.2">
      <c r="A2285" t="s">
        <v>59</v>
      </c>
      <c r="B2285" t="s">
        <v>30</v>
      </c>
      <c r="C2285" t="s">
        <v>81</v>
      </c>
    </row>
    <row r="2286" spans="1:3" x14ac:dyDescent="0.2">
      <c r="A2286" t="s">
        <v>59</v>
      </c>
      <c r="B2286" t="s">
        <v>118</v>
      </c>
      <c r="C2286" t="s">
        <v>40</v>
      </c>
    </row>
    <row r="2287" spans="1:3" x14ac:dyDescent="0.2">
      <c r="A2287" t="s">
        <v>59</v>
      </c>
      <c r="B2287" t="s">
        <v>119</v>
      </c>
      <c r="C2287" t="s">
        <v>40</v>
      </c>
    </row>
    <row r="2288" spans="1:3" x14ac:dyDescent="0.2">
      <c r="A2288" t="s">
        <v>59</v>
      </c>
      <c r="B2288" t="s">
        <v>86</v>
      </c>
      <c r="C2288" t="s">
        <v>71</v>
      </c>
    </row>
    <row r="2289" spans="1:3" x14ac:dyDescent="0.2">
      <c r="A2289" t="s">
        <v>59</v>
      </c>
      <c r="B2289" t="s">
        <v>28</v>
      </c>
      <c r="C2289" t="s">
        <v>76</v>
      </c>
    </row>
    <row r="2290" spans="1:3" x14ac:dyDescent="0.2">
      <c r="A2290" t="s">
        <v>59</v>
      </c>
      <c r="B2290" t="s">
        <v>127</v>
      </c>
      <c r="C2290" t="s">
        <v>8</v>
      </c>
    </row>
    <row r="2291" spans="1:3" x14ac:dyDescent="0.2">
      <c r="A2291" t="s">
        <v>59</v>
      </c>
      <c r="B2291" t="s">
        <v>80</v>
      </c>
      <c r="C2291" t="s">
        <v>135</v>
      </c>
    </row>
    <row r="2292" spans="1:3" x14ac:dyDescent="0.2">
      <c r="A2292" t="s">
        <v>59</v>
      </c>
      <c r="B2292" t="s">
        <v>41</v>
      </c>
      <c r="C2292" t="s">
        <v>44</v>
      </c>
    </row>
    <row r="2293" spans="1:3" x14ac:dyDescent="0.2">
      <c r="A2293" t="s">
        <v>59</v>
      </c>
      <c r="B2293" t="s">
        <v>130</v>
      </c>
      <c r="C2293" t="s">
        <v>48</v>
      </c>
    </row>
    <row r="2294" spans="1:3" x14ac:dyDescent="0.2">
      <c r="A2294" t="s">
        <v>59</v>
      </c>
      <c r="B2294" t="s">
        <v>131</v>
      </c>
      <c r="C2294" t="s">
        <v>39</v>
      </c>
    </row>
    <row r="2295" spans="1:3" x14ac:dyDescent="0.2">
      <c r="A2295" t="s">
        <v>59</v>
      </c>
      <c r="B2295" t="s">
        <v>11</v>
      </c>
      <c r="C2295" t="s">
        <v>111</v>
      </c>
    </row>
    <row r="2296" spans="1:3" x14ac:dyDescent="0.2">
      <c r="A2296" t="s">
        <v>59</v>
      </c>
      <c r="B2296" t="s">
        <v>6</v>
      </c>
      <c r="C2296" t="s">
        <v>21</v>
      </c>
    </row>
    <row r="2297" spans="1:3" x14ac:dyDescent="0.2">
      <c r="A2297" t="s">
        <v>59</v>
      </c>
      <c r="B2297" t="s">
        <v>3</v>
      </c>
      <c r="C2297" t="s">
        <v>89</v>
      </c>
    </row>
    <row r="2298" spans="1:3" x14ac:dyDescent="0.2">
      <c r="A2298" t="s">
        <v>59</v>
      </c>
      <c r="B2298" t="s">
        <v>69</v>
      </c>
      <c r="C2298" t="s">
        <v>51</v>
      </c>
    </row>
    <row r="2299" spans="1:3" x14ac:dyDescent="0.2">
      <c r="A2299" t="s">
        <v>59</v>
      </c>
      <c r="B2299" t="s">
        <v>135</v>
      </c>
      <c r="C2299" t="s">
        <v>71</v>
      </c>
    </row>
    <row r="2300" spans="1:3" x14ac:dyDescent="0.2">
      <c r="A2300" t="s">
        <v>59</v>
      </c>
      <c r="B2300" t="s">
        <v>132</v>
      </c>
      <c r="C2300" t="s">
        <v>136</v>
      </c>
    </row>
    <row r="2301" spans="1:3" x14ac:dyDescent="0.2">
      <c r="A2301" t="s">
        <v>59</v>
      </c>
      <c r="B2301" t="s">
        <v>129</v>
      </c>
      <c r="C2301" t="s">
        <v>47</v>
      </c>
    </row>
    <row r="2302" spans="1:3" x14ac:dyDescent="0.2">
      <c r="A2302" t="s">
        <v>59</v>
      </c>
      <c r="B2302" t="s">
        <v>116</v>
      </c>
      <c r="C2302" t="s">
        <v>33</v>
      </c>
    </row>
    <row r="2303" spans="1:3" x14ac:dyDescent="0.2">
      <c r="A2303" t="s">
        <v>59</v>
      </c>
      <c r="B2303" t="s">
        <v>36</v>
      </c>
      <c r="C2303" t="s">
        <v>79</v>
      </c>
    </row>
    <row r="2304" spans="1:3" x14ac:dyDescent="0.2">
      <c r="A2304" t="s">
        <v>59</v>
      </c>
      <c r="B2304" t="s">
        <v>37</v>
      </c>
      <c r="C2304" t="s">
        <v>79</v>
      </c>
    </row>
    <row r="2305" spans="1:3" x14ac:dyDescent="0.2">
      <c r="A2305" t="s">
        <v>59</v>
      </c>
      <c r="B2305" t="s">
        <v>70</v>
      </c>
      <c r="C2305" t="s">
        <v>13</v>
      </c>
    </row>
    <row r="2306" spans="1:3" x14ac:dyDescent="0.2">
      <c r="A2306" t="s">
        <v>59</v>
      </c>
      <c r="B2306" t="s">
        <v>71</v>
      </c>
      <c r="C2306" t="s">
        <v>46</v>
      </c>
    </row>
    <row r="2307" spans="1:3" x14ac:dyDescent="0.2">
      <c r="A2307" t="s">
        <v>59</v>
      </c>
      <c r="B2307" t="s">
        <v>5</v>
      </c>
      <c r="C2307" t="s">
        <v>79</v>
      </c>
    </row>
    <row r="2308" spans="1:3" x14ac:dyDescent="0.2">
      <c r="A2308" t="s">
        <v>59</v>
      </c>
      <c r="B2308" t="s">
        <v>24</v>
      </c>
      <c r="C2308" t="s">
        <v>43</v>
      </c>
    </row>
    <row r="2309" spans="1:3" x14ac:dyDescent="0.2">
      <c r="A2309" t="s">
        <v>59</v>
      </c>
      <c r="B2309" t="s">
        <v>10</v>
      </c>
      <c r="C2309" t="s">
        <v>129</v>
      </c>
    </row>
    <row r="2310" spans="1:3" x14ac:dyDescent="0.2">
      <c r="A2310" t="s">
        <v>59</v>
      </c>
      <c r="B2310" t="s">
        <v>12</v>
      </c>
      <c r="C2310" t="s">
        <v>48</v>
      </c>
    </row>
    <row r="2311" spans="1:3" x14ac:dyDescent="0.2">
      <c r="A2311" t="s">
        <v>59</v>
      </c>
      <c r="B2311" t="s">
        <v>107</v>
      </c>
      <c r="C2311" t="s">
        <v>74</v>
      </c>
    </row>
    <row r="2312" spans="1:3" x14ac:dyDescent="0.2">
      <c r="A2312" t="s">
        <v>59</v>
      </c>
      <c r="B2312" t="s">
        <v>108</v>
      </c>
      <c r="C2312" t="s">
        <v>74</v>
      </c>
    </row>
    <row r="2313" spans="1:3" x14ac:dyDescent="0.2">
      <c r="A2313" t="s">
        <v>59</v>
      </c>
      <c r="B2313" t="s">
        <v>14</v>
      </c>
      <c r="C2313" t="s">
        <v>114</v>
      </c>
    </row>
    <row r="2314" spans="1:3" x14ac:dyDescent="0.2">
      <c r="A2314" t="s">
        <v>59</v>
      </c>
      <c r="B2314" t="s">
        <v>15</v>
      </c>
      <c r="C2314" t="s">
        <v>81</v>
      </c>
    </row>
    <row r="2315" spans="1:3" x14ac:dyDescent="0.2">
      <c r="A2315" t="s">
        <v>59</v>
      </c>
      <c r="B2315" t="s">
        <v>101</v>
      </c>
      <c r="C2315" t="s">
        <v>49</v>
      </c>
    </row>
    <row r="2316" spans="1:3" x14ac:dyDescent="0.2">
      <c r="A2316" t="s">
        <v>59</v>
      </c>
      <c r="B2316" t="s">
        <v>109</v>
      </c>
      <c r="C2316" t="s">
        <v>28</v>
      </c>
    </row>
    <row r="2317" spans="1:3" x14ac:dyDescent="0.2">
      <c r="A2317" t="s">
        <v>59</v>
      </c>
      <c r="B2317" t="s">
        <v>61</v>
      </c>
      <c r="C2317" t="s">
        <v>29</v>
      </c>
    </row>
    <row r="2318" spans="1:3" x14ac:dyDescent="0.2">
      <c r="A2318" t="s">
        <v>59</v>
      </c>
      <c r="B2318" t="s">
        <v>73</v>
      </c>
      <c r="C2318" t="s">
        <v>16</v>
      </c>
    </row>
    <row r="2319" spans="1:3" x14ac:dyDescent="0.2">
      <c r="A2319" t="s">
        <v>59</v>
      </c>
      <c r="B2319" t="s">
        <v>60</v>
      </c>
      <c r="C2319" t="s">
        <v>33</v>
      </c>
    </row>
    <row r="2320" spans="1:3" x14ac:dyDescent="0.2">
      <c r="A2320" t="s">
        <v>59</v>
      </c>
      <c r="B2320" t="s">
        <v>84</v>
      </c>
      <c r="C2320" t="s">
        <v>28</v>
      </c>
    </row>
    <row r="2321" spans="1:3" x14ac:dyDescent="0.2">
      <c r="A2321" t="s">
        <v>59</v>
      </c>
      <c r="B2321" t="s">
        <v>85</v>
      </c>
      <c r="C2321" t="s">
        <v>28</v>
      </c>
    </row>
    <row r="2322" spans="1:3" x14ac:dyDescent="0.2">
      <c r="A2322" t="s">
        <v>59</v>
      </c>
      <c r="B2322" t="s">
        <v>137</v>
      </c>
      <c r="C2322" t="s">
        <v>33</v>
      </c>
    </row>
    <row r="2323" spans="1:3" x14ac:dyDescent="0.2">
      <c r="A2323" t="s">
        <v>59</v>
      </c>
      <c r="B2323" t="s">
        <v>138</v>
      </c>
      <c r="C2323" t="s">
        <v>16</v>
      </c>
    </row>
    <row r="2324" spans="1:3" x14ac:dyDescent="0.2">
      <c r="A2324" t="s">
        <v>59</v>
      </c>
      <c r="B2324" t="s">
        <v>134</v>
      </c>
      <c r="C2324" t="s">
        <v>14</v>
      </c>
    </row>
    <row r="2325" spans="1:3" x14ac:dyDescent="0.2">
      <c r="A2325" t="s">
        <v>59</v>
      </c>
      <c r="B2325" t="s">
        <v>40</v>
      </c>
      <c r="C2325" t="s">
        <v>136</v>
      </c>
    </row>
    <row r="2326" spans="1:3" x14ac:dyDescent="0.2">
      <c r="A2326" t="s">
        <v>59</v>
      </c>
      <c r="B2326" t="s">
        <v>39</v>
      </c>
      <c r="C2326" t="s">
        <v>26</v>
      </c>
    </row>
    <row r="2327" spans="1:3" x14ac:dyDescent="0.2">
      <c r="A2327" t="s">
        <v>59</v>
      </c>
      <c r="B2327" t="s">
        <v>104</v>
      </c>
      <c r="C2327" t="s">
        <v>19</v>
      </c>
    </row>
    <row r="2328" spans="1:3" x14ac:dyDescent="0.2">
      <c r="A2328" t="s">
        <v>59</v>
      </c>
      <c r="B2328" t="s">
        <v>9</v>
      </c>
      <c r="C2328" t="s">
        <v>69</v>
      </c>
    </row>
    <row r="2329" spans="1:3" x14ac:dyDescent="0.2">
      <c r="A2329" t="s">
        <v>59</v>
      </c>
      <c r="B2329" t="s">
        <v>58</v>
      </c>
      <c r="C2329" t="s">
        <v>2</v>
      </c>
    </row>
    <row r="2330" spans="1:3" x14ac:dyDescent="0.2">
      <c r="A2330" t="s">
        <v>59</v>
      </c>
      <c r="B2330" t="s">
        <v>4</v>
      </c>
      <c r="C2330" t="s">
        <v>43</v>
      </c>
    </row>
    <row r="2331" spans="1:3" x14ac:dyDescent="0.2">
      <c r="A2331" t="s">
        <v>59</v>
      </c>
      <c r="B2331" t="s">
        <v>90</v>
      </c>
      <c r="C2331" t="s">
        <v>74</v>
      </c>
    </row>
    <row r="2332" spans="1:3" x14ac:dyDescent="0.2">
      <c r="A2332" t="s">
        <v>59</v>
      </c>
      <c r="B2332" t="s">
        <v>1</v>
      </c>
      <c r="C2332" t="s">
        <v>40</v>
      </c>
    </row>
    <row r="2333" spans="1:3" x14ac:dyDescent="0.2">
      <c r="A2333" t="s">
        <v>59</v>
      </c>
      <c r="B2333" t="s">
        <v>67</v>
      </c>
      <c r="C2333" t="s">
        <v>28</v>
      </c>
    </row>
    <row r="2334" spans="1:3" x14ac:dyDescent="0.2">
      <c r="A2334" t="s">
        <v>59</v>
      </c>
      <c r="B2334" t="s">
        <v>68</v>
      </c>
      <c r="C2334" t="s">
        <v>28</v>
      </c>
    </row>
    <row r="2335" spans="1:3" x14ac:dyDescent="0.2">
      <c r="A2335" t="s">
        <v>59</v>
      </c>
      <c r="B2335" t="s">
        <v>120</v>
      </c>
      <c r="C2335" t="s">
        <v>10</v>
      </c>
    </row>
    <row r="2336" spans="1:3" x14ac:dyDescent="0.2">
      <c r="A2336" t="s">
        <v>59</v>
      </c>
      <c r="B2336" t="s">
        <v>121</v>
      </c>
      <c r="C2336" t="s">
        <v>10</v>
      </c>
    </row>
    <row r="2337" spans="1:3" x14ac:dyDescent="0.2">
      <c r="A2337" t="s">
        <v>59</v>
      </c>
      <c r="B2337" t="s">
        <v>53</v>
      </c>
      <c r="C2337" t="s">
        <v>2</v>
      </c>
    </row>
    <row r="2338" spans="1:3" x14ac:dyDescent="0.2">
      <c r="A2338" t="s">
        <v>59</v>
      </c>
      <c r="B2338" t="s">
        <v>82</v>
      </c>
      <c r="C2338" t="s">
        <v>29</v>
      </c>
    </row>
    <row r="2339" spans="1:3" x14ac:dyDescent="0.2">
      <c r="A2339" t="s">
        <v>59</v>
      </c>
      <c r="B2339" t="s">
        <v>83</v>
      </c>
      <c r="C2339" t="s">
        <v>21</v>
      </c>
    </row>
    <row r="2340" spans="1:3" x14ac:dyDescent="0.2">
      <c r="A2340" t="s">
        <v>59</v>
      </c>
      <c r="B2340" t="s">
        <v>38</v>
      </c>
      <c r="C2340" t="s">
        <v>106</v>
      </c>
    </row>
    <row r="2341" spans="1:3" x14ac:dyDescent="0.2">
      <c r="A2341" t="s">
        <v>59</v>
      </c>
      <c r="B2341" t="s">
        <v>97</v>
      </c>
      <c r="C2341" t="s">
        <v>43</v>
      </c>
    </row>
    <row r="2342" spans="1:3" x14ac:dyDescent="0.2">
      <c r="A2342" t="s">
        <v>59</v>
      </c>
      <c r="B2342" t="s">
        <v>115</v>
      </c>
      <c r="C2342" t="s">
        <v>105</v>
      </c>
    </row>
    <row r="2343" spans="1:3" x14ac:dyDescent="0.2">
      <c r="A2343" t="s">
        <v>59</v>
      </c>
      <c r="B2343" t="s">
        <v>98</v>
      </c>
      <c r="C2343" t="s">
        <v>105</v>
      </c>
    </row>
    <row r="2344" spans="1:3" x14ac:dyDescent="0.2">
      <c r="A2344" t="s">
        <v>59</v>
      </c>
      <c r="B2344" t="s">
        <v>94</v>
      </c>
      <c r="C2344" t="s">
        <v>105</v>
      </c>
    </row>
    <row r="2345" spans="1:3" x14ac:dyDescent="0.2">
      <c r="A2345" t="s">
        <v>59</v>
      </c>
      <c r="B2345" t="s">
        <v>7</v>
      </c>
      <c r="C2345" t="s">
        <v>127</v>
      </c>
    </row>
    <row r="2346" spans="1:3" x14ac:dyDescent="0.2">
      <c r="A2346" t="s">
        <v>59</v>
      </c>
      <c r="B2346" t="s">
        <v>45</v>
      </c>
      <c r="C2346" t="s">
        <v>127</v>
      </c>
    </row>
    <row r="2347" spans="1:3" x14ac:dyDescent="0.2">
      <c r="A2347" t="s">
        <v>59</v>
      </c>
      <c r="B2347" t="s">
        <v>64</v>
      </c>
      <c r="C2347" t="s">
        <v>105</v>
      </c>
    </row>
    <row r="2348" spans="1:3" x14ac:dyDescent="0.2">
      <c r="A2348" t="s">
        <v>125</v>
      </c>
      <c r="B2348" t="s">
        <v>75</v>
      </c>
      <c r="C2348" t="s">
        <v>87</v>
      </c>
    </row>
    <row r="2349" spans="1:3" x14ac:dyDescent="0.2">
      <c r="A2349" t="s">
        <v>125</v>
      </c>
      <c r="B2349" t="s">
        <v>17</v>
      </c>
      <c r="C2349" t="s">
        <v>87</v>
      </c>
    </row>
    <row r="2350" spans="1:3" x14ac:dyDescent="0.2">
      <c r="A2350" t="s">
        <v>125</v>
      </c>
      <c r="B2350" t="s">
        <v>20</v>
      </c>
      <c r="C2350" t="s">
        <v>125</v>
      </c>
    </row>
    <row r="2351" spans="1:3" x14ac:dyDescent="0.2">
      <c r="A2351" t="s">
        <v>125</v>
      </c>
      <c r="B2351" t="s">
        <v>78</v>
      </c>
      <c r="C2351" t="s">
        <v>17</v>
      </c>
    </row>
    <row r="2352" spans="1:3" x14ac:dyDescent="0.2">
      <c r="A2352" t="s">
        <v>125</v>
      </c>
      <c r="B2352" t="s">
        <v>44</v>
      </c>
      <c r="C2352" t="s">
        <v>133</v>
      </c>
    </row>
    <row r="2353" spans="1:3" x14ac:dyDescent="0.2">
      <c r="A2353" t="s">
        <v>125</v>
      </c>
      <c r="B2353" t="s">
        <v>46</v>
      </c>
      <c r="C2353" t="s">
        <v>117</v>
      </c>
    </row>
    <row r="2354" spans="1:3" x14ac:dyDescent="0.2">
      <c r="A2354" t="s">
        <v>125</v>
      </c>
      <c r="B2354" t="s">
        <v>117</v>
      </c>
      <c r="C2354" t="s">
        <v>133</v>
      </c>
    </row>
    <row r="2355" spans="1:3" x14ac:dyDescent="0.2">
      <c r="A2355" t="s">
        <v>125</v>
      </c>
      <c r="B2355" t="s">
        <v>124</v>
      </c>
      <c r="C2355" t="s">
        <v>65</v>
      </c>
    </row>
    <row r="2356" spans="1:3" x14ac:dyDescent="0.2">
      <c r="A2356" t="s">
        <v>125</v>
      </c>
      <c r="B2356" t="s">
        <v>113</v>
      </c>
      <c r="C2356" t="s">
        <v>13</v>
      </c>
    </row>
    <row r="2357" spans="1:3" x14ac:dyDescent="0.2">
      <c r="A2357" t="s">
        <v>125</v>
      </c>
      <c r="B2357" t="s">
        <v>99</v>
      </c>
      <c r="C2357" t="s">
        <v>56</v>
      </c>
    </row>
    <row r="2358" spans="1:3" x14ac:dyDescent="0.2">
      <c r="A2358" t="s">
        <v>125</v>
      </c>
      <c r="B2358" t="s">
        <v>100</v>
      </c>
      <c r="C2358" t="s">
        <v>39</v>
      </c>
    </row>
    <row r="2359" spans="1:3" x14ac:dyDescent="0.2">
      <c r="A2359" t="s">
        <v>125</v>
      </c>
      <c r="B2359" t="s">
        <v>65</v>
      </c>
      <c r="C2359" t="s">
        <v>78</v>
      </c>
    </row>
    <row r="2360" spans="1:3" x14ac:dyDescent="0.2">
      <c r="A2360" t="s">
        <v>125</v>
      </c>
      <c r="B2360" t="s">
        <v>66</v>
      </c>
      <c r="C2360" t="s">
        <v>78</v>
      </c>
    </row>
    <row r="2361" spans="1:3" x14ac:dyDescent="0.2">
      <c r="A2361" t="s">
        <v>125</v>
      </c>
      <c r="B2361" t="s">
        <v>54</v>
      </c>
      <c r="C2361" t="s">
        <v>65</v>
      </c>
    </row>
    <row r="2362" spans="1:3" x14ac:dyDescent="0.2">
      <c r="A2362" t="s">
        <v>125</v>
      </c>
      <c r="B2362" t="s">
        <v>55</v>
      </c>
      <c r="C2362" t="s">
        <v>65</v>
      </c>
    </row>
    <row r="2363" spans="1:3" x14ac:dyDescent="0.2">
      <c r="A2363" t="s">
        <v>125</v>
      </c>
      <c r="B2363" t="s">
        <v>133</v>
      </c>
      <c r="C2363" t="s">
        <v>75</v>
      </c>
    </row>
    <row r="2364" spans="1:3" x14ac:dyDescent="0.2">
      <c r="A2364" t="s">
        <v>125</v>
      </c>
      <c r="B2364" t="s">
        <v>59</v>
      </c>
      <c r="C2364" t="s">
        <v>78</v>
      </c>
    </row>
    <row r="2365" spans="1:3" x14ac:dyDescent="0.2">
      <c r="A2365" t="s">
        <v>125</v>
      </c>
      <c r="B2365" t="s">
        <v>125</v>
      </c>
      <c r="C2365" t="s">
        <v>125</v>
      </c>
    </row>
    <row r="2366" spans="1:3" x14ac:dyDescent="0.2">
      <c r="A2366" t="s">
        <v>125</v>
      </c>
      <c r="B2366" t="s">
        <v>27</v>
      </c>
      <c r="C2366" t="s">
        <v>78</v>
      </c>
    </row>
    <row r="2367" spans="1:3" x14ac:dyDescent="0.2">
      <c r="A2367" t="s">
        <v>125</v>
      </c>
      <c r="B2367" t="s">
        <v>23</v>
      </c>
      <c r="C2367" t="s">
        <v>75</v>
      </c>
    </row>
    <row r="2368" spans="1:3" x14ac:dyDescent="0.2">
      <c r="A2368" t="s">
        <v>125</v>
      </c>
      <c r="B2368" t="s">
        <v>25</v>
      </c>
      <c r="C2368" t="s">
        <v>65</v>
      </c>
    </row>
    <row r="2369" spans="1:3" x14ac:dyDescent="0.2">
      <c r="A2369" t="s">
        <v>125</v>
      </c>
      <c r="B2369" t="s">
        <v>114</v>
      </c>
      <c r="C2369" t="s">
        <v>110</v>
      </c>
    </row>
    <row r="2370" spans="1:3" x14ac:dyDescent="0.2">
      <c r="A2370" t="s">
        <v>125</v>
      </c>
      <c r="B2370" t="s">
        <v>96</v>
      </c>
      <c r="C2370" t="s">
        <v>126</v>
      </c>
    </row>
    <row r="2371" spans="1:3" x14ac:dyDescent="0.2">
      <c r="A2371" t="s">
        <v>125</v>
      </c>
      <c r="B2371" t="s">
        <v>47</v>
      </c>
      <c r="C2371" t="s">
        <v>99</v>
      </c>
    </row>
    <row r="2372" spans="1:3" x14ac:dyDescent="0.2">
      <c r="A2372" t="s">
        <v>125</v>
      </c>
      <c r="B2372" t="s">
        <v>72</v>
      </c>
      <c r="C2372" t="s">
        <v>59</v>
      </c>
    </row>
    <row r="2373" spans="1:3" x14ac:dyDescent="0.2">
      <c r="A2373" t="s">
        <v>125</v>
      </c>
      <c r="B2373" t="s">
        <v>87</v>
      </c>
      <c r="C2373" t="s">
        <v>87</v>
      </c>
    </row>
    <row r="2374" spans="1:3" x14ac:dyDescent="0.2">
      <c r="A2374" t="s">
        <v>125</v>
      </c>
      <c r="B2374" t="s">
        <v>88</v>
      </c>
      <c r="C2374" t="s">
        <v>75</v>
      </c>
    </row>
    <row r="2375" spans="1:3" x14ac:dyDescent="0.2">
      <c r="A2375" t="s">
        <v>125</v>
      </c>
      <c r="B2375" t="s">
        <v>19</v>
      </c>
      <c r="C2375" t="s">
        <v>96</v>
      </c>
    </row>
    <row r="2376" spans="1:3" x14ac:dyDescent="0.2">
      <c r="A2376" t="s">
        <v>125</v>
      </c>
      <c r="B2376" t="s">
        <v>31</v>
      </c>
      <c r="C2376" t="s">
        <v>71</v>
      </c>
    </row>
    <row r="2377" spans="1:3" x14ac:dyDescent="0.2">
      <c r="A2377" t="s">
        <v>125</v>
      </c>
      <c r="B2377" t="s">
        <v>126</v>
      </c>
      <c r="C2377" t="s">
        <v>56</v>
      </c>
    </row>
    <row r="2378" spans="1:3" x14ac:dyDescent="0.2">
      <c r="A2378" t="s">
        <v>125</v>
      </c>
      <c r="B2378" t="s">
        <v>42</v>
      </c>
      <c r="C2378" t="s">
        <v>27</v>
      </c>
    </row>
    <row r="2379" spans="1:3" x14ac:dyDescent="0.2">
      <c r="A2379" t="s">
        <v>125</v>
      </c>
      <c r="B2379" t="s">
        <v>93</v>
      </c>
      <c r="C2379" t="s">
        <v>26</v>
      </c>
    </row>
    <row r="2380" spans="1:3" x14ac:dyDescent="0.2">
      <c r="A2380" t="s">
        <v>125</v>
      </c>
      <c r="B2380" t="s">
        <v>13</v>
      </c>
      <c r="C2380" t="s">
        <v>41</v>
      </c>
    </row>
    <row r="2381" spans="1:3" x14ac:dyDescent="0.2">
      <c r="A2381" t="s">
        <v>125</v>
      </c>
      <c r="B2381" t="s">
        <v>49</v>
      </c>
      <c r="C2381" t="s">
        <v>72</v>
      </c>
    </row>
    <row r="2382" spans="1:3" x14ac:dyDescent="0.2">
      <c r="A2382" t="s">
        <v>125</v>
      </c>
      <c r="B2382" t="s">
        <v>50</v>
      </c>
      <c r="C2382" t="s">
        <v>72</v>
      </c>
    </row>
    <row r="2383" spans="1:3" x14ac:dyDescent="0.2">
      <c r="A2383" t="s">
        <v>125</v>
      </c>
      <c r="B2383" t="s">
        <v>56</v>
      </c>
      <c r="C2383" t="s">
        <v>23</v>
      </c>
    </row>
    <row r="2384" spans="1:3" x14ac:dyDescent="0.2">
      <c r="A2384" t="s">
        <v>125</v>
      </c>
      <c r="B2384" t="s">
        <v>57</v>
      </c>
      <c r="C2384" t="s">
        <v>23</v>
      </c>
    </row>
    <row r="2385" spans="1:3" x14ac:dyDescent="0.2">
      <c r="A2385" t="s">
        <v>125</v>
      </c>
      <c r="B2385" t="s">
        <v>91</v>
      </c>
      <c r="C2385" t="s">
        <v>79</v>
      </c>
    </row>
    <row r="2386" spans="1:3" x14ac:dyDescent="0.2">
      <c r="A2386" t="s">
        <v>125</v>
      </c>
      <c r="B2386" t="s">
        <v>92</v>
      </c>
      <c r="C2386" t="s">
        <v>80</v>
      </c>
    </row>
    <row r="2387" spans="1:3" x14ac:dyDescent="0.2">
      <c r="A2387" t="s">
        <v>125</v>
      </c>
      <c r="B2387" t="s">
        <v>136</v>
      </c>
      <c r="C2387" t="s">
        <v>126</v>
      </c>
    </row>
    <row r="2388" spans="1:3" x14ac:dyDescent="0.2">
      <c r="A2388" t="s">
        <v>125</v>
      </c>
      <c r="B2388" t="s">
        <v>16</v>
      </c>
      <c r="C2388" t="s">
        <v>26</v>
      </c>
    </row>
    <row r="2389" spans="1:3" x14ac:dyDescent="0.2">
      <c r="A2389" t="s">
        <v>125</v>
      </c>
      <c r="B2389" t="s">
        <v>89</v>
      </c>
      <c r="C2389" t="s">
        <v>136</v>
      </c>
    </row>
    <row r="2390" spans="1:3" x14ac:dyDescent="0.2">
      <c r="A2390" t="s">
        <v>125</v>
      </c>
      <c r="B2390" t="s">
        <v>33</v>
      </c>
      <c r="C2390" t="s">
        <v>26</v>
      </c>
    </row>
    <row r="2391" spans="1:3" x14ac:dyDescent="0.2">
      <c r="A2391" t="s">
        <v>125</v>
      </c>
      <c r="B2391" t="s">
        <v>34</v>
      </c>
      <c r="C2391" t="s">
        <v>136</v>
      </c>
    </row>
    <row r="2392" spans="1:3" x14ac:dyDescent="0.2">
      <c r="A2392" t="s">
        <v>125</v>
      </c>
      <c r="B2392" t="s">
        <v>95</v>
      </c>
      <c r="C2392" t="s">
        <v>79</v>
      </c>
    </row>
    <row r="2393" spans="1:3" x14ac:dyDescent="0.2">
      <c r="A2393" t="s">
        <v>125</v>
      </c>
      <c r="B2393" t="s">
        <v>110</v>
      </c>
      <c r="C2393" t="s">
        <v>44</v>
      </c>
    </row>
    <row r="2394" spans="1:3" x14ac:dyDescent="0.2">
      <c r="A2394" t="s">
        <v>125</v>
      </c>
      <c r="B2394" t="s">
        <v>62</v>
      </c>
      <c r="C2394" t="s">
        <v>51</v>
      </c>
    </row>
    <row r="2395" spans="1:3" x14ac:dyDescent="0.2">
      <c r="A2395" t="s">
        <v>125</v>
      </c>
      <c r="B2395" t="s">
        <v>63</v>
      </c>
      <c r="C2395" t="s">
        <v>48</v>
      </c>
    </row>
    <row r="2396" spans="1:3" x14ac:dyDescent="0.2">
      <c r="A2396" t="s">
        <v>125</v>
      </c>
      <c r="B2396" t="s">
        <v>22</v>
      </c>
      <c r="C2396" t="s">
        <v>132</v>
      </c>
    </row>
    <row r="2397" spans="1:3" x14ac:dyDescent="0.2">
      <c r="A2397" t="s">
        <v>125</v>
      </c>
      <c r="B2397" t="s">
        <v>2</v>
      </c>
      <c r="C2397" t="s">
        <v>114</v>
      </c>
    </row>
    <row r="2398" spans="1:3" x14ac:dyDescent="0.2">
      <c r="A2398" t="s">
        <v>125</v>
      </c>
      <c r="B2398" t="s">
        <v>32</v>
      </c>
      <c r="C2398" t="s">
        <v>136</v>
      </c>
    </row>
    <row r="2399" spans="1:3" x14ac:dyDescent="0.2">
      <c r="A2399" t="s">
        <v>125</v>
      </c>
      <c r="B2399" t="s">
        <v>18</v>
      </c>
      <c r="C2399" t="s">
        <v>72</v>
      </c>
    </row>
    <row r="2400" spans="1:3" x14ac:dyDescent="0.2">
      <c r="A2400" t="s">
        <v>125</v>
      </c>
      <c r="B2400" t="s">
        <v>76</v>
      </c>
      <c r="C2400" t="s">
        <v>122</v>
      </c>
    </row>
    <row r="2401" spans="1:3" x14ac:dyDescent="0.2">
      <c r="A2401" t="s">
        <v>125</v>
      </c>
      <c r="B2401" t="s">
        <v>77</v>
      </c>
      <c r="C2401" t="s">
        <v>13</v>
      </c>
    </row>
    <row r="2402" spans="1:3" x14ac:dyDescent="0.2">
      <c r="A2402" t="s">
        <v>125</v>
      </c>
      <c r="B2402" t="s">
        <v>79</v>
      </c>
      <c r="C2402" t="s">
        <v>47</v>
      </c>
    </row>
    <row r="2403" spans="1:3" x14ac:dyDescent="0.2">
      <c r="A2403" t="s">
        <v>125</v>
      </c>
      <c r="B2403" t="s">
        <v>48</v>
      </c>
      <c r="C2403" t="s">
        <v>70</v>
      </c>
    </row>
    <row r="2404" spans="1:3" x14ac:dyDescent="0.2">
      <c r="A2404" t="s">
        <v>125</v>
      </c>
      <c r="B2404" t="s">
        <v>111</v>
      </c>
      <c r="C2404" t="s">
        <v>70</v>
      </c>
    </row>
    <row r="2405" spans="1:3" x14ac:dyDescent="0.2">
      <c r="A2405" t="s">
        <v>125</v>
      </c>
      <c r="B2405" t="s">
        <v>112</v>
      </c>
      <c r="C2405" t="s">
        <v>124</v>
      </c>
    </row>
    <row r="2406" spans="1:3" x14ac:dyDescent="0.2">
      <c r="A2406" t="s">
        <v>125</v>
      </c>
      <c r="B2406" t="s">
        <v>51</v>
      </c>
      <c r="C2406" t="s">
        <v>70</v>
      </c>
    </row>
    <row r="2407" spans="1:3" x14ac:dyDescent="0.2">
      <c r="A2407" t="s">
        <v>125</v>
      </c>
      <c r="B2407" t="s">
        <v>8</v>
      </c>
      <c r="C2407" t="s">
        <v>42</v>
      </c>
    </row>
    <row r="2408" spans="1:3" x14ac:dyDescent="0.2">
      <c r="A2408" t="s">
        <v>125</v>
      </c>
      <c r="B2408" t="s">
        <v>35</v>
      </c>
      <c r="C2408" t="s">
        <v>93</v>
      </c>
    </row>
    <row r="2409" spans="1:3" x14ac:dyDescent="0.2">
      <c r="A2409" t="s">
        <v>125</v>
      </c>
      <c r="B2409" t="s">
        <v>52</v>
      </c>
      <c r="C2409" t="s">
        <v>39</v>
      </c>
    </row>
    <row r="2410" spans="1:3" x14ac:dyDescent="0.2">
      <c r="A2410" t="s">
        <v>125</v>
      </c>
      <c r="B2410" t="s">
        <v>122</v>
      </c>
      <c r="C2410" t="s">
        <v>44</v>
      </c>
    </row>
    <row r="2411" spans="1:3" x14ac:dyDescent="0.2">
      <c r="A2411" t="s">
        <v>125</v>
      </c>
      <c r="B2411" t="s">
        <v>123</v>
      </c>
      <c r="C2411" t="s">
        <v>79</v>
      </c>
    </row>
    <row r="2412" spans="1:3" x14ac:dyDescent="0.2">
      <c r="A2412" t="s">
        <v>125</v>
      </c>
      <c r="B2412" t="s">
        <v>21</v>
      </c>
      <c r="C2412" t="s">
        <v>86</v>
      </c>
    </row>
    <row r="2413" spans="1:3" x14ac:dyDescent="0.2">
      <c r="A2413" t="s">
        <v>125</v>
      </c>
      <c r="B2413" t="s">
        <v>128</v>
      </c>
      <c r="C2413" t="s">
        <v>49</v>
      </c>
    </row>
    <row r="2414" spans="1:3" x14ac:dyDescent="0.2">
      <c r="A2414" t="s">
        <v>125</v>
      </c>
      <c r="B2414" t="s">
        <v>43</v>
      </c>
      <c r="C2414" t="s">
        <v>114</v>
      </c>
    </row>
    <row r="2415" spans="1:3" x14ac:dyDescent="0.2">
      <c r="A2415" t="s">
        <v>125</v>
      </c>
      <c r="B2415" t="s">
        <v>102</v>
      </c>
      <c r="C2415" t="s">
        <v>33</v>
      </c>
    </row>
    <row r="2416" spans="1:3" x14ac:dyDescent="0.2">
      <c r="A2416" t="s">
        <v>125</v>
      </c>
      <c r="B2416" t="s">
        <v>103</v>
      </c>
      <c r="C2416" t="s">
        <v>14</v>
      </c>
    </row>
    <row r="2417" spans="1:3" x14ac:dyDescent="0.2">
      <c r="A2417" t="s">
        <v>125</v>
      </c>
      <c r="B2417" t="s">
        <v>106</v>
      </c>
      <c r="C2417" t="s">
        <v>136</v>
      </c>
    </row>
    <row r="2418" spans="1:3" x14ac:dyDescent="0.2">
      <c r="A2418" t="s">
        <v>125</v>
      </c>
      <c r="B2418" t="s">
        <v>105</v>
      </c>
      <c r="C2418" t="s">
        <v>81</v>
      </c>
    </row>
    <row r="2419" spans="1:3" x14ac:dyDescent="0.2">
      <c r="A2419" t="s">
        <v>125</v>
      </c>
      <c r="B2419" t="s">
        <v>74</v>
      </c>
      <c r="C2419" t="s">
        <v>135</v>
      </c>
    </row>
    <row r="2420" spans="1:3" x14ac:dyDescent="0.2">
      <c r="A2420" t="s">
        <v>125</v>
      </c>
      <c r="B2420" t="s">
        <v>26</v>
      </c>
      <c r="C2420" t="s">
        <v>99</v>
      </c>
    </row>
    <row r="2421" spans="1:3" x14ac:dyDescent="0.2">
      <c r="A2421" t="s">
        <v>125</v>
      </c>
      <c r="B2421" t="s">
        <v>81</v>
      </c>
      <c r="C2421" t="s">
        <v>122</v>
      </c>
    </row>
    <row r="2422" spans="1:3" x14ac:dyDescent="0.2">
      <c r="A2422" t="s">
        <v>125</v>
      </c>
      <c r="B2422" t="s">
        <v>29</v>
      </c>
      <c r="C2422" t="s">
        <v>113</v>
      </c>
    </row>
    <row r="2423" spans="1:3" x14ac:dyDescent="0.2">
      <c r="A2423" t="s">
        <v>125</v>
      </c>
      <c r="B2423" t="s">
        <v>30</v>
      </c>
      <c r="C2423" t="s">
        <v>86</v>
      </c>
    </row>
    <row r="2424" spans="1:3" x14ac:dyDescent="0.2">
      <c r="A2424" t="s">
        <v>125</v>
      </c>
      <c r="B2424" t="s">
        <v>118</v>
      </c>
      <c r="C2424" t="s">
        <v>48</v>
      </c>
    </row>
    <row r="2425" spans="1:3" x14ac:dyDescent="0.2">
      <c r="A2425" t="s">
        <v>125</v>
      </c>
      <c r="B2425" t="s">
        <v>119</v>
      </c>
      <c r="C2425" t="s">
        <v>111</v>
      </c>
    </row>
    <row r="2426" spans="1:3" x14ac:dyDescent="0.2">
      <c r="A2426" t="s">
        <v>125</v>
      </c>
      <c r="B2426" t="s">
        <v>86</v>
      </c>
      <c r="C2426" t="s">
        <v>13</v>
      </c>
    </row>
    <row r="2427" spans="1:3" x14ac:dyDescent="0.2">
      <c r="A2427" t="s">
        <v>125</v>
      </c>
      <c r="B2427" t="s">
        <v>28</v>
      </c>
      <c r="C2427" t="s">
        <v>135</v>
      </c>
    </row>
    <row r="2428" spans="1:3" x14ac:dyDescent="0.2">
      <c r="A2428" t="s">
        <v>125</v>
      </c>
      <c r="B2428" t="s">
        <v>127</v>
      </c>
      <c r="C2428" t="s">
        <v>76</v>
      </c>
    </row>
    <row r="2429" spans="1:3" x14ac:dyDescent="0.2">
      <c r="A2429" t="s">
        <v>125</v>
      </c>
      <c r="B2429" t="s">
        <v>80</v>
      </c>
      <c r="C2429" t="s">
        <v>26</v>
      </c>
    </row>
    <row r="2430" spans="1:3" x14ac:dyDescent="0.2">
      <c r="A2430" t="s">
        <v>125</v>
      </c>
      <c r="B2430" t="s">
        <v>41</v>
      </c>
      <c r="C2430" t="s">
        <v>133</v>
      </c>
    </row>
    <row r="2431" spans="1:3" x14ac:dyDescent="0.2">
      <c r="A2431" t="s">
        <v>125</v>
      </c>
      <c r="B2431" t="s">
        <v>130</v>
      </c>
      <c r="C2431" t="s">
        <v>18</v>
      </c>
    </row>
    <row r="2432" spans="1:3" x14ac:dyDescent="0.2">
      <c r="A2432" t="s">
        <v>125</v>
      </c>
      <c r="B2432" t="s">
        <v>131</v>
      </c>
      <c r="C2432" t="s">
        <v>31</v>
      </c>
    </row>
    <row r="2433" spans="1:3" x14ac:dyDescent="0.2">
      <c r="A2433" t="s">
        <v>125</v>
      </c>
      <c r="B2433" t="s">
        <v>11</v>
      </c>
      <c r="C2433" t="s">
        <v>31</v>
      </c>
    </row>
    <row r="2434" spans="1:3" x14ac:dyDescent="0.2">
      <c r="A2434" t="s">
        <v>125</v>
      </c>
      <c r="B2434" t="s">
        <v>6</v>
      </c>
      <c r="C2434" t="s">
        <v>28</v>
      </c>
    </row>
    <row r="2435" spans="1:3" x14ac:dyDescent="0.2">
      <c r="A2435" t="s">
        <v>125</v>
      </c>
      <c r="B2435" t="s">
        <v>3</v>
      </c>
      <c r="C2435" t="s">
        <v>16</v>
      </c>
    </row>
    <row r="2436" spans="1:3" x14ac:dyDescent="0.2">
      <c r="A2436" t="s">
        <v>125</v>
      </c>
      <c r="B2436" t="s">
        <v>69</v>
      </c>
      <c r="C2436" t="s">
        <v>49</v>
      </c>
    </row>
    <row r="2437" spans="1:3" x14ac:dyDescent="0.2">
      <c r="A2437" t="s">
        <v>125</v>
      </c>
      <c r="B2437" t="s">
        <v>135</v>
      </c>
      <c r="C2437" t="s">
        <v>13</v>
      </c>
    </row>
    <row r="2438" spans="1:3" x14ac:dyDescent="0.2">
      <c r="A2438" t="s">
        <v>125</v>
      </c>
      <c r="B2438" t="s">
        <v>132</v>
      </c>
      <c r="C2438" t="s">
        <v>54</v>
      </c>
    </row>
    <row r="2439" spans="1:3" x14ac:dyDescent="0.2">
      <c r="A2439" t="s">
        <v>125</v>
      </c>
      <c r="B2439" t="s">
        <v>129</v>
      </c>
      <c r="C2439" t="s">
        <v>71</v>
      </c>
    </row>
    <row r="2440" spans="1:3" x14ac:dyDescent="0.2">
      <c r="A2440" t="s">
        <v>125</v>
      </c>
      <c r="B2440" t="s">
        <v>116</v>
      </c>
      <c r="C2440" t="s">
        <v>40</v>
      </c>
    </row>
    <row r="2441" spans="1:3" x14ac:dyDescent="0.2">
      <c r="A2441" t="s">
        <v>125</v>
      </c>
      <c r="B2441" t="s">
        <v>36</v>
      </c>
      <c r="C2441" t="s">
        <v>111</v>
      </c>
    </row>
    <row r="2442" spans="1:3" x14ac:dyDescent="0.2">
      <c r="A2442" t="s">
        <v>125</v>
      </c>
      <c r="B2442" t="s">
        <v>37</v>
      </c>
      <c r="C2442" t="s">
        <v>39</v>
      </c>
    </row>
    <row r="2443" spans="1:3" x14ac:dyDescent="0.2">
      <c r="A2443" t="s">
        <v>125</v>
      </c>
      <c r="B2443" t="s">
        <v>70</v>
      </c>
      <c r="C2443" t="s">
        <v>65</v>
      </c>
    </row>
    <row r="2444" spans="1:3" x14ac:dyDescent="0.2">
      <c r="A2444" t="s">
        <v>125</v>
      </c>
      <c r="B2444" t="s">
        <v>71</v>
      </c>
      <c r="C2444" t="s">
        <v>27</v>
      </c>
    </row>
    <row r="2445" spans="1:3" x14ac:dyDescent="0.2">
      <c r="A2445" t="s">
        <v>125</v>
      </c>
      <c r="B2445" t="s">
        <v>5</v>
      </c>
      <c r="C2445" t="s">
        <v>132</v>
      </c>
    </row>
    <row r="2446" spans="1:3" x14ac:dyDescent="0.2">
      <c r="A2446" t="s">
        <v>125</v>
      </c>
      <c r="B2446" t="s">
        <v>24</v>
      </c>
      <c r="C2446" t="s">
        <v>29</v>
      </c>
    </row>
    <row r="2447" spans="1:3" x14ac:dyDescent="0.2">
      <c r="A2447" t="s">
        <v>125</v>
      </c>
      <c r="B2447" t="s">
        <v>10</v>
      </c>
      <c r="C2447" t="s">
        <v>81</v>
      </c>
    </row>
    <row r="2448" spans="1:3" x14ac:dyDescent="0.2">
      <c r="A2448" t="s">
        <v>125</v>
      </c>
      <c r="B2448" t="s">
        <v>12</v>
      </c>
      <c r="C2448" t="s">
        <v>18</v>
      </c>
    </row>
    <row r="2449" spans="1:3" x14ac:dyDescent="0.2">
      <c r="A2449" t="s">
        <v>125</v>
      </c>
      <c r="B2449" t="s">
        <v>107</v>
      </c>
      <c r="C2449" t="s">
        <v>89</v>
      </c>
    </row>
    <row r="2450" spans="1:3" x14ac:dyDescent="0.2">
      <c r="A2450" t="s">
        <v>125</v>
      </c>
      <c r="B2450" t="s">
        <v>108</v>
      </c>
      <c r="C2450" t="s">
        <v>106</v>
      </c>
    </row>
    <row r="2451" spans="1:3" x14ac:dyDescent="0.2">
      <c r="A2451" t="s">
        <v>125</v>
      </c>
      <c r="B2451" t="s">
        <v>14</v>
      </c>
      <c r="C2451" t="s">
        <v>96</v>
      </c>
    </row>
    <row r="2452" spans="1:3" x14ac:dyDescent="0.2">
      <c r="A2452" t="s">
        <v>125</v>
      </c>
      <c r="B2452" t="s">
        <v>15</v>
      </c>
      <c r="C2452" t="s">
        <v>135</v>
      </c>
    </row>
    <row r="2453" spans="1:3" x14ac:dyDescent="0.2">
      <c r="A2453" t="s">
        <v>125</v>
      </c>
      <c r="B2453" t="s">
        <v>101</v>
      </c>
      <c r="C2453" t="s">
        <v>114</v>
      </c>
    </row>
    <row r="2454" spans="1:3" x14ac:dyDescent="0.2">
      <c r="A2454" t="s">
        <v>125</v>
      </c>
      <c r="B2454" t="s">
        <v>109</v>
      </c>
      <c r="C2454" t="s">
        <v>93</v>
      </c>
    </row>
    <row r="2455" spans="1:3" x14ac:dyDescent="0.2">
      <c r="A2455" t="s">
        <v>125</v>
      </c>
      <c r="B2455" t="s">
        <v>61</v>
      </c>
      <c r="C2455" t="s">
        <v>14</v>
      </c>
    </row>
    <row r="2456" spans="1:3" x14ac:dyDescent="0.2">
      <c r="A2456" t="s">
        <v>125</v>
      </c>
      <c r="B2456" t="s">
        <v>73</v>
      </c>
      <c r="C2456" t="s">
        <v>40</v>
      </c>
    </row>
    <row r="2457" spans="1:3" x14ac:dyDescent="0.2">
      <c r="A2457" t="s">
        <v>125</v>
      </c>
      <c r="B2457" t="s">
        <v>60</v>
      </c>
      <c r="C2457" t="s">
        <v>79</v>
      </c>
    </row>
    <row r="2458" spans="1:3" x14ac:dyDescent="0.2">
      <c r="A2458" t="s">
        <v>125</v>
      </c>
      <c r="B2458" t="s">
        <v>84</v>
      </c>
      <c r="C2458" t="s">
        <v>32</v>
      </c>
    </row>
    <row r="2459" spans="1:3" x14ac:dyDescent="0.2">
      <c r="A2459" t="s">
        <v>125</v>
      </c>
      <c r="B2459" t="s">
        <v>85</v>
      </c>
      <c r="C2459" t="s">
        <v>89</v>
      </c>
    </row>
    <row r="2460" spans="1:3" x14ac:dyDescent="0.2">
      <c r="A2460" t="s">
        <v>125</v>
      </c>
      <c r="B2460" t="s">
        <v>137</v>
      </c>
      <c r="C2460" t="s">
        <v>40</v>
      </c>
    </row>
    <row r="2461" spans="1:3" x14ac:dyDescent="0.2">
      <c r="A2461" t="s">
        <v>125</v>
      </c>
      <c r="B2461" t="s">
        <v>138</v>
      </c>
      <c r="C2461" t="s">
        <v>40</v>
      </c>
    </row>
    <row r="2462" spans="1:3" x14ac:dyDescent="0.2">
      <c r="A2462" t="s">
        <v>125</v>
      </c>
      <c r="B2462" t="s">
        <v>134</v>
      </c>
      <c r="C2462" t="s">
        <v>33</v>
      </c>
    </row>
    <row r="2463" spans="1:3" x14ac:dyDescent="0.2">
      <c r="A2463" t="s">
        <v>125</v>
      </c>
      <c r="B2463" t="s">
        <v>40</v>
      </c>
      <c r="C2463" t="s">
        <v>25</v>
      </c>
    </row>
    <row r="2464" spans="1:3" x14ac:dyDescent="0.2">
      <c r="A2464" t="s">
        <v>125</v>
      </c>
      <c r="B2464" t="s">
        <v>39</v>
      </c>
      <c r="C2464" t="s">
        <v>124</v>
      </c>
    </row>
    <row r="2465" spans="1:3" x14ac:dyDescent="0.2">
      <c r="A2465" t="s">
        <v>125</v>
      </c>
      <c r="B2465" t="s">
        <v>104</v>
      </c>
      <c r="C2465" t="s">
        <v>33</v>
      </c>
    </row>
    <row r="2466" spans="1:3" x14ac:dyDescent="0.2">
      <c r="A2466" t="s">
        <v>125</v>
      </c>
      <c r="B2466" t="s">
        <v>9</v>
      </c>
      <c r="C2466" t="s">
        <v>127</v>
      </c>
    </row>
    <row r="2467" spans="1:3" x14ac:dyDescent="0.2">
      <c r="A2467" t="s">
        <v>125</v>
      </c>
      <c r="B2467" t="s">
        <v>58</v>
      </c>
      <c r="C2467" t="s">
        <v>28</v>
      </c>
    </row>
    <row r="2468" spans="1:3" x14ac:dyDescent="0.2">
      <c r="A2468" t="s">
        <v>125</v>
      </c>
      <c r="B2468" t="s">
        <v>4</v>
      </c>
      <c r="C2468" t="s">
        <v>29</v>
      </c>
    </row>
    <row r="2469" spans="1:3" x14ac:dyDescent="0.2">
      <c r="A2469" t="s">
        <v>125</v>
      </c>
      <c r="B2469" t="s">
        <v>90</v>
      </c>
      <c r="C2469" t="s">
        <v>106</v>
      </c>
    </row>
    <row r="2470" spans="1:3" x14ac:dyDescent="0.2">
      <c r="A2470" t="s">
        <v>125</v>
      </c>
      <c r="B2470" t="s">
        <v>1</v>
      </c>
      <c r="C2470" t="s">
        <v>48</v>
      </c>
    </row>
    <row r="2471" spans="1:3" x14ac:dyDescent="0.2">
      <c r="A2471" t="s">
        <v>125</v>
      </c>
      <c r="B2471" t="s">
        <v>67</v>
      </c>
      <c r="C2471" t="s">
        <v>32</v>
      </c>
    </row>
    <row r="2472" spans="1:3" x14ac:dyDescent="0.2">
      <c r="A2472" t="s">
        <v>125</v>
      </c>
      <c r="B2472" t="s">
        <v>68</v>
      </c>
      <c r="C2472" t="s">
        <v>93</v>
      </c>
    </row>
    <row r="2473" spans="1:3" x14ac:dyDescent="0.2">
      <c r="A2473" t="s">
        <v>125</v>
      </c>
      <c r="B2473" t="s">
        <v>120</v>
      </c>
      <c r="C2473" t="s">
        <v>43</v>
      </c>
    </row>
    <row r="2474" spans="1:3" x14ac:dyDescent="0.2">
      <c r="A2474" t="s">
        <v>125</v>
      </c>
      <c r="B2474" t="s">
        <v>121</v>
      </c>
      <c r="C2474" t="s">
        <v>43</v>
      </c>
    </row>
    <row r="2475" spans="1:3" x14ac:dyDescent="0.2">
      <c r="A2475" t="s">
        <v>125</v>
      </c>
      <c r="B2475" t="s">
        <v>53</v>
      </c>
      <c r="C2475" t="s">
        <v>28</v>
      </c>
    </row>
    <row r="2476" spans="1:3" x14ac:dyDescent="0.2">
      <c r="A2476" t="s">
        <v>125</v>
      </c>
      <c r="B2476" t="s">
        <v>82</v>
      </c>
      <c r="C2476" t="s">
        <v>19</v>
      </c>
    </row>
    <row r="2477" spans="1:3" x14ac:dyDescent="0.2">
      <c r="A2477" t="s">
        <v>125</v>
      </c>
      <c r="B2477" t="s">
        <v>83</v>
      </c>
      <c r="C2477" t="s">
        <v>28</v>
      </c>
    </row>
    <row r="2478" spans="1:3" x14ac:dyDescent="0.2">
      <c r="A2478" t="s">
        <v>125</v>
      </c>
      <c r="B2478" t="s">
        <v>38</v>
      </c>
      <c r="C2478" t="s">
        <v>16</v>
      </c>
    </row>
    <row r="2479" spans="1:3" x14ac:dyDescent="0.2">
      <c r="A2479" t="s">
        <v>125</v>
      </c>
      <c r="B2479" t="s">
        <v>97</v>
      </c>
      <c r="C2479" t="s">
        <v>29</v>
      </c>
    </row>
    <row r="2480" spans="1:3" x14ac:dyDescent="0.2">
      <c r="A2480" t="s">
        <v>125</v>
      </c>
      <c r="B2480" t="s">
        <v>115</v>
      </c>
      <c r="C2480" t="s">
        <v>101</v>
      </c>
    </row>
    <row r="2481" spans="1:3" x14ac:dyDescent="0.2">
      <c r="A2481" t="s">
        <v>125</v>
      </c>
      <c r="B2481" t="s">
        <v>98</v>
      </c>
      <c r="C2481" t="s">
        <v>2</v>
      </c>
    </row>
    <row r="2482" spans="1:3" x14ac:dyDescent="0.2">
      <c r="A2482" t="s">
        <v>125</v>
      </c>
      <c r="B2482" t="s">
        <v>94</v>
      </c>
      <c r="C2482" t="s">
        <v>101</v>
      </c>
    </row>
    <row r="2483" spans="1:3" x14ac:dyDescent="0.2">
      <c r="A2483" t="s">
        <v>125</v>
      </c>
      <c r="B2483" t="s">
        <v>7</v>
      </c>
      <c r="C2483" t="s">
        <v>21</v>
      </c>
    </row>
    <row r="2484" spans="1:3" x14ac:dyDescent="0.2">
      <c r="A2484" t="s">
        <v>125</v>
      </c>
      <c r="B2484" t="s">
        <v>45</v>
      </c>
      <c r="C2484" t="s">
        <v>2</v>
      </c>
    </row>
    <row r="2485" spans="1:3" x14ac:dyDescent="0.2">
      <c r="A2485" t="s">
        <v>125</v>
      </c>
      <c r="B2485" t="s">
        <v>64</v>
      </c>
      <c r="C2485" t="s">
        <v>2</v>
      </c>
    </row>
    <row r="2486" spans="1:3" x14ac:dyDescent="0.2">
      <c r="A2486" t="s">
        <v>27</v>
      </c>
      <c r="B2486" t="s">
        <v>75</v>
      </c>
      <c r="C2486" t="s">
        <v>78</v>
      </c>
    </row>
    <row r="2487" spans="1:3" x14ac:dyDescent="0.2">
      <c r="A2487" t="s">
        <v>27</v>
      </c>
      <c r="B2487" t="s">
        <v>17</v>
      </c>
      <c r="C2487" t="s">
        <v>56</v>
      </c>
    </row>
    <row r="2488" spans="1:3" x14ac:dyDescent="0.2">
      <c r="A2488" t="s">
        <v>27</v>
      </c>
      <c r="B2488" t="s">
        <v>20</v>
      </c>
      <c r="C2488" t="s">
        <v>78</v>
      </c>
    </row>
    <row r="2489" spans="1:3" x14ac:dyDescent="0.2">
      <c r="A2489" t="s">
        <v>27</v>
      </c>
      <c r="B2489" t="s">
        <v>78</v>
      </c>
      <c r="C2489" t="s">
        <v>41</v>
      </c>
    </row>
    <row r="2490" spans="1:3" x14ac:dyDescent="0.2">
      <c r="A2490" t="s">
        <v>27</v>
      </c>
      <c r="B2490" t="s">
        <v>44</v>
      </c>
      <c r="C2490" t="s">
        <v>59</v>
      </c>
    </row>
    <row r="2491" spans="1:3" x14ac:dyDescent="0.2">
      <c r="A2491" t="s">
        <v>27</v>
      </c>
      <c r="B2491" t="s">
        <v>46</v>
      </c>
      <c r="C2491" t="s">
        <v>99</v>
      </c>
    </row>
    <row r="2492" spans="1:3" x14ac:dyDescent="0.2">
      <c r="A2492" t="s">
        <v>27</v>
      </c>
      <c r="B2492" t="s">
        <v>117</v>
      </c>
      <c r="C2492" t="s">
        <v>44</v>
      </c>
    </row>
    <row r="2493" spans="1:3" x14ac:dyDescent="0.2">
      <c r="A2493" t="s">
        <v>27</v>
      </c>
      <c r="B2493" t="s">
        <v>124</v>
      </c>
      <c r="C2493" t="s">
        <v>13</v>
      </c>
    </row>
    <row r="2494" spans="1:3" x14ac:dyDescent="0.2">
      <c r="A2494" t="s">
        <v>27</v>
      </c>
      <c r="B2494" t="s">
        <v>113</v>
      </c>
      <c r="C2494" t="s">
        <v>71</v>
      </c>
    </row>
    <row r="2495" spans="1:3" x14ac:dyDescent="0.2">
      <c r="A2495" t="s">
        <v>27</v>
      </c>
      <c r="B2495" t="s">
        <v>99</v>
      </c>
      <c r="C2495" t="s">
        <v>65</v>
      </c>
    </row>
    <row r="2496" spans="1:3" x14ac:dyDescent="0.2">
      <c r="A2496" t="s">
        <v>27</v>
      </c>
      <c r="B2496" t="s">
        <v>100</v>
      </c>
      <c r="C2496" t="s">
        <v>79</v>
      </c>
    </row>
    <row r="2497" spans="1:3" x14ac:dyDescent="0.2">
      <c r="A2497" t="s">
        <v>27</v>
      </c>
      <c r="B2497" t="s">
        <v>65</v>
      </c>
      <c r="C2497" t="s">
        <v>65</v>
      </c>
    </row>
    <row r="2498" spans="1:3" x14ac:dyDescent="0.2">
      <c r="A2498" t="s">
        <v>27</v>
      </c>
      <c r="B2498" t="s">
        <v>66</v>
      </c>
      <c r="C2498" t="s">
        <v>65</v>
      </c>
    </row>
    <row r="2499" spans="1:3" x14ac:dyDescent="0.2">
      <c r="A2499" t="s">
        <v>27</v>
      </c>
      <c r="B2499" t="s">
        <v>54</v>
      </c>
      <c r="C2499" t="s">
        <v>110</v>
      </c>
    </row>
    <row r="2500" spans="1:3" x14ac:dyDescent="0.2">
      <c r="A2500" t="s">
        <v>27</v>
      </c>
      <c r="B2500" t="s">
        <v>55</v>
      </c>
      <c r="C2500" t="s">
        <v>110</v>
      </c>
    </row>
    <row r="2501" spans="1:3" x14ac:dyDescent="0.2">
      <c r="A2501" t="s">
        <v>27</v>
      </c>
      <c r="B2501" t="s">
        <v>133</v>
      </c>
      <c r="C2501" t="s">
        <v>56</v>
      </c>
    </row>
    <row r="2502" spans="1:3" x14ac:dyDescent="0.2">
      <c r="A2502" t="s">
        <v>27</v>
      </c>
      <c r="B2502" t="s">
        <v>59</v>
      </c>
      <c r="C2502" t="s">
        <v>27</v>
      </c>
    </row>
    <row r="2503" spans="1:3" x14ac:dyDescent="0.2">
      <c r="A2503" t="s">
        <v>27</v>
      </c>
      <c r="B2503" t="s">
        <v>125</v>
      </c>
      <c r="C2503" t="s">
        <v>78</v>
      </c>
    </row>
    <row r="2504" spans="1:3" x14ac:dyDescent="0.2">
      <c r="A2504" t="s">
        <v>27</v>
      </c>
      <c r="B2504" t="s">
        <v>27</v>
      </c>
      <c r="C2504" t="s">
        <v>27</v>
      </c>
    </row>
    <row r="2505" spans="1:3" x14ac:dyDescent="0.2">
      <c r="A2505" t="s">
        <v>27</v>
      </c>
      <c r="B2505" t="s">
        <v>23</v>
      </c>
      <c r="C2505" t="s">
        <v>56</v>
      </c>
    </row>
    <row r="2506" spans="1:3" x14ac:dyDescent="0.2">
      <c r="A2506" t="s">
        <v>27</v>
      </c>
      <c r="B2506" t="s">
        <v>25</v>
      </c>
      <c r="C2506" t="s">
        <v>122</v>
      </c>
    </row>
    <row r="2507" spans="1:3" x14ac:dyDescent="0.2">
      <c r="A2507" t="s">
        <v>27</v>
      </c>
      <c r="B2507" t="s">
        <v>114</v>
      </c>
      <c r="C2507" t="s">
        <v>70</v>
      </c>
    </row>
    <row r="2508" spans="1:3" x14ac:dyDescent="0.2">
      <c r="A2508" t="s">
        <v>27</v>
      </c>
      <c r="B2508" t="s">
        <v>96</v>
      </c>
      <c r="C2508" t="s">
        <v>42</v>
      </c>
    </row>
    <row r="2509" spans="1:3" x14ac:dyDescent="0.2">
      <c r="A2509" t="s">
        <v>27</v>
      </c>
      <c r="B2509" t="s">
        <v>47</v>
      </c>
      <c r="C2509" t="s">
        <v>122</v>
      </c>
    </row>
    <row r="2510" spans="1:3" x14ac:dyDescent="0.2">
      <c r="A2510" t="s">
        <v>27</v>
      </c>
      <c r="B2510" t="s">
        <v>72</v>
      </c>
      <c r="C2510" t="s">
        <v>126</v>
      </c>
    </row>
    <row r="2511" spans="1:3" x14ac:dyDescent="0.2">
      <c r="A2511" t="s">
        <v>27</v>
      </c>
      <c r="B2511" t="s">
        <v>87</v>
      </c>
      <c r="C2511" t="s">
        <v>78</v>
      </c>
    </row>
    <row r="2512" spans="1:3" x14ac:dyDescent="0.2">
      <c r="A2512" t="s">
        <v>27</v>
      </c>
      <c r="B2512" t="s">
        <v>88</v>
      </c>
      <c r="C2512" t="s">
        <v>117</v>
      </c>
    </row>
    <row r="2513" spans="1:3" x14ac:dyDescent="0.2">
      <c r="A2513" t="s">
        <v>27</v>
      </c>
      <c r="B2513" t="s">
        <v>19</v>
      </c>
      <c r="C2513" t="s">
        <v>114</v>
      </c>
    </row>
    <row r="2514" spans="1:3" x14ac:dyDescent="0.2">
      <c r="A2514" t="s">
        <v>27</v>
      </c>
      <c r="B2514" t="s">
        <v>31</v>
      </c>
      <c r="C2514" t="s">
        <v>47</v>
      </c>
    </row>
    <row r="2515" spans="1:3" x14ac:dyDescent="0.2">
      <c r="A2515" t="s">
        <v>27</v>
      </c>
      <c r="B2515" t="s">
        <v>126</v>
      </c>
      <c r="C2515" t="s">
        <v>65</v>
      </c>
    </row>
    <row r="2516" spans="1:3" x14ac:dyDescent="0.2">
      <c r="A2516" t="s">
        <v>27</v>
      </c>
      <c r="B2516" t="s">
        <v>42</v>
      </c>
      <c r="C2516" t="s">
        <v>46</v>
      </c>
    </row>
    <row r="2517" spans="1:3" x14ac:dyDescent="0.2">
      <c r="A2517" t="s">
        <v>27</v>
      </c>
      <c r="B2517" t="s">
        <v>93</v>
      </c>
      <c r="C2517" t="s">
        <v>86</v>
      </c>
    </row>
    <row r="2518" spans="1:3" x14ac:dyDescent="0.2">
      <c r="A2518" t="s">
        <v>27</v>
      </c>
      <c r="B2518" t="s">
        <v>13</v>
      </c>
      <c r="C2518" t="s">
        <v>99</v>
      </c>
    </row>
    <row r="2519" spans="1:3" x14ac:dyDescent="0.2">
      <c r="A2519" t="s">
        <v>27</v>
      </c>
      <c r="B2519" t="s">
        <v>49</v>
      </c>
      <c r="C2519" t="s">
        <v>25</v>
      </c>
    </row>
    <row r="2520" spans="1:3" x14ac:dyDescent="0.2">
      <c r="A2520" t="s">
        <v>27</v>
      </c>
      <c r="B2520" t="s">
        <v>50</v>
      </c>
      <c r="C2520" t="s">
        <v>54</v>
      </c>
    </row>
    <row r="2521" spans="1:3" x14ac:dyDescent="0.2">
      <c r="A2521" t="s">
        <v>27</v>
      </c>
      <c r="B2521" t="s">
        <v>56</v>
      </c>
      <c r="C2521" t="s">
        <v>44</v>
      </c>
    </row>
    <row r="2522" spans="1:3" x14ac:dyDescent="0.2">
      <c r="A2522" t="s">
        <v>27</v>
      </c>
      <c r="B2522" t="s">
        <v>57</v>
      </c>
      <c r="C2522" t="s">
        <v>44</v>
      </c>
    </row>
    <row r="2523" spans="1:3" x14ac:dyDescent="0.2">
      <c r="A2523" t="s">
        <v>27</v>
      </c>
      <c r="B2523" t="s">
        <v>91</v>
      </c>
      <c r="C2523" t="s">
        <v>93</v>
      </c>
    </row>
    <row r="2524" spans="1:3" x14ac:dyDescent="0.2">
      <c r="A2524" t="s">
        <v>27</v>
      </c>
      <c r="B2524" t="s">
        <v>92</v>
      </c>
      <c r="C2524" t="s">
        <v>89</v>
      </c>
    </row>
    <row r="2525" spans="1:3" x14ac:dyDescent="0.2">
      <c r="A2525" t="s">
        <v>27</v>
      </c>
      <c r="B2525" t="s">
        <v>136</v>
      </c>
      <c r="C2525" t="s">
        <v>72</v>
      </c>
    </row>
    <row r="2526" spans="1:3" x14ac:dyDescent="0.2">
      <c r="A2526" t="s">
        <v>27</v>
      </c>
      <c r="B2526" t="s">
        <v>16</v>
      </c>
      <c r="C2526" t="s">
        <v>113</v>
      </c>
    </row>
    <row r="2527" spans="1:3" x14ac:dyDescent="0.2">
      <c r="A2527" t="s">
        <v>27</v>
      </c>
      <c r="B2527" t="s">
        <v>89</v>
      </c>
      <c r="C2527" t="s">
        <v>114</v>
      </c>
    </row>
    <row r="2528" spans="1:3" x14ac:dyDescent="0.2">
      <c r="A2528" t="s">
        <v>27</v>
      </c>
      <c r="B2528" t="s">
        <v>33</v>
      </c>
      <c r="C2528" t="s">
        <v>86</v>
      </c>
    </row>
    <row r="2529" spans="1:3" x14ac:dyDescent="0.2">
      <c r="A2529" t="s">
        <v>27</v>
      </c>
      <c r="B2529" t="s">
        <v>34</v>
      </c>
      <c r="C2529" t="s">
        <v>114</v>
      </c>
    </row>
    <row r="2530" spans="1:3" x14ac:dyDescent="0.2">
      <c r="A2530" t="s">
        <v>27</v>
      </c>
      <c r="B2530" t="s">
        <v>95</v>
      </c>
      <c r="C2530" t="s">
        <v>32</v>
      </c>
    </row>
    <row r="2531" spans="1:3" x14ac:dyDescent="0.2">
      <c r="A2531" t="s">
        <v>27</v>
      </c>
      <c r="B2531" t="s">
        <v>110</v>
      </c>
      <c r="C2531" t="s">
        <v>126</v>
      </c>
    </row>
    <row r="2532" spans="1:3" x14ac:dyDescent="0.2">
      <c r="A2532" t="s">
        <v>27</v>
      </c>
      <c r="B2532" t="s">
        <v>62</v>
      </c>
      <c r="C2532" t="s">
        <v>40</v>
      </c>
    </row>
    <row r="2533" spans="1:3" x14ac:dyDescent="0.2">
      <c r="A2533" t="s">
        <v>27</v>
      </c>
      <c r="B2533" t="s">
        <v>63</v>
      </c>
      <c r="C2533" t="s">
        <v>40</v>
      </c>
    </row>
    <row r="2534" spans="1:3" x14ac:dyDescent="0.2">
      <c r="A2534" t="s">
        <v>27</v>
      </c>
      <c r="B2534" t="s">
        <v>22</v>
      </c>
      <c r="C2534" t="s">
        <v>16</v>
      </c>
    </row>
    <row r="2535" spans="1:3" x14ac:dyDescent="0.2">
      <c r="A2535" t="s">
        <v>27</v>
      </c>
      <c r="B2535" t="s">
        <v>2</v>
      </c>
      <c r="C2535" t="s">
        <v>49</v>
      </c>
    </row>
    <row r="2536" spans="1:3" x14ac:dyDescent="0.2">
      <c r="A2536" t="s">
        <v>27</v>
      </c>
      <c r="B2536" t="s">
        <v>32</v>
      </c>
      <c r="C2536" t="s">
        <v>114</v>
      </c>
    </row>
    <row r="2537" spans="1:3" x14ac:dyDescent="0.2">
      <c r="A2537" t="s">
        <v>27</v>
      </c>
      <c r="B2537" t="s">
        <v>18</v>
      </c>
      <c r="C2537" t="s">
        <v>25</v>
      </c>
    </row>
    <row r="2538" spans="1:3" x14ac:dyDescent="0.2">
      <c r="A2538" t="s">
        <v>27</v>
      </c>
      <c r="B2538" t="s">
        <v>76</v>
      </c>
      <c r="C2538" t="s">
        <v>124</v>
      </c>
    </row>
    <row r="2539" spans="1:3" x14ac:dyDescent="0.2">
      <c r="A2539" t="s">
        <v>27</v>
      </c>
      <c r="B2539" t="s">
        <v>77</v>
      </c>
      <c r="C2539" t="s">
        <v>70</v>
      </c>
    </row>
    <row r="2540" spans="1:3" x14ac:dyDescent="0.2">
      <c r="A2540" t="s">
        <v>27</v>
      </c>
      <c r="B2540" t="s">
        <v>79</v>
      </c>
      <c r="C2540" t="s">
        <v>135</v>
      </c>
    </row>
    <row r="2541" spans="1:3" x14ac:dyDescent="0.2">
      <c r="A2541" t="s">
        <v>27</v>
      </c>
      <c r="B2541" t="s">
        <v>48</v>
      </c>
      <c r="C2541" t="s">
        <v>26</v>
      </c>
    </row>
    <row r="2542" spans="1:3" x14ac:dyDescent="0.2">
      <c r="A2542" t="s">
        <v>27</v>
      </c>
      <c r="B2542" t="s">
        <v>111</v>
      </c>
      <c r="C2542" t="s">
        <v>26</v>
      </c>
    </row>
    <row r="2543" spans="1:3" x14ac:dyDescent="0.2">
      <c r="A2543" t="s">
        <v>27</v>
      </c>
      <c r="B2543" t="s">
        <v>112</v>
      </c>
      <c r="C2543" t="s">
        <v>136</v>
      </c>
    </row>
    <row r="2544" spans="1:3" x14ac:dyDescent="0.2">
      <c r="A2544" t="s">
        <v>27</v>
      </c>
      <c r="B2544" t="s">
        <v>51</v>
      </c>
      <c r="C2544" t="s">
        <v>26</v>
      </c>
    </row>
    <row r="2545" spans="1:3" x14ac:dyDescent="0.2">
      <c r="A2545" t="s">
        <v>27</v>
      </c>
      <c r="B2545" t="s">
        <v>8</v>
      </c>
      <c r="C2545" t="s">
        <v>47</v>
      </c>
    </row>
    <row r="2546" spans="1:3" x14ac:dyDescent="0.2">
      <c r="A2546" t="s">
        <v>27</v>
      </c>
      <c r="B2546" t="s">
        <v>35</v>
      </c>
      <c r="C2546" t="s">
        <v>28</v>
      </c>
    </row>
    <row r="2547" spans="1:3" x14ac:dyDescent="0.2">
      <c r="A2547" t="s">
        <v>27</v>
      </c>
      <c r="B2547" t="s">
        <v>52</v>
      </c>
      <c r="C2547" t="s">
        <v>79</v>
      </c>
    </row>
    <row r="2548" spans="1:3" x14ac:dyDescent="0.2">
      <c r="A2548" t="s">
        <v>27</v>
      </c>
      <c r="B2548" t="s">
        <v>122</v>
      </c>
      <c r="C2548" t="s">
        <v>126</v>
      </c>
    </row>
    <row r="2549" spans="1:3" x14ac:dyDescent="0.2">
      <c r="A2549" t="s">
        <v>27</v>
      </c>
      <c r="B2549" t="s">
        <v>123</v>
      </c>
      <c r="C2549" t="s">
        <v>32</v>
      </c>
    </row>
    <row r="2550" spans="1:3" x14ac:dyDescent="0.2">
      <c r="A2550" t="s">
        <v>27</v>
      </c>
      <c r="B2550" t="s">
        <v>21</v>
      </c>
      <c r="C2550" t="s">
        <v>49</v>
      </c>
    </row>
    <row r="2551" spans="1:3" x14ac:dyDescent="0.2">
      <c r="A2551" t="s">
        <v>27</v>
      </c>
      <c r="B2551" t="s">
        <v>128</v>
      </c>
      <c r="C2551" t="s">
        <v>48</v>
      </c>
    </row>
    <row r="2552" spans="1:3" x14ac:dyDescent="0.2">
      <c r="A2552" t="s">
        <v>27</v>
      </c>
      <c r="B2552" t="s">
        <v>43</v>
      </c>
      <c r="C2552" t="s">
        <v>8</v>
      </c>
    </row>
    <row r="2553" spans="1:3" x14ac:dyDescent="0.2">
      <c r="A2553" t="s">
        <v>27</v>
      </c>
      <c r="B2553" t="s">
        <v>102</v>
      </c>
      <c r="C2553" t="s">
        <v>19</v>
      </c>
    </row>
    <row r="2554" spans="1:3" x14ac:dyDescent="0.2">
      <c r="A2554" t="s">
        <v>27</v>
      </c>
      <c r="B2554" t="s">
        <v>103</v>
      </c>
      <c r="C2554" t="s">
        <v>29</v>
      </c>
    </row>
    <row r="2555" spans="1:3" x14ac:dyDescent="0.2">
      <c r="A2555" t="s">
        <v>27</v>
      </c>
      <c r="B2555" t="s">
        <v>106</v>
      </c>
      <c r="C2555" t="s">
        <v>114</v>
      </c>
    </row>
    <row r="2556" spans="1:3" x14ac:dyDescent="0.2">
      <c r="A2556" t="s">
        <v>27</v>
      </c>
      <c r="B2556" t="s">
        <v>105</v>
      </c>
      <c r="C2556" t="s">
        <v>31</v>
      </c>
    </row>
    <row r="2557" spans="1:3" x14ac:dyDescent="0.2">
      <c r="A2557" t="s">
        <v>27</v>
      </c>
      <c r="B2557" t="s">
        <v>74</v>
      </c>
      <c r="C2557" t="s">
        <v>81</v>
      </c>
    </row>
    <row r="2558" spans="1:3" x14ac:dyDescent="0.2">
      <c r="A2558" t="s">
        <v>27</v>
      </c>
      <c r="B2558" t="s">
        <v>26</v>
      </c>
      <c r="C2558" t="s">
        <v>72</v>
      </c>
    </row>
    <row r="2559" spans="1:3" x14ac:dyDescent="0.2">
      <c r="A2559" t="s">
        <v>27</v>
      </c>
      <c r="B2559" t="s">
        <v>81</v>
      </c>
      <c r="C2559" t="s">
        <v>124</v>
      </c>
    </row>
    <row r="2560" spans="1:3" x14ac:dyDescent="0.2">
      <c r="A2560" t="s">
        <v>27</v>
      </c>
      <c r="B2560" t="s">
        <v>29</v>
      </c>
      <c r="C2560" t="s">
        <v>81</v>
      </c>
    </row>
    <row r="2561" spans="1:3" x14ac:dyDescent="0.2">
      <c r="A2561" t="s">
        <v>27</v>
      </c>
      <c r="B2561" t="s">
        <v>30</v>
      </c>
      <c r="C2561" t="s">
        <v>49</v>
      </c>
    </row>
    <row r="2562" spans="1:3" x14ac:dyDescent="0.2">
      <c r="A2562" t="s">
        <v>27</v>
      </c>
      <c r="B2562" t="s">
        <v>118</v>
      </c>
      <c r="C2562" t="s">
        <v>40</v>
      </c>
    </row>
    <row r="2563" spans="1:3" x14ac:dyDescent="0.2">
      <c r="A2563" t="s">
        <v>27</v>
      </c>
      <c r="B2563" t="s">
        <v>119</v>
      </c>
      <c r="C2563" t="s">
        <v>79</v>
      </c>
    </row>
    <row r="2564" spans="1:3" x14ac:dyDescent="0.2">
      <c r="A2564" t="s">
        <v>27</v>
      </c>
      <c r="B2564" t="s">
        <v>86</v>
      </c>
      <c r="C2564" t="s">
        <v>70</v>
      </c>
    </row>
    <row r="2565" spans="1:3" x14ac:dyDescent="0.2">
      <c r="A2565" t="s">
        <v>27</v>
      </c>
      <c r="B2565" t="s">
        <v>28</v>
      </c>
      <c r="C2565" t="s">
        <v>81</v>
      </c>
    </row>
    <row r="2566" spans="1:3" x14ac:dyDescent="0.2">
      <c r="A2566" t="s">
        <v>27</v>
      </c>
      <c r="B2566" t="s">
        <v>127</v>
      </c>
      <c r="C2566" t="s">
        <v>31</v>
      </c>
    </row>
    <row r="2567" spans="1:3" x14ac:dyDescent="0.2">
      <c r="A2567" t="s">
        <v>27</v>
      </c>
      <c r="B2567" t="s">
        <v>80</v>
      </c>
      <c r="C2567" t="s">
        <v>135</v>
      </c>
    </row>
    <row r="2568" spans="1:3" x14ac:dyDescent="0.2">
      <c r="A2568" t="s">
        <v>27</v>
      </c>
      <c r="B2568" t="s">
        <v>41</v>
      </c>
      <c r="C2568" t="s">
        <v>59</v>
      </c>
    </row>
    <row r="2569" spans="1:3" x14ac:dyDescent="0.2">
      <c r="A2569" t="s">
        <v>27</v>
      </c>
      <c r="B2569" t="s">
        <v>130</v>
      </c>
      <c r="C2569" t="s">
        <v>111</v>
      </c>
    </row>
    <row r="2570" spans="1:3" x14ac:dyDescent="0.2">
      <c r="A2570" t="s">
        <v>27</v>
      </c>
      <c r="B2570" t="s">
        <v>131</v>
      </c>
      <c r="C2570" t="s">
        <v>39</v>
      </c>
    </row>
    <row r="2571" spans="1:3" x14ac:dyDescent="0.2">
      <c r="A2571" t="s">
        <v>27</v>
      </c>
      <c r="B2571" t="s">
        <v>11</v>
      </c>
      <c r="C2571" t="s">
        <v>39</v>
      </c>
    </row>
    <row r="2572" spans="1:3" x14ac:dyDescent="0.2">
      <c r="A2572" t="s">
        <v>27</v>
      </c>
      <c r="B2572" t="s">
        <v>6</v>
      </c>
      <c r="C2572" t="s">
        <v>21</v>
      </c>
    </row>
    <row r="2573" spans="1:3" x14ac:dyDescent="0.2">
      <c r="A2573" t="s">
        <v>27</v>
      </c>
      <c r="B2573" t="s">
        <v>3</v>
      </c>
      <c r="C2573" t="s">
        <v>106</v>
      </c>
    </row>
    <row r="2574" spans="1:3" x14ac:dyDescent="0.2">
      <c r="A2574" t="s">
        <v>27</v>
      </c>
      <c r="B2574" t="s">
        <v>69</v>
      </c>
      <c r="C2574" t="s">
        <v>51</v>
      </c>
    </row>
    <row r="2575" spans="1:3" x14ac:dyDescent="0.2">
      <c r="A2575" t="s">
        <v>27</v>
      </c>
      <c r="B2575" t="s">
        <v>135</v>
      </c>
      <c r="C2575" t="s">
        <v>71</v>
      </c>
    </row>
    <row r="2576" spans="1:3" x14ac:dyDescent="0.2">
      <c r="A2576" t="s">
        <v>27</v>
      </c>
      <c r="B2576" t="s">
        <v>132</v>
      </c>
      <c r="C2576" t="s">
        <v>136</v>
      </c>
    </row>
    <row r="2577" spans="1:3" x14ac:dyDescent="0.2">
      <c r="A2577" t="s">
        <v>27</v>
      </c>
      <c r="B2577" t="s">
        <v>129</v>
      </c>
      <c r="C2577" t="s">
        <v>26</v>
      </c>
    </row>
    <row r="2578" spans="1:3" x14ac:dyDescent="0.2">
      <c r="A2578" t="s">
        <v>27</v>
      </c>
      <c r="B2578" t="s">
        <v>116</v>
      </c>
      <c r="C2578" t="s">
        <v>33</v>
      </c>
    </row>
    <row r="2579" spans="1:3" x14ac:dyDescent="0.2">
      <c r="A2579" t="s">
        <v>27</v>
      </c>
      <c r="B2579" t="s">
        <v>36</v>
      </c>
      <c r="C2579" t="s">
        <v>79</v>
      </c>
    </row>
    <row r="2580" spans="1:3" x14ac:dyDescent="0.2">
      <c r="A2580" t="s">
        <v>27</v>
      </c>
      <c r="B2580" t="s">
        <v>37</v>
      </c>
      <c r="C2580" t="s">
        <v>79</v>
      </c>
    </row>
    <row r="2581" spans="1:3" x14ac:dyDescent="0.2">
      <c r="A2581" t="s">
        <v>27</v>
      </c>
      <c r="B2581" t="s">
        <v>70</v>
      </c>
      <c r="C2581" t="s">
        <v>13</v>
      </c>
    </row>
    <row r="2582" spans="1:3" x14ac:dyDescent="0.2">
      <c r="A2582" t="s">
        <v>27</v>
      </c>
      <c r="B2582" t="s">
        <v>71</v>
      </c>
      <c r="C2582" t="s">
        <v>13</v>
      </c>
    </row>
    <row r="2583" spans="1:3" x14ac:dyDescent="0.2">
      <c r="A2583" t="s">
        <v>27</v>
      </c>
      <c r="B2583" t="s">
        <v>5</v>
      </c>
      <c r="C2583" t="s">
        <v>80</v>
      </c>
    </row>
    <row r="2584" spans="1:3" x14ac:dyDescent="0.2">
      <c r="A2584" t="s">
        <v>27</v>
      </c>
      <c r="B2584" t="s">
        <v>24</v>
      </c>
      <c r="C2584" t="s">
        <v>127</v>
      </c>
    </row>
    <row r="2585" spans="1:3" x14ac:dyDescent="0.2">
      <c r="A2585" t="s">
        <v>27</v>
      </c>
      <c r="B2585" t="s">
        <v>10</v>
      </c>
      <c r="C2585" t="s">
        <v>51</v>
      </c>
    </row>
    <row r="2586" spans="1:3" x14ac:dyDescent="0.2">
      <c r="A2586" t="s">
        <v>27</v>
      </c>
      <c r="B2586" t="s">
        <v>12</v>
      </c>
      <c r="C2586" t="s">
        <v>48</v>
      </c>
    </row>
    <row r="2587" spans="1:3" x14ac:dyDescent="0.2">
      <c r="A2587" t="s">
        <v>27</v>
      </c>
      <c r="B2587" t="s">
        <v>107</v>
      </c>
      <c r="C2587" t="s">
        <v>74</v>
      </c>
    </row>
    <row r="2588" spans="1:3" x14ac:dyDescent="0.2">
      <c r="A2588" t="s">
        <v>27</v>
      </c>
      <c r="B2588" t="s">
        <v>108</v>
      </c>
      <c r="C2588" t="s">
        <v>74</v>
      </c>
    </row>
    <row r="2589" spans="1:3" x14ac:dyDescent="0.2">
      <c r="A2589" t="s">
        <v>27</v>
      </c>
      <c r="B2589" t="s">
        <v>14</v>
      </c>
      <c r="C2589" t="s">
        <v>76</v>
      </c>
    </row>
    <row r="2590" spans="1:3" x14ac:dyDescent="0.2">
      <c r="A2590" t="s">
        <v>27</v>
      </c>
      <c r="B2590" t="s">
        <v>15</v>
      </c>
      <c r="C2590" t="s">
        <v>81</v>
      </c>
    </row>
    <row r="2591" spans="1:3" x14ac:dyDescent="0.2">
      <c r="A2591" t="s">
        <v>27</v>
      </c>
      <c r="B2591" t="s">
        <v>101</v>
      </c>
      <c r="C2591" t="s">
        <v>18</v>
      </c>
    </row>
    <row r="2592" spans="1:3" x14ac:dyDescent="0.2">
      <c r="A2592" t="s">
        <v>27</v>
      </c>
      <c r="B2592" t="s">
        <v>109</v>
      </c>
      <c r="C2592" t="s">
        <v>28</v>
      </c>
    </row>
    <row r="2593" spans="1:3" x14ac:dyDescent="0.2">
      <c r="A2593" t="s">
        <v>27</v>
      </c>
      <c r="B2593" t="s">
        <v>61</v>
      </c>
      <c r="C2593" t="s">
        <v>21</v>
      </c>
    </row>
    <row r="2594" spans="1:3" x14ac:dyDescent="0.2">
      <c r="A2594" t="s">
        <v>27</v>
      </c>
      <c r="B2594" t="s">
        <v>73</v>
      </c>
      <c r="C2594" t="s">
        <v>33</v>
      </c>
    </row>
    <row r="2595" spans="1:3" x14ac:dyDescent="0.2">
      <c r="A2595" t="s">
        <v>27</v>
      </c>
      <c r="B2595" t="s">
        <v>60</v>
      </c>
      <c r="C2595" t="s">
        <v>93</v>
      </c>
    </row>
    <row r="2596" spans="1:3" x14ac:dyDescent="0.2">
      <c r="A2596" t="s">
        <v>27</v>
      </c>
      <c r="B2596" t="s">
        <v>84</v>
      </c>
      <c r="C2596" t="s">
        <v>28</v>
      </c>
    </row>
    <row r="2597" spans="1:3" x14ac:dyDescent="0.2">
      <c r="A2597" t="s">
        <v>27</v>
      </c>
      <c r="B2597" t="s">
        <v>85</v>
      </c>
      <c r="C2597" t="s">
        <v>74</v>
      </c>
    </row>
    <row r="2598" spans="1:3" x14ac:dyDescent="0.2">
      <c r="A2598" t="s">
        <v>27</v>
      </c>
      <c r="B2598" t="s">
        <v>137</v>
      </c>
      <c r="C2598" t="s">
        <v>33</v>
      </c>
    </row>
    <row r="2599" spans="1:3" x14ac:dyDescent="0.2">
      <c r="A2599" t="s">
        <v>27</v>
      </c>
      <c r="B2599" t="s">
        <v>138</v>
      </c>
      <c r="C2599" t="s">
        <v>16</v>
      </c>
    </row>
    <row r="2600" spans="1:3" x14ac:dyDescent="0.2">
      <c r="A2600" t="s">
        <v>27</v>
      </c>
      <c r="B2600" t="s">
        <v>134</v>
      </c>
      <c r="C2600" t="s">
        <v>14</v>
      </c>
    </row>
    <row r="2601" spans="1:3" x14ac:dyDescent="0.2">
      <c r="A2601" t="s">
        <v>27</v>
      </c>
      <c r="B2601" t="s">
        <v>40</v>
      </c>
      <c r="C2601" t="s">
        <v>96</v>
      </c>
    </row>
    <row r="2602" spans="1:3" x14ac:dyDescent="0.2">
      <c r="A2602" t="s">
        <v>27</v>
      </c>
      <c r="B2602" t="s">
        <v>39</v>
      </c>
      <c r="C2602" t="s">
        <v>136</v>
      </c>
    </row>
    <row r="2603" spans="1:3" x14ac:dyDescent="0.2">
      <c r="A2603" t="s">
        <v>27</v>
      </c>
      <c r="B2603" t="s">
        <v>104</v>
      </c>
      <c r="C2603" t="s">
        <v>14</v>
      </c>
    </row>
    <row r="2604" spans="1:3" x14ac:dyDescent="0.2">
      <c r="A2604" t="s">
        <v>27</v>
      </c>
      <c r="B2604" t="s">
        <v>9</v>
      </c>
      <c r="C2604" t="s">
        <v>69</v>
      </c>
    </row>
    <row r="2605" spans="1:3" x14ac:dyDescent="0.2">
      <c r="A2605" t="s">
        <v>27</v>
      </c>
      <c r="B2605" t="s">
        <v>58</v>
      </c>
      <c r="C2605" t="s">
        <v>2</v>
      </c>
    </row>
    <row r="2606" spans="1:3" x14ac:dyDescent="0.2">
      <c r="A2606" t="s">
        <v>27</v>
      </c>
      <c r="B2606" t="s">
        <v>4</v>
      </c>
      <c r="C2606" t="s">
        <v>43</v>
      </c>
    </row>
    <row r="2607" spans="1:3" x14ac:dyDescent="0.2">
      <c r="A2607" t="s">
        <v>27</v>
      </c>
      <c r="B2607" t="s">
        <v>90</v>
      </c>
      <c r="C2607" t="s">
        <v>29</v>
      </c>
    </row>
    <row r="2608" spans="1:3" x14ac:dyDescent="0.2">
      <c r="A2608" t="s">
        <v>27</v>
      </c>
      <c r="B2608" t="s">
        <v>1</v>
      </c>
      <c r="C2608" t="s">
        <v>40</v>
      </c>
    </row>
    <row r="2609" spans="1:3" x14ac:dyDescent="0.2">
      <c r="A2609" t="s">
        <v>27</v>
      </c>
      <c r="B2609" t="s">
        <v>67</v>
      </c>
      <c r="C2609" t="s">
        <v>28</v>
      </c>
    </row>
    <row r="2610" spans="1:3" x14ac:dyDescent="0.2">
      <c r="A2610" t="s">
        <v>27</v>
      </c>
      <c r="B2610" t="s">
        <v>68</v>
      </c>
      <c r="C2610" t="s">
        <v>28</v>
      </c>
    </row>
    <row r="2611" spans="1:3" x14ac:dyDescent="0.2">
      <c r="A2611" t="s">
        <v>27</v>
      </c>
      <c r="B2611" t="s">
        <v>120</v>
      </c>
      <c r="C2611" t="s">
        <v>10</v>
      </c>
    </row>
    <row r="2612" spans="1:3" x14ac:dyDescent="0.2">
      <c r="A2612" t="s">
        <v>27</v>
      </c>
      <c r="B2612" t="s">
        <v>121</v>
      </c>
      <c r="C2612" t="s">
        <v>10</v>
      </c>
    </row>
    <row r="2613" spans="1:3" x14ac:dyDescent="0.2">
      <c r="A2613" t="s">
        <v>27</v>
      </c>
      <c r="B2613" t="s">
        <v>53</v>
      </c>
      <c r="C2613" t="s">
        <v>2</v>
      </c>
    </row>
    <row r="2614" spans="1:3" x14ac:dyDescent="0.2">
      <c r="A2614" t="s">
        <v>27</v>
      </c>
      <c r="B2614" t="s">
        <v>82</v>
      </c>
      <c r="C2614" t="s">
        <v>29</v>
      </c>
    </row>
    <row r="2615" spans="1:3" x14ac:dyDescent="0.2">
      <c r="A2615" t="s">
        <v>27</v>
      </c>
      <c r="B2615" t="s">
        <v>83</v>
      </c>
      <c r="C2615" t="s">
        <v>2</v>
      </c>
    </row>
    <row r="2616" spans="1:3" x14ac:dyDescent="0.2">
      <c r="A2616" t="s">
        <v>27</v>
      </c>
      <c r="B2616" t="s">
        <v>38</v>
      </c>
      <c r="C2616" t="s">
        <v>106</v>
      </c>
    </row>
    <row r="2617" spans="1:3" x14ac:dyDescent="0.2">
      <c r="A2617" t="s">
        <v>27</v>
      </c>
      <c r="B2617" t="s">
        <v>97</v>
      </c>
      <c r="C2617" t="s">
        <v>43</v>
      </c>
    </row>
    <row r="2618" spans="1:3" x14ac:dyDescent="0.2">
      <c r="A2618" t="s">
        <v>27</v>
      </c>
      <c r="B2618" t="s">
        <v>115</v>
      </c>
      <c r="C2618" t="s">
        <v>10</v>
      </c>
    </row>
    <row r="2619" spans="1:3" x14ac:dyDescent="0.2">
      <c r="A2619" t="s">
        <v>27</v>
      </c>
      <c r="B2619" t="s">
        <v>98</v>
      </c>
      <c r="C2619" t="s">
        <v>105</v>
      </c>
    </row>
    <row r="2620" spans="1:3" x14ac:dyDescent="0.2">
      <c r="A2620" t="s">
        <v>27</v>
      </c>
      <c r="B2620" t="s">
        <v>94</v>
      </c>
      <c r="C2620" t="s">
        <v>105</v>
      </c>
    </row>
    <row r="2621" spans="1:3" x14ac:dyDescent="0.2">
      <c r="A2621" t="s">
        <v>27</v>
      </c>
      <c r="B2621" t="s">
        <v>7</v>
      </c>
      <c r="C2621" t="s">
        <v>127</v>
      </c>
    </row>
    <row r="2622" spans="1:3" x14ac:dyDescent="0.2">
      <c r="A2622" t="s">
        <v>27</v>
      </c>
      <c r="B2622" t="s">
        <v>45</v>
      </c>
      <c r="C2622" t="s">
        <v>105</v>
      </c>
    </row>
    <row r="2623" spans="1:3" x14ac:dyDescent="0.2">
      <c r="A2623" t="s">
        <v>27</v>
      </c>
      <c r="B2623" t="s">
        <v>64</v>
      </c>
      <c r="C2623" t="s">
        <v>105</v>
      </c>
    </row>
    <row r="2624" spans="1:3" x14ac:dyDescent="0.2">
      <c r="A2624" t="s">
        <v>23</v>
      </c>
      <c r="B2624" t="s">
        <v>75</v>
      </c>
      <c r="C2624" t="s">
        <v>17</v>
      </c>
    </row>
    <row r="2625" spans="1:3" x14ac:dyDescent="0.2">
      <c r="A2625" t="s">
        <v>23</v>
      </c>
      <c r="B2625" t="s">
        <v>17</v>
      </c>
      <c r="C2625" t="s">
        <v>17</v>
      </c>
    </row>
    <row r="2626" spans="1:3" x14ac:dyDescent="0.2">
      <c r="A2626" t="s">
        <v>23</v>
      </c>
      <c r="B2626" t="s">
        <v>20</v>
      </c>
      <c r="C2626" t="s">
        <v>87</v>
      </c>
    </row>
    <row r="2627" spans="1:3" x14ac:dyDescent="0.2">
      <c r="A2627" t="s">
        <v>23</v>
      </c>
      <c r="B2627" t="s">
        <v>78</v>
      </c>
      <c r="C2627" t="s">
        <v>133</v>
      </c>
    </row>
    <row r="2628" spans="1:3" x14ac:dyDescent="0.2">
      <c r="A2628" t="s">
        <v>23</v>
      </c>
      <c r="B2628" t="s">
        <v>44</v>
      </c>
      <c r="C2628" t="s">
        <v>78</v>
      </c>
    </row>
    <row r="2629" spans="1:3" x14ac:dyDescent="0.2">
      <c r="A2629" t="s">
        <v>23</v>
      </c>
      <c r="B2629" t="s">
        <v>46</v>
      </c>
      <c r="C2629" t="s">
        <v>59</v>
      </c>
    </row>
    <row r="2630" spans="1:3" x14ac:dyDescent="0.2">
      <c r="A2630" t="s">
        <v>23</v>
      </c>
      <c r="B2630" t="s">
        <v>117</v>
      </c>
      <c r="C2630" t="s">
        <v>78</v>
      </c>
    </row>
    <row r="2631" spans="1:3" x14ac:dyDescent="0.2">
      <c r="A2631" t="s">
        <v>23</v>
      </c>
      <c r="B2631" t="s">
        <v>124</v>
      </c>
      <c r="C2631" t="s">
        <v>99</v>
      </c>
    </row>
    <row r="2632" spans="1:3" x14ac:dyDescent="0.2">
      <c r="A2632" t="s">
        <v>23</v>
      </c>
      <c r="B2632" t="s">
        <v>113</v>
      </c>
      <c r="C2632" t="s">
        <v>122</v>
      </c>
    </row>
    <row r="2633" spans="1:3" x14ac:dyDescent="0.2">
      <c r="A2633" t="s">
        <v>23</v>
      </c>
      <c r="B2633" t="s">
        <v>99</v>
      </c>
      <c r="C2633" t="s">
        <v>41</v>
      </c>
    </row>
    <row r="2634" spans="1:3" x14ac:dyDescent="0.2">
      <c r="A2634" t="s">
        <v>23</v>
      </c>
      <c r="B2634" t="s">
        <v>100</v>
      </c>
      <c r="C2634" t="s">
        <v>132</v>
      </c>
    </row>
    <row r="2635" spans="1:3" x14ac:dyDescent="0.2">
      <c r="A2635" t="s">
        <v>23</v>
      </c>
      <c r="B2635" t="s">
        <v>65</v>
      </c>
      <c r="C2635" t="s">
        <v>117</v>
      </c>
    </row>
    <row r="2636" spans="1:3" x14ac:dyDescent="0.2">
      <c r="A2636" t="s">
        <v>23</v>
      </c>
      <c r="B2636" t="s">
        <v>66</v>
      </c>
      <c r="C2636" t="s">
        <v>117</v>
      </c>
    </row>
    <row r="2637" spans="1:3" x14ac:dyDescent="0.2">
      <c r="A2637" t="s">
        <v>23</v>
      </c>
      <c r="B2637" t="s">
        <v>54</v>
      </c>
      <c r="C2637" t="s">
        <v>99</v>
      </c>
    </row>
    <row r="2638" spans="1:3" x14ac:dyDescent="0.2">
      <c r="A2638" t="s">
        <v>23</v>
      </c>
      <c r="B2638" t="s">
        <v>55</v>
      </c>
      <c r="C2638" t="s">
        <v>99</v>
      </c>
    </row>
    <row r="2639" spans="1:3" x14ac:dyDescent="0.2">
      <c r="A2639" t="s">
        <v>23</v>
      </c>
      <c r="B2639" t="s">
        <v>133</v>
      </c>
      <c r="C2639" t="s">
        <v>23</v>
      </c>
    </row>
    <row r="2640" spans="1:3" x14ac:dyDescent="0.2">
      <c r="A2640" t="s">
        <v>23</v>
      </c>
      <c r="B2640" t="s">
        <v>59</v>
      </c>
      <c r="C2640" t="s">
        <v>56</v>
      </c>
    </row>
    <row r="2641" spans="1:3" x14ac:dyDescent="0.2">
      <c r="A2641" t="s">
        <v>23</v>
      </c>
      <c r="B2641" t="s">
        <v>125</v>
      </c>
      <c r="C2641" t="s">
        <v>75</v>
      </c>
    </row>
    <row r="2642" spans="1:3" x14ac:dyDescent="0.2">
      <c r="A2642" t="s">
        <v>23</v>
      </c>
      <c r="B2642" t="s">
        <v>27</v>
      </c>
      <c r="C2642" t="s">
        <v>56</v>
      </c>
    </row>
    <row r="2643" spans="1:3" x14ac:dyDescent="0.2">
      <c r="A2643" t="s">
        <v>23</v>
      </c>
      <c r="B2643" t="s">
        <v>23</v>
      </c>
      <c r="C2643" t="s">
        <v>23</v>
      </c>
    </row>
    <row r="2644" spans="1:3" x14ac:dyDescent="0.2">
      <c r="A2644" t="s">
        <v>23</v>
      </c>
      <c r="B2644" t="s">
        <v>25</v>
      </c>
      <c r="C2644" t="s">
        <v>126</v>
      </c>
    </row>
    <row r="2645" spans="1:3" x14ac:dyDescent="0.2">
      <c r="A2645" t="s">
        <v>23</v>
      </c>
      <c r="B2645" t="s">
        <v>114</v>
      </c>
      <c r="C2645" t="s">
        <v>72</v>
      </c>
    </row>
    <row r="2646" spans="1:3" x14ac:dyDescent="0.2">
      <c r="A2646" t="s">
        <v>23</v>
      </c>
      <c r="B2646" t="s">
        <v>96</v>
      </c>
      <c r="C2646" t="s">
        <v>13</v>
      </c>
    </row>
    <row r="2647" spans="1:3" x14ac:dyDescent="0.2">
      <c r="A2647" t="s">
        <v>23</v>
      </c>
      <c r="B2647" t="s">
        <v>47</v>
      </c>
      <c r="C2647" t="s">
        <v>126</v>
      </c>
    </row>
    <row r="2648" spans="1:3" x14ac:dyDescent="0.2">
      <c r="A2648" t="s">
        <v>23</v>
      </c>
      <c r="B2648" t="s">
        <v>72</v>
      </c>
      <c r="C2648" t="s">
        <v>65</v>
      </c>
    </row>
    <row r="2649" spans="1:3" x14ac:dyDescent="0.2">
      <c r="A2649" t="s">
        <v>23</v>
      </c>
      <c r="B2649" t="s">
        <v>87</v>
      </c>
      <c r="C2649" t="s">
        <v>75</v>
      </c>
    </row>
    <row r="2650" spans="1:3" x14ac:dyDescent="0.2">
      <c r="A2650" t="s">
        <v>23</v>
      </c>
      <c r="B2650" t="s">
        <v>88</v>
      </c>
      <c r="C2650" t="s">
        <v>133</v>
      </c>
    </row>
    <row r="2651" spans="1:3" x14ac:dyDescent="0.2">
      <c r="A2651" t="s">
        <v>23</v>
      </c>
      <c r="B2651" t="s">
        <v>19</v>
      </c>
      <c r="C2651" t="s">
        <v>135</v>
      </c>
    </row>
    <row r="2652" spans="1:3" x14ac:dyDescent="0.2">
      <c r="A2652" t="s">
        <v>23</v>
      </c>
      <c r="B2652" t="s">
        <v>31</v>
      </c>
      <c r="C2652" t="s">
        <v>70</v>
      </c>
    </row>
    <row r="2653" spans="1:3" x14ac:dyDescent="0.2">
      <c r="A2653" t="s">
        <v>23</v>
      </c>
      <c r="B2653" t="s">
        <v>126</v>
      </c>
      <c r="C2653" t="s">
        <v>44</v>
      </c>
    </row>
    <row r="2654" spans="1:3" x14ac:dyDescent="0.2">
      <c r="A2654" t="s">
        <v>23</v>
      </c>
      <c r="B2654" t="s">
        <v>42</v>
      </c>
      <c r="C2654" t="s">
        <v>65</v>
      </c>
    </row>
    <row r="2655" spans="1:3" x14ac:dyDescent="0.2">
      <c r="A2655" t="s">
        <v>23</v>
      </c>
      <c r="B2655" t="s">
        <v>93</v>
      </c>
      <c r="C2655" t="s">
        <v>96</v>
      </c>
    </row>
    <row r="2656" spans="1:3" x14ac:dyDescent="0.2">
      <c r="A2656" t="s">
        <v>23</v>
      </c>
      <c r="B2656" t="s">
        <v>13</v>
      </c>
      <c r="C2656" t="s">
        <v>59</v>
      </c>
    </row>
    <row r="2657" spans="1:3" x14ac:dyDescent="0.2">
      <c r="A2657" t="s">
        <v>23</v>
      </c>
      <c r="B2657" t="s">
        <v>49</v>
      </c>
      <c r="C2657" t="s">
        <v>71</v>
      </c>
    </row>
    <row r="2658" spans="1:3" x14ac:dyDescent="0.2">
      <c r="A2658" t="s">
        <v>23</v>
      </c>
      <c r="B2658" t="s">
        <v>50</v>
      </c>
      <c r="C2658" t="s">
        <v>42</v>
      </c>
    </row>
    <row r="2659" spans="1:3" x14ac:dyDescent="0.2">
      <c r="A2659" t="s">
        <v>23</v>
      </c>
      <c r="B2659" t="s">
        <v>56</v>
      </c>
      <c r="C2659" t="s">
        <v>78</v>
      </c>
    </row>
    <row r="2660" spans="1:3" x14ac:dyDescent="0.2">
      <c r="A2660" t="s">
        <v>23</v>
      </c>
      <c r="B2660" t="s">
        <v>57</v>
      </c>
      <c r="C2660" t="s">
        <v>78</v>
      </c>
    </row>
    <row r="2661" spans="1:3" x14ac:dyDescent="0.2">
      <c r="A2661" t="s">
        <v>23</v>
      </c>
      <c r="B2661" t="s">
        <v>91</v>
      </c>
      <c r="C2661" t="s">
        <v>80</v>
      </c>
    </row>
    <row r="2662" spans="1:3" x14ac:dyDescent="0.2">
      <c r="A2662" t="s">
        <v>23</v>
      </c>
      <c r="B2662" t="s">
        <v>92</v>
      </c>
      <c r="C2662" t="s">
        <v>33</v>
      </c>
    </row>
    <row r="2663" spans="1:3" x14ac:dyDescent="0.2">
      <c r="A2663" t="s">
        <v>23</v>
      </c>
      <c r="B2663" t="s">
        <v>136</v>
      </c>
      <c r="C2663" t="s">
        <v>13</v>
      </c>
    </row>
    <row r="2664" spans="1:3" x14ac:dyDescent="0.2">
      <c r="A2664" t="s">
        <v>23</v>
      </c>
      <c r="B2664" t="s">
        <v>16</v>
      </c>
      <c r="C2664" t="s">
        <v>136</v>
      </c>
    </row>
    <row r="2665" spans="1:3" x14ac:dyDescent="0.2">
      <c r="A2665" t="s">
        <v>23</v>
      </c>
      <c r="B2665" t="s">
        <v>89</v>
      </c>
      <c r="C2665" t="s">
        <v>96</v>
      </c>
    </row>
    <row r="2666" spans="1:3" x14ac:dyDescent="0.2">
      <c r="A2666" t="s">
        <v>23</v>
      </c>
      <c r="B2666" t="s">
        <v>33</v>
      </c>
      <c r="C2666" t="s">
        <v>136</v>
      </c>
    </row>
    <row r="2667" spans="1:3" x14ac:dyDescent="0.2">
      <c r="A2667" t="s">
        <v>23</v>
      </c>
      <c r="B2667" t="s">
        <v>34</v>
      </c>
      <c r="C2667" t="s">
        <v>96</v>
      </c>
    </row>
    <row r="2668" spans="1:3" x14ac:dyDescent="0.2">
      <c r="A2668" t="s">
        <v>23</v>
      </c>
      <c r="B2668" t="s">
        <v>95</v>
      </c>
      <c r="C2668" t="s">
        <v>80</v>
      </c>
    </row>
    <row r="2669" spans="1:3" x14ac:dyDescent="0.2">
      <c r="A2669" t="s">
        <v>23</v>
      </c>
      <c r="B2669" t="s">
        <v>110</v>
      </c>
      <c r="C2669" t="s">
        <v>27</v>
      </c>
    </row>
    <row r="2670" spans="1:3" x14ac:dyDescent="0.2">
      <c r="A2670" t="s">
        <v>23</v>
      </c>
      <c r="B2670" t="s">
        <v>62</v>
      </c>
      <c r="C2670" t="s">
        <v>111</v>
      </c>
    </row>
    <row r="2671" spans="1:3" x14ac:dyDescent="0.2">
      <c r="A2671" t="s">
        <v>23</v>
      </c>
      <c r="B2671" t="s">
        <v>63</v>
      </c>
      <c r="C2671" t="s">
        <v>111</v>
      </c>
    </row>
    <row r="2672" spans="1:3" x14ac:dyDescent="0.2">
      <c r="A2672" t="s">
        <v>23</v>
      </c>
      <c r="B2672" t="s">
        <v>22</v>
      </c>
      <c r="C2672" t="s">
        <v>40</v>
      </c>
    </row>
    <row r="2673" spans="1:3" x14ac:dyDescent="0.2">
      <c r="A2673" t="s">
        <v>23</v>
      </c>
      <c r="B2673" t="s">
        <v>2</v>
      </c>
      <c r="C2673" t="s">
        <v>76</v>
      </c>
    </row>
    <row r="2674" spans="1:3" x14ac:dyDescent="0.2">
      <c r="A2674" t="s">
        <v>23</v>
      </c>
      <c r="B2674" t="s">
        <v>32</v>
      </c>
      <c r="C2674" t="s">
        <v>96</v>
      </c>
    </row>
    <row r="2675" spans="1:3" x14ac:dyDescent="0.2">
      <c r="A2675" t="s">
        <v>23</v>
      </c>
      <c r="B2675" t="s">
        <v>18</v>
      </c>
      <c r="C2675" t="s">
        <v>71</v>
      </c>
    </row>
    <row r="2676" spans="1:3" x14ac:dyDescent="0.2">
      <c r="A2676" t="s">
        <v>23</v>
      </c>
      <c r="B2676" t="s">
        <v>76</v>
      </c>
      <c r="C2676" t="s">
        <v>72</v>
      </c>
    </row>
    <row r="2677" spans="1:3" x14ac:dyDescent="0.2">
      <c r="A2677" t="s">
        <v>23</v>
      </c>
      <c r="B2677" t="s">
        <v>77</v>
      </c>
      <c r="C2677" t="s">
        <v>122</v>
      </c>
    </row>
    <row r="2678" spans="1:3" x14ac:dyDescent="0.2">
      <c r="A2678" t="s">
        <v>23</v>
      </c>
      <c r="B2678" t="s">
        <v>79</v>
      </c>
      <c r="C2678" t="s">
        <v>26</v>
      </c>
    </row>
    <row r="2679" spans="1:3" x14ac:dyDescent="0.2">
      <c r="A2679" t="s">
        <v>23</v>
      </c>
      <c r="B2679" t="s">
        <v>48</v>
      </c>
      <c r="C2679" t="s">
        <v>54</v>
      </c>
    </row>
    <row r="2680" spans="1:3" x14ac:dyDescent="0.2">
      <c r="A2680" t="s">
        <v>23</v>
      </c>
      <c r="B2680" t="s">
        <v>111</v>
      </c>
      <c r="C2680" t="s">
        <v>54</v>
      </c>
    </row>
    <row r="2681" spans="1:3" x14ac:dyDescent="0.2">
      <c r="A2681" t="s">
        <v>23</v>
      </c>
      <c r="B2681" t="s">
        <v>112</v>
      </c>
      <c r="C2681" t="s">
        <v>25</v>
      </c>
    </row>
    <row r="2682" spans="1:3" x14ac:dyDescent="0.2">
      <c r="A2682" t="s">
        <v>23</v>
      </c>
      <c r="B2682" t="s">
        <v>51</v>
      </c>
      <c r="C2682" t="s">
        <v>124</v>
      </c>
    </row>
    <row r="2683" spans="1:3" x14ac:dyDescent="0.2">
      <c r="A2683" t="s">
        <v>23</v>
      </c>
      <c r="B2683" t="s">
        <v>8</v>
      </c>
      <c r="C2683" t="s">
        <v>70</v>
      </c>
    </row>
    <row r="2684" spans="1:3" x14ac:dyDescent="0.2">
      <c r="A2684" t="s">
        <v>23</v>
      </c>
      <c r="B2684" t="s">
        <v>35</v>
      </c>
      <c r="C2684" t="s">
        <v>32</v>
      </c>
    </row>
    <row r="2685" spans="1:3" x14ac:dyDescent="0.2">
      <c r="A2685" t="s">
        <v>23</v>
      </c>
      <c r="B2685" t="s">
        <v>52</v>
      </c>
      <c r="C2685" t="s">
        <v>40</v>
      </c>
    </row>
    <row r="2686" spans="1:3" x14ac:dyDescent="0.2">
      <c r="A2686" t="s">
        <v>23</v>
      </c>
      <c r="B2686" t="s">
        <v>122</v>
      </c>
      <c r="C2686" t="s">
        <v>27</v>
      </c>
    </row>
    <row r="2687" spans="1:3" x14ac:dyDescent="0.2">
      <c r="A2687" t="s">
        <v>23</v>
      </c>
      <c r="B2687" t="s">
        <v>123</v>
      </c>
      <c r="C2687" t="s">
        <v>16</v>
      </c>
    </row>
    <row r="2688" spans="1:3" x14ac:dyDescent="0.2">
      <c r="A2688" t="s">
        <v>23</v>
      </c>
      <c r="B2688" t="s">
        <v>21</v>
      </c>
      <c r="C2688" t="s">
        <v>114</v>
      </c>
    </row>
    <row r="2689" spans="1:3" x14ac:dyDescent="0.2">
      <c r="A2689" t="s">
        <v>23</v>
      </c>
      <c r="B2689" t="s">
        <v>128</v>
      </c>
      <c r="C2689" t="s">
        <v>8</v>
      </c>
    </row>
    <row r="2690" spans="1:3" x14ac:dyDescent="0.2">
      <c r="A2690" t="s">
        <v>23</v>
      </c>
      <c r="B2690" t="s">
        <v>43</v>
      </c>
      <c r="C2690" t="s">
        <v>81</v>
      </c>
    </row>
    <row r="2691" spans="1:3" x14ac:dyDescent="0.2">
      <c r="A2691" t="s">
        <v>23</v>
      </c>
      <c r="B2691" t="s">
        <v>102</v>
      </c>
      <c r="C2691" t="s">
        <v>93</v>
      </c>
    </row>
    <row r="2692" spans="1:3" x14ac:dyDescent="0.2">
      <c r="A2692" t="s">
        <v>23</v>
      </c>
      <c r="B2692" t="s">
        <v>103</v>
      </c>
      <c r="C2692" t="s">
        <v>28</v>
      </c>
    </row>
    <row r="2693" spans="1:3" x14ac:dyDescent="0.2">
      <c r="A2693" t="s">
        <v>23</v>
      </c>
      <c r="B2693" t="s">
        <v>106</v>
      </c>
      <c r="C2693" t="s">
        <v>135</v>
      </c>
    </row>
    <row r="2694" spans="1:3" x14ac:dyDescent="0.2">
      <c r="A2694" t="s">
        <v>23</v>
      </c>
      <c r="B2694" t="s">
        <v>105</v>
      </c>
      <c r="C2694" t="s">
        <v>49</v>
      </c>
    </row>
    <row r="2695" spans="1:3" x14ac:dyDescent="0.2">
      <c r="A2695" t="s">
        <v>23</v>
      </c>
      <c r="B2695" t="s">
        <v>74</v>
      </c>
      <c r="C2695" t="s">
        <v>86</v>
      </c>
    </row>
    <row r="2696" spans="1:3" x14ac:dyDescent="0.2">
      <c r="A2696" t="s">
        <v>23</v>
      </c>
      <c r="B2696" t="s">
        <v>26</v>
      </c>
      <c r="C2696" t="s">
        <v>46</v>
      </c>
    </row>
    <row r="2697" spans="1:3" x14ac:dyDescent="0.2">
      <c r="A2697" t="s">
        <v>23</v>
      </c>
      <c r="B2697" t="s">
        <v>81</v>
      </c>
      <c r="C2697" t="s">
        <v>42</v>
      </c>
    </row>
    <row r="2698" spans="1:3" x14ac:dyDescent="0.2">
      <c r="A2698" t="s">
        <v>23</v>
      </c>
      <c r="B2698" t="s">
        <v>29</v>
      </c>
      <c r="C2698" t="s">
        <v>114</v>
      </c>
    </row>
    <row r="2699" spans="1:3" x14ac:dyDescent="0.2">
      <c r="A2699" t="s">
        <v>23</v>
      </c>
      <c r="B2699" t="s">
        <v>30</v>
      </c>
      <c r="C2699" t="s">
        <v>114</v>
      </c>
    </row>
    <row r="2700" spans="1:3" x14ac:dyDescent="0.2">
      <c r="A2700" t="s">
        <v>23</v>
      </c>
      <c r="B2700" t="s">
        <v>118</v>
      </c>
      <c r="C2700" t="s">
        <v>39</v>
      </c>
    </row>
    <row r="2701" spans="1:3" x14ac:dyDescent="0.2">
      <c r="A2701" t="s">
        <v>23</v>
      </c>
      <c r="B2701" t="s">
        <v>119</v>
      </c>
      <c r="C2701" t="s">
        <v>39</v>
      </c>
    </row>
    <row r="2702" spans="1:3" x14ac:dyDescent="0.2">
      <c r="A2702" t="s">
        <v>23</v>
      </c>
      <c r="B2702" t="s">
        <v>86</v>
      </c>
      <c r="C2702" t="s">
        <v>122</v>
      </c>
    </row>
    <row r="2703" spans="1:3" x14ac:dyDescent="0.2">
      <c r="A2703" t="s">
        <v>23</v>
      </c>
      <c r="B2703" t="s">
        <v>28</v>
      </c>
      <c r="C2703" t="s">
        <v>113</v>
      </c>
    </row>
    <row r="2704" spans="1:3" x14ac:dyDescent="0.2">
      <c r="A2704" t="s">
        <v>23</v>
      </c>
      <c r="B2704" t="s">
        <v>127</v>
      </c>
      <c r="C2704" t="s">
        <v>81</v>
      </c>
    </row>
    <row r="2705" spans="1:3" x14ac:dyDescent="0.2">
      <c r="A2705" t="s">
        <v>23</v>
      </c>
      <c r="B2705" t="s">
        <v>80</v>
      </c>
      <c r="C2705" t="s">
        <v>136</v>
      </c>
    </row>
    <row r="2706" spans="1:3" x14ac:dyDescent="0.2">
      <c r="A2706" t="s">
        <v>23</v>
      </c>
      <c r="B2706" t="s">
        <v>41</v>
      </c>
      <c r="C2706" t="s">
        <v>78</v>
      </c>
    </row>
    <row r="2707" spans="1:3" x14ac:dyDescent="0.2">
      <c r="A2707" t="s">
        <v>23</v>
      </c>
      <c r="B2707" t="s">
        <v>130</v>
      </c>
      <c r="C2707" t="s">
        <v>31</v>
      </c>
    </row>
    <row r="2708" spans="1:3" x14ac:dyDescent="0.2">
      <c r="A2708" t="s">
        <v>23</v>
      </c>
      <c r="B2708" t="s">
        <v>131</v>
      </c>
      <c r="C2708" t="s">
        <v>51</v>
      </c>
    </row>
    <row r="2709" spans="1:3" x14ac:dyDescent="0.2">
      <c r="A2709" t="s">
        <v>23</v>
      </c>
      <c r="B2709" t="s">
        <v>11</v>
      </c>
      <c r="C2709" t="s">
        <v>129</v>
      </c>
    </row>
    <row r="2710" spans="1:3" x14ac:dyDescent="0.2">
      <c r="A2710" t="s">
        <v>23</v>
      </c>
      <c r="B2710" t="s">
        <v>6</v>
      </c>
      <c r="C2710" t="s">
        <v>74</v>
      </c>
    </row>
    <row r="2711" spans="1:3" x14ac:dyDescent="0.2">
      <c r="A2711" t="s">
        <v>23</v>
      </c>
      <c r="B2711" t="s">
        <v>3</v>
      </c>
      <c r="C2711" t="s">
        <v>33</v>
      </c>
    </row>
    <row r="2712" spans="1:3" x14ac:dyDescent="0.2">
      <c r="A2712" t="s">
        <v>23</v>
      </c>
      <c r="B2712" t="s">
        <v>69</v>
      </c>
      <c r="C2712" t="s">
        <v>18</v>
      </c>
    </row>
    <row r="2713" spans="1:3" x14ac:dyDescent="0.2">
      <c r="A2713" t="s">
        <v>23</v>
      </c>
      <c r="B2713" t="s">
        <v>135</v>
      </c>
      <c r="C2713" t="s">
        <v>110</v>
      </c>
    </row>
    <row r="2714" spans="1:3" x14ac:dyDescent="0.2">
      <c r="A2714" t="s">
        <v>23</v>
      </c>
      <c r="B2714" t="s">
        <v>132</v>
      </c>
      <c r="C2714" t="s">
        <v>47</v>
      </c>
    </row>
    <row r="2715" spans="1:3" x14ac:dyDescent="0.2">
      <c r="A2715" t="s">
        <v>23</v>
      </c>
      <c r="B2715" t="s">
        <v>129</v>
      </c>
      <c r="C2715" t="s">
        <v>124</v>
      </c>
    </row>
    <row r="2716" spans="1:3" x14ac:dyDescent="0.2">
      <c r="A2716" t="s">
        <v>23</v>
      </c>
      <c r="B2716" t="s">
        <v>116</v>
      </c>
      <c r="C2716" t="s">
        <v>79</v>
      </c>
    </row>
    <row r="2717" spans="1:3" x14ac:dyDescent="0.2">
      <c r="A2717" t="s">
        <v>23</v>
      </c>
      <c r="B2717" t="s">
        <v>36</v>
      </c>
      <c r="C2717" t="s">
        <v>132</v>
      </c>
    </row>
    <row r="2718" spans="1:3" x14ac:dyDescent="0.2">
      <c r="A2718" t="s">
        <v>23</v>
      </c>
      <c r="B2718" t="s">
        <v>37</v>
      </c>
      <c r="C2718" t="s">
        <v>132</v>
      </c>
    </row>
    <row r="2719" spans="1:3" x14ac:dyDescent="0.2">
      <c r="A2719" t="s">
        <v>23</v>
      </c>
      <c r="B2719" t="s">
        <v>70</v>
      </c>
      <c r="C2719" t="s">
        <v>99</v>
      </c>
    </row>
    <row r="2720" spans="1:3" x14ac:dyDescent="0.2">
      <c r="A2720" t="s">
        <v>23</v>
      </c>
      <c r="B2720" t="s">
        <v>71</v>
      </c>
      <c r="C2720" t="s">
        <v>65</v>
      </c>
    </row>
    <row r="2721" spans="1:3" x14ac:dyDescent="0.2">
      <c r="A2721" t="s">
        <v>23</v>
      </c>
      <c r="B2721" t="s">
        <v>5</v>
      </c>
      <c r="C2721" t="s">
        <v>40</v>
      </c>
    </row>
    <row r="2722" spans="1:3" x14ac:dyDescent="0.2">
      <c r="A2722" t="s">
        <v>23</v>
      </c>
      <c r="B2722" t="s">
        <v>24</v>
      </c>
      <c r="C2722" t="s">
        <v>2</v>
      </c>
    </row>
    <row r="2723" spans="1:3" x14ac:dyDescent="0.2">
      <c r="A2723" t="s">
        <v>23</v>
      </c>
      <c r="B2723" t="s">
        <v>10</v>
      </c>
      <c r="C2723" t="s">
        <v>18</v>
      </c>
    </row>
    <row r="2724" spans="1:3" x14ac:dyDescent="0.2">
      <c r="A2724" t="s">
        <v>23</v>
      </c>
      <c r="B2724" t="s">
        <v>12</v>
      </c>
      <c r="C2724" t="s">
        <v>31</v>
      </c>
    </row>
    <row r="2725" spans="1:3" x14ac:dyDescent="0.2">
      <c r="A2725" t="s">
        <v>23</v>
      </c>
      <c r="B2725" t="s">
        <v>107</v>
      </c>
      <c r="C2725" t="s">
        <v>19</v>
      </c>
    </row>
    <row r="2726" spans="1:3" x14ac:dyDescent="0.2">
      <c r="A2726" t="s">
        <v>23</v>
      </c>
      <c r="B2726" t="s">
        <v>108</v>
      </c>
      <c r="C2726" t="s">
        <v>14</v>
      </c>
    </row>
    <row r="2727" spans="1:3" x14ac:dyDescent="0.2">
      <c r="A2727" t="s">
        <v>23</v>
      </c>
      <c r="B2727" t="s">
        <v>14</v>
      </c>
      <c r="C2727" t="s">
        <v>135</v>
      </c>
    </row>
    <row r="2728" spans="1:3" x14ac:dyDescent="0.2">
      <c r="A2728" t="s">
        <v>23</v>
      </c>
      <c r="B2728" t="s">
        <v>15</v>
      </c>
      <c r="C2728" t="s">
        <v>86</v>
      </c>
    </row>
    <row r="2729" spans="1:3" x14ac:dyDescent="0.2">
      <c r="A2729" t="s">
        <v>23</v>
      </c>
      <c r="B2729" t="s">
        <v>101</v>
      </c>
      <c r="C2729" t="s">
        <v>76</v>
      </c>
    </row>
    <row r="2730" spans="1:3" x14ac:dyDescent="0.2">
      <c r="A2730" t="s">
        <v>23</v>
      </c>
      <c r="B2730" t="s">
        <v>109</v>
      </c>
      <c r="C2730" t="s">
        <v>89</v>
      </c>
    </row>
    <row r="2731" spans="1:3" x14ac:dyDescent="0.2">
      <c r="A2731" t="s">
        <v>23</v>
      </c>
      <c r="B2731" t="s">
        <v>61</v>
      </c>
      <c r="C2731" t="s">
        <v>28</v>
      </c>
    </row>
    <row r="2732" spans="1:3" x14ac:dyDescent="0.2">
      <c r="A2732" t="s">
        <v>23</v>
      </c>
      <c r="B2732" t="s">
        <v>73</v>
      </c>
      <c r="C2732" t="s">
        <v>79</v>
      </c>
    </row>
    <row r="2733" spans="1:3" x14ac:dyDescent="0.2">
      <c r="A2733" t="s">
        <v>23</v>
      </c>
      <c r="B2733" t="s">
        <v>60</v>
      </c>
      <c r="C2733" t="s">
        <v>79</v>
      </c>
    </row>
    <row r="2734" spans="1:3" x14ac:dyDescent="0.2">
      <c r="A2734" t="s">
        <v>23</v>
      </c>
      <c r="B2734" t="s">
        <v>84</v>
      </c>
      <c r="C2734" t="s">
        <v>106</v>
      </c>
    </row>
    <row r="2735" spans="1:3" x14ac:dyDescent="0.2">
      <c r="A2735" t="s">
        <v>23</v>
      </c>
      <c r="B2735" t="s">
        <v>85</v>
      </c>
      <c r="C2735" t="s">
        <v>19</v>
      </c>
    </row>
    <row r="2736" spans="1:3" x14ac:dyDescent="0.2">
      <c r="A2736" t="s">
        <v>23</v>
      </c>
      <c r="B2736" t="s">
        <v>137</v>
      </c>
      <c r="C2736" t="s">
        <v>79</v>
      </c>
    </row>
    <row r="2737" spans="1:3" x14ac:dyDescent="0.2">
      <c r="A2737" t="s">
        <v>23</v>
      </c>
      <c r="B2737" t="s">
        <v>138</v>
      </c>
      <c r="C2737" t="s">
        <v>40</v>
      </c>
    </row>
    <row r="2738" spans="1:3" x14ac:dyDescent="0.2">
      <c r="A2738" t="s">
        <v>23</v>
      </c>
      <c r="B2738" t="s">
        <v>134</v>
      </c>
      <c r="C2738" t="s">
        <v>32</v>
      </c>
    </row>
    <row r="2739" spans="1:3" x14ac:dyDescent="0.2">
      <c r="A2739" t="s">
        <v>23</v>
      </c>
      <c r="B2739" t="s">
        <v>40</v>
      </c>
      <c r="C2739" t="s">
        <v>47</v>
      </c>
    </row>
    <row r="2740" spans="1:3" x14ac:dyDescent="0.2">
      <c r="A2740" t="s">
        <v>23</v>
      </c>
      <c r="B2740" t="s">
        <v>39</v>
      </c>
      <c r="C2740" t="s">
        <v>25</v>
      </c>
    </row>
    <row r="2741" spans="1:3" x14ac:dyDescent="0.2">
      <c r="A2741" t="s">
        <v>23</v>
      </c>
      <c r="B2741" t="s">
        <v>104</v>
      </c>
      <c r="C2741" t="s">
        <v>93</v>
      </c>
    </row>
    <row r="2742" spans="1:3" x14ac:dyDescent="0.2">
      <c r="A2742" t="s">
        <v>23</v>
      </c>
      <c r="B2742" t="s">
        <v>9</v>
      </c>
      <c r="C2742" t="s">
        <v>105</v>
      </c>
    </row>
    <row r="2743" spans="1:3" x14ac:dyDescent="0.2">
      <c r="A2743" t="s">
        <v>23</v>
      </c>
      <c r="B2743" t="s">
        <v>58</v>
      </c>
      <c r="C2743" t="s">
        <v>29</v>
      </c>
    </row>
    <row r="2744" spans="1:3" x14ac:dyDescent="0.2">
      <c r="A2744" t="s">
        <v>23</v>
      </c>
      <c r="B2744" t="s">
        <v>4</v>
      </c>
      <c r="C2744" t="s">
        <v>21</v>
      </c>
    </row>
    <row r="2745" spans="1:3" x14ac:dyDescent="0.2">
      <c r="A2745" t="s">
        <v>23</v>
      </c>
      <c r="B2745" t="s">
        <v>90</v>
      </c>
      <c r="C2745" t="s">
        <v>14</v>
      </c>
    </row>
    <row r="2746" spans="1:3" x14ac:dyDescent="0.2">
      <c r="A2746" t="s">
        <v>23</v>
      </c>
      <c r="B2746" t="s">
        <v>1</v>
      </c>
      <c r="C2746" t="s">
        <v>39</v>
      </c>
    </row>
    <row r="2747" spans="1:3" x14ac:dyDescent="0.2">
      <c r="A2747" t="s">
        <v>23</v>
      </c>
      <c r="B2747" t="s">
        <v>67</v>
      </c>
      <c r="C2747" t="s">
        <v>106</v>
      </c>
    </row>
    <row r="2748" spans="1:3" x14ac:dyDescent="0.2">
      <c r="A2748" t="s">
        <v>23</v>
      </c>
      <c r="B2748" t="s">
        <v>68</v>
      </c>
      <c r="C2748" t="s">
        <v>89</v>
      </c>
    </row>
    <row r="2749" spans="1:3" x14ac:dyDescent="0.2">
      <c r="A2749" t="s">
        <v>23</v>
      </c>
      <c r="B2749" t="s">
        <v>120</v>
      </c>
      <c r="C2749" t="s">
        <v>127</v>
      </c>
    </row>
    <row r="2750" spans="1:3" x14ac:dyDescent="0.2">
      <c r="A2750" t="s">
        <v>23</v>
      </c>
      <c r="B2750" t="s">
        <v>121</v>
      </c>
      <c r="C2750" t="s">
        <v>105</v>
      </c>
    </row>
    <row r="2751" spans="1:3" x14ac:dyDescent="0.2">
      <c r="A2751" t="s">
        <v>23</v>
      </c>
      <c r="B2751" t="s">
        <v>53</v>
      </c>
      <c r="C2751" t="s">
        <v>74</v>
      </c>
    </row>
    <row r="2752" spans="1:3" x14ac:dyDescent="0.2">
      <c r="A2752" t="s">
        <v>23</v>
      </c>
      <c r="B2752" t="s">
        <v>82</v>
      </c>
      <c r="C2752" t="s">
        <v>28</v>
      </c>
    </row>
    <row r="2753" spans="1:3" x14ac:dyDescent="0.2">
      <c r="A2753" t="s">
        <v>23</v>
      </c>
      <c r="B2753" t="s">
        <v>83</v>
      </c>
      <c r="C2753" t="s">
        <v>74</v>
      </c>
    </row>
    <row r="2754" spans="1:3" x14ac:dyDescent="0.2">
      <c r="A2754" t="s">
        <v>23</v>
      </c>
      <c r="B2754" t="s">
        <v>38</v>
      </c>
      <c r="C2754" t="s">
        <v>93</v>
      </c>
    </row>
    <row r="2755" spans="1:3" x14ac:dyDescent="0.2">
      <c r="A2755" t="s">
        <v>23</v>
      </c>
      <c r="B2755" t="s">
        <v>97</v>
      </c>
      <c r="C2755" t="s">
        <v>21</v>
      </c>
    </row>
    <row r="2756" spans="1:3" x14ac:dyDescent="0.2">
      <c r="A2756" t="s">
        <v>23</v>
      </c>
      <c r="B2756" t="s">
        <v>115</v>
      </c>
      <c r="C2756" t="s">
        <v>43</v>
      </c>
    </row>
    <row r="2757" spans="1:3" x14ac:dyDescent="0.2">
      <c r="A2757" t="s">
        <v>23</v>
      </c>
      <c r="B2757" t="s">
        <v>98</v>
      </c>
      <c r="C2757" t="s">
        <v>43</v>
      </c>
    </row>
    <row r="2758" spans="1:3" x14ac:dyDescent="0.2">
      <c r="A2758" t="s">
        <v>23</v>
      </c>
      <c r="B2758" t="s">
        <v>94</v>
      </c>
      <c r="C2758" t="s">
        <v>43</v>
      </c>
    </row>
    <row r="2759" spans="1:3" x14ac:dyDescent="0.2">
      <c r="A2759" t="s">
        <v>23</v>
      </c>
      <c r="B2759" t="s">
        <v>7</v>
      </c>
      <c r="C2759" t="s">
        <v>2</v>
      </c>
    </row>
    <row r="2760" spans="1:3" x14ac:dyDescent="0.2">
      <c r="A2760" t="s">
        <v>23</v>
      </c>
      <c r="B2760" t="s">
        <v>45</v>
      </c>
      <c r="C2760" t="s">
        <v>101</v>
      </c>
    </row>
    <row r="2761" spans="1:3" x14ac:dyDescent="0.2">
      <c r="A2761" t="s">
        <v>23</v>
      </c>
      <c r="B2761" t="s">
        <v>64</v>
      </c>
      <c r="C2761" t="s">
        <v>101</v>
      </c>
    </row>
    <row r="2762" spans="1:3" x14ac:dyDescent="0.2">
      <c r="A2762" t="s">
        <v>25</v>
      </c>
      <c r="B2762" t="s">
        <v>75</v>
      </c>
      <c r="C2762" t="s">
        <v>99</v>
      </c>
    </row>
    <row r="2763" spans="1:3" x14ac:dyDescent="0.2">
      <c r="A2763" t="s">
        <v>25</v>
      </c>
      <c r="B2763" t="s">
        <v>17</v>
      </c>
      <c r="C2763" t="s">
        <v>126</v>
      </c>
    </row>
    <row r="2764" spans="1:3" x14ac:dyDescent="0.2">
      <c r="A2764" t="s">
        <v>25</v>
      </c>
      <c r="B2764" t="s">
        <v>20</v>
      </c>
      <c r="C2764" t="s">
        <v>65</v>
      </c>
    </row>
    <row r="2765" spans="1:3" x14ac:dyDescent="0.2">
      <c r="A2765" t="s">
        <v>25</v>
      </c>
      <c r="B2765" t="s">
        <v>78</v>
      </c>
      <c r="C2765" t="s">
        <v>46</v>
      </c>
    </row>
    <row r="2766" spans="1:3" x14ac:dyDescent="0.2">
      <c r="A2766" t="s">
        <v>25</v>
      </c>
      <c r="B2766" t="s">
        <v>44</v>
      </c>
      <c r="C2766" t="s">
        <v>13</v>
      </c>
    </row>
    <row r="2767" spans="1:3" x14ac:dyDescent="0.2">
      <c r="A2767" t="s">
        <v>25</v>
      </c>
      <c r="B2767" t="s">
        <v>46</v>
      </c>
      <c r="C2767" t="s">
        <v>42</v>
      </c>
    </row>
    <row r="2768" spans="1:3" x14ac:dyDescent="0.2">
      <c r="A2768" t="s">
        <v>25</v>
      </c>
      <c r="B2768" t="s">
        <v>117</v>
      </c>
      <c r="C2768" t="s">
        <v>13</v>
      </c>
    </row>
    <row r="2769" spans="1:3" x14ac:dyDescent="0.2">
      <c r="A2769" t="s">
        <v>25</v>
      </c>
      <c r="B2769" t="s">
        <v>124</v>
      </c>
      <c r="C2769" t="s">
        <v>54</v>
      </c>
    </row>
    <row r="2770" spans="1:3" x14ac:dyDescent="0.2">
      <c r="A2770" t="s">
        <v>25</v>
      </c>
      <c r="B2770" t="s">
        <v>113</v>
      </c>
      <c r="C2770" t="s">
        <v>136</v>
      </c>
    </row>
    <row r="2771" spans="1:3" x14ac:dyDescent="0.2">
      <c r="A2771" t="s">
        <v>25</v>
      </c>
      <c r="B2771" t="s">
        <v>99</v>
      </c>
      <c r="C2771" t="s">
        <v>72</v>
      </c>
    </row>
    <row r="2772" spans="1:3" x14ac:dyDescent="0.2">
      <c r="A2772" t="s">
        <v>25</v>
      </c>
      <c r="B2772" t="s">
        <v>100</v>
      </c>
      <c r="C2772" t="s">
        <v>106</v>
      </c>
    </row>
    <row r="2773" spans="1:3" x14ac:dyDescent="0.2">
      <c r="A2773" t="s">
        <v>25</v>
      </c>
      <c r="B2773" t="s">
        <v>65</v>
      </c>
      <c r="C2773" t="s">
        <v>122</v>
      </c>
    </row>
    <row r="2774" spans="1:3" x14ac:dyDescent="0.2">
      <c r="A2774" t="s">
        <v>25</v>
      </c>
      <c r="B2774" t="s">
        <v>66</v>
      </c>
      <c r="C2774" t="s">
        <v>72</v>
      </c>
    </row>
    <row r="2775" spans="1:3" x14ac:dyDescent="0.2">
      <c r="A2775" t="s">
        <v>25</v>
      </c>
      <c r="B2775" t="s">
        <v>54</v>
      </c>
      <c r="C2775" t="s">
        <v>25</v>
      </c>
    </row>
    <row r="2776" spans="1:3" x14ac:dyDescent="0.2">
      <c r="A2776" t="s">
        <v>25</v>
      </c>
      <c r="B2776" t="s">
        <v>55</v>
      </c>
      <c r="C2776" t="s">
        <v>25</v>
      </c>
    </row>
    <row r="2777" spans="1:3" x14ac:dyDescent="0.2">
      <c r="A2777" t="s">
        <v>25</v>
      </c>
      <c r="B2777" t="s">
        <v>133</v>
      </c>
      <c r="C2777" t="s">
        <v>126</v>
      </c>
    </row>
    <row r="2778" spans="1:3" x14ac:dyDescent="0.2">
      <c r="A2778" t="s">
        <v>25</v>
      </c>
      <c r="B2778" t="s">
        <v>59</v>
      </c>
      <c r="C2778" t="s">
        <v>110</v>
      </c>
    </row>
    <row r="2779" spans="1:3" x14ac:dyDescent="0.2">
      <c r="A2779" t="s">
        <v>25</v>
      </c>
      <c r="B2779" t="s">
        <v>125</v>
      </c>
      <c r="C2779" t="s">
        <v>65</v>
      </c>
    </row>
    <row r="2780" spans="1:3" x14ac:dyDescent="0.2">
      <c r="A2780" t="s">
        <v>25</v>
      </c>
      <c r="B2780" t="s">
        <v>27</v>
      </c>
      <c r="C2780" t="s">
        <v>122</v>
      </c>
    </row>
    <row r="2781" spans="1:3" x14ac:dyDescent="0.2">
      <c r="A2781" t="s">
        <v>25</v>
      </c>
      <c r="B2781" t="s">
        <v>23</v>
      </c>
      <c r="C2781" t="s">
        <v>126</v>
      </c>
    </row>
    <row r="2782" spans="1:3" x14ac:dyDescent="0.2">
      <c r="A2782" t="s">
        <v>25</v>
      </c>
      <c r="B2782" t="s">
        <v>25</v>
      </c>
      <c r="C2782" t="s">
        <v>25</v>
      </c>
    </row>
    <row r="2783" spans="1:3" x14ac:dyDescent="0.2">
      <c r="A2783" t="s">
        <v>25</v>
      </c>
      <c r="B2783" t="s">
        <v>114</v>
      </c>
      <c r="C2783" t="s">
        <v>96</v>
      </c>
    </row>
    <row r="2784" spans="1:3" x14ac:dyDescent="0.2">
      <c r="A2784" t="s">
        <v>25</v>
      </c>
      <c r="B2784" t="s">
        <v>96</v>
      </c>
      <c r="C2784" t="s">
        <v>26</v>
      </c>
    </row>
    <row r="2785" spans="1:3" x14ac:dyDescent="0.2">
      <c r="A2785" t="s">
        <v>25</v>
      </c>
      <c r="B2785" t="s">
        <v>47</v>
      </c>
      <c r="C2785" t="s">
        <v>47</v>
      </c>
    </row>
    <row r="2786" spans="1:3" x14ac:dyDescent="0.2">
      <c r="A2786" t="s">
        <v>25</v>
      </c>
      <c r="B2786" t="s">
        <v>72</v>
      </c>
      <c r="C2786" t="s">
        <v>70</v>
      </c>
    </row>
    <row r="2787" spans="1:3" x14ac:dyDescent="0.2">
      <c r="A2787" t="s">
        <v>25</v>
      </c>
      <c r="B2787" t="s">
        <v>87</v>
      </c>
      <c r="C2787" t="s">
        <v>99</v>
      </c>
    </row>
    <row r="2788" spans="1:3" x14ac:dyDescent="0.2">
      <c r="A2788" t="s">
        <v>25</v>
      </c>
      <c r="B2788" t="s">
        <v>88</v>
      </c>
      <c r="C2788" t="s">
        <v>126</v>
      </c>
    </row>
    <row r="2789" spans="1:3" x14ac:dyDescent="0.2">
      <c r="A2789" t="s">
        <v>25</v>
      </c>
      <c r="B2789" t="s">
        <v>19</v>
      </c>
      <c r="C2789" t="s">
        <v>129</v>
      </c>
    </row>
    <row r="2790" spans="1:3" x14ac:dyDescent="0.2">
      <c r="A2790" t="s">
        <v>25</v>
      </c>
      <c r="B2790" t="s">
        <v>31</v>
      </c>
      <c r="C2790" t="s">
        <v>86</v>
      </c>
    </row>
    <row r="2791" spans="1:3" x14ac:dyDescent="0.2">
      <c r="A2791" t="s">
        <v>25</v>
      </c>
      <c r="B2791" t="s">
        <v>126</v>
      </c>
      <c r="C2791" t="s">
        <v>72</v>
      </c>
    </row>
    <row r="2792" spans="1:3" x14ac:dyDescent="0.2">
      <c r="A2792" t="s">
        <v>25</v>
      </c>
      <c r="B2792" t="s">
        <v>42</v>
      </c>
      <c r="C2792" t="s">
        <v>70</v>
      </c>
    </row>
    <row r="2793" spans="1:3" x14ac:dyDescent="0.2">
      <c r="A2793" t="s">
        <v>25</v>
      </c>
      <c r="B2793" t="s">
        <v>93</v>
      </c>
      <c r="C2793" t="s">
        <v>8</v>
      </c>
    </row>
    <row r="2794" spans="1:3" x14ac:dyDescent="0.2">
      <c r="A2794" t="s">
        <v>25</v>
      </c>
      <c r="B2794" t="s">
        <v>13</v>
      </c>
      <c r="C2794" t="s">
        <v>71</v>
      </c>
    </row>
    <row r="2795" spans="1:3" x14ac:dyDescent="0.2">
      <c r="A2795" t="s">
        <v>25</v>
      </c>
      <c r="B2795" t="s">
        <v>49</v>
      </c>
      <c r="C2795" t="s">
        <v>135</v>
      </c>
    </row>
    <row r="2796" spans="1:3" x14ac:dyDescent="0.2">
      <c r="A2796" t="s">
        <v>25</v>
      </c>
      <c r="B2796" t="s">
        <v>50</v>
      </c>
      <c r="C2796" t="s">
        <v>135</v>
      </c>
    </row>
    <row r="2797" spans="1:3" x14ac:dyDescent="0.2">
      <c r="A2797" t="s">
        <v>25</v>
      </c>
      <c r="B2797" t="s">
        <v>56</v>
      </c>
      <c r="C2797" t="s">
        <v>13</v>
      </c>
    </row>
    <row r="2798" spans="1:3" x14ac:dyDescent="0.2">
      <c r="A2798" t="s">
        <v>25</v>
      </c>
      <c r="B2798" t="s">
        <v>57</v>
      </c>
      <c r="C2798" t="s">
        <v>46</v>
      </c>
    </row>
    <row r="2799" spans="1:3" x14ac:dyDescent="0.2">
      <c r="A2799" t="s">
        <v>25</v>
      </c>
      <c r="B2799" t="s">
        <v>91</v>
      </c>
      <c r="C2799" t="s">
        <v>74</v>
      </c>
    </row>
    <row r="2800" spans="1:3" x14ac:dyDescent="0.2">
      <c r="A2800" t="s">
        <v>25</v>
      </c>
      <c r="B2800" t="s">
        <v>92</v>
      </c>
      <c r="C2800" t="s">
        <v>29</v>
      </c>
    </row>
    <row r="2801" spans="1:3" x14ac:dyDescent="0.2">
      <c r="A2801" t="s">
        <v>25</v>
      </c>
      <c r="B2801" t="s">
        <v>136</v>
      </c>
      <c r="C2801" t="s">
        <v>26</v>
      </c>
    </row>
    <row r="2802" spans="1:3" x14ac:dyDescent="0.2">
      <c r="A2802" t="s">
        <v>25</v>
      </c>
      <c r="B2802" t="s">
        <v>16</v>
      </c>
      <c r="C2802" t="s">
        <v>18</v>
      </c>
    </row>
    <row r="2803" spans="1:3" x14ac:dyDescent="0.2">
      <c r="A2803" t="s">
        <v>25</v>
      </c>
      <c r="B2803" t="s">
        <v>89</v>
      </c>
      <c r="C2803" t="s">
        <v>31</v>
      </c>
    </row>
    <row r="2804" spans="1:3" x14ac:dyDescent="0.2">
      <c r="A2804" t="s">
        <v>25</v>
      </c>
      <c r="B2804" t="s">
        <v>33</v>
      </c>
      <c r="C2804" t="s">
        <v>18</v>
      </c>
    </row>
    <row r="2805" spans="1:3" x14ac:dyDescent="0.2">
      <c r="A2805" t="s">
        <v>25</v>
      </c>
      <c r="B2805" t="s">
        <v>34</v>
      </c>
      <c r="C2805" t="s">
        <v>31</v>
      </c>
    </row>
    <row r="2806" spans="1:3" x14ac:dyDescent="0.2">
      <c r="A2806" t="s">
        <v>25</v>
      </c>
      <c r="B2806" t="s">
        <v>95</v>
      </c>
      <c r="C2806" t="s">
        <v>74</v>
      </c>
    </row>
    <row r="2807" spans="1:3" x14ac:dyDescent="0.2">
      <c r="A2807" t="s">
        <v>25</v>
      </c>
      <c r="B2807" t="s">
        <v>110</v>
      </c>
      <c r="C2807" t="s">
        <v>71</v>
      </c>
    </row>
    <row r="2808" spans="1:3" x14ac:dyDescent="0.2">
      <c r="A2808" t="s">
        <v>25</v>
      </c>
      <c r="B2808" t="s">
        <v>62</v>
      </c>
      <c r="C2808" t="s">
        <v>93</v>
      </c>
    </row>
    <row r="2809" spans="1:3" x14ac:dyDescent="0.2">
      <c r="A2809" t="s">
        <v>25</v>
      </c>
      <c r="B2809" t="s">
        <v>63</v>
      </c>
      <c r="C2809" t="s">
        <v>93</v>
      </c>
    </row>
    <row r="2810" spans="1:3" x14ac:dyDescent="0.2">
      <c r="A2810" t="s">
        <v>25</v>
      </c>
      <c r="B2810" t="s">
        <v>22</v>
      </c>
      <c r="C2810" t="s">
        <v>14</v>
      </c>
    </row>
    <row r="2811" spans="1:3" x14ac:dyDescent="0.2">
      <c r="A2811" t="s">
        <v>25</v>
      </c>
      <c r="B2811" t="s">
        <v>2</v>
      </c>
      <c r="C2811" t="s">
        <v>39</v>
      </c>
    </row>
    <row r="2812" spans="1:3" x14ac:dyDescent="0.2">
      <c r="A2812" t="s">
        <v>25</v>
      </c>
      <c r="B2812" t="s">
        <v>32</v>
      </c>
      <c r="C2812" t="s">
        <v>31</v>
      </c>
    </row>
    <row r="2813" spans="1:3" x14ac:dyDescent="0.2">
      <c r="A2813" t="s">
        <v>25</v>
      </c>
      <c r="B2813" t="s">
        <v>18</v>
      </c>
      <c r="C2813" t="s">
        <v>113</v>
      </c>
    </row>
    <row r="2814" spans="1:3" x14ac:dyDescent="0.2">
      <c r="A2814" t="s">
        <v>25</v>
      </c>
      <c r="B2814" t="s">
        <v>76</v>
      </c>
      <c r="C2814" t="s">
        <v>96</v>
      </c>
    </row>
    <row r="2815" spans="1:3" x14ac:dyDescent="0.2">
      <c r="A2815" t="s">
        <v>25</v>
      </c>
      <c r="B2815" t="s">
        <v>77</v>
      </c>
      <c r="C2815" t="s">
        <v>136</v>
      </c>
    </row>
    <row r="2816" spans="1:3" x14ac:dyDescent="0.2">
      <c r="A2816" t="s">
        <v>25</v>
      </c>
      <c r="B2816" t="s">
        <v>79</v>
      </c>
      <c r="C2816" t="s">
        <v>49</v>
      </c>
    </row>
    <row r="2817" spans="1:3" x14ac:dyDescent="0.2">
      <c r="A2817" t="s">
        <v>25</v>
      </c>
      <c r="B2817" t="s">
        <v>48</v>
      </c>
      <c r="C2817" t="s">
        <v>114</v>
      </c>
    </row>
    <row r="2818" spans="1:3" x14ac:dyDescent="0.2">
      <c r="A2818" t="s">
        <v>25</v>
      </c>
      <c r="B2818" t="s">
        <v>111</v>
      </c>
      <c r="C2818" t="s">
        <v>114</v>
      </c>
    </row>
    <row r="2819" spans="1:3" x14ac:dyDescent="0.2">
      <c r="A2819" t="s">
        <v>25</v>
      </c>
      <c r="B2819" t="s">
        <v>112</v>
      </c>
      <c r="C2819" t="s">
        <v>81</v>
      </c>
    </row>
    <row r="2820" spans="1:3" x14ac:dyDescent="0.2">
      <c r="A2820" t="s">
        <v>25</v>
      </c>
      <c r="B2820" t="s">
        <v>51</v>
      </c>
      <c r="C2820" t="s">
        <v>114</v>
      </c>
    </row>
    <row r="2821" spans="1:3" x14ac:dyDescent="0.2">
      <c r="A2821" t="s">
        <v>25</v>
      </c>
      <c r="B2821" t="s">
        <v>8</v>
      </c>
      <c r="C2821" t="s">
        <v>86</v>
      </c>
    </row>
    <row r="2822" spans="1:3" x14ac:dyDescent="0.2">
      <c r="A2822" t="s">
        <v>25</v>
      </c>
      <c r="B2822" t="s">
        <v>35</v>
      </c>
      <c r="C2822" t="s">
        <v>101</v>
      </c>
    </row>
    <row r="2823" spans="1:3" x14ac:dyDescent="0.2">
      <c r="A2823" t="s">
        <v>25</v>
      </c>
      <c r="B2823" t="s">
        <v>52</v>
      </c>
      <c r="C2823" t="s">
        <v>19</v>
      </c>
    </row>
    <row r="2824" spans="1:3" x14ac:dyDescent="0.2">
      <c r="A2824" t="s">
        <v>25</v>
      </c>
      <c r="B2824" t="s">
        <v>122</v>
      </c>
      <c r="C2824" t="s">
        <v>70</v>
      </c>
    </row>
    <row r="2825" spans="1:3" x14ac:dyDescent="0.2">
      <c r="A2825" t="s">
        <v>25</v>
      </c>
      <c r="B2825" t="s">
        <v>123</v>
      </c>
      <c r="C2825" t="s">
        <v>29</v>
      </c>
    </row>
    <row r="2826" spans="1:3" x14ac:dyDescent="0.2">
      <c r="A2826" t="s">
        <v>25</v>
      </c>
      <c r="B2826" t="s">
        <v>21</v>
      </c>
      <c r="C2826" t="s">
        <v>111</v>
      </c>
    </row>
    <row r="2827" spans="1:3" x14ac:dyDescent="0.2">
      <c r="A2827" t="s">
        <v>25</v>
      </c>
      <c r="B2827" t="s">
        <v>128</v>
      </c>
      <c r="C2827" t="s">
        <v>79</v>
      </c>
    </row>
    <row r="2828" spans="1:3" x14ac:dyDescent="0.2">
      <c r="A2828" t="s">
        <v>25</v>
      </c>
      <c r="B2828" t="s">
        <v>43</v>
      </c>
      <c r="C2828" t="s">
        <v>132</v>
      </c>
    </row>
    <row r="2829" spans="1:3" x14ac:dyDescent="0.2">
      <c r="A2829" t="s">
        <v>25</v>
      </c>
      <c r="B2829" t="s">
        <v>102</v>
      </c>
      <c r="C2829" t="s">
        <v>2</v>
      </c>
    </row>
    <row r="2830" spans="1:3" x14ac:dyDescent="0.2">
      <c r="A2830" t="s">
        <v>25</v>
      </c>
      <c r="B2830" t="s">
        <v>103</v>
      </c>
      <c r="C2830" t="s">
        <v>105</v>
      </c>
    </row>
    <row r="2831" spans="1:3" x14ac:dyDescent="0.2">
      <c r="A2831" t="s">
        <v>25</v>
      </c>
      <c r="B2831" t="s">
        <v>106</v>
      </c>
      <c r="C2831" t="s">
        <v>31</v>
      </c>
    </row>
    <row r="2832" spans="1:3" x14ac:dyDescent="0.2">
      <c r="A2832" t="s">
        <v>25</v>
      </c>
      <c r="B2832" t="s">
        <v>105</v>
      </c>
      <c r="C2832" t="s">
        <v>40</v>
      </c>
    </row>
    <row r="2833" spans="1:3" x14ac:dyDescent="0.2">
      <c r="A2833" t="s">
        <v>25</v>
      </c>
      <c r="B2833" t="s">
        <v>74</v>
      </c>
      <c r="C2833" t="s">
        <v>48</v>
      </c>
    </row>
    <row r="2834" spans="1:3" x14ac:dyDescent="0.2">
      <c r="A2834" t="s">
        <v>25</v>
      </c>
      <c r="B2834" t="s">
        <v>26</v>
      </c>
      <c r="C2834" t="s">
        <v>47</v>
      </c>
    </row>
    <row r="2835" spans="1:3" x14ac:dyDescent="0.2">
      <c r="A2835" t="s">
        <v>25</v>
      </c>
      <c r="B2835" t="s">
        <v>81</v>
      </c>
      <c r="C2835" t="s">
        <v>135</v>
      </c>
    </row>
    <row r="2836" spans="1:3" x14ac:dyDescent="0.2">
      <c r="A2836" t="s">
        <v>25</v>
      </c>
      <c r="B2836" t="s">
        <v>29</v>
      </c>
      <c r="C2836" t="s">
        <v>48</v>
      </c>
    </row>
    <row r="2837" spans="1:3" x14ac:dyDescent="0.2">
      <c r="A2837" t="s">
        <v>25</v>
      </c>
      <c r="B2837" t="s">
        <v>30</v>
      </c>
      <c r="C2837" t="s">
        <v>111</v>
      </c>
    </row>
    <row r="2838" spans="1:3" x14ac:dyDescent="0.2">
      <c r="A2838" t="s">
        <v>25</v>
      </c>
      <c r="B2838" t="s">
        <v>118</v>
      </c>
      <c r="C2838" t="s">
        <v>32</v>
      </c>
    </row>
    <row r="2839" spans="1:3" x14ac:dyDescent="0.2">
      <c r="A2839" t="s">
        <v>25</v>
      </c>
      <c r="B2839" t="s">
        <v>119</v>
      </c>
      <c r="C2839" t="s">
        <v>89</v>
      </c>
    </row>
    <row r="2840" spans="1:3" x14ac:dyDescent="0.2">
      <c r="A2840" t="s">
        <v>25</v>
      </c>
      <c r="B2840" t="s">
        <v>86</v>
      </c>
      <c r="C2840" t="s">
        <v>136</v>
      </c>
    </row>
    <row r="2841" spans="1:3" x14ac:dyDescent="0.2">
      <c r="A2841" t="s">
        <v>25</v>
      </c>
      <c r="B2841" t="s">
        <v>28</v>
      </c>
      <c r="C2841" t="s">
        <v>51</v>
      </c>
    </row>
    <row r="2842" spans="1:3" x14ac:dyDescent="0.2">
      <c r="A2842" t="s">
        <v>25</v>
      </c>
      <c r="B2842" t="s">
        <v>127</v>
      </c>
      <c r="C2842" t="s">
        <v>132</v>
      </c>
    </row>
    <row r="2843" spans="1:3" x14ac:dyDescent="0.2">
      <c r="A2843" t="s">
        <v>25</v>
      </c>
      <c r="B2843" t="s">
        <v>80</v>
      </c>
      <c r="C2843" t="s">
        <v>49</v>
      </c>
    </row>
    <row r="2844" spans="1:3" x14ac:dyDescent="0.2">
      <c r="A2844" t="s">
        <v>25</v>
      </c>
      <c r="B2844" t="s">
        <v>41</v>
      </c>
      <c r="C2844" t="s">
        <v>13</v>
      </c>
    </row>
    <row r="2845" spans="1:3" x14ac:dyDescent="0.2">
      <c r="A2845" t="s">
        <v>25</v>
      </c>
      <c r="B2845" t="s">
        <v>130</v>
      </c>
      <c r="C2845" t="s">
        <v>79</v>
      </c>
    </row>
    <row r="2846" spans="1:3" x14ac:dyDescent="0.2">
      <c r="A2846" t="s">
        <v>25</v>
      </c>
      <c r="B2846" t="s">
        <v>131</v>
      </c>
      <c r="C2846" t="s">
        <v>33</v>
      </c>
    </row>
    <row r="2847" spans="1:3" x14ac:dyDescent="0.2">
      <c r="A2847" t="s">
        <v>25</v>
      </c>
      <c r="B2847" t="s">
        <v>11</v>
      </c>
      <c r="C2847" t="s">
        <v>16</v>
      </c>
    </row>
    <row r="2848" spans="1:3" x14ac:dyDescent="0.2">
      <c r="A2848" t="s">
        <v>25</v>
      </c>
      <c r="B2848" t="s">
        <v>6</v>
      </c>
      <c r="C2848" t="s">
        <v>105</v>
      </c>
    </row>
    <row r="2849" spans="1:3" x14ac:dyDescent="0.2">
      <c r="A2849" t="s">
        <v>25</v>
      </c>
      <c r="B2849" t="s">
        <v>3</v>
      </c>
      <c r="C2849" t="s">
        <v>21</v>
      </c>
    </row>
    <row r="2850" spans="1:3" x14ac:dyDescent="0.2">
      <c r="A2850" t="s">
        <v>25</v>
      </c>
      <c r="B2850" t="s">
        <v>69</v>
      </c>
      <c r="C2850" t="s">
        <v>79</v>
      </c>
    </row>
    <row r="2851" spans="1:3" x14ac:dyDescent="0.2">
      <c r="A2851" t="s">
        <v>25</v>
      </c>
      <c r="B2851" t="s">
        <v>135</v>
      </c>
      <c r="C2851" t="s">
        <v>136</v>
      </c>
    </row>
    <row r="2852" spans="1:3" x14ac:dyDescent="0.2">
      <c r="A2852" t="s">
        <v>25</v>
      </c>
      <c r="B2852" t="s">
        <v>132</v>
      </c>
      <c r="C2852" t="s">
        <v>81</v>
      </c>
    </row>
    <row r="2853" spans="1:3" x14ac:dyDescent="0.2">
      <c r="A2853" t="s">
        <v>25</v>
      </c>
      <c r="B2853" t="s">
        <v>129</v>
      </c>
      <c r="C2853" t="s">
        <v>114</v>
      </c>
    </row>
    <row r="2854" spans="1:3" x14ac:dyDescent="0.2">
      <c r="A2854" t="s">
        <v>25</v>
      </c>
      <c r="B2854" t="s">
        <v>116</v>
      </c>
      <c r="C2854" t="s">
        <v>28</v>
      </c>
    </row>
    <row r="2855" spans="1:3" x14ac:dyDescent="0.2">
      <c r="A2855" t="s">
        <v>25</v>
      </c>
      <c r="B2855" t="s">
        <v>36</v>
      </c>
      <c r="C2855" t="s">
        <v>89</v>
      </c>
    </row>
    <row r="2856" spans="1:3" x14ac:dyDescent="0.2">
      <c r="A2856" t="s">
        <v>25</v>
      </c>
      <c r="B2856" t="s">
        <v>37</v>
      </c>
      <c r="C2856" t="s">
        <v>106</v>
      </c>
    </row>
    <row r="2857" spans="1:3" x14ac:dyDescent="0.2">
      <c r="A2857" t="s">
        <v>25</v>
      </c>
      <c r="B2857" t="s">
        <v>70</v>
      </c>
      <c r="C2857" t="s">
        <v>124</v>
      </c>
    </row>
    <row r="2858" spans="1:3" x14ac:dyDescent="0.2">
      <c r="A2858" t="s">
        <v>25</v>
      </c>
      <c r="B2858" t="s">
        <v>71</v>
      </c>
      <c r="C2858" t="s">
        <v>124</v>
      </c>
    </row>
    <row r="2859" spans="1:3" x14ac:dyDescent="0.2">
      <c r="A2859" t="s">
        <v>25</v>
      </c>
      <c r="B2859" t="s">
        <v>5</v>
      </c>
      <c r="C2859" t="s">
        <v>14</v>
      </c>
    </row>
    <row r="2860" spans="1:3" x14ac:dyDescent="0.2">
      <c r="A2860" t="s">
        <v>25</v>
      </c>
      <c r="B2860" t="s">
        <v>24</v>
      </c>
      <c r="C2860" t="s">
        <v>128</v>
      </c>
    </row>
    <row r="2861" spans="1:3" x14ac:dyDescent="0.2">
      <c r="A2861" t="s">
        <v>25</v>
      </c>
      <c r="B2861" t="s">
        <v>10</v>
      </c>
      <c r="C2861" t="s">
        <v>40</v>
      </c>
    </row>
    <row r="2862" spans="1:3" x14ac:dyDescent="0.2">
      <c r="A2862" t="s">
        <v>25</v>
      </c>
      <c r="B2862" t="s">
        <v>12</v>
      </c>
      <c r="C2862" t="s">
        <v>79</v>
      </c>
    </row>
    <row r="2863" spans="1:3" x14ac:dyDescent="0.2">
      <c r="A2863" t="s">
        <v>25</v>
      </c>
      <c r="B2863" t="s">
        <v>107</v>
      </c>
      <c r="C2863" t="s">
        <v>127</v>
      </c>
    </row>
    <row r="2864" spans="1:3" x14ac:dyDescent="0.2">
      <c r="A2864" t="s">
        <v>25</v>
      </c>
      <c r="B2864" t="s">
        <v>108</v>
      </c>
      <c r="C2864" t="s">
        <v>127</v>
      </c>
    </row>
    <row r="2865" spans="1:3" x14ac:dyDescent="0.2">
      <c r="A2865" t="s">
        <v>25</v>
      </c>
      <c r="B2865" t="s">
        <v>14</v>
      </c>
      <c r="C2865" t="s">
        <v>51</v>
      </c>
    </row>
    <row r="2866" spans="1:3" x14ac:dyDescent="0.2">
      <c r="A2866" t="s">
        <v>25</v>
      </c>
      <c r="B2866" t="s">
        <v>15</v>
      </c>
      <c r="C2866" t="s">
        <v>48</v>
      </c>
    </row>
    <row r="2867" spans="1:3" x14ac:dyDescent="0.2">
      <c r="A2867" t="s">
        <v>25</v>
      </c>
      <c r="B2867" t="s">
        <v>101</v>
      </c>
      <c r="C2867" t="s">
        <v>39</v>
      </c>
    </row>
    <row r="2868" spans="1:3" x14ac:dyDescent="0.2">
      <c r="A2868" t="s">
        <v>25</v>
      </c>
      <c r="B2868" t="s">
        <v>109</v>
      </c>
      <c r="C2868" t="s">
        <v>101</v>
      </c>
    </row>
    <row r="2869" spans="1:3" x14ac:dyDescent="0.2">
      <c r="A2869" t="s">
        <v>25</v>
      </c>
      <c r="B2869" t="s">
        <v>61</v>
      </c>
      <c r="C2869" t="s">
        <v>105</v>
      </c>
    </row>
    <row r="2870" spans="1:3" x14ac:dyDescent="0.2">
      <c r="A2870" t="s">
        <v>25</v>
      </c>
      <c r="B2870" t="s">
        <v>73</v>
      </c>
      <c r="C2870" t="s">
        <v>28</v>
      </c>
    </row>
    <row r="2871" spans="1:3" x14ac:dyDescent="0.2">
      <c r="A2871" t="s">
        <v>25</v>
      </c>
      <c r="B2871" t="s">
        <v>60</v>
      </c>
      <c r="C2871" t="s">
        <v>74</v>
      </c>
    </row>
    <row r="2872" spans="1:3" x14ac:dyDescent="0.2">
      <c r="A2872" t="s">
        <v>25</v>
      </c>
      <c r="B2872" t="s">
        <v>84</v>
      </c>
      <c r="C2872" t="s">
        <v>43</v>
      </c>
    </row>
    <row r="2873" spans="1:3" x14ac:dyDescent="0.2">
      <c r="A2873" t="s">
        <v>25</v>
      </c>
      <c r="B2873" t="s">
        <v>85</v>
      </c>
      <c r="C2873" t="s">
        <v>43</v>
      </c>
    </row>
    <row r="2874" spans="1:3" x14ac:dyDescent="0.2">
      <c r="A2874" t="s">
        <v>25</v>
      </c>
      <c r="B2874" t="s">
        <v>137</v>
      </c>
      <c r="C2874" t="s">
        <v>28</v>
      </c>
    </row>
    <row r="2875" spans="1:3" x14ac:dyDescent="0.2">
      <c r="A2875" t="s">
        <v>25</v>
      </c>
      <c r="B2875" t="s">
        <v>138</v>
      </c>
      <c r="C2875" t="s">
        <v>28</v>
      </c>
    </row>
    <row r="2876" spans="1:3" x14ac:dyDescent="0.2">
      <c r="A2876" t="s">
        <v>25</v>
      </c>
      <c r="B2876" t="s">
        <v>134</v>
      </c>
      <c r="C2876" t="s">
        <v>2</v>
      </c>
    </row>
    <row r="2877" spans="1:3" x14ac:dyDescent="0.2">
      <c r="A2877" t="s">
        <v>25</v>
      </c>
      <c r="B2877" t="s">
        <v>40</v>
      </c>
      <c r="C2877" t="s">
        <v>81</v>
      </c>
    </row>
    <row r="2878" spans="1:3" x14ac:dyDescent="0.2">
      <c r="A2878" t="s">
        <v>25</v>
      </c>
      <c r="B2878" t="s">
        <v>39</v>
      </c>
      <c r="C2878" t="s">
        <v>76</v>
      </c>
    </row>
    <row r="2879" spans="1:3" x14ac:dyDescent="0.2">
      <c r="A2879" t="s">
        <v>25</v>
      </c>
      <c r="B2879" t="s">
        <v>104</v>
      </c>
      <c r="C2879" t="s">
        <v>2</v>
      </c>
    </row>
    <row r="2880" spans="1:3" x14ac:dyDescent="0.2">
      <c r="A2880" t="s">
        <v>25</v>
      </c>
      <c r="B2880" t="s">
        <v>9</v>
      </c>
      <c r="C2880" t="s">
        <v>11</v>
      </c>
    </row>
    <row r="2881" spans="1:3" x14ac:dyDescent="0.2">
      <c r="A2881" t="s">
        <v>25</v>
      </c>
      <c r="B2881" t="s">
        <v>58</v>
      </c>
      <c r="C2881" t="s">
        <v>10</v>
      </c>
    </row>
    <row r="2882" spans="1:3" x14ac:dyDescent="0.2">
      <c r="A2882" t="s">
        <v>25</v>
      </c>
      <c r="B2882" t="s">
        <v>4</v>
      </c>
      <c r="C2882" t="s">
        <v>128</v>
      </c>
    </row>
    <row r="2883" spans="1:3" x14ac:dyDescent="0.2">
      <c r="A2883" t="s">
        <v>25</v>
      </c>
      <c r="B2883" t="s">
        <v>90</v>
      </c>
      <c r="C2883" t="s">
        <v>127</v>
      </c>
    </row>
    <row r="2884" spans="1:3" x14ac:dyDescent="0.2">
      <c r="A2884" t="s">
        <v>25</v>
      </c>
      <c r="B2884" t="s">
        <v>1</v>
      </c>
      <c r="C2884" t="s">
        <v>32</v>
      </c>
    </row>
    <row r="2885" spans="1:3" x14ac:dyDescent="0.2">
      <c r="A2885" t="s">
        <v>25</v>
      </c>
      <c r="B2885" t="s">
        <v>67</v>
      </c>
      <c r="C2885" t="s">
        <v>43</v>
      </c>
    </row>
    <row r="2886" spans="1:3" x14ac:dyDescent="0.2">
      <c r="A2886" t="s">
        <v>25</v>
      </c>
      <c r="B2886" t="s">
        <v>68</v>
      </c>
      <c r="C2886" t="s">
        <v>101</v>
      </c>
    </row>
    <row r="2887" spans="1:3" x14ac:dyDescent="0.2">
      <c r="A2887" t="s">
        <v>25</v>
      </c>
      <c r="B2887" t="s">
        <v>120</v>
      </c>
      <c r="C2887" t="s">
        <v>11</v>
      </c>
    </row>
    <row r="2888" spans="1:3" x14ac:dyDescent="0.2">
      <c r="A2888" t="s">
        <v>25</v>
      </c>
      <c r="B2888" t="s">
        <v>121</v>
      </c>
      <c r="C2888" t="s">
        <v>11</v>
      </c>
    </row>
    <row r="2889" spans="1:3" x14ac:dyDescent="0.2">
      <c r="A2889" t="s">
        <v>25</v>
      </c>
      <c r="B2889" t="s">
        <v>53</v>
      </c>
      <c r="C2889" t="s">
        <v>10</v>
      </c>
    </row>
    <row r="2890" spans="1:3" x14ac:dyDescent="0.2">
      <c r="A2890" t="s">
        <v>25</v>
      </c>
      <c r="B2890" t="s">
        <v>82</v>
      </c>
      <c r="C2890" t="s">
        <v>105</v>
      </c>
    </row>
    <row r="2891" spans="1:3" x14ac:dyDescent="0.2">
      <c r="A2891" t="s">
        <v>25</v>
      </c>
      <c r="B2891" t="s">
        <v>83</v>
      </c>
      <c r="C2891" t="s">
        <v>10</v>
      </c>
    </row>
    <row r="2892" spans="1:3" x14ac:dyDescent="0.2">
      <c r="A2892" t="s">
        <v>25</v>
      </c>
      <c r="B2892" t="s">
        <v>38</v>
      </c>
      <c r="C2892" t="s">
        <v>21</v>
      </c>
    </row>
    <row r="2893" spans="1:3" x14ac:dyDescent="0.2">
      <c r="A2893" t="s">
        <v>25</v>
      </c>
      <c r="B2893" t="s">
        <v>97</v>
      </c>
      <c r="C2893" t="s">
        <v>128</v>
      </c>
    </row>
    <row r="2894" spans="1:3" x14ac:dyDescent="0.2">
      <c r="A2894" t="s">
        <v>25</v>
      </c>
      <c r="B2894" t="s">
        <v>115</v>
      </c>
      <c r="C2894" t="s">
        <v>11</v>
      </c>
    </row>
    <row r="2895" spans="1:3" x14ac:dyDescent="0.2">
      <c r="A2895" t="s">
        <v>25</v>
      </c>
      <c r="B2895" t="s">
        <v>98</v>
      </c>
      <c r="C2895" t="s">
        <v>130</v>
      </c>
    </row>
    <row r="2896" spans="1:3" x14ac:dyDescent="0.2">
      <c r="A2896" t="s">
        <v>25</v>
      </c>
      <c r="B2896" t="s">
        <v>94</v>
      </c>
      <c r="C2896" t="s">
        <v>130</v>
      </c>
    </row>
    <row r="2897" spans="1:3" x14ac:dyDescent="0.2">
      <c r="A2897" t="s">
        <v>25</v>
      </c>
      <c r="B2897" t="s">
        <v>7</v>
      </c>
      <c r="C2897" t="s">
        <v>128</v>
      </c>
    </row>
    <row r="2898" spans="1:3" x14ac:dyDescent="0.2">
      <c r="A2898" t="s">
        <v>25</v>
      </c>
      <c r="B2898" t="s">
        <v>45</v>
      </c>
      <c r="C2898" t="s">
        <v>130</v>
      </c>
    </row>
    <row r="2899" spans="1:3" x14ac:dyDescent="0.2">
      <c r="A2899" t="s">
        <v>25</v>
      </c>
      <c r="B2899" t="s">
        <v>64</v>
      </c>
      <c r="C2899" t="s">
        <v>130</v>
      </c>
    </row>
    <row r="2900" spans="1:3" x14ac:dyDescent="0.2">
      <c r="A2900" t="s">
        <v>114</v>
      </c>
      <c r="B2900" t="s">
        <v>75</v>
      </c>
      <c r="C2900" t="s">
        <v>122</v>
      </c>
    </row>
    <row r="2901" spans="1:3" x14ac:dyDescent="0.2">
      <c r="A2901" t="s">
        <v>114</v>
      </c>
      <c r="B2901" t="s">
        <v>17</v>
      </c>
      <c r="C2901" t="s">
        <v>72</v>
      </c>
    </row>
    <row r="2902" spans="1:3" x14ac:dyDescent="0.2">
      <c r="A2902" t="s">
        <v>114</v>
      </c>
      <c r="B2902" t="s">
        <v>20</v>
      </c>
      <c r="C2902" t="s">
        <v>13</v>
      </c>
    </row>
    <row r="2903" spans="1:3" x14ac:dyDescent="0.2">
      <c r="A2903" t="s">
        <v>114</v>
      </c>
      <c r="B2903" t="s">
        <v>78</v>
      </c>
      <c r="C2903" t="s">
        <v>42</v>
      </c>
    </row>
    <row r="2904" spans="1:3" x14ac:dyDescent="0.2">
      <c r="A2904" t="s">
        <v>114</v>
      </c>
      <c r="B2904" t="s">
        <v>44</v>
      </c>
      <c r="C2904" t="s">
        <v>70</v>
      </c>
    </row>
    <row r="2905" spans="1:3" x14ac:dyDescent="0.2">
      <c r="A2905" t="s">
        <v>114</v>
      </c>
      <c r="B2905" t="s">
        <v>46</v>
      </c>
      <c r="C2905" t="s">
        <v>25</v>
      </c>
    </row>
    <row r="2906" spans="1:3" x14ac:dyDescent="0.2">
      <c r="A2906" t="s">
        <v>114</v>
      </c>
      <c r="B2906" t="s">
        <v>117</v>
      </c>
      <c r="C2906" t="s">
        <v>71</v>
      </c>
    </row>
    <row r="2907" spans="1:3" x14ac:dyDescent="0.2">
      <c r="A2907" t="s">
        <v>114</v>
      </c>
      <c r="B2907" t="s">
        <v>124</v>
      </c>
      <c r="C2907" t="s">
        <v>136</v>
      </c>
    </row>
    <row r="2908" spans="1:3" x14ac:dyDescent="0.2">
      <c r="A2908" t="s">
        <v>114</v>
      </c>
      <c r="B2908" t="s">
        <v>113</v>
      </c>
      <c r="C2908" t="s">
        <v>86</v>
      </c>
    </row>
    <row r="2909" spans="1:3" x14ac:dyDescent="0.2">
      <c r="A2909" t="s">
        <v>114</v>
      </c>
      <c r="B2909" t="s">
        <v>99</v>
      </c>
      <c r="C2909" t="s">
        <v>54</v>
      </c>
    </row>
    <row r="2910" spans="1:3" x14ac:dyDescent="0.2">
      <c r="A2910" t="s">
        <v>114</v>
      </c>
      <c r="B2910" t="s">
        <v>100</v>
      </c>
      <c r="C2910" t="s">
        <v>74</v>
      </c>
    </row>
    <row r="2911" spans="1:3" x14ac:dyDescent="0.2">
      <c r="A2911" t="s">
        <v>114</v>
      </c>
      <c r="B2911" t="s">
        <v>65</v>
      </c>
      <c r="C2911" t="s">
        <v>124</v>
      </c>
    </row>
    <row r="2912" spans="1:3" x14ac:dyDescent="0.2">
      <c r="A2912" t="s">
        <v>114</v>
      </c>
      <c r="B2912" t="s">
        <v>66</v>
      </c>
      <c r="C2912" t="s">
        <v>124</v>
      </c>
    </row>
    <row r="2913" spans="1:3" x14ac:dyDescent="0.2">
      <c r="A2913" t="s">
        <v>114</v>
      </c>
      <c r="B2913" t="s">
        <v>54</v>
      </c>
      <c r="C2913" t="s">
        <v>136</v>
      </c>
    </row>
    <row r="2914" spans="1:3" x14ac:dyDescent="0.2">
      <c r="A2914" t="s">
        <v>114</v>
      </c>
      <c r="B2914" t="s">
        <v>55</v>
      </c>
      <c r="C2914" t="s">
        <v>136</v>
      </c>
    </row>
    <row r="2915" spans="1:3" x14ac:dyDescent="0.2">
      <c r="A2915" t="s">
        <v>114</v>
      </c>
      <c r="B2915" t="s">
        <v>133</v>
      </c>
      <c r="C2915" t="s">
        <v>72</v>
      </c>
    </row>
    <row r="2916" spans="1:3" x14ac:dyDescent="0.2">
      <c r="A2916" t="s">
        <v>114</v>
      </c>
      <c r="B2916" t="s">
        <v>59</v>
      </c>
      <c r="C2916" t="s">
        <v>70</v>
      </c>
    </row>
    <row r="2917" spans="1:3" x14ac:dyDescent="0.2">
      <c r="A2917" t="s">
        <v>114</v>
      </c>
      <c r="B2917" t="s">
        <v>125</v>
      </c>
      <c r="C2917" t="s">
        <v>110</v>
      </c>
    </row>
    <row r="2918" spans="1:3" x14ac:dyDescent="0.2">
      <c r="A2918" t="s">
        <v>114</v>
      </c>
      <c r="B2918" t="s">
        <v>27</v>
      </c>
      <c r="C2918" t="s">
        <v>70</v>
      </c>
    </row>
    <row r="2919" spans="1:3" x14ac:dyDescent="0.2">
      <c r="A2919" t="s">
        <v>114</v>
      </c>
      <c r="B2919" t="s">
        <v>23</v>
      </c>
      <c r="C2919" t="s">
        <v>72</v>
      </c>
    </row>
    <row r="2920" spans="1:3" x14ac:dyDescent="0.2">
      <c r="A2920" t="s">
        <v>114</v>
      </c>
      <c r="B2920" t="s">
        <v>25</v>
      </c>
      <c r="C2920" t="s">
        <v>96</v>
      </c>
    </row>
    <row r="2921" spans="1:3" x14ac:dyDescent="0.2">
      <c r="A2921" t="s">
        <v>114</v>
      </c>
      <c r="B2921" t="s">
        <v>114</v>
      </c>
      <c r="C2921" t="s">
        <v>114</v>
      </c>
    </row>
    <row r="2922" spans="1:3" x14ac:dyDescent="0.2">
      <c r="A2922" t="s">
        <v>114</v>
      </c>
      <c r="B2922" t="s">
        <v>96</v>
      </c>
      <c r="C2922" t="s">
        <v>113</v>
      </c>
    </row>
    <row r="2923" spans="1:3" x14ac:dyDescent="0.2">
      <c r="A2923" t="s">
        <v>114</v>
      </c>
      <c r="B2923" t="s">
        <v>47</v>
      </c>
      <c r="C2923" t="s">
        <v>96</v>
      </c>
    </row>
    <row r="2924" spans="1:3" x14ac:dyDescent="0.2">
      <c r="A2924" t="s">
        <v>114</v>
      </c>
      <c r="B2924" t="s">
        <v>72</v>
      </c>
      <c r="C2924" t="s">
        <v>26</v>
      </c>
    </row>
    <row r="2925" spans="1:3" x14ac:dyDescent="0.2">
      <c r="A2925" t="s">
        <v>114</v>
      </c>
      <c r="B2925" t="s">
        <v>87</v>
      </c>
      <c r="C2925" t="s">
        <v>122</v>
      </c>
    </row>
    <row r="2926" spans="1:3" x14ac:dyDescent="0.2">
      <c r="A2926" t="s">
        <v>114</v>
      </c>
      <c r="B2926" t="s">
        <v>88</v>
      </c>
      <c r="C2926" t="s">
        <v>72</v>
      </c>
    </row>
    <row r="2927" spans="1:3" x14ac:dyDescent="0.2">
      <c r="A2927" t="s">
        <v>114</v>
      </c>
      <c r="B2927" t="s">
        <v>19</v>
      </c>
      <c r="C2927" t="s">
        <v>39</v>
      </c>
    </row>
    <row r="2928" spans="1:3" x14ac:dyDescent="0.2">
      <c r="A2928" t="s">
        <v>114</v>
      </c>
      <c r="B2928" t="s">
        <v>31</v>
      </c>
      <c r="C2928" t="s">
        <v>49</v>
      </c>
    </row>
    <row r="2929" spans="1:3" x14ac:dyDescent="0.2">
      <c r="A2929" t="s">
        <v>114</v>
      </c>
      <c r="B2929" t="s">
        <v>126</v>
      </c>
      <c r="C2929" t="s">
        <v>25</v>
      </c>
    </row>
    <row r="2930" spans="1:3" x14ac:dyDescent="0.2">
      <c r="A2930" t="s">
        <v>114</v>
      </c>
      <c r="B2930" t="s">
        <v>42</v>
      </c>
      <c r="C2930" t="s">
        <v>26</v>
      </c>
    </row>
    <row r="2931" spans="1:3" x14ac:dyDescent="0.2">
      <c r="A2931" t="s">
        <v>114</v>
      </c>
      <c r="B2931" t="s">
        <v>93</v>
      </c>
      <c r="C2931" t="s">
        <v>111</v>
      </c>
    </row>
    <row r="2932" spans="1:3" x14ac:dyDescent="0.2">
      <c r="A2932" t="s">
        <v>114</v>
      </c>
      <c r="B2932" t="s">
        <v>13</v>
      </c>
      <c r="C2932" t="s">
        <v>47</v>
      </c>
    </row>
    <row r="2933" spans="1:3" x14ac:dyDescent="0.2">
      <c r="A2933" t="s">
        <v>114</v>
      </c>
      <c r="B2933" t="s">
        <v>49</v>
      </c>
      <c r="C2933" t="s">
        <v>81</v>
      </c>
    </row>
    <row r="2934" spans="1:3" x14ac:dyDescent="0.2">
      <c r="A2934" t="s">
        <v>114</v>
      </c>
      <c r="B2934" t="s">
        <v>50</v>
      </c>
      <c r="C2934" t="s">
        <v>81</v>
      </c>
    </row>
    <row r="2935" spans="1:3" x14ac:dyDescent="0.2">
      <c r="A2935" t="s">
        <v>114</v>
      </c>
      <c r="B2935" t="s">
        <v>56</v>
      </c>
      <c r="C2935" t="s">
        <v>71</v>
      </c>
    </row>
    <row r="2936" spans="1:3" x14ac:dyDescent="0.2">
      <c r="A2936" t="s">
        <v>114</v>
      </c>
      <c r="B2936" t="s">
        <v>57</v>
      </c>
      <c r="C2936" t="s">
        <v>42</v>
      </c>
    </row>
    <row r="2937" spans="1:3" x14ac:dyDescent="0.2">
      <c r="A2937" t="s">
        <v>114</v>
      </c>
      <c r="B2937" t="s">
        <v>91</v>
      </c>
      <c r="C2937" t="s">
        <v>101</v>
      </c>
    </row>
    <row r="2938" spans="1:3" x14ac:dyDescent="0.2">
      <c r="A2938" t="s">
        <v>114</v>
      </c>
      <c r="B2938" t="s">
        <v>92</v>
      </c>
      <c r="C2938" t="s">
        <v>43</v>
      </c>
    </row>
    <row r="2939" spans="1:3" x14ac:dyDescent="0.2">
      <c r="A2939" t="s">
        <v>114</v>
      </c>
      <c r="B2939" t="s">
        <v>136</v>
      </c>
      <c r="C2939" t="s">
        <v>135</v>
      </c>
    </row>
    <row r="2940" spans="1:3" x14ac:dyDescent="0.2">
      <c r="A2940" t="s">
        <v>114</v>
      </c>
      <c r="B2940" t="s">
        <v>16</v>
      </c>
      <c r="C2940" t="s">
        <v>48</v>
      </c>
    </row>
    <row r="2941" spans="1:3" x14ac:dyDescent="0.2">
      <c r="A2941" t="s">
        <v>114</v>
      </c>
      <c r="B2941" t="s">
        <v>89</v>
      </c>
      <c r="C2941" t="s">
        <v>39</v>
      </c>
    </row>
    <row r="2942" spans="1:3" x14ac:dyDescent="0.2">
      <c r="A2942" t="s">
        <v>114</v>
      </c>
      <c r="B2942" t="s">
        <v>33</v>
      </c>
      <c r="C2942" t="s">
        <v>48</v>
      </c>
    </row>
    <row r="2943" spans="1:3" x14ac:dyDescent="0.2">
      <c r="A2943" t="s">
        <v>114</v>
      </c>
      <c r="B2943" t="s">
        <v>34</v>
      </c>
      <c r="C2943" t="s">
        <v>111</v>
      </c>
    </row>
    <row r="2944" spans="1:3" x14ac:dyDescent="0.2">
      <c r="A2944" t="s">
        <v>114</v>
      </c>
      <c r="B2944" t="s">
        <v>95</v>
      </c>
      <c r="C2944" t="s">
        <v>101</v>
      </c>
    </row>
    <row r="2945" spans="1:3" x14ac:dyDescent="0.2">
      <c r="A2945" t="s">
        <v>114</v>
      </c>
      <c r="B2945" t="s">
        <v>110</v>
      </c>
      <c r="C2945" t="s">
        <v>47</v>
      </c>
    </row>
    <row r="2946" spans="1:3" x14ac:dyDescent="0.2">
      <c r="A2946" t="s">
        <v>114</v>
      </c>
      <c r="B2946" t="s">
        <v>62</v>
      </c>
      <c r="C2946" t="s">
        <v>14</v>
      </c>
    </row>
    <row r="2947" spans="1:3" x14ac:dyDescent="0.2">
      <c r="A2947" t="s">
        <v>114</v>
      </c>
      <c r="B2947" t="s">
        <v>63</v>
      </c>
      <c r="C2947" t="s">
        <v>28</v>
      </c>
    </row>
    <row r="2948" spans="1:3" x14ac:dyDescent="0.2">
      <c r="A2948" t="s">
        <v>114</v>
      </c>
      <c r="B2948" t="s">
        <v>22</v>
      </c>
      <c r="C2948" t="s">
        <v>29</v>
      </c>
    </row>
    <row r="2949" spans="1:3" x14ac:dyDescent="0.2">
      <c r="A2949" t="s">
        <v>114</v>
      </c>
      <c r="B2949" t="s">
        <v>2</v>
      </c>
      <c r="C2949" t="s">
        <v>79</v>
      </c>
    </row>
    <row r="2950" spans="1:3" x14ac:dyDescent="0.2">
      <c r="A2950" t="s">
        <v>114</v>
      </c>
      <c r="B2950" t="s">
        <v>32</v>
      </c>
      <c r="C2950" t="s">
        <v>39</v>
      </c>
    </row>
    <row r="2951" spans="1:3" x14ac:dyDescent="0.2">
      <c r="A2951" t="s">
        <v>114</v>
      </c>
      <c r="B2951" t="s">
        <v>18</v>
      </c>
      <c r="C2951" t="s">
        <v>81</v>
      </c>
    </row>
    <row r="2952" spans="1:3" x14ac:dyDescent="0.2">
      <c r="A2952" t="s">
        <v>114</v>
      </c>
      <c r="B2952" t="s">
        <v>76</v>
      </c>
      <c r="C2952" t="s">
        <v>114</v>
      </c>
    </row>
    <row r="2953" spans="1:3" x14ac:dyDescent="0.2">
      <c r="A2953" t="s">
        <v>114</v>
      </c>
      <c r="B2953" t="s">
        <v>77</v>
      </c>
      <c r="C2953" t="s">
        <v>114</v>
      </c>
    </row>
    <row r="2954" spans="1:3" x14ac:dyDescent="0.2">
      <c r="A2954" t="s">
        <v>114</v>
      </c>
      <c r="B2954" t="s">
        <v>79</v>
      </c>
      <c r="C2954" t="s">
        <v>51</v>
      </c>
    </row>
    <row r="2955" spans="1:3" x14ac:dyDescent="0.2">
      <c r="A2955" t="s">
        <v>114</v>
      </c>
      <c r="B2955" t="s">
        <v>48</v>
      </c>
      <c r="C2955" t="s">
        <v>18</v>
      </c>
    </row>
    <row r="2956" spans="1:3" x14ac:dyDescent="0.2">
      <c r="A2956" t="s">
        <v>114</v>
      </c>
      <c r="B2956" t="s">
        <v>111</v>
      </c>
      <c r="C2956" t="s">
        <v>18</v>
      </c>
    </row>
    <row r="2957" spans="1:3" x14ac:dyDescent="0.2">
      <c r="A2957" t="s">
        <v>114</v>
      </c>
      <c r="B2957" t="s">
        <v>112</v>
      </c>
      <c r="C2957" t="s">
        <v>31</v>
      </c>
    </row>
    <row r="2958" spans="1:3" x14ac:dyDescent="0.2">
      <c r="A2958" t="s">
        <v>114</v>
      </c>
      <c r="B2958" t="s">
        <v>51</v>
      </c>
      <c r="C2958" t="s">
        <v>49</v>
      </c>
    </row>
    <row r="2959" spans="1:3" x14ac:dyDescent="0.2">
      <c r="A2959" t="s">
        <v>114</v>
      </c>
      <c r="B2959" t="s">
        <v>8</v>
      </c>
      <c r="C2959" t="s">
        <v>81</v>
      </c>
    </row>
    <row r="2960" spans="1:3" x14ac:dyDescent="0.2">
      <c r="A2960" t="s">
        <v>114</v>
      </c>
      <c r="B2960" t="s">
        <v>35</v>
      </c>
      <c r="C2960" t="s">
        <v>105</v>
      </c>
    </row>
    <row r="2961" spans="1:3" x14ac:dyDescent="0.2">
      <c r="A2961" t="s">
        <v>114</v>
      </c>
      <c r="B2961" t="s">
        <v>52</v>
      </c>
      <c r="C2961" t="s">
        <v>29</v>
      </c>
    </row>
    <row r="2962" spans="1:3" x14ac:dyDescent="0.2">
      <c r="A2962" t="s">
        <v>114</v>
      </c>
      <c r="B2962" t="s">
        <v>122</v>
      </c>
      <c r="C2962" t="s">
        <v>26</v>
      </c>
    </row>
    <row r="2963" spans="1:3" x14ac:dyDescent="0.2">
      <c r="A2963" t="s">
        <v>114</v>
      </c>
      <c r="B2963" t="s">
        <v>123</v>
      </c>
      <c r="C2963" t="s">
        <v>43</v>
      </c>
    </row>
    <row r="2964" spans="1:3" x14ac:dyDescent="0.2">
      <c r="A2964" t="s">
        <v>114</v>
      </c>
      <c r="B2964" t="s">
        <v>21</v>
      </c>
      <c r="C2964" t="s">
        <v>79</v>
      </c>
    </row>
    <row r="2965" spans="1:3" x14ac:dyDescent="0.2">
      <c r="A2965" t="s">
        <v>114</v>
      </c>
      <c r="B2965" t="s">
        <v>128</v>
      </c>
      <c r="C2965" t="s">
        <v>93</v>
      </c>
    </row>
    <row r="2966" spans="1:3" x14ac:dyDescent="0.2">
      <c r="A2966" t="s">
        <v>114</v>
      </c>
      <c r="B2966" t="s">
        <v>43</v>
      </c>
      <c r="C2966" t="s">
        <v>79</v>
      </c>
    </row>
    <row r="2967" spans="1:3" x14ac:dyDescent="0.2">
      <c r="A2967" t="s">
        <v>114</v>
      </c>
      <c r="B2967" t="s">
        <v>102</v>
      </c>
      <c r="C2967" t="s">
        <v>127</v>
      </c>
    </row>
    <row r="2968" spans="1:3" x14ac:dyDescent="0.2">
      <c r="A2968" t="s">
        <v>114</v>
      </c>
      <c r="B2968" t="s">
        <v>103</v>
      </c>
      <c r="C2968" t="s">
        <v>128</v>
      </c>
    </row>
    <row r="2969" spans="1:3" x14ac:dyDescent="0.2">
      <c r="A2969" t="s">
        <v>114</v>
      </c>
      <c r="B2969" t="s">
        <v>106</v>
      </c>
      <c r="C2969" t="s">
        <v>39</v>
      </c>
    </row>
    <row r="2970" spans="1:3" x14ac:dyDescent="0.2">
      <c r="A2970" t="s">
        <v>114</v>
      </c>
      <c r="B2970" t="s">
        <v>105</v>
      </c>
      <c r="C2970" t="s">
        <v>16</v>
      </c>
    </row>
    <row r="2971" spans="1:3" x14ac:dyDescent="0.2">
      <c r="A2971" t="s">
        <v>114</v>
      </c>
      <c r="B2971" t="s">
        <v>74</v>
      </c>
      <c r="C2971" t="s">
        <v>40</v>
      </c>
    </row>
    <row r="2972" spans="1:3" x14ac:dyDescent="0.2">
      <c r="A2972" t="s">
        <v>114</v>
      </c>
      <c r="B2972" t="s">
        <v>26</v>
      </c>
      <c r="C2972" t="s">
        <v>135</v>
      </c>
    </row>
    <row r="2973" spans="1:3" x14ac:dyDescent="0.2">
      <c r="A2973" t="s">
        <v>114</v>
      </c>
      <c r="B2973" t="s">
        <v>81</v>
      </c>
      <c r="C2973" t="s">
        <v>76</v>
      </c>
    </row>
    <row r="2974" spans="1:3" x14ac:dyDescent="0.2">
      <c r="A2974" t="s">
        <v>114</v>
      </c>
      <c r="B2974" t="s">
        <v>29</v>
      </c>
      <c r="C2974" t="s">
        <v>40</v>
      </c>
    </row>
    <row r="2975" spans="1:3" x14ac:dyDescent="0.2">
      <c r="A2975" t="s">
        <v>114</v>
      </c>
      <c r="B2975" t="s">
        <v>30</v>
      </c>
      <c r="C2975" t="s">
        <v>40</v>
      </c>
    </row>
    <row r="2976" spans="1:3" x14ac:dyDescent="0.2">
      <c r="A2976" t="s">
        <v>114</v>
      </c>
      <c r="B2976" t="s">
        <v>118</v>
      </c>
      <c r="C2976" t="s">
        <v>28</v>
      </c>
    </row>
    <row r="2977" spans="1:3" x14ac:dyDescent="0.2">
      <c r="A2977" t="s">
        <v>114</v>
      </c>
      <c r="B2977" t="s">
        <v>119</v>
      </c>
      <c r="C2977" t="s">
        <v>28</v>
      </c>
    </row>
    <row r="2978" spans="1:3" x14ac:dyDescent="0.2">
      <c r="A2978" t="s">
        <v>114</v>
      </c>
      <c r="B2978" t="s">
        <v>86</v>
      </c>
      <c r="C2978" t="s">
        <v>114</v>
      </c>
    </row>
    <row r="2979" spans="1:3" x14ac:dyDescent="0.2">
      <c r="A2979" t="s">
        <v>114</v>
      </c>
      <c r="B2979" t="s">
        <v>28</v>
      </c>
      <c r="C2979" t="s">
        <v>132</v>
      </c>
    </row>
    <row r="2980" spans="1:3" x14ac:dyDescent="0.2">
      <c r="A2980" t="s">
        <v>114</v>
      </c>
      <c r="B2980" t="s">
        <v>127</v>
      </c>
      <c r="C2980" t="s">
        <v>80</v>
      </c>
    </row>
    <row r="2981" spans="1:3" x14ac:dyDescent="0.2">
      <c r="A2981" t="s">
        <v>114</v>
      </c>
      <c r="B2981" t="s">
        <v>80</v>
      </c>
      <c r="C2981" t="s">
        <v>48</v>
      </c>
    </row>
    <row r="2982" spans="1:3" x14ac:dyDescent="0.2">
      <c r="A2982" t="s">
        <v>114</v>
      </c>
      <c r="B2982" t="s">
        <v>41</v>
      </c>
      <c r="C2982" t="s">
        <v>71</v>
      </c>
    </row>
    <row r="2983" spans="1:3" x14ac:dyDescent="0.2">
      <c r="A2983" t="s">
        <v>114</v>
      </c>
      <c r="B2983" t="s">
        <v>130</v>
      </c>
      <c r="C2983" t="s">
        <v>32</v>
      </c>
    </row>
    <row r="2984" spans="1:3" x14ac:dyDescent="0.2">
      <c r="A2984" t="s">
        <v>114</v>
      </c>
      <c r="B2984" t="s">
        <v>131</v>
      </c>
      <c r="C2984" t="s">
        <v>106</v>
      </c>
    </row>
    <row r="2985" spans="1:3" x14ac:dyDescent="0.2">
      <c r="A2985" t="s">
        <v>114</v>
      </c>
      <c r="B2985" t="s">
        <v>11</v>
      </c>
      <c r="C2985" t="s">
        <v>89</v>
      </c>
    </row>
    <row r="2986" spans="1:3" x14ac:dyDescent="0.2">
      <c r="A2986" t="s">
        <v>114</v>
      </c>
      <c r="B2986" t="s">
        <v>6</v>
      </c>
      <c r="C2986" t="s">
        <v>128</v>
      </c>
    </row>
    <row r="2987" spans="1:3" x14ac:dyDescent="0.2">
      <c r="A2987" t="s">
        <v>114</v>
      </c>
      <c r="B2987" t="s">
        <v>3</v>
      </c>
      <c r="C2987" t="s">
        <v>127</v>
      </c>
    </row>
    <row r="2988" spans="1:3" x14ac:dyDescent="0.2">
      <c r="A2988" t="s">
        <v>114</v>
      </c>
      <c r="B2988" t="s">
        <v>69</v>
      </c>
      <c r="C2988" t="s">
        <v>33</v>
      </c>
    </row>
    <row r="2989" spans="1:3" x14ac:dyDescent="0.2">
      <c r="A2989" t="s">
        <v>114</v>
      </c>
      <c r="B2989" t="s">
        <v>135</v>
      </c>
      <c r="C2989" t="s">
        <v>86</v>
      </c>
    </row>
    <row r="2990" spans="1:3" x14ac:dyDescent="0.2">
      <c r="A2990" t="s">
        <v>114</v>
      </c>
      <c r="B2990" t="s">
        <v>132</v>
      </c>
      <c r="C2990" t="s">
        <v>31</v>
      </c>
    </row>
    <row r="2991" spans="1:3" x14ac:dyDescent="0.2">
      <c r="A2991" t="s">
        <v>114</v>
      </c>
      <c r="B2991" t="s">
        <v>129</v>
      </c>
      <c r="C2991" t="s">
        <v>49</v>
      </c>
    </row>
    <row r="2992" spans="1:3" x14ac:dyDescent="0.2">
      <c r="A2992" t="s">
        <v>114</v>
      </c>
      <c r="B2992" t="s">
        <v>116</v>
      </c>
      <c r="C2992" t="s">
        <v>2</v>
      </c>
    </row>
    <row r="2993" spans="1:3" x14ac:dyDescent="0.2">
      <c r="A2993" t="s">
        <v>114</v>
      </c>
      <c r="B2993" t="s">
        <v>36</v>
      </c>
      <c r="C2993" t="s">
        <v>74</v>
      </c>
    </row>
    <row r="2994" spans="1:3" x14ac:dyDescent="0.2">
      <c r="A2994" t="s">
        <v>114</v>
      </c>
      <c r="B2994" t="s">
        <v>37</v>
      </c>
      <c r="C2994" t="s">
        <v>74</v>
      </c>
    </row>
    <row r="2995" spans="1:3" x14ac:dyDescent="0.2">
      <c r="A2995" t="s">
        <v>114</v>
      </c>
      <c r="B2995" t="s">
        <v>70</v>
      </c>
      <c r="C2995" t="s">
        <v>136</v>
      </c>
    </row>
    <row r="2996" spans="1:3" x14ac:dyDescent="0.2">
      <c r="A2996" t="s">
        <v>114</v>
      </c>
      <c r="B2996" t="s">
        <v>71</v>
      </c>
      <c r="C2996" t="s">
        <v>26</v>
      </c>
    </row>
    <row r="2997" spans="1:3" x14ac:dyDescent="0.2">
      <c r="A2997" t="s">
        <v>114</v>
      </c>
      <c r="B2997" t="s">
        <v>5</v>
      </c>
      <c r="C2997" t="s">
        <v>29</v>
      </c>
    </row>
    <row r="2998" spans="1:3" x14ac:dyDescent="0.2">
      <c r="A2998" t="s">
        <v>114</v>
      </c>
      <c r="B2998" t="s">
        <v>24</v>
      </c>
      <c r="C2998" t="s">
        <v>11</v>
      </c>
    </row>
    <row r="2999" spans="1:3" x14ac:dyDescent="0.2">
      <c r="A2999" t="s">
        <v>114</v>
      </c>
      <c r="B2999" t="s">
        <v>10</v>
      </c>
      <c r="C2999" t="s">
        <v>33</v>
      </c>
    </row>
    <row r="3000" spans="1:3" x14ac:dyDescent="0.2">
      <c r="A3000" t="s">
        <v>114</v>
      </c>
      <c r="B3000" t="s">
        <v>12</v>
      </c>
      <c r="C3000" t="s">
        <v>32</v>
      </c>
    </row>
    <row r="3001" spans="1:3" x14ac:dyDescent="0.2">
      <c r="A3001" t="s">
        <v>114</v>
      </c>
      <c r="B3001" t="s">
        <v>107</v>
      </c>
      <c r="C3001" t="s">
        <v>10</v>
      </c>
    </row>
    <row r="3002" spans="1:3" x14ac:dyDescent="0.2">
      <c r="A3002" t="s">
        <v>114</v>
      </c>
      <c r="B3002" t="s">
        <v>108</v>
      </c>
      <c r="C3002" t="s">
        <v>69</v>
      </c>
    </row>
    <row r="3003" spans="1:3" x14ac:dyDescent="0.2">
      <c r="A3003" t="s">
        <v>114</v>
      </c>
      <c r="B3003" t="s">
        <v>14</v>
      </c>
      <c r="C3003" t="s">
        <v>132</v>
      </c>
    </row>
    <row r="3004" spans="1:3" x14ac:dyDescent="0.2">
      <c r="A3004" t="s">
        <v>114</v>
      </c>
      <c r="B3004" t="s">
        <v>15</v>
      </c>
      <c r="C3004" t="s">
        <v>40</v>
      </c>
    </row>
    <row r="3005" spans="1:3" x14ac:dyDescent="0.2">
      <c r="A3005" t="s">
        <v>114</v>
      </c>
      <c r="B3005" t="s">
        <v>101</v>
      </c>
      <c r="C3005" t="s">
        <v>79</v>
      </c>
    </row>
    <row r="3006" spans="1:3" x14ac:dyDescent="0.2">
      <c r="A3006" t="s">
        <v>114</v>
      </c>
      <c r="B3006" t="s">
        <v>109</v>
      </c>
      <c r="C3006" t="s">
        <v>105</v>
      </c>
    </row>
    <row r="3007" spans="1:3" x14ac:dyDescent="0.2">
      <c r="A3007" t="s">
        <v>114</v>
      </c>
      <c r="B3007" t="s">
        <v>61</v>
      </c>
      <c r="C3007" t="s">
        <v>128</v>
      </c>
    </row>
    <row r="3008" spans="1:3" x14ac:dyDescent="0.2">
      <c r="A3008" t="s">
        <v>114</v>
      </c>
      <c r="B3008" t="s">
        <v>73</v>
      </c>
      <c r="C3008" t="s">
        <v>21</v>
      </c>
    </row>
    <row r="3009" spans="1:3" x14ac:dyDescent="0.2">
      <c r="A3009" t="s">
        <v>114</v>
      </c>
      <c r="B3009" t="s">
        <v>60</v>
      </c>
      <c r="C3009" t="s">
        <v>2</v>
      </c>
    </row>
    <row r="3010" spans="1:3" x14ac:dyDescent="0.2">
      <c r="A3010" t="s">
        <v>114</v>
      </c>
      <c r="B3010" t="s">
        <v>84</v>
      </c>
      <c r="C3010" t="s">
        <v>10</v>
      </c>
    </row>
    <row r="3011" spans="1:3" x14ac:dyDescent="0.2">
      <c r="A3011" t="s">
        <v>114</v>
      </c>
      <c r="B3011" t="s">
        <v>85</v>
      </c>
      <c r="C3011" t="s">
        <v>10</v>
      </c>
    </row>
    <row r="3012" spans="1:3" x14ac:dyDescent="0.2">
      <c r="A3012" t="s">
        <v>114</v>
      </c>
      <c r="B3012" t="s">
        <v>137</v>
      </c>
      <c r="C3012" t="s">
        <v>2</v>
      </c>
    </row>
    <row r="3013" spans="1:3" x14ac:dyDescent="0.2">
      <c r="A3013" t="s">
        <v>114</v>
      </c>
      <c r="B3013" t="s">
        <v>138</v>
      </c>
      <c r="C3013" t="s">
        <v>21</v>
      </c>
    </row>
    <row r="3014" spans="1:3" x14ac:dyDescent="0.2">
      <c r="A3014" t="s">
        <v>114</v>
      </c>
      <c r="B3014" t="s">
        <v>134</v>
      </c>
      <c r="C3014" t="s">
        <v>105</v>
      </c>
    </row>
    <row r="3015" spans="1:3" x14ac:dyDescent="0.2">
      <c r="A3015" t="s">
        <v>114</v>
      </c>
      <c r="B3015" t="s">
        <v>40</v>
      </c>
      <c r="C3015" t="s">
        <v>31</v>
      </c>
    </row>
    <row r="3016" spans="1:3" x14ac:dyDescent="0.2">
      <c r="A3016" t="s">
        <v>114</v>
      </c>
      <c r="B3016" t="s">
        <v>39</v>
      </c>
      <c r="C3016" t="s">
        <v>8</v>
      </c>
    </row>
    <row r="3017" spans="1:3" x14ac:dyDescent="0.2">
      <c r="A3017" t="s">
        <v>114</v>
      </c>
      <c r="B3017" t="s">
        <v>104</v>
      </c>
      <c r="C3017" t="s">
        <v>105</v>
      </c>
    </row>
    <row r="3018" spans="1:3" x14ac:dyDescent="0.2">
      <c r="A3018" t="s">
        <v>114</v>
      </c>
      <c r="B3018" t="s">
        <v>9</v>
      </c>
      <c r="C3018" t="s">
        <v>1</v>
      </c>
    </row>
    <row r="3019" spans="1:3" x14ac:dyDescent="0.2">
      <c r="A3019" t="s">
        <v>114</v>
      </c>
      <c r="B3019" t="s">
        <v>58</v>
      </c>
      <c r="C3019" t="s">
        <v>130</v>
      </c>
    </row>
    <row r="3020" spans="1:3" x14ac:dyDescent="0.2">
      <c r="A3020" t="s">
        <v>114</v>
      </c>
      <c r="B3020" t="s">
        <v>4</v>
      </c>
      <c r="C3020" t="s">
        <v>11</v>
      </c>
    </row>
    <row r="3021" spans="1:3" x14ac:dyDescent="0.2">
      <c r="A3021" t="s">
        <v>114</v>
      </c>
      <c r="B3021" t="s">
        <v>90</v>
      </c>
      <c r="C3021" t="s">
        <v>69</v>
      </c>
    </row>
    <row r="3022" spans="1:3" x14ac:dyDescent="0.2">
      <c r="A3022" t="s">
        <v>114</v>
      </c>
      <c r="B3022" t="s">
        <v>1</v>
      </c>
      <c r="C3022" t="s">
        <v>28</v>
      </c>
    </row>
    <row r="3023" spans="1:3" x14ac:dyDescent="0.2">
      <c r="A3023" t="s">
        <v>114</v>
      </c>
      <c r="B3023" t="s">
        <v>67</v>
      </c>
      <c r="C3023" t="s">
        <v>10</v>
      </c>
    </row>
    <row r="3024" spans="1:3" x14ac:dyDescent="0.2">
      <c r="A3024" t="s">
        <v>114</v>
      </c>
      <c r="B3024" t="s">
        <v>68</v>
      </c>
      <c r="C3024" t="s">
        <v>10</v>
      </c>
    </row>
    <row r="3025" spans="1:3" x14ac:dyDescent="0.2">
      <c r="A3025" t="s">
        <v>114</v>
      </c>
      <c r="B3025" t="s">
        <v>120</v>
      </c>
      <c r="C3025" t="s">
        <v>62</v>
      </c>
    </row>
    <row r="3026" spans="1:3" x14ac:dyDescent="0.2">
      <c r="A3026" t="s">
        <v>114</v>
      </c>
      <c r="B3026" t="s">
        <v>121</v>
      </c>
      <c r="C3026" t="s">
        <v>1</v>
      </c>
    </row>
    <row r="3027" spans="1:3" x14ac:dyDescent="0.2">
      <c r="A3027" t="s">
        <v>114</v>
      </c>
      <c r="B3027" t="s">
        <v>53</v>
      </c>
      <c r="C3027" t="s">
        <v>130</v>
      </c>
    </row>
    <row r="3028" spans="1:3" x14ac:dyDescent="0.2">
      <c r="A3028" t="s">
        <v>114</v>
      </c>
      <c r="B3028" t="s">
        <v>82</v>
      </c>
      <c r="C3028" t="s">
        <v>128</v>
      </c>
    </row>
    <row r="3029" spans="1:3" x14ac:dyDescent="0.2">
      <c r="A3029" t="s">
        <v>114</v>
      </c>
      <c r="B3029" t="s">
        <v>83</v>
      </c>
      <c r="C3029" t="s">
        <v>128</v>
      </c>
    </row>
    <row r="3030" spans="1:3" x14ac:dyDescent="0.2">
      <c r="A3030" t="s">
        <v>114</v>
      </c>
      <c r="B3030" t="s">
        <v>38</v>
      </c>
      <c r="C3030" t="s">
        <v>127</v>
      </c>
    </row>
    <row r="3031" spans="1:3" x14ac:dyDescent="0.2">
      <c r="A3031" t="s">
        <v>114</v>
      </c>
      <c r="B3031" t="s">
        <v>97</v>
      </c>
      <c r="C3031" t="s">
        <v>11</v>
      </c>
    </row>
    <row r="3032" spans="1:3" x14ac:dyDescent="0.2">
      <c r="A3032" t="s">
        <v>114</v>
      </c>
      <c r="B3032" t="s">
        <v>115</v>
      </c>
      <c r="C3032" t="s">
        <v>62</v>
      </c>
    </row>
    <row r="3033" spans="1:3" x14ac:dyDescent="0.2">
      <c r="A3033" t="s">
        <v>114</v>
      </c>
      <c r="B3033" t="s">
        <v>98</v>
      </c>
      <c r="C3033" t="s">
        <v>62</v>
      </c>
    </row>
    <row r="3034" spans="1:3" x14ac:dyDescent="0.2">
      <c r="A3034" t="s">
        <v>114</v>
      </c>
      <c r="B3034" t="s">
        <v>94</v>
      </c>
      <c r="C3034" t="s">
        <v>62</v>
      </c>
    </row>
    <row r="3035" spans="1:3" x14ac:dyDescent="0.2">
      <c r="A3035" t="s">
        <v>114</v>
      </c>
      <c r="B3035" t="s">
        <v>7</v>
      </c>
      <c r="C3035" t="s">
        <v>11</v>
      </c>
    </row>
    <row r="3036" spans="1:3" x14ac:dyDescent="0.2">
      <c r="A3036" t="s">
        <v>114</v>
      </c>
      <c r="B3036" t="s">
        <v>45</v>
      </c>
      <c r="C3036" t="s">
        <v>62</v>
      </c>
    </row>
    <row r="3037" spans="1:3" x14ac:dyDescent="0.2">
      <c r="A3037" t="s">
        <v>114</v>
      </c>
      <c r="B3037" t="s">
        <v>64</v>
      </c>
      <c r="C3037" t="s">
        <v>62</v>
      </c>
    </row>
    <row r="3038" spans="1:3" x14ac:dyDescent="0.2">
      <c r="A3038" t="s">
        <v>96</v>
      </c>
      <c r="B3038" t="s">
        <v>75</v>
      </c>
      <c r="C3038" t="s">
        <v>13</v>
      </c>
    </row>
    <row r="3039" spans="1:3" x14ac:dyDescent="0.2">
      <c r="A3039" t="s">
        <v>96</v>
      </c>
      <c r="B3039" t="s">
        <v>17</v>
      </c>
      <c r="C3039" t="s">
        <v>13</v>
      </c>
    </row>
    <row r="3040" spans="1:3" x14ac:dyDescent="0.2">
      <c r="A3040" t="s">
        <v>96</v>
      </c>
      <c r="B3040" t="s">
        <v>20</v>
      </c>
      <c r="C3040" t="s">
        <v>126</v>
      </c>
    </row>
    <row r="3041" spans="1:3" x14ac:dyDescent="0.2">
      <c r="A3041" t="s">
        <v>96</v>
      </c>
      <c r="B3041" t="s">
        <v>78</v>
      </c>
      <c r="C3041" t="s">
        <v>122</v>
      </c>
    </row>
    <row r="3042" spans="1:3" x14ac:dyDescent="0.2">
      <c r="A3042" t="s">
        <v>96</v>
      </c>
      <c r="B3042" t="s">
        <v>44</v>
      </c>
      <c r="C3042" t="s">
        <v>72</v>
      </c>
    </row>
    <row r="3043" spans="1:3" x14ac:dyDescent="0.2">
      <c r="A3043" t="s">
        <v>96</v>
      </c>
      <c r="B3043" t="s">
        <v>46</v>
      </c>
      <c r="C3043" t="s">
        <v>70</v>
      </c>
    </row>
    <row r="3044" spans="1:3" x14ac:dyDescent="0.2">
      <c r="A3044" t="s">
        <v>96</v>
      </c>
      <c r="B3044" t="s">
        <v>117</v>
      </c>
      <c r="C3044" t="s">
        <v>72</v>
      </c>
    </row>
    <row r="3045" spans="1:3" x14ac:dyDescent="0.2">
      <c r="A3045" t="s">
        <v>96</v>
      </c>
      <c r="B3045" t="s">
        <v>124</v>
      </c>
      <c r="C3045" t="s">
        <v>26</v>
      </c>
    </row>
    <row r="3046" spans="1:3" x14ac:dyDescent="0.2">
      <c r="A3046" t="s">
        <v>96</v>
      </c>
      <c r="B3046" t="s">
        <v>113</v>
      </c>
      <c r="C3046" t="s">
        <v>135</v>
      </c>
    </row>
    <row r="3047" spans="1:3" x14ac:dyDescent="0.2">
      <c r="A3047" t="s">
        <v>96</v>
      </c>
      <c r="B3047" t="s">
        <v>99</v>
      </c>
      <c r="C3047" t="s">
        <v>70</v>
      </c>
    </row>
    <row r="3048" spans="1:3" x14ac:dyDescent="0.2">
      <c r="A3048" t="s">
        <v>96</v>
      </c>
      <c r="B3048" t="s">
        <v>100</v>
      </c>
      <c r="C3048" t="s">
        <v>28</v>
      </c>
    </row>
    <row r="3049" spans="1:3" x14ac:dyDescent="0.2">
      <c r="A3049" t="s">
        <v>96</v>
      </c>
      <c r="B3049" t="s">
        <v>65</v>
      </c>
      <c r="C3049" t="s">
        <v>71</v>
      </c>
    </row>
    <row r="3050" spans="1:3" x14ac:dyDescent="0.2">
      <c r="A3050" t="s">
        <v>96</v>
      </c>
      <c r="B3050" t="s">
        <v>66</v>
      </c>
      <c r="C3050" t="s">
        <v>71</v>
      </c>
    </row>
    <row r="3051" spans="1:3" x14ac:dyDescent="0.2">
      <c r="A3051" t="s">
        <v>96</v>
      </c>
      <c r="B3051" t="s">
        <v>54</v>
      </c>
      <c r="C3051" t="s">
        <v>26</v>
      </c>
    </row>
    <row r="3052" spans="1:3" x14ac:dyDescent="0.2">
      <c r="A3052" t="s">
        <v>96</v>
      </c>
      <c r="B3052" t="s">
        <v>55</v>
      </c>
      <c r="C3052" t="s">
        <v>26</v>
      </c>
    </row>
    <row r="3053" spans="1:3" x14ac:dyDescent="0.2">
      <c r="A3053" t="s">
        <v>96</v>
      </c>
      <c r="B3053" t="s">
        <v>133</v>
      </c>
      <c r="C3053" t="s">
        <v>13</v>
      </c>
    </row>
    <row r="3054" spans="1:3" x14ac:dyDescent="0.2">
      <c r="A3054" t="s">
        <v>96</v>
      </c>
      <c r="B3054" t="s">
        <v>59</v>
      </c>
      <c r="C3054" t="s">
        <v>72</v>
      </c>
    </row>
    <row r="3055" spans="1:3" x14ac:dyDescent="0.2">
      <c r="A3055" t="s">
        <v>96</v>
      </c>
      <c r="B3055" t="s">
        <v>125</v>
      </c>
      <c r="C3055" t="s">
        <v>126</v>
      </c>
    </row>
    <row r="3056" spans="1:3" x14ac:dyDescent="0.2">
      <c r="A3056" t="s">
        <v>96</v>
      </c>
      <c r="B3056" t="s">
        <v>27</v>
      </c>
      <c r="C3056" t="s">
        <v>42</v>
      </c>
    </row>
    <row r="3057" spans="1:3" x14ac:dyDescent="0.2">
      <c r="A3057" t="s">
        <v>96</v>
      </c>
      <c r="B3057" t="s">
        <v>23</v>
      </c>
      <c r="C3057" t="s">
        <v>13</v>
      </c>
    </row>
    <row r="3058" spans="1:3" x14ac:dyDescent="0.2">
      <c r="A3058" t="s">
        <v>96</v>
      </c>
      <c r="B3058" t="s">
        <v>25</v>
      </c>
      <c r="C3058" t="s">
        <v>26</v>
      </c>
    </row>
    <row r="3059" spans="1:3" x14ac:dyDescent="0.2">
      <c r="A3059" t="s">
        <v>96</v>
      </c>
      <c r="B3059" t="s">
        <v>114</v>
      </c>
      <c r="C3059" t="s">
        <v>113</v>
      </c>
    </row>
    <row r="3060" spans="1:3" x14ac:dyDescent="0.2">
      <c r="A3060" t="s">
        <v>96</v>
      </c>
      <c r="B3060" t="s">
        <v>96</v>
      </c>
      <c r="C3060" t="s">
        <v>96</v>
      </c>
    </row>
    <row r="3061" spans="1:3" x14ac:dyDescent="0.2">
      <c r="A3061" t="s">
        <v>96</v>
      </c>
      <c r="B3061" t="s">
        <v>47</v>
      </c>
      <c r="C3061" t="s">
        <v>26</v>
      </c>
    </row>
    <row r="3062" spans="1:3" x14ac:dyDescent="0.2">
      <c r="A3062" t="s">
        <v>96</v>
      </c>
      <c r="B3062" t="s">
        <v>72</v>
      </c>
      <c r="C3062" t="s">
        <v>25</v>
      </c>
    </row>
    <row r="3063" spans="1:3" x14ac:dyDescent="0.2">
      <c r="A3063" t="s">
        <v>96</v>
      </c>
      <c r="B3063" t="s">
        <v>87</v>
      </c>
      <c r="C3063" t="s">
        <v>46</v>
      </c>
    </row>
    <row r="3064" spans="1:3" x14ac:dyDescent="0.2">
      <c r="A3064" t="s">
        <v>96</v>
      </c>
      <c r="B3064" t="s">
        <v>88</v>
      </c>
      <c r="C3064" t="s">
        <v>110</v>
      </c>
    </row>
    <row r="3065" spans="1:3" x14ac:dyDescent="0.2">
      <c r="A3065" t="s">
        <v>96</v>
      </c>
      <c r="B3065" t="s">
        <v>19</v>
      </c>
      <c r="C3065" t="s">
        <v>48</v>
      </c>
    </row>
    <row r="3066" spans="1:3" x14ac:dyDescent="0.2">
      <c r="A3066" t="s">
        <v>96</v>
      </c>
      <c r="B3066" t="s">
        <v>31</v>
      </c>
      <c r="C3066" t="s">
        <v>76</v>
      </c>
    </row>
    <row r="3067" spans="1:3" x14ac:dyDescent="0.2">
      <c r="A3067" t="s">
        <v>96</v>
      </c>
      <c r="B3067" t="s">
        <v>126</v>
      </c>
      <c r="C3067" t="s">
        <v>70</v>
      </c>
    </row>
    <row r="3068" spans="1:3" x14ac:dyDescent="0.2">
      <c r="A3068" t="s">
        <v>96</v>
      </c>
      <c r="B3068" t="s">
        <v>42</v>
      </c>
      <c r="C3068" t="s">
        <v>25</v>
      </c>
    </row>
    <row r="3069" spans="1:3" x14ac:dyDescent="0.2">
      <c r="A3069" t="s">
        <v>96</v>
      </c>
      <c r="B3069" t="s">
        <v>93</v>
      </c>
      <c r="C3069" t="s">
        <v>51</v>
      </c>
    </row>
    <row r="3070" spans="1:3" x14ac:dyDescent="0.2">
      <c r="A3070" t="s">
        <v>96</v>
      </c>
      <c r="B3070" t="s">
        <v>13</v>
      </c>
      <c r="C3070" t="s">
        <v>124</v>
      </c>
    </row>
    <row r="3071" spans="1:3" x14ac:dyDescent="0.2">
      <c r="A3071" t="s">
        <v>96</v>
      </c>
      <c r="B3071" t="s">
        <v>49</v>
      </c>
      <c r="C3071" t="s">
        <v>114</v>
      </c>
    </row>
    <row r="3072" spans="1:3" x14ac:dyDescent="0.2">
      <c r="A3072" t="s">
        <v>96</v>
      </c>
      <c r="B3072" t="s">
        <v>50</v>
      </c>
      <c r="C3072" t="s">
        <v>114</v>
      </c>
    </row>
    <row r="3073" spans="1:3" x14ac:dyDescent="0.2">
      <c r="A3073" t="s">
        <v>96</v>
      </c>
      <c r="B3073" t="s">
        <v>56</v>
      </c>
      <c r="C3073" t="s">
        <v>122</v>
      </c>
    </row>
    <row r="3074" spans="1:3" x14ac:dyDescent="0.2">
      <c r="A3074" t="s">
        <v>96</v>
      </c>
      <c r="B3074" t="s">
        <v>57</v>
      </c>
      <c r="C3074" t="s">
        <v>122</v>
      </c>
    </row>
    <row r="3075" spans="1:3" x14ac:dyDescent="0.2">
      <c r="A3075" t="s">
        <v>96</v>
      </c>
      <c r="B3075" t="s">
        <v>91</v>
      </c>
      <c r="C3075" t="s">
        <v>21</v>
      </c>
    </row>
    <row r="3076" spans="1:3" x14ac:dyDescent="0.2">
      <c r="A3076" t="s">
        <v>96</v>
      </c>
      <c r="B3076" t="s">
        <v>92</v>
      </c>
      <c r="C3076" t="s">
        <v>2</v>
      </c>
    </row>
    <row r="3077" spans="1:3" x14ac:dyDescent="0.2">
      <c r="A3077" t="s">
        <v>96</v>
      </c>
      <c r="B3077" t="s">
        <v>136</v>
      </c>
      <c r="C3077" t="s">
        <v>136</v>
      </c>
    </row>
    <row r="3078" spans="1:3" x14ac:dyDescent="0.2">
      <c r="A3078" t="s">
        <v>96</v>
      </c>
      <c r="B3078" t="s">
        <v>16</v>
      </c>
      <c r="C3078" t="s">
        <v>31</v>
      </c>
    </row>
    <row r="3079" spans="1:3" x14ac:dyDescent="0.2">
      <c r="A3079" t="s">
        <v>96</v>
      </c>
      <c r="B3079" t="s">
        <v>89</v>
      </c>
      <c r="C3079" t="s">
        <v>48</v>
      </c>
    </row>
    <row r="3080" spans="1:3" x14ac:dyDescent="0.2">
      <c r="A3080" t="s">
        <v>96</v>
      </c>
      <c r="B3080" t="s">
        <v>33</v>
      </c>
      <c r="C3080" t="s">
        <v>129</v>
      </c>
    </row>
    <row r="3081" spans="1:3" x14ac:dyDescent="0.2">
      <c r="A3081" t="s">
        <v>96</v>
      </c>
      <c r="B3081" t="s">
        <v>34</v>
      </c>
      <c r="C3081" t="s">
        <v>51</v>
      </c>
    </row>
    <row r="3082" spans="1:3" x14ac:dyDescent="0.2">
      <c r="A3082" t="s">
        <v>96</v>
      </c>
      <c r="B3082" t="s">
        <v>95</v>
      </c>
      <c r="C3082" t="s">
        <v>21</v>
      </c>
    </row>
    <row r="3083" spans="1:3" x14ac:dyDescent="0.2">
      <c r="A3083" t="s">
        <v>96</v>
      </c>
      <c r="B3083" t="s">
        <v>110</v>
      </c>
      <c r="C3083" t="s">
        <v>124</v>
      </c>
    </row>
    <row r="3084" spans="1:3" x14ac:dyDescent="0.2">
      <c r="A3084" t="s">
        <v>96</v>
      </c>
      <c r="B3084" t="s">
        <v>62</v>
      </c>
      <c r="C3084" t="s">
        <v>89</v>
      </c>
    </row>
    <row r="3085" spans="1:3" x14ac:dyDescent="0.2">
      <c r="A3085" t="s">
        <v>96</v>
      </c>
      <c r="B3085" t="s">
        <v>63</v>
      </c>
      <c r="C3085" t="s">
        <v>106</v>
      </c>
    </row>
    <row r="3086" spans="1:3" x14ac:dyDescent="0.2">
      <c r="A3086" t="s">
        <v>96</v>
      </c>
      <c r="B3086" t="s">
        <v>22</v>
      </c>
      <c r="C3086" t="s">
        <v>74</v>
      </c>
    </row>
    <row r="3087" spans="1:3" x14ac:dyDescent="0.2">
      <c r="A3087" t="s">
        <v>96</v>
      </c>
      <c r="B3087" t="s">
        <v>2</v>
      </c>
      <c r="C3087" t="s">
        <v>40</v>
      </c>
    </row>
    <row r="3088" spans="1:3" x14ac:dyDescent="0.2">
      <c r="A3088" t="s">
        <v>96</v>
      </c>
      <c r="B3088" t="s">
        <v>32</v>
      </c>
      <c r="C3088" t="s">
        <v>51</v>
      </c>
    </row>
    <row r="3089" spans="1:3" x14ac:dyDescent="0.2">
      <c r="A3089" t="s">
        <v>96</v>
      </c>
      <c r="B3089" t="s">
        <v>18</v>
      </c>
      <c r="C3089" t="s">
        <v>114</v>
      </c>
    </row>
    <row r="3090" spans="1:3" x14ac:dyDescent="0.2">
      <c r="A3090" t="s">
        <v>96</v>
      </c>
      <c r="B3090" t="s">
        <v>76</v>
      </c>
      <c r="C3090" t="s">
        <v>86</v>
      </c>
    </row>
    <row r="3091" spans="1:3" x14ac:dyDescent="0.2">
      <c r="A3091" t="s">
        <v>96</v>
      </c>
      <c r="B3091" t="s">
        <v>77</v>
      </c>
      <c r="C3091" t="s">
        <v>135</v>
      </c>
    </row>
    <row r="3092" spans="1:3" x14ac:dyDescent="0.2">
      <c r="A3092" t="s">
        <v>96</v>
      </c>
      <c r="B3092" t="s">
        <v>79</v>
      </c>
      <c r="C3092" t="s">
        <v>31</v>
      </c>
    </row>
    <row r="3093" spans="1:3" x14ac:dyDescent="0.2">
      <c r="A3093" t="s">
        <v>96</v>
      </c>
      <c r="B3093" t="s">
        <v>48</v>
      </c>
      <c r="C3093" t="s">
        <v>81</v>
      </c>
    </row>
    <row r="3094" spans="1:3" x14ac:dyDescent="0.2">
      <c r="A3094" t="s">
        <v>96</v>
      </c>
      <c r="B3094" t="s">
        <v>111</v>
      </c>
      <c r="C3094" t="s">
        <v>81</v>
      </c>
    </row>
    <row r="3095" spans="1:3" x14ac:dyDescent="0.2">
      <c r="A3095" t="s">
        <v>96</v>
      </c>
      <c r="B3095" t="s">
        <v>112</v>
      </c>
      <c r="C3095" t="s">
        <v>49</v>
      </c>
    </row>
    <row r="3096" spans="1:3" x14ac:dyDescent="0.2">
      <c r="A3096" t="s">
        <v>96</v>
      </c>
      <c r="B3096" t="s">
        <v>51</v>
      </c>
      <c r="C3096" t="s">
        <v>81</v>
      </c>
    </row>
    <row r="3097" spans="1:3" x14ac:dyDescent="0.2">
      <c r="A3097" t="s">
        <v>96</v>
      </c>
      <c r="B3097" t="s">
        <v>8</v>
      </c>
      <c r="C3097" t="s">
        <v>114</v>
      </c>
    </row>
    <row r="3098" spans="1:3" x14ac:dyDescent="0.2">
      <c r="A3098" t="s">
        <v>96</v>
      </c>
      <c r="B3098" t="s">
        <v>35</v>
      </c>
      <c r="C3098" t="s">
        <v>127</v>
      </c>
    </row>
    <row r="3099" spans="1:3" x14ac:dyDescent="0.2">
      <c r="A3099" t="s">
        <v>96</v>
      </c>
      <c r="B3099" t="s">
        <v>52</v>
      </c>
      <c r="C3099" t="s">
        <v>28</v>
      </c>
    </row>
    <row r="3100" spans="1:3" x14ac:dyDescent="0.2">
      <c r="A3100" t="s">
        <v>96</v>
      </c>
      <c r="B3100" t="s">
        <v>122</v>
      </c>
      <c r="C3100" t="s">
        <v>54</v>
      </c>
    </row>
    <row r="3101" spans="1:3" x14ac:dyDescent="0.2">
      <c r="A3101" t="s">
        <v>96</v>
      </c>
      <c r="B3101" t="s">
        <v>123</v>
      </c>
      <c r="C3101" t="s">
        <v>2</v>
      </c>
    </row>
    <row r="3102" spans="1:3" x14ac:dyDescent="0.2">
      <c r="A3102" t="s">
        <v>96</v>
      </c>
      <c r="B3102" t="s">
        <v>21</v>
      </c>
      <c r="C3102" t="s">
        <v>132</v>
      </c>
    </row>
    <row r="3103" spans="1:3" x14ac:dyDescent="0.2">
      <c r="A3103" t="s">
        <v>96</v>
      </c>
      <c r="B3103" t="s">
        <v>128</v>
      </c>
      <c r="C3103" t="s">
        <v>16</v>
      </c>
    </row>
    <row r="3104" spans="1:3" x14ac:dyDescent="0.2">
      <c r="A3104" t="s">
        <v>96</v>
      </c>
      <c r="B3104" t="s">
        <v>43</v>
      </c>
      <c r="C3104" t="s">
        <v>40</v>
      </c>
    </row>
    <row r="3105" spans="1:3" x14ac:dyDescent="0.2">
      <c r="A3105" t="s">
        <v>96</v>
      </c>
      <c r="B3105" t="s">
        <v>102</v>
      </c>
      <c r="C3105" t="s">
        <v>43</v>
      </c>
    </row>
    <row r="3106" spans="1:3" x14ac:dyDescent="0.2">
      <c r="A3106" t="s">
        <v>96</v>
      </c>
      <c r="B3106" t="s">
        <v>103</v>
      </c>
      <c r="C3106" t="s">
        <v>10</v>
      </c>
    </row>
    <row r="3107" spans="1:3" x14ac:dyDescent="0.2">
      <c r="A3107" t="s">
        <v>96</v>
      </c>
      <c r="B3107" t="s">
        <v>106</v>
      </c>
      <c r="C3107" t="s">
        <v>48</v>
      </c>
    </row>
    <row r="3108" spans="1:3" x14ac:dyDescent="0.2">
      <c r="A3108" t="s">
        <v>96</v>
      </c>
      <c r="B3108" t="s">
        <v>105</v>
      </c>
      <c r="C3108" t="s">
        <v>79</v>
      </c>
    </row>
    <row r="3109" spans="1:3" x14ac:dyDescent="0.2">
      <c r="A3109" t="s">
        <v>96</v>
      </c>
      <c r="B3109" t="s">
        <v>74</v>
      </c>
      <c r="C3109" t="s">
        <v>39</v>
      </c>
    </row>
    <row r="3110" spans="1:3" x14ac:dyDescent="0.2">
      <c r="A3110" t="s">
        <v>96</v>
      </c>
      <c r="B3110" t="s">
        <v>26</v>
      </c>
      <c r="C3110" t="s">
        <v>136</v>
      </c>
    </row>
    <row r="3111" spans="1:3" x14ac:dyDescent="0.2">
      <c r="A3111" t="s">
        <v>96</v>
      </c>
      <c r="B3111" t="s">
        <v>81</v>
      </c>
      <c r="C3111" t="s">
        <v>86</v>
      </c>
    </row>
    <row r="3112" spans="1:3" x14ac:dyDescent="0.2">
      <c r="A3112" t="s">
        <v>96</v>
      </c>
      <c r="B3112" t="s">
        <v>29</v>
      </c>
      <c r="C3112" t="s">
        <v>39</v>
      </c>
    </row>
    <row r="3113" spans="1:3" x14ac:dyDescent="0.2">
      <c r="A3113" t="s">
        <v>96</v>
      </c>
      <c r="B3113" t="s">
        <v>30</v>
      </c>
      <c r="C3113" t="s">
        <v>132</v>
      </c>
    </row>
    <row r="3114" spans="1:3" x14ac:dyDescent="0.2">
      <c r="A3114" t="s">
        <v>96</v>
      </c>
      <c r="B3114" t="s">
        <v>118</v>
      </c>
      <c r="C3114" t="s">
        <v>19</v>
      </c>
    </row>
    <row r="3115" spans="1:3" x14ac:dyDescent="0.2">
      <c r="A3115" t="s">
        <v>96</v>
      </c>
      <c r="B3115" t="s">
        <v>119</v>
      </c>
      <c r="C3115" t="s">
        <v>14</v>
      </c>
    </row>
    <row r="3116" spans="1:3" x14ac:dyDescent="0.2">
      <c r="A3116" t="s">
        <v>96</v>
      </c>
      <c r="B3116" t="s">
        <v>86</v>
      </c>
      <c r="C3116" t="s">
        <v>135</v>
      </c>
    </row>
    <row r="3117" spans="1:3" x14ac:dyDescent="0.2">
      <c r="A3117" t="s">
        <v>96</v>
      </c>
      <c r="B3117" t="s">
        <v>28</v>
      </c>
      <c r="C3117" t="s">
        <v>111</v>
      </c>
    </row>
    <row r="3118" spans="1:3" x14ac:dyDescent="0.2">
      <c r="A3118" t="s">
        <v>96</v>
      </c>
      <c r="B3118" t="s">
        <v>127</v>
      </c>
      <c r="C3118" t="s">
        <v>79</v>
      </c>
    </row>
    <row r="3119" spans="1:3" x14ac:dyDescent="0.2">
      <c r="A3119" t="s">
        <v>96</v>
      </c>
      <c r="B3119" t="s">
        <v>80</v>
      </c>
      <c r="C3119" t="s">
        <v>31</v>
      </c>
    </row>
    <row r="3120" spans="1:3" x14ac:dyDescent="0.2">
      <c r="A3120" t="s">
        <v>96</v>
      </c>
      <c r="B3120" t="s">
        <v>41</v>
      </c>
      <c r="C3120" t="s">
        <v>72</v>
      </c>
    </row>
    <row r="3121" spans="1:3" x14ac:dyDescent="0.2">
      <c r="A3121" t="s">
        <v>96</v>
      </c>
      <c r="B3121" t="s">
        <v>130</v>
      </c>
      <c r="C3121" t="s">
        <v>33</v>
      </c>
    </row>
    <row r="3122" spans="1:3" x14ac:dyDescent="0.2">
      <c r="A3122" t="s">
        <v>96</v>
      </c>
      <c r="B3122" t="s">
        <v>131</v>
      </c>
      <c r="C3122" t="s">
        <v>32</v>
      </c>
    </row>
    <row r="3123" spans="1:3" x14ac:dyDescent="0.2">
      <c r="A3123" t="s">
        <v>96</v>
      </c>
      <c r="B3123" t="s">
        <v>11</v>
      </c>
      <c r="C3123" t="s">
        <v>93</v>
      </c>
    </row>
    <row r="3124" spans="1:3" x14ac:dyDescent="0.2">
      <c r="A3124" t="s">
        <v>96</v>
      </c>
      <c r="B3124" t="s">
        <v>6</v>
      </c>
      <c r="C3124" t="s">
        <v>69</v>
      </c>
    </row>
    <row r="3125" spans="1:3" x14ac:dyDescent="0.2">
      <c r="A3125" t="s">
        <v>96</v>
      </c>
      <c r="B3125" t="s">
        <v>3</v>
      </c>
      <c r="C3125" t="s">
        <v>101</v>
      </c>
    </row>
    <row r="3126" spans="1:3" x14ac:dyDescent="0.2">
      <c r="A3126" t="s">
        <v>96</v>
      </c>
      <c r="B3126" t="s">
        <v>69</v>
      </c>
      <c r="C3126" t="s">
        <v>80</v>
      </c>
    </row>
    <row r="3127" spans="1:3" x14ac:dyDescent="0.2">
      <c r="A3127" t="s">
        <v>96</v>
      </c>
      <c r="B3127" t="s">
        <v>135</v>
      </c>
      <c r="C3127" t="s">
        <v>135</v>
      </c>
    </row>
    <row r="3128" spans="1:3" x14ac:dyDescent="0.2">
      <c r="A3128" t="s">
        <v>96</v>
      </c>
      <c r="B3128" t="s">
        <v>132</v>
      </c>
      <c r="C3128" t="s">
        <v>49</v>
      </c>
    </row>
    <row r="3129" spans="1:3" x14ac:dyDescent="0.2">
      <c r="A3129" t="s">
        <v>96</v>
      </c>
      <c r="B3129" t="s">
        <v>129</v>
      </c>
      <c r="C3129" t="s">
        <v>81</v>
      </c>
    </row>
    <row r="3130" spans="1:3" x14ac:dyDescent="0.2">
      <c r="A3130" t="s">
        <v>96</v>
      </c>
      <c r="B3130" t="s">
        <v>116</v>
      </c>
      <c r="C3130" t="s">
        <v>29</v>
      </c>
    </row>
    <row r="3131" spans="1:3" x14ac:dyDescent="0.2">
      <c r="A3131" t="s">
        <v>96</v>
      </c>
      <c r="B3131" t="s">
        <v>36</v>
      </c>
      <c r="C3131" t="s">
        <v>14</v>
      </c>
    </row>
    <row r="3132" spans="1:3" x14ac:dyDescent="0.2">
      <c r="A3132" t="s">
        <v>96</v>
      </c>
      <c r="B3132" t="s">
        <v>37</v>
      </c>
      <c r="C3132" t="s">
        <v>28</v>
      </c>
    </row>
    <row r="3133" spans="1:3" x14ac:dyDescent="0.2">
      <c r="A3133" t="s">
        <v>96</v>
      </c>
      <c r="B3133" t="s">
        <v>70</v>
      </c>
      <c r="C3133" t="s">
        <v>47</v>
      </c>
    </row>
    <row r="3134" spans="1:3" x14ac:dyDescent="0.2">
      <c r="A3134" t="s">
        <v>96</v>
      </c>
      <c r="B3134" t="s">
        <v>71</v>
      </c>
      <c r="C3134" t="s">
        <v>47</v>
      </c>
    </row>
    <row r="3135" spans="1:3" x14ac:dyDescent="0.2">
      <c r="A3135" t="s">
        <v>96</v>
      </c>
      <c r="B3135" t="s">
        <v>5</v>
      </c>
      <c r="C3135" t="s">
        <v>28</v>
      </c>
    </row>
    <row r="3136" spans="1:3" x14ac:dyDescent="0.2">
      <c r="A3136" t="s">
        <v>96</v>
      </c>
      <c r="B3136" t="s">
        <v>24</v>
      </c>
      <c r="C3136" t="s">
        <v>130</v>
      </c>
    </row>
    <row r="3137" spans="1:3" x14ac:dyDescent="0.2">
      <c r="A3137" t="s">
        <v>96</v>
      </c>
      <c r="B3137" t="s">
        <v>10</v>
      </c>
      <c r="C3137" t="s">
        <v>79</v>
      </c>
    </row>
    <row r="3138" spans="1:3" x14ac:dyDescent="0.2">
      <c r="A3138" t="s">
        <v>96</v>
      </c>
      <c r="B3138" t="s">
        <v>12</v>
      </c>
      <c r="C3138" t="s">
        <v>33</v>
      </c>
    </row>
    <row r="3139" spans="1:3" x14ac:dyDescent="0.2">
      <c r="A3139" t="s">
        <v>96</v>
      </c>
      <c r="B3139" t="s">
        <v>107</v>
      </c>
      <c r="C3139" t="s">
        <v>105</v>
      </c>
    </row>
    <row r="3140" spans="1:3" x14ac:dyDescent="0.2">
      <c r="A3140" t="s">
        <v>96</v>
      </c>
      <c r="B3140" t="s">
        <v>108</v>
      </c>
      <c r="C3140" t="s">
        <v>105</v>
      </c>
    </row>
    <row r="3141" spans="1:3" x14ac:dyDescent="0.2">
      <c r="A3141" t="s">
        <v>96</v>
      </c>
      <c r="B3141" t="s">
        <v>14</v>
      </c>
      <c r="C3141" t="s">
        <v>111</v>
      </c>
    </row>
    <row r="3142" spans="1:3" x14ac:dyDescent="0.2">
      <c r="A3142" t="s">
        <v>96</v>
      </c>
      <c r="B3142" t="s">
        <v>15</v>
      </c>
      <c r="C3142" t="s">
        <v>39</v>
      </c>
    </row>
    <row r="3143" spans="1:3" x14ac:dyDescent="0.2">
      <c r="A3143" t="s">
        <v>96</v>
      </c>
      <c r="B3143" t="s">
        <v>101</v>
      </c>
      <c r="C3143" t="s">
        <v>40</v>
      </c>
    </row>
    <row r="3144" spans="1:3" x14ac:dyDescent="0.2">
      <c r="A3144" t="s">
        <v>96</v>
      </c>
      <c r="B3144" t="s">
        <v>109</v>
      </c>
      <c r="C3144" t="s">
        <v>127</v>
      </c>
    </row>
    <row r="3145" spans="1:3" x14ac:dyDescent="0.2">
      <c r="A3145" t="s">
        <v>96</v>
      </c>
      <c r="B3145" t="s">
        <v>61</v>
      </c>
      <c r="C3145" t="s">
        <v>10</v>
      </c>
    </row>
    <row r="3146" spans="1:3" x14ac:dyDescent="0.2">
      <c r="A3146" t="s">
        <v>96</v>
      </c>
      <c r="B3146" t="s">
        <v>73</v>
      </c>
      <c r="C3146" t="s">
        <v>74</v>
      </c>
    </row>
    <row r="3147" spans="1:3" x14ac:dyDescent="0.2">
      <c r="A3147" t="s">
        <v>96</v>
      </c>
      <c r="B3147" t="s">
        <v>60</v>
      </c>
      <c r="C3147" t="s">
        <v>29</v>
      </c>
    </row>
    <row r="3148" spans="1:3" x14ac:dyDescent="0.2">
      <c r="A3148" t="s">
        <v>96</v>
      </c>
      <c r="B3148" t="s">
        <v>84</v>
      </c>
      <c r="C3148" t="s">
        <v>105</v>
      </c>
    </row>
    <row r="3149" spans="1:3" x14ac:dyDescent="0.2">
      <c r="A3149" t="s">
        <v>96</v>
      </c>
      <c r="B3149" t="s">
        <v>85</v>
      </c>
      <c r="C3149" t="s">
        <v>105</v>
      </c>
    </row>
    <row r="3150" spans="1:3" x14ac:dyDescent="0.2">
      <c r="A3150" t="s">
        <v>96</v>
      </c>
      <c r="B3150" t="s">
        <v>137</v>
      </c>
      <c r="C3150" t="s">
        <v>29</v>
      </c>
    </row>
    <row r="3151" spans="1:3" x14ac:dyDescent="0.2">
      <c r="A3151" t="s">
        <v>96</v>
      </c>
      <c r="B3151" t="s">
        <v>138</v>
      </c>
      <c r="C3151" t="s">
        <v>74</v>
      </c>
    </row>
    <row r="3152" spans="1:3" x14ac:dyDescent="0.2">
      <c r="A3152" t="s">
        <v>96</v>
      </c>
      <c r="B3152" t="s">
        <v>134</v>
      </c>
      <c r="C3152" t="s">
        <v>43</v>
      </c>
    </row>
    <row r="3153" spans="1:3" x14ac:dyDescent="0.2">
      <c r="A3153" t="s">
        <v>96</v>
      </c>
      <c r="B3153" t="s">
        <v>40</v>
      </c>
      <c r="C3153" t="s">
        <v>18</v>
      </c>
    </row>
    <row r="3154" spans="1:3" x14ac:dyDescent="0.2">
      <c r="A3154" t="s">
        <v>96</v>
      </c>
      <c r="B3154" t="s">
        <v>39</v>
      </c>
      <c r="C3154" t="s">
        <v>49</v>
      </c>
    </row>
    <row r="3155" spans="1:3" x14ac:dyDescent="0.2">
      <c r="A3155" t="s">
        <v>96</v>
      </c>
      <c r="B3155" t="s">
        <v>104</v>
      </c>
      <c r="C3155" t="s">
        <v>43</v>
      </c>
    </row>
    <row r="3156" spans="1:3" x14ac:dyDescent="0.2">
      <c r="A3156" t="s">
        <v>96</v>
      </c>
      <c r="B3156" t="s">
        <v>9</v>
      </c>
      <c r="C3156" t="s">
        <v>62</v>
      </c>
    </row>
    <row r="3157" spans="1:3" x14ac:dyDescent="0.2">
      <c r="A3157" t="s">
        <v>96</v>
      </c>
      <c r="B3157" t="s">
        <v>58</v>
      </c>
      <c r="C3157" t="s">
        <v>128</v>
      </c>
    </row>
    <row r="3158" spans="1:3" x14ac:dyDescent="0.2">
      <c r="A3158" t="s">
        <v>96</v>
      </c>
      <c r="B3158" t="s">
        <v>4</v>
      </c>
      <c r="C3158" t="s">
        <v>130</v>
      </c>
    </row>
    <row r="3159" spans="1:3" x14ac:dyDescent="0.2">
      <c r="A3159" t="s">
        <v>96</v>
      </c>
      <c r="B3159" t="s">
        <v>90</v>
      </c>
      <c r="C3159" t="s">
        <v>10</v>
      </c>
    </row>
    <row r="3160" spans="1:3" x14ac:dyDescent="0.2">
      <c r="A3160" t="s">
        <v>96</v>
      </c>
      <c r="B3160" t="s">
        <v>1</v>
      </c>
      <c r="C3160" t="s">
        <v>106</v>
      </c>
    </row>
    <row r="3161" spans="1:3" x14ac:dyDescent="0.2">
      <c r="A3161" t="s">
        <v>96</v>
      </c>
      <c r="B3161" t="s">
        <v>67</v>
      </c>
      <c r="C3161" t="s">
        <v>127</v>
      </c>
    </row>
    <row r="3162" spans="1:3" x14ac:dyDescent="0.2">
      <c r="A3162" t="s">
        <v>96</v>
      </c>
      <c r="B3162" t="s">
        <v>68</v>
      </c>
      <c r="C3162" t="s">
        <v>127</v>
      </c>
    </row>
    <row r="3163" spans="1:3" x14ac:dyDescent="0.2">
      <c r="A3163" t="s">
        <v>96</v>
      </c>
      <c r="B3163" t="s">
        <v>120</v>
      </c>
      <c r="C3163" t="s">
        <v>62</v>
      </c>
    </row>
    <row r="3164" spans="1:3" x14ac:dyDescent="0.2">
      <c r="A3164" t="s">
        <v>96</v>
      </c>
      <c r="B3164" t="s">
        <v>121</v>
      </c>
      <c r="C3164" t="s">
        <v>62</v>
      </c>
    </row>
    <row r="3165" spans="1:3" x14ac:dyDescent="0.2">
      <c r="A3165" t="s">
        <v>96</v>
      </c>
      <c r="B3165" t="s">
        <v>53</v>
      </c>
      <c r="C3165" t="s">
        <v>128</v>
      </c>
    </row>
    <row r="3166" spans="1:3" x14ac:dyDescent="0.2">
      <c r="A3166" t="s">
        <v>96</v>
      </c>
      <c r="B3166" t="s">
        <v>82</v>
      </c>
      <c r="C3166" t="s">
        <v>10</v>
      </c>
    </row>
    <row r="3167" spans="1:3" x14ac:dyDescent="0.2">
      <c r="A3167" t="s">
        <v>96</v>
      </c>
      <c r="B3167" t="s">
        <v>83</v>
      </c>
      <c r="C3167" t="s">
        <v>69</v>
      </c>
    </row>
    <row r="3168" spans="1:3" x14ac:dyDescent="0.2">
      <c r="A3168" t="s">
        <v>96</v>
      </c>
      <c r="B3168" t="s">
        <v>38</v>
      </c>
      <c r="C3168" t="s">
        <v>101</v>
      </c>
    </row>
    <row r="3169" spans="1:3" x14ac:dyDescent="0.2">
      <c r="A3169" t="s">
        <v>96</v>
      </c>
      <c r="B3169" t="s">
        <v>97</v>
      </c>
      <c r="C3169" t="s">
        <v>130</v>
      </c>
    </row>
    <row r="3170" spans="1:3" x14ac:dyDescent="0.2">
      <c r="A3170" t="s">
        <v>96</v>
      </c>
      <c r="B3170" t="s">
        <v>115</v>
      </c>
      <c r="C3170" t="s">
        <v>11</v>
      </c>
    </row>
    <row r="3171" spans="1:3" x14ac:dyDescent="0.2">
      <c r="A3171" t="s">
        <v>96</v>
      </c>
      <c r="B3171" t="s">
        <v>98</v>
      </c>
      <c r="C3171" t="s">
        <v>11</v>
      </c>
    </row>
    <row r="3172" spans="1:3" x14ac:dyDescent="0.2">
      <c r="A3172" t="s">
        <v>96</v>
      </c>
      <c r="B3172" t="s">
        <v>94</v>
      </c>
      <c r="C3172" t="s">
        <v>11</v>
      </c>
    </row>
    <row r="3173" spans="1:3" x14ac:dyDescent="0.2">
      <c r="A3173" t="s">
        <v>96</v>
      </c>
      <c r="B3173" t="s">
        <v>7</v>
      </c>
      <c r="C3173" t="s">
        <v>130</v>
      </c>
    </row>
    <row r="3174" spans="1:3" x14ac:dyDescent="0.2">
      <c r="A3174" t="s">
        <v>96</v>
      </c>
      <c r="B3174" t="s">
        <v>45</v>
      </c>
      <c r="C3174" t="s">
        <v>11</v>
      </c>
    </row>
    <row r="3175" spans="1:3" x14ac:dyDescent="0.2">
      <c r="A3175" t="s">
        <v>96</v>
      </c>
      <c r="B3175" t="s">
        <v>64</v>
      </c>
      <c r="C3175" t="s">
        <v>11</v>
      </c>
    </row>
    <row r="3176" spans="1:3" x14ac:dyDescent="0.2">
      <c r="A3176" t="s">
        <v>47</v>
      </c>
      <c r="B3176" t="s">
        <v>75</v>
      </c>
      <c r="C3176" t="s">
        <v>126</v>
      </c>
    </row>
    <row r="3177" spans="1:3" x14ac:dyDescent="0.2">
      <c r="A3177" t="s">
        <v>47</v>
      </c>
      <c r="B3177" t="s">
        <v>17</v>
      </c>
      <c r="C3177" t="s">
        <v>126</v>
      </c>
    </row>
    <row r="3178" spans="1:3" x14ac:dyDescent="0.2">
      <c r="A3178" t="s">
        <v>47</v>
      </c>
      <c r="B3178" t="s">
        <v>20</v>
      </c>
      <c r="C3178" t="s">
        <v>65</v>
      </c>
    </row>
    <row r="3179" spans="1:3" x14ac:dyDescent="0.2">
      <c r="A3179" t="s">
        <v>47</v>
      </c>
      <c r="B3179" t="s">
        <v>78</v>
      </c>
      <c r="C3179" t="s">
        <v>13</v>
      </c>
    </row>
    <row r="3180" spans="1:3" x14ac:dyDescent="0.2">
      <c r="A3180" t="s">
        <v>47</v>
      </c>
      <c r="B3180" t="s">
        <v>44</v>
      </c>
      <c r="C3180" t="s">
        <v>110</v>
      </c>
    </row>
    <row r="3181" spans="1:3" x14ac:dyDescent="0.2">
      <c r="A3181" t="s">
        <v>47</v>
      </c>
      <c r="B3181" t="s">
        <v>46</v>
      </c>
      <c r="C3181" t="s">
        <v>71</v>
      </c>
    </row>
    <row r="3182" spans="1:3" x14ac:dyDescent="0.2">
      <c r="A3182" t="s">
        <v>47</v>
      </c>
      <c r="B3182" t="s">
        <v>117</v>
      </c>
      <c r="C3182" t="s">
        <v>13</v>
      </c>
    </row>
    <row r="3183" spans="1:3" x14ac:dyDescent="0.2">
      <c r="A3183" t="s">
        <v>47</v>
      </c>
      <c r="B3183" t="s">
        <v>124</v>
      </c>
      <c r="C3183" t="s">
        <v>25</v>
      </c>
    </row>
    <row r="3184" spans="1:3" x14ac:dyDescent="0.2">
      <c r="A3184" t="s">
        <v>47</v>
      </c>
      <c r="B3184" t="s">
        <v>113</v>
      </c>
      <c r="C3184" t="s">
        <v>136</v>
      </c>
    </row>
    <row r="3185" spans="1:3" x14ac:dyDescent="0.2">
      <c r="A3185" t="s">
        <v>47</v>
      </c>
      <c r="B3185" t="s">
        <v>99</v>
      </c>
      <c r="C3185" t="s">
        <v>72</v>
      </c>
    </row>
    <row r="3186" spans="1:3" x14ac:dyDescent="0.2">
      <c r="A3186" t="s">
        <v>47</v>
      </c>
      <c r="B3186" t="s">
        <v>100</v>
      </c>
      <c r="C3186" t="s">
        <v>19</v>
      </c>
    </row>
    <row r="3187" spans="1:3" x14ac:dyDescent="0.2">
      <c r="A3187" t="s">
        <v>47</v>
      </c>
      <c r="B3187" t="s">
        <v>65</v>
      </c>
      <c r="C3187" t="s">
        <v>72</v>
      </c>
    </row>
    <row r="3188" spans="1:3" x14ac:dyDescent="0.2">
      <c r="A3188" t="s">
        <v>47</v>
      </c>
      <c r="B3188" t="s">
        <v>66</v>
      </c>
      <c r="C3188" t="s">
        <v>72</v>
      </c>
    </row>
    <row r="3189" spans="1:3" x14ac:dyDescent="0.2">
      <c r="A3189" t="s">
        <v>47</v>
      </c>
      <c r="B3189" t="s">
        <v>54</v>
      </c>
      <c r="C3189" t="s">
        <v>25</v>
      </c>
    </row>
    <row r="3190" spans="1:3" x14ac:dyDescent="0.2">
      <c r="A3190" t="s">
        <v>47</v>
      </c>
      <c r="B3190" t="s">
        <v>55</v>
      </c>
      <c r="C3190" t="s">
        <v>25</v>
      </c>
    </row>
    <row r="3191" spans="1:3" x14ac:dyDescent="0.2">
      <c r="A3191" t="s">
        <v>47</v>
      </c>
      <c r="B3191" t="s">
        <v>133</v>
      </c>
      <c r="C3191" t="s">
        <v>126</v>
      </c>
    </row>
    <row r="3192" spans="1:3" x14ac:dyDescent="0.2">
      <c r="A3192" t="s">
        <v>47</v>
      </c>
      <c r="B3192" t="s">
        <v>59</v>
      </c>
      <c r="C3192" t="s">
        <v>122</v>
      </c>
    </row>
    <row r="3193" spans="1:3" x14ac:dyDescent="0.2">
      <c r="A3193" t="s">
        <v>47</v>
      </c>
      <c r="B3193" t="s">
        <v>125</v>
      </c>
      <c r="C3193" t="s">
        <v>99</v>
      </c>
    </row>
    <row r="3194" spans="1:3" x14ac:dyDescent="0.2">
      <c r="A3194" t="s">
        <v>47</v>
      </c>
      <c r="B3194" t="s">
        <v>27</v>
      </c>
      <c r="C3194" t="s">
        <v>122</v>
      </c>
    </row>
    <row r="3195" spans="1:3" x14ac:dyDescent="0.2">
      <c r="A3195" t="s">
        <v>47</v>
      </c>
      <c r="B3195" t="s">
        <v>23</v>
      </c>
      <c r="C3195" t="s">
        <v>126</v>
      </c>
    </row>
    <row r="3196" spans="1:3" x14ac:dyDescent="0.2">
      <c r="A3196" t="s">
        <v>47</v>
      </c>
      <c r="B3196" t="s">
        <v>25</v>
      </c>
      <c r="C3196" t="s">
        <v>47</v>
      </c>
    </row>
    <row r="3197" spans="1:3" x14ac:dyDescent="0.2">
      <c r="A3197" t="s">
        <v>47</v>
      </c>
      <c r="B3197" t="s">
        <v>114</v>
      </c>
      <c r="C3197" t="s">
        <v>96</v>
      </c>
    </row>
    <row r="3198" spans="1:3" x14ac:dyDescent="0.2">
      <c r="A3198" t="s">
        <v>47</v>
      </c>
      <c r="B3198" t="s">
        <v>96</v>
      </c>
      <c r="C3198" t="s">
        <v>26</v>
      </c>
    </row>
    <row r="3199" spans="1:3" x14ac:dyDescent="0.2">
      <c r="A3199" t="s">
        <v>47</v>
      </c>
      <c r="B3199" t="s">
        <v>47</v>
      </c>
      <c r="C3199" t="s">
        <v>47</v>
      </c>
    </row>
    <row r="3200" spans="1:3" x14ac:dyDescent="0.2">
      <c r="A3200" t="s">
        <v>47</v>
      </c>
      <c r="B3200" t="s">
        <v>72</v>
      </c>
      <c r="C3200" t="s">
        <v>70</v>
      </c>
    </row>
    <row r="3201" spans="1:3" x14ac:dyDescent="0.2">
      <c r="A3201" t="s">
        <v>47</v>
      </c>
      <c r="B3201" t="s">
        <v>87</v>
      </c>
      <c r="C3201" t="s">
        <v>99</v>
      </c>
    </row>
    <row r="3202" spans="1:3" x14ac:dyDescent="0.2">
      <c r="A3202" t="s">
        <v>47</v>
      </c>
      <c r="B3202" t="s">
        <v>88</v>
      </c>
      <c r="C3202" t="s">
        <v>46</v>
      </c>
    </row>
    <row r="3203" spans="1:3" x14ac:dyDescent="0.2">
      <c r="A3203" t="s">
        <v>47</v>
      </c>
      <c r="B3203" t="s">
        <v>19</v>
      </c>
      <c r="C3203" t="s">
        <v>51</v>
      </c>
    </row>
    <row r="3204" spans="1:3" x14ac:dyDescent="0.2">
      <c r="A3204" t="s">
        <v>47</v>
      </c>
      <c r="B3204" t="s">
        <v>31</v>
      </c>
      <c r="C3204" t="s">
        <v>114</v>
      </c>
    </row>
    <row r="3205" spans="1:3" x14ac:dyDescent="0.2">
      <c r="A3205" t="s">
        <v>47</v>
      </c>
      <c r="B3205" t="s">
        <v>126</v>
      </c>
      <c r="C3205" t="s">
        <v>42</v>
      </c>
    </row>
    <row r="3206" spans="1:3" x14ac:dyDescent="0.2">
      <c r="A3206" t="s">
        <v>47</v>
      </c>
      <c r="B3206" t="s">
        <v>42</v>
      </c>
      <c r="C3206" t="s">
        <v>124</v>
      </c>
    </row>
    <row r="3207" spans="1:3" x14ac:dyDescent="0.2">
      <c r="A3207" t="s">
        <v>47</v>
      </c>
      <c r="B3207" t="s">
        <v>93</v>
      </c>
      <c r="C3207" t="s">
        <v>31</v>
      </c>
    </row>
    <row r="3208" spans="1:3" x14ac:dyDescent="0.2">
      <c r="A3208" t="s">
        <v>47</v>
      </c>
      <c r="B3208" t="s">
        <v>13</v>
      </c>
      <c r="C3208" t="s">
        <v>71</v>
      </c>
    </row>
    <row r="3209" spans="1:3" x14ac:dyDescent="0.2">
      <c r="A3209" t="s">
        <v>47</v>
      </c>
      <c r="B3209" t="s">
        <v>49</v>
      </c>
      <c r="C3209" t="s">
        <v>113</v>
      </c>
    </row>
    <row r="3210" spans="1:3" x14ac:dyDescent="0.2">
      <c r="A3210" t="s">
        <v>47</v>
      </c>
      <c r="B3210" t="s">
        <v>50</v>
      </c>
      <c r="C3210" t="s">
        <v>135</v>
      </c>
    </row>
    <row r="3211" spans="1:3" x14ac:dyDescent="0.2">
      <c r="A3211" t="s">
        <v>47</v>
      </c>
      <c r="B3211" t="s">
        <v>56</v>
      </c>
      <c r="C3211" t="s">
        <v>13</v>
      </c>
    </row>
    <row r="3212" spans="1:3" x14ac:dyDescent="0.2">
      <c r="A3212" t="s">
        <v>47</v>
      </c>
      <c r="B3212" t="s">
        <v>57</v>
      </c>
      <c r="C3212" t="s">
        <v>13</v>
      </c>
    </row>
    <row r="3213" spans="1:3" x14ac:dyDescent="0.2">
      <c r="A3213" t="s">
        <v>47</v>
      </c>
      <c r="B3213" t="s">
        <v>91</v>
      </c>
      <c r="C3213" t="s">
        <v>74</v>
      </c>
    </row>
    <row r="3214" spans="1:3" x14ac:dyDescent="0.2">
      <c r="A3214" t="s">
        <v>47</v>
      </c>
      <c r="B3214" t="s">
        <v>92</v>
      </c>
      <c r="C3214" t="s">
        <v>21</v>
      </c>
    </row>
    <row r="3215" spans="1:3" x14ac:dyDescent="0.2">
      <c r="A3215" t="s">
        <v>47</v>
      </c>
      <c r="B3215" t="s">
        <v>136</v>
      </c>
      <c r="C3215" t="s">
        <v>26</v>
      </c>
    </row>
    <row r="3216" spans="1:3" x14ac:dyDescent="0.2">
      <c r="A3216" t="s">
        <v>47</v>
      </c>
      <c r="B3216" t="s">
        <v>16</v>
      </c>
      <c r="C3216" t="s">
        <v>18</v>
      </c>
    </row>
    <row r="3217" spans="1:3" x14ac:dyDescent="0.2">
      <c r="A3217" t="s">
        <v>47</v>
      </c>
      <c r="B3217" t="s">
        <v>89</v>
      </c>
      <c r="C3217" t="s">
        <v>31</v>
      </c>
    </row>
    <row r="3218" spans="1:3" x14ac:dyDescent="0.2">
      <c r="A3218" t="s">
        <v>47</v>
      </c>
      <c r="B3218" t="s">
        <v>33</v>
      </c>
      <c r="C3218" t="s">
        <v>8</v>
      </c>
    </row>
    <row r="3219" spans="1:3" x14ac:dyDescent="0.2">
      <c r="A3219" t="s">
        <v>47</v>
      </c>
      <c r="B3219" t="s">
        <v>34</v>
      </c>
      <c r="C3219" t="s">
        <v>31</v>
      </c>
    </row>
    <row r="3220" spans="1:3" x14ac:dyDescent="0.2">
      <c r="A3220" t="s">
        <v>47</v>
      </c>
      <c r="B3220" t="s">
        <v>95</v>
      </c>
      <c r="C3220" t="s">
        <v>29</v>
      </c>
    </row>
    <row r="3221" spans="1:3" x14ac:dyDescent="0.2">
      <c r="A3221" t="s">
        <v>47</v>
      </c>
      <c r="B3221" t="s">
        <v>110</v>
      </c>
      <c r="C3221" t="s">
        <v>70</v>
      </c>
    </row>
    <row r="3222" spans="1:3" x14ac:dyDescent="0.2">
      <c r="A3222" t="s">
        <v>47</v>
      </c>
      <c r="B3222" t="s">
        <v>62</v>
      </c>
      <c r="C3222" t="s">
        <v>93</v>
      </c>
    </row>
    <row r="3223" spans="1:3" x14ac:dyDescent="0.2">
      <c r="A3223" t="s">
        <v>47</v>
      </c>
      <c r="B3223" t="s">
        <v>63</v>
      </c>
      <c r="C3223" t="s">
        <v>32</v>
      </c>
    </row>
    <row r="3224" spans="1:3" x14ac:dyDescent="0.2">
      <c r="A3224" t="s">
        <v>47</v>
      </c>
      <c r="B3224" t="s">
        <v>22</v>
      </c>
      <c r="C3224" t="s">
        <v>28</v>
      </c>
    </row>
    <row r="3225" spans="1:3" x14ac:dyDescent="0.2">
      <c r="A3225" t="s">
        <v>47</v>
      </c>
      <c r="B3225" t="s">
        <v>2</v>
      </c>
      <c r="C3225" t="s">
        <v>39</v>
      </c>
    </row>
    <row r="3226" spans="1:3" x14ac:dyDescent="0.2">
      <c r="A3226" t="s">
        <v>47</v>
      </c>
      <c r="B3226" t="s">
        <v>32</v>
      </c>
      <c r="C3226" t="s">
        <v>31</v>
      </c>
    </row>
    <row r="3227" spans="1:3" x14ac:dyDescent="0.2">
      <c r="A3227" t="s">
        <v>47</v>
      </c>
      <c r="B3227" t="s">
        <v>18</v>
      </c>
      <c r="C3227" t="s">
        <v>86</v>
      </c>
    </row>
    <row r="3228" spans="1:3" x14ac:dyDescent="0.2">
      <c r="A3228" t="s">
        <v>47</v>
      </c>
      <c r="B3228" t="s">
        <v>76</v>
      </c>
      <c r="C3228" t="s">
        <v>135</v>
      </c>
    </row>
    <row r="3229" spans="1:3" x14ac:dyDescent="0.2">
      <c r="A3229" t="s">
        <v>47</v>
      </c>
      <c r="B3229" t="s">
        <v>77</v>
      </c>
      <c r="C3229" t="s">
        <v>96</v>
      </c>
    </row>
    <row r="3230" spans="1:3" x14ac:dyDescent="0.2">
      <c r="A3230" t="s">
        <v>47</v>
      </c>
      <c r="B3230" t="s">
        <v>79</v>
      </c>
      <c r="C3230" t="s">
        <v>49</v>
      </c>
    </row>
    <row r="3231" spans="1:3" x14ac:dyDescent="0.2">
      <c r="A3231" t="s">
        <v>47</v>
      </c>
      <c r="B3231" t="s">
        <v>48</v>
      </c>
      <c r="C3231" t="s">
        <v>114</v>
      </c>
    </row>
    <row r="3232" spans="1:3" x14ac:dyDescent="0.2">
      <c r="A3232" t="s">
        <v>47</v>
      </c>
      <c r="B3232" t="s">
        <v>111</v>
      </c>
      <c r="C3232" t="s">
        <v>112</v>
      </c>
    </row>
    <row r="3233" spans="1:3" x14ac:dyDescent="0.2">
      <c r="A3233" t="s">
        <v>47</v>
      </c>
      <c r="B3233" t="s">
        <v>112</v>
      </c>
      <c r="C3233" t="s">
        <v>81</v>
      </c>
    </row>
    <row r="3234" spans="1:3" x14ac:dyDescent="0.2">
      <c r="A3234" t="s">
        <v>47</v>
      </c>
      <c r="B3234" t="s">
        <v>51</v>
      </c>
      <c r="C3234" t="s">
        <v>114</v>
      </c>
    </row>
    <row r="3235" spans="1:3" x14ac:dyDescent="0.2">
      <c r="A3235" t="s">
        <v>47</v>
      </c>
      <c r="B3235" t="s">
        <v>8</v>
      </c>
      <c r="C3235" t="s">
        <v>86</v>
      </c>
    </row>
    <row r="3236" spans="1:3" x14ac:dyDescent="0.2">
      <c r="A3236" t="s">
        <v>47</v>
      </c>
      <c r="B3236" t="s">
        <v>35</v>
      </c>
      <c r="C3236" t="s">
        <v>101</v>
      </c>
    </row>
    <row r="3237" spans="1:3" x14ac:dyDescent="0.2">
      <c r="A3237" t="s">
        <v>47</v>
      </c>
      <c r="B3237" t="s">
        <v>52</v>
      </c>
      <c r="C3237" t="s">
        <v>14</v>
      </c>
    </row>
    <row r="3238" spans="1:3" x14ac:dyDescent="0.2">
      <c r="A3238" t="s">
        <v>47</v>
      </c>
      <c r="B3238" t="s">
        <v>122</v>
      </c>
      <c r="C3238" t="s">
        <v>70</v>
      </c>
    </row>
    <row r="3239" spans="1:3" x14ac:dyDescent="0.2">
      <c r="A3239" t="s">
        <v>47</v>
      </c>
      <c r="B3239" t="s">
        <v>123</v>
      </c>
      <c r="C3239" t="s">
        <v>29</v>
      </c>
    </row>
    <row r="3240" spans="1:3" x14ac:dyDescent="0.2">
      <c r="A3240" t="s">
        <v>47</v>
      </c>
      <c r="B3240" t="s">
        <v>21</v>
      </c>
      <c r="C3240" t="s">
        <v>39</v>
      </c>
    </row>
    <row r="3241" spans="1:3" x14ac:dyDescent="0.2">
      <c r="A3241" t="s">
        <v>47</v>
      </c>
      <c r="B3241" t="s">
        <v>128</v>
      </c>
      <c r="C3241" t="s">
        <v>79</v>
      </c>
    </row>
    <row r="3242" spans="1:3" x14ac:dyDescent="0.2">
      <c r="A3242" t="s">
        <v>47</v>
      </c>
      <c r="B3242" t="s">
        <v>43</v>
      </c>
      <c r="C3242" t="s">
        <v>132</v>
      </c>
    </row>
    <row r="3243" spans="1:3" x14ac:dyDescent="0.2">
      <c r="A3243" t="s">
        <v>47</v>
      </c>
      <c r="B3243" t="s">
        <v>102</v>
      </c>
      <c r="C3243" t="s">
        <v>2</v>
      </c>
    </row>
    <row r="3244" spans="1:3" x14ac:dyDescent="0.2">
      <c r="A3244" t="s">
        <v>47</v>
      </c>
      <c r="B3244" t="s">
        <v>103</v>
      </c>
      <c r="C3244" t="s">
        <v>105</v>
      </c>
    </row>
    <row r="3245" spans="1:3" x14ac:dyDescent="0.2">
      <c r="A3245" t="s">
        <v>47</v>
      </c>
      <c r="B3245" t="s">
        <v>106</v>
      </c>
      <c r="C3245" t="s">
        <v>129</v>
      </c>
    </row>
    <row r="3246" spans="1:3" x14ac:dyDescent="0.2">
      <c r="A3246" t="s">
        <v>47</v>
      </c>
      <c r="B3246" t="s">
        <v>105</v>
      </c>
      <c r="C3246" t="s">
        <v>40</v>
      </c>
    </row>
    <row r="3247" spans="1:3" x14ac:dyDescent="0.2">
      <c r="A3247" t="s">
        <v>47</v>
      </c>
      <c r="B3247" t="s">
        <v>74</v>
      </c>
      <c r="C3247" t="s">
        <v>48</v>
      </c>
    </row>
    <row r="3248" spans="1:3" x14ac:dyDescent="0.2">
      <c r="A3248" t="s">
        <v>47</v>
      </c>
      <c r="B3248" t="s">
        <v>26</v>
      </c>
      <c r="C3248" t="s">
        <v>26</v>
      </c>
    </row>
    <row r="3249" spans="1:3" x14ac:dyDescent="0.2">
      <c r="A3249" t="s">
        <v>47</v>
      </c>
      <c r="B3249" t="s">
        <v>81</v>
      </c>
      <c r="C3249" t="s">
        <v>135</v>
      </c>
    </row>
    <row r="3250" spans="1:3" x14ac:dyDescent="0.2">
      <c r="A3250" t="s">
        <v>47</v>
      </c>
      <c r="B3250" t="s">
        <v>29</v>
      </c>
      <c r="C3250" t="s">
        <v>111</v>
      </c>
    </row>
    <row r="3251" spans="1:3" x14ac:dyDescent="0.2">
      <c r="A3251" t="s">
        <v>47</v>
      </c>
      <c r="B3251" t="s">
        <v>30</v>
      </c>
      <c r="C3251" t="s">
        <v>111</v>
      </c>
    </row>
    <row r="3252" spans="1:3" x14ac:dyDescent="0.2">
      <c r="A3252" t="s">
        <v>47</v>
      </c>
      <c r="B3252" t="s">
        <v>118</v>
      </c>
      <c r="C3252" t="s">
        <v>89</v>
      </c>
    </row>
    <row r="3253" spans="1:3" x14ac:dyDescent="0.2">
      <c r="A3253" t="s">
        <v>47</v>
      </c>
      <c r="B3253" t="s">
        <v>119</v>
      </c>
      <c r="C3253" t="s">
        <v>89</v>
      </c>
    </row>
    <row r="3254" spans="1:3" x14ac:dyDescent="0.2">
      <c r="A3254" t="s">
        <v>47</v>
      </c>
      <c r="B3254" t="s">
        <v>86</v>
      </c>
      <c r="C3254" t="s">
        <v>136</v>
      </c>
    </row>
    <row r="3255" spans="1:3" x14ac:dyDescent="0.2">
      <c r="A3255" t="s">
        <v>47</v>
      </c>
      <c r="B3255" t="s">
        <v>28</v>
      </c>
      <c r="C3255" t="s">
        <v>48</v>
      </c>
    </row>
    <row r="3256" spans="1:3" x14ac:dyDescent="0.2">
      <c r="A3256" t="s">
        <v>47</v>
      </c>
      <c r="B3256" t="s">
        <v>127</v>
      </c>
      <c r="C3256" t="s">
        <v>40</v>
      </c>
    </row>
    <row r="3257" spans="1:3" x14ac:dyDescent="0.2">
      <c r="A3257" t="s">
        <v>47</v>
      </c>
      <c r="B3257" t="s">
        <v>80</v>
      </c>
      <c r="C3257" t="s">
        <v>18</v>
      </c>
    </row>
    <row r="3258" spans="1:3" x14ac:dyDescent="0.2">
      <c r="A3258" t="s">
        <v>47</v>
      </c>
      <c r="B3258" t="s">
        <v>41</v>
      </c>
      <c r="C3258" t="s">
        <v>110</v>
      </c>
    </row>
    <row r="3259" spans="1:3" x14ac:dyDescent="0.2">
      <c r="A3259" t="s">
        <v>47</v>
      </c>
      <c r="B3259" t="s">
        <v>130</v>
      </c>
      <c r="C3259" t="s">
        <v>80</v>
      </c>
    </row>
    <row r="3260" spans="1:3" x14ac:dyDescent="0.2">
      <c r="A3260" t="s">
        <v>47</v>
      </c>
      <c r="B3260" t="s">
        <v>131</v>
      </c>
      <c r="C3260" t="s">
        <v>33</v>
      </c>
    </row>
    <row r="3261" spans="1:3" x14ac:dyDescent="0.2">
      <c r="A3261" t="s">
        <v>47</v>
      </c>
      <c r="B3261" t="s">
        <v>11</v>
      </c>
      <c r="C3261" t="s">
        <v>16</v>
      </c>
    </row>
    <row r="3262" spans="1:3" x14ac:dyDescent="0.2">
      <c r="A3262" t="s">
        <v>47</v>
      </c>
      <c r="B3262" t="s">
        <v>6</v>
      </c>
      <c r="C3262" t="s">
        <v>10</v>
      </c>
    </row>
    <row r="3263" spans="1:3" x14ac:dyDescent="0.2">
      <c r="A3263" t="s">
        <v>47</v>
      </c>
      <c r="B3263" t="s">
        <v>3</v>
      </c>
      <c r="C3263" t="s">
        <v>21</v>
      </c>
    </row>
    <row r="3264" spans="1:3" x14ac:dyDescent="0.2">
      <c r="A3264" t="s">
        <v>47</v>
      </c>
      <c r="B3264" t="s">
        <v>69</v>
      </c>
      <c r="C3264" t="s">
        <v>79</v>
      </c>
    </row>
    <row r="3265" spans="1:3" x14ac:dyDescent="0.2">
      <c r="A3265" t="s">
        <v>47</v>
      </c>
      <c r="B3265" t="s">
        <v>135</v>
      </c>
      <c r="C3265" t="s">
        <v>136</v>
      </c>
    </row>
    <row r="3266" spans="1:3" x14ac:dyDescent="0.2">
      <c r="A3266" t="s">
        <v>47</v>
      </c>
      <c r="B3266" t="s">
        <v>132</v>
      </c>
      <c r="C3266" t="s">
        <v>81</v>
      </c>
    </row>
    <row r="3267" spans="1:3" x14ac:dyDescent="0.2">
      <c r="A3267" t="s">
        <v>47</v>
      </c>
      <c r="B3267" t="s">
        <v>129</v>
      </c>
      <c r="C3267" t="s">
        <v>114</v>
      </c>
    </row>
    <row r="3268" spans="1:3" x14ac:dyDescent="0.2">
      <c r="A3268" t="s">
        <v>47</v>
      </c>
      <c r="B3268" t="s">
        <v>116</v>
      </c>
      <c r="C3268" t="s">
        <v>74</v>
      </c>
    </row>
    <row r="3269" spans="1:3" x14ac:dyDescent="0.2">
      <c r="A3269" t="s">
        <v>47</v>
      </c>
      <c r="B3269" t="s">
        <v>36</v>
      </c>
      <c r="C3269" t="s">
        <v>106</v>
      </c>
    </row>
    <row r="3270" spans="1:3" x14ac:dyDescent="0.2">
      <c r="A3270" t="s">
        <v>47</v>
      </c>
      <c r="B3270" t="s">
        <v>37</v>
      </c>
      <c r="C3270" t="s">
        <v>106</v>
      </c>
    </row>
    <row r="3271" spans="1:3" x14ac:dyDescent="0.2">
      <c r="A3271" t="s">
        <v>47</v>
      </c>
      <c r="B3271" t="s">
        <v>70</v>
      </c>
      <c r="C3271" t="s">
        <v>54</v>
      </c>
    </row>
    <row r="3272" spans="1:3" x14ac:dyDescent="0.2">
      <c r="A3272" t="s">
        <v>47</v>
      </c>
      <c r="B3272" t="s">
        <v>71</v>
      </c>
      <c r="C3272" t="s">
        <v>124</v>
      </c>
    </row>
    <row r="3273" spans="1:3" x14ac:dyDescent="0.2">
      <c r="A3273" t="s">
        <v>47</v>
      </c>
      <c r="B3273" t="s">
        <v>5</v>
      </c>
      <c r="C3273" t="s">
        <v>14</v>
      </c>
    </row>
    <row r="3274" spans="1:3" x14ac:dyDescent="0.2">
      <c r="A3274" t="s">
        <v>47</v>
      </c>
      <c r="B3274" t="s">
        <v>24</v>
      </c>
      <c r="C3274" t="s">
        <v>128</v>
      </c>
    </row>
    <row r="3275" spans="1:3" x14ac:dyDescent="0.2">
      <c r="A3275" t="s">
        <v>47</v>
      </c>
      <c r="B3275" t="s">
        <v>10</v>
      </c>
      <c r="C3275" t="s">
        <v>79</v>
      </c>
    </row>
    <row r="3276" spans="1:3" x14ac:dyDescent="0.2">
      <c r="A3276" t="s">
        <v>47</v>
      </c>
      <c r="B3276" t="s">
        <v>12</v>
      </c>
      <c r="C3276" t="s">
        <v>79</v>
      </c>
    </row>
    <row r="3277" spans="1:3" x14ac:dyDescent="0.2">
      <c r="A3277" t="s">
        <v>47</v>
      </c>
      <c r="B3277" t="s">
        <v>107</v>
      </c>
      <c r="C3277" t="s">
        <v>127</v>
      </c>
    </row>
    <row r="3278" spans="1:3" x14ac:dyDescent="0.2">
      <c r="A3278" t="s">
        <v>47</v>
      </c>
      <c r="B3278" t="s">
        <v>108</v>
      </c>
      <c r="C3278" t="s">
        <v>127</v>
      </c>
    </row>
    <row r="3279" spans="1:3" x14ac:dyDescent="0.2">
      <c r="A3279" t="s">
        <v>47</v>
      </c>
      <c r="B3279" t="s">
        <v>14</v>
      </c>
      <c r="C3279" t="s">
        <v>51</v>
      </c>
    </row>
    <row r="3280" spans="1:3" x14ac:dyDescent="0.2">
      <c r="A3280" t="s">
        <v>47</v>
      </c>
      <c r="B3280" t="s">
        <v>15</v>
      </c>
      <c r="C3280" t="s">
        <v>48</v>
      </c>
    </row>
    <row r="3281" spans="1:3" x14ac:dyDescent="0.2">
      <c r="A3281" t="s">
        <v>47</v>
      </c>
      <c r="B3281" t="s">
        <v>101</v>
      </c>
      <c r="C3281" t="s">
        <v>39</v>
      </c>
    </row>
    <row r="3282" spans="1:3" x14ac:dyDescent="0.2">
      <c r="A3282" t="s">
        <v>47</v>
      </c>
      <c r="B3282" t="s">
        <v>109</v>
      </c>
      <c r="C3282" t="s">
        <v>43</v>
      </c>
    </row>
    <row r="3283" spans="1:3" x14ac:dyDescent="0.2">
      <c r="A3283" t="s">
        <v>47</v>
      </c>
      <c r="B3283" t="s">
        <v>61</v>
      </c>
      <c r="C3283" t="s">
        <v>105</v>
      </c>
    </row>
    <row r="3284" spans="1:3" x14ac:dyDescent="0.2">
      <c r="A3284" t="s">
        <v>47</v>
      </c>
      <c r="B3284" t="s">
        <v>73</v>
      </c>
      <c r="C3284" t="s">
        <v>28</v>
      </c>
    </row>
    <row r="3285" spans="1:3" x14ac:dyDescent="0.2">
      <c r="A3285" t="s">
        <v>47</v>
      </c>
      <c r="B3285" t="s">
        <v>60</v>
      </c>
      <c r="C3285" t="s">
        <v>74</v>
      </c>
    </row>
    <row r="3286" spans="1:3" x14ac:dyDescent="0.2">
      <c r="A3286" t="s">
        <v>47</v>
      </c>
      <c r="B3286" t="s">
        <v>84</v>
      </c>
      <c r="C3286" t="s">
        <v>43</v>
      </c>
    </row>
    <row r="3287" spans="1:3" x14ac:dyDescent="0.2">
      <c r="A3287" t="s">
        <v>47</v>
      </c>
      <c r="B3287" t="s">
        <v>85</v>
      </c>
      <c r="C3287" t="s">
        <v>127</v>
      </c>
    </row>
    <row r="3288" spans="1:3" x14ac:dyDescent="0.2">
      <c r="A3288" t="s">
        <v>47</v>
      </c>
      <c r="B3288" t="s">
        <v>137</v>
      </c>
      <c r="C3288" t="s">
        <v>28</v>
      </c>
    </row>
    <row r="3289" spans="1:3" x14ac:dyDescent="0.2">
      <c r="A3289" t="s">
        <v>47</v>
      </c>
      <c r="B3289" t="s">
        <v>138</v>
      </c>
      <c r="C3289" t="s">
        <v>28</v>
      </c>
    </row>
    <row r="3290" spans="1:3" x14ac:dyDescent="0.2">
      <c r="A3290" t="s">
        <v>47</v>
      </c>
      <c r="B3290" t="s">
        <v>134</v>
      </c>
      <c r="C3290" t="s">
        <v>101</v>
      </c>
    </row>
    <row r="3291" spans="1:3" x14ac:dyDescent="0.2">
      <c r="A3291" t="s">
        <v>47</v>
      </c>
      <c r="B3291" t="s">
        <v>40</v>
      </c>
      <c r="C3291" t="s">
        <v>81</v>
      </c>
    </row>
    <row r="3292" spans="1:3" x14ac:dyDescent="0.2">
      <c r="A3292" t="s">
        <v>47</v>
      </c>
      <c r="B3292" t="s">
        <v>39</v>
      </c>
      <c r="C3292" t="s">
        <v>81</v>
      </c>
    </row>
    <row r="3293" spans="1:3" x14ac:dyDescent="0.2">
      <c r="A3293" t="s">
        <v>47</v>
      </c>
      <c r="B3293" t="s">
        <v>104</v>
      </c>
      <c r="C3293" t="s">
        <v>2</v>
      </c>
    </row>
    <row r="3294" spans="1:3" x14ac:dyDescent="0.2">
      <c r="A3294" t="s">
        <v>47</v>
      </c>
      <c r="B3294" t="s">
        <v>9</v>
      </c>
      <c r="C3294" t="s">
        <v>62</v>
      </c>
    </row>
    <row r="3295" spans="1:3" x14ac:dyDescent="0.2">
      <c r="A3295" t="s">
        <v>47</v>
      </c>
      <c r="B3295" t="s">
        <v>58</v>
      </c>
      <c r="C3295" t="s">
        <v>10</v>
      </c>
    </row>
    <row r="3296" spans="1:3" x14ac:dyDescent="0.2">
      <c r="A3296" t="s">
        <v>47</v>
      </c>
      <c r="B3296" t="s">
        <v>4</v>
      </c>
      <c r="C3296" t="s">
        <v>128</v>
      </c>
    </row>
    <row r="3297" spans="1:3" x14ac:dyDescent="0.2">
      <c r="A3297" t="s">
        <v>47</v>
      </c>
      <c r="B3297" t="s">
        <v>90</v>
      </c>
      <c r="C3297" t="s">
        <v>105</v>
      </c>
    </row>
    <row r="3298" spans="1:3" x14ac:dyDescent="0.2">
      <c r="A3298" t="s">
        <v>47</v>
      </c>
      <c r="B3298" t="s">
        <v>1</v>
      </c>
      <c r="C3298" t="s">
        <v>32</v>
      </c>
    </row>
    <row r="3299" spans="1:3" x14ac:dyDescent="0.2">
      <c r="A3299" t="s">
        <v>47</v>
      </c>
      <c r="B3299" t="s">
        <v>67</v>
      </c>
      <c r="C3299" t="s">
        <v>43</v>
      </c>
    </row>
    <row r="3300" spans="1:3" x14ac:dyDescent="0.2">
      <c r="A3300" t="s">
        <v>47</v>
      </c>
      <c r="B3300" t="s">
        <v>68</v>
      </c>
      <c r="C3300" t="s">
        <v>43</v>
      </c>
    </row>
    <row r="3301" spans="1:3" x14ac:dyDescent="0.2">
      <c r="A3301" t="s">
        <v>47</v>
      </c>
      <c r="B3301" t="s">
        <v>120</v>
      </c>
      <c r="C3301" t="s">
        <v>11</v>
      </c>
    </row>
    <row r="3302" spans="1:3" x14ac:dyDescent="0.2">
      <c r="A3302" t="s">
        <v>47</v>
      </c>
      <c r="B3302" t="s">
        <v>121</v>
      </c>
      <c r="C3302" t="s">
        <v>11</v>
      </c>
    </row>
    <row r="3303" spans="1:3" x14ac:dyDescent="0.2">
      <c r="A3303" t="s">
        <v>47</v>
      </c>
      <c r="B3303" t="s">
        <v>53</v>
      </c>
      <c r="C3303" t="s">
        <v>10</v>
      </c>
    </row>
    <row r="3304" spans="1:3" x14ac:dyDescent="0.2">
      <c r="A3304" t="s">
        <v>47</v>
      </c>
      <c r="B3304" t="s">
        <v>82</v>
      </c>
      <c r="C3304" t="s">
        <v>105</v>
      </c>
    </row>
    <row r="3305" spans="1:3" x14ac:dyDescent="0.2">
      <c r="A3305" t="s">
        <v>47</v>
      </c>
      <c r="B3305" t="s">
        <v>83</v>
      </c>
      <c r="C3305" t="s">
        <v>10</v>
      </c>
    </row>
    <row r="3306" spans="1:3" x14ac:dyDescent="0.2">
      <c r="A3306" t="s">
        <v>47</v>
      </c>
      <c r="B3306" t="s">
        <v>38</v>
      </c>
      <c r="C3306" t="s">
        <v>2</v>
      </c>
    </row>
    <row r="3307" spans="1:3" x14ac:dyDescent="0.2">
      <c r="A3307" t="s">
        <v>47</v>
      </c>
      <c r="B3307" t="s">
        <v>97</v>
      </c>
      <c r="C3307" t="s">
        <v>128</v>
      </c>
    </row>
    <row r="3308" spans="1:3" x14ac:dyDescent="0.2">
      <c r="A3308" t="s">
        <v>47</v>
      </c>
      <c r="B3308" t="s">
        <v>115</v>
      </c>
      <c r="C3308" t="s">
        <v>11</v>
      </c>
    </row>
    <row r="3309" spans="1:3" x14ac:dyDescent="0.2">
      <c r="A3309" t="s">
        <v>47</v>
      </c>
      <c r="B3309" t="s">
        <v>98</v>
      </c>
      <c r="C3309" t="s">
        <v>130</v>
      </c>
    </row>
    <row r="3310" spans="1:3" x14ac:dyDescent="0.2">
      <c r="A3310" t="s">
        <v>47</v>
      </c>
      <c r="B3310" t="s">
        <v>94</v>
      </c>
      <c r="C3310" t="s">
        <v>11</v>
      </c>
    </row>
    <row r="3311" spans="1:3" x14ac:dyDescent="0.2">
      <c r="A3311" t="s">
        <v>47</v>
      </c>
      <c r="B3311" t="s">
        <v>7</v>
      </c>
      <c r="C3311" t="s">
        <v>128</v>
      </c>
    </row>
    <row r="3312" spans="1:3" x14ac:dyDescent="0.2">
      <c r="A3312" t="s">
        <v>47</v>
      </c>
      <c r="B3312" t="s">
        <v>45</v>
      </c>
      <c r="C3312" t="s">
        <v>130</v>
      </c>
    </row>
    <row r="3313" spans="1:3" x14ac:dyDescent="0.2">
      <c r="A3313" t="s">
        <v>47</v>
      </c>
      <c r="B3313" t="s">
        <v>64</v>
      </c>
      <c r="C3313" t="s">
        <v>130</v>
      </c>
    </row>
    <row r="3314" spans="1:3" x14ac:dyDescent="0.2">
      <c r="A3314" t="s">
        <v>72</v>
      </c>
      <c r="B3314" t="s">
        <v>75</v>
      </c>
      <c r="C3314" t="s">
        <v>27</v>
      </c>
    </row>
    <row r="3315" spans="1:3" x14ac:dyDescent="0.2">
      <c r="A3315" t="s">
        <v>72</v>
      </c>
      <c r="B3315" t="s">
        <v>17</v>
      </c>
      <c r="C3315" t="s">
        <v>65</v>
      </c>
    </row>
    <row r="3316" spans="1:3" x14ac:dyDescent="0.2">
      <c r="A3316" t="s">
        <v>72</v>
      </c>
      <c r="B3316" t="s">
        <v>20</v>
      </c>
      <c r="C3316" t="s">
        <v>44</v>
      </c>
    </row>
    <row r="3317" spans="1:3" x14ac:dyDescent="0.2">
      <c r="A3317" t="s">
        <v>72</v>
      </c>
      <c r="B3317" t="s">
        <v>78</v>
      </c>
      <c r="C3317" t="s">
        <v>65</v>
      </c>
    </row>
    <row r="3318" spans="1:3" x14ac:dyDescent="0.2">
      <c r="A3318" t="s">
        <v>72</v>
      </c>
      <c r="B3318" t="s">
        <v>44</v>
      </c>
      <c r="C3318" t="s">
        <v>126</v>
      </c>
    </row>
    <row r="3319" spans="1:3" x14ac:dyDescent="0.2">
      <c r="A3319" t="s">
        <v>72</v>
      </c>
      <c r="B3319" t="s">
        <v>46</v>
      </c>
      <c r="C3319" t="s">
        <v>110</v>
      </c>
    </row>
    <row r="3320" spans="1:3" x14ac:dyDescent="0.2">
      <c r="A3320" t="s">
        <v>72</v>
      </c>
      <c r="B3320" t="s">
        <v>117</v>
      </c>
      <c r="C3320" t="s">
        <v>99</v>
      </c>
    </row>
    <row r="3321" spans="1:3" x14ac:dyDescent="0.2">
      <c r="A3321" t="s">
        <v>72</v>
      </c>
      <c r="B3321" t="s">
        <v>124</v>
      </c>
      <c r="C3321" t="s">
        <v>71</v>
      </c>
    </row>
    <row r="3322" spans="1:3" x14ac:dyDescent="0.2">
      <c r="A3322" t="s">
        <v>72</v>
      </c>
      <c r="B3322" t="s">
        <v>113</v>
      </c>
      <c r="C3322" t="s">
        <v>47</v>
      </c>
    </row>
    <row r="3323" spans="1:3" x14ac:dyDescent="0.2">
      <c r="A3323" t="s">
        <v>72</v>
      </c>
      <c r="B3323" t="s">
        <v>99</v>
      </c>
      <c r="C3323" t="s">
        <v>13</v>
      </c>
    </row>
    <row r="3324" spans="1:3" x14ac:dyDescent="0.2">
      <c r="A3324" t="s">
        <v>72</v>
      </c>
      <c r="B3324" t="s">
        <v>100</v>
      </c>
      <c r="C3324" t="s">
        <v>93</v>
      </c>
    </row>
    <row r="3325" spans="1:3" x14ac:dyDescent="0.2">
      <c r="A3325" t="s">
        <v>72</v>
      </c>
      <c r="B3325" t="s">
        <v>65</v>
      </c>
      <c r="C3325" t="s">
        <v>46</v>
      </c>
    </row>
    <row r="3326" spans="1:3" x14ac:dyDescent="0.2">
      <c r="A3326" t="s">
        <v>72</v>
      </c>
      <c r="B3326" t="s">
        <v>66</v>
      </c>
      <c r="C3326" t="s">
        <v>13</v>
      </c>
    </row>
    <row r="3327" spans="1:3" x14ac:dyDescent="0.2">
      <c r="A3327" t="s">
        <v>72</v>
      </c>
      <c r="B3327" t="s">
        <v>54</v>
      </c>
      <c r="C3327" t="s">
        <v>70</v>
      </c>
    </row>
    <row r="3328" spans="1:3" x14ac:dyDescent="0.2">
      <c r="A3328" t="s">
        <v>72</v>
      </c>
      <c r="B3328" t="s">
        <v>55</v>
      </c>
      <c r="C3328" t="s">
        <v>70</v>
      </c>
    </row>
    <row r="3329" spans="1:3" x14ac:dyDescent="0.2">
      <c r="A3329" t="s">
        <v>72</v>
      </c>
      <c r="B3329" t="s">
        <v>133</v>
      </c>
      <c r="C3329" t="s">
        <v>65</v>
      </c>
    </row>
    <row r="3330" spans="1:3" x14ac:dyDescent="0.2">
      <c r="A3330" t="s">
        <v>72</v>
      </c>
      <c r="B3330" t="s">
        <v>59</v>
      </c>
      <c r="C3330" t="s">
        <v>126</v>
      </c>
    </row>
    <row r="3331" spans="1:3" x14ac:dyDescent="0.2">
      <c r="A3331" t="s">
        <v>72</v>
      </c>
      <c r="B3331" t="s">
        <v>125</v>
      </c>
      <c r="C3331" t="s">
        <v>59</v>
      </c>
    </row>
    <row r="3332" spans="1:3" x14ac:dyDescent="0.2">
      <c r="A3332" t="s">
        <v>72</v>
      </c>
      <c r="B3332" t="s">
        <v>27</v>
      </c>
      <c r="C3332" t="s">
        <v>126</v>
      </c>
    </row>
    <row r="3333" spans="1:3" x14ac:dyDescent="0.2">
      <c r="A3333" t="s">
        <v>72</v>
      </c>
      <c r="B3333" t="s">
        <v>23</v>
      </c>
      <c r="C3333" t="s">
        <v>65</v>
      </c>
    </row>
    <row r="3334" spans="1:3" x14ac:dyDescent="0.2">
      <c r="A3334" t="s">
        <v>72</v>
      </c>
      <c r="B3334" t="s">
        <v>25</v>
      </c>
      <c r="C3334" t="s">
        <v>70</v>
      </c>
    </row>
    <row r="3335" spans="1:3" x14ac:dyDescent="0.2">
      <c r="A3335" t="s">
        <v>72</v>
      </c>
      <c r="B3335" t="s">
        <v>114</v>
      </c>
      <c r="C3335" t="s">
        <v>26</v>
      </c>
    </row>
    <row r="3336" spans="1:3" x14ac:dyDescent="0.2">
      <c r="A3336" t="s">
        <v>72</v>
      </c>
      <c r="B3336" t="s">
        <v>96</v>
      </c>
      <c r="C3336" t="s">
        <v>25</v>
      </c>
    </row>
    <row r="3337" spans="1:3" x14ac:dyDescent="0.2">
      <c r="A3337" t="s">
        <v>72</v>
      </c>
      <c r="B3337" t="s">
        <v>47</v>
      </c>
      <c r="C3337" t="s">
        <v>70</v>
      </c>
    </row>
    <row r="3338" spans="1:3" x14ac:dyDescent="0.2">
      <c r="A3338" t="s">
        <v>72</v>
      </c>
      <c r="B3338" t="s">
        <v>72</v>
      </c>
      <c r="C3338" t="s">
        <v>72</v>
      </c>
    </row>
    <row r="3339" spans="1:3" x14ac:dyDescent="0.2">
      <c r="A3339" t="s">
        <v>72</v>
      </c>
      <c r="B3339" t="s">
        <v>87</v>
      </c>
      <c r="C3339" t="s">
        <v>27</v>
      </c>
    </row>
    <row r="3340" spans="1:3" x14ac:dyDescent="0.2">
      <c r="A3340" t="s">
        <v>72</v>
      </c>
      <c r="B3340" t="s">
        <v>88</v>
      </c>
      <c r="C3340" t="s">
        <v>65</v>
      </c>
    </row>
    <row r="3341" spans="1:3" x14ac:dyDescent="0.2">
      <c r="A3341" t="s">
        <v>72</v>
      </c>
      <c r="B3341" t="s">
        <v>19</v>
      </c>
      <c r="C3341" t="s">
        <v>18</v>
      </c>
    </row>
    <row r="3342" spans="1:3" x14ac:dyDescent="0.2">
      <c r="A3342" t="s">
        <v>72</v>
      </c>
      <c r="B3342" t="s">
        <v>31</v>
      </c>
      <c r="C3342" t="s">
        <v>96</v>
      </c>
    </row>
    <row r="3343" spans="1:3" x14ac:dyDescent="0.2">
      <c r="A3343" t="s">
        <v>72</v>
      </c>
      <c r="B3343" t="s">
        <v>126</v>
      </c>
      <c r="C3343" t="s">
        <v>13</v>
      </c>
    </row>
    <row r="3344" spans="1:3" x14ac:dyDescent="0.2">
      <c r="A3344" t="s">
        <v>72</v>
      </c>
      <c r="B3344" t="s">
        <v>42</v>
      </c>
      <c r="C3344" t="s">
        <v>72</v>
      </c>
    </row>
    <row r="3345" spans="1:3" x14ac:dyDescent="0.2">
      <c r="A3345" t="s">
        <v>72</v>
      </c>
      <c r="B3345" t="s">
        <v>93</v>
      </c>
      <c r="C3345" t="s">
        <v>81</v>
      </c>
    </row>
    <row r="3346" spans="1:3" x14ac:dyDescent="0.2">
      <c r="A3346" t="s">
        <v>72</v>
      </c>
      <c r="B3346" t="s">
        <v>13</v>
      </c>
      <c r="C3346" t="s">
        <v>122</v>
      </c>
    </row>
    <row r="3347" spans="1:3" x14ac:dyDescent="0.2">
      <c r="A3347" t="s">
        <v>72</v>
      </c>
      <c r="B3347" t="s">
        <v>49</v>
      </c>
      <c r="C3347" t="s">
        <v>136</v>
      </c>
    </row>
    <row r="3348" spans="1:3" x14ac:dyDescent="0.2">
      <c r="A3348" t="s">
        <v>72</v>
      </c>
      <c r="B3348" t="s">
        <v>50</v>
      </c>
      <c r="C3348" t="s">
        <v>136</v>
      </c>
    </row>
    <row r="3349" spans="1:3" x14ac:dyDescent="0.2">
      <c r="A3349" t="s">
        <v>72</v>
      </c>
      <c r="B3349" t="s">
        <v>56</v>
      </c>
      <c r="C3349" t="s">
        <v>99</v>
      </c>
    </row>
    <row r="3350" spans="1:3" x14ac:dyDescent="0.2">
      <c r="A3350" t="s">
        <v>72</v>
      </c>
      <c r="B3350" t="s">
        <v>57</v>
      </c>
      <c r="C3350" t="s">
        <v>99</v>
      </c>
    </row>
    <row r="3351" spans="1:3" x14ac:dyDescent="0.2">
      <c r="A3351" t="s">
        <v>72</v>
      </c>
      <c r="B3351" t="s">
        <v>91</v>
      </c>
      <c r="C3351" t="s">
        <v>14</v>
      </c>
    </row>
    <row r="3352" spans="1:3" x14ac:dyDescent="0.2">
      <c r="A3352" t="s">
        <v>72</v>
      </c>
      <c r="B3352" t="s">
        <v>92</v>
      </c>
      <c r="C3352" t="s">
        <v>28</v>
      </c>
    </row>
    <row r="3353" spans="1:3" x14ac:dyDescent="0.2">
      <c r="A3353" t="s">
        <v>72</v>
      </c>
      <c r="B3353" t="s">
        <v>136</v>
      </c>
      <c r="C3353" t="s">
        <v>54</v>
      </c>
    </row>
    <row r="3354" spans="1:3" x14ac:dyDescent="0.2">
      <c r="A3354" t="s">
        <v>72</v>
      </c>
      <c r="B3354" t="s">
        <v>16</v>
      </c>
      <c r="C3354" t="s">
        <v>81</v>
      </c>
    </row>
    <row r="3355" spans="1:3" x14ac:dyDescent="0.2">
      <c r="A3355" t="s">
        <v>72</v>
      </c>
      <c r="B3355" t="s">
        <v>89</v>
      </c>
      <c r="C3355" t="s">
        <v>49</v>
      </c>
    </row>
    <row r="3356" spans="1:3" x14ac:dyDescent="0.2">
      <c r="A3356" t="s">
        <v>72</v>
      </c>
      <c r="B3356" t="s">
        <v>33</v>
      </c>
      <c r="C3356" t="s">
        <v>81</v>
      </c>
    </row>
    <row r="3357" spans="1:3" x14ac:dyDescent="0.2">
      <c r="A3357" t="s">
        <v>72</v>
      </c>
      <c r="B3357" t="s">
        <v>34</v>
      </c>
      <c r="C3357" t="s">
        <v>49</v>
      </c>
    </row>
    <row r="3358" spans="1:3" x14ac:dyDescent="0.2">
      <c r="A3358" t="s">
        <v>72</v>
      </c>
      <c r="B3358" t="s">
        <v>95</v>
      </c>
      <c r="C3358" t="s">
        <v>28</v>
      </c>
    </row>
    <row r="3359" spans="1:3" x14ac:dyDescent="0.2">
      <c r="A3359" t="s">
        <v>72</v>
      </c>
      <c r="B3359" t="s">
        <v>110</v>
      </c>
      <c r="C3359" t="s">
        <v>122</v>
      </c>
    </row>
    <row r="3360" spans="1:3" x14ac:dyDescent="0.2">
      <c r="A3360" t="s">
        <v>72</v>
      </c>
      <c r="B3360" t="s">
        <v>62</v>
      </c>
      <c r="C3360" t="s">
        <v>80</v>
      </c>
    </row>
    <row r="3361" spans="1:3" x14ac:dyDescent="0.2">
      <c r="A3361" t="s">
        <v>72</v>
      </c>
      <c r="B3361" t="s">
        <v>63</v>
      </c>
      <c r="C3361" t="s">
        <v>16</v>
      </c>
    </row>
    <row r="3362" spans="1:3" x14ac:dyDescent="0.2">
      <c r="A3362" t="s">
        <v>72</v>
      </c>
      <c r="B3362" t="s">
        <v>22</v>
      </c>
      <c r="C3362" t="s">
        <v>89</v>
      </c>
    </row>
    <row r="3363" spans="1:3" x14ac:dyDescent="0.2">
      <c r="A3363" t="s">
        <v>72</v>
      </c>
      <c r="B3363" t="s">
        <v>2</v>
      </c>
      <c r="C3363" t="s">
        <v>51</v>
      </c>
    </row>
    <row r="3364" spans="1:3" x14ac:dyDescent="0.2">
      <c r="A3364" t="s">
        <v>72</v>
      </c>
      <c r="B3364" t="s">
        <v>32</v>
      </c>
      <c r="C3364" t="s">
        <v>49</v>
      </c>
    </row>
    <row r="3365" spans="1:3" x14ac:dyDescent="0.2">
      <c r="A3365" t="s">
        <v>72</v>
      </c>
      <c r="B3365" t="s">
        <v>18</v>
      </c>
      <c r="C3365" t="s">
        <v>136</v>
      </c>
    </row>
    <row r="3366" spans="1:3" x14ac:dyDescent="0.2">
      <c r="A3366" t="s">
        <v>72</v>
      </c>
      <c r="B3366" t="s">
        <v>76</v>
      </c>
      <c r="C3366" t="s">
        <v>26</v>
      </c>
    </row>
    <row r="3367" spans="1:3" x14ac:dyDescent="0.2">
      <c r="A3367" t="s">
        <v>72</v>
      </c>
      <c r="B3367" t="s">
        <v>77</v>
      </c>
      <c r="C3367" t="s">
        <v>26</v>
      </c>
    </row>
    <row r="3368" spans="1:3" x14ac:dyDescent="0.2">
      <c r="A3368" t="s">
        <v>72</v>
      </c>
      <c r="B3368" t="s">
        <v>79</v>
      </c>
      <c r="C3368" t="s">
        <v>76</v>
      </c>
    </row>
    <row r="3369" spans="1:3" x14ac:dyDescent="0.2">
      <c r="A3369" t="s">
        <v>72</v>
      </c>
      <c r="B3369" t="s">
        <v>48</v>
      </c>
      <c r="C3369" t="s">
        <v>135</v>
      </c>
    </row>
    <row r="3370" spans="1:3" x14ac:dyDescent="0.2">
      <c r="A3370" t="s">
        <v>72</v>
      </c>
      <c r="B3370" t="s">
        <v>111</v>
      </c>
      <c r="C3370" t="s">
        <v>113</v>
      </c>
    </row>
    <row r="3371" spans="1:3" x14ac:dyDescent="0.2">
      <c r="A3371" t="s">
        <v>72</v>
      </c>
      <c r="B3371" t="s">
        <v>112</v>
      </c>
      <c r="C3371" t="s">
        <v>86</v>
      </c>
    </row>
    <row r="3372" spans="1:3" x14ac:dyDescent="0.2">
      <c r="A3372" t="s">
        <v>72</v>
      </c>
      <c r="B3372" t="s">
        <v>51</v>
      </c>
      <c r="C3372" t="s">
        <v>135</v>
      </c>
    </row>
    <row r="3373" spans="1:3" x14ac:dyDescent="0.2">
      <c r="A3373" t="s">
        <v>72</v>
      </c>
      <c r="B3373" t="s">
        <v>8</v>
      </c>
      <c r="C3373" t="s">
        <v>96</v>
      </c>
    </row>
    <row r="3374" spans="1:3" x14ac:dyDescent="0.2">
      <c r="A3374" t="s">
        <v>72</v>
      </c>
      <c r="B3374" t="s">
        <v>35</v>
      </c>
      <c r="C3374" t="s">
        <v>29</v>
      </c>
    </row>
    <row r="3375" spans="1:3" x14ac:dyDescent="0.2">
      <c r="A3375" t="s">
        <v>72</v>
      </c>
      <c r="B3375" t="s">
        <v>52</v>
      </c>
      <c r="C3375" t="s">
        <v>32</v>
      </c>
    </row>
    <row r="3376" spans="1:3" x14ac:dyDescent="0.2">
      <c r="A3376" t="s">
        <v>72</v>
      </c>
      <c r="B3376" t="s">
        <v>122</v>
      </c>
      <c r="C3376" t="s">
        <v>72</v>
      </c>
    </row>
    <row r="3377" spans="1:3" x14ac:dyDescent="0.2">
      <c r="A3377" t="s">
        <v>72</v>
      </c>
      <c r="B3377" t="s">
        <v>123</v>
      </c>
      <c r="C3377" t="s">
        <v>28</v>
      </c>
    </row>
    <row r="3378" spans="1:3" x14ac:dyDescent="0.2">
      <c r="A3378" t="s">
        <v>72</v>
      </c>
      <c r="B3378" t="s">
        <v>21</v>
      </c>
      <c r="C3378" t="s">
        <v>51</v>
      </c>
    </row>
    <row r="3379" spans="1:3" x14ac:dyDescent="0.2">
      <c r="A3379" t="s">
        <v>72</v>
      </c>
      <c r="B3379" t="s">
        <v>128</v>
      </c>
      <c r="C3379" t="s">
        <v>40</v>
      </c>
    </row>
    <row r="3380" spans="1:3" x14ac:dyDescent="0.2">
      <c r="A3380" t="s">
        <v>72</v>
      </c>
      <c r="B3380" t="s">
        <v>43</v>
      </c>
      <c r="C3380" t="s">
        <v>48</v>
      </c>
    </row>
    <row r="3381" spans="1:3" x14ac:dyDescent="0.2">
      <c r="A3381" t="s">
        <v>72</v>
      </c>
      <c r="B3381" t="s">
        <v>102</v>
      </c>
      <c r="C3381" t="s">
        <v>74</v>
      </c>
    </row>
    <row r="3382" spans="1:3" x14ac:dyDescent="0.2">
      <c r="A3382" t="s">
        <v>72</v>
      </c>
      <c r="B3382" t="s">
        <v>103</v>
      </c>
      <c r="C3382" t="s">
        <v>43</v>
      </c>
    </row>
    <row r="3383" spans="1:3" x14ac:dyDescent="0.2">
      <c r="A3383" t="s">
        <v>72</v>
      </c>
      <c r="B3383" t="s">
        <v>106</v>
      </c>
      <c r="C3383" t="s">
        <v>49</v>
      </c>
    </row>
    <row r="3384" spans="1:3" x14ac:dyDescent="0.2">
      <c r="A3384" t="s">
        <v>72</v>
      </c>
      <c r="B3384" t="s">
        <v>105</v>
      </c>
      <c r="C3384" t="s">
        <v>111</v>
      </c>
    </row>
    <row r="3385" spans="1:3" x14ac:dyDescent="0.2">
      <c r="A3385" t="s">
        <v>72</v>
      </c>
      <c r="B3385" t="s">
        <v>74</v>
      </c>
      <c r="C3385" t="s">
        <v>31</v>
      </c>
    </row>
    <row r="3386" spans="1:3" x14ac:dyDescent="0.2">
      <c r="A3386" t="s">
        <v>72</v>
      </c>
      <c r="B3386" t="s">
        <v>26</v>
      </c>
      <c r="C3386" t="s">
        <v>124</v>
      </c>
    </row>
    <row r="3387" spans="1:3" x14ac:dyDescent="0.2">
      <c r="A3387" t="s">
        <v>72</v>
      </c>
      <c r="B3387" t="s">
        <v>81</v>
      </c>
      <c r="C3387" t="s">
        <v>26</v>
      </c>
    </row>
    <row r="3388" spans="1:3" x14ac:dyDescent="0.2">
      <c r="A3388" t="s">
        <v>72</v>
      </c>
      <c r="B3388" t="s">
        <v>29</v>
      </c>
      <c r="C3388" t="s">
        <v>31</v>
      </c>
    </row>
    <row r="3389" spans="1:3" x14ac:dyDescent="0.2">
      <c r="A3389" t="s">
        <v>72</v>
      </c>
      <c r="B3389" t="s">
        <v>30</v>
      </c>
      <c r="C3389" t="s">
        <v>129</v>
      </c>
    </row>
    <row r="3390" spans="1:3" x14ac:dyDescent="0.2">
      <c r="A3390" t="s">
        <v>72</v>
      </c>
      <c r="B3390" t="s">
        <v>118</v>
      </c>
      <c r="C3390" t="s">
        <v>33</v>
      </c>
    </row>
    <row r="3391" spans="1:3" x14ac:dyDescent="0.2">
      <c r="A3391" t="s">
        <v>72</v>
      </c>
      <c r="B3391" t="s">
        <v>119</v>
      </c>
      <c r="C3391" t="s">
        <v>33</v>
      </c>
    </row>
    <row r="3392" spans="1:3" x14ac:dyDescent="0.2">
      <c r="A3392" t="s">
        <v>72</v>
      </c>
      <c r="B3392" t="s">
        <v>86</v>
      </c>
      <c r="C3392" t="s">
        <v>47</v>
      </c>
    </row>
    <row r="3393" spans="1:3" x14ac:dyDescent="0.2">
      <c r="A3393" t="s">
        <v>72</v>
      </c>
      <c r="B3393" t="s">
        <v>28</v>
      </c>
      <c r="C3393" t="s">
        <v>8</v>
      </c>
    </row>
    <row r="3394" spans="1:3" x14ac:dyDescent="0.2">
      <c r="A3394" t="s">
        <v>72</v>
      </c>
      <c r="B3394" t="s">
        <v>127</v>
      </c>
      <c r="C3394" t="s">
        <v>111</v>
      </c>
    </row>
    <row r="3395" spans="1:3" x14ac:dyDescent="0.2">
      <c r="A3395" t="s">
        <v>72</v>
      </c>
      <c r="B3395" t="s">
        <v>80</v>
      </c>
      <c r="C3395" t="s">
        <v>81</v>
      </c>
    </row>
    <row r="3396" spans="1:3" x14ac:dyDescent="0.2">
      <c r="A3396" t="s">
        <v>72</v>
      </c>
      <c r="B3396" t="s">
        <v>41</v>
      </c>
      <c r="C3396" t="s">
        <v>99</v>
      </c>
    </row>
    <row r="3397" spans="1:3" x14ac:dyDescent="0.2">
      <c r="A3397" t="s">
        <v>72</v>
      </c>
      <c r="B3397" t="s">
        <v>130</v>
      </c>
      <c r="C3397" t="s">
        <v>40</v>
      </c>
    </row>
    <row r="3398" spans="1:3" x14ac:dyDescent="0.2">
      <c r="A3398" t="s">
        <v>72</v>
      </c>
      <c r="B3398" t="s">
        <v>131</v>
      </c>
      <c r="C3398" t="s">
        <v>79</v>
      </c>
    </row>
    <row r="3399" spans="1:3" x14ac:dyDescent="0.2">
      <c r="A3399" t="s">
        <v>72</v>
      </c>
      <c r="B3399" t="s">
        <v>11</v>
      </c>
      <c r="C3399" t="s">
        <v>79</v>
      </c>
    </row>
    <row r="3400" spans="1:3" x14ac:dyDescent="0.2">
      <c r="A3400" t="s">
        <v>72</v>
      </c>
      <c r="B3400" t="s">
        <v>6</v>
      </c>
      <c r="C3400" t="s">
        <v>127</v>
      </c>
    </row>
    <row r="3401" spans="1:3" x14ac:dyDescent="0.2">
      <c r="A3401" t="s">
        <v>72</v>
      </c>
      <c r="B3401" t="s">
        <v>3</v>
      </c>
      <c r="C3401" t="s">
        <v>74</v>
      </c>
    </row>
    <row r="3402" spans="1:3" x14ac:dyDescent="0.2">
      <c r="A3402" t="s">
        <v>72</v>
      </c>
      <c r="B3402" t="s">
        <v>69</v>
      </c>
      <c r="C3402" t="s">
        <v>132</v>
      </c>
    </row>
    <row r="3403" spans="1:3" x14ac:dyDescent="0.2">
      <c r="A3403" t="s">
        <v>72</v>
      </c>
      <c r="B3403" t="s">
        <v>135</v>
      </c>
      <c r="C3403" t="s">
        <v>47</v>
      </c>
    </row>
    <row r="3404" spans="1:3" x14ac:dyDescent="0.2">
      <c r="A3404" t="s">
        <v>72</v>
      </c>
      <c r="B3404" t="s">
        <v>132</v>
      </c>
      <c r="C3404" t="s">
        <v>114</v>
      </c>
    </row>
    <row r="3405" spans="1:3" x14ac:dyDescent="0.2">
      <c r="A3405" t="s">
        <v>72</v>
      </c>
      <c r="B3405" t="s">
        <v>129</v>
      </c>
      <c r="C3405" t="s">
        <v>135</v>
      </c>
    </row>
    <row r="3406" spans="1:3" x14ac:dyDescent="0.2">
      <c r="A3406" t="s">
        <v>72</v>
      </c>
      <c r="B3406" t="s">
        <v>116</v>
      </c>
      <c r="C3406" t="s">
        <v>19</v>
      </c>
    </row>
    <row r="3407" spans="1:3" x14ac:dyDescent="0.2">
      <c r="A3407" t="s">
        <v>72</v>
      </c>
      <c r="B3407" t="s">
        <v>36</v>
      </c>
      <c r="C3407" t="s">
        <v>33</v>
      </c>
    </row>
    <row r="3408" spans="1:3" x14ac:dyDescent="0.2">
      <c r="A3408" t="s">
        <v>72</v>
      </c>
      <c r="B3408" t="s">
        <v>37</v>
      </c>
      <c r="C3408" t="s">
        <v>93</v>
      </c>
    </row>
    <row r="3409" spans="1:3" x14ac:dyDescent="0.2">
      <c r="A3409" t="s">
        <v>72</v>
      </c>
      <c r="B3409" t="s">
        <v>70</v>
      </c>
      <c r="C3409" t="s">
        <v>71</v>
      </c>
    </row>
    <row r="3410" spans="1:3" x14ac:dyDescent="0.2">
      <c r="A3410" t="s">
        <v>72</v>
      </c>
      <c r="B3410" t="s">
        <v>71</v>
      </c>
      <c r="C3410" t="s">
        <v>42</v>
      </c>
    </row>
    <row r="3411" spans="1:3" x14ac:dyDescent="0.2">
      <c r="A3411" t="s">
        <v>72</v>
      </c>
      <c r="B3411" t="s">
        <v>5</v>
      </c>
      <c r="C3411" t="s">
        <v>32</v>
      </c>
    </row>
    <row r="3412" spans="1:3" x14ac:dyDescent="0.2">
      <c r="A3412" t="s">
        <v>72</v>
      </c>
      <c r="B3412" t="s">
        <v>24</v>
      </c>
      <c r="C3412" t="s">
        <v>10</v>
      </c>
    </row>
    <row r="3413" spans="1:3" x14ac:dyDescent="0.2">
      <c r="A3413" t="s">
        <v>72</v>
      </c>
      <c r="B3413" t="s">
        <v>10</v>
      </c>
      <c r="C3413" t="s">
        <v>39</v>
      </c>
    </row>
    <row r="3414" spans="1:3" x14ac:dyDescent="0.2">
      <c r="A3414" t="s">
        <v>72</v>
      </c>
      <c r="B3414" t="s">
        <v>12</v>
      </c>
      <c r="C3414" t="s">
        <v>40</v>
      </c>
    </row>
    <row r="3415" spans="1:3" x14ac:dyDescent="0.2">
      <c r="A3415" t="s">
        <v>72</v>
      </c>
      <c r="B3415" t="s">
        <v>107</v>
      </c>
      <c r="C3415" t="s">
        <v>2</v>
      </c>
    </row>
    <row r="3416" spans="1:3" x14ac:dyDescent="0.2">
      <c r="A3416" t="s">
        <v>72</v>
      </c>
      <c r="B3416" t="s">
        <v>108</v>
      </c>
      <c r="C3416" t="s">
        <v>101</v>
      </c>
    </row>
    <row r="3417" spans="1:3" x14ac:dyDescent="0.2">
      <c r="A3417" t="s">
        <v>72</v>
      </c>
      <c r="B3417" t="s">
        <v>14</v>
      </c>
      <c r="C3417" t="s">
        <v>18</v>
      </c>
    </row>
    <row r="3418" spans="1:3" x14ac:dyDescent="0.2">
      <c r="A3418" t="s">
        <v>72</v>
      </c>
      <c r="B3418" t="s">
        <v>15</v>
      </c>
      <c r="C3418" t="s">
        <v>31</v>
      </c>
    </row>
    <row r="3419" spans="1:3" x14ac:dyDescent="0.2">
      <c r="A3419" t="s">
        <v>72</v>
      </c>
      <c r="B3419" t="s">
        <v>101</v>
      </c>
      <c r="C3419" t="s">
        <v>48</v>
      </c>
    </row>
    <row r="3420" spans="1:3" x14ac:dyDescent="0.2">
      <c r="A3420" t="s">
        <v>72</v>
      </c>
      <c r="B3420" t="s">
        <v>109</v>
      </c>
      <c r="C3420" t="s">
        <v>21</v>
      </c>
    </row>
    <row r="3421" spans="1:3" x14ac:dyDescent="0.2">
      <c r="A3421" t="s">
        <v>72</v>
      </c>
      <c r="B3421" t="s">
        <v>61</v>
      </c>
      <c r="C3421" t="s">
        <v>43</v>
      </c>
    </row>
    <row r="3422" spans="1:3" x14ac:dyDescent="0.2">
      <c r="A3422" t="s">
        <v>72</v>
      </c>
      <c r="B3422" t="s">
        <v>73</v>
      </c>
      <c r="C3422" t="s">
        <v>106</v>
      </c>
    </row>
    <row r="3423" spans="1:3" x14ac:dyDescent="0.2">
      <c r="A3423" t="s">
        <v>72</v>
      </c>
      <c r="B3423" t="s">
        <v>60</v>
      </c>
      <c r="C3423" t="s">
        <v>14</v>
      </c>
    </row>
    <row r="3424" spans="1:3" x14ac:dyDescent="0.2">
      <c r="A3424" t="s">
        <v>72</v>
      </c>
      <c r="B3424" t="s">
        <v>84</v>
      </c>
      <c r="C3424" t="s">
        <v>2</v>
      </c>
    </row>
    <row r="3425" spans="1:3" x14ac:dyDescent="0.2">
      <c r="A3425" t="s">
        <v>72</v>
      </c>
      <c r="B3425" t="s">
        <v>85</v>
      </c>
      <c r="C3425" t="s">
        <v>2</v>
      </c>
    </row>
    <row r="3426" spans="1:3" x14ac:dyDescent="0.2">
      <c r="A3426" t="s">
        <v>72</v>
      </c>
      <c r="B3426" t="s">
        <v>137</v>
      </c>
      <c r="C3426" t="s">
        <v>106</v>
      </c>
    </row>
    <row r="3427" spans="1:3" x14ac:dyDescent="0.2">
      <c r="A3427" t="s">
        <v>72</v>
      </c>
      <c r="B3427" t="s">
        <v>138</v>
      </c>
      <c r="C3427" t="s">
        <v>89</v>
      </c>
    </row>
    <row r="3428" spans="1:3" x14ac:dyDescent="0.2">
      <c r="A3428" t="s">
        <v>72</v>
      </c>
      <c r="B3428" t="s">
        <v>134</v>
      </c>
      <c r="C3428" t="s">
        <v>29</v>
      </c>
    </row>
    <row r="3429" spans="1:3" x14ac:dyDescent="0.2">
      <c r="A3429" t="s">
        <v>72</v>
      </c>
      <c r="B3429" t="s">
        <v>40</v>
      </c>
      <c r="C3429" t="s">
        <v>114</v>
      </c>
    </row>
    <row r="3430" spans="1:3" x14ac:dyDescent="0.2">
      <c r="A3430" t="s">
        <v>72</v>
      </c>
      <c r="B3430" t="s">
        <v>39</v>
      </c>
      <c r="C3430" t="s">
        <v>86</v>
      </c>
    </row>
    <row r="3431" spans="1:3" x14ac:dyDescent="0.2">
      <c r="A3431" t="s">
        <v>72</v>
      </c>
      <c r="B3431" t="s">
        <v>104</v>
      </c>
      <c r="C3431" t="s">
        <v>29</v>
      </c>
    </row>
    <row r="3432" spans="1:3" x14ac:dyDescent="0.2">
      <c r="A3432" t="s">
        <v>72</v>
      </c>
      <c r="B3432" t="s">
        <v>9</v>
      </c>
      <c r="C3432" t="s">
        <v>130</v>
      </c>
    </row>
    <row r="3433" spans="1:3" x14ac:dyDescent="0.2">
      <c r="A3433" t="s">
        <v>72</v>
      </c>
      <c r="B3433" t="s">
        <v>58</v>
      </c>
      <c r="C3433" t="s">
        <v>105</v>
      </c>
    </row>
    <row r="3434" spans="1:3" x14ac:dyDescent="0.2">
      <c r="A3434" t="s">
        <v>72</v>
      </c>
      <c r="B3434" t="s">
        <v>4</v>
      </c>
      <c r="C3434" t="s">
        <v>10</v>
      </c>
    </row>
    <row r="3435" spans="1:3" x14ac:dyDescent="0.2">
      <c r="A3435" t="s">
        <v>72</v>
      </c>
      <c r="B3435" t="s">
        <v>90</v>
      </c>
      <c r="C3435" t="s">
        <v>101</v>
      </c>
    </row>
    <row r="3436" spans="1:3" x14ac:dyDescent="0.2">
      <c r="A3436" t="s">
        <v>72</v>
      </c>
      <c r="B3436" t="s">
        <v>1</v>
      </c>
      <c r="C3436" t="s">
        <v>16</v>
      </c>
    </row>
    <row r="3437" spans="1:3" x14ac:dyDescent="0.2">
      <c r="A3437" t="s">
        <v>72</v>
      </c>
      <c r="B3437" t="s">
        <v>67</v>
      </c>
      <c r="C3437" t="s">
        <v>21</v>
      </c>
    </row>
    <row r="3438" spans="1:3" x14ac:dyDescent="0.2">
      <c r="A3438" t="s">
        <v>72</v>
      </c>
      <c r="B3438" t="s">
        <v>68</v>
      </c>
      <c r="C3438" t="s">
        <v>21</v>
      </c>
    </row>
    <row r="3439" spans="1:3" x14ac:dyDescent="0.2">
      <c r="A3439" t="s">
        <v>72</v>
      </c>
      <c r="B3439" t="s">
        <v>120</v>
      </c>
      <c r="C3439" t="s">
        <v>128</v>
      </c>
    </row>
    <row r="3440" spans="1:3" x14ac:dyDescent="0.2">
      <c r="A3440" t="s">
        <v>72</v>
      </c>
      <c r="B3440" t="s">
        <v>121</v>
      </c>
      <c r="C3440" t="s">
        <v>130</v>
      </c>
    </row>
    <row r="3441" spans="1:3" x14ac:dyDescent="0.2">
      <c r="A3441" t="s">
        <v>72</v>
      </c>
      <c r="B3441" t="s">
        <v>53</v>
      </c>
      <c r="C3441" t="s">
        <v>127</v>
      </c>
    </row>
    <row r="3442" spans="1:3" x14ac:dyDescent="0.2">
      <c r="A3442" t="s">
        <v>72</v>
      </c>
      <c r="B3442" t="s">
        <v>82</v>
      </c>
      <c r="C3442" t="s">
        <v>43</v>
      </c>
    </row>
    <row r="3443" spans="1:3" x14ac:dyDescent="0.2">
      <c r="A3443" t="s">
        <v>72</v>
      </c>
      <c r="B3443" t="s">
        <v>83</v>
      </c>
      <c r="C3443" t="s">
        <v>127</v>
      </c>
    </row>
    <row r="3444" spans="1:3" x14ac:dyDescent="0.2">
      <c r="A3444" t="s">
        <v>72</v>
      </c>
      <c r="B3444" t="s">
        <v>38</v>
      </c>
      <c r="C3444" t="s">
        <v>74</v>
      </c>
    </row>
    <row r="3445" spans="1:3" x14ac:dyDescent="0.2">
      <c r="A3445" t="s">
        <v>72</v>
      </c>
      <c r="B3445" t="s">
        <v>97</v>
      </c>
      <c r="C3445" t="s">
        <v>10</v>
      </c>
    </row>
    <row r="3446" spans="1:3" x14ac:dyDescent="0.2">
      <c r="A3446" t="s">
        <v>72</v>
      </c>
      <c r="B3446" t="s">
        <v>115</v>
      </c>
      <c r="C3446" t="s">
        <v>128</v>
      </c>
    </row>
    <row r="3447" spans="1:3" x14ac:dyDescent="0.2">
      <c r="A3447" t="s">
        <v>72</v>
      </c>
      <c r="B3447" t="s">
        <v>98</v>
      </c>
      <c r="C3447" t="s">
        <v>128</v>
      </c>
    </row>
    <row r="3448" spans="1:3" x14ac:dyDescent="0.2">
      <c r="A3448" t="s">
        <v>72</v>
      </c>
      <c r="B3448" t="s">
        <v>94</v>
      </c>
      <c r="C3448" t="s">
        <v>128</v>
      </c>
    </row>
    <row r="3449" spans="1:3" x14ac:dyDescent="0.2">
      <c r="A3449" t="s">
        <v>72</v>
      </c>
      <c r="B3449" t="s">
        <v>7</v>
      </c>
      <c r="C3449" t="s">
        <v>10</v>
      </c>
    </row>
    <row r="3450" spans="1:3" x14ac:dyDescent="0.2">
      <c r="A3450" t="s">
        <v>72</v>
      </c>
      <c r="B3450" t="s">
        <v>45</v>
      </c>
      <c r="C3450" t="s">
        <v>69</v>
      </c>
    </row>
    <row r="3451" spans="1:3" x14ac:dyDescent="0.2">
      <c r="A3451" t="s">
        <v>72</v>
      </c>
      <c r="B3451" t="s">
        <v>64</v>
      </c>
      <c r="C3451" t="s">
        <v>128</v>
      </c>
    </row>
    <row r="3452" spans="1:3" x14ac:dyDescent="0.2">
      <c r="A3452" t="s">
        <v>87</v>
      </c>
      <c r="B3452" t="s">
        <v>75</v>
      </c>
      <c r="C3452" t="s">
        <v>87</v>
      </c>
    </row>
    <row r="3453" spans="1:3" x14ac:dyDescent="0.2">
      <c r="A3453" t="s">
        <v>87</v>
      </c>
      <c r="B3453" t="s">
        <v>17</v>
      </c>
      <c r="C3453" t="s">
        <v>75</v>
      </c>
    </row>
    <row r="3454" spans="1:3" x14ac:dyDescent="0.2">
      <c r="A3454" t="s">
        <v>87</v>
      </c>
      <c r="B3454" t="s">
        <v>20</v>
      </c>
      <c r="C3454" t="s">
        <v>125</v>
      </c>
    </row>
    <row r="3455" spans="1:3" x14ac:dyDescent="0.2">
      <c r="A3455" t="s">
        <v>87</v>
      </c>
      <c r="B3455" t="s">
        <v>78</v>
      </c>
      <c r="C3455" t="s">
        <v>23</v>
      </c>
    </row>
    <row r="3456" spans="1:3" x14ac:dyDescent="0.2">
      <c r="A3456" t="s">
        <v>87</v>
      </c>
      <c r="B3456" t="s">
        <v>44</v>
      </c>
      <c r="C3456" t="s">
        <v>78</v>
      </c>
    </row>
    <row r="3457" spans="1:3" x14ac:dyDescent="0.2">
      <c r="A3457" t="s">
        <v>87</v>
      </c>
      <c r="B3457" t="s">
        <v>46</v>
      </c>
      <c r="C3457" t="s">
        <v>41</v>
      </c>
    </row>
    <row r="3458" spans="1:3" x14ac:dyDescent="0.2">
      <c r="A3458" t="s">
        <v>87</v>
      </c>
      <c r="B3458" t="s">
        <v>117</v>
      </c>
      <c r="C3458" t="s">
        <v>133</v>
      </c>
    </row>
    <row r="3459" spans="1:3" x14ac:dyDescent="0.2">
      <c r="A3459" t="s">
        <v>87</v>
      </c>
      <c r="B3459" t="s">
        <v>124</v>
      </c>
      <c r="C3459" t="s">
        <v>65</v>
      </c>
    </row>
    <row r="3460" spans="1:3" x14ac:dyDescent="0.2">
      <c r="A3460" t="s">
        <v>87</v>
      </c>
      <c r="B3460" t="s">
        <v>113</v>
      </c>
      <c r="C3460" t="s">
        <v>13</v>
      </c>
    </row>
    <row r="3461" spans="1:3" x14ac:dyDescent="0.2">
      <c r="A3461" t="s">
        <v>87</v>
      </c>
      <c r="B3461" t="s">
        <v>99</v>
      </c>
      <c r="C3461" t="s">
        <v>88</v>
      </c>
    </row>
    <row r="3462" spans="1:3" x14ac:dyDescent="0.2">
      <c r="A3462" t="s">
        <v>87</v>
      </c>
      <c r="B3462" t="s">
        <v>100</v>
      </c>
      <c r="C3462" t="s">
        <v>39</v>
      </c>
    </row>
    <row r="3463" spans="1:3" x14ac:dyDescent="0.2">
      <c r="A3463" t="s">
        <v>87</v>
      </c>
      <c r="B3463" t="s">
        <v>65</v>
      </c>
      <c r="C3463" t="s">
        <v>78</v>
      </c>
    </row>
    <row r="3464" spans="1:3" x14ac:dyDescent="0.2">
      <c r="A3464" t="s">
        <v>87</v>
      </c>
      <c r="B3464" t="s">
        <v>66</v>
      </c>
      <c r="C3464" t="s">
        <v>56</v>
      </c>
    </row>
    <row r="3465" spans="1:3" x14ac:dyDescent="0.2">
      <c r="A3465" t="s">
        <v>87</v>
      </c>
      <c r="B3465" t="s">
        <v>54</v>
      </c>
      <c r="C3465" t="s">
        <v>65</v>
      </c>
    </row>
    <row r="3466" spans="1:3" x14ac:dyDescent="0.2">
      <c r="A3466" t="s">
        <v>87</v>
      </c>
      <c r="B3466" t="s">
        <v>55</v>
      </c>
      <c r="C3466" t="s">
        <v>65</v>
      </c>
    </row>
    <row r="3467" spans="1:3" x14ac:dyDescent="0.2">
      <c r="A3467" t="s">
        <v>87</v>
      </c>
      <c r="B3467" t="s">
        <v>133</v>
      </c>
      <c r="C3467" t="s">
        <v>75</v>
      </c>
    </row>
    <row r="3468" spans="1:3" x14ac:dyDescent="0.2">
      <c r="A3468" t="s">
        <v>87</v>
      </c>
      <c r="B3468" t="s">
        <v>59</v>
      </c>
      <c r="C3468" t="s">
        <v>78</v>
      </c>
    </row>
    <row r="3469" spans="1:3" x14ac:dyDescent="0.2">
      <c r="A3469" t="s">
        <v>87</v>
      </c>
      <c r="B3469" t="s">
        <v>125</v>
      </c>
      <c r="C3469" t="s">
        <v>87</v>
      </c>
    </row>
    <row r="3470" spans="1:3" x14ac:dyDescent="0.2">
      <c r="A3470" t="s">
        <v>87</v>
      </c>
      <c r="B3470" t="s">
        <v>27</v>
      </c>
      <c r="C3470" t="s">
        <v>78</v>
      </c>
    </row>
    <row r="3471" spans="1:3" x14ac:dyDescent="0.2">
      <c r="A3471" t="s">
        <v>87</v>
      </c>
      <c r="B3471" t="s">
        <v>23</v>
      </c>
      <c r="C3471" t="s">
        <v>75</v>
      </c>
    </row>
    <row r="3472" spans="1:3" x14ac:dyDescent="0.2">
      <c r="A3472" t="s">
        <v>87</v>
      </c>
      <c r="B3472" t="s">
        <v>25</v>
      </c>
      <c r="C3472" t="s">
        <v>99</v>
      </c>
    </row>
    <row r="3473" spans="1:3" x14ac:dyDescent="0.2">
      <c r="A3473" t="s">
        <v>87</v>
      </c>
      <c r="B3473" t="s">
        <v>114</v>
      </c>
      <c r="C3473" t="s">
        <v>122</v>
      </c>
    </row>
    <row r="3474" spans="1:3" x14ac:dyDescent="0.2">
      <c r="A3474" t="s">
        <v>87</v>
      </c>
      <c r="B3474" t="s">
        <v>96</v>
      </c>
      <c r="C3474" t="s">
        <v>46</v>
      </c>
    </row>
    <row r="3475" spans="1:3" x14ac:dyDescent="0.2">
      <c r="A3475" t="s">
        <v>87</v>
      </c>
      <c r="B3475" t="s">
        <v>47</v>
      </c>
      <c r="C3475" t="s">
        <v>99</v>
      </c>
    </row>
    <row r="3476" spans="1:3" x14ac:dyDescent="0.2">
      <c r="A3476" t="s">
        <v>87</v>
      </c>
      <c r="B3476" t="s">
        <v>72</v>
      </c>
      <c r="C3476" t="s">
        <v>27</v>
      </c>
    </row>
    <row r="3477" spans="1:3" x14ac:dyDescent="0.2">
      <c r="A3477" t="s">
        <v>87</v>
      </c>
      <c r="B3477" t="s">
        <v>87</v>
      </c>
      <c r="C3477" t="s">
        <v>87</v>
      </c>
    </row>
    <row r="3478" spans="1:3" x14ac:dyDescent="0.2">
      <c r="A3478" t="s">
        <v>87</v>
      </c>
      <c r="B3478" t="s">
        <v>88</v>
      </c>
      <c r="C3478" t="s">
        <v>17</v>
      </c>
    </row>
    <row r="3479" spans="1:3" x14ac:dyDescent="0.2">
      <c r="A3479" t="s">
        <v>87</v>
      </c>
      <c r="B3479" t="s">
        <v>19</v>
      </c>
      <c r="C3479" t="s">
        <v>96</v>
      </c>
    </row>
    <row r="3480" spans="1:3" x14ac:dyDescent="0.2">
      <c r="A3480" t="s">
        <v>87</v>
      </c>
      <c r="B3480" t="s">
        <v>31</v>
      </c>
      <c r="C3480" t="s">
        <v>71</v>
      </c>
    </row>
    <row r="3481" spans="1:3" x14ac:dyDescent="0.2">
      <c r="A3481" t="s">
        <v>87</v>
      </c>
      <c r="B3481" t="s">
        <v>126</v>
      </c>
      <c r="C3481" t="s">
        <v>117</v>
      </c>
    </row>
    <row r="3482" spans="1:3" x14ac:dyDescent="0.2">
      <c r="A3482" t="s">
        <v>87</v>
      </c>
      <c r="B3482" t="s">
        <v>42</v>
      </c>
      <c r="C3482" t="s">
        <v>27</v>
      </c>
    </row>
    <row r="3483" spans="1:3" x14ac:dyDescent="0.2">
      <c r="A3483" t="s">
        <v>87</v>
      </c>
      <c r="B3483" t="s">
        <v>93</v>
      </c>
      <c r="C3483" t="s">
        <v>136</v>
      </c>
    </row>
    <row r="3484" spans="1:3" x14ac:dyDescent="0.2">
      <c r="A3484" t="s">
        <v>87</v>
      </c>
      <c r="B3484" t="s">
        <v>13</v>
      </c>
      <c r="C3484" t="s">
        <v>44</v>
      </c>
    </row>
    <row r="3485" spans="1:3" x14ac:dyDescent="0.2">
      <c r="A3485" t="s">
        <v>87</v>
      </c>
      <c r="B3485" t="s">
        <v>49</v>
      </c>
      <c r="C3485" t="s">
        <v>72</v>
      </c>
    </row>
    <row r="3486" spans="1:3" x14ac:dyDescent="0.2">
      <c r="A3486" t="s">
        <v>87</v>
      </c>
      <c r="B3486" t="s">
        <v>50</v>
      </c>
      <c r="C3486" t="s">
        <v>72</v>
      </c>
    </row>
    <row r="3487" spans="1:3" x14ac:dyDescent="0.2">
      <c r="A3487" t="s">
        <v>87</v>
      </c>
      <c r="B3487" t="s">
        <v>56</v>
      </c>
      <c r="C3487" t="s">
        <v>133</v>
      </c>
    </row>
    <row r="3488" spans="1:3" x14ac:dyDescent="0.2">
      <c r="A3488" t="s">
        <v>87</v>
      </c>
      <c r="B3488" t="s">
        <v>57</v>
      </c>
      <c r="C3488" t="s">
        <v>133</v>
      </c>
    </row>
    <row r="3489" spans="1:3" x14ac:dyDescent="0.2">
      <c r="A3489" t="s">
        <v>87</v>
      </c>
      <c r="B3489" t="s">
        <v>91</v>
      </c>
      <c r="C3489" t="s">
        <v>79</v>
      </c>
    </row>
    <row r="3490" spans="1:3" x14ac:dyDescent="0.2">
      <c r="A3490" t="s">
        <v>87</v>
      </c>
      <c r="B3490" t="s">
        <v>92</v>
      </c>
      <c r="C3490" t="s">
        <v>16</v>
      </c>
    </row>
    <row r="3491" spans="1:3" x14ac:dyDescent="0.2">
      <c r="A3491" t="s">
        <v>87</v>
      </c>
      <c r="B3491" t="s">
        <v>136</v>
      </c>
      <c r="C3491" t="s">
        <v>126</v>
      </c>
    </row>
    <row r="3492" spans="1:3" x14ac:dyDescent="0.2">
      <c r="A3492" t="s">
        <v>87</v>
      </c>
      <c r="B3492" t="s">
        <v>16</v>
      </c>
      <c r="C3492" t="s">
        <v>26</v>
      </c>
    </row>
    <row r="3493" spans="1:3" x14ac:dyDescent="0.2">
      <c r="A3493" t="s">
        <v>87</v>
      </c>
      <c r="B3493" t="s">
        <v>89</v>
      </c>
      <c r="C3493" t="s">
        <v>136</v>
      </c>
    </row>
    <row r="3494" spans="1:3" x14ac:dyDescent="0.2">
      <c r="A3494" t="s">
        <v>87</v>
      </c>
      <c r="B3494" t="s">
        <v>33</v>
      </c>
      <c r="C3494" t="s">
        <v>26</v>
      </c>
    </row>
    <row r="3495" spans="1:3" x14ac:dyDescent="0.2">
      <c r="A3495" t="s">
        <v>87</v>
      </c>
      <c r="B3495" t="s">
        <v>34</v>
      </c>
      <c r="C3495" t="s">
        <v>136</v>
      </c>
    </row>
    <row r="3496" spans="1:3" x14ac:dyDescent="0.2">
      <c r="A3496" t="s">
        <v>87</v>
      </c>
      <c r="B3496" t="s">
        <v>95</v>
      </c>
      <c r="C3496" t="s">
        <v>79</v>
      </c>
    </row>
    <row r="3497" spans="1:3" x14ac:dyDescent="0.2">
      <c r="A3497" t="s">
        <v>87</v>
      </c>
      <c r="B3497" t="s">
        <v>110</v>
      </c>
      <c r="C3497" t="s">
        <v>44</v>
      </c>
    </row>
    <row r="3498" spans="1:3" x14ac:dyDescent="0.2">
      <c r="A3498" t="s">
        <v>87</v>
      </c>
      <c r="B3498" t="s">
        <v>62</v>
      </c>
      <c r="C3498" t="s">
        <v>48</v>
      </c>
    </row>
    <row r="3499" spans="1:3" x14ac:dyDescent="0.2">
      <c r="A3499" t="s">
        <v>87</v>
      </c>
      <c r="B3499" t="s">
        <v>63</v>
      </c>
      <c r="C3499" t="s">
        <v>48</v>
      </c>
    </row>
    <row r="3500" spans="1:3" x14ac:dyDescent="0.2">
      <c r="A3500" t="s">
        <v>87</v>
      </c>
      <c r="B3500" t="s">
        <v>22</v>
      </c>
      <c r="C3500" t="s">
        <v>40</v>
      </c>
    </row>
    <row r="3501" spans="1:3" x14ac:dyDescent="0.2">
      <c r="A3501" t="s">
        <v>87</v>
      </c>
      <c r="B3501" t="s">
        <v>2</v>
      </c>
      <c r="C3501" t="s">
        <v>114</v>
      </c>
    </row>
    <row r="3502" spans="1:3" x14ac:dyDescent="0.2">
      <c r="A3502" t="s">
        <v>87</v>
      </c>
      <c r="B3502" t="s">
        <v>32</v>
      </c>
      <c r="C3502" t="s">
        <v>136</v>
      </c>
    </row>
    <row r="3503" spans="1:3" x14ac:dyDescent="0.2">
      <c r="A3503" t="s">
        <v>87</v>
      </c>
      <c r="B3503" t="s">
        <v>18</v>
      </c>
      <c r="C3503" t="s">
        <v>42</v>
      </c>
    </row>
    <row r="3504" spans="1:3" x14ac:dyDescent="0.2">
      <c r="A3504" t="s">
        <v>87</v>
      </c>
      <c r="B3504" t="s">
        <v>76</v>
      </c>
      <c r="C3504" t="s">
        <v>122</v>
      </c>
    </row>
    <row r="3505" spans="1:3" x14ac:dyDescent="0.2">
      <c r="A3505" t="s">
        <v>87</v>
      </c>
      <c r="B3505" t="s">
        <v>77</v>
      </c>
      <c r="C3505" t="s">
        <v>110</v>
      </c>
    </row>
    <row r="3506" spans="1:3" x14ac:dyDescent="0.2">
      <c r="A3506" t="s">
        <v>87</v>
      </c>
      <c r="B3506" t="s">
        <v>79</v>
      </c>
      <c r="C3506" t="s">
        <v>26</v>
      </c>
    </row>
    <row r="3507" spans="1:3" x14ac:dyDescent="0.2">
      <c r="A3507" t="s">
        <v>87</v>
      </c>
      <c r="B3507" t="s">
        <v>48</v>
      </c>
      <c r="C3507" t="s">
        <v>70</v>
      </c>
    </row>
    <row r="3508" spans="1:3" x14ac:dyDescent="0.2">
      <c r="A3508" t="s">
        <v>87</v>
      </c>
      <c r="B3508" t="s">
        <v>111</v>
      </c>
      <c r="C3508" t="s">
        <v>124</v>
      </c>
    </row>
    <row r="3509" spans="1:3" x14ac:dyDescent="0.2">
      <c r="A3509" t="s">
        <v>87</v>
      </c>
      <c r="B3509" t="s">
        <v>112</v>
      </c>
      <c r="C3509" t="s">
        <v>54</v>
      </c>
    </row>
    <row r="3510" spans="1:3" x14ac:dyDescent="0.2">
      <c r="A3510" t="s">
        <v>87</v>
      </c>
      <c r="B3510" t="s">
        <v>51</v>
      </c>
      <c r="C3510" t="s">
        <v>70</v>
      </c>
    </row>
    <row r="3511" spans="1:3" x14ac:dyDescent="0.2">
      <c r="A3511" t="s">
        <v>87</v>
      </c>
      <c r="B3511" t="s">
        <v>8</v>
      </c>
      <c r="C3511" t="s">
        <v>71</v>
      </c>
    </row>
    <row r="3512" spans="1:3" x14ac:dyDescent="0.2">
      <c r="A3512" t="s">
        <v>87</v>
      </c>
      <c r="B3512" t="s">
        <v>35</v>
      </c>
      <c r="C3512" t="s">
        <v>93</v>
      </c>
    </row>
    <row r="3513" spans="1:3" x14ac:dyDescent="0.2">
      <c r="A3513" t="s">
        <v>87</v>
      </c>
      <c r="B3513" t="s">
        <v>52</v>
      </c>
      <c r="C3513" t="s">
        <v>132</v>
      </c>
    </row>
    <row r="3514" spans="1:3" x14ac:dyDescent="0.2">
      <c r="A3514" t="s">
        <v>87</v>
      </c>
      <c r="B3514" t="s">
        <v>122</v>
      </c>
      <c r="C3514" t="s">
        <v>59</v>
      </c>
    </row>
    <row r="3515" spans="1:3" x14ac:dyDescent="0.2">
      <c r="A3515" t="s">
        <v>87</v>
      </c>
      <c r="B3515" t="s">
        <v>123</v>
      </c>
      <c r="C3515" t="s">
        <v>79</v>
      </c>
    </row>
    <row r="3516" spans="1:3" x14ac:dyDescent="0.2">
      <c r="A3516" t="s">
        <v>87</v>
      </c>
      <c r="B3516" t="s">
        <v>21</v>
      </c>
      <c r="C3516" t="s">
        <v>114</v>
      </c>
    </row>
    <row r="3517" spans="1:3" x14ac:dyDescent="0.2">
      <c r="A3517" t="s">
        <v>87</v>
      </c>
      <c r="B3517" t="s">
        <v>128</v>
      </c>
      <c r="C3517" t="s">
        <v>18</v>
      </c>
    </row>
    <row r="3518" spans="1:3" x14ac:dyDescent="0.2">
      <c r="A3518" t="s">
        <v>87</v>
      </c>
      <c r="B3518" t="s">
        <v>43</v>
      </c>
      <c r="C3518" t="s">
        <v>76</v>
      </c>
    </row>
    <row r="3519" spans="1:3" x14ac:dyDescent="0.2">
      <c r="A3519" t="s">
        <v>87</v>
      </c>
      <c r="B3519" t="s">
        <v>102</v>
      </c>
      <c r="C3519" t="s">
        <v>33</v>
      </c>
    </row>
    <row r="3520" spans="1:3" x14ac:dyDescent="0.2">
      <c r="A3520" t="s">
        <v>87</v>
      </c>
      <c r="B3520" t="s">
        <v>103</v>
      </c>
      <c r="C3520" t="s">
        <v>14</v>
      </c>
    </row>
    <row r="3521" spans="1:3" x14ac:dyDescent="0.2">
      <c r="A3521" t="s">
        <v>87</v>
      </c>
      <c r="B3521" t="s">
        <v>106</v>
      </c>
      <c r="C3521" t="s">
        <v>96</v>
      </c>
    </row>
    <row r="3522" spans="1:3" x14ac:dyDescent="0.2">
      <c r="A3522" t="s">
        <v>87</v>
      </c>
      <c r="B3522" t="s">
        <v>105</v>
      </c>
      <c r="C3522" t="s">
        <v>81</v>
      </c>
    </row>
    <row r="3523" spans="1:3" x14ac:dyDescent="0.2">
      <c r="A3523" t="s">
        <v>87</v>
      </c>
      <c r="B3523" t="s">
        <v>74</v>
      </c>
      <c r="C3523" t="s">
        <v>113</v>
      </c>
    </row>
    <row r="3524" spans="1:3" x14ac:dyDescent="0.2">
      <c r="A3524" t="s">
        <v>87</v>
      </c>
      <c r="B3524" t="s">
        <v>26</v>
      </c>
      <c r="C3524" t="s">
        <v>126</v>
      </c>
    </row>
    <row r="3525" spans="1:3" x14ac:dyDescent="0.2">
      <c r="A3525" t="s">
        <v>87</v>
      </c>
      <c r="B3525" t="s">
        <v>81</v>
      </c>
      <c r="C3525" t="s">
        <v>72</v>
      </c>
    </row>
    <row r="3526" spans="1:3" x14ac:dyDescent="0.2">
      <c r="A3526" t="s">
        <v>87</v>
      </c>
      <c r="B3526" t="s">
        <v>29</v>
      </c>
      <c r="C3526" t="s">
        <v>86</v>
      </c>
    </row>
    <row r="3527" spans="1:3" x14ac:dyDescent="0.2">
      <c r="A3527" t="s">
        <v>87</v>
      </c>
      <c r="B3527" t="s">
        <v>30</v>
      </c>
      <c r="C3527" t="s">
        <v>86</v>
      </c>
    </row>
    <row r="3528" spans="1:3" x14ac:dyDescent="0.2">
      <c r="A3528" t="s">
        <v>87</v>
      </c>
      <c r="B3528" t="s">
        <v>118</v>
      </c>
      <c r="C3528" t="s">
        <v>111</v>
      </c>
    </row>
    <row r="3529" spans="1:3" x14ac:dyDescent="0.2">
      <c r="A3529" t="s">
        <v>87</v>
      </c>
      <c r="B3529" t="s">
        <v>119</v>
      </c>
      <c r="C3529" t="s">
        <v>111</v>
      </c>
    </row>
    <row r="3530" spans="1:3" x14ac:dyDescent="0.2">
      <c r="A3530" t="s">
        <v>87</v>
      </c>
      <c r="B3530" t="s">
        <v>86</v>
      </c>
      <c r="C3530" t="s">
        <v>13</v>
      </c>
    </row>
    <row r="3531" spans="1:3" x14ac:dyDescent="0.2">
      <c r="A3531" t="s">
        <v>87</v>
      </c>
      <c r="B3531" t="s">
        <v>28</v>
      </c>
      <c r="C3531" t="s">
        <v>135</v>
      </c>
    </row>
    <row r="3532" spans="1:3" x14ac:dyDescent="0.2">
      <c r="A3532" t="s">
        <v>87</v>
      </c>
      <c r="B3532" t="s">
        <v>127</v>
      </c>
      <c r="C3532" t="s">
        <v>81</v>
      </c>
    </row>
    <row r="3533" spans="1:3" x14ac:dyDescent="0.2">
      <c r="A3533" t="s">
        <v>87</v>
      </c>
      <c r="B3533" t="s">
        <v>80</v>
      </c>
      <c r="C3533" t="s">
        <v>26</v>
      </c>
    </row>
    <row r="3534" spans="1:3" x14ac:dyDescent="0.2">
      <c r="A3534" t="s">
        <v>87</v>
      </c>
      <c r="B3534" t="s">
        <v>41</v>
      </c>
      <c r="C3534" t="s">
        <v>133</v>
      </c>
    </row>
    <row r="3535" spans="1:3" x14ac:dyDescent="0.2">
      <c r="A3535" t="s">
        <v>87</v>
      </c>
      <c r="B3535" t="s">
        <v>130</v>
      </c>
      <c r="C3535" t="s">
        <v>8</v>
      </c>
    </row>
    <row r="3536" spans="1:3" x14ac:dyDescent="0.2">
      <c r="A3536" t="s">
        <v>87</v>
      </c>
      <c r="B3536" t="s">
        <v>131</v>
      </c>
      <c r="C3536" t="s">
        <v>129</v>
      </c>
    </row>
    <row r="3537" spans="1:3" x14ac:dyDescent="0.2">
      <c r="A3537" t="s">
        <v>87</v>
      </c>
      <c r="B3537" t="s">
        <v>11</v>
      </c>
      <c r="C3537" t="s">
        <v>31</v>
      </c>
    </row>
    <row r="3538" spans="1:3" x14ac:dyDescent="0.2">
      <c r="A3538" t="s">
        <v>87</v>
      </c>
      <c r="B3538" t="s">
        <v>6</v>
      </c>
      <c r="C3538" t="s">
        <v>28</v>
      </c>
    </row>
    <row r="3539" spans="1:3" x14ac:dyDescent="0.2">
      <c r="A3539" t="s">
        <v>87</v>
      </c>
      <c r="B3539" t="s">
        <v>3</v>
      </c>
      <c r="C3539" t="s">
        <v>16</v>
      </c>
    </row>
    <row r="3540" spans="1:3" x14ac:dyDescent="0.2">
      <c r="A3540" t="s">
        <v>87</v>
      </c>
      <c r="B3540" t="s">
        <v>69</v>
      </c>
      <c r="C3540" t="s">
        <v>49</v>
      </c>
    </row>
    <row r="3541" spans="1:3" x14ac:dyDescent="0.2">
      <c r="A3541" t="s">
        <v>87</v>
      </c>
      <c r="B3541" t="s">
        <v>135</v>
      </c>
      <c r="C3541" t="s">
        <v>13</v>
      </c>
    </row>
    <row r="3542" spans="1:3" x14ac:dyDescent="0.2">
      <c r="A3542" t="s">
        <v>87</v>
      </c>
      <c r="B3542" t="s">
        <v>132</v>
      </c>
      <c r="C3542" t="s">
        <v>25</v>
      </c>
    </row>
    <row r="3543" spans="1:3" x14ac:dyDescent="0.2">
      <c r="A3543" t="s">
        <v>87</v>
      </c>
      <c r="B3543" t="s">
        <v>129</v>
      </c>
      <c r="C3543" t="s">
        <v>70</v>
      </c>
    </row>
    <row r="3544" spans="1:3" x14ac:dyDescent="0.2">
      <c r="A3544" t="s">
        <v>87</v>
      </c>
      <c r="B3544" t="s">
        <v>116</v>
      </c>
      <c r="C3544" t="s">
        <v>79</v>
      </c>
    </row>
    <row r="3545" spans="1:3" x14ac:dyDescent="0.2">
      <c r="A3545" t="s">
        <v>87</v>
      </c>
      <c r="B3545" t="s">
        <v>36</v>
      </c>
      <c r="C3545" t="s">
        <v>39</v>
      </c>
    </row>
    <row r="3546" spans="1:3" x14ac:dyDescent="0.2">
      <c r="A3546" t="s">
        <v>87</v>
      </c>
      <c r="B3546" t="s">
        <v>37</v>
      </c>
      <c r="C3546" t="s">
        <v>39</v>
      </c>
    </row>
    <row r="3547" spans="1:3" x14ac:dyDescent="0.2">
      <c r="A3547" t="s">
        <v>87</v>
      </c>
      <c r="B3547" t="s">
        <v>70</v>
      </c>
      <c r="C3547" t="s">
        <v>65</v>
      </c>
    </row>
    <row r="3548" spans="1:3" x14ac:dyDescent="0.2">
      <c r="A3548" t="s">
        <v>87</v>
      </c>
      <c r="B3548" t="s">
        <v>71</v>
      </c>
      <c r="C3548" t="s">
        <v>65</v>
      </c>
    </row>
    <row r="3549" spans="1:3" x14ac:dyDescent="0.2">
      <c r="A3549" t="s">
        <v>87</v>
      </c>
      <c r="B3549" t="s">
        <v>5</v>
      </c>
      <c r="C3549" t="s">
        <v>132</v>
      </c>
    </row>
    <row r="3550" spans="1:3" x14ac:dyDescent="0.2">
      <c r="A3550" t="s">
        <v>87</v>
      </c>
      <c r="B3550" t="s">
        <v>24</v>
      </c>
      <c r="C3550" t="s">
        <v>21</v>
      </c>
    </row>
    <row r="3551" spans="1:3" x14ac:dyDescent="0.2">
      <c r="A3551" t="s">
        <v>87</v>
      </c>
      <c r="B3551" t="s">
        <v>10</v>
      </c>
      <c r="C3551" t="s">
        <v>49</v>
      </c>
    </row>
    <row r="3552" spans="1:3" x14ac:dyDescent="0.2">
      <c r="A3552" t="s">
        <v>87</v>
      </c>
      <c r="B3552" t="s">
        <v>12</v>
      </c>
      <c r="C3552" t="s">
        <v>18</v>
      </c>
    </row>
    <row r="3553" spans="1:3" x14ac:dyDescent="0.2">
      <c r="A3553" t="s">
        <v>87</v>
      </c>
      <c r="B3553" t="s">
        <v>107</v>
      </c>
      <c r="C3553" t="s">
        <v>106</v>
      </c>
    </row>
    <row r="3554" spans="1:3" x14ac:dyDescent="0.2">
      <c r="A3554" t="s">
        <v>87</v>
      </c>
      <c r="B3554" t="s">
        <v>108</v>
      </c>
      <c r="C3554" t="s">
        <v>106</v>
      </c>
    </row>
    <row r="3555" spans="1:3" x14ac:dyDescent="0.2">
      <c r="A3555" t="s">
        <v>87</v>
      </c>
      <c r="B3555" t="s">
        <v>14</v>
      </c>
      <c r="C3555" t="s">
        <v>135</v>
      </c>
    </row>
    <row r="3556" spans="1:3" x14ac:dyDescent="0.2">
      <c r="A3556" t="s">
        <v>87</v>
      </c>
      <c r="B3556" t="s">
        <v>15</v>
      </c>
      <c r="C3556" t="s">
        <v>135</v>
      </c>
    </row>
    <row r="3557" spans="1:3" x14ac:dyDescent="0.2">
      <c r="A3557" t="s">
        <v>87</v>
      </c>
      <c r="B3557" t="s">
        <v>101</v>
      </c>
      <c r="C3557" t="s">
        <v>114</v>
      </c>
    </row>
    <row r="3558" spans="1:3" x14ac:dyDescent="0.2">
      <c r="A3558" t="s">
        <v>87</v>
      </c>
      <c r="B3558" t="s">
        <v>109</v>
      </c>
      <c r="C3558" t="s">
        <v>32</v>
      </c>
    </row>
    <row r="3559" spans="1:3" x14ac:dyDescent="0.2">
      <c r="A3559" t="s">
        <v>87</v>
      </c>
      <c r="B3559" t="s">
        <v>61</v>
      </c>
      <c r="C3559" t="s">
        <v>28</v>
      </c>
    </row>
    <row r="3560" spans="1:3" x14ac:dyDescent="0.2">
      <c r="A3560" t="s">
        <v>87</v>
      </c>
      <c r="B3560" t="s">
        <v>73</v>
      </c>
      <c r="C3560" t="s">
        <v>40</v>
      </c>
    </row>
    <row r="3561" spans="1:3" x14ac:dyDescent="0.2">
      <c r="A3561" t="s">
        <v>87</v>
      </c>
      <c r="B3561" t="s">
        <v>60</v>
      </c>
      <c r="C3561" t="s">
        <v>79</v>
      </c>
    </row>
    <row r="3562" spans="1:3" x14ac:dyDescent="0.2">
      <c r="A3562" t="s">
        <v>87</v>
      </c>
      <c r="B3562" t="s">
        <v>84</v>
      </c>
      <c r="C3562" t="s">
        <v>89</v>
      </c>
    </row>
    <row r="3563" spans="1:3" x14ac:dyDescent="0.2">
      <c r="A3563" t="s">
        <v>87</v>
      </c>
      <c r="B3563" t="s">
        <v>85</v>
      </c>
      <c r="C3563" t="s">
        <v>89</v>
      </c>
    </row>
    <row r="3564" spans="1:3" x14ac:dyDescent="0.2">
      <c r="A3564" t="s">
        <v>87</v>
      </c>
      <c r="B3564" t="s">
        <v>137</v>
      </c>
      <c r="C3564" t="s">
        <v>40</v>
      </c>
    </row>
    <row r="3565" spans="1:3" x14ac:dyDescent="0.2">
      <c r="A3565" t="s">
        <v>87</v>
      </c>
      <c r="B3565" t="s">
        <v>138</v>
      </c>
      <c r="C3565" t="s">
        <v>40</v>
      </c>
    </row>
    <row r="3566" spans="1:3" x14ac:dyDescent="0.2">
      <c r="A3566" t="s">
        <v>87</v>
      </c>
      <c r="B3566" t="s">
        <v>134</v>
      </c>
      <c r="C3566" t="s">
        <v>93</v>
      </c>
    </row>
    <row r="3567" spans="1:3" x14ac:dyDescent="0.2">
      <c r="A3567" t="s">
        <v>87</v>
      </c>
      <c r="B3567" t="s">
        <v>40</v>
      </c>
      <c r="C3567" t="s">
        <v>25</v>
      </c>
    </row>
    <row r="3568" spans="1:3" x14ac:dyDescent="0.2">
      <c r="A3568" t="s">
        <v>87</v>
      </c>
      <c r="B3568" t="s">
        <v>39</v>
      </c>
      <c r="C3568" t="s">
        <v>124</v>
      </c>
    </row>
    <row r="3569" spans="1:3" x14ac:dyDescent="0.2">
      <c r="A3569" t="s">
        <v>87</v>
      </c>
      <c r="B3569" t="s">
        <v>104</v>
      </c>
      <c r="C3569" t="s">
        <v>33</v>
      </c>
    </row>
    <row r="3570" spans="1:3" x14ac:dyDescent="0.2">
      <c r="A3570" t="s">
        <v>87</v>
      </c>
      <c r="B3570" t="s">
        <v>9</v>
      </c>
      <c r="C3570" t="s">
        <v>127</v>
      </c>
    </row>
    <row r="3571" spans="1:3" x14ac:dyDescent="0.2">
      <c r="A3571" t="s">
        <v>87</v>
      </c>
      <c r="B3571" t="s">
        <v>58</v>
      </c>
      <c r="C3571" t="s">
        <v>74</v>
      </c>
    </row>
    <row r="3572" spans="1:3" x14ac:dyDescent="0.2">
      <c r="A3572" t="s">
        <v>87</v>
      </c>
      <c r="B3572" t="s">
        <v>4</v>
      </c>
      <c r="C3572" t="s">
        <v>29</v>
      </c>
    </row>
    <row r="3573" spans="1:3" x14ac:dyDescent="0.2">
      <c r="A3573" t="s">
        <v>87</v>
      </c>
      <c r="B3573" t="s">
        <v>90</v>
      </c>
      <c r="C3573" t="s">
        <v>19</v>
      </c>
    </row>
    <row r="3574" spans="1:3" x14ac:dyDescent="0.2">
      <c r="A3574" t="s">
        <v>87</v>
      </c>
      <c r="B3574" t="s">
        <v>1</v>
      </c>
      <c r="C3574" t="s">
        <v>48</v>
      </c>
    </row>
    <row r="3575" spans="1:3" x14ac:dyDescent="0.2">
      <c r="A3575" t="s">
        <v>87</v>
      </c>
      <c r="B3575" t="s">
        <v>67</v>
      </c>
      <c r="C3575" t="s">
        <v>32</v>
      </c>
    </row>
    <row r="3576" spans="1:3" x14ac:dyDescent="0.2">
      <c r="A3576" t="s">
        <v>87</v>
      </c>
      <c r="B3576" t="s">
        <v>68</v>
      </c>
      <c r="C3576" t="s">
        <v>32</v>
      </c>
    </row>
    <row r="3577" spans="1:3" x14ac:dyDescent="0.2">
      <c r="A3577" t="s">
        <v>87</v>
      </c>
      <c r="B3577" t="s">
        <v>120</v>
      </c>
      <c r="C3577" t="s">
        <v>43</v>
      </c>
    </row>
    <row r="3578" spans="1:3" x14ac:dyDescent="0.2">
      <c r="A3578" t="s">
        <v>87</v>
      </c>
      <c r="B3578" t="s">
        <v>121</v>
      </c>
      <c r="C3578" t="s">
        <v>127</v>
      </c>
    </row>
    <row r="3579" spans="1:3" x14ac:dyDescent="0.2">
      <c r="A3579" t="s">
        <v>87</v>
      </c>
      <c r="B3579" t="s">
        <v>53</v>
      </c>
      <c r="C3579" t="s">
        <v>28</v>
      </c>
    </row>
    <row r="3580" spans="1:3" x14ac:dyDescent="0.2">
      <c r="A3580" t="s">
        <v>87</v>
      </c>
      <c r="B3580" t="s">
        <v>82</v>
      </c>
      <c r="C3580" t="s">
        <v>14</v>
      </c>
    </row>
    <row r="3581" spans="1:3" x14ac:dyDescent="0.2">
      <c r="A3581" t="s">
        <v>87</v>
      </c>
      <c r="B3581" t="s">
        <v>83</v>
      </c>
      <c r="C3581" t="s">
        <v>28</v>
      </c>
    </row>
    <row r="3582" spans="1:3" x14ac:dyDescent="0.2">
      <c r="A3582" t="s">
        <v>87</v>
      </c>
      <c r="B3582" t="s">
        <v>38</v>
      </c>
      <c r="C3582" t="s">
        <v>33</v>
      </c>
    </row>
    <row r="3583" spans="1:3" x14ac:dyDescent="0.2">
      <c r="A3583" t="s">
        <v>87</v>
      </c>
      <c r="B3583" t="s">
        <v>97</v>
      </c>
      <c r="C3583" t="s">
        <v>29</v>
      </c>
    </row>
    <row r="3584" spans="1:3" x14ac:dyDescent="0.2">
      <c r="A3584" t="s">
        <v>87</v>
      </c>
      <c r="B3584" t="s">
        <v>115</v>
      </c>
      <c r="C3584" t="s">
        <v>43</v>
      </c>
    </row>
    <row r="3585" spans="1:3" x14ac:dyDescent="0.2">
      <c r="A3585" t="s">
        <v>87</v>
      </c>
      <c r="B3585" t="s">
        <v>98</v>
      </c>
      <c r="C3585" t="s">
        <v>101</v>
      </c>
    </row>
    <row r="3586" spans="1:3" x14ac:dyDescent="0.2">
      <c r="A3586" t="s">
        <v>87</v>
      </c>
      <c r="B3586" t="s">
        <v>94</v>
      </c>
      <c r="C3586" t="s">
        <v>101</v>
      </c>
    </row>
    <row r="3587" spans="1:3" x14ac:dyDescent="0.2">
      <c r="A3587" t="s">
        <v>87</v>
      </c>
      <c r="B3587" t="s">
        <v>7</v>
      </c>
      <c r="C3587" t="s">
        <v>21</v>
      </c>
    </row>
    <row r="3588" spans="1:3" x14ac:dyDescent="0.2">
      <c r="A3588" t="s">
        <v>87</v>
      </c>
      <c r="B3588" t="s">
        <v>45</v>
      </c>
      <c r="C3588" t="s">
        <v>2</v>
      </c>
    </row>
    <row r="3589" spans="1:3" x14ac:dyDescent="0.2">
      <c r="A3589" t="s">
        <v>87</v>
      </c>
      <c r="B3589" t="s">
        <v>64</v>
      </c>
      <c r="C3589" t="s">
        <v>2</v>
      </c>
    </row>
    <row r="3590" spans="1:3" x14ac:dyDescent="0.2">
      <c r="A3590" t="s">
        <v>88</v>
      </c>
      <c r="B3590" t="s">
        <v>75</v>
      </c>
      <c r="C3590" t="s">
        <v>23</v>
      </c>
    </row>
    <row r="3591" spans="1:3" x14ac:dyDescent="0.2">
      <c r="A3591" t="s">
        <v>88</v>
      </c>
      <c r="B3591" t="s">
        <v>17</v>
      </c>
      <c r="C3591" t="s">
        <v>133</v>
      </c>
    </row>
    <row r="3592" spans="1:3" x14ac:dyDescent="0.2">
      <c r="A3592" t="s">
        <v>88</v>
      </c>
      <c r="B3592" t="s">
        <v>20</v>
      </c>
      <c r="C3592" t="s">
        <v>75</v>
      </c>
    </row>
    <row r="3593" spans="1:3" x14ac:dyDescent="0.2">
      <c r="A3593" t="s">
        <v>88</v>
      </c>
      <c r="B3593" t="s">
        <v>78</v>
      </c>
      <c r="C3593" t="s">
        <v>78</v>
      </c>
    </row>
    <row r="3594" spans="1:3" x14ac:dyDescent="0.2">
      <c r="A3594" t="s">
        <v>88</v>
      </c>
      <c r="B3594" t="s">
        <v>44</v>
      </c>
      <c r="C3594" t="s">
        <v>56</v>
      </c>
    </row>
    <row r="3595" spans="1:3" x14ac:dyDescent="0.2">
      <c r="A3595" t="s">
        <v>88</v>
      </c>
      <c r="B3595" t="s">
        <v>46</v>
      </c>
      <c r="C3595" t="s">
        <v>27</v>
      </c>
    </row>
    <row r="3596" spans="1:3" x14ac:dyDescent="0.2">
      <c r="A3596" t="s">
        <v>88</v>
      </c>
      <c r="B3596" t="s">
        <v>117</v>
      </c>
      <c r="C3596" t="s">
        <v>78</v>
      </c>
    </row>
    <row r="3597" spans="1:3" x14ac:dyDescent="0.2">
      <c r="A3597" t="s">
        <v>88</v>
      </c>
      <c r="B3597" t="s">
        <v>124</v>
      </c>
      <c r="C3597" t="s">
        <v>126</v>
      </c>
    </row>
    <row r="3598" spans="1:3" x14ac:dyDescent="0.2">
      <c r="A3598" t="s">
        <v>88</v>
      </c>
      <c r="B3598" t="s">
        <v>113</v>
      </c>
      <c r="C3598" t="s">
        <v>122</v>
      </c>
    </row>
    <row r="3599" spans="1:3" x14ac:dyDescent="0.2">
      <c r="A3599" t="s">
        <v>88</v>
      </c>
      <c r="B3599" t="s">
        <v>99</v>
      </c>
      <c r="C3599" t="s">
        <v>44</v>
      </c>
    </row>
    <row r="3600" spans="1:3" x14ac:dyDescent="0.2">
      <c r="A3600" t="s">
        <v>88</v>
      </c>
      <c r="B3600" t="s">
        <v>100</v>
      </c>
      <c r="C3600" t="s">
        <v>40</v>
      </c>
    </row>
    <row r="3601" spans="1:3" x14ac:dyDescent="0.2">
      <c r="A3601" t="s">
        <v>88</v>
      </c>
      <c r="B3601" t="s">
        <v>65</v>
      </c>
      <c r="C3601" t="s">
        <v>41</v>
      </c>
    </row>
    <row r="3602" spans="1:3" x14ac:dyDescent="0.2">
      <c r="A3602" t="s">
        <v>88</v>
      </c>
      <c r="B3602" t="s">
        <v>66</v>
      </c>
      <c r="C3602" t="s">
        <v>44</v>
      </c>
    </row>
    <row r="3603" spans="1:3" x14ac:dyDescent="0.2">
      <c r="A3603" t="s">
        <v>88</v>
      </c>
      <c r="B3603" t="s">
        <v>54</v>
      </c>
      <c r="C3603" t="s">
        <v>126</v>
      </c>
    </row>
    <row r="3604" spans="1:3" x14ac:dyDescent="0.2">
      <c r="A3604" t="s">
        <v>88</v>
      </c>
      <c r="B3604" t="s">
        <v>55</v>
      </c>
      <c r="C3604" t="s">
        <v>126</v>
      </c>
    </row>
    <row r="3605" spans="1:3" x14ac:dyDescent="0.2">
      <c r="A3605" t="s">
        <v>88</v>
      </c>
      <c r="B3605" t="s">
        <v>133</v>
      </c>
      <c r="C3605" t="s">
        <v>133</v>
      </c>
    </row>
    <row r="3606" spans="1:3" x14ac:dyDescent="0.2">
      <c r="A3606" t="s">
        <v>88</v>
      </c>
      <c r="B3606" t="s">
        <v>59</v>
      </c>
      <c r="C3606" t="s">
        <v>56</v>
      </c>
    </row>
    <row r="3607" spans="1:3" x14ac:dyDescent="0.2">
      <c r="A3607" t="s">
        <v>88</v>
      </c>
      <c r="B3607" t="s">
        <v>125</v>
      </c>
      <c r="C3607" t="s">
        <v>75</v>
      </c>
    </row>
    <row r="3608" spans="1:3" x14ac:dyDescent="0.2">
      <c r="A3608" t="s">
        <v>88</v>
      </c>
      <c r="B3608" t="s">
        <v>27</v>
      </c>
      <c r="C3608" t="s">
        <v>117</v>
      </c>
    </row>
    <row r="3609" spans="1:3" x14ac:dyDescent="0.2">
      <c r="A3609" t="s">
        <v>88</v>
      </c>
      <c r="B3609" t="s">
        <v>23</v>
      </c>
      <c r="C3609" t="s">
        <v>133</v>
      </c>
    </row>
    <row r="3610" spans="1:3" x14ac:dyDescent="0.2">
      <c r="A3610" t="s">
        <v>88</v>
      </c>
      <c r="B3610" t="s">
        <v>25</v>
      </c>
      <c r="C3610" t="s">
        <v>126</v>
      </c>
    </row>
    <row r="3611" spans="1:3" x14ac:dyDescent="0.2">
      <c r="A3611" t="s">
        <v>88</v>
      </c>
      <c r="B3611" t="s">
        <v>114</v>
      </c>
      <c r="C3611" t="s">
        <v>72</v>
      </c>
    </row>
    <row r="3612" spans="1:3" x14ac:dyDescent="0.2">
      <c r="A3612" t="s">
        <v>88</v>
      </c>
      <c r="B3612" t="s">
        <v>96</v>
      </c>
      <c r="C3612" t="s">
        <v>110</v>
      </c>
    </row>
    <row r="3613" spans="1:3" x14ac:dyDescent="0.2">
      <c r="A3613" t="s">
        <v>88</v>
      </c>
      <c r="B3613" t="s">
        <v>47</v>
      </c>
      <c r="C3613" t="s">
        <v>46</v>
      </c>
    </row>
    <row r="3614" spans="1:3" x14ac:dyDescent="0.2">
      <c r="A3614" t="s">
        <v>88</v>
      </c>
      <c r="B3614" t="s">
        <v>72</v>
      </c>
      <c r="C3614" t="s">
        <v>65</v>
      </c>
    </row>
    <row r="3615" spans="1:3" x14ac:dyDescent="0.2">
      <c r="A3615" t="s">
        <v>88</v>
      </c>
      <c r="B3615" t="s">
        <v>87</v>
      </c>
      <c r="C3615" t="s">
        <v>17</v>
      </c>
    </row>
    <row r="3616" spans="1:3" x14ac:dyDescent="0.2">
      <c r="A3616" t="s">
        <v>88</v>
      </c>
      <c r="B3616" t="s">
        <v>88</v>
      </c>
      <c r="C3616" t="s">
        <v>88</v>
      </c>
    </row>
    <row r="3617" spans="1:3" x14ac:dyDescent="0.2">
      <c r="A3617" t="s">
        <v>88</v>
      </c>
      <c r="B3617" t="s">
        <v>19</v>
      </c>
      <c r="C3617" t="s">
        <v>113</v>
      </c>
    </row>
    <row r="3618" spans="1:3" x14ac:dyDescent="0.2">
      <c r="A3618" t="s">
        <v>88</v>
      </c>
      <c r="B3618" t="s">
        <v>31</v>
      </c>
      <c r="C3618" t="s">
        <v>124</v>
      </c>
    </row>
    <row r="3619" spans="1:3" x14ac:dyDescent="0.2">
      <c r="A3619" t="s">
        <v>88</v>
      </c>
      <c r="B3619" t="s">
        <v>126</v>
      </c>
      <c r="C3619" t="s">
        <v>59</v>
      </c>
    </row>
    <row r="3620" spans="1:3" x14ac:dyDescent="0.2">
      <c r="A3620" t="s">
        <v>88</v>
      </c>
      <c r="B3620" t="s">
        <v>42</v>
      </c>
      <c r="C3620" t="s">
        <v>65</v>
      </c>
    </row>
    <row r="3621" spans="1:3" x14ac:dyDescent="0.2">
      <c r="A3621" t="s">
        <v>88</v>
      </c>
      <c r="B3621" t="s">
        <v>93</v>
      </c>
      <c r="C3621" t="s">
        <v>96</v>
      </c>
    </row>
    <row r="3622" spans="1:3" x14ac:dyDescent="0.2">
      <c r="A3622" t="s">
        <v>88</v>
      </c>
      <c r="B3622" t="s">
        <v>13</v>
      </c>
      <c r="C3622" t="s">
        <v>27</v>
      </c>
    </row>
    <row r="3623" spans="1:3" x14ac:dyDescent="0.2">
      <c r="A3623" t="s">
        <v>88</v>
      </c>
      <c r="B3623" t="s">
        <v>49</v>
      </c>
      <c r="C3623" t="s">
        <v>70</v>
      </c>
    </row>
    <row r="3624" spans="1:3" x14ac:dyDescent="0.2">
      <c r="A3624" t="s">
        <v>88</v>
      </c>
      <c r="B3624" t="s">
        <v>50</v>
      </c>
      <c r="C3624" t="s">
        <v>71</v>
      </c>
    </row>
    <row r="3625" spans="1:3" x14ac:dyDescent="0.2">
      <c r="A3625" t="s">
        <v>88</v>
      </c>
      <c r="B3625" t="s">
        <v>56</v>
      </c>
      <c r="C3625" t="s">
        <v>78</v>
      </c>
    </row>
    <row r="3626" spans="1:3" x14ac:dyDescent="0.2">
      <c r="A3626" t="s">
        <v>88</v>
      </c>
      <c r="B3626" t="s">
        <v>57</v>
      </c>
      <c r="C3626" t="s">
        <v>78</v>
      </c>
    </row>
    <row r="3627" spans="1:3" x14ac:dyDescent="0.2">
      <c r="A3627" t="s">
        <v>88</v>
      </c>
      <c r="B3627" t="s">
        <v>91</v>
      </c>
      <c r="C3627" t="s">
        <v>16</v>
      </c>
    </row>
    <row r="3628" spans="1:3" x14ac:dyDescent="0.2">
      <c r="A3628" t="s">
        <v>88</v>
      </c>
      <c r="B3628" t="s">
        <v>92</v>
      </c>
      <c r="C3628" t="s">
        <v>33</v>
      </c>
    </row>
    <row r="3629" spans="1:3" x14ac:dyDescent="0.2">
      <c r="A3629" t="s">
        <v>88</v>
      </c>
      <c r="B3629" t="s">
        <v>136</v>
      </c>
      <c r="C3629" t="s">
        <v>13</v>
      </c>
    </row>
    <row r="3630" spans="1:3" x14ac:dyDescent="0.2">
      <c r="A3630" t="s">
        <v>88</v>
      </c>
      <c r="B3630" t="s">
        <v>16</v>
      </c>
      <c r="C3630" t="s">
        <v>136</v>
      </c>
    </row>
    <row r="3631" spans="1:3" x14ac:dyDescent="0.2">
      <c r="A3631" t="s">
        <v>88</v>
      </c>
      <c r="B3631" t="s">
        <v>89</v>
      </c>
      <c r="C3631" t="s">
        <v>135</v>
      </c>
    </row>
    <row r="3632" spans="1:3" x14ac:dyDescent="0.2">
      <c r="A3632" t="s">
        <v>88</v>
      </c>
      <c r="B3632" t="s">
        <v>33</v>
      </c>
      <c r="C3632" t="s">
        <v>96</v>
      </c>
    </row>
    <row r="3633" spans="1:3" x14ac:dyDescent="0.2">
      <c r="A3633" t="s">
        <v>88</v>
      </c>
      <c r="B3633" t="s">
        <v>34</v>
      </c>
      <c r="C3633" t="s">
        <v>135</v>
      </c>
    </row>
    <row r="3634" spans="1:3" x14ac:dyDescent="0.2">
      <c r="A3634" t="s">
        <v>88</v>
      </c>
      <c r="B3634" t="s">
        <v>95</v>
      </c>
      <c r="C3634" t="s">
        <v>16</v>
      </c>
    </row>
    <row r="3635" spans="1:3" x14ac:dyDescent="0.2">
      <c r="A3635" t="s">
        <v>88</v>
      </c>
      <c r="B3635" t="s">
        <v>110</v>
      </c>
      <c r="C3635" t="s">
        <v>65</v>
      </c>
    </row>
    <row r="3636" spans="1:3" x14ac:dyDescent="0.2">
      <c r="A3636" t="s">
        <v>88</v>
      </c>
      <c r="B3636" t="s">
        <v>62</v>
      </c>
      <c r="C3636" t="s">
        <v>111</v>
      </c>
    </row>
    <row r="3637" spans="1:3" x14ac:dyDescent="0.2">
      <c r="A3637" t="s">
        <v>88</v>
      </c>
      <c r="B3637" t="s">
        <v>63</v>
      </c>
      <c r="C3637" t="s">
        <v>39</v>
      </c>
    </row>
    <row r="3638" spans="1:3" x14ac:dyDescent="0.2">
      <c r="A3638" t="s">
        <v>88</v>
      </c>
      <c r="B3638" t="s">
        <v>22</v>
      </c>
      <c r="C3638" t="s">
        <v>79</v>
      </c>
    </row>
    <row r="3639" spans="1:3" x14ac:dyDescent="0.2">
      <c r="A3639" t="s">
        <v>88</v>
      </c>
      <c r="B3639" t="s">
        <v>2</v>
      </c>
      <c r="C3639" t="s">
        <v>81</v>
      </c>
    </row>
    <row r="3640" spans="1:3" x14ac:dyDescent="0.2">
      <c r="A3640" t="s">
        <v>88</v>
      </c>
      <c r="B3640" t="s">
        <v>32</v>
      </c>
      <c r="C3640" t="s">
        <v>135</v>
      </c>
    </row>
    <row r="3641" spans="1:3" x14ac:dyDescent="0.2">
      <c r="A3641" t="s">
        <v>88</v>
      </c>
      <c r="B3641" t="s">
        <v>18</v>
      </c>
      <c r="C3641" t="s">
        <v>70</v>
      </c>
    </row>
    <row r="3642" spans="1:3" x14ac:dyDescent="0.2">
      <c r="A3642" t="s">
        <v>88</v>
      </c>
      <c r="B3642" t="s">
        <v>76</v>
      </c>
      <c r="C3642" t="s">
        <v>42</v>
      </c>
    </row>
    <row r="3643" spans="1:3" x14ac:dyDescent="0.2">
      <c r="A3643" t="s">
        <v>88</v>
      </c>
      <c r="B3643" t="s">
        <v>77</v>
      </c>
      <c r="C3643" t="s">
        <v>72</v>
      </c>
    </row>
    <row r="3644" spans="1:3" x14ac:dyDescent="0.2">
      <c r="A3644" t="s">
        <v>88</v>
      </c>
      <c r="B3644" t="s">
        <v>79</v>
      </c>
      <c r="C3644" t="s">
        <v>136</v>
      </c>
    </row>
    <row r="3645" spans="1:3" x14ac:dyDescent="0.2">
      <c r="A3645" t="s">
        <v>88</v>
      </c>
      <c r="B3645" t="s">
        <v>48</v>
      </c>
      <c r="C3645" t="s">
        <v>25</v>
      </c>
    </row>
    <row r="3646" spans="1:3" x14ac:dyDescent="0.2">
      <c r="A3646" t="s">
        <v>88</v>
      </c>
      <c r="B3646" t="s">
        <v>111</v>
      </c>
      <c r="C3646" t="s">
        <v>25</v>
      </c>
    </row>
    <row r="3647" spans="1:3" x14ac:dyDescent="0.2">
      <c r="A3647" t="s">
        <v>88</v>
      </c>
      <c r="B3647" t="s">
        <v>112</v>
      </c>
      <c r="C3647" t="s">
        <v>47</v>
      </c>
    </row>
    <row r="3648" spans="1:3" x14ac:dyDescent="0.2">
      <c r="A3648" t="s">
        <v>88</v>
      </c>
      <c r="B3648" t="s">
        <v>51</v>
      </c>
      <c r="C3648" t="s">
        <v>54</v>
      </c>
    </row>
    <row r="3649" spans="1:3" x14ac:dyDescent="0.2">
      <c r="A3649" t="s">
        <v>88</v>
      </c>
      <c r="B3649" t="s">
        <v>8</v>
      </c>
      <c r="C3649" t="s">
        <v>70</v>
      </c>
    </row>
    <row r="3650" spans="1:3" x14ac:dyDescent="0.2">
      <c r="A3650" t="s">
        <v>88</v>
      </c>
      <c r="B3650" t="s">
        <v>35</v>
      </c>
      <c r="C3650" t="s">
        <v>89</v>
      </c>
    </row>
    <row r="3651" spans="1:3" x14ac:dyDescent="0.2">
      <c r="A3651" t="s">
        <v>88</v>
      </c>
      <c r="B3651" t="s">
        <v>52</v>
      </c>
      <c r="C3651" t="s">
        <v>40</v>
      </c>
    </row>
    <row r="3652" spans="1:3" x14ac:dyDescent="0.2">
      <c r="A3652" t="s">
        <v>88</v>
      </c>
      <c r="B3652" t="s">
        <v>122</v>
      </c>
      <c r="C3652" t="s">
        <v>65</v>
      </c>
    </row>
    <row r="3653" spans="1:3" x14ac:dyDescent="0.2">
      <c r="A3653" t="s">
        <v>88</v>
      </c>
      <c r="B3653" t="s">
        <v>123</v>
      </c>
      <c r="C3653" t="s">
        <v>33</v>
      </c>
    </row>
    <row r="3654" spans="1:3" x14ac:dyDescent="0.2">
      <c r="A3654" t="s">
        <v>88</v>
      </c>
      <c r="B3654" t="s">
        <v>21</v>
      </c>
      <c r="C3654" t="s">
        <v>76</v>
      </c>
    </row>
    <row r="3655" spans="1:3" x14ac:dyDescent="0.2">
      <c r="A3655" t="s">
        <v>88</v>
      </c>
      <c r="B3655" t="s">
        <v>128</v>
      </c>
      <c r="C3655" t="s">
        <v>31</v>
      </c>
    </row>
    <row r="3656" spans="1:3" x14ac:dyDescent="0.2">
      <c r="A3656" t="s">
        <v>88</v>
      </c>
      <c r="B3656" t="s">
        <v>43</v>
      </c>
      <c r="C3656" t="s">
        <v>81</v>
      </c>
    </row>
    <row r="3657" spans="1:3" x14ac:dyDescent="0.2">
      <c r="A3657" t="s">
        <v>88</v>
      </c>
      <c r="B3657" t="s">
        <v>102</v>
      </c>
      <c r="C3657" t="s">
        <v>32</v>
      </c>
    </row>
    <row r="3658" spans="1:3" x14ac:dyDescent="0.2">
      <c r="A3658" t="s">
        <v>88</v>
      </c>
      <c r="B3658" t="s">
        <v>103</v>
      </c>
      <c r="C3658" t="s">
        <v>28</v>
      </c>
    </row>
    <row r="3659" spans="1:3" x14ac:dyDescent="0.2">
      <c r="A3659" t="s">
        <v>88</v>
      </c>
      <c r="B3659" t="s">
        <v>106</v>
      </c>
      <c r="C3659" t="s">
        <v>135</v>
      </c>
    </row>
    <row r="3660" spans="1:3" x14ac:dyDescent="0.2">
      <c r="A3660" t="s">
        <v>88</v>
      </c>
      <c r="B3660" t="s">
        <v>105</v>
      </c>
      <c r="C3660" t="s">
        <v>49</v>
      </c>
    </row>
    <row r="3661" spans="1:3" x14ac:dyDescent="0.2">
      <c r="A3661" t="s">
        <v>88</v>
      </c>
      <c r="B3661" t="s">
        <v>74</v>
      </c>
      <c r="C3661" t="s">
        <v>114</v>
      </c>
    </row>
    <row r="3662" spans="1:3" x14ac:dyDescent="0.2">
      <c r="A3662" t="s">
        <v>88</v>
      </c>
      <c r="B3662" t="s">
        <v>26</v>
      </c>
      <c r="C3662" t="s">
        <v>13</v>
      </c>
    </row>
    <row r="3663" spans="1:3" x14ac:dyDescent="0.2">
      <c r="A3663" t="s">
        <v>88</v>
      </c>
      <c r="B3663" t="s">
        <v>81</v>
      </c>
      <c r="C3663" t="s">
        <v>71</v>
      </c>
    </row>
    <row r="3664" spans="1:3" x14ac:dyDescent="0.2">
      <c r="A3664" t="s">
        <v>88</v>
      </c>
      <c r="B3664" t="s">
        <v>29</v>
      </c>
      <c r="C3664" t="s">
        <v>114</v>
      </c>
    </row>
    <row r="3665" spans="1:3" x14ac:dyDescent="0.2">
      <c r="A3665" t="s">
        <v>88</v>
      </c>
      <c r="B3665" t="s">
        <v>30</v>
      </c>
      <c r="C3665" t="s">
        <v>114</v>
      </c>
    </row>
    <row r="3666" spans="1:3" x14ac:dyDescent="0.2">
      <c r="A3666" t="s">
        <v>88</v>
      </c>
      <c r="B3666" t="s">
        <v>118</v>
      </c>
      <c r="C3666" t="s">
        <v>39</v>
      </c>
    </row>
    <row r="3667" spans="1:3" x14ac:dyDescent="0.2">
      <c r="A3667" t="s">
        <v>88</v>
      </c>
      <c r="B3667" t="s">
        <v>119</v>
      </c>
      <c r="C3667" t="s">
        <v>132</v>
      </c>
    </row>
    <row r="3668" spans="1:3" x14ac:dyDescent="0.2">
      <c r="A3668" t="s">
        <v>88</v>
      </c>
      <c r="B3668" t="s">
        <v>86</v>
      </c>
      <c r="C3668" t="s">
        <v>72</v>
      </c>
    </row>
    <row r="3669" spans="1:3" x14ac:dyDescent="0.2">
      <c r="A3669" t="s">
        <v>88</v>
      </c>
      <c r="B3669" t="s">
        <v>28</v>
      </c>
      <c r="C3669" t="s">
        <v>86</v>
      </c>
    </row>
    <row r="3670" spans="1:3" x14ac:dyDescent="0.2">
      <c r="A3670" t="s">
        <v>88</v>
      </c>
      <c r="B3670" t="s">
        <v>127</v>
      </c>
      <c r="C3670" t="s">
        <v>49</v>
      </c>
    </row>
    <row r="3671" spans="1:3" x14ac:dyDescent="0.2">
      <c r="A3671" t="s">
        <v>88</v>
      </c>
      <c r="B3671" t="s">
        <v>80</v>
      </c>
      <c r="C3671" t="s">
        <v>136</v>
      </c>
    </row>
    <row r="3672" spans="1:3" x14ac:dyDescent="0.2">
      <c r="A3672" t="s">
        <v>88</v>
      </c>
      <c r="B3672" t="s">
        <v>41</v>
      </c>
      <c r="C3672" t="s">
        <v>56</v>
      </c>
    </row>
    <row r="3673" spans="1:3" x14ac:dyDescent="0.2">
      <c r="A3673" t="s">
        <v>88</v>
      </c>
      <c r="B3673" t="s">
        <v>130</v>
      </c>
      <c r="C3673" t="s">
        <v>129</v>
      </c>
    </row>
    <row r="3674" spans="1:3" x14ac:dyDescent="0.2">
      <c r="A3674" t="s">
        <v>88</v>
      </c>
      <c r="B3674" t="s">
        <v>131</v>
      </c>
      <c r="C3674" t="s">
        <v>48</v>
      </c>
    </row>
    <row r="3675" spans="1:3" x14ac:dyDescent="0.2">
      <c r="A3675" t="s">
        <v>88</v>
      </c>
      <c r="B3675" t="s">
        <v>11</v>
      </c>
      <c r="C3675" t="s">
        <v>51</v>
      </c>
    </row>
    <row r="3676" spans="1:3" x14ac:dyDescent="0.2">
      <c r="A3676" t="s">
        <v>88</v>
      </c>
      <c r="B3676" t="s">
        <v>6</v>
      </c>
      <c r="C3676" t="s">
        <v>74</v>
      </c>
    </row>
    <row r="3677" spans="1:3" x14ac:dyDescent="0.2">
      <c r="A3677" t="s">
        <v>88</v>
      </c>
      <c r="B3677" t="s">
        <v>3</v>
      </c>
      <c r="C3677" t="s">
        <v>93</v>
      </c>
    </row>
    <row r="3678" spans="1:3" x14ac:dyDescent="0.2">
      <c r="A3678" t="s">
        <v>88</v>
      </c>
      <c r="B3678" t="s">
        <v>69</v>
      </c>
      <c r="C3678" t="s">
        <v>8</v>
      </c>
    </row>
    <row r="3679" spans="1:3" x14ac:dyDescent="0.2">
      <c r="A3679" t="s">
        <v>88</v>
      </c>
      <c r="B3679" t="s">
        <v>135</v>
      </c>
      <c r="C3679" t="s">
        <v>122</v>
      </c>
    </row>
    <row r="3680" spans="1:3" x14ac:dyDescent="0.2">
      <c r="A3680" t="s">
        <v>88</v>
      </c>
      <c r="B3680" t="s">
        <v>132</v>
      </c>
      <c r="C3680" t="s">
        <v>26</v>
      </c>
    </row>
    <row r="3681" spans="1:3" x14ac:dyDescent="0.2">
      <c r="A3681" t="s">
        <v>88</v>
      </c>
      <c r="B3681" t="s">
        <v>129</v>
      </c>
      <c r="C3681" t="s">
        <v>124</v>
      </c>
    </row>
    <row r="3682" spans="1:3" x14ac:dyDescent="0.2">
      <c r="A3682" t="s">
        <v>88</v>
      </c>
      <c r="B3682" t="s">
        <v>116</v>
      </c>
      <c r="C3682" t="s">
        <v>79</v>
      </c>
    </row>
    <row r="3683" spans="1:3" x14ac:dyDescent="0.2">
      <c r="A3683" t="s">
        <v>88</v>
      </c>
      <c r="B3683" t="s">
        <v>36</v>
      </c>
      <c r="C3683" t="s">
        <v>132</v>
      </c>
    </row>
    <row r="3684" spans="1:3" x14ac:dyDescent="0.2">
      <c r="A3684" t="s">
        <v>88</v>
      </c>
      <c r="B3684" t="s">
        <v>37</v>
      </c>
      <c r="C3684" t="s">
        <v>40</v>
      </c>
    </row>
    <row r="3685" spans="1:3" x14ac:dyDescent="0.2">
      <c r="A3685" t="s">
        <v>88</v>
      </c>
      <c r="B3685" t="s">
        <v>70</v>
      </c>
      <c r="C3685" t="s">
        <v>99</v>
      </c>
    </row>
    <row r="3686" spans="1:3" x14ac:dyDescent="0.2">
      <c r="A3686" t="s">
        <v>88</v>
      </c>
      <c r="B3686" t="s">
        <v>71</v>
      </c>
      <c r="C3686" t="s">
        <v>99</v>
      </c>
    </row>
    <row r="3687" spans="1:3" x14ac:dyDescent="0.2">
      <c r="A3687" t="s">
        <v>88</v>
      </c>
      <c r="B3687" t="s">
        <v>5</v>
      </c>
      <c r="C3687" t="s">
        <v>40</v>
      </c>
    </row>
    <row r="3688" spans="1:3" x14ac:dyDescent="0.2">
      <c r="A3688" t="s">
        <v>88</v>
      </c>
      <c r="B3688" t="s">
        <v>24</v>
      </c>
      <c r="C3688" t="s">
        <v>2</v>
      </c>
    </row>
    <row r="3689" spans="1:3" x14ac:dyDescent="0.2">
      <c r="A3689" t="s">
        <v>88</v>
      </c>
      <c r="B3689" t="s">
        <v>10</v>
      </c>
      <c r="C3689" t="s">
        <v>18</v>
      </c>
    </row>
    <row r="3690" spans="1:3" x14ac:dyDescent="0.2">
      <c r="A3690" t="s">
        <v>88</v>
      </c>
      <c r="B3690" t="s">
        <v>12</v>
      </c>
      <c r="C3690" t="s">
        <v>31</v>
      </c>
    </row>
    <row r="3691" spans="1:3" x14ac:dyDescent="0.2">
      <c r="A3691" t="s">
        <v>88</v>
      </c>
      <c r="B3691" t="s">
        <v>107</v>
      </c>
      <c r="C3691" t="s">
        <v>14</v>
      </c>
    </row>
    <row r="3692" spans="1:3" x14ac:dyDescent="0.2">
      <c r="A3692" t="s">
        <v>88</v>
      </c>
      <c r="B3692" t="s">
        <v>108</v>
      </c>
      <c r="C3692" t="s">
        <v>28</v>
      </c>
    </row>
    <row r="3693" spans="1:3" x14ac:dyDescent="0.2">
      <c r="A3693" t="s">
        <v>88</v>
      </c>
      <c r="B3693" t="s">
        <v>14</v>
      </c>
      <c r="C3693" t="s">
        <v>86</v>
      </c>
    </row>
    <row r="3694" spans="1:3" x14ac:dyDescent="0.2">
      <c r="A3694" t="s">
        <v>88</v>
      </c>
      <c r="B3694" t="s">
        <v>15</v>
      </c>
      <c r="C3694" t="s">
        <v>114</v>
      </c>
    </row>
    <row r="3695" spans="1:3" x14ac:dyDescent="0.2">
      <c r="A3695" t="s">
        <v>88</v>
      </c>
      <c r="B3695" t="s">
        <v>101</v>
      </c>
      <c r="C3695" t="s">
        <v>81</v>
      </c>
    </row>
    <row r="3696" spans="1:3" x14ac:dyDescent="0.2">
      <c r="A3696" t="s">
        <v>88</v>
      </c>
      <c r="B3696" t="s">
        <v>109</v>
      </c>
      <c r="C3696" t="s">
        <v>106</v>
      </c>
    </row>
    <row r="3697" spans="1:3" x14ac:dyDescent="0.2">
      <c r="A3697" t="s">
        <v>88</v>
      </c>
      <c r="B3697" t="s">
        <v>61</v>
      </c>
      <c r="C3697" t="s">
        <v>74</v>
      </c>
    </row>
    <row r="3698" spans="1:3" x14ac:dyDescent="0.2">
      <c r="A3698" t="s">
        <v>88</v>
      </c>
      <c r="B3698" t="s">
        <v>73</v>
      </c>
      <c r="C3698" t="s">
        <v>79</v>
      </c>
    </row>
    <row r="3699" spans="1:3" x14ac:dyDescent="0.2">
      <c r="A3699" t="s">
        <v>88</v>
      </c>
      <c r="B3699" t="s">
        <v>60</v>
      </c>
      <c r="C3699" t="s">
        <v>80</v>
      </c>
    </row>
    <row r="3700" spans="1:3" x14ac:dyDescent="0.2">
      <c r="A3700" t="s">
        <v>88</v>
      </c>
      <c r="B3700" t="s">
        <v>84</v>
      </c>
      <c r="C3700" t="s">
        <v>19</v>
      </c>
    </row>
    <row r="3701" spans="1:3" x14ac:dyDescent="0.2">
      <c r="A3701" t="s">
        <v>88</v>
      </c>
      <c r="B3701" t="s">
        <v>85</v>
      </c>
      <c r="C3701" t="s">
        <v>14</v>
      </c>
    </row>
    <row r="3702" spans="1:3" x14ac:dyDescent="0.2">
      <c r="A3702" t="s">
        <v>88</v>
      </c>
      <c r="B3702" t="s">
        <v>137</v>
      </c>
      <c r="C3702" t="s">
        <v>79</v>
      </c>
    </row>
    <row r="3703" spans="1:3" x14ac:dyDescent="0.2">
      <c r="A3703" t="s">
        <v>88</v>
      </c>
      <c r="B3703" t="s">
        <v>138</v>
      </c>
      <c r="C3703" t="s">
        <v>79</v>
      </c>
    </row>
    <row r="3704" spans="1:3" x14ac:dyDescent="0.2">
      <c r="A3704" t="s">
        <v>88</v>
      </c>
      <c r="B3704" t="s">
        <v>134</v>
      </c>
      <c r="C3704" t="s">
        <v>89</v>
      </c>
    </row>
    <row r="3705" spans="1:3" x14ac:dyDescent="0.2">
      <c r="A3705" t="s">
        <v>88</v>
      </c>
      <c r="B3705" t="s">
        <v>40</v>
      </c>
      <c r="C3705" t="s">
        <v>26</v>
      </c>
    </row>
    <row r="3706" spans="1:3" x14ac:dyDescent="0.2">
      <c r="A3706" t="s">
        <v>88</v>
      </c>
      <c r="B3706" t="s">
        <v>39</v>
      </c>
      <c r="C3706" t="s">
        <v>47</v>
      </c>
    </row>
    <row r="3707" spans="1:3" x14ac:dyDescent="0.2">
      <c r="A3707" t="s">
        <v>88</v>
      </c>
      <c r="B3707" t="s">
        <v>104</v>
      </c>
      <c r="C3707" t="s">
        <v>32</v>
      </c>
    </row>
    <row r="3708" spans="1:3" x14ac:dyDescent="0.2">
      <c r="A3708" t="s">
        <v>88</v>
      </c>
      <c r="B3708" t="s">
        <v>9</v>
      </c>
      <c r="C3708" t="s">
        <v>105</v>
      </c>
    </row>
    <row r="3709" spans="1:3" x14ac:dyDescent="0.2">
      <c r="A3709" t="s">
        <v>88</v>
      </c>
      <c r="B3709" t="s">
        <v>58</v>
      </c>
      <c r="C3709" t="s">
        <v>29</v>
      </c>
    </row>
    <row r="3710" spans="1:3" x14ac:dyDescent="0.2">
      <c r="A3710" t="s">
        <v>88</v>
      </c>
      <c r="B3710" t="s">
        <v>4</v>
      </c>
      <c r="C3710" t="s">
        <v>2</v>
      </c>
    </row>
    <row r="3711" spans="1:3" x14ac:dyDescent="0.2">
      <c r="A3711" t="s">
        <v>88</v>
      </c>
      <c r="B3711" t="s">
        <v>90</v>
      </c>
      <c r="C3711" t="s">
        <v>28</v>
      </c>
    </row>
    <row r="3712" spans="1:3" x14ac:dyDescent="0.2">
      <c r="A3712" t="s">
        <v>88</v>
      </c>
      <c r="B3712" t="s">
        <v>1</v>
      </c>
      <c r="C3712" t="s">
        <v>39</v>
      </c>
    </row>
    <row r="3713" spans="1:3" x14ac:dyDescent="0.2">
      <c r="A3713" t="s">
        <v>88</v>
      </c>
      <c r="B3713" t="s">
        <v>67</v>
      </c>
      <c r="C3713" t="s">
        <v>106</v>
      </c>
    </row>
    <row r="3714" spans="1:3" x14ac:dyDescent="0.2">
      <c r="A3714" t="s">
        <v>88</v>
      </c>
      <c r="B3714" t="s">
        <v>68</v>
      </c>
      <c r="C3714" t="s">
        <v>106</v>
      </c>
    </row>
    <row r="3715" spans="1:3" x14ac:dyDescent="0.2">
      <c r="A3715" t="s">
        <v>88</v>
      </c>
      <c r="B3715" t="s">
        <v>120</v>
      </c>
      <c r="C3715" t="s">
        <v>127</v>
      </c>
    </row>
    <row r="3716" spans="1:3" x14ac:dyDescent="0.2">
      <c r="A3716" t="s">
        <v>88</v>
      </c>
      <c r="B3716" t="s">
        <v>121</v>
      </c>
      <c r="C3716" t="s">
        <v>105</v>
      </c>
    </row>
    <row r="3717" spans="1:3" x14ac:dyDescent="0.2">
      <c r="A3717" t="s">
        <v>88</v>
      </c>
      <c r="B3717" t="s">
        <v>53</v>
      </c>
      <c r="C3717" t="s">
        <v>29</v>
      </c>
    </row>
    <row r="3718" spans="1:3" x14ac:dyDescent="0.2">
      <c r="A3718" t="s">
        <v>88</v>
      </c>
      <c r="B3718" t="s">
        <v>82</v>
      </c>
      <c r="C3718" t="s">
        <v>28</v>
      </c>
    </row>
    <row r="3719" spans="1:3" x14ac:dyDescent="0.2">
      <c r="A3719" t="s">
        <v>88</v>
      </c>
      <c r="B3719" t="s">
        <v>83</v>
      </c>
      <c r="C3719" t="s">
        <v>74</v>
      </c>
    </row>
    <row r="3720" spans="1:3" x14ac:dyDescent="0.2">
      <c r="A3720" t="s">
        <v>88</v>
      </c>
      <c r="B3720" t="s">
        <v>38</v>
      </c>
      <c r="C3720" t="s">
        <v>93</v>
      </c>
    </row>
    <row r="3721" spans="1:3" x14ac:dyDescent="0.2">
      <c r="A3721" t="s">
        <v>88</v>
      </c>
      <c r="B3721" t="s">
        <v>97</v>
      </c>
      <c r="C3721" t="s">
        <v>2</v>
      </c>
    </row>
    <row r="3722" spans="1:3" x14ac:dyDescent="0.2">
      <c r="A3722" t="s">
        <v>88</v>
      </c>
      <c r="B3722" t="s">
        <v>115</v>
      </c>
      <c r="C3722" t="s">
        <v>127</v>
      </c>
    </row>
    <row r="3723" spans="1:3" x14ac:dyDescent="0.2">
      <c r="A3723" t="s">
        <v>88</v>
      </c>
      <c r="B3723" t="s">
        <v>98</v>
      </c>
      <c r="C3723" t="s">
        <v>43</v>
      </c>
    </row>
    <row r="3724" spans="1:3" x14ac:dyDescent="0.2">
      <c r="A3724" t="s">
        <v>88</v>
      </c>
      <c r="B3724" t="s">
        <v>94</v>
      </c>
      <c r="C3724" t="s">
        <v>127</v>
      </c>
    </row>
    <row r="3725" spans="1:3" x14ac:dyDescent="0.2">
      <c r="A3725" t="s">
        <v>88</v>
      </c>
      <c r="B3725" t="s">
        <v>7</v>
      </c>
      <c r="C3725" t="s">
        <v>101</v>
      </c>
    </row>
    <row r="3726" spans="1:3" x14ac:dyDescent="0.2">
      <c r="A3726" t="s">
        <v>88</v>
      </c>
      <c r="B3726" t="s">
        <v>45</v>
      </c>
      <c r="C3726" t="s">
        <v>43</v>
      </c>
    </row>
    <row r="3727" spans="1:3" x14ac:dyDescent="0.2">
      <c r="A3727" t="s">
        <v>88</v>
      </c>
      <c r="B3727" t="s">
        <v>64</v>
      </c>
      <c r="C3727" t="s">
        <v>43</v>
      </c>
    </row>
    <row r="3728" spans="1:3" x14ac:dyDescent="0.2">
      <c r="A3728" t="s">
        <v>19</v>
      </c>
      <c r="B3728" t="s">
        <v>75</v>
      </c>
      <c r="C3728" t="s">
        <v>135</v>
      </c>
    </row>
    <row r="3729" spans="1:3" x14ac:dyDescent="0.2">
      <c r="A3729" t="s">
        <v>19</v>
      </c>
      <c r="B3729" t="s">
        <v>17</v>
      </c>
      <c r="C3729" t="s">
        <v>135</v>
      </c>
    </row>
    <row r="3730" spans="1:3" x14ac:dyDescent="0.2">
      <c r="A3730" t="s">
        <v>19</v>
      </c>
      <c r="B3730" t="s">
        <v>20</v>
      </c>
      <c r="C3730" t="s">
        <v>136</v>
      </c>
    </row>
    <row r="3731" spans="1:3" x14ac:dyDescent="0.2">
      <c r="A3731" t="s">
        <v>19</v>
      </c>
      <c r="B3731" t="s">
        <v>78</v>
      </c>
      <c r="C3731" t="s">
        <v>86</v>
      </c>
    </row>
    <row r="3732" spans="1:3" x14ac:dyDescent="0.2">
      <c r="A3732" t="s">
        <v>19</v>
      </c>
      <c r="B3732" t="s">
        <v>44</v>
      </c>
      <c r="C3732" t="s">
        <v>114</v>
      </c>
    </row>
    <row r="3733" spans="1:3" x14ac:dyDescent="0.2">
      <c r="A3733" t="s">
        <v>19</v>
      </c>
      <c r="B3733" t="s">
        <v>46</v>
      </c>
      <c r="C3733" t="s">
        <v>81</v>
      </c>
    </row>
    <row r="3734" spans="1:3" x14ac:dyDescent="0.2">
      <c r="A3734" t="s">
        <v>19</v>
      </c>
      <c r="B3734" t="s">
        <v>117</v>
      </c>
      <c r="C3734" t="s">
        <v>114</v>
      </c>
    </row>
    <row r="3735" spans="1:3" x14ac:dyDescent="0.2">
      <c r="A3735" t="s">
        <v>19</v>
      </c>
      <c r="B3735" t="s">
        <v>124</v>
      </c>
      <c r="C3735" t="s">
        <v>31</v>
      </c>
    </row>
    <row r="3736" spans="1:3" x14ac:dyDescent="0.2">
      <c r="A3736" t="s">
        <v>19</v>
      </c>
      <c r="B3736" t="s">
        <v>113</v>
      </c>
      <c r="C3736" t="s">
        <v>39</v>
      </c>
    </row>
    <row r="3737" spans="1:3" x14ac:dyDescent="0.2">
      <c r="A3737" t="s">
        <v>19</v>
      </c>
      <c r="B3737" t="s">
        <v>99</v>
      </c>
      <c r="C3737" t="s">
        <v>81</v>
      </c>
    </row>
    <row r="3738" spans="1:3" x14ac:dyDescent="0.2">
      <c r="A3738" t="s">
        <v>19</v>
      </c>
      <c r="B3738" t="s">
        <v>100</v>
      </c>
      <c r="C3738" t="s">
        <v>69</v>
      </c>
    </row>
    <row r="3739" spans="1:3" x14ac:dyDescent="0.2">
      <c r="A3739" t="s">
        <v>19</v>
      </c>
      <c r="B3739" t="s">
        <v>65</v>
      </c>
      <c r="C3739" t="s">
        <v>76</v>
      </c>
    </row>
    <row r="3740" spans="1:3" x14ac:dyDescent="0.2">
      <c r="A3740" t="s">
        <v>19</v>
      </c>
      <c r="B3740" t="s">
        <v>66</v>
      </c>
      <c r="C3740" t="s">
        <v>81</v>
      </c>
    </row>
    <row r="3741" spans="1:3" x14ac:dyDescent="0.2">
      <c r="A3741" t="s">
        <v>19</v>
      </c>
      <c r="B3741" t="s">
        <v>54</v>
      </c>
      <c r="C3741" t="s">
        <v>31</v>
      </c>
    </row>
    <row r="3742" spans="1:3" x14ac:dyDescent="0.2">
      <c r="A3742" t="s">
        <v>19</v>
      </c>
      <c r="B3742" t="s">
        <v>55</v>
      </c>
      <c r="C3742" t="s">
        <v>31</v>
      </c>
    </row>
    <row r="3743" spans="1:3" x14ac:dyDescent="0.2">
      <c r="A3743" t="s">
        <v>19</v>
      </c>
      <c r="B3743" t="s">
        <v>133</v>
      </c>
      <c r="C3743" t="s">
        <v>135</v>
      </c>
    </row>
    <row r="3744" spans="1:3" x14ac:dyDescent="0.2">
      <c r="A3744" t="s">
        <v>19</v>
      </c>
      <c r="B3744" t="s">
        <v>59</v>
      </c>
      <c r="C3744" t="s">
        <v>114</v>
      </c>
    </row>
    <row r="3745" spans="1:3" x14ac:dyDescent="0.2">
      <c r="A3745" t="s">
        <v>19</v>
      </c>
      <c r="B3745" t="s">
        <v>125</v>
      </c>
      <c r="C3745" t="s">
        <v>96</v>
      </c>
    </row>
    <row r="3746" spans="1:3" x14ac:dyDescent="0.2">
      <c r="A3746" t="s">
        <v>19</v>
      </c>
      <c r="B3746" t="s">
        <v>27</v>
      </c>
      <c r="C3746" t="s">
        <v>114</v>
      </c>
    </row>
    <row r="3747" spans="1:3" x14ac:dyDescent="0.2">
      <c r="A3747" t="s">
        <v>19</v>
      </c>
      <c r="B3747" t="s">
        <v>23</v>
      </c>
      <c r="C3747" t="s">
        <v>135</v>
      </c>
    </row>
    <row r="3748" spans="1:3" x14ac:dyDescent="0.2">
      <c r="A3748" t="s">
        <v>19</v>
      </c>
      <c r="B3748" t="s">
        <v>25</v>
      </c>
      <c r="C3748" t="s">
        <v>129</v>
      </c>
    </row>
    <row r="3749" spans="1:3" x14ac:dyDescent="0.2">
      <c r="A3749" t="s">
        <v>19</v>
      </c>
      <c r="B3749" t="s">
        <v>114</v>
      </c>
      <c r="C3749" t="s">
        <v>39</v>
      </c>
    </row>
    <row r="3750" spans="1:3" x14ac:dyDescent="0.2">
      <c r="A3750" t="s">
        <v>19</v>
      </c>
      <c r="B3750" t="s">
        <v>96</v>
      </c>
      <c r="C3750" t="s">
        <v>48</v>
      </c>
    </row>
    <row r="3751" spans="1:3" x14ac:dyDescent="0.2">
      <c r="A3751" t="s">
        <v>19</v>
      </c>
      <c r="B3751" t="s">
        <v>47</v>
      </c>
      <c r="C3751" t="s">
        <v>51</v>
      </c>
    </row>
    <row r="3752" spans="1:3" x14ac:dyDescent="0.2">
      <c r="A3752" t="s">
        <v>19</v>
      </c>
      <c r="B3752" t="s">
        <v>72</v>
      </c>
      <c r="C3752" t="s">
        <v>18</v>
      </c>
    </row>
    <row r="3753" spans="1:3" x14ac:dyDescent="0.2">
      <c r="A3753" t="s">
        <v>19</v>
      </c>
      <c r="B3753" t="s">
        <v>87</v>
      </c>
      <c r="C3753" t="s">
        <v>96</v>
      </c>
    </row>
    <row r="3754" spans="1:3" x14ac:dyDescent="0.2">
      <c r="A3754" t="s">
        <v>19</v>
      </c>
      <c r="B3754" t="s">
        <v>88</v>
      </c>
      <c r="C3754" t="s">
        <v>113</v>
      </c>
    </row>
    <row r="3755" spans="1:3" x14ac:dyDescent="0.2">
      <c r="A3755" t="s">
        <v>19</v>
      </c>
      <c r="B3755" t="s">
        <v>19</v>
      </c>
      <c r="C3755" t="s">
        <v>19</v>
      </c>
    </row>
    <row r="3756" spans="1:3" x14ac:dyDescent="0.2">
      <c r="A3756" t="s">
        <v>19</v>
      </c>
      <c r="B3756" t="s">
        <v>31</v>
      </c>
      <c r="C3756" t="s">
        <v>79</v>
      </c>
    </row>
    <row r="3757" spans="1:3" x14ac:dyDescent="0.2">
      <c r="A3757" t="s">
        <v>19</v>
      </c>
      <c r="B3757" t="s">
        <v>126</v>
      </c>
      <c r="C3757" t="s">
        <v>81</v>
      </c>
    </row>
    <row r="3758" spans="1:3" x14ac:dyDescent="0.2">
      <c r="A3758" t="s">
        <v>19</v>
      </c>
      <c r="B3758" t="s">
        <v>42</v>
      </c>
      <c r="C3758" t="s">
        <v>18</v>
      </c>
    </row>
    <row r="3759" spans="1:3" x14ac:dyDescent="0.2">
      <c r="A3759" t="s">
        <v>19</v>
      </c>
      <c r="B3759" t="s">
        <v>93</v>
      </c>
      <c r="C3759" t="s">
        <v>89</v>
      </c>
    </row>
    <row r="3760" spans="1:3" x14ac:dyDescent="0.2">
      <c r="A3760" t="s">
        <v>19</v>
      </c>
      <c r="B3760" t="s">
        <v>13</v>
      </c>
      <c r="C3760" t="s">
        <v>49</v>
      </c>
    </row>
    <row r="3761" spans="1:3" x14ac:dyDescent="0.2">
      <c r="A3761" t="s">
        <v>19</v>
      </c>
      <c r="B3761" t="s">
        <v>49</v>
      </c>
      <c r="C3761" t="s">
        <v>40</v>
      </c>
    </row>
    <row r="3762" spans="1:3" x14ac:dyDescent="0.2">
      <c r="A3762" t="s">
        <v>19</v>
      </c>
      <c r="B3762" t="s">
        <v>50</v>
      </c>
      <c r="C3762" t="s">
        <v>40</v>
      </c>
    </row>
    <row r="3763" spans="1:3" x14ac:dyDescent="0.2">
      <c r="A3763" t="s">
        <v>19</v>
      </c>
      <c r="B3763" t="s">
        <v>56</v>
      </c>
      <c r="C3763" t="s">
        <v>86</v>
      </c>
    </row>
    <row r="3764" spans="1:3" x14ac:dyDescent="0.2">
      <c r="A3764" t="s">
        <v>19</v>
      </c>
      <c r="B3764" t="s">
        <v>57</v>
      </c>
      <c r="C3764" t="s">
        <v>86</v>
      </c>
    </row>
    <row r="3765" spans="1:3" x14ac:dyDescent="0.2">
      <c r="A3765" t="s">
        <v>19</v>
      </c>
      <c r="B3765" t="s">
        <v>91</v>
      </c>
      <c r="C3765" t="s">
        <v>130</v>
      </c>
    </row>
    <row r="3766" spans="1:3" x14ac:dyDescent="0.2">
      <c r="A3766" t="s">
        <v>19</v>
      </c>
      <c r="B3766" t="s">
        <v>92</v>
      </c>
      <c r="C3766" t="s">
        <v>11</v>
      </c>
    </row>
    <row r="3767" spans="1:3" x14ac:dyDescent="0.2">
      <c r="A3767" t="s">
        <v>19</v>
      </c>
      <c r="B3767" t="s">
        <v>136</v>
      </c>
      <c r="C3767" t="s">
        <v>48</v>
      </c>
    </row>
    <row r="3768" spans="1:3" x14ac:dyDescent="0.2">
      <c r="A3768" t="s">
        <v>19</v>
      </c>
      <c r="B3768" t="s">
        <v>16</v>
      </c>
      <c r="C3768" t="s">
        <v>32</v>
      </c>
    </row>
    <row r="3769" spans="1:3" x14ac:dyDescent="0.2">
      <c r="A3769" t="s">
        <v>19</v>
      </c>
      <c r="B3769" t="s">
        <v>89</v>
      </c>
      <c r="C3769" t="s">
        <v>106</v>
      </c>
    </row>
    <row r="3770" spans="1:3" x14ac:dyDescent="0.2">
      <c r="A3770" t="s">
        <v>19</v>
      </c>
      <c r="B3770" t="s">
        <v>33</v>
      </c>
      <c r="C3770" t="s">
        <v>32</v>
      </c>
    </row>
    <row r="3771" spans="1:3" x14ac:dyDescent="0.2">
      <c r="A3771" t="s">
        <v>19</v>
      </c>
      <c r="B3771" t="s">
        <v>34</v>
      </c>
      <c r="C3771" t="s">
        <v>89</v>
      </c>
    </row>
    <row r="3772" spans="1:3" x14ac:dyDescent="0.2">
      <c r="A3772" t="s">
        <v>19</v>
      </c>
      <c r="B3772" t="s">
        <v>95</v>
      </c>
      <c r="C3772" t="s">
        <v>11</v>
      </c>
    </row>
    <row r="3773" spans="1:3" x14ac:dyDescent="0.2">
      <c r="A3773" t="s">
        <v>19</v>
      </c>
      <c r="B3773" t="s">
        <v>110</v>
      </c>
      <c r="C3773" t="s">
        <v>49</v>
      </c>
    </row>
    <row r="3774" spans="1:3" x14ac:dyDescent="0.2">
      <c r="A3774" t="s">
        <v>19</v>
      </c>
      <c r="B3774" t="s">
        <v>62</v>
      </c>
      <c r="C3774" t="s">
        <v>105</v>
      </c>
    </row>
    <row r="3775" spans="1:3" x14ac:dyDescent="0.2">
      <c r="A3775" t="s">
        <v>19</v>
      </c>
      <c r="B3775" t="s">
        <v>63</v>
      </c>
      <c r="C3775" t="s">
        <v>105</v>
      </c>
    </row>
    <row r="3776" spans="1:3" x14ac:dyDescent="0.2">
      <c r="A3776" t="s">
        <v>19</v>
      </c>
      <c r="B3776" t="s">
        <v>22</v>
      </c>
      <c r="C3776" t="s">
        <v>128</v>
      </c>
    </row>
    <row r="3777" spans="1:3" x14ac:dyDescent="0.2">
      <c r="A3777" t="s">
        <v>19</v>
      </c>
      <c r="B3777" t="s">
        <v>2</v>
      </c>
      <c r="C3777" t="s">
        <v>74</v>
      </c>
    </row>
    <row r="3778" spans="1:3" x14ac:dyDescent="0.2">
      <c r="A3778" t="s">
        <v>19</v>
      </c>
      <c r="B3778" t="s">
        <v>32</v>
      </c>
      <c r="C3778" t="s">
        <v>106</v>
      </c>
    </row>
    <row r="3779" spans="1:3" x14ac:dyDescent="0.2">
      <c r="A3779" t="s">
        <v>19</v>
      </c>
      <c r="B3779" t="s">
        <v>18</v>
      </c>
      <c r="C3779" t="s">
        <v>40</v>
      </c>
    </row>
    <row r="3780" spans="1:3" x14ac:dyDescent="0.2">
      <c r="A3780" t="s">
        <v>19</v>
      </c>
      <c r="B3780" t="s">
        <v>76</v>
      </c>
      <c r="C3780" t="s">
        <v>132</v>
      </c>
    </row>
    <row r="3781" spans="1:3" x14ac:dyDescent="0.2">
      <c r="A3781" t="s">
        <v>19</v>
      </c>
      <c r="B3781" t="s">
        <v>77</v>
      </c>
      <c r="C3781" t="s">
        <v>39</v>
      </c>
    </row>
    <row r="3782" spans="1:3" x14ac:dyDescent="0.2">
      <c r="A3782" t="s">
        <v>19</v>
      </c>
      <c r="B3782" t="s">
        <v>79</v>
      </c>
      <c r="C3782" t="s">
        <v>93</v>
      </c>
    </row>
    <row r="3783" spans="1:3" x14ac:dyDescent="0.2">
      <c r="A3783" t="s">
        <v>19</v>
      </c>
      <c r="B3783" t="s">
        <v>48</v>
      </c>
      <c r="C3783" t="s">
        <v>79</v>
      </c>
    </row>
    <row r="3784" spans="1:3" x14ac:dyDescent="0.2">
      <c r="A3784" t="s">
        <v>19</v>
      </c>
      <c r="B3784" t="s">
        <v>111</v>
      </c>
      <c r="C3784" t="s">
        <v>79</v>
      </c>
    </row>
    <row r="3785" spans="1:3" x14ac:dyDescent="0.2">
      <c r="A3785" t="s">
        <v>19</v>
      </c>
      <c r="B3785" t="s">
        <v>112</v>
      </c>
      <c r="C3785" t="s">
        <v>16</v>
      </c>
    </row>
    <row r="3786" spans="1:3" x14ac:dyDescent="0.2">
      <c r="A3786" t="s">
        <v>19</v>
      </c>
      <c r="B3786" t="s">
        <v>51</v>
      </c>
      <c r="C3786" t="s">
        <v>79</v>
      </c>
    </row>
    <row r="3787" spans="1:3" x14ac:dyDescent="0.2">
      <c r="A3787" t="s">
        <v>19</v>
      </c>
      <c r="B3787" t="s">
        <v>8</v>
      </c>
      <c r="C3787" t="s">
        <v>40</v>
      </c>
    </row>
    <row r="3788" spans="1:3" x14ac:dyDescent="0.2">
      <c r="A3788" t="s">
        <v>19</v>
      </c>
      <c r="B3788" t="s">
        <v>35</v>
      </c>
      <c r="C3788" t="s">
        <v>62</v>
      </c>
    </row>
    <row r="3789" spans="1:3" x14ac:dyDescent="0.2">
      <c r="A3789" t="s">
        <v>19</v>
      </c>
      <c r="B3789" t="s">
        <v>52</v>
      </c>
      <c r="C3789" t="s">
        <v>128</v>
      </c>
    </row>
    <row r="3790" spans="1:3" x14ac:dyDescent="0.2">
      <c r="A3790" t="s">
        <v>19</v>
      </c>
      <c r="B3790" t="s">
        <v>122</v>
      </c>
      <c r="C3790" t="s">
        <v>49</v>
      </c>
    </row>
    <row r="3791" spans="1:3" x14ac:dyDescent="0.2">
      <c r="A3791" t="s">
        <v>19</v>
      </c>
      <c r="B3791" t="s">
        <v>123</v>
      </c>
      <c r="C3791" t="s">
        <v>11</v>
      </c>
    </row>
    <row r="3792" spans="1:3" x14ac:dyDescent="0.2">
      <c r="A3792" t="s">
        <v>19</v>
      </c>
      <c r="B3792" t="s">
        <v>21</v>
      </c>
      <c r="C3792" t="s">
        <v>74</v>
      </c>
    </row>
    <row r="3793" spans="1:3" x14ac:dyDescent="0.2">
      <c r="A3793" t="s">
        <v>19</v>
      </c>
      <c r="B3793" t="s">
        <v>128</v>
      </c>
      <c r="C3793" t="s">
        <v>101</v>
      </c>
    </row>
    <row r="3794" spans="1:3" x14ac:dyDescent="0.2">
      <c r="A3794" t="s">
        <v>19</v>
      </c>
      <c r="B3794" t="s">
        <v>43</v>
      </c>
      <c r="C3794" t="s">
        <v>29</v>
      </c>
    </row>
    <row r="3795" spans="1:3" x14ac:dyDescent="0.2">
      <c r="A3795" t="s">
        <v>19</v>
      </c>
      <c r="B3795" t="s">
        <v>102</v>
      </c>
      <c r="C3795" t="s">
        <v>62</v>
      </c>
    </row>
    <row r="3796" spans="1:3" x14ac:dyDescent="0.2">
      <c r="A3796" t="s">
        <v>19</v>
      </c>
      <c r="B3796" t="s">
        <v>103</v>
      </c>
      <c r="C3796" t="s">
        <v>118</v>
      </c>
    </row>
    <row r="3797" spans="1:3" x14ac:dyDescent="0.2">
      <c r="A3797" t="s">
        <v>19</v>
      </c>
      <c r="B3797" t="s">
        <v>106</v>
      </c>
      <c r="C3797" t="s">
        <v>106</v>
      </c>
    </row>
    <row r="3798" spans="1:3" x14ac:dyDescent="0.2">
      <c r="A3798" t="s">
        <v>19</v>
      </c>
      <c r="B3798" t="s">
        <v>105</v>
      </c>
      <c r="C3798" t="s">
        <v>21</v>
      </c>
    </row>
    <row r="3799" spans="1:3" x14ac:dyDescent="0.2">
      <c r="A3799" t="s">
        <v>19</v>
      </c>
      <c r="B3799" t="s">
        <v>74</v>
      </c>
      <c r="C3799" t="s">
        <v>28</v>
      </c>
    </row>
    <row r="3800" spans="1:3" x14ac:dyDescent="0.2">
      <c r="A3800" t="s">
        <v>19</v>
      </c>
      <c r="B3800" t="s">
        <v>26</v>
      </c>
      <c r="C3800" t="s">
        <v>51</v>
      </c>
    </row>
    <row r="3801" spans="1:3" x14ac:dyDescent="0.2">
      <c r="A3801" t="s">
        <v>19</v>
      </c>
      <c r="B3801" t="s">
        <v>81</v>
      </c>
      <c r="C3801" t="s">
        <v>132</v>
      </c>
    </row>
    <row r="3802" spans="1:3" x14ac:dyDescent="0.2">
      <c r="A3802" t="s">
        <v>19</v>
      </c>
      <c r="B3802" t="s">
        <v>29</v>
      </c>
      <c r="C3802" t="s">
        <v>28</v>
      </c>
    </row>
    <row r="3803" spans="1:3" x14ac:dyDescent="0.2">
      <c r="A3803" t="s">
        <v>19</v>
      </c>
      <c r="B3803" t="s">
        <v>30</v>
      </c>
      <c r="C3803" t="s">
        <v>28</v>
      </c>
    </row>
    <row r="3804" spans="1:3" x14ac:dyDescent="0.2">
      <c r="A3804" t="s">
        <v>19</v>
      </c>
      <c r="B3804" t="s">
        <v>118</v>
      </c>
      <c r="C3804" t="s">
        <v>10</v>
      </c>
    </row>
    <row r="3805" spans="1:3" x14ac:dyDescent="0.2">
      <c r="A3805" t="s">
        <v>19</v>
      </c>
      <c r="B3805" t="s">
        <v>119</v>
      </c>
      <c r="C3805" t="s">
        <v>10</v>
      </c>
    </row>
    <row r="3806" spans="1:3" x14ac:dyDescent="0.2">
      <c r="A3806" t="s">
        <v>19</v>
      </c>
      <c r="B3806" t="s">
        <v>86</v>
      </c>
      <c r="C3806" t="s">
        <v>39</v>
      </c>
    </row>
    <row r="3807" spans="1:3" x14ac:dyDescent="0.2">
      <c r="A3807" t="s">
        <v>19</v>
      </c>
      <c r="B3807" t="s">
        <v>28</v>
      </c>
      <c r="C3807" t="s">
        <v>14</v>
      </c>
    </row>
    <row r="3808" spans="1:3" x14ac:dyDescent="0.2">
      <c r="A3808" t="s">
        <v>19</v>
      </c>
      <c r="B3808" t="s">
        <v>127</v>
      </c>
      <c r="C3808" t="s">
        <v>29</v>
      </c>
    </row>
    <row r="3809" spans="1:3" x14ac:dyDescent="0.2">
      <c r="A3809" t="s">
        <v>19</v>
      </c>
      <c r="B3809" t="s">
        <v>80</v>
      </c>
      <c r="C3809" t="s">
        <v>93</v>
      </c>
    </row>
    <row r="3810" spans="1:3" x14ac:dyDescent="0.2">
      <c r="A3810" t="s">
        <v>19</v>
      </c>
      <c r="B3810" t="s">
        <v>41</v>
      </c>
      <c r="C3810" t="s">
        <v>114</v>
      </c>
    </row>
    <row r="3811" spans="1:3" x14ac:dyDescent="0.2">
      <c r="A3811" t="s">
        <v>19</v>
      </c>
      <c r="B3811" t="s">
        <v>130</v>
      </c>
      <c r="C3811" t="s">
        <v>43</v>
      </c>
    </row>
    <row r="3812" spans="1:3" x14ac:dyDescent="0.2">
      <c r="A3812" t="s">
        <v>19</v>
      </c>
      <c r="B3812" t="s">
        <v>131</v>
      </c>
      <c r="C3812" t="s">
        <v>127</v>
      </c>
    </row>
    <row r="3813" spans="1:3" x14ac:dyDescent="0.2">
      <c r="A3813" t="s">
        <v>19</v>
      </c>
      <c r="B3813" t="s">
        <v>11</v>
      </c>
      <c r="C3813" t="s">
        <v>127</v>
      </c>
    </row>
    <row r="3814" spans="1:3" x14ac:dyDescent="0.2">
      <c r="A3814" t="s">
        <v>19</v>
      </c>
      <c r="B3814" t="s">
        <v>6</v>
      </c>
      <c r="C3814" t="s">
        <v>36</v>
      </c>
    </row>
    <row r="3815" spans="1:3" x14ac:dyDescent="0.2">
      <c r="A3815" t="s">
        <v>19</v>
      </c>
      <c r="B3815" t="s">
        <v>3</v>
      </c>
      <c r="C3815" t="s">
        <v>11</v>
      </c>
    </row>
    <row r="3816" spans="1:3" x14ac:dyDescent="0.2">
      <c r="A3816" t="s">
        <v>19</v>
      </c>
      <c r="B3816" t="s">
        <v>69</v>
      </c>
      <c r="C3816" t="s">
        <v>2</v>
      </c>
    </row>
    <row r="3817" spans="1:3" x14ac:dyDescent="0.2">
      <c r="A3817" t="s">
        <v>19</v>
      </c>
      <c r="B3817" t="s">
        <v>135</v>
      </c>
      <c r="C3817" t="s">
        <v>111</v>
      </c>
    </row>
    <row r="3818" spans="1:3" x14ac:dyDescent="0.2">
      <c r="A3818" t="s">
        <v>19</v>
      </c>
      <c r="B3818" t="s">
        <v>132</v>
      </c>
      <c r="C3818" t="s">
        <v>16</v>
      </c>
    </row>
    <row r="3819" spans="1:3" x14ac:dyDescent="0.2">
      <c r="A3819" t="s">
        <v>19</v>
      </c>
      <c r="B3819" t="s">
        <v>129</v>
      </c>
      <c r="C3819" t="s">
        <v>79</v>
      </c>
    </row>
    <row r="3820" spans="1:3" x14ac:dyDescent="0.2">
      <c r="A3820" t="s">
        <v>19</v>
      </c>
      <c r="B3820" t="s">
        <v>116</v>
      </c>
      <c r="C3820" t="s">
        <v>130</v>
      </c>
    </row>
    <row r="3821" spans="1:3" x14ac:dyDescent="0.2">
      <c r="A3821" t="s">
        <v>19</v>
      </c>
      <c r="B3821" t="s">
        <v>36</v>
      </c>
      <c r="C3821" t="s">
        <v>10</v>
      </c>
    </row>
    <row r="3822" spans="1:3" x14ac:dyDescent="0.2">
      <c r="A3822" t="s">
        <v>19</v>
      </c>
      <c r="B3822" t="s">
        <v>37</v>
      </c>
      <c r="C3822" t="s">
        <v>69</v>
      </c>
    </row>
    <row r="3823" spans="1:3" x14ac:dyDescent="0.2">
      <c r="A3823" t="s">
        <v>19</v>
      </c>
      <c r="B3823" t="s">
        <v>70</v>
      </c>
      <c r="C3823" t="s">
        <v>31</v>
      </c>
    </row>
    <row r="3824" spans="1:3" x14ac:dyDescent="0.2">
      <c r="A3824" t="s">
        <v>19</v>
      </c>
      <c r="B3824" t="s">
        <v>71</v>
      </c>
      <c r="C3824" t="s">
        <v>8</v>
      </c>
    </row>
    <row r="3825" spans="1:3" x14ac:dyDescent="0.2">
      <c r="A3825" t="s">
        <v>19</v>
      </c>
      <c r="B3825" t="s">
        <v>5</v>
      </c>
      <c r="C3825" t="s">
        <v>128</v>
      </c>
    </row>
    <row r="3826" spans="1:3" x14ac:dyDescent="0.2">
      <c r="A3826" t="s">
        <v>19</v>
      </c>
      <c r="B3826" t="s">
        <v>24</v>
      </c>
      <c r="C3826" t="s">
        <v>5</v>
      </c>
    </row>
    <row r="3827" spans="1:3" x14ac:dyDescent="0.2">
      <c r="A3827" t="s">
        <v>19</v>
      </c>
      <c r="B3827" t="s">
        <v>10</v>
      </c>
      <c r="C3827" t="s">
        <v>2</v>
      </c>
    </row>
    <row r="3828" spans="1:3" x14ac:dyDescent="0.2">
      <c r="A3828" t="s">
        <v>19</v>
      </c>
      <c r="B3828" t="s">
        <v>12</v>
      </c>
      <c r="C3828" t="s">
        <v>43</v>
      </c>
    </row>
    <row r="3829" spans="1:3" x14ac:dyDescent="0.2">
      <c r="A3829" t="s">
        <v>19</v>
      </c>
      <c r="B3829" t="s">
        <v>107</v>
      </c>
      <c r="C3829" t="s">
        <v>1</v>
      </c>
    </row>
    <row r="3830" spans="1:3" x14ac:dyDescent="0.2">
      <c r="A3830" t="s">
        <v>19</v>
      </c>
      <c r="B3830" t="s">
        <v>108</v>
      </c>
      <c r="C3830" t="s">
        <v>1</v>
      </c>
    </row>
    <row r="3831" spans="1:3" x14ac:dyDescent="0.2">
      <c r="A3831" t="s">
        <v>19</v>
      </c>
      <c r="B3831" t="s">
        <v>14</v>
      </c>
      <c r="C3831" t="s">
        <v>14</v>
      </c>
    </row>
    <row r="3832" spans="1:3" x14ac:dyDescent="0.2">
      <c r="A3832" t="s">
        <v>19</v>
      </c>
      <c r="B3832" t="s">
        <v>15</v>
      </c>
      <c r="C3832" t="s">
        <v>28</v>
      </c>
    </row>
    <row r="3833" spans="1:3" x14ac:dyDescent="0.2">
      <c r="A3833" t="s">
        <v>19</v>
      </c>
      <c r="B3833" t="s">
        <v>101</v>
      </c>
      <c r="C3833" t="s">
        <v>74</v>
      </c>
    </row>
    <row r="3834" spans="1:3" x14ac:dyDescent="0.2">
      <c r="A3834" t="s">
        <v>19</v>
      </c>
      <c r="B3834" t="s">
        <v>109</v>
      </c>
      <c r="C3834" t="s">
        <v>62</v>
      </c>
    </row>
    <row r="3835" spans="1:3" x14ac:dyDescent="0.2">
      <c r="A3835" t="s">
        <v>19</v>
      </c>
      <c r="B3835" t="s">
        <v>61</v>
      </c>
      <c r="C3835" t="s">
        <v>36</v>
      </c>
    </row>
    <row r="3836" spans="1:3" x14ac:dyDescent="0.2">
      <c r="A3836" t="s">
        <v>19</v>
      </c>
      <c r="B3836" t="s">
        <v>73</v>
      </c>
      <c r="C3836" t="s">
        <v>128</v>
      </c>
    </row>
    <row r="3837" spans="1:3" x14ac:dyDescent="0.2">
      <c r="A3837" t="s">
        <v>19</v>
      </c>
      <c r="B3837" t="s">
        <v>60</v>
      </c>
      <c r="C3837" t="s">
        <v>130</v>
      </c>
    </row>
    <row r="3838" spans="1:3" x14ac:dyDescent="0.2">
      <c r="A3838" t="s">
        <v>19</v>
      </c>
      <c r="B3838" t="s">
        <v>84</v>
      </c>
      <c r="C3838" t="s">
        <v>62</v>
      </c>
    </row>
    <row r="3839" spans="1:3" x14ac:dyDescent="0.2">
      <c r="A3839" t="s">
        <v>19</v>
      </c>
      <c r="B3839" t="s">
        <v>85</v>
      </c>
      <c r="C3839" t="s">
        <v>1</v>
      </c>
    </row>
    <row r="3840" spans="1:3" x14ac:dyDescent="0.2">
      <c r="A3840" t="s">
        <v>19</v>
      </c>
      <c r="B3840" t="s">
        <v>137</v>
      </c>
      <c r="C3840" t="s">
        <v>130</v>
      </c>
    </row>
    <row r="3841" spans="1:3" x14ac:dyDescent="0.2">
      <c r="A3841" t="s">
        <v>19</v>
      </c>
      <c r="B3841" t="s">
        <v>138</v>
      </c>
      <c r="C3841" t="s">
        <v>128</v>
      </c>
    </row>
    <row r="3842" spans="1:3" x14ac:dyDescent="0.2">
      <c r="A3842" t="s">
        <v>19</v>
      </c>
      <c r="B3842" t="s">
        <v>134</v>
      </c>
      <c r="C3842" t="s">
        <v>62</v>
      </c>
    </row>
    <row r="3843" spans="1:3" x14ac:dyDescent="0.2">
      <c r="A3843" t="s">
        <v>19</v>
      </c>
      <c r="B3843" t="s">
        <v>40</v>
      </c>
      <c r="C3843" t="s">
        <v>33</v>
      </c>
    </row>
    <row r="3844" spans="1:3" x14ac:dyDescent="0.2">
      <c r="A3844" t="s">
        <v>19</v>
      </c>
      <c r="B3844" t="s">
        <v>39</v>
      </c>
      <c r="C3844" t="s">
        <v>80</v>
      </c>
    </row>
    <row r="3845" spans="1:3" x14ac:dyDescent="0.2">
      <c r="A3845" t="s">
        <v>19</v>
      </c>
      <c r="B3845" t="s">
        <v>104</v>
      </c>
      <c r="C3845" t="s">
        <v>62</v>
      </c>
    </row>
    <row r="3846" spans="1:3" x14ac:dyDescent="0.2">
      <c r="A3846" t="s">
        <v>19</v>
      </c>
      <c r="B3846" t="s">
        <v>9</v>
      </c>
      <c r="C3846" t="s">
        <v>116</v>
      </c>
    </row>
    <row r="3847" spans="1:3" x14ac:dyDescent="0.2">
      <c r="A3847" t="s">
        <v>19</v>
      </c>
      <c r="B3847" t="s">
        <v>58</v>
      </c>
      <c r="C3847" t="s">
        <v>36</v>
      </c>
    </row>
    <row r="3848" spans="1:3" x14ac:dyDescent="0.2">
      <c r="A3848" t="s">
        <v>19</v>
      </c>
      <c r="B3848" t="s">
        <v>4</v>
      </c>
      <c r="C3848" t="s">
        <v>52</v>
      </c>
    </row>
    <row r="3849" spans="1:3" x14ac:dyDescent="0.2">
      <c r="A3849" t="s">
        <v>19</v>
      </c>
      <c r="B3849" t="s">
        <v>90</v>
      </c>
      <c r="C3849" t="s">
        <v>1</v>
      </c>
    </row>
    <row r="3850" spans="1:3" x14ac:dyDescent="0.2">
      <c r="A3850" t="s">
        <v>19</v>
      </c>
      <c r="B3850" t="s">
        <v>1</v>
      </c>
      <c r="C3850" t="s">
        <v>10</v>
      </c>
    </row>
    <row r="3851" spans="1:3" x14ac:dyDescent="0.2">
      <c r="A3851" t="s">
        <v>19</v>
      </c>
      <c r="B3851" t="s">
        <v>67</v>
      </c>
      <c r="C3851" t="s">
        <v>62</v>
      </c>
    </row>
    <row r="3852" spans="1:3" x14ac:dyDescent="0.2">
      <c r="A3852" t="s">
        <v>19</v>
      </c>
      <c r="B3852" t="s">
        <v>68</v>
      </c>
      <c r="C3852" t="s">
        <v>62</v>
      </c>
    </row>
    <row r="3853" spans="1:3" x14ac:dyDescent="0.2">
      <c r="A3853" t="s">
        <v>19</v>
      </c>
      <c r="B3853" t="s">
        <v>120</v>
      </c>
      <c r="C3853" t="s">
        <v>137</v>
      </c>
    </row>
    <row r="3854" spans="1:3" x14ac:dyDescent="0.2">
      <c r="A3854" t="s">
        <v>19</v>
      </c>
      <c r="B3854" t="s">
        <v>121</v>
      </c>
      <c r="C3854" t="s">
        <v>116</v>
      </c>
    </row>
    <row r="3855" spans="1:3" x14ac:dyDescent="0.2">
      <c r="A3855" t="s">
        <v>19</v>
      </c>
      <c r="B3855" t="s">
        <v>53</v>
      </c>
      <c r="C3855" t="s">
        <v>36</v>
      </c>
    </row>
    <row r="3856" spans="1:3" x14ac:dyDescent="0.2">
      <c r="A3856" t="s">
        <v>19</v>
      </c>
      <c r="B3856" t="s">
        <v>82</v>
      </c>
      <c r="C3856" t="s">
        <v>118</v>
      </c>
    </row>
    <row r="3857" spans="1:3" x14ac:dyDescent="0.2">
      <c r="A3857" t="s">
        <v>19</v>
      </c>
      <c r="B3857" t="s">
        <v>83</v>
      </c>
      <c r="C3857" t="s">
        <v>36</v>
      </c>
    </row>
    <row r="3858" spans="1:3" x14ac:dyDescent="0.2">
      <c r="A3858" t="s">
        <v>19</v>
      </c>
      <c r="B3858" t="s">
        <v>38</v>
      </c>
      <c r="C3858" t="s">
        <v>11</v>
      </c>
    </row>
    <row r="3859" spans="1:3" x14ac:dyDescent="0.2">
      <c r="A3859" t="s">
        <v>19</v>
      </c>
      <c r="B3859" t="s">
        <v>97</v>
      </c>
      <c r="C3859" t="s">
        <v>5</v>
      </c>
    </row>
    <row r="3860" spans="1:3" x14ac:dyDescent="0.2">
      <c r="A3860" t="s">
        <v>19</v>
      </c>
      <c r="B3860" t="s">
        <v>115</v>
      </c>
      <c r="C3860" t="s">
        <v>137</v>
      </c>
    </row>
    <row r="3861" spans="1:3" x14ac:dyDescent="0.2">
      <c r="A3861" t="s">
        <v>19</v>
      </c>
      <c r="B3861" t="s">
        <v>98</v>
      </c>
      <c r="C3861" t="s">
        <v>138</v>
      </c>
    </row>
    <row r="3862" spans="1:3" x14ac:dyDescent="0.2">
      <c r="A3862" t="s">
        <v>19</v>
      </c>
      <c r="B3862" t="s">
        <v>94</v>
      </c>
      <c r="C3862" t="s">
        <v>73</v>
      </c>
    </row>
    <row r="3863" spans="1:3" x14ac:dyDescent="0.2">
      <c r="A3863" t="s">
        <v>19</v>
      </c>
      <c r="B3863" t="s">
        <v>7</v>
      </c>
      <c r="C3863" t="s">
        <v>5</v>
      </c>
    </row>
    <row r="3864" spans="1:3" x14ac:dyDescent="0.2">
      <c r="A3864" t="s">
        <v>19</v>
      </c>
      <c r="B3864" t="s">
        <v>45</v>
      </c>
      <c r="C3864" t="s">
        <v>138</v>
      </c>
    </row>
    <row r="3865" spans="1:3" x14ac:dyDescent="0.2">
      <c r="A3865" t="s">
        <v>19</v>
      </c>
      <c r="B3865" t="s">
        <v>64</v>
      </c>
      <c r="C3865" t="s">
        <v>138</v>
      </c>
    </row>
    <row r="3866" spans="1:3" x14ac:dyDescent="0.2">
      <c r="A3866" t="s">
        <v>31</v>
      </c>
      <c r="B3866" t="s">
        <v>75</v>
      </c>
      <c r="C3866" t="s">
        <v>70</v>
      </c>
    </row>
    <row r="3867" spans="1:3" x14ac:dyDescent="0.2">
      <c r="A3867" t="s">
        <v>31</v>
      </c>
      <c r="B3867" t="s">
        <v>17</v>
      </c>
      <c r="C3867" t="s">
        <v>70</v>
      </c>
    </row>
    <row r="3868" spans="1:3" x14ac:dyDescent="0.2">
      <c r="A3868" t="s">
        <v>31</v>
      </c>
      <c r="B3868" t="s">
        <v>20</v>
      </c>
      <c r="C3868" t="s">
        <v>42</v>
      </c>
    </row>
    <row r="3869" spans="1:3" x14ac:dyDescent="0.2">
      <c r="A3869" t="s">
        <v>31</v>
      </c>
      <c r="B3869" t="s">
        <v>78</v>
      </c>
      <c r="C3869" t="s">
        <v>124</v>
      </c>
    </row>
    <row r="3870" spans="1:3" x14ac:dyDescent="0.2">
      <c r="A3870" t="s">
        <v>31</v>
      </c>
      <c r="B3870" t="s">
        <v>44</v>
      </c>
      <c r="C3870" t="s">
        <v>25</v>
      </c>
    </row>
    <row r="3871" spans="1:3" x14ac:dyDescent="0.2">
      <c r="A3871" t="s">
        <v>31</v>
      </c>
      <c r="B3871" t="s">
        <v>46</v>
      </c>
      <c r="C3871" t="s">
        <v>136</v>
      </c>
    </row>
    <row r="3872" spans="1:3" x14ac:dyDescent="0.2">
      <c r="A3872" t="s">
        <v>31</v>
      </c>
      <c r="B3872" t="s">
        <v>117</v>
      </c>
      <c r="C3872" t="s">
        <v>25</v>
      </c>
    </row>
    <row r="3873" spans="1:3" x14ac:dyDescent="0.2">
      <c r="A3873" t="s">
        <v>31</v>
      </c>
      <c r="B3873" t="s">
        <v>124</v>
      </c>
      <c r="C3873" t="s">
        <v>113</v>
      </c>
    </row>
    <row r="3874" spans="1:3" x14ac:dyDescent="0.2">
      <c r="A3874" t="s">
        <v>31</v>
      </c>
      <c r="B3874" t="s">
        <v>113</v>
      </c>
      <c r="C3874" t="s">
        <v>81</v>
      </c>
    </row>
    <row r="3875" spans="1:3" x14ac:dyDescent="0.2">
      <c r="A3875" t="s">
        <v>31</v>
      </c>
      <c r="B3875" t="s">
        <v>99</v>
      </c>
      <c r="C3875" t="s">
        <v>26</v>
      </c>
    </row>
    <row r="3876" spans="1:3" x14ac:dyDescent="0.2">
      <c r="A3876" t="s">
        <v>31</v>
      </c>
      <c r="B3876" t="s">
        <v>100</v>
      </c>
      <c r="C3876" t="s">
        <v>2</v>
      </c>
    </row>
    <row r="3877" spans="1:3" x14ac:dyDescent="0.2">
      <c r="A3877" t="s">
        <v>31</v>
      </c>
      <c r="B3877" t="s">
        <v>65</v>
      </c>
      <c r="C3877" t="s">
        <v>26</v>
      </c>
    </row>
    <row r="3878" spans="1:3" x14ac:dyDescent="0.2">
      <c r="A3878" t="s">
        <v>31</v>
      </c>
      <c r="B3878" t="s">
        <v>66</v>
      </c>
      <c r="C3878" t="s">
        <v>26</v>
      </c>
    </row>
    <row r="3879" spans="1:3" x14ac:dyDescent="0.2">
      <c r="A3879" t="s">
        <v>31</v>
      </c>
      <c r="B3879" t="s">
        <v>54</v>
      </c>
      <c r="C3879" t="s">
        <v>86</v>
      </c>
    </row>
    <row r="3880" spans="1:3" x14ac:dyDescent="0.2">
      <c r="A3880" t="s">
        <v>31</v>
      </c>
      <c r="B3880" t="s">
        <v>55</v>
      </c>
      <c r="C3880" t="s">
        <v>86</v>
      </c>
    </row>
    <row r="3881" spans="1:3" x14ac:dyDescent="0.2">
      <c r="A3881" t="s">
        <v>31</v>
      </c>
      <c r="B3881" t="s">
        <v>133</v>
      </c>
      <c r="C3881" t="s">
        <v>70</v>
      </c>
    </row>
    <row r="3882" spans="1:3" x14ac:dyDescent="0.2">
      <c r="A3882" t="s">
        <v>31</v>
      </c>
      <c r="B3882" t="s">
        <v>59</v>
      </c>
      <c r="C3882" t="s">
        <v>47</v>
      </c>
    </row>
    <row r="3883" spans="1:3" x14ac:dyDescent="0.2">
      <c r="A3883" t="s">
        <v>31</v>
      </c>
      <c r="B3883" t="s">
        <v>125</v>
      </c>
      <c r="C3883" t="s">
        <v>71</v>
      </c>
    </row>
    <row r="3884" spans="1:3" x14ac:dyDescent="0.2">
      <c r="A3884" t="s">
        <v>31</v>
      </c>
      <c r="B3884" t="s">
        <v>27</v>
      </c>
      <c r="C3884" t="s">
        <v>47</v>
      </c>
    </row>
    <row r="3885" spans="1:3" x14ac:dyDescent="0.2">
      <c r="A3885" t="s">
        <v>31</v>
      </c>
      <c r="B3885" t="s">
        <v>23</v>
      </c>
      <c r="C3885" t="s">
        <v>70</v>
      </c>
    </row>
    <row r="3886" spans="1:3" x14ac:dyDescent="0.2">
      <c r="A3886" t="s">
        <v>31</v>
      </c>
      <c r="B3886" t="s">
        <v>25</v>
      </c>
      <c r="C3886" t="s">
        <v>86</v>
      </c>
    </row>
    <row r="3887" spans="1:3" x14ac:dyDescent="0.2">
      <c r="A3887" t="s">
        <v>31</v>
      </c>
      <c r="B3887" t="s">
        <v>114</v>
      </c>
      <c r="C3887" t="s">
        <v>49</v>
      </c>
    </row>
    <row r="3888" spans="1:3" x14ac:dyDescent="0.2">
      <c r="A3888" t="s">
        <v>31</v>
      </c>
      <c r="B3888" t="s">
        <v>96</v>
      </c>
      <c r="C3888" t="s">
        <v>76</v>
      </c>
    </row>
    <row r="3889" spans="1:3" x14ac:dyDescent="0.2">
      <c r="A3889" t="s">
        <v>31</v>
      </c>
      <c r="B3889" t="s">
        <v>47</v>
      </c>
      <c r="C3889" t="s">
        <v>114</v>
      </c>
    </row>
    <row r="3890" spans="1:3" x14ac:dyDescent="0.2">
      <c r="A3890" t="s">
        <v>31</v>
      </c>
      <c r="B3890" t="s">
        <v>72</v>
      </c>
      <c r="C3890" t="s">
        <v>96</v>
      </c>
    </row>
    <row r="3891" spans="1:3" x14ac:dyDescent="0.2">
      <c r="A3891" t="s">
        <v>31</v>
      </c>
      <c r="B3891" t="s">
        <v>87</v>
      </c>
      <c r="C3891" t="s">
        <v>71</v>
      </c>
    </row>
    <row r="3892" spans="1:3" x14ac:dyDescent="0.2">
      <c r="A3892" t="s">
        <v>31</v>
      </c>
      <c r="B3892" t="s">
        <v>88</v>
      </c>
      <c r="C3892" t="s">
        <v>124</v>
      </c>
    </row>
    <row r="3893" spans="1:3" x14ac:dyDescent="0.2">
      <c r="A3893" t="s">
        <v>31</v>
      </c>
      <c r="B3893" t="s">
        <v>19</v>
      </c>
      <c r="C3893" t="s">
        <v>79</v>
      </c>
    </row>
    <row r="3894" spans="1:3" x14ac:dyDescent="0.2">
      <c r="A3894" t="s">
        <v>31</v>
      </c>
      <c r="B3894" t="s">
        <v>31</v>
      </c>
      <c r="C3894" t="s">
        <v>31</v>
      </c>
    </row>
    <row r="3895" spans="1:3" x14ac:dyDescent="0.2">
      <c r="A3895" t="s">
        <v>31</v>
      </c>
      <c r="B3895" t="s">
        <v>126</v>
      </c>
      <c r="C3895" t="s">
        <v>26</v>
      </c>
    </row>
    <row r="3896" spans="1:3" x14ac:dyDescent="0.2">
      <c r="A3896" t="s">
        <v>31</v>
      </c>
      <c r="B3896" t="s">
        <v>42</v>
      </c>
      <c r="C3896" t="s">
        <v>135</v>
      </c>
    </row>
    <row r="3897" spans="1:3" x14ac:dyDescent="0.2">
      <c r="A3897" t="s">
        <v>31</v>
      </c>
      <c r="B3897" t="s">
        <v>93</v>
      </c>
      <c r="C3897" t="s">
        <v>40</v>
      </c>
    </row>
    <row r="3898" spans="1:3" x14ac:dyDescent="0.2">
      <c r="A3898" t="s">
        <v>31</v>
      </c>
      <c r="B3898" t="s">
        <v>13</v>
      </c>
      <c r="C3898" t="s">
        <v>136</v>
      </c>
    </row>
    <row r="3899" spans="1:3" x14ac:dyDescent="0.2">
      <c r="A3899" t="s">
        <v>31</v>
      </c>
      <c r="B3899" t="s">
        <v>49</v>
      </c>
      <c r="C3899" t="s">
        <v>18</v>
      </c>
    </row>
    <row r="3900" spans="1:3" x14ac:dyDescent="0.2">
      <c r="A3900" t="s">
        <v>31</v>
      </c>
      <c r="B3900" t="s">
        <v>50</v>
      </c>
      <c r="C3900" t="s">
        <v>18</v>
      </c>
    </row>
    <row r="3901" spans="1:3" x14ac:dyDescent="0.2">
      <c r="A3901" t="s">
        <v>31</v>
      </c>
      <c r="B3901" t="s">
        <v>56</v>
      </c>
      <c r="C3901" t="s">
        <v>54</v>
      </c>
    </row>
    <row r="3902" spans="1:3" x14ac:dyDescent="0.2">
      <c r="A3902" t="s">
        <v>31</v>
      </c>
      <c r="B3902" t="s">
        <v>57</v>
      </c>
      <c r="C3902" t="s">
        <v>54</v>
      </c>
    </row>
    <row r="3903" spans="1:3" x14ac:dyDescent="0.2">
      <c r="A3903" t="s">
        <v>31</v>
      </c>
      <c r="B3903" t="s">
        <v>91</v>
      </c>
      <c r="C3903" t="s">
        <v>127</v>
      </c>
    </row>
    <row r="3904" spans="1:3" x14ac:dyDescent="0.2">
      <c r="A3904" t="s">
        <v>31</v>
      </c>
      <c r="B3904" t="s">
        <v>92</v>
      </c>
      <c r="C3904" t="s">
        <v>105</v>
      </c>
    </row>
    <row r="3905" spans="1:3" x14ac:dyDescent="0.2">
      <c r="A3905" t="s">
        <v>31</v>
      </c>
      <c r="B3905" t="s">
        <v>136</v>
      </c>
      <c r="C3905" t="s">
        <v>114</v>
      </c>
    </row>
    <row r="3906" spans="1:3" x14ac:dyDescent="0.2">
      <c r="A3906" t="s">
        <v>31</v>
      </c>
      <c r="B3906" t="s">
        <v>16</v>
      </c>
      <c r="C3906" t="s">
        <v>132</v>
      </c>
    </row>
    <row r="3907" spans="1:3" x14ac:dyDescent="0.2">
      <c r="A3907" t="s">
        <v>31</v>
      </c>
      <c r="B3907" t="s">
        <v>89</v>
      </c>
      <c r="C3907" t="s">
        <v>40</v>
      </c>
    </row>
    <row r="3908" spans="1:3" x14ac:dyDescent="0.2">
      <c r="A3908" t="s">
        <v>31</v>
      </c>
      <c r="B3908" t="s">
        <v>33</v>
      </c>
      <c r="C3908" t="s">
        <v>132</v>
      </c>
    </row>
    <row r="3909" spans="1:3" x14ac:dyDescent="0.2">
      <c r="A3909" t="s">
        <v>31</v>
      </c>
      <c r="B3909" t="s">
        <v>34</v>
      </c>
      <c r="C3909" t="s">
        <v>40</v>
      </c>
    </row>
    <row r="3910" spans="1:3" x14ac:dyDescent="0.2">
      <c r="A3910" t="s">
        <v>31</v>
      </c>
      <c r="B3910" t="s">
        <v>95</v>
      </c>
      <c r="C3910" t="s">
        <v>105</v>
      </c>
    </row>
    <row r="3911" spans="1:3" x14ac:dyDescent="0.2">
      <c r="A3911" t="s">
        <v>31</v>
      </c>
      <c r="B3911" t="s">
        <v>110</v>
      </c>
      <c r="C3911" t="s">
        <v>136</v>
      </c>
    </row>
    <row r="3912" spans="1:3" x14ac:dyDescent="0.2">
      <c r="A3912" t="s">
        <v>31</v>
      </c>
      <c r="B3912" t="s">
        <v>62</v>
      </c>
      <c r="C3912" t="s">
        <v>74</v>
      </c>
    </row>
    <row r="3913" spans="1:3" x14ac:dyDescent="0.2">
      <c r="A3913" t="s">
        <v>31</v>
      </c>
      <c r="B3913" t="s">
        <v>63</v>
      </c>
      <c r="C3913" t="s">
        <v>29</v>
      </c>
    </row>
    <row r="3914" spans="1:3" x14ac:dyDescent="0.2">
      <c r="A3914" t="s">
        <v>31</v>
      </c>
      <c r="B3914" t="s">
        <v>22</v>
      </c>
      <c r="C3914" t="s">
        <v>101</v>
      </c>
    </row>
    <row r="3915" spans="1:3" x14ac:dyDescent="0.2">
      <c r="A3915" t="s">
        <v>31</v>
      </c>
      <c r="B3915" t="s">
        <v>2</v>
      </c>
      <c r="C3915" t="s">
        <v>33</v>
      </c>
    </row>
    <row r="3916" spans="1:3" x14ac:dyDescent="0.2">
      <c r="A3916" t="s">
        <v>31</v>
      </c>
      <c r="B3916" t="s">
        <v>32</v>
      </c>
      <c r="C3916" t="s">
        <v>40</v>
      </c>
    </row>
    <row r="3917" spans="1:3" x14ac:dyDescent="0.2">
      <c r="A3917" t="s">
        <v>31</v>
      </c>
      <c r="B3917" t="s">
        <v>18</v>
      </c>
      <c r="C3917" t="s">
        <v>8</v>
      </c>
    </row>
    <row r="3918" spans="1:3" x14ac:dyDescent="0.2">
      <c r="A3918" t="s">
        <v>31</v>
      </c>
      <c r="B3918" t="s">
        <v>76</v>
      </c>
      <c r="C3918" t="s">
        <v>49</v>
      </c>
    </row>
    <row r="3919" spans="1:3" x14ac:dyDescent="0.2">
      <c r="A3919" t="s">
        <v>31</v>
      </c>
      <c r="B3919" t="s">
        <v>77</v>
      </c>
      <c r="C3919" t="s">
        <v>81</v>
      </c>
    </row>
    <row r="3920" spans="1:3" x14ac:dyDescent="0.2">
      <c r="A3920" t="s">
        <v>31</v>
      </c>
      <c r="B3920" t="s">
        <v>79</v>
      </c>
      <c r="C3920" t="s">
        <v>39</v>
      </c>
    </row>
    <row r="3921" spans="1:3" x14ac:dyDescent="0.2">
      <c r="A3921" t="s">
        <v>31</v>
      </c>
      <c r="B3921" t="s">
        <v>48</v>
      </c>
      <c r="C3921" t="s">
        <v>51</v>
      </c>
    </row>
    <row r="3922" spans="1:3" x14ac:dyDescent="0.2">
      <c r="A3922" t="s">
        <v>31</v>
      </c>
      <c r="B3922" t="s">
        <v>111</v>
      </c>
      <c r="C3922" t="s">
        <v>51</v>
      </c>
    </row>
    <row r="3923" spans="1:3" x14ac:dyDescent="0.2">
      <c r="A3923" t="s">
        <v>31</v>
      </c>
      <c r="B3923" t="s">
        <v>112</v>
      </c>
      <c r="C3923" t="s">
        <v>48</v>
      </c>
    </row>
    <row r="3924" spans="1:3" x14ac:dyDescent="0.2">
      <c r="A3924" t="s">
        <v>31</v>
      </c>
      <c r="B3924" t="s">
        <v>51</v>
      </c>
      <c r="C3924" t="s">
        <v>129</v>
      </c>
    </row>
    <row r="3925" spans="1:3" x14ac:dyDescent="0.2">
      <c r="A3925" t="s">
        <v>31</v>
      </c>
      <c r="B3925" t="s">
        <v>8</v>
      </c>
      <c r="C3925" t="s">
        <v>31</v>
      </c>
    </row>
    <row r="3926" spans="1:3" x14ac:dyDescent="0.2">
      <c r="A3926" t="s">
        <v>31</v>
      </c>
      <c r="B3926" t="s">
        <v>35</v>
      </c>
      <c r="C3926" t="s">
        <v>69</v>
      </c>
    </row>
    <row r="3927" spans="1:3" x14ac:dyDescent="0.2">
      <c r="A3927" t="s">
        <v>31</v>
      </c>
      <c r="B3927" t="s">
        <v>52</v>
      </c>
      <c r="C3927" t="s">
        <v>2</v>
      </c>
    </row>
    <row r="3928" spans="1:3" x14ac:dyDescent="0.2">
      <c r="A3928" t="s">
        <v>31</v>
      </c>
      <c r="B3928" t="s">
        <v>122</v>
      </c>
      <c r="C3928" t="s">
        <v>96</v>
      </c>
    </row>
    <row r="3929" spans="1:3" x14ac:dyDescent="0.2">
      <c r="A3929" t="s">
        <v>31</v>
      </c>
      <c r="B3929" t="s">
        <v>123</v>
      </c>
      <c r="C3929" t="s">
        <v>105</v>
      </c>
    </row>
    <row r="3930" spans="1:3" x14ac:dyDescent="0.2">
      <c r="A3930" t="s">
        <v>31</v>
      </c>
      <c r="B3930" t="s">
        <v>21</v>
      </c>
      <c r="C3930" t="s">
        <v>16</v>
      </c>
    </row>
    <row r="3931" spans="1:3" x14ac:dyDescent="0.2">
      <c r="A3931" t="s">
        <v>31</v>
      </c>
      <c r="B3931" t="s">
        <v>128</v>
      </c>
      <c r="C3931" t="s">
        <v>19</v>
      </c>
    </row>
    <row r="3932" spans="1:3" x14ac:dyDescent="0.2">
      <c r="A3932" t="s">
        <v>31</v>
      </c>
      <c r="B3932" t="s">
        <v>43</v>
      </c>
      <c r="C3932" t="s">
        <v>93</v>
      </c>
    </row>
    <row r="3933" spans="1:3" x14ac:dyDescent="0.2">
      <c r="A3933" t="s">
        <v>31</v>
      </c>
      <c r="B3933" t="s">
        <v>102</v>
      </c>
      <c r="C3933" t="s">
        <v>10</v>
      </c>
    </row>
    <row r="3934" spans="1:3" x14ac:dyDescent="0.2">
      <c r="A3934" t="s">
        <v>31</v>
      </c>
      <c r="B3934" t="s">
        <v>103</v>
      </c>
      <c r="C3934" t="s">
        <v>130</v>
      </c>
    </row>
    <row r="3935" spans="1:3" x14ac:dyDescent="0.2">
      <c r="A3935" t="s">
        <v>31</v>
      </c>
      <c r="B3935" t="s">
        <v>106</v>
      </c>
      <c r="C3935" t="s">
        <v>40</v>
      </c>
    </row>
    <row r="3936" spans="1:3" x14ac:dyDescent="0.2">
      <c r="A3936" t="s">
        <v>31</v>
      </c>
      <c r="B3936" t="s">
        <v>105</v>
      </c>
      <c r="C3936" t="s">
        <v>32</v>
      </c>
    </row>
    <row r="3937" spans="1:3" x14ac:dyDescent="0.2">
      <c r="A3937" t="s">
        <v>31</v>
      </c>
      <c r="B3937" t="s">
        <v>74</v>
      </c>
      <c r="C3937" t="s">
        <v>79</v>
      </c>
    </row>
    <row r="3938" spans="1:3" x14ac:dyDescent="0.2">
      <c r="A3938" t="s">
        <v>31</v>
      </c>
      <c r="B3938" t="s">
        <v>26</v>
      </c>
      <c r="C3938" t="s">
        <v>114</v>
      </c>
    </row>
    <row r="3939" spans="1:3" x14ac:dyDescent="0.2">
      <c r="A3939" t="s">
        <v>31</v>
      </c>
      <c r="B3939" t="s">
        <v>81</v>
      </c>
      <c r="C3939" t="s">
        <v>49</v>
      </c>
    </row>
    <row r="3940" spans="1:3" x14ac:dyDescent="0.2">
      <c r="A3940" t="s">
        <v>31</v>
      </c>
      <c r="B3940" t="s">
        <v>29</v>
      </c>
      <c r="C3940" t="s">
        <v>80</v>
      </c>
    </row>
    <row r="3941" spans="1:3" x14ac:dyDescent="0.2">
      <c r="A3941" t="s">
        <v>31</v>
      </c>
      <c r="B3941" t="s">
        <v>30</v>
      </c>
      <c r="C3941" t="s">
        <v>16</v>
      </c>
    </row>
    <row r="3942" spans="1:3" x14ac:dyDescent="0.2">
      <c r="A3942" t="s">
        <v>31</v>
      </c>
      <c r="B3942" t="s">
        <v>118</v>
      </c>
      <c r="C3942" t="s">
        <v>29</v>
      </c>
    </row>
    <row r="3943" spans="1:3" x14ac:dyDescent="0.2">
      <c r="A3943" t="s">
        <v>31</v>
      </c>
      <c r="B3943" t="s">
        <v>119</v>
      </c>
      <c r="C3943" t="s">
        <v>21</v>
      </c>
    </row>
    <row r="3944" spans="1:3" x14ac:dyDescent="0.2">
      <c r="A3944" t="s">
        <v>31</v>
      </c>
      <c r="B3944" t="s">
        <v>86</v>
      </c>
      <c r="C3944" t="s">
        <v>81</v>
      </c>
    </row>
    <row r="3945" spans="1:3" x14ac:dyDescent="0.2">
      <c r="A3945" t="s">
        <v>31</v>
      </c>
      <c r="B3945" t="s">
        <v>28</v>
      </c>
      <c r="C3945" t="s">
        <v>79</v>
      </c>
    </row>
    <row r="3946" spans="1:3" x14ac:dyDescent="0.2">
      <c r="A3946" t="s">
        <v>31</v>
      </c>
      <c r="B3946" t="s">
        <v>127</v>
      </c>
      <c r="C3946" t="s">
        <v>93</v>
      </c>
    </row>
    <row r="3947" spans="1:3" x14ac:dyDescent="0.2">
      <c r="A3947" t="s">
        <v>31</v>
      </c>
      <c r="B3947" t="s">
        <v>80</v>
      </c>
      <c r="C3947" t="s">
        <v>39</v>
      </c>
    </row>
    <row r="3948" spans="1:3" x14ac:dyDescent="0.2">
      <c r="A3948" t="s">
        <v>31</v>
      </c>
      <c r="B3948" t="s">
        <v>41</v>
      </c>
      <c r="C3948" t="s">
        <v>25</v>
      </c>
    </row>
    <row r="3949" spans="1:3" x14ac:dyDescent="0.2">
      <c r="A3949" t="s">
        <v>31</v>
      </c>
      <c r="B3949" t="s">
        <v>130</v>
      </c>
      <c r="C3949" t="s">
        <v>14</v>
      </c>
    </row>
    <row r="3950" spans="1:3" x14ac:dyDescent="0.2">
      <c r="A3950" t="s">
        <v>31</v>
      </c>
      <c r="B3950" t="s">
        <v>131</v>
      </c>
      <c r="C3950" t="s">
        <v>28</v>
      </c>
    </row>
    <row r="3951" spans="1:3" x14ac:dyDescent="0.2">
      <c r="A3951" t="s">
        <v>31</v>
      </c>
      <c r="B3951" t="s">
        <v>11</v>
      </c>
      <c r="C3951" t="s">
        <v>28</v>
      </c>
    </row>
    <row r="3952" spans="1:3" x14ac:dyDescent="0.2">
      <c r="A3952" t="s">
        <v>31</v>
      </c>
      <c r="B3952" t="s">
        <v>6</v>
      </c>
      <c r="C3952" t="s">
        <v>11</v>
      </c>
    </row>
    <row r="3953" spans="1:3" x14ac:dyDescent="0.2">
      <c r="A3953" t="s">
        <v>31</v>
      </c>
      <c r="B3953" t="s">
        <v>3</v>
      </c>
      <c r="C3953" t="s">
        <v>10</v>
      </c>
    </row>
    <row r="3954" spans="1:3" x14ac:dyDescent="0.2">
      <c r="A3954" t="s">
        <v>31</v>
      </c>
      <c r="B3954" t="s">
        <v>69</v>
      </c>
      <c r="C3954" t="s">
        <v>106</v>
      </c>
    </row>
    <row r="3955" spans="1:3" x14ac:dyDescent="0.2">
      <c r="A3955" t="s">
        <v>31</v>
      </c>
      <c r="B3955" t="s">
        <v>135</v>
      </c>
      <c r="C3955" t="s">
        <v>81</v>
      </c>
    </row>
    <row r="3956" spans="1:3" x14ac:dyDescent="0.2">
      <c r="A3956" t="s">
        <v>31</v>
      </c>
      <c r="B3956" t="s">
        <v>132</v>
      </c>
      <c r="C3956" t="s">
        <v>48</v>
      </c>
    </row>
    <row r="3957" spans="1:3" x14ac:dyDescent="0.2">
      <c r="A3957" t="s">
        <v>31</v>
      </c>
      <c r="B3957" t="s">
        <v>129</v>
      </c>
      <c r="C3957" t="s">
        <v>31</v>
      </c>
    </row>
    <row r="3958" spans="1:3" x14ac:dyDescent="0.2">
      <c r="A3958" t="s">
        <v>31</v>
      </c>
      <c r="B3958" t="s">
        <v>116</v>
      </c>
      <c r="C3958" t="s">
        <v>127</v>
      </c>
    </row>
    <row r="3959" spans="1:3" x14ac:dyDescent="0.2">
      <c r="A3959" t="s">
        <v>31</v>
      </c>
      <c r="B3959" t="s">
        <v>36</v>
      </c>
      <c r="C3959" t="s">
        <v>21</v>
      </c>
    </row>
    <row r="3960" spans="1:3" x14ac:dyDescent="0.2">
      <c r="A3960" t="s">
        <v>31</v>
      </c>
      <c r="B3960" t="s">
        <v>37</v>
      </c>
      <c r="C3960" t="s">
        <v>2</v>
      </c>
    </row>
    <row r="3961" spans="1:3" x14ac:dyDescent="0.2">
      <c r="A3961" t="s">
        <v>31</v>
      </c>
      <c r="B3961" t="s">
        <v>70</v>
      </c>
      <c r="C3961" t="s">
        <v>135</v>
      </c>
    </row>
    <row r="3962" spans="1:3" x14ac:dyDescent="0.2">
      <c r="A3962" t="s">
        <v>31</v>
      </c>
      <c r="B3962" t="s">
        <v>71</v>
      </c>
      <c r="C3962" t="s">
        <v>135</v>
      </c>
    </row>
    <row r="3963" spans="1:3" x14ac:dyDescent="0.2">
      <c r="A3963" t="s">
        <v>31</v>
      </c>
      <c r="B3963" t="s">
        <v>5</v>
      </c>
      <c r="C3963" t="s">
        <v>101</v>
      </c>
    </row>
    <row r="3964" spans="1:3" x14ac:dyDescent="0.2">
      <c r="A3964" t="s">
        <v>31</v>
      </c>
      <c r="B3964" t="s">
        <v>24</v>
      </c>
      <c r="C3964" t="s">
        <v>62</v>
      </c>
    </row>
    <row r="3965" spans="1:3" x14ac:dyDescent="0.2">
      <c r="A3965" t="s">
        <v>31</v>
      </c>
      <c r="B3965" t="s">
        <v>10</v>
      </c>
      <c r="C3965" t="s">
        <v>89</v>
      </c>
    </row>
    <row r="3966" spans="1:3" x14ac:dyDescent="0.2">
      <c r="A3966" t="s">
        <v>31</v>
      </c>
      <c r="B3966" t="s">
        <v>12</v>
      </c>
      <c r="C3966" t="s">
        <v>14</v>
      </c>
    </row>
    <row r="3967" spans="1:3" x14ac:dyDescent="0.2">
      <c r="A3967" t="s">
        <v>31</v>
      </c>
      <c r="B3967" t="s">
        <v>107</v>
      </c>
      <c r="C3967" t="s">
        <v>128</v>
      </c>
    </row>
    <row r="3968" spans="1:3" x14ac:dyDescent="0.2">
      <c r="A3968" t="s">
        <v>31</v>
      </c>
      <c r="B3968" t="s">
        <v>108</v>
      </c>
      <c r="C3968" t="s">
        <v>130</v>
      </c>
    </row>
    <row r="3969" spans="1:3" x14ac:dyDescent="0.2">
      <c r="A3969" t="s">
        <v>31</v>
      </c>
      <c r="B3969" t="s">
        <v>14</v>
      </c>
      <c r="C3969" t="s">
        <v>79</v>
      </c>
    </row>
    <row r="3970" spans="1:3" x14ac:dyDescent="0.2">
      <c r="A3970" t="s">
        <v>31</v>
      </c>
      <c r="B3970" t="s">
        <v>15</v>
      </c>
      <c r="C3970" t="s">
        <v>79</v>
      </c>
    </row>
    <row r="3971" spans="1:3" x14ac:dyDescent="0.2">
      <c r="A3971" t="s">
        <v>31</v>
      </c>
      <c r="B3971" t="s">
        <v>101</v>
      </c>
      <c r="C3971" t="s">
        <v>33</v>
      </c>
    </row>
    <row r="3972" spans="1:3" x14ac:dyDescent="0.2">
      <c r="A3972" t="s">
        <v>31</v>
      </c>
      <c r="B3972" t="s">
        <v>109</v>
      </c>
      <c r="C3972" t="s">
        <v>128</v>
      </c>
    </row>
    <row r="3973" spans="1:3" x14ac:dyDescent="0.2">
      <c r="A3973" t="s">
        <v>31</v>
      </c>
      <c r="B3973" t="s">
        <v>61</v>
      </c>
      <c r="C3973" t="s">
        <v>11</v>
      </c>
    </row>
    <row r="3974" spans="1:3" x14ac:dyDescent="0.2">
      <c r="A3974" t="s">
        <v>31</v>
      </c>
      <c r="B3974" t="s">
        <v>73</v>
      </c>
      <c r="C3974" t="s">
        <v>43</v>
      </c>
    </row>
    <row r="3975" spans="1:3" x14ac:dyDescent="0.2">
      <c r="A3975" t="s">
        <v>31</v>
      </c>
      <c r="B3975" t="s">
        <v>60</v>
      </c>
      <c r="C3975" t="s">
        <v>127</v>
      </c>
    </row>
    <row r="3976" spans="1:3" x14ac:dyDescent="0.2">
      <c r="A3976" t="s">
        <v>31</v>
      </c>
      <c r="B3976" t="s">
        <v>84</v>
      </c>
      <c r="C3976" t="s">
        <v>128</v>
      </c>
    </row>
    <row r="3977" spans="1:3" x14ac:dyDescent="0.2">
      <c r="A3977" t="s">
        <v>31</v>
      </c>
      <c r="B3977" t="s">
        <v>85</v>
      </c>
      <c r="C3977" t="s">
        <v>128</v>
      </c>
    </row>
    <row r="3978" spans="1:3" x14ac:dyDescent="0.2">
      <c r="A3978" t="s">
        <v>31</v>
      </c>
      <c r="B3978" t="s">
        <v>137</v>
      </c>
      <c r="C3978" t="s">
        <v>43</v>
      </c>
    </row>
    <row r="3979" spans="1:3" x14ac:dyDescent="0.2">
      <c r="A3979" t="s">
        <v>31</v>
      </c>
      <c r="B3979" t="s">
        <v>138</v>
      </c>
      <c r="C3979" t="s">
        <v>43</v>
      </c>
    </row>
    <row r="3980" spans="1:3" x14ac:dyDescent="0.2">
      <c r="A3980" t="s">
        <v>31</v>
      </c>
      <c r="B3980" t="s">
        <v>134</v>
      </c>
      <c r="C3980" t="s">
        <v>69</v>
      </c>
    </row>
    <row r="3981" spans="1:3" x14ac:dyDescent="0.2">
      <c r="A3981" t="s">
        <v>31</v>
      </c>
      <c r="B3981" t="s">
        <v>40</v>
      </c>
      <c r="C3981" t="s">
        <v>111</v>
      </c>
    </row>
    <row r="3982" spans="1:3" x14ac:dyDescent="0.2">
      <c r="A3982" t="s">
        <v>31</v>
      </c>
      <c r="B3982" t="s">
        <v>39</v>
      </c>
      <c r="C3982" t="s">
        <v>48</v>
      </c>
    </row>
    <row r="3983" spans="1:3" x14ac:dyDescent="0.2">
      <c r="A3983" t="s">
        <v>31</v>
      </c>
      <c r="B3983" t="s">
        <v>104</v>
      </c>
      <c r="C3983" t="s">
        <v>10</v>
      </c>
    </row>
    <row r="3984" spans="1:3" x14ac:dyDescent="0.2">
      <c r="A3984" t="s">
        <v>31</v>
      </c>
      <c r="B3984" t="s">
        <v>9</v>
      </c>
      <c r="C3984" t="s">
        <v>36</v>
      </c>
    </row>
    <row r="3985" spans="1:3" x14ac:dyDescent="0.2">
      <c r="A3985" t="s">
        <v>31</v>
      </c>
      <c r="B3985" t="s">
        <v>58</v>
      </c>
      <c r="C3985" t="s">
        <v>11</v>
      </c>
    </row>
    <row r="3986" spans="1:3" x14ac:dyDescent="0.2">
      <c r="A3986" t="s">
        <v>31</v>
      </c>
      <c r="B3986" t="s">
        <v>4</v>
      </c>
      <c r="C3986" t="s">
        <v>62</v>
      </c>
    </row>
    <row r="3987" spans="1:3" x14ac:dyDescent="0.2">
      <c r="A3987" t="s">
        <v>31</v>
      </c>
      <c r="B3987" t="s">
        <v>90</v>
      </c>
      <c r="C3987" t="s">
        <v>130</v>
      </c>
    </row>
    <row r="3988" spans="1:3" x14ac:dyDescent="0.2">
      <c r="A3988" t="s">
        <v>31</v>
      </c>
      <c r="B3988" t="s">
        <v>1</v>
      </c>
      <c r="C3988" t="s">
        <v>29</v>
      </c>
    </row>
    <row r="3989" spans="1:3" x14ac:dyDescent="0.2">
      <c r="A3989" t="s">
        <v>31</v>
      </c>
      <c r="B3989" t="s">
        <v>67</v>
      </c>
      <c r="C3989" t="s">
        <v>128</v>
      </c>
    </row>
    <row r="3990" spans="1:3" x14ac:dyDescent="0.2">
      <c r="A3990" t="s">
        <v>31</v>
      </c>
      <c r="B3990" t="s">
        <v>68</v>
      </c>
      <c r="C3990" t="s">
        <v>128</v>
      </c>
    </row>
    <row r="3991" spans="1:3" x14ac:dyDescent="0.2">
      <c r="A3991" t="s">
        <v>31</v>
      </c>
      <c r="B3991" t="s">
        <v>120</v>
      </c>
      <c r="C3991" t="s">
        <v>118</v>
      </c>
    </row>
    <row r="3992" spans="1:3" x14ac:dyDescent="0.2">
      <c r="A3992" t="s">
        <v>31</v>
      </c>
      <c r="B3992" t="s">
        <v>121</v>
      </c>
      <c r="C3992" t="s">
        <v>36</v>
      </c>
    </row>
    <row r="3993" spans="1:3" x14ac:dyDescent="0.2">
      <c r="A3993" t="s">
        <v>31</v>
      </c>
      <c r="B3993" t="s">
        <v>53</v>
      </c>
      <c r="C3993" t="s">
        <v>11</v>
      </c>
    </row>
    <row r="3994" spans="1:3" x14ac:dyDescent="0.2">
      <c r="A3994" t="s">
        <v>31</v>
      </c>
      <c r="B3994" t="s">
        <v>82</v>
      </c>
      <c r="C3994" t="s">
        <v>130</v>
      </c>
    </row>
    <row r="3995" spans="1:3" x14ac:dyDescent="0.2">
      <c r="A3995" t="s">
        <v>31</v>
      </c>
      <c r="B3995" t="s">
        <v>83</v>
      </c>
      <c r="C3995" t="s">
        <v>11</v>
      </c>
    </row>
    <row r="3996" spans="1:3" x14ac:dyDescent="0.2">
      <c r="A3996" t="s">
        <v>31</v>
      </c>
      <c r="B3996" t="s">
        <v>38</v>
      </c>
      <c r="C3996" t="s">
        <v>10</v>
      </c>
    </row>
    <row r="3997" spans="1:3" x14ac:dyDescent="0.2">
      <c r="A3997" t="s">
        <v>31</v>
      </c>
      <c r="B3997" t="s">
        <v>97</v>
      </c>
      <c r="C3997" t="s">
        <v>62</v>
      </c>
    </row>
    <row r="3998" spans="1:3" x14ac:dyDescent="0.2">
      <c r="A3998" t="s">
        <v>31</v>
      </c>
      <c r="B3998" t="s">
        <v>115</v>
      </c>
      <c r="C3998" t="s">
        <v>118</v>
      </c>
    </row>
    <row r="3999" spans="1:3" x14ac:dyDescent="0.2">
      <c r="A3999" t="s">
        <v>31</v>
      </c>
      <c r="B3999" t="s">
        <v>98</v>
      </c>
      <c r="C3999" t="s">
        <v>1</v>
      </c>
    </row>
    <row r="4000" spans="1:3" x14ac:dyDescent="0.2">
      <c r="A4000" t="s">
        <v>31</v>
      </c>
      <c r="B4000" t="s">
        <v>94</v>
      </c>
      <c r="C4000" t="s">
        <v>1</v>
      </c>
    </row>
    <row r="4001" spans="1:3" x14ac:dyDescent="0.2">
      <c r="A4001" t="s">
        <v>31</v>
      </c>
      <c r="B4001" t="s">
        <v>7</v>
      </c>
      <c r="C4001" t="s">
        <v>62</v>
      </c>
    </row>
    <row r="4002" spans="1:3" x14ac:dyDescent="0.2">
      <c r="A4002" t="s">
        <v>31</v>
      </c>
      <c r="B4002" t="s">
        <v>45</v>
      </c>
      <c r="C4002" t="s">
        <v>1</v>
      </c>
    </row>
    <row r="4003" spans="1:3" x14ac:dyDescent="0.2">
      <c r="A4003" t="s">
        <v>31</v>
      </c>
      <c r="B4003" t="s">
        <v>64</v>
      </c>
      <c r="C4003" t="s">
        <v>1</v>
      </c>
    </row>
    <row r="4004" spans="1:3" x14ac:dyDescent="0.2">
      <c r="A4004" t="s">
        <v>126</v>
      </c>
      <c r="B4004" t="s">
        <v>75</v>
      </c>
      <c r="C4004" t="s">
        <v>41</v>
      </c>
    </row>
    <row r="4005" spans="1:3" x14ac:dyDescent="0.2">
      <c r="A4005" t="s">
        <v>126</v>
      </c>
      <c r="B4005" t="s">
        <v>17</v>
      </c>
      <c r="C4005" t="s">
        <v>44</v>
      </c>
    </row>
    <row r="4006" spans="1:3" x14ac:dyDescent="0.2">
      <c r="A4006" t="s">
        <v>126</v>
      </c>
      <c r="B4006" t="s">
        <v>20</v>
      </c>
      <c r="C4006" t="s">
        <v>56</v>
      </c>
    </row>
    <row r="4007" spans="1:3" x14ac:dyDescent="0.2">
      <c r="A4007" t="s">
        <v>126</v>
      </c>
      <c r="B4007" t="s">
        <v>78</v>
      </c>
      <c r="C4007" t="s">
        <v>27</v>
      </c>
    </row>
    <row r="4008" spans="1:3" x14ac:dyDescent="0.2">
      <c r="A4008" t="s">
        <v>126</v>
      </c>
      <c r="B4008" t="s">
        <v>44</v>
      </c>
      <c r="C4008" t="s">
        <v>65</v>
      </c>
    </row>
    <row r="4009" spans="1:3" x14ac:dyDescent="0.2">
      <c r="A4009" t="s">
        <v>126</v>
      </c>
      <c r="B4009" t="s">
        <v>46</v>
      </c>
      <c r="C4009" t="s">
        <v>126</v>
      </c>
    </row>
    <row r="4010" spans="1:3" x14ac:dyDescent="0.2">
      <c r="A4010" t="s">
        <v>126</v>
      </c>
      <c r="B4010" t="s">
        <v>117</v>
      </c>
      <c r="C4010" t="s">
        <v>65</v>
      </c>
    </row>
    <row r="4011" spans="1:3" x14ac:dyDescent="0.2">
      <c r="A4011" t="s">
        <v>126</v>
      </c>
      <c r="B4011" t="s">
        <v>124</v>
      </c>
      <c r="C4011" t="s">
        <v>72</v>
      </c>
    </row>
    <row r="4012" spans="1:3" x14ac:dyDescent="0.2">
      <c r="A4012" t="s">
        <v>126</v>
      </c>
      <c r="B4012" t="s">
        <v>113</v>
      </c>
      <c r="C4012" t="s">
        <v>124</v>
      </c>
    </row>
    <row r="4013" spans="1:3" x14ac:dyDescent="0.2">
      <c r="A4013" t="s">
        <v>126</v>
      </c>
      <c r="B4013" t="s">
        <v>99</v>
      </c>
      <c r="C4013" t="s">
        <v>126</v>
      </c>
    </row>
    <row r="4014" spans="1:3" x14ac:dyDescent="0.2">
      <c r="A4014" t="s">
        <v>126</v>
      </c>
      <c r="B4014" t="s">
        <v>100</v>
      </c>
      <c r="C4014" t="s">
        <v>16</v>
      </c>
    </row>
    <row r="4015" spans="1:3" x14ac:dyDescent="0.2">
      <c r="A4015" t="s">
        <v>126</v>
      </c>
      <c r="B4015" t="s">
        <v>65</v>
      </c>
      <c r="C4015" t="s">
        <v>99</v>
      </c>
    </row>
    <row r="4016" spans="1:3" x14ac:dyDescent="0.2">
      <c r="A4016" t="s">
        <v>126</v>
      </c>
      <c r="B4016" t="s">
        <v>66</v>
      </c>
      <c r="C4016" t="s">
        <v>99</v>
      </c>
    </row>
    <row r="4017" spans="1:3" x14ac:dyDescent="0.2">
      <c r="A4017" t="s">
        <v>126</v>
      </c>
      <c r="B4017" t="s">
        <v>54</v>
      </c>
      <c r="C4017" t="s">
        <v>72</v>
      </c>
    </row>
    <row r="4018" spans="1:3" x14ac:dyDescent="0.2">
      <c r="A4018" t="s">
        <v>126</v>
      </c>
      <c r="B4018" t="s">
        <v>55</v>
      </c>
      <c r="C4018" t="s">
        <v>72</v>
      </c>
    </row>
    <row r="4019" spans="1:3" x14ac:dyDescent="0.2">
      <c r="A4019" t="s">
        <v>126</v>
      </c>
      <c r="B4019" t="s">
        <v>133</v>
      </c>
      <c r="C4019" t="s">
        <v>44</v>
      </c>
    </row>
    <row r="4020" spans="1:3" x14ac:dyDescent="0.2">
      <c r="A4020" t="s">
        <v>126</v>
      </c>
      <c r="B4020" t="s">
        <v>59</v>
      </c>
      <c r="C4020" t="s">
        <v>65</v>
      </c>
    </row>
    <row r="4021" spans="1:3" x14ac:dyDescent="0.2">
      <c r="A4021" t="s">
        <v>126</v>
      </c>
      <c r="B4021" t="s">
        <v>125</v>
      </c>
      <c r="C4021" t="s">
        <v>56</v>
      </c>
    </row>
    <row r="4022" spans="1:3" x14ac:dyDescent="0.2">
      <c r="A4022" t="s">
        <v>126</v>
      </c>
      <c r="B4022" t="s">
        <v>27</v>
      </c>
      <c r="C4022" t="s">
        <v>65</v>
      </c>
    </row>
    <row r="4023" spans="1:3" x14ac:dyDescent="0.2">
      <c r="A4023" t="s">
        <v>126</v>
      </c>
      <c r="B4023" t="s">
        <v>23</v>
      </c>
      <c r="C4023" t="s">
        <v>44</v>
      </c>
    </row>
    <row r="4024" spans="1:3" x14ac:dyDescent="0.2">
      <c r="A4024" t="s">
        <v>126</v>
      </c>
      <c r="B4024" t="s">
        <v>25</v>
      </c>
      <c r="C4024" t="s">
        <v>72</v>
      </c>
    </row>
    <row r="4025" spans="1:3" x14ac:dyDescent="0.2">
      <c r="A4025" t="s">
        <v>126</v>
      </c>
      <c r="B4025" t="s">
        <v>114</v>
      </c>
      <c r="C4025" t="s">
        <v>25</v>
      </c>
    </row>
    <row r="4026" spans="1:3" x14ac:dyDescent="0.2">
      <c r="A4026" t="s">
        <v>126</v>
      </c>
      <c r="B4026" t="s">
        <v>96</v>
      </c>
      <c r="C4026" t="s">
        <v>70</v>
      </c>
    </row>
    <row r="4027" spans="1:3" x14ac:dyDescent="0.2">
      <c r="A4027" t="s">
        <v>126</v>
      </c>
      <c r="B4027" t="s">
        <v>47</v>
      </c>
      <c r="C4027" t="s">
        <v>42</v>
      </c>
    </row>
    <row r="4028" spans="1:3" x14ac:dyDescent="0.2">
      <c r="A4028" t="s">
        <v>126</v>
      </c>
      <c r="B4028" t="s">
        <v>72</v>
      </c>
      <c r="C4028" t="s">
        <v>13</v>
      </c>
    </row>
    <row r="4029" spans="1:3" x14ac:dyDescent="0.2">
      <c r="A4029" t="s">
        <v>126</v>
      </c>
      <c r="B4029" t="s">
        <v>87</v>
      </c>
      <c r="C4029" t="s">
        <v>117</v>
      </c>
    </row>
    <row r="4030" spans="1:3" x14ac:dyDescent="0.2">
      <c r="A4030" t="s">
        <v>126</v>
      </c>
      <c r="B4030" t="s">
        <v>88</v>
      </c>
      <c r="C4030" t="s">
        <v>59</v>
      </c>
    </row>
    <row r="4031" spans="1:3" x14ac:dyDescent="0.2">
      <c r="A4031" t="s">
        <v>126</v>
      </c>
      <c r="B4031" t="s">
        <v>19</v>
      </c>
      <c r="C4031" t="s">
        <v>81</v>
      </c>
    </row>
    <row r="4032" spans="1:3" x14ac:dyDescent="0.2">
      <c r="A4032" t="s">
        <v>126</v>
      </c>
      <c r="B4032" t="s">
        <v>31</v>
      </c>
      <c r="C4032" t="s">
        <v>26</v>
      </c>
    </row>
    <row r="4033" spans="1:3" x14ac:dyDescent="0.2">
      <c r="A4033" t="s">
        <v>126</v>
      </c>
      <c r="B4033" t="s">
        <v>126</v>
      </c>
      <c r="C4033" t="s">
        <v>126</v>
      </c>
    </row>
    <row r="4034" spans="1:3" x14ac:dyDescent="0.2">
      <c r="A4034" t="s">
        <v>126</v>
      </c>
      <c r="B4034" t="s">
        <v>42</v>
      </c>
      <c r="C4034" t="s">
        <v>110</v>
      </c>
    </row>
    <row r="4035" spans="1:3" x14ac:dyDescent="0.2">
      <c r="A4035" t="s">
        <v>126</v>
      </c>
      <c r="B4035" t="s">
        <v>93</v>
      </c>
      <c r="C4035" t="s">
        <v>114</v>
      </c>
    </row>
    <row r="4036" spans="1:3" x14ac:dyDescent="0.2">
      <c r="A4036" t="s">
        <v>126</v>
      </c>
      <c r="B4036" t="s">
        <v>13</v>
      </c>
      <c r="C4036" t="s">
        <v>46</v>
      </c>
    </row>
    <row r="4037" spans="1:3" x14ac:dyDescent="0.2">
      <c r="A4037" t="s">
        <v>126</v>
      </c>
      <c r="B4037" t="s">
        <v>49</v>
      </c>
      <c r="C4037" t="s">
        <v>26</v>
      </c>
    </row>
    <row r="4038" spans="1:3" x14ac:dyDescent="0.2">
      <c r="A4038" t="s">
        <v>126</v>
      </c>
      <c r="B4038" t="s">
        <v>50</v>
      </c>
      <c r="C4038" t="s">
        <v>47</v>
      </c>
    </row>
    <row r="4039" spans="1:3" x14ac:dyDescent="0.2">
      <c r="A4039" t="s">
        <v>126</v>
      </c>
      <c r="B4039" t="s">
        <v>56</v>
      </c>
      <c r="C4039" t="s">
        <v>27</v>
      </c>
    </row>
    <row r="4040" spans="1:3" x14ac:dyDescent="0.2">
      <c r="A4040" t="s">
        <v>126</v>
      </c>
      <c r="B4040" t="s">
        <v>57</v>
      </c>
      <c r="C4040" t="s">
        <v>27</v>
      </c>
    </row>
    <row r="4041" spans="1:3" x14ac:dyDescent="0.2">
      <c r="A4041" t="s">
        <v>126</v>
      </c>
      <c r="B4041" t="s">
        <v>91</v>
      </c>
      <c r="C4041" t="s">
        <v>89</v>
      </c>
    </row>
    <row r="4042" spans="1:3" x14ac:dyDescent="0.2">
      <c r="A4042" t="s">
        <v>126</v>
      </c>
      <c r="B4042" t="s">
        <v>92</v>
      </c>
      <c r="C4042" t="s">
        <v>14</v>
      </c>
    </row>
    <row r="4043" spans="1:3" x14ac:dyDescent="0.2">
      <c r="A4043" t="s">
        <v>126</v>
      </c>
      <c r="B4043" t="s">
        <v>136</v>
      </c>
      <c r="C4043" t="s">
        <v>70</v>
      </c>
    </row>
    <row r="4044" spans="1:3" x14ac:dyDescent="0.2">
      <c r="A4044" t="s">
        <v>126</v>
      </c>
      <c r="B4044" t="s">
        <v>16</v>
      </c>
      <c r="C4044" t="s">
        <v>114</v>
      </c>
    </row>
    <row r="4045" spans="1:3" x14ac:dyDescent="0.2">
      <c r="A4045" t="s">
        <v>126</v>
      </c>
      <c r="B4045" t="s">
        <v>89</v>
      </c>
      <c r="C4045" t="s">
        <v>81</v>
      </c>
    </row>
    <row r="4046" spans="1:3" x14ac:dyDescent="0.2">
      <c r="A4046" t="s">
        <v>126</v>
      </c>
      <c r="B4046" t="s">
        <v>33</v>
      </c>
      <c r="C4046" t="s">
        <v>114</v>
      </c>
    </row>
    <row r="4047" spans="1:3" x14ac:dyDescent="0.2">
      <c r="A4047" t="s">
        <v>126</v>
      </c>
      <c r="B4047" t="s">
        <v>34</v>
      </c>
      <c r="C4047" t="s">
        <v>76</v>
      </c>
    </row>
    <row r="4048" spans="1:3" x14ac:dyDescent="0.2">
      <c r="A4048" t="s">
        <v>126</v>
      </c>
      <c r="B4048" t="s">
        <v>95</v>
      </c>
      <c r="C4048" t="s">
        <v>106</v>
      </c>
    </row>
    <row r="4049" spans="1:3" x14ac:dyDescent="0.2">
      <c r="A4049" t="s">
        <v>126</v>
      </c>
      <c r="B4049" t="s">
        <v>110</v>
      </c>
      <c r="C4049" t="s">
        <v>13</v>
      </c>
    </row>
    <row r="4050" spans="1:3" x14ac:dyDescent="0.2">
      <c r="A4050" t="s">
        <v>126</v>
      </c>
      <c r="B4050" t="s">
        <v>62</v>
      </c>
      <c r="C4050" t="s">
        <v>79</v>
      </c>
    </row>
    <row r="4051" spans="1:3" x14ac:dyDescent="0.2">
      <c r="A4051" t="s">
        <v>126</v>
      </c>
      <c r="B4051" t="s">
        <v>63</v>
      </c>
      <c r="C4051" t="s">
        <v>79</v>
      </c>
    </row>
    <row r="4052" spans="1:3" x14ac:dyDescent="0.2">
      <c r="A4052" t="s">
        <v>126</v>
      </c>
      <c r="B4052" t="s">
        <v>22</v>
      </c>
      <c r="C4052" t="s">
        <v>33</v>
      </c>
    </row>
    <row r="4053" spans="1:3" x14ac:dyDescent="0.2">
      <c r="A4053" t="s">
        <v>126</v>
      </c>
      <c r="B4053" t="s">
        <v>2</v>
      </c>
      <c r="C4053" t="s">
        <v>31</v>
      </c>
    </row>
    <row r="4054" spans="1:3" x14ac:dyDescent="0.2">
      <c r="A4054" t="s">
        <v>126</v>
      </c>
      <c r="B4054" t="s">
        <v>32</v>
      </c>
      <c r="C4054" t="s">
        <v>76</v>
      </c>
    </row>
    <row r="4055" spans="1:3" x14ac:dyDescent="0.2">
      <c r="A4055" t="s">
        <v>126</v>
      </c>
      <c r="B4055" t="s">
        <v>18</v>
      </c>
      <c r="C4055" t="s">
        <v>26</v>
      </c>
    </row>
    <row r="4056" spans="1:3" x14ac:dyDescent="0.2">
      <c r="A4056" t="s">
        <v>126</v>
      </c>
      <c r="B4056" t="s">
        <v>76</v>
      </c>
      <c r="C4056" t="s">
        <v>25</v>
      </c>
    </row>
    <row r="4057" spans="1:3" x14ac:dyDescent="0.2">
      <c r="A4057" t="s">
        <v>126</v>
      </c>
      <c r="B4057" t="s">
        <v>77</v>
      </c>
      <c r="C4057" t="s">
        <v>54</v>
      </c>
    </row>
    <row r="4058" spans="1:3" x14ac:dyDescent="0.2">
      <c r="A4058" t="s">
        <v>126</v>
      </c>
      <c r="B4058" t="s">
        <v>79</v>
      </c>
      <c r="C4058" t="s">
        <v>86</v>
      </c>
    </row>
    <row r="4059" spans="1:3" x14ac:dyDescent="0.2">
      <c r="A4059" t="s">
        <v>126</v>
      </c>
      <c r="B4059" t="s">
        <v>48</v>
      </c>
      <c r="C4059" t="s">
        <v>136</v>
      </c>
    </row>
    <row r="4060" spans="1:3" x14ac:dyDescent="0.2">
      <c r="A4060" t="s">
        <v>126</v>
      </c>
      <c r="B4060" t="s">
        <v>111</v>
      </c>
      <c r="C4060" t="s">
        <v>96</v>
      </c>
    </row>
    <row r="4061" spans="1:3" x14ac:dyDescent="0.2">
      <c r="A4061" t="s">
        <v>126</v>
      </c>
      <c r="B4061" t="s">
        <v>112</v>
      </c>
      <c r="C4061" t="s">
        <v>135</v>
      </c>
    </row>
    <row r="4062" spans="1:3" x14ac:dyDescent="0.2">
      <c r="A4062" t="s">
        <v>126</v>
      </c>
      <c r="B4062" t="s">
        <v>51</v>
      </c>
      <c r="C4062" t="s">
        <v>136</v>
      </c>
    </row>
    <row r="4063" spans="1:3" x14ac:dyDescent="0.2">
      <c r="A4063" t="s">
        <v>126</v>
      </c>
      <c r="B4063" t="s">
        <v>8</v>
      </c>
      <c r="C4063" t="s">
        <v>26</v>
      </c>
    </row>
    <row r="4064" spans="1:3" x14ac:dyDescent="0.2">
      <c r="A4064" t="s">
        <v>126</v>
      </c>
      <c r="B4064" t="s">
        <v>35</v>
      </c>
      <c r="C4064" t="s">
        <v>74</v>
      </c>
    </row>
    <row r="4065" spans="1:3" x14ac:dyDescent="0.2">
      <c r="A4065" t="s">
        <v>126</v>
      </c>
      <c r="B4065" t="s">
        <v>52</v>
      </c>
      <c r="C4065" t="s">
        <v>33</v>
      </c>
    </row>
    <row r="4066" spans="1:3" x14ac:dyDescent="0.2">
      <c r="A4066" t="s">
        <v>126</v>
      </c>
      <c r="B4066" t="s">
        <v>122</v>
      </c>
      <c r="C4066" t="s">
        <v>13</v>
      </c>
    </row>
    <row r="4067" spans="1:3" x14ac:dyDescent="0.2">
      <c r="A4067" t="s">
        <v>126</v>
      </c>
      <c r="B4067" t="s">
        <v>123</v>
      </c>
      <c r="C4067" t="s">
        <v>106</v>
      </c>
    </row>
    <row r="4068" spans="1:3" x14ac:dyDescent="0.2">
      <c r="A4068" t="s">
        <v>126</v>
      </c>
      <c r="B4068" t="s">
        <v>21</v>
      </c>
      <c r="C4068" t="s">
        <v>8</v>
      </c>
    </row>
    <row r="4069" spans="1:3" x14ac:dyDescent="0.2">
      <c r="A4069" t="s">
        <v>126</v>
      </c>
      <c r="B4069" t="s">
        <v>128</v>
      </c>
      <c r="C4069" t="s">
        <v>39</v>
      </c>
    </row>
    <row r="4070" spans="1:3" x14ac:dyDescent="0.2">
      <c r="A4070" t="s">
        <v>126</v>
      </c>
      <c r="B4070" t="s">
        <v>43</v>
      </c>
      <c r="C4070" t="s">
        <v>129</v>
      </c>
    </row>
    <row r="4071" spans="1:3" x14ac:dyDescent="0.2">
      <c r="A4071" t="s">
        <v>126</v>
      </c>
      <c r="B4071" t="s">
        <v>102</v>
      </c>
      <c r="C4071" t="s">
        <v>28</v>
      </c>
    </row>
    <row r="4072" spans="1:3" x14ac:dyDescent="0.2">
      <c r="A4072" t="s">
        <v>126</v>
      </c>
      <c r="B4072" t="s">
        <v>103</v>
      </c>
      <c r="C4072" t="s">
        <v>2</v>
      </c>
    </row>
    <row r="4073" spans="1:3" x14ac:dyDescent="0.2">
      <c r="A4073" t="s">
        <v>126</v>
      </c>
      <c r="B4073" t="s">
        <v>106</v>
      </c>
      <c r="C4073" t="s">
        <v>81</v>
      </c>
    </row>
    <row r="4074" spans="1:3" x14ac:dyDescent="0.2">
      <c r="A4074" t="s">
        <v>126</v>
      </c>
      <c r="B4074" t="s">
        <v>105</v>
      </c>
      <c r="C4074" t="s">
        <v>51</v>
      </c>
    </row>
    <row r="4075" spans="1:3" x14ac:dyDescent="0.2">
      <c r="A4075" t="s">
        <v>126</v>
      </c>
      <c r="B4075" t="s">
        <v>74</v>
      </c>
      <c r="C4075" t="s">
        <v>49</v>
      </c>
    </row>
    <row r="4076" spans="1:3" x14ac:dyDescent="0.2">
      <c r="A4076" t="s">
        <v>126</v>
      </c>
      <c r="B4076" t="s">
        <v>26</v>
      </c>
      <c r="C4076" t="s">
        <v>71</v>
      </c>
    </row>
    <row r="4077" spans="1:3" x14ac:dyDescent="0.2">
      <c r="A4077" t="s">
        <v>126</v>
      </c>
      <c r="B4077" t="s">
        <v>81</v>
      </c>
      <c r="C4077" t="s">
        <v>47</v>
      </c>
    </row>
    <row r="4078" spans="1:3" x14ac:dyDescent="0.2">
      <c r="A4078" t="s">
        <v>126</v>
      </c>
      <c r="B4078" t="s">
        <v>29</v>
      </c>
      <c r="C4078" t="s">
        <v>18</v>
      </c>
    </row>
    <row r="4079" spans="1:3" x14ac:dyDescent="0.2">
      <c r="A4079" t="s">
        <v>126</v>
      </c>
      <c r="B4079" t="s">
        <v>30</v>
      </c>
      <c r="C4079" t="s">
        <v>18</v>
      </c>
    </row>
    <row r="4080" spans="1:3" x14ac:dyDescent="0.2">
      <c r="A4080" t="s">
        <v>126</v>
      </c>
      <c r="B4080" t="s">
        <v>118</v>
      </c>
      <c r="C4080" t="s">
        <v>79</v>
      </c>
    </row>
    <row r="4081" spans="1:3" x14ac:dyDescent="0.2">
      <c r="A4081" t="s">
        <v>126</v>
      </c>
      <c r="B4081" t="s">
        <v>119</v>
      </c>
      <c r="C4081" t="s">
        <v>79</v>
      </c>
    </row>
    <row r="4082" spans="1:3" x14ac:dyDescent="0.2">
      <c r="A4082" t="s">
        <v>126</v>
      </c>
      <c r="B4082" t="s">
        <v>86</v>
      </c>
      <c r="C4082" t="s">
        <v>124</v>
      </c>
    </row>
    <row r="4083" spans="1:3" x14ac:dyDescent="0.2">
      <c r="A4083" t="s">
        <v>126</v>
      </c>
      <c r="B4083" t="s">
        <v>28</v>
      </c>
      <c r="C4083" t="s">
        <v>49</v>
      </c>
    </row>
    <row r="4084" spans="1:3" x14ac:dyDescent="0.2">
      <c r="A4084" t="s">
        <v>126</v>
      </c>
      <c r="B4084" t="s">
        <v>127</v>
      </c>
      <c r="C4084" t="s">
        <v>51</v>
      </c>
    </row>
    <row r="4085" spans="1:3" x14ac:dyDescent="0.2">
      <c r="A4085" t="s">
        <v>126</v>
      </c>
      <c r="B4085" t="s">
        <v>80</v>
      </c>
      <c r="C4085" t="s">
        <v>114</v>
      </c>
    </row>
    <row r="4086" spans="1:3" x14ac:dyDescent="0.2">
      <c r="A4086" t="s">
        <v>126</v>
      </c>
      <c r="B4086" t="s">
        <v>41</v>
      </c>
      <c r="C4086" t="s">
        <v>65</v>
      </c>
    </row>
    <row r="4087" spans="1:3" x14ac:dyDescent="0.2">
      <c r="A4087" t="s">
        <v>126</v>
      </c>
      <c r="B4087" t="s">
        <v>130</v>
      </c>
      <c r="C4087" t="s">
        <v>39</v>
      </c>
    </row>
    <row r="4088" spans="1:3" x14ac:dyDescent="0.2">
      <c r="A4088" t="s">
        <v>126</v>
      </c>
      <c r="B4088" t="s">
        <v>131</v>
      </c>
      <c r="C4088" t="s">
        <v>40</v>
      </c>
    </row>
    <row r="4089" spans="1:3" x14ac:dyDescent="0.2">
      <c r="A4089" t="s">
        <v>126</v>
      </c>
      <c r="B4089" t="s">
        <v>11</v>
      </c>
      <c r="C4089" t="s">
        <v>132</v>
      </c>
    </row>
    <row r="4090" spans="1:3" x14ac:dyDescent="0.2">
      <c r="A4090" t="s">
        <v>126</v>
      </c>
      <c r="B4090" t="s">
        <v>6</v>
      </c>
      <c r="C4090" t="s">
        <v>101</v>
      </c>
    </row>
    <row r="4091" spans="1:3" x14ac:dyDescent="0.2">
      <c r="A4091" t="s">
        <v>126</v>
      </c>
      <c r="B4091" t="s">
        <v>3</v>
      </c>
      <c r="C4091" t="s">
        <v>14</v>
      </c>
    </row>
    <row r="4092" spans="1:3" x14ac:dyDescent="0.2">
      <c r="A4092" t="s">
        <v>126</v>
      </c>
      <c r="B4092" t="s">
        <v>69</v>
      </c>
      <c r="C4092" t="s">
        <v>111</v>
      </c>
    </row>
    <row r="4093" spans="1:3" x14ac:dyDescent="0.2">
      <c r="A4093" t="s">
        <v>126</v>
      </c>
      <c r="B4093" t="s">
        <v>135</v>
      </c>
      <c r="C4093" t="s">
        <v>124</v>
      </c>
    </row>
    <row r="4094" spans="1:3" x14ac:dyDescent="0.2">
      <c r="A4094" t="s">
        <v>126</v>
      </c>
      <c r="B4094" t="s">
        <v>132</v>
      </c>
      <c r="C4094" t="s">
        <v>135</v>
      </c>
    </row>
    <row r="4095" spans="1:3" x14ac:dyDescent="0.2">
      <c r="A4095" t="s">
        <v>126</v>
      </c>
      <c r="B4095" t="s">
        <v>129</v>
      </c>
      <c r="C4095" t="s">
        <v>136</v>
      </c>
    </row>
    <row r="4096" spans="1:3" x14ac:dyDescent="0.2">
      <c r="A4096" t="s">
        <v>126</v>
      </c>
      <c r="B4096" t="s">
        <v>116</v>
      </c>
      <c r="C4096" t="s">
        <v>32</v>
      </c>
    </row>
    <row r="4097" spans="1:3" x14ac:dyDescent="0.2">
      <c r="A4097" t="s">
        <v>126</v>
      </c>
      <c r="B4097" t="s">
        <v>36</v>
      </c>
      <c r="C4097" t="s">
        <v>80</v>
      </c>
    </row>
    <row r="4098" spans="1:3" x14ac:dyDescent="0.2">
      <c r="A4098" t="s">
        <v>126</v>
      </c>
      <c r="B4098" t="s">
        <v>37</v>
      </c>
      <c r="C4098" t="s">
        <v>16</v>
      </c>
    </row>
    <row r="4099" spans="1:3" x14ac:dyDescent="0.2">
      <c r="A4099" t="s">
        <v>126</v>
      </c>
      <c r="B4099" t="s">
        <v>70</v>
      </c>
      <c r="C4099" t="s">
        <v>122</v>
      </c>
    </row>
    <row r="4100" spans="1:3" x14ac:dyDescent="0.2">
      <c r="A4100" t="s">
        <v>126</v>
      </c>
      <c r="B4100" t="s">
        <v>71</v>
      </c>
      <c r="C4100" t="s">
        <v>122</v>
      </c>
    </row>
    <row r="4101" spans="1:3" x14ac:dyDescent="0.2">
      <c r="A4101" t="s">
        <v>126</v>
      </c>
      <c r="B4101" t="s">
        <v>5</v>
      </c>
      <c r="C4101" t="s">
        <v>33</v>
      </c>
    </row>
    <row r="4102" spans="1:3" x14ac:dyDescent="0.2">
      <c r="A4102" t="s">
        <v>126</v>
      </c>
      <c r="B4102" t="s">
        <v>24</v>
      </c>
      <c r="C4102" t="s">
        <v>105</v>
      </c>
    </row>
    <row r="4103" spans="1:3" x14ac:dyDescent="0.2">
      <c r="A4103" t="s">
        <v>126</v>
      </c>
      <c r="B4103" t="s">
        <v>10</v>
      </c>
      <c r="C4103" t="s">
        <v>48</v>
      </c>
    </row>
    <row r="4104" spans="1:3" x14ac:dyDescent="0.2">
      <c r="A4104" t="s">
        <v>126</v>
      </c>
      <c r="B4104" t="s">
        <v>12</v>
      </c>
      <c r="C4104" t="s">
        <v>39</v>
      </c>
    </row>
    <row r="4105" spans="1:3" x14ac:dyDescent="0.2">
      <c r="A4105" t="s">
        <v>126</v>
      </c>
      <c r="B4105" t="s">
        <v>107</v>
      </c>
      <c r="C4105" t="s">
        <v>29</v>
      </c>
    </row>
    <row r="4106" spans="1:3" x14ac:dyDescent="0.2">
      <c r="A4106" t="s">
        <v>126</v>
      </c>
      <c r="B4106" t="s">
        <v>108</v>
      </c>
      <c r="C4106" t="s">
        <v>21</v>
      </c>
    </row>
    <row r="4107" spans="1:3" x14ac:dyDescent="0.2">
      <c r="A4107" t="s">
        <v>126</v>
      </c>
      <c r="B4107" t="s">
        <v>14</v>
      </c>
      <c r="C4107" t="s">
        <v>81</v>
      </c>
    </row>
    <row r="4108" spans="1:3" x14ac:dyDescent="0.2">
      <c r="A4108" t="s">
        <v>126</v>
      </c>
      <c r="B4108" t="s">
        <v>15</v>
      </c>
      <c r="C4108" t="s">
        <v>49</v>
      </c>
    </row>
    <row r="4109" spans="1:3" x14ac:dyDescent="0.2">
      <c r="A4109" t="s">
        <v>126</v>
      </c>
      <c r="B4109" t="s">
        <v>101</v>
      </c>
      <c r="C4109" t="s">
        <v>31</v>
      </c>
    </row>
    <row r="4110" spans="1:3" x14ac:dyDescent="0.2">
      <c r="A4110" t="s">
        <v>126</v>
      </c>
      <c r="B4110" t="s">
        <v>109</v>
      </c>
      <c r="C4110" t="s">
        <v>74</v>
      </c>
    </row>
    <row r="4111" spans="1:3" x14ac:dyDescent="0.2">
      <c r="A4111" t="s">
        <v>126</v>
      </c>
      <c r="B4111" t="s">
        <v>61</v>
      </c>
      <c r="C4111" t="s">
        <v>2</v>
      </c>
    </row>
    <row r="4112" spans="1:3" x14ac:dyDescent="0.2">
      <c r="A4112" t="s">
        <v>126</v>
      </c>
      <c r="B4112" t="s">
        <v>73</v>
      </c>
      <c r="C4112" t="s">
        <v>93</v>
      </c>
    </row>
    <row r="4113" spans="1:3" x14ac:dyDescent="0.2">
      <c r="A4113" t="s">
        <v>126</v>
      </c>
      <c r="B4113" t="s">
        <v>60</v>
      </c>
      <c r="C4113" t="s">
        <v>89</v>
      </c>
    </row>
    <row r="4114" spans="1:3" x14ac:dyDescent="0.2">
      <c r="A4114" t="s">
        <v>126</v>
      </c>
      <c r="B4114" t="s">
        <v>84</v>
      </c>
      <c r="C4114" t="s">
        <v>29</v>
      </c>
    </row>
    <row r="4115" spans="1:3" x14ac:dyDescent="0.2">
      <c r="A4115" t="s">
        <v>126</v>
      </c>
      <c r="B4115" t="s">
        <v>85</v>
      </c>
      <c r="C4115" t="s">
        <v>29</v>
      </c>
    </row>
    <row r="4116" spans="1:3" x14ac:dyDescent="0.2">
      <c r="A4116" t="s">
        <v>126</v>
      </c>
      <c r="B4116" t="s">
        <v>137</v>
      </c>
      <c r="C4116" t="s">
        <v>32</v>
      </c>
    </row>
    <row r="4117" spans="1:3" x14ac:dyDescent="0.2">
      <c r="A4117" t="s">
        <v>126</v>
      </c>
      <c r="B4117" t="s">
        <v>138</v>
      </c>
      <c r="C4117" t="s">
        <v>93</v>
      </c>
    </row>
    <row r="4118" spans="1:3" x14ac:dyDescent="0.2">
      <c r="A4118" t="s">
        <v>126</v>
      </c>
      <c r="B4118" t="s">
        <v>134</v>
      </c>
      <c r="C4118" t="s">
        <v>28</v>
      </c>
    </row>
    <row r="4119" spans="1:3" x14ac:dyDescent="0.2">
      <c r="A4119" t="s">
        <v>126</v>
      </c>
      <c r="B4119" t="s">
        <v>40</v>
      </c>
      <c r="C4119" t="s">
        <v>135</v>
      </c>
    </row>
    <row r="4120" spans="1:3" x14ac:dyDescent="0.2">
      <c r="A4120" t="s">
        <v>126</v>
      </c>
      <c r="B4120" t="s">
        <v>39</v>
      </c>
      <c r="C4120" t="s">
        <v>96</v>
      </c>
    </row>
    <row r="4121" spans="1:3" x14ac:dyDescent="0.2">
      <c r="A4121" t="s">
        <v>126</v>
      </c>
      <c r="B4121" t="s">
        <v>104</v>
      </c>
      <c r="C4121" t="s">
        <v>28</v>
      </c>
    </row>
    <row r="4122" spans="1:3" x14ac:dyDescent="0.2">
      <c r="A4122" t="s">
        <v>126</v>
      </c>
      <c r="B4122" t="s">
        <v>9</v>
      </c>
      <c r="C4122" t="s">
        <v>128</v>
      </c>
    </row>
    <row r="4123" spans="1:3" x14ac:dyDescent="0.2">
      <c r="A4123" t="s">
        <v>126</v>
      </c>
      <c r="B4123" t="s">
        <v>58</v>
      </c>
      <c r="C4123" t="s">
        <v>43</v>
      </c>
    </row>
    <row r="4124" spans="1:3" x14ac:dyDescent="0.2">
      <c r="A4124" t="s">
        <v>126</v>
      </c>
      <c r="B4124" t="s">
        <v>4</v>
      </c>
      <c r="C4124" t="s">
        <v>127</v>
      </c>
    </row>
    <row r="4125" spans="1:3" x14ac:dyDescent="0.2">
      <c r="A4125" t="s">
        <v>126</v>
      </c>
      <c r="B4125" t="s">
        <v>90</v>
      </c>
      <c r="C4125" t="s">
        <v>21</v>
      </c>
    </row>
    <row r="4126" spans="1:3" x14ac:dyDescent="0.2">
      <c r="A4126" t="s">
        <v>126</v>
      </c>
      <c r="B4126" t="s">
        <v>1</v>
      </c>
      <c r="C4126" t="s">
        <v>79</v>
      </c>
    </row>
    <row r="4127" spans="1:3" x14ac:dyDescent="0.2">
      <c r="A4127" t="s">
        <v>126</v>
      </c>
      <c r="B4127" t="s">
        <v>67</v>
      </c>
      <c r="C4127" t="s">
        <v>74</v>
      </c>
    </row>
    <row r="4128" spans="1:3" x14ac:dyDescent="0.2">
      <c r="A4128" t="s">
        <v>126</v>
      </c>
      <c r="B4128" t="s">
        <v>68</v>
      </c>
      <c r="C4128" t="s">
        <v>74</v>
      </c>
    </row>
    <row r="4129" spans="1:3" x14ac:dyDescent="0.2">
      <c r="A4129" t="s">
        <v>126</v>
      </c>
      <c r="B4129" t="s">
        <v>120</v>
      </c>
      <c r="C4129" t="s">
        <v>69</v>
      </c>
    </row>
    <row r="4130" spans="1:3" x14ac:dyDescent="0.2">
      <c r="A4130" t="s">
        <v>126</v>
      </c>
      <c r="B4130" t="s">
        <v>121</v>
      </c>
      <c r="C4130" t="s">
        <v>128</v>
      </c>
    </row>
    <row r="4131" spans="1:3" x14ac:dyDescent="0.2">
      <c r="A4131" t="s">
        <v>126</v>
      </c>
      <c r="B4131" t="s">
        <v>53</v>
      </c>
      <c r="C4131" t="s">
        <v>43</v>
      </c>
    </row>
    <row r="4132" spans="1:3" x14ac:dyDescent="0.2">
      <c r="A4132" t="s">
        <v>126</v>
      </c>
      <c r="B4132" t="s">
        <v>82</v>
      </c>
      <c r="C4132" t="s">
        <v>2</v>
      </c>
    </row>
    <row r="4133" spans="1:3" x14ac:dyDescent="0.2">
      <c r="A4133" t="s">
        <v>126</v>
      </c>
      <c r="B4133" t="s">
        <v>83</v>
      </c>
      <c r="C4133" t="s">
        <v>101</v>
      </c>
    </row>
    <row r="4134" spans="1:3" x14ac:dyDescent="0.2">
      <c r="A4134" t="s">
        <v>126</v>
      </c>
      <c r="B4134" t="s">
        <v>38</v>
      </c>
      <c r="C4134" t="s">
        <v>28</v>
      </c>
    </row>
    <row r="4135" spans="1:3" x14ac:dyDescent="0.2">
      <c r="A4135" t="s">
        <v>126</v>
      </c>
      <c r="B4135" t="s">
        <v>97</v>
      </c>
      <c r="C4135" t="s">
        <v>105</v>
      </c>
    </row>
    <row r="4136" spans="1:3" x14ac:dyDescent="0.2">
      <c r="A4136" t="s">
        <v>126</v>
      </c>
      <c r="B4136" t="s">
        <v>115</v>
      </c>
      <c r="C4136" t="s">
        <v>69</v>
      </c>
    </row>
    <row r="4137" spans="1:3" x14ac:dyDescent="0.2">
      <c r="A4137" t="s">
        <v>126</v>
      </c>
      <c r="B4137" t="s">
        <v>98</v>
      </c>
      <c r="C4137" t="s">
        <v>10</v>
      </c>
    </row>
    <row r="4138" spans="1:3" x14ac:dyDescent="0.2">
      <c r="A4138" t="s">
        <v>126</v>
      </c>
      <c r="B4138" t="s">
        <v>94</v>
      </c>
      <c r="C4138" t="s">
        <v>10</v>
      </c>
    </row>
    <row r="4139" spans="1:3" x14ac:dyDescent="0.2">
      <c r="A4139" t="s">
        <v>126</v>
      </c>
      <c r="B4139" t="s">
        <v>7</v>
      </c>
      <c r="C4139" t="s">
        <v>105</v>
      </c>
    </row>
    <row r="4140" spans="1:3" x14ac:dyDescent="0.2">
      <c r="A4140" t="s">
        <v>126</v>
      </c>
      <c r="B4140" t="s">
        <v>45</v>
      </c>
      <c r="C4140" t="s">
        <v>10</v>
      </c>
    </row>
    <row r="4141" spans="1:3" x14ac:dyDescent="0.2">
      <c r="A4141" t="s">
        <v>126</v>
      </c>
      <c r="B4141" t="s">
        <v>64</v>
      </c>
      <c r="C4141" t="s">
        <v>10</v>
      </c>
    </row>
    <row r="4142" spans="1:3" x14ac:dyDescent="0.2">
      <c r="A4142" t="s">
        <v>42</v>
      </c>
      <c r="B4142" t="s">
        <v>75</v>
      </c>
      <c r="C4142" t="s">
        <v>65</v>
      </c>
    </row>
    <row r="4143" spans="1:3" x14ac:dyDescent="0.2">
      <c r="A4143" t="s">
        <v>42</v>
      </c>
      <c r="B4143" t="s">
        <v>17</v>
      </c>
      <c r="C4143" t="s">
        <v>65</v>
      </c>
    </row>
    <row r="4144" spans="1:3" x14ac:dyDescent="0.2">
      <c r="A4144" t="s">
        <v>42</v>
      </c>
      <c r="B4144" t="s">
        <v>20</v>
      </c>
      <c r="C4144" t="s">
        <v>59</v>
      </c>
    </row>
    <row r="4145" spans="1:3" x14ac:dyDescent="0.2">
      <c r="A4145" t="s">
        <v>42</v>
      </c>
      <c r="B4145" t="s">
        <v>78</v>
      </c>
      <c r="C4145" t="s">
        <v>99</v>
      </c>
    </row>
    <row r="4146" spans="1:3" x14ac:dyDescent="0.2">
      <c r="A4146" t="s">
        <v>42</v>
      </c>
      <c r="B4146" t="s">
        <v>44</v>
      </c>
      <c r="C4146" t="s">
        <v>126</v>
      </c>
    </row>
    <row r="4147" spans="1:3" x14ac:dyDescent="0.2">
      <c r="A4147" t="s">
        <v>42</v>
      </c>
      <c r="B4147" t="s">
        <v>46</v>
      </c>
      <c r="C4147" t="s">
        <v>122</v>
      </c>
    </row>
    <row r="4148" spans="1:3" x14ac:dyDescent="0.2">
      <c r="A4148" t="s">
        <v>42</v>
      </c>
      <c r="B4148" t="s">
        <v>117</v>
      </c>
      <c r="C4148" t="s">
        <v>126</v>
      </c>
    </row>
    <row r="4149" spans="1:3" x14ac:dyDescent="0.2">
      <c r="A4149" t="s">
        <v>42</v>
      </c>
      <c r="B4149" t="s">
        <v>124</v>
      </c>
      <c r="C4149" t="s">
        <v>70</v>
      </c>
    </row>
    <row r="4150" spans="1:3" x14ac:dyDescent="0.2">
      <c r="A4150" t="s">
        <v>42</v>
      </c>
      <c r="B4150" t="s">
        <v>113</v>
      </c>
      <c r="C4150" t="s">
        <v>47</v>
      </c>
    </row>
    <row r="4151" spans="1:3" x14ac:dyDescent="0.2">
      <c r="A4151" t="s">
        <v>42</v>
      </c>
      <c r="B4151" t="s">
        <v>99</v>
      </c>
      <c r="C4151" t="s">
        <v>13</v>
      </c>
    </row>
    <row r="4152" spans="1:3" x14ac:dyDescent="0.2">
      <c r="A4152" t="s">
        <v>42</v>
      </c>
      <c r="B4152" t="s">
        <v>100</v>
      </c>
      <c r="C4152" t="s">
        <v>32</v>
      </c>
    </row>
    <row r="4153" spans="1:3" x14ac:dyDescent="0.2">
      <c r="A4153" t="s">
        <v>42</v>
      </c>
      <c r="B4153" t="s">
        <v>65</v>
      </c>
      <c r="C4153" t="s">
        <v>13</v>
      </c>
    </row>
    <row r="4154" spans="1:3" x14ac:dyDescent="0.2">
      <c r="A4154" t="s">
        <v>42</v>
      </c>
      <c r="B4154" t="s">
        <v>66</v>
      </c>
      <c r="C4154" t="s">
        <v>13</v>
      </c>
    </row>
    <row r="4155" spans="1:3" x14ac:dyDescent="0.2">
      <c r="A4155" t="s">
        <v>42</v>
      </c>
      <c r="B4155" t="s">
        <v>54</v>
      </c>
      <c r="C4155" t="s">
        <v>70</v>
      </c>
    </row>
    <row r="4156" spans="1:3" x14ac:dyDescent="0.2">
      <c r="A4156" t="s">
        <v>42</v>
      </c>
      <c r="B4156" t="s">
        <v>55</v>
      </c>
      <c r="C4156" t="s">
        <v>70</v>
      </c>
    </row>
    <row r="4157" spans="1:3" x14ac:dyDescent="0.2">
      <c r="A4157" t="s">
        <v>42</v>
      </c>
      <c r="B4157" t="s">
        <v>133</v>
      </c>
      <c r="C4157" t="s">
        <v>65</v>
      </c>
    </row>
    <row r="4158" spans="1:3" x14ac:dyDescent="0.2">
      <c r="A4158" t="s">
        <v>42</v>
      </c>
      <c r="B4158" t="s">
        <v>59</v>
      </c>
      <c r="C4158" t="s">
        <v>126</v>
      </c>
    </row>
    <row r="4159" spans="1:3" x14ac:dyDescent="0.2">
      <c r="A4159" t="s">
        <v>42</v>
      </c>
      <c r="B4159" t="s">
        <v>125</v>
      </c>
      <c r="C4159" t="s">
        <v>27</v>
      </c>
    </row>
    <row r="4160" spans="1:3" x14ac:dyDescent="0.2">
      <c r="A4160" t="s">
        <v>42</v>
      </c>
      <c r="B4160" t="s">
        <v>27</v>
      </c>
      <c r="C4160" t="s">
        <v>46</v>
      </c>
    </row>
    <row r="4161" spans="1:3" x14ac:dyDescent="0.2">
      <c r="A4161" t="s">
        <v>42</v>
      </c>
      <c r="B4161" t="s">
        <v>23</v>
      </c>
      <c r="C4161" t="s">
        <v>65</v>
      </c>
    </row>
    <row r="4162" spans="1:3" x14ac:dyDescent="0.2">
      <c r="A4162" t="s">
        <v>42</v>
      </c>
      <c r="B4162" t="s">
        <v>25</v>
      </c>
      <c r="C4162" t="s">
        <v>70</v>
      </c>
    </row>
    <row r="4163" spans="1:3" x14ac:dyDescent="0.2">
      <c r="A4163" t="s">
        <v>42</v>
      </c>
      <c r="B4163" t="s">
        <v>114</v>
      </c>
      <c r="C4163" t="s">
        <v>26</v>
      </c>
    </row>
    <row r="4164" spans="1:3" x14ac:dyDescent="0.2">
      <c r="A4164" t="s">
        <v>42</v>
      </c>
      <c r="B4164" t="s">
        <v>96</v>
      </c>
      <c r="C4164" t="s">
        <v>25</v>
      </c>
    </row>
    <row r="4165" spans="1:3" x14ac:dyDescent="0.2">
      <c r="A4165" t="s">
        <v>42</v>
      </c>
      <c r="B4165" t="s">
        <v>47</v>
      </c>
      <c r="C4165" t="s">
        <v>124</v>
      </c>
    </row>
    <row r="4166" spans="1:3" x14ac:dyDescent="0.2">
      <c r="A4166" t="s">
        <v>42</v>
      </c>
      <c r="B4166" t="s">
        <v>72</v>
      </c>
      <c r="C4166" t="s">
        <v>72</v>
      </c>
    </row>
    <row r="4167" spans="1:3" x14ac:dyDescent="0.2">
      <c r="A4167" t="s">
        <v>42</v>
      </c>
      <c r="B4167" t="s">
        <v>87</v>
      </c>
      <c r="C4167" t="s">
        <v>27</v>
      </c>
    </row>
    <row r="4168" spans="1:3" x14ac:dyDescent="0.2">
      <c r="A4168" t="s">
        <v>42</v>
      </c>
      <c r="B4168" t="s">
        <v>88</v>
      </c>
      <c r="C4168" t="s">
        <v>65</v>
      </c>
    </row>
    <row r="4169" spans="1:3" x14ac:dyDescent="0.2">
      <c r="A4169" t="s">
        <v>42</v>
      </c>
      <c r="B4169" t="s">
        <v>19</v>
      </c>
      <c r="C4169" t="s">
        <v>18</v>
      </c>
    </row>
    <row r="4170" spans="1:3" x14ac:dyDescent="0.2">
      <c r="A4170" t="s">
        <v>42</v>
      </c>
      <c r="B4170" t="s">
        <v>31</v>
      </c>
      <c r="C4170" t="s">
        <v>135</v>
      </c>
    </row>
    <row r="4171" spans="1:3" x14ac:dyDescent="0.2">
      <c r="A4171" t="s">
        <v>42</v>
      </c>
      <c r="B4171" t="s">
        <v>126</v>
      </c>
      <c r="C4171" t="s">
        <v>110</v>
      </c>
    </row>
    <row r="4172" spans="1:3" x14ac:dyDescent="0.2">
      <c r="A4172" t="s">
        <v>42</v>
      </c>
      <c r="B4172" t="s">
        <v>42</v>
      </c>
      <c r="C4172" t="s">
        <v>42</v>
      </c>
    </row>
    <row r="4173" spans="1:3" x14ac:dyDescent="0.2">
      <c r="A4173" t="s">
        <v>42</v>
      </c>
      <c r="B4173" t="s">
        <v>93</v>
      </c>
      <c r="C4173" t="s">
        <v>49</v>
      </c>
    </row>
    <row r="4174" spans="1:3" x14ac:dyDescent="0.2">
      <c r="A4174" t="s">
        <v>42</v>
      </c>
      <c r="B4174" t="s">
        <v>13</v>
      </c>
      <c r="C4174" t="s">
        <v>122</v>
      </c>
    </row>
    <row r="4175" spans="1:3" x14ac:dyDescent="0.2">
      <c r="A4175" t="s">
        <v>42</v>
      </c>
      <c r="B4175" t="s">
        <v>49</v>
      </c>
      <c r="C4175" t="s">
        <v>136</v>
      </c>
    </row>
    <row r="4176" spans="1:3" x14ac:dyDescent="0.2">
      <c r="A4176" t="s">
        <v>42</v>
      </c>
      <c r="B4176" t="s">
        <v>50</v>
      </c>
      <c r="C4176" t="s">
        <v>136</v>
      </c>
    </row>
    <row r="4177" spans="1:3" x14ac:dyDescent="0.2">
      <c r="A4177" t="s">
        <v>42</v>
      </c>
      <c r="B4177" t="s">
        <v>56</v>
      </c>
      <c r="C4177" t="s">
        <v>99</v>
      </c>
    </row>
    <row r="4178" spans="1:3" x14ac:dyDescent="0.2">
      <c r="A4178" t="s">
        <v>42</v>
      </c>
      <c r="B4178" t="s">
        <v>57</v>
      </c>
      <c r="C4178" t="s">
        <v>99</v>
      </c>
    </row>
    <row r="4179" spans="1:3" x14ac:dyDescent="0.2">
      <c r="A4179" t="s">
        <v>42</v>
      </c>
      <c r="B4179" t="s">
        <v>91</v>
      </c>
      <c r="C4179" t="s">
        <v>28</v>
      </c>
    </row>
    <row r="4180" spans="1:3" x14ac:dyDescent="0.2">
      <c r="A4180" t="s">
        <v>42</v>
      </c>
      <c r="B4180" t="s">
        <v>92</v>
      </c>
      <c r="C4180" t="s">
        <v>74</v>
      </c>
    </row>
    <row r="4181" spans="1:3" x14ac:dyDescent="0.2">
      <c r="A4181" t="s">
        <v>42</v>
      </c>
      <c r="B4181" t="s">
        <v>136</v>
      </c>
      <c r="C4181" t="s">
        <v>25</v>
      </c>
    </row>
    <row r="4182" spans="1:3" x14ac:dyDescent="0.2">
      <c r="A4182" t="s">
        <v>42</v>
      </c>
      <c r="B4182" t="s">
        <v>16</v>
      </c>
      <c r="C4182" t="s">
        <v>81</v>
      </c>
    </row>
    <row r="4183" spans="1:3" x14ac:dyDescent="0.2">
      <c r="A4183" t="s">
        <v>42</v>
      </c>
      <c r="B4183" t="s">
        <v>89</v>
      </c>
      <c r="C4183" t="s">
        <v>49</v>
      </c>
    </row>
    <row r="4184" spans="1:3" x14ac:dyDescent="0.2">
      <c r="A4184" t="s">
        <v>42</v>
      </c>
      <c r="B4184" t="s">
        <v>33</v>
      </c>
      <c r="C4184" t="s">
        <v>81</v>
      </c>
    </row>
    <row r="4185" spans="1:3" x14ac:dyDescent="0.2">
      <c r="A4185" t="s">
        <v>42</v>
      </c>
      <c r="B4185" t="s">
        <v>34</v>
      </c>
      <c r="C4185" t="s">
        <v>49</v>
      </c>
    </row>
    <row r="4186" spans="1:3" x14ac:dyDescent="0.2">
      <c r="A4186" t="s">
        <v>42</v>
      </c>
      <c r="B4186" t="s">
        <v>95</v>
      </c>
      <c r="C4186" t="s">
        <v>28</v>
      </c>
    </row>
    <row r="4187" spans="1:3" x14ac:dyDescent="0.2">
      <c r="A4187" t="s">
        <v>42</v>
      </c>
      <c r="B4187" t="s">
        <v>110</v>
      </c>
      <c r="C4187" t="s">
        <v>72</v>
      </c>
    </row>
    <row r="4188" spans="1:3" x14ac:dyDescent="0.2">
      <c r="A4188" t="s">
        <v>42</v>
      </c>
      <c r="B4188" t="s">
        <v>62</v>
      </c>
      <c r="C4188" t="s">
        <v>16</v>
      </c>
    </row>
    <row r="4189" spans="1:3" x14ac:dyDescent="0.2">
      <c r="A4189" t="s">
        <v>42</v>
      </c>
      <c r="B4189" t="s">
        <v>63</v>
      </c>
      <c r="C4189" t="s">
        <v>16</v>
      </c>
    </row>
    <row r="4190" spans="1:3" x14ac:dyDescent="0.2">
      <c r="A4190" t="s">
        <v>42</v>
      </c>
      <c r="B4190" t="s">
        <v>22</v>
      </c>
      <c r="C4190" t="s">
        <v>89</v>
      </c>
    </row>
    <row r="4191" spans="1:3" x14ac:dyDescent="0.2">
      <c r="A4191" t="s">
        <v>42</v>
      </c>
      <c r="B4191" t="s">
        <v>2</v>
      </c>
      <c r="C4191" t="s">
        <v>48</v>
      </c>
    </row>
    <row r="4192" spans="1:3" x14ac:dyDescent="0.2">
      <c r="A4192" t="s">
        <v>42</v>
      </c>
      <c r="B4192" t="s">
        <v>32</v>
      </c>
      <c r="C4192" t="s">
        <v>49</v>
      </c>
    </row>
    <row r="4193" spans="1:3" x14ac:dyDescent="0.2">
      <c r="A4193" t="s">
        <v>42</v>
      </c>
      <c r="B4193" t="s">
        <v>18</v>
      </c>
      <c r="C4193" t="s">
        <v>96</v>
      </c>
    </row>
    <row r="4194" spans="1:3" x14ac:dyDescent="0.2">
      <c r="A4194" t="s">
        <v>42</v>
      </c>
      <c r="B4194" t="s">
        <v>76</v>
      </c>
      <c r="C4194" t="s">
        <v>26</v>
      </c>
    </row>
    <row r="4195" spans="1:3" x14ac:dyDescent="0.2">
      <c r="A4195" t="s">
        <v>42</v>
      </c>
      <c r="B4195" t="s">
        <v>77</v>
      </c>
      <c r="C4195" t="s">
        <v>26</v>
      </c>
    </row>
    <row r="4196" spans="1:3" x14ac:dyDescent="0.2">
      <c r="A4196" t="s">
        <v>42</v>
      </c>
      <c r="B4196" t="s">
        <v>79</v>
      </c>
      <c r="C4196" t="s">
        <v>81</v>
      </c>
    </row>
    <row r="4197" spans="1:3" x14ac:dyDescent="0.2">
      <c r="A4197" t="s">
        <v>42</v>
      </c>
      <c r="B4197" t="s">
        <v>48</v>
      </c>
      <c r="C4197" t="s">
        <v>113</v>
      </c>
    </row>
    <row r="4198" spans="1:3" x14ac:dyDescent="0.2">
      <c r="A4198" t="s">
        <v>42</v>
      </c>
      <c r="B4198" t="s">
        <v>111</v>
      </c>
      <c r="C4198" t="s">
        <v>86</v>
      </c>
    </row>
    <row r="4199" spans="1:3" x14ac:dyDescent="0.2">
      <c r="A4199" t="s">
        <v>42</v>
      </c>
      <c r="B4199" t="s">
        <v>112</v>
      </c>
      <c r="C4199" t="s">
        <v>114</v>
      </c>
    </row>
    <row r="4200" spans="1:3" x14ac:dyDescent="0.2">
      <c r="A4200" t="s">
        <v>42</v>
      </c>
      <c r="B4200" t="s">
        <v>51</v>
      </c>
      <c r="C4200" t="s">
        <v>135</v>
      </c>
    </row>
    <row r="4201" spans="1:3" x14ac:dyDescent="0.2">
      <c r="A4201" t="s">
        <v>42</v>
      </c>
      <c r="B4201" t="s">
        <v>8</v>
      </c>
      <c r="C4201" t="s">
        <v>96</v>
      </c>
    </row>
    <row r="4202" spans="1:3" x14ac:dyDescent="0.2">
      <c r="A4202" t="s">
        <v>42</v>
      </c>
      <c r="B4202" t="s">
        <v>35</v>
      </c>
      <c r="C4202" t="s">
        <v>21</v>
      </c>
    </row>
    <row r="4203" spans="1:3" x14ac:dyDescent="0.2">
      <c r="A4203" t="s">
        <v>42</v>
      </c>
      <c r="B4203" t="s">
        <v>52</v>
      </c>
      <c r="C4203" t="s">
        <v>32</v>
      </c>
    </row>
    <row r="4204" spans="1:3" x14ac:dyDescent="0.2">
      <c r="A4204" t="s">
        <v>42</v>
      </c>
      <c r="B4204" t="s">
        <v>122</v>
      </c>
      <c r="C4204" t="s">
        <v>72</v>
      </c>
    </row>
    <row r="4205" spans="1:3" x14ac:dyDescent="0.2">
      <c r="A4205" t="s">
        <v>42</v>
      </c>
      <c r="B4205" t="s">
        <v>123</v>
      </c>
      <c r="C4205" t="s">
        <v>28</v>
      </c>
    </row>
    <row r="4206" spans="1:3" x14ac:dyDescent="0.2">
      <c r="A4206" t="s">
        <v>42</v>
      </c>
      <c r="B4206" t="s">
        <v>21</v>
      </c>
      <c r="C4206" t="s">
        <v>51</v>
      </c>
    </row>
    <row r="4207" spans="1:3" x14ac:dyDescent="0.2">
      <c r="A4207" t="s">
        <v>42</v>
      </c>
      <c r="B4207" t="s">
        <v>128</v>
      </c>
      <c r="C4207" t="s">
        <v>40</v>
      </c>
    </row>
    <row r="4208" spans="1:3" x14ac:dyDescent="0.2">
      <c r="A4208" t="s">
        <v>42</v>
      </c>
      <c r="B4208" t="s">
        <v>43</v>
      </c>
      <c r="C4208" t="s">
        <v>111</v>
      </c>
    </row>
    <row r="4209" spans="1:3" x14ac:dyDescent="0.2">
      <c r="A4209" t="s">
        <v>42</v>
      </c>
      <c r="B4209" t="s">
        <v>102</v>
      </c>
      <c r="C4209" t="s">
        <v>29</v>
      </c>
    </row>
    <row r="4210" spans="1:3" x14ac:dyDescent="0.2">
      <c r="A4210" t="s">
        <v>42</v>
      </c>
      <c r="B4210" t="s">
        <v>103</v>
      </c>
      <c r="C4210" t="s">
        <v>43</v>
      </c>
    </row>
    <row r="4211" spans="1:3" x14ac:dyDescent="0.2">
      <c r="A4211" t="s">
        <v>42</v>
      </c>
      <c r="B4211" t="s">
        <v>106</v>
      </c>
      <c r="C4211" t="s">
        <v>18</v>
      </c>
    </row>
    <row r="4212" spans="1:3" x14ac:dyDescent="0.2">
      <c r="A4212" t="s">
        <v>42</v>
      </c>
      <c r="B4212" t="s">
        <v>105</v>
      </c>
      <c r="C4212" t="s">
        <v>39</v>
      </c>
    </row>
    <row r="4213" spans="1:3" x14ac:dyDescent="0.2">
      <c r="A4213" t="s">
        <v>42</v>
      </c>
      <c r="B4213" t="s">
        <v>74</v>
      </c>
      <c r="C4213" t="s">
        <v>31</v>
      </c>
    </row>
    <row r="4214" spans="1:3" x14ac:dyDescent="0.2">
      <c r="A4214" t="s">
        <v>42</v>
      </c>
      <c r="B4214" t="s">
        <v>26</v>
      </c>
      <c r="C4214" t="s">
        <v>124</v>
      </c>
    </row>
    <row r="4215" spans="1:3" x14ac:dyDescent="0.2">
      <c r="A4215" t="s">
        <v>42</v>
      </c>
      <c r="B4215" t="s">
        <v>81</v>
      </c>
      <c r="C4215" t="s">
        <v>136</v>
      </c>
    </row>
    <row r="4216" spans="1:3" x14ac:dyDescent="0.2">
      <c r="A4216" t="s">
        <v>42</v>
      </c>
      <c r="B4216" t="s">
        <v>29</v>
      </c>
      <c r="C4216" t="s">
        <v>129</v>
      </c>
    </row>
    <row r="4217" spans="1:3" x14ac:dyDescent="0.2">
      <c r="A4217" t="s">
        <v>42</v>
      </c>
      <c r="B4217" t="s">
        <v>30</v>
      </c>
      <c r="C4217" t="s">
        <v>51</v>
      </c>
    </row>
    <row r="4218" spans="1:3" x14ac:dyDescent="0.2">
      <c r="A4218" t="s">
        <v>42</v>
      </c>
      <c r="B4218" t="s">
        <v>118</v>
      </c>
      <c r="C4218" t="s">
        <v>33</v>
      </c>
    </row>
    <row r="4219" spans="1:3" x14ac:dyDescent="0.2">
      <c r="A4219" t="s">
        <v>42</v>
      </c>
      <c r="B4219" t="s">
        <v>119</v>
      </c>
      <c r="C4219" t="s">
        <v>33</v>
      </c>
    </row>
    <row r="4220" spans="1:3" x14ac:dyDescent="0.2">
      <c r="A4220" t="s">
        <v>42</v>
      </c>
      <c r="B4220" t="s">
        <v>86</v>
      </c>
      <c r="C4220" t="s">
        <v>26</v>
      </c>
    </row>
    <row r="4221" spans="1:3" x14ac:dyDescent="0.2">
      <c r="A4221" t="s">
        <v>42</v>
      </c>
      <c r="B4221" t="s">
        <v>28</v>
      </c>
      <c r="C4221" t="s">
        <v>31</v>
      </c>
    </row>
    <row r="4222" spans="1:3" x14ac:dyDescent="0.2">
      <c r="A4222" t="s">
        <v>42</v>
      </c>
      <c r="B4222" t="s">
        <v>127</v>
      </c>
      <c r="C4222" t="s">
        <v>111</v>
      </c>
    </row>
    <row r="4223" spans="1:3" x14ac:dyDescent="0.2">
      <c r="A4223" t="s">
        <v>42</v>
      </c>
      <c r="B4223" t="s">
        <v>80</v>
      </c>
      <c r="C4223" t="s">
        <v>81</v>
      </c>
    </row>
    <row r="4224" spans="1:3" x14ac:dyDescent="0.2">
      <c r="A4224" t="s">
        <v>42</v>
      </c>
      <c r="B4224" t="s">
        <v>41</v>
      </c>
      <c r="C4224" t="s">
        <v>126</v>
      </c>
    </row>
    <row r="4225" spans="1:3" x14ac:dyDescent="0.2">
      <c r="A4225" t="s">
        <v>42</v>
      </c>
      <c r="B4225" t="s">
        <v>130</v>
      </c>
      <c r="C4225" t="s">
        <v>40</v>
      </c>
    </row>
    <row r="4226" spans="1:3" x14ac:dyDescent="0.2">
      <c r="A4226" t="s">
        <v>42</v>
      </c>
      <c r="B4226" t="s">
        <v>131</v>
      </c>
      <c r="C4226" t="s">
        <v>79</v>
      </c>
    </row>
    <row r="4227" spans="1:3" x14ac:dyDescent="0.2">
      <c r="A4227" t="s">
        <v>42</v>
      </c>
      <c r="B4227" t="s">
        <v>11</v>
      </c>
      <c r="C4227" t="s">
        <v>79</v>
      </c>
    </row>
    <row r="4228" spans="1:3" x14ac:dyDescent="0.2">
      <c r="A4228" t="s">
        <v>42</v>
      </c>
      <c r="B4228" t="s">
        <v>6</v>
      </c>
      <c r="C4228" t="s">
        <v>127</v>
      </c>
    </row>
    <row r="4229" spans="1:3" x14ac:dyDescent="0.2">
      <c r="A4229" t="s">
        <v>42</v>
      </c>
      <c r="B4229" t="s">
        <v>3</v>
      </c>
      <c r="C4229" t="s">
        <v>74</v>
      </c>
    </row>
    <row r="4230" spans="1:3" x14ac:dyDescent="0.2">
      <c r="A4230" t="s">
        <v>42</v>
      </c>
      <c r="B4230" t="s">
        <v>69</v>
      </c>
      <c r="C4230" t="s">
        <v>132</v>
      </c>
    </row>
    <row r="4231" spans="1:3" x14ac:dyDescent="0.2">
      <c r="A4231" t="s">
        <v>42</v>
      </c>
      <c r="B4231" t="s">
        <v>135</v>
      </c>
      <c r="C4231" t="s">
        <v>47</v>
      </c>
    </row>
    <row r="4232" spans="1:3" x14ac:dyDescent="0.2">
      <c r="A4232" t="s">
        <v>42</v>
      </c>
      <c r="B4232" t="s">
        <v>132</v>
      </c>
      <c r="C4232" t="s">
        <v>114</v>
      </c>
    </row>
    <row r="4233" spans="1:3" x14ac:dyDescent="0.2">
      <c r="A4233" t="s">
        <v>42</v>
      </c>
      <c r="B4233" t="s">
        <v>129</v>
      </c>
      <c r="C4233" t="s">
        <v>135</v>
      </c>
    </row>
    <row r="4234" spans="1:3" x14ac:dyDescent="0.2">
      <c r="A4234" t="s">
        <v>42</v>
      </c>
      <c r="B4234" t="s">
        <v>116</v>
      </c>
      <c r="C4234" t="s">
        <v>14</v>
      </c>
    </row>
    <row r="4235" spans="1:3" x14ac:dyDescent="0.2">
      <c r="A4235" t="s">
        <v>42</v>
      </c>
      <c r="B4235" t="s">
        <v>36</v>
      </c>
      <c r="C4235" t="s">
        <v>93</v>
      </c>
    </row>
    <row r="4236" spans="1:3" x14ac:dyDescent="0.2">
      <c r="A4236" t="s">
        <v>42</v>
      </c>
      <c r="B4236" t="s">
        <v>37</v>
      </c>
      <c r="C4236" t="s">
        <v>93</v>
      </c>
    </row>
    <row r="4237" spans="1:3" x14ac:dyDescent="0.2">
      <c r="A4237" t="s">
        <v>42</v>
      </c>
      <c r="B4237" t="s">
        <v>70</v>
      </c>
      <c r="C4237" t="s">
        <v>71</v>
      </c>
    </row>
    <row r="4238" spans="1:3" x14ac:dyDescent="0.2">
      <c r="A4238" t="s">
        <v>42</v>
      </c>
      <c r="B4238" t="s">
        <v>71</v>
      </c>
      <c r="C4238" t="s">
        <v>71</v>
      </c>
    </row>
    <row r="4239" spans="1:3" x14ac:dyDescent="0.2">
      <c r="A4239" t="s">
        <v>42</v>
      </c>
      <c r="B4239" t="s">
        <v>5</v>
      </c>
      <c r="C4239" t="s">
        <v>89</v>
      </c>
    </row>
    <row r="4240" spans="1:3" x14ac:dyDescent="0.2">
      <c r="A4240" t="s">
        <v>42</v>
      </c>
      <c r="B4240" t="s">
        <v>24</v>
      </c>
      <c r="C4240" t="s">
        <v>10</v>
      </c>
    </row>
    <row r="4241" spans="1:3" x14ac:dyDescent="0.2">
      <c r="A4241" t="s">
        <v>42</v>
      </c>
      <c r="B4241" t="s">
        <v>10</v>
      </c>
      <c r="C4241" t="s">
        <v>132</v>
      </c>
    </row>
    <row r="4242" spans="1:3" x14ac:dyDescent="0.2">
      <c r="A4242" t="s">
        <v>42</v>
      </c>
      <c r="B4242" t="s">
        <v>12</v>
      </c>
      <c r="C4242" t="s">
        <v>40</v>
      </c>
    </row>
    <row r="4243" spans="1:3" x14ac:dyDescent="0.2">
      <c r="A4243" t="s">
        <v>42</v>
      </c>
      <c r="B4243" t="s">
        <v>107</v>
      </c>
      <c r="C4243" t="s">
        <v>101</v>
      </c>
    </row>
    <row r="4244" spans="1:3" x14ac:dyDescent="0.2">
      <c r="A4244" t="s">
        <v>42</v>
      </c>
      <c r="B4244" t="s">
        <v>108</v>
      </c>
      <c r="C4244" t="s">
        <v>101</v>
      </c>
    </row>
    <row r="4245" spans="1:3" x14ac:dyDescent="0.2">
      <c r="A4245" t="s">
        <v>42</v>
      </c>
      <c r="B4245" t="s">
        <v>14</v>
      </c>
      <c r="C4245" t="s">
        <v>8</v>
      </c>
    </row>
    <row r="4246" spans="1:3" x14ac:dyDescent="0.2">
      <c r="A4246" t="s">
        <v>42</v>
      </c>
      <c r="B4246" t="s">
        <v>15</v>
      </c>
      <c r="C4246" t="s">
        <v>31</v>
      </c>
    </row>
    <row r="4247" spans="1:3" x14ac:dyDescent="0.2">
      <c r="A4247" t="s">
        <v>42</v>
      </c>
      <c r="B4247" t="s">
        <v>101</v>
      </c>
      <c r="C4247" t="s">
        <v>48</v>
      </c>
    </row>
    <row r="4248" spans="1:3" x14ac:dyDescent="0.2">
      <c r="A4248" t="s">
        <v>42</v>
      </c>
      <c r="B4248" t="s">
        <v>109</v>
      </c>
      <c r="C4248" t="s">
        <v>21</v>
      </c>
    </row>
    <row r="4249" spans="1:3" x14ac:dyDescent="0.2">
      <c r="A4249" t="s">
        <v>42</v>
      </c>
      <c r="B4249" t="s">
        <v>61</v>
      </c>
      <c r="C4249" t="s">
        <v>127</v>
      </c>
    </row>
    <row r="4250" spans="1:3" x14ac:dyDescent="0.2">
      <c r="A4250" t="s">
        <v>42</v>
      </c>
      <c r="B4250" t="s">
        <v>73</v>
      </c>
      <c r="C4250" t="s">
        <v>106</v>
      </c>
    </row>
    <row r="4251" spans="1:3" x14ac:dyDescent="0.2">
      <c r="A4251" t="s">
        <v>42</v>
      </c>
      <c r="B4251" t="s">
        <v>60</v>
      </c>
      <c r="C4251" t="s">
        <v>14</v>
      </c>
    </row>
    <row r="4252" spans="1:3" x14ac:dyDescent="0.2">
      <c r="A4252" t="s">
        <v>42</v>
      </c>
      <c r="B4252" t="s">
        <v>84</v>
      </c>
      <c r="C4252" t="s">
        <v>2</v>
      </c>
    </row>
    <row r="4253" spans="1:3" x14ac:dyDescent="0.2">
      <c r="A4253" t="s">
        <v>42</v>
      </c>
      <c r="B4253" t="s">
        <v>85</v>
      </c>
      <c r="C4253" t="s">
        <v>2</v>
      </c>
    </row>
    <row r="4254" spans="1:3" x14ac:dyDescent="0.2">
      <c r="A4254" t="s">
        <v>42</v>
      </c>
      <c r="B4254" t="s">
        <v>137</v>
      </c>
      <c r="C4254" t="s">
        <v>19</v>
      </c>
    </row>
    <row r="4255" spans="1:3" x14ac:dyDescent="0.2">
      <c r="A4255" t="s">
        <v>42</v>
      </c>
      <c r="B4255" t="s">
        <v>138</v>
      </c>
      <c r="C4255" t="s">
        <v>106</v>
      </c>
    </row>
    <row r="4256" spans="1:3" x14ac:dyDescent="0.2">
      <c r="A4256" t="s">
        <v>42</v>
      </c>
      <c r="B4256" t="s">
        <v>134</v>
      </c>
      <c r="C4256" t="s">
        <v>29</v>
      </c>
    </row>
    <row r="4257" spans="1:3" x14ac:dyDescent="0.2">
      <c r="A4257" t="s">
        <v>42</v>
      </c>
      <c r="B4257" t="s">
        <v>40</v>
      </c>
      <c r="C4257" t="s">
        <v>114</v>
      </c>
    </row>
    <row r="4258" spans="1:3" x14ac:dyDescent="0.2">
      <c r="A4258" t="s">
        <v>42</v>
      </c>
      <c r="B4258" t="s">
        <v>39</v>
      </c>
      <c r="C4258" t="s">
        <v>86</v>
      </c>
    </row>
    <row r="4259" spans="1:3" x14ac:dyDescent="0.2">
      <c r="A4259" t="s">
        <v>42</v>
      </c>
      <c r="B4259" t="s">
        <v>104</v>
      </c>
      <c r="C4259" t="s">
        <v>29</v>
      </c>
    </row>
    <row r="4260" spans="1:3" x14ac:dyDescent="0.2">
      <c r="A4260" t="s">
        <v>42</v>
      </c>
      <c r="B4260" t="s">
        <v>9</v>
      </c>
      <c r="C4260" t="s">
        <v>11</v>
      </c>
    </row>
    <row r="4261" spans="1:3" x14ac:dyDescent="0.2">
      <c r="A4261" t="s">
        <v>42</v>
      </c>
      <c r="B4261" t="s">
        <v>58</v>
      </c>
      <c r="C4261" t="s">
        <v>105</v>
      </c>
    </row>
    <row r="4262" spans="1:3" x14ac:dyDescent="0.2">
      <c r="A4262" t="s">
        <v>42</v>
      </c>
      <c r="B4262" t="s">
        <v>4</v>
      </c>
      <c r="C4262" t="s">
        <v>10</v>
      </c>
    </row>
    <row r="4263" spans="1:3" x14ac:dyDescent="0.2">
      <c r="A4263" t="s">
        <v>42</v>
      </c>
      <c r="B4263" t="s">
        <v>90</v>
      </c>
      <c r="C4263" t="s">
        <v>43</v>
      </c>
    </row>
    <row r="4264" spans="1:3" x14ac:dyDescent="0.2">
      <c r="A4264" t="s">
        <v>42</v>
      </c>
      <c r="B4264" t="s">
        <v>1</v>
      </c>
      <c r="C4264" t="s">
        <v>33</v>
      </c>
    </row>
    <row r="4265" spans="1:3" x14ac:dyDescent="0.2">
      <c r="A4265" t="s">
        <v>42</v>
      </c>
      <c r="B4265" t="s">
        <v>67</v>
      </c>
      <c r="C4265" t="s">
        <v>2</v>
      </c>
    </row>
    <row r="4266" spans="1:3" x14ac:dyDescent="0.2">
      <c r="A4266" t="s">
        <v>42</v>
      </c>
      <c r="B4266" t="s">
        <v>68</v>
      </c>
      <c r="C4266" t="s">
        <v>21</v>
      </c>
    </row>
    <row r="4267" spans="1:3" x14ac:dyDescent="0.2">
      <c r="A4267" t="s">
        <v>42</v>
      </c>
      <c r="B4267" t="s">
        <v>120</v>
      </c>
      <c r="C4267" t="s">
        <v>130</v>
      </c>
    </row>
    <row r="4268" spans="1:3" x14ac:dyDescent="0.2">
      <c r="A4268" t="s">
        <v>42</v>
      </c>
      <c r="B4268" t="s">
        <v>121</v>
      </c>
      <c r="C4268" t="s">
        <v>130</v>
      </c>
    </row>
    <row r="4269" spans="1:3" x14ac:dyDescent="0.2">
      <c r="A4269" t="s">
        <v>42</v>
      </c>
      <c r="B4269" t="s">
        <v>53</v>
      </c>
      <c r="C4269" t="s">
        <v>105</v>
      </c>
    </row>
    <row r="4270" spans="1:3" x14ac:dyDescent="0.2">
      <c r="A4270" t="s">
        <v>42</v>
      </c>
      <c r="B4270" t="s">
        <v>82</v>
      </c>
      <c r="C4270" t="s">
        <v>43</v>
      </c>
    </row>
    <row r="4271" spans="1:3" x14ac:dyDescent="0.2">
      <c r="A4271" t="s">
        <v>42</v>
      </c>
      <c r="B4271" t="s">
        <v>83</v>
      </c>
      <c r="C4271" t="s">
        <v>127</v>
      </c>
    </row>
    <row r="4272" spans="1:3" x14ac:dyDescent="0.2">
      <c r="A4272" t="s">
        <v>42</v>
      </c>
      <c r="B4272" t="s">
        <v>38</v>
      </c>
      <c r="C4272" t="s">
        <v>74</v>
      </c>
    </row>
    <row r="4273" spans="1:3" x14ac:dyDescent="0.2">
      <c r="A4273" t="s">
        <v>42</v>
      </c>
      <c r="B4273" t="s">
        <v>97</v>
      </c>
      <c r="C4273" t="s">
        <v>10</v>
      </c>
    </row>
    <row r="4274" spans="1:3" x14ac:dyDescent="0.2">
      <c r="A4274" t="s">
        <v>42</v>
      </c>
      <c r="B4274" t="s">
        <v>115</v>
      </c>
      <c r="C4274" t="s">
        <v>128</v>
      </c>
    </row>
    <row r="4275" spans="1:3" x14ac:dyDescent="0.2">
      <c r="A4275" t="s">
        <v>42</v>
      </c>
      <c r="B4275" t="s">
        <v>98</v>
      </c>
      <c r="C4275" t="s">
        <v>128</v>
      </c>
    </row>
    <row r="4276" spans="1:3" x14ac:dyDescent="0.2">
      <c r="A4276" t="s">
        <v>42</v>
      </c>
      <c r="B4276" t="s">
        <v>94</v>
      </c>
      <c r="C4276" t="s">
        <v>128</v>
      </c>
    </row>
    <row r="4277" spans="1:3" x14ac:dyDescent="0.2">
      <c r="A4277" t="s">
        <v>42</v>
      </c>
      <c r="B4277" t="s">
        <v>7</v>
      </c>
      <c r="C4277" t="s">
        <v>69</v>
      </c>
    </row>
    <row r="4278" spans="1:3" x14ac:dyDescent="0.2">
      <c r="A4278" t="s">
        <v>42</v>
      </c>
      <c r="B4278" t="s">
        <v>45</v>
      </c>
      <c r="C4278" t="s">
        <v>128</v>
      </c>
    </row>
    <row r="4279" spans="1:3" x14ac:dyDescent="0.2">
      <c r="A4279" t="s">
        <v>42</v>
      </c>
      <c r="B4279" t="s">
        <v>64</v>
      </c>
      <c r="C4279" t="s">
        <v>128</v>
      </c>
    </row>
    <row r="4280" spans="1:3" x14ac:dyDescent="0.2">
      <c r="A4280" t="s">
        <v>93</v>
      </c>
      <c r="B4280" t="s">
        <v>75</v>
      </c>
      <c r="C4280" t="s">
        <v>136</v>
      </c>
    </row>
    <row r="4281" spans="1:3" x14ac:dyDescent="0.2">
      <c r="A4281" t="s">
        <v>93</v>
      </c>
      <c r="B4281" t="s">
        <v>17</v>
      </c>
      <c r="C4281" t="s">
        <v>136</v>
      </c>
    </row>
    <row r="4282" spans="1:3" x14ac:dyDescent="0.2">
      <c r="A4282" t="s">
        <v>93</v>
      </c>
      <c r="B4282" t="s">
        <v>20</v>
      </c>
      <c r="C4282" t="s">
        <v>26</v>
      </c>
    </row>
    <row r="4283" spans="1:3" x14ac:dyDescent="0.2">
      <c r="A4283" t="s">
        <v>93</v>
      </c>
      <c r="B4283" t="s">
        <v>78</v>
      </c>
      <c r="C4283" t="s">
        <v>135</v>
      </c>
    </row>
    <row r="4284" spans="1:3" x14ac:dyDescent="0.2">
      <c r="A4284" t="s">
        <v>93</v>
      </c>
      <c r="B4284" t="s">
        <v>44</v>
      </c>
      <c r="C4284" t="s">
        <v>113</v>
      </c>
    </row>
    <row r="4285" spans="1:3" x14ac:dyDescent="0.2">
      <c r="A4285" t="s">
        <v>93</v>
      </c>
      <c r="B4285" t="s">
        <v>46</v>
      </c>
      <c r="C4285" t="s">
        <v>76</v>
      </c>
    </row>
    <row r="4286" spans="1:3" x14ac:dyDescent="0.2">
      <c r="A4286" t="s">
        <v>93</v>
      </c>
      <c r="B4286" t="s">
        <v>117</v>
      </c>
      <c r="C4286" t="s">
        <v>135</v>
      </c>
    </row>
    <row r="4287" spans="1:3" x14ac:dyDescent="0.2">
      <c r="A4287" t="s">
        <v>93</v>
      </c>
      <c r="B4287" t="s">
        <v>124</v>
      </c>
      <c r="C4287" t="s">
        <v>18</v>
      </c>
    </row>
    <row r="4288" spans="1:3" x14ac:dyDescent="0.2">
      <c r="A4288" t="s">
        <v>93</v>
      </c>
      <c r="B4288" t="s">
        <v>113</v>
      </c>
      <c r="C4288" t="s">
        <v>48</v>
      </c>
    </row>
    <row r="4289" spans="1:3" x14ac:dyDescent="0.2">
      <c r="A4289" t="s">
        <v>93</v>
      </c>
      <c r="B4289" t="s">
        <v>99</v>
      </c>
      <c r="C4289" t="s">
        <v>114</v>
      </c>
    </row>
    <row r="4290" spans="1:3" x14ac:dyDescent="0.2">
      <c r="A4290" t="s">
        <v>93</v>
      </c>
      <c r="B4290" t="s">
        <v>100</v>
      </c>
      <c r="C4290" t="s">
        <v>10</v>
      </c>
    </row>
    <row r="4291" spans="1:3" x14ac:dyDescent="0.2">
      <c r="A4291" t="s">
        <v>93</v>
      </c>
      <c r="B4291" t="s">
        <v>65</v>
      </c>
      <c r="C4291" t="s">
        <v>114</v>
      </c>
    </row>
    <row r="4292" spans="1:3" x14ac:dyDescent="0.2">
      <c r="A4292" t="s">
        <v>93</v>
      </c>
      <c r="B4292" t="s">
        <v>66</v>
      </c>
      <c r="C4292" t="s">
        <v>114</v>
      </c>
    </row>
    <row r="4293" spans="1:3" x14ac:dyDescent="0.2">
      <c r="A4293" t="s">
        <v>93</v>
      </c>
      <c r="B4293" t="s">
        <v>54</v>
      </c>
      <c r="C4293" t="s">
        <v>18</v>
      </c>
    </row>
    <row r="4294" spans="1:3" x14ac:dyDescent="0.2">
      <c r="A4294" t="s">
        <v>93</v>
      </c>
      <c r="B4294" t="s">
        <v>55</v>
      </c>
      <c r="C4294" t="s">
        <v>18</v>
      </c>
    </row>
    <row r="4295" spans="1:3" x14ac:dyDescent="0.2">
      <c r="A4295" t="s">
        <v>93</v>
      </c>
      <c r="B4295" t="s">
        <v>133</v>
      </c>
      <c r="C4295" t="s">
        <v>96</v>
      </c>
    </row>
    <row r="4296" spans="1:3" x14ac:dyDescent="0.2">
      <c r="A4296" t="s">
        <v>93</v>
      </c>
      <c r="B4296" t="s">
        <v>59</v>
      </c>
      <c r="C4296" t="s">
        <v>86</v>
      </c>
    </row>
    <row r="4297" spans="1:3" x14ac:dyDescent="0.2">
      <c r="A4297" t="s">
        <v>93</v>
      </c>
      <c r="B4297" t="s">
        <v>125</v>
      </c>
      <c r="C4297" t="s">
        <v>26</v>
      </c>
    </row>
    <row r="4298" spans="1:3" x14ac:dyDescent="0.2">
      <c r="A4298" t="s">
        <v>93</v>
      </c>
      <c r="B4298" t="s">
        <v>27</v>
      </c>
      <c r="C4298" t="s">
        <v>86</v>
      </c>
    </row>
    <row r="4299" spans="1:3" x14ac:dyDescent="0.2">
      <c r="A4299" t="s">
        <v>93</v>
      </c>
      <c r="B4299" t="s">
        <v>23</v>
      </c>
      <c r="C4299" t="s">
        <v>96</v>
      </c>
    </row>
    <row r="4300" spans="1:3" x14ac:dyDescent="0.2">
      <c r="A4300" t="s">
        <v>93</v>
      </c>
      <c r="B4300" t="s">
        <v>25</v>
      </c>
      <c r="C4300" t="s">
        <v>8</v>
      </c>
    </row>
    <row r="4301" spans="1:3" x14ac:dyDescent="0.2">
      <c r="A4301" t="s">
        <v>93</v>
      </c>
      <c r="B4301" t="s">
        <v>114</v>
      </c>
      <c r="C4301" t="s">
        <v>111</v>
      </c>
    </row>
    <row r="4302" spans="1:3" x14ac:dyDescent="0.2">
      <c r="A4302" t="s">
        <v>93</v>
      </c>
      <c r="B4302" t="s">
        <v>96</v>
      </c>
      <c r="C4302" t="s">
        <v>51</v>
      </c>
    </row>
    <row r="4303" spans="1:3" x14ac:dyDescent="0.2">
      <c r="A4303" t="s">
        <v>93</v>
      </c>
      <c r="B4303" t="s">
        <v>47</v>
      </c>
      <c r="C4303" t="s">
        <v>31</v>
      </c>
    </row>
    <row r="4304" spans="1:3" x14ac:dyDescent="0.2">
      <c r="A4304" t="s">
        <v>93</v>
      </c>
      <c r="B4304" t="s">
        <v>72</v>
      </c>
      <c r="C4304" t="s">
        <v>81</v>
      </c>
    </row>
    <row r="4305" spans="1:3" x14ac:dyDescent="0.2">
      <c r="A4305" t="s">
        <v>93</v>
      </c>
      <c r="B4305" t="s">
        <v>87</v>
      </c>
      <c r="C4305" t="s">
        <v>136</v>
      </c>
    </row>
    <row r="4306" spans="1:3" x14ac:dyDescent="0.2">
      <c r="A4306" t="s">
        <v>93</v>
      </c>
      <c r="B4306" t="s">
        <v>88</v>
      </c>
      <c r="C4306" t="s">
        <v>96</v>
      </c>
    </row>
    <row r="4307" spans="1:3" x14ac:dyDescent="0.2">
      <c r="A4307" t="s">
        <v>93</v>
      </c>
      <c r="B4307" t="s">
        <v>19</v>
      </c>
      <c r="C4307" t="s">
        <v>89</v>
      </c>
    </row>
    <row r="4308" spans="1:3" x14ac:dyDescent="0.2">
      <c r="A4308" t="s">
        <v>93</v>
      </c>
      <c r="B4308" t="s">
        <v>31</v>
      </c>
      <c r="C4308" t="s">
        <v>40</v>
      </c>
    </row>
    <row r="4309" spans="1:3" x14ac:dyDescent="0.2">
      <c r="A4309" t="s">
        <v>93</v>
      </c>
      <c r="B4309" t="s">
        <v>126</v>
      </c>
      <c r="C4309" t="s">
        <v>114</v>
      </c>
    </row>
    <row r="4310" spans="1:3" x14ac:dyDescent="0.2">
      <c r="A4310" t="s">
        <v>93</v>
      </c>
      <c r="B4310" t="s">
        <v>42</v>
      </c>
      <c r="C4310" t="s">
        <v>49</v>
      </c>
    </row>
    <row r="4311" spans="1:3" x14ac:dyDescent="0.2">
      <c r="A4311" t="s">
        <v>93</v>
      </c>
      <c r="B4311" t="s">
        <v>93</v>
      </c>
      <c r="C4311" t="s">
        <v>93</v>
      </c>
    </row>
    <row r="4312" spans="1:3" x14ac:dyDescent="0.2">
      <c r="A4312" t="s">
        <v>93</v>
      </c>
      <c r="B4312" t="s">
        <v>13</v>
      </c>
      <c r="C4312" t="s">
        <v>81</v>
      </c>
    </row>
    <row r="4313" spans="1:3" x14ac:dyDescent="0.2">
      <c r="A4313" t="s">
        <v>93</v>
      </c>
      <c r="B4313" t="s">
        <v>49</v>
      </c>
      <c r="C4313" t="s">
        <v>39</v>
      </c>
    </row>
    <row r="4314" spans="1:3" x14ac:dyDescent="0.2">
      <c r="A4314" t="s">
        <v>93</v>
      </c>
      <c r="B4314" t="s">
        <v>50</v>
      </c>
      <c r="C4314" t="s">
        <v>39</v>
      </c>
    </row>
    <row r="4315" spans="1:3" x14ac:dyDescent="0.2">
      <c r="A4315" t="s">
        <v>93</v>
      </c>
      <c r="B4315" t="s">
        <v>56</v>
      </c>
      <c r="C4315" t="s">
        <v>135</v>
      </c>
    </row>
    <row r="4316" spans="1:3" x14ac:dyDescent="0.2">
      <c r="A4316" t="s">
        <v>93</v>
      </c>
      <c r="B4316" t="s">
        <v>57</v>
      </c>
      <c r="C4316" t="s">
        <v>135</v>
      </c>
    </row>
    <row r="4317" spans="1:3" x14ac:dyDescent="0.2">
      <c r="A4317" t="s">
        <v>93</v>
      </c>
      <c r="B4317" t="s">
        <v>91</v>
      </c>
      <c r="C4317" t="s">
        <v>128</v>
      </c>
    </row>
    <row r="4318" spans="1:3" x14ac:dyDescent="0.2">
      <c r="A4318" t="s">
        <v>93</v>
      </c>
      <c r="B4318" t="s">
        <v>92</v>
      </c>
      <c r="C4318" t="s">
        <v>130</v>
      </c>
    </row>
    <row r="4319" spans="1:3" x14ac:dyDescent="0.2">
      <c r="A4319" t="s">
        <v>93</v>
      </c>
      <c r="B4319" t="s">
        <v>136</v>
      </c>
      <c r="C4319" t="s">
        <v>129</v>
      </c>
    </row>
    <row r="4320" spans="1:3" x14ac:dyDescent="0.2">
      <c r="A4320" t="s">
        <v>93</v>
      </c>
      <c r="B4320" t="s">
        <v>16</v>
      </c>
      <c r="C4320" t="s">
        <v>33</v>
      </c>
    </row>
    <row r="4321" spans="1:3" x14ac:dyDescent="0.2">
      <c r="A4321" t="s">
        <v>93</v>
      </c>
      <c r="B4321" t="s">
        <v>89</v>
      </c>
      <c r="C4321" t="s">
        <v>32</v>
      </c>
    </row>
    <row r="4322" spans="1:3" x14ac:dyDescent="0.2">
      <c r="A4322" t="s">
        <v>93</v>
      </c>
      <c r="B4322" t="s">
        <v>33</v>
      </c>
      <c r="C4322" t="s">
        <v>33</v>
      </c>
    </row>
    <row r="4323" spans="1:3" x14ac:dyDescent="0.2">
      <c r="A4323" t="s">
        <v>93</v>
      </c>
      <c r="B4323" t="s">
        <v>34</v>
      </c>
      <c r="C4323" t="s">
        <v>93</v>
      </c>
    </row>
    <row r="4324" spans="1:3" x14ac:dyDescent="0.2">
      <c r="A4324" t="s">
        <v>93</v>
      </c>
      <c r="B4324" t="s">
        <v>95</v>
      </c>
      <c r="C4324" t="s">
        <v>130</v>
      </c>
    </row>
    <row r="4325" spans="1:3" x14ac:dyDescent="0.2">
      <c r="A4325" t="s">
        <v>93</v>
      </c>
      <c r="B4325" t="s">
        <v>110</v>
      </c>
      <c r="C4325" t="s">
        <v>81</v>
      </c>
    </row>
    <row r="4326" spans="1:3" x14ac:dyDescent="0.2">
      <c r="A4326" t="s">
        <v>93</v>
      </c>
      <c r="B4326" t="s">
        <v>62</v>
      </c>
      <c r="C4326" t="s">
        <v>127</v>
      </c>
    </row>
    <row r="4327" spans="1:3" x14ac:dyDescent="0.2">
      <c r="A4327" t="s">
        <v>93</v>
      </c>
      <c r="B4327" t="s">
        <v>63</v>
      </c>
      <c r="C4327" t="s">
        <v>127</v>
      </c>
    </row>
    <row r="4328" spans="1:3" x14ac:dyDescent="0.2">
      <c r="A4328" t="s">
        <v>93</v>
      </c>
      <c r="B4328" t="s">
        <v>22</v>
      </c>
      <c r="C4328" t="s">
        <v>69</v>
      </c>
    </row>
    <row r="4329" spans="1:3" x14ac:dyDescent="0.2">
      <c r="A4329" t="s">
        <v>93</v>
      </c>
      <c r="B4329" t="s">
        <v>2</v>
      </c>
      <c r="C4329" t="s">
        <v>28</v>
      </c>
    </row>
    <row r="4330" spans="1:3" x14ac:dyDescent="0.2">
      <c r="A4330" t="s">
        <v>93</v>
      </c>
      <c r="B4330" t="s">
        <v>32</v>
      </c>
      <c r="C4330" t="s">
        <v>93</v>
      </c>
    </row>
    <row r="4331" spans="1:3" x14ac:dyDescent="0.2">
      <c r="A4331" t="s">
        <v>93</v>
      </c>
      <c r="B4331" t="s">
        <v>18</v>
      </c>
      <c r="C4331" t="s">
        <v>132</v>
      </c>
    </row>
    <row r="4332" spans="1:3" x14ac:dyDescent="0.2">
      <c r="A4332" t="s">
        <v>93</v>
      </c>
      <c r="B4332" t="s">
        <v>76</v>
      </c>
      <c r="C4332" t="s">
        <v>111</v>
      </c>
    </row>
    <row r="4333" spans="1:3" x14ac:dyDescent="0.2">
      <c r="A4333" t="s">
        <v>93</v>
      </c>
      <c r="B4333" t="s">
        <v>77</v>
      </c>
      <c r="C4333" t="s">
        <v>48</v>
      </c>
    </row>
    <row r="4334" spans="1:3" x14ac:dyDescent="0.2">
      <c r="A4334" t="s">
        <v>93</v>
      </c>
      <c r="B4334" t="s">
        <v>79</v>
      </c>
      <c r="C4334" t="s">
        <v>16</v>
      </c>
    </row>
    <row r="4335" spans="1:3" x14ac:dyDescent="0.2">
      <c r="A4335" t="s">
        <v>93</v>
      </c>
      <c r="B4335" t="s">
        <v>48</v>
      </c>
      <c r="C4335" t="s">
        <v>40</v>
      </c>
    </row>
    <row r="4336" spans="1:3" x14ac:dyDescent="0.2">
      <c r="A4336" t="s">
        <v>93</v>
      </c>
      <c r="B4336" t="s">
        <v>111</v>
      </c>
      <c r="C4336" t="s">
        <v>79</v>
      </c>
    </row>
    <row r="4337" spans="1:3" x14ac:dyDescent="0.2">
      <c r="A4337" t="s">
        <v>93</v>
      </c>
      <c r="B4337" t="s">
        <v>112</v>
      </c>
      <c r="C4337" t="s">
        <v>79</v>
      </c>
    </row>
    <row r="4338" spans="1:3" x14ac:dyDescent="0.2">
      <c r="A4338" t="s">
        <v>93</v>
      </c>
      <c r="B4338" t="s">
        <v>51</v>
      </c>
      <c r="C4338" t="s">
        <v>40</v>
      </c>
    </row>
    <row r="4339" spans="1:3" x14ac:dyDescent="0.2">
      <c r="A4339" t="s">
        <v>93</v>
      </c>
      <c r="B4339" t="s">
        <v>8</v>
      </c>
      <c r="C4339" t="s">
        <v>132</v>
      </c>
    </row>
    <row r="4340" spans="1:3" x14ac:dyDescent="0.2">
      <c r="A4340" t="s">
        <v>93</v>
      </c>
      <c r="B4340" t="s">
        <v>35</v>
      </c>
      <c r="C4340" t="s">
        <v>11</v>
      </c>
    </row>
    <row r="4341" spans="1:3" x14ac:dyDescent="0.2">
      <c r="A4341" t="s">
        <v>93</v>
      </c>
      <c r="B4341" t="s">
        <v>52</v>
      </c>
      <c r="C4341" t="s">
        <v>10</v>
      </c>
    </row>
    <row r="4342" spans="1:3" x14ac:dyDescent="0.2">
      <c r="A4342" t="s">
        <v>93</v>
      </c>
      <c r="B4342" t="s">
        <v>122</v>
      </c>
      <c r="C4342" t="s">
        <v>81</v>
      </c>
    </row>
    <row r="4343" spans="1:3" x14ac:dyDescent="0.2">
      <c r="A4343" t="s">
        <v>93</v>
      </c>
      <c r="B4343" t="s">
        <v>123</v>
      </c>
      <c r="C4343" t="s">
        <v>130</v>
      </c>
    </row>
    <row r="4344" spans="1:3" x14ac:dyDescent="0.2">
      <c r="A4344" t="s">
        <v>93</v>
      </c>
      <c r="B4344" t="s">
        <v>21</v>
      </c>
      <c r="C4344" t="s">
        <v>28</v>
      </c>
    </row>
    <row r="4345" spans="1:3" x14ac:dyDescent="0.2">
      <c r="A4345" t="s">
        <v>93</v>
      </c>
      <c r="B4345" t="s">
        <v>128</v>
      </c>
      <c r="C4345" t="s">
        <v>2</v>
      </c>
    </row>
    <row r="4346" spans="1:3" x14ac:dyDescent="0.2">
      <c r="A4346" t="s">
        <v>93</v>
      </c>
      <c r="B4346" t="s">
        <v>43</v>
      </c>
      <c r="C4346" t="s">
        <v>74</v>
      </c>
    </row>
    <row r="4347" spans="1:3" x14ac:dyDescent="0.2">
      <c r="A4347" t="s">
        <v>93</v>
      </c>
      <c r="B4347" t="s">
        <v>102</v>
      </c>
      <c r="C4347" t="s">
        <v>11</v>
      </c>
    </row>
    <row r="4348" spans="1:3" x14ac:dyDescent="0.2">
      <c r="A4348" t="s">
        <v>93</v>
      </c>
      <c r="B4348" t="s">
        <v>103</v>
      </c>
      <c r="C4348" t="s">
        <v>1</v>
      </c>
    </row>
    <row r="4349" spans="1:3" x14ac:dyDescent="0.2">
      <c r="A4349" t="s">
        <v>93</v>
      </c>
      <c r="B4349" t="s">
        <v>106</v>
      </c>
      <c r="C4349" t="s">
        <v>32</v>
      </c>
    </row>
    <row r="4350" spans="1:3" x14ac:dyDescent="0.2">
      <c r="A4350" t="s">
        <v>93</v>
      </c>
      <c r="B4350" t="s">
        <v>105</v>
      </c>
      <c r="C4350" t="s">
        <v>74</v>
      </c>
    </row>
    <row r="4351" spans="1:3" x14ac:dyDescent="0.2">
      <c r="A4351" t="s">
        <v>93</v>
      </c>
      <c r="B4351" t="s">
        <v>74</v>
      </c>
      <c r="C4351" t="s">
        <v>19</v>
      </c>
    </row>
    <row r="4352" spans="1:3" x14ac:dyDescent="0.2">
      <c r="A4352" t="s">
        <v>93</v>
      </c>
      <c r="B4352" t="s">
        <v>26</v>
      </c>
      <c r="C4352" t="s">
        <v>31</v>
      </c>
    </row>
    <row r="4353" spans="1:3" x14ac:dyDescent="0.2">
      <c r="A4353" t="s">
        <v>93</v>
      </c>
      <c r="B4353" t="s">
        <v>81</v>
      </c>
      <c r="C4353" t="s">
        <v>39</v>
      </c>
    </row>
    <row r="4354" spans="1:3" x14ac:dyDescent="0.2">
      <c r="A4354" t="s">
        <v>93</v>
      </c>
      <c r="B4354" t="s">
        <v>29</v>
      </c>
      <c r="C4354" t="s">
        <v>14</v>
      </c>
    </row>
    <row r="4355" spans="1:3" x14ac:dyDescent="0.2">
      <c r="A4355" t="s">
        <v>93</v>
      </c>
      <c r="B4355" t="s">
        <v>30</v>
      </c>
      <c r="C4355" t="s">
        <v>14</v>
      </c>
    </row>
    <row r="4356" spans="1:3" x14ac:dyDescent="0.2">
      <c r="A4356" t="s">
        <v>93</v>
      </c>
      <c r="B4356" t="s">
        <v>118</v>
      </c>
      <c r="C4356" t="s">
        <v>105</v>
      </c>
    </row>
    <row r="4357" spans="1:3" x14ac:dyDescent="0.2">
      <c r="A4357" t="s">
        <v>93</v>
      </c>
      <c r="B4357" t="s">
        <v>119</v>
      </c>
      <c r="C4357" t="s">
        <v>105</v>
      </c>
    </row>
    <row r="4358" spans="1:3" x14ac:dyDescent="0.2">
      <c r="A4358" t="s">
        <v>93</v>
      </c>
      <c r="B4358" t="s">
        <v>86</v>
      </c>
      <c r="C4358" t="s">
        <v>48</v>
      </c>
    </row>
    <row r="4359" spans="1:3" x14ac:dyDescent="0.2">
      <c r="A4359" t="s">
        <v>93</v>
      </c>
      <c r="B4359" t="s">
        <v>28</v>
      </c>
      <c r="C4359" t="s">
        <v>106</v>
      </c>
    </row>
    <row r="4360" spans="1:3" x14ac:dyDescent="0.2">
      <c r="A4360" t="s">
        <v>93</v>
      </c>
      <c r="B4360" t="s">
        <v>127</v>
      </c>
      <c r="C4360" t="s">
        <v>74</v>
      </c>
    </row>
    <row r="4361" spans="1:3" x14ac:dyDescent="0.2">
      <c r="A4361" t="s">
        <v>93</v>
      </c>
      <c r="B4361" t="s">
        <v>80</v>
      </c>
      <c r="C4361" t="s">
        <v>33</v>
      </c>
    </row>
    <row r="4362" spans="1:3" x14ac:dyDescent="0.2">
      <c r="A4362" t="s">
        <v>93</v>
      </c>
      <c r="B4362" t="s">
        <v>41</v>
      </c>
      <c r="C4362" t="s">
        <v>135</v>
      </c>
    </row>
    <row r="4363" spans="1:3" x14ac:dyDescent="0.2">
      <c r="A4363" t="s">
        <v>93</v>
      </c>
      <c r="B4363" t="s">
        <v>130</v>
      </c>
      <c r="C4363" t="s">
        <v>2</v>
      </c>
    </row>
    <row r="4364" spans="1:3" x14ac:dyDescent="0.2">
      <c r="A4364" t="s">
        <v>93</v>
      </c>
      <c r="B4364" t="s">
        <v>131</v>
      </c>
      <c r="C4364" t="s">
        <v>43</v>
      </c>
    </row>
    <row r="4365" spans="1:3" x14ac:dyDescent="0.2">
      <c r="A4365" t="s">
        <v>93</v>
      </c>
      <c r="B4365" t="s">
        <v>11</v>
      </c>
      <c r="C4365" t="s">
        <v>101</v>
      </c>
    </row>
    <row r="4366" spans="1:3" x14ac:dyDescent="0.2">
      <c r="A4366" t="s">
        <v>93</v>
      </c>
      <c r="B4366" t="s">
        <v>6</v>
      </c>
      <c r="C4366" t="s">
        <v>1</v>
      </c>
    </row>
    <row r="4367" spans="1:3" x14ac:dyDescent="0.2">
      <c r="A4367" t="s">
        <v>93</v>
      </c>
      <c r="B4367" t="s">
        <v>3</v>
      </c>
      <c r="C4367" t="s">
        <v>11</v>
      </c>
    </row>
    <row r="4368" spans="1:3" x14ac:dyDescent="0.2">
      <c r="A4368" t="s">
        <v>93</v>
      </c>
      <c r="B4368" t="s">
        <v>69</v>
      </c>
      <c r="C4368" t="s">
        <v>21</v>
      </c>
    </row>
    <row r="4369" spans="1:3" x14ac:dyDescent="0.2">
      <c r="A4369" t="s">
        <v>93</v>
      </c>
      <c r="B4369" t="s">
        <v>135</v>
      </c>
      <c r="C4369" t="s">
        <v>48</v>
      </c>
    </row>
    <row r="4370" spans="1:3" x14ac:dyDescent="0.2">
      <c r="A4370" t="s">
        <v>93</v>
      </c>
      <c r="B4370" t="s">
        <v>132</v>
      </c>
      <c r="C4370" t="s">
        <v>79</v>
      </c>
    </row>
    <row r="4371" spans="1:3" x14ac:dyDescent="0.2">
      <c r="A4371" t="s">
        <v>93</v>
      </c>
      <c r="B4371" t="s">
        <v>129</v>
      </c>
      <c r="C4371" t="s">
        <v>40</v>
      </c>
    </row>
    <row r="4372" spans="1:3" x14ac:dyDescent="0.2">
      <c r="A4372" t="s">
        <v>93</v>
      </c>
      <c r="B4372" t="s">
        <v>116</v>
      </c>
      <c r="C4372" t="s">
        <v>128</v>
      </c>
    </row>
    <row r="4373" spans="1:3" x14ac:dyDescent="0.2">
      <c r="A4373" t="s">
        <v>93</v>
      </c>
      <c r="B4373" t="s">
        <v>36</v>
      </c>
      <c r="C4373" t="s">
        <v>105</v>
      </c>
    </row>
    <row r="4374" spans="1:3" x14ac:dyDescent="0.2">
      <c r="A4374" t="s">
        <v>93</v>
      </c>
      <c r="B4374" t="s">
        <v>37</v>
      </c>
      <c r="C4374" t="s">
        <v>10</v>
      </c>
    </row>
    <row r="4375" spans="1:3" x14ac:dyDescent="0.2">
      <c r="A4375" t="s">
        <v>93</v>
      </c>
      <c r="B4375" t="s">
        <v>70</v>
      </c>
      <c r="C4375" t="s">
        <v>49</v>
      </c>
    </row>
    <row r="4376" spans="1:3" x14ac:dyDescent="0.2">
      <c r="A4376" t="s">
        <v>93</v>
      </c>
      <c r="B4376" t="s">
        <v>71</v>
      </c>
      <c r="C4376" t="s">
        <v>49</v>
      </c>
    </row>
    <row r="4377" spans="1:3" x14ac:dyDescent="0.2">
      <c r="A4377" t="s">
        <v>93</v>
      </c>
      <c r="B4377" t="s">
        <v>5</v>
      </c>
      <c r="C4377" t="s">
        <v>10</v>
      </c>
    </row>
    <row r="4378" spans="1:3" x14ac:dyDescent="0.2">
      <c r="A4378" t="s">
        <v>93</v>
      </c>
      <c r="B4378" t="s">
        <v>24</v>
      </c>
      <c r="C4378" t="s">
        <v>100</v>
      </c>
    </row>
    <row r="4379" spans="1:3" x14ac:dyDescent="0.2">
      <c r="A4379" t="s">
        <v>93</v>
      </c>
      <c r="B4379" t="s">
        <v>10</v>
      </c>
      <c r="C4379" t="s">
        <v>29</v>
      </c>
    </row>
    <row r="4380" spans="1:3" x14ac:dyDescent="0.2">
      <c r="A4380" t="s">
        <v>93</v>
      </c>
      <c r="B4380" t="s">
        <v>12</v>
      </c>
      <c r="C4380" t="s">
        <v>2</v>
      </c>
    </row>
    <row r="4381" spans="1:3" x14ac:dyDescent="0.2">
      <c r="A4381" t="s">
        <v>93</v>
      </c>
      <c r="B4381" t="s">
        <v>107</v>
      </c>
      <c r="C4381" t="s">
        <v>62</v>
      </c>
    </row>
    <row r="4382" spans="1:3" x14ac:dyDescent="0.2">
      <c r="A4382" t="s">
        <v>93</v>
      </c>
      <c r="B4382" t="s">
        <v>108</v>
      </c>
      <c r="C4382" t="s">
        <v>62</v>
      </c>
    </row>
    <row r="4383" spans="1:3" x14ac:dyDescent="0.2">
      <c r="A4383" t="s">
        <v>93</v>
      </c>
      <c r="B4383" t="s">
        <v>14</v>
      </c>
      <c r="C4383" t="s">
        <v>89</v>
      </c>
    </row>
    <row r="4384" spans="1:3" x14ac:dyDescent="0.2">
      <c r="A4384" t="s">
        <v>93</v>
      </c>
      <c r="B4384" t="s">
        <v>15</v>
      </c>
      <c r="C4384" t="s">
        <v>106</v>
      </c>
    </row>
    <row r="4385" spans="1:3" x14ac:dyDescent="0.2">
      <c r="A4385" t="s">
        <v>93</v>
      </c>
      <c r="B4385" t="s">
        <v>101</v>
      </c>
      <c r="C4385" t="s">
        <v>28</v>
      </c>
    </row>
    <row r="4386" spans="1:3" x14ac:dyDescent="0.2">
      <c r="A4386" t="s">
        <v>93</v>
      </c>
      <c r="B4386" t="s">
        <v>109</v>
      </c>
      <c r="C4386" t="s">
        <v>62</v>
      </c>
    </row>
    <row r="4387" spans="1:3" x14ac:dyDescent="0.2">
      <c r="A4387" t="s">
        <v>93</v>
      </c>
      <c r="B4387" t="s">
        <v>61</v>
      </c>
      <c r="C4387" t="s">
        <v>1</v>
      </c>
    </row>
    <row r="4388" spans="1:3" x14ac:dyDescent="0.2">
      <c r="A4388" t="s">
        <v>93</v>
      </c>
      <c r="B4388" t="s">
        <v>73</v>
      </c>
      <c r="C4388" t="s">
        <v>128</v>
      </c>
    </row>
    <row r="4389" spans="1:3" x14ac:dyDescent="0.2">
      <c r="A4389" t="s">
        <v>93</v>
      </c>
      <c r="B4389" t="s">
        <v>60</v>
      </c>
      <c r="C4389" t="s">
        <v>128</v>
      </c>
    </row>
    <row r="4390" spans="1:3" x14ac:dyDescent="0.2">
      <c r="A4390" t="s">
        <v>93</v>
      </c>
      <c r="B4390" t="s">
        <v>84</v>
      </c>
      <c r="C4390" t="s">
        <v>62</v>
      </c>
    </row>
    <row r="4391" spans="1:3" x14ac:dyDescent="0.2">
      <c r="A4391" t="s">
        <v>93</v>
      </c>
      <c r="B4391" t="s">
        <v>85</v>
      </c>
      <c r="C4391" t="s">
        <v>62</v>
      </c>
    </row>
    <row r="4392" spans="1:3" x14ac:dyDescent="0.2">
      <c r="A4392" t="s">
        <v>93</v>
      </c>
      <c r="B4392" t="s">
        <v>137</v>
      </c>
      <c r="C4392" t="s">
        <v>128</v>
      </c>
    </row>
    <row r="4393" spans="1:3" x14ac:dyDescent="0.2">
      <c r="A4393" t="s">
        <v>93</v>
      </c>
      <c r="B4393" t="s">
        <v>138</v>
      </c>
      <c r="C4393" t="s">
        <v>69</v>
      </c>
    </row>
    <row r="4394" spans="1:3" x14ac:dyDescent="0.2">
      <c r="A4394" t="s">
        <v>93</v>
      </c>
      <c r="B4394" t="s">
        <v>134</v>
      </c>
      <c r="C4394" t="s">
        <v>11</v>
      </c>
    </row>
    <row r="4395" spans="1:3" x14ac:dyDescent="0.2">
      <c r="A4395" t="s">
        <v>93</v>
      </c>
      <c r="B4395" t="s">
        <v>40</v>
      </c>
      <c r="C4395" t="s">
        <v>79</v>
      </c>
    </row>
    <row r="4396" spans="1:3" x14ac:dyDescent="0.2">
      <c r="A4396" t="s">
        <v>93</v>
      </c>
      <c r="B4396" t="s">
        <v>39</v>
      </c>
      <c r="C4396" t="s">
        <v>79</v>
      </c>
    </row>
    <row r="4397" spans="1:3" x14ac:dyDescent="0.2">
      <c r="A4397" t="s">
        <v>93</v>
      </c>
      <c r="B4397" t="s">
        <v>104</v>
      </c>
      <c r="C4397" t="s">
        <v>11</v>
      </c>
    </row>
    <row r="4398" spans="1:3" x14ac:dyDescent="0.2">
      <c r="A4398" t="s">
        <v>93</v>
      </c>
      <c r="B4398" t="s">
        <v>9</v>
      </c>
      <c r="C4398" t="s">
        <v>137</v>
      </c>
    </row>
    <row r="4399" spans="1:3" x14ac:dyDescent="0.2">
      <c r="A4399" t="s">
        <v>93</v>
      </c>
      <c r="B4399" t="s">
        <v>58</v>
      </c>
      <c r="C4399" t="s">
        <v>36</v>
      </c>
    </row>
    <row r="4400" spans="1:3" x14ac:dyDescent="0.2">
      <c r="A4400" t="s">
        <v>93</v>
      </c>
      <c r="B4400" t="s">
        <v>4</v>
      </c>
      <c r="C4400" t="s">
        <v>36</v>
      </c>
    </row>
    <row r="4401" spans="1:3" x14ac:dyDescent="0.2">
      <c r="A4401" t="s">
        <v>93</v>
      </c>
      <c r="B4401" t="s">
        <v>90</v>
      </c>
      <c r="C4401" t="s">
        <v>62</v>
      </c>
    </row>
    <row r="4402" spans="1:3" x14ac:dyDescent="0.2">
      <c r="A4402" t="s">
        <v>93</v>
      </c>
      <c r="B4402" t="s">
        <v>1</v>
      </c>
      <c r="C4402" t="s">
        <v>105</v>
      </c>
    </row>
    <row r="4403" spans="1:3" x14ac:dyDescent="0.2">
      <c r="A4403" t="s">
        <v>93</v>
      </c>
      <c r="B4403" t="s">
        <v>67</v>
      </c>
      <c r="C4403" t="s">
        <v>62</v>
      </c>
    </row>
    <row r="4404" spans="1:3" x14ac:dyDescent="0.2">
      <c r="A4404" t="s">
        <v>93</v>
      </c>
      <c r="B4404" t="s">
        <v>68</v>
      </c>
      <c r="C4404" t="s">
        <v>62</v>
      </c>
    </row>
    <row r="4405" spans="1:3" x14ac:dyDescent="0.2">
      <c r="A4405" t="s">
        <v>93</v>
      </c>
      <c r="B4405" t="s">
        <v>120</v>
      </c>
      <c r="C4405" t="s">
        <v>138</v>
      </c>
    </row>
    <row r="4406" spans="1:3" x14ac:dyDescent="0.2">
      <c r="A4406" t="s">
        <v>93</v>
      </c>
      <c r="B4406" t="s">
        <v>121</v>
      </c>
      <c r="C4406" t="s">
        <v>73</v>
      </c>
    </row>
    <row r="4407" spans="1:3" x14ac:dyDescent="0.2">
      <c r="A4407" t="s">
        <v>93</v>
      </c>
      <c r="B4407" t="s">
        <v>53</v>
      </c>
      <c r="C4407" t="s">
        <v>118</v>
      </c>
    </row>
    <row r="4408" spans="1:3" x14ac:dyDescent="0.2">
      <c r="A4408" t="s">
        <v>93</v>
      </c>
      <c r="B4408" t="s">
        <v>82</v>
      </c>
      <c r="C4408" t="s">
        <v>1</v>
      </c>
    </row>
    <row r="4409" spans="1:3" x14ac:dyDescent="0.2">
      <c r="A4409" t="s">
        <v>93</v>
      </c>
      <c r="B4409" t="s">
        <v>83</v>
      </c>
      <c r="C4409" t="s">
        <v>118</v>
      </c>
    </row>
    <row r="4410" spans="1:3" x14ac:dyDescent="0.2">
      <c r="A4410" t="s">
        <v>93</v>
      </c>
      <c r="B4410" t="s">
        <v>38</v>
      </c>
      <c r="C4410" t="s">
        <v>11</v>
      </c>
    </row>
    <row r="4411" spans="1:3" x14ac:dyDescent="0.2">
      <c r="A4411" t="s">
        <v>93</v>
      </c>
      <c r="B4411" t="s">
        <v>97</v>
      </c>
      <c r="C4411" t="s">
        <v>100</v>
      </c>
    </row>
    <row r="4412" spans="1:3" x14ac:dyDescent="0.2">
      <c r="A4412" t="s">
        <v>93</v>
      </c>
      <c r="B4412" t="s">
        <v>115</v>
      </c>
      <c r="C4412" t="s">
        <v>138</v>
      </c>
    </row>
    <row r="4413" spans="1:3" x14ac:dyDescent="0.2">
      <c r="A4413" t="s">
        <v>93</v>
      </c>
      <c r="B4413" t="s">
        <v>98</v>
      </c>
      <c r="C4413" t="s">
        <v>5</v>
      </c>
    </row>
    <row r="4414" spans="1:3" x14ac:dyDescent="0.2">
      <c r="A4414" t="s">
        <v>93</v>
      </c>
      <c r="B4414" t="s">
        <v>94</v>
      </c>
      <c r="C4414" t="s">
        <v>22</v>
      </c>
    </row>
    <row r="4415" spans="1:3" x14ac:dyDescent="0.2">
      <c r="A4415" t="s">
        <v>93</v>
      </c>
      <c r="B4415" t="s">
        <v>7</v>
      </c>
      <c r="C4415" t="s">
        <v>100</v>
      </c>
    </row>
    <row r="4416" spans="1:3" x14ac:dyDescent="0.2">
      <c r="A4416" t="s">
        <v>93</v>
      </c>
      <c r="B4416" t="s">
        <v>45</v>
      </c>
      <c r="C4416" t="s">
        <v>5</v>
      </c>
    </row>
    <row r="4417" spans="1:3" x14ac:dyDescent="0.2">
      <c r="A4417" t="s">
        <v>93</v>
      </c>
      <c r="B4417" t="s">
        <v>64</v>
      </c>
      <c r="C4417" t="s">
        <v>5</v>
      </c>
    </row>
    <row r="4418" spans="1:3" x14ac:dyDescent="0.2">
      <c r="A4418" t="s">
        <v>13</v>
      </c>
      <c r="B4418" t="s">
        <v>75</v>
      </c>
      <c r="C4418" t="s">
        <v>44</v>
      </c>
    </row>
    <row r="4419" spans="1:3" x14ac:dyDescent="0.2">
      <c r="A4419" t="s">
        <v>13</v>
      </c>
      <c r="B4419" t="s">
        <v>17</v>
      </c>
      <c r="C4419" t="s">
        <v>59</v>
      </c>
    </row>
    <row r="4420" spans="1:3" x14ac:dyDescent="0.2">
      <c r="A4420" t="s">
        <v>13</v>
      </c>
      <c r="B4420" t="s">
        <v>20</v>
      </c>
      <c r="C4420" t="s">
        <v>117</v>
      </c>
    </row>
    <row r="4421" spans="1:3" x14ac:dyDescent="0.2">
      <c r="A4421" t="s">
        <v>13</v>
      </c>
      <c r="B4421" t="s">
        <v>78</v>
      </c>
      <c r="C4421" t="s">
        <v>65</v>
      </c>
    </row>
    <row r="4422" spans="1:3" x14ac:dyDescent="0.2">
      <c r="A4422" t="s">
        <v>13</v>
      </c>
      <c r="B4422" t="s">
        <v>44</v>
      </c>
      <c r="C4422" t="s">
        <v>65</v>
      </c>
    </row>
    <row r="4423" spans="1:3" x14ac:dyDescent="0.2">
      <c r="A4423" t="s">
        <v>13</v>
      </c>
      <c r="B4423" t="s">
        <v>46</v>
      </c>
      <c r="C4423" t="s">
        <v>13</v>
      </c>
    </row>
    <row r="4424" spans="1:3" x14ac:dyDescent="0.2">
      <c r="A4424" t="s">
        <v>13</v>
      </c>
      <c r="B4424" t="s">
        <v>117</v>
      </c>
      <c r="C4424" t="s">
        <v>65</v>
      </c>
    </row>
    <row r="4425" spans="1:3" x14ac:dyDescent="0.2">
      <c r="A4425" t="s">
        <v>13</v>
      </c>
      <c r="B4425" t="s">
        <v>124</v>
      </c>
      <c r="C4425" t="s">
        <v>72</v>
      </c>
    </row>
    <row r="4426" spans="1:3" x14ac:dyDescent="0.2">
      <c r="A4426" t="s">
        <v>13</v>
      </c>
      <c r="B4426" t="s">
        <v>113</v>
      </c>
      <c r="C4426" t="s">
        <v>54</v>
      </c>
    </row>
    <row r="4427" spans="1:3" x14ac:dyDescent="0.2">
      <c r="A4427" t="s">
        <v>13</v>
      </c>
      <c r="B4427" t="s">
        <v>99</v>
      </c>
      <c r="C4427" t="s">
        <v>126</v>
      </c>
    </row>
    <row r="4428" spans="1:3" x14ac:dyDescent="0.2">
      <c r="A4428" t="s">
        <v>13</v>
      </c>
      <c r="B4428" t="s">
        <v>100</v>
      </c>
      <c r="C4428" t="s">
        <v>33</v>
      </c>
    </row>
    <row r="4429" spans="1:3" x14ac:dyDescent="0.2">
      <c r="A4429" t="s">
        <v>13</v>
      </c>
      <c r="B4429" t="s">
        <v>65</v>
      </c>
      <c r="C4429" t="s">
        <v>126</v>
      </c>
    </row>
    <row r="4430" spans="1:3" x14ac:dyDescent="0.2">
      <c r="A4430" t="s">
        <v>13</v>
      </c>
      <c r="B4430" t="s">
        <v>66</v>
      </c>
      <c r="C4430" t="s">
        <v>126</v>
      </c>
    </row>
    <row r="4431" spans="1:3" x14ac:dyDescent="0.2">
      <c r="A4431" t="s">
        <v>13</v>
      </c>
      <c r="B4431" t="s">
        <v>54</v>
      </c>
      <c r="C4431" t="s">
        <v>42</v>
      </c>
    </row>
    <row r="4432" spans="1:3" x14ac:dyDescent="0.2">
      <c r="A4432" t="s">
        <v>13</v>
      </c>
      <c r="B4432" t="s">
        <v>55</v>
      </c>
      <c r="C4432" t="s">
        <v>42</v>
      </c>
    </row>
    <row r="4433" spans="1:3" x14ac:dyDescent="0.2">
      <c r="A4433" t="s">
        <v>13</v>
      </c>
      <c r="B4433" t="s">
        <v>133</v>
      </c>
      <c r="C4433" t="s">
        <v>27</v>
      </c>
    </row>
    <row r="4434" spans="1:3" x14ac:dyDescent="0.2">
      <c r="A4434" t="s">
        <v>13</v>
      </c>
      <c r="B4434" t="s">
        <v>59</v>
      </c>
      <c r="C4434" t="s">
        <v>99</v>
      </c>
    </row>
    <row r="4435" spans="1:3" x14ac:dyDescent="0.2">
      <c r="A4435" t="s">
        <v>13</v>
      </c>
      <c r="B4435" t="s">
        <v>125</v>
      </c>
      <c r="C4435" t="s">
        <v>41</v>
      </c>
    </row>
    <row r="4436" spans="1:3" x14ac:dyDescent="0.2">
      <c r="A4436" t="s">
        <v>13</v>
      </c>
      <c r="B4436" t="s">
        <v>27</v>
      </c>
      <c r="C4436" t="s">
        <v>99</v>
      </c>
    </row>
    <row r="4437" spans="1:3" x14ac:dyDescent="0.2">
      <c r="A4437" t="s">
        <v>13</v>
      </c>
      <c r="B4437" t="s">
        <v>23</v>
      </c>
      <c r="C4437" t="s">
        <v>59</v>
      </c>
    </row>
    <row r="4438" spans="1:3" x14ac:dyDescent="0.2">
      <c r="A4438" t="s">
        <v>13</v>
      </c>
      <c r="B4438" t="s">
        <v>25</v>
      </c>
      <c r="C4438" t="s">
        <v>71</v>
      </c>
    </row>
    <row r="4439" spans="1:3" x14ac:dyDescent="0.2">
      <c r="A4439" t="s">
        <v>13</v>
      </c>
      <c r="B4439" t="s">
        <v>114</v>
      </c>
      <c r="C4439" t="s">
        <v>47</v>
      </c>
    </row>
    <row r="4440" spans="1:3" x14ac:dyDescent="0.2">
      <c r="A4440" t="s">
        <v>13</v>
      </c>
      <c r="B4440" t="s">
        <v>96</v>
      </c>
      <c r="C4440" t="s">
        <v>124</v>
      </c>
    </row>
    <row r="4441" spans="1:3" x14ac:dyDescent="0.2">
      <c r="A4441" t="s">
        <v>13</v>
      </c>
      <c r="B4441" t="s">
        <v>47</v>
      </c>
      <c r="C4441" t="s">
        <v>71</v>
      </c>
    </row>
    <row r="4442" spans="1:3" x14ac:dyDescent="0.2">
      <c r="A4442" t="s">
        <v>13</v>
      </c>
      <c r="B4442" t="s">
        <v>72</v>
      </c>
      <c r="C4442" t="s">
        <v>122</v>
      </c>
    </row>
    <row r="4443" spans="1:3" x14ac:dyDescent="0.2">
      <c r="A4443" t="s">
        <v>13</v>
      </c>
      <c r="B4443" t="s">
        <v>87</v>
      </c>
      <c r="C4443" t="s">
        <v>44</v>
      </c>
    </row>
    <row r="4444" spans="1:3" x14ac:dyDescent="0.2">
      <c r="A4444" t="s">
        <v>13</v>
      </c>
      <c r="B4444" t="s">
        <v>88</v>
      </c>
      <c r="C4444" t="s">
        <v>27</v>
      </c>
    </row>
    <row r="4445" spans="1:3" x14ac:dyDescent="0.2">
      <c r="A4445" t="s">
        <v>13</v>
      </c>
      <c r="B4445" t="s">
        <v>19</v>
      </c>
      <c r="C4445" t="s">
        <v>49</v>
      </c>
    </row>
    <row r="4446" spans="1:3" x14ac:dyDescent="0.2">
      <c r="A4446" t="s">
        <v>13</v>
      </c>
      <c r="B4446" t="s">
        <v>31</v>
      </c>
      <c r="C4446" t="s">
        <v>136</v>
      </c>
    </row>
    <row r="4447" spans="1:3" x14ac:dyDescent="0.2">
      <c r="A4447" t="s">
        <v>13</v>
      </c>
      <c r="B4447" t="s">
        <v>126</v>
      </c>
      <c r="C4447" t="s">
        <v>46</v>
      </c>
    </row>
    <row r="4448" spans="1:3" x14ac:dyDescent="0.2">
      <c r="A4448" t="s">
        <v>13</v>
      </c>
      <c r="B4448" t="s">
        <v>42</v>
      </c>
      <c r="C4448" t="s">
        <v>122</v>
      </c>
    </row>
    <row r="4449" spans="1:3" x14ac:dyDescent="0.2">
      <c r="A4449" t="s">
        <v>13</v>
      </c>
      <c r="B4449" t="s">
        <v>93</v>
      </c>
      <c r="C4449" t="s">
        <v>81</v>
      </c>
    </row>
    <row r="4450" spans="1:3" x14ac:dyDescent="0.2">
      <c r="A4450" t="s">
        <v>13</v>
      </c>
      <c r="B4450" t="s">
        <v>13</v>
      </c>
      <c r="C4450" t="s">
        <v>13</v>
      </c>
    </row>
    <row r="4451" spans="1:3" x14ac:dyDescent="0.2">
      <c r="A4451" t="s">
        <v>13</v>
      </c>
      <c r="B4451" t="s">
        <v>49</v>
      </c>
      <c r="C4451" t="s">
        <v>26</v>
      </c>
    </row>
    <row r="4452" spans="1:3" x14ac:dyDescent="0.2">
      <c r="A4452" t="s">
        <v>13</v>
      </c>
      <c r="B4452" t="s">
        <v>50</v>
      </c>
      <c r="C4452" t="s">
        <v>26</v>
      </c>
    </row>
    <row r="4453" spans="1:3" x14ac:dyDescent="0.2">
      <c r="A4453" t="s">
        <v>13</v>
      </c>
      <c r="B4453" t="s">
        <v>56</v>
      </c>
      <c r="C4453" t="s">
        <v>65</v>
      </c>
    </row>
    <row r="4454" spans="1:3" x14ac:dyDescent="0.2">
      <c r="A4454" t="s">
        <v>13</v>
      </c>
      <c r="B4454" t="s">
        <v>57</v>
      </c>
      <c r="C4454" t="s">
        <v>65</v>
      </c>
    </row>
    <row r="4455" spans="1:3" x14ac:dyDescent="0.2">
      <c r="A4455" t="s">
        <v>13</v>
      </c>
      <c r="B4455" t="s">
        <v>91</v>
      </c>
      <c r="C4455" t="s">
        <v>106</v>
      </c>
    </row>
    <row r="4456" spans="1:3" x14ac:dyDescent="0.2">
      <c r="A4456" t="s">
        <v>13</v>
      </c>
      <c r="B4456" t="s">
        <v>92</v>
      </c>
      <c r="C4456" t="s">
        <v>28</v>
      </c>
    </row>
    <row r="4457" spans="1:3" x14ac:dyDescent="0.2">
      <c r="A4457" t="s">
        <v>13</v>
      </c>
      <c r="B4457" t="s">
        <v>136</v>
      </c>
      <c r="C4457" t="s">
        <v>70</v>
      </c>
    </row>
    <row r="4458" spans="1:3" x14ac:dyDescent="0.2">
      <c r="A4458" t="s">
        <v>13</v>
      </c>
      <c r="B4458" t="s">
        <v>16</v>
      </c>
      <c r="C4458" t="s">
        <v>114</v>
      </c>
    </row>
    <row r="4459" spans="1:3" x14ac:dyDescent="0.2">
      <c r="A4459" t="s">
        <v>13</v>
      </c>
      <c r="B4459" t="s">
        <v>89</v>
      </c>
      <c r="C4459" t="s">
        <v>81</v>
      </c>
    </row>
    <row r="4460" spans="1:3" x14ac:dyDescent="0.2">
      <c r="A4460" t="s">
        <v>13</v>
      </c>
      <c r="B4460" t="s">
        <v>33</v>
      </c>
      <c r="C4460" t="s">
        <v>76</v>
      </c>
    </row>
    <row r="4461" spans="1:3" x14ac:dyDescent="0.2">
      <c r="A4461" t="s">
        <v>13</v>
      </c>
      <c r="B4461" t="s">
        <v>34</v>
      </c>
      <c r="C4461" t="s">
        <v>81</v>
      </c>
    </row>
    <row r="4462" spans="1:3" x14ac:dyDescent="0.2">
      <c r="A4462" t="s">
        <v>13</v>
      </c>
      <c r="B4462" t="s">
        <v>95</v>
      </c>
      <c r="C4462" t="s">
        <v>19</v>
      </c>
    </row>
    <row r="4463" spans="1:3" x14ac:dyDescent="0.2">
      <c r="A4463" t="s">
        <v>13</v>
      </c>
      <c r="B4463" t="s">
        <v>110</v>
      </c>
      <c r="C4463" t="s">
        <v>13</v>
      </c>
    </row>
    <row r="4464" spans="1:3" x14ac:dyDescent="0.2">
      <c r="A4464" t="s">
        <v>13</v>
      </c>
      <c r="B4464" t="s">
        <v>62</v>
      </c>
      <c r="C4464" t="s">
        <v>79</v>
      </c>
    </row>
    <row r="4465" spans="1:3" x14ac:dyDescent="0.2">
      <c r="A4465" t="s">
        <v>13</v>
      </c>
      <c r="B4465" t="s">
        <v>63</v>
      </c>
      <c r="C4465" t="s">
        <v>79</v>
      </c>
    </row>
    <row r="4466" spans="1:3" x14ac:dyDescent="0.2">
      <c r="A4466" t="s">
        <v>13</v>
      </c>
      <c r="B4466" t="s">
        <v>22</v>
      </c>
      <c r="C4466" t="s">
        <v>93</v>
      </c>
    </row>
    <row r="4467" spans="1:3" x14ac:dyDescent="0.2">
      <c r="A4467" t="s">
        <v>13</v>
      </c>
      <c r="B4467" t="s">
        <v>2</v>
      </c>
      <c r="C4467" t="s">
        <v>31</v>
      </c>
    </row>
    <row r="4468" spans="1:3" x14ac:dyDescent="0.2">
      <c r="A4468" t="s">
        <v>13</v>
      </c>
      <c r="B4468" t="s">
        <v>32</v>
      </c>
      <c r="C4468" t="s">
        <v>81</v>
      </c>
    </row>
    <row r="4469" spans="1:3" x14ac:dyDescent="0.2">
      <c r="A4469" t="s">
        <v>13</v>
      </c>
      <c r="B4469" t="s">
        <v>18</v>
      </c>
      <c r="C4469" t="s">
        <v>26</v>
      </c>
    </row>
    <row r="4470" spans="1:3" x14ac:dyDescent="0.2">
      <c r="A4470" t="s">
        <v>13</v>
      </c>
      <c r="B4470" t="s">
        <v>76</v>
      </c>
      <c r="C4470" t="s">
        <v>47</v>
      </c>
    </row>
    <row r="4471" spans="1:3" x14ac:dyDescent="0.2">
      <c r="A4471" t="s">
        <v>13</v>
      </c>
      <c r="B4471" t="s">
        <v>77</v>
      </c>
      <c r="C4471" t="s">
        <v>25</v>
      </c>
    </row>
    <row r="4472" spans="1:3" x14ac:dyDescent="0.2">
      <c r="A4472" t="s">
        <v>13</v>
      </c>
      <c r="B4472" t="s">
        <v>79</v>
      </c>
      <c r="C4472" t="s">
        <v>114</v>
      </c>
    </row>
    <row r="4473" spans="1:3" x14ac:dyDescent="0.2">
      <c r="A4473" t="s">
        <v>13</v>
      </c>
      <c r="B4473" t="s">
        <v>48</v>
      </c>
      <c r="C4473" t="s">
        <v>96</v>
      </c>
    </row>
    <row r="4474" spans="1:3" x14ac:dyDescent="0.2">
      <c r="A4474" t="s">
        <v>13</v>
      </c>
      <c r="B4474" t="s">
        <v>111</v>
      </c>
      <c r="C4474" t="s">
        <v>135</v>
      </c>
    </row>
    <row r="4475" spans="1:3" x14ac:dyDescent="0.2">
      <c r="A4475" t="s">
        <v>13</v>
      </c>
      <c r="B4475" t="s">
        <v>112</v>
      </c>
      <c r="C4475" t="s">
        <v>135</v>
      </c>
    </row>
    <row r="4476" spans="1:3" x14ac:dyDescent="0.2">
      <c r="A4476" t="s">
        <v>13</v>
      </c>
      <c r="B4476" t="s">
        <v>51</v>
      </c>
      <c r="C4476" t="s">
        <v>96</v>
      </c>
    </row>
    <row r="4477" spans="1:3" x14ac:dyDescent="0.2">
      <c r="A4477" t="s">
        <v>13</v>
      </c>
      <c r="B4477" t="s">
        <v>8</v>
      </c>
      <c r="C4477" t="s">
        <v>136</v>
      </c>
    </row>
    <row r="4478" spans="1:3" x14ac:dyDescent="0.2">
      <c r="A4478" t="s">
        <v>13</v>
      </c>
      <c r="B4478" t="s">
        <v>35</v>
      </c>
      <c r="C4478" t="s">
        <v>74</v>
      </c>
    </row>
    <row r="4479" spans="1:3" x14ac:dyDescent="0.2">
      <c r="A4479" t="s">
        <v>13</v>
      </c>
      <c r="B4479" t="s">
        <v>52</v>
      </c>
      <c r="C4479" t="s">
        <v>33</v>
      </c>
    </row>
    <row r="4480" spans="1:3" x14ac:dyDescent="0.2">
      <c r="A4480" t="s">
        <v>13</v>
      </c>
      <c r="B4480" t="s">
        <v>122</v>
      </c>
      <c r="C4480" t="s">
        <v>110</v>
      </c>
    </row>
    <row r="4481" spans="1:3" x14ac:dyDescent="0.2">
      <c r="A4481" t="s">
        <v>13</v>
      </c>
      <c r="B4481" t="s">
        <v>123</v>
      </c>
      <c r="C4481" t="s">
        <v>14</v>
      </c>
    </row>
    <row r="4482" spans="1:3" x14ac:dyDescent="0.2">
      <c r="A4482" t="s">
        <v>13</v>
      </c>
      <c r="B4482" t="s">
        <v>21</v>
      </c>
      <c r="C4482" t="s">
        <v>31</v>
      </c>
    </row>
    <row r="4483" spans="1:3" x14ac:dyDescent="0.2">
      <c r="A4483" t="s">
        <v>13</v>
      </c>
      <c r="B4483" t="s">
        <v>128</v>
      </c>
      <c r="C4483" t="s">
        <v>39</v>
      </c>
    </row>
    <row r="4484" spans="1:3" x14ac:dyDescent="0.2">
      <c r="A4484" t="s">
        <v>13</v>
      </c>
      <c r="B4484" t="s">
        <v>43</v>
      </c>
      <c r="C4484" t="s">
        <v>51</v>
      </c>
    </row>
    <row r="4485" spans="1:3" x14ac:dyDescent="0.2">
      <c r="A4485" t="s">
        <v>13</v>
      </c>
      <c r="B4485" t="s">
        <v>102</v>
      </c>
      <c r="C4485" t="s">
        <v>28</v>
      </c>
    </row>
    <row r="4486" spans="1:3" x14ac:dyDescent="0.2">
      <c r="A4486" t="s">
        <v>13</v>
      </c>
      <c r="B4486" t="s">
        <v>103</v>
      </c>
      <c r="C4486" t="s">
        <v>101</v>
      </c>
    </row>
    <row r="4487" spans="1:3" x14ac:dyDescent="0.2">
      <c r="A4487" t="s">
        <v>13</v>
      </c>
      <c r="B4487" t="s">
        <v>106</v>
      </c>
      <c r="C4487" t="s">
        <v>81</v>
      </c>
    </row>
    <row r="4488" spans="1:3" x14ac:dyDescent="0.2">
      <c r="A4488" t="s">
        <v>13</v>
      </c>
      <c r="B4488" t="s">
        <v>105</v>
      </c>
      <c r="C4488" t="s">
        <v>48</v>
      </c>
    </row>
    <row r="4489" spans="1:3" x14ac:dyDescent="0.2">
      <c r="A4489" t="s">
        <v>13</v>
      </c>
      <c r="B4489" t="s">
        <v>74</v>
      </c>
      <c r="C4489" t="s">
        <v>18</v>
      </c>
    </row>
    <row r="4490" spans="1:3" x14ac:dyDescent="0.2">
      <c r="A4490" t="s">
        <v>13</v>
      </c>
      <c r="B4490" t="s">
        <v>26</v>
      </c>
      <c r="C4490" t="s">
        <v>70</v>
      </c>
    </row>
    <row r="4491" spans="1:3" x14ac:dyDescent="0.2">
      <c r="A4491" t="s">
        <v>13</v>
      </c>
      <c r="B4491" t="s">
        <v>81</v>
      </c>
      <c r="C4491" t="s">
        <v>26</v>
      </c>
    </row>
    <row r="4492" spans="1:3" x14ac:dyDescent="0.2">
      <c r="A4492" t="s">
        <v>13</v>
      </c>
      <c r="B4492" t="s">
        <v>29</v>
      </c>
      <c r="C4492" t="s">
        <v>8</v>
      </c>
    </row>
    <row r="4493" spans="1:3" x14ac:dyDescent="0.2">
      <c r="A4493" t="s">
        <v>13</v>
      </c>
      <c r="B4493" t="s">
        <v>30</v>
      </c>
      <c r="C4493" t="s">
        <v>31</v>
      </c>
    </row>
    <row r="4494" spans="1:3" x14ac:dyDescent="0.2">
      <c r="A4494" t="s">
        <v>13</v>
      </c>
      <c r="B4494" t="s">
        <v>118</v>
      </c>
      <c r="C4494" t="s">
        <v>80</v>
      </c>
    </row>
    <row r="4495" spans="1:3" x14ac:dyDescent="0.2">
      <c r="A4495" t="s">
        <v>13</v>
      </c>
      <c r="B4495" t="s">
        <v>119</v>
      </c>
      <c r="C4495" t="s">
        <v>16</v>
      </c>
    </row>
    <row r="4496" spans="1:3" x14ac:dyDescent="0.2">
      <c r="A4496" t="s">
        <v>13</v>
      </c>
      <c r="B4496" t="s">
        <v>86</v>
      </c>
      <c r="C4496" t="s">
        <v>25</v>
      </c>
    </row>
    <row r="4497" spans="1:3" x14ac:dyDescent="0.2">
      <c r="A4497" t="s">
        <v>13</v>
      </c>
      <c r="B4497" t="s">
        <v>28</v>
      </c>
      <c r="C4497" t="s">
        <v>49</v>
      </c>
    </row>
    <row r="4498" spans="1:3" x14ac:dyDescent="0.2">
      <c r="A4498" t="s">
        <v>13</v>
      </c>
      <c r="B4498" t="s">
        <v>127</v>
      </c>
      <c r="C4498" t="s">
        <v>48</v>
      </c>
    </row>
    <row r="4499" spans="1:3" x14ac:dyDescent="0.2">
      <c r="A4499" t="s">
        <v>13</v>
      </c>
      <c r="B4499" t="s">
        <v>80</v>
      </c>
      <c r="C4499" t="s">
        <v>114</v>
      </c>
    </row>
    <row r="4500" spans="1:3" x14ac:dyDescent="0.2">
      <c r="A4500" t="s">
        <v>13</v>
      </c>
      <c r="B4500" t="s">
        <v>41</v>
      </c>
      <c r="C4500" t="s">
        <v>65</v>
      </c>
    </row>
    <row r="4501" spans="1:3" x14ac:dyDescent="0.2">
      <c r="A4501" t="s">
        <v>13</v>
      </c>
      <c r="B4501" t="s">
        <v>130</v>
      </c>
      <c r="C4501" t="s">
        <v>132</v>
      </c>
    </row>
    <row r="4502" spans="1:3" x14ac:dyDescent="0.2">
      <c r="A4502" t="s">
        <v>13</v>
      </c>
      <c r="B4502" t="s">
        <v>131</v>
      </c>
      <c r="C4502" t="s">
        <v>40</v>
      </c>
    </row>
    <row r="4503" spans="1:3" x14ac:dyDescent="0.2">
      <c r="A4503" t="s">
        <v>13</v>
      </c>
      <c r="B4503" t="s">
        <v>11</v>
      </c>
      <c r="C4503" t="s">
        <v>40</v>
      </c>
    </row>
    <row r="4504" spans="1:3" x14ac:dyDescent="0.2">
      <c r="A4504" t="s">
        <v>13</v>
      </c>
      <c r="B4504" t="s">
        <v>6</v>
      </c>
      <c r="C4504" t="s">
        <v>43</v>
      </c>
    </row>
    <row r="4505" spans="1:3" x14ac:dyDescent="0.2">
      <c r="A4505" t="s">
        <v>13</v>
      </c>
      <c r="B4505" t="s">
        <v>3</v>
      </c>
      <c r="C4505" t="s">
        <v>28</v>
      </c>
    </row>
    <row r="4506" spans="1:3" x14ac:dyDescent="0.2">
      <c r="A4506" t="s">
        <v>13</v>
      </c>
      <c r="B4506" t="s">
        <v>69</v>
      </c>
      <c r="C4506" t="s">
        <v>39</v>
      </c>
    </row>
    <row r="4507" spans="1:3" x14ac:dyDescent="0.2">
      <c r="A4507" t="s">
        <v>13</v>
      </c>
      <c r="B4507" t="s">
        <v>135</v>
      </c>
      <c r="C4507" t="s">
        <v>54</v>
      </c>
    </row>
    <row r="4508" spans="1:3" x14ac:dyDescent="0.2">
      <c r="A4508" t="s">
        <v>13</v>
      </c>
      <c r="B4508" t="s">
        <v>132</v>
      </c>
      <c r="C4508" t="s">
        <v>113</v>
      </c>
    </row>
    <row r="4509" spans="1:3" x14ac:dyDescent="0.2">
      <c r="A4509" t="s">
        <v>13</v>
      </c>
      <c r="B4509" t="s">
        <v>129</v>
      </c>
      <c r="C4509" t="s">
        <v>136</v>
      </c>
    </row>
    <row r="4510" spans="1:3" x14ac:dyDescent="0.2">
      <c r="A4510" t="s">
        <v>13</v>
      </c>
      <c r="B4510" t="s">
        <v>116</v>
      </c>
      <c r="C4510" t="s">
        <v>89</v>
      </c>
    </row>
    <row r="4511" spans="1:3" x14ac:dyDescent="0.2">
      <c r="A4511" t="s">
        <v>13</v>
      </c>
      <c r="B4511" t="s">
        <v>36</v>
      </c>
      <c r="C4511" t="s">
        <v>16</v>
      </c>
    </row>
    <row r="4512" spans="1:3" x14ac:dyDescent="0.2">
      <c r="A4512" t="s">
        <v>13</v>
      </c>
      <c r="B4512" t="s">
        <v>37</v>
      </c>
      <c r="C4512" t="s">
        <v>33</v>
      </c>
    </row>
    <row r="4513" spans="1:3" x14ac:dyDescent="0.2">
      <c r="A4513" t="s">
        <v>13</v>
      </c>
      <c r="B4513" t="s">
        <v>70</v>
      </c>
      <c r="C4513" t="s">
        <v>72</v>
      </c>
    </row>
    <row r="4514" spans="1:3" x14ac:dyDescent="0.2">
      <c r="A4514" t="s">
        <v>13</v>
      </c>
      <c r="B4514" t="s">
        <v>71</v>
      </c>
      <c r="C4514" t="s">
        <v>72</v>
      </c>
    </row>
    <row r="4515" spans="1:3" x14ac:dyDescent="0.2">
      <c r="A4515" t="s">
        <v>13</v>
      </c>
      <c r="B4515" t="s">
        <v>5</v>
      </c>
      <c r="C4515" t="s">
        <v>93</v>
      </c>
    </row>
    <row r="4516" spans="1:3" x14ac:dyDescent="0.2">
      <c r="A4516" t="s">
        <v>13</v>
      </c>
      <c r="B4516" t="s">
        <v>24</v>
      </c>
      <c r="C4516" t="s">
        <v>105</v>
      </c>
    </row>
    <row r="4517" spans="1:3" x14ac:dyDescent="0.2">
      <c r="A4517" t="s">
        <v>13</v>
      </c>
      <c r="B4517" t="s">
        <v>10</v>
      </c>
      <c r="C4517" t="s">
        <v>111</v>
      </c>
    </row>
    <row r="4518" spans="1:3" x14ac:dyDescent="0.2">
      <c r="A4518" t="s">
        <v>13</v>
      </c>
      <c r="B4518" t="s">
        <v>12</v>
      </c>
      <c r="C4518" t="s">
        <v>132</v>
      </c>
    </row>
    <row r="4519" spans="1:3" x14ac:dyDescent="0.2">
      <c r="A4519" t="s">
        <v>13</v>
      </c>
      <c r="B4519" t="s">
        <v>107</v>
      </c>
      <c r="C4519" t="s">
        <v>21</v>
      </c>
    </row>
    <row r="4520" spans="1:3" x14ac:dyDescent="0.2">
      <c r="A4520" t="s">
        <v>13</v>
      </c>
      <c r="B4520" t="s">
        <v>108</v>
      </c>
      <c r="C4520" t="s">
        <v>2</v>
      </c>
    </row>
    <row r="4521" spans="1:3" x14ac:dyDescent="0.2">
      <c r="A4521" t="s">
        <v>13</v>
      </c>
      <c r="B4521" t="s">
        <v>14</v>
      </c>
      <c r="C4521" t="s">
        <v>49</v>
      </c>
    </row>
    <row r="4522" spans="1:3" x14ac:dyDescent="0.2">
      <c r="A4522" t="s">
        <v>13</v>
      </c>
      <c r="B4522" t="s">
        <v>15</v>
      </c>
      <c r="C4522" t="s">
        <v>18</v>
      </c>
    </row>
    <row r="4523" spans="1:3" x14ac:dyDescent="0.2">
      <c r="A4523" t="s">
        <v>13</v>
      </c>
      <c r="B4523" t="s">
        <v>101</v>
      </c>
      <c r="C4523" t="s">
        <v>129</v>
      </c>
    </row>
    <row r="4524" spans="1:3" x14ac:dyDescent="0.2">
      <c r="A4524" t="s">
        <v>13</v>
      </c>
      <c r="B4524" t="s">
        <v>109</v>
      </c>
      <c r="C4524" t="s">
        <v>29</v>
      </c>
    </row>
    <row r="4525" spans="1:3" x14ac:dyDescent="0.2">
      <c r="A4525" t="s">
        <v>13</v>
      </c>
      <c r="B4525" t="s">
        <v>61</v>
      </c>
      <c r="C4525" t="s">
        <v>101</v>
      </c>
    </row>
    <row r="4526" spans="1:3" x14ac:dyDescent="0.2">
      <c r="A4526" t="s">
        <v>13</v>
      </c>
      <c r="B4526" t="s">
        <v>73</v>
      </c>
      <c r="C4526" t="s">
        <v>32</v>
      </c>
    </row>
    <row r="4527" spans="1:3" x14ac:dyDescent="0.2">
      <c r="A4527" t="s">
        <v>13</v>
      </c>
      <c r="B4527" t="s">
        <v>60</v>
      </c>
      <c r="C4527" t="s">
        <v>106</v>
      </c>
    </row>
    <row r="4528" spans="1:3" x14ac:dyDescent="0.2">
      <c r="A4528" t="s">
        <v>13</v>
      </c>
      <c r="B4528" t="s">
        <v>84</v>
      </c>
      <c r="C4528" t="s">
        <v>29</v>
      </c>
    </row>
    <row r="4529" spans="1:3" x14ac:dyDescent="0.2">
      <c r="A4529" t="s">
        <v>13</v>
      </c>
      <c r="B4529" t="s">
        <v>85</v>
      </c>
      <c r="C4529" t="s">
        <v>21</v>
      </c>
    </row>
    <row r="4530" spans="1:3" x14ac:dyDescent="0.2">
      <c r="A4530" t="s">
        <v>13</v>
      </c>
      <c r="B4530" t="s">
        <v>137</v>
      </c>
      <c r="C4530" t="s">
        <v>89</v>
      </c>
    </row>
    <row r="4531" spans="1:3" x14ac:dyDescent="0.2">
      <c r="A4531" t="s">
        <v>13</v>
      </c>
      <c r="B4531" t="s">
        <v>138</v>
      </c>
      <c r="C4531" t="s">
        <v>32</v>
      </c>
    </row>
    <row r="4532" spans="1:3" x14ac:dyDescent="0.2">
      <c r="A4532" t="s">
        <v>13</v>
      </c>
      <c r="B4532" t="s">
        <v>134</v>
      </c>
      <c r="C4532" t="s">
        <v>74</v>
      </c>
    </row>
    <row r="4533" spans="1:3" x14ac:dyDescent="0.2">
      <c r="A4533" t="s">
        <v>13</v>
      </c>
      <c r="B4533" t="s">
        <v>40</v>
      </c>
      <c r="C4533" t="s">
        <v>86</v>
      </c>
    </row>
    <row r="4534" spans="1:3" x14ac:dyDescent="0.2">
      <c r="A4534" t="s">
        <v>13</v>
      </c>
      <c r="B4534" t="s">
        <v>39</v>
      </c>
      <c r="C4534" t="s">
        <v>135</v>
      </c>
    </row>
    <row r="4535" spans="1:3" x14ac:dyDescent="0.2">
      <c r="A4535" t="s">
        <v>13</v>
      </c>
      <c r="B4535" t="s">
        <v>104</v>
      </c>
      <c r="C4535" t="s">
        <v>74</v>
      </c>
    </row>
    <row r="4536" spans="1:3" x14ac:dyDescent="0.2">
      <c r="A4536" t="s">
        <v>13</v>
      </c>
      <c r="B4536" t="s">
        <v>9</v>
      </c>
      <c r="C4536" t="s">
        <v>130</v>
      </c>
    </row>
    <row r="4537" spans="1:3" x14ac:dyDescent="0.2">
      <c r="A4537" t="s">
        <v>13</v>
      </c>
      <c r="B4537" t="s">
        <v>58</v>
      </c>
      <c r="C4537" t="s">
        <v>127</v>
      </c>
    </row>
    <row r="4538" spans="1:3" x14ac:dyDescent="0.2">
      <c r="A4538" t="s">
        <v>13</v>
      </c>
      <c r="B4538" t="s">
        <v>4</v>
      </c>
      <c r="C4538" t="s">
        <v>105</v>
      </c>
    </row>
    <row r="4539" spans="1:3" x14ac:dyDescent="0.2">
      <c r="A4539" t="s">
        <v>13</v>
      </c>
      <c r="B4539" t="s">
        <v>90</v>
      </c>
      <c r="C4539" t="s">
        <v>2</v>
      </c>
    </row>
    <row r="4540" spans="1:3" x14ac:dyDescent="0.2">
      <c r="A4540" t="s">
        <v>13</v>
      </c>
      <c r="B4540" t="s">
        <v>1</v>
      </c>
      <c r="C4540" t="s">
        <v>79</v>
      </c>
    </row>
    <row r="4541" spans="1:3" x14ac:dyDescent="0.2">
      <c r="A4541" t="s">
        <v>13</v>
      </c>
      <c r="B4541" t="s">
        <v>67</v>
      </c>
      <c r="C4541" t="s">
        <v>29</v>
      </c>
    </row>
    <row r="4542" spans="1:3" x14ac:dyDescent="0.2">
      <c r="A4542" t="s">
        <v>13</v>
      </c>
      <c r="B4542" t="s">
        <v>68</v>
      </c>
      <c r="C4542" t="s">
        <v>29</v>
      </c>
    </row>
    <row r="4543" spans="1:3" x14ac:dyDescent="0.2">
      <c r="A4543" t="s">
        <v>13</v>
      </c>
      <c r="B4543" t="s">
        <v>120</v>
      </c>
      <c r="C4543" t="s">
        <v>128</v>
      </c>
    </row>
    <row r="4544" spans="1:3" x14ac:dyDescent="0.2">
      <c r="A4544" t="s">
        <v>13</v>
      </c>
      <c r="B4544" t="s">
        <v>121</v>
      </c>
      <c r="C4544" t="s">
        <v>128</v>
      </c>
    </row>
    <row r="4545" spans="1:3" x14ac:dyDescent="0.2">
      <c r="A4545" t="s">
        <v>13</v>
      </c>
      <c r="B4545" t="s">
        <v>53</v>
      </c>
      <c r="C4545" t="s">
        <v>43</v>
      </c>
    </row>
    <row r="4546" spans="1:3" x14ac:dyDescent="0.2">
      <c r="A4546" t="s">
        <v>13</v>
      </c>
      <c r="B4546" t="s">
        <v>82</v>
      </c>
      <c r="C4546" t="s">
        <v>2</v>
      </c>
    </row>
    <row r="4547" spans="1:3" x14ac:dyDescent="0.2">
      <c r="A4547" t="s">
        <v>13</v>
      </c>
      <c r="B4547" t="s">
        <v>83</v>
      </c>
      <c r="C4547" t="s">
        <v>43</v>
      </c>
    </row>
    <row r="4548" spans="1:3" x14ac:dyDescent="0.2">
      <c r="A4548" t="s">
        <v>13</v>
      </c>
      <c r="B4548" t="s">
        <v>38</v>
      </c>
      <c r="C4548" t="s">
        <v>28</v>
      </c>
    </row>
    <row r="4549" spans="1:3" x14ac:dyDescent="0.2">
      <c r="A4549" t="s">
        <v>13</v>
      </c>
      <c r="B4549" t="s">
        <v>97</v>
      </c>
      <c r="C4549" t="s">
        <v>105</v>
      </c>
    </row>
    <row r="4550" spans="1:3" x14ac:dyDescent="0.2">
      <c r="A4550" t="s">
        <v>13</v>
      </c>
      <c r="B4550" t="s">
        <v>115</v>
      </c>
      <c r="C4550" t="s">
        <v>128</v>
      </c>
    </row>
    <row r="4551" spans="1:3" x14ac:dyDescent="0.2">
      <c r="A4551" t="s">
        <v>13</v>
      </c>
      <c r="B4551" t="s">
        <v>98</v>
      </c>
      <c r="C4551" t="s">
        <v>69</v>
      </c>
    </row>
    <row r="4552" spans="1:3" x14ac:dyDescent="0.2">
      <c r="A4552" t="s">
        <v>13</v>
      </c>
      <c r="B4552" t="s">
        <v>94</v>
      </c>
      <c r="C4552" t="s">
        <v>69</v>
      </c>
    </row>
    <row r="4553" spans="1:3" x14ac:dyDescent="0.2">
      <c r="A4553" t="s">
        <v>13</v>
      </c>
      <c r="B4553" t="s">
        <v>7</v>
      </c>
      <c r="C4553" t="s">
        <v>10</v>
      </c>
    </row>
    <row r="4554" spans="1:3" x14ac:dyDescent="0.2">
      <c r="A4554" t="s">
        <v>13</v>
      </c>
      <c r="B4554" t="s">
        <v>45</v>
      </c>
      <c r="C4554" t="s">
        <v>10</v>
      </c>
    </row>
    <row r="4555" spans="1:3" x14ac:dyDescent="0.2">
      <c r="A4555" t="s">
        <v>13</v>
      </c>
      <c r="B4555" t="s">
        <v>64</v>
      </c>
      <c r="C4555" t="s">
        <v>10</v>
      </c>
    </row>
    <row r="4556" spans="1:3" x14ac:dyDescent="0.2">
      <c r="A4556" t="s">
        <v>49</v>
      </c>
      <c r="B4556" t="s">
        <v>75</v>
      </c>
      <c r="C4556" t="s">
        <v>42</v>
      </c>
    </row>
    <row r="4557" spans="1:3" x14ac:dyDescent="0.2">
      <c r="A4557" t="s">
        <v>49</v>
      </c>
      <c r="B4557" t="s">
        <v>17</v>
      </c>
      <c r="C4557" t="s">
        <v>71</v>
      </c>
    </row>
    <row r="4558" spans="1:3" x14ac:dyDescent="0.2">
      <c r="A4558" t="s">
        <v>49</v>
      </c>
      <c r="B4558" t="s">
        <v>20</v>
      </c>
      <c r="C4558" t="s">
        <v>72</v>
      </c>
    </row>
    <row r="4559" spans="1:3" x14ac:dyDescent="0.2">
      <c r="A4559" t="s">
        <v>49</v>
      </c>
      <c r="B4559" t="s">
        <v>78</v>
      </c>
      <c r="C4559" t="s">
        <v>70</v>
      </c>
    </row>
    <row r="4560" spans="1:3" x14ac:dyDescent="0.2">
      <c r="A4560" t="s">
        <v>49</v>
      </c>
      <c r="B4560" t="s">
        <v>44</v>
      </c>
      <c r="C4560" t="s">
        <v>124</v>
      </c>
    </row>
    <row r="4561" spans="1:3" x14ac:dyDescent="0.2">
      <c r="A4561" t="s">
        <v>49</v>
      </c>
      <c r="B4561" t="s">
        <v>46</v>
      </c>
      <c r="C4561" t="s">
        <v>26</v>
      </c>
    </row>
    <row r="4562" spans="1:3" x14ac:dyDescent="0.2">
      <c r="A4562" t="s">
        <v>49</v>
      </c>
      <c r="B4562" t="s">
        <v>117</v>
      </c>
      <c r="C4562" t="s">
        <v>124</v>
      </c>
    </row>
    <row r="4563" spans="1:3" x14ac:dyDescent="0.2">
      <c r="A4563" t="s">
        <v>49</v>
      </c>
      <c r="B4563" t="s">
        <v>124</v>
      </c>
      <c r="C4563" t="s">
        <v>135</v>
      </c>
    </row>
    <row r="4564" spans="1:3" x14ac:dyDescent="0.2">
      <c r="A4564" t="s">
        <v>49</v>
      </c>
      <c r="B4564" t="s">
        <v>113</v>
      </c>
      <c r="C4564" t="s">
        <v>50</v>
      </c>
    </row>
    <row r="4565" spans="1:3" x14ac:dyDescent="0.2">
      <c r="A4565" t="s">
        <v>49</v>
      </c>
      <c r="B4565" t="s">
        <v>99</v>
      </c>
      <c r="C4565" t="s">
        <v>47</v>
      </c>
    </row>
    <row r="4566" spans="1:3" x14ac:dyDescent="0.2">
      <c r="A4566" t="s">
        <v>49</v>
      </c>
      <c r="B4566" t="s">
        <v>100</v>
      </c>
      <c r="C4566" t="s">
        <v>21</v>
      </c>
    </row>
    <row r="4567" spans="1:3" x14ac:dyDescent="0.2">
      <c r="A4567" t="s">
        <v>49</v>
      </c>
      <c r="B4567" t="s">
        <v>65</v>
      </c>
      <c r="C4567" t="s">
        <v>25</v>
      </c>
    </row>
    <row r="4568" spans="1:3" x14ac:dyDescent="0.2">
      <c r="A4568" t="s">
        <v>49</v>
      </c>
      <c r="B4568" t="s">
        <v>66</v>
      </c>
      <c r="C4568" t="s">
        <v>47</v>
      </c>
    </row>
    <row r="4569" spans="1:3" x14ac:dyDescent="0.2">
      <c r="A4569" t="s">
        <v>49</v>
      </c>
      <c r="B4569" t="s">
        <v>54</v>
      </c>
      <c r="C4569" t="s">
        <v>135</v>
      </c>
    </row>
    <row r="4570" spans="1:3" x14ac:dyDescent="0.2">
      <c r="A4570" t="s">
        <v>49</v>
      </c>
      <c r="B4570" t="s">
        <v>55</v>
      </c>
      <c r="C4570" t="s">
        <v>135</v>
      </c>
    </row>
    <row r="4571" spans="1:3" x14ac:dyDescent="0.2">
      <c r="A4571" t="s">
        <v>49</v>
      </c>
      <c r="B4571" t="s">
        <v>133</v>
      </c>
      <c r="C4571" t="s">
        <v>71</v>
      </c>
    </row>
    <row r="4572" spans="1:3" x14ac:dyDescent="0.2">
      <c r="A4572" t="s">
        <v>49</v>
      </c>
      <c r="B4572" t="s">
        <v>59</v>
      </c>
      <c r="C4572" t="s">
        <v>54</v>
      </c>
    </row>
    <row r="4573" spans="1:3" x14ac:dyDescent="0.2">
      <c r="A4573" t="s">
        <v>49</v>
      </c>
      <c r="B4573" t="s">
        <v>125</v>
      </c>
      <c r="C4573" t="s">
        <v>72</v>
      </c>
    </row>
    <row r="4574" spans="1:3" x14ac:dyDescent="0.2">
      <c r="A4574" t="s">
        <v>49</v>
      </c>
      <c r="B4574" t="s">
        <v>27</v>
      </c>
      <c r="C4574" t="s">
        <v>25</v>
      </c>
    </row>
    <row r="4575" spans="1:3" x14ac:dyDescent="0.2">
      <c r="A4575" t="s">
        <v>49</v>
      </c>
      <c r="B4575" t="s">
        <v>23</v>
      </c>
      <c r="C4575" t="s">
        <v>71</v>
      </c>
    </row>
    <row r="4576" spans="1:3" x14ac:dyDescent="0.2">
      <c r="A4576" t="s">
        <v>49</v>
      </c>
      <c r="B4576" t="s">
        <v>25</v>
      </c>
      <c r="C4576" t="s">
        <v>135</v>
      </c>
    </row>
    <row r="4577" spans="1:3" x14ac:dyDescent="0.2">
      <c r="A4577" t="s">
        <v>49</v>
      </c>
      <c r="B4577" t="s">
        <v>114</v>
      </c>
      <c r="C4577" t="s">
        <v>81</v>
      </c>
    </row>
    <row r="4578" spans="1:3" x14ac:dyDescent="0.2">
      <c r="A4578" t="s">
        <v>49</v>
      </c>
      <c r="B4578" t="s">
        <v>96</v>
      </c>
      <c r="C4578" t="s">
        <v>114</v>
      </c>
    </row>
    <row r="4579" spans="1:3" x14ac:dyDescent="0.2">
      <c r="A4579" t="s">
        <v>49</v>
      </c>
      <c r="B4579" t="s">
        <v>47</v>
      </c>
      <c r="C4579" t="s">
        <v>113</v>
      </c>
    </row>
    <row r="4580" spans="1:3" x14ac:dyDescent="0.2">
      <c r="A4580" t="s">
        <v>49</v>
      </c>
      <c r="B4580" t="s">
        <v>72</v>
      </c>
      <c r="C4580" t="s">
        <v>136</v>
      </c>
    </row>
    <row r="4581" spans="1:3" x14ac:dyDescent="0.2">
      <c r="A4581" t="s">
        <v>49</v>
      </c>
      <c r="B4581" t="s">
        <v>87</v>
      </c>
      <c r="C4581" t="s">
        <v>72</v>
      </c>
    </row>
    <row r="4582" spans="1:3" x14ac:dyDescent="0.2">
      <c r="A4582" t="s">
        <v>49</v>
      </c>
      <c r="B4582" t="s">
        <v>88</v>
      </c>
      <c r="C4582" t="s">
        <v>70</v>
      </c>
    </row>
    <row r="4583" spans="1:3" x14ac:dyDescent="0.2">
      <c r="A4583" t="s">
        <v>49</v>
      </c>
      <c r="B4583" t="s">
        <v>19</v>
      </c>
      <c r="C4583" t="s">
        <v>40</v>
      </c>
    </row>
    <row r="4584" spans="1:3" x14ac:dyDescent="0.2">
      <c r="A4584" t="s">
        <v>49</v>
      </c>
      <c r="B4584" t="s">
        <v>31</v>
      </c>
      <c r="C4584" t="s">
        <v>18</v>
      </c>
    </row>
    <row r="4585" spans="1:3" x14ac:dyDescent="0.2">
      <c r="A4585" t="s">
        <v>49</v>
      </c>
      <c r="B4585" t="s">
        <v>126</v>
      </c>
      <c r="C4585" t="s">
        <v>26</v>
      </c>
    </row>
    <row r="4586" spans="1:3" x14ac:dyDescent="0.2">
      <c r="A4586" t="s">
        <v>49</v>
      </c>
      <c r="B4586" t="s">
        <v>42</v>
      </c>
      <c r="C4586" t="s">
        <v>136</v>
      </c>
    </row>
    <row r="4587" spans="1:3" x14ac:dyDescent="0.2">
      <c r="A4587" t="s">
        <v>49</v>
      </c>
      <c r="B4587" t="s">
        <v>93</v>
      </c>
      <c r="C4587" t="s">
        <v>39</v>
      </c>
    </row>
    <row r="4588" spans="1:3" x14ac:dyDescent="0.2">
      <c r="A4588" t="s">
        <v>49</v>
      </c>
      <c r="B4588" t="s">
        <v>13</v>
      </c>
      <c r="C4588" t="s">
        <v>26</v>
      </c>
    </row>
    <row r="4589" spans="1:3" x14ac:dyDescent="0.2">
      <c r="A4589" t="s">
        <v>49</v>
      </c>
      <c r="B4589" t="s">
        <v>49</v>
      </c>
      <c r="C4589" t="s">
        <v>49</v>
      </c>
    </row>
    <row r="4590" spans="1:3" x14ac:dyDescent="0.2">
      <c r="A4590" t="s">
        <v>49</v>
      </c>
      <c r="B4590" t="s">
        <v>50</v>
      </c>
      <c r="C4590" t="s">
        <v>49</v>
      </c>
    </row>
    <row r="4591" spans="1:3" x14ac:dyDescent="0.2">
      <c r="A4591" t="s">
        <v>49</v>
      </c>
      <c r="B4591" t="s">
        <v>56</v>
      </c>
      <c r="C4591" t="s">
        <v>70</v>
      </c>
    </row>
    <row r="4592" spans="1:3" x14ac:dyDescent="0.2">
      <c r="A4592" t="s">
        <v>49</v>
      </c>
      <c r="B4592" t="s">
        <v>57</v>
      </c>
      <c r="C4592" t="s">
        <v>70</v>
      </c>
    </row>
    <row r="4593" spans="1:3" x14ac:dyDescent="0.2">
      <c r="A4593" t="s">
        <v>49</v>
      </c>
      <c r="B4593" t="s">
        <v>91</v>
      </c>
      <c r="C4593" t="s">
        <v>43</v>
      </c>
    </row>
    <row r="4594" spans="1:3" x14ac:dyDescent="0.2">
      <c r="A4594" t="s">
        <v>49</v>
      </c>
      <c r="B4594" t="s">
        <v>92</v>
      </c>
      <c r="C4594" t="s">
        <v>105</v>
      </c>
    </row>
    <row r="4595" spans="1:3" x14ac:dyDescent="0.2">
      <c r="A4595" t="s">
        <v>49</v>
      </c>
      <c r="B4595" t="s">
        <v>136</v>
      </c>
      <c r="C4595" t="s">
        <v>114</v>
      </c>
    </row>
    <row r="4596" spans="1:3" x14ac:dyDescent="0.2">
      <c r="A4596" t="s">
        <v>49</v>
      </c>
      <c r="B4596" t="s">
        <v>16</v>
      </c>
      <c r="C4596" t="s">
        <v>39</v>
      </c>
    </row>
    <row r="4597" spans="1:3" x14ac:dyDescent="0.2">
      <c r="A4597" t="s">
        <v>49</v>
      </c>
      <c r="B4597" t="s">
        <v>89</v>
      </c>
      <c r="C4597" t="s">
        <v>132</v>
      </c>
    </row>
    <row r="4598" spans="1:3" x14ac:dyDescent="0.2">
      <c r="A4598" t="s">
        <v>49</v>
      </c>
      <c r="B4598" t="s">
        <v>33</v>
      </c>
      <c r="C4598" t="s">
        <v>39</v>
      </c>
    </row>
    <row r="4599" spans="1:3" x14ac:dyDescent="0.2">
      <c r="A4599" t="s">
        <v>49</v>
      </c>
      <c r="B4599" t="s">
        <v>34</v>
      </c>
      <c r="C4599" t="s">
        <v>132</v>
      </c>
    </row>
    <row r="4600" spans="1:3" x14ac:dyDescent="0.2">
      <c r="A4600" t="s">
        <v>49</v>
      </c>
      <c r="B4600" t="s">
        <v>95</v>
      </c>
      <c r="C4600" t="s">
        <v>127</v>
      </c>
    </row>
    <row r="4601" spans="1:3" x14ac:dyDescent="0.2">
      <c r="A4601" t="s">
        <v>49</v>
      </c>
      <c r="B4601" t="s">
        <v>110</v>
      </c>
      <c r="C4601" t="s">
        <v>26</v>
      </c>
    </row>
    <row r="4602" spans="1:3" x14ac:dyDescent="0.2">
      <c r="A4602" t="s">
        <v>49</v>
      </c>
      <c r="B4602" t="s">
        <v>62</v>
      </c>
      <c r="C4602" t="s">
        <v>28</v>
      </c>
    </row>
    <row r="4603" spans="1:3" x14ac:dyDescent="0.2">
      <c r="A4603" t="s">
        <v>49</v>
      </c>
      <c r="B4603" t="s">
        <v>63</v>
      </c>
      <c r="C4603" t="s">
        <v>74</v>
      </c>
    </row>
    <row r="4604" spans="1:3" x14ac:dyDescent="0.2">
      <c r="A4604" t="s">
        <v>49</v>
      </c>
      <c r="B4604" t="s">
        <v>22</v>
      </c>
      <c r="C4604" t="s">
        <v>2</v>
      </c>
    </row>
    <row r="4605" spans="1:3" x14ac:dyDescent="0.2">
      <c r="A4605" t="s">
        <v>49</v>
      </c>
      <c r="B4605" t="s">
        <v>2</v>
      </c>
      <c r="C4605" t="s">
        <v>80</v>
      </c>
    </row>
    <row r="4606" spans="1:3" x14ac:dyDescent="0.2">
      <c r="A4606" t="s">
        <v>49</v>
      </c>
      <c r="B4606" t="s">
        <v>32</v>
      </c>
      <c r="C4606" t="s">
        <v>132</v>
      </c>
    </row>
    <row r="4607" spans="1:3" x14ac:dyDescent="0.2">
      <c r="A4607" t="s">
        <v>49</v>
      </c>
      <c r="B4607" t="s">
        <v>18</v>
      </c>
      <c r="C4607" t="s">
        <v>49</v>
      </c>
    </row>
    <row r="4608" spans="1:3" x14ac:dyDescent="0.2">
      <c r="A4608" t="s">
        <v>49</v>
      </c>
      <c r="B4608" t="s">
        <v>76</v>
      </c>
      <c r="C4608" t="s">
        <v>81</v>
      </c>
    </row>
    <row r="4609" spans="1:3" x14ac:dyDescent="0.2">
      <c r="A4609" t="s">
        <v>49</v>
      </c>
      <c r="B4609" t="s">
        <v>77</v>
      </c>
      <c r="C4609" t="s">
        <v>81</v>
      </c>
    </row>
    <row r="4610" spans="1:3" x14ac:dyDescent="0.2">
      <c r="A4610" t="s">
        <v>49</v>
      </c>
      <c r="B4610" t="s">
        <v>79</v>
      </c>
      <c r="C4610" t="s">
        <v>111</v>
      </c>
    </row>
    <row r="4611" spans="1:3" x14ac:dyDescent="0.2">
      <c r="A4611" t="s">
        <v>49</v>
      </c>
      <c r="B4611" t="s">
        <v>48</v>
      </c>
      <c r="C4611" t="s">
        <v>31</v>
      </c>
    </row>
    <row r="4612" spans="1:3" x14ac:dyDescent="0.2">
      <c r="A4612" t="s">
        <v>49</v>
      </c>
      <c r="B4612" t="s">
        <v>111</v>
      </c>
      <c r="C4612" t="s">
        <v>31</v>
      </c>
    </row>
    <row r="4613" spans="1:3" x14ac:dyDescent="0.2">
      <c r="A4613" t="s">
        <v>49</v>
      </c>
      <c r="B4613" t="s">
        <v>112</v>
      </c>
      <c r="C4613" t="s">
        <v>51</v>
      </c>
    </row>
    <row r="4614" spans="1:3" x14ac:dyDescent="0.2">
      <c r="A4614" t="s">
        <v>49</v>
      </c>
      <c r="B4614" t="s">
        <v>51</v>
      </c>
      <c r="C4614" t="s">
        <v>31</v>
      </c>
    </row>
    <row r="4615" spans="1:3" x14ac:dyDescent="0.2">
      <c r="A4615" t="s">
        <v>49</v>
      </c>
      <c r="B4615" t="s">
        <v>8</v>
      </c>
      <c r="C4615" t="s">
        <v>18</v>
      </c>
    </row>
    <row r="4616" spans="1:3" x14ac:dyDescent="0.2">
      <c r="A4616" t="s">
        <v>49</v>
      </c>
      <c r="B4616" t="s">
        <v>35</v>
      </c>
      <c r="C4616" t="s">
        <v>10</v>
      </c>
    </row>
    <row r="4617" spans="1:3" x14ac:dyDescent="0.2">
      <c r="A4617" t="s">
        <v>49</v>
      </c>
      <c r="B4617" t="s">
        <v>52</v>
      </c>
      <c r="C4617" t="s">
        <v>21</v>
      </c>
    </row>
    <row r="4618" spans="1:3" x14ac:dyDescent="0.2">
      <c r="A4618" t="s">
        <v>49</v>
      </c>
      <c r="B4618" t="s">
        <v>122</v>
      </c>
      <c r="C4618" t="s">
        <v>136</v>
      </c>
    </row>
    <row r="4619" spans="1:3" x14ac:dyDescent="0.2">
      <c r="A4619" t="s">
        <v>49</v>
      </c>
      <c r="B4619" t="s">
        <v>123</v>
      </c>
      <c r="C4619" t="s">
        <v>127</v>
      </c>
    </row>
    <row r="4620" spans="1:3" x14ac:dyDescent="0.2">
      <c r="A4620" t="s">
        <v>49</v>
      </c>
      <c r="B4620" t="s">
        <v>21</v>
      </c>
      <c r="C4620" t="s">
        <v>79</v>
      </c>
    </row>
    <row r="4621" spans="1:3" x14ac:dyDescent="0.2">
      <c r="A4621" t="s">
        <v>49</v>
      </c>
      <c r="B4621" t="s">
        <v>128</v>
      </c>
      <c r="C4621" t="s">
        <v>89</v>
      </c>
    </row>
    <row r="4622" spans="1:3" x14ac:dyDescent="0.2">
      <c r="A4622" t="s">
        <v>49</v>
      </c>
      <c r="B4622" t="s">
        <v>43</v>
      </c>
      <c r="C4622" t="s">
        <v>33</v>
      </c>
    </row>
    <row r="4623" spans="1:3" x14ac:dyDescent="0.2">
      <c r="A4623" t="s">
        <v>49</v>
      </c>
      <c r="B4623" t="s">
        <v>102</v>
      </c>
      <c r="C4623" t="s">
        <v>105</v>
      </c>
    </row>
    <row r="4624" spans="1:3" x14ac:dyDescent="0.2">
      <c r="A4624" t="s">
        <v>49</v>
      </c>
      <c r="B4624" t="s">
        <v>103</v>
      </c>
      <c r="C4624" t="s">
        <v>130</v>
      </c>
    </row>
    <row r="4625" spans="1:3" x14ac:dyDescent="0.2">
      <c r="A4625" t="s">
        <v>49</v>
      </c>
      <c r="B4625" t="s">
        <v>106</v>
      </c>
      <c r="C4625" t="s">
        <v>40</v>
      </c>
    </row>
    <row r="4626" spans="1:3" x14ac:dyDescent="0.2">
      <c r="A4626" t="s">
        <v>49</v>
      </c>
      <c r="B4626" t="s">
        <v>105</v>
      </c>
      <c r="C4626" t="s">
        <v>33</v>
      </c>
    </row>
    <row r="4627" spans="1:3" x14ac:dyDescent="0.2">
      <c r="A4627" t="s">
        <v>49</v>
      </c>
      <c r="B4627" t="s">
        <v>74</v>
      </c>
      <c r="C4627" t="s">
        <v>79</v>
      </c>
    </row>
    <row r="4628" spans="1:3" x14ac:dyDescent="0.2">
      <c r="A4628" t="s">
        <v>49</v>
      </c>
      <c r="B4628" t="s">
        <v>26</v>
      </c>
      <c r="C4628" t="s">
        <v>86</v>
      </c>
    </row>
    <row r="4629" spans="1:3" x14ac:dyDescent="0.2">
      <c r="A4629" t="s">
        <v>49</v>
      </c>
      <c r="B4629" t="s">
        <v>81</v>
      </c>
      <c r="C4629" t="s">
        <v>81</v>
      </c>
    </row>
    <row r="4630" spans="1:3" x14ac:dyDescent="0.2">
      <c r="A4630" t="s">
        <v>49</v>
      </c>
      <c r="B4630" t="s">
        <v>29</v>
      </c>
      <c r="C4630" t="s">
        <v>79</v>
      </c>
    </row>
    <row r="4631" spans="1:3" x14ac:dyDescent="0.2">
      <c r="A4631" t="s">
        <v>49</v>
      </c>
      <c r="B4631" t="s">
        <v>30</v>
      </c>
      <c r="C4631" t="s">
        <v>79</v>
      </c>
    </row>
    <row r="4632" spans="1:3" x14ac:dyDescent="0.2">
      <c r="A4632" t="s">
        <v>49</v>
      </c>
      <c r="B4632" t="s">
        <v>118</v>
      </c>
      <c r="C4632" t="s">
        <v>74</v>
      </c>
    </row>
    <row r="4633" spans="1:3" x14ac:dyDescent="0.2">
      <c r="A4633" t="s">
        <v>49</v>
      </c>
      <c r="B4633" t="s">
        <v>119</v>
      </c>
      <c r="C4633" t="s">
        <v>29</v>
      </c>
    </row>
    <row r="4634" spans="1:3" x14ac:dyDescent="0.2">
      <c r="A4634" t="s">
        <v>49</v>
      </c>
      <c r="B4634" t="s">
        <v>86</v>
      </c>
      <c r="C4634" t="s">
        <v>76</v>
      </c>
    </row>
    <row r="4635" spans="1:3" x14ac:dyDescent="0.2">
      <c r="A4635" t="s">
        <v>49</v>
      </c>
      <c r="B4635" t="s">
        <v>28</v>
      </c>
      <c r="C4635" t="s">
        <v>40</v>
      </c>
    </row>
    <row r="4636" spans="1:3" x14ac:dyDescent="0.2">
      <c r="A4636" t="s">
        <v>49</v>
      </c>
      <c r="B4636" t="s">
        <v>127</v>
      </c>
      <c r="C4636" t="s">
        <v>33</v>
      </c>
    </row>
    <row r="4637" spans="1:3" x14ac:dyDescent="0.2">
      <c r="A4637" t="s">
        <v>49</v>
      </c>
      <c r="B4637" t="s">
        <v>80</v>
      </c>
      <c r="C4637" t="s">
        <v>111</v>
      </c>
    </row>
    <row r="4638" spans="1:3" x14ac:dyDescent="0.2">
      <c r="A4638" t="s">
        <v>49</v>
      </c>
      <c r="B4638" t="s">
        <v>41</v>
      </c>
      <c r="C4638" t="s">
        <v>124</v>
      </c>
    </row>
    <row r="4639" spans="1:3" x14ac:dyDescent="0.2">
      <c r="A4639" t="s">
        <v>49</v>
      </c>
      <c r="B4639" t="s">
        <v>130</v>
      </c>
      <c r="C4639" t="s">
        <v>106</v>
      </c>
    </row>
    <row r="4640" spans="1:3" x14ac:dyDescent="0.2">
      <c r="A4640" t="s">
        <v>49</v>
      </c>
      <c r="B4640" t="s">
        <v>131</v>
      </c>
      <c r="C4640" t="s">
        <v>28</v>
      </c>
    </row>
    <row r="4641" spans="1:3" x14ac:dyDescent="0.2">
      <c r="A4641" t="s">
        <v>49</v>
      </c>
      <c r="B4641" t="s">
        <v>11</v>
      </c>
      <c r="C4641" t="s">
        <v>14</v>
      </c>
    </row>
    <row r="4642" spans="1:3" x14ac:dyDescent="0.2">
      <c r="A4642" t="s">
        <v>49</v>
      </c>
      <c r="B4642" t="s">
        <v>6</v>
      </c>
      <c r="C4642" t="s">
        <v>130</v>
      </c>
    </row>
    <row r="4643" spans="1:3" x14ac:dyDescent="0.2">
      <c r="A4643" t="s">
        <v>49</v>
      </c>
      <c r="B4643" t="s">
        <v>3</v>
      </c>
      <c r="C4643" t="s">
        <v>105</v>
      </c>
    </row>
    <row r="4644" spans="1:3" x14ac:dyDescent="0.2">
      <c r="A4644" t="s">
        <v>49</v>
      </c>
      <c r="B4644" t="s">
        <v>69</v>
      </c>
      <c r="C4644" t="s">
        <v>32</v>
      </c>
    </row>
    <row r="4645" spans="1:3" x14ac:dyDescent="0.2">
      <c r="A4645" t="s">
        <v>49</v>
      </c>
      <c r="B4645" t="s">
        <v>135</v>
      </c>
      <c r="C4645" t="s">
        <v>114</v>
      </c>
    </row>
    <row r="4646" spans="1:3" x14ac:dyDescent="0.2">
      <c r="A4646" t="s">
        <v>49</v>
      </c>
      <c r="B4646" t="s">
        <v>132</v>
      </c>
      <c r="C4646" t="s">
        <v>51</v>
      </c>
    </row>
    <row r="4647" spans="1:3" x14ac:dyDescent="0.2">
      <c r="A4647" t="s">
        <v>49</v>
      </c>
      <c r="B4647" t="s">
        <v>129</v>
      </c>
      <c r="C4647" t="s">
        <v>8</v>
      </c>
    </row>
    <row r="4648" spans="1:3" x14ac:dyDescent="0.2">
      <c r="A4648" t="s">
        <v>49</v>
      </c>
      <c r="B4648" t="s">
        <v>116</v>
      </c>
      <c r="C4648" t="s">
        <v>43</v>
      </c>
    </row>
    <row r="4649" spans="1:3" x14ac:dyDescent="0.2">
      <c r="A4649" t="s">
        <v>49</v>
      </c>
      <c r="B4649" t="s">
        <v>36</v>
      </c>
      <c r="C4649" t="s">
        <v>29</v>
      </c>
    </row>
    <row r="4650" spans="1:3" x14ac:dyDescent="0.2">
      <c r="A4650" t="s">
        <v>49</v>
      </c>
      <c r="B4650" t="s">
        <v>37</v>
      </c>
      <c r="C4650" t="s">
        <v>29</v>
      </c>
    </row>
    <row r="4651" spans="1:3" x14ac:dyDescent="0.2">
      <c r="A4651" t="s">
        <v>49</v>
      </c>
      <c r="B4651" t="s">
        <v>70</v>
      </c>
      <c r="C4651" t="s">
        <v>96</v>
      </c>
    </row>
    <row r="4652" spans="1:3" x14ac:dyDescent="0.2">
      <c r="A4652" t="s">
        <v>49</v>
      </c>
      <c r="B4652" t="s">
        <v>71</v>
      </c>
      <c r="C4652" t="s">
        <v>96</v>
      </c>
    </row>
    <row r="4653" spans="1:3" x14ac:dyDescent="0.2">
      <c r="A4653" t="s">
        <v>49</v>
      </c>
      <c r="B4653" t="s">
        <v>5</v>
      </c>
      <c r="C4653" t="s">
        <v>2</v>
      </c>
    </row>
    <row r="4654" spans="1:3" x14ac:dyDescent="0.2">
      <c r="A4654" t="s">
        <v>49</v>
      </c>
      <c r="B4654" t="s">
        <v>24</v>
      </c>
      <c r="C4654" t="s">
        <v>62</v>
      </c>
    </row>
    <row r="4655" spans="1:3" x14ac:dyDescent="0.2">
      <c r="A4655" t="s">
        <v>49</v>
      </c>
      <c r="B4655" t="s">
        <v>10</v>
      </c>
      <c r="C4655" t="s">
        <v>32</v>
      </c>
    </row>
    <row r="4656" spans="1:3" x14ac:dyDescent="0.2">
      <c r="A4656" t="s">
        <v>49</v>
      </c>
      <c r="B4656" t="s">
        <v>12</v>
      </c>
      <c r="C4656" t="s">
        <v>106</v>
      </c>
    </row>
    <row r="4657" spans="1:3" x14ac:dyDescent="0.2">
      <c r="A4657" t="s">
        <v>49</v>
      </c>
      <c r="B4657" t="s">
        <v>107</v>
      </c>
      <c r="C4657" t="s">
        <v>128</v>
      </c>
    </row>
    <row r="4658" spans="1:3" x14ac:dyDescent="0.2">
      <c r="A4658" t="s">
        <v>49</v>
      </c>
      <c r="B4658" t="s">
        <v>108</v>
      </c>
      <c r="C4658" t="s">
        <v>128</v>
      </c>
    </row>
    <row r="4659" spans="1:3" x14ac:dyDescent="0.2">
      <c r="A4659" t="s">
        <v>49</v>
      </c>
      <c r="B4659" t="s">
        <v>14</v>
      </c>
      <c r="C4659" t="s">
        <v>40</v>
      </c>
    </row>
    <row r="4660" spans="1:3" x14ac:dyDescent="0.2">
      <c r="A4660" t="s">
        <v>49</v>
      </c>
      <c r="B4660" t="s">
        <v>15</v>
      </c>
      <c r="C4660" t="s">
        <v>79</v>
      </c>
    </row>
    <row r="4661" spans="1:3" x14ac:dyDescent="0.2">
      <c r="A4661" t="s">
        <v>49</v>
      </c>
      <c r="B4661" t="s">
        <v>101</v>
      </c>
      <c r="C4661" t="s">
        <v>16</v>
      </c>
    </row>
    <row r="4662" spans="1:3" x14ac:dyDescent="0.2">
      <c r="A4662" t="s">
        <v>49</v>
      </c>
      <c r="B4662" t="s">
        <v>109</v>
      </c>
      <c r="C4662" t="s">
        <v>10</v>
      </c>
    </row>
    <row r="4663" spans="1:3" x14ac:dyDescent="0.2">
      <c r="A4663" t="s">
        <v>49</v>
      </c>
      <c r="B4663" t="s">
        <v>61</v>
      </c>
      <c r="C4663" t="s">
        <v>130</v>
      </c>
    </row>
    <row r="4664" spans="1:3" x14ac:dyDescent="0.2">
      <c r="A4664" t="s">
        <v>49</v>
      </c>
      <c r="B4664" t="s">
        <v>73</v>
      </c>
      <c r="C4664" t="s">
        <v>101</v>
      </c>
    </row>
    <row r="4665" spans="1:3" x14ac:dyDescent="0.2">
      <c r="A4665" t="s">
        <v>49</v>
      </c>
      <c r="B4665" t="s">
        <v>60</v>
      </c>
      <c r="C4665" t="s">
        <v>43</v>
      </c>
    </row>
    <row r="4666" spans="1:3" x14ac:dyDescent="0.2">
      <c r="A4666" t="s">
        <v>49</v>
      </c>
      <c r="B4666" t="s">
        <v>84</v>
      </c>
      <c r="C4666" t="s">
        <v>69</v>
      </c>
    </row>
    <row r="4667" spans="1:3" x14ac:dyDescent="0.2">
      <c r="A4667" t="s">
        <v>49</v>
      </c>
      <c r="B4667" t="s">
        <v>85</v>
      </c>
      <c r="C4667" t="s">
        <v>128</v>
      </c>
    </row>
    <row r="4668" spans="1:3" x14ac:dyDescent="0.2">
      <c r="A4668" t="s">
        <v>49</v>
      </c>
      <c r="B4668" t="s">
        <v>137</v>
      </c>
      <c r="C4668" t="s">
        <v>101</v>
      </c>
    </row>
    <row r="4669" spans="1:3" x14ac:dyDescent="0.2">
      <c r="A4669" t="s">
        <v>49</v>
      </c>
      <c r="B4669" t="s">
        <v>138</v>
      </c>
      <c r="C4669" t="s">
        <v>2</v>
      </c>
    </row>
    <row r="4670" spans="1:3" x14ac:dyDescent="0.2">
      <c r="A4670" t="s">
        <v>49</v>
      </c>
      <c r="B4670" t="s">
        <v>134</v>
      </c>
      <c r="C4670" t="s">
        <v>10</v>
      </c>
    </row>
    <row r="4671" spans="1:3" x14ac:dyDescent="0.2">
      <c r="A4671" t="s">
        <v>49</v>
      </c>
      <c r="B4671" t="s">
        <v>40</v>
      </c>
      <c r="C4671" t="s">
        <v>48</v>
      </c>
    </row>
    <row r="4672" spans="1:3" x14ac:dyDescent="0.2">
      <c r="A4672" t="s">
        <v>49</v>
      </c>
      <c r="B4672" t="s">
        <v>39</v>
      </c>
      <c r="C4672" t="s">
        <v>129</v>
      </c>
    </row>
    <row r="4673" spans="1:3" x14ac:dyDescent="0.2">
      <c r="A4673" t="s">
        <v>49</v>
      </c>
      <c r="B4673" t="s">
        <v>104</v>
      </c>
      <c r="C4673" t="s">
        <v>10</v>
      </c>
    </row>
    <row r="4674" spans="1:3" x14ac:dyDescent="0.2">
      <c r="A4674" t="s">
        <v>49</v>
      </c>
      <c r="B4674" t="s">
        <v>9</v>
      </c>
      <c r="C4674" t="s">
        <v>36</v>
      </c>
    </row>
    <row r="4675" spans="1:3" x14ac:dyDescent="0.2">
      <c r="A4675" t="s">
        <v>49</v>
      </c>
      <c r="B4675" t="s">
        <v>58</v>
      </c>
      <c r="C4675" t="s">
        <v>11</v>
      </c>
    </row>
    <row r="4676" spans="1:3" x14ac:dyDescent="0.2">
      <c r="A4676" t="s">
        <v>49</v>
      </c>
      <c r="B4676" t="s">
        <v>4</v>
      </c>
      <c r="C4676" t="s">
        <v>11</v>
      </c>
    </row>
    <row r="4677" spans="1:3" x14ac:dyDescent="0.2">
      <c r="A4677" t="s">
        <v>49</v>
      </c>
      <c r="B4677" t="s">
        <v>90</v>
      </c>
      <c r="C4677" t="s">
        <v>128</v>
      </c>
    </row>
    <row r="4678" spans="1:3" x14ac:dyDescent="0.2">
      <c r="A4678" t="s">
        <v>49</v>
      </c>
      <c r="B4678" t="s">
        <v>1</v>
      </c>
      <c r="C4678" t="s">
        <v>74</v>
      </c>
    </row>
    <row r="4679" spans="1:3" x14ac:dyDescent="0.2">
      <c r="A4679" t="s">
        <v>49</v>
      </c>
      <c r="B4679" t="s">
        <v>67</v>
      </c>
      <c r="C4679" t="s">
        <v>69</v>
      </c>
    </row>
    <row r="4680" spans="1:3" x14ac:dyDescent="0.2">
      <c r="A4680" t="s">
        <v>49</v>
      </c>
      <c r="B4680" t="s">
        <v>68</v>
      </c>
      <c r="C4680" t="s">
        <v>69</v>
      </c>
    </row>
    <row r="4681" spans="1:3" x14ac:dyDescent="0.2">
      <c r="A4681" t="s">
        <v>49</v>
      </c>
      <c r="B4681" t="s">
        <v>120</v>
      </c>
      <c r="C4681" t="s">
        <v>1</v>
      </c>
    </row>
    <row r="4682" spans="1:3" x14ac:dyDescent="0.2">
      <c r="A4682" t="s">
        <v>49</v>
      </c>
      <c r="B4682" t="s">
        <v>121</v>
      </c>
      <c r="C4682" t="s">
        <v>118</v>
      </c>
    </row>
    <row r="4683" spans="1:3" x14ac:dyDescent="0.2">
      <c r="A4683" t="s">
        <v>49</v>
      </c>
      <c r="B4683" t="s">
        <v>53</v>
      </c>
      <c r="C4683" t="s">
        <v>11</v>
      </c>
    </row>
    <row r="4684" spans="1:3" x14ac:dyDescent="0.2">
      <c r="A4684" t="s">
        <v>49</v>
      </c>
      <c r="B4684" t="s">
        <v>82</v>
      </c>
      <c r="C4684" t="s">
        <v>128</v>
      </c>
    </row>
    <row r="4685" spans="1:3" x14ac:dyDescent="0.2">
      <c r="A4685" t="s">
        <v>49</v>
      </c>
      <c r="B4685" t="s">
        <v>83</v>
      </c>
      <c r="C4685" t="s">
        <v>130</v>
      </c>
    </row>
    <row r="4686" spans="1:3" x14ac:dyDescent="0.2">
      <c r="A4686" t="s">
        <v>49</v>
      </c>
      <c r="B4686" t="s">
        <v>38</v>
      </c>
      <c r="C4686" t="s">
        <v>105</v>
      </c>
    </row>
    <row r="4687" spans="1:3" x14ac:dyDescent="0.2">
      <c r="A4687" t="s">
        <v>49</v>
      </c>
      <c r="B4687" t="s">
        <v>97</v>
      </c>
      <c r="C4687" t="s">
        <v>62</v>
      </c>
    </row>
    <row r="4688" spans="1:3" x14ac:dyDescent="0.2">
      <c r="A4688" t="s">
        <v>49</v>
      </c>
      <c r="B4688" t="s">
        <v>115</v>
      </c>
      <c r="C4688" t="s">
        <v>1</v>
      </c>
    </row>
    <row r="4689" spans="1:3" x14ac:dyDescent="0.2">
      <c r="A4689" t="s">
        <v>49</v>
      </c>
      <c r="B4689" t="s">
        <v>98</v>
      </c>
      <c r="C4689" t="s">
        <v>62</v>
      </c>
    </row>
    <row r="4690" spans="1:3" x14ac:dyDescent="0.2">
      <c r="A4690" t="s">
        <v>49</v>
      </c>
      <c r="B4690" t="s">
        <v>94</v>
      </c>
      <c r="C4690" t="s">
        <v>1</v>
      </c>
    </row>
    <row r="4691" spans="1:3" x14ac:dyDescent="0.2">
      <c r="A4691" t="s">
        <v>49</v>
      </c>
      <c r="B4691" t="s">
        <v>7</v>
      </c>
      <c r="C4691" t="s">
        <v>62</v>
      </c>
    </row>
    <row r="4692" spans="1:3" x14ac:dyDescent="0.2">
      <c r="A4692" t="s">
        <v>49</v>
      </c>
      <c r="B4692" t="s">
        <v>45</v>
      </c>
      <c r="C4692" t="s">
        <v>62</v>
      </c>
    </row>
    <row r="4693" spans="1:3" x14ac:dyDescent="0.2">
      <c r="A4693" t="s">
        <v>49</v>
      </c>
      <c r="B4693" t="s">
        <v>64</v>
      </c>
      <c r="C4693" t="s">
        <v>62</v>
      </c>
    </row>
    <row r="4694" spans="1:3" x14ac:dyDescent="0.2">
      <c r="A4694" t="s">
        <v>50</v>
      </c>
      <c r="B4694" t="s">
        <v>75</v>
      </c>
      <c r="C4694" t="s">
        <v>72</v>
      </c>
    </row>
    <row r="4695" spans="1:3" x14ac:dyDescent="0.2">
      <c r="A4695" t="s">
        <v>50</v>
      </c>
      <c r="B4695" t="s">
        <v>17</v>
      </c>
      <c r="C4695" t="s">
        <v>42</v>
      </c>
    </row>
    <row r="4696" spans="1:3" x14ac:dyDescent="0.2">
      <c r="A4696" t="s">
        <v>50</v>
      </c>
      <c r="B4696" t="s">
        <v>20</v>
      </c>
      <c r="C4696" t="s">
        <v>122</v>
      </c>
    </row>
    <row r="4697" spans="1:3" x14ac:dyDescent="0.2">
      <c r="A4697" t="s">
        <v>50</v>
      </c>
      <c r="B4697" t="s">
        <v>78</v>
      </c>
      <c r="C4697" t="s">
        <v>70</v>
      </c>
    </row>
    <row r="4698" spans="1:3" x14ac:dyDescent="0.2">
      <c r="A4698" t="s">
        <v>50</v>
      </c>
      <c r="B4698" t="s">
        <v>44</v>
      </c>
      <c r="C4698" t="s">
        <v>124</v>
      </c>
    </row>
    <row r="4699" spans="1:3" x14ac:dyDescent="0.2">
      <c r="A4699" t="s">
        <v>50</v>
      </c>
      <c r="B4699" t="s">
        <v>46</v>
      </c>
      <c r="C4699" t="s">
        <v>26</v>
      </c>
    </row>
    <row r="4700" spans="1:3" x14ac:dyDescent="0.2">
      <c r="A4700" t="s">
        <v>50</v>
      </c>
      <c r="B4700" t="s">
        <v>117</v>
      </c>
      <c r="C4700" t="s">
        <v>70</v>
      </c>
    </row>
    <row r="4701" spans="1:3" x14ac:dyDescent="0.2">
      <c r="A4701" t="s">
        <v>50</v>
      </c>
      <c r="B4701" t="s">
        <v>124</v>
      </c>
      <c r="C4701" t="s">
        <v>96</v>
      </c>
    </row>
    <row r="4702" spans="1:3" x14ac:dyDescent="0.2">
      <c r="A4702" t="s">
        <v>50</v>
      </c>
      <c r="B4702" t="s">
        <v>113</v>
      </c>
      <c r="C4702" t="s">
        <v>114</v>
      </c>
    </row>
    <row r="4703" spans="1:3" x14ac:dyDescent="0.2">
      <c r="A4703" t="s">
        <v>50</v>
      </c>
      <c r="B4703" t="s">
        <v>99</v>
      </c>
      <c r="C4703" t="s">
        <v>47</v>
      </c>
    </row>
    <row r="4704" spans="1:3" x14ac:dyDescent="0.2">
      <c r="A4704" t="s">
        <v>50</v>
      </c>
      <c r="B4704" t="s">
        <v>100</v>
      </c>
      <c r="C4704" t="s">
        <v>29</v>
      </c>
    </row>
    <row r="4705" spans="1:3" x14ac:dyDescent="0.2">
      <c r="A4705" t="s">
        <v>50</v>
      </c>
      <c r="B4705" t="s">
        <v>65</v>
      </c>
      <c r="C4705" t="s">
        <v>25</v>
      </c>
    </row>
    <row r="4706" spans="1:3" x14ac:dyDescent="0.2">
      <c r="A4706" t="s">
        <v>50</v>
      </c>
      <c r="B4706" t="s">
        <v>66</v>
      </c>
      <c r="C4706" t="s">
        <v>25</v>
      </c>
    </row>
    <row r="4707" spans="1:3" x14ac:dyDescent="0.2">
      <c r="A4707" t="s">
        <v>50</v>
      </c>
      <c r="B4707" t="s">
        <v>54</v>
      </c>
      <c r="C4707" t="s">
        <v>135</v>
      </c>
    </row>
    <row r="4708" spans="1:3" x14ac:dyDescent="0.2">
      <c r="A4708" t="s">
        <v>50</v>
      </c>
      <c r="B4708" t="s">
        <v>55</v>
      </c>
      <c r="C4708" t="s">
        <v>135</v>
      </c>
    </row>
    <row r="4709" spans="1:3" x14ac:dyDescent="0.2">
      <c r="A4709" t="s">
        <v>50</v>
      </c>
      <c r="B4709" t="s">
        <v>133</v>
      </c>
      <c r="C4709" t="s">
        <v>71</v>
      </c>
    </row>
    <row r="4710" spans="1:3" x14ac:dyDescent="0.2">
      <c r="A4710" t="s">
        <v>50</v>
      </c>
      <c r="B4710" t="s">
        <v>59</v>
      </c>
      <c r="C4710" t="s">
        <v>124</v>
      </c>
    </row>
    <row r="4711" spans="1:3" x14ac:dyDescent="0.2">
      <c r="A4711" t="s">
        <v>50</v>
      </c>
      <c r="B4711" t="s">
        <v>125</v>
      </c>
      <c r="C4711" t="s">
        <v>72</v>
      </c>
    </row>
    <row r="4712" spans="1:3" x14ac:dyDescent="0.2">
      <c r="A4712" t="s">
        <v>50</v>
      </c>
      <c r="B4712" t="s">
        <v>27</v>
      </c>
      <c r="C4712" t="s">
        <v>54</v>
      </c>
    </row>
    <row r="4713" spans="1:3" x14ac:dyDescent="0.2">
      <c r="A4713" t="s">
        <v>50</v>
      </c>
      <c r="B4713" t="s">
        <v>23</v>
      </c>
      <c r="C4713" t="s">
        <v>42</v>
      </c>
    </row>
    <row r="4714" spans="1:3" x14ac:dyDescent="0.2">
      <c r="A4714" t="s">
        <v>50</v>
      </c>
      <c r="B4714" t="s">
        <v>25</v>
      </c>
      <c r="C4714" t="s">
        <v>135</v>
      </c>
    </row>
    <row r="4715" spans="1:3" x14ac:dyDescent="0.2">
      <c r="A4715" t="s">
        <v>50</v>
      </c>
      <c r="B4715" t="s">
        <v>114</v>
      </c>
      <c r="C4715" t="s">
        <v>81</v>
      </c>
    </row>
    <row r="4716" spans="1:3" x14ac:dyDescent="0.2">
      <c r="A4716" t="s">
        <v>50</v>
      </c>
      <c r="B4716" t="s">
        <v>96</v>
      </c>
      <c r="C4716" t="s">
        <v>114</v>
      </c>
    </row>
    <row r="4717" spans="1:3" x14ac:dyDescent="0.2">
      <c r="A4717" t="s">
        <v>50</v>
      </c>
      <c r="B4717" t="s">
        <v>47</v>
      </c>
      <c r="C4717" t="s">
        <v>135</v>
      </c>
    </row>
    <row r="4718" spans="1:3" x14ac:dyDescent="0.2">
      <c r="A4718" t="s">
        <v>50</v>
      </c>
      <c r="B4718" t="s">
        <v>72</v>
      </c>
      <c r="C4718" t="s">
        <v>136</v>
      </c>
    </row>
    <row r="4719" spans="1:3" x14ac:dyDescent="0.2">
      <c r="A4719" t="s">
        <v>50</v>
      </c>
      <c r="B4719" t="s">
        <v>87</v>
      </c>
      <c r="C4719" t="s">
        <v>72</v>
      </c>
    </row>
    <row r="4720" spans="1:3" x14ac:dyDescent="0.2">
      <c r="A4720" t="s">
        <v>50</v>
      </c>
      <c r="B4720" t="s">
        <v>88</v>
      </c>
      <c r="C4720" t="s">
        <v>71</v>
      </c>
    </row>
    <row r="4721" spans="1:3" x14ac:dyDescent="0.2">
      <c r="A4721" t="s">
        <v>50</v>
      </c>
      <c r="B4721" t="s">
        <v>19</v>
      </c>
      <c r="C4721" t="s">
        <v>40</v>
      </c>
    </row>
    <row r="4722" spans="1:3" x14ac:dyDescent="0.2">
      <c r="A4722" t="s">
        <v>50</v>
      </c>
      <c r="B4722" t="s">
        <v>31</v>
      </c>
      <c r="C4722" t="s">
        <v>18</v>
      </c>
    </row>
    <row r="4723" spans="1:3" x14ac:dyDescent="0.2">
      <c r="A4723" t="s">
        <v>50</v>
      </c>
      <c r="B4723" t="s">
        <v>126</v>
      </c>
      <c r="C4723" t="s">
        <v>47</v>
      </c>
    </row>
    <row r="4724" spans="1:3" x14ac:dyDescent="0.2">
      <c r="A4724" t="s">
        <v>50</v>
      </c>
      <c r="B4724" t="s">
        <v>42</v>
      </c>
      <c r="C4724" t="s">
        <v>136</v>
      </c>
    </row>
    <row r="4725" spans="1:3" x14ac:dyDescent="0.2">
      <c r="A4725" t="s">
        <v>50</v>
      </c>
      <c r="B4725" t="s">
        <v>93</v>
      </c>
      <c r="C4725" t="s">
        <v>39</v>
      </c>
    </row>
    <row r="4726" spans="1:3" x14ac:dyDescent="0.2">
      <c r="A4726" t="s">
        <v>50</v>
      </c>
      <c r="B4726" t="s">
        <v>13</v>
      </c>
      <c r="C4726" t="s">
        <v>26</v>
      </c>
    </row>
    <row r="4727" spans="1:3" x14ac:dyDescent="0.2">
      <c r="A4727" t="s">
        <v>50</v>
      </c>
      <c r="B4727" t="s">
        <v>49</v>
      </c>
      <c r="C4727" t="s">
        <v>49</v>
      </c>
    </row>
    <row r="4728" spans="1:3" x14ac:dyDescent="0.2">
      <c r="A4728" t="s">
        <v>50</v>
      </c>
      <c r="B4728" t="s">
        <v>50</v>
      </c>
      <c r="C4728" t="s">
        <v>50</v>
      </c>
    </row>
    <row r="4729" spans="1:3" x14ac:dyDescent="0.2">
      <c r="A4729" t="s">
        <v>50</v>
      </c>
      <c r="B4729" t="s">
        <v>56</v>
      </c>
      <c r="C4729" t="s">
        <v>70</v>
      </c>
    </row>
    <row r="4730" spans="1:3" x14ac:dyDescent="0.2">
      <c r="A4730" t="s">
        <v>50</v>
      </c>
      <c r="B4730" t="s">
        <v>57</v>
      </c>
      <c r="C4730" t="s">
        <v>70</v>
      </c>
    </row>
    <row r="4731" spans="1:3" x14ac:dyDescent="0.2">
      <c r="A4731" t="s">
        <v>50</v>
      </c>
      <c r="B4731" t="s">
        <v>91</v>
      </c>
      <c r="C4731" t="s">
        <v>43</v>
      </c>
    </row>
    <row r="4732" spans="1:3" x14ac:dyDescent="0.2">
      <c r="A4732" t="s">
        <v>50</v>
      </c>
      <c r="B4732" t="s">
        <v>92</v>
      </c>
      <c r="C4732" t="s">
        <v>127</v>
      </c>
    </row>
    <row r="4733" spans="1:3" x14ac:dyDescent="0.2">
      <c r="A4733" t="s">
        <v>50</v>
      </c>
      <c r="B4733" t="s">
        <v>136</v>
      </c>
      <c r="C4733" t="s">
        <v>86</v>
      </c>
    </row>
    <row r="4734" spans="1:3" x14ac:dyDescent="0.2">
      <c r="A4734" t="s">
        <v>50</v>
      </c>
      <c r="B4734" t="s">
        <v>16</v>
      </c>
      <c r="C4734" t="s">
        <v>111</v>
      </c>
    </row>
    <row r="4735" spans="1:3" x14ac:dyDescent="0.2">
      <c r="A4735" t="s">
        <v>50</v>
      </c>
      <c r="B4735" t="s">
        <v>89</v>
      </c>
      <c r="C4735" t="s">
        <v>132</v>
      </c>
    </row>
    <row r="4736" spans="1:3" x14ac:dyDescent="0.2">
      <c r="A4736" t="s">
        <v>50</v>
      </c>
      <c r="B4736" t="s">
        <v>33</v>
      </c>
      <c r="C4736" t="s">
        <v>39</v>
      </c>
    </row>
    <row r="4737" spans="1:3" x14ac:dyDescent="0.2">
      <c r="A4737" t="s">
        <v>50</v>
      </c>
      <c r="B4737" t="s">
        <v>34</v>
      </c>
      <c r="C4737" t="s">
        <v>39</v>
      </c>
    </row>
    <row r="4738" spans="1:3" x14ac:dyDescent="0.2">
      <c r="A4738" t="s">
        <v>50</v>
      </c>
      <c r="B4738" t="s">
        <v>95</v>
      </c>
      <c r="C4738" t="s">
        <v>43</v>
      </c>
    </row>
    <row r="4739" spans="1:3" x14ac:dyDescent="0.2">
      <c r="A4739" t="s">
        <v>50</v>
      </c>
      <c r="B4739" t="s">
        <v>110</v>
      </c>
      <c r="C4739" t="s">
        <v>26</v>
      </c>
    </row>
    <row r="4740" spans="1:3" x14ac:dyDescent="0.2">
      <c r="A4740" t="s">
        <v>50</v>
      </c>
      <c r="B4740" t="s">
        <v>62</v>
      </c>
      <c r="C4740" t="s">
        <v>28</v>
      </c>
    </row>
    <row r="4741" spans="1:3" x14ac:dyDescent="0.2">
      <c r="A4741" t="s">
        <v>50</v>
      </c>
      <c r="B4741" t="s">
        <v>63</v>
      </c>
      <c r="C4741" t="s">
        <v>28</v>
      </c>
    </row>
    <row r="4742" spans="1:3" x14ac:dyDescent="0.2">
      <c r="A4742" t="s">
        <v>50</v>
      </c>
      <c r="B4742" t="s">
        <v>22</v>
      </c>
      <c r="C4742" t="s">
        <v>2</v>
      </c>
    </row>
    <row r="4743" spans="1:3" x14ac:dyDescent="0.2">
      <c r="A4743" t="s">
        <v>50</v>
      </c>
      <c r="B4743" t="s">
        <v>2</v>
      </c>
      <c r="C4743" t="s">
        <v>79</v>
      </c>
    </row>
    <row r="4744" spans="1:3" x14ac:dyDescent="0.2">
      <c r="A4744" t="s">
        <v>50</v>
      </c>
      <c r="B4744" t="s">
        <v>32</v>
      </c>
      <c r="C4744" t="s">
        <v>132</v>
      </c>
    </row>
    <row r="4745" spans="1:3" x14ac:dyDescent="0.2">
      <c r="A4745" t="s">
        <v>50</v>
      </c>
      <c r="B4745" t="s">
        <v>18</v>
      </c>
      <c r="C4745" t="s">
        <v>49</v>
      </c>
    </row>
    <row r="4746" spans="1:3" x14ac:dyDescent="0.2">
      <c r="A4746" t="s">
        <v>50</v>
      </c>
      <c r="B4746" t="s">
        <v>76</v>
      </c>
      <c r="C4746" t="s">
        <v>81</v>
      </c>
    </row>
    <row r="4747" spans="1:3" x14ac:dyDescent="0.2">
      <c r="A4747" t="s">
        <v>50</v>
      </c>
      <c r="B4747" t="s">
        <v>77</v>
      </c>
      <c r="C4747" t="s">
        <v>76</v>
      </c>
    </row>
    <row r="4748" spans="1:3" x14ac:dyDescent="0.2">
      <c r="A4748" t="s">
        <v>50</v>
      </c>
      <c r="B4748" t="s">
        <v>79</v>
      </c>
      <c r="C4748" t="s">
        <v>48</v>
      </c>
    </row>
    <row r="4749" spans="1:3" x14ac:dyDescent="0.2">
      <c r="A4749" t="s">
        <v>50</v>
      </c>
      <c r="B4749" t="s">
        <v>48</v>
      </c>
      <c r="C4749" t="s">
        <v>31</v>
      </c>
    </row>
    <row r="4750" spans="1:3" x14ac:dyDescent="0.2">
      <c r="A4750" t="s">
        <v>50</v>
      </c>
      <c r="B4750" t="s">
        <v>111</v>
      </c>
      <c r="C4750" t="s">
        <v>31</v>
      </c>
    </row>
    <row r="4751" spans="1:3" x14ac:dyDescent="0.2">
      <c r="A4751" t="s">
        <v>50</v>
      </c>
      <c r="B4751" t="s">
        <v>112</v>
      </c>
      <c r="C4751" t="s">
        <v>129</v>
      </c>
    </row>
    <row r="4752" spans="1:3" x14ac:dyDescent="0.2">
      <c r="A4752" t="s">
        <v>50</v>
      </c>
      <c r="B4752" t="s">
        <v>51</v>
      </c>
      <c r="C4752" t="s">
        <v>8</v>
      </c>
    </row>
    <row r="4753" spans="1:3" x14ac:dyDescent="0.2">
      <c r="A4753" t="s">
        <v>50</v>
      </c>
      <c r="B4753" t="s">
        <v>8</v>
      </c>
      <c r="C4753" t="s">
        <v>49</v>
      </c>
    </row>
    <row r="4754" spans="1:3" x14ac:dyDescent="0.2">
      <c r="A4754" t="s">
        <v>50</v>
      </c>
      <c r="B4754" t="s">
        <v>35</v>
      </c>
      <c r="C4754" t="s">
        <v>10</v>
      </c>
    </row>
    <row r="4755" spans="1:3" x14ac:dyDescent="0.2">
      <c r="A4755" t="s">
        <v>50</v>
      </c>
      <c r="B4755" t="s">
        <v>52</v>
      </c>
      <c r="C4755" t="s">
        <v>21</v>
      </c>
    </row>
    <row r="4756" spans="1:3" x14ac:dyDescent="0.2">
      <c r="A4756" t="s">
        <v>50</v>
      </c>
      <c r="B4756" t="s">
        <v>122</v>
      </c>
      <c r="C4756" t="s">
        <v>26</v>
      </c>
    </row>
    <row r="4757" spans="1:3" x14ac:dyDescent="0.2">
      <c r="A4757" t="s">
        <v>50</v>
      </c>
      <c r="B4757" t="s">
        <v>123</v>
      </c>
      <c r="C4757" t="s">
        <v>127</v>
      </c>
    </row>
    <row r="4758" spans="1:3" x14ac:dyDescent="0.2">
      <c r="A4758" t="s">
        <v>50</v>
      </c>
      <c r="B4758" t="s">
        <v>21</v>
      </c>
      <c r="C4758" t="s">
        <v>79</v>
      </c>
    </row>
    <row r="4759" spans="1:3" x14ac:dyDescent="0.2">
      <c r="A4759" t="s">
        <v>50</v>
      </c>
      <c r="B4759" t="s">
        <v>128</v>
      </c>
      <c r="C4759" t="s">
        <v>89</v>
      </c>
    </row>
    <row r="4760" spans="1:3" x14ac:dyDescent="0.2">
      <c r="A4760" t="s">
        <v>50</v>
      </c>
      <c r="B4760" t="s">
        <v>43</v>
      </c>
      <c r="C4760" t="s">
        <v>16</v>
      </c>
    </row>
    <row r="4761" spans="1:3" x14ac:dyDescent="0.2">
      <c r="A4761" t="s">
        <v>50</v>
      </c>
      <c r="B4761" t="s">
        <v>102</v>
      </c>
      <c r="C4761" t="s">
        <v>105</v>
      </c>
    </row>
    <row r="4762" spans="1:3" x14ac:dyDescent="0.2">
      <c r="A4762" t="s">
        <v>50</v>
      </c>
      <c r="B4762" t="s">
        <v>103</v>
      </c>
      <c r="C4762" t="s">
        <v>128</v>
      </c>
    </row>
    <row r="4763" spans="1:3" x14ac:dyDescent="0.2">
      <c r="A4763" t="s">
        <v>50</v>
      </c>
      <c r="B4763" t="s">
        <v>106</v>
      </c>
      <c r="C4763" t="s">
        <v>132</v>
      </c>
    </row>
    <row r="4764" spans="1:3" x14ac:dyDescent="0.2">
      <c r="A4764" t="s">
        <v>50</v>
      </c>
      <c r="B4764" t="s">
        <v>105</v>
      </c>
      <c r="C4764" t="s">
        <v>33</v>
      </c>
    </row>
    <row r="4765" spans="1:3" x14ac:dyDescent="0.2">
      <c r="A4765" t="s">
        <v>50</v>
      </c>
      <c r="B4765" t="s">
        <v>74</v>
      </c>
      <c r="C4765" t="s">
        <v>79</v>
      </c>
    </row>
    <row r="4766" spans="1:3" x14ac:dyDescent="0.2">
      <c r="A4766" t="s">
        <v>50</v>
      </c>
      <c r="B4766" t="s">
        <v>26</v>
      </c>
      <c r="C4766" t="s">
        <v>113</v>
      </c>
    </row>
    <row r="4767" spans="1:3" x14ac:dyDescent="0.2">
      <c r="A4767" t="s">
        <v>50</v>
      </c>
      <c r="B4767" t="s">
        <v>81</v>
      </c>
      <c r="C4767" t="s">
        <v>81</v>
      </c>
    </row>
    <row r="4768" spans="1:3" x14ac:dyDescent="0.2">
      <c r="A4768" t="s">
        <v>50</v>
      </c>
      <c r="B4768" t="s">
        <v>29</v>
      </c>
      <c r="C4768" t="s">
        <v>79</v>
      </c>
    </row>
    <row r="4769" spans="1:3" x14ac:dyDescent="0.2">
      <c r="A4769" t="s">
        <v>50</v>
      </c>
      <c r="B4769" t="s">
        <v>30</v>
      </c>
      <c r="C4769" t="s">
        <v>79</v>
      </c>
    </row>
    <row r="4770" spans="1:3" x14ac:dyDescent="0.2">
      <c r="A4770" t="s">
        <v>50</v>
      </c>
      <c r="B4770" t="s">
        <v>118</v>
      </c>
      <c r="C4770" t="s">
        <v>74</v>
      </c>
    </row>
    <row r="4771" spans="1:3" x14ac:dyDescent="0.2">
      <c r="A4771" t="s">
        <v>50</v>
      </c>
      <c r="B4771" t="s">
        <v>119</v>
      </c>
      <c r="C4771" t="s">
        <v>74</v>
      </c>
    </row>
    <row r="4772" spans="1:3" x14ac:dyDescent="0.2">
      <c r="A4772" t="s">
        <v>50</v>
      </c>
      <c r="B4772" t="s">
        <v>86</v>
      </c>
      <c r="C4772" t="s">
        <v>114</v>
      </c>
    </row>
    <row r="4773" spans="1:3" x14ac:dyDescent="0.2">
      <c r="A4773" t="s">
        <v>50</v>
      </c>
      <c r="B4773" t="s">
        <v>28</v>
      </c>
      <c r="C4773" t="s">
        <v>40</v>
      </c>
    </row>
    <row r="4774" spans="1:3" x14ac:dyDescent="0.2">
      <c r="A4774" t="s">
        <v>50</v>
      </c>
      <c r="B4774" t="s">
        <v>127</v>
      </c>
      <c r="C4774" t="s">
        <v>33</v>
      </c>
    </row>
    <row r="4775" spans="1:3" x14ac:dyDescent="0.2">
      <c r="A4775" t="s">
        <v>50</v>
      </c>
      <c r="B4775" t="s">
        <v>80</v>
      </c>
      <c r="C4775" t="s">
        <v>111</v>
      </c>
    </row>
    <row r="4776" spans="1:3" x14ac:dyDescent="0.2">
      <c r="A4776" t="s">
        <v>50</v>
      </c>
      <c r="B4776" t="s">
        <v>41</v>
      </c>
      <c r="C4776" t="s">
        <v>124</v>
      </c>
    </row>
    <row r="4777" spans="1:3" x14ac:dyDescent="0.2">
      <c r="A4777" t="s">
        <v>50</v>
      </c>
      <c r="B4777" t="s">
        <v>130</v>
      </c>
      <c r="C4777" t="s">
        <v>106</v>
      </c>
    </row>
    <row r="4778" spans="1:3" x14ac:dyDescent="0.2">
      <c r="A4778" t="s">
        <v>50</v>
      </c>
      <c r="B4778" t="s">
        <v>131</v>
      </c>
      <c r="C4778" t="s">
        <v>14</v>
      </c>
    </row>
    <row r="4779" spans="1:3" x14ac:dyDescent="0.2">
      <c r="A4779" t="s">
        <v>50</v>
      </c>
      <c r="B4779" t="s">
        <v>11</v>
      </c>
      <c r="C4779" t="s">
        <v>19</v>
      </c>
    </row>
    <row r="4780" spans="1:3" x14ac:dyDescent="0.2">
      <c r="A4780" t="s">
        <v>50</v>
      </c>
      <c r="B4780" t="s">
        <v>6</v>
      </c>
      <c r="C4780" t="s">
        <v>130</v>
      </c>
    </row>
    <row r="4781" spans="1:3" x14ac:dyDescent="0.2">
      <c r="A4781" t="s">
        <v>50</v>
      </c>
      <c r="B4781" t="s">
        <v>3</v>
      </c>
      <c r="C4781" t="s">
        <v>105</v>
      </c>
    </row>
    <row r="4782" spans="1:3" x14ac:dyDescent="0.2">
      <c r="A4782" t="s">
        <v>50</v>
      </c>
      <c r="B4782" t="s">
        <v>69</v>
      </c>
      <c r="C4782" t="s">
        <v>32</v>
      </c>
    </row>
    <row r="4783" spans="1:3" x14ac:dyDescent="0.2">
      <c r="A4783" t="s">
        <v>50</v>
      </c>
      <c r="B4783" t="s">
        <v>135</v>
      </c>
      <c r="C4783" t="s">
        <v>114</v>
      </c>
    </row>
    <row r="4784" spans="1:3" x14ac:dyDescent="0.2">
      <c r="A4784" t="s">
        <v>50</v>
      </c>
      <c r="B4784" t="s">
        <v>132</v>
      </c>
      <c r="C4784" t="s">
        <v>51</v>
      </c>
    </row>
    <row r="4785" spans="1:3" x14ac:dyDescent="0.2">
      <c r="A4785" t="s">
        <v>50</v>
      </c>
      <c r="B4785" t="s">
        <v>129</v>
      </c>
      <c r="C4785" t="s">
        <v>18</v>
      </c>
    </row>
    <row r="4786" spans="1:3" x14ac:dyDescent="0.2">
      <c r="A4786" t="s">
        <v>50</v>
      </c>
      <c r="B4786" t="s">
        <v>116</v>
      </c>
      <c r="C4786" t="s">
        <v>101</v>
      </c>
    </row>
    <row r="4787" spans="1:3" x14ac:dyDescent="0.2">
      <c r="A4787" t="s">
        <v>50</v>
      </c>
      <c r="B4787" t="s">
        <v>36</v>
      </c>
      <c r="C4787" t="s">
        <v>29</v>
      </c>
    </row>
    <row r="4788" spans="1:3" x14ac:dyDescent="0.2">
      <c r="A4788" t="s">
        <v>50</v>
      </c>
      <c r="B4788" t="s">
        <v>37</v>
      </c>
      <c r="C4788" t="s">
        <v>29</v>
      </c>
    </row>
    <row r="4789" spans="1:3" x14ac:dyDescent="0.2">
      <c r="A4789" t="s">
        <v>50</v>
      </c>
      <c r="B4789" t="s">
        <v>70</v>
      </c>
      <c r="C4789" t="s">
        <v>96</v>
      </c>
    </row>
    <row r="4790" spans="1:3" x14ac:dyDescent="0.2">
      <c r="A4790" t="s">
        <v>50</v>
      </c>
      <c r="B4790" t="s">
        <v>71</v>
      </c>
      <c r="C4790" t="s">
        <v>136</v>
      </c>
    </row>
    <row r="4791" spans="1:3" x14ac:dyDescent="0.2">
      <c r="A4791" t="s">
        <v>50</v>
      </c>
      <c r="B4791" t="s">
        <v>5</v>
      </c>
      <c r="C4791" t="s">
        <v>21</v>
      </c>
    </row>
    <row r="4792" spans="1:3" x14ac:dyDescent="0.2">
      <c r="A4792" t="s">
        <v>50</v>
      </c>
      <c r="B4792" t="s">
        <v>24</v>
      </c>
      <c r="C4792" t="s">
        <v>62</v>
      </c>
    </row>
    <row r="4793" spans="1:3" x14ac:dyDescent="0.2">
      <c r="A4793" t="s">
        <v>50</v>
      </c>
      <c r="B4793" t="s">
        <v>10</v>
      </c>
      <c r="C4793" t="s">
        <v>93</v>
      </c>
    </row>
    <row r="4794" spans="1:3" x14ac:dyDescent="0.2">
      <c r="A4794" t="s">
        <v>50</v>
      </c>
      <c r="B4794" t="s">
        <v>12</v>
      </c>
      <c r="C4794" t="s">
        <v>89</v>
      </c>
    </row>
    <row r="4795" spans="1:3" x14ac:dyDescent="0.2">
      <c r="A4795" t="s">
        <v>50</v>
      </c>
      <c r="B4795" t="s">
        <v>107</v>
      </c>
      <c r="C4795" t="s">
        <v>128</v>
      </c>
    </row>
    <row r="4796" spans="1:3" x14ac:dyDescent="0.2">
      <c r="A4796" t="s">
        <v>50</v>
      </c>
      <c r="B4796" t="s">
        <v>108</v>
      </c>
      <c r="C4796" t="s">
        <v>128</v>
      </c>
    </row>
    <row r="4797" spans="1:3" x14ac:dyDescent="0.2">
      <c r="A4797" t="s">
        <v>50</v>
      </c>
      <c r="B4797" t="s">
        <v>14</v>
      </c>
      <c r="C4797" t="s">
        <v>40</v>
      </c>
    </row>
    <row r="4798" spans="1:3" x14ac:dyDescent="0.2">
      <c r="A4798" t="s">
        <v>50</v>
      </c>
      <c r="B4798" t="s">
        <v>15</v>
      </c>
      <c r="C4798" t="s">
        <v>40</v>
      </c>
    </row>
    <row r="4799" spans="1:3" x14ac:dyDescent="0.2">
      <c r="A4799" t="s">
        <v>50</v>
      </c>
      <c r="B4799" t="s">
        <v>101</v>
      </c>
      <c r="C4799" t="s">
        <v>80</v>
      </c>
    </row>
    <row r="4800" spans="1:3" x14ac:dyDescent="0.2">
      <c r="A4800" t="s">
        <v>50</v>
      </c>
      <c r="B4800" t="s">
        <v>109</v>
      </c>
      <c r="C4800" t="s">
        <v>10</v>
      </c>
    </row>
    <row r="4801" spans="1:3" x14ac:dyDescent="0.2">
      <c r="A4801" t="s">
        <v>50</v>
      </c>
      <c r="B4801" t="s">
        <v>61</v>
      </c>
      <c r="C4801" t="s">
        <v>130</v>
      </c>
    </row>
    <row r="4802" spans="1:3" x14ac:dyDescent="0.2">
      <c r="A4802" t="s">
        <v>50</v>
      </c>
      <c r="B4802" t="s">
        <v>73</v>
      </c>
      <c r="C4802" t="s">
        <v>2</v>
      </c>
    </row>
    <row r="4803" spans="1:3" x14ac:dyDescent="0.2">
      <c r="A4803" t="s">
        <v>50</v>
      </c>
      <c r="B4803" t="s">
        <v>60</v>
      </c>
      <c r="C4803" t="s">
        <v>43</v>
      </c>
    </row>
    <row r="4804" spans="1:3" x14ac:dyDescent="0.2">
      <c r="A4804" t="s">
        <v>50</v>
      </c>
      <c r="B4804" t="s">
        <v>84</v>
      </c>
      <c r="C4804" t="s">
        <v>69</v>
      </c>
    </row>
    <row r="4805" spans="1:3" x14ac:dyDescent="0.2">
      <c r="A4805" t="s">
        <v>50</v>
      </c>
      <c r="B4805" t="s">
        <v>85</v>
      </c>
      <c r="C4805" t="s">
        <v>69</v>
      </c>
    </row>
    <row r="4806" spans="1:3" x14ac:dyDescent="0.2">
      <c r="A4806" t="s">
        <v>50</v>
      </c>
      <c r="B4806" t="s">
        <v>137</v>
      </c>
      <c r="C4806" t="s">
        <v>101</v>
      </c>
    </row>
    <row r="4807" spans="1:3" x14ac:dyDescent="0.2">
      <c r="A4807" t="s">
        <v>50</v>
      </c>
      <c r="B4807" t="s">
        <v>138</v>
      </c>
      <c r="C4807" t="s">
        <v>2</v>
      </c>
    </row>
    <row r="4808" spans="1:3" x14ac:dyDescent="0.2">
      <c r="A4808" t="s">
        <v>50</v>
      </c>
      <c r="B4808" t="s">
        <v>134</v>
      </c>
      <c r="C4808" t="s">
        <v>10</v>
      </c>
    </row>
    <row r="4809" spans="1:3" x14ac:dyDescent="0.2">
      <c r="A4809" t="s">
        <v>50</v>
      </c>
      <c r="B4809" t="s">
        <v>40</v>
      </c>
      <c r="C4809" t="s">
        <v>51</v>
      </c>
    </row>
    <row r="4810" spans="1:3" x14ac:dyDescent="0.2">
      <c r="A4810" t="s">
        <v>50</v>
      </c>
      <c r="B4810" t="s">
        <v>39</v>
      </c>
      <c r="C4810" t="s">
        <v>31</v>
      </c>
    </row>
    <row r="4811" spans="1:3" x14ac:dyDescent="0.2">
      <c r="A4811" t="s">
        <v>50</v>
      </c>
      <c r="B4811" t="s">
        <v>104</v>
      </c>
      <c r="C4811" t="s">
        <v>105</v>
      </c>
    </row>
    <row r="4812" spans="1:3" x14ac:dyDescent="0.2">
      <c r="A4812" t="s">
        <v>50</v>
      </c>
      <c r="B4812" t="s">
        <v>9</v>
      </c>
      <c r="C4812" t="s">
        <v>118</v>
      </c>
    </row>
    <row r="4813" spans="1:3" x14ac:dyDescent="0.2">
      <c r="A4813" t="s">
        <v>50</v>
      </c>
      <c r="B4813" t="s">
        <v>58</v>
      </c>
      <c r="C4813" t="s">
        <v>11</v>
      </c>
    </row>
    <row r="4814" spans="1:3" x14ac:dyDescent="0.2">
      <c r="A4814" t="s">
        <v>50</v>
      </c>
      <c r="B4814" t="s">
        <v>4</v>
      </c>
      <c r="C4814" t="s">
        <v>11</v>
      </c>
    </row>
    <row r="4815" spans="1:3" x14ac:dyDescent="0.2">
      <c r="A4815" t="s">
        <v>50</v>
      </c>
      <c r="B4815" t="s">
        <v>90</v>
      </c>
      <c r="C4815" t="s">
        <v>128</v>
      </c>
    </row>
    <row r="4816" spans="1:3" x14ac:dyDescent="0.2">
      <c r="A4816" t="s">
        <v>50</v>
      </c>
      <c r="B4816" t="s">
        <v>1</v>
      </c>
      <c r="C4816" t="s">
        <v>74</v>
      </c>
    </row>
    <row r="4817" spans="1:3" x14ac:dyDescent="0.2">
      <c r="A4817" t="s">
        <v>50</v>
      </c>
      <c r="B4817" t="s">
        <v>67</v>
      </c>
      <c r="C4817" t="s">
        <v>10</v>
      </c>
    </row>
    <row r="4818" spans="1:3" x14ac:dyDescent="0.2">
      <c r="A4818" t="s">
        <v>50</v>
      </c>
      <c r="B4818" t="s">
        <v>68</v>
      </c>
      <c r="C4818" t="s">
        <v>10</v>
      </c>
    </row>
    <row r="4819" spans="1:3" x14ac:dyDescent="0.2">
      <c r="A4819" t="s">
        <v>50</v>
      </c>
      <c r="B4819" t="s">
        <v>120</v>
      </c>
      <c r="C4819" t="s">
        <v>1</v>
      </c>
    </row>
    <row r="4820" spans="1:3" x14ac:dyDescent="0.2">
      <c r="A4820" t="s">
        <v>50</v>
      </c>
      <c r="B4820" t="s">
        <v>121</v>
      </c>
      <c r="C4820" t="s">
        <v>1</v>
      </c>
    </row>
    <row r="4821" spans="1:3" x14ac:dyDescent="0.2">
      <c r="A4821" t="s">
        <v>50</v>
      </c>
      <c r="B4821" t="s">
        <v>53</v>
      </c>
      <c r="C4821" t="s">
        <v>130</v>
      </c>
    </row>
    <row r="4822" spans="1:3" x14ac:dyDescent="0.2">
      <c r="A4822" t="s">
        <v>50</v>
      </c>
      <c r="B4822" t="s">
        <v>82</v>
      </c>
      <c r="C4822" t="s">
        <v>128</v>
      </c>
    </row>
    <row r="4823" spans="1:3" x14ac:dyDescent="0.2">
      <c r="A4823" t="s">
        <v>50</v>
      </c>
      <c r="B4823" t="s">
        <v>83</v>
      </c>
      <c r="C4823" t="s">
        <v>130</v>
      </c>
    </row>
    <row r="4824" spans="1:3" x14ac:dyDescent="0.2">
      <c r="A4824" t="s">
        <v>50</v>
      </c>
      <c r="B4824" t="s">
        <v>38</v>
      </c>
      <c r="C4824" t="s">
        <v>105</v>
      </c>
    </row>
    <row r="4825" spans="1:3" x14ac:dyDescent="0.2">
      <c r="A4825" t="s">
        <v>50</v>
      </c>
      <c r="B4825" t="s">
        <v>97</v>
      </c>
      <c r="C4825" t="s">
        <v>11</v>
      </c>
    </row>
    <row r="4826" spans="1:3" x14ac:dyDescent="0.2">
      <c r="A4826" t="s">
        <v>50</v>
      </c>
      <c r="B4826" t="s">
        <v>115</v>
      </c>
      <c r="C4826" t="s">
        <v>1</v>
      </c>
    </row>
    <row r="4827" spans="1:3" x14ac:dyDescent="0.2">
      <c r="A4827" t="s">
        <v>50</v>
      </c>
      <c r="B4827" t="s">
        <v>98</v>
      </c>
      <c r="C4827" t="s">
        <v>62</v>
      </c>
    </row>
    <row r="4828" spans="1:3" x14ac:dyDescent="0.2">
      <c r="A4828" t="s">
        <v>50</v>
      </c>
      <c r="B4828" t="s">
        <v>94</v>
      </c>
      <c r="C4828" t="s">
        <v>62</v>
      </c>
    </row>
    <row r="4829" spans="1:3" x14ac:dyDescent="0.2">
      <c r="A4829" t="s">
        <v>50</v>
      </c>
      <c r="B4829" t="s">
        <v>7</v>
      </c>
      <c r="C4829" t="s">
        <v>62</v>
      </c>
    </row>
    <row r="4830" spans="1:3" x14ac:dyDescent="0.2">
      <c r="A4830" t="s">
        <v>50</v>
      </c>
      <c r="B4830" t="s">
        <v>45</v>
      </c>
      <c r="C4830" t="s">
        <v>62</v>
      </c>
    </row>
    <row r="4831" spans="1:3" x14ac:dyDescent="0.2">
      <c r="A4831" t="s">
        <v>50</v>
      </c>
      <c r="B4831" t="s">
        <v>64</v>
      </c>
      <c r="C4831" t="s">
        <v>62</v>
      </c>
    </row>
    <row r="4832" spans="1:3" x14ac:dyDescent="0.2">
      <c r="A4832" t="s">
        <v>56</v>
      </c>
      <c r="B4832" t="s">
        <v>75</v>
      </c>
      <c r="C4832" t="s">
        <v>133</v>
      </c>
    </row>
    <row r="4833" spans="1:3" x14ac:dyDescent="0.2">
      <c r="A4833" t="s">
        <v>56</v>
      </c>
      <c r="B4833" t="s">
        <v>17</v>
      </c>
      <c r="C4833" t="s">
        <v>78</v>
      </c>
    </row>
    <row r="4834" spans="1:3" x14ac:dyDescent="0.2">
      <c r="A4834" t="s">
        <v>56</v>
      </c>
      <c r="B4834" t="s">
        <v>20</v>
      </c>
      <c r="C4834" t="s">
        <v>17</v>
      </c>
    </row>
    <row r="4835" spans="1:3" x14ac:dyDescent="0.2">
      <c r="A4835" t="s">
        <v>56</v>
      </c>
      <c r="B4835" t="s">
        <v>78</v>
      </c>
      <c r="C4835" t="s">
        <v>78</v>
      </c>
    </row>
    <row r="4836" spans="1:3" x14ac:dyDescent="0.2">
      <c r="A4836" t="s">
        <v>56</v>
      </c>
      <c r="B4836" t="s">
        <v>44</v>
      </c>
      <c r="C4836" t="s">
        <v>117</v>
      </c>
    </row>
    <row r="4837" spans="1:3" x14ac:dyDescent="0.2">
      <c r="A4837" t="s">
        <v>56</v>
      </c>
      <c r="B4837" t="s">
        <v>46</v>
      </c>
      <c r="C4837" t="s">
        <v>65</v>
      </c>
    </row>
    <row r="4838" spans="1:3" x14ac:dyDescent="0.2">
      <c r="A4838" t="s">
        <v>56</v>
      </c>
      <c r="B4838" t="s">
        <v>117</v>
      </c>
      <c r="C4838" t="s">
        <v>56</v>
      </c>
    </row>
    <row r="4839" spans="1:3" x14ac:dyDescent="0.2">
      <c r="A4839" t="s">
        <v>56</v>
      </c>
      <c r="B4839" t="s">
        <v>124</v>
      </c>
      <c r="C4839" t="s">
        <v>126</v>
      </c>
    </row>
    <row r="4840" spans="1:3" x14ac:dyDescent="0.2">
      <c r="A4840" t="s">
        <v>56</v>
      </c>
      <c r="B4840" t="s">
        <v>113</v>
      </c>
      <c r="C4840" t="s">
        <v>72</v>
      </c>
    </row>
    <row r="4841" spans="1:3" x14ac:dyDescent="0.2">
      <c r="A4841" t="s">
        <v>56</v>
      </c>
      <c r="B4841" t="s">
        <v>99</v>
      </c>
      <c r="C4841" t="s">
        <v>27</v>
      </c>
    </row>
    <row r="4842" spans="1:3" x14ac:dyDescent="0.2">
      <c r="A4842" t="s">
        <v>56</v>
      </c>
      <c r="B4842" t="s">
        <v>100</v>
      </c>
      <c r="C4842" t="s">
        <v>40</v>
      </c>
    </row>
    <row r="4843" spans="1:3" x14ac:dyDescent="0.2">
      <c r="A4843" t="s">
        <v>56</v>
      </c>
      <c r="B4843" t="s">
        <v>65</v>
      </c>
      <c r="C4843" t="s">
        <v>44</v>
      </c>
    </row>
    <row r="4844" spans="1:3" x14ac:dyDescent="0.2">
      <c r="A4844" t="s">
        <v>56</v>
      </c>
      <c r="B4844" t="s">
        <v>66</v>
      </c>
      <c r="C4844" t="s">
        <v>59</v>
      </c>
    </row>
    <row r="4845" spans="1:3" x14ac:dyDescent="0.2">
      <c r="A4845" t="s">
        <v>56</v>
      </c>
      <c r="B4845" t="s">
        <v>54</v>
      </c>
      <c r="C4845" t="s">
        <v>46</v>
      </c>
    </row>
    <row r="4846" spans="1:3" x14ac:dyDescent="0.2">
      <c r="A4846" t="s">
        <v>56</v>
      </c>
      <c r="B4846" t="s">
        <v>55</v>
      </c>
      <c r="C4846" t="s">
        <v>46</v>
      </c>
    </row>
    <row r="4847" spans="1:3" x14ac:dyDescent="0.2">
      <c r="A4847" t="s">
        <v>56</v>
      </c>
      <c r="B4847" t="s">
        <v>133</v>
      </c>
      <c r="C4847" t="s">
        <v>78</v>
      </c>
    </row>
    <row r="4848" spans="1:3" x14ac:dyDescent="0.2">
      <c r="A4848" t="s">
        <v>56</v>
      </c>
      <c r="B4848" t="s">
        <v>59</v>
      </c>
      <c r="C4848" t="s">
        <v>41</v>
      </c>
    </row>
    <row r="4849" spans="1:3" x14ac:dyDescent="0.2">
      <c r="A4849" t="s">
        <v>56</v>
      </c>
      <c r="B4849" t="s">
        <v>125</v>
      </c>
      <c r="C4849" t="s">
        <v>23</v>
      </c>
    </row>
    <row r="4850" spans="1:3" x14ac:dyDescent="0.2">
      <c r="A4850" t="s">
        <v>56</v>
      </c>
      <c r="B4850" t="s">
        <v>27</v>
      </c>
      <c r="C4850" t="s">
        <v>44</v>
      </c>
    </row>
    <row r="4851" spans="1:3" x14ac:dyDescent="0.2">
      <c r="A4851" t="s">
        <v>56</v>
      </c>
      <c r="B4851" t="s">
        <v>23</v>
      </c>
      <c r="C4851" t="s">
        <v>78</v>
      </c>
    </row>
    <row r="4852" spans="1:3" x14ac:dyDescent="0.2">
      <c r="A4852" t="s">
        <v>56</v>
      </c>
      <c r="B4852" t="s">
        <v>25</v>
      </c>
      <c r="C4852" t="s">
        <v>13</v>
      </c>
    </row>
    <row r="4853" spans="1:3" x14ac:dyDescent="0.2">
      <c r="A4853" t="s">
        <v>56</v>
      </c>
      <c r="B4853" t="s">
        <v>114</v>
      </c>
      <c r="C4853" t="s">
        <v>71</v>
      </c>
    </row>
    <row r="4854" spans="1:3" x14ac:dyDescent="0.2">
      <c r="A4854" t="s">
        <v>56</v>
      </c>
      <c r="B4854" t="s">
        <v>96</v>
      </c>
      <c r="C4854" t="s">
        <v>122</v>
      </c>
    </row>
    <row r="4855" spans="1:3" x14ac:dyDescent="0.2">
      <c r="A4855" t="s">
        <v>56</v>
      </c>
      <c r="B4855" t="s">
        <v>47</v>
      </c>
      <c r="C4855" t="s">
        <v>13</v>
      </c>
    </row>
    <row r="4856" spans="1:3" x14ac:dyDescent="0.2">
      <c r="A4856" t="s">
        <v>56</v>
      </c>
      <c r="B4856" t="s">
        <v>72</v>
      </c>
      <c r="C4856" t="s">
        <v>99</v>
      </c>
    </row>
    <row r="4857" spans="1:3" x14ac:dyDescent="0.2">
      <c r="A4857" t="s">
        <v>56</v>
      </c>
      <c r="B4857" t="s">
        <v>87</v>
      </c>
      <c r="C4857" t="s">
        <v>133</v>
      </c>
    </row>
    <row r="4858" spans="1:3" x14ac:dyDescent="0.2">
      <c r="A4858" t="s">
        <v>56</v>
      </c>
      <c r="B4858" t="s">
        <v>88</v>
      </c>
      <c r="C4858" t="s">
        <v>78</v>
      </c>
    </row>
    <row r="4859" spans="1:3" x14ac:dyDescent="0.2">
      <c r="A4859" t="s">
        <v>56</v>
      </c>
      <c r="B4859" t="s">
        <v>19</v>
      </c>
      <c r="C4859" t="s">
        <v>86</v>
      </c>
    </row>
    <row r="4860" spans="1:3" x14ac:dyDescent="0.2">
      <c r="A4860" t="s">
        <v>56</v>
      </c>
      <c r="B4860" t="s">
        <v>31</v>
      </c>
      <c r="C4860" t="s">
        <v>54</v>
      </c>
    </row>
    <row r="4861" spans="1:3" x14ac:dyDescent="0.2">
      <c r="A4861" t="s">
        <v>56</v>
      </c>
      <c r="B4861" t="s">
        <v>126</v>
      </c>
      <c r="C4861" t="s">
        <v>27</v>
      </c>
    </row>
    <row r="4862" spans="1:3" x14ac:dyDescent="0.2">
      <c r="A4862" t="s">
        <v>56</v>
      </c>
      <c r="B4862" t="s">
        <v>42</v>
      </c>
      <c r="C4862" t="s">
        <v>99</v>
      </c>
    </row>
    <row r="4863" spans="1:3" x14ac:dyDescent="0.2">
      <c r="A4863" t="s">
        <v>56</v>
      </c>
      <c r="B4863" t="s">
        <v>93</v>
      </c>
      <c r="C4863" t="s">
        <v>135</v>
      </c>
    </row>
    <row r="4864" spans="1:3" x14ac:dyDescent="0.2">
      <c r="A4864" t="s">
        <v>56</v>
      </c>
      <c r="B4864" t="s">
        <v>13</v>
      </c>
      <c r="C4864" t="s">
        <v>65</v>
      </c>
    </row>
    <row r="4865" spans="1:3" x14ac:dyDescent="0.2">
      <c r="A4865" t="s">
        <v>56</v>
      </c>
      <c r="B4865" t="s">
        <v>49</v>
      </c>
      <c r="C4865" t="s">
        <v>70</v>
      </c>
    </row>
    <row r="4866" spans="1:3" x14ac:dyDescent="0.2">
      <c r="A4866" t="s">
        <v>56</v>
      </c>
      <c r="B4866" t="s">
        <v>50</v>
      </c>
      <c r="C4866" t="s">
        <v>70</v>
      </c>
    </row>
    <row r="4867" spans="1:3" x14ac:dyDescent="0.2">
      <c r="A4867" t="s">
        <v>56</v>
      </c>
      <c r="B4867" t="s">
        <v>56</v>
      </c>
      <c r="C4867" t="s">
        <v>56</v>
      </c>
    </row>
    <row r="4868" spans="1:3" x14ac:dyDescent="0.2">
      <c r="A4868" t="s">
        <v>56</v>
      </c>
      <c r="B4868" t="s">
        <v>57</v>
      </c>
      <c r="C4868" t="s">
        <v>56</v>
      </c>
    </row>
    <row r="4869" spans="1:3" x14ac:dyDescent="0.2">
      <c r="A4869" t="s">
        <v>56</v>
      </c>
      <c r="B4869" t="s">
        <v>91</v>
      </c>
      <c r="C4869" t="s">
        <v>33</v>
      </c>
    </row>
    <row r="4870" spans="1:3" x14ac:dyDescent="0.2">
      <c r="A4870" t="s">
        <v>56</v>
      </c>
      <c r="B4870" t="s">
        <v>92</v>
      </c>
      <c r="C4870" t="s">
        <v>93</v>
      </c>
    </row>
    <row r="4871" spans="1:3" x14ac:dyDescent="0.2">
      <c r="A4871" t="s">
        <v>56</v>
      </c>
      <c r="B4871" t="s">
        <v>136</v>
      </c>
      <c r="C4871" t="s">
        <v>122</v>
      </c>
    </row>
    <row r="4872" spans="1:3" x14ac:dyDescent="0.2">
      <c r="A4872" t="s">
        <v>56</v>
      </c>
      <c r="B4872" t="s">
        <v>16</v>
      </c>
      <c r="C4872" t="s">
        <v>96</v>
      </c>
    </row>
    <row r="4873" spans="1:3" x14ac:dyDescent="0.2">
      <c r="A4873" t="s">
        <v>56</v>
      </c>
      <c r="B4873" t="s">
        <v>89</v>
      </c>
      <c r="C4873" t="s">
        <v>113</v>
      </c>
    </row>
    <row r="4874" spans="1:3" x14ac:dyDescent="0.2">
      <c r="A4874" t="s">
        <v>56</v>
      </c>
      <c r="B4874" t="s">
        <v>33</v>
      </c>
      <c r="C4874" t="s">
        <v>34</v>
      </c>
    </row>
    <row r="4875" spans="1:3" x14ac:dyDescent="0.2">
      <c r="A4875" t="s">
        <v>56</v>
      </c>
      <c r="B4875" t="s">
        <v>34</v>
      </c>
      <c r="C4875" t="s">
        <v>135</v>
      </c>
    </row>
    <row r="4876" spans="1:3" x14ac:dyDescent="0.2">
      <c r="A4876" t="s">
        <v>56</v>
      </c>
      <c r="B4876" t="s">
        <v>95</v>
      </c>
      <c r="C4876" t="s">
        <v>33</v>
      </c>
    </row>
    <row r="4877" spans="1:3" x14ac:dyDescent="0.2">
      <c r="A4877" t="s">
        <v>56</v>
      </c>
      <c r="B4877" t="s">
        <v>110</v>
      </c>
      <c r="C4877" t="s">
        <v>65</v>
      </c>
    </row>
    <row r="4878" spans="1:3" x14ac:dyDescent="0.2">
      <c r="A4878" t="s">
        <v>56</v>
      </c>
      <c r="B4878" t="s">
        <v>62</v>
      </c>
      <c r="C4878" t="s">
        <v>39</v>
      </c>
    </row>
    <row r="4879" spans="1:3" x14ac:dyDescent="0.2">
      <c r="A4879" t="s">
        <v>56</v>
      </c>
      <c r="B4879" t="s">
        <v>63</v>
      </c>
      <c r="C4879" t="s">
        <v>39</v>
      </c>
    </row>
    <row r="4880" spans="1:3" x14ac:dyDescent="0.2">
      <c r="A4880" t="s">
        <v>56</v>
      </c>
      <c r="B4880" t="s">
        <v>22</v>
      </c>
      <c r="C4880" t="s">
        <v>79</v>
      </c>
    </row>
    <row r="4881" spans="1:3" x14ac:dyDescent="0.2">
      <c r="A4881" t="s">
        <v>56</v>
      </c>
      <c r="B4881" t="s">
        <v>2</v>
      </c>
      <c r="C4881" t="s">
        <v>81</v>
      </c>
    </row>
    <row r="4882" spans="1:3" x14ac:dyDescent="0.2">
      <c r="A4882" t="s">
        <v>56</v>
      </c>
      <c r="B4882" t="s">
        <v>32</v>
      </c>
      <c r="C4882" t="s">
        <v>135</v>
      </c>
    </row>
    <row r="4883" spans="1:3" x14ac:dyDescent="0.2">
      <c r="A4883" t="s">
        <v>56</v>
      </c>
      <c r="B4883" t="s">
        <v>18</v>
      </c>
      <c r="C4883" t="s">
        <v>124</v>
      </c>
    </row>
    <row r="4884" spans="1:3" x14ac:dyDescent="0.2">
      <c r="A4884" t="s">
        <v>56</v>
      </c>
      <c r="B4884" t="s">
        <v>76</v>
      </c>
      <c r="C4884" t="s">
        <v>71</v>
      </c>
    </row>
    <row r="4885" spans="1:3" x14ac:dyDescent="0.2">
      <c r="A4885" t="s">
        <v>56</v>
      </c>
      <c r="B4885" t="s">
        <v>77</v>
      </c>
      <c r="C4885" t="s">
        <v>42</v>
      </c>
    </row>
    <row r="4886" spans="1:3" x14ac:dyDescent="0.2">
      <c r="A4886" t="s">
        <v>56</v>
      </c>
      <c r="B4886" t="s">
        <v>79</v>
      </c>
      <c r="C4886" t="s">
        <v>136</v>
      </c>
    </row>
    <row r="4887" spans="1:3" x14ac:dyDescent="0.2">
      <c r="A4887" t="s">
        <v>56</v>
      </c>
      <c r="B4887" t="s">
        <v>48</v>
      </c>
      <c r="C4887" t="s">
        <v>47</v>
      </c>
    </row>
    <row r="4888" spans="1:3" x14ac:dyDescent="0.2">
      <c r="A4888" t="s">
        <v>56</v>
      </c>
      <c r="B4888" t="s">
        <v>111</v>
      </c>
      <c r="C4888" t="s">
        <v>47</v>
      </c>
    </row>
    <row r="4889" spans="1:3" x14ac:dyDescent="0.2">
      <c r="A4889" t="s">
        <v>56</v>
      </c>
      <c r="B4889" t="s">
        <v>112</v>
      </c>
      <c r="C4889" t="s">
        <v>26</v>
      </c>
    </row>
    <row r="4890" spans="1:3" x14ac:dyDescent="0.2">
      <c r="A4890" t="s">
        <v>56</v>
      </c>
      <c r="B4890" t="s">
        <v>51</v>
      </c>
      <c r="C4890" t="s">
        <v>25</v>
      </c>
    </row>
    <row r="4891" spans="1:3" x14ac:dyDescent="0.2">
      <c r="A4891" t="s">
        <v>56</v>
      </c>
      <c r="B4891" t="s">
        <v>8</v>
      </c>
      <c r="C4891" t="s">
        <v>124</v>
      </c>
    </row>
    <row r="4892" spans="1:3" x14ac:dyDescent="0.2">
      <c r="A4892" t="s">
        <v>56</v>
      </c>
      <c r="B4892" t="s">
        <v>35</v>
      </c>
      <c r="C4892" t="s">
        <v>106</v>
      </c>
    </row>
    <row r="4893" spans="1:3" x14ac:dyDescent="0.2">
      <c r="A4893" t="s">
        <v>56</v>
      </c>
      <c r="B4893" t="s">
        <v>52</v>
      </c>
      <c r="C4893" t="s">
        <v>79</v>
      </c>
    </row>
    <row r="4894" spans="1:3" x14ac:dyDescent="0.2">
      <c r="A4894" t="s">
        <v>56</v>
      </c>
      <c r="B4894" t="s">
        <v>122</v>
      </c>
      <c r="C4894" t="s">
        <v>57</v>
      </c>
    </row>
    <row r="4895" spans="1:3" x14ac:dyDescent="0.2">
      <c r="A4895" t="s">
        <v>56</v>
      </c>
      <c r="B4895" t="s">
        <v>123</v>
      </c>
      <c r="C4895" t="s">
        <v>33</v>
      </c>
    </row>
    <row r="4896" spans="1:3" x14ac:dyDescent="0.2">
      <c r="A4896" t="s">
        <v>56</v>
      </c>
      <c r="B4896" t="s">
        <v>21</v>
      </c>
      <c r="C4896" t="s">
        <v>81</v>
      </c>
    </row>
    <row r="4897" spans="1:3" x14ac:dyDescent="0.2">
      <c r="A4897" t="s">
        <v>56</v>
      </c>
      <c r="B4897" t="s">
        <v>128</v>
      </c>
      <c r="C4897" t="s">
        <v>129</v>
      </c>
    </row>
    <row r="4898" spans="1:3" x14ac:dyDescent="0.2">
      <c r="A4898" t="s">
        <v>56</v>
      </c>
      <c r="B4898" t="s">
        <v>43</v>
      </c>
      <c r="C4898" t="s">
        <v>49</v>
      </c>
    </row>
    <row r="4899" spans="1:3" x14ac:dyDescent="0.2">
      <c r="A4899" t="s">
        <v>56</v>
      </c>
      <c r="B4899" t="s">
        <v>102</v>
      </c>
      <c r="C4899" t="s">
        <v>89</v>
      </c>
    </row>
    <row r="4900" spans="1:3" x14ac:dyDescent="0.2">
      <c r="A4900" t="s">
        <v>56</v>
      </c>
      <c r="B4900" t="s">
        <v>103</v>
      </c>
      <c r="C4900" t="s">
        <v>74</v>
      </c>
    </row>
    <row r="4901" spans="1:3" x14ac:dyDescent="0.2">
      <c r="A4901" t="s">
        <v>56</v>
      </c>
      <c r="B4901" t="s">
        <v>106</v>
      </c>
      <c r="C4901" t="s">
        <v>86</v>
      </c>
    </row>
    <row r="4902" spans="1:3" x14ac:dyDescent="0.2">
      <c r="A4902" t="s">
        <v>56</v>
      </c>
      <c r="B4902" t="s">
        <v>105</v>
      </c>
      <c r="C4902" t="s">
        <v>18</v>
      </c>
    </row>
    <row r="4903" spans="1:3" x14ac:dyDescent="0.2">
      <c r="A4903" t="s">
        <v>56</v>
      </c>
      <c r="B4903" t="s">
        <v>74</v>
      </c>
      <c r="C4903" t="s">
        <v>114</v>
      </c>
    </row>
    <row r="4904" spans="1:3" x14ac:dyDescent="0.2">
      <c r="A4904" t="s">
        <v>56</v>
      </c>
      <c r="B4904" t="s">
        <v>26</v>
      </c>
      <c r="C4904" t="s">
        <v>13</v>
      </c>
    </row>
    <row r="4905" spans="1:3" x14ac:dyDescent="0.2">
      <c r="A4905" t="s">
        <v>56</v>
      </c>
      <c r="B4905" t="s">
        <v>81</v>
      </c>
      <c r="C4905" t="s">
        <v>70</v>
      </c>
    </row>
    <row r="4906" spans="1:3" x14ac:dyDescent="0.2">
      <c r="A4906" t="s">
        <v>56</v>
      </c>
      <c r="B4906" t="s">
        <v>29</v>
      </c>
      <c r="C4906" t="s">
        <v>76</v>
      </c>
    </row>
    <row r="4907" spans="1:3" x14ac:dyDescent="0.2">
      <c r="A4907" t="s">
        <v>56</v>
      </c>
      <c r="B4907" t="s">
        <v>30</v>
      </c>
      <c r="C4907" t="s">
        <v>81</v>
      </c>
    </row>
    <row r="4908" spans="1:3" x14ac:dyDescent="0.2">
      <c r="A4908" t="s">
        <v>56</v>
      </c>
      <c r="B4908" t="s">
        <v>118</v>
      </c>
      <c r="C4908" t="s">
        <v>132</v>
      </c>
    </row>
    <row r="4909" spans="1:3" x14ac:dyDescent="0.2">
      <c r="A4909" t="s">
        <v>56</v>
      </c>
      <c r="B4909" t="s">
        <v>119</v>
      </c>
      <c r="C4909" t="s">
        <v>40</v>
      </c>
    </row>
    <row r="4910" spans="1:3" x14ac:dyDescent="0.2">
      <c r="A4910" t="s">
        <v>56</v>
      </c>
      <c r="B4910" t="s">
        <v>86</v>
      </c>
      <c r="C4910" t="s">
        <v>72</v>
      </c>
    </row>
    <row r="4911" spans="1:3" x14ac:dyDescent="0.2">
      <c r="A4911" t="s">
        <v>56</v>
      </c>
      <c r="B4911" t="s">
        <v>28</v>
      </c>
      <c r="C4911" t="s">
        <v>114</v>
      </c>
    </row>
    <row r="4912" spans="1:3" x14ac:dyDescent="0.2">
      <c r="A4912" t="s">
        <v>56</v>
      </c>
      <c r="B4912" t="s">
        <v>127</v>
      </c>
      <c r="C4912" t="s">
        <v>49</v>
      </c>
    </row>
    <row r="4913" spans="1:3" x14ac:dyDescent="0.2">
      <c r="A4913" t="s">
        <v>56</v>
      </c>
      <c r="B4913" t="s">
        <v>80</v>
      </c>
      <c r="C4913" t="s">
        <v>96</v>
      </c>
    </row>
    <row r="4914" spans="1:3" x14ac:dyDescent="0.2">
      <c r="A4914" t="s">
        <v>56</v>
      </c>
      <c r="B4914" t="s">
        <v>41</v>
      </c>
      <c r="C4914" t="s">
        <v>117</v>
      </c>
    </row>
    <row r="4915" spans="1:3" x14ac:dyDescent="0.2">
      <c r="A4915" t="s">
        <v>56</v>
      </c>
      <c r="B4915" t="s">
        <v>130</v>
      </c>
      <c r="C4915" t="s">
        <v>51</v>
      </c>
    </row>
    <row r="4916" spans="1:3" x14ac:dyDescent="0.2">
      <c r="A4916" t="s">
        <v>56</v>
      </c>
      <c r="B4916" t="s">
        <v>131</v>
      </c>
      <c r="C4916" t="s">
        <v>111</v>
      </c>
    </row>
    <row r="4917" spans="1:3" x14ac:dyDescent="0.2">
      <c r="A4917" t="s">
        <v>56</v>
      </c>
      <c r="B4917" t="s">
        <v>11</v>
      </c>
      <c r="C4917" t="s">
        <v>48</v>
      </c>
    </row>
    <row r="4918" spans="1:3" x14ac:dyDescent="0.2">
      <c r="A4918" t="s">
        <v>56</v>
      </c>
      <c r="B4918" t="s">
        <v>6</v>
      </c>
      <c r="C4918" t="s">
        <v>29</v>
      </c>
    </row>
    <row r="4919" spans="1:3" x14ac:dyDescent="0.2">
      <c r="A4919" t="s">
        <v>56</v>
      </c>
      <c r="B4919" t="s">
        <v>3</v>
      </c>
      <c r="C4919" t="s">
        <v>32</v>
      </c>
    </row>
    <row r="4920" spans="1:3" x14ac:dyDescent="0.2">
      <c r="A4920" t="s">
        <v>56</v>
      </c>
      <c r="B4920" t="s">
        <v>69</v>
      </c>
      <c r="C4920" t="s">
        <v>31</v>
      </c>
    </row>
    <row r="4921" spans="1:3" x14ac:dyDescent="0.2">
      <c r="A4921" t="s">
        <v>56</v>
      </c>
      <c r="B4921" t="s">
        <v>135</v>
      </c>
      <c r="C4921" t="s">
        <v>72</v>
      </c>
    </row>
    <row r="4922" spans="1:3" x14ac:dyDescent="0.2">
      <c r="A4922" t="s">
        <v>56</v>
      </c>
      <c r="B4922" t="s">
        <v>132</v>
      </c>
      <c r="C4922" t="s">
        <v>26</v>
      </c>
    </row>
    <row r="4923" spans="1:3" x14ac:dyDescent="0.2">
      <c r="A4923" t="s">
        <v>56</v>
      </c>
      <c r="B4923" t="s">
        <v>129</v>
      </c>
      <c r="C4923" t="s">
        <v>25</v>
      </c>
    </row>
    <row r="4924" spans="1:3" x14ac:dyDescent="0.2">
      <c r="A4924" t="s">
        <v>56</v>
      </c>
      <c r="B4924" t="s">
        <v>116</v>
      </c>
      <c r="C4924" t="s">
        <v>16</v>
      </c>
    </row>
    <row r="4925" spans="1:3" x14ac:dyDescent="0.2">
      <c r="A4925" t="s">
        <v>56</v>
      </c>
      <c r="B4925" t="s">
        <v>36</v>
      </c>
      <c r="C4925" t="s">
        <v>40</v>
      </c>
    </row>
    <row r="4926" spans="1:3" x14ac:dyDescent="0.2">
      <c r="A4926" t="s">
        <v>56</v>
      </c>
      <c r="B4926" t="s">
        <v>37</v>
      </c>
      <c r="C4926" t="s">
        <v>40</v>
      </c>
    </row>
    <row r="4927" spans="1:3" x14ac:dyDescent="0.2">
      <c r="A4927" t="s">
        <v>56</v>
      </c>
      <c r="B4927" t="s">
        <v>70</v>
      </c>
      <c r="C4927" t="s">
        <v>126</v>
      </c>
    </row>
    <row r="4928" spans="1:3" x14ac:dyDescent="0.2">
      <c r="A4928" t="s">
        <v>56</v>
      </c>
      <c r="B4928" t="s">
        <v>71</v>
      </c>
      <c r="C4928" t="s">
        <v>126</v>
      </c>
    </row>
    <row r="4929" spans="1:3" x14ac:dyDescent="0.2">
      <c r="A4929" t="s">
        <v>56</v>
      </c>
      <c r="B4929" t="s">
        <v>5</v>
      </c>
      <c r="C4929" t="s">
        <v>79</v>
      </c>
    </row>
    <row r="4930" spans="1:3" x14ac:dyDescent="0.2">
      <c r="A4930" t="s">
        <v>56</v>
      </c>
      <c r="B4930" t="s">
        <v>24</v>
      </c>
      <c r="C4930" t="s">
        <v>101</v>
      </c>
    </row>
    <row r="4931" spans="1:3" x14ac:dyDescent="0.2">
      <c r="A4931" t="s">
        <v>56</v>
      </c>
      <c r="B4931" t="s">
        <v>10</v>
      </c>
      <c r="C4931" t="s">
        <v>31</v>
      </c>
    </row>
    <row r="4932" spans="1:3" x14ac:dyDescent="0.2">
      <c r="A4932" t="s">
        <v>56</v>
      </c>
      <c r="B4932" t="s">
        <v>12</v>
      </c>
      <c r="C4932" t="s">
        <v>51</v>
      </c>
    </row>
    <row r="4933" spans="1:3" x14ac:dyDescent="0.2">
      <c r="A4933" t="s">
        <v>56</v>
      </c>
      <c r="B4933" t="s">
        <v>107</v>
      </c>
      <c r="C4933" t="s">
        <v>28</v>
      </c>
    </row>
    <row r="4934" spans="1:3" x14ac:dyDescent="0.2">
      <c r="A4934" t="s">
        <v>56</v>
      </c>
      <c r="B4934" t="s">
        <v>108</v>
      </c>
      <c r="C4934" t="s">
        <v>28</v>
      </c>
    </row>
    <row r="4935" spans="1:3" x14ac:dyDescent="0.2">
      <c r="A4935" t="s">
        <v>56</v>
      </c>
      <c r="B4935" t="s">
        <v>14</v>
      </c>
      <c r="C4935" t="s">
        <v>114</v>
      </c>
    </row>
    <row r="4936" spans="1:3" x14ac:dyDescent="0.2">
      <c r="A4936" t="s">
        <v>56</v>
      </c>
      <c r="B4936" t="s">
        <v>15</v>
      </c>
      <c r="C4936" t="s">
        <v>114</v>
      </c>
    </row>
    <row r="4937" spans="1:3" x14ac:dyDescent="0.2">
      <c r="A4937" t="s">
        <v>56</v>
      </c>
      <c r="B4937" t="s">
        <v>101</v>
      </c>
      <c r="C4937" t="s">
        <v>81</v>
      </c>
    </row>
    <row r="4938" spans="1:3" x14ac:dyDescent="0.2">
      <c r="A4938" t="s">
        <v>56</v>
      </c>
      <c r="B4938" t="s">
        <v>109</v>
      </c>
      <c r="C4938" t="s">
        <v>19</v>
      </c>
    </row>
    <row r="4939" spans="1:3" x14ac:dyDescent="0.2">
      <c r="A4939" t="s">
        <v>56</v>
      </c>
      <c r="B4939" t="s">
        <v>61</v>
      </c>
      <c r="C4939" t="s">
        <v>74</v>
      </c>
    </row>
    <row r="4940" spans="1:3" x14ac:dyDescent="0.2">
      <c r="A4940" t="s">
        <v>56</v>
      </c>
      <c r="B4940" t="s">
        <v>73</v>
      </c>
      <c r="C4940" t="s">
        <v>79</v>
      </c>
    </row>
    <row r="4941" spans="1:3" x14ac:dyDescent="0.2">
      <c r="A4941" t="s">
        <v>56</v>
      </c>
      <c r="B4941" t="s">
        <v>60</v>
      </c>
      <c r="C4941" t="s">
        <v>16</v>
      </c>
    </row>
    <row r="4942" spans="1:3" x14ac:dyDescent="0.2">
      <c r="A4942" t="s">
        <v>56</v>
      </c>
      <c r="B4942" t="s">
        <v>84</v>
      </c>
      <c r="C4942" t="s">
        <v>14</v>
      </c>
    </row>
    <row r="4943" spans="1:3" x14ac:dyDescent="0.2">
      <c r="A4943" t="s">
        <v>56</v>
      </c>
      <c r="B4943" t="s">
        <v>85</v>
      </c>
      <c r="C4943" t="s">
        <v>28</v>
      </c>
    </row>
    <row r="4944" spans="1:3" x14ac:dyDescent="0.2">
      <c r="A4944" t="s">
        <v>56</v>
      </c>
      <c r="B4944" t="s">
        <v>137</v>
      </c>
      <c r="C4944" t="s">
        <v>80</v>
      </c>
    </row>
    <row r="4945" spans="1:3" x14ac:dyDescent="0.2">
      <c r="A4945" t="s">
        <v>56</v>
      </c>
      <c r="B4945" t="s">
        <v>138</v>
      </c>
      <c r="C4945" t="s">
        <v>79</v>
      </c>
    </row>
    <row r="4946" spans="1:3" x14ac:dyDescent="0.2">
      <c r="A4946" t="s">
        <v>56</v>
      </c>
      <c r="B4946" t="s">
        <v>134</v>
      </c>
      <c r="C4946" t="s">
        <v>106</v>
      </c>
    </row>
    <row r="4947" spans="1:3" x14ac:dyDescent="0.2">
      <c r="A4947" t="s">
        <v>56</v>
      </c>
      <c r="B4947" t="s">
        <v>40</v>
      </c>
      <c r="C4947" t="s">
        <v>26</v>
      </c>
    </row>
    <row r="4948" spans="1:3" x14ac:dyDescent="0.2">
      <c r="A4948" t="s">
        <v>56</v>
      </c>
      <c r="B4948" t="s">
        <v>39</v>
      </c>
      <c r="C4948" t="s">
        <v>26</v>
      </c>
    </row>
    <row r="4949" spans="1:3" x14ac:dyDescent="0.2">
      <c r="A4949" t="s">
        <v>56</v>
      </c>
      <c r="B4949" t="s">
        <v>104</v>
      </c>
      <c r="C4949" t="s">
        <v>89</v>
      </c>
    </row>
    <row r="4950" spans="1:3" x14ac:dyDescent="0.2">
      <c r="A4950" t="s">
        <v>56</v>
      </c>
      <c r="B4950" t="s">
        <v>9</v>
      </c>
      <c r="C4950" t="s">
        <v>10</v>
      </c>
    </row>
    <row r="4951" spans="1:3" x14ac:dyDescent="0.2">
      <c r="A4951" t="s">
        <v>56</v>
      </c>
      <c r="B4951" t="s">
        <v>58</v>
      </c>
      <c r="C4951" t="s">
        <v>21</v>
      </c>
    </row>
    <row r="4952" spans="1:3" x14ac:dyDescent="0.2">
      <c r="A4952" t="s">
        <v>56</v>
      </c>
      <c r="B4952" t="s">
        <v>4</v>
      </c>
      <c r="C4952" t="s">
        <v>2</v>
      </c>
    </row>
    <row r="4953" spans="1:3" x14ac:dyDescent="0.2">
      <c r="A4953" t="s">
        <v>56</v>
      </c>
      <c r="B4953" t="s">
        <v>90</v>
      </c>
      <c r="C4953" t="s">
        <v>28</v>
      </c>
    </row>
    <row r="4954" spans="1:3" x14ac:dyDescent="0.2">
      <c r="A4954" t="s">
        <v>56</v>
      </c>
      <c r="B4954" t="s">
        <v>1</v>
      </c>
      <c r="C4954" t="s">
        <v>132</v>
      </c>
    </row>
    <row r="4955" spans="1:3" x14ac:dyDescent="0.2">
      <c r="A4955" t="s">
        <v>56</v>
      </c>
      <c r="B4955" t="s">
        <v>67</v>
      </c>
      <c r="C4955" t="s">
        <v>14</v>
      </c>
    </row>
    <row r="4956" spans="1:3" x14ac:dyDescent="0.2">
      <c r="A4956" t="s">
        <v>56</v>
      </c>
      <c r="B4956" t="s">
        <v>68</v>
      </c>
      <c r="C4956" t="s">
        <v>19</v>
      </c>
    </row>
    <row r="4957" spans="1:3" x14ac:dyDescent="0.2">
      <c r="A4957" t="s">
        <v>56</v>
      </c>
      <c r="B4957" t="s">
        <v>120</v>
      </c>
      <c r="C4957" t="s">
        <v>105</v>
      </c>
    </row>
    <row r="4958" spans="1:3" x14ac:dyDescent="0.2">
      <c r="A4958" t="s">
        <v>56</v>
      </c>
      <c r="B4958" t="s">
        <v>121</v>
      </c>
      <c r="C4958" t="s">
        <v>105</v>
      </c>
    </row>
    <row r="4959" spans="1:3" x14ac:dyDescent="0.2">
      <c r="A4959" t="s">
        <v>56</v>
      </c>
      <c r="B4959" t="s">
        <v>53</v>
      </c>
      <c r="C4959" t="s">
        <v>29</v>
      </c>
    </row>
    <row r="4960" spans="1:3" x14ac:dyDescent="0.2">
      <c r="A4960" t="s">
        <v>56</v>
      </c>
      <c r="B4960" t="s">
        <v>82</v>
      </c>
      <c r="C4960" t="s">
        <v>74</v>
      </c>
    </row>
    <row r="4961" spans="1:3" x14ac:dyDescent="0.2">
      <c r="A4961" t="s">
        <v>56</v>
      </c>
      <c r="B4961" t="s">
        <v>83</v>
      </c>
      <c r="C4961" t="s">
        <v>29</v>
      </c>
    </row>
    <row r="4962" spans="1:3" x14ac:dyDescent="0.2">
      <c r="A4962" t="s">
        <v>56</v>
      </c>
      <c r="B4962" t="s">
        <v>38</v>
      </c>
      <c r="C4962" t="s">
        <v>32</v>
      </c>
    </row>
    <row r="4963" spans="1:3" x14ac:dyDescent="0.2">
      <c r="A4963" t="s">
        <v>56</v>
      </c>
      <c r="B4963" t="s">
        <v>97</v>
      </c>
      <c r="C4963" t="s">
        <v>101</v>
      </c>
    </row>
    <row r="4964" spans="1:3" x14ac:dyDescent="0.2">
      <c r="A4964" t="s">
        <v>56</v>
      </c>
      <c r="B4964" t="s">
        <v>115</v>
      </c>
      <c r="C4964" t="s">
        <v>105</v>
      </c>
    </row>
    <row r="4965" spans="1:3" x14ac:dyDescent="0.2">
      <c r="A4965" t="s">
        <v>56</v>
      </c>
      <c r="B4965" t="s">
        <v>98</v>
      </c>
      <c r="C4965" t="s">
        <v>127</v>
      </c>
    </row>
    <row r="4966" spans="1:3" x14ac:dyDescent="0.2">
      <c r="A4966" t="s">
        <v>56</v>
      </c>
      <c r="B4966" t="s">
        <v>94</v>
      </c>
      <c r="C4966" t="s">
        <v>127</v>
      </c>
    </row>
    <row r="4967" spans="1:3" x14ac:dyDescent="0.2">
      <c r="A4967" t="s">
        <v>56</v>
      </c>
      <c r="B4967" t="s">
        <v>7</v>
      </c>
      <c r="C4967" t="s">
        <v>43</v>
      </c>
    </row>
    <row r="4968" spans="1:3" x14ac:dyDescent="0.2">
      <c r="A4968" t="s">
        <v>56</v>
      </c>
      <c r="B4968" t="s">
        <v>45</v>
      </c>
      <c r="C4968" t="s">
        <v>43</v>
      </c>
    </row>
    <row r="4969" spans="1:3" x14ac:dyDescent="0.2">
      <c r="A4969" t="s">
        <v>56</v>
      </c>
      <c r="B4969" t="s">
        <v>64</v>
      </c>
      <c r="C4969" t="s">
        <v>127</v>
      </c>
    </row>
    <row r="4970" spans="1:3" x14ac:dyDescent="0.2">
      <c r="A4970" t="s">
        <v>57</v>
      </c>
      <c r="B4970" t="s">
        <v>75</v>
      </c>
      <c r="C4970" t="s">
        <v>133</v>
      </c>
    </row>
    <row r="4971" spans="1:3" x14ac:dyDescent="0.2">
      <c r="A4971" t="s">
        <v>57</v>
      </c>
      <c r="B4971" t="s">
        <v>17</v>
      </c>
      <c r="C4971" t="s">
        <v>133</v>
      </c>
    </row>
    <row r="4972" spans="1:3" x14ac:dyDescent="0.2">
      <c r="A4972" t="s">
        <v>57</v>
      </c>
      <c r="B4972" t="s">
        <v>20</v>
      </c>
      <c r="C4972" t="s">
        <v>17</v>
      </c>
    </row>
    <row r="4973" spans="1:3" x14ac:dyDescent="0.2">
      <c r="A4973" t="s">
        <v>57</v>
      </c>
      <c r="B4973" t="s">
        <v>78</v>
      </c>
      <c r="C4973" t="s">
        <v>78</v>
      </c>
    </row>
    <row r="4974" spans="1:3" x14ac:dyDescent="0.2">
      <c r="A4974" t="s">
        <v>57</v>
      </c>
      <c r="B4974" t="s">
        <v>44</v>
      </c>
      <c r="C4974" t="s">
        <v>117</v>
      </c>
    </row>
    <row r="4975" spans="1:3" x14ac:dyDescent="0.2">
      <c r="A4975" t="s">
        <v>57</v>
      </c>
      <c r="B4975" t="s">
        <v>46</v>
      </c>
      <c r="C4975" t="s">
        <v>27</v>
      </c>
    </row>
    <row r="4976" spans="1:3" x14ac:dyDescent="0.2">
      <c r="A4976" t="s">
        <v>57</v>
      </c>
      <c r="B4976" t="s">
        <v>117</v>
      </c>
      <c r="C4976" t="s">
        <v>56</v>
      </c>
    </row>
    <row r="4977" spans="1:3" x14ac:dyDescent="0.2">
      <c r="A4977" t="s">
        <v>57</v>
      </c>
      <c r="B4977" t="s">
        <v>124</v>
      </c>
      <c r="C4977" t="s">
        <v>126</v>
      </c>
    </row>
    <row r="4978" spans="1:3" x14ac:dyDescent="0.2">
      <c r="A4978" t="s">
        <v>57</v>
      </c>
      <c r="B4978" t="s">
        <v>113</v>
      </c>
      <c r="C4978" t="s">
        <v>72</v>
      </c>
    </row>
    <row r="4979" spans="1:3" x14ac:dyDescent="0.2">
      <c r="A4979" t="s">
        <v>57</v>
      </c>
      <c r="B4979" t="s">
        <v>99</v>
      </c>
      <c r="C4979" t="s">
        <v>59</v>
      </c>
    </row>
    <row r="4980" spans="1:3" x14ac:dyDescent="0.2">
      <c r="A4980" t="s">
        <v>57</v>
      </c>
      <c r="B4980" t="s">
        <v>100</v>
      </c>
      <c r="C4980" t="s">
        <v>40</v>
      </c>
    </row>
    <row r="4981" spans="1:3" x14ac:dyDescent="0.2">
      <c r="A4981" t="s">
        <v>57</v>
      </c>
      <c r="B4981" t="s">
        <v>65</v>
      </c>
      <c r="C4981" t="s">
        <v>44</v>
      </c>
    </row>
    <row r="4982" spans="1:3" x14ac:dyDescent="0.2">
      <c r="A4982" t="s">
        <v>57</v>
      </c>
      <c r="B4982" t="s">
        <v>66</v>
      </c>
      <c r="C4982" t="s">
        <v>59</v>
      </c>
    </row>
    <row r="4983" spans="1:3" x14ac:dyDescent="0.2">
      <c r="A4983" t="s">
        <v>57</v>
      </c>
      <c r="B4983" t="s">
        <v>54</v>
      </c>
      <c r="C4983" t="s">
        <v>46</v>
      </c>
    </row>
    <row r="4984" spans="1:3" x14ac:dyDescent="0.2">
      <c r="A4984" t="s">
        <v>57</v>
      </c>
      <c r="B4984" t="s">
        <v>55</v>
      </c>
      <c r="C4984" t="s">
        <v>46</v>
      </c>
    </row>
    <row r="4985" spans="1:3" x14ac:dyDescent="0.2">
      <c r="A4985" t="s">
        <v>57</v>
      </c>
      <c r="B4985" t="s">
        <v>133</v>
      </c>
      <c r="C4985" t="s">
        <v>78</v>
      </c>
    </row>
    <row r="4986" spans="1:3" x14ac:dyDescent="0.2">
      <c r="A4986" t="s">
        <v>57</v>
      </c>
      <c r="B4986" t="s">
        <v>59</v>
      </c>
      <c r="C4986" t="s">
        <v>41</v>
      </c>
    </row>
    <row r="4987" spans="1:3" x14ac:dyDescent="0.2">
      <c r="A4987" t="s">
        <v>57</v>
      </c>
      <c r="B4987" t="s">
        <v>125</v>
      </c>
      <c r="C4987" t="s">
        <v>23</v>
      </c>
    </row>
    <row r="4988" spans="1:3" x14ac:dyDescent="0.2">
      <c r="A4988" t="s">
        <v>57</v>
      </c>
      <c r="B4988" t="s">
        <v>27</v>
      </c>
      <c r="C4988" t="s">
        <v>44</v>
      </c>
    </row>
    <row r="4989" spans="1:3" x14ac:dyDescent="0.2">
      <c r="A4989" t="s">
        <v>57</v>
      </c>
      <c r="B4989" t="s">
        <v>23</v>
      </c>
      <c r="C4989" t="s">
        <v>78</v>
      </c>
    </row>
    <row r="4990" spans="1:3" x14ac:dyDescent="0.2">
      <c r="A4990" t="s">
        <v>57</v>
      </c>
      <c r="B4990" t="s">
        <v>25</v>
      </c>
      <c r="C4990" t="s">
        <v>46</v>
      </c>
    </row>
    <row r="4991" spans="1:3" x14ac:dyDescent="0.2">
      <c r="A4991" t="s">
        <v>57</v>
      </c>
      <c r="B4991" t="s">
        <v>114</v>
      </c>
      <c r="C4991" t="s">
        <v>42</v>
      </c>
    </row>
    <row r="4992" spans="1:3" x14ac:dyDescent="0.2">
      <c r="A4992" t="s">
        <v>57</v>
      </c>
      <c r="B4992" t="s">
        <v>96</v>
      </c>
      <c r="C4992" t="s">
        <v>122</v>
      </c>
    </row>
    <row r="4993" spans="1:3" x14ac:dyDescent="0.2">
      <c r="A4993" t="s">
        <v>57</v>
      </c>
      <c r="B4993" t="s">
        <v>47</v>
      </c>
      <c r="C4993" t="s">
        <v>13</v>
      </c>
    </row>
    <row r="4994" spans="1:3" x14ac:dyDescent="0.2">
      <c r="A4994" t="s">
        <v>57</v>
      </c>
      <c r="B4994" t="s">
        <v>72</v>
      </c>
      <c r="C4994" t="s">
        <v>99</v>
      </c>
    </row>
    <row r="4995" spans="1:3" x14ac:dyDescent="0.2">
      <c r="A4995" t="s">
        <v>57</v>
      </c>
      <c r="B4995" t="s">
        <v>87</v>
      </c>
      <c r="C4995" t="s">
        <v>133</v>
      </c>
    </row>
    <row r="4996" spans="1:3" x14ac:dyDescent="0.2">
      <c r="A4996" t="s">
        <v>57</v>
      </c>
      <c r="B4996" t="s">
        <v>88</v>
      </c>
      <c r="C4996" t="s">
        <v>78</v>
      </c>
    </row>
    <row r="4997" spans="1:3" x14ac:dyDescent="0.2">
      <c r="A4997" t="s">
        <v>57</v>
      </c>
      <c r="B4997" t="s">
        <v>19</v>
      </c>
      <c r="C4997" t="s">
        <v>86</v>
      </c>
    </row>
    <row r="4998" spans="1:3" x14ac:dyDescent="0.2">
      <c r="A4998" t="s">
        <v>57</v>
      </c>
      <c r="B4998" t="s">
        <v>31</v>
      </c>
      <c r="C4998" t="s">
        <v>54</v>
      </c>
    </row>
    <row r="4999" spans="1:3" x14ac:dyDescent="0.2">
      <c r="A4999" t="s">
        <v>57</v>
      </c>
      <c r="B4999" t="s">
        <v>126</v>
      </c>
      <c r="C4999" t="s">
        <v>27</v>
      </c>
    </row>
    <row r="5000" spans="1:3" x14ac:dyDescent="0.2">
      <c r="A5000" t="s">
        <v>57</v>
      </c>
      <c r="B5000" t="s">
        <v>42</v>
      </c>
      <c r="C5000" t="s">
        <v>99</v>
      </c>
    </row>
    <row r="5001" spans="1:3" x14ac:dyDescent="0.2">
      <c r="A5001" t="s">
        <v>57</v>
      </c>
      <c r="B5001" t="s">
        <v>93</v>
      </c>
      <c r="C5001" t="s">
        <v>135</v>
      </c>
    </row>
    <row r="5002" spans="1:3" x14ac:dyDescent="0.2">
      <c r="A5002" t="s">
        <v>57</v>
      </c>
      <c r="B5002" t="s">
        <v>13</v>
      </c>
      <c r="C5002" t="s">
        <v>65</v>
      </c>
    </row>
    <row r="5003" spans="1:3" x14ac:dyDescent="0.2">
      <c r="A5003" t="s">
        <v>57</v>
      </c>
      <c r="B5003" t="s">
        <v>49</v>
      </c>
      <c r="C5003" t="s">
        <v>70</v>
      </c>
    </row>
    <row r="5004" spans="1:3" x14ac:dyDescent="0.2">
      <c r="A5004" t="s">
        <v>57</v>
      </c>
      <c r="B5004" t="s">
        <v>50</v>
      </c>
      <c r="C5004" t="s">
        <v>70</v>
      </c>
    </row>
    <row r="5005" spans="1:3" x14ac:dyDescent="0.2">
      <c r="A5005" t="s">
        <v>57</v>
      </c>
      <c r="B5005" t="s">
        <v>56</v>
      </c>
      <c r="C5005" t="s">
        <v>56</v>
      </c>
    </row>
    <row r="5006" spans="1:3" x14ac:dyDescent="0.2">
      <c r="A5006" t="s">
        <v>57</v>
      </c>
      <c r="B5006" t="s">
        <v>57</v>
      </c>
      <c r="C5006" t="s">
        <v>57</v>
      </c>
    </row>
    <row r="5007" spans="1:3" x14ac:dyDescent="0.2">
      <c r="A5007" t="s">
        <v>57</v>
      </c>
      <c r="B5007" t="s">
        <v>91</v>
      </c>
      <c r="C5007" t="s">
        <v>16</v>
      </c>
    </row>
    <row r="5008" spans="1:3" x14ac:dyDescent="0.2">
      <c r="A5008" t="s">
        <v>57</v>
      </c>
      <c r="B5008" t="s">
        <v>92</v>
      </c>
      <c r="C5008" t="s">
        <v>93</v>
      </c>
    </row>
    <row r="5009" spans="1:3" x14ac:dyDescent="0.2">
      <c r="A5009" t="s">
        <v>57</v>
      </c>
      <c r="B5009" t="s">
        <v>136</v>
      </c>
      <c r="C5009" t="s">
        <v>110</v>
      </c>
    </row>
    <row r="5010" spans="1:3" x14ac:dyDescent="0.2">
      <c r="A5010" t="s">
        <v>57</v>
      </c>
      <c r="B5010" t="s">
        <v>16</v>
      </c>
      <c r="C5010" t="s">
        <v>96</v>
      </c>
    </row>
    <row r="5011" spans="1:3" x14ac:dyDescent="0.2">
      <c r="A5011" t="s">
        <v>57</v>
      </c>
      <c r="B5011" t="s">
        <v>89</v>
      </c>
      <c r="C5011" t="s">
        <v>113</v>
      </c>
    </row>
    <row r="5012" spans="1:3" x14ac:dyDescent="0.2">
      <c r="A5012" t="s">
        <v>57</v>
      </c>
      <c r="B5012" t="s">
        <v>33</v>
      </c>
      <c r="C5012" t="s">
        <v>96</v>
      </c>
    </row>
    <row r="5013" spans="1:3" x14ac:dyDescent="0.2">
      <c r="A5013" t="s">
        <v>57</v>
      </c>
      <c r="B5013" t="s">
        <v>34</v>
      </c>
      <c r="C5013" t="s">
        <v>135</v>
      </c>
    </row>
    <row r="5014" spans="1:3" x14ac:dyDescent="0.2">
      <c r="A5014" t="s">
        <v>57</v>
      </c>
      <c r="B5014" t="s">
        <v>95</v>
      </c>
      <c r="C5014" t="s">
        <v>33</v>
      </c>
    </row>
    <row r="5015" spans="1:3" x14ac:dyDescent="0.2">
      <c r="A5015" t="s">
        <v>57</v>
      </c>
      <c r="B5015" t="s">
        <v>110</v>
      </c>
      <c r="C5015" t="s">
        <v>65</v>
      </c>
    </row>
    <row r="5016" spans="1:3" x14ac:dyDescent="0.2">
      <c r="A5016" t="s">
        <v>57</v>
      </c>
      <c r="B5016" t="s">
        <v>62</v>
      </c>
      <c r="C5016" t="s">
        <v>39</v>
      </c>
    </row>
    <row r="5017" spans="1:3" x14ac:dyDescent="0.2">
      <c r="A5017" t="s">
        <v>57</v>
      </c>
      <c r="B5017" t="s">
        <v>63</v>
      </c>
      <c r="C5017" t="s">
        <v>39</v>
      </c>
    </row>
    <row r="5018" spans="1:3" x14ac:dyDescent="0.2">
      <c r="A5018" t="s">
        <v>57</v>
      </c>
      <c r="B5018" t="s">
        <v>22</v>
      </c>
      <c r="C5018" t="s">
        <v>79</v>
      </c>
    </row>
    <row r="5019" spans="1:3" x14ac:dyDescent="0.2">
      <c r="A5019" t="s">
        <v>57</v>
      </c>
      <c r="B5019" t="s">
        <v>2</v>
      </c>
      <c r="C5019" t="s">
        <v>81</v>
      </c>
    </row>
    <row r="5020" spans="1:3" x14ac:dyDescent="0.2">
      <c r="A5020" t="s">
        <v>57</v>
      </c>
      <c r="B5020" t="s">
        <v>32</v>
      </c>
      <c r="C5020" t="s">
        <v>135</v>
      </c>
    </row>
    <row r="5021" spans="1:3" x14ac:dyDescent="0.2">
      <c r="A5021" t="s">
        <v>57</v>
      </c>
      <c r="B5021" t="s">
        <v>18</v>
      </c>
      <c r="C5021" t="s">
        <v>124</v>
      </c>
    </row>
    <row r="5022" spans="1:3" x14ac:dyDescent="0.2">
      <c r="A5022" t="s">
        <v>57</v>
      </c>
      <c r="B5022" t="s">
        <v>76</v>
      </c>
      <c r="C5022" t="s">
        <v>71</v>
      </c>
    </row>
    <row r="5023" spans="1:3" x14ac:dyDescent="0.2">
      <c r="A5023" t="s">
        <v>57</v>
      </c>
      <c r="B5023" t="s">
        <v>77</v>
      </c>
      <c r="C5023" t="s">
        <v>42</v>
      </c>
    </row>
    <row r="5024" spans="1:3" x14ac:dyDescent="0.2">
      <c r="A5024" t="s">
        <v>57</v>
      </c>
      <c r="B5024" t="s">
        <v>79</v>
      </c>
      <c r="C5024" t="s">
        <v>136</v>
      </c>
    </row>
    <row r="5025" spans="1:3" x14ac:dyDescent="0.2">
      <c r="A5025" t="s">
        <v>57</v>
      </c>
      <c r="B5025" t="s">
        <v>48</v>
      </c>
      <c r="C5025" t="s">
        <v>25</v>
      </c>
    </row>
    <row r="5026" spans="1:3" x14ac:dyDescent="0.2">
      <c r="A5026" t="s">
        <v>57</v>
      </c>
      <c r="B5026" t="s">
        <v>111</v>
      </c>
      <c r="C5026" t="s">
        <v>47</v>
      </c>
    </row>
    <row r="5027" spans="1:3" x14ac:dyDescent="0.2">
      <c r="A5027" t="s">
        <v>57</v>
      </c>
      <c r="B5027" t="s">
        <v>112</v>
      </c>
      <c r="C5027" t="s">
        <v>26</v>
      </c>
    </row>
    <row r="5028" spans="1:3" x14ac:dyDescent="0.2">
      <c r="A5028" t="s">
        <v>57</v>
      </c>
      <c r="B5028" t="s">
        <v>51</v>
      </c>
      <c r="C5028" t="s">
        <v>25</v>
      </c>
    </row>
    <row r="5029" spans="1:3" x14ac:dyDescent="0.2">
      <c r="A5029" t="s">
        <v>57</v>
      </c>
      <c r="B5029" t="s">
        <v>8</v>
      </c>
      <c r="C5029" t="s">
        <v>124</v>
      </c>
    </row>
    <row r="5030" spans="1:3" x14ac:dyDescent="0.2">
      <c r="A5030" t="s">
        <v>57</v>
      </c>
      <c r="B5030" t="s">
        <v>35</v>
      </c>
      <c r="C5030" t="s">
        <v>106</v>
      </c>
    </row>
    <row r="5031" spans="1:3" x14ac:dyDescent="0.2">
      <c r="A5031" t="s">
        <v>57</v>
      </c>
      <c r="B5031" t="s">
        <v>52</v>
      </c>
      <c r="C5031" t="s">
        <v>40</v>
      </c>
    </row>
    <row r="5032" spans="1:3" x14ac:dyDescent="0.2">
      <c r="A5032" t="s">
        <v>57</v>
      </c>
      <c r="B5032" t="s">
        <v>122</v>
      </c>
      <c r="C5032" t="s">
        <v>65</v>
      </c>
    </row>
    <row r="5033" spans="1:3" x14ac:dyDescent="0.2">
      <c r="A5033" t="s">
        <v>57</v>
      </c>
      <c r="B5033" t="s">
        <v>123</v>
      </c>
      <c r="C5033" t="s">
        <v>33</v>
      </c>
    </row>
    <row r="5034" spans="1:3" x14ac:dyDescent="0.2">
      <c r="A5034" t="s">
        <v>57</v>
      </c>
      <c r="B5034" t="s">
        <v>21</v>
      </c>
      <c r="C5034" t="s">
        <v>81</v>
      </c>
    </row>
    <row r="5035" spans="1:3" x14ac:dyDescent="0.2">
      <c r="A5035" t="s">
        <v>57</v>
      </c>
      <c r="B5035" t="s">
        <v>128</v>
      </c>
      <c r="C5035" t="s">
        <v>129</v>
      </c>
    </row>
    <row r="5036" spans="1:3" x14ac:dyDescent="0.2">
      <c r="A5036" t="s">
        <v>57</v>
      </c>
      <c r="B5036" t="s">
        <v>43</v>
      </c>
      <c r="C5036" t="s">
        <v>49</v>
      </c>
    </row>
    <row r="5037" spans="1:3" x14ac:dyDescent="0.2">
      <c r="A5037" t="s">
        <v>57</v>
      </c>
      <c r="B5037" t="s">
        <v>102</v>
      </c>
      <c r="C5037" t="s">
        <v>89</v>
      </c>
    </row>
    <row r="5038" spans="1:3" x14ac:dyDescent="0.2">
      <c r="A5038" t="s">
        <v>57</v>
      </c>
      <c r="B5038" t="s">
        <v>103</v>
      </c>
      <c r="C5038" t="s">
        <v>74</v>
      </c>
    </row>
    <row r="5039" spans="1:3" x14ac:dyDescent="0.2">
      <c r="A5039" t="s">
        <v>57</v>
      </c>
      <c r="B5039" t="s">
        <v>106</v>
      </c>
      <c r="C5039" t="s">
        <v>86</v>
      </c>
    </row>
    <row r="5040" spans="1:3" x14ac:dyDescent="0.2">
      <c r="A5040" t="s">
        <v>57</v>
      </c>
      <c r="B5040" t="s">
        <v>105</v>
      </c>
      <c r="C5040" t="s">
        <v>18</v>
      </c>
    </row>
    <row r="5041" spans="1:3" x14ac:dyDescent="0.2">
      <c r="A5041" t="s">
        <v>57</v>
      </c>
      <c r="B5041" t="s">
        <v>74</v>
      </c>
      <c r="C5041" t="s">
        <v>114</v>
      </c>
    </row>
    <row r="5042" spans="1:3" x14ac:dyDescent="0.2">
      <c r="A5042" t="s">
        <v>57</v>
      </c>
      <c r="B5042" t="s">
        <v>26</v>
      </c>
      <c r="C5042" t="s">
        <v>13</v>
      </c>
    </row>
    <row r="5043" spans="1:3" x14ac:dyDescent="0.2">
      <c r="A5043" t="s">
        <v>57</v>
      </c>
      <c r="B5043" t="s">
        <v>81</v>
      </c>
      <c r="C5043" t="s">
        <v>71</v>
      </c>
    </row>
    <row r="5044" spans="1:3" x14ac:dyDescent="0.2">
      <c r="A5044" t="s">
        <v>57</v>
      </c>
      <c r="B5044" t="s">
        <v>29</v>
      </c>
      <c r="C5044" t="s">
        <v>76</v>
      </c>
    </row>
    <row r="5045" spans="1:3" x14ac:dyDescent="0.2">
      <c r="A5045" t="s">
        <v>57</v>
      </c>
      <c r="B5045" t="s">
        <v>30</v>
      </c>
      <c r="C5045" t="s">
        <v>76</v>
      </c>
    </row>
    <row r="5046" spans="1:3" x14ac:dyDescent="0.2">
      <c r="A5046" t="s">
        <v>57</v>
      </c>
      <c r="B5046" t="s">
        <v>118</v>
      </c>
      <c r="C5046" t="s">
        <v>132</v>
      </c>
    </row>
    <row r="5047" spans="1:3" x14ac:dyDescent="0.2">
      <c r="A5047" t="s">
        <v>57</v>
      </c>
      <c r="B5047" t="s">
        <v>119</v>
      </c>
      <c r="C5047" t="s">
        <v>132</v>
      </c>
    </row>
    <row r="5048" spans="1:3" x14ac:dyDescent="0.2">
      <c r="A5048" t="s">
        <v>57</v>
      </c>
      <c r="B5048" t="s">
        <v>86</v>
      </c>
      <c r="C5048" t="s">
        <v>72</v>
      </c>
    </row>
    <row r="5049" spans="1:3" x14ac:dyDescent="0.2">
      <c r="A5049" t="s">
        <v>57</v>
      </c>
      <c r="B5049" t="s">
        <v>28</v>
      </c>
      <c r="C5049" t="s">
        <v>114</v>
      </c>
    </row>
    <row r="5050" spans="1:3" x14ac:dyDescent="0.2">
      <c r="A5050" t="s">
        <v>57</v>
      </c>
      <c r="B5050" t="s">
        <v>127</v>
      </c>
      <c r="C5050" t="s">
        <v>49</v>
      </c>
    </row>
    <row r="5051" spans="1:3" x14ac:dyDescent="0.2">
      <c r="A5051" t="s">
        <v>57</v>
      </c>
      <c r="B5051" t="s">
        <v>80</v>
      </c>
      <c r="C5051" t="s">
        <v>96</v>
      </c>
    </row>
    <row r="5052" spans="1:3" x14ac:dyDescent="0.2">
      <c r="A5052" t="s">
        <v>57</v>
      </c>
      <c r="B5052" t="s">
        <v>41</v>
      </c>
      <c r="C5052" t="s">
        <v>117</v>
      </c>
    </row>
    <row r="5053" spans="1:3" x14ac:dyDescent="0.2">
      <c r="A5053" t="s">
        <v>57</v>
      </c>
      <c r="B5053" t="s">
        <v>130</v>
      </c>
      <c r="C5053" t="s">
        <v>51</v>
      </c>
    </row>
    <row r="5054" spans="1:3" x14ac:dyDescent="0.2">
      <c r="A5054" t="s">
        <v>57</v>
      </c>
      <c r="B5054" t="s">
        <v>131</v>
      </c>
      <c r="C5054" t="s">
        <v>111</v>
      </c>
    </row>
    <row r="5055" spans="1:3" x14ac:dyDescent="0.2">
      <c r="A5055" t="s">
        <v>57</v>
      </c>
      <c r="B5055" t="s">
        <v>11</v>
      </c>
      <c r="C5055" t="s">
        <v>48</v>
      </c>
    </row>
    <row r="5056" spans="1:3" x14ac:dyDescent="0.2">
      <c r="A5056" t="s">
        <v>57</v>
      </c>
      <c r="B5056" t="s">
        <v>6</v>
      </c>
      <c r="C5056" t="s">
        <v>29</v>
      </c>
    </row>
    <row r="5057" spans="1:3" x14ac:dyDescent="0.2">
      <c r="A5057" t="s">
        <v>57</v>
      </c>
      <c r="B5057" t="s">
        <v>3</v>
      </c>
      <c r="C5057" t="s">
        <v>32</v>
      </c>
    </row>
    <row r="5058" spans="1:3" x14ac:dyDescent="0.2">
      <c r="A5058" t="s">
        <v>57</v>
      </c>
      <c r="B5058" t="s">
        <v>69</v>
      </c>
      <c r="C5058" t="s">
        <v>31</v>
      </c>
    </row>
    <row r="5059" spans="1:3" x14ac:dyDescent="0.2">
      <c r="A5059" t="s">
        <v>57</v>
      </c>
      <c r="B5059" t="s">
        <v>135</v>
      </c>
      <c r="C5059" t="s">
        <v>72</v>
      </c>
    </row>
    <row r="5060" spans="1:3" x14ac:dyDescent="0.2">
      <c r="A5060" t="s">
        <v>57</v>
      </c>
      <c r="B5060" t="s">
        <v>132</v>
      </c>
      <c r="C5060" t="s">
        <v>26</v>
      </c>
    </row>
    <row r="5061" spans="1:3" x14ac:dyDescent="0.2">
      <c r="A5061" t="s">
        <v>57</v>
      </c>
      <c r="B5061" t="s">
        <v>129</v>
      </c>
      <c r="C5061" t="s">
        <v>54</v>
      </c>
    </row>
    <row r="5062" spans="1:3" x14ac:dyDescent="0.2">
      <c r="A5062" t="s">
        <v>57</v>
      </c>
      <c r="B5062" t="s">
        <v>116</v>
      </c>
      <c r="C5062" t="s">
        <v>80</v>
      </c>
    </row>
    <row r="5063" spans="1:3" x14ac:dyDescent="0.2">
      <c r="A5063" t="s">
        <v>57</v>
      </c>
      <c r="B5063" t="s">
        <v>36</v>
      </c>
      <c r="C5063" t="s">
        <v>40</v>
      </c>
    </row>
    <row r="5064" spans="1:3" x14ac:dyDescent="0.2">
      <c r="A5064" t="s">
        <v>57</v>
      </c>
      <c r="B5064" t="s">
        <v>37</v>
      </c>
      <c r="C5064" t="s">
        <v>40</v>
      </c>
    </row>
    <row r="5065" spans="1:3" x14ac:dyDescent="0.2">
      <c r="A5065" t="s">
        <v>57</v>
      </c>
      <c r="B5065" t="s">
        <v>70</v>
      </c>
      <c r="C5065" t="s">
        <v>126</v>
      </c>
    </row>
    <row r="5066" spans="1:3" x14ac:dyDescent="0.2">
      <c r="A5066" t="s">
        <v>57</v>
      </c>
      <c r="B5066" t="s">
        <v>71</v>
      </c>
      <c r="C5066" t="s">
        <v>99</v>
      </c>
    </row>
    <row r="5067" spans="1:3" x14ac:dyDescent="0.2">
      <c r="A5067" t="s">
        <v>57</v>
      </c>
      <c r="B5067" t="s">
        <v>5</v>
      </c>
      <c r="C5067" t="s">
        <v>79</v>
      </c>
    </row>
    <row r="5068" spans="1:3" x14ac:dyDescent="0.2">
      <c r="A5068" t="s">
        <v>57</v>
      </c>
      <c r="B5068" t="s">
        <v>24</v>
      </c>
      <c r="C5068" t="s">
        <v>101</v>
      </c>
    </row>
    <row r="5069" spans="1:3" x14ac:dyDescent="0.2">
      <c r="A5069" t="s">
        <v>57</v>
      </c>
      <c r="B5069" t="s">
        <v>10</v>
      </c>
      <c r="C5069" t="s">
        <v>8</v>
      </c>
    </row>
    <row r="5070" spans="1:3" x14ac:dyDescent="0.2">
      <c r="A5070" t="s">
        <v>57</v>
      </c>
      <c r="B5070" t="s">
        <v>12</v>
      </c>
      <c r="C5070" t="s">
        <v>129</v>
      </c>
    </row>
    <row r="5071" spans="1:3" x14ac:dyDescent="0.2">
      <c r="A5071" t="s">
        <v>57</v>
      </c>
      <c r="B5071" t="s">
        <v>107</v>
      </c>
      <c r="C5071" t="s">
        <v>28</v>
      </c>
    </row>
    <row r="5072" spans="1:3" x14ac:dyDescent="0.2">
      <c r="A5072" t="s">
        <v>57</v>
      </c>
      <c r="B5072" t="s">
        <v>108</v>
      </c>
      <c r="C5072" t="s">
        <v>28</v>
      </c>
    </row>
    <row r="5073" spans="1:3" x14ac:dyDescent="0.2">
      <c r="A5073" t="s">
        <v>57</v>
      </c>
      <c r="B5073" t="s">
        <v>14</v>
      </c>
      <c r="C5073" t="s">
        <v>86</v>
      </c>
    </row>
    <row r="5074" spans="1:3" x14ac:dyDescent="0.2">
      <c r="A5074" t="s">
        <v>57</v>
      </c>
      <c r="B5074" t="s">
        <v>15</v>
      </c>
      <c r="C5074" t="s">
        <v>114</v>
      </c>
    </row>
    <row r="5075" spans="1:3" x14ac:dyDescent="0.2">
      <c r="A5075" t="s">
        <v>57</v>
      </c>
      <c r="B5075" t="s">
        <v>101</v>
      </c>
      <c r="C5075" t="s">
        <v>81</v>
      </c>
    </row>
    <row r="5076" spans="1:3" x14ac:dyDescent="0.2">
      <c r="A5076" t="s">
        <v>57</v>
      </c>
      <c r="B5076" t="s">
        <v>109</v>
      </c>
      <c r="C5076" t="s">
        <v>19</v>
      </c>
    </row>
    <row r="5077" spans="1:3" x14ac:dyDescent="0.2">
      <c r="A5077" t="s">
        <v>57</v>
      </c>
      <c r="B5077" t="s">
        <v>61</v>
      </c>
      <c r="C5077" t="s">
        <v>74</v>
      </c>
    </row>
    <row r="5078" spans="1:3" x14ac:dyDescent="0.2">
      <c r="A5078" t="s">
        <v>57</v>
      </c>
      <c r="B5078" t="s">
        <v>73</v>
      </c>
      <c r="C5078" t="s">
        <v>79</v>
      </c>
    </row>
    <row r="5079" spans="1:3" x14ac:dyDescent="0.2">
      <c r="A5079" t="s">
        <v>57</v>
      </c>
      <c r="B5079" t="s">
        <v>60</v>
      </c>
      <c r="C5079" t="s">
        <v>16</v>
      </c>
    </row>
    <row r="5080" spans="1:3" x14ac:dyDescent="0.2">
      <c r="A5080" t="s">
        <v>57</v>
      </c>
      <c r="B5080" t="s">
        <v>84</v>
      </c>
      <c r="C5080" t="s">
        <v>14</v>
      </c>
    </row>
    <row r="5081" spans="1:3" x14ac:dyDescent="0.2">
      <c r="A5081" t="s">
        <v>57</v>
      </c>
      <c r="B5081" t="s">
        <v>85</v>
      </c>
      <c r="C5081" t="s">
        <v>14</v>
      </c>
    </row>
    <row r="5082" spans="1:3" x14ac:dyDescent="0.2">
      <c r="A5082" t="s">
        <v>57</v>
      </c>
      <c r="B5082" t="s">
        <v>137</v>
      </c>
      <c r="C5082" t="s">
        <v>80</v>
      </c>
    </row>
    <row r="5083" spans="1:3" x14ac:dyDescent="0.2">
      <c r="A5083" t="s">
        <v>57</v>
      </c>
      <c r="B5083" t="s">
        <v>138</v>
      </c>
      <c r="C5083" t="s">
        <v>79</v>
      </c>
    </row>
    <row r="5084" spans="1:3" x14ac:dyDescent="0.2">
      <c r="A5084" t="s">
        <v>57</v>
      </c>
      <c r="B5084" t="s">
        <v>134</v>
      </c>
      <c r="C5084" t="s">
        <v>106</v>
      </c>
    </row>
    <row r="5085" spans="1:3" x14ac:dyDescent="0.2">
      <c r="A5085" t="s">
        <v>57</v>
      </c>
      <c r="B5085" t="s">
        <v>40</v>
      </c>
      <c r="C5085" t="s">
        <v>26</v>
      </c>
    </row>
    <row r="5086" spans="1:3" x14ac:dyDescent="0.2">
      <c r="A5086" t="s">
        <v>57</v>
      </c>
      <c r="B5086" t="s">
        <v>39</v>
      </c>
      <c r="C5086" t="s">
        <v>47</v>
      </c>
    </row>
    <row r="5087" spans="1:3" x14ac:dyDescent="0.2">
      <c r="A5087" t="s">
        <v>57</v>
      </c>
      <c r="B5087" t="s">
        <v>104</v>
      </c>
      <c r="C5087" t="s">
        <v>89</v>
      </c>
    </row>
    <row r="5088" spans="1:3" x14ac:dyDescent="0.2">
      <c r="A5088" t="s">
        <v>57</v>
      </c>
      <c r="B5088" t="s">
        <v>9</v>
      </c>
      <c r="C5088" t="s">
        <v>10</v>
      </c>
    </row>
    <row r="5089" spans="1:3" x14ac:dyDescent="0.2">
      <c r="A5089" t="s">
        <v>57</v>
      </c>
      <c r="B5089" t="s">
        <v>58</v>
      </c>
      <c r="C5089" t="s">
        <v>21</v>
      </c>
    </row>
    <row r="5090" spans="1:3" x14ac:dyDescent="0.2">
      <c r="A5090" t="s">
        <v>57</v>
      </c>
      <c r="B5090" t="s">
        <v>4</v>
      </c>
      <c r="C5090" t="s">
        <v>2</v>
      </c>
    </row>
    <row r="5091" spans="1:3" x14ac:dyDescent="0.2">
      <c r="A5091" t="s">
        <v>57</v>
      </c>
      <c r="B5091" t="s">
        <v>90</v>
      </c>
      <c r="C5091" t="s">
        <v>28</v>
      </c>
    </row>
    <row r="5092" spans="1:3" x14ac:dyDescent="0.2">
      <c r="A5092" t="s">
        <v>57</v>
      </c>
      <c r="B5092" t="s">
        <v>1</v>
      </c>
      <c r="C5092" t="s">
        <v>132</v>
      </c>
    </row>
    <row r="5093" spans="1:3" x14ac:dyDescent="0.2">
      <c r="A5093" t="s">
        <v>57</v>
      </c>
      <c r="B5093" t="s">
        <v>67</v>
      </c>
      <c r="C5093" t="s">
        <v>19</v>
      </c>
    </row>
    <row r="5094" spans="1:3" x14ac:dyDescent="0.2">
      <c r="A5094" t="s">
        <v>57</v>
      </c>
      <c r="B5094" t="s">
        <v>68</v>
      </c>
      <c r="C5094" t="s">
        <v>19</v>
      </c>
    </row>
    <row r="5095" spans="1:3" x14ac:dyDescent="0.2">
      <c r="A5095" t="s">
        <v>57</v>
      </c>
      <c r="B5095" t="s">
        <v>120</v>
      </c>
      <c r="C5095" t="s">
        <v>105</v>
      </c>
    </row>
    <row r="5096" spans="1:3" x14ac:dyDescent="0.2">
      <c r="A5096" t="s">
        <v>57</v>
      </c>
      <c r="B5096" t="s">
        <v>121</v>
      </c>
      <c r="C5096" t="s">
        <v>105</v>
      </c>
    </row>
    <row r="5097" spans="1:3" x14ac:dyDescent="0.2">
      <c r="A5097" t="s">
        <v>57</v>
      </c>
      <c r="B5097" t="s">
        <v>53</v>
      </c>
      <c r="C5097" t="s">
        <v>29</v>
      </c>
    </row>
    <row r="5098" spans="1:3" x14ac:dyDescent="0.2">
      <c r="A5098" t="s">
        <v>57</v>
      </c>
      <c r="B5098" t="s">
        <v>82</v>
      </c>
      <c r="C5098" t="s">
        <v>74</v>
      </c>
    </row>
    <row r="5099" spans="1:3" x14ac:dyDescent="0.2">
      <c r="A5099" t="s">
        <v>57</v>
      </c>
      <c r="B5099" t="s">
        <v>83</v>
      </c>
      <c r="C5099" t="s">
        <v>29</v>
      </c>
    </row>
    <row r="5100" spans="1:3" x14ac:dyDescent="0.2">
      <c r="A5100" t="s">
        <v>57</v>
      </c>
      <c r="B5100" t="s">
        <v>38</v>
      </c>
      <c r="C5100" t="s">
        <v>32</v>
      </c>
    </row>
    <row r="5101" spans="1:3" x14ac:dyDescent="0.2">
      <c r="A5101" t="s">
        <v>57</v>
      </c>
      <c r="B5101" t="s">
        <v>97</v>
      </c>
      <c r="C5101" t="s">
        <v>101</v>
      </c>
    </row>
    <row r="5102" spans="1:3" x14ac:dyDescent="0.2">
      <c r="A5102" t="s">
        <v>57</v>
      </c>
      <c r="B5102" t="s">
        <v>115</v>
      </c>
      <c r="C5102" t="s">
        <v>105</v>
      </c>
    </row>
    <row r="5103" spans="1:3" x14ac:dyDescent="0.2">
      <c r="A5103" t="s">
        <v>57</v>
      </c>
      <c r="B5103" t="s">
        <v>98</v>
      </c>
      <c r="C5103" t="s">
        <v>127</v>
      </c>
    </row>
    <row r="5104" spans="1:3" x14ac:dyDescent="0.2">
      <c r="A5104" t="s">
        <v>57</v>
      </c>
      <c r="B5104" t="s">
        <v>94</v>
      </c>
      <c r="C5104" t="s">
        <v>127</v>
      </c>
    </row>
    <row r="5105" spans="1:3" x14ac:dyDescent="0.2">
      <c r="A5105" t="s">
        <v>57</v>
      </c>
      <c r="B5105" t="s">
        <v>7</v>
      </c>
      <c r="C5105" t="s">
        <v>101</v>
      </c>
    </row>
    <row r="5106" spans="1:3" x14ac:dyDescent="0.2">
      <c r="A5106" t="s">
        <v>57</v>
      </c>
      <c r="B5106" t="s">
        <v>45</v>
      </c>
      <c r="C5106" t="s">
        <v>43</v>
      </c>
    </row>
    <row r="5107" spans="1:3" x14ac:dyDescent="0.2">
      <c r="A5107" t="s">
        <v>57</v>
      </c>
      <c r="B5107" t="s">
        <v>64</v>
      </c>
      <c r="C5107" t="s">
        <v>43</v>
      </c>
    </row>
    <row r="5108" spans="1:3" x14ac:dyDescent="0.2">
      <c r="A5108" t="s">
        <v>91</v>
      </c>
      <c r="B5108" t="s">
        <v>75</v>
      </c>
      <c r="C5108" t="s">
        <v>79</v>
      </c>
    </row>
    <row r="5109" spans="1:3" x14ac:dyDescent="0.2">
      <c r="A5109" t="s">
        <v>91</v>
      </c>
      <c r="B5109" t="s">
        <v>17</v>
      </c>
      <c r="C5109" t="s">
        <v>79</v>
      </c>
    </row>
    <row r="5110" spans="1:3" x14ac:dyDescent="0.2">
      <c r="A5110" t="s">
        <v>91</v>
      </c>
      <c r="B5110" t="s">
        <v>20</v>
      </c>
      <c r="C5110" t="s">
        <v>79</v>
      </c>
    </row>
    <row r="5111" spans="1:3" x14ac:dyDescent="0.2">
      <c r="A5111" t="s">
        <v>91</v>
      </c>
      <c r="B5111" t="s">
        <v>78</v>
      </c>
      <c r="C5111" t="s">
        <v>16</v>
      </c>
    </row>
    <row r="5112" spans="1:3" x14ac:dyDescent="0.2">
      <c r="A5112" t="s">
        <v>91</v>
      </c>
      <c r="B5112" t="s">
        <v>44</v>
      </c>
      <c r="C5112" t="s">
        <v>33</v>
      </c>
    </row>
    <row r="5113" spans="1:3" x14ac:dyDescent="0.2">
      <c r="A5113" t="s">
        <v>91</v>
      </c>
      <c r="B5113" t="s">
        <v>46</v>
      </c>
      <c r="C5113" t="s">
        <v>106</v>
      </c>
    </row>
    <row r="5114" spans="1:3" x14ac:dyDescent="0.2">
      <c r="A5114" t="s">
        <v>91</v>
      </c>
      <c r="B5114" t="s">
        <v>117</v>
      </c>
      <c r="C5114" t="s">
        <v>33</v>
      </c>
    </row>
    <row r="5115" spans="1:3" x14ac:dyDescent="0.2">
      <c r="A5115" t="s">
        <v>91</v>
      </c>
      <c r="B5115" t="s">
        <v>124</v>
      </c>
      <c r="C5115" t="s">
        <v>28</v>
      </c>
    </row>
    <row r="5116" spans="1:3" x14ac:dyDescent="0.2">
      <c r="A5116" t="s">
        <v>91</v>
      </c>
      <c r="B5116" t="s">
        <v>113</v>
      </c>
      <c r="C5116" t="s">
        <v>2</v>
      </c>
    </row>
    <row r="5117" spans="1:3" x14ac:dyDescent="0.2">
      <c r="A5117" t="s">
        <v>91</v>
      </c>
      <c r="B5117" t="s">
        <v>99</v>
      </c>
      <c r="C5117" t="s">
        <v>89</v>
      </c>
    </row>
    <row r="5118" spans="1:3" x14ac:dyDescent="0.2">
      <c r="A5118" t="s">
        <v>91</v>
      </c>
      <c r="B5118" t="s">
        <v>100</v>
      </c>
      <c r="C5118" t="s">
        <v>138</v>
      </c>
    </row>
    <row r="5119" spans="1:3" x14ac:dyDescent="0.2">
      <c r="A5119" t="s">
        <v>91</v>
      </c>
      <c r="B5119" t="s">
        <v>65</v>
      </c>
      <c r="C5119" t="s">
        <v>32</v>
      </c>
    </row>
    <row r="5120" spans="1:3" x14ac:dyDescent="0.2">
      <c r="A5120" t="s">
        <v>91</v>
      </c>
      <c r="B5120" t="s">
        <v>66</v>
      </c>
      <c r="C5120" t="s">
        <v>32</v>
      </c>
    </row>
    <row r="5121" spans="1:3" x14ac:dyDescent="0.2">
      <c r="A5121" t="s">
        <v>91</v>
      </c>
      <c r="B5121" t="s">
        <v>54</v>
      </c>
      <c r="C5121" t="s">
        <v>74</v>
      </c>
    </row>
    <row r="5122" spans="1:3" x14ac:dyDescent="0.2">
      <c r="A5122" t="s">
        <v>91</v>
      </c>
      <c r="B5122" t="s">
        <v>55</v>
      </c>
      <c r="C5122" t="s">
        <v>74</v>
      </c>
    </row>
    <row r="5123" spans="1:3" x14ac:dyDescent="0.2">
      <c r="A5123" t="s">
        <v>91</v>
      </c>
      <c r="B5123" t="s">
        <v>133</v>
      </c>
      <c r="C5123" t="s">
        <v>80</v>
      </c>
    </row>
    <row r="5124" spans="1:3" x14ac:dyDescent="0.2">
      <c r="A5124" t="s">
        <v>91</v>
      </c>
      <c r="B5124" t="s">
        <v>59</v>
      </c>
      <c r="C5124" t="s">
        <v>93</v>
      </c>
    </row>
    <row r="5125" spans="1:3" x14ac:dyDescent="0.2">
      <c r="A5125" t="s">
        <v>91</v>
      </c>
      <c r="B5125" t="s">
        <v>125</v>
      </c>
      <c r="C5125" t="s">
        <v>79</v>
      </c>
    </row>
    <row r="5126" spans="1:3" x14ac:dyDescent="0.2">
      <c r="A5126" t="s">
        <v>91</v>
      </c>
      <c r="B5126" t="s">
        <v>27</v>
      </c>
      <c r="C5126" t="s">
        <v>93</v>
      </c>
    </row>
    <row r="5127" spans="1:3" x14ac:dyDescent="0.2">
      <c r="A5127" t="s">
        <v>91</v>
      </c>
      <c r="B5127" t="s">
        <v>23</v>
      </c>
      <c r="C5127" t="s">
        <v>80</v>
      </c>
    </row>
    <row r="5128" spans="1:3" x14ac:dyDescent="0.2">
      <c r="A5128" t="s">
        <v>91</v>
      </c>
      <c r="B5128" t="s">
        <v>25</v>
      </c>
      <c r="C5128" t="s">
        <v>74</v>
      </c>
    </row>
    <row r="5129" spans="1:3" x14ac:dyDescent="0.2">
      <c r="A5129" t="s">
        <v>91</v>
      </c>
      <c r="B5129" t="s">
        <v>114</v>
      </c>
      <c r="C5129" t="s">
        <v>101</v>
      </c>
    </row>
    <row r="5130" spans="1:3" x14ac:dyDescent="0.2">
      <c r="A5130" t="s">
        <v>91</v>
      </c>
      <c r="B5130" t="s">
        <v>96</v>
      </c>
      <c r="C5130" t="s">
        <v>21</v>
      </c>
    </row>
    <row r="5131" spans="1:3" x14ac:dyDescent="0.2">
      <c r="A5131" t="s">
        <v>91</v>
      </c>
      <c r="B5131" t="s">
        <v>47</v>
      </c>
      <c r="C5131" t="s">
        <v>74</v>
      </c>
    </row>
    <row r="5132" spans="1:3" x14ac:dyDescent="0.2">
      <c r="A5132" t="s">
        <v>91</v>
      </c>
      <c r="B5132" t="s">
        <v>72</v>
      </c>
      <c r="C5132" t="s">
        <v>14</v>
      </c>
    </row>
    <row r="5133" spans="1:3" x14ac:dyDescent="0.2">
      <c r="A5133" t="s">
        <v>91</v>
      </c>
      <c r="B5133" t="s">
        <v>87</v>
      </c>
      <c r="C5133" t="s">
        <v>79</v>
      </c>
    </row>
    <row r="5134" spans="1:3" x14ac:dyDescent="0.2">
      <c r="A5134" t="s">
        <v>91</v>
      </c>
      <c r="B5134" t="s">
        <v>88</v>
      </c>
      <c r="C5134" t="s">
        <v>16</v>
      </c>
    </row>
    <row r="5135" spans="1:3" x14ac:dyDescent="0.2">
      <c r="A5135" t="s">
        <v>91</v>
      </c>
      <c r="B5135" t="s">
        <v>19</v>
      </c>
      <c r="C5135" t="s">
        <v>130</v>
      </c>
    </row>
    <row r="5136" spans="1:3" x14ac:dyDescent="0.2">
      <c r="A5136" t="s">
        <v>91</v>
      </c>
      <c r="B5136" t="s">
        <v>31</v>
      </c>
      <c r="C5136" t="s">
        <v>127</v>
      </c>
    </row>
    <row r="5137" spans="1:3" x14ac:dyDescent="0.2">
      <c r="A5137" t="s">
        <v>91</v>
      </c>
      <c r="B5137" t="s">
        <v>126</v>
      </c>
      <c r="C5137" t="s">
        <v>89</v>
      </c>
    </row>
    <row r="5138" spans="1:3" x14ac:dyDescent="0.2">
      <c r="A5138" t="s">
        <v>91</v>
      </c>
      <c r="B5138" t="s">
        <v>42</v>
      </c>
      <c r="C5138" t="s">
        <v>28</v>
      </c>
    </row>
    <row r="5139" spans="1:3" x14ac:dyDescent="0.2">
      <c r="A5139" t="s">
        <v>91</v>
      </c>
      <c r="B5139" t="s">
        <v>93</v>
      </c>
      <c r="C5139" t="s">
        <v>128</v>
      </c>
    </row>
    <row r="5140" spans="1:3" x14ac:dyDescent="0.2">
      <c r="A5140" t="s">
        <v>91</v>
      </c>
      <c r="B5140" t="s">
        <v>13</v>
      </c>
      <c r="C5140" t="s">
        <v>106</v>
      </c>
    </row>
    <row r="5141" spans="1:3" x14ac:dyDescent="0.2">
      <c r="A5141" t="s">
        <v>91</v>
      </c>
      <c r="B5141" t="s">
        <v>49</v>
      </c>
      <c r="C5141" t="s">
        <v>43</v>
      </c>
    </row>
    <row r="5142" spans="1:3" x14ac:dyDescent="0.2">
      <c r="A5142" t="s">
        <v>91</v>
      </c>
      <c r="B5142" t="s">
        <v>50</v>
      </c>
      <c r="C5142" t="s">
        <v>43</v>
      </c>
    </row>
    <row r="5143" spans="1:3" x14ac:dyDescent="0.2">
      <c r="A5143" t="s">
        <v>91</v>
      </c>
      <c r="B5143" t="s">
        <v>56</v>
      </c>
      <c r="C5143" t="s">
        <v>33</v>
      </c>
    </row>
    <row r="5144" spans="1:3" x14ac:dyDescent="0.2">
      <c r="A5144" t="s">
        <v>91</v>
      </c>
      <c r="B5144" t="s">
        <v>57</v>
      </c>
      <c r="C5144" t="s">
        <v>16</v>
      </c>
    </row>
    <row r="5145" spans="1:3" x14ac:dyDescent="0.2">
      <c r="A5145" t="s">
        <v>91</v>
      </c>
      <c r="B5145" t="s">
        <v>91</v>
      </c>
      <c r="C5145" t="s">
        <v>91</v>
      </c>
    </row>
    <row r="5146" spans="1:3" x14ac:dyDescent="0.2">
      <c r="A5146" t="s">
        <v>91</v>
      </c>
      <c r="B5146" t="s">
        <v>92</v>
      </c>
      <c r="C5146" t="s">
        <v>123</v>
      </c>
    </row>
    <row r="5147" spans="1:3" x14ac:dyDescent="0.2">
      <c r="A5147" t="s">
        <v>91</v>
      </c>
      <c r="B5147" t="s">
        <v>136</v>
      </c>
      <c r="C5147" t="s">
        <v>29</v>
      </c>
    </row>
    <row r="5148" spans="1:3" x14ac:dyDescent="0.2">
      <c r="A5148" t="s">
        <v>91</v>
      </c>
      <c r="B5148" t="s">
        <v>16</v>
      </c>
      <c r="C5148" t="s">
        <v>128</v>
      </c>
    </row>
    <row r="5149" spans="1:3" x14ac:dyDescent="0.2">
      <c r="A5149" t="s">
        <v>91</v>
      </c>
      <c r="B5149" t="s">
        <v>89</v>
      </c>
      <c r="C5149" t="s">
        <v>130</v>
      </c>
    </row>
    <row r="5150" spans="1:3" x14ac:dyDescent="0.2">
      <c r="A5150" t="s">
        <v>91</v>
      </c>
      <c r="B5150" t="s">
        <v>33</v>
      </c>
      <c r="C5150" t="s">
        <v>128</v>
      </c>
    </row>
    <row r="5151" spans="1:3" x14ac:dyDescent="0.2">
      <c r="A5151" t="s">
        <v>91</v>
      </c>
      <c r="B5151" t="s">
        <v>34</v>
      </c>
      <c r="C5151" t="s">
        <v>130</v>
      </c>
    </row>
    <row r="5152" spans="1:3" x14ac:dyDescent="0.2">
      <c r="A5152" t="s">
        <v>91</v>
      </c>
      <c r="B5152" t="s">
        <v>95</v>
      </c>
      <c r="C5152" t="s">
        <v>95</v>
      </c>
    </row>
    <row r="5153" spans="1:3" x14ac:dyDescent="0.2">
      <c r="A5153" t="s">
        <v>91</v>
      </c>
      <c r="B5153" t="s">
        <v>110</v>
      </c>
      <c r="C5153" t="s">
        <v>19</v>
      </c>
    </row>
    <row r="5154" spans="1:3" x14ac:dyDescent="0.2">
      <c r="A5154" t="s">
        <v>91</v>
      </c>
      <c r="B5154" t="s">
        <v>62</v>
      </c>
      <c r="C5154" t="s">
        <v>52</v>
      </c>
    </row>
    <row r="5155" spans="1:3" x14ac:dyDescent="0.2">
      <c r="A5155" t="s">
        <v>91</v>
      </c>
      <c r="B5155" t="s">
        <v>63</v>
      </c>
      <c r="C5155" t="s">
        <v>5</v>
      </c>
    </row>
    <row r="5156" spans="1:3" x14ac:dyDescent="0.2">
      <c r="A5156" t="s">
        <v>91</v>
      </c>
      <c r="B5156" t="s">
        <v>22</v>
      </c>
      <c r="C5156" t="s">
        <v>137</v>
      </c>
    </row>
    <row r="5157" spans="1:3" x14ac:dyDescent="0.2">
      <c r="A5157" t="s">
        <v>91</v>
      </c>
      <c r="B5157" t="s">
        <v>2</v>
      </c>
      <c r="C5157" t="s">
        <v>62</v>
      </c>
    </row>
    <row r="5158" spans="1:3" x14ac:dyDescent="0.2">
      <c r="A5158" t="s">
        <v>91</v>
      </c>
      <c r="B5158" t="s">
        <v>32</v>
      </c>
      <c r="C5158" t="s">
        <v>130</v>
      </c>
    </row>
    <row r="5159" spans="1:3" x14ac:dyDescent="0.2">
      <c r="A5159" t="s">
        <v>91</v>
      </c>
      <c r="B5159" t="s">
        <v>18</v>
      </c>
      <c r="C5159" t="s">
        <v>127</v>
      </c>
    </row>
    <row r="5160" spans="1:3" x14ac:dyDescent="0.2">
      <c r="A5160" t="s">
        <v>91</v>
      </c>
      <c r="B5160" t="s">
        <v>76</v>
      </c>
      <c r="C5160" t="s">
        <v>101</v>
      </c>
    </row>
    <row r="5161" spans="1:3" x14ac:dyDescent="0.2">
      <c r="A5161" t="s">
        <v>91</v>
      </c>
      <c r="B5161" t="s">
        <v>77</v>
      </c>
      <c r="C5161" t="s">
        <v>2</v>
      </c>
    </row>
    <row r="5162" spans="1:3" x14ac:dyDescent="0.2">
      <c r="A5162" t="s">
        <v>91</v>
      </c>
      <c r="B5162" t="s">
        <v>79</v>
      </c>
      <c r="C5162" t="s">
        <v>128</v>
      </c>
    </row>
    <row r="5163" spans="1:3" x14ac:dyDescent="0.2">
      <c r="A5163" t="s">
        <v>91</v>
      </c>
      <c r="B5163" t="s">
        <v>48</v>
      </c>
      <c r="C5163" t="s">
        <v>105</v>
      </c>
    </row>
    <row r="5164" spans="1:3" x14ac:dyDescent="0.2">
      <c r="A5164" t="s">
        <v>91</v>
      </c>
      <c r="B5164" t="s">
        <v>111</v>
      </c>
      <c r="C5164" t="s">
        <v>105</v>
      </c>
    </row>
    <row r="5165" spans="1:3" x14ac:dyDescent="0.2">
      <c r="A5165" t="s">
        <v>91</v>
      </c>
      <c r="B5165" t="s">
        <v>112</v>
      </c>
      <c r="C5165" t="s">
        <v>10</v>
      </c>
    </row>
    <row r="5166" spans="1:3" x14ac:dyDescent="0.2">
      <c r="A5166" t="s">
        <v>91</v>
      </c>
      <c r="B5166" t="s">
        <v>51</v>
      </c>
      <c r="C5166" t="s">
        <v>105</v>
      </c>
    </row>
    <row r="5167" spans="1:3" x14ac:dyDescent="0.2">
      <c r="A5167" t="s">
        <v>91</v>
      </c>
      <c r="B5167" t="s">
        <v>8</v>
      </c>
      <c r="C5167" t="s">
        <v>127</v>
      </c>
    </row>
    <row r="5168" spans="1:3" x14ac:dyDescent="0.2">
      <c r="A5168" t="s">
        <v>91</v>
      </c>
      <c r="B5168" t="s">
        <v>35</v>
      </c>
      <c r="C5168" t="s">
        <v>3</v>
      </c>
    </row>
    <row r="5169" spans="1:3" x14ac:dyDescent="0.2">
      <c r="A5169" t="s">
        <v>91</v>
      </c>
      <c r="B5169" t="s">
        <v>52</v>
      </c>
      <c r="C5169" t="s">
        <v>73</v>
      </c>
    </row>
    <row r="5170" spans="1:3" x14ac:dyDescent="0.2">
      <c r="A5170" t="s">
        <v>91</v>
      </c>
      <c r="B5170" t="s">
        <v>122</v>
      </c>
      <c r="C5170" t="s">
        <v>14</v>
      </c>
    </row>
    <row r="5171" spans="1:3" x14ac:dyDescent="0.2">
      <c r="A5171" t="s">
        <v>91</v>
      </c>
      <c r="B5171" t="s">
        <v>123</v>
      </c>
      <c r="C5171" t="s">
        <v>95</v>
      </c>
    </row>
    <row r="5172" spans="1:3" x14ac:dyDescent="0.2">
      <c r="A5172" t="s">
        <v>91</v>
      </c>
      <c r="B5172" t="s">
        <v>21</v>
      </c>
      <c r="C5172" t="s">
        <v>62</v>
      </c>
    </row>
    <row r="5173" spans="1:3" x14ac:dyDescent="0.2">
      <c r="A5173" t="s">
        <v>91</v>
      </c>
      <c r="B5173" t="s">
        <v>128</v>
      </c>
      <c r="C5173" t="s">
        <v>118</v>
      </c>
    </row>
    <row r="5174" spans="1:3" x14ac:dyDescent="0.2">
      <c r="A5174" t="s">
        <v>91</v>
      </c>
      <c r="B5174" t="s">
        <v>43</v>
      </c>
      <c r="C5174" t="s">
        <v>62</v>
      </c>
    </row>
    <row r="5175" spans="1:3" x14ac:dyDescent="0.2">
      <c r="A5175" t="s">
        <v>91</v>
      </c>
      <c r="B5175" t="s">
        <v>102</v>
      </c>
      <c r="C5175" t="s">
        <v>123</v>
      </c>
    </row>
    <row r="5176" spans="1:3" x14ac:dyDescent="0.2">
      <c r="A5176" t="s">
        <v>91</v>
      </c>
      <c r="B5176" t="s">
        <v>103</v>
      </c>
      <c r="C5176" t="s">
        <v>35</v>
      </c>
    </row>
    <row r="5177" spans="1:3" x14ac:dyDescent="0.2">
      <c r="A5177" t="s">
        <v>91</v>
      </c>
      <c r="B5177" t="s">
        <v>106</v>
      </c>
      <c r="C5177" t="s">
        <v>130</v>
      </c>
    </row>
    <row r="5178" spans="1:3" x14ac:dyDescent="0.2">
      <c r="A5178" t="s">
        <v>91</v>
      </c>
      <c r="B5178" t="s">
        <v>105</v>
      </c>
      <c r="C5178" t="s">
        <v>53</v>
      </c>
    </row>
    <row r="5179" spans="1:3" x14ac:dyDescent="0.2">
      <c r="A5179" t="s">
        <v>91</v>
      </c>
      <c r="B5179" t="s">
        <v>74</v>
      </c>
      <c r="C5179" t="s">
        <v>11</v>
      </c>
    </row>
    <row r="5180" spans="1:3" x14ac:dyDescent="0.2">
      <c r="A5180" t="s">
        <v>91</v>
      </c>
      <c r="B5180" t="s">
        <v>26</v>
      </c>
      <c r="C5180" t="s">
        <v>29</v>
      </c>
    </row>
    <row r="5181" spans="1:3" x14ac:dyDescent="0.2">
      <c r="A5181" t="s">
        <v>91</v>
      </c>
      <c r="B5181" t="s">
        <v>81</v>
      </c>
      <c r="C5181" t="s">
        <v>43</v>
      </c>
    </row>
    <row r="5182" spans="1:3" x14ac:dyDescent="0.2">
      <c r="A5182" t="s">
        <v>91</v>
      </c>
      <c r="B5182" t="s">
        <v>29</v>
      </c>
      <c r="C5182" t="s">
        <v>11</v>
      </c>
    </row>
    <row r="5183" spans="1:3" x14ac:dyDescent="0.2">
      <c r="A5183" t="s">
        <v>91</v>
      </c>
      <c r="B5183" t="s">
        <v>30</v>
      </c>
      <c r="C5183" t="s">
        <v>11</v>
      </c>
    </row>
    <row r="5184" spans="1:3" x14ac:dyDescent="0.2">
      <c r="A5184" t="s">
        <v>91</v>
      </c>
      <c r="B5184" t="s">
        <v>118</v>
      </c>
      <c r="C5184" t="s">
        <v>5</v>
      </c>
    </row>
    <row r="5185" spans="1:3" x14ac:dyDescent="0.2">
      <c r="A5185" t="s">
        <v>91</v>
      </c>
      <c r="B5185" t="s">
        <v>119</v>
      </c>
      <c r="C5185" t="s">
        <v>22</v>
      </c>
    </row>
    <row r="5186" spans="1:3" x14ac:dyDescent="0.2">
      <c r="A5186" t="s">
        <v>91</v>
      </c>
      <c r="B5186" t="s">
        <v>86</v>
      </c>
      <c r="C5186" t="s">
        <v>2</v>
      </c>
    </row>
    <row r="5187" spans="1:3" x14ac:dyDescent="0.2">
      <c r="A5187" t="s">
        <v>91</v>
      </c>
      <c r="B5187" t="s">
        <v>28</v>
      </c>
      <c r="C5187" t="s">
        <v>11</v>
      </c>
    </row>
    <row r="5188" spans="1:3" x14ac:dyDescent="0.2">
      <c r="A5188" t="s">
        <v>91</v>
      </c>
      <c r="B5188" t="s">
        <v>127</v>
      </c>
      <c r="C5188" t="s">
        <v>62</v>
      </c>
    </row>
    <row r="5189" spans="1:3" x14ac:dyDescent="0.2">
      <c r="A5189" t="s">
        <v>91</v>
      </c>
      <c r="B5189" t="s">
        <v>80</v>
      </c>
      <c r="C5189" t="s">
        <v>128</v>
      </c>
    </row>
    <row r="5190" spans="1:3" x14ac:dyDescent="0.2">
      <c r="A5190" t="s">
        <v>91</v>
      </c>
      <c r="B5190" t="s">
        <v>41</v>
      </c>
      <c r="C5190" t="s">
        <v>33</v>
      </c>
    </row>
    <row r="5191" spans="1:3" x14ac:dyDescent="0.2">
      <c r="A5191" t="s">
        <v>91</v>
      </c>
      <c r="B5191" t="s">
        <v>130</v>
      </c>
      <c r="C5191" t="s">
        <v>36</v>
      </c>
    </row>
    <row r="5192" spans="1:3" x14ac:dyDescent="0.2">
      <c r="A5192" t="s">
        <v>91</v>
      </c>
      <c r="B5192" t="s">
        <v>131</v>
      </c>
      <c r="C5192" t="s">
        <v>100</v>
      </c>
    </row>
    <row r="5193" spans="1:3" x14ac:dyDescent="0.2">
      <c r="A5193" t="s">
        <v>91</v>
      </c>
      <c r="B5193" t="s">
        <v>11</v>
      </c>
      <c r="C5193" t="s">
        <v>36</v>
      </c>
    </row>
    <row r="5194" spans="1:3" x14ac:dyDescent="0.2">
      <c r="A5194" t="s">
        <v>91</v>
      </c>
      <c r="B5194" t="s">
        <v>6</v>
      </c>
      <c r="C5194" t="s">
        <v>109</v>
      </c>
    </row>
    <row r="5195" spans="1:3" x14ac:dyDescent="0.2">
      <c r="A5195" t="s">
        <v>91</v>
      </c>
      <c r="B5195" t="s">
        <v>3</v>
      </c>
      <c r="C5195" t="s">
        <v>123</v>
      </c>
    </row>
    <row r="5196" spans="1:3" x14ac:dyDescent="0.2">
      <c r="A5196" t="s">
        <v>91</v>
      </c>
      <c r="B5196" t="s">
        <v>69</v>
      </c>
      <c r="C5196" t="s">
        <v>1</v>
      </c>
    </row>
    <row r="5197" spans="1:3" x14ac:dyDescent="0.2">
      <c r="A5197" t="s">
        <v>91</v>
      </c>
      <c r="B5197" t="s">
        <v>135</v>
      </c>
      <c r="C5197" t="s">
        <v>2</v>
      </c>
    </row>
    <row r="5198" spans="1:3" x14ac:dyDescent="0.2">
      <c r="A5198" t="s">
        <v>91</v>
      </c>
      <c r="B5198" t="s">
        <v>132</v>
      </c>
      <c r="C5198" t="s">
        <v>10</v>
      </c>
    </row>
    <row r="5199" spans="1:3" x14ac:dyDescent="0.2">
      <c r="A5199" t="s">
        <v>91</v>
      </c>
      <c r="B5199" t="s">
        <v>129</v>
      </c>
      <c r="C5199" t="s">
        <v>105</v>
      </c>
    </row>
    <row r="5200" spans="1:3" x14ac:dyDescent="0.2">
      <c r="A5200" t="s">
        <v>91</v>
      </c>
      <c r="B5200" t="s">
        <v>116</v>
      </c>
      <c r="C5200" t="s">
        <v>116</v>
      </c>
    </row>
    <row r="5201" spans="1:3" x14ac:dyDescent="0.2">
      <c r="A5201" t="s">
        <v>91</v>
      </c>
      <c r="B5201" t="s">
        <v>36</v>
      </c>
      <c r="C5201" t="s">
        <v>138</v>
      </c>
    </row>
    <row r="5202" spans="1:3" x14ac:dyDescent="0.2">
      <c r="A5202" t="s">
        <v>91</v>
      </c>
      <c r="B5202" t="s">
        <v>37</v>
      </c>
      <c r="C5202" t="s">
        <v>138</v>
      </c>
    </row>
    <row r="5203" spans="1:3" x14ac:dyDescent="0.2">
      <c r="A5203" t="s">
        <v>91</v>
      </c>
      <c r="B5203" t="s">
        <v>70</v>
      </c>
      <c r="C5203" t="s">
        <v>28</v>
      </c>
    </row>
    <row r="5204" spans="1:3" x14ac:dyDescent="0.2">
      <c r="A5204" t="s">
        <v>91</v>
      </c>
      <c r="B5204" t="s">
        <v>71</v>
      </c>
      <c r="C5204" t="s">
        <v>28</v>
      </c>
    </row>
    <row r="5205" spans="1:3" x14ac:dyDescent="0.2">
      <c r="A5205" t="s">
        <v>91</v>
      </c>
      <c r="B5205" t="s">
        <v>5</v>
      </c>
      <c r="C5205" t="s">
        <v>137</v>
      </c>
    </row>
    <row r="5206" spans="1:3" x14ac:dyDescent="0.2">
      <c r="A5206" t="s">
        <v>91</v>
      </c>
      <c r="B5206" t="s">
        <v>24</v>
      </c>
      <c r="C5206" t="s">
        <v>107</v>
      </c>
    </row>
    <row r="5207" spans="1:3" x14ac:dyDescent="0.2">
      <c r="A5207" t="s">
        <v>91</v>
      </c>
      <c r="B5207" t="s">
        <v>10</v>
      </c>
      <c r="C5207" t="s">
        <v>1</v>
      </c>
    </row>
    <row r="5208" spans="1:3" x14ac:dyDescent="0.2">
      <c r="A5208" t="s">
        <v>91</v>
      </c>
      <c r="B5208" t="s">
        <v>12</v>
      </c>
      <c r="C5208" t="s">
        <v>36</v>
      </c>
    </row>
    <row r="5209" spans="1:3" x14ac:dyDescent="0.2">
      <c r="A5209" t="s">
        <v>91</v>
      </c>
      <c r="B5209" t="s">
        <v>107</v>
      </c>
      <c r="C5209" t="s">
        <v>102</v>
      </c>
    </row>
    <row r="5210" spans="1:3" x14ac:dyDescent="0.2">
      <c r="A5210" t="s">
        <v>91</v>
      </c>
      <c r="B5210" t="s">
        <v>108</v>
      </c>
      <c r="C5210" t="s">
        <v>104</v>
      </c>
    </row>
    <row r="5211" spans="1:3" x14ac:dyDescent="0.2">
      <c r="A5211" t="s">
        <v>91</v>
      </c>
      <c r="B5211" t="s">
        <v>14</v>
      </c>
      <c r="C5211" t="s">
        <v>11</v>
      </c>
    </row>
    <row r="5212" spans="1:3" x14ac:dyDescent="0.2">
      <c r="A5212" t="s">
        <v>91</v>
      </c>
      <c r="B5212" t="s">
        <v>15</v>
      </c>
      <c r="C5212" t="s">
        <v>11</v>
      </c>
    </row>
    <row r="5213" spans="1:3" x14ac:dyDescent="0.2">
      <c r="A5213" t="s">
        <v>91</v>
      </c>
      <c r="B5213" t="s">
        <v>101</v>
      </c>
      <c r="C5213" t="s">
        <v>82</v>
      </c>
    </row>
    <row r="5214" spans="1:3" x14ac:dyDescent="0.2">
      <c r="A5214" t="s">
        <v>91</v>
      </c>
      <c r="B5214" t="s">
        <v>109</v>
      </c>
      <c r="C5214" t="s">
        <v>3</v>
      </c>
    </row>
    <row r="5215" spans="1:3" x14ac:dyDescent="0.2">
      <c r="A5215" t="s">
        <v>91</v>
      </c>
      <c r="B5215" t="s">
        <v>61</v>
      </c>
      <c r="C5215" t="s">
        <v>35</v>
      </c>
    </row>
    <row r="5216" spans="1:3" x14ac:dyDescent="0.2">
      <c r="A5216" t="s">
        <v>91</v>
      </c>
      <c r="B5216" t="s">
        <v>73</v>
      </c>
      <c r="C5216" t="s">
        <v>116</v>
      </c>
    </row>
    <row r="5217" spans="1:3" x14ac:dyDescent="0.2">
      <c r="A5217" t="s">
        <v>91</v>
      </c>
      <c r="B5217" t="s">
        <v>60</v>
      </c>
      <c r="C5217" t="s">
        <v>91</v>
      </c>
    </row>
    <row r="5218" spans="1:3" x14ac:dyDescent="0.2">
      <c r="A5218" t="s">
        <v>91</v>
      </c>
      <c r="B5218" t="s">
        <v>84</v>
      </c>
      <c r="C5218" t="s">
        <v>102</v>
      </c>
    </row>
    <row r="5219" spans="1:3" x14ac:dyDescent="0.2">
      <c r="A5219" t="s">
        <v>91</v>
      </c>
      <c r="B5219" t="s">
        <v>85</v>
      </c>
      <c r="C5219" t="s">
        <v>102</v>
      </c>
    </row>
    <row r="5220" spans="1:3" x14ac:dyDescent="0.2">
      <c r="A5220" t="s">
        <v>91</v>
      </c>
      <c r="B5220" t="s">
        <v>137</v>
      </c>
      <c r="C5220" t="s">
        <v>116</v>
      </c>
    </row>
    <row r="5221" spans="1:3" x14ac:dyDescent="0.2">
      <c r="A5221" t="s">
        <v>91</v>
      </c>
      <c r="B5221" t="s">
        <v>138</v>
      </c>
      <c r="C5221" t="s">
        <v>116</v>
      </c>
    </row>
    <row r="5222" spans="1:3" x14ac:dyDescent="0.2">
      <c r="A5222" t="s">
        <v>91</v>
      </c>
      <c r="B5222" t="s">
        <v>134</v>
      </c>
      <c r="C5222" t="s">
        <v>3</v>
      </c>
    </row>
    <row r="5223" spans="1:3" x14ac:dyDescent="0.2">
      <c r="A5223" t="s">
        <v>91</v>
      </c>
      <c r="B5223" t="s">
        <v>40</v>
      </c>
      <c r="C5223" t="s">
        <v>10</v>
      </c>
    </row>
    <row r="5224" spans="1:3" x14ac:dyDescent="0.2">
      <c r="A5224" t="s">
        <v>91</v>
      </c>
      <c r="B5224" t="s">
        <v>39</v>
      </c>
      <c r="C5224" t="s">
        <v>10</v>
      </c>
    </row>
    <row r="5225" spans="1:3" x14ac:dyDescent="0.2">
      <c r="A5225" t="s">
        <v>91</v>
      </c>
      <c r="B5225" t="s">
        <v>104</v>
      </c>
      <c r="C5225" t="s">
        <v>3</v>
      </c>
    </row>
    <row r="5226" spans="1:3" x14ac:dyDescent="0.2">
      <c r="A5226" t="s">
        <v>91</v>
      </c>
      <c r="B5226" t="s">
        <v>9</v>
      </c>
      <c r="C5226" t="s">
        <v>6</v>
      </c>
    </row>
    <row r="5227" spans="1:3" x14ac:dyDescent="0.2">
      <c r="A5227" t="s">
        <v>91</v>
      </c>
      <c r="B5227" t="s">
        <v>58</v>
      </c>
      <c r="C5227" t="s">
        <v>67</v>
      </c>
    </row>
    <row r="5228" spans="1:3" x14ac:dyDescent="0.2">
      <c r="A5228" t="s">
        <v>91</v>
      </c>
      <c r="B5228" t="s">
        <v>4</v>
      </c>
      <c r="C5228" t="s">
        <v>107</v>
      </c>
    </row>
    <row r="5229" spans="1:3" x14ac:dyDescent="0.2">
      <c r="A5229" t="s">
        <v>91</v>
      </c>
      <c r="B5229" t="s">
        <v>90</v>
      </c>
      <c r="C5229" t="s">
        <v>134</v>
      </c>
    </row>
    <row r="5230" spans="1:3" x14ac:dyDescent="0.2">
      <c r="A5230" t="s">
        <v>91</v>
      </c>
      <c r="B5230" t="s">
        <v>1</v>
      </c>
      <c r="C5230" t="s">
        <v>5</v>
      </c>
    </row>
    <row r="5231" spans="1:3" x14ac:dyDescent="0.2">
      <c r="A5231" t="s">
        <v>91</v>
      </c>
      <c r="B5231" t="s">
        <v>67</v>
      </c>
      <c r="C5231" t="s">
        <v>102</v>
      </c>
    </row>
    <row r="5232" spans="1:3" x14ac:dyDescent="0.2">
      <c r="A5232" t="s">
        <v>91</v>
      </c>
      <c r="B5232" t="s">
        <v>68</v>
      </c>
      <c r="C5232" t="s">
        <v>3</v>
      </c>
    </row>
    <row r="5233" spans="1:3" x14ac:dyDescent="0.2">
      <c r="A5233" t="s">
        <v>91</v>
      </c>
      <c r="B5233" t="s">
        <v>120</v>
      </c>
      <c r="C5233" t="s">
        <v>6</v>
      </c>
    </row>
    <row r="5234" spans="1:3" x14ac:dyDescent="0.2">
      <c r="A5234" t="s">
        <v>91</v>
      </c>
      <c r="B5234" t="s">
        <v>121</v>
      </c>
      <c r="C5234" t="s">
        <v>6</v>
      </c>
    </row>
    <row r="5235" spans="1:3" x14ac:dyDescent="0.2">
      <c r="A5235" t="s">
        <v>91</v>
      </c>
      <c r="B5235" t="s">
        <v>53</v>
      </c>
      <c r="C5235" t="s">
        <v>92</v>
      </c>
    </row>
    <row r="5236" spans="1:3" x14ac:dyDescent="0.2">
      <c r="A5236" t="s">
        <v>91</v>
      </c>
      <c r="B5236" t="s">
        <v>82</v>
      </c>
      <c r="C5236" t="s">
        <v>134</v>
      </c>
    </row>
    <row r="5237" spans="1:3" x14ac:dyDescent="0.2">
      <c r="A5237" t="s">
        <v>91</v>
      </c>
      <c r="B5237" t="s">
        <v>83</v>
      </c>
      <c r="C5237" t="s">
        <v>109</v>
      </c>
    </row>
    <row r="5238" spans="1:3" x14ac:dyDescent="0.2">
      <c r="A5238" t="s">
        <v>91</v>
      </c>
      <c r="B5238" t="s">
        <v>38</v>
      </c>
      <c r="C5238" t="s">
        <v>123</v>
      </c>
    </row>
    <row r="5239" spans="1:3" x14ac:dyDescent="0.2">
      <c r="A5239" t="s">
        <v>91</v>
      </c>
      <c r="B5239" t="s">
        <v>97</v>
      </c>
      <c r="C5239" t="s">
        <v>107</v>
      </c>
    </row>
    <row r="5240" spans="1:3" x14ac:dyDescent="0.2">
      <c r="A5240" t="s">
        <v>91</v>
      </c>
      <c r="B5240" t="s">
        <v>115</v>
      </c>
      <c r="C5240" t="s">
        <v>90</v>
      </c>
    </row>
    <row r="5241" spans="1:3" x14ac:dyDescent="0.2">
      <c r="A5241" t="s">
        <v>91</v>
      </c>
      <c r="B5241" t="s">
        <v>98</v>
      </c>
      <c r="C5241" t="s">
        <v>90</v>
      </c>
    </row>
    <row r="5242" spans="1:3" x14ac:dyDescent="0.2">
      <c r="A5242" t="s">
        <v>91</v>
      </c>
      <c r="B5242" t="s">
        <v>94</v>
      </c>
      <c r="C5242" t="s">
        <v>90</v>
      </c>
    </row>
    <row r="5243" spans="1:3" x14ac:dyDescent="0.2">
      <c r="A5243" t="s">
        <v>91</v>
      </c>
      <c r="B5243" t="s">
        <v>7</v>
      </c>
      <c r="C5243" t="s">
        <v>107</v>
      </c>
    </row>
    <row r="5244" spans="1:3" x14ac:dyDescent="0.2">
      <c r="A5244" t="s">
        <v>91</v>
      </c>
      <c r="B5244" t="s">
        <v>45</v>
      </c>
      <c r="C5244" t="s">
        <v>90</v>
      </c>
    </row>
    <row r="5245" spans="1:3" x14ac:dyDescent="0.2">
      <c r="A5245" t="s">
        <v>91</v>
      </c>
      <c r="B5245" t="s">
        <v>64</v>
      </c>
      <c r="C5245" t="s">
        <v>90</v>
      </c>
    </row>
    <row r="5246" spans="1:3" x14ac:dyDescent="0.2">
      <c r="A5246" t="s">
        <v>92</v>
      </c>
      <c r="B5246" t="s">
        <v>75</v>
      </c>
      <c r="C5246" t="s">
        <v>16</v>
      </c>
    </row>
    <row r="5247" spans="1:3" x14ac:dyDescent="0.2">
      <c r="A5247" t="s">
        <v>92</v>
      </c>
      <c r="B5247" t="s">
        <v>17</v>
      </c>
      <c r="C5247" t="s">
        <v>33</v>
      </c>
    </row>
    <row r="5248" spans="1:3" x14ac:dyDescent="0.2">
      <c r="A5248" t="s">
        <v>92</v>
      </c>
      <c r="B5248" t="s">
        <v>20</v>
      </c>
      <c r="C5248" t="s">
        <v>79</v>
      </c>
    </row>
    <row r="5249" spans="1:3" x14ac:dyDescent="0.2">
      <c r="A5249" t="s">
        <v>92</v>
      </c>
      <c r="B5249" t="s">
        <v>78</v>
      </c>
      <c r="C5249" t="s">
        <v>93</v>
      </c>
    </row>
    <row r="5250" spans="1:3" x14ac:dyDescent="0.2">
      <c r="A5250" t="s">
        <v>92</v>
      </c>
      <c r="B5250" t="s">
        <v>44</v>
      </c>
      <c r="C5250" t="s">
        <v>32</v>
      </c>
    </row>
    <row r="5251" spans="1:3" x14ac:dyDescent="0.2">
      <c r="A5251" t="s">
        <v>92</v>
      </c>
      <c r="B5251" t="s">
        <v>46</v>
      </c>
      <c r="C5251" t="s">
        <v>14</v>
      </c>
    </row>
    <row r="5252" spans="1:3" x14ac:dyDescent="0.2">
      <c r="A5252" t="s">
        <v>92</v>
      </c>
      <c r="B5252" t="s">
        <v>117</v>
      </c>
      <c r="C5252" t="s">
        <v>32</v>
      </c>
    </row>
    <row r="5253" spans="1:3" x14ac:dyDescent="0.2">
      <c r="A5253" t="s">
        <v>92</v>
      </c>
      <c r="B5253" t="s">
        <v>124</v>
      </c>
      <c r="C5253" t="s">
        <v>29</v>
      </c>
    </row>
    <row r="5254" spans="1:3" x14ac:dyDescent="0.2">
      <c r="A5254" t="s">
        <v>92</v>
      </c>
      <c r="B5254" t="s">
        <v>113</v>
      </c>
      <c r="C5254" t="s">
        <v>101</v>
      </c>
    </row>
    <row r="5255" spans="1:3" x14ac:dyDescent="0.2">
      <c r="A5255" t="s">
        <v>92</v>
      </c>
      <c r="B5255" t="s">
        <v>99</v>
      </c>
      <c r="C5255" t="s">
        <v>19</v>
      </c>
    </row>
    <row r="5256" spans="1:3" x14ac:dyDescent="0.2">
      <c r="A5256" t="s">
        <v>92</v>
      </c>
      <c r="B5256" t="s">
        <v>100</v>
      </c>
      <c r="C5256" t="s">
        <v>116</v>
      </c>
    </row>
    <row r="5257" spans="1:3" x14ac:dyDescent="0.2">
      <c r="A5257" t="s">
        <v>92</v>
      </c>
      <c r="B5257" t="s">
        <v>65</v>
      </c>
      <c r="C5257" t="s">
        <v>106</v>
      </c>
    </row>
    <row r="5258" spans="1:3" x14ac:dyDescent="0.2">
      <c r="A5258" t="s">
        <v>92</v>
      </c>
      <c r="B5258" t="s">
        <v>66</v>
      </c>
      <c r="C5258" t="s">
        <v>106</v>
      </c>
    </row>
    <row r="5259" spans="1:3" x14ac:dyDescent="0.2">
      <c r="A5259" t="s">
        <v>92</v>
      </c>
      <c r="B5259" t="s">
        <v>54</v>
      </c>
      <c r="C5259" t="s">
        <v>29</v>
      </c>
    </row>
    <row r="5260" spans="1:3" x14ac:dyDescent="0.2">
      <c r="A5260" t="s">
        <v>92</v>
      </c>
      <c r="B5260" t="s">
        <v>55</v>
      </c>
      <c r="C5260" t="s">
        <v>29</v>
      </c>
    </row>
    <row r="5261" spans="1:3" x14ac:dyDescent="0.2">
      <c r="A5261" t="s">
        <v>92</v>
      </c>
      <c r="B5261" t="s">
        <v>133</v>
      </c>
      <c r="C5261" t="s">
        <v>33</v>
      </c>
    </row>
    <row r="5262" spans="1:3" x14ac:dyDescent="0.2">
      <c r="A5262" t="s">
        <v>92</v>
      </c>
      <c r="B5262" t="s">
        <v>59</v>
      </c>
      <c r="C5262" t="s">
        <v>89</v>
      </c>
    </row>
    <row r="5263" spans="1:3" x14ac:dyDescent="0.2">
      <c r="A5263" t="s">
        <v>92</v>
      </c>
      <c r="B5263" t="s">
        <v>125</v>
      </c>
      <c r="C5263" t="s">
        <v>80</v>
      </c>
    </row>
    <row r="5264" spans="1:3" x14ac:dyDescent="0.2">
      <c r="A5264" t="s">
        <v>92</v>
      </c>
      <c r="B5264" t="s">
        <v>27</v>
      </c>
      <c r="C5264" t="s">
        <v>89</v>
      </c>
    </row>
    <row r="5265" spans="1:3" x14ac:dyDescent="0.2">
      <c r="A5265" t="s">
        <v>92</v>
      </c>
      <c r="B5265" t="s">
        <v>23</v>
      </c>
      <c r="C5265" t="s">
        <v>33</v>
      </c>
    </row>
    <row r="5266" spans="1:3" x14ac:dyDescent="0.2">
      <c r="A5266" t="s">
        <v>92</v>
      </c>
      <c r="B5266" t="s">
        <v>25</v>
      </c>
      <c r="C5266" t="s">
        <v>29</v>
      </c>
    </row>
    <row r="5267" spans="1:3" x14ac:dyDescent="0.2">
      <c r="A5267" t="s">
        <v>92</v>
      </c>
      <c r="B5267" t="s">
        <v>114</v>
      </c>
      <c r="C5267" t="s">
        <v>43</v>
      </c>
    </row>
    <row r="5268" spans="1:3" x14ac:dyDescent="0.2">
      <c r="A5268" t="s">
        <v>92</v>
      </c>
      <c r="B5268" t="s">
        <v>96</v>
      </c>
      <c r="C5268" t="s">
        <v>2</v>
      </c>
    </row>
    <row r="5269" spans="1:3" x14ac:dyDescent="0.2">
      <c r="A5269" t="s">
        <v>92</v>
      </c>
      <c r="B5269" t="s">
        <v>47</v>
      </c>
      <c r="C5269" t="s">
        <v>21</v>
      </c>
    </row>
    <row r="5270" spans="1:3" x14ac:dyDescent="0.2">
      <c r="A5270" t="s">
        <v>92</v>
      </c>
      <c r="B5270" t="s">
        <v>72</v>
      </c>
      <c r="C5270" t="s">
        <v>28</v>
      </c>
    </row>
    <row r="5271" spans="1:3" x14ac:dyDescent="0.2">
      <c r="A5271" t="s">
        <v>92</v>
      </c>
      <c r="B5271" t="s">
        <v>87</v>
      </c>
      <c r="C5271" t="s">
        <v>16</v>
      </c>
    </row>
    <row r="5272" spans="1:3" x14ac:dyDescent="0.2">
      <c r="A5272" t="s">
        <v>92</v>
      </c>
      <c r="B5272" t="s">
        <v>88</v>
      </c>
      <c r="C5272" t="s">
        <v>33</v>
      </c>
    </row>
    <row r="5273" spans="1:3" x14ac:dyDescent="0.2">
      <c r="A5273" t="s">
        <v>92</v>
      </c>
      <c r="B5273" t="s">
        <v>19</v>
      </c>
      <c r="C5273" t="s">
        <v>11</v>
      </c>
    </row>
    <row r="5274" spans="1:3" x14ac:dyDescent="0.2">
      <c r="A5274" t="s">
        <v>92</v>
      </c>
      <c r="B5274" t="s">
        <v>31</v>
      </c>
      <c r="C5274" t="s">
        <v>105</v>
      </c>
    </row>
    <row r="5275" spans="1:3" x14ac:dyDescent="0.2">
      <c r="A5275" t="s">
        <v>92</v>
      </c>
      <c r="B5275" t="s">
        <v>126</v>
      </c>
      <c r="C5275" t="s">
        <v>14</v>
      </c>
    </row>
    <row r="5276" spans="1:3" x14ac:dyDescent="0.2">
      <c r="A5276" t="s">
        <v>92</v>
      </c>
      <c r="B5276" t="s">
        <v>42</v>
      </c>
      <c r="C5276" t="s">
        <v>74</v>
      </c>
    </row>
    <row r="5277" spans="1:3" x14ac:dyDescent="0.2">
      <c r="A5277" t="s">
        <v>92</v>
      </c>
      <c r="B5277" t="s">
        <v>93</v>
      </c>
      <c r="C5277" t="s">
        <v>130</v>
      </c>
    </row>
    <row r="5278" spans="1:3" x14ac:dyDescent="0.2">
      <c r="A5278" t="s">
        <v>92</v>
      </c>
      <c r="B5278" t="s">
        <v>13</v>
      </c>
      <c r="C5278" t="s">
        <v>28</v>
      </c>
    </row>
    <row r="5279" spans="1:3" x14ac:dyDescent="0.2">
      <c r="A5279" t="s">
        <v>92</v>
      </c>
      <c r="B5279" t="s">
        <v>49</v>
      </c>
      <c r="C5279" t="s">
        <v>105</v>
      </c>
    </row>
    <row r="5280" spans="1:3" x14ac:dyDescent="0.2">
      <c r="A5280" t="s">
        <v>92</v>
      </c>
      <c r="B5280" t="s">
        <v>50</v>
      </c>
      <c r="C5280" t="s">
        <v>127</v>
      </c>
    </row>
    <row r="5281" spans="1:3" x14ac:dyDescent="0.2">
      <c r="A5281" t="s">
        <v>92</v>
      </c>
      <c r="B5281" t="s">
        <v>56</v>
      </c>
      <c r="C5281" t="s">
        <v>93</v>
      </c>
    </row>
    <row r="5282" spans="1:3" x14ac:dyDescent="0.2">
      <c r="A5282" t="s">
        <v>92</v>
      </c>
      <c r="B5282" t="s">
        <v>57</v>
      </c>
      <c r="C5282" t="s">
        <v>93</v>
      </c>
    </row>
    <row r="5283" spans="1:3" x14ac:dyDescent="0.2">
      <c r="A5283" t="s">
        <v>92</v>
      </c>
      <c r="B5283" t="s">
        <v>91</v>
      </c>
      <c r="C5283" t="s">
        <v>123</v>
      </c>
    </row>
    <row r="5284" spans="1:3" x14ac:dyDescent="0.2">
      <c r="A5284" t="s">
        <v>92</v>
      </c>
      <c r="B5284" t="s">
        <v>92</v>
      </c>
      <c r="C5284" t="s">
        <v>92</v>
      </c>
    </row>
    <row r="5285" spans="1:3" x14ac:dyDescent="0.2">
      <c r="A5285" t="s">
        <v>92</v>
      </c>
      <c r="B5285" t="s">
        <v>136</v>
      </c>
      <c r="C5285" t="s">
        <v>2</v>
      </c>
    </row>
    <row r="5286" spans="1:3" x14ac:dyDescent="0.2">
      <c r="A5286" t="s">
        <v>92</v>
      </c>
      <c r="B5286" t="s">
        <v>16</v>
      </c>
      <c r="C5286" t="s">
        <v>130</v>
      </c>
    </row>
    <row r="5287" spans="1:3" x14ac:dyDescent="0.2">
      <c r="A5287" t="s">
        <v>92</v>
      </c>
      <c r="B5287" t="s">
        <v>89</v>
      </c>
      <c r="C5287" t="s">
        <v>11</v>
      </c>
    </row>
    <row r="5288" spans="1:3" x14ac:dyDescent="0.2">
      <c r="A5288" t="s">
        <v>92</v>
      </c>
      <c r="B5288" t="s">
        <v>33</v>
      </c>
      <c r="C5288" t="s">
        <v>130</v>
      </c>
    </row>
    <row r="5289" spans="1:3" x14ac:dyDescent="0.2">
      <c r="A5289" t="s">
        <v>92</v>
      </c>
      <c r="B5289" t="s">
        <v>34</v>
      </c>
      <c r="C5289" t="s">
        <v>11</v>
      </c>
    </row>
    <row r="5290" spans="1:3" x14ac:dyDescent="0.2">
      <c r="A5290" t="s">
        <v>92</v>
      </c>
      <c r="B5290" t="s">
        <v>95</v>
      </c>
      <c r="C5290" t="s">
        <v>123</v>
      </c>
    </row>
    <row r="5291" spans="1:3" x14ac:dyDescent="0.2">
      <c r="A5291" t="s">
        <v>92</v>
      </c>
      <c r="B5291" t="s">
        <v>110</v>
      </c>
      <c r="C5291" t="s">
        <v>28</v>
      </c>
    </row>
    <row r="5292" spans="1:3" x14ac:dyDescent="0.2">
      <c r="A5292" t="s">
        <v>92</v>
      </c>
      <c r="B5292" t="s">
        <v>62</v>
      </c>
      <c r="C5292" t="s">
        <v>22</v>
      </c>
    </row>
    <row r="5293" spans="1:3" x14ac:dyDescent="0.2">
      <c r="A5293" t="s">
        <v>92</v>
      </c>
      <c r="B5293" t="s">
        <v>63</v>
      </c>
      <c r="C5293" t="s">
        <v>138</v>
      </c>
    </row>
    <row r="5294" spans="1:3" x14ac:dyDescent="0.2">
      <c r="A5294" t="s">
        <v>92</v>
      </c>
      <c r="B5294" t="s">
        <v>22</v>
      </c>
      <c r="C5294" t="s">
        <v>116</v>
      </c>
    </row>
    <row r="5295" spans="1:3" x14ac:dyDescent="0.2">
      <c r="A5295" t="s">
        <v>92</v>
      </c>
      <c r="B5295" t="s">
        <v>2</v>
      </c>
      <c r="C5295" t="s">
        <v>62</v>
      </c>
    </row>
    <row r="5296" spans="1:3" x14ac:dyDescent="0.2">
      <c r="A5296" t="s">
        <v>92</v>
      </c>
      <c r="B5296" t="s">
        <v>32</v>
      </c>
      <c r="C5296" t="s">
        <v>11</v>
      </c>
    </row>
    <row r="5297" spans="1:3" x14ac:dyDescent="0.2">
      <c r="A5297" t="s">
        <v>92</v>
      </c>
      <c r="B5297" t="s">
        <v>18</v>
      </c>
      <c r="C5297" t="s">
        <v>105</v>
      </c>
    </row>
    <row r="5298" spans="1:3" x14ac:dyDescent="0.2">
      <c r="A5298" t="s">
        <v>92</v>
      </c>
      <c r="B5298" t="s">
        <v>76</v>
      </c>
      <c r="C5298" t="s">
        <v>127</v>
      </c>
    </row>
    <row r="5299" spans="1:3" x14ac:dyDescent="0.2">
      <c r="A5299" t="s">
        <v>92</v>
      </c>
      <c r="B5299" t="s">
        <v>77</v>
      </c>
      <c r="C5299" t="s">
        <v>43</v>
      </c>
    </row>
    <row r="5300" spans="1:3" x14ac:dyDescent="0.2">
      <c r="A5300" t="s">
        <v>92</v>
      </c>
      <c r="B5300" t="s">
        <v>79</v>
      </c>
      <c r="C5300" t="s">
        <v>128</v>
      </c>
    </row>
    <row r="5301" spans="1:3" x14ac:dyDescent="0.2">
      <c r="A5301" t="s">
        <v>92</v>
      </c>
      <c r="B5301" t="s">
        <v>48</v>
      </c>
      <c r="C5301" t="s">
        <v>10</v>
      </c>
    </row>
    <row r="5302" spans="1:3" x14ac:dyDescent="0.2">
      <c r="A5302" t="s">
        <v>92</v>
      </c>
      <c r="B5302" t="s">
        <v>111</v>
      </c>
      <c r="C5302" t="s">
        <v>10</v>
      </c>
    </row>
    <row r="5303" spans="1:3" x14ac:dyDescent="0.2">
      <c r="A5303" t="s">
        <v>92</v>
      </c>
      <c r="B5303" t="s">
        <v>112</v>
      </c>
      <c r="C5303" t="s">
        <v>69</v>
      </c>
    </row>
    <row r="5304" spans="1:3" x14ac:dyDescent="0.2">
      <c r="A5304" t="s">
        <v>92</v>
      </c>
      <c r="B5304" t="s">
        <v>51</v>
      </c>
      <c r="C5304" t="s">
        <v>10</v>
      </c>
    </row>
    <row r="5305" spans="1:3" x14ac:dyDescent="0.2">
      <c r="A5305" t="s">
        <v>92</v>
      </c>
      <c r="B5305" t="s">
        <v>8</v>
      </c>
      <c r="C5305" t="s">
        <v>105</v>
      </c>
    </row>
    <row r="5306" spans="1:3" x14ac:dyDescent="0.2">
      <c r="A5306" t="s">
        <v>92</v>
      </c>
      <c r="B5306" t="s">
        <v>35</v>
      </c>
      <c r="C5306" t="s">
        <v>102</v>
      </c>
    </row>
    <row r="5307" spans="1:3" x14ac:dyDescent="0.2">
      <c r="A5307" t="s">
        <v>92</v>
      </c>
      <c r="B5307" t="s">
        <v>52</v>
      </c>
      <c r="C5307" t="s">
        <v>116</v>
      </c>
    </row>
    <row r="5308" spans="1:3" x14ac:dyDescent="0.2">
      <c r="A5308" t="s">
        <v>92</v>
      </c>
      <c r="B5308" t="s">
        <v>122</v>
      </c>
      <c r="C5308" t="s">
        <v>28</v>
      </c>
    </row>
    <row r="5309" spans="1:3" x14ac:dyDescent="0.2">
      <c r="A5309" t="s">
        <v>92</v>
      </c>
      <c r="B5309" t="s">
        <v>123</v>
      </c>
      <c r="C5309" t="s">
        <v>123</v>
      </c>
    </row>
    <row r="5310" spans="1:3" x14ac:dyDescent="0.2">
      <c r="A5310" t="s">
        <v>92</v>
      </c>
      <c r="B5310" t="s">
        <v>21</v>
      </c>
      <c r="C5310" t="s">
        <v>62</v>
      </c>
    </row>
    <row r="5311" spans="1:3" x14ac:dyDescent="0.2">
      <c r="A5311" t="s">
        <v>92</v>
      </c>
      <c r="B5311" t="s">
        <v>128</v>
      </c>
      <c r="C5311" t="s">
        <v>36</v>
      </c>
    </row>
    <row r="5312" spans="1:3" x14ac:dyDescent="0.2">
      <c r="A5312" t="s">
        <v>92</v>
      </c>
      <c r="B5312" t="s">
        <v>43</v>
      </c>
      <c r="C5312" t="s">
        <v>1</v>
      </c>
    </row>
    <row r="5313" spans="1:3" x14ac:dyDescent="0.2">
      <c r="A5313" t="s">
        <v>92</v>
      </c>
      <c r="B5313" t="s">
        <v>102</v>
      </c>
      <c r="C5313" t="s">
        <v>3</v>
      </c>
    </row>
    <row r="5314" spans="1:3" x14ac:dyDescent="0.2">
      <c r="A5314" t="s">
        <v>92</v>
      </c>
      <c r="B5314" t="s">
        <v>103</v>
      </c>
      <c r="C5314" t="s">
        <v>67</v>
      </c>
    </row>
    <row r="5315" spans="1:3" x14ac:dyDescent="0.2">
      <c r="A5315" t="s">
        <v>92</v>
      </c>
      <c r="B5315" t="s">
        <v>106</v>
      </c>
      <c r="C5315" t="s">
        <v>11</v>
      </c>
    </row>
    <row r="5316" spans="1:3" x14ac:dyDescent="0.2">
      <c r="A5316" t="s">
        <v>92</v>
      </c>
      <c r="B5316" t="s">
        <v>105</v>
      </c>
      <c r="C5316" t="s">
        <v>1</v>
      </c>
    </row>
    <row r="5317" spans="1:3" x14ac:dyDescent="0.2">
      <c r="A5317" t="s">
        <v>92</v>
      </c>
      <c r="B5317" t="s">
        <v>74</v>
      </c>
      <c r="C5317" t="s">
        <v>62</v>
      </c>
    </row>
    <row r="5318" spans="1:3" x14ac:dyDescent="0.2">
      <c r="A5318" t="s">
        <v>92</v>
      </c>
      <c r="B5318" t="s">
        <v>26</v>
      </c>
      <c r="C5318" t="s">
        <v>21</v>
      </c>
    </row>
    <row r="5319" spans="1:3" x14ac:dyDescent="0.2">
      <c r="A5319" t="s">
        <v>92</v>
      </c>
      <c r="B5319" t="s">
        <v>81</v>
      </c>
      <c r="C5319" t="s">
        <v>127</v>
      </c>
    </row>
    <row r="5320" spans="1:3" x14ac:dyDescent="0.2">
      <c r="A5320" t="s">
        <v>92</v>
      </c>
      <c r="B5320" t="s">
        <v>29</v>
      </c>
      <c r="C5320" t="s">
        <v>62</v>
      </c>
    </row>
    <row r="5321" spans="1:3" x14ac:dyDescent="0.2">
      <c r="A5321" t="s">
        <v>92</v>
      </c>
      <c r="B5321" t="s">
        <v>30</v>
      </c>
      <c r="C5321" t="s">
        <v>62</v>
      </c>
    </row>
    <row r="5322" spans="1:3" x14ac:dyDescent="0.2">
      <c r="A5322" t="s">
        <v>92</v>
      </c>
      <c r="B5322" t="s">
        <v>118</v>
      </c>
      <c r="C5322" t="s">
        <v>138</v>
      </c>
    </row>
    <row r="5323" spans="1:3" x14ac:dyDescent="0.2">
      <c r="A5323" t="s">
        <v>92</v>
      </c>
      <c r="B5323" t="s">
        <v>119</v>
      </c>
      <c r="C5323" t="s">
        <v>73</v>
      </c>
    </row>
    <row r="5324" spans="1:3" x14ac:dyDescent="0.2">
      <c r="A5324" t="s">
        <v>92</v>
      </c>
      <c r="B5324" t="s">
        <v>86</v>
      </c>
      <c r="C5324" t="s">
        <v>43</v>
      </c>
    </row>
    <row r="5325" spans="1:3" x14ac:dyDescent="0.2">
      <c r="A5325" t="s">
        <v>92</v>
      </c>
      <c r="B5325" t="s">
        <v>28</v>
      </c>
      <c r="C5325" t="s">
        <v>11</v>
      </c>
    </row>
    <row r="5326" spans="1:3" x14ac:dyDescent="0.2">
      <c r="A5326" t="s">
        <v>92</v>
      </c>
      <c r="B5326" t="s">
        <v>127</v>
      </c>
      <c r="C5326" t="s">
        <v>1</v>
      </c>
    </row>
    <row r="5327" spans="1:3" x14ac:dyDescent="0.2">
      <c r="A5327" t="s">
        <v>92</v>
      </c>
      <c r="B5327" t="s">
        <v>80</v>
      </c>
      <c r="C5327" t="s">
        <v>130</v>
      </c>
    </row>
    <row r="5328" spans="1:3" x14ac:dyDescent="0.2">
      <c r="A5328" t="s">
        <v>92</v>
      </c>
      <c r="B5328" t="s">
        <v>41</v>
      </c>
      <c r="C5328" t="s">
        <v>32</v>
      </c>
    </row>
    <row r="5329" spans="1:3" x14ac:dyDescent="0.2">
      <c r="A5329" t="s">
        <v>92</v>
      </c>
      <c r="B5329" t="s">
        <v>130</v>
      </c>
      <c r="C5329" t="s">
        <v>100</v>
      </c>
    </row>
    <row r="5330" spans="1:3" x14ac:dyDescent="0.2">
      <c r="A5330" t="s">
        <v>92</v>
      </c>
      <c r="B5330" t="s">
        <v>131</v>
      </c>
      <c r="C5330" t="s">
        <v>5</v>
      </c>
    </row>
    <row r="5331" spans="1:3" x14ac:dyDescent="0.2">
      <c r="A5331" t="s">
        <v>92</v>
      </c>
      <c r="B5331" t="s">
        <v>11</v>
      </c>
      <c r="C5331" t="s">
        <v>100</v>
      </c>
    </row>
    <row r="5332" spans="1:3" x14ac:dyDescent="0.2">
      <c r="A5332" t="s">
        <v>92</v>
      </c>
      <c r="B5332" t="s">
        <v>6</v>
      </c>
      <c r="C5332" t="s">
        <v>67</v>
      </c>
    </row>
    <row r="5333" spans="1:3" x14ac:dyDescent="0.2">
      <c r="A5333" t="s">
        <v>92</v>
      </c>
      <c r="B5333" t="s">
        <v>3</v>
      </c>
      <c r="C5333" t="s">
        <v>3</v>
      </c>
    </row>
    <row r="5334" spans="1:3" x14ac:dyDescent="0.2">
      <c r="A5334" t="s">
        <v>92</v>
      </c>
      <c r="B5334" t="s">
        <v>69</v>
      </c>
      <c r="C5334" t="s">
        <v>36</v>
      </c>
    </row>
    <row r="5335" spans="1:3" x14ac:dyDescent="0.2">
      <c r="A5335" t="s">
        <v>92</v>
      </c>
      <c r="B5335" t="s">
        <v>135</v>
      </c>
      <c r="C5335" t="s">
        <v>101</v>
      </c>
    </row>
    <row r="5336" spans="1:3" x14ac:dyDescent="0.2">
      <c r="A5336" t="s">
        <v>92</v>
      </c>
      <c r="B5336" t="s">
        <v>132</v>
      </c>
      <c r="C5336" t="s">
        <v>128</v>
      </c>
    </row>
    <row r="5337" spans="1:3" x14ac:dyDescent="0.2">
      <c r="A5337" t="s">
        <v>92</v>
      </c>
      <c r="B5337" t="s">
        <v>129</v>
      </c>
      <c r="C5337" t="s">
        <v>10</v>
      </c>
    </row>
    <row r="5338" spans="1:3" x14ac:dyDescent="0.2">
      <c r="A5338" t="s">
        <v>92</v>
      </c>
      <c r="B5338" t="s">
        <v>116</v>
      </c>
      <c r="C5338" t="s">
        <v>95</v>
      </c>
    </row>
    <row r="5339" spans="1:3" x14ac:dyDescent="0.2">
      <c r="A5339" t="s">
        <v>92</v>
      </c>
      <c r="B5339" t="s">
        <v>36</v>
      </c>
      <c r="C5339" t="s">
        <v>137</v>
      </c>
    </row>
    <row r="5340" spans="1:3" x14ac:dyDescent="0.2">
      <c r="A5340" t="s">
        <v>92</v>
      </c>
      <c r="B5340" t="s">
        <v>37</v>
      </c>
      <c r="C5340" t="s">
        <v>137</v>
      </c>
    </row>
    <row r="5341" spans="1:3" x14ac:dyDescent="0.2">
      <c r="A5341" t="s">
        <v>92</v>
      </c>
      <c r="B5341" t="s">
        <v>70</v>
      </c>
      <c r="C5341" t="s">
        <v>74</v>
      </c>
    </row>
    <row r="5342" spans="1:3" x14ac:dyDescent="0.2">
      <c r="A5342" t="s">
        <v>92</v>
      </c>
      <c r="B5342" t="s">
        <v>71</v>
      </c>
      <c r="C5342" t="s">
        <v>74</v>
      </c>
    </row>
    <row r="5343" spans="1:3" x14ac:dyDescent="0.2">
      <c r="A5343" t="s">
        <v>92</v>
      </c>
      <c r="B5343" t="s">
        <v>5</v>
      </c>
      <c r="C5343" t="s">
        <v>116</v>
      </c>
    </row>
    <row r="5344" spans="1:3" x14ac:dyDescent="0.2">
      <c r="A5344" t="s">
        <v>92</v>
      </c>
      <c r="B5344" t="s">
        <v>24</v>
      </c>
      <c r="C5344" t="s">
        <v>90</v>
      </c>
    </row>
    <row r="5345" spans="1:3" x14ac:dyDescent="0.2">
      <c r="A5345" t="s">
        <v>92</v>
      </c>
      <c r="B5345" t="s">
        <v>10</v>
      </c>
      <c r="C5345" t="s">
        <v>36</v>
      </c>
    </row>
    <row r="5346" spans="1:3" x14ac:dyDescent="0.2">
      <c r="A5346" t="s">
        <v>92</v>
      </c>
      <c r="B5346" t="s">
        <v>12</v>
      </c>
      <c r="C5346" t="s">
        <v>36</v>
      </c>
    </row>
    <row r="5347" spans="1:3" x14ac:dyDescent="0.2">
      <c r="A5347" t="s">
        <v>92</v>
      </c>
      <c r="B5347" t="s">
        <v>107</v>
      </c>
      <c r="C5347" t="s">
        <v>35</v>
      </c>
    </row>
    <row r="5348" spans="1:3" x14ac:dyDescent="0.2">
      <c r="A5348" t="s">
        <v>92</v>
      </c>
      <c r="B5348" t="s">
        <v>108</v>
      </c>
      <c r="C5348" t="s">
        <v>35</v>
      </c>
    </row>
    <row r="5349" spans="1:3" x14ac:dyDescent="0.2">
      <c r="A5349" t="s">
        <v>92</v>
      </c>
      <c r="B5349" t="s">
        <v>14</v>
      </c>
      <c r="C5349" t="s">
        <v>11</v>
      </c>
    </row>
    <row r="5350" spans="1:3" x14ac:dyDescent="0.2">
      <c r="A5350" t="s">
        <v>92</v>
      </c>
      <c r="B5350" t="s">
        <v>15</v>
      </c>
      <c r="C5350" t="s">
        <v>62</v>
      </c>
    </row>
    <row r="5351" spans="1:3" x14ac:dyDescent="0.2">
      <c r="A5351" t="s">
        <v>92</v>
      </c>
      <c r="B5351" t="s">
        <v>101</v>
      </c>
      <c r="C5351" t="s">
        <v>62</v>
      </c>
    </row>
    <row r="5352" spans="1:3" x14ac:dyDescent="0.2">
      <c r="A5352" t="s">
        <v>92</v>
      </c>
      <c r="B5352" t="s">
        <v>109</v>
      </c>
      <c r="C5352" t="s">
        <v>102</v>
      </c>
    </row>
    <row r="5353" spans="1:3" x14ac:dyDescent="0.2">
      <c r="A5353" t="s">
        <v>92</v>
      </c>
      <c r="B5353" t="s">
        <v>61</v>
      </c>
      <c r="C5353" t="s">
        <v>67</v>
      </c>
    </row>
    <row r="5354" spans="1:3" x14ac:dyDescent="0.2">
      <c r="A5354" t="s">
        <v>92</v>
      </c>
      <c r="B5354" t="s">
        <v>73</v>
      </c>
      <c r="C5354" t="s">
        <v>91</v>
      </c>
    </row>
    <row r="5355" spans="1:3" x14ac:dyDescent="0.2">
      <c r="A5355" t="s">
        <v>92</v>
      </c>
      <c r="B5355" t="s">
        <v>60</v>
      </c>
      <c r="C5355" t="s">
        <v>95</v>
      </c>
    </row>
    <row r="5356" spans="1:3" x14ac:dyDescent="0.2">
      <c r="A5356" t="s">
        <v>92</v>
      </c>
      <c r="B5356" t="s">
        <v>84</v>
      </c>
      <c r="C5356" t="s">
        <v>134</v>
      </c>
    </row>
    <row r="5357" spans="1:3" x14ac:dyDescent="0.2">
      <c r="A5357" t="s">
        <v>92</v>
      </c>
      <c r="B5357" t="s">
        <v>85</v>
      </c>
      <c r="C5357" t="s">
        <v>134</v>
      </c>
    </row>
    <row r="5358" spans="1:3" x14ac:dyDescent="0.2">
      <c r="A5358" t="s">
        <v>92</v>
      </c>
      <c r="B5358" t="s">
        <v>137</v>
      </c>
      <c r="C5358" t="s">
        <v>95</v>
      </c>
    </row>
    <row r="5359" spans="1:3" x14ac:dyDescent="0.2">
      <c r="A5359" t="s">
        <v>92</v>
      </c>
      <c r="B5359" t="s">
        <v>138</v>
      </c>
      <c r="C5359" t="s">
        <v>91</v>
      </c>
    </row>
    <row r="5360" spans="1:3" x14ac:dyDescent="0.2">
      <c r="A5360" t="s">
        <v>92</v>
      </c>
      <c r="B5360" t="s">
        <v>134</v>
      </c>
      <c r="C5360" t="s">
        <v>102</v>
      </c>
    </row>
    <row r="5361" spans="1:3" x14ac:dyDescent="0.2">
      <c r="A5361" t="s">
        <v>92</v>
      </c>
      <c r="B5361" t="s">
        <v>40</v>
      </c>
      <c r="C5361" t="s">
        <v>128</v>
      </c>
    </row>
    <row r="5362" spans="1:3" x14ac:dyDescent="0.2">
      <c r="A5362" t="s">
        <v>92</v>
      </c>
      <c r="B5362" t="s">
        <v>39</v>
      </c>
      <c r="C5362" t="s">
        <v>69</v>
      </c>
    </row>
    <row r="5363" spans="1:3" x14ac:dyDescent="0.2">
      <c r="A5363" t="s">
        <v>92</v>
      </c>
      <c r="B5363" t="s">
        <v>104</v>
      </c>
      <c r="C5363" t="s">
        <v>102</v>
      </c>
    </row>
    <row r="5364" spans="1:3" x14ac:dyDescent="0.2">
      <c r="A5364" t="s">
        <v>92</v>
      </c>
      <c r="B5364" t="s">
        <v>9</v>
      </c>
      <c r="C5364" t="s">
        <v>58</v>
      </c>
    </row>
    <row r="5365" spans="1:3" x14ac:dyDescent="0.2">
      <c r="A5365" t="s">
        <v>92</v>
      </c>
      <c r="B5365" t="s">
        <v>58</v>
      </c>
      <c r="C5365" t="s">
        <v>107</v>
      </c>
    </row>
    <row r="5366" spans="1:3" x14ac:dyDescent="0.2">
      <c r="A5366" t="s">
        <v>92</v>
      </c>
      <c r="B5366" t="s">
        <v>4</v>
      </c>
      <c r="C5366" t="s">
        <v>107</v>
      </c>
    </row>
    <row r="5367" spans="1:3" x14ac:dyDescent="0.2">
      <c r="A5367" t="s">
        <v>92</v>
      </c>
      <c r="B5367" t="s">
        <v>90</v>
      </c>
      <c r="C5367" t="s">
        <v>109</v>
      </c>
    </row>
    <row r="5368" spans="1:3" x14ac:dyDescent="0.2">
      <c r="A5368" t="s">
        <v>92</v>
      </c>
      <c r="B5368" t="s">
        <v>1</v>
      </c>
      <c r="C5368" t="s">
        <v>138</v>
      </c>
    </row>
    <row r="5369" spans="1:3" x14ac:dyDescent="0.2">
      <c r="A5369" t="s">
        <v>92</v>
      </c>
      <c r="B5369" t="s">
        <v>67</v>
      </c>
      <c r="C5369" t="s">
        <v>104</v>
      </c>
    </row>
    <row r="5370" spans="1:3" x14ac:dyDescent="0.2">
      <c r="A5370" t="s">
        <v>92</v>
      </c>
      <c r="B5370" t="s">
        <v>68</v>
      </c>
      <c r="C5370" t="s">
        <v>104</v>
      </c>
    </row>
    <row r="5371" spans="1:3" x14ac:dyDescent="0.2">
      <c r="A5371" t="s">
        <v>92</v>
      </c>
      <c r="B5371" t="s">
        <v>120</v>
      </c>
      <c r="C5371" t="s">
        <v>6</v>
      </c>
    </row>
    <row r="5372" spans="1:3" x14ac:dyDescent="0.2">
      <c r="A5372" t="s">
        <v>92</v>
      </c>
      <c r="B5372" t="s">
        <v>121</v>
      </c>
      <c r="C5372" t="s">
        <v>6</v>
      </c>
    </row>
    <row r="5373" spans="1:3" x14ac:dyDescent="0.2">
      <c r="A5373" t="s">
        <v>92</v>
      </c>
      <c r="B5373" t="s">
        <v>53</v>
      </c>
      <c r="C5373" t="s">
        <v>84</v>
      </c>
    </row>
    <row r="5374" spans="1:3" x14ac:dyDescent="0.2">
      <c r="A5374" t="s">
        <v>92</v>
      </c>
      <c r="B5374" t="s">
        <v>82</v>
      </c>
      <c r="C5374" t="s">
        <v>109</v>
      </c>
    </row>
    <row r="5375" spans="1:3" x14ac:dyDescent="0.2">
      <c r="A5375" t="s">
        <v>92</v>
      </c>
      <c r="B5375" t="s">
        <v>83</v>
      </c>
      <c r="C5375" t="s">
        <v>84</v>
      </c>
    </row>
    <row r="5376" spans="1:3" x14ac:dyDescent="0.2">
      <c r="A5376" t="s">
        <v>92</v>
      </c>
      <c r="B5376" t="s">
        <v>38</v>
      </c>
      <c r="C5376" t="s">
        <v>3</v>
      </c>
    </row>
    <row r="5377" spans="1:3" x14ac:dyDescent="0.2">
      <c r="A5377" t="s">
        <v>92</v>
      </c>
      <c r="B5377" t="s">
        <v>97</v>
      </c>
      <c r="C5377" t="s">
        <v>90</v>
      </c>
    </row>
    <row r="5378" spans="1:3" x14ac:dyDescent="0.2">
      <c r="A5378" t="s">
        <v>92</v>
      </c>
      <c r="B5378" t="s">
        <v>115</v>
      </c>
      <c r="C5378" t="s">
        <v>6</v>
      </c>
    </row>
    <row r="5379" spans="1:3" x14ac:dyDescent="0.2">
      <c r="A5379" t="s">
        <v>92</v>
      </c>
      <c r="B5379" t="s">
        <v>98</v>
      </c>
      <c r="C5379" t="s">
        <v>6</v>
      </c>
    </row>
    <row r="5380" spans="1:3" x14ac:dyDescent="0.2">
      <c r="A5380" t="s">
        <v>92</v>
      </c>
      <c r="B5380" t="s">
        <v>94</v>
      </c>
      <c r="C5380" t="s">
        <v>6</v>
      </c>
    </row>
    <row r="5381" spans="1:3" x14ac:dyDescent="0.2">
      <c r="A5381" t="s">
        <v>92</v>
      </c>
      <c r="B5381" t="s">
        <v>7</v>
      </c>
      <c r="C5381" t="s">
        <v>90</v>
      </c>
    </row>
    <row r="5382" spans="1:3" x14ac:dyDescent="0.2">
      <c r="A5382" t="s">
        <v>92</v>
      </c>
      <c r="B5382" t="s">
        <v>45</v>
      </c>
      <c r="C5382" t="s">
        <v>90</v>
      </c>
    </row>
    <row r="5383" spans="1:3" x14ac:dyDescent="0.2">
      <c r="A5383" t="s">
        <v>92</v>
      </c>
      <c r="B5383" t="s">
        <v>64</v>
      </c>
      <c r="C5383" t="s">
        <v>6</v>
      </c>
    </row>
    <row r="5384" spans="1:3" x14ac:dyDescent="0.2">
      <c r="A5384" t="s">
        <v>136</v>
      </c>
      <c r="B5384" t="s">
        <v>75</v>
      </c>
      <c r="C5384" t="s">
        <v>46</v>
      </c>
    </row>
    <row r="5385" spans="1:3" x14ac:dyDescent="0.2">
      <c r="A5385" t="s">
        <v>136</v>
      </c>
      <c r="B5385" t="s">
        <v>17</v>
      </c>
      <c r="C5385" t="s">
        <v>13</v>
      </c>
    </row>
    <row r="5386" spans="1:3" x14ac:dyDescent="0.2">
      <c r="A5386" t="s">
        <v>136</v>
      </c>
      <c r="B5386" t="s">
        <v>20</v>
      </c>
      <c r="C5386" t="s">
        <v>126</v>
      </c>
    </row>
    <row r="5387" spans="1:3" x14ac:dyDescent="0.2">
      <c r="A5387" t="s">
        <v>136</v>
      </c>
      <c r="B5387" t="s">
        <v>78</v>
      </c>
      <c r="C5387" t="s">
        <v>110</v>
      </c>
    </row>
    <row r="5388" spans="1:3" x14ac:dyDescent="0.2">
      <c r="A5388" t="s">
        <v>136</v>
      </c>
      <c r="B5388" t="s">
        <v>44</v>
      </c>
      <c r="C5388" t="s">
        <v>72</v>
      </c>
    </row>
    <row r="5389" spans="1:3" x14ac:dyDescent="0.2">
      <c r="A5389" t="s">
        <v>136</v>
      </c>
      <c r="B5389" t="s">
        <v>46</v>
      </c>
      <c r="C5389" t="s">
        <v>70</v>
      </c>
    </row>
    <row r="5390" spans="1:3" x14ac:dyDescent="0.2">
      <c r="A5390" t="s">
        <v>136</v>
      </c>
      <c r="B5390" t="s">
        <v>117</v>
      </c>
      <c r="C5390" t="s">
        <v>122</v>
      </c>
    </row>
    <row r="5391" spans="1:3" x14ac:dyDescent="0.2">
      <c r="A5391" t="s">
        <v>136</v>
      </c>
      <c r="B5391" t="s">
        <v>124</v>
      </c>
      <c r="C5391" t="s">
        <v>47</v>
      </c>
    </row>
    <row r="5392" spans="1:3" x14ac:dyDescent="0.2">
      <c r="A5392" t="s">
        <v>136</v>
      </c>
      <c r="B5392" t="s">
        <v>113</v>
      </c>
      <c r="C5392" t="s">
        <v>96</v>
      </c>
    </row>
    <row r="5393" spans="1:3" x14ac:dyDescent="0.2">
      <c r="A5393" t="s">
        <v>136</v>
      </c>
      <c r="B5393" t="s">
        <v>99</v>
      </c>
      <c r="C5393" t="s">
        <v>71</v>
      </c>
    </row>
    <row r="5394" spans="1:3" x14ac:dyDescent="0.2">
      <c r="A5394" t="s">
        <v>136</v>
      </c>
      <c r="B5394" t="s">
        <v>100</v>
      </c>
      <c r="C5394" t="s">
        <v>28</v>
      </c>
    </row>
    <row r="5395" spans="1:3" x14ac:dyDescent="0.2">
      <c r="A5395" t="s">
        <v>136</v>
      </c>
      <c r="B5395" t="s">
        <v>65</v>
      </c>
      <c r="C5395" t="s">
        <v>42</v>
      </c>
    </row>
    <row r="5396" spans="1:3" x14ac:dyDescent="0.2">
      <c r="A5396" t="s">
        <v>136</v>
      </c>
      <c r="B5396" t="s">
        <v>66</v>
      </c>
      <c r="C5396" t="s">
        <v>71</v>
      </c>
    </row>
    <row r="5397" spans="1:3" x14ac:dyDescent="0.2">
      <c r="A5397" t="s">
        <v>136</v>
      </c>
      <c r="B5397" t="s">
        <v>54</v>
      </c>
      <c r="C5397" t="s">
        <v>26</v>
      </c>
    </row>
    <row r="5398" spans="1:3" x14ac:dyDescent="0.2">
      <c r="A5398" t="s">
        <v>136</v>
      </c>
      <c r="B5398" t="s">
        <v>55</v>
      </c>
      <c r="C5398" t="s">
        <v>26</v>
      </c>
    </row>
    <row r="5399" spans="1:3" x14ac:dyDescent="0.2">
      <c r="A5399" t="s">
        <v>136</v>
      </c>
      <c r="B5399" t="s">
        <v>133</v>
      </c>
      <c r="C5399" t="s">
        <v>13</v>
      </c>
    </row>
    <row r="5400" spans="1:3" x14ac:dyDescent="0.2">
      <c r="A5400" t="s">
        <v>136</v>
      </c>
      <c r="B5400" t="s">
        <v>59</v>
      </c>
      <c r="C5400" t="s">
        <v>72</v>
      </c>
    </row>
    <row r="5401" spans="1:3" x14ac:dyDescent="0.2">
      <c r="A5401" t="s">
        <v>136</v>
      </c>
      <c r="B5401" t="s">
        <v>125</v>
      </c>
      <c r="C5401" t="s">
        <v>126</v>
      </c>
    </row>
    <row r="5402" spans="1:3" x14ac:dyDescent="0.2">
      <c r="A5402" t="s">
        <v>136</v>
      </c>
      <c r="B5402" t="s">
        <v>27</v>
      </c>
      <c r="C5402" t="s">
        <v>72</v>
      </c>
    </row>
    <row r="5403" spans="1:3" x14ac:dyDescent="0.2">
      <c r="A5403" t="s">
        <v>136</v>
      </c>
      <c r="B5403" t="s">
        <v>23</v>
      </c>
      <c r="C5403" t="s">
        <v>13</v>
      </c>
    </row>
    <row r="5404" spans="1:3" x14ac:dyDescent="0.2">
      <c r="A5404" t="s">
        <v>136</v>
      </c>
      <c r="B5404" t="s">
        <v>25</v>
      </c>
      <c r="C5404" t="s">
        <v>26</v>
      </c>
    </row>
    <row r="5405" spans="1:3" x14ac:dyDescent="0.2">
      <c r="A5405" t="s">
        <v>136</v>
      </c>
      <c r="B5405" t="s">
        <v>114</v>
      </c>
      <c r="C5405" t="s">
        <v>135</v>
      </c>
    </row>
    <row r="5406" spans="1:3" x14ac:dyDescent="0.2">
      <c r="A5406" t="s">
        <v>136</v>
      </c>
      <c r="B5406" t="s">
        <v>96</v>
      </c>
      <c r="C5406" t="s">
        <v>136</v>
      </c>
    </row>
    <row r="5407" spans="1:3" x14ac:dyDescent="0.2">
      <c r="A5407" t="s">
        <v>136</v>
      </c>
      <c r="B5407" t="s">
        <v>47</v>
      </c>
      <c r="C5407" t="s">
        <v>26</v>
      </c>
    </row>
    <row r="5408" spans="1:3" x14ac:dyDescent="0.2">
      <c r="A5408" t="s">
        <v>136</v>
      </c>
      <c r="B5408" t="s">
        <v>72</v>
      </c>
      <c r="C5408" t="s">
        <v>54</v>
      </c>
    </row>
    <row r="5409" spans="1:3" x14ac:dyDescent="0.2">
      <c r="A5409" t="s">
        <v>136</v>
      </c>
      <c r="B5409" t="s">
        <v>87</v>
      </c>
      <c r="C5409" t="s">
        <v>126</v>
      </c>
    </row>
    <row r="5410" spans="1:3" x14ac:dyDescent="0.2">
      <c r="A5410" t="s">
        <v>136</v>
      </c>
      <c r="B5410" t="s">
        <v>88</v>
      </c>
      <c r="C5410" t="s">
        <v>13</v>
      </c>
    </row>
    <row r="5411" spans="1:3" x14ac:dyDescent="0.2">
      <c r="A5411" t="s">
        <v>136</v>
      </c>
      <c r="B5411" t="s">
        <v>19</v>
      </c>
      <c r="C5411" t="s">
        <v>48</v>
      </c>
    </row>
    <row r="5412" spans="1:3" x14ac:dyDescent="0.2">
      <c r="A5412" t="s">
        <v>136</v>
      </c>
      <c r="B5412" t="s">
        <v>31</v>
      </c>
      <c r="C5412" t="s">
        <v>114</v>
      </c>
    </row>
    <row r="5413" spans="1:3" x14ac:dyDescent="0.2">
      <c r="A5413" t="s">
        <v>136</v>
      </c>
      <c r="B5413" t="s">
        <v>126</v>
      </c>
      <c r="C5413" t="s">
        <v>70</v>
      </c>
    </row>
    <row r="5414" spans="1:3" x14ac:dyDescent="0.2">
      <c r="A5414" t="s">
        <v>136</v>
      </c>
      <c r="B5414" t="s">
        <v>42</v>
      </c>
      <c r="C5414" t="s">
        <v>25</v>
      </c>
    </row>
    <row r="5415" spans="1:3" x14ac:dyDescent="0.2">
      <c r="A5415" t="s">
        <v>136</v>
      </c>
      <c r="B5415" t="s">
        <v>93</v>
      </c>
      <c r="C5415" t="s">
        <v>129</v>
      </c>
    </row>
    <row r="5416" spans="1:3" x14ac:dyDescent="0.2">
      <c r="A5416" t="s">
        <v>136</v>
      </c>
      <c r="B5416" t="s">
        <v>13</v>
      </c>
      <c r="C5416" t="s">
        <v>70</v>
      </c>
    </row>
    <row r="5417" spans="1:3" x14ac:dyDescent="0.2">
      <c r="A5417" t="s">
        <v>136</v>
      </c>
      <c r="B5417" t="s">
        <v>49</v>
      </c>
      <c r="C5417" t="s">
        <v>114</v>
      </c>
    </row>
    <row r="5418" spans="1:3" x14ac:dyDescent="0.2">
      <c r="A5418" t="s">
        <v>136</v>
      </c>
      <c r="B5418" t="s">
        <v>50</v>
      </c>
      <c r="C5418" t="s">
        <v>86</v>
      </c>
    </row>
    <row r="5419" spans="1:3" x14ac:dyDescent="0.2">
      <c r="A5419" t="s">
        <v>136</v>
      </c>
      <c r="B5419" t="s">
        <v>56</v>
      </c>
      <c r="C5419" t="s">
        <v>122</v>
      </c>
    </row>
    <row r="5420" spans="1:3" x14ac:dyDescent="0.2">
      <c r="A5420" t="s">
        <v>136</v>
      </c>
      <c r="B5420" t="s">
        <v>57</v>
      </c>
      <c r="C5420" t="s">
        <v>110</v>
      </c>
    </row>
    <row r="5421" spans="1:3" x14ac:dyDescent="0.2">
      <c r="A5421" t="s">
        <v>136</v>
      </c>
      <c r="B5421" t="s">
        <v>91</v>
      </c>
      <c r="C5421" t="s">
        <v>29</v>
      </c>
    </row>
    <row r="5422" spans="1:3" x14ac:dyDescent="0.2">
      <c r="A5422" t="s">
        <v>136</v>
      </c>
      <c r="B5422" t="s">
        <v>92</v>
      </c>
      <c r="C5422" t="s">
        <v>2</v>
      </c>
    </row>
    <row r="5423" spans="1:3" x14ac:dyDescent="0.2">
      <c r="A5423" t="s">
        <v>136</v>
      </c>
      <c r="B5423" t="s">
        <v>136</v>
      </c>
      <c r="C5423" t="s">
        <v>136</v>
      </c>
    </row>
    <row r="5424" spans="1:3" x14ac:dyDescent="0.2">
      <c r="A5424" t="s">
        <v>136</v>
      </c>
      <c r="B5424" t="s">
        <v>16</v>
      </c>
      <c r="C5424" t="s">
        <v>31</v>
      </c>
    </row>
    <row r="5425" spans="1:3" x14ac:dyDescent="0.2">
      <c r="A5425" t="s">
        <v>136</v>
      </c>
      <c r="B5425" t="s">
        <v>89</v>
      </c>
      <c r="C5425" t="s">
        <v>51</v>
      </c>
    </row>
    <row r="5426" spans="1:3" x14ac:dyDescent="0.2">
      <c r="A5426" t="s">
        <v>136</v>
      </c>
      <c r="B5426" t="s">
        <v>33</v>
      </c>
      <c r="C5426" t="s">
        <v>31</v>
      </c>
    </row>
    <row r="5427" spans="1:3" x14ac:dyDescent="0.2">
      <c r="A5427" t="s">
        <v>136</v>
      </c>
      <c r="B5427" t="s">
        <v>34</v>
      </c>
      <c r="C5427" t="s">
        <v>51</v>
      </c>
    </row>
    <row r="5428" spans="1:3" x14ac:dyDescent="0.2">
      <c r="A5428" t="s">
        <v>136</v>
      </c>
      <c r="B5428" t="s">
        <v>95</v>
      </c>
      <c r="C5428" t="s">
        <v>21</v>
      </c>
    </row>
    <row r="5429" spans="1:3" x14ac:dyDescent="0.2">
      <c r="A5429" t="s">
        <v>136</v>
      </c>
      <c r="B5429" t="s">
        <v>110</v>
      </c>
      <c r="C5429" t="s">
        <v>124</v>
      </c>
    </row>
    <row r="5430" spans="1:3" x14ac:dyDescent="0.2">
      <c r="A5430" t="s">
        <v>136</v>
      </c>
      <c r="B5430" t="s">
        <v>62</v>
      </c>
      <c r="C5430" t="s">
        <v>89</v>
      </c>
    </row>
    <row r="5431" spans="1:3" x14ac:dyDescent="0.2">
      <c r="A5431" t="s">
        <v>136</v>
      </c>
      <c r="B5431" t="s">
        <v>63</v>
      </c>
      <c r="C5431" t="s">
        <v>89</v>
      </c>
    </row>
    <row r="5432" spans="1:3" x14ac:dyDescent="0.2">
      <c r="A5432" t="s">
        <v>136</v>
      </c>
      <c r="B5432" t="s">
        <v>22</v>
      </c>
      <c r="C5432" t="s">
        <v>28</v>
      </c>
    </row>
    <row r="5433" spans="1:3" x14ac:dyDescent="0.2">
      <c r="A5433" t="s">
        <v>136</v>
      </c>
      <c r="B5433" t="s">
        <v>2</v>
      </c>
      <c r="C5433" t="s">
        <v>132</v>
      </c>
    </row>
    <row r="5434" spans="1:3" x14ac:dyDescent="0.2">
      <c r="A5434" t="s">
        <v>136</v>
      </c>
      <c r="B5434" t="s">
        <v>32</v>
      </c>
      <c r="C5434" t="s">
        <v>51</v>
      </c>
    </row>
    <row r="5435" spans="1:3" x14ac:dyDescent="0.2">
      <c r="A5435" t="s">
        <v>136</v>
      </c>
      <c r="B5435" t="s">
        <v>18</v>
      </c>
      <c r="C5435" t="s">
        <v>114</v>
      </c>
    </row>
    <row r="5436" spans="1:3" x14ac:dyDescent="0.2">
      <c r="A5436" t="s">
        <v>136</v>
      </c>
      <c r="B5436" t="s">
        <v>76</v>
      </c>
      <c r="C5436" t="s">
        <v>113</v>
      </c>
    </row>
    <row r="5437" spans="1:3" x14ac:dyDescent="0.2">
      <c r="A5437" t="s">
        <v>136</v>
      </c>
      <c r="B5437" t="s">
        <v>77</v>
      </c>
      <c r="C5437" t="s">
        <v>135</v>
      </c>
    </row>
    <row r="5438" spans="1:3" x14ac:dyDescent="0.2">
      <c r="A5438" t="s">
        <v>136</v>
      </c>
      <c r="B5438" t="s">
        <v>79</v>
      </c>
      <c r="C5438" t="s">
        <v>8</v>
      </c>
    </row>
    <row r="5439" spans="1:3" x14ac:dyDescent="0.2">
      <c r="A5439" t="s">
        <v>136</v>
      </c>
      <c r="B5439" t="s">
        <v>48</v>
      </c>
      <c r="C5439" t="s">
        <v>81</v>
      </c>
    </row>
    <row r="5440" spans="1:3" x14ac:dyDescent="0.2">
      <c r="A5440" t="s">
        <v>136</v>
      </c>
      <c r="B5440" t="s">
        <v>111</v>
      </c>
      <c r="C5440" t="s">
        <v>81</v>
      </c>
    </row>
    <row r="5441" spans="1:3" x14ac:dyDescent="0.2">
      <c r="A5441" t="s">
        <v>136</v>
      </c>
      <c r="B5441" t="s">
        <v>112</v>
      </c>
      <c r="C5441" t="s">
        <v>49</v>
      </c>
    </row>
    <row r="5442" spans="1:3" x14ac:dyDescent="0.2">
      <c r="A5442" t="s">
        <v>136</v>
      </c>
      <c r="B5442" t="s">
        <v>51</v>
      </c>
      <c r="C5442" t="s">
        <v>81</v>
      </c>
    </row>
    <row r="5443" spans="1:3" x14ac:dyDescent="0.2">
      <c r="A5443" t="s">
        <v>136</v>
      </c>
      <c r="B5443" t="s">
        <v>8</v>
      </c>
      <c r="C5443" t="s">
        <v>114</v>
      </c>
    </row>
    <row r="5444" spans="1:3" x14ac:dyDescent="0.2">
      <c r="A5444" t="s">
        <v>136</v>
      </c>
      <c r="B5444" t="s">
        <v>35</v>
      </c>
      <c r="C5444" t="s">
        <v>43</v>
      </c>
    </row>
    <row r="5445" spans="1:3" x14ac:dyDescent="0.2">
      <c r="A5445" t="s">
        <v>136</v>
      </c>
      <c r="B5445" t="s">
        <v>52</v>
      </c>
      <c r="C5445" t="s">
        <v>28</v>
      </c>
    </row>
    <row r="5446" spans="1:3" x14ac:dyDescent="0.2">
      <c r="A5446" t="s">
        <v>136</v>
      </c>
      <c r="B5446" t="s">
        <v>122</v>
      </c>
      <c r="C5446" t="s">
        <v>124</v>
      </c>
    </row>
    <row r="5447" spans="1:3" x14ac:dyDescent="0.2">
      <c r="A5447" t="s">
        <v>136</v>
      </c>
      <c r="B5447" t="s">
        <v>123</v>
      </c>
      <c r="C5447" t="s">
        <v>21</v>
      </c>
    </row>
    <row r="5448" spans="1:3" x14ac:dyDescent="0.2">
      <c r="A5448" t="s">
        <v>136</v>
      </c>
      <c r="B5448" t="s">
        <v>21</v>
      </c>
      <c r="C5448" t="s">
        <v>132</v>
      </c>
    </row>
    <row r="5449" spans="1:3" x14ac:dyDescent="0.2">
      <c r="A5449" t="s">
        <v>136</v>
      </c>
      <c r="B5449" t="s">
        <v>128</v>
      </c>
      <c r="C5449" t="s">
        <v>16</v>
      </c>
    </row>
    <row r="5450" spans="1:3" x14ac:dyDescent="0.2">
      <c r="A5450" t="s">
        <v>136</v>
      </c>
      <c r="B5450" t="s">
        <v>43</v>
      </c>
      <c r="C5450" t="s">
        <v>40</v>
      </c>
    </row>
    <row r="5451" spans="1:3" x14ac:dyDescent="0.2">
      <c r="A5451" t="s">
        <v>136</v>
      </c>
      <c r="B5451" t="s">
        <v>102</v>
      </c>
      <c r="C5451" t="s">
        <v>101</v>
      </c>
    </row>
    <row r="5452" spans="1:3" x14ac:dyDescent="0.2">
      <c r="A5452" t="s">
        <v>136</v>
      </c>
      <c r="B5452" t="s">
        <v>103</v>
      </c>
      <c r="C5452" t="s">
        <v>10</v>
      </c>
    </row>
    <row r="5453" spans="1:3" x14ac:dyDescent="0.2">
      <c r="A5453" t="s">
        <v>136</v>
      </c>
      <c r="B5453" t="s">
        <v>106</v>
      </c>
      <c r="C5453" t="s">
        <v>48</v>
      </c>
    </row>
    <row r="5454" spans="1:3" x14ac:dyDescent="0.2">
      <c r="A5454" t="s">
        <v>136</v>
      </c>
      <c r="B5454" t="s">
        <v>105</v>
      </c>
      <c r="C5454" t="s">
        <v>79</v>
      </c>
    </row>
    <row r="5455" spans="1:3" x14ac:dyDescent="0.2">
      <c r="A5455" t="s">
        <v>136</v>
      </c>
      <c r="B5455" t="s">
        <v>74</v>
      </c>
      <c r="C5455" t="s">
        <v>39</v>
      </c>
    </row>
    <row r="5456" spans="1:3" x14ac:dyDescent="0.2">
      <c r="A5456" t="s">
        <v>136</v>
      </c>
      <c r="B5456" t="s">
        <v>26</v>
      </c>
      <c r="C5456" t="s">
        <v>26</v>
      </c>
    </row>
    <row r="5457" spans="1:3" x14ac:dyDescent="0.2">
      <c r="A5457" t="s">
        <v>136</v>
      </c>
      <c r="B5457" t="s">
        <v>81</v>
      </c>
      <c r="C5457" t="s">
        <v>86</v>
      </c>
    </row>
    <row r="5458" spans="1:3" x14ac:dyDescent="0.2">
      <c r="A5458" t="s">
        <v>136</v>
      </c>
      <c r="B5458" t="s">
        <v>29</v>
      </c>
      <c r="C5458" t="s">
        <v>39</v>
      </c>
    </row>
    <row r="5459" spans="1:3" x14ac:dyDescent="0.2">
      <c r="A5459" t="s">
        <v>136</v>
      </c>
      <c r="B5459" t="s">
        <v>30</v>
      </c>
      <c r="C5459" t="s">
        <v>39</v>
      </c>
    </row>
    <row r="5460" spans="1:3" x14ac:dyDescent="0.2">
      <c r="A5460" t="s">
        <v>136</v>
      </c>
      <c r="B5460" t="s">
        <v>118</v>
      </c>
      <c r="C5460" t="s">
        <v>106</v>
      </c>
    </row>
    <row r="5461" spans="1:3" x14ac:dyDescent="0.2">
      <c r="A5461" t="s">
        <v>136</v>
      </c>
      <c r="B5461" t="s">
        <v>119</v>
      </c>
      <c r="C5461" t="s">
        <v>19</v>
      </c>
    </row>
    <row r="5462" spans="1:3" x14ac:dyDescent="0.2">
      <c r="A5462" t="s">
        <v>136</v>
      </c>
      <c r="B5462" t="s">
        <v>86</v>
      </c>
      <c r="C5462" t="s">
        <v>135</v>
      </c>
    </row>
    <row r="5463" spans="1:3" x14ac:dyDescent="0.2">
      <c r="A5463" t="s">
        <v>136</v>
      </c>
      <c r="B5463" t="s">
        <v>28</v>
      </c>
      <c r="C5463" t="s">
        <v>111</v>
      </c>
    </row>
    <row r="5464" spans="1:3" x14ac:dyDescent="0.2">
      <c r="A5464" t="s">
        <v>136</v>
      </c>
      <c r="B5464" t="s">
        <v>127</v>
      </c>
      <c r="C5464" t="s">
        <v>40</v>
      </c>
    </row>
    <row r="5465" spans="1:3" x14ac:dyDescent="0.2">
      <c r="A5465" t="s">
        <v>136</v>
      </c>
      <c r="B5465" t="s">
        <v>80</v>
      </c>
      <c r="C5465" t="s">
        <v>31</v>
      </c>
    </row>
    <row r="5466" spans="1:3" x14ac:dyDescent="0.2">
      <c r="A5466" t="s">
        <v>136</v>
      </c>
      <c r="B5466" t="s">
        <v>41</v>
      </c>
      <c r="C5466" t="s">
        <v>122</v>
      </c>
    </row>
    <row r="5467" spans="1:3" x14ac:dyDescent="0.2">
      <c r="A5467" t="s">
        <v>136</v>
      </c>
      <c r="B5467" t="s">
        <v>130</v>
      </c>
      <c r="C5467" t="s">
        <v>33</v>
      </c>
    </row>
    <row r="5468" spans="1:3" x14ac:dyDescent="0.2">
      <c r="A5468" t="s">
        <v>136</v>
      </c>
      <c r="B5468" t="s">
        <v>131</v>
      </c>
      <c r="C5468" t="s">
        <v>93</v>
      </c>
    </row>
    <row r="5469" spans="1:3" x14ac:dyDescent="0.2">
      <c r="A5469" t="s">
        <v>136</v>
      </c>
      <c r="B5469" t="s">
        <v>11</v>
      </c>
      <c r="C5469" t="s">
        <v>33</v>
      </c>
    </row>
    <row r="5470" spans="1:3" x14ac:dyDescent="0.2">
      <c r="A5470" t="s">
        <v>136</v>
      </c>
      <c r="B5470" t="s">
        <v>6</v>
      </c>
      <c r="C5470" t="s">
        <v>10</v>
      </c>
    </row>
    <row r="5471" spans="1:3" x14ac:dyDescent="0.2">
      <c r="A5471" t="s">
        <v>136</v>
      </c>
      <c r="B5471" t="s">
        <v>3</v>
      </c>
      <c r="C5471" t="s">
        <v>2</v>
      </c>
    </row>
    <row r="5472" spans="1:3" x14ac:dyDescent="0.2">
      <c r="A5472" t="s">
        <v>136</v>
      </c>
      <c r="B5472" t="s">
        <v>69</v>
      </c>
      <c r="C5472" t="s">
        <v>79</v>
      </c>
    </row>
    <row r="5473" spans="1:3" x14ac:dyDescent="0.2">
      <c r="A5473" t="s">
        <v>136</v>
      </c>
      <c r="B5473" t="s">
        <v>135</v>
      </c>
      <c r="C5473" t="s">
        <v>96</v>
      </c>
    </row>
    <row r="5474" spans="1:3" x14ac:dyDescent="0.2">
      <c r="A5474" t="s">
        <v>136</v>
      </c>
      <c r="B5474" t="s">
        <v>132</v>
      </c>
      <c r="C5474" t="s">
        <v>49</v>
      </c>
    </row>
    <row r="5475" spans="1:3" x14ac:dyDescent="0.2">
      <c r="A5475" t="s">
        <v>136</v>
      </c>
      <c r="B5475" t="s">
        <v>129</v>
      </c>
      <c r="C5475" t="s">
        <v>76</v>
      </c>
    </row>
    <row r="5476" spans="1:3" x14ac:dyDescent="0.2">
      <c r="A5476" t="s">
        <v>136</v>
      </c>
      <c r="B5476" t="s">
        <v>116</v>
      </c>
      <c r="C5476" t="s">
        <v>29</v>
      </c>
    </row>
    <row r="5477" spans="1:3" x14ac:dyDescent="0.2">
      <c r="A5477" t="s">
        <v>136</v>
      </c>
      <c r="B5477" t="s">
        <v>36</v>
      </c>
      <c r="C5477" t="s">
        <v>14</v>
      </c>
    </row>
    <row r="5478" spans="1:3" x14ac:dyDescent="0.2">
      <c r="A5478" t="s">
        <v>136</v>
      </c>
      <c r="B5478" t="s">
        <v>37</v>
      </c>
      <c r="C5478" t="s">
        <v>14</v>
      </c>
    </row>
    <row r="5479" spans="1:3" x14ac:dyDescent="0.2">
      <c r="A5479" t="s">
        <v>136</v>
      </c>
      <c r="B5479" t="s">
        <v>70</v>
      </c>
      <c r="C5479" t="s">
        <v>47</v>
      </c>
    </row>
    <row r="5480" spans="1:3" x14ac:dyDescent="0.2">
      <c r="A5480" t="s">
        <v>136</v>
      </c>
      <c r="B5480" t="s">
        <v>71</v>
      </c>
      <c r="C5480" t="s">
        <v>25</v>
      </c>
    </row>
    <row r="5481" spans="1:3" x14ac:dyDescent="0.2">
      <c r="A5481" t="s">
        <v>136</v>
      </c>
      <c r="B5481" t="s">
        <v>5</v>
      </c>
      <c r="C5481" t="s">
        <v>28</v>
      </c>
    </row>
    <row r="5482" spans="1:3" x14ac:dyDescent="0.2">
      <c r="A5482" t="s">
        <v>136</v>
      </c>
      <c r="B5482" t="s">
        <v>24</v>
      </c>
      <c r="C5482" t="s">
        <v>130</v>
      </c>
    </row>
    <row r="5483" spans="1:3" x14ac:dyDescent="0.2">
      <c r="A5483" t="s">
        <v>136</v>
      </c>
      <c r="B5483" t="s">
        <v>10</v>
      </c>
      <c r="C5483" t="s">
        <v>79</v>
      </c>
    </row>
    <row r="5484" spans="1:3" x14ac:dyDescent="0.2">
      <c r="A5484" t="s">
        <v>136</v>
      </c>
      <c r="B5484" t="s">
        <v>12</v>
      </c>
      <c r="C5484" t="s">
        <v>16</v>
      </c>
    </row>
    <row r="5485" spans="1:3" x14ac:dyDescent="0.2">
      <c r="A5485" t="s">
        <v>136</v>
      </c>
      <c r="B5485" t="s">
        <v>107</v>
      </c>
      <c r="C5485" t="s">
        <v>105</v>
      </c>
    </row>
    <row r="5486" spans="1:3" x14ac:dyDescent="0.2">
      <c r="A5486" t="s">
        <v>136</v>
      </c>
      <c r="B5486" t="s">
        <v>108</v>
      </c>
      <c r="C5486" t="s">
        <v>105</v>
      </c>
    </row>
    <row r="5487" spans="1:3" x14ac:dyDescent="0.2">
      <c r="A5487" t="s">
        <v>136</v>
      </c>
      <c r="B5487" t="s">
        <v>14</v>
      </c>
      <c r="C5487" t="s">
        <v>48</v>
      </c>
    </row>
    <row r="5488" spans="1:3" x14ac:dyDescent="0.2">
      <c r="A5488" t="s">
        <v>136</v>
      </c>
      <c r="B5488" t="s">
        <v>15</v>
      </c>
      <c r="C5488" t="s">
        <v>111</v>
      </c>
    </row>
    <row r="5489" spans="1:3" x14ac:dyDescent="0.2">
      <c r="A5489" t="s">
        <v>136</v>
      </c>
      <c r="B5489" t="s">
        <v>101</v>
      </c>
      <c r="C5489" t="s">
        <v>40</v>
      </c>
    </row>
    <row r="5490" spans="1:3" x14ac:dyDescent="0.2">
      <c r="A5490" t="s">
        <v>136</v>
      </c>
      <c r="B5490" t="s">
        <v>109</v>
      </c>
      <c r="C5490" t="s">
        <v>127</v>
      </c>
    </row>
    <row r="5491" spans="1:3" x14ac:dyDescent="0.2">
      <c r="A5491" t="s">
        <v>136</v>
      </c>
      <c r="B5491" t="s">
        <v>61</v>
      </c>
      <c r="C5491" t="s">
        <v>10</v>
      </c>
    </row>
    <row r="5492" spans="1:3" x14ac:dyDescent="0.2">
      <c r="A5492" t="s">
        <v>136</v>
      </c>
      <c r="B5492" t="s">
        <v>73</v>
      </c>
      <c r="C5492" t="s">
        <v>74</v>
      </c>
    </row>
    <row r="5493" spans="1:3" x14ac:dyDescent="0.2">
      <c r="A5493" t="s">
        <v>136</v>
      </c>
      <c r="B5493" t="s">
        <v>60</v>
      </c>
      <c r="C5493" t="s">
        <v>29</v>
      </c>
    </row>
    <row r="5494" spans="1:3" x14ac:dyDescent="0.2">
      <c r="A5494" t="s">
        <v>136</v>
      </c>
      <c r="B5494" t="s">
        <v>84</v>
      </c>
      <c r="C5494" t="s">
        <v>127</v>
      </c>
    </row>
    <row r="5495" spans="1:3" x14ac:dyDescent="0.2">
      <c r="A5495" t="s">
        <v>136</v>
      </c>
      <c r="B5495" t="s">
        <v>85</v>
      </c>
      <c r="C5495" t="s">
        <v>105</v>
      </c>
    </row>
    <row r="5496" spans="1:3" x14ac:dyDescent="0.2">
      <c r="A5496" t="s">
        <v>136</v>
      </c>
      <c r="B5496" t="s">
        <v>137</v>
      </c>
      <c r="C5496" t="s">
        <v>74</v>
      </c>
    </row>
    <row r="5497" spans="1:3" x14ac:dyDescent="0.2">
      <c r="A5497" t="s">
        <v>136</v>
      </c>
      <c r="B5497" t="s">
        <v>138</v>
      </c>
      <c r="C5497" t="s">
        <v>74</v>
      </c>
    </row>
    <row r="5498" spans="1:3" x14ac:dyDescent="0.2">
      <c r="A5498" t="s">
        <v>136</v>
      </c>
      <c r="B5498" t="s">
        <v>134</v>
      </c>
      <c r="C5498" t="s">
        <v>43</v>
      </c>
    </row>
    <row r="5499" spans="1:3" x14ac:dyDescent="0.2">
      <c r="A5499" t="s">
        <v>136</v>
      </c>
      <c r="B5499" t="s">
        <v>40</v>
      </c>
      <c r="C5499" t="s">
        <v>49</v>
      </c>
    </row>
    <row r="5500" spans="1:3" x14ac:dyDescent="0.2">
      <c r="A5500" t="s">
        <v>136</v>
      </c>
      <c r="B5500" t="s">
        <v>39</v>
      </c>
      <c r="C5500" t="s">
        <v>81</v>
      </c>
    </row>
    <row r="5501" spans="1:3" x14ac:dyDescent="0.2">
      <c r="A5501" t="s">
        <v>136</v>
      </c>
      <c r="B5501" t="s">
        <v>104</v>
      </c>
      <c r="C5501" t="s">
        <v>43</v>
      </c>
    </row>
    <row r="5502" spans="1:3" x14ac:dyDescent="0.2">
      <c r="A5502" t="s">
        <v>136</v>
      </c>
      <c r="B5502" t="s">
        <v>9</v>
      </c>
      <c r="C5502" t="s">
        <v>62</v>
      </c>
    </row>
    <row r="5503" spans="1:3" x14ac:dyDescent="0.2">
      <c r="A5503" t="s">
        <v>136</v>
      </c>
      <c r="B5503" t="s">
        <v>58</v>
      </c>
      <c r="C5503" t="s">
        <v>128</v>
      </c>
    </row>
    <row r="5504" spans="1:3" x14ac:dyDescent="0.2">
      <c r="A5504" t="s">
        <v>136</v>
      </c>
      <c r="B5504" t="s">
        <v>4</v>
      </c>
      <c r="C5504" t="s">
        <v>128</v>
      </c>
    </row>
    <row r="5505" spans="1:3" x14ac:dyDescent="0.2">
      <c r="A5505" t="s">
        <v>136</v>
      </c>
      <c r="B5505" t="s">
        <v>90</v>
      </c>
      <c r="C5505" t="s">
        <v>105</v>
      </c>
    </row>
    <row r="5506" spans="1:3" x14ac:dyDescent="0.2">
      <c r="A5506" t="s">
        <v>136</v>
      </c>
      <c r="B5506" t="s">
        <v>1</v>
      </c>
      <c r="C5506" t="s">
        <v>106</v>
      </c>
    </row>
    <row r="5507" spans="1:3" x14ac:dyDescent="0.2">
      <c r="A5507" t="s">
        <v>136</v>
      </c>
      <c r="B5507" t="s">
        <v>67</v>
      </c>
      <c r="C5507" t="s">
        <v>127</v>
      </c>
    </row>
    <row r="5508" spans="1:3" x14ac:dyDescent="0.2">
      <c r="A5508" t="s">
        <v>136</v>
      </c>
      <c r="B5508" t="s">
        <v>68</v>
      </c>
      <c r="C5508" t="s">
        <v>127</v>
      </c>
    </row>
    <row r="5509" spans="1:3" x14ac:dyDescent="0.2">
      <c r="A5509" t="s">
        <v>136</v>
      </c>
      <c r="B5509" t="s">
        <v>120</v>
      </c>
      <c r="C5509" t="s">
        <v>11</v>
      </c>
    </row>
    <row r="5510" spans="1:3" x14ac:dyDescent="0.2">
      <c r="A5510" t="s">
        <v>136</v>
      </c>
      <c r="B5510" t="s">
        <v>121</v>
      </c>
      <c r="C5510" t="s">
        <v>62</v>
      </c>
    </row>
    <row r="5511" spans="1:3" x14ac:dyDescent="0.2">
      <c r="A5511" t="s">
        <v>136</v>
      </c>
      <c r="B5511" t="s">
        <v>53</v>
      </c>
      <c r="C5511" t="s">
        <v>69</v>
      </c>
    </row>
    <row r="5512" spans="1:3" x14ac:dyDescent="0.2">
      <c r="A5512" t="s">
        <v>136</v>
      </c>
      <c r="B5512" t="s">
        <v>82</v>
      </c>
      <c r="C5512" t="s">
        <v>10</v>
      </c>
    </row>
    <row r="5513" spans="1:3" x14ac:dyDescent="0.2">
      <c r="A5513" t="s">
        <v>136</v>
      </c>
      <c r="B5513" t="s">
        <v>83</v>
      </c>
      <c r="C5513" t="s">
        <v>69</v>
      </c>
    </row>
    <row r="5514" spans="1:3" x14ac:dyDescent="0.2">
      <c r="A5514" t="s">
        <v>136</v>
      </c>
      <c r="B5514" t="s">
        <v>38</v>
      </c>
      <c r="C5514" t="s">
        <v>101</v>
      </c>
    </row>
    <row r="5515" spans="1:3" x14ac:dyDescent="0.2">
      <c r="A5515" t="s">
        <v>136</v>
      </c>
      <c r="B5515" t="s">
        <v>97</v>
      </c>
      <c r="C5515" t="s">
        <v>130</v>
      </c>
    </row>
    <row r="5516" spans="1:3" x14ac:dyDescent="0.2">
      <c r="A5516" t="s">
        <v>136</v>
      </c>
      <c r="B5516" t="s">
        <v>115</v>
      </c>
      <c r="C5516" t="s">
        <v>11</v>
      </c>
    </row>
    <row r="5517" spans="1:3" x14ac:dyDescent="0.2">
      <c r="A5517" t="s">
        <v>136</v>
      </c>
      <c r="B5517" t="s">
        <v>98</v>
      </c>
      <c r="C5517" t="s">
        <v>11</v>
      </c>
    </row>
    <row r="5518" spans="1:3" x14ac:dyDescent="0.2">
      <c r="A5518" t="s">
        <v>136</v>
      </c>
      <c r="B5518" t="s">
        <v>94</v>
      </c>
      <c r="C5518" t="s">
        <v>11</v>
      </c>
    </row>
    <row r="5519" spans="1:3" x14ac:dyDescent="0.2">
      <c r="A5519" t="s">
        <v>136</v>
      </c>
      <c r="B5519" t="s">
        <v>7</v>
      </c>
      <c r="C5519" t="s">
        <v>130</v>
      </c>
    </row>
    <row r="5520" spans="1:3" x14ac:dyDescent="0.2">
      <c r="A5520" t="s">
        <v>136</v>
      </c>
      <c r="B5520" t="s">
        <v>45</v>
      </c>
      <c r="C5520" t="s">
        <v>11</v>
      </c>
    </row>
    <row r="5521" spans="1:3" x14ac:dyDescent="0.2">
      <c r="A5521" t="s">
        <v>136</v>
      </c>
      <c r="B5521" t="s">
        <v>64</v>
      </c>
      <c r="C5521" t="s">
        <v>11</v>
      </c>
    </row>
    <row r="5522" spans="1:3" x14ac:dyDescent="0.2">
      <c r="A5522" t="s">
        <v>16</v>
      </c>
      <c r="B5522" t="s">
        <v>75</v>
      </c>
      <c r="C5522" t="s">
        <v>26</v>
      </c>
    </row>
    <row r="5523" spans="1:3" x14ac:dyDescent="0.2">
      <c r="A5523" t="s">
        <v>16</v>
      </c>
      <c r="B5523" t="s">
        <v>17</v>
      </c>
      <c r="C5523" t="s">
        <v>136</v>
      </c>
    </row>
    <row r="5524" spans="1:3" x14ac:dyDescent="0.2">
      <c r="A5524" t="s">
        <v>16</v>
      </c>
      <c r="B5524" t="s">
        <v>20</v>
      </c>
      <c r="C5524" t="s">
        <v>26</v>
      </c>
    </row>
    <row r="5525" spans="1:3" x14ac:dyDescent="0.2">
      <c r="A5525" t="s">
        <v>16</v>
      </c>
      <c r="B5525" t="s">
        <v>78</v>
      </c>
      <c r="C5525" t="s">
        <v>96</v>
      </c>
    </row>
    <row r="5526" spans="1:3" x14ac:dyDescent="0.2">
      <c r="A5526" t="s">
        <v>16</v>
      </c>
      <c r="B5526" t="s">
        <v>44</v>
      </c>
      <c r="C5526" t="s">
        <v>135</v>
      </c>
    </row>
    <row r="5527" spans="1:3" x14ac:dyDescent="0.2">
      <c r="A5527" t="s">
        <v>16</v>
      </c>
      <c r="B5527" t="s">
        <v>46</v>
      </c>
      <c r="C5527" t="s">
        <v>114</v>
      </c>
    </row>
    <row r="5528" spans="1:3" x14ac:dyDescent="0.2">
      <c r="A5528" t="s">
        <v>16</v>
      </c>
      <c r="B5528" t="s">
        <v>117</v>
      </c>
      <c r="C5528" t="s">
        <v>135</v>
      </c>
    </row>
    <row r="5529" spans="1:3" x14ac:dyDescent="0.2">
      <c r="A5529" t="s">
        <v>16</v>
      </c>
      <c r="B5529" t="s">
        <v>124</v>
      </c>
      <c r="C5529" t="s">
        <v>49</v>
      </c>
    </row>
    <row r="5530" spans="1:3" x14ac:dyDescent="0.2">
      <c r="A5530" t="s">
        <v>16</v>
      </c>
      <c r="B5530" t="s">
        <v>113</v>
      </c>
      <c r="C5530" t="s">
        <v>51</v>
      </c>
    </row>
    <row r="5531" spans="1:3" x14ac:dyDescent="0.2">
      <c r="A5531" t="s">
        <v>16</v>
      </c>
      <c r="B5531" t="s">
        <v>99</v>
      </c>
      <c r="C5531" t="s">
        <v>114</v>
      </c>
    </row>
    <row r="5532" spans="1:3" x14ac:dyDescent="0.2">
      <c r="A5532" t="s">
        <v>16</v>
      </c>
      <c r="B5532" t="s">
        <v>100</v>
      </c>
      <c r="C5532" t="s">
        <v>105</v>
      </c>
    </row>
    <row r="5533" spans="1:3" x14ac:dyDescent="0.2">
      <c r="A5533" t="s">
        <v>16</v>
      </c>
      <c r="B5533" t="s">
        <v>65</v>
      </c>
      <c r="C5533" t="s">
        <v>86</v>
      </c>
    </row>
    <row r="5534" spans="1:3" x14ac:dyDescent="0.2">
      <c r="A5534" t="s">
        <v>16</v>
      </c>
      <c r="B5534" t="s">
        <v>66</v>
      </c>
      <c r="C5534" t="s">
        <v>86</v>
      </c>
    </row>
    <row r="5535" spans="1:3" x14ac:dyDescent="0.2">
      <c r="A5535" t="s">
        <v>16</v>
      </c>
      <c r="B5535" t="s">
        <v>54</v>
      </c>
      <c r="C5535" t="s">
        <v>49</v>
      </c>
    </row>
    <row r="5536" spans="1:3" x14ac:dyDescent="0.2">
      <c r="A5536" t="s">
        <v>16</v>
      </c>
      <c r="B5536" t="s">
        <v>55</v>
      </c>
      <c r="C5536" t="s">
        <v>49</v>
      </c>
    </row>
    <row r="5537" spans="1:3" x14ac:dyDescent="0.2">
      <c r="A5537" t="s">
        <v>16</v>
      </c>
      <c r="B5537" t="s">
        <v>133</v>
      </c>
      <c r="C5537" t="s">
        <v>136</v>
      </c>
    </row>
    <row r="5538" spans="1:3" x14ac:dyDescent="0.2">
      <c r="A5538" t="s">
        <v>16</v>
      </c>
      <c r="B5538" t="s">
        <v>59</v>
      </c>
      <c r="C5538" t="s">
        <v>135</v>
      </c>
    </row>
    <row r="5539" spans="1:3" x14ac:dyDescent="0.2">
      <c r="A5539" t="s">
        <v>16</v>
      </c>
      <c r="B5539" t="s">
        <v>125</v>
      </c>
      <c r="C5539" t="s">
        <v>26</v>
      </c>
    </row>
    <row r="5540" spans="1:3" x14ac:dyDescent="0.2">
      <c r="A5540" t="s">
        <v>16</v>
      </c>
      <c r="B5540" t="s">
        <v>27</v>
      </c>
      <c r="C5540" t="s">
        <v>113</v>
      </c>
    </row>
    <row r="5541" spans="1:3" x14ac:dyDescent="0.2">
      <c r="A5541" t="s">
        <v>16</v>
      </c>
      <c r="B5541" t="s">
        <v>23</v>
      </c>
      <c r="C5541" t="s">
        <v>136</v>
      </c>
    </row>
    <row r="5542" spans="1:3" x14ac:dyDescent="0.2">
      <c r="A5542" t="s">
        <v>16</v>
      </c>
      <c r="B5542" t="s">
        <v>25</v>
      </c>
      <c r="C5542" t="s">
        <v>18</v>
      </c>
    </row>
    <row r="5543" spans="1:3" x14ac:dyDescent="0.2">
      <c r="A5543" t="s">
        <v>16</v>
      </c>
      <c r="B5543" t="s">
        <v>114</v>
      </c>
      <c r="C5543" t="s">
        <v>48</v>
      </c>
    </row>
    <row r="5544" spans="1:3" x14ac:dyDescent="0.2">
      <c r="A5544" t="s">
        <v>16</v>
      </c>
      <c r="B5544" t="s">
        <v>96</v>
      </c>
      <c r="C5544" t="s">
        <v>31</v>
      </c>
    </row>
    <row r="5545" spans="1:3" x14ac:dyDescent="0.2">
      <c r="A5545" t="s">
        <v>16</v>
      </c>
      <c r="B5545" t="s">
        <v>47</v>
      </c>
      <c r="C5545" t="s">
        <v>18</v>
      </c>
    </row>
    <row r="5546" spans="1:3" x14ac:dyDescent="0.2">
      <c r="A5546" t="s">
        <v>16</v>
      </c>
      <c r="B5546" t="s">
        <v>72</v>
      </c>
      <c r="C5546" t="s">
        <v>81</v>
      </c>
    </row>
    <row r="5547" spans="1:3" x14ac:dyDescent="0.2">
      <c r="A5547" t="s">
        <v>16</v>
      </c>
      <c r="B5547" t="s">
        <v>87</v>
      </c>
      <c r="C5547" t="s">
        <v>26</v>
      </c>
    </row>
    <row r="5548" spans="1:3" x14ac:dyDescent="0.2">
      <c r="A5548" t="s">
        <v>16</v>
      </c>
      <c r="B5548" t="s">
        <v>88</v>
      </c>
      <c r="C5548" t="s">
        <v>136</v>
      </c>
    </row>
    <row r="5549" spans="1:3" x14ac:dyDescent="0.2">
      <c r="A5549" t="s">
        <v>16</v>
      </c>
      <c r="B5549" t="s">
        <v>19</v>
      </c>
      <c r="C5549" t="s">
        <v>32</v>
      </c>
    </row>
    <row r="5550" spans="1:3" x14ac:dyDescent="0.2">
      <c r="A5550" t="s">
        <v>16</v>
      </c>
      <c r="B5550" t="s">
        <v>31</v>
      </c>
      <c r="C5550" t="s">
        <v>132</v>
      </c>
    </row>
    <row r="5551" spans="1:3" x14ac:dyDescent="0.2">
      <c r="A5551" t="s">
        <v>16</v>
      </c>
      <c r="B5551" t="s">
        <v>126</v>
      </c>
      <c r="C5551" t="s">
        <v>114</v>
      </c>
    </row>
    <row r="5552" spans="1:3" x14ac:dyDescent="0.2">
      <c r="A5552" t="s">
        <v>16</v>
      </c>
      <c r="B5552" t="s">
        <v>42</v>
      </c>
      <c r="C5552" t="s">
        <v>81</v>
      </c>
    </row>
    <row r="5553" spans="1:3" x14ac:dyDescent="0.2">
      <c r="A5553" t="s">
        <v>16</v>
      </c>
      <c r="B5553" t="s">
        <v>93</v>
      </c>
      <c r="C5553" t="s">
        <v>33</v>
      </c>
    </row>
    <row r="5554" spans="1:3" x14ac:dyDescent="0.2">
      <c r="A5554" t="s">
        <v>16</v>
      </c>
      <c r="B5554" t="s">
        <v>13</v>
      </c>
      <c r="C5554" t="s">
        <v>114</v>
      </c>
    </row>
    <row r="5555" spans="1:3" x14ac:dyDescent="0.2">
      <c r="A5555" t="s">
        <v>16</v>
      </c>
      <c r="B5555" t="s">
        <v>49</v>
      </c>
      <c r="C5555" t="s">
        <v>39</v>
      </c>
    </row>
    <row r="5556" spans="1:3" x14ac:dyDescent="0.2">
      <c r="A5556" t="s">
        <v>16</v>
      </c>
      <c r="B5556" t="s">
        <v>50</v>
      </c>
      <c r="C5556" t="s">
        <v>111</v>
      </c>
    </row>
    <row r="5557" spans="1:3" x14ac:dyDescent="0.2">
      <c r="A5557" t="s">
        <v>16</v>
      </c>
      <c r="B5557" t="s">
        <v>56</v>
      </c>
      <c r="C5557" t="s">
        <v>96</v>
      </c>
    </row>
    <row r="5558" spans="1:3" x14ac:dyDescent="0.2">
      <c r="A5558" t="s">
        <v>16</v>
      </c>
      <c r="B5558" t="s">
        <v>57</v>
      </c>
      <c r="C5558" t="s">
        <v>96</v>
      </c>
    </row>
    <row r="5559" spans="1:3" x14ac:dyDescent="0.2">
      <c r="A5559" t="s">
        <v>16</v>
      </c>
      <c r="B5559" t="s">
        <v>91</v>
      </c>
      <c r="C5559" t="s">
        <v>128</v>
      </c>
    </row>
    <row r="5560" spans="1:3" x14ac:dyDescent="0.2">
      <c r="A5560" t="s">
        <v>16</v>
      </c>
      <c r="B5560" t="s">
        <v>92</v>
      </c>
      <c r="C5560" t="s">
        <v>130</v>
      </c>
    </row>
    <row r="5561" spans="1:3" x14ac:dyDescent="0.2">
      <c r="A5561" t="s">
        <v>16</v>
      </c>
      <c r="B5561" t="s">
        <v>136</v>
      </c>
      <c r="C5561" t="s">
        <v>31</v>
      </c>
    </row>
    <row r="5562" spans="1:3" x14ac:dyDescent="0.2">
      <c r="A5562" t="s">
        <v>16</v>
      </c>
      <c r="B5562" t="s">
        <v>16</v>
      </c>
      <c r="C5562" t="s">
        <v>16</v>
      </c>
    </row>
    <row r="5563" spans="1:3" x14ac:dyDescent="0.2">
      <c r="A5563" t="s">
        <v>16</v>
      </c>
      <c r="B5563" t="s">
        <v>89</v>
      </c>
      <c r="C5563" t="s">
        <v>93</v>
      </c>
    </row>
    <row r="5564" spans="1:3" x14ac:dyDescent="0.2">
      <c r="A5564" t="s">
        <v>16</v>
      </c>
      <c r="B5564" t="s">
        <v>33</v>
      </c>
      <c r="C5564" t="s">
        <v>33</v>
      </c>
    </row>
    <row r="5565" spans="1:3" x14ac:dyDescent="0.2">
      <c r="A5565" t="s">
        <v>16</v>
      </c>
      <c r="B5565" t="s">
        <v>34</v>
      </c>
      <c r="C5565" t="s">
        <v>33</v>
      </c>
    </row>
    <row r="5566" spans="1:3" x14ac:dyDescent="0.2">
      <c r="A5566" t="s">
        <v>16</v>
      </c>
      <c r="B5566" t="s">
        <v>95</v>
      </c>
      <c r="C5566" t="s">
        <v>128</v>
      </c>
    </row>
    <row r="5567" spans="1:3" x14ac:dyDescent="0.2">
      <c r="A5567" t="s">
        <v>16</v>
      </c>
      <c r="B5567" t="s">
        <v>110</v>
      </c>
      <c r="C5567" t="s">
        <v>76</v>
      </c>
    </row>
    <row r="5568" spans="1:3" x14ac:dyDescent="0.2">
      <c r="A5568" t="s">
        <v>16</v>
      </c>
      <c r="B5568" t="s">
        <v>62</v>
      </c>
      <c r="C5568" t="s">
        <v>43</v>
      </c>
    </row>
    <row r="5569" spans="1:3" x14ac:dyDescent="0.2">
      <c r="A5569" t="s">
        <v>16</v>
      </c>
      <c r="B5569" t="s">
        <v>63</v>
      </c>
      <c r="C5569" t="s">
        <v>127</v>
      </c>
    </row>
    <row r="5570" spans="1:3" x14ac:dyDescent="0.2">
      <c r="A5570" t="s">
        <v>16</v>
      </c>
      <c r="B5570" t="s">
        <v>22</v>
      </c>
      <c r="C5570" t="s">
        <v>10</v>
      </c>
    </row>
    <row r="5571" spans="1:3" x14ac:dyDescent="0.2">
      <c r="A5571" t="s">
        <v>16</v>
      </c>
      <c r="B5571" t="s">
        <v>2</v>
      </c>
      <c r="C5571" t="s">
        <v>14</v>
      </c>
    </row>
    <row r="5572" spans="1:3" x14ac:dyDescent="0.2">
      <c r="A5572" t="s">
        <v>16</v>
      </c>
      <c r="B5572" t="s">
        <v>32</v>
      </c>
      <c r="C5572" t="s">
        <v>93</v>
      </c>
    </row>
    <row r="5573" spans="1:3" x14ac:dyDescent="0.2">
      <c r="A5573" t="s">
        <v>16</v>
      </c>
      <c r="B5573" t="s">
        <v>18</v>
      </c>
      <c r="C5573" t="s">
        <v>39</v>
      </c>
    </row>
    <row r="5574" spans="1:3" x14ac:dyDescent="0.2">
      <c r="A5574" t="s">
        <v>16</v>
      </c>
      <c r="B5574" t="s">
        <v>76</v>
      </c>
      <c r="C5574" t="s">
        <v>48</v>
      </c>
    </row>
    <row r="5575" spans="1:3" x14ac:dyDescent="0.2">
      <c r="A5575" t="s">
        <v>16</v>
      </c>
      <c r="B5575" t="s">
        <v>77</v>
      </c>
      <c r="C5575" t="s">
        <v>48</v>
      </c>
    </row>
    <row r="5576" spans="1:3" x14ac:dyDescent="0.2">
      <c r="A5576" t="s">
        <v>16</v>
      </c>
      <c r="B5576" t="s">
        <v>79</v>
      </c>
      <c r="C5576" t="s">
        <v>80</v>
      </c>
    </row>
    <row r="5577" spans="1:3" x14ac:dyDescent="0.2">
      <c r="A5577" t="s">
        <v>16</v>
      </c>
      <c r="B5577" t="s">
        <v>48</v>
      </c>
      <c r="C5577" t="s">
        <v>40</v>
      </c>
    </row>
    <row r="5578" spans="1:3" x14ac:dyDescent="0.2">
      <c r="A5578" t="s">
        <v>16</v>
      </c>
      <c r="B5578" t="s">
        <v>111</v>
      </c>
      <c r="C5578" t="s">
        <v>40</v>
      </c>
    </row>
    <row r="5579" spans="1:3" x14ac:dyDescent="0.2">
      <c r="A5579" t="s">
        <v>16</v>
      </c>
      <c r="B5579" t="s">
        <v>112</v>
      </c>
      <c r="C5579" t="s">
        <v>79</v>
      </c>
    </row>
    <row r="5580" spans="1:3" x14ac:dyDescent="0.2">
      <c r="A5580" t="s">
        <v>16</v>
      </c>
      <c r="B5580" t="s">
        <v>51</v>
      </c>
      <c r="C5580" t="s">
        <v>40</v>
      </c>
    </row>
    <row r="5581" spans="1:3" x14ac:dyDescent="0.2">
      <c r="A5581" t="s">
        <v>16</v>
      </c>
      <c r="B5581" t="s">
        <v>8</v>
      </c>
      <c r="C5581" t="s">
        <v>39</v>
      </c>
    </row>
    <row r="5582" spans="1:3" x14ac:dyDescent="0.2">
      <c r="A5582" t="s">
        <v>16</v>
      </c>
      <c r="B5582" t="s">
        <v>35</v>
      </c>
      <c r="C5582" t="s">
        <v>11</v>
      </c>
    </row>
    <row r="5583" spans="1:3" x14ac:dyDescent="0.2">
      <c r="A5583" t="s">
        <v>16</v>
      </c>
      <c r="B5583" t="s">
        <v>52</v>
      </c>
      <c r="C5583" t="s">
        <v>10</v>
      </c>
    </row>
    <row r="5584" spans="1:3" x14ac:dyDescent="0.2">
      <c r="A5584" t="s">
        <v>16</v>
      </c>
      <c r="B5584" t="s">
        <v>122</v>
      </c>
      <c r="C5584" t="s">
        <v>81</v>
      </c>
    </row>
    <row r="5585" spans="1:3" x14ac:dyDescent="0.2">
      <c r="A5585" t="s">
        <v>16</v>
      </c>
      <c r="B5585" t="s">
        <v>123</v>
      </c>
      <c r="C5585" t="s">
        <v>128</v>
      </c>
    </row>
    <row r="5586" spans="1:3" x14ac:dyDescent="0.2">
      <c r="A5586" t="s">
        <v>16</v>
      </c>
      <c r="B5586" t="s">
        <v>21</v>
      </c>
      <c r="C5586" t="s">
        <v>14</v>
      </c>
    </row>
    <row r="5587" spans="1:3" x14ac:dyDescent="0.2">
      <c r="A5587" t="s">
        <v>16</v>
      </c>
      <c r="B5587" t="s">
        <v>128</v>
      </c>
      <c r="C5587" t="s">
        <v>21</v>
      </c>
    </row>
    <row r="5588" spans="1:3" x14ac:dyDescent="0.2">
      <c r="A5588" t="s">
        <v>16</v>
      </c>
      <c r="B5588" t="s">
        <v>43</v>
      </c>
      <c r="C5588" t="s">
        <v>28</v>
      </c>
    </row>
    <row r="5589" spans="1:3" x14ac:dyDescent="0.2">
      <c r="A5589" t="s">
        <v>16</v>
      </c>
      <c r="B5589" t="s">
        <v>102</v>
      </c>
      <c r="C5589" t="s">
        <v>11</v>
      </c>
    </row>
    <row r="5590" spans="1:3" x14ac:dyDescent="0.2">
      <c r="A5590" t="s">
        <v>16</v>
      </c>
      <c r="B5590" t="s">
        <v>103</v>
      </c>
      <c r="C5590" t="s">
        <v>62</v>
      </c>
    </row>
    <row r="5591" spans="1:3" x14ac:dyDescent="0.2">
      <c r="A5591" t="s">
        <v>16</v>
      </c>
      <c r="B5591" t="s">
        <v>106</v>
      </c>
      <c r="C5591" t="s">
        <v>93</v>
      </c>
    </row>
    <row r="5592" spans="1:3" x14ac:dyDescent="0.2">
      <c r="A5592" t="s">
        <v>16</v>
      </c>
      <c r="B5592" t="s">
        <v>105</v>
      </c>
      <c r="C5592" t="s">
        <v>74</v>
      </c>
    </row>
    <row r="5593" spans="1:3" x14ac:dyDescent="0.2">
      <c r="A5593" t="s">
        <v>16</v>
      </c>
      <c r="B5593" t="s">
        <v>74</v>
      </c>
      <c r="C5593" t="s">
        <v>106</v>
      </c>
    </row>
    <row r="5594" spans="1:3" x14ac:dyDescent="0.2">
      <c r="A5594" t="s">
        <v>16</v>
      </c>
      <c r="B5594" t="s">
        <v>26</v>
      </c>
      <c r="C5594" t="s">
        <v>8</v>
      </c>
    </row>
    <row r="5595" spans="1:3" x14ac:dyDescent="0.2">
      <c r="A5595" t="s">
        <v>16</v>
      </c>
      <c r="B5595" t="s">
        <v>81</v>
      </c>
      <c r="C5595" t="s">
        <v>111</v>
      </c>
    </row>
    <row r="5596" spans="1:3" x14ac:dyDescent="0.2">
      <c r="A5596" t="s">
        <v>16</v>
      </c>
      <c r="B5596" t="s">
        <v>29</v>
      </c>
      <c r="C5596" t="s">
        <v>106</v>
      </c>
    </row>
    <row r="5597" spans="1:3" x14ac:dyDescent="0.2">
      <c r="A5597" t="s">
        <v>16</v>
      </c>
      <c r="B5597" t="s">
        <v>30</v>
      </c>
      <c r="C5597" t="s">
        <v>19</v>
      </c>
    </row>
    <row r="5598" spans="1:3" x14ac:dyDescent="0.2">
      <c r="A5598" t="s">
        <v>16</v>
      </c>
      <c r="B5598" t="s">
        <v>118</v>
      </c>
      <c r="C5598" t="s">
        <v>127</v>
      </c>
    </row>
    <row r="5599" spans="1:3" x14ac:dyDescent="0.2">
      <c r="A5599" t="s">
        <v>16</v>
      </c>
      <c r="B5599" t="s">
        <v>119</v>
      </c>
      <c r="C5599" t="s">
        <v>105</v>
      </c>
    </row>
    <row r="5600" spans="1:3" x14ac:dyDescent="0.2">
      <c r="A5600" t="s">
        <v>16</v>
      </c>
      <c r="B5600" t="s">
        <v>86</v>
      </c>
      <c r="C5600" t="s">
        <v>51</v>
      </c>
    </row>
    <row r="5601" spans="1:3" x14ac:dyDescent="0.2">
      <c r="A5601" t="s">
        <v>16</v>
      </c>
      <c r="B5601" t="s">
        <v>28</v>
      </c>
      <c r="C5601" t="s">
        <v>89</v>
      </c>
    </row>
    <row r="5602" spans="1:3" x14ac:dyDescent="0.2">
      <c r="A5602" t="s">
        <v>16</v>
      </c>
      <c r="B5602" t="s">
        <v>127</v>
      </c>
      <c r="C5602" t="s">
        <v>28</v>
      </c>
    </row>
    <row r="5603" spans="1:3" x14ac:dyDescent="0.2">
      <c r="A5603" t="s">
        <v>16</v>
      </c>
      <c r="B5603" t="s">
        <v>80</v>
      </c>
      <c r="C5603" t="s">
        <v>16</v>
      </c>
    </row>
    <row r="5604" spans="1:3" x14ac:dyDescent="0.2">
      <c r="A5604" t="s">
        <v>16</v>
      </c>
      <c r="B5604" t="s">
        <v>41</v>
      </c>
      <c r="C5604" t="s">
        <v>135</v>
      </c>
    </row>
    <row r="5605" spans="1:3" x14ac:dyDescent="0.2">
      <c r="A5605" t="s">
        <v>16</v>
      </c>
      <c r="B5605" t="s">
        <v>130</v>
      </c>
      <c r="C5605" t="s">
        <v>2</v>
      </c>
    </row>
    <row r="5606" spans="1:3" x14ac:dyDescent="0.2">
      <c r="A5606" t="s">
        <v>16</v>
      </c>
      <c r="B5606" t="s">
        <v>131</v>
      </c>
      <c r="C5606" t="s">
        <v>101</v>
      </c>
    </row>
    <row r="5607" spans="1:3" x14ac:dyDescent="0.2">
      <c r="A5607" t="s">
        <v>16</v>
      </c>
      <c r="B5607" t="s">
        <v>11</v>
      </c>
      <c r="C5607" t="s">
        <v>2</v>
      </c>
    </row>
    <row r="5608" spans="1:3" x14ac:dyDescent="0.2">
      <c r="A5608" t="s">
        <v>16</v>
      </c>
      <c r="B5608" t="s">
        <v>6</v>
      </c>
      <c r="C5608" t="s">
        <v>1</v>
      </c>
    </row>
    <row r="5609" spans="1:3" x14ac:dyDescent="0.2">
      <c r="A5609" t="s">
        <v>16</v>
      </c>
      <c r="B5609" t="s">
        <v>3</v>
      </c>
      <c r="C5609" t="s">
        <v>130</v>
      </c>
    </row>
    <row r="5610" spans="1:3" x14ac:dyDescent="0.2">
      <c r="A5610" t="s">
        <v>16</v>
      </c>
      <c r="B5610" t="s">
        <v>69</v>
      </c>
      <c r="C5610" t="s">
        <v>29</v>
      </c>
    </row>
    <row r="5611" spans="1:3" x14ac:dyDescent="0.2">
      <c r="A5611" t="s">
        <v>16</v>
      </c>
      <c r="B5611" t="s">
        <v>135</v>
      </c>
      <c r="C5611" t="s">
        <v>51</v>
      </c>
    </row>
    <row r="5612" spans="1:3" x14ac:dyDescent="0.2">
      <c r="A5612" t="s">
        <v>16</v>
      </c>
      <c r="B5612" t="s">
        <v>132</v>
      </c>
      <c r="C5612" t="s">
        <v>79</v>
      </c>
    </row>
    <row r="5613" spans="1:3" x14ac:dyDescent="0.2">
      <c r="A5613" t="s">
        <v>16</v>
      </c>
      <c r="B5613" t="s">
        <v>129</v>
      </c>
      <c r="C5613" t="s">
        <v>132</v>
      </c>
    </row>
    <row r="5614" spans="1:3" x14ac:dyDescent="0.2">
      <c r="A5614" t="s">
        <v>16</v>
      </c>
      <c r="B5614" t="s">
        <v>116</v>
      </c>
      <c r="C5614" t="s">
        <v>128</v>
      </c>
    </row>
    <row r="5615" spans="1:3" x14ac:dyDescent="0.2">
      <c r="A5615" t="s">
        <v>16</v>
      </c>
      <c r="B5615" t="s">
        <v>36</v>
      </c>
      <c r="C5615" t="s">
        <v>105</v>
      </c>
    </row>
    <row r="5616" spans="1:3" x14ac:dyDescent="0.2">
      <c r="A5616" t="s">
        <v>16</v>
      </c>
      <c r="B5616" t="s">
        <v>37</v>
      </c>
      <c r="C5616" t="s">
        <v>105</v>
      </c>
    </row>
    <row r="5617" spans="1:3" x14ac:dyDescent="0.2">
      <c r="A5617" t="s">
        <v>16</v>
      </c>
      <c r="B5617" t="s">
        <v>70</v>
      </c>
      <c r="C5617" t="s">
        <v>49</v>
      </c>
    </row>
    <row r="5618" spans="1:3" x14ac:dyDescent="0.2">
      <c r="A5618" t="s">
        <v>16</v>
      </c>
      <c r="B5618" t="s">
        <v>71</v>
      </c>
      <c r="C5618" t="s">
        <v>81</v>
      </c>
    </row>
    <row r="5619" spans="1:3" x14ac:dyDescent="0.2">
      <c r="A5619" t="s">
        <v>16</v>
      </c>
      <c r="B5619" t="s">
        <v>5</v>
      </c>
      <c r="C5619" t="s">
        <v>10</v>
      </c>
    </row>
    <row r="5620" spans="1:3" x14ac:dyDescent="0.2">
      <c r="A5620" t="s">
        <v>16</v>
      </c>
      <c r="B5620" t="s">
        <v>24</v>
      </c>
      <c r="C5620" t="s">
        <v>36</v>
      </c>
    </row>
    <row r="5621" spans="1:3" x14ac:dyDescent="0.2">
      <c r="A5621" t="s">
        <v>16</v>
      </c>
      <c r="B5621" t="s">
        <v>10</v>
      </c>
      <c r="C5621" t="s">
        <v>29</v>
      </c>
    </row>
    <row r="5622" spans="1:3" x14ac:dyDescent="0.2">
      <c r="A5622" t="s">
        <v>16</v>
      </c>
      <c r="B5622" t="s">
        <v>12</v>
      </c>
      <c r="C5622" t="s">
        <v>21</v>
      </c>
    </row>
    <row r="5623" spans="1:3" x14ac:dyDescent="0.2">
      <c r="A5623" t="s">
        <v>16</v>
      </c>
      <c r="B5623" t="s">
        <v>107</v>
      </c>
      <c r="C5623" t="s">
        <v>62</v>
      </c>
    </row>
    <row r="5624" spans="1:3" x14ac:dyDescent="0.2">
      <c r="A5624" t="s">
        <v>16</v>
      </c>
      <c r="B5624" t="s">
        <v>108</v>
      </c>
      <c r="C5624" t="s">
        <v>62</v>
      </c>
    </row>
    <row r="5625" spans="1:3" x14ac:dyDescent="0.2">
      <c r="A5625" t="s">
        <v>16</v>
      </c>
      <c r="B5625" t="s">
        <v>14</v>
      </c>
      <c r="C5625" t="s">
        <v>32</v>
      </c>
    </row>
    <row r="5626" spans="1:3" x14ac:dyDescent="0.2">
      <c r="A5626" t="s">
        <v>16</v>
      </c>
      <c r="B5626" t="s">
        <v>15</v>
      </c>
      <c r="C5626" t="s">
        <v>89</v>
      </c>
    </row>
    <row r="5627" spans="1:3" x14ac:dyDescent="0.2">
      <c r="A5627" t="s">
        <v>16</v>
      </c>
      <c r="B5627" t="s">
        <v>101</v>
      </c>
      <c r="C5627" t="s">
        <v>28</v>
      </c>
    </row>
    <row r="5628" spans="1:3" x14ac:dyDescent="0.2">
      <c r="A5628" t="s">
        <v>16</v>
      </c>
      <c r="B5628" t="s">
        <v>109</v>
      </c>
      <c r="C5628" t="s">
        <v>11</v>
      </c>
    </row>
    <row r="5629" spans="1:3" x14ac:dyDescent="0.2">
      <c r="A5629" t="s">
        <v>16</v>
      </c>
      <c r="B5629" t="s">
        <v>61</v>
      </c>
      <c r="C5629" t="s">
        <v>1</v>
      </c>
    </row>
    <row r="5630" spans="1:3" x14ac:dyDescent="0.2">
      <c r="A5630" t="s">
        <v>16</v>
      </c>
      <c r="B5630" t="s">
        <v>73</v>
      </c>
      <c r="C5630" t="s">
        <v>69</v>
      </c>
    </row>
    <row r="5631" spans="1:3" x14ac:dyDescent="0.2">
      <c r="A5631" t="s">
        <v>16</v>
      </c>
      <c r="B5631" t="s">
        <v>60</v>
      </c>
      <c r="C5631" t="s">
        <v>128</v>
      </c>
    </row>
    <row r="5632" spans="1:3" x14ac:dyDescent="0.2">
      <c r="A5632" t="s">
        <v>16</v>
      </c>
      <c r="B5632" t="s">
        <v>84</v>
      </c>
      <c r="C5632" t="s">
        <v>62</v>
      </c>
    </row>
    <row r="5633" spans="1:3" x14ac:dyDescent="0.2">
      <c r="A5633" t="s">
        <v>16</v>
      </c>
      <c r="B5633" t="s">
        <v>85</v>
      </c>
      <c r="C5633" t="s">
        <v>62</v>
      </c>
    </row>
    <row r="5634" spans="1:3" x14ac:dyDescent="0.2">
      <c r="A5634" t="s">
        <v>16</v>
      </c>
      <c r="B5634" t="s">
        <v>137</v>
      </c>
      <c r="C5634" t="s">
        <v>69</v>
      </c>
    </row>
    <row r="5635" spans="1:3" x14ac:dyDescent="0.2">
      <c r="A5635" t="s">
        <v>16</v>
      </c>
      <c r="B5635" t="s">
        <v>138</v>
      </c>
      <c r="C5635" t="s">
        <v>10</v>
      </c>
    </row>
    <row r="5636" spans="1:3" x14ac:dyDescent="0.2">
      <c r="A5636" t="s">
        <v>16</v>
      </c>
      <c r="B5636" t="s">
        <v>134</v>
      </c>
      <c r="C5636" t="s">
        <v>11</v>
      </c>
    </row>
    <row r="5637" spans="1:3" x14ac:dyDescent="0.2">
      <c r="A5637" t="s">
        <v>16</v>
      </c>
      <c r="B5637" t="s">
        <v>40</v>
      </c>
      <c r="C5637" t="s">
        <v>79</v>
      </c>
    </row>
    <row r="5638" spans="1:3" x14ac:dyDescent="0.2">
      <c r="A5638" t="s">
        <v>16</v>
      </c>
      <c r="B5638" t="s">
        <v>39</v>
      </c>
      <c r="C5638" t="s">
        <v>40</v>
      </c>
    </row>
    <row r="5639" spans="1:3" x14ac:dyDescent="0.2">
      <c r="A5639" t="s">
        <v>16</v>
      </c>
      <c r="B5639" t="s">
        <v>104</v>
      </c>
      <c r="C5639" t="s">
        <v>11</v>
      </c>
    </row>
    <row r="5640" spans="1:3" x14ac:dyDescent="0.2">
      <c r="A5640" t="s">
        <v>16</v>
      </c>
      <c r="B5640" t="s">
        <v>9</v>
      </c>
      <c r="C5640" t="s">
        <v>73</v>
      </c>
    </row>
    <row r="5641" spans="1:3" x14ac:dyDescent="0.2">
      <c r="A5641" t="s">
        <v>16</v>
      </c>
      <c r="B5641" t="s">
        <v>58</v>
      </c>
      <c r="C5641" t="s">
        <v>118</v>
      </c>
    </row>
    <row r="5642" spans="1:3" x14ac:dyDescent="0.2">
      <c r="A5642" t="s">
        <v>16</v>
      </c>
      <c r="B5642" t="s">
        <v>4</v>
      </c>
      <c r="C5642" t="s">
        <v>36</v>
      </c>
    </row>
    <row r="5643" spans="1:3" x14ac:dyDescent="0.2">
      <c r="A5643" t="s">
        <v>16</v>
      </c>
      <c r="B5643" t="s">
        <v>90</v>
      </c>
      <c r="C5643" t="s">
        <v>62</v>
      </c>
    </row>
    <row r="5644" spans="1:3" x14ac:dyDescent="0.2">
      <c r="A5644" t="s">
        <v>16</v>
      </c>
      <c r="B5644" t="s">
        <v>1</v>
      </c>
      <c r="C5644" t="s">
        <v>127</v>
      </c>
    </row>
    <row r="5645" spans="1:3" x14ac:dyDescent="0.2">
      <c r="A5645" t="s">
        <v>16</v>
      </c>
      <c r="B5645" t="s">
        <v>67</v>
      </c>
      <c r="C5645" t="s">
        <v>11</v>
      </c>
    </row>
    <row r="5646" spans="1:3" x14ac:dyDescent="0.2">
      <c r="A5646" t="s">
        <v>16</v>
      </c>
      <c r="B5646" t="s">
        <v>68</v>
      </c>
      <c r="C5646" t="s">
        <v>11</v>
      </c>
    </row>
    <row r="5647" spans="1:3" x14ac:dyDescent="0.2">
      <c r="A5647" t="s">
        <v>16</v>
      </c>
      <c r="B5647" t="s">
        <v>120</v>
      </c>
      <c r="C5647" t="s">
        <v>22</v>
      </c>
    </row>
    <row r="5648" spans="1:3" x14ac:dyDescent="0.2">
      <c r="A5648" t="s">
        <v>16</v>
      </c>
      <c r="B5648" t="s">
        <v>121</v>
      </c>
      <c r="C5648" t="s">
        <v>138</v>
      </c>
    </row>
    <row r="5649" spans="1:3" x14ac:dyDescent="0.2">
      <c r="A5649" t="s">
        <v>16</v>
      </c>
      <c r="B5649" t="s">
        <v>53</v>
      </c>
      <c r="C5649" t="s">
        <v>1</v>
      </c>
    </row>
    <row r="5650" spans="1:3" x14ac:dyDescent="0.2">
      <c r="A5650" t="s">
        <v>16</v>
      </c>
      <c r="B5650" t="s">
        <v>82</v>
      </c>
      <c r="C5650" t="s">
        <v>62</v>
      </c>
    </row>
    <row r="5651" spans="1:3" x14ac:dyDescent="0.2">
      <c r="A5651" t="s">
        <v>16</v>
      </c>
      <c r="B5651" t="s">
        <v>83</v>
      </c>
      <c r="C5651" t="s">
        <v>1</v>
      </c>
    </row>
    <row r="5652" spans="1:3" x14ac:dyDescent="0.2">
      <c r="A5652" t="s">
        <v>16</v>
      </c>
      <c r="B5652" t="s">
        <v>38</v>
      </c>
      <c r="C5652" t="s">
        <v>130</v>
      </c>
    </row>
    <row r="5653" spans="1:3" x14ac:dyDescent="0.2">
      <c r="A5653" t="s">
        <v>16</v>
      </c>
      <c r="B5653" t="s">
        <v>97</v>
      </c>
      <c r="C5653" t="s">
        <v>36</v>
      </c>
    </row>
    <row r="5654" spans="1:3" x14ac:dyDescent="0.2">
      <c r="A5654" t="s">
        <v>16</v>
      </c>
      <c r="B5654" t="s">
        <v>115</v>
      </c>
      <c r="C5654" t="s">
        <v>5</v>
      </c>
    </row>
    <row r="5655" spans="1:3" x14ac:dyDescent="0.2">
      <c r="A5655" t="s">
        <v>16</v>
      </c>
      <c r="B5655" t="s">
        <v>98</v>
      </c>
      <c r="C5655" t="s">
        <v>5</v>
      </c>
    </row>
    <row r="5656" spans="1:3" x14ac:dyDescent="0.2">
      <c r="A5656" t="s">
        <v>16</v>
      </c>
      <c r="B5656" t="s">
        <v>94</v>
      </c>
      <c r="C5656" t="s">
        <v>5</v>
      </c>
    </row>
    <row r="5657" spans="1:3" x14ac:dyDescent="0.2">
      <c r="A5657" t="s">
        <v>16</v>
      </c>
      <c r="B5657" t="s">
        <v>7</v>
      </c>
      <c r="C5657" t="s">
        <v>100</v>
      </c>
    </row>
    <row r="5658" spans="1:3" x14ac:dyDescent="0.2">
      <c r="A5658" t="s">
        <v>16</v>
      </c>
      <c r="B5658" t="s">
        <v>45</v>
      </c>
      <c r="C5658" t="s">
        <v>100</v>
      </c>
    </row>
    <row r="5659" spans="1:3" x14ac:dyDescent="0.2">
      <c r="A5659" t="s">
        <v>16</v>
      </c>
      <c r="B5659" t="s">
        <v>64</v>
      </c>
      <c r="C5659" t="s">
        <v>52</v>
      </c>
    </row>
    <row r="5660" spans="1:3" x14ac:dyDescent="0.2">
      <c r="A5660" t="s">
        <v>89</v>
      </c>
      <c r="B5660" t="s">
        <v>75</v>
      </c>
      <c r="C5660" t="s">
        <v>96</v>
      </c>
    </row>
    <row r="5661" spans="1:3" x14ac:dyDescent="0.2">
      <c r="A5661" t="s">
        <v>89</v>
      </c>
      <c r="B5661" t="s">
        <v>17</v>
      </c>
      <c r="C5661" t="s">
        <v>96</v>
      </c>
    </row>
    <row r="5662" spans="1:3" x14ac:dyDescent="0.2">
      <c r="A5662" t="s">
        <v>89</v>
      </c>
      <c r="B5662" t="s">
        <v>20</v>
      </c>
      <c r="C5662" t="s">
        <v>136</v>
      </c>
    </row>
    <row r="5663" spans="1:3" x14ac:dyDescent="0.2">
      <c r="A5663" t="s">
        <v>89</v>
      </c>
      <c r="B5663" t="s">
        <v>78</v>
      </c>
      <c r="C5663" t="s">
        <v>135</v>
      </c>
    </row>
    <row r="5664" spans="1:3" x14ac:dyDescent="0.2">
      <c r="A5664" t="s">
        <v>89</v>
      </c>
      <c r="B5664" t="s">
        <v>44</v>
      </c>
      <c r="C5664" t="s">
        <v>86</v>
      </c>
    </row>
    <row r="5665" spans="1:3" x14ac:dyDescent="0.2">
      <c r="A5665" t="s">
        <v>89</v>
      </c>
      <c r="B5665" t="s">
        <v>46</v>
      </c>
      <c r="C5665" t="s">
        <v>81</v>
      </c>
    </row>
    <row r="5666" spans="1:3" x14ac:dyDescent="0.2">
      <c r="A5666" t="s">
        <v>89</v>
      </c>
      <c r="B5666" t="s">
        <v>117</v>
      </c>
      <c r="C5666" t="s">
        <v>86</v>
      </c>
    </row>
    <row r="5667" spans="1:3" x14ac:dyDescent="0.2">
      <c r="A5667" t="s">
        <v>89</v>
      </c>
      <c r="B5667" t="s">
        <v>124</v>
      </c>
      <c r="C5667" t="s">
        <v>8</v>
      </c>
    </row>
    <row r="5668" spans="1:3" x14ac:dyDescent="0.2">
      <c r="A5668" t="s">
        <v>89</v>
      </c>
      <c r="B5668" t="s">
        <v>113</v>
      </c>
      <c r="C5668" t="s">
        <v>111</v>
      </c>
    </row>
    <row r="5669" spans="1:3" x14ac:dyDescent="0.2">
      <c r="A5669" t="s">
        <v>89</v>
      </c>
      <c r="B5669" t="s">
        <v>99</v>
      </c>
      <c r="C5669" t="s">
        <v>76</v>
      </c>
    </row>
    <row r="5670" spans="1:3" x14ac:dyDescent="0.2">
      <c r="A5670" t="s">
        <v>89</v>
      </c>
      <c r="B5670" t="s">
        <v>100</v>
      </c>
      <c r="C5670" t="s">
        <v>10</v>
      </c>
    </row>
    <row r="5671" spans="1:3" x14ac:dyDescent="0.2">
      <c r="A5671" t="s">
        <v>89</v>
      </c>
      <c r="B5671" t="s">
        <v>65</v>
      </c>
      <c r="C5671" t="s">
        <v>114</v>
      </c>
    </row>
    <row r="5672" spans="1:3" x14ac:dyDescent="0.2">
      <c r="A5672" t="s">
        <v>89</v>
      </c>
      <c r="B5672" t="s">
        <v>66</v>
      </c>
      <c r="C5672" t="s">
        <v>114</v>
      </c>
    </row>
    <row r="5673" spans="1:3" x14ac:dyDescent="0.2">
      <c r="A5673" t="s">
        <v>89</v>
      </c>
      <c r="B5673" t="s">
        <v>54</v>
      </c>
      <c r="C5673" t="s">
        <v>31</v>
      </c>
    </row>
    <row r="5674" spans="1:3" x14ac:dyDescent="0.2">
      <c r="A5674" t="s">
        <v>89</v>
      </c>
      <c r="B5674" t="s">
        <v>55</v>
      </c>
      <c r="C5674" t="s">
        <v>31</v>
      </c>
    </row>
    <row r="5675" spans="1:3" x14ac:dyDescent="0.2">
      <c r="A5675" t="s">
        <v>89</v>
      </c>
      <c r="B5675" t="s">
        <v>133</v>
      </c>
      <c r="C5675" t="s">
        <v>135</v>
      </c>
    </row>
    <row r="5676" spans="1:3" x14ac:dyDescent="0.2">
      <c r="A5676" t="s">
        <v>89</v>
      </c>
      <c r="B5676" t="s">
        <v>59</v>
      </c>
      <c r="C5676" t="s">
        <v>114</v>
      </c>
    </row>
    <row r="5677" spans="1:3" x14ac:dyDescent="0.2">
      <c r="A5677" t="s">
        <v>89</v>
      </c>
      <c r="B5677" t="s">
        <v>125</v>
      </c>
      <c r="C5677" t="s">
        <v>136</v>
      </c>
    </row>
    <row r="5678" spans="1:3" x14ac:dyDescent="0.2">
      <c r="A5678" t="s">
        <v>89</v>
      </c>
      <c r="B5678" t="s">
        <v>27</v>
      </c>
      <c r="C5678" t="s">
        <v>114</v>
      </c>
    </row>
    <row r="5679" spans="1:3" x14ac:dyDescent="0.2">
      <c r="A5679" t="s">
        <v>89</v>
      </c>
      <c r="B5679" t="s">
        <v>23</v>
      </c>
      <c r="C5679" t="s">
        <v>96</v>
      </c>
    </row>
    <row r="5680" spans="1:3" x14ac:dyDescent="0.2">
      <c r="A5680" t="s">
        <v>89</v>
      </c>
      <c r="B5680" t="s">
        <v>25</v>
      </c>
      <c r="C5680" t="s">
        <v>31</v>
      </c>
    </row>
    <row r="5681" spans="1:3" x14ac:dyDescent="0.2">
      <c r="A5681" t="s">
        <v>89</v>
      </c>
      <c r="B5681" t="s">
        <v>114</v>
      </c>
      <c r="C5681" t="s">
        <v>39</v>
      </c>
    </row>
    <row r="5682" spans="1:3" x14ac:dyDescent="0.2">
      <c r="A5682" t="s">
        <v>89</v>
      </c>
      <c r="B5682" t="s">
        <v>96</v>
      </c>
      <c r="C5682" t="s">
        <v>48</v>
      </c>
    </row>
    <row r="5683" spans="1:3" x14ac:dyDescent="0.2">
      <c r="A5683" t="s">
        <v>89</v>
      </c>
      <c r="B5683" t="s">
        <v>47</v>
      </c>
      <c r="C5683" t="s">
        <v>31</v>
      </c>
    </row>
    <row r="5684" spans="1:3" x14ac:dyDescent="0.2">
      <c r="A5684" t="s">
        <v>89</v>
      </c>
      <c r="B5684" t="s">
        <v>72</v>
      </c>
      <c r="C5684" t="s">
        <v>49</v>
      </c>
    </row>
    <row r="5685" spans="1:3" x14ac:dyDescent="0.2">
      <c r="A5685" t="s">
        <v>89</v>
      </c>
      <c r="B5685" t="s">
        <v>87</v>
      </c>
      <c r="C5685" t="s">
        <v>136</v>
      </c>
    </row>
    <row r="5686" spans="1:3" x14ac:dyDescent="0.2">
      <c r="A5686" t="s">
        <v>89</v>
      </c>
      <c r="B5686" t="s">
        <v>88</v>
      </c>
      <c r="C5686" t="s">
        <v>135</v>
      </c>
    </row>
    <row r="5687" spans="1:3" x14ac:dyDescent="0.2">
      <c r="A5687" t="s">
        <v>89</v>
      </c>
      <c r="B5687" t="s">
        <v>19</v>
      </c>
      <c r="C5687" t="s">
        <v>106</v>
      </c>
    </row>
    <row r="5688" spans="1:3" x14ac:dyDescent="0.2">
      <c r="A5688" t="s">
        <v>89</v>
      </c>
      <c r="B5688" t="s">
        <v>31</v>
      </c>
      <c r="C5688" t="s">
        <v>40</v>
      </c>
    </row>
    <row r="5689" spans="1:3" x14ac:dyDescent="0.2">
      <c r="A5689" t="s">
        <v>89</v>
      </c>
      <c r="B5689" t="s">
        <v>126</v>
      </c>
      <c r="C5689" t="s">
        <v>81</v>
      </c>
    </row>
    <row r="5690" spans="1:3" x14ac:dyDescent="0.2">
      <c r="A5690" t="s">
        <v>89</v>
      </c>
      <c r="B5690" t="s">
        <v>42</v>
      </c>
      <c r="C5690" t="s">
        <v>49</v>
      </c>
    </row>
    <row r="5691" spans="1:3" x14ac:dyDescent="0.2">
      <c r="A5691" t="s">
        <v>89</v>
      </c>
      <c r="B5691" t="s">
        <v>93</v>
      </c>
      <c r="C5691" t="s">
        <v>32</v>
      </c>
    </row>
    <row r="5692" spans="1:3" x14ac:dyDescent="0.2">
      <c r="A5692" t="s">
        <v>89</v>
      </c>
      <c r="B5692" t="s">
        <v>13</v>
      </c>
      <c r="C5692" t="s">
        <v>81</v>
      </c>
    </row>
    <row r="5693" spans="1:3" x14ac:dyDescent="0.2">
      <c r="A5693" t="s">
        <v>89</v>
      </c>
      <c r="B5693" t="s">
        <v>49</v>
      </c>
      <c r="C5693" t="s">
        <v>132</v>
      </c>
    </row>
    <row r="5694" spans="1:3" x14ac:dyDescent="0.2">
      <c r="A5694" t="s">
        <v>89</v>
      </c>
      <c r="B5694" t="s">
        <v>50</v>
      </c>
      <c r="C5694" t="s">
        <v>132</v>
      </c>
    </row>
    <row r="5695" spans="1:3" x14ac:dyDescent="0.2">
      <c r="A5695" t="s">
        <v>89</v>
      </c>
      <c r="B5695" t="s">
        <v>56</v>
      </c>
      <c r="C5695" t="s">
        <v>113</v>
      </c>
    </row>
    <row r="5696" spans="1:3" x14ac:dyDescent="0.2">
      <c r="A5696" t="s">
        <v>89</v>
      </c>
      <c r="B5696" t="s">
        <v>57</v>
      </c>
      <c r="C5696" t="s">
        <v>113</v>
      </c>
    </row>
    <row r="5697" spans="1:3" x14ac:dyDescent="0.2">
      <c r="A5697" t="s">
        <v>89</v>
      </c>
      <c r="B5697" t="s">
        <v>91</v>
      </c>
      <c r="C5697" t="s">
        <v>130</v>
      </c>
    </row>
    <row r="5698" spans="1:3" x14ac:dyDescent="0.2">
      <c r="A5698" t="s">
        <v>89</v>
      </c>
      <c r="B5698" t="s">
        <v>92</v>
      </c>
      <c r="C5698" t="s">
        <v>11</v>
      </c>
    </row>
    <row r="5699" spans="1:3" x14ac:dyDescent="0.2">
      <c r="A5699" t="s">
        <v>89</v>
      </c>
      <c r="B5699" t="s">
        <v>136</v>
      </c>
      <c r="C5699" t="s">
        <v>51</v>
      </c>
    </row>
    <row r="5700" spans="1:3" x14ac:dyDescent="0.2">
      <c r="A5700" t="s">
        <v>89</v>
      </c>
      <c r="B5700" t="s">
        <v>16</v>
      </c>
      <c r="C5700" t="s">
        <v>93</v>
      </c>
    </row>
    <row r="5701" spans="1:3" x14ac:dyDescent="0.2">
      <c r="A5701" t="s">
        <v>89</v>
      </c>
      <c r="B5701" t="s">
        <v>89</v>
      </c>
      <c r="C5701" t="s">
        <v>89</v>
      </c>
    </row>
    <row r="5702" spans="1:3" x14ac:dyDescent="0.2">
      <c r="A5702" t="s">
        <v>89</v>
      </c>
      <c r="B5702" t="s">
        <v>33</v>
      </c>
      <c r="C5702" t="s">
        <v>93</v>
      </c>
    </row>
    <row r="5703" spans="1:3" x14ac:dyDescent="0.2">
      <c r="A5703" t="s">
        <v>89</v>
      </c>
      <c r="B5703" t="s">
        <v>34</v>
      </c>
      <c r="C5703" t="s">
        <v>32</v>
      </c>
    </row>
    <row r="5704" spans="1:3" x14ac:dyDescent="0.2">
      <c r="A5704" t="s">
        <v>89</v>
      </c>
      <c r="B5704" t="s">
        <v>95</v>
      </c>
      <c r="C5704" t="s">
        <v>130</v>
      </c>
    </row>
    <row r="5705" spans="1:3" x14ac:dyDescent="0.2">
      <c r="A5705" t="s">
        <v>89</v>
      </c>
      <c r="B5705" t="s">
        <v>110</v>
      </c>
      <c r="C5705" t="s">
        <v>81</v>
      </c>
    </row>
    <row r="5706" spans="1:3" x14ac:dyDescent="0.2">
      <c r="A5706" t="s">
        <v>89</v>
      </c>
      <c r="B5706" t="s">
        <v>62</v>
      </c>
      <c r="C5706" t="s">
        <v>105</v>
      </c>
    </row>
    <row r="5707" spans="1:3" x14ac:dyDescent="0.2">
      <c r="A5707" t="s">
        <v>89</v>
      </c>
      <c r="B5707" t="s">
        <v>63</v>
      </c>
      <c r="C5707" t="s">
        <v>105</v>
      </c>
    </row>
    <row r="5708" spans="1:3" x14ac:dyDescent="0.2">
      <c r="A5708" t="s">
        <v>89</v>
      </c>
      <c r="B5708" t="s">
        <v>22</v>
      </c>
      <c r="C5708" t="s">
        <v>128</v>
      </c>
    </row>
    <row r="5709" spans="1:3" x14ac:dyDescent="0.2">
      <c r="A5709" t="s">
        <v>89</v>
      </c>
      <c r="B5709" t="s">
        <v>2</v>
      </c>
      <c r="C5709" t="s">
        <v>28</v>
      </c>
    </row>
    <row r="5710" spans="1:3" x14ac:dyDescent="0.2">
      <c r="A5710" t="s">
        <v>89</v>
      </c>
      <c r="B5710" t="s">
        <v>32</v>
      </c>
      <c r="C5710" t="s">
        <v>32</v>
      </c>
    </row>
    <row r="5711" spans="1:3" x14ac:dyDescent="0.2">
      <c r="A5711" t="s">
        <v>89</v>
      </c>
      <c r="B5711" t="s">
        <v>18</v>
      </c>
      <c r="C5711" t="s">
        <v>40</v>
      </c>
    </row>
    <row r="5712" spans="1:3" x14ac:dyDescent="0.2">
      <c r="A5712" t="s">
        <v>89</v>
      </c>
      <c r="B5712" t="s">
        <v>76</v>
      </c>
      <c r="C5712" t="s">
        <v>39</v>
      </c>
    </row>
    <row r="5713" spans="1:3" x14ac:dyDescent="0.2">
      <c r="A5713" t="s">
        <v>89</v>
      </c>
      <c r="B5713" t="s">
        <v>77</v>
      </c>
      <c r="C5713" t="s">
        <v>111</v>
      </c>
    </row>
    <row r="5714" spans="1:3" x14ac:dyDescent="0.2">
      <c r="A5714" t="s">
        <v>89</v>
      </c>
      <c r="B5714" t="s">
        <v>79</v>
      </c>
      <c r="C5714" t="s">
        <v>33</v>
      </c>
    </row>
    <row r="5715" spans="1:3" x14ac:dyDescent="0.2">
      <c r="A5715" t="s">
        <v>89</v>
      </c>
      <c r="B5715" t="s">
        <v>48</v>
      </c>
      <c r="C5715" t="s">
        <v>79</v>
      </c>
    </row>
    <row r="5716" spans="1:3" x14ac:dyDescent="0.2">
      <c r="A5716" t="s">
        <v>89</v>
      </c>
      <c r="B5716" t="s">
        <v>111</v>
      </c>
      <c r="C5716" t="s">
        <v>79</v>
      </c>
    </row>
    <row r="5717" spans="1:3" x14ac:dyDescent="0.2">
      <c r="A5717" t="s">
        <v>89</v>
      </c>
      <c r="B5717" t="s">
        <v>112</v>
      </c>
      <c r="C5717" t="s">
        <v>79</v>
      </c>
    </row>
    <row r="5718" spans="1:3" x14ac:dyDescent="0.2">
      <c r="A5718" t="s">
        <v>89</v>
      </c>
      <c r="B5718" t="s">
        <v>51</v>
      </c>
      <c r="C5718" t="s">
        <v>79</v>
      </c>
    </row>
    <row r="5719" spans="1:3" x14ac:dyDescent="0.2">
      <c r="A5719" t="s">
        <v>89</v>
      </c>
      <c r="B5719" t="s">
        <v>8</v>
      </c>
      <c r="C5719" t="s">
        <v>40</v>
      </c>
    </row>
    <row r="5720" spans="1:3" x14ac:dyDescent="0.2">
      <c r="A5720" t="s">
        <v>89</v>
      </c>
      <c r="B5720" t="s">
        <v>35</v>
      </c>
      <c r="C5720" t="s">
        <v>62</v>
      </c>
    </row>
    <row r="5721" spans="1:3" x14ac:dyDescent="0.2">
      <c r="A5721" t="s">
        <v>89</v>
      </c>
      <c r="B5721" t="s">
        <v>52</v>
      </c>
      <c r="C5721" t="s">
        <v>69</v>
      </c>
    </row>
    <row r="5722" spans="1:3" x14ac:dyDescent="0.2">
      <c r="A5722" t="s">
        <v>89</v>
      </c>
      <c r="B5722" t="s">
        <v>122</v>
      </c>
      <c r="C5722" t="s">
        <v>49</v>
      </c>
    </row>
    <row r="5723" spans="1:3" x14ac:dyDescent="0.2">
      <c r="A5723" t="s">
        <v>89</v>
      </c>
      <c r="B5723" t="s">
        <v>123</v>
      </c>
      <c r="C5723" t="s">
        <v>130</v>
      </c>
    </row>
    <row r="5724" spans="1:3" x14ac:dyDescent="0.2">
      <c r="A5724" t="s">
        <v>89</v>
      </c>
      <c r="B5724" t="s">
        <v>21</v>
      </c>
      <c r="C5724" t="s">
        <v>28</v>
      </c>
    </row>
    <row r="5725" spans="1:3" x14ac:dyDescent="0.2">
      <c r="A5725" t="s">
        <v>89</v>
      </c>
      <c r="B5725" t="s">
        <v>128</v>
      </c>
      <c r="C5725" t="s">
        <v>2</v>
      </c>
    </row>
    <row r="5726" spans="1:3" x14ac:dyDescent="0.2">
      <c r="A5726" t="s">
        <v>89</v>
      </c>
      <c r="B5726" t="s">
        <v>43</v>
      </c>
      <c r="C5726" t="s">
        <v>74</v>
      </c>
    </row>
    <row r="5727" spans="1:3" x14ac:dyDescent="0.2">
      <c r="A5727" t="s">
        <v>89</v>
      </c>
      <c r="B5727" t="s">
        <v>102</v>
      </c>
      <c r="C5727" t="s">
        <v>11</v>
      </c>
    </row>
    <row r="5728" spans="1:3" x14ac:dyDescent="0.2">
      <c r="A5728" t="s">
        <v>89</v>
      </c>
      <c r="B5728" t="s">
        <v>103</v>
      </c>
      <c r="C5728" t="s">
        <v>1</v>
      </c>
    </row>
    <row r="5729" spans="1:3" x14ac:dyDescent="0.2">
      <c r="A5729" t="s">
        <v>89</v>
      </c>
      <c r="B5729" t="s">
        <v>106</v>
      </c>
      <c r="C5729" t="s">
        <v>89</v>
      </c>
    </row>
    <row r="5730" spans="1:3" x14ac:dyDescent="0.2">
      <c r="A5730" t="s">
        <v>89</v>
      </c>
      <c r="B5730" t="s">
        <v>105</v>
      </c>
      <c r="C5730" t="s">
        <v>29</v>
      </c>
    </row>
    <row r="5731" spans="1:3" x14ac:dyDescent="0.2">
      <c r="A5731" t="s">
        <v>89</v>
      </c>
      <c r="B5731" t="s">
        <v>74</v>
      </c>
      <c r="C5731" t="s">
        <v>14</v>
      </c>
    </row>
    <row r="5732" spans="1:3" x14ac:dyDescent="0.2">
      <c r="A5732" t="s">
        <v>89</v>
      </c>
      <c r="B5732" t="s">
        <v>26</v>
      </c>
      <c r="C5732" t="s">
        <v>129</v>
      </c>
    </row>
    <row r="5733" spans="1:3" x14ac:dyDescent="0.2">
      <c r="A5733" t="s">
        <v>89</v>
      </c>
      <c r="B5733" t="s">
        <v>81</v>
      </c>
      <c r="C5733" t="s">
        <v>39</v>
      </c>
    </row>
    <row r="5734" spans="1:3" x14ac:dyDescent="0.2">
      <c r="A5734" t="s">
        <v>89</v>
      </c>
      <c r="B5734" t="s">
        <v>29</v>
      </c>
      <c r="C5734" t="s">
        <v>28</v>
      </c>
    </row>
    <row r="5735" spans="1:3" x14ac:dyDescent="0.2">
      <c r="A5735" t="s">
        <v>89</v>
      </c>
      <c r="B5735" t="s">
        <v>30</v>
      </c>
      <c r="C5735" t="s">
        <v>28</v>
      </c>
    </row>
    <row r="5736" spans="1:3" x14ac:dyDescent="0.2">
      <c r="A5736" t="s">
        <v>89</v>
      </c>
      <c r="B5736" t="s">
        <v>118</v>
      </c>
      <c r="C5736" t="s">
        <v>105</v>
      </c>
    </row>
    <row r="5737" spans="1:3" x14ac:dyDescent="0.2">
      <c r="A5737" t="s">
        <v>89</v>
      </c>
      <c r="B5737" t="s">
        <v>119</v>
      </c>
      <c r="C5737" t="s">
        <v>10</v>
      </c>
    </row>
    <row r="5738" spans="1:3" x14ac:dyDescent="0.2">
      <c r="A5738" t="s">
        <v>89</v>
      </c>
      <c r="B5738" t="s">
        <v>86</v>
      </c>
      <c r="C5738" t="s">
        <v>111</v>
      </c>
    </row>
    <row r="5739" spans="1:3" x14ac:dyDescent="0.2">
      <c r="A5739" t="s">
        <v>89</v>
      </c>
      <c r="B5739" t="s">
        <v>28</v>
      </c>
      <c r="C5739" t="s">
        <v>19</v>
      </c>
    </row>
    <row r="5740" spans="1:3" x14ac:dyDescent="0.2">
      <c r="A5740" t="s">
        <v>89</v>
      </c>
      <c r="B5740" t="s">
        <v>127</v>
      </c>
      <c r="C5740" t="s">
        <v>29</v>
      </c>
    </row>
    <row r="5741" spans="1:3" x14ac:dyDescent="0.2">
      <c r="A5741" t="s">
        <v>89</v>
      </c>
      <c r="B5741" t="s">
        <v>80</v>
      </c>
      <c r="C5741" t="s">
        <v>33</v>
      </c>
    </row>
    <row r="5742" spans="1:3" x14ac:dyDescent="0.2">
      <c r="A5742" t="s">
        <v>89</v>
      </c>
      <c r="B5742" t="s">
        <v>41</v>
      </c>
      <c r="C5742" t="s">
        <v>86</v>
      </c>
    </row>
    <row r="5743" spans="1:3" x14ac:dyDescent="0.2">
      <c r="A5743" t="s">
        <v>89</v>
      </c>
      <c r="B5743" t="s">
        <v>130</v>
      </c>
      <c r="C5743" t="s">
        <v>101</v>
      </c>
    </row>
    <row r="5744" spans="1:3" x14ac:dyDescent="0.2">
      <c r="A5744" t="s">
        <v>89</v>
      </c>
      <c r="B5744" t="s">
        <v>131</v>
      </c>
      <c r="C5744" t="s">
        <v>127</v>
      </c>
    </row>
    <row r="5745" spans="1:3" x14ac:dyDescent="0.2">
      <c r="A5745" t="s">
        <v>89</v>
      </c>
      <c r="B5745" t="s">
        <v>11</v>
      </c>
      <c r="C5745" t="s">
        <v>43</v>
      </c>
    </row>
    <row r="5746" spans="1:3" x14ac:dyDescent="0.2">
      <c r="A5746" t="s">
        <v>89</v>
      </c>
      <c r="B5746" t="s">
        <v>6</v>
      </c>
      <c r="C5746" t="s">
        <v>118</v>
      </c>
    </row>
    <row r="5747" spans="1:3" x14ac:dyDescent="0.2">
      <c r="A5747" t="s">
        <v>89</v>
      </c>
      <c r="B5747" t="s">
        <v>3</v>
      </c>
      <c r="C5747" t="s">
        <v>11</v>
      </c>
    </row>
    <row r="5748" spans="1:3" x14ac:dyDescent="0.2">
      <c r="A5748" t="s">
        <v>89</v>
      </c>
      <c r="B5748" t="s">
        <v>69</v>
      </c>
      <c r="C5748" t="s">
        <v>2</v>
      </c>
    </row>
    <row r="5749" spans="1:3" x14ac:dyDescent="0.2">
      <c r="A5749" t="s">
        <v>89</v>
      </c>
      <c r="B5749" t="s">
        <v>135</v>
      </c>
      <c r="C5749" t="s">
        <v>48</v>
      </c>
    </row>
    <row r="5750" spans="1:3" x14ac:dyDescent="0.2">
      <c r="A5750" t="s">
        <v>89</v>
      </c>
      <c r="B5750" t="s">
        <v>132</v>
      </c>
      <c r="C5750" t="s">
        <v>80</v>
      </c>
    </row>
    <row r="5751" spans="1:3" x14ac:dyDescent="0.2">
      <c r="A5751" t="s">
        <v>89</v>
      </c>
      <c r="B5751" t="s">
        <v>129</v>
      </c>
      <c r="C5751" t="s">
        <v>40</v>
      </c>
    </row>
    <row r="5752" spans="1:3" x14ac:dyDescent="0.2">
      <c r="A5752" t="s">
        <v>89</v>
      </c>
      <c r="B5752" t="s">
        <v>116</v>
      </c>
      <c r="C5752" t="s">
        <v>128</v>
      </c>
    </row>
    <row r="5753" spans="1:3" x14ac:dyDescent="0.2">
      <c r="A5753" t="s">
        <v>89</v>
      </c>
      <c r="B5753" t="s">
        <v>36</v>
      </c>
      <c r="C5753" t="s">
        <v>10</v>
      </c>
    </row>
    <row r="5754" spans="1:3" x14ac:dyDescent="0.2">
      <c r="A5754" t="s">
        <v>89</v>
      </c>
      <c r="B5754" t="s">
        <v>37</v>
      </c>
      <c r="C5754" t="s">
        <v>10</v>
      </c>
    </row>
    <row r="5755" spans="1:3" x14ac:dyDescent="0.2">
      <c r="A5755" t="s">
        <v>89</v>
      </c>
      <c r="B5755" t="s">
        <v>70</v>
      </c>
      <c r="C5755" t="s">
        <v>18</v>
      </c>
    </row>
    <row r="5756" spans="1:3" x14ac:dyDescent="0.2">
      <c r="A5756" t="s">
        <v>89</v>
      </c>
      <c r="B5756" t="s">
        <v>71</v>
      </c>
      <c r="C5756" t="s">
        <v>18</v>
      </c>
    </row>
    <row r="5757" spans="1:3" x14ac:dyDescent="0.2">
      <c r="A5757" t="s">
        <v>89</v>
      </c>
      <c r="B5757" t="s">
        <v>5</v>
      </c>
      <c r="C5757" t="s">
        <v>69</v>
      </c>
    </row>
    <row r="5758" spans="1:3" x14ac:dyDescent="0.2">
      <c r="A5758" t="s">
        <v>89</v>
      </c>
      <c r="B5758" t="s">
        <v>24</v>
      </c>
      <c r="C5758" t="s">
        <v>52</v>
      </c>
    </row>
    <row r="5759" spans="1:3" x14ac:dyDescent="0.2">
      <c r="A5759" t="s">
        <v>89</v>
      </c>
      <c r="B5759" t="s">
        <v>10</v>
      </c>
      <c r="C5759" t="s">
        <v>21</v>
      </c>
    </row>
    <row r="5760" spans="1:3" x14ac:dyDescent="0.2">
      <c r="A5760" t="s">
        <v>89</v>
      </c>
      <c r="B5760" t="s">
        <v>12</v>
      </c>
      <c r="C5760" t="s">
        <v>101</v>
      </c>
    </row>
    <row r="5761" spans="1:3" x14ac:dyDescent="0.2">
      <c r="A5761" t="s">
        <v>89</v>
      </c>
      <c r="B5761" t="s">
        <v>107</v>
      </c>
      <c r="C5761" t="s">
        <v>62</v>
      </c>
    </row>
    <row r="5762" spans="1:3" x14ac:dyDescent="0.2">
      <c r="A5762" t="s">
        <v>89</v>
      </c>
      <c r="B5762" t="s">
        <v>108</v>
      </c>
      <c r="C5762" t="s">
        <v>1</v>
      </c>
    </row>
    <row r="5763" spans="1:3" x14ac:dyDescent="0.2">
      <c r="A5763" t="s">
        <v>89</v>
      </c>
      <c r="B5763" t="s">
        <v>14</v>
      </c>
      <c r="C5763" t="s">
        <v>106</v>
      </c>
    </row>
    <row r="5764" spans="1:3" x14ac:dyDescent="0.2">
      <c r="A5764" t="s">
        <v>89</v>
      </c>
      <c r="B5764" t="s">
        <v>15</v>
      </c>
      <c r="C5764" t="s">
        <v>14</v>
      </c>
    </row>
    <row r="5765" spans="1:3" x14ac:dyDescent="0.2">
      <c r="A5765" t="s">
        <v>89</v>
      </c>
      <c r="B5765" t="s">
        <v>101</v>
      </c>
      <c r="C5765" t="s">
        <v>74</v>
      </c>
    </row>
    <row r="5766" spans="1:3" x14ac:dyDescent="0.2">
      <c r="A5766" t="s">
        <v>89</v>
      </c>
      <c r="B5766" t="s">
        <v>109</v>
      </c>
      <c r="C5766" t="s">
        <v>62</v>
      </c>
    </row>
    <row r="5767" spans="1:3" x14ac:dyDescent="0.2">
      <c r="A5767" t="s">
        <v>89</v>
      </c>
      <c r="B5767" t="s">
        <v>61</v>
      </c>
      <c r="C5767" t="s">
        <v>118</v>
      </c>
    </row>
    <row r="5768" spans="1:3" x14ac:dyDescent="0.2">
      <c r="A5768" t="s">
        <v>89</v>
      </c>
      <c r="B5768" t="s">
        <v>73</v>
      </c>
      <c r="C5768" t="s">
        <v>128</v>
      </c>
    </row>
    <row r="5769" spans="1:3" x14ac:dyDescent="0.2">
      <c r="A5769" t="s">
        <v>89</v>
      </c>
      <c r="B5769" t="s">
        <v>60</v>
      </c>
      <c r="C5769" t="s">
        <v>130</v>
      </c>
    </row>
    <row r="5770" spans="1:3" x14ac:dyDescent="0.2">
      <c r="A5770" t="s">
        <v>89</v>
      </c>
      <c r="B5770" t="s">
        <v>84</v>
      </c>
      <c r="C5770" t="s">
        <v>62</v>
      </c>
    </row>
    <row r="5771" spans="1:3" x14ac:dyDescent="0.2">
      <c r="A5771" t="s">
        <v>89</v>
      </c>
      <c r="B5771" t="s">
        <v>85</v>
      </c>
      <c r="C5771" t="s">
        <v>62</v>
      </c>
    </row>
    <row r="5772" spans="1:3" x14ac:dyDescent="0.2">
      <c r="A5772" t="s">
        <v>89</v>
      </c>
      <c r="B5772" t="s">
        <v>137</v>
      </c>
      <c r="C5772" t="s">
        <v>128</v>
      </c>
    </row>
    <row r="5773" spans="1:3" x14ac:dyDescent="0.2">
      <c r="A5773" t="s">
        <v>89</v>
      </c>
      <c r="B5773" t="s">
        <v>138</v>
      </c>
      <c r="C5773" t="s">
        <v>128</v>
      </c>
    </row>
    <row r="5774" spans="1:3" x14ac:dyDescent="0.2">
      <c r="A5774" t="s">
        <v>89</v>
      </c>
      <c r="B5774" t="s">
        <v>134</v>
      </c>
      <c r="C5774" t="s">
        <v>62</v>
      </c>
    </row>
    <row r="5775" spans="1:3" x14ac:dyDescent="0.2">
      <c r="A5775" t="s">
        <v>89</v>
      </c>
      <c r="B5775" t="s">
        <v>40</v>
      </c>
      <c r="C5775" t="s">
        <v>16</v>
      </c>
    </row>
    <row r="5776" spans="1:3" x14ac:dyDescent="0.2">
      <c r="A5776" t="s">
        <v>89</v>
      </c>
      <c r="B5776" t="s">
        <v>39</v>
      </c>
      <c r="C5776" t="s">
        <v>79</v>
      </c>
    </row>
    <row r="5777" spans="1:3" x14ac:dyDescent="0.2">
      <c r="A5777" t="s">
        <v>89</v>
      </c>
      <c r="B5777" t="s">
        <v>104</v>
      </c>
      <c r="C5777" t="s">
        <v>11</v>
      </c>
    </row>
    <row r="5778" spans="1:3" x14ac:dyDescent="0.2">
      <c r="A5778" t="s">
        <v>89</v>
      </c>
      <c r="B5778" t="s">
        <v>9</v>
      </c>
      <c r="C5778" t="s">
        <v>116</v>
      </c>
    </row>
    <row r="5779" spans="1:3" x14ac:dyDescent="0.2">
      <c r="A5779" t="s">
        <v>89</v>
      </c>
      <c r="B5779" t="s">
        <v>58</v>
      </c>
      <c r="C5779" t="s">
        <v>36</v>
      </c>
    </row>
    <row r="5780" spans="1:3" x14ac:dyDescent="0.2">
      <c r="A5780" t="s">
        <v>89</v>
      </c>
      <c r="B5780" t="s">
        <v>4</v>
      </c>
      <c r="C5780" t="s">
        <v>100</v>
      </c>
    </row>
    <row r="5781" spans="1:3" x14ac:dyDescent="0.2">
      <c r="A5781" t="s">
        <v>89</v>
      </c>
      <c r="B5781" t="s">
        <v>90</v>
      </c>
      <c r="C5781" t="s">
        <v>1</v>
      </c>
    </row>
    <row r="5782" spans="1:3" x14ac:dyDescent="0.2">
      <c r="A5782" t="s">
        <v>89</v>
      </c>
      <c r="B5782" t="s">
        <v>1</v>
      </c>
      <c r="C5782" t="s">
        <v>105</v>
      </c>
    </row>
    <row r="5783" spans="1:3" x14ac:dyDescent="0.2">
      <c r="A5783" t="s">
        <v>89</v>
      </c>
      <c r="B5783" t="s">
        <v>67</v>
      </c>
      <c r="C5783" t="s">
        <v>62</v>
      </c>
    </row>
    <row r="5784" spans="1:3" x14ac:dyDescent="0.2">
      <c r="A5784" t="s">
        <v>89</v>
      </c>
      <c r="B5784" t="s">
        <v>68</v>
      </c>
      <c r="C5784" t="s">
        <v>62</v>
      </c>
    </row>
    <row r="5785" spans="1:3" x14ac:dyDescent="0.2">
      <c r="A5785" t="s">
        <v>89</v>
      </c>
      <c r="B5785" t="s">
        <v>120</v>
      </c>
      <c r="C5785" t="s">
        <v>73</v>
      </c>
    </row>
    <row r="5786" spans="1:3" x14ac:dyDescent="0.2">
      <c r="A5786" t="s">
        <v>89</v>
      </c>
      <c r="B5786" t="s">
        <v>121</v>
      </c>
      <c r="C5786" t="s">
        <v>137</v>
      </c>
    </row>
    <row r="5787" spans="1:3" x14ac:dyDescent="0.2">
      <c r="A5787" t="s">
        <v>89</v>
      </c>
      <c r="B5787" t="s">
        <v>53</v>
      </c>
      <c r="C5787" t="s">
        <v>36</v>
      </c>
    </row>
    <row r="5788" spans="1:3" x14ac:dyDescent="0.2">
      <c r="A5788" t="s">
        <v>89</v>
      </c>
      <c r="B5788" t="s">
        <v>82</v>
      </c>
      <c r="C5788" t="s">
        <v>1</v>
      </c>
    </row>
    <row r="5789" spans="1:3" x14ac:dyDescent="0.2">
      <c r="A5789" t="s">
        <v>89</v>
      </c>
      <c r="B5789" t="s">
        <v>83</v>
      </c>
      <c r="C5789" t="s">
        <v>36</v>
      </c>
    </row>
    <row r="5790" spans="1:3" x14ac:dyDescent="0.2">
      <c r="A5790" t="s">
        <v>89</v>
      </c>
      <c r="B5790" t="s">
        <v>38</v>
      </c>
      <c r="C5790" t="s">
        <v>11</v>
      </c>
    </row>
    <row r="5791" spans="1:3" x14ac:dyDescent="0.2">
      <c r="A5791" t="s">
        <v>89</v>
      </c>
      <c r="B5791" t="s">
        <v>97</v>
      </c>
      <c r="C5791" t="s">
        <v>100</v>
      </c>
    </row>
    <row r="5792" spans="1:3" x14ac:dyDescent="0.2">
      <c r="A5792" t="s">
        <v>89</v>
      </c>
      <c r="B5792" t="s">
        <v>115</v>
      </c>
      <c r="C5792" t="s">
        <v>138</v>
      </c>
    </row>
    <row r="5793" spans="1:3" x14ac:dyDescent="0.2">
      <c r="A5793" t="s">
        <v>89</v>
      </c>
      <c r="B5793" t="s">
        <v>98</v>
      </c>
      <c r="C5793" t="s">
        <v>138</v>
      </c>
    </row>
    <row r="5794" spans="1:3" x14ac:dyDescent="0.2">
      <c r="A5794" t="s">
        <v>89</v>
      </c>
      <c r="B5794" t="s">
        <v>94</v>
      </c>
      <c r="C5794" t="s">
        <v>138</v>
      </c>
    </row>
    <row r="5795" spans="1:3" x14ac:dyDescent="0.2">
      <c r="A5795" t="s">
        <v>89</v>
      </c>
      <c r="B5795" t="s">
        <v>7</v>
      </c>
      <c r="C5795" t="s">
        <v>5</v>
      </c>
    </row>
    <row r="5796" spans="1:3" x14ac:dyDescent="0.2">
      <c r="A5796" t="s">
        <v>89</v>
      </c>
      <c r="B5796" t="s">
        <v>45</v>
      </c>
      <c r="C5796" t="s">
        <v>5</v>
      </c>
    </row>
    <row r="5797" spans="1:3" x14ac:dyDescent="0.2">
      <c r="A5797" t="s">
        <v>89</v>
      </c>
      <c r="B5797" t="s">
        <v>64</v>
      </c>
      <c r="C5797" t="s">
        <v>22</v>
      </c>
    </row>
    <row r="5798" spans="1:3" x14ac:dyDescent="0.2">
      <c r="A5798" t="s">
        <v>33</v>
      </c>
      <c r="B5798" t="s">
        <v>75</v>
      </c>
      <c r="C5798" t="s">
        <v>136</v>
      </c>
    </row>
    <row r="5799" spans="1:3" x14ac:dyDescent="0.2">
      <c r="A5799" t="s">
        <v>33</v>
      </c>
      <c r="B5799" t="s">
        <v>17</v>
      </c>
      <c r="C5799" t="s">
        <v>136</v>
      </c>
    </row>
    <row r="5800" spans="1:3" x14ac:dyDescent="0.2">
      <c r="A5800" t="s">
        <v>33</v>
      </c>
      <c r="B5800" t="s">
        <v>20</v>
      </c>
      <c r="C5800" t="s">
        <v>26</v>
      </c>
    </row>
    <row r="5801" spans="1:3" x14ac:dyDescent="0.2">
      <c r="A5801" t="s">
        <v>33</v>
      </c>
      <c r="B5801" t="s">
        <v>78</v>
      </c>
      <c r="C5801" t="s">
        <v>96</v>
      </c>
    </row>
    <row r="5802" spans="1:3" x14ac:dyDescent="0.2">
      <c r="A5802" t="s">
        <v>33</v>
      </c>
      <c r="B5802" t="s">
        <v>44</v>
      </c>
      <c r="C5802" t="s">
        <v>135</v>
      </c>
    </row>
    <row r="5803" spans="1:3" x14ac:dyDescent="0.2">
      <c r="A5803" t="s">
        <v>33</v>
      </c>
      <c r="B5803" t="s">
        <v>46</v>
      </c>
      <c r="C5803" t="s">
        <v>114</v>
      </c>
    </row>
    <row r="5804" spans="1:3" x14ac:dyDescent="0.2">
      <c r="A5804" t="s">
        <v>33</v>
      </c>
      <c r="B5804" t="s">
        <v>117</v>
      </c>
      <c r="C5804" t="s">
        <v>135</v>
      </c>
    </row>
    <row r="5805" spans="1:3" x14ac:dyDescent="0.2">
      <c r="A5805" t="s">
        <v>33</v>
      </c>
      <c r="B5805" t="s">
        <v>124</v>
      </c>
      <c r="C5805" t="s">
        <v>49</v>
      </c>
    </row>
    <row r="5806" spans="1:3" x14ac:dyDescent="0.2">
      <c r="A5806" t="s">
        <v>33</v>
      </c>
      <c r="B5806" t="s">
        <v>113</v>
      </c>
      <c r="C5806" t="s">
        <v>51</v>
      </c>
    </row>
    <row r="5807" spans="1:3" x14ac:dyDescent="0.2">
      <c r="A5807" t="s">
        <v>33</v>
      </c>
      <c r="B5807" t="s">
        <v>99</v>
      </c>
      <c r="C5807" t="s">
        <v>114</v>
      </c>
    </row>
    <row r="5808" spans="1:3" x14ac:dyDescent="0.2">
      <c r="A5808" t="s">
        <v>33</v>
      </c>
      <c r="B5808" t="s">
        <v>100</v>
      </c>
      <c r="C5808" t="s">
        <v>10</v>
      </c>
    </row>
    <row r="5809" spans="1:3" x14ac:dyDescent="0.2">
      <c r="A5809" t="s">
        <v>33</v>
      </c>
      <c r="B5809" t="s">
        <v>65</v>
      </c>
      <c r="C5809" t="s">
        <v>86</v>
      </c>
    </row>
    <row r="5810" spans="1:3" x14ac:dyDescent="0.2">
      <c r="A5810" t="s">
        <v>33</v>
      </c>
      <c r="B5810" t="s">
        <v>66</v>
      </c>
      <c r="C5810" t="s">
        <v>114</v>
      </c>
    </row>
    <row r="5811" spans="1:3" x14ac:dyDescent="0.2">
      <c r="A5811" t="s">
        <v>33</v>
      </c>
      <c r="B5811" t="s">
        <v>54</v>
      </c>
      <c r="C5811" t="s">
        <v>18</v>
      </c>
    </row>
    <row r="5812" spans="1:3" x14ac:dyDescent="0.2">
      <c r="A5812" t="s">
        <v>33</v>
      </c>
      <c r="B5812" t="s">
        <v>55</v>
      </c>
      <c r="C5812" t="s">
        <v>18</v>
      </c>
    </row>
    <row r="5813" spans="1:3" x14ac:dyDescent="0.2">
      <c r="A5813" t="s">
        <v>33</v>
      </c>
      <c r="B5813" t="s">
        <v>133</v>
      </c>
      <c r="C5813" t="s">
        <v>136</v>
      </c>
    </row>
    <row r="5814" spans="1:3" x14ac:dyDescent="0.2">
      <c r="A5814" t="s">
        <v>33</v>
      </c>
      <c r="B5814" t="s">
        <v>59</v>
      </c>
      <c r="C5814" t="s">
        <v>113</v>
      </c>
    </row>
    <row r="5815" spans="1:3" x14ac:dyDescent="0.2">
      <c r="A5815" t="s">
        <v>33</v>
      </c>
      <c r="B5815" t="s">
        <v>125</v>
      </c>
      <c r="C5815" t="s">
        <v>26</v>
      </c>
    </row>
    <row r="5816" spans="1:3" x14ac:dyDescent="0.2">
      <c r="A5816" t="s">
        <v>33</v>
      </c>
      <c r="B5816" t="s">
        <v>27</v>
      </c>
      <c r="C5816" t="s">
        <v>86</v>
      </c>
    </row>
    <row r="5817" spans="1:3" x14ac:dyDescent="0.2">
      <c r="A5817" t="s">
        <v>33</v>
      </c>
      <c r="B5817" t="s">
        <v>23</v>
      </c>
      <c r="C5817" t="s">
        <v>136</v>
      </c>
    </row>
    <row r="5818" spans="1:3" x14ac:dyDescent="0.2">
      <c r="A5818" t="s">
        <v>33</v>
      </c>
      <c r="B5818" t="s">
        <v>25</v>
      </c>
      <c r="C5818" t="s">
        <v>18</v>
      </c>
    </row>
    <row r="5819" spans="1:3" x14ac:dyDescent="0.2">
      <c r="A5819" t="s">
        <v>33</v>
      </c>
      <c r="B5819" t="s">
        <v>114</v>
      </c>
      <c r="C5819" t="s">
        <v>48</v>
      </c>
    </row>
    <row r="5820" spans="1:3" x14ac:dyDescent="0.2">
      <c r="A5820" t="s">
        <v>33</v>
      </c>
      <c r="B5820" t="s">
        <v>96</v>
      </c>
      <c r="C5820" t="s">
        <v>129</v>
      </c>
    </row>
    <row r="5821" spans="1:3" x14ac:dyDescent="0.2">
      <c r="A5821" t="s">
        <v>33</v>
      </c>
      <c r="B5821" t="s">
        <v>47</v>
      </c>
      <c r="C5821" t="s">
        <v>8</v>
      </c>
    </row>
    <row r="5822" spans="1:3" x14ac:dyDescent="0.2">
      <c r="A5822" t="s">
        <v>33</v>
      </c>
      <c r="B5822" t="s">
        <v>72</v>
      </c>
      <c r="C5822" t="s">
        <v>81</v>
      </c>
    </row>
    <row r="5823" spans="1:3" x14ac:dyDescent="0.2">
      <c r="A5823" t="s">
        <v>33</v>
      </c>
      <c r="B5823" t="s">
        <v>87</v>
      </c>
      <c r="C5823" t="s">
        <v>26</v>
      </c>
    </row>
    <row r="5824" spans="1:3" x14ac:dyDescent="0.2">
      <c r="A5824" t="s">
        <v>33</v>
      </c>
      <c r="B5824" t="s">
        <v>88</v>
      </c>
      <c r="C5824" t="s">
        <v>96</v>
      </c>
    </row>
    <row r="5825" spans="1:3" x14ac:dyDescent="0.2">
      <c r="A5825" t="s">
        <v>33</v>
      </c>
      <c r="B5825" t="s">
        <v>19</v>
      </c>
      <c r="C5825" t="s">
        <v>32</v>
      </c>
    </row>
    <row r="5826" spans="1:3" x14ac:dyDescent="0.2">
      <c r="A5826" t="s">
        <v>33</v>
      </c>
      <c r="B5826" t="s">
        <v>31</v>
      </c>
      <c r="C5826" t="s">
        <v>132</v>
      </c>
    </row>
    <row r="5827" spans="1:3" x14ac:dyDescent="0.2">
      <c r="A5827" t="s">
        <v>33</v>
      </c>
      <c r="B5827" t="s">
        <v>126</v>
      </c>
      <c r="C5827" t="s">
        <v>114</v>
      </c>
    </row>
    <row r="5828" spans="1:3" x14ac:dyDescent="0.2">
      <c r="A5828" t="s">
        <v>33</v>
      </c>
      <c r="B5828" t="s">
        <v>42</v>
      </c>
      <c r="C5828" t="s">
        <v>81</v>
      </c>
    </row>
    <row r="5829" spans="1:3" x14ac:dyDescent="0.2">
      <c r="A5829" t="s">
        <v>33</v>
      </c>
      <c r="B5829" t="s">
        <v>93</v>
      </c>
      <c r="C5829" t="s">
        <v>33</v>
      </c>
    </row>
    <row r="5830" spans="1:3" x14ac:dyDescent="0.2">
      <c r="A5830" t="s">
        <v>33</v>
      </c>
      <c r="B5830" t="s">
        <v>13</v>
      </c>
      <c r="C5830" t="s">
        <v>76</v>
      </c>
    </row>
    <row r="5831" spans="1:3" x14ac:dyDescent="0.2">
      <c r="A5831" t="s">
        <v>33</v>
      </c>
      <c r="B5831" t="s">
        <v>49</v>
      </c>
      <c r="C5831" t="s">
        <v>39</v>
      </c>
    </row>
    <row r="5832" spans="1:3" x14ac:dyDescent="0.2">
      <c r="A5832" t="s">
        <v>33</v>
      </c>
      <c r="B5832" t="s">
        <v>50</v>
      </c>
      <c r="C5832" t="s">
        <v>39</v>
      </c>
    </row>
    <row r="5833" spans="1:3" x14ac:dyDescent="0.2">
      <c r="A5833" t="s">
        <v>33</v>
      </c>
      <c r="B5833" t="s">
        <v>56</v>
      </c>
      <c r="C5833" t="s">
        <v>34</v>
      </c>
    </row>
    <row r="5834" spans="1:3" x14ac:dyDescent="0.2">
      <c r="A5834" t="s">
        <v>33</v>
      </c>
      <c r="B5834" t="s">
        <v>57</v>
      </c>
      <c r="C5834" t="s">
        <v>96</v>
      </c>
    </row>
    <row r="5835" spans="1:3" x14ac:dyDescent="0.2">
      <c r="A5835" t="s">
        <v>33</v>
      </c>
      <c r="B5835" t="s">
        <v>91</v>
      </c>
      <c r="C5835" t="s">
        <v>128</v>
      </c>
    </row>
    <row r="5836" spans="1:3" x14ac:dyDescent="0.2">
      <c r="A5836" t="s">
        <v>33</v>
      </c>
      <c r="B5836" t="s">
        <v>92</v>
      </c>
      <c r="C5836" t="s">
        <v>130</v>
      </c>
    </row>
    <row r="5837" spans="1:3" x14ac:dyDescent="0.2">
      <c r="A5837" t="s">
        <v>33</v>
      </c>
      <c r="B5837" t="s">
        <v>136</v>
      </c>
      <c r="C5837" t="s">
        <v>31</v>
      </c>
    </row>
    <row r="5838" spans="1:3" x14ac:dyDescent="0.2">
      <c r="A5838" t="s">
        <v>33</v>
      </c>
      <c r="B5838" t="s">
        <v>16</v>
      </c>
      <c r="C5838" t="s">
        <v>33</v>
      </c>
    </row>
    <row r="5839" spans="1:3" x14ac:dyDescent="0.2">
      <c r="A5839" t="s">
        <v>33</v>
      </c>
      <c r="B5839" t="s">
        <v>89</v>
      </c>
      <c r="C5839" t="s">
        <v>93</v>
      </c>
    </row>
    <row r="5840" spans="1:3" x14ac:dyDescent="0.2">
      <c r="A5840" t="s">
        <v>33</v>
      </c>
      <c r="B5840" t="s">
        <v>33</v>
      </c>
      <c r="C5840" t="s">
        <v>33</v>
      </c>
    </row>
    <row r="5841" spans="1:3" x14ac:dyDescent="0.2">
      <c r="A5841" t="s">
        <v>33</v>
      </c>
      <c r="B5841" t="s">
        <v>34</v>
      </c>
      <c r="C5841" t="s">
        <v>93</v>
      </c>
    </row>
    <row r="5842" spans="1:3" x14ac:dyDescent="0.2">
      <c r="A5842" t="s">
        <v>33</v>
      </c>
      <c r="B5842" t="s">
        <v>95</v>
      </c>
      <c r="C5842" t="s">
        <v>128</v>
      </c>
    </row>
    <row r="5843" spans="1:3" x14ac:dyDescent="0.2">
      <c r="A5843" t="s">
        <v>33</v>
      </c>
      <c r="B5843" t="s">
        <v>110</v>
      </c>
      <c r="C5843" t="s">
        <v>81</v>
      </c>
    </row>
    <row r="5844" spans="1:3" x14ac:dyDescent="0.2">
      <c r="A5844" t="s">
        <v>33</v>
      </c>
      <c r="B5844" t="s">
        <v>62</v>
      </c>
      <c r="C5844" t="s">
        <v>127</v>
      </c>
    </row>
    <row r="5845" spans="1:3" x14ac:dyDescent="0.2">
      <c r="A5845" t="s">
        <v>33</v>
      </c>
      <c r="B5845" t="s">
        <v>63</v>
      </c>
      <c r="C5845" t="s">
        <v>127</v>
      </c>
    </row>
    <row r="5846" spans="1:3" x14ac:dyDescent="0.2">
      <c r="A5846" t="s">
        <v>33</v>
      </c>
      <c r="B5846" t="s">
        <v>22</v>
      </c>
      <c r="C5846" t="s">
        <v>10</v>
      </c>
    </row>
    <row r="5847" spans="1:3" x14ac:dyDescent="0.2">
      <c r="A5847" t="s">
        <v>33</v>
      </c>
      <c r="B5847" t="s">
        <v>2</v>
      </c>
      <c r="C5847" t="s">
        <v>28</v>
      </c>
    </row>
    <row r="5848" spans="1:3" x14ac:dyDescent="0.2">
      <c r="A5848" t="s">
        <v>33</v>
      </c>
      <c r="B5848" t="s">
        <v>32</v>
      </c>
      <c r="C5848" t="s">
        <v>93</v>
      </c>
    </row>
    <row r="5849" spans="1:3" x14ac:dyDescent="0.2">
      <c r="A5849" t="s">
        <v>33</v>
      </c>
      <c r="B5849" t="s">
        <v>18</v>
      </c>
      <c r="C5849" t="s">
        <v>39</v>
      </c>
    </row>
    <row r="5850" spans="1:3" x14ac:dyDescent="0.2">
      <c r="A5850" t="s">
        <v>33</v>
      </c>
      <c r="B5850" t="s">
        <v>76</v>
      </c>
      <c r="C5850" t="s">
        <v>111</v>
      </c>
    </row>
    <row r="5851" spans="1:3" x14ac:dyDescent="0.2">
      <c r="A5851" t="s">
        <v>33</v>
      </c>
      <c r="B5851" t="s">
        <v>77</v>
      </c>
      <c r="C5851" t="s">
        <v>48</v>
      </c>
    </row>
    <row r="5852" spans="1:3" x14ac:dyDescent="0.2">
      <c r="A5852" t="s">
        <v>33</v>
      </c>
      <c r="B5852" t="s">
        <v>79</v>
      </c>
      <c r="C5852" t="s">
        <v>16</v>
      </c>
    </row>
    <row r="5853" spans="1:3" x14ac:dyDescent="0.2">
      <c r="A5853" t="s">
        <v>33</v>
      </c>
      <c r="B5853" t="s">
        <v>48</v>
      </c>
      <c r="C5853" t="s">
        <v>40</v>
      </c>
    </row>
    <row r="5854" spans="1:3" x14ac:dyDescent="0.2">
      <c r="A5854" t="s">
        <v>33</v>
      </c>
      <c r="B5854" t="s">
        <v>111</v>
      </c>
      <c r="C5854" t="s">
        <v>40</v>
      </c>
    </row>
    <row r="5855" spans="1:3" x14ac:dyDescent="0.2">
      <c r="A5855" t="s">
        <v>33</v>
      </c>
      <c r="B5855" t="s">
        <v>112</v>
      </c>
      <c r="C5855" t="s">
        <v>79</v>
      </c>
    </row>
    <row r="5856" spans="1:3" x14ac:dyDescent="0.2">
      <c r="A5856" t="s">
        <v>33</v>
      </c>
      <c r="B5856" t="s">
        <v>51</v>
      </c>
      <c r="C5856" t="s">
        <v>40</v>
      </c>
    </row>
    <row r="5857" spans="1:3" x14ac:dyDescent="0.2">
      <c r="A5857" t="s">
        <v>33</v>
      </c>
      <c r="B5857" t="s">
        <v>8</v>
      </c>
      <c r="C5857" t="s">
        <v>132</v>
      </c>
    </row>
    <row r="5858" spans="1:3" x14ac:dyDescent="0.2">
      <c r="A5858" t="s">
        <v>33</v>
      </c>
      <c r="B5858" t="s">
        <v>35</v>
      </c>
      <c r="C5858" t="s">
        <v>11</v>
      </c>
    </row>
    <row r="5859" spans="1:3" x14ac:dyDescent="0.2">
      <c r="A5859" t="s">
        <v>33</v>
      </c>
      <c r="B5859" t="s">
        <v>52</v>
      </c>
      <c r="C5859" t="s">
        <v>10</v>
      </c>
    </row>
    <row r="5860" spans="1:3" x14ac:dyDescent="0.2">
      <c r="A5860" t="s">
        <v>33</v>
      </c>
      <c r="B5860" t="s">
        <v>122</v>
      </c>
      <c r="C5860" t="s">
        <v>81</v>
      </c>
    </row>
    <row r="5861" spans="1:3" x14ac:dyDescent="0.2">
      <c r="A5861" t="s">
        <v>33</v>
      </c>
      <c r="B5861" t="s">
        <v>123</v>
      </c>
      <c r="C5861" t="s">
        <v>130</v>
      </c>
    </row>
    <row r="5862" spans="1:3" x14ac:dyDescent="0.2">
      <c r="A5862" t="s">
        <v>33</v>
      </c>
      <c r="B5862" t="s">
        <v>21</v>
      </c>
      <c r="C5862" t="s">
        <v>14</v>
      </c>
    </row>
    <row r="5863" spans="1:3" x14ac:dyDescent="0.2">
      <c r="A5863" t="s">
        <v>33</v>
      </c>
      <c r="B5863" t="s">
        <v>128</v>
      </c>
      <c r="C5863" t="s">
        <v>21</v>
      </c>
    </row>
    <row r="5864" spans="1:3" x14ac:dyDescent="0.2">
      <c r="A5864" t="s">
        <v>33</v>
      </c>
      <c r="B5864" t="s">
        <v>43</v>
      </c>
      <c r="C5864" t="s">
        <v>28</v>
      </c>
    </row>
    <row r="5865" spans="1:3" x14ac:dyDescent="0.2">
      <c r="A5865" t="s">
        <v>33</v>
      </c>
      <c r="B5865" t="s">
        <v>102</v>
      </c>
      <c r="C5865" t="s">
        <v>11</v>
      </c>
    </row>
    <row r="5866" spans="1:3" x14ac:dyDescent="0.2">
      <c r="A5866" t="s">
        <v>33</v>
      </c>
      <c r="B5866" t="s">
        <v>103</v>
      </c>
      <c r="C5866" t="s">
        <v>1</v>
      </c>
    </row>
    <row r="5867" spans="1:3" x14ac:dyDescent="0.2">
      <c r="A5867" t="s">
        <v>33</v>
      </c>
      <c r="B5867" t="s">
        <v>106</v>
      </c>
      <c r="C5867" t="s">
        <v>32</v>
      </c>
    </row>
    <row r="5868" spans="1:3" x14ac:dyDescent="0.2">
      <c r="A5868" t="s">
        <v>33</v>
      </c>
      <c r="B5868" t="s">
        <v>105</v>
      </c>
      <c r="C5868" t="s">
        <v>74</v>
      </c>
    </row>
    <row r="5869" spans="1:3" x14ac:dyDescent="0.2">
      <c r="A5869" t="s">
        <v>33</v>
      </c>
      <c r="B5869" t="s">
        <v>74</v>
      </c>
      <c r="C5869" t="s">
        <v>106</v>
      </c>
    </row>
    <row r="5870" spans="1:3" x14ac:dyDescent="0.2">
      <c r="A5870" t="s">
        <v>33</v>
      </c>
      <c r="B5870" t="s">
        <v>26</v>
      </c>
      <c r="C5870" t="s">
        <v>31</v>
      </c>
    </row>
    <row r="5871" spans="1:3" x14ac:dyDescent="0.2">
      <c r="A5871" t="s">
        <v>33</v>
      </c>
      <c r="B5871" t="s">
        <v>81</v>
      </c>
      <c r="C5871" t="s">
        <v>111</v>
      </c>
    </row>
    <row r="5872" spans="1:3" x14ac:dyDescent="0.2">
      <c r="A5872" t="s">
        <v>33</v>
      </c>
      <c r="B5872" t="s">
        <v>29</v>
      </c>
      <c r="C5872" t="s">
        <v>19</v>
      </c>
    </row>
    <row r="5873" spans="1:3" x14ac:dyDescent="0.2">
      <c r="A5873" t="s">
        <v>33</v>
      </c>
      <c r="B5873" t="s">
        <v>30</v>
      </c>
      <c r="C5873" t="s">
        <v>14</v>
      </c>
    </row>
    <row r="5874" spans="1:3" x14ac:dyDescent="0.2">
      <c r="A5874" t="s">
        <v>33</v>
      </c>
      <c r="B5874" t="s">
        <v>118</v>
      </c>
      <c r="C5874" t="s">
        <v>105</v>
      </c>
    </row>
    <row r="5875" spans="1:3" x14ac:dyDescent="0.2">
      <c r="A5875" t="s">
        <v>33</v>
      </c>
      <c r="B5875" t="s">
        <v>119</v>
      </c>
      <c r="C5875" t="s">
        <v>105</v>
      </c>
    </row>
    <row r="5876" spans="1:3" x14ac:dyDescent="0.2">
      <c r="A5876" t="s">
        <v>33</v>
      </c>
      <c r="B5876" t="s">
        <v>86</v>
      </c>
      <c r="C5876" t="s">
        <v>48</v>
      </c>
    </row>
    <row r="5877" spans="1:3" x14ac:dyDescent="0.2">
      <c r="A5877" t="s">
        <v>33</v>
      </c>
      <c r="B5877" t="s">
        <v>28</v>
      </c>
      <c r="C5877" t="s">
        <v>89</v>
      </c>
    </row>
    <row r="5878" spans="1:3" x14ac:dyDescent="0.2">
      <c r="A5878" t="s">
        <v>33</v>
      </c>
      <c r="B5878" t="s">
        <v>127</v>
      </c>
      <c r="C5878" t="s">
        <v>74</v>
      </c>
    </row>
    <row r="5879" spans="1:3" x14ac:dyDescent="0.2">
      <c r="A5879" t="s">
        <v>33</v>
      </c>
      <c r="B5879" t="s">
        <v>80</v>
      </c>
      <c r="C5879" t="s">
        <v>16</v>
      </c>
    </row>
    <row r="5880" spans="1:3" x14ac:dyDescent="0.2">
      <c r="A5880" t="s">
        <v>33</v>
      </c>
      <c r="B5880" t="s">
        <v>41</v>
      </c>
      <c r="C5880" t="s">
        <v>135</v>
      </c>
    </row>
    <row r="5881" spans="1:3" x14ac:dyDescent="0.2">
      <c r="A5881" t="s">
        <v>33</v>
      </c>
      <c r="B5881" t="s">
        <v>130</v>
      </c>
      <c r="C5881" t="s">
        <v>2</v>
      </c>
    </row>
    <row r="5882" spans="1:3" x14ac:dyDescent="0.2">
      <c r="A5882" t="s">
        <v>33</v>
      </c>
      <c r="B5882" t="s">
        <v>131</v>
      </c>
      <c r="C5882" t="s">
        <v>43</v>
      </c>
    </row>
    <row r="5883" spans="1:3" x14ac:dyDescent="0.2">
      <c r="A5883" t="s">
        <v>33</v>
      </c>
      <c r="B5883" t="s">
        <v>11</v>
      </c>
      <c r="C5883" t="s">
        <v>101</v>
      </c>
    </row>
    <row r="5884" spans="1:3" x14ac:dyDescent="0.2">
      <c r="A5884" t="s">
        <v>33</v>
      </c>
      <c r="B5884" t="s">
        <v>6</v>
      </c>
      <c r="C5884" t="s">
        <v>1</v>
      </c>
    </row>
    <row r="5885" spans="1:3" x14ac:dyDescent="0.2">
      <c r="A5885" t="s">
        <v>33</v>
      </c>
      <c r="B5885" t="s">
        <v>3</v>
      </c>
      <c r="C5885" t="s">
        <v>130</v>
      </c>
    </row>
    <row r="5886" spans="1:3" x14ac:dyDescent="0.2">
      <c r="A5886" t="s">
        <v>33</v>
      </c>
      <c r="B5886" t="s">
        <v>69</v>
      </c>
      <c r="C5886" t="s">
        <v>29</v>
      </c>
    </row>
    <row r="5887" spans="1:3" x14ac:dyDescent="0.2">
      <c r="A5887" t="s">
        <v>33</v>
      </c>
      <c r="B5887" t="s">
        <v>135</v>
      </c>
      <c r="C5887" t="s">
        <v>51</v>
      </c>
    </row>
    <row r="5888" spans="1:3" x14ac:dyDescent="0.2">
      <c r="A5888" t="s">
        <v>33</v>
      </c>
      <c r="B5888" t="s">
        <v>132</v>
      </c>
      <c r="C5888" t="s">
        <v>79</v>
      </c>
    </row>
    <row r="5889" spans="1:3" x14ac:dyDescent="0.2">
      <c r="A5889" t="s">
        <v>33</v>
      </c>
      <c r="B5889" t="s">
        <v>129</v>
      </c>
      <c r="C5889" t="s">
        <v>40</v>
      </c>
    </row>
    <row r="5890" spans="1:3" x14ac:dyDescent="0.2">
      <c r="A5890" t="s">
        <v>33</v>
      </c>
      <c r="B5890" t="s">
        <v>116</v>
      </c>
      <c r="C5890" t="s">
        <v>128</v>
      </c>
    </row>
    <row r="5891" spans="1:3" x14ac:dyDescent="0.2">
      <c r="A5891" t="s">
        <v>33</v>
      </c>
      <c r="B5891" t="s">
        <v>36</v>
      </c>
      <c r="C5891" t="s">
        <v>105</v>
      </c>
    </row>
    <row r="5892" spans="1:3" x14ac:dyDescent="0.2">
      <c r="A5892" t="s">
        <v>33</v>
      </c>
      <c r="B5892" t="s">
        <v>37</v>
      </c>
      <c r="C5892" t="s">
        <v>105</v>
      </c>
    </row>
    <row r="5893" spans="1:3" x14ac:dyDescent="0.2">
      <c r="A5893" t="s">
        <v>33</v>
      </c>
      <c r="B5893" t="s">
        <v>70</v>
      </c>
      <c r="C5893" t="s">
        <v>49</v>
      </c>
    </row>
    <row r="5894" spans="1:3" x14ac:dyDescent="0.2">
      <c r="A5894" t="s">
        <v>33</v>
      </c>
      <c r="B5894" t="s">
        <v>71</v>
      </c>
      <c r="C5894" t="s">
        <v>49</v>
      </c>
    </row>
    <row r="5895" spans="1:3" x14ac:dyDescent="0.2">
      <c r="A5895" t="s">
        <v>33</v>
      </c>
      <c r="B5895" t="s">
        <v>5</v>
      </c>
      <c r="C5895" t="s">
        <v>10</v>
      </c>
    </row>
    <row r="5896" spans="1:3" x14ac:dyDescent="0.2">
      <c r="A5896" t="s">
        <v>33</v>
      </c>
      <c r="B5896" t="s">
        <v>24</v>
      </c>
      <c r="C5896" t="s">
        <v>100</v>
      </c>
    </row>
    <row r="5897" spans="1:3" x14ac:dyDescent="0.2">
      <c r="A5897" t="s">
        <v>33</v>
      </c>
      <c r="B5897" t="s">
        <v>10</v>
      </c>
      <c r="C5897" t="s">
        <v>29</v>
      </c>
    </row>
    <row r="5898" spans="1:3" x14ac:dyDescent="0.2">
      <c r="A5898" t="s">
        <v>33</v>
      </c>
      <c r="B5898" t="s">
        <v>12</v>
      </c>
      <c r="C5898" t="s">
        <v>2</v>
      </c>
    </row>
    <row r="5899" spans="1:3" x14ac:dyDescent="0.2">
      <c r="A5899" t="s">
        <v>33</v>
      </c>
      <c r="B5899" t="s">
        <v>107</v>
      </c>
      <c r="C5899" t="s">
        <v>62</v>
      </c>
    </row>
    <row r="5900" spans="1:3" x14ac:dyDescent="0.2">
      <c r="A5900" t="s">
        <v>33</v>
      </c>
      <c r="B5900" t="s">
        <v>108</v>
      </c>
      <c r="C5900" t="s">
        <v>62</v>
      </c>
    </row>
    <row r="5901" spans="1:3" x14ac:dyDescent="0.2">
      <c r="A5901" t="s">
        <v>33</v>
      </c>
      <c r="B5901" t="s">
        <v>14</v>
      </c>
      <c r="C5901" t="s">
        <v>89</v>
      </c>
    </row>
    <row r="5902" spans="1:3" x14ac:dyDescent="0.2">
      <c r="A5902" t="s">
        <v>33</v>
      </c>
      <c r="B5902" t="s">
        <v>15</v>
      </c>
      <c r="C5902" t="s">
        <v>106</v>
      </c>
    </row>
    <row r="5903" spans="1:3" x14ac:dyDescent="0.2">
      <c r="A5903" t="s">
        <v>33</v>
      </c>
      <c r="B5903" t="s">
        <v>101</v>
      </c>
      <c r="C5903" t="s">
        <v>28</v>
      </c>
    </row>
    <row r="5904" spans="1:3" x14ac:dyDescent="0.2">
      <c r="A5904" t="s">
        <v>33</v>
      </c>
      <c r="B5904" t="s">
        <v>109</v>
      </c>
      <c r="C5904" t="s">
        <v>11</v>
      </c>
    </row>
    <row r="5905" spans="1:3" x14ac:dyDescent="0.2">
      <c r="A5905" t="s">
        <v>33</v>
      </c>
      <c r="B5905" t="s">
        <v>61</v>
      </c>
      <c r="C5905" t="s">
        <v>1</v>
      </c>
    </row>
    <row r="5906" spans="1:3" x14ac:dyDescent="0.2">
      <c r="A5906" t="s">
        <v>33</v>
      </c>
      <c r="B5906" t="s">
        <v>73</v>
      </c>
      <c r="C5906" t="s">
        <v>69</v>
      </c>
    </row>
    <row r="5907" spans="1:3" x14ac:dyDescent="0.2">
      <c r="A5907" t="s">
        <v>33</v>
      </c>
      <c r="B5907" t="s">
        <v>60</v>
      </c>
      <c r="C5907" t="s">
        <v>128</v>
      </c>
    </row>
    <row r="5908" spans="1:3" x14ac:dyDescent="0.2">
      <c r="A5908" t="s">
        <v>33</v>
      </c>
      <c r="B5908" t="s">
        <v>84</v>
      </c>
      <c r="C5908" t="s">
        <v>62</v>
      </c>
    </row>
    <row r="5909" spans="1:3" x14ac:dyDescent="0.2">
      <c r="A5909" t="s">
        <v>33</v>
      </c>
      <c r="B5909" t="s">
        <v>85</v>
      </c>
      <c r="C5909" t="s">
        <v>62</v>
      </c>
    </row>
    <row r="5910" spans="1:3" x14ac:dyDescent="0.2">
      <c r="A5910" t="s">
        <v>33</v>
      </c>
      <c r="B5910" t="s">
        <v>137</v>
      </c>
      <c r="C5910" t="s">
        <v>128</v>
      </c>
    </row>
    <row r="5911" spans="1:3" x14ac:dyDescent="0.2">
      <c r="A5911" t="s">
        <v>33</v>
      </c>
      <c r="B5911" t="s">
        <v>138</v>
      </c>
      <c r="C5911" t="s">
        <v>69</v>
      </c>
    </row>
    <row r="5912" spans="1:3" x14ac:dyDescent="0.2">
      <c r="A5912" t="s">
        <v>33</v>
      </c>
      <c r="B5912" t="s">
        <v>134</v>
      </c>
      <c r="C5912" t="s">
        <v>11</v>
      </c>
    </row>
    <row r="5913" spans="1:3" x14ac:dyDescent="0.2">
      <c r="A5913" t="s">
        <v>33</v>
      </c>
      <c r="B5913" t="s">
        <v>40</v>
      </c>
      <c r="C5913" t="s">
        <v>79</v>
      </c>
    </row>
    <row r="5914" spans="1:3" x14ac:dyDescent="0.2">
      <c r="A5914" t="s">
        <v>33</v>
      </c>
      <c r="B5914" t="s">
        <v>39</v>
      </c>
      <c r="C5914" t="s">
        <v>79</v>
      </c>
    </row>
    <row r="5915" spans="1:3" x14ac:dyDescent="0.2">
      <c r="A5915" t="s">
        <v>33</v>
      </c>
      <c r="B5915" t="s">
        <v>104</v>
      </c>
      <c r="C5915" t="s">
        <v>11</v>
      </c>
    </row>
    <row r="5916" spans="1:3" x14ac:dyDescent="0.2">
      <c r="A5916" t="s">
        <v>33</v>
      </c>
      <c r="B5916" t="s">
        <v>9</v>
      </c>
      <c r="C5916" t="s">
        <v>137</v>
      </c>
    </row>
    <row r="5917" spans="1:3" x14ac:dyDescent="0.2">
      <c r="A5917" t="s">
        <v>33</v>
      </c>
      <c r="B5917" t="s">
        <v>58</v>
      </c>
      <c r="C5917" t="s">
        <v>118</v>
      </c>
    </row>
    <row r="5918" spans="1:3" x14ac:dyDescent="0.2">
      <c r="A5918" t="s">
        <v>33</v>
      </c>
      <c r="B5918" t="s">
        <v>4</v>
      </c>
      <c r="C5918" t="s">
        <v>36</v>
      </c>
    </row>
    <row r="5919" spans="1:3" x14ac:dyDescent="0.2">
      <c r="A5919" t="s">
        <v>33</v>
      </c>
      <c r="B5919" t="s">
        <v>90</v>
      </c>
      <c r="C5919" t="s">
        <v>62</v>
      </c>
    </row>
    <row r="5920" spans="1:3" x14ac:dyDescent="0.2">
      <c r="A5920" t="s">
        <v>33</v>
      </c>
      <c r="B5920" t="s">
        <v>1</v>
      </c>
      <c r="C5920" t="s">
        <v>127</v>
      </c>
    </row>
    <row r="5921" spans="1:3" x14ac:dyDescent="0.2">
      <c r="A5921" t="s">
        <v>33</v>
      </c>
      <c r="B5921" t="s">
        <v>67</v>
      </c>
      <c r="C5921" t="s">
        <v>62</v>
      </c>
    </row>
    <row r="5922" spans="1:3" x14ac:dyDescent="0.2">
      <c r="A5922" t="s">
        <v>33</v>
      </c>
      <c r="B5922" t="s">
        <v>68</v>
      </c>
      <c r="C5922" t="s">
        <v>11</v>
      </c>
    </row>
    <row r="5923" spans="1:3" x14ac:dyDescent="0.2">
      <c r="A5923" t="s">
        <v>33</v>
      </c>
      <c r="B5923" t="s">
        <v>120</v>
      </c>
      <c r="C5923" t="s">
        <v>138</v>
      </c>
    </row>
    <row r="5924" spans="1:3" x14ac:dyDescent="0.2">
      <c r="A5924" t="s">
        <v>33</v>
      </c>
      <c r="B5924" t="s">
        <v>121</v>
      </c>
      <c r="C5924" t="s">
        <v>138</v>
      </c>
    </row>
    <row r="5925" spans="1:3" x14ac:dyDescent="0.2">
      <c r="A5925" t="s">
        <v>33</v>
      </c>
      <c r="B5925" t="s">
        <v>53</v>
      </c>
      <c r="C5925" t="s">
        <v>118</v>
      </c>
    </row>
    <row r="5926" spans="1:3" x14ac:dyDescent="0.2">
      <c r="A5926" t="s">
        <v>33</v>
      </c>
      <c r="B5926" t="s">
        <v>82</v>
      </c>
      <c r="C5926" t="s">
        <v>62</v>
      </c>
    </row>
    <row r="5927" spans="1:3" x14ac:dyDescent="0.2">
      <c r="A5927" t="s">
        <v>33</v>
      </c>
      <c r="B5927" t="s">
        <v>83</v>
      </c>
      <c r="C5927" t="s">
        <v>1</v>
      </c>
    </row>
    <row r="5928" spans="1:3" x14ac:dyDescent="0.2">
      <c r="A5928" t="s">
        <v>33</v>
      </c>
      <c r="B5928" t="s">
        <v>38</v>
      </c>
      <c r="C5928" t="s">
        <v>11</v>
      </c>
    </row>
    <row r="5929" spans="1:3" x14ac:dyDescent="0.2">
      <c r="A5929" t="s">
        <v>33</v>
      </c>
      <c r="B5929" t="s">
        <v>97</v>
      </c>
      <c r="C5929" t="s">
        <v>36</v>
      </c>
    </row>
    <row r="5930" spans="1:3" x14ac:dyDescent="0.2">
      <c r="A5930" t="s">
        <v>33</v>
      </c>
      <c r="B5930" t="s">
        <v>115</v>
      </c>
      <c r="C5930" t="s">
        <v>22</v>
      </c>
    </row>
    <row r="5931" spans="1:3" x14ac:dyDescent="0.2">
      <c r="A5931" t="s">
        <v>33</v>
      </c>
      <c r="B5931" t="s">
        <v>98</v>
      </c>
      <c r="C5931" t="s">
        <v>5</v>
      </c>
    </row>
    <row r="5932" spans="1:3" x14ac:dyDescent="0.2">
      <c r="A5932" t="s">
        <v>33</v>
      </c>
      <c r="B5932" t="s">
        <v>94</v>
      </c>
      <c r="C5932" t="s">
        <v>5</v>
      </c>
    </row>
    <row r="5933" spans="1:3" x14ac:dyDescent="0.2">
      <c r="A5933" t="s">
        <v>33</v>
      </c>
      <c r="B5933" t="s">
        <v>7</v>
      </c>
      <c r="C5933" t="s">
        <v>100</v>
      </c>
    </row>
    <row r="5934" spans="1:3" x14ac:dyDescent="0.2">
      <c r="A5934" t="s">
        <v>33</v>
      </c>
      <c r="B5934" t="s">
        <v>45</v>
      </c>
      <c r="C5934" t="s">
        <v>52</v>
      </c>
    </row>
    <row r="5935" spans="1:3" x14ac:dyDescent="0.2">
      <c r="A5935" t="s">
        <v>33</v>
      </c>
      <c r="B5935" t="s">
        <v>64</v>
      </c>
      <c r="C5935" t="s">
        <v>5</v>
      </c>
    </row>
    <row r="5936" spans="1:3" x14ac:dyDescent="0.2">
      <c r="A5936" t="s">
        <v>34</v>
      </c>
      <c r="B5936" t="s">
        <v>75</v>
      </c>
      <c r="C5936" t="s">
        <v>136</v>
      </c>
    </row>
    <row r="5937" spans="1:3" x14ac:dyDescent="0.2">
      <c r="A5937" t="s">
        <v>34</v>
      </c>
      <c r="B5937" t="s">
        <v>17</v>
      </c>
      <c r="C5937" t="s">
        <v>96</v>
      </c>
    </row>
    <row r="5938" spans="1:3" x14ac:dyDescent="0.2">
      <c r="A5938" t="s">
        <v>34</v>
      </c>
      <c r="B5938" t="s">
        <v>20</v>
      </c>
      <c r="C5938" t="s">
        <v>26</v>
      </c>
    </row>
    <row r="5939" spans="1:3" x14ac:dyDescent="0.2">
      <c r="A5939" t="s">
        <v>34</v>
      </c>
      <c r="B5939" t="s">
        <v>78</v>
      </c>
      <c r="C5939" t="s">
        <v>135</v>
      </c>
    </row>
    <row r="5940" spans="1:3" x14ac:dyDescent="0.2">
      <c r="A5940" t="s">
        <v>34</v>
      </c>
      <c r="B5940" t="s">
        <v>44</v>
      </c>
      <c r="C5940" t="s">
        <v>86</v>
      </c>
    </row>
    <row r="5941" spans="1:3" x14ac:dyDescent="0.2">
      <c r="A5941" t="s">
        <v>34</v>
      </c>
      <c r="B5941" t="s">
        <v>46</v>
      </c>
      <c r="C5941" t="s">
        <v>81</v>
      </c>
    </row>
    <row r="5942" spans="1:3" x14ac:dyDescent="0.2">
      <c r="A5942" t="s">
        <v>34</v>
      </c>
      <c r="B5942" t="s">
        <v>117</v>
      </c>
      <c r="C5942" t="s">
        <v>113</v>
      </c>
    </row>
    <row r="5943" spans="1:3" x14ac:dyDescent="0.2">
      <c r="A5943" t="s">
        <v>34</v>
      </c>
      <c r="B5943" t="s">
        <v>124</v>
      </c>
      <c r="C5943" t="s">
        <v>18</v>
      </c>
    </row>
    <row r="5944" spans="1:3" x14ac:dyDescent="0.2">
      <c r="A5944" t="s">
        <v>34</v>
      </c>
      <c r="B5944" t="s">
        <v>113</v>
      </c>
      <c r="C5944" t="s">
        <v>48</v>
      </c>
    </row>
    <row r="5945" spans="1:3" x14ac:dyDescent="0.2">
      <c r="A5945" t="s">
        <v>34</v>
      </c>
      <c r="B5945" t="s">
        <v>99</v>
      </c>
      <c r="C5945" t="s">
        <v>114</v>
      </c>
    </row>
    <row r="5946" spans="1:3" x14ac:dyDescent="0.2">
      <c r="A5946" t="s">
        <v>34</v>
      </c>
      <c r="B5946" t="s">
        <v>100</v>
      </c>
      <c r="C5946" t="s">
        <v>10</v>
      </c>
    </row>
    <row r="5947" spans="1:3" x14ac:dyDescent="0.2">
      <c r="A5947" t="s">
        <v>34</v>
      </c>
      <c r="B5947" t="s">
        <v>65</v>
      </c>
      <c r="C5947" t="s">
        <v>114</v>
      </c>
    </row>
    <row r="5948" spans="1:3" x14ac:dyDescent="0.2">
      <c r="A5948" t="s">
        <v>34</v>
      </c>
      <c r="B5948" t="s">
        <v>66</v>
      </c>
      <c r="C5948" t="s">
        <v>114</v>
      </c>
    </row>
    <row r="5949" spans="1:3" x14ac:dyDescent="0.2">
      <c r="A5949" t="s">
        <v>34</v>
      </c>
      <c r="B5949" t="s">
        <v>54</v>
      </c>
      <c r="C5949" t="s">
        <v>8</v>
      </c>
    </row>
    <row r="5950" spans="1:3" x14ac:dyDescent="0.2">
      <c r="A5950" t="s">
        <v>34</v>
      </c>
      <c r="B5950" t="s">
        <v>55</v>
      </c>
      <c r="C5950" t="s">
        <v>8</v>
      </c>
    </row>
    <row r="5951" spans="1:3" x14ac:dyDescent="0.2">
      <c r="A5951" t="s">
        <v>34</v>
      </c>
      <c r="B5951" t="s">
        <v>133</v>
      </c>
      <c r="C5951" t="s">
        <v>96</v>
      </c>
    </row>
    <row r="5952" spans="1:3" x14ac:dyDescent="0.2">
      <c r="A5952" t="s">
        <v>34</v>
      </c>
      <c r="B5952" t="s">
        <v>59</v>
      </c>
      <c r="C5952" t="s">
        <v>86</v>
      </c>
    </row>
    <row r="5953" spans="1:3" x14ac:dyDescent="0.2">
      <c r="A5953" t="s">
        <v>34</v>
      </c>
      <c r="B5953" t="s">
        <v>125</v>
      </c>
      <c r="C5953" t="s">
        <v>136</v>
      </c>
    </row>
    <row r="5954" spans="1:3" x14ac:dyDescent="0.2">
      <c r="A5954" t="s">
        <v>34</v>
      </c>
      <c r="B5954" t="s">
        <v>27</v>
      </c>
      <c r="C5954" t="s">
        <v>114</v>
      </c>
    </row>
    <row r="5955" spans="1:3" x14ac:dyDescent="0.2">
      <c r="A5955" t="s">
        <v>34</v>
      </c>
      <c r="B5955" t="s">
        <v>23</v>
      </c>
      <c r="C5955" t="s">
        <v>96</v>
      </c>
    </row>
    <row r="5956" spans="1:3" x14ac:dyDescent="0.2">
      <c r="A5956" t="s">
        <v>34</v>
      </c>
      <c r="B5956" t="s">
        <v>25</v>
      </c>
      <c r="C5956" t="s">
        <v>31</v>
      </c>
    </row>
    <row r="5957" spans="1:3" x14ac:dyDescent="0.2">
      <c r="A5957" t="s">
        <v>34</v>
      </c>
      <c r="B5957" t="s">
        <v>114</v>
      </c>
      <c r="C5957" t="s">
        <v>111</v>
      </c>
    </row>
    <row r="5958" spans="1:3" x14ac:dyDescent="0.2">
      <c r="A5958" t="s">
        <v>34</v>
      </c>
      <c r="B5958" t="s">
        <v>96</v>
      </c>
      <c r="C5958" t="s">
        <v>51</v>
      </c>
    </row>
    <row r="5959" spans="1:3" x14ac:dyDescent="0.2">
      <c r="A5959" t="s">
        <v>34</v>
      </c>
      <c r="B5959" t="s">
        <v>47</v>
      </c>
      <c r="C5959" t="s">
        <v>31</v>
      </c>
    </row>
    <row r="5960" spans="1:3" x14ac:dyDescent="0.2">
      <c r="A5960" t="s">
        <v>34</v>
      </c>
      <c r="B5960" t="s">
        <v>72</v>
      </c>
      <c r="C5960" t="s">
        <v>49</v>
      </c>
    </row>
    <row r="5961" spans="1:3" x14ac:dyDescent="0.2">
      <c r="A5961" t="s">
        <v>34</v>
      </c>
      <c r="B5961" t="s">
        <v>87</v>
      </c>
      <c r="C5961" t="s">
        <v>136</v>
      </c>
    </row>
    <row r="5962" spans="1:3" x14ac:dyDescent="0.2">
      <c r="A5962" t="s">
        <v>34</v>
      </c>
      <c r="B5962" t="s">
        <v>88</v>
      </c>
      <c r="C5962" t="s">
        <v>135</v>
      </c>
    </row>
    <row r="5963" spans="1:3" x14ac:dyDescent="0.2">
      <c r="A5963" t="s">
        <v>34</v>
      </c>
      <c r="B5963" t="s">
        <v>19</v>
      </c>
      <c r="C5963" t="s">
        <v>89</v>
      </c>
    </row>
    <row r="5964" spans="1:3" x14ac:dyDescent="0.2">
      <c r="A5964" t="s">
        <v>34</v>
      </c>
      <c r="B5964" t="s">
        <v>31</v>
      </c>
      <c r="C5964" t="s">
        <v>40</v>
      </c>
    </row>
    <row r="5965" spans="1:3" x14ac:dyDescent="0.2">
      <c r="A5965" t="s">
        <v>34</v>
      </c>
      <c r="B5965" t="s">
        <v>126</v>
      </c>
      <c r="C5965" t="s">
        <v>76</v>
      </c>
    </row>
    <row r="5966" spans="1:3" x14ac:dyDescent="0.2">
      <c r="A5966" t="s">
        <v>34</v>
      </c>
      <c r="B5966" t="s">
        <v>42</v>
      </c>
      <c r="C5966" t="s">
        <v>49</v>
      </c>
    </row>
    <row r="5967" spans="1:3" x14ac:dyDescent="0.2">
      <c r="A5967" t="s">
        <v>34</v>
      </c>
      <c r="B5967" t="s">
        <v>93</v>
      </c>
      <c r="C5967" t="s">
        <v>93</v>
      </c>
    </row>
    <row r="5968" spans="1:3" x14ac:dyDescent="0.2">
      <c r="A5968" t="s">
        <v>34</v>
      </c>
      <c r="B5968" t="s">
        <v>13</v>
      </c>
      <c r="C5968" t="s">
        <v>81</v>
      </c>
    </row>
    <row r="5969" spans="1:3" x14ac:dyDescent="0.2">
      <c r="A5969" t="s">
        <v>34</v>
      </c>
      <c r="B5969" t="s">
        <v>49</v>
      </c>
      <c r="C5969" t="s">
        <v>132</v>
      </c>
    </row>
    <row r="5970" spans="1:3" x14ac:dyDescent="0.2">
      <c r="A5970" t="s">
        <v>34</v>
      </c>
      <c r="B5970" t="s">
        <v>50</v>
      </c>
      <c r="C5970" t="s">
        <v>39</v>
      </c>
    </row>
    <row r="5971" spans="1:3" x14ac:dyDescent="0.2">
      <c r="A5971" t="s">
        <v>34</v>
      </c>
      <c r="B5971" t="s">
        <v>56</v>
      </c>
      <c r="C5971" t="s">
        <v>135</v>
      </c>
    </row>
    <row r="5972" spans="1:3" x14ac:dyDescent="0.2">
      <c r="A5972" t="s">
        <v>34</v>
      </c>
      <c r="B5972" t="s">
        <v>57</v>
      </c>
      <c r="C5972" t="s">
        <v>135</v>
      </c>
    </row>
    <row r="5973" spans="1:3" x14ac:dyDescent="0.2">
      <c r="A5973" t="s">
        <v>34</v>
      </c>
      <c r="B5973" t="s">
        <v>91</v>
      </c>
      <c r="C5973" t="s">
        <v>130</v>
      </c>
    </row>
    <row r="5974" spans="1:3" x14ac:dyDescent="0.2">
      <c r="A5974" t="s">
        <v>34</v>
      </c>
      <c r="B5974" t="s">
        <v>92</v>
      </c>
      <c r="C5974" t="s">
        <v>11</v>
      </c>
    </row>
    <row r="5975" spans="1:3" x14ac:dyDescent="0.2">
      <c r="A5975" t="s">
        <v>34</v>
      </c>
      <c r="B5975" t="s">
        <v>136</v>
      </c>
      <c r="C5975" t="s">
        <v>51</v>
      </c>
    </row>
    <row r="5976" spans="1:3" x14ac:dyDescent="0.2">
      <c r="A5976" t="s">
        <v>34</v>
      </c>
      <c r="B5976" t="s">
        <v>16</v>
      </c>
      <c r="C5976" t="s">
        <v>33</v>
      </c>
    </row>
    <row r="5977" spans="1:3" x14ac:dyDescent="0.2">
      <c r="A5977" t="s">
        <v>34</v>
      </c>
      <c r="B5977" t="s">
        <v>89</v>
      </c>
      <c r="C5977" t="s">
        <v>32</v>
      </c>
    </row>
    <row r="5978" spans="1:3" x14ac:dyDescent="0.2">
      <c r="A5978" t="s">
        <v>34</v>
      </c>
      <c r="B5978" t="s">
        <v>33</v>
      </c>
      <c r="C5978" t="s">
        <v>93</v>
      </c>
    </row>
    <row r="5979" spans="1:3" x14ac:dyDescent="0.2">
      <c r="A5979" t="s">
        <v>34</v>
      </c>
      <c r="B5979" t="s">
        <v>34</v>
      </c>
      <c r="C5979" t="s">
        <v>34</v>
      </c>
    </row>
    <row r="5980" spans="1:3" x14ac:dyDescent="0.2">
      <c r="A5980" t="s">
        <v>34</v>
      </c>
      <c r="B5980" t="s">
        <v>95</v>
      </c>
      <c r="C5980" t="s">
        <v>130</v>
      </c>
    </row>
    <row r="5981" spans="1:3" x14ac:dyDescent="0.2">
      <c r="A5981" t="s">
        <v>34</v>
      </c>
      <c r="B5981" t="s">
        <v>110</v>
      </c>
      <c r="C5981" t="s">
        <v>81</v>
      </c>
    </row>
    <row r="5982" spans="1:3" x14ac:dyDescent="0.2">
      <c r="A5982" t="s">
        <v>34</v>
      </c>
      <c r="B5982" t="s">
        <v>62</v>
      </c>
      <c r="C5982" t="s">
        <v>127</v>
      </c>
    </row>
    <row r="5983" spans="1:3" x14ac:dyDescent="0.2">
      <c r="A5983" t="s">
        <v>34</v>
      </c>
      <c r="B5983" t="s">
        <v>63</v>
      </c>
      <c r="C5983" t="s">
        <v>105</v>
      </c>
    </row>
    <row r="5984" spans="1:3" x14ac:dyDescent="0.2">
      <c r="A5984" t="s">
        <v>34</v>
      </c>
      <c r="B5984" t="s">
        <v>22</v>
      </c>
      <c r="C5984" t="s">
        <v>69</v>
      </c>
    </row>
    <row r="5985" spans="1:3" x14ac:dyDescent="0.2">
      <c r="A5985" t="s">
        <v>34</v>
      </c>
      <c r="B5985" t="s">
        <v>2</v>
      </c>
      <c r="C5985" t="s">
        <v>28</v>
      </c>
    </row>
    <row r="5986" spans="1:3" x14ac:dyDescent="0.2">
      <c r="A5986" t="s">
        <v>34</v>
      </c>
      <c r="B5986" t="s">
        <v>32</v>
      </c>
      <c r="C5986" t="s">
        <v>32</v>
      </c>
    </row>
    <row r="5987" spans="1:3" x14ac:dyDescent="0.2">
      <c r="A5987" t="s">
        <v>34</v>
      </c>
      <c r="B5987" t="s">
        <v>18</v>
      </c>
      <c r="C5987" t="s">
        <v>132</v>
      </c>
    </row>
    <row r="5988" spans="1:3" x14ac:dyDescent="0.2">
      <c r="A5988" t="s">
        <v>34</v>
      </c>
      <c r="B5988" t="s">
        <v>76</v>
      </c>
      <c r="C5988" t="s">
        <v>39</v>
      </c>
    </row>
    <row r="5989" spans="1:3" x14ac:dyDescent="0.2">
      <c r="A5989" t="s">
        <v>34</v>
      </c>
      <c r="B5989" t="s">
        <v>77</v>
      </c>
      <c r="C5989" t="s">
        <v>111</v>
      </c>
    </row>
    <row r="5990" spans="1:3" x14ac:dyDescent="0.2">
      <c r="A5990" t="s">
        <v>34</v>
      </c>
      <c r="B5990" t="s">
        <v>79</v>
      </c>
      <c r="C5990" t="s">
        <v>33</v>
      </c>
    </row>
    <row r="5991" spans="1:3" x14ac:dyDescent="0.2">
      <c r="A5991" t="s">
        <v>34</v>
      </c>
      <c r="B5991" t="s">
        <v>48</v>
      </c>
      <c r="C5991" t="s">
        <v>79</v>
      </c>
    </row>
    <row r="5992" spans="1:3" x14ac:dyDescent="0.2">
      <c r="A5992" t="s">
        <v>34</v>
      </c>
      <c r="B5992" t="s">
        <v>111</v>
      </c>
      <c r="C5992" t="s">
        <v>79</v>
      </c>
    </row>
    <row r="5993" spans="1:3" x14ac:dyDescent="0.2">
      <c r="A5993" t="s">
        <v>34</v>
      </c>
      <c r="B5993" t="s">
        <v>112</v>
      </c>
      <c r="C5993" t="s">
        <v>79</v>
      </c>
    </row>
    <row r="5994" spans="1:3" x14ac:dyDescent="0.2">
      <c r="A5994" t="s">
        <v>34</v>
      </c>
      <c r="B5994" t="s">
        <v>51</v>
      </c>
      <c r="C5994" t="s">
        <v>40</v>
      </c>
    </row>
    <row r="5995" spans="1:3" x14ac:dyDescent="0.2">
      <c r="A5995" t="s">
        <v>34</v>
      </c>
      <c r="B5995" t="s">
        <v>8</v>
      </c>
      <c r="C5995" t="s">
        <v>40</v>
      </c>
    </row>
    <row r="5996" spans="1:3" x14ac:dyDescent="0.2">
      <c r="A5996" t="s">
        <v>34</v>
      </c>
      <c r="B5996" t="s">
        <v>35</v>
      </c>
      <c r="C5996" t="s">
        <v>62</v>
      </c>
    </row>
    <row r="5997" spans="1:3" x14ac:dyDescent="0.2">
      <c r="A5997" t="s">
        <v>34</v>
      </c>
      <c r="B5997" t="s">
        <v>52</v>
      </c>
      <c r="C5997" t="s">
        <v>10</v>
      </c>
    </row>
    <row r="5998" spans="1:3" x14ac:dyDescent="0.2">
      <c r="A5998" t="s">
        <v>34</v>
      </c>
      <c r="B5998" t="s">
        <v>122</v>
      </c>
      <c r="C5998" t="s">
        <v>81</v>
      </c>
    </row>
    <row r="5999" spans="1:3" x14ac:dyDescent="0.2">
      <c r="A5999" t="s">
        <v>34</v>
      </c>
      <c r="B5999" t="s">
        <v>123</v>
      </c>
      <c r="C5999" t="s">
        <v>130</v>
      </c>
    </row>
    <row r="6000" spans="1:3" x14ac:dyDescent="0.2">
      <c r="A6000" t="s">
        <v>34</v>
      </c>
      <c r="B6000" t="s">
        <v>21</v>
      </c>
      <c r="C6000" t="s">
        <v>28</v>
      </c>
    </row>
    <row r="6001" spans="1:3" x14ac:dyDescent="0.2">
      <c r="A6001" t="s">
        <v>34</v>
      </c>
      <c r="B6001" t="s">
        <v>128</v>
      </c>
      <c r="C6001" t="s">
        <v>2</v>
      </c>
    </row>
    <row r="6002" spans="1:3" x14ac:dyDescent="0.2">
      <c r="A6002" t="s">
        <v>34</v>
      </c>
      <c r="B6002" t="s">
        <v>43</v>
      </c>
      <c r="C6002" t="s">
        <v>74</v>
      </c>
    </row>
    <row r="6003" spans="1:3" x14ac:dyDescent="0.2">
      <c r="A6003" t="s">
        <v>34</v>
      </c>
      <c r="B6003" t="s">
        <v>102</v>
      </c>
      <c r="C6003" t="s">
        <v>11</v>
      </c>
    </row>
    <row r="6004" spans="1:3" x14ac:dyDescent="0.2">
      <c r="A6004" t="s">
        <v>34</v>
      </c>
      <c r="B6004" t="s">
        <v>103</v>
      </c>
      <c r="C6004" t="s">
        <v>1</v>
      </c>
    </row>
    <row r="6005" spans="1:3" x14ac:dyDescent="0.2">
      <c r="A6005" t="s">
        <v>34</v>
      </c>
      <c r="B6005" t="s">
        <v>106</v>
      </c>
      <c r="C6005" t="s">
        <v>89</v>
      </c>
    </row>
    <row r="6006" spans="1:3" x14ac:dyDescent="0.2">
      <c r="A6006" t="s">
        <v>34</v>
      </c>
      <c r="B6006" t="s">
        <v>105</v>
      </c>
      <c r="C6006" t="s">
        <v>29</v>
      </c>
    </row>
    <row r="6007" spans="1:3" x14ac:dyDescent="0.2">
      <c r="A6007" t="s">
        <v>34</v>
      </c>
      <c r="B6007" t="s">
        <v>74</v>
      </c>
      <c r="C6007" t="s">
        <v>14</v>
      </c>
    </row>
    <row r="6008" spans="1:3" x14ac:dyDescent="0.2">
      <c r="A6008" t="s">
        <v>34</v>
      </c>
      <c r="B6008" t="s">
        <v>26</v>
      </c>
      <c r="C6008" t="s">
        <v>31</v>
      </c>
    </row>
    <row r="6009" spans="1:3" x14ac:dyDescent="0.2">
      <c r="A6009" t="s">
        <v>34</v>
      </c>
      <c r="B6009" t="s">
        <v>81</v>
      </c>
      <c r="C6009" t="s">
        <v>39</v>
      </c>
    </row>
    <row r="6010" spans="1:3" x14ac:dyDescent="0.2">
      <c r="A6010" t="s">
        <v>34</v>
      </c>
      <c r="B6010" t="s">
        <v>29</v>
      </c>
      <c r="C6010" t="s">
        <v>14</v>
      </c>
    </row>
    <row r="6011" spans="1:3" x14ac:dyDescent="0.2">
      <c r="A6011" t="s">
        <v>34</v>
      </c>
      <c r="B6011" t="s">
        <v>30</v>
      </c>
      <c r="C6011" t="s">
        <v>28</v>
      </c>
    </row>
    <row r="6012" spans="1:3" x14ac:dyDescent="0.2">
      <c r="A6012" t="s">
        <v>34</v>
      </c>
      <c r="B6012" t="s">
        <v>118</v>
      </c>
      <c r="C6012" t="s">
        <v>105</v>
      </c>
    </row>
    <row r="6013" spans="1:3" x14ac:dyDescent="0.2">
      <c r="A6013" t="s">
        <v>34</v>
      </c>
      <c r="B6013" t="s">
        <v>119</v>
      </c>
      <c r="C6013" t="s">
        <v>105</v>
      </c>
    </row>
    <row r="6014" spans="1:3" x14ac:dyDescent="0.2">
      <c r="A6014" t="s">
        <v>34</v>
      </c>
      <c r="B6014" t="s">
        <v>86</v>
      </c>
      <c r="C6014" t="s">
        <v>48</v>
      </c>
    </row>
    <row r="6015" spans="1:3" x14ac:dyDescent="0.2">
      <c r="A6015" t="s">
        <v>34</v>
      </c>
      <c r="B6015" t="s">
        <v>28</v>
      </c>
      <c r="C6015" t="s">
        <v>106</v>
      </c>
    </row>
    <row r="6016" spans="1:3" x14ac:dyDescent="0.2">
      <c r="A6016" t="s">
        <v>34</v>
      </c>
      <c r="B6016" t="s">
        <v>127</v>
      </c>
      <c r="C6016" t="s">
        <v>74</v>
      </c>
    </row>
    <row r="6017" spans="1:3" x14ac:dyDescent="0.2">
      <c r="A6017" t="s">
        <v>34</v>
      </c>
      <c r="B6017" t="s">
        <v>80</v>
      </c>
      <c r="C6017" t="s">
        <v>33</v>
      </c>
    </row>
    <row r="6018" spans="1:3" x14ac:dyDescent="0.2">
      <c r="A6018" t="s">
        <v>34</v>
      </c>
      <c r="B6018" t="s">
        <v>41</v>
      </c>
      <c r="C6018" t="s">
        <v>113</v>
      </c>
    </row>
    <row r="6019" spans="1:3" x14ac:dyDescent="0.2">
      <c r="A6019" t="s">
        <v>34</v>
      </c>
      <c r="B6019" t="s">
        <v>130</v>
      </c>
      <c r="C6019" t="s">
        <v>101</v>
      </c>
    </row>
    <row r="6020" spans="1:3" x14ac:dyDescent="0.2">
      <c r="A6020" t="s">
        <v>34</v>
      </c>
      <c r="B6020" t="s">
        <v>131</v>
      </c>
      <c r="C6020" t="s">
        <v>43</v>
      </c>
    </row>
    <row r="6021" spans="1:3" x14ac:dyDescent="0.2">
      <c r="A6021" t="s">
        <v>34</v>
      </c>
      <c r="B6021" t="s">
        <v>11</v>
      </c>
      <c r="C6021" t="s">
        <v>43</v>
      </c>
    </row>
    <row r="6022" spans="1:3" x14ac:dyDescent="0.2">
      <c r="A6022" t="s">
        <v>34</v>
      </c>
      <c r="B6022" t="s">
        <v>6</v>
      </c>
      <c r="C6022" t="s">
        <v>118</v>
      </c>
    </row>
    <row r="6023" spans="1:3" x14ac:dyDescent="0.2">
      <c r="A6023" t="s">
        <v>34</v>
      </c>
      <c r="B6023" t="s">
        <v>3</v>
      </c>
      <c r="C6023" t="s">
        <v>11</v>
      </c>
    </row>
    <row r="6024" spans="1:3" x14ac:dyDescent="0.2">
      <c r="A6024" t="s">
        <v>34</v>
      </c>
      <c r="B6024" t="s">
        <v>69</v>
      </c>
      <c r="C6024" t="s">
        <v>21</v>
      </c>
    </row>
    <row r="6025" spans="1:3" x14ac:dyDescent="0.2">
      <c r="A6025" t="s">
        <v>34</v>
      </c>
      <c r="B6025" t="s">
        <v>135</v>
      </c>
      <c r="C6025" t="s">
        <v>48</v>
      </c>
    </row>
    <row r="6026" spans="1:3" x14ac:dyDescent="0.2">
      <c r="A6026" t="s">
        <v>34</v>
      </c>
      <c r="B6026" t="s">
        <v>132</v>
      </c>
      <c r="C6026" t="s">
        <v>79</v>
      </c>
    </row>
    <row r="6027" spans="1:3" x14ac:dyDescent="0.2">
      <c r="A6027" t="s">
        <v>34</v>
      </c>
      <c r="B6027" t="s">
        <v>129</v>
      </c>
      <c r="C6027" t="s">
        <v>40</v>
      </c>
    </row>
    <row r="6028" spans="1:3" x14ac:dyDescent="0.2">
      <c r="A6028" t="s">
        <v>34</v>
      </c>
      <c r="B6028" t="s">
        <v>116</v>
      </c>
      <c r="C6028" t="s">
        <v>128</v>
      </c>
    </row>
    <row r="6029" spans="1:3" x14ac:dyDescent="0.2">
      <c r="A6029" t="s">
        <v>34</v>
      </c>
      <c r="B6029" t="s">
        <v>36</v>
      </c>
      <c r="C6029" t="s">
        <v>10</v>
      </c>
    </row>
    <row r="6030" spans="1:3" x14ac:dyDescent="0.2">
      <c r="A6030" t="s">
        <v>34</v>
      </c>
      <c r="B6030" t="s">
        <v>37</v>
      </c>
      <c r="C6030" t="s">
        <v>10</v>
      </c>
    </row>
    <row r="6031" spans="1:3" x14ac:dyDescent="0.2">
      <c r="A6031" t="s">
        <v>34</v>
      </c>
      <c r="B6031" t="s">
        <v>70</v>
      </c>
      <c r="C6031" t="s">
        <v>18</v>
      </c>
    </row>
    <row r="6032" spans="1:3" x14ac:dyDescent="0.2">
      <c r="A6032" t="s">
        <v>34</v>
      </c>
      <c r="B6032" t="s">
        <v>71</v>
      </c>
      <c r="C6032" t="s">
        <v>49</v>
      </c>
    </row>
    <row r="6033" spans="1:3" x14ac:dyDescent="0.2">
      <c r="A6033" t="s">
        <v>34</v>
      </c>
      <c r="B6033" t="s">
        <v>5</v>
      </c>
      <c r="C6033" t="s">
        <v>69</v>
      </c>
    </row>
    <row r="6034" spans="1:3" x14ac:dyDescent="0.2">
      <c r="A6034" t="s">
        <v>34</v>
      </c>
      <c r="B6034" t="s">
        <v>24</v>
      </c>
      <c r="C6034" t="s">
        <v>100</v>
      </c>
    </row>
    <row r="6035" spans="1:3" x14ac:dyDescent="0.2">
      <c r="A6035" t="s">
        <v>34</v>
      </c>
      <c r="B6035" t="s">
        <v>10</v>
      </c>
      <c r="C6035" t="s">
        <v>21</v>
      </c>
    </row>
    <row r="6036" spans="1:3" x14ac:dyDescent="0.2">
      <c r="A6036" t="s">
        <v>34</v>
      </c>
      <c r="B6036" t="s">
        <v>12</v>
      </c>
      <c r="C6036" t="s">
        <v>2</v>
      </c>
    </row>
    <row r="6037" spans="1:3" x14ac:dyDescent="0.2">
      <c r="A6037" t="s">
        <v>34</v>
      </c>
      <c r="B6037" t="s">
        <v>107</v>
      </c>
      <c r="C6037" t="s">
        <v>62</v>
      </c>
    </row>
    <row r="6038" spans="1:3" x14ac:dyDescent="0.2">
      <c r="A6038" t="s">
        <v>34</v>
      </c>
      <c r="B6038" t="s">
        <v>108</v>
      </c>
      <c r="C6038" t="s">
        <v>62</v>
      </c>
    </row>
    <row r="6039" spans="1:3" x14ac:dyDescent="0.2">
      <c r="A6039" t="s">
        <v>34</v>
      </c>
      <c r="B6039" t="s">
        <v>14</v>
      </c>
      <c r="C6039" t="s">
        <v>106</v>
      </c>
    </row>
    <row r="6040" spans="1:3" x14ac:dyDescent="0.2">
      <c r="A6040" t="s">
        <v>34</v>
      </c>
      <c r="B6040" t="s">
        <v>15</v>
      </c>
      <c r="C6040" t="s">
        <v>19</v>
      </c>
    </row>
    <row r="6041" spans="1:3" x14ac:dyDescent="0.2">
      <c r="A6041" t="s">
        <v>34</v>
      </c>
      <c r="B6041" t="s">
        <v>101</v>
      </c>
      <c r="C6041" t="s">
        <v>28</v>
      </c>
    </row>
    <row r="6042" spans="1:3" x14ac:dyDescent="0.2">
      <c r="A6042" t="s">
        <v>34</v>
      </c>
      <c r="B6042" t="s">
        <v>109</v>
      </c>
      <c r="C6042" t="s">
        <v>62</v>
      </c>
    </row>
    <row r="6043" spans="1:3" x14ac:dyDescent="0.2">
      <c r="A6043" t="s">
        <v>34</v>
      </c>
      <c r="B6043" t="s">
        <v>61</v>
      </c>
      <c r="C6043" t="s">
        <v>1</v>
      </c>
    </row>
    <row r="6044" spans="1:3" x14ac:dyDescent="0.2">
      <c r="A6044" t="s">
        <v>34</v>
      </c>
      <c r="B6044" t="s">
        <v>73</v>
      </c>
      <c r="C6044" t="s">
        <v>128</v>
      </c>
    </row>
    <row r="6045" spans="1:3" x14ac:dyDescent="0.2">
      <c r="A6045" t="s">
        <v>34</v>
      </c>
      <c r="B6045" t="s">
        <v>60</v>
      </c>
      <c r="C6045" t="s">
        <v>128</v>
      </c>
    </row>
    <row r="6046" spans="1:3" x14ac:dyDescent="0.2">
      <c r="A6046" t="s">
        <v>34</v>
      </c>
      <c r="B6046" t="s">
        <v>84</v>
      </c>
      <c r="C6046" t="s">
        <v>62</v>
      </c>
    </row>
    <row r="6047" spans="1:3" x14ac:dyDescent="0.2">
      <c r="A6047" t="s">
        <v>34</v>
      </c>
      <c r="B6047" t="s">
        <v>85</v>
      </c>
      <c r="C6047" t="s">
        <v>62</v>
      </c>
    </row>
    <row r="6048" spans="1:3" x14ac:dyDescent="0.2">
      <c r="A6048" t="s">
        <v>34</v>
      </c>
      <c r="B6048" t="s">
        <v>137</v>
      </c>
      <c r="C6048" t="s">
        <v>128</v>
      </c>
    </row>
    <row r="6049" spans="1:3" x14ac:dyDescent="0.2">
      <c r="A6049" t="s">
        <v>34</v>
      </c>
      <c r="B6049" t="s">
        <v>138</v>
      </c>
      <c r="C6049" t="s">
        <v>128</v>
      </c>
    </row>
    <row r="6050" spans="1:3" x14ac:dyDescent="0.2">
      <c r="A6050" t="s">
        <v>34</v>
      </c>
      <c r="B6050" t="s">
        <v>134</v>
      </c>
      <c r="C6050" t="s">
        <v>11</v>
      </c>
    </row>
    <row r="6051" spans="1:3" x14ac:dyDescent="0.2">
      <c r="A6051" t="s">
        <v>34</v>
      </c>
      <c r="B6051" t="s">
        <v>40</v>
      </c>
      <c r="C6051" t="s">
        <v>80</v>
      </c>
    </row>
    <row r="6052" spans="1:3" x14ac:dyDescent="0.2">
      <c r="A6052" t="s">
        <v>34</v>
      </c>
      <c r="B6052" t="s">
        <v>39</v>
      </c>
      <c r="C6052" t="s">
        <v>79</v>
      </c>
    </row>
    <row r="6053" spans="1:3" x14ac:dyDescent="0.2">
      <c r="A6053" t="s">
        <v>34</v>
      </c>
      <c r="B6053" t="s">
        <v>104</v>
      </c>
      <c r="C6053" t="s">
        <v>11</v>
      </c>
    </row>
    <row r="6054" spans="1:3" x14ac:dyDescent="0.2">
      <c r="A6054" t="s">
        <v>34</v>
      </c>
      <c r="B6054" t="s">
        <v>9</v>
      </c>
      <c r="C6054" t="s">
        <v>116</v>
      </c>
    </row>
    <row r="6055" spans="1:3" x14ac:dyDescent="0.2">
      <c r="A6055" t="s">
        <v>34</v>
      </c>
      <c r="B6055" t="s">
        <v>58</v>
      </c>
      <c r="C6055" t="s">
        <v>36</v>
      </c>
    </row>
    <row r="6056" spans="1:3" x14ac:dyDescent="0.2">
      <c r="A6056" t="s">
        <v>34</v>
      </c>
      <c r="B6056" t="s">
        <v>4</v>
      </c>
      <c r="C6056" t="s">
        <v>100</v>
      </c>
    </row>
    <row r="6057" spans="1:3" x14ac:dyDescent="0.2">
      <c r="A6057" t="s">
        <v>34</v>
      </c>
      <c r="B6057" t="s">
        <v>90</v>
      </c>
      <c r="C6057" t="s">
        <v>1</v>
      </c>
    </row>
    <row r="6058" spans="1:3" x14ac:dyDescent="0.2">
      <c r="A6058" t="s">
        <v>34</v>
      </c>
      <c r="B6058" t="s">
        <v>1</v>
      </c>
      <c r="C6058" t="s">
        <v>105</v>
      </c>
    </row>
    <row r="6059" spans="1:3" x14ac:dyDescent="0.2">
      <c r="A6059" t="s">
        <v>34</v>
      </c>
      <c r="B6059" t="s">
        <v>67</v>
      </c>
      <c r="C6059" t="s">
        <v>62</v>
      </c>
    </row>
    <row r="6060" spans="1:3" x14ac:dyDescent="0.2">
      <c r="A6060" t="s">
        <v>34</v>
      </c>
      <c r="B6060" t="s">
        <v>68</v>
      </c>
      <c r="C6060" t="s">
        <v>62</v>
      </c>
    </row>
    <row r="6061" spans="1:3" x14ac:dyDescent="0.2">
      <c r="A6061" t="s">
        <v>34</v>
      </c>
      <c r="B6061" t="s">
        <v>120</v>
      </c>
      <c r="C6061" t="s">
        <v>138</v>
      </c>
    </row>
    <row r="6062" spans="1:3" x14ac:dyDescent="0.2">
      <c r="A6062" t="s">
        <v>34</v>
      </c>
      <c r="B6062" t="s">
        <v>121</v>
      </c>
      <c r="C6062" t="s">
        <v>137</v>
      </c>
    </row>
    <row r="6063" spans="1:3" x14ac:dyDescent="0.2">
      <c r="A6063" t="s">
        <v>34</v>
      </c>
      <c r="B6063" t="s">
        <v>53</v>
      </c>
      <c r="C6063" t="s">
        <v>36</v>
      </c>
    </row>
    <row r="6064" spans="1:3" x14ac:dyDescent="0.2">
      <c r="A6064" t="s">
        <v>34</v>
      </c>
      <c r="B6064" t="s">
        <v>82</v>
      </c>
      <c r="C6064" t="s">
        <v>1</v>
      </c>
    </row>
    <row r="6065" spans="1:3" x14ac:dyDescent="0.2">
      <c r="A6065" t="s">
        <v>34</v>
      </c>
      <c r="B6065" t="s">
        <v>83</v>
      </c>
      <c r="C6065" t="s">
        <v>118</v>
      </c>
    </row>
    <row r="6066" spans="1:3" x14ac:dyDescent="0.2">
      <c r="A6066" t="s">
        <v>34</v>
      </c>
      <c r="B6066" t="s">
        <v>38</v>
      </c>
      <c r="C6066" t="s">
        <v>11</v>
      </c>
    </row>
    <row r="6067" spans="1:3" x14ac:dyDescent="0.2">
      <c r="A6067" t="s">
        <v>34</v>
      </c>
      <c r="B6067" t="s">
        <v>97</v>
      </c>
      <c r="C6067" t="s">
        <v>100</v>
      </c>
    </row>
    <row r="6068" spans="1:3" x14ac:dyDescent="0.2">
      <c r="A6068" t="s">
        <v>34</v>
      </c>
      <c r="B6068" t="s">
        <v>115</v>
      </c>
      <c r="C6068" t="s">
        <v>138</v>
      </c>
    </row>
    <row r="6069" spans="1:3" x14ac:dyDescent="0.2">
      <c r="A6069" t="s">
        <v>34</v>
      </c>
      <c r="B6069" t="s">
        <v>98</v>
      </c>
      <c r="C6069" t="s">
        <v>22</v>
      </c>
    </row>
    <row r="6070" spans="1:3" x14ac:dyDescent="0.2">
      <c r="A6070" t="s">
        <v>34</v>
      </c>
      <c r="B6070" t="s">
        <v>94</v>
      </c>
      <c r="C6070" t="s">
        <v>138</v>
      </c>
    </row>
    <row r="6071" spans="1:3" x14ac:dyDescent="0.2">
      <c r="A6071" t="s">
        <v>34</v>
      </c>
      <c r="B6071" t="s">
        <v>7</v>
      </c>
      <c r="C6071" t="s">
        <v>52</v>
      </c>
    </row>
    <row r="6072" spans="1:3" x14ac:dyDescent="0.2">
      <c r="A6072" t="s">
        <v>34</v>
      </c>
      <c r="B6072" t="s">
        <v>45</v>
      </c>
      <c r="C6072" t="s">
        <v>5</v>
      </c>
    </row>
    <row r="6073" spans="1:3" x14ac:dyDescent="0.2">
      <c r="A6073" t="s">
        <v>34</v>
      </c>
      <c r="B6073" t="s">
        <v>64</v>
      </c>
      <c r="C6073" t="s">
        <v>5</v>
      </c>
    </row>
    <row r="6074" spans="1:3" x14ac:dyDescent="0.2">
      <c r="A6074" t="s">
        <v>95</v>
      </c>
      <c r="B6074" t="s">
        <v>75</v>
      </c>
      <c r="C6074" t="s">
        <v>79</v>
      </c>
    </row>
    <row r="6075" spans="1:3" x14ac:dyDescent="0.2">
      <c r="A6075" t="s">
        <v>95</v>
      </c>
      <c r="B6075" t="s">
        <v>17</v>
      </c>
      <c r="C6075" t="s">
        <v>80</v>
      </c>
    </row>
    <row r="6076" spans="1:3" x14ac:dyDescent="0.2">
      <c r="A6076" t="s">
        <v>95</v>
      </c>
      <c r="B6076" t="s">
        <v>20</v>
      </c>
      <c r="C6076" t="s">
        <v>79</v>
      </c>
    </row>
    <row r="6077" spans="1:3" x14ac:dyDescent="0.2">
      <c r="A6077" t="s">
        <v>95</v>
      </c>
      <c r="B6077" t="s">
        <v>78</v>
      </c>
      <c r="C6077" t="s">
        <v>33</v>
      </c>
    </row>
    <row r="6078" spans="1:3" x14ac:dyDescent="0.2">
      <c r="A6078" t="s">
        <v>95</v>
      </c>
      <c r="B6078" t="s">
        <v>44</v>
      </c>
      <c r="C6078" t="s">
        <v>93</v>
      </c>
    </row>
    <row r="6079" spans="1:3" x14ac:dyDescent="0.2">
      <c r="A6079" t="s">
        <v>95</v>
      </c>
      <c r="B6079" t="s">
        <v>46</v>
      </c>
      <c r="C6079" t="s">
        <v>106</v>
      </c>
    </row>
    <row r="6080" spans="1:3" x14ac:dyDescent="0.2">
      <c r="A6080" t="s">
        <v>95</v>
      </c>
      <c r="B6080" t="s">
        <v>117</v>
      </c>
      <c r="C6080" t="s">
        <v>33</v>
      </c>
    </row>
    <row r="6081" spans="1:3" x14ac:dyDescent="0.2">
      <c r="A6081" t="s">
        <v>95</v>
      </c>
      <c r="B6081" t="s">
        <v>124</v>
      </c>
      <c r="C6081" t="s">
        <v>74</v>
      </c>
    </row>
    <row r="6082" spans="1:3" x14ac:dyDescent="0.2">
      <c r="A6082" t="s">
        <v>95</v>
      </c>
      <c r="B6082" t="s">
        <v>113</v>
      </c>
      <c r="C6082" t="s">
        <v>2</v>
      </c>
    </row>
    <row r="6083" spans="1:3" x14ac:dyDescent="0.2">
      <c r="A6083" t="s">
        <v>95</v>
      </c>
      <c r="B6083" t="s">
        <v>99</v>
      </c>
      <c r="C6083" t="s">
        <v>89</v>
      </c>
    </row>
    <row r="6084" spans="1:3" x14ac:dyDescent="0.2">
      <c r="A6084" t="s">
        <v>95</v>
      </c>
      <c r="B6084" t="s">
        <v>100</v>
      </c>
      <c r="C6084" t="s">
        <v>73</v>
      </c>
    </row>
    <row r="6085" spans="1:3" x14ac:dyDescent="0.2">
      <c r="A6085" t="s">
        <v>95</v>
      </c>
      <c r="B6085" t="s">
        <v>65</v>
      </c>
      <c r="C6085" t="s">
        <v>32</v>
      </c>
    </row>
    <row r="6086" spans="1:3" x14ac:dyDescent="0.2">
      <c r="A6086" t="s">
        <v>95</v>
      </c>
      <c r="B6086" t="s">
        <v>66</v>
      </c>
      <c r="C6086" t="s">
        <v>89</v>
      </c>
    </row>
    <row r="6087" spans="1:3" x14ac:dyDescent="0.2">
      <c r="A6087" t="s">
        <v>95</v>
      </c>
      <c r="B6087" t="s">
        <v>54</v>
      </c>
      <c r="C6087" t="s">
        <v>74</v>
      </c>
    </row>
    <row r="6088" spans="1:3" x14ac:dyDescent="0.2">
      <c r="A6088" t="s">
        <v>95</v>
      </c>
      <c r="B6088" t="s">
        <v>55</v>
      </c>
      <c r="C6088" t="s">
        <v>74</v>
      </c>
    </row>
    <row r="6089" spans="1:3" x14ac:dyDescent="0.2">
      <c r="A6089" t="s">
        <v>95</v>
      </c>
      <c r="B6089" t="s">
        <v>133</v>
      </c>
      <c r="C6089" t="s">
        <v>16</v>
      </c>
    </row>
    <row r="6090" spans="1:3" x14ac:dyDescent="0.2">
      <c r="A6090" t="s">
        <v>95</v>
      </c>
      <c r="B6090" t="s">
        <v>59</v>
      </c>
      <c r="C6090" t="s">
        <v>93</v>
      </c>
    </row>
    <row r="6091" spans="1:3" x14ac:dyDescent="0.2">
      <c r="A6091" t="s">
        <v>95</v>
      </c>
      <c r="B6091" t="s">
        <v>125</v>
      </c>
      <c r="C6091" t="s">
        <v>79</v>
      </c>
    </row>
    <row r="6092" spans="1:3" x14ac:dyDescent="0.2">
      <c r="A6092" t="s">
        <v>95</v>
      </c>
      <c r="B6092" t="s">
        <v>27</v>
      </c>
      <c r="C6092" t="s">
        <v>32</v>
      </c>
    </row>
    <row r="6093" spans="1:3" x14ac:dyDescent="0.2">
      <c r="A6093" t="s">
        <v>95</v>
      </c>
      <c r="B6093" t="s">
        <v>23</v>
      </c>
      <c r="C6093" t="s">
        <v>80</v>
      </c>
    </row>
    <row r="6094" spans="1:3" x14ac:dyDescent="0.2">
      <c r="A6094" t="s">
        <v>95</v>
      </c>
      <c r="B6094" t="s">
        <v>25</v>
      </c>
      <c r="C6094" t="s">
        <v>74</v>
      </c>
    </row>
    <row r="6095" spans="1:3" x14ac:dyDescent="0.2">
      <c r="A6095" t="s">
        <v>95</v>
      </c>
      <c r="B6095" t="s">
        <v>114</v>
      </c>
      <c r="C6095" t="s">
        <v>101</v>
      </c>
    </row>
    <row r="6096" spans="1:3" x14ac:dyDescent="0.2">
      <c r="A6096" t="s">
        <v>95</v>
      </c>
      <c r="B6096" t="s">
        <v>96</v>
      </c>
      <c r="C6096" t="s">
        <v>21</v>
      </c>
    </row>
    <row r="6097" spans="1:3" x14ac:dyDescent="0.2">
      <c r="A6097" t="s">
        <v>95</v>
      </c>
      <c r="B6097" t="s">
        <v>47</v>
      </c>
      <c r="C6097" t="s">
        <v>29</v>
      </c>
    </row>
    <row r="6098" spans="1:3" x14ac:dyDescent="0.2">
      <c r="A6098" t="s">
        <v>95</v>
      </c>
      <c r="B6098" t="s">
        <v>72</v>
      </c>
      <c r="C6098" t="s">
        <v>28</v>
      </c>
    </row>
    <row r="6099" spans="1:3" x14ac:dyDescent="0.2">
      <c r="A6099" t="s">
        <v>95</v>
      </c>
      <c r="B6099" t="s">
        <v>87</v>
      </c>
      <c r="C6099" t="s">
        <v>79</v>
      </c>
    </row>
    <row r="6100" spans="1:3" x14ac:dyDescent="0.2">
      <c r="A6100" t="s">
        <v>95</v>
      </c>
      <c r="B6100" t="s">
        <v>88</v>
      </c>
      <c r="C6100" t="s">
        <v>16</v>
      </c>
    </row>
    <row r="6101" spans="1:3" x14ac:dyDescent="0.2">
      <c r="A6101" t="s">
        <v>95</v>
      </c>
      <c r="B6101" t="s">
        <v>19</v>
      </c>
      <c r="C6101" t="s">
        <v>11</v>
      </c>
    </row>
    <row r="6102" spans="1:3" x14ac:dyDescent="0.2">
      <c r="A6102" t="s">
        <v>95</v>
      </c>
      <c r="B6102" t="s">
        <v>31</v>
      </c>
      <c r="C6102" t="s">
        <v>105</v>
      </c>
    </row>
    <row r="6103" spans="1:3" x14ac:dyDescent="0.2">
      <c r="A6103" t="s">
        <v>95</v>
      </c>
      <c r="B6103" t="s">
        <v>126</v>
      </c>
      <c r="C6103" t="s">
        <v>106</v>
      </c>
    </row>
    <row r="6104" spans="1:3" x14ac:dyDescent="0.2">
      <c r="A6104" t="s">
        <v>95</v>
      </c>
      <c r="B6104" t="s">
        <v>42</v>
      </c>
      <c r="C6104" t="s">
        <v>28</v>
      </c>
    </row>
    <row r="6105" spans="1:3" x14ac:dyDescent="0.2">
      <c r="A6105" t="s">
        <v>95</v>
      </c>
      <c r="B6105" t="s">
        <v>93</v>
      </c>
      <c r="C6105" t="s">
        <v>130</v>
      </c>
    </row>
    <row r="6106" spans="1:3" x14ac:dyDescent="0.2">
      <c r="A6106" t="s">
        <v>95</v>
      </c>
      <c r="B6106" t="s">
        <v>13</v>
      </c>
      <c r="C6106" t="s">
        <v>19</v>
      </c>
    </row>
    <row r="6107" spans="1:3" x14ac:dyDescent="0.2">
      <c r="A6107" t="s">
        <v>95</v>
      </c>
      <c r="B6107" t="s">
        <v>49</v>
      </c>
      <c r="C6107" t="s">
        <v>127</v>
      </c>
    </row>
    <row r="6108" spans="1:3" x14ac:dyDescent="0.2">
      <c r="A6108" t="s">
        <v>95</v>
      </c>
      <c r="B6108" t="s">
        <v>50</v>
      </c>
      <c r="C6108" t="s">
        <v>43</v>
      </c>
    </row>
    <row r="6109" spans="1:3" x14ac:dyDescent="0.2">
      <c r="A6109" t="s">
        <v>95</v>
      </c>
      <c r="B6109" t="s">
        <v>56</v>
      </c>
      <c r="C6109" t="s">
        <v>33</v>
      </c>
    </row>
    <row r="6110" spans="1:3" x14ac:dyDescent="0.2">
      <c r="A6110" t="s">
        <v>95</v>
      </c>
      <c r="B6110" t="s">
        <v>57</v>
      </c>
      <c r="C6110" t="s">
        <v>33</v>
      </c>
    </row>
    <row r="6111" spans="1:3" x14ac:dyDescent="0.2">
      <c r="A6111" t="s">
        <v>95</v>
      </c>
      <c r="B6111" t="s">
        <v>91</v>
      </c>
      <c r="C6111" t="s">
        <v>95</v>
      </c>
    </row>
    <row r="6112" spans="1:3" x14ac:dyDescent="0.2">
      <c r="A6112" t="s">
        <v>95</v>
      </c>
      <c r="B6112" t="s">
        <v>92</v>
      </c>
      <c r="C6112" t="s">
        <v>123</v>
      </c>
    </row>
    <row r="6113" spans="1:3" x14ac:dyDescent="0.2">
      <c r="A6113" t="s">
        <v>95</v>
      </c>
      <c r="B6113" t="s">
        <v>136</v>
      </c>
      <c r="C6113" t="s">
        <v>21</v>
      </c>
    </row>
    <row r="6114" spans="1:3" x14ac:dyDescent="0.2">
      <c r="A6114" t="s">
        <v>95</v>
      </c>
      <c r="B6114" t="s">
        <v>16</v>
      </c>
      <c r="C6114" t="s">
        <v>128</v>
      </c>
    </row>
    <row r="6115" spans="1:3" x14ac:dyDescent="0.2">
      <c r="A6115" t="s">
        <v>95</v>
      </c>
      <c r="B6115" t="s">
        <v>89</v>
      </c>
      <c r="C6115" t="s">
        <v>130</v>
      </c>
    </row>
    <row r="6116" spans="1:3" x14ac:dyDescent="0.2">
      <c r="A6116" t="s">
        <v>95</v>
      </c>
      <c r="B6116" t="s">
        <v>33</v>
      </c>
      <c r="C6116" t="s">
        <v>128</v>
      </c>
    </row>
    <row r="6117" spans="1:3" x14ac:dyDescent="0.2">
      <c r="A6117" t="s">
        <v>95</v>
      </c>
      <c r="B6117" t="s">
        <v>34</v>
      </c>
      <c r="C6117" t="s">
        <v>130</v>
      </c>
    </row>
    <row r="6118" spans="1:3" x14ac:dyDescent="0.2">
      <c r="A6118" t="s">
        <v>95</v>
      </c>
      <c r="B6118" t="s">
        <v>95</v>
      </c>
      <c r="C6118" t="s">
        <v>95</v>
      </c>
    </row>
    <row r="6119" spans="1:3" x14ac:dyDescent="0.2">
      <c r="A6119" t="s">
        <v>95</v>
      </c>
      <c r="B6119" t="s">
        <v>110</v>
      </c>
      <c r="C6119" t="s">
        <v>14</v>
      </c>
    </row>
    <row r="6120" spans="1:3" x14ac:dyDescent="0.2">
      <c r="A6120" t="s">
        <v>95</v>
      </c>
      <c r="B6120" t="s">
        <v>62</v>
      </c>
      <c r="C6120" t="s">
        <v>5</v>
      </c>
    </row>
    <row r="6121" spans="1:3" x14ac:dyDescent="0.2">
      <c r="A6121" t="s">
        <v>95</v>
      </c>
      <c r="B6121" t="s">
        <v>63</v>
      </c>
      <c r="C6121" t="s">
        <v>5</v>
      </c>
    </row>
    <row r="6122" spans="1:3" x14ac:dyDescent="0.2">
      <c r="A6122" t="s">
        <v>95</v>
      </c>
      <c r="B6122" t="s">
        <v>22</v>
      </c>
      <c r="C6122" t="s">
        <v>116</v>
      </c>
    </row>
    <row r="6123" spans="1:3" x14ac:dyDescent="0.2">
      <c r="A6123" t="s">
        <v>95</v>
      </c>
      <c r="B6123" t="s">
        <v>2</v>
      </c>
      <c r="C6123" t="s">
        <v>62</v>
      </c>
    </row>
    <row r="6124" spans="1:3" x14ac:dyDescent="0.2">
      <c r="A6124" t="s">
        <v>95</v>
      </c>
      <c r="B6124" t="s">
        <v>32</v>
      </c>
      <c r="C6124" t="s">
        <v>130</v>
      </c>
    </row>
    <row r="6125" spans="1:3" x14ac:dyDescent="0.2">
      <c r="A6125" t="s">
        <v>95</v>
      </c>
      <c r="B6125" t="s">
        <v>18</v>
      </c>
      <c r="C6125" t="s">
        <v>127</v>
      </c>
    </row>
    <row r="6126" spans="1:3" x14ac:dyDescent="0.2">
      <c r="A6126" t="s">
        <v>95</v>
      </c>
      <c r="B6126" t="s">
        <v>76</v>
      </c>
      <c r="C6126" t="s">
        <v>43</v>
      </c>
    </row>
    <row r="6127" spans="1:3" x14ac:dyDescent="0.2">
      <c r="A6127" t="s">
        <v>95</v>
      </c>
      <c r="B6127" t="s">
        <v>77</v>
      </c>
      <c r="C6127" t="s">
        <v>101</v>
      </c>
    </row>
    <row r="6128" spans="1:3" x14ac:dyDescent="0.2">
      <c r="A6128" t="s">
        <v>95</v>
      </c>
      <c r="B6128" t="s">
        <v>79</v>
      </c>
      <c r="C6128" t="s">
        <v>128</v>
      </c>
    </row>
    <row r="6129" spans="1:3" x14ac:dyDescent="0.2">
      <c r="A6129" t="s">
        <v>95</v>
      </c>
      <c r="B6129" t="s">
        <v>48</v>
      </c>
      <c r="C6129" t="s">
        <v>105</v>
      </c>
    </row>
    <row r="6130" spans="1:3" x14ac:dyDescent="0.2">
      <c r="A6130" t="s">
        <v>95</v>
      </c>
      <c r="B6130" t="s">
        <v>111</v>
      </c>
      <c r="C6130" t="s">
        <v>10</v>
      </c>
    </row>
    <row r="6131" spans="1:3" x14ac:dyDescent="0.2">
      <c r="A6131" t="s">
        <v>95</v>
      </c>
      <c r="B6131" t="s">
        <v>112</v>
      </c>
      <c r="C6131" t="s">
        <v>10</v>
      </c>
    </row>
    <row r="6132" spans="1:3" x14ac:dyDescent="0.2">
      <c r="A6132" t="s">
        <v>95</v>
      </c>
      <c r="B6132" t="s">
        <v>51</v>
      </c>
      <c r="C6132" t="s">
        <v>105</v>
      </c>
    </row>
    <row r="6133" spans="1:3" x14ac:dyDescent="0.2">
      <c r="A6133" t="s">
        <v>95</v>
      </c>
      <c r="B6133" t="s">
        <v>8</v>
      </c>
      <c r="C6133" t="s">
        <v>127</v>
      </c>
    </row>
    <row r="6134" spans="1:3" x14ac:dyDescent="0.2">
      <c r="A6134" t="s">
        <v>95</v>
      </c>
      <c r="B6134" t="s">
        <v>35</v>
      </c>
      <c r="C6134" t="s">
        <v>3</v>
      </c>
    </row>
    <row r="6135" spans="1:3" x14ac:dyDescent="0.2">
      <c r="A6135" t="s">
        <v>95</v>
      </c>
      <c r="B6135" t="s">
        <v>52</v>
      </c>
      <c r="C6135" t="s">
        <v>137</v>
      </c>
    </row>
    <row r="6136" spans="1:3" x14ac:dyDescent="0.2">
      <c r="A6136" t="s">
        <v>95</v>
      </c>
      <c r="B6136" t="s">
        <v>122</v>
      </c>
      <c r="C6136" t="s">
        <v>14</v>
      </c>
    </row>
    <row r="6137" spans="1:3" x14ac:dyDescent="0.2">
      <c r="A6137" t="s">
        <v>95</v>
      </c>
      <c r="B6137" t="s">
        <v>123</v>
      </c>
      <c r="C6137" t="s">
        <v>95</v>
      </c>
    </row>
    <row r="6138" spans="1:3" x14ac:dyDescent="0.2">
      <c r="A6138" t="s">
        <v>95</v>
      </c>
      <c r="B6138" t="s">
        <v>21</v>
      </c>
      <c r="C6138" t="s">
        <v>62</v>
      </c>
    </row>
    <row r="6139" spans="1:3" x14ac:dyDescent="0.2">
      <c r="A6139" t="s">
        <v>95</v>
      </c>
      <c r="B6139" t="s">
        <v>128</v>
      </c>
      <c r="C6139" t="s">
        <v>36</v>
      </c>
    </row>
    <row r="6140" spans="1:3" x14ac:dyDescent="0.2">
      <c r="A6140" t="s">
        <v>95</v>
      </c>
      <c r="B6140" t="s">
        <v>43</v>
      </c>
      <c r="C6140" t="s">
        <v>62</v>
      </c>
    </row>
    <row r="6141" spans="1:3" x14ac:dyDescent="0.2">
      <c r="A6141" t="s">
        <v>95</v>
      </c>
      <c r="B6141" t="s">
        <v>102</v>
      </c>
      <c r="C6141" t="s">
        <v>3</v>
      </c>
    </row>
    <row r="6142" spans="1:3" x14ac:dyDescent="0.2">
      <c r="A6142" t="s">
        <v>95</v>
      </c>
      <c r="B6142" t="s">
        <v>103</v>
      </c>
      <c r="C6142" t="s">
        <v>35</v>
      </c>
    </row>
    <row r="6143" spans="1:3" x14ac:dyDescent="0.2">
      <c r="A6143" t="s">
        <v>95</v>
      </c>
      <c r="B6143" t="s">
        <v>106</v>
      </c>
      <c r="C6143" t="s">
        <v>130</v>
      </c>
    </row>
    <row r="6144" spans="1:3" x14ac:dyDescent="0.2">
      <c r="A6144" t="s">
        <v>95</v>
      </c>
      <c r="B6144" t="s">
        <v>105</v>
      </c>
      <c r="C6144" t="s">
        <v>1</v>
      </c>
    </row>
    <row r="6145" spans="1:3" x14ac:dyDescent="0.2">
      <c r="A6145" t="s">
        <v>95</v>
      </c>
      <c r="B6145" t="s">
        <v>74</v>
      </c>
      <c r="C6145" t="s">
        <v>11</v>
      </c>
    </row>
    <row r="6146" spans="1:3" x14ac:dyDescent="0.2">
      <c r="A6146" t="s">
        <v>95</v>
      </c>
      <c r="B6146" t="s">
        <v>26</v>
      </c>
      <c r="C6146" t="s">
        <v>29</v>
      </c>
    </row>
    <row r="6147" spans="1:3" x14ac:dyDescent="0.2">
      <c r="A6147" t="s">
        <v>95</v>
      </c>
      <c r="B6147" t="s">
        <v>81</v>
      </c>
      <c r="C6147" t="s">
        <v>43</v>
      </c>
    </row>
    <row r="6148" spans="1:3" x14ac:dyDescent="0.2">
      <c r="A6148" t="s">
        <v>95</v>
      </c>
      <c r="B6148" t="s">
        <v>29</v>
      </c>
      <c r="C6148" t="s">
        <v>11</v>
      </c>
    </row>
    <row r="6149" spans="1:3" x14ac:dyDescent="0.2">
      <c r="A6149" t="s">
        <v>95</v>
      </c>
      <c r="B6149" t="s">
        <v>30</v>
      </c>
      <c r="C6149" t="s">
        <v>62</v>
      </c>
    </row>
    <row r="6150" spans="1:3" x14ac:dyDescent="0.2">
      <c r="A6150" t="s">
        <v>95</v>
      </c>
      <c r="B6150" t="s">
        <v>118</v>
      </c>
      <c r="C6150" t="s">
        <v>22</v>
      </c>
    </row>
    <row r="6151" spans="1:3" x14ac:dyDescent="0.2">
      <c r="A6151" t="s">
        <v>95</v>
      </c>
      <c r="B6151" t="s">
        <v>119</v>
      </c>
      <c r="C6151" t="s">
        <v>138</v>
      </c>
    </row>
    <row r="6152" spans="1:3" x14ac:dyDescent="0.2">
      <c r="A6152" t="s">
        <v>95</v>
      </c>
      <c r="B6152" t="s">
        <v>86</v>
      </c>
      <c r="C6152" t="s">
        <v>2</v>
      </c>
    </row>
    <row r="6153" spans="1:3" x14ac:dyDescent="0.2">
      <c r="A6153" t="s">
        <v>95</v>
      </c>
      <c r="B6153" t="s">
        <v>28</v>
      </c>
      <c r="C6153" t="s">
        <v>11</v>
      </c>
    </row>
    <row r="6154" spans="1:3" x14ac:dyDescent="0.2">
      <c r="A6154" t="s">
        <v>95</v>
      </c>
      <c r="B6154" t="s">
        <v>127</v>
      </c>
      <c r="C6154" t="s">
        <v>62</v>
      </c>
    </row>
    <row r="6155" spans="1:3" x14ac:dyDescent="0.2">
      <c r="A6155" t="s">
        <v>95</v>
      </c>
      <c r="B6155" t="s">
        <v>80</v>
      </c>
      <c r="C6155" t="s">
        <v>128</v>
      </c>
    </row>
    <row r="6156" spans="1:3" x14ac:dyDescent="0.2">
      <c r="A6156" t="s">
        <v>95</v>
      </c>
      <c r="B6156" t="s">
        <v>41</v>
      </c>
      <c r="C6156" t="s">
        <v>93</v>
      </c>
    </row>
    <row r="6157" spans="1:3" x14ac:dyDescent="0.2">
      <c r="A6157" t="s">
        <v>95</v>
      </c>
      <c r="B6157" t="s">
        <v>130</v>
      </c>
      <c r="C6157" t="s">
        <v>36</v>
      </c>
    </row>
    <row r="6158" spans="1:3" x14ac:dyDescent="0.2">
      <c r="A6158" t="s">
        <v>95</v>
      </c>
      <c r="B6158" t="s">
        <v>131</v>
      </c>
      <c r="C6158" t="s">
        <v>100</v>
      </c>
    </row>
    <row r="6159" spans="1:3" x14ac:dyDescent="0.2">
      <c r="A6159" t="s">
        <v>95</v>
      </c>
      <c r="B6159" t="s">
        <v>11</v>
      </c>
      <c r="C6159" t="s">
        <v>36</v>
      </c>
    </row>
    <row r="6160" spans="1:3" x14ac:dyDescent="0.2">
      <c r="A6160" t="s">
        <v>95</v>
      </c>
      <c r="B6160" t="s">
        <v>6</v>
      </c>
      <c r="C6160" t="s">
        <v>109</v>
      </c>
    </row>
    <row r="6161" spans="1:3" x14ac:dyDescent="0.2">
      <c r="A6161" t="s">
        <v>95</v>
      </c>
      <c r="B6161" t="s">
        <v>3</v>
      </c>
      <c r="C6161" t="s">
        <v>123</v>
      </c>
    </row>
    <row r="6162" spans="1:3" x14ac:dyDescent="0.2">
      <c r="A6162" t="s">
        <v>95</v>
      </c>
      <c r="B6162" t="s">
        <v>69</v>
      </c>
      <c r="C6162" t="s">
        <v>118</v>
      </c>
    </row>
    <row r="6163" spans="1:3" x14ac:dyDescent="0.2">
      <c r="A6163" t="s">
        <v>95</v>
      </c>
      <c r="B6163" t="s">
        <v>135</v>
      </c>
      <c r="C6163" t="s">
        <v>2</v>
      </c>
    </row>
    <row r="6164" spans="1:3" x14ac:dyDescent="0.2">
      <c r="A6164" t="s">
        <v>95</v>
      </c>
      <c r="B6164" t="s">
        <v>132</v>
      </c>
      <c r="C6164" t="s">
        <v>10</v>
      </c>
    </row>
    <row r="6165" spans="1:3" x14ac:dyDescent="0.2">
      <c r="A6165" t="s">
        <v>95</v>
      </c>
      <c r="B6165" t="s">
        <v>129</v>
      </c>
      <c r="C6165" t="s">
        <v>105</v>
      </c>
    </row>
    <row r="6166" spans="1:3" x14ac:dyDescent="0.2">
      <c r="A6166" t="s">
        <v>95</v>
      </c>
      <c r="B6166" t="s">
        <v>116</v>
      </c>
      <c r="C6166" t="s">
        <v>91</v>
      </c>
    </row>
    <row r="6167" spans="1:3" x14ac:dyDescent="0.2">
      <c r="A6167" t="s">
        <v>95</v>
      </c>
      <c r="B6167" t="s">
        <v>36</v>
      </c>
      <c r="C6167" t="s">
        <v>138</v>
      </c>
    </row>
    <row r="6168" spans="1:3" x14ac:dyDescent="0.2">
      <c r="A6168" t="s">
        <v>95</v>
      </c>
      <c r="B6168" t="s">
        <v>37</v>
      </c>
      <c r="C6168" t="s">
        <v>138</v>
      </c>
    </row>
    <row r="6169" spans="1:3" x14ac:dyDescent="0.2">
      <c r="A6169" t="s">
        <v>95</v>
      </c>
      <c r="B6169" t="s">
        <v>70</v>
      </c>
      <c r="C6169" t="s">
        <v>28</v>
      </c>
    </row>
    <row r="6170" spans="1:3" x14ac:dyDescent="0.2">
      <c r="A6170" t="s">
        <v>95</v>
      </c>
      <c r="B6170" t="s">
        <v>71</v>
      </c>
      <c r="C6170" t="s">
        <v>28</v>
      </c>
    </row>
    <row r="6171" spans="1:3" x14ac:dyDescent="0.2">
      <c r="A6171" t="s">
        <v>95</v>
      </c>
      <c r="B6171" t="s">
        <v>5</v>
      </c>
      <c r="C6171" t="s">
        <v>137</v>
      </c>
    </row>
    <row r="6172" spans="1:3" x14ac:dyDescent="0.2">
      <c r="A6172" t="s">
        <v>95</v>
      </c>
      <c r="B6172" t="s">
        <v>24</v>
      </c>
      <c r="C6172" t="s">
        <v>107</v>
      </c>
    </row>
    <row r="6173" spans="1:3" x14ac:dyDescent="0.2">
      <c r="A6173" t="s">
        <v>95</v>
      </c>
      <c r="B6173" t="s">
        <v>10</v>
      </c>
      <c r="C6173" t="s">
        <v>1</v>
      </c>
    </row>
    <row r="6174" spans="1:3" x14ac:dyDescent="0.2">
      <c r="A6174" t="s">
        <v>95</v>
      </c>
      <c r="B6174" t="s">
        <v>12</v>
      </c>
      <c r="C6174" t="s">
        <v>36</v>
      </c>
    </row>
    <row r="6175" spans="1:3" x14ac:dyDescent="0.2">
      <c r="A6175" t="s">
        <v>95</v>
      </c>
      <c r="B6175" t="s">
        <v>107</v>
      </c>
      <c r="C6175" t="s">
        <v>104</v>
      </c>
    </row>
    <row r="6176" spans="1:3" x14ac:dyDescent="0.2">
      <c r="A6176" t="s">
        <v>95</v>
      </c>
      <c r="B6176" t="s">
        <v>108</v>
      </c>
      <c r="C6176" t="s">
        <v>134</v>
      </c>
    </row>
    <row r="6177" spans="1:3" x14ac:dyDescent="0.2">
      <c r="A6177" t="s">
        <v>95</v>
      </c>
      <c r="B6177" t="s">
        <v>14</v>
      </c>
      <c r="C6177" t="s">
        <v>11</v>
      </c>
    </row>
    <row r="6178" spans="1:3" x14ac:dyDescent="0.2">
      <c r="A6178" t="s">
        <v>95</v>
      </c>
      <c r="B6178" t="s">
        <v>15</v>
      </c>
      <c r="C6178" t="s">
        <v>11</v>
      </c>
    </row>
    <row r="6179" spans="1:3" x14ac:dyDescent="0.2">
      <c r="A6179" t="s">
        <v>95</v>
      </c>
      <c r="B6179" t="s">
        <v>101</v>
      </c>
      <c r="C6179" t="s">
        <v>62</v>
      </c>
    </row>
    <row r="6180" spans="1:3" x14ac:dyDescent="0.2">
      <c r="A6180" t="s">
        <v>95</v>
      </c>
      <c r="B6180" t="s">
        <v>109</v>
      </c>
      <c r="C6180" t="s">
        <v>102</v>
      </c>
    </row>
    <row r="6181" spans="1:3" x14ac:dyDescent="0.2">
      <c r="A6181" t="s">
        <v>95</v>
      </c>
      <c r="B6181" t="s">
        <v>61</v>
      </c>
      <c r="C6181" t="s">
        <v>109</v>
      </c>
    </row>
    <row r="6182" spans="1:3" x14ac:dyDescent="0.2">
      <c r="A6182" t="s">
        <v>95</v>
      </c>
      <c r="B6182" t="s">
        <v>73</v>
      </c>
      <c r="C6182" t="s">
        <v>116</v>
      </c>
    </row>
    <row r="6183" spans="1:3" x14ac:dyDescent="0.2">
      <c r="A6183" t="s">
        <v>95</v>
      </c>
      <c r="B6183" t="s">
        <v>60</v>
      </c>
      <c r="C6183" t="s">
        <v>91</v>
      </c>
    </row>
    <row r="6184" spans="1:3" x14ac:dyDescent="0.2">
      <c r="A6184" t="s">
        <v>95</v>
      </c>
      <c r="B6184" t="s">
        <v>84</v>
      </c>
      <c r="C6184" t="s">
        <v>102</v>
      </c>
    </row>
    <row r="6185" spans="1:3" x14ac:dyDescent="0.2">
      <c r="A6185" t="s">
        <v>95</v>
      </c>
      <c r="B6185" t="s">
        <v>85</v>
      </c>
      <c r="C6185" t="s">
        <v>102</v>
      </c>
    </row>
    <row r="6186" spans="1:3" x14ac:dyDescent="0.2">
      <c r="A6186" t="s">
        <v>95</v>
      </c>
      <c r="B6186" t="s">
        <v>137</v>
      </c>
      <c r="C6186" t="s">
        <v>116</v>
      </c>
    </row>
    <row r="6187" spans="1:3" x14ac:dyDescent="0.2">
      <c r="A6187" t="s">
        <v>95</v>
      </c>
      <c r="B6187" t="s">
        <v>138</v>
      </c>
      <c r="C6187" t="s">
        <v>116</v>
      </c>
    </row>
    <row r="6188" spans="1:3" x14ac:dyDescent="0.2">
      <c r="A6188" t="s">
        <v>95</v>
      </c>
      <c r="B6188" t="s">
        <v>134</v>
      </c>
      <c r="C6188" t="s">
        <v>3</v>
      </c>
    </row>
    <row r="6189" spans="1:3" x14ac:dyDescent="0.2">
      <c r="A6189" t="s">
        <v>95</v>
      </c>
      <c r="B6189" t="s">
        <v>40</v>
      </c>
      <c r="C6189" t="s">
        <v>69</v>
      </c>
    </row>
    <row r="6190" spans="1:3" x14ac:dyDescent="0.2">
      <c r="A6190" t="s">
        <v>95</v>
      </c>
      <c r="B6190" t="s">
        <v>39</v>
      </c>
      <c r="C6190" t="s">
        <v>10</v>
      </c>
    </row>
    <row r="6191" spans="1:3" x14ac:dyDescent="0.2">
      <c r="A6191" t="s">
        <v>95</v>
      </c>
      <c r="B6191" t="s">
        <v>104</v>
      </c>
      <c r="C6191" t="s">
        <v>3</v>
      </c>
    </row>
    <row r="6192" spans="1:3" x14ac:dyDescent="0.2">
      <c r="A6192" t="s">
        <v>95</v>
      </c>
      <c r="B6192" t="s">
        <v>9</v>
      </c>
      <c r="C6192" t="s">
        <v>6</v>
      </c>
    </row>
    <row r="6193" spans="1:3" x14ac:dyDescent="0.2">
      <c r="A6193" t="s">
        <v>95</v>
      </c>
      <c r="B6193" t="s">
        <v>58</v>
      </c>
      <c r="C6193" t="s">
        <v>67</v>
      </c>
    </row>
    <row r="6194" spans="1:3" x14ac:dyDescent="0.2">
      <c r="A6194" t="s">
        <v>95</v>
      </c>
      <c r="B6194" t="s">
        <v>4</v>
      </c>
      <c r="C6194" t="s">
        <v>107</v>
      </c>
    </row>
    <row r="6195" spans="1:3" x14ac:dyDescent="0.2">
      <c r="A6195" t="s">
        <v>95</v>
      </c>
      <c r="B6195" t="s">
        <v>90</v>
      </c>
      <c r="C6195" t="s">
        <v>134</v>
      </c>
    </row>
    <row r="6196" spans="1:3" x14ac:dyDescent="0.2">
      <c r="A6196" t="s">
        <v>95</v>
      </c>
      <c r="B6196" t="s">
        <v>1</v>
      </c>
      <c r="C6196" t="s">
        <v>5</v>
      </c>
    </row>
    <row r="6197" spans="1:3" x14ac:dyDescent="0.2">
      <c r="A6197" t="s">
        <v>95</v>
      </c>
      <c r="B6197" t="s">
        <v>67</v>
      </c>
      <c r="C6197" t="s">
        <v>102</v>
      </c>
    </row>
    <row r="6198" spans="1:3" x14ac:dyDescent="0.2">
      <c r="A6198" t="s">
        <v>95</v>
      </c>
      <c r="B6198" t="s">
        <v>68</v>
      </c>
      <c r="C6198" t="s">
        <v>102</v>
      </c>
    </row>
    <row r="6199" spans="1:3" x14ac:dyDescent="0.2">
      <c r="A6199" t="s">
        <v>95</v>
      </c>
      <c r="B6199" t="s">
        <v>120</v>
      </c>
      <c r="C6199" t="s">
        <v>6</v>
      </c>
    </row>
    <row r="6200" spans="1:3" x14ac:dyDescent="0.2">
      <c r="A6200" t="s">
        <v>95</v>
      </c>
      <c r="B6200" t="s">
        <v>121</v>
      </c>
      <c r="C6200" t="s">
        <v>6</v>
      </c>
    </row>
    <row r="6201" spans="1:3" x14ac:dyDescent="0.2">
      <c r="A6201" t="s">
        <v>95</v>
      </c>
      <c r="B6201" t="s">
        <v>53</v>
      </c>
      <c r="C6201" t="s">
        <v>67</v>
      </c>
    </row>
    <row r="6202" spans="1:3" x14ac:dyDescent="0.2">
      <c r="A6202" t="s">
        <v>95</v>
      </c>
      <c r="B6202" t="s">
        <v>82</v>
      </c>
      <c r="C6202" t="s">
        <v>35</v>
      </c>
    </row>
    <row r="6203" spans="1:3" x14ac:dyDescent="0.2">
      <c r="A6203" t="s">
        <v>95</v>
      </c>
      <c r="B6203" t="s">
        <v>83</v>
      </c>
      <c r="C6203" t="s">
        <v>67</v>
      </c>
    </row>
    <row r="6204" spans="1:3" x14ac:dyDescent="0.2">
      <c r="A6204" t="s">
        <v>95</v>
      </c>
      <c r="B6204" t="s">
        <v>38</v>
      </c>
      <c r="C6204" t="s">
        <v>123</v>
      </c>
    </row>
    <row r="6205" spans="1:3" x14ac:dyDescent="0.2">
      <c r="A6205" t="s">
        <v>95</v>
      </c>
      <c r="B6205" t="s">
        <v>97</v>
      </c>
      <c r="C6205" t="s">
        <v>107</v>
      </c>
    </row>
    <row r="6206" spans="1:3" x14ac:dyDescent="0.2">
      <c r="A6206" t="s">
        <v>95</v>
      </c>
      <c r="B6206" t="s">
        <v>115</v>
      </c>
      <c r="C6206" t="s">
        <v>6</v>
      </c>
    </row>
    <row r="6207" spans="1:3" x14ac:dyDescent="0.2">
      <c r="A6207" t="s">
        <v>95</v>
      </c>
      <c r="B6207" t="s">
        <v>98</v>
      </c>
      <c r="C6207" t="s">
        <v>90</v>
      </c>
    </row>
    <row r="6208" spans="1:3" x14ac:dyDescent="0.2">
      <c r="A6208" t="s">
        <v>95</v>
      </c>
      <c r="B6208" t="s">
        <v>94</v>
      </c>
      <c r="C6208" t="s">
        <v>90</v>
      </c>
    </row>
    <row r="6209" spans="1:3" x14ac:dyDescent="0.2">
      <c r="A6209" t="s">
        <v>95</v>
      </c>
      <c r="B6209" t="s">
        <v>7</v>
      </c>
      <c r="C6209" t="s">
        <v>107</v>
      </c>
    </row>
    <row r="6210" spans="1:3" x14ac:dyDescent="0.2">
      <c r="A6210" t="s">
        <v>95</v>
      </c>
      <c r="B6210" t="s">
        <v>45</v>
      </c>
      <c r="C6210" t="s">
        <v>90</v>
      </c>
    </row>
    <row r="6211" spans="1:3" x14ac:dyDescent="0.2">
      <c r="A6211" t="s">
        <v>95</v>
      </c>
      <c r="B6211" t="s">
        <v>64</v>
      </c>
      <c r="C6211" t="s">
        <v>90</v>
      </c>
    </row>
    <row r="6212" spans="1:3" x14ac:dyDescent="0.2">
      <c r="A6212" t="s">
        <v>110</v>
      </c>
      <c r="B6212" t="s">
        <v>75</v>
      </c>
      <c r="C6212" t="s">
        <v>59</v>
      </c>
    </row>
    <row r="6213" spans="1:3" x14ac:dyDescent="0.2">
      <c r="A6213" t="s">
        <v>110</v>
      </c>
      <c r="B6213" t="s">
        <v>17</v>
      </c>
      <c r="C6213" t="s">
        <v>27</v>
      </c>
    </row>
    <row r="6214" spans="1:3" x14ac:dyDescent="0.2">
      <c r="A6214" t="s">
        <v>110</v>
      </c>
      <c r="B6214" t="s">
        <v>20</v>
      </c>
      <c r="C6214" t="s">
        <v>41</v>
      </c>
    </row>
    <row r="6215" spans="1:3" x14ac:dyDescent="0.2">
      <c r="A6215" t="s">
        <v>110</v>
      </c>
      <c r="B6215" t="s">
        <v>78</v>
      </c>
      <c r="C6215" t="s">
        <v>65</v>
      </c>
    </row>
    <row r="6216" spans="1:3" x14ac:dyDescent="0.2">
      <c r="A6216" t="s">
        <v>110</v>
      </c>
      <c r="B6216" t="s">
        <v>44</v>
      </c>
      <c r="C6216" t="s">
        <v>99</v>
      </c>
    </row>
    <row r="6217" spans="1:3" x14ac:dyDescent="0.2">
      <c r="A6217" t="s">
        <v>110</v>
      </c>
      <c r="B6217" t="s">
        <v>46</v>
      </c>
      <c r="C6217" t="s">
        <v>13</v>
      </c>
    </row>
    <row r="6218" spans="1:3" x14ac:dyDescent="0.2">
      <c r="A6218" t="s">
        <v>110</v>
      </c>
      <c r="B6218" t="s">
        <v>117</v>
      </c>
      <c r="C6218" t="s">
        <v>65</v>
      </c>
    </row>
    <row r="6219" spans="1:3" x14ac:dyDescent="0.2">
      <c r="A6219" t="s">
        <v>110</v>
      </c>
      <c r="B6219" t="s">
        <v>124</v>
      </c>
      <c r="C6219" t="s">
        <v>42</v>
      </c>
    </row>
    <row r="6220" spans="1:3" x14ac:dyDescent="0.2">
      <c r="A6220" t="s">
        <v>110</v>
      </c>
      <c r="B6220" t="s">
        <v>113</v>
      </c>
      <c r="C6220" t="s">
        <v>25</v>
      </c>
    </row>
    <row r="6221" spans="1:3" x14ac:dyDescent="0.2">
      <c r="A6221" t="s">
        <v>110</v>
      </c>
      <c r="B6221" t="s">
        <v>99</v>
      </c>
      <c r="C6221" t="s">
        <v>46</v>
      </c>
    </row>
    <row r="6222" spans="1:3" x14ac:dyDescent="0.2">
      <c r="A6222" t="s">
        <v>110</v>
      </c>
      <c r="B6222" t="s">
        <v>100</v>
      </c>
      <c r="C6222" t="s">
        <v>33</v>
      </c>
    </row>
    <row r="6223" spans="1:3" x14ac:dyDescent="0.2">
      <c r="A6223" t="s">
        <v>110</v>
      </c>
      <c r="B6223" t="s">
        <v>65</v>
      </c>
      <c r="C6223" t="s">
        <v>126</v>
      </c>
    </row>
    <row r="6224" spans="1:3" x14ac:dyDescent="0.2">
      <c r="A6224" t="s">
        <v>110</v>
      </c>
      <c r="B6224" t="s">
        <v>66</v>
      </c>
      <c r="C6224" t="s">
        <v>126</v>
      </c>
    </row>
    <row r="6225" spans="1:3" x14ac:dyDescent="0.2">
      <c r="A6225" t="s">
        <v>110</v>
      </c>
      <c r="B6225" t="s">
        <v>54</v>
      </c>
      <c r="C6225" t="s">
        <v>71</v>
      </c>
    </row>
    <row r="6226" spans="1:3" x14ac:dyDescent="0.2">
      <c r="A6226" t="s">
        <v>110</v>
      </c>
      <c r="B6226" t="s">
        <v>55</v>
      </c>
      <c r="C6226" t="s">
        <v>71</v>
      </c>
    </row>
    <row r="6227" spans="1:3" x14ac:dyDescent="0.2">
      <c r="A6227" t="s">
        <v>110</v>
      </c>
      <c r="B6227" t="s">
        <v>133</v>
      </c>
      <c r="C6227" t="s">
        <v>27</v>
      </c>
    </row>
    <row r="6228" spans="1:3" x14ac:dyDescent="0.2">
      <c r="A6228" t="s">
        <v>110</v>
      </c>
      <c r="B6228" t="s">
        <v>59</v>
      </c>
      <c r="C6228" t="s">
        <v>99</v>
      </c>
    </row>
    <row r="6229" spans="1:3" x14ac:dyDescent="0.2">
      <c r="A6229" t="s">
        <v>110</v>
      </c>
      <c r="B6229" t="s">
        <v>125</v>
      </c>
      <c r="C6229" t="s">
        <v>44</v>
      </c>
    </row>
    <row r="6230" spans="1:3" x14ac:dyDescent="0.2">
      <c r="A6230" t="s">
        <v>110</v>
      </c>
      <c r="B6230" t="s">
        <v>27</v>
      </c>
      <c r="C6230" t="s">
        <v>126</v>
      </c>
    </row>
    <row r="6231" spans="1:3" x14ac:dyDescent="0.2">
      <c r="A6231" t="s">
        <v>110</v>
      </c>
      <c r="B6231" t="s">
        <v>23</v>
      </c>
      <c r="C6231" t="s">
        <v>27</v>
      </c>
    </row>
    <row r="6232" spans="1:3" x14ac:dyDescent="0.2">
      <c r="A6232" t="s">
        <v>110</v>
      </c>
      <c r="B6232" t="s">
        <v>25</v>
      </c>
      <c r="C6232" t="s">
        <v>71</v>
      </c>
    </row>
    <row r="6233" spans="1:3" x14ac:dyDescent="0.2">
      <c r="A6233" t="s">
        <v>110</v>
      </c>
      <c r="B6233" t="s">
        <v>114</v>
      </c>
      <c r="C6233" t="s">
        <v>47</v>
      </c>
    </row>
    <row r="6234" spans="1:3" x14ac:dyDescent="0.2">
      <c r="A6234" t="s">
        <v>110</v>
      </c>
      <c r="B6234" t="s">
        <v>96</v>
      </c>
      <c r="C6234" t="s">
        <v>124</v>
      </c>
    </row>
    <row r="6235" spans="1:3" x14ac:dyDescent="0.2">
      <c r="A6235" t="s">
        <v>110</v>
      </c>
      <c r="B6235" t="s">
        <v>47</v>
      </c>
      <c r="C6235" t="s">
        <v>70</v>
      </c>
    </row>
    <row r="6236" spans="1:3" x14ac:dyDescent="0.2">
      <c r="A6236" t="s">
        <v>110</v>
      </c>
      <c r="B6236" t="s">
        <v>72</v>
      </c>
      <c r="C6236" t="s">
        <v>122</v>
      </c>
    </row>
    <row r="6237" spans="1:3" x14ac:dyDescent="0.2">
      <c r="A6237" t="s">
        <v>110</v>
      </c>
      <c r="B6237" t="s">
        <v>87</v>
      </c>
      <c r="C6237" t="s">
        <v>44</v>
      </c>
    </row>
    <row r="6238" spans="1:3" x14ac:dyDescent="0.2">
      <c r="A6238" t="s">
        <v>110</v>
      </c>
      <c r="B6238" t="s">
        <v>88</v>
      </c>
      <c r="C6238" t="s">
        <v>65</v>
      </c>
    </row>
    <row r="6239" spans="1:3" x14ac:dyDescent="0.2">
      <c r="A6239" t="s">
        <v>110</v>
      </c>
      <c r="B6239" t="s">
        <v>19</v>
      </c>
      <c r="C6239" t="s">
        <v>49</v>
      </c>
    </row>
    <row r="6240" spans="1:3" x14ac:dyDescent="0.2">
      <c r="A6240" t="s">
        <v>110</v>
      </c>
      <c r="B6240" t="s">
        <v>31</v>
      </c>
      <c r="C6240" t="s">
        <v>136</v>
      </c>
    </row>
    <row r="6241" spans="1:3" x14ac:dyDescent="0.2">
      <c r="A6241" t="s">
        <v>110</v>
      </c>
      <c r="B6241" t="s">
        <v>126</v>
      </c>
      <c r="C6241" t="s">
        <v>13</v>
      </c>
    </row>
    <row r="6242" spans="1:3" x14ac:dyDescent="0.2">
      <c r="A6242" t="s">
        <v>110</v>
      </c>
      <c r="B6242" t="s">
        <v>42</v>
      </c>
      <c r="C6242" t="s">
        <v>72</v>
      </c>
    </row>
    <row r="6243" spans="1:3" x14ac:dyDescent="0.2">
      <c r="A6243" t="s">
        <v>110</v>
      </c>
      <c r="B6243" t="s">
        <v>93</v>
      </c>
      <c r="C6243" t="s">
        <v>81</v>
      </c>
    </row>
    <row r="6244" spans="1:3" x14ac:dyDescent="0.2">
      <c r="A6244" t="s">
        <v>110</v>
      </c>
      <c r="B6244" t="s">
        <v>13</v>
      </c>
      <c r="C6244" t="s">
        <v>13</v>
      </c>
    </row>
    <row r="6245" spans="1:3" x14ac:dyDescent="0.2">
      <c r="A6245" t="s">
        <v>110</v>
      </c>
      <c r="B6245" t="s">
        <v>49</v>
      </c>
      <c r="C6245" t="s">
        <v>26</v>
      </c>
    </row>
    <row r="6246" spans="1:3" x14ac:dyDescent="0.2">
      <c r="A6246" t="s">
        <v>110</v>
      </c>
      <c r="B6246" t="s">
        <v>50</v>
      </c>
      <c r="C6246" t="s">
        <v>26</v>
      </c>
    </row>
    <row r="6247" spans="1:3" x14ac:dyDescent="0.2">
      <c r="A6247" t="s">
        <v>110</v>
      </c>
      <c r="B6247" t="s">
        <v>56</v>
      </c>
      <c r="C6247" t="s">
        <v>65</v>
      </c>
    </row>
    <row r="6248" spans="1:3" x14ac:dyDescent="0.2">
      <c r="A6248" t="s">
        <v>110</v>
      </c>
      <c r="B6248" t="s">
        <v>57</v>
      </c>
      <c r="C6248" t="s">
        <v>65</v>
      </c>
    </row>
    <row r="6249" spans="1:3" x14ac:dyDescent="0.2">
      <c r="A6249" t="s">
        <v>110</v>
      </c>
      <c r="B6249" t="s">
        <v>91</v>
      </c>
      <c r="C6249" t="s">
        <v>19</v>
      </c>
    </row>
    <row r="6250" spans="1:3" x14ac:dyDescent="0.2">
      <c r="A6250" t="s">
        <v>110</v>
      </c>
      <c r="B6250" t="s">
        <v>92</v>
      </c>
      <c r="C6250" t="s">
        <v>28</v>
      </c>
    </row>
    <row r="6251" spans="1:3" x14ac:dyDescent="0.2">
      <c r="A6251" t="s">
        <v>110</v>
      </c>
      <c r="B6251" t="s">
        <v>136</v>
      </c>
      <c r="C6251" t="s">
        <v>124</v>
      </c>
    </row>
    <row r="6252" spans="1:3" x14ac:dyDescent="0.2">
      <c r="A6252" t="s">
        <v>110</v>
      </c>
      <c r="B6252" t="s">
        <v>16</v>
      </c>
      <c r="C6252" t="s">
        <v>76</v>
      </c>
    </row>
    <row r="6253" spans="1:3" x14ac:dyDescent="0.2">
      <c r="A6253" t="s">
        <v>110</v>
      </c>
      <c r="B6253" t="s">
        <v>89</v>
      </c>
      <c r="C6253" t="s">
        <v>81</v>
      </c>
    </row>
    <row r="6254" spans="1:3" x14ac:dyDescent="0.2">
      <c r="A6254" t="s">
        <v>110</v>
      </c>
      <c r="B6254" t="s">
        <v>33</v>
      </c>
      <c r="C6254" t="s">
        <v>81</v>
      </c>
    </row>
    <row r="6255" spans="1:3" x14ac:dyDescent="0.2">
      <c r="A6255" t="s">
        <v>110</v>
      </c>
      <c r="B6255" t="s">
        <v>34</v>
      </c>
      <c r="C6255" t="s">
        <v>81</v>
      </c>
    </row>
    <row r="6256" spans="1:3" x14ac:dyDescent="0.2">
      <c r="A6256" t="s">
        <v>110</v>
      </c>
      <c r="B6256" t="s">
        <v>95</v>
      </c>
      <c r="C6256" t="s">
        <v>14</v>
      </c>
    </row>
    <row r="6257" spans="1:3" x14ac:dyDescent="0.2">
      <c r="A6257" t="s">
        <v>110</v>
      </c>
      <c r="B6257" t="s">
        <v>110</v>
      </c>
      <c r="C6257" t="s">
        <v>110</v>
      </c>
    </row>
    <row r="6258" spans="1:3" x14ac:dyDescent="0.2">
      <c r="A6258" t="s">
        <v>110</v>
      </c>
      <c r="B6258" t="s">
        <v>62</v>
      </c>
      <c r="C6258" t="s">
        <v>79</v>
      </c>
    </row>
    <row r="6259" spans="1:3" x14ac:dyDescent="0.2">
      <c r="A6259" t="s">
        <v>110</v>
      </c>
      <c r="B6259" t="s">
        <v>63</v>
      </c>
      <c r="C6259" t="s">
        <v>79</v>
      </c>
    </row>
    <row r="6260" spans="1:3" x14ac:dyDescent="0.2">
      <c r="A6260" t="s">
        <v>110</v>
      </c>
      <c r="B6260" t="s">
        <v>22</v>
      </c>
      <c r="C6260" t="s">
        <v>32</v>
      </c>
    </row>
    <row r="6261" spans="1:3" x14ac:dyDescent="0.2">
      <c r="A6261" t="s">
        <v>110</v>
      </c>
      <c r="B6261" t="s">
        <v>2</v>
      </c>
      <c r="C6261" t="s">
        <v>129</v>
      </c>
    </row>
    <row r="6262" spans="1:3" x14ac:dyDescent="0.2">
      <c r="A6262" t="s">
        <v>110</v>
      </c>
      <c r="B6262" t="s">
        <v>32</v>
      </c>
      <c r="C6262" t="s">
        <v>81</v>
      </c>
    </row>
    <row r="6263" spans="1:3" x14ac:dyDescent="0.2">
      <c r="A6263" t="s">
        <v>110</v>
      </c>
      <c r="B6263" t="s">
        <v>18</v>
      </c>
      <c r="C6263" t="s">
        <v>136</v>
      </c>
    </row>
    <row r="6264" spans="1:3" x14ac:dyDescent="0.2">
      <c r="A6264" t="s">
        <v>110</v>
      </c>
      <c r="B6264" t="s">
        <v>76</v>
      </c>
      <c r="C6264" t="s">
        <v>26</v>
      </c>
    </row>
    <row r="6265" spans="1:3" x14ac:dyDescent="0.2">
      <c r="A6265" t="s">
        <v>110</v>
      </c>
      <c r="B6265" t="s">
        <v>77</v>
      </c>
      <c r="C6265" t="s">
        <v>47</v>
      </c>
    </row>
    <row r="6266" spans="1:3" x14ac:dyDescent="0.2">
      <c r="A6266" t="s">
        <v>110</v>
      </c>
      <c r="B6266" t="s">
        <v>79</v>
      </c>
      <c r="C6266" t="s">
        <v>114</v>
      </c>
    </row>
    <row r="6267" spans="1:3" x14ac:dyDescent="0.2">
      <c r="A6267" t="s">
        <v>110</v>
      </c>
      <c r="B6267" t="s">
        <v>48</v>
      </c>
      <c r="C6267" t="s">
        <v>135</v>
      </c>
    </row>
    <row r="6268" spans="1:3" x14ac:dyDescent="0.2">
      <c r="A6268" t="s">
        <v>110</v>
      </c>
      <c r="B6268" t="s">
        <v>111</v>
      </c>
      <c r="C6268" t="s">
        <v>135</v>
      </c>
    </row>
    <row r="6269" spans="1:3" x14ac:dyDescent="0.2">
      <c r="A6269" t="s">
        <v>110</v>
      </c>
      <c r="B6269" t="s">
        <v>112</v>
      </c>
      <c r="C6269" t="s">
        <v>113</v>
      </c>
    </row>
    <row r="6270" spans="1:3" x14ac:dyDescent="0.2">
      <c r="A6270" t="s">
        <v>110</v>
      </c>
      <c r="B6270" t="s">
        <v>51</v>
      </c>
      <c r="C6270" t="s">
        <v>96</v>
      </c>
    </row>
    <row r="6271" spans="1:3" x14ac:dyDescent="0.2">
      <c r="A6271" t="s">
        <v>110</v>
      </c>
      <c r="B6271" t="s">
        <v>8</v>
      </c>
      <c r="C6271" t="s">
        <v>136</v>
      </c>
    </row>
    <row r="6272" spans="1:3" x14ac:dyDescent="0.2">
      <c r="A6272" t="s">
        <v>110</v>
      </c>
      <c r="B6272" t="s">
        <v>35</v>
      </c>
      <c r="C6272" t="s">
        <v>29</v>
      </c>
    </row>
    <row r="6273" spans="1:3" x14ac:dyDescent="0.2">
      <c r="A6273" t="s">
        <v>110</v>
      </c>
      <c r="B6273" t="s">
        <v>52</v>
      </c>
      <c r="C6273" t="s">
        <v>93</v>
      </c>
    </row>
    <row r="6274" spans="1:3" x14ac:dyDescent="0.2">
      <c r="A6274" t="s">
        <v>110</v>
      </c>
      <c r="B6274" t="s">
        <v>122</v>
      </c>
      <c r="C6274" t="s">
        <v>122</v>
      </c>
    </row>
    <row r="6275" spans="1:3" x14ac:dyDescent="0.2">
      <c r="A6275" t="s">
        <v>110</v>
      </c>
      <c r="B6275" t="s">
        <v>123</v>
      </c>
      <c r="C6275" t="s">
        <v>14</v>
      </c>
    </row>
    <row r="6276" spans="1:3" x14ac:dyDescent="0.2">
      <c r="A6276" t="s">
        <v>110</v>
      </c>
      <c r="B6276" t="s">
        <v>21</v>
      </c>
      <c r="C6276" t="s">
        <v>31</v>
      </c>
    </row>
    <row r="6277" spans="1:3" x14ac:dyDescent="0.2">
      <c r="A6277" t="s">
        <v>110</v>
      </c>
      <c r="B6277" t="s">
        <v>128</v>
      </c>
      <c r="C6277" t="s">
        <v>132</v>
      </c>
    </row>
    <row r="6278" spans="1:3" x14ac:dyDescent="0.2">
      <c r="A6278" t="s">
        <v>110</v>
      </c>
      <c r="B6278" t="s">
        <v>43</v>
      </c>
      <c r="C6278" t="s">
        <v>48</v>
      </c>
    </row>
    <row r="6279" spans="1:3" x14ac:dyDescent="0.2">
      <c r="A6279" t="s">
        <v>110</v>
      </c>
      <c r="B6279" t="s">
        <v>102</v>
      </c>
      <c r="C6279" t="s">
        <v>74</v>
      </c>
    </row>
    <row r="6280" spans="1:3" x14ac:dyDescent="0.2">
      <c r="A6280" t="s">
        <v>110</v>
      </c>
      <c r="B6280" t="s">
        <v>103</v>
      </c>
      <c r="C6280" t="s">
        <v>101</v>
      </c>
    </row>
    <row r="6281" spans="1:3" x14ac:dyDescent="0.2">
      <c r="A6281" t="s">
        <v>110</v>
      </c>
      <c r="B6281" t="s">
        <v>106</v>
      </c>
      <c r="C6281" t="s">
        <v>49</v>
      </c>
    </row>
    <row r="6282" spans="1:3" x14ac:dyDescent="0.2">
      <c r="A6282" t="s">
        <v>110</v>
      </c>
      <c r="B6282" t="s">
        <v>105</v>
      </c>
      <c r="C6282" t="s">
        <v>48</v>
      </c>
    </row>
    <row r="6283" spans="1:3" x14ac:dyDescent="0.2">
      <c r="A6283" t="s">
        <v>110</v>
      </c>
      <c r="B6283" t="s">
        <v>74</v>
      </c>
      <c r="C6283" t="s">
        <v>8</v>
      </c>
    </row>
    <row r="6284" spans="1:3" x14ac:dyDescent="0.2">
      <c r="A6284" t="s">
        <v>110</v>
      </c>
      <c r="B6284" t="s">
        <v>26</v>
      </c>
      <c r="C6284" t="s">
        <v>70</v>
      </c>
    </row>
    <row r="6285" spans="1:3" x14ac:dyDescent="0.2">
      <c r="A6285" t="s">
        <v>110</v>
      </c>
      <c r="B6285" t="s">
        <v>81</v>
      </c>
      <c r="C6285" t="s">
        <v>26</v>
      </c>
    </row>
    <row r="6286" spans="1:3" x14ac:dyDescent="0.2">
      <c r="A6286" t="s">
        <v>110</v>
      </c>
      <c r="B6286" t="s">
        <v>29</v>
      </c>
      <c r="C6286" t="s">
        <v>31</v>
      </c>
    </row>
    <row r="6287" spans="1:3" x14ac:dyDescent="0.2">
      <c r="A6287" t="s">
        <v>110</v>
      </c>
      <c r="B6287" t="s">
        <v>30</v>
      </c>
      <c r="C6287" t="s">
        <v>31</v>
      </c>
    </row>
    <row r="6288" spans="1:3" x14ac:dyDescent="0.2">
      <c r="A6288" t="s">
        <v>110</v>
      </c>
      <c r="B6288" t="s">
        <v>118</v>
      </c>
      <c r="C6288" t="s">
        <v>16</v>
      </c>
    </row>
    <row r="6289" spans="1:3" x14ac:dyDescent="0.2">
      <c r="A6289" t="s">
        <v>110</v>
      </c>
      <c r="B6289" t="s">
        <v>119</v>
      </c>
      <c r="C6289" t="s">
        <v>16</v>
      </c>
    </row>
    <row r="6290" spans="1:3" x14ac:dyDescent="0.2">
      <c r="A6290" t="s">
        <v>110</v>
      </c>
      <c r="B6290" t="s">
        <v>86</v>
      </c>
      <c r="C6290" t="s">
        <v>25</v>
      </c>
    </row>
    <row r="6291" spans="1:3" x14ac:dyDescent="0.2">
      <c r="A6291" t="s">
        <v>110</v>
      </c>
      <c r="B6291" t="s">
        <v>28</v>
      </c>
      <c r="C6291" t="s">
        <v>18</v>
      </c>
    </row>
    <row r="6292" spans="1:3" x14ac:dyDescent="0.2">
      <c r="A6292" t="s">
        <v>110</v>
      </c>
      <c r="B6292" t="s">
        <v>127</v>
      </c>
      <c r="C6292" t="s">
        <v>48</v>
      </c>
    </row>
    <row r="6293" spans="1:3" x14ac:dyDescent="0.2">
      <c r="A6293" t="s">
        <v>110</v>
      </c>
      <c r="B6293" t="s">
        <v>80</v>
      </c>
      <c r="C6293" t="s">
        <v>114</v>
      </c>
    </row>
    <row r="6294" spans="1:3" x14ac:dyDescent="0.2">
      <c r="A6294" t="s">
        <v>110</v>
      </c>
      <c r="B6294" t="s">
        <v>41</v>
      </c>
      <c r="C6294" t="s">
        <v>99</v>
      </c>
    </row>
    <row r="6295" spans="1:3" x14ac:dyDescent="0.2">
      <c r="A6295" t="s">
        <v>110</v>
      </c>
      <c r="B6295" t="s">
        <v>130</v>
      </c>
      <c r="C6295" t="s">
        <v>40</v>
      </c>
    </row>
    <row r="6296" spans="1:3" x14ac:dyDescent="0.2">
      <c r="A6296" t="s">
        <v>110</v>
      </c>
      <c r="B6296" t="s">
        <v>131</v>
      </c>
      <c r="C6296" t="s">
        <v>79</v>
      </c>
    </row>
    <row r="6297" spans="1:3" x14ac:dyDescent="0.2">
      <c r="A6297" t="s">
        <v>110</v>
      </c>
      <c r="B6297" t="s">
        <v>11</v>
      </c>
      <c r="C6297" t="s">
        <v>40</v>
      </c>
    </row>
    <row r="6298" spans="1:3" x14ac:dyDescent="0.2">
      <c r="A6298" t="s">
        <v>110</v>
      </c>
      <c r="B6298" t="s">
        <v>6</v>
      </c>
      <c r="C6298" t="s">
        <v>43</v>
      </c>
    </row>
    <row r="6299" spans="1:3" x14ac:dyDescent="0.2">
      <c r="A6299" t="s">
        <v>110</v>
      </c>
      <c r="B6299" t="s">
        <v>3</v>
      </c>
      <c r="C6299" t="s">
        <v>28</v>
      </c>
    </row>
    <row r="6300" spans="1:3" x14ac:dyDescent="0.2">
      <c r="A6300" t="s">
        <v>110</v>
      </c>
      <c r="B6300" t="s">
        <v>69</v>
      </c>
      <c r="C6300" t="s">
        <v>39</v>
      </c>
    </row>
    <row r="6301" spans="1:3" x14ac:dyDescent="0.2">
      <c r="A6301" t="s">
        <v>110</v>
      </c>
      <c r="B6301" t="s">
        <v>135</v>
      </c>
      <c r="C6301" t="s">
        <v>25</v>
      </c>
    </row>
    <row r="6302" spans="1:3" x14ac:dyDescent="0.2">
      <c r="A6302" t="s">
        <v>110</v>
      </c>
      <c r="B6302" t="s">
        <v>132</v>
      </c>
      <c r="C6302" t="s">
        <v>86</v>
      </c>
    </row>
    <row r="6303" spans="1:3" x14ac:dyDescent="0.2">
      <c r="A6303" t="s">
        <v>110</v>
      </c>
      <c r="B6303" t="s">
        <v>129</v>
      </c>
      <c r="C6303" t="s">
        <v>96</v>
      </c>
    </row>
    <row r="6304" spans="1:3" x14ac:dyDescent="0.2">
      <c r="A6304" t="s">
        <v>110</v>
      </c>
      <c r="B6304" t="s">
        <v>116</v>
      </c>
      <c r="C6304" t="s">
        <v>106</v>
      </c>
    </row>
    <row r="6305" spans="1:3" x14ac:dyDescent="0.2">
      <c r="A6305" t="s">
        <v>110</v>
      </c>
      <c r="B6305" t="s">
        <v>36</v>
      </c>
      <c r="C6305" t="s">
        <v>33</v>
      </c>
    </row>
    <row r="6306" spans="1:3" x14ac:dyDescent="0.2">
      <c r="A6306" t="s">
        <v>110</v>
      </c>
      <c r="B6306" t="s">
        <v>37</v>
      </c>
      <c r="C6306" t="s">
        <v>33</v>
      </c>
    </row>
    <row r="6307" spans="1:3" x14ac:dyDescent="0.2">
      <c r="A6307" t="s">
        <v>110</v>
      </c>
      <c r="B6307" t="s">
        <v>70</v>
      </c>
      <c r="C6307" t="s">
        <v>72</v>
      </c>
    </row>
    <row r="6308" spans="1:3" x14ac:dyDescent="0.2">
      <c r="A6308" t="s">
        <v>110</v>
      </c>
      <c r="B6308" t="s">
        <v>71</v>
      </c>
      <c r="C6308" t="s">
        <v>72</v>
      </c>
    </row>
    <row r="6309" spans="1:3" x14ac:dyDescent="0.2">
      <c r="A6309" t="s">
        <v>110</v>
      </c>
      <c r="B6309" t="s">
        <v>5</v>
      </c>
      <c r="C6309" t="s">
        <v>93</v>
      </c>
    </row>
    <row r="6310" spans="1:3" x14ac:dyDescent="0.2">
      <c r="A6310" t="s">
        <v>110</v>
      </c>
      <c r="B6310" t="s">
        <v>24</v>
      </c>
      <c r="C6310" t="s">
        <v>10</v>
      </c>
    </row>
    <row r="6311" spans="1:3" x14ac:dyDescent="0.2">
      <c r="A6311" t="s">
        <v>110</v>
      </c>
      <c r="B6311" t="s">
        <v>10</v>
      </c>
      <c r="C6311" t="s">
        <v>39</v>
      </c>
    </row>
    <row r="6312" spans="1:3" x14ac:dyDescent="0.2">
      <c r="A6312" t="s">
        <v>110</v>
      </c>
      <c r="B6312" t="s">
        <v>12</v>
      </c>
      <c r="C6312" t="s">
        <v>132</v>
      </c>
    </row>
    <row r="6313" spans="1:3" x14ac:dyDescent="0.2">
      <c r="A6313" t="s">
        <v>110</v>
      </c>
      <c r="B6313" t="s">
        <v>107</v>
      </c>
      <c r="C6313" t="s">
        <v>2</v>
      </c>
    </row>
    <row r="6314" spans="1:3" x14ac:dyDescent="0.2">
      <c r="A6314" t="s">
        <v>110</v>
      </c>
      <c r="B6314" t="s">
        <v>108</v>
      </c>
      <c r="C6314" t="s">
        <v>2</v>
      </c>
    </row>
    <row r="6315" spans="1:3" x14ac:dyDescent="0.2">
      <c r="A6315" t="s">
        <v>110</v>
      </c>
      <c r="B6315" t="s">
        <v>14</v>
      </c>
      <c r="C6315" t="s">
        <v>49</v>
      </c>
    </row>
    <row r="6316" spans="1:3" x14ac:dyDescent="0.2">
      <c r="A6316" t="s">
        <v>110</v>
      </c>
      <c r="B6316" t="s">
        <v>15</v>
      </c>
      <c r="C6316" t="s">
        <v>18</v>
      </c>
    </row>
    <row r="6317" spans="1:3" x14ac:dyDescent="0.2">
      <c r="A6317" t="s">
        <v>110</v>
      </c>
      <c r="B6317" t="s">
        <v>101</v>
      </c>
      <c r="C6317" t="s">
        <v>51</v>
      </c>
    </row>
    <row r="6318" spans="1:3" x14ac:dyDescent="0.2">
      <c r="A6318" t="s">
        <v>110</v>
      </c>
      <c r="B6318" t="s">
        <v>109</v>
      </c>
      <c r="C6318" t="s">
        <v>29</v>
      </c>
    </row>
    <row r="6319" spans="1:3" x14ac:dyDescent="0.2">
      <c r="A6319" t="s">
        <v>110</v>
      </c>
      <c r="B6319" t="s">
        <v>61</v>
      </c>
      <c r="C6319" t="s">
        <v>43</v>
      </c>
    </row>
    <row r="6320" spans="1:3" x14ac:dyDescent="0.2">
      <c r="A6320" t="s">
        <v>110</v>
      </c>
      <c r="B6320" t="s">
        <v>73</v>
      </c>
      <c r="C6320" t="s">
        <v>89</v>
      </c>
    </row>
    <row r="6321" spans="1:3" x14ac:dyDescent="0.2">
      <c r="A6321" t="s">
        <v>110</v>
      </c>
      <c r="B6321" t="s">
        <v>60</v>
      </c>
      <c r="C6321" t="s">
        <v>106</v>
      </c>
    </row>
    <row r="6322" spans="1:3" x14ac:dyDescent="0.2">
      <c r="A6322" t="s">
        <v>110</v>
      </c>
      <c r="B6322" t="s">
        <v>84</v>
      </c>
      <c r="C6322" t="s">
        <v>21</v>
      </c>
    </row>
    <row r="6323" spans="1:3" x14ac:dyDescent="0.2">
      <c r="A6323" t="s">
        <v>110</v>
      </c>
      <c r="B6323" t="s">
        <v>85</v>
      </c>
      <c r="C6323" t="s">
        <v>21</v>
      </c>
    </row>
    <row r="6324" spans="1:3" x14ac:dyDescent="0.2">
      <c r="A6324" t="s">
        <v>110</v>
      </c>
      <c r="B6324" t="s">
        <v>137</v>
      </c>
      <c r="C6324" t="s">
        <v>89</v>
      </c>
    </row>
    <row r="6325" spans="1:3" x14ac:dyDescent="0.2">
      <c r="A6325" t="s">
        <v>110</v>
      </c>
      <c r="B6325" t="s">
        <v>138</v>
      </c>
      <c r="C6325" t="s">
        <v>32</v>
      </c>
    </row>
    <row r="6326" spans="1:3" x14ac:dyDescent="0.2">
      <c r="A6326" t="s">
        <v>110</v>
      </c>
      <c r="B6326" t="s">
        <v>134</v>
      </c>
      <c r="C6326" t="s">
        <v>74</v>
      </c>
    </row>
    <row r="6327" spans="1:3" x14ac:dyDescent="0.2">
      <c r="A6327" t="s">
        <v>110</v>
      </c>
      <c r="B6327" t="s">
        <v>40</v>
      </c>
      <c r="C6327" t="s">
        <v>86</v>
      </c>
    </row>
    <row r="6328" spans="1:3" x14ac:dyDescent="0.2">
      <c r="A6328" t="s">
        <v>110</v>
      </c>
      <c r="B6328" t="s">
        <v>39</v>
      </c>
      <c r="C6328" t="s">
        <v>135</v>
      </c>
    </row>
    <row r="6329" spans="1:3" x14ac:dyDescent="0.2">
      <c r="A6329" t="s">
        <v>110</v>
      </c>
      <c r="B6329" t="s">
        <v>104</v>
      </c>
      <c r="C6329" t="s">
        <v>74</v>
      </c>
    </row>
    <row r="6330" spans="1:3" x14ac:dyDescent="0.2">
      <c r="A6330" t="s">
        <v>110</v>
      </c>
      <c r="B6330" t="s">
        <v>9</v>
      </c>
      <c r="C6330" t="s">
        <v>130</v>
      </c>
    </row>
    <row r="6331" spans="1:3" x14ac:dyDescent="0.2">
      <c r="A6331" t="s">
        <v>110</v>
      </c>
      <c r="B6331" t="s">
        <v>58</v>
      </c>
      <c r="C6331" t="s">
        <v>127</v>
      </c>
    </row>
    <row r="6332" spans="1:3" x14ac:dyDescent="0.2">
      <c r="A6332" t="s">
        <v>110</v>
      </c>
      <c r="B6332" t="s">
        <v>4</v>
      </c>
      <c r="C6332" t="s">
        <v>105</v>
      </c>
    </row>
    <row r="6333" spans="1:3" x14ac:dyDescent="0.2">
      <c r="A6333" t="s">
        <v>110</v>
      </c>
      <c r="B6333" t="s">
        <v>90</v>
      </c>
      <c r="C6333" t="s">
        <v>2</v>
      </c>
    </row>
    <row r="6334" spans="1:3" x14ac:dyDescent="0.2">
      <c r="A6334" t="s">
        <v>110</v>
      </c>
      <c r="B6334" t="s">
        <v>1</v>
      </c>
      <c r="C6334" t="s">
        <v>80</v>
      </c>
    </row>
    <row r="6335" spans="1:3" x14ac:dyDescent="0.2">
      <c r="A6335" t="s">
        <v>110</v>
      </c>
      <c r="B6335" t="s">
        <v>67</v>
      </c>
      <c r="C6335" t="s">
        <v>29</v>
      </c>
    </row>
    <row r="6336" spans="1:3" x14ac:dyDescent="0.2">
      <c r="A6336" t="s">
        <v>110</v>
      </c>
      <c r="B6336" t="s">
        <v>68</v>
      </c>
      <c r="C6336" t="s">
        <v>29</v>
      </c>
    </row>
    <row r="6337" spans="1:3" x14ac:dyDescent="0.2">
      <c r="A6337" t="s">
        <v>110</v>
      </c>
      <c r="B6337" t="s">
        <v>120</v>
      </c>
      <c r="C6337" t="s">
        <v>128</v>
      </c>
    </row>
    <row r="6338" spans="1:3" x14ac:dyDescent="0.2">
      <c r="A6338" t="s">
        <v>110</v>
      </c>
      <c r="B6338" t="s">
        <v>121</v>
      </c>
      <c r="C6338" t="s">
        <v>128</v>
      </c>
    </row>
    <row r="6339" spans="1:3" x14ac:dyDescent="0.2">
      <c r="A6339" t="s">
        <v>110</v>
      </c>
      <c r="B6339" t="s">
        <v>53</v>
      </c>
      <c r="C6339" t="s">
        <v>127</v>
      </c>
    </row>
    <row r="6340" spans="1:3" x14ac:dyDescent="0.2">
      <c r="A6340" t="s">
        <v>110</v>
      </c>
      <c r="B6340" t="s">
        <v>82</v>
      </c>
      <c r="C6340" t="s">
        <v>101</v>
      </c>
    </row>
    <row r="6341" spans="1:3" x14ac:dyDescent="0.2">
      <c r="A6341" t="s">
        <v>110</v>
      </c>
      <c r="B6341" t="s">
        <v>83</v>
      </c>
      <c r="C6341" t="s">
        <v>43</v>
      </c>
    </row>
    <row r="6342" spans="1:3" x14ac:dyDescent="0.2">
      <c r="A6342" t="s">
        <v>110</v>
      </c>
      <c r="B6342" t="s">
        <v>38</v>
      </c>
      <c r="C6342" t="s">
        <v>28</v>
      </c>
    </row>
    <row r="6343" spans="1:3" x14ac:dyDescent="0.2">
      <c r="A6343" t="s">
        <v>110</v>
      </c>
      <c r="B6343" t="s">
        <v>97</v>
      </c>
      <c r="C6343" t="s">
        <v>105</v>
      </c>
    </row>
    <row r="6344" spans="1:3" x14ac:dyDescent="0.2">
      <c r="A6344" t="s">
        <v>110</v>
      </c>
      <c r="B6344" t="s">
        <v>115</v>
      </c>
      <c r="C6344" t="s">
        <v>128</v>
      </c>
    </row>
    <row r="6345" spans="1:3" x14ac:dyDescent="0.2">
      <c r="A6345" t="s">
        <v>110</v>
      </c>
      <c r="B6345" t="s">
        <v>98</v>
      </c>
      <c r="C6345" t="s">
        <v>69</v>
      </c>
    </row>
    <row r="6346" spans="1:3" x14ac:dyDescent="0.2">
      <c r="A6346" t="s">
        <v>110</v>
      </c>
      <c r="B6346" t="s">
        <v>94</v>
      </c>
      <c r="C6346" t="s">
        <v>128</v>
      </c>
    </row>
    <row r="6347" spans="1:3" x14ac:dyDescent="0.2">
      <c r="A6347" t="s">
        <v>110</v>
      </c>
      <c r="B6347" t="s">
        <v>7</v>
      </c>
      <c r="C6347" t="s">
        <v>10</v>
      </c>
    </row>
    <row r="6348" spans="1:3" x14ac:dyDescent="0.2">
      <c r="A6348" t="s">
        <v>110</v>
      </c>
      <c r="B6348" t="s">
        <v>45</v>
      </c>
      <c r="C6348" t="s">
        <v>10</v>
      </c>
    </row>
    <row r="6349" spans="1:3" x14ac:dyDescent="0.2">
      <c r="A6349" t="s">
        <v>110</v>
      </c>
      <c r="B6349" t="s">
        <v>64</v>
      </c>
      <c r="C6349" t="s">
        <v>69</v>
      </c>
    </row>
    <row r="6350" spans="1:3" x14ac:dyDescent="0.2">
      <c r="A6350" t="s">
        <v>62</v>
      </c>
      <c r="B6350" t="s">
        <v>75</v>
      </c>
      <c r="C6350" t="s">
        <v>48</v>
      </c>
    </row>
    <row r="6351" spans="1:3" x14ac:dyDescent="0.2">
      <c r="A6351" t="s">
        <v>62</v>
      </c>
      <c r="B6351" t="s">
        <v>17</v>
      </c>
      <c r="C6351" t="s">
        <v>48</v>
      </c>
    </row>
    <row r="6352" spans="1:3" x14ac:dyDescent="0.2">
      <c r="A6352" t="s">
        <v>62</v>
      </c>
      <c r="B6352" t="s">
        <v>20</v>
      </c>
      <c r="C6352" t="s">
        <v>51</v>
      </c>
    </row>
    <row r="6353" spans="1:3" x14ac:dyDescent="0.2">
      <c r="A6353" t="s">
        <v>62</v>
      </c>
      <c r="B6353" t="s">
        <v>78</v>
      </c>
      <c r="C6353" t="s">
        <v>39</v>
      </c>
    </row>
    <row r="6354" spans="1:3" x14ac:dyDescent="0.2">
      <c r="A6354" t="s">
        <v>62</v>
      </c>
      <c r="B6354" t="s">
        <v>44</v>
      </c>
      <c r="C6354" t="s">
        <v>132</v>
      </c>
    </row>
    <row r="6355" spans="1:3" x14ac:dyDescent="0.2">
      <c r="A6355" t="s">
        <v>62</v>
      </c>
      <c r="B6355" t="s">
        <v>46</v>
      </c>
      <c r="C6355" t="s">
        <v>79</v>
      </c>
    </row>
    <row r="6356" spans="1:3" x14ac:dyDescent="0.2">
      <c r="A6356" t="s">
        <v>62</v>
      </c>
      <c r="B6356" t="s">
        <v>117</v>
      </c>
      <c r="C6356" t="s">
        <v>39</v>
      </c>
    </row>
    <row r="6357" spans="1:3" x14ac:dyDescent="0.2">
      <c r="A6357" t="s">
        <v>62</v>
      </c>
      <c r="B6357" t="s">
        <v>124</v>
      </c>
      <c r="C6357" t="s">
        <v>33</v>
      </c>
    </row>
    <row r="6358" spans="1:3" x14ac:dyDescent="0.2">
      <c r="A6358" t="s">
        <v>62</v>
      </c>
      <c r="B6358" t="s">
        <v>113</v>
      </c>
      <c r="C6358" t="s">
        <v>19</v>
      </c>
    </row>
    <row r="6359" spans="1:3" x14ac:dyDescent="0.2">
      <c r="A6359" t="s">
        <v>62</v>
      </c>
      <c r="B6359" t="s">
        <v>99</v>
      </c>
      <c r="C6359" t="s">
        <v>40</v>
      </c>
    </row>
    <row r="6360" spans="1:3" x14ac:dyDescent="0.2">
      <c r="A6360" t="s">
        <v>62</v>
      </c>
      <c r="B6360" t="s">
        <v>100</v>
      </c>
      <c r="C6360" t="s">
        <v>118</v>
      </c>
    </row>
    <row r="6361" spans="1:3" x14ac:dyDescent="0.2">
      <c r="A6361" t="s">
        <v>62</v>
      </c>
      <c r="B6361" t="s">
        <v>65</v>
      </c>
      <c r="C6361" t="s">
        <v>40</v>
      </c>
    </row>
    <row r="6362" spans="1:3" x14ac:dyDescent="0.2">
      <c r="A6362" t="s">
        <v>62</v>
      </c>
      <c r="B6362" t="s">
        <v>66</v>
      </c>
      <c r="C6362" t="s">
        <v>40</v>
      </c>
    </row>
    <row r="6363" spans="1:3" x14ac:dyDescent="0.2">
      <c r="A6363" t="s">
        <v>62</v>
      </c>
      <c r="B6363" t="s">
        <v>54</v>
      </c>
      <c r="C6363" t="s">
        <v>33</v>
      </c>
    </row>
    <row r="6364" spans="1:3" x14ac:dyDescent="0.2">
      <c r="A6364" t="s">
        <v>62</v>
      </c>
      <c r="B6364" t="s">
        <v>55</v>
      </c>
      <c r="C6364" t="s">
        <v>33</v>
      </c>
    </row>
    <row r="6365" spans="1:3" x14ac:dyDescent="0.2">
      <c r="A6365" t="s">
        <v>62</v>
      </c>
      <c r="B6365" t="s">
        <v>133</v>
      </c>
      <c r="C6365" t="s">
        <v>111</v>
      </c>
    </row>
    <row r="6366" spans="1:3" x14ac:dyDescent="0.2">
      <c r="A6366" t="s">
        <v>62</v>
      </c>
      <c r="B6366" t="s">
        <v>59</v>
      </c>
      <c r="C6366" t="s">
        <v>132</v>
      </c>
    </row>
    <row r="6367" spans="1:3" x14ac:dyDescent="0.2">
      <c r="A6367" t="s">
        <v>62</v>
      </c>
      <c r="B6367" t="s">
        <v>125</v>
      </c>
      <c r="C6367" t="s">
        <v>51</v>
      </c>
    </row>
    <row r="6368" spans="1:3" x14ac:dyDescent="0.2">
      <c r="A6368" t="s">
        <v>62</v>
      </c>
      <c r="B6368" t="s">
        <v>27</v>
      </c>
      <c r="C6368" t="s">
        <v>40</v>
      </c>
    </row>
    <row r="6369" spans="1:3" x14ac:dyDescent="0.2">
      <c r="A6369" t="s">
        <v>62</v>
      </c>
      <c r="B6369" t="s">
        <v>23</v>
      </c>
      <c r="C6369" t="s">
        <v>111</v>
      </c>
    </row>
    <row r="6370" spans="1:3" x14ac:dyDescent="0.2">
      <c r="A6370" t="s">
        <v>62</v>
      </c>
      <c r="B6370" t="s">
        <v>25</v>
      </c>
      <c r="C6370" t="s">
        <v>93</v>
      </c>
    </row>
    <row r="6371" spans="1:3" x14ac:dyDescent="0.2">
      <c r="A6371" t="s">
        <v>62</v>
      </c>
      <c r="B6371" t="s">
        <v>114</v>
      </c>
      <c r="C6371" t="s">
        <v>14</v>
      </c>
    </row>
    <row r="6372" spans="1:3" x14ac:dyDescent="0.2">
      <c r="A6372" t="s">
        <v>62</v>
      </c>
      <c r="B6372" t="s">
        <v>96</v>
      </c>
      <c r="C6372" t="s">
        <v>89</v>
      </c>
    </row>
    <row r="6373" spans="1:3" x14ac:dyDescent="0.2">
      <c r="A6373" t="s">
        <v>62</v>
      </c>
      <c r="B6373" t="s">
        <v>47</v>
      </c>
      <c r="C6373" t="s">
        <v>93</v>
      </c>
    </row>
    <row r="6374" spans="1:3" x14ac:dyDescent="0.2">
      <c r="A6374" t="s">
        <v>62</v>
      </c>
      <c r="B6374" t="s">
        <v>72</v>
      </c>
      <c r="C6374" t="s">
        <v>80</v>
      </c>
    </row>
    <row r="6375" spans="1:3" x14ac:dyDescent="0.2">
      <c r="A6375" t="s">
        <v>62</v>
      </c>
      <c r="B6375" t="s">
        <v>87</v>
      </c>
      <c r="C6375" t="s">
        <v>48</v>
      </c>
    </row>
    <row r="6376" spans="1:3" x14ac:dyDescent="0.2">
      <c r="A6376" t="s">
        <v>62</v>
      </c>
      <c r="B6376" t="s">
        <v>88</v>
      </c>
      <c r="C6376" t="s">
        <v>111</v>
      </c>
    </row>
    <row r="6377" spans="1:3" x14ac:dyDescent="0.2">
      <c r="A6377" t="s">
        <v>62</v>
      </c>
      <c r="B6377" t="s">
        <v>19</v>
      </c>
      <c r="C6377" t="s">
        <v>105</v>
      </c>
    </row>
    <row r="6378" spans="1:3" x14ac:dyDescent="0.2">
      <c r="A6378" t="s">
        <v>62</v>
      </c>
      <c r="B6378" t="s">
        <v>31</v>
      </c>
      <c r="C6378" t="s">
        <v>74</v>
      </c>
    </row>
    <row r="6379" spans="1:3" x14ac:dyDescent="0.2">
      <c r="A6379" t="s">
        <v>62</v>
      </c>
      <c r="B6379" t="s">
        <v>126</v>
      </c>
      <c r="C6379" t="s">
        <v>79</v>
      </c>
    </row>
    <row r="6380" spans="1:3" x14ac:dyDescent="0.2">
      <c r="A6380" t="s">
        <v>62</v>
      </c>
      <c r="B6380" t="s">
        <v>42</v>
      </c>
      <c r="C6380" t="s">
        <v>16</v>
      </c>
    </row>
    <row r="6381" spans="1:3" x14ac:dyDescent="0.2">
      <c r="A6381" t="s">
        <v>62</v>
      </c>
      <c r="B6381" t="s">
        <v>93</v>
      </c>
      <c r="C6381" t="s">
        <v>127</v>
      </c>
    </row>
    <row r="6382" spans="1:3" x14ac:dyDescent="0.2">
      <c r="A6382" t="s">
        <v>62</v>
      </c>
      <c r="B6382" t="s">
        <v>13</v>
      </c>
      <c r="C6382" t="s">
        <v>79</v>
      </c>
    </row>
    <row r="6383" spans="1:3" x14ac:dyDescent="0.2">
      <c r="A6383" t="s">
        <v>62</v>
      </c>
      <c r="B6383" t="s">
        <v>49</v>
      </c>
      <c r="C6383" t="s">
        <v>28</v>
      </c>
    </row>
    <row r="6384" spans="1:3" x14ac:dyDescent="0.2">
      <c r="A6384" t="s">
        <v>62</v>
      </c>
      <c r="B6384" t="s">
        <v>50</v>
      </c>
      <c r="C6384" t="s">
        <v>28</v>
      </c>
    </row>
    <row r="6385" spans="1:3" x14ac:dyDescent="0.2">
      <c r="A6385" t="s">
        <v>62</v>
      </c>
      <c r="B6385" t="s">
        <v>56</v>
      </c>
      <c r="C6385" t="s">
        <v>39</v>
      </c>
    </row>
    <row r="6386" spans="1:3" x14ac:dyDescent="0.2">
      <c r="A6386" t="s">
        <v>62</v>
      </c>
      <c r="B6386" t="s">
        <v>57</v>
      </c>
      <c r="C6386" t="s">
        <v>39</v>
      </c>
    </row>
    <row r="6387" spans="1:3" x14ac:dyDescent="0.2">
      <c r="A6387" t="s">
        <v>62</v>
      </c>
      <c r="B6387" t="s">
        <v>91</v>
      </c>
      <c r="C6387" t="s">
        <v>52</v>
      </c>
    </row>
    <row r="6388" spans="1:3" x14ac:dyDescent="0.2">
      <c r="A6388" t="s">
        <v>62</v>
      </c>
      <c r="B6388" t="s">
        <v>92</v>
      </c>
      <c r="C6388" t="s">
        <v>22</v>
      </c>
    </row>
    <row r="6389" spans="1:3" x14ac:dyDescent="0.2">
      <c r="A6389" t="s">
        <v>62</v>
      </c>
      <c r="B6389" t="s">
        <v>136</v>
      </c>
      <c r="C6389" t="s">
        <v>89</v>
      </c>
    </row>
    <row r="6390" spans="1:3" x14ac:dyDescent="0.2">
      <c r="A6390" t="s">
        <v>62</v>
      </c>
      <c r="B6390" t="s">
        <v>16</v>
      </c>
      <c r="C6390" t="s">
        <v>43</v>
      </c>
    </row>
    <row r="6391" spans="1:3" x14ac:dyDescent="0.2">
      <c r="A6391" t="s">
        <v>62</v>
      </c>
      <c r="B6391" t="s">
        <v>89</v>
      </c>
      <c r="C6391" t="s">
        <v>105</v>
      </c>
    </row>
    <row r="6392" spans="1:3" x14ac:dyDescent="0.2">
      <c r="A6392" t="s">
        <v>62</v>
      </c>
      <c r="B6392" t="s">
        <v>33</v>
      </c>
      <c r="C6392" t="s">
        <v>127</v>
      </c>
    </row>
    <row r="6393" spans="1:3" x14ac:dyDescent="0.2">
      <c r="A6393" t="s">
        <v>62</v>
      </c>
      <c r="B6393" t="s">
        <v>34</v>
      </c>
      <c r="C6393" t="s">
        <v>127</v>
      </c>
    </row>
    <row r="6394" spans="1:3" x14ac:dyDescent="0.2">
      <c r="A6394" t="s">
        <v>62</v>
      </c>
      <c r="B6394" t="s">
        <v>95</v>
      </c>
      <c r="C6394" t="s">
        <v>5</v>
      </c>
    </row>
    <row r="6395" spans="1:3" x14ac:dyDescent="0.2">
      <c r="A6395" t="s">
        <v>62</v>
      </c>
      <c r="B6395" t="s">
        <v>110</v>
      </c>
      <c r="C6395" t="s">
        <v>79</v>
      </c>
    </row>
    <row r="6396" spans="1:3" x14ac:dyDescent="0.2">
      <c r="A6396" t="s">
        <v>62</v>
      </c>
      <c r="B6396" t="s">
        <v>62</v>
      </c>
      <c r="C6396" t="s">
        <v>62</v>
      </c>
    </row>
    <row r="6397" spans="1:3" x14ac:dyDescent="0.2">
      <c r="A6397" t="s">
        <v>62</v>
      </c>
      <c r="B6397" t="s">
        <v>63</v>
      </c>
      <c r="C6397" t="s">
        <v>62</v>
      </c>
    </row>
    <row r="6398" spans="1:3" x14ac:dyDescent="0.2">
      <c r="A6398" t="s">
        <v>62</v>
      </c>
      <c r="B6398" t="s">
        <v>22</v>
      </c>
      <c r="C6398" t="s">
        <v>36</v>
      </c>
    </row>
    <row r="6399" spans="1:3" x14ac:dyDescent="0.2">
      <c r="A6399" t="s">
        <v>62</v>
      </c>
      <c r="B6399" t="s">
        <v>2</v>
      </c>
      <c r="C6399" t="s">
        <v>128</v>
      </c>
    </row>
    <row r="6400" spans="1:3" x14ac:dyDescent="0.2">
      <c r="A6400" t="s">
        <v>62</v>
      </c>
      <c r="B6400" t="s">
        <v>32</v>
      </c>
      <c r="C6400" t="s">
        <v>105</v>
      </c>
    </row>
    <row r="6401" spans="1:3" x14ac:dyDescent="0.2">
      <c r="A6401" t="s">
        <v>62</v>
      </c>
      <c r="B6401" t="s">
        <v>18</v>
      </c>
      <c r="C6401" t="s">
        <v>74</v>
      </c>
    </row>
    <row r="6402" spans="1:3" x14ac:dyDescent="0.2">
      <c r="A6402" t="s">
        <v>62</v>
      </c>
      <c r="B6402" t="s">
        <v>76</v>
      </c>
      <c r="C6402" t="s">
        <v>28</v>
      </c>
    </row>
    <row r="6403" spans="1:3" x14ac:dyDescent="0.2">
      <c r="A6403" t="s">
        <v>62</v>
      </c>
      <c r="B6403" t="s">
        <v>77</v>
      </c>
      <c r="C6403" t="s">
        <v>14</v>
      </c>
    </row>
    <row r="6404" spans="1:3" x14ac:dyDescent="0.2">
      <c r="A6404" t="s">
        <v>62</v>
      </c>
      <c r="B6404" t="s">
        <v>79</v>
      </c>
      <c r="C6404" t="s">
        <v>43</v>
      </c>
    </row>
    <row r="6405" spans="1:3" x14ac:dyDescent="0.2">
      <c r="A6405" t="s">
        <v>62</v>
      </c>
      <c r="B6405" t="s">
        <v>48</v>
      </c>
      <c r="C6405" t="s">
        <v>29</v>
      </c>
    </row>
    <row r="6406" spans="1:3" x14ac:dyDescent="0.2">
      <c r="A6406" t="s">
        <v>62</v>
      </c>
      <c r="B6406" t="s">
        <v>111</v>
      </c>
      <c r="C6406" t="s">
        <v>21</v>
      </c>
    </row>
    <row r="6407" spans="1:3" x14ac:dyDescent="0.2">
      <c r="A6407" t="s">
        <v>62</v>
      </c>
      <c r="B6407" t="s">
        <v>112</v>
      </c>
      <c r="C6407" t="s">
        <v>2</v>
      </c>
    </row>
    <row r="6408" spans="1:3" x14ac:dyDescent="0.2">
      <c r="A6408" t="s">
        <v>62</v>
      </c>
      <c r="B6408" t="s">
        <v>51</v>
      </c>
      <c r="C6408" t="s">
        <v>29</v>
      </c>
    </row>
    <row r="6409" spans="1:3" x14ac:dyDescent="0.2">
      <c r="A6409" t="s">
        <v>62</v>
      </c>
      <c r="B6409" t="s">
        <v>8</v>
      </c>
      <c r="C6409" t="s">
        <v>74</v>
      </c>
    </row>
    <row r="6410" spans="1:3" x14ac:dyDescent="0.2">
      <c r="A6410" t="s">
        <v>62</v>
      </c>
      <c r="B6410" t="s">
        <v>35</v>
      </c>
      <c r="C6410" t="s">
        <v>137</v>
      </c>
    </row>
    <row r="6411" spans="1:3" x14ac:dyDescent="0.2">
      <c r="A6411" t="s">
        <v>62</v>
      </c>
      <c r="B6411" t="s">
        <v>52</v>
      </c>
      <c r="C6411" t="s">
        <v>36</v>
      </c>
    </row>
    <row r="6412" spans="1:3" x14ac:dyDescent="0.2">
      <c r="A6412" t="s">
        <v>62</v>
      </c>
      <c r="B6412" t="s">
        <v>122</v>
      </c>
      <c r="C6412" t="s">
        <v>79</v>
      </c>
    </row>
    <row r="6413" spans="1:3" x14ac:dyDescent="0.2">
      <c r="A6413" t="s">
        <v>62</v>
      </c>
      <c r="B6413" t="s">
        <v>123</v>
      </c>
      <c r="C6413" t="s">
        <v>5</v>
      </c>
    </row>
    <row r="6414" spans="1:3" x14ac:dyDescent="0.2">
      <c r="A6414" t="s">
        <v>62</v>
      </c>
      <c r="B6414" t="s">
        <v>21</v>
      </c>
      <c r="C6414" t="s">
        <v>69</v>
      </c>
    </row>
    <row r="6415" spans="1:3" x14ac:dyDescent="0.2">
      <c r="A6415" t="s">
        <v>62</v>
      </c>
      <c r="B6415" t="s">
        <v>128</v>
      </c>
      <c r="C6415" t="s">
        <v>11</v>
      </c>
    </row>
    <row r="6416" spans="1:3" x14ac:dyDescent="0.2">
      <c r="A6416" t="s">
        <v>62</v>
      </c>
      <c r="B6416" t="s">
        <v>43</v>
      </c>
      <c r="C6416" t="s">
        <v>128</v>
      </c>
    </row>
    <row r="6417" spans="1:3" x14ac:dyDescent="0.2">
      <c r="A6417" t="s">
        <v>62</v>
      </c>
      <c r="B6417" t="s">
        <v>102</v>
      </c>
      <c r="C6417" t="s">
        <v>138</v>
      </c>
    </row>
    <row r="6418" spans="1:3" x14ac:dyDescent="0.2">
      <c r="A6418" t="s">
        <v>62</v>
      </c>
      <c r="B6418" t="s">
        <v>103</v>
      </c>
      <c r="C6418" t="s">
        <v>95</v>
      </c>
    </row>
    <row r="6419" spans="1:3" x14ac:dyDescent="0.2">
      <c r="A6419" t="s">
        <v>62</v>
      </c>
      <c r="B6419" t="s">
        <v>106</v>
      </c>
      <c r="C6419" t="s">
        <v>105</v>
      </c>
    </row>
    <row r="6420" spans="1:3" x14ac:dyDescent="0.2">
      <c r="A6420" t="s">
        <v>62</v>
      </c>
      <c r="B6420" t="s">
        <v>105</v>
      </c>
      <c r="C6420" t="s">
        <v>130</v>
      </c>
    </row>
    <row r="6421" spans="1:3" x14ac:dyDescent="0.2">
      <c r="A6421" t="s">
        <v>62</v>
      </c>
      <c r="B6421" t="s">
        <v>74</v>
      </c>
      <c r="C6421" t="s">
        <v>10</v>
      </c>
    </row>
    <row r="6422" spans="1:3" x14ac:dyDescent="0.2">
      <c r="A6422" t="s">
        <v>62</v>
      </c>
      <c r="B6422" t="s">
        <v>26</v>
      </c>
      <c r="C6422" t="s">
        <v>32</v>
      </c>
    </row>
    <row r="6423" spans="1:3" x14ac:dyDescent="0.2">
      <c r="A6423" t="s">
        <v>62</v>
      </c>
      <c r="B6423" t="s">
        <v>81</v>
      </c>
      <c r="C6423" t="s">
        <v>28</v>
      </c>
    </row>
    <row r="6424" spans="1:3" x14ac:dyDescent="0.2">
      <c r="A6424" t="s">
        <v>62</v>
      </c>
      <c r="B6424" t="s">
        <v>29</v>
      </c>
      <c r="C6424" t="s">
        <v>10</v>
      </c>
    </row>
    <row r="6425" spans="1:3" x14ac:dyDescent="0.2">
      <c r="A6425" t="s">
        <v>62</v>
      </c>
      <c r="B6425" t="s">
        <v>30</v>
      </c>
      <c r="C6425" t="s">
        <v>69</v>
      </c>
    </row>
    <row r="6426" spans="1:3" x14ac:dyDescent="0.2">
      <c r="A6426" t="s">
        <v>62</v>
      </c>
      <c r="B6426" t="s">
        <v>118</v>
      </c>
      <c r="C6426" t="s">
        <v>1</v>
      </c>
    </row>
    <row r="6427" spans="1:3" x14ac:dyDescent="0.2">
      <c r="A6427" t="s">
        <v>62</v>
      </c>
      <c r="B6427" t="s">
        <v>119</v>
      </c>
      <c r="C6427" t="s">
        <v>1</v>
      </c>
    </row>
    <row r="6428" spans="1:3" x14ac:dyDescent="0.2">
      <c r="A6428" t="s">
        <v>62</v>
      </c>
      <c r="B6428" t="s">
        <v>86</v>
      </c>
      <c r="C6428" t="s">
        <v>63</v>
      </c>
    </row>
    <row r="6429" spans="1:3" x14ac:dyDescent="0.2">
      <c r="A6429" t="s">
        <v>62</v>
      </c>
      <c r="B6429" t="s">
        <v>28</v>
      </c>
      <c r="C6429" t="s">
        <v>10</v>
      </c>
    </row>
    <row r="6430" spans="1:3" x14ac:dyDescent="0.2">
      <c r="A6430" t="s">
        <v>62</v>
      </c>
      <c r="B6430" t="s">
        <v>127</v>
      </c>
      <c r="C6430" t="s">
        <v>128</v>
      </c>
    </row>
    <row r="6431" spans="1:3" x14ac:dyDescent="0.2">
      <c r="A6431" t="s">
        <v>62</v>
      </c>
      <c r="B6431" t="s">
        <v>80</v>
      </c>
      <c r="C6431" t="s">
        <v>43</v>
      </c>
    </row>
    <row r="6432" spans="1:3" x14ac:dyDescent="0.2">
      <c r="A6432" t="s">
        <v>62</v>
      </c>
      <c r="B6432" t="s">
        <v>41</v>
      </c>
      <c r="C6432" t="s">
        <v>132</v>
      </c>
    </row>
    <row r="6433" spans="1:3" x14ac:dyDescent="0.2">
      <c r="A6433" t="s">
        <v>62</v>
      </c>
      <c r="B6433" t="s">
        <v>130</v>
      </c>
      <c r="C6433" t="s">
        <v>11</v>
      </c>
    </row>
    <row r="6434" spans="1:3" x14ac:dyDescent="0.2">
      <c r="A6434" t="s">
        <v>62</v>
      </c>
      <c r="B6434" t="s">
        <v>131</v>
      </c>
      <c r="C6434" t="s">
        <v>62</v>
      </c>
    </row>
    <row r="6435" spans="1:3" x14ac:dyDescent="0.2">
      <c r="A6435" t="s">
        <v>62</v>
      </c>
      <c r="B6435" t="s">
        <v>11</v>
      </c>
      <c r="C6435" t="s">
        <v>62</v>
      </c>
    </row>
    <row r="6436" spans="1:3" x14ac:dyDescent="0.2">
      <c r="A6436" t="s">
        <v>62</v>
      </c>
      <c r="B6436" t="s">
        <v>6</v>
      </c>
      <c r="C6436" t="s">
        <v>123</v>
      </c>
    </row>
    <row r="6437" spans="1:3" x14ac:dyDescent="0.2">
      <c r="A6437" t="s">
        <v>62</v>
      </c>
      <c r="B6437" t="s">
        <v>3</v>
      </c>
      <c r="C6437" t="s">
        <v>138</v>
      </c>
    </row>
    <row r="6438" spans="1:3" x14ac:dyDescent="0.2">
      <c r="A6438" t="s">
        <v>62</v>
      </c>
      <c r="B6438" t="s">
        <v>69</v>
      </c>
      <c r="C6438" t="s">
        <v>11</v>
      </c>
    </row>
    <row r="6439" spans="1:3" x14ac:dyDescent="0.2">
      <c r="A6439" t="s">
        <v>62</v>
      </c>
      <c r="B6439" t="s">
        <v>135</v>
      </c>
      <c r="C6439" t="s">
        <v>106</v>
      </c>
    </row>
    <row r="6440" spans="1:3" x14ac:dyDescent="0.2">
      <c r="A6440" t="s">
        <v>62</v>
      </c>
      <c r="B6440" t="s">
        <v>132</v>
      </c>
      <c r="C6440" t="s">
        <v>2</v>
      </c>
    </row>
    <row r="6441" spans="1:3" x14ac:dyDescent="0.2">
      <c r="A6441" t="s">
        <v>62</v>
      </c>
      <c r="B6441" t="s">
        <v>129</v>
      </c>
      <c r="C6441" t="s">
        <v>29</v>
      </c>
    </row>
    <row r="6442" spans="1:3" x14ac:dyDescent="0.2">
      <c r="A6442" t="s">
        <v>62</v>
      </c>
      <c r="B6442" t="s">
        <v>116</v>
      </c>
      <c r="C6442" t="s">
        <v>100</v>
      </c>
    </row>
    <row r="6443" spans="1:3" x14ac:dyDescent="0.2">
      <c r="A6443" t="s">
        <v>62</v>
      </c>
      <c r="B6443" t="s">
        <v>36</v>
      </c>
      <c r="C6443" t="s">
        <v>1</v>
      </c>
    </row>
    <row r="6444" spans="1:3" x14ac:dyDescent="0.2">
      <c r="A6444" t="s">
        <v>62</v>
      </c>
      <c r="B6444" t="s">
        <v>37</v>
      </c>
      <c r="C6444" t="s">
        <v>118</v>
      </c>
    </row>
    <row r="6445" spans="1:3" x14ac:dyDescent="0.2">
      <c r="A6445" t="s">
        <v>62</v>
      </c>
      <c r="B6445" t="s">
        <v>70</v>
      </c>
      <c r="C6445" t="s">
        <v>33</v>
      </c>
    </row>
    <row r="6446" spans="1:3" x14ac:dyDescent="0.2">
      <c r="A6446" t="s">
        <v>62</v>
      </c>
      <c r="B6446" t="s">
        <v>71</v>
      </c>
      <c r="C6446" t="s">
        <v>16</v>
      </c>
    </row>
    <row r="6447" spans="1:3" x14ac:dyDescent="0.2">
      <c r="A6447" t="s">
        <v>62</v>
      </c>
      <c r="B6447" t="s">
        <v>5</v>
      </c>
      <c r="C6447" t="s">
        <v>36</v>
      </c>
    </row>
    <row r="6448" spans="1:3" x14ac:dyDescent="0.2">
      <c r="A6448" t="s">
        <v>62</v>
      </c>
      <c r="B6448" t="s">
        <v>24</v>
      </c>
      <c r="C6448" t="s">
        <v>102</v>
      </c>
    </row>
    <row r="6449" spans="1:3" x14ac:dyDescent="0.2">
      <c r="A6449" t="s">
        <v>62</v>
      </c>
      <c r="B6449" t="s">
        <v>10</v>
      </c>
      <c r="C6449" t="s">
        <v>130</v>
      </c>
    </row>
    <row r="6450" spans="1:3" x14ac:dyDescent="0.2">
      <c r="A6450" t="s">
        <v>62</v>
      </c>
      <c r="B6450" t="s">
        <v>12</v>
      </c>
      <c r="C6450" t="s">
        <v>11</v>
      </c>
    </row>
    <row r="6451" spans="1:3" x14ac:dyDescent="0.2">
      <c r="A6451" t="s">
        <v>62</v>
      </c>
      <c r="B6451" t="s">
        <v>107</v>
      </c>
      <c r="C6451" t="s">
        <v>91</v>
      </c>
    </row>
    <row r="6452" spans="1:3" x14ac:dyDescent="0.2">
      <c r="A6452" t="s">
        <v>62</v>
      </c>
      <c r="B6452" t="s">
        <v>108</v>
      </c>
      <c r="C6452" t="s">
        <v>91</v>
      </c>
    </row>
    <row r="6453" spans="1:3" x14ac:dyDescent="0.2">
      <c r="A6453" t="s">
        <v>62</v>
      </c>
      <c r="B6453" t="s">
        <v>14</v>
      </c>
      <c r="C6453" t="s">
        <v>105</v>
      </c>
    </row>
    <row r="6454" spans="1:3" x14ac:dyDescent="0.2">
      <c r="A6454" t="s">
        <v>62</v>
      </c>
      <c r="B6454" t="s">
        <v>15</v>
      </c>
      <c r="C6454" t="s">
        <v>10</v>
      </c>
    </row>
    <row r="6455" spans="1:3" x14ac:dyDescent="0.2">
      <c r="A6455" t="s">
        <v>62</v>
      </c>
      <c r="B6455" t="s">
        <v>101</v>
      </c>
      <c r="C6455" t="s">
        <v>128</v>
      </c>
    </row>
    <row r="6456" spans="1:3" x14ac:dyDescent="0.2">
      <c r="A6456" t="s">
        <v>62</v>
      </c>
      <c r="B6456" t="s">
        <v>109</v>
      </c>
      <c r="C6456" t="s">
        <v>116</v>
      </c>
    </row>
    <row r="6457" spans="1:3" x14ac:dyDescent="0.2">
      <c r="A6457" t="s">
        <v>62</v>
      </c>
      <c r="B6457" t="s">
        <v>61</v>
      </c>
      <c r="C6457" t="s">
        <v>123</v>
      </c>
    </row>
    <row r="6458" spans="1:3" x14ac:dyDescent="0.2">
      <c r="A6458" t="s">
        <v>62</v>
      </c>
      <c r="B6458" t="s">
        <v>73</v>
      </c>
      <c r="C6458" t="s">
        <v>36</v>
      </c>
    </row>
    <row r="6459" spans="1:3" x14ac:dyDescent="0.2">
      <c r="A6459" t="s">
        <v>62</v>
      </c>
      <c r="B6459" t="s">
        <v>60</v>
      </c>
      <c r="C6459" t="s">
        <v>100</v>
      </c>
    </row>
    <row r="6460" spans="1:3" x14ac:dyDescent="0.2">
      <c r="A6460" t="s">
        <v>62</v>
      </c>
      <c r="B6460" t="s">
        <v>84</v>
      </c>
      <c r="C6460" t="s">
        <v>116</v>
      </c>
    </row>
    <row r="6461" spans="1:3" x14ac:dyDescent="0.2">
      <c r="A6461" t="s">
        <v>62</v>
      </c>
      <c r="B6461" t="s">
        <v>85</v>
      </c>
      <c r="C6461" t="s">
        <v>116</v>
      </c>
    </row>
    <row r="6462" spans="1:3" x14ac:dyDescent="0.2">
      <c r="A6462" t="s">
        <v>62</v>
      </c>
      <c r="B6462" t="s">
        <v>137</v>
      </c>
      <c r="C6462" t="s">
        <v>100</v>
      </c>
    </row>
    <row r="6463" spans="1:3" x14ac:dyDescent="0.2">
      <c r="A6463" t="s">
        <v>62</v>
      </c>
      <c r="B6463" t="s">
        <v>138</v>
      </c>
      <c r="C6463" t="s">
        <v>36</v>
      </c>
    </row>
    <row r="6464" spans="1:3" x14ac:dyDescent="0.2">
      <c r="A6464" t="s">
        <v>62</v>
      </c>
      <c r="B6464" t="s">
        <v>134</v>
      </c>
      <c r="C6464" t="s">
        <v>137</v>
      </c>
    </row>
    <row r="6465" spans="1:3" x14ac:dyDescent="0.2">
      <c r="A6465" t="s">
        <v>62</v>
      </c>
      <c r="B6465" t="s">
        <v>40</v>
      </c>
      <c r="C6465" t="s">
        <v>2</v>
      </c>
    </row>
    <row r="6466" spans="1:3" x14ac:dyDescent="0.2">
      <c r="A6466" t="s">
        <v>62</v>
      </c>
      <c r="B6466" t="s">
        <v>39</v>
      </c>
      <c r="C6466" t="s">
        <v>21</v>
      </c>
    </row>
    <row r="6467" spans="1:3" x14ac:dyDescent="0.2">
      <c r="A6467" t="s">
        <v>62</v>
      </c>
      <c r="B6467" t="s">
        <v>104</v>
      </c>
      <c r="C6467" t="s">
        <v>73</v>
      </c>
    </row>
    <row r="6468" spans="1:3" x14ac:dyDescent="0.2">
      <c r="A6468" t="s">
        <v>62</v>
      </c>
      <c r="B6468" t="s">
        <v>9</v>
      </c>
      <c r="C6468" t="s">
        <v>84</v>
      </c>
    </row>
    <row r="6469" spans="1:3" x14ac:dyDescent="0.2">
      <c r="A6469" t="s">
        <v>62</v>
      </c>
      <c r="B6469" t="s">
        <v>58</v>
      </c>
      <c r="C6469" t="s">
        <v>3</v>
      </c>
    </row>
    <row r="6470" spans="1:3" x14ac:dyDescent="0.2">
      <c r="A6470" t="s">
        <v>62</v>
      </c>
      <c r="B6470" t="s">
        <v>4</v>
      </c>
      <c r="C6470" t="s">
        <v>102</v>
      </c>
    </row>
    <row r="6471" spans="1:3" x14ac:dyDescent="0.2">
      <c r="A6471" t="s">
        <v>62</v>
      </c>
      <c r="B6471" t="s">
        <v>90</v>
      </c>
      <c r="C6471" t="s">
        <v>95</v>
      </c>
    </row>
    <row r="6472" spans="1:3" x14ac:dyDescent="0.2">
      <c r="A6472" t="s">
        <v>62</v>
      </c>
      <c r="B6472" t="s">
        <v>1</v>
      </c>
      <c r="C6472" t="s">
        <v>1</v>
      </c>
    </row>
    <row r="6473" spans="1:3" x14ac:dyDescent="0.2">
      <c r="A6473" t="s">
        <v>62</v>
      </c>
      <c r="B6473" t="s">
        <v>67</v>
      </c>
      <c r="C6473" t="s">
        <v>116</v>
      </c>
    </row>
    <row r="6474" spans="1:3" x14ac:dyDescent="0.2">
      <c r="A6474" t="s">
        <v>62</v>
      </c>
      <c r="B6474" t="s">
        <v>68</v>
      </c>
      <c r="C6474" t="s">
        <v>116</v>
      </c>
    </row>
    <row r="6475" spans="1:3" x14ac:dyDescent="0.2">
      <c r="A6475" t="s">
        <v>62</v>
      </c>
      <c r="B6475" t="s">
        <v>120</v>
      </c>
      <c r="C6475" t="s">
        <v>109</v>
      </c>
    </row>
    <row r="6476" spans="1:3" x14ac:dyDescent="0.2">
      <c r="A6476" t="s">
        <v>62</v>
      </c>
      <c r="B6476" t="s">
        <v>121</v>
      </c>
      <c r="C6476" t="s">
        <v>67</v>
      </c>
    </row>
    <row r="6477" spans="1:3" x14ac:dyDescent="0.2">
      <c r="A6477" t="s">
        <v>62</v>
      </c>
      <c r="B6477" t="s">
        <v>53</v>
      </c>
      <c r="C6477" t="s">
        <v>123</v>
      </c>
    </row>
    <row r="6478" spans="1:3" x14ac:dyDescent="0.2">
      <c r="A6478" t="s">
        <v>62</v>
      </c>
      <c r="B6478" t="s">
        <v>82</v>
      </c>
      <c r="C6478" t="s">
        <v>95</v>
      </c>
    </row>
    <row r="6479" spans="1:3" x14ac:dyDescent="0.2">
      <c r="A6479" t="s">
        <v>62</v>
      </c>
      <c r="B6479" t="s">
        <v>83</v>
      </c>
      <c r="C6479" t="s">
        <v>123</v>
      </c>
    </row>
    <row r="6480" spans="1:3" x14ac:dyDescent="0.2">
      <c r="A6480" t="s">
        <v>62</v>
      </c>
      <c r="B6480" t="s">
        <v>38</v>
      </c>
      <c r="C6480" t="s">
        <v>138</v>
      </c>
    </row>
    <row r="6481" spans="1:3" x14ac:dyDescent="0.2">
      <c r="A6481" t="s">
        <v>62</v>
      </c>
      <c r="B6481" t="s">
        <v>97</v>
      </c>
      <c r="C6481" t="s">
        <v>102</v>
      </c>
    </row>
    <row r="6482" spans="1:3" x14ac:dyDescent="0.2">
      <c r="A6482" t="s">
        <v>62</v>
      </c>
      <c r="B6482" t="s">
        <v>115</v>
      </c>
      <c r="C6482" t="s">
        <v>109</v>
      </c>
    </row>
    <row r="6483" spans="1:3" x14ac:dyDescent="0.2">
      <c r="A6483" t="s">
        <v>62</v>
      </c>
      <c r="B6483" t="s">
        <v>98</v>
      </c>
      <c r="C6483" t="s">
        <v>35</v>
      </c>
    </row>
    <row r="6484" spans="1:3" x14ac:dyDescent="0.2">
      <c r="A6484" t="s">
        <v>62</v>
      </c>
      <c r="B6484" t="s">
        <v>94</v>
      </c>
      <c r="C6484" t="s">
        <v>35</v>
      </c>
    </row>
    <row r="6485" spans="1:3" x14ac:dyDescent="0.2">
      <c r="A6485" t="s">
        <v>62</v>
      </c>
      <c r="B6485" t="s">
        <v>7</v>
      </c>
      <c r="C6485" t="s">
        <v>102</v>
      </c>
    </row>
    <row r="6486" spans="1:3" x14ac:dyDescent="0.2">
      <c r="A6486" t="s">
        <v>62</v>
      </c>
      <c r="B6486" t="s">
        <v>45</v>
      </c>
      <c r="C6486" t="s">
        <v>134</v>
      </c>
    </row>
    <row r="6487" spans="1:3" x14ac:dyDescent="0.2">
      <c r="A6487" t="s">
        <v>62</v>
      </c>
      <c r="B6487" t="s">
        <v>64</v>
      </c>
      <c r="C6487" t="s">
        <v>134</v>
      </c>
    </row>
    <row r="6488" spans="1:3" x14ac:dyDescent="0.2">
      <c r="A6488" t="s">
        <v>63</v>
      </c>
      <c r="B6488" t="s">
        <v>75</v>
      </c>
      <c r="C6488" t="s">
        <v>48</v>
      </c>
    </row>
    <row r="6489" spans="1:3" x14ac:dyDescent="0.2">
      <c r="A6489" t="s">
        <v>63</v>
      </c>
      <c r="B6489" t="s">
        <v>17</v>
      </c>
      <c r="C6489" t="s">
        <v>111</v>
      </c>
    </row>
    <row r="6490" spans="1:3" x14ac:dyDescent="0.2">
      <c r="A6490" t="s">
        <v>63</v>
      </c>
      <c r="B6490" t="s">
        <v>20</v>
      </c>
      <c r="C6490" t="s">
        <v>51</v>
      </c>
    </row>
    <row r="6491" spans="1:3" x14ac:dyDescent="0.2">
      <c r="A6491" t="s">
        <v>63</v>
      </c>
      <c r="B6491" t="s">
        <v>78</v>
      </c>
      <c r="C6491" t="s">
        <v>39</v>
      </c>
    </row>
    <row r="6492" spans="1:3" x14ac:dyDescent="0.2">
      <c r="A6492" t="s">
        <v>63</v>
      </c>
      <c r="B6492" t="s">
        <v>44</v>
      </c>
      <c r="C6492" t="s">
        <v>132</v>
      </c>
    </row>
    <row r="6493" spans="1:3" x14ac:dyDescent="0.2">
      <c r="A6493" t="s">
        <v>63</v>
      </c>
      <c r="B6493" t="s">
        <v>46</v>
      </c>
      <c r="C6493" t="s">
        <v>79</v>
      </c>
    </row>
    <row r="6494" spans="1:3" x14ac:dyDescent="0.2">
      <c r="A6494" t="s">
        <v>63</v>
      </c>
      <c r="B6494" t="s">
        <v>117</v>
      </c>
      <c r="C6494" t="s">
        <v>132</v>
      </c>
    </row>
    <row r="6495" spans="1:3" x14ac:dyDescent="0.2">
      <c r="A6495" t="s">
        <v>63</v>
      </c>
      <c r="B6495" t="s">
        <v>124</v>
      </c>
      <c r="C6495" t="s">
        <v>33</v>
      </c>
    </row>
    <row r="6496" spans="1:3" x14ac:dyDescent="0.2">
      <c r="A6496" t="s">
        <v>63</v>
      </c>
      <c r="B6496" t="s">
        <v>113</v>
      </c>
      <c r="C6496" t="s">
        <v>19</v>
      </c>
    </row>
    <row r="6497" spans="1:3" x14ac:dyDescent="0.2">
      <c r="A6497" t="s">
        <v>63</v>
      </c>
      <c r="B6497" t="s">
        <v>99</v>
      </c>
      <c r="C6497" t="s">
        <v>79</v>
      </c>
    </row>
    <row r="6498" spans="1:3" x14ac:dyDescent="0.2">
      <c r="A6498" t="s">
        <v>63</v>
      </c>
      <c r="B6498" t="s">
        <v>100</v>
      </c>
      <c r="C6498" t="s">
        <v>36</v>
      </c>
    </row>
    <row r="6499" spans="1:3" x14ac:dyDescent="0.2">
      <c r="A6499" t="s">
        <v>63</v>
      </c>
      <c r="B6499" t="s">
        <v>65</v>
      </c>
      <c r="C6499" t="s">
        <v>40</v>
      </c>
    </row>
    <row r="6500" spans="1:3" x14ac:dyDescent="0.2">
      <c r="A6500" t="s">
        <v>63</v>
      </c>
      <c r="B6500" t="s">
        <v>66</v>
      </c>
      <c r="C6500" t="s">
        <v>40</v>
      </c>
    </row>
    <row r="6501" spans="1:3" x14ac:dyDescent="0.2">
      <c r="A6501" t="s">
        <v>63</v>
      </c>
      <c r="B6501" t="s">
        <v>54</v>
      </c>
      <c r="C6501" t="s">
        <v>93</v>
      </c>
    </row>
    <row r="6502" spans="1:3" x14ac:dyDescent="0.2">
      <c r="A6502" t="s">
        <v>63</v>
      </c>
      <c r="B6502" t="s">
        <v>55</v>
      </c>
      <c r="C6502" t="s">
        <v>93</v>
      </c>
    </row>
    <row r="6503" spans="1:3" x14ac:dyDescent="0.2">
      <c r="A6503" t="s">
        <v>63</v>
      </c>
      <c r="B6503" t="s">
        <v>133</v>
      </c>
      <c r="C6503" t="s">
        <v>111</v>
      </c>
    </row>
    <row r="6504" spans="1:3" x14ac:dyDescent="0.2">
      <c r="A6504" t="s">
        <v>63</v>
      </c>
      <c r="B6504" t="s">
        <v>59</v>
      </c>
      <c r="C6504" t="s">
        <v>40</v>
      </c>
    </row>
    <row r="6505" spans="1:3" x14ac:dyDescent="0.2">
      <c r="A6505" t="s">
        <v>63</v>
      </c>
      <c r="B6505" t="s">
        <v>125</v>
      </c>
      <c r="C6505" t="s">
        <v>48</v>
      </c>
    </row>
    <row r="6506" spans="1:3" x14ac:dyDescent="0.2">
      <c r="A6506" t="s">
        <v>63</v>
      </c>
      <c r="B6506" t="s">
        <v>27</v>
      </c>
      <c r="C6506" t="s">
        <v>40</v>
      </c>
    </row>
    <row r="6507" spans="1:3" x14ac:dyDescent="0.2">
      <c r="A6507" t="s">
        <v>63</v>
      </c>
      <c r="B6507" t="s">
        <v>23</v>
      </c>
      <c r="C6507" t="s">
        <v>111</v>
      </c>
    </row>
    <row r="6508" spans="1:3" x14ac:dyDescent="0.2">
      <c r="A6508" t="s">
        <v>63</v>
      </c>
      <c r="B6508" t="s">
        <v>25</v>
      </c>
      <c r="C6508" t="s">
        <v>93</v>
      </c>
    </row>
    <row r="6509" spans="1:3" x14ac:dyDescent="0.2">
      <c r="A6509" t="s">
        <v>63</v>
      </c>
      <c r="B6509" t="s">
        <v>114</v>
      </c>
      <c r="C6509" t="s">
        <v>28</v>
      </c>
    </row>
    <row r="6510" spans="1:3" x14ac:dyDescent="0.2">
      <c r="A6510" t="s">
        <v>63</v>
      </c>
      <c r="B6510" t="s">
        <v>96</v>
      </c>
      <c r="C6510" t="s">
        <v>106</v>
      </c>
    </row>
    <row r="6511" spans="1:3" x14ac:dyDescent="0.2">
      <c r="A6511" t="s">
        <v>63</v>
      </c>
      <c r="B6511" t="s">
        <v>47</v>
      </c>
      <c r="C6511" t="s">
        <v>32</v>
      </c>
    </row>
    <row r="6512" spans="1:3" x14ac:dyDescent="0.2">
      <c r="A6512" t="s">
        <v>63</v>
      </c>
      <c r="B6512" t="s">
        <v>72</v>
      </c>
      <c r="C6512" t="s">
        <v>16</v>
      </c>
    </row>
    <row r="6513" spans="1:3" x14ac:dyDescent="0.2">
      <c r="A6513" t="s">
        <v>63</v>
      </c>
      <c r="B6513" t="s">
        <v>87</v>
      </c>
      <c r="C6513" t="s">
        <v>48</v>
      </c>
    </row>
    <row r="6514" spans="1:3" x14ac:dyDescent="0.2">
      <c r="A6514" t="s">
        <v>63</v>
      </c>
      <c r="B6514" t="s">
        <v>88</v>
      </c>
      <c r="C6514" t="s">
        <v>39</v>
      </c>
    </row>
    <row r="6515" spans="1:3" x14ac:dyDescent="0.2">
      <c r="A6515" t="s">
        <v>63</v>
      </c>
      <c r="B6515" t="s">
        <v>19</v>
      </c>
      <c r="C6515" t="s">
        <v>105</v>
      </c>
    </row>
    <row r="6516" spans="1:3" x14ac:dyDescent="0.2">
      <c r="A6516" t="s">
        <v>63</v>
      </c>
      <c r="B6516" t="s">
        <v>31</v>
      </c>
      <c r="C6516" t="s">
        <v>29</v>
      </c>
    </row>
    <row r="6517" spans="1:3" x14ac:dyDescent="0.2">
      <c r="A6517" t="s">
        <v>63</v>
      </c>
      <c r="B6517" t="s">
        <v>126</v>
      </c>
      <c r="C6517" t="s">
        <v>79</v>
      </c>
    </row>
    <row r="6518" spans="1:3" x14ac:dyDescent="0.2">
      <c r="A6518" t="s">
        <v>63</v>
      </c>
      <c r="B6518" t="s">
        <v>42</v>
      </c>
      <c r="C6518" t="s">
        <v>16</v>
      </c>
    </row>
    <row r="6519" spans="1:3" x14ac:dyDescent="0.2">
      <c r="A6519" t="s">
        <v>63</v>
      </c>
      <c r="B6519" t="s">
        <v>93</v>
      </c>
      <c r="C6519" t="s">
        <v>127</v>
      </c>
    </row>
    <row r="6520" spans="1:3" x14ac:dyDescent="0.2">
      <c r="A6520" t="s">
        <v>63</v>
      </c>
      <c r="B6520" t="s">
        <v>13</v>
      </c>
      <c r="C6520" t="s">
        <v>79</v>
      </c>
    </row>
    <row r="6521" spans="1:3" x14ac:dyDescent="0.2">
      <c r="A6521" t="s">
        <v>63</v>
      </c>
      <c r="B6521" t="s">
        <v>49</v>
      </c>
      <c r="C6521" t="s">
        <v>74</v>
      </c>
    </row>
    <row r="6522" spans="1:3" x14ac:dyDescent="0.2">
      <c r="A6522" t="s">
        <v>63</v>
      </c>
      <c r="B6522" t="s">
        <v>50</v>
      </c>
      <c r="C6522" t="s">
        <v>28</v>
      </c>
    </row>
    <row r="6523" spans="1:3" x14ac:dyDescent="0.2">
      <c r="A6523" t="s">
        <v>63</v>
      </c>
      <c r="B6523" t="s">
        <v>56</v>
      </c>
      <c r="C6523" t="s">
        <v>39</v>
      </c>
    </row>
    <row r="6524" spans="1:3" x14ac:dyDescent="0.2">
      <c r="A6524" t="s">
        <v>63</v>
      </c>
      <c r="B6524" t="s">
        <v>57</v>
      </c>
      <c r="C6524" t="s">
        <v>39</v>
      </c>
    </row>
    <row r="6525" spans="1:3" x14ac:dyDescent="0.2">
      <c r="A6525" t="s">
        <v>63</v>
      </c>
      <c r="B6525" t="s">
        <v>91</v>
      </c>
      <c r="C6525" t="s">
        <v>5</v>
      </c>
    </row>
    <row r="6526" spans="1:3" x14ac:dyDescent="0.2">
      <c r="A6526" t="s">
        <v>63</v>
      </c>
      <c r="B6526" t="s">
        <v>92</v>
      </c>
      <c r="C6526" t="s">
        <v>138</v>
      </c>
    </row>
    <row r="6527" spans="1:3" x14ac:dyDescent="0.2">
      <c r="A6527" t="s">
        <v>63</v>
      </c>
      <c r="B6527" t="s">
        <v>136</v>
      </c>
      <c r="C6527" t="s">
        <v>89</v>
      </c>
    </row>
    <row r="6528" spans="1:3" x14ac:dyDescent="0.2">
      <c r="A6528" t="s">
        <v>63</v>
      </c>
      <c r="B6528" t="s">
        <v>16</v>
      </c>
      <c r="C6528" t="s">
        <v>127</v>
      </c>
    </row>
    <row r="6529" spans="1:3" x14ac:dyDescent="0.2">
      <c r="A6529" t="s">
        <v>63</v>
      </c>
      <c r="B6529" t="s">
        <v>89</v>
      </c>
      <c r="C6529" t="s">
        <v>105</v>
      </c>
    </row>
    <row r="6530" spans="1:3" x14ac:dyDescent="0.2">
      <c r="A6530" t="s">
        <v>63</v>
      </c>
      <c r="B6530" t="s">
        <v>33</v>
      </c>
      <c r="C6530" t="s">
        <v>127</v>
      </c>
    </row>
    <row r="6531" spans="1:3" x14ac:dyDescent="0.2">
      <c r="A6531" t="s">
        <v>63</v>
      </c>
      <c r="B6531" t="s">
        <v>34</v>
      </c>
      <c r="C6531" t="s">
        <v>105</v>
      </c>
    </row>
    <row r="6532" spans="1:3" x14ac:dyDescent="0.2">
      <c r="A6532" t="s">
        <v>63</v>
      </c>
      <c r="B6532" t="s">
        <v>95</v>
      </c>
      <c r="C6532" t="s">
        <v>5</v>
      </c>
    </row>
    <row r="6533" spans="1:3" x14ac:dyDescent="0.2">
      <c r="A6533" t="s">
        <v>63</v>
      </c>
      <c r="B6533" t="s">
        <v>110</v>
      </c>
      <c r="C6533" t="s">
        <v>79</v>
      </c>
    </row>
    <row r="6534" spans="1:3" x14ac:dyDescent="0.2">
      <c r="A6534" t="s">
        <v>63</v>
      </c>
      <c r="B6534" t="s">
        <v>62</v>
      </c>
      <c r="C6534" t="s">
        <v>62</v>
      </c>
    </row>
    <row r="6535" spans="1:3" x14ac:dyDescent="0.2">
      <c r="A6535" t="s">
        <v>63</v>
      </c>
      <c r="B6535" t="s">
        <v>63</v>
      </c>
      <c r="C6535" t="s">
        <v>63</v>
      </c>
    </row>
    <row r="6536" spans="1:3" x14ac:dyDescent="0.2">
      <c r="A6536" t="s">
        <v>63</v>
      </c>
      <c r="B6536" t="s">
        <v>22</v>
      </c>
      <c r="C6536" t="s">
        <v>36</v>
      </c>
    </row>
    <row r="6537" spans="1:3" x14ac:dyDescent="0.2">
      <c r="A6537" t="s">
        <v>63</v>
      </c>
      <c r="B6537" t="s">
        <v>2</v>
      </c>
      <c r="C6537" t="s">
        <v>128</v>
      </c>
    </row>
    <row r="6538" spans="1:3" x14ac:dyDescent="0.2">
      <c r="A6538" t="s">
        <v>63</v>
      </c>
      <c r="B6538" t="s">
        <v>32</v>
      </c>
      <c r="C6538" t="s">
        <v>105</v>
      </c>
    </row>
    <row r="6539" spans="1:3" x14ac:dyDescent="0.2">
      <c r="A6539" t="s">
        <v>63</v>
      </c>
      <c r="B6539" t="s">
        <v>18</v>
      </c>
      <c r="C6539" t="s">
        <v>74</v>
      </c>
    </row>
    <row r="6540" spans="1:3" x14ac:dyDescent="0.2">
      <c r="A6540" t="s">
        <v>63</v>
      </c>
      <c r="B6540" t="s">
        <v>76</v>
      </c>
      <c r="C6540" t="s">
        <v>28</v>
      </c>
    </row>
    <row r="6541" spans="1:3" x14ac:dyDescent="0.2">
      <c r="A6541" t="s">
        <v>63</v>
      </c>
      <c r="B6541" t="s">
        <v>77</v>
      </c>
      <c r="C6541" t="s">
        <v>14</v>
      </c>
    </row>
    <row r="6542" spans="1:3" x14ac:dyDescent="0.2">
      <c r="A6542" t="s">
        <v>63</v>
      </c>
      <c r="B6542" t="s">
        <v>79</v>
      </c>
      <c r="C6542" t="s">
        <v>43</v>
      </c>
    </row>
    <row r="6543" spans="1:3" x14ac:dyDescent="0.2">
      <c r="A6543" t="s">
        <v>63</v>
      </c>
      <c r="B6543" t="s">
        <v>48</v>
      </c>
      <c r="C6543" t="s">
        <v>21</v>
      </c>
    </row>
    <row r="6544" spans="1:3" x14ac:dyDescent="0.2">
      <c r="A6544" t="s">
        <v>63</v>
      </c>
      <c r="B6544" t="s">
        <v>111</v>
      </c>
      <c r="C6544" t="s">
        <v>21</v>
      </c>
    </row>
    <row r="6545" spans="1:3" x14ac:dyDescent="0.2">
      <c r="A6545" t="s">
        <v>63</v>
      </c>
      <c r="B6545" t="s">
        <v>112</v>
      </c>
      <c r="C6545" t="s">
        <v>2</v>
      </c>
    </row>
    <row r="6546" spans="1:3" x14ac:dyDescent="0.2">
      <c r="A6546" t="s">
        <v>63</v>
      </c>
      <c r="B6546" t="s">
        <v>51</v>
      </c>
      <c r="C6546" t="s">
        <v>29</v>
      </c>
    </row>
    <row r="6547" spans="1:3" x14ac:dyDescent="0.2">
      <c r="A6547" t="s">
        <v>63</v>
      </c>
      <c r="B6547" t="s">
        <v>8</v>
      </c>
      <c r="C6547" t="s">
        <v>74</v>
      </c>
    </row>
    <row r="6548" spans="1:3" x14ac:dyDescent="0.2">
      <c r="A6548" t="s">
        <v>63</v>
      </c>
      <c r="B6548" t="s">
        <v>35</v>
      </c>
      <c r="C6548" t="s">
        <v>116</v>
      </c>
    </row>
    <row r="6549" spans="1:3" x14ac:dyDescent="0.2">
      <c r="A6549" t="s">
        <v>63</v>
      </c>
      <c r="B6549" t="s">
        <v>52</v>
      </c>
      <c r="C6549" t="s">
        <v>36</v>
      </c>
    </row>
    <row r="6550" spans="1:3" x14ac:dyDescent="0.2">
      <c r="A6550" t="s">
        <v>63</v>
      </c>
      <c r="B6550" t="s">
        <v>122</v>
      </c>
      <c r="C6550" t="s">
        <v>80</v>
      </c>
    </row>
    <row r="6551" spans="1:3" x14ac:dyDescent="0.2">
      <c r="A6551" t="s">
        <v>63</v>
      </c>
      <c r="B6551" t="s">
        <v>123</v>
      </c>
      <c r="C6551" t="s">
        <v>5</v>
      </c>
    </row>
    <row r="6552" spans="1:3" x14ac:dyDescent="0.2">
      <c r="A6552" t="s">
        <v>63</v>
      </c>
      <c r="B6552" t="s">
        <v>21</v>
      </c>
      <c r="C6552" t="s">
        <v>128</v>
      </c>
    </row>
    <row r="6553" spans="1:3" x14ac:dyDescent="0.2">
      <c r="A6553" t="s">
        <v>63</v>
      </c>
      <c r="B6553" t="s">
        <v>128</v>
      </c>
      <c r="C6553" t="s">
        <v>11</v>
      </c>
    </row>
    <row r="6554" spans="1:3" x14ac:dyDescent="0.2">
      <c r="A6554" t="s">
        <v>63</v>
      </c>
      <c r="B6554" t="s">
        <v>43</v>
      </c>
      <c r="C6554" t="s">
        <v>128</v>
      </c>
    </row>
    <row r="6555" spans="1:3" x14ac:dyDescent="0.2">
      <c r="A6555" t="s">
        <v>63</v>
      </c>
      <c r="B6555" t="s">
        <v>102</v>
      </c>
      <c r="C6555" t="s">
        <v>73</v>
      </c>
    </row>
    <row r="6556" spans="1:3" x14ac:dyDescent="0.2">
      <c r="A6556" t="s">
        <v>63</v>
      </c>
      <c r="B6556" t="s">
        <v>103</v>
      </c>
      <c r="C6556" t="s">
        <v>123</v>
      </c>
    </row>
    <row r="6557" spans="1:3" x14ac:dyDescent="0.2">
      <c r="A6557" t="s">
        <v>63</v>
      </c>
      <c r="B6557" t="s">
        <v>106</v>
      </c>
      <c r="C6557" t="s">
        <v>105</v>
      </c>
    </row>
    <row r="6558" spans="1:3" x14ac:dyDescent="0.2">
      <c r="A6558" t="s">
        <v>63</v>
      </c>
      <c r="B6558" t="s">
        <v>105</v>
      </c>
      <c r="C6558" t="s">
        <v>130</v>
      </c>
    </row>
    <row r="6559" spans="1:3" x14ac:dyDescent="0.2">
      <c r="A6559" t="s">
        <v>63</v>
      </c>
      <c r="B6559" t="s">
        <v>74</v>
      </c>
      <c r="C6559" t="s">
        <v>10</v>
      </c>
    </row>
    <row r="6560" spans="1:3" x14ac:dyDescent="0.2">
      <c r="A6560" t="s">
        <v>63</v>
      </c>
      <c r="B6560" t="s">
        <v>26</v>
      </c>
      <c r="C6560" t="s">
        <v>32</v>
      </c>
    </row>
    <row r="6561" spans="1:3" x14ac:dyDescent="0.2">
      <c r="A6561" t="s">
        <v>63</v>
      </c>
      <c r="B6561" t="s">
        <v>81</v>
      </c>
      <c r="C6561" t="s">
        <v>28</v>
      </c>
    </row>
    <row r="6562" spans="1:3" x14ac:dyDescent="0.2">
      <c r="A6562" t="s">
        <v>63</v>
      </c>
      <c r="B6562" t="s">
        <v>29</v>
      </c>
      <c r="C6562" t="s">
        <v>69</v>
      </c>
    </row>
    <row r="6563" spans="1:3" x14ac:dyDescent="0.2">
      <c r="A6563" t="s">
        <v>63</v>
      </c>
      <c r="B6563" t="s">
        <v>30</v>
      </c>
      <c r="C6563" t="s">
        <v>69</v>
      </c>
    </row>
    <row r="6564" spans="1:3" x14ac:dyDescent="0.2">
      <c r="A6564" t="s">
        <v>63</v>
      </c>
      <c r="B6564" t="s">
        <v>118</v>
      </c>
      <c r="C6564" t="s">
        <v>1</v>
      </c>
    </row>
    <row r="6565" spans="1:3" x14ac:dyDescent="0.2">
      <c r="A6565" t="s">
        <v>63</v>
      </c>
      <c r="B6565" t="s">
        <v>119</v>
      </c>
      <c r="C6565" t="s">
        <v>1</v>
      </c>
    </row>
    <row r="6566" spans="1:3" x14ac:dyDescent="0.2">
      <c r="A6566" t="s">
        <v>63</v>
      </c>
      <c r="B6566" t="s">
        <v>86</v>
      </c>
      <c r="C6566" t="s">
        <v>14</v>
      </c>
    </row>
    <row r="6567" spans="1:3" x14ac:dyDescent="0.2">
      <c r="A6567" t="s">
        <v>63</v>
      </c>
      <c r="B6567" t="s">
        <v>28</v>
      </c>
      <c r="C6567" t="s">
        <v>10</v>
      </c>
    </row>
    <row r="6568" spans="1:3" x14ac:dyDescent="0.2">
      <c r="A6568" t="s">
        <v>63</v>
      </c>
      <c r="B6568" t="s">
        <v>127</v>
      </c>
      <c r="C6568" t="s">
        <v>130</v>
      </c>
    </row>
    <row r="6569" spans="1:3" x14ac:dyDescent="0.2">
      <c r="A6569" t="s">
        <v>63</v>
      </c>
      <c r="B6569" t="s">
        <v>80</v>
      </c>
      <c r="C6569" t="s">
        <v>43</v>
      </c>
    </row>
    <row r="6570" spans="1:3" x14ac:dyDescent="0.2">
      <c r="A6570" t="s">
        <v>63</v>
      </c>
      <c r="B6570" t="s">
        <v>41</v>
      </c>
      <c r="C6570" t="s">
        <v>132</v>
      </c>
    </row>
    <row r="6571" spans="1:3" x14ac:dyDescent="0.2">
      <c r="A6571" t="s">
        <v>63</v>
      </c>
      <c r="B6571" t="s">
        <v>130</v>
      </c>
      <c r="C6571" t="s">
        <v>11</v>
      </c>
    </row>
    <row r="6572" spans="1:3" x14ac:dyDescent="0.2">
      <c r="A6572" t="s">
        <v>63</v>
      </c>
      <c r="B6572" t="s">
        <v>131</v>
      </c>
      <c r="C6572" t="s">
        <v>62</v>
      </c>
    </row>
    <row r="6573" spans="1:3" x14ac:dyDescent="0.2">
      <c r="A6573" t="s">
        <v>63</v>
      </c>
      <c r="B6573" t="s">
        <v>11</v>
      </c>
      <c r="C6573" t="s">
        <v>62</v>
      </c>
    </row>
    <row r="6574" spans="1:3" x14ac:dyDescent="0.2">
      <c r="A6574" t="s">
        <v>63</v>
      </c>
      <c r="B6574" t="s">
        <v>6</v>
      </c>
      <c r="C6574" t="s">
        <v>123</v>
      </c>
    </row>
    <row r="6575" spans="1:3" x14ac:dyDescent="0.2">
      <c r="A6575" t="s">
        <v>63</v>
      </c>
      <c r="B6575" t="s">
        <v>3</v>
      </c>
      <c r="C6575" t="s">
        <v>138</v>
      </c>
    </row>
    <row r="6576" spans="1:3" x14ac:dyDescent="0.2">
      <c r="A6576" t="s">
        <v>63</v>
      </c>
      <c r="B6576" t="s">
        <v>69</v>
      </c>
      <c r="C6576" t="s">
        <v>11</v>
      </c>
    </row>
    <row r="6577" spans="1:3" x14ac:dyDescent="0.2">
      <c r="A6577" t="s">
        <v>63</v>
      </c>
      <c r="B6577" t="s">
        <v>135</v>
      </c>
      <c r="C6577" t="s">
        <v>19</v>
      </c>
    </row>
    <row r="6578" spans="1:3" x14ac:dyDescent="0.2">
      <c r="A6578" t="s">
        <v>63</v>
      </c>
      <c r="B6578" t="s">
        <v>132</v>
      </c>
      <c r="C6578" t="s">
        <v>2</v>
      </c>
    </row>
    <row r="6579" spans="1:3" x14ac:dyDescent="0.2">
      <c r="A6579" t="s">
        <v>63</v>
      </c>
      <c r="B6579" t="s">
        <v>129</v>
      </c>
      <c r="C6579" t="s">
        <v>29</v>
      </c>
    </row>
    <row r="6580" spans="1:3" x14ac:dyDescent="0.2">
      <c r="A6580" t="s">
        <v>63</v>
      </c>
      <c r="B6580" t="s">
        <v>116</v>
      </c>
      <c r="C6580" t="s">
        <v>100</v>
      </c>
    </row>
    <row r="6581" spans="1:3" x14ac:dyDescent="0.2">
      <c r="A6581" t="s">
        <v>63</v>
      </c>
      <c r="B6581" t="s">
        <v>36</v>
      </c>
      <c r="C6581" t="s">
        <v>118</v>
      </c>
    </row>
    <row r="6582" spans="1:3" x14ac:dyDescent="0.2">
      <c r="A6582" t="s">
        <v>63</v>
      </c>
      <c r="B6582" t="s">
        <v>37</v>
      </c>
      <c r="C6582" t="s">
        <v>118</v>
      </c>
    </row>
    <row r="6583" spans="1:3" x14ac:dyDescent="0.2">
      <c r="A6583" t="s">
        <v>63</v>
      </c>
      <c r="B6583" t="s">
        <v>70</v>
      </c>
      <c r="C6583" t="s">
        <v>33</v>
      </c>
    </row>
    <row r="6584" spans="1:3" x14ac:dyDescent="0.2">
      <c r="A6584" t="s">
        <v>63</v>
      </c>
      <c r="B6584" t="s">
        <v>71</v>
      </c>
      <c r="C6584" t="s">
        <v>33</v>
      </c>
    </row>
    <row r="6585" spans="1:3" x14ac:dyDescent="0.2">
      <c r="A6585" t="s">
        <v>63</v>
      </c>
      <c r="B6585" t="s">
        <v>5</v>
      </c>
      <c r="C6585" t="s">
        <v>36</v>
      </c>
    </row>
    <row r="6586" spans="1:3" x14ac:dyDescent="0.2">
      <c r="A6586" t="s">
        <v>63</v>
      </c>
      <c r="B6586" t="s">
        <v>24</v>
      </c>
      <c r="C6586" t="s">
        <v>102</v>
      </c>
    </row>
    <row r="6587" spans="1:3" x14ac:dyDescent="0.2">
      <c r="A6587" t="s">
        <v>63</v>
      </c>
      <c r="B6587" t="s">
        <v>10</v>
      </c>
      <c r="C6587" t="s">
        <v>11</v>
      </c>
    </row>
    <row r="6588" spans="1:3" x14ac:dyDescent="0.2">
      <c r="A6588" t="s">
        <v>63</v>
      </c>
      <c r="B6588" t="s">
        <v>12</v>
      </c>
      <c r="C6588" t="s">
        <v>11</v>
      </c>
    </row>
    <row r="6589" spans="1:3" x14ac:dyDescent="0.2">
      <c r="A6589" t="s">
        <v>63</v>
      </c>
      <c r="B6589" t="s">
        <v>107</v>
      </c>
      <c r="C6589" t="s">
        <v>91</v>
      </c>
    </row>
    <row r="6590" spans="1:3" x14ac:dyDescent="0.2">
      <c r="A6590" t="s">
        <v>63</v>
      </c>
      <c r="B6590" t="s">
        <v>108</v>
      </c>
      <c r="C6590" t="s">
        <v>95</v>
      </c>
    </row>
    <row r="6591" spans="1:3" x14ac:dyDescent="0.2">
      <c r="A6591" t="s">
        <v>63</v>
      </c>
      <c r="B6591" t="s">
        <v>14</v>
      </c>
      <c r="C6591" t="s">
        <v>10</v>
      </c>
    </row>
    <row r="6592" spans="1:3" x14ac:dyDescent="0.2">
      <c r="A6592" t="s">
        <v>63</v>
      </c>
      <c r="B6592" t="s">
        <v>15</v>
      </c>
      <c r="C6592" t="s">
        <v>10</v>
      </c>
    </row>
    <row r="6593" spans="1:3" x14ac:dyDescent="0.2">
      <c r="A6593" t="s">
        <v>63</v>
      </c>
      <c r="B6593" t="s">
        <v>101</v>
      </c>
      <c r="C6593" t="s">
        <v>128</v>
      </c>
    </row>
    <row r="6594" spans="1:3" x14ac:dyDescent="0.2">
      <c r="A6594" t="s">
        <v>63</v>
      </c>
      <c r="B6594" t="s">
        <v>109</v>
      </c>
      <c r="C6594" t="s">
        <v>116</v>
      </c>
    </row>
    <row r="6595" spans="1:3" x14ac:dyDescent="0.2">
      <c r="A6595" t="s">
        <v>63</v>
      </c>
      <c r="B6595" t="s">
        <v>61</v>
      </c>
      <c r="C6595" t="s">
        <v>123</v>
      </c>
    </row>
    <row r="6596" spans="1:3" x14ac:dyDescent="0.2">
      <c r="A6596" t="s">
        <v>63</v>
      </c>
      <c r="B6596" t="s">
        <v>73</v>
      </c>
      <c r="C6596" t="s">
        <v>100</v>
      </c>
    </row>
    <row r="6597" spans="1:3" x14ac:dyDescent="0.2">
      <c r="A6597" t="s">
        <v>63</v>
      </c>
      <c r="B6597" t="s">
        <v>60</v>
      </c>
      <c r="C6597" t="s">
        <v>52</v>
      </c>
    </row>
    <row r="6598" spans="1:3" x14ac:dyDescent="0.2">
      <c r="A6598" t="s">
        <v>63</v>
      </c>
      <c r="B6598" t="s">
        <v>84</v>
      </c>
      <c r="C6598" t="s">
        <v>116</v>
      </c>
    </row>
    <row r="6599" spans="1:3" x14ac:dyDescent="0.2">
      <c r="A6599" t="s">
        <v>63</v>
      </c>
      <c r="B6599" t="s">
        <v>85</v>
      </c>
      <c r="C6599" t="s">
        <v>91</v>
      </c>
    </row>
    <row r="6600" spans="1:3" x14ac:dyDescent="0.2">
      <c r="A6600" t="s">
        <v>63</v>
      </c>
      <c r="B6600" t="s">
        <v>137</v>
      </c>
      <c r="C6600" t="s">
        <v>100</v>
      </c>
    </row>
    <row r="6601" spans="1:3" x14ac:dyDescent="0.2">
      <c r="A6601" t="s">
        <v>63</v>
      </c>
      <c r="B6601" t="s">
        <v>138</v>
      </c>
      <c r="C6601" t="s">
        <v>36</v>
      </c>
    </row>
    <row r="6602" spans="1:3" x14ac:dyDescent="0.2">
      <c r="A6602" t="s">
        <v>63</v>
      </c>
      <c r="B6602" t="s">
        <v>134</v>
      </c>
      <c r="C6602" t="s">
        <v>137</v>
      </c>
    </row>
    <row r="6603" spans="1:3" x14ac:dyDescent="0.2">
      <c r="A6603" t="s">
        <v>63</v>
      </c>
      <c r="B6603" t="s">
        <v>40</v>
      </c>
      <c r="C6603" t="s">
        <v>101</v>
      </c>
    </row>
    <row r="6604" spans="1:3" x14ac:dyDescent="0.2">
      <c r="A6604" t="s">
        <v>63</v>
      </c>
      <c r="B6604" t="s">
        <v>39</v>
      </c>
      <c r="C6604" t="s">
        <v>2</v>
      </c>
    </row>
    <row r="6605" spans="1:3" x14ac:dyDescent="0.2">
      <c r="A6605" t="s">
        <v>63</v>
      </c>
      <c r="B6605" t="s">
        <v>104</v>
      </c>
      <c r="C6605" t="s">
        <v>137</v>
      </c>
    </row>
    <row r="6606" spans="1:3" x14ac:dyDescent="0.2">
      <c r="A6606" t="s">
        <v>63</v>
      </c>
      <c r="B6606" t="s">
        <v>9</v>
      </c>
      <c r="C6606" t="s">
        <v>84</v>
      </c>
    </row>
    <row r="6607" spans="1:3" x14ac:dyDescent="0.2">
      <c r="A6607" t="s">
        <v>63</v>
      </c>
      <c r="B6607" t="s">
        <v>58</v>
      </c>
      <c r="C6607" t="s">
        <v>3</v>
      </c>
    </row>
    <row r="6608" spans="1:3" x14ac:dyDescent="0.2">
      <c r="A6608" t="s">
        <v>63</v>
      </c>
      <c r="B6608" t="s">
        <v>4</v>
      </c>
      <c r="C6608" t="s">
        <v>102</v>
      </c>
    </row>
    <row r="6609" spans="1:3" x14ac:dyDescent="0.2">
      <c r="A6609" t="s">
        <v>63</v>
      </c>
      <c r="B6609" t="s">
        <v>90</v>
      </c>
      <c r="C6609" t="s">
        <v>95</v>
      </c>
    </row>
    <row r="6610" spans="1:3" x14ac:dyDescent="0.2">
      <c r="A6610" t="s">
        <v>63</v>
      </c>
      <c r="B6610" t="s">
        <v>1</v>
      </c>
      <c r="C6610" t="s">
        <v>1</v>
      </c>
    </row>
    <row r="6611" spans="1:3" x14ac:dyDescent="0.2">
      <c r="A6611" t="s">
        <v>63</v>
      </c>
      <c r="B6611" t="s">
        <v>67</v>
      </c>
      <c r="C6611" t="s">
        <v>116</v>
      </c>
    </row>
    <row r="6612" spans="1:3" x14ac:dyDescent="0.2">
      <c r="A6612" t="s">
        <v>63</v>
      </c>
      <c r="B6612" t="s">
        <v>68</v>
      </c>
      <c r="C6612" t="s">
        <v>116</v>
      </c>
    </row>
    <row r="6613" spans="1:3" x14ac:dyDescent="0.2">
      <c r="A6613" t="s">
        <v>63</v>
      </c>
      <c r="B6613" t="s">
        <v>120</v>
      </c>
      <c r="C6613" t="s">
        <v>67</v>
      </c>
    </row>
    <row r="6614" spans="1:3" x14ac:dyDescent="0.2">
      <c r="A6614" t="s">
        <v>63</v>
      </c>
      <c r="B6614" t="s">
        <v>121</v>
      </c>
      <c r="C6614" t="s">
        <v>67</v>
      </c>
    </row>
    <row r="6615" spans="1:3" x14ac:dyDescent="0.2">
      <c r="A6615" t="s">
        <v>63</v>
      </c>
      <c r="B6615" t="s">
        <v>53</v>
      </c>
      <c r="C6615" t="s">
        <v>3</v>
      </c>
    </row>
    <row r="6616" spans="1:3" x14ac:dyDescent="0.2">
      <c r="A6616" t="s">
        <v>63</v>
      </c>
      <c r="B6616" t="s">
        <v>82</v>
      </c>
      <c r="C6616" t="s">
        <v>95</v>
      </c>
    </row>
    <row r="6617" spans="1:3" x14ac:dyDescent="0.2">
      <c r="A6617" t="s">
        <v>63</v>
      </c>
      <c r="B6617" t="s">
        <v>83</v>
      </c>
      <c r="C6617" t="s">
        <v>123</v>
      </c>
    </row>
    <row r="6618" spans="1:3" x14ac:dyDescent="0.2">
      <c r="A6618" t="s">
        <v>63</v>
      </c>
      <c r="B6618" t="s">
        <v>38</v>
      </c>
      <c r="C6618" t="s">
        <v>138</v>
      </c>
    </row>
    <row r="6619" spans="1:3" x14ac:dyDescent="0.2">
      <c r="A6619" t="s">
        <v>63</v>
      </c>
      <c r="B6619" t="s">
        <v>97</v>
      </c>
      <c r="C6619" t="s">
        <v>102</v>
      </c>
    </row>
    <row r="6620" spans="1:3" x14ac:dyDescent="0.2">
      <c r="A6620" t="s">
        <v>63</v>
      </c>
      <c r="B6620" t="s">
        <v>115</v>
      </c>
      <c r="C6620" t="s">
        <v>109</v>
      </c>
    </row>
    <row r="6621" spans="1:3" x14ac:dyDescent="0.2">
      <c r="A6621" t="s">
        <v>63</v>
      </c>
      <c r="B6621" t="s">
        <v>98</v>
      </c>
      <c r="C6621" t="s">
        <v>35</v>
      </c>
    </row>
    <row r="6622" spans="1:3" x14ac:dyDescent="0.2">
      <c r="A6622" t="s">
        <v>63</v>
      </c>
      <c r="B6622" t="s">
        <v>94</v>
      </c>
      <c r="C6622" t="s">
        <v>109</v>
      </c>
    </row>
    <row r="6623" spans="1:3" x14ac:dyDescent="0.2">
      <c r="A6623" t="s">
        <v>63</v>
      </c>
      <c r="B6623" t="s">
        <v>7</v>
      </c>
      <c r="C6623" t="s">
        <v>104</v>
      </c>
    </row>
    <row r="6624" spans="1:3" x14ac:dyDescent="0.2">
      <c r="A6624" t="s">
        <v>63</v>
      </c>
      <c r="B6624" t="s">
        <v>45</v>
      </c>
      <c r="C6624" t="s">
        <v>134</v>
      </c>
    </row>
    <row r="6625" spans="1:3" x14ac:dyDescent="0.2">
      <c r="A6625" t="s">
        <v>63</v>
      </c>
      <c r="B6625" t="s">
        <v>64</v>
      </c>
      <c r="C6625" t="s">
        <v>35</v>
      </c>
    </row>
    <row r="6626" spans="1:3" x14ac:dyDescent="0.2">
      <c r="A6626" t="s">
        <v>22</v>
      </c>
      <c r="B6626" t="s">
        <v>75</v>
      </c>
      <c r="C6626" t="s">
        <v>40</v>
      </c>
    </row>
    <row r="6627" spans="1:3" x14ac:dyDescent="0.2">
      <c r="A6627" t="s">
        <v>22</v>
      </c>
      <c r="B6627" t="s">
        <v>17</v>
      </c>
      <c r="C6627" t="s">
        <v>40</v>
      </c>
    </row>
    <row r="6628" spans="1:3" x14ac:dyDescent="0.2">
      <c r="A6628" t="s">
        <v>22</v>
      </c>
      <c r="B6628" t="s">
        <v>20</v>
      </c>
      <c r="C6628" t="s">
        <v>132</v>
      </c>
    </row>
    <row r="6629" spans="1:3" x14ac:dyDescent="0.2">
      <c r="A6629" t="s">
        <v>22</v>
      </c>
      <c r="B6629" t="s">
        <v>78</v>
      </c>
      <c r="C6629" t="s">
        <v>79</v>
      </c>
    </row>
    <row r="6630" spans="1:3" x14ac:dyDescent="0.2">
      <c r="A6630" t="s">
        <v>22</v>
      </c>
      <c r="B6630" t="s">
        <v>44</v>
      </c>
      <c r="C6630" t="s">
        <v>79</v>
      </c>
    </row>
    <row r="6631" spans="1:3" x14ac:dyDescent="0.2">
      <c r="A6631" t="s">
        <v>22</v>
      </c>
      <c r="B6631" t="s">
        <v>46</v>
      </c>
      <c r="C6631" t="s">
        <v>93</v>
      </c>
    </row>
    <row r="6632" spans="1:3" x14ac:dyDescent="0.2">
      <c r="A6632" t="s">
        <v>22</v>
      </c>
      <c r="B6632" t="s">
        <v>117</v>
      </c>
      <c r="C6632" t="s">
        <v>79</v>
      </c>
    </row>
    <row r="6633" spans="1:3" x14ac:dyDescent="0.2">
      <c r="A6633" t="s">
        <v>22</v>
      </c>
      <c r="B6633" t="s">
        <v>124</v>
      </c>
      <c r="C6633" t="s">
        <v>19</v>
      </c>
    </row>
    <row r="6634" spans="1:3" x14ac:dyDescent="0.2">
      <c r="A6634" t="s">
        <v>22</v>
      </c>
      <c r="B6634" t="s">
        <v>113</v>
      </c>
      <c r="C6634" t="s">
        <v>29</v>
      </c>
    </row>
    <row r="6635" spans="1:3" x14ac:dyDescent="0.2">
      <c r="A6635" t="s">
        <v>22</v>
      </c>
      <c r="B6635" t="s">
        <v>99</v>
      </c>
      <c r="C6635" t="s">
        <v>33</v>
      </c>
    </row>
    <row r="6636" spans="1:3" x14ac:dyDescent="0.2">
      <c r="A6636" t="s">
        <v>22</v>
      </c>
      <c r="B6636" t="s">
        <v>100</v>
      </c>
      <c r="C6636" t="s">
        <v>5</v>
      </c>
    </row>
    <row r="6637" spans="1:3" x14ac:dyDescent="0.2">
      <c r="A6637" t="s">
        <v>22</v>
      </c>
      <c r="B6637" t="s">
        <v>65</v>
      </c>
      <c r="C6637" t="s">
        <v>16</v>
      </c>
    </row>
    <row r="6638" spans="1:3" x14ac:dyDescent="0.2">
      <c r="A6638" t="s">
        <v>22</v>
      </c>
      <c r="B6638" t="s">
        <v>66</v>
      </c>
      <c r="C6638" t="s">
        <v>33</v>
      </c>
    </row>
    <row r="6639" spans="1:3" x14ac:dyDescent="0.2">
      <c r="A6639" t="s">
        <v>22</v>
      </c>
      <c r="B6639" t="s">
        <v>54</v>
      </c>
      <c r="C6639" t="s">
        <v>14</v>
      </c>
    </row>
    <row r="6640" spans="1:3" x14ac:dyDescent="0.2">
      <c r="A6640" t="s">
        <v>22</v>
      </c>
      <c r="B6640" t="s">
        <v>55</v>
      </c>
      <c r="C6640" t="s">
        <v>14</v>
      </c>
    </row>
    <row r="6641" spans="1:3" x14ac:dyDescent="0.2">
      <c r="A6641" t="s">
        <v>22</v>
      </c>
      <c r="B6641" t="s">
        <v>133</v>
      </c>
      <c r="C6641" t="s">
        <v>40</v>
      </c>
    </row>
    <row r="6642" spans="1:3" x14ac:dyDescent="0.2">
      <c r="A6642" t="s">
        <v>22</v>
      </c>
      <c r="B6642" t="s">
        <v>59</v>
      </c>
      <c r="C6642" t="s">
        <v>80</v>
      </c>
    </row>
    <row r="6643" spans="1:3" x14ac:dyDescent="0.2">
      <c r="A6643" t="s">
        <v>22</v>
      </c>
      <c r="B6643" t="s">
        <v>125</v>
      </c>
      <c r="C6643" t="s">
        <v>132</v>
      </c>
    </row>
    <row r="6644" spans="1:3" x14ac:dyDescent="0.2">
      <c r="A6644" t="s">
        <v>22</v>
      </c>
      <c r="B6644" t="s">
        <v>27</v>
      </c>
      <c r="C6644" t="s">
        <v>16</v>
      </c>
    </row>
    <row r="6645" spans="1:3" x14ac:dyDescent="0.2">
      <c r="A6645" t="s">
        <v>22</v>
      </c>
      <c r="B6645" t="s">
        <v>23</v>
      </c>
      <c r="C6645" t="s">
        <v>40</v>
      </c>
    </row>
    <row r="6646" spans="1:3" x14ac:dyDescent="0.2">
      <c r="A6646" t="s">
        <v>22</v>
      </c>
      <c r="B6646" t="s">
        <v>25</v>
      </c>
      <c r="C6646" t="s">
        <v>14</v>
      </c>
    </row>
    <row r="6647" spans="1:3" x14ac:dyDescent="0.2">
      <c r="A6647" t="s">
        <v>22</v>
      </c>
      <c r="B6647" t="s">
        <v>114</v>
      </c>
      <c r="C6647" t="s">
        <v>29</v>
      </c>
    </row>
    <row r="6648" spans="1:3" x14ac:dyDescent="0.2">
      <c r="A6648" t="s">
        <v>22</v>
      </c>
      <c r="B6648" t="s">
        <v>96</v>
      </c>
      <c r="C6648" t="s">
        <v>74</v>
      </c>
    </row>
    <row r="6649" spans="1:3" x14ac:dyDescent="0.2">
      <c r="A6649" t="s">
        <v>22</v>
      </c>
      <c r="B6649" t="s">
        <v>47</v>
      </c>
      <c r="C6649" t="s">
        <v>28</v>
      </c>
    </row>
    <row r="6650" spans="1:3" x14ac:dyDescent="0.2">
      <c r="A6650" t="s">
        <v>22</v>
      </c>
      <c r="B6650" t="s">
        <v>72</v>
      </c>
      <c r="C6650" t="s">
        <v>89</v>
      </c>
    </row>
    <row r="6651" spans="1:3" x14ac:dyDescent="0.2">
      <c r="A6651" t="s">
        <v>22</v>
      </c>
      <c r="B6651" t="s">
        <v>87</v>
      </c>
      <c r="C6651" t="s">
        <v>40</v>
      </c>
    </row>
    <row r="6652" spans="1:3" x14ac:dyDescent="0.2">
      <c r="A6652" t="s">
        <v>22</v>
      </c>
      <c r="B6652" t="s">
        <v>88</v>
      </c>
      <c r="C6652" t="s">
        <v>79</v>
      </c>
    </row>
    <row r="6653" spans="1:3" x14ac:dyDescent="0.2">
      <c r="A6653" t="s">
        <v>22</v>
      </c>
      <c r="B6653" t="s">
        <v>19</v>
      </c>
      <c r="C6653" t="s">
        <v>128</v>
      </c>
    </row>
    <row r="6654" spans="1:3" x14ac:dyDescent="0.2">
      <c r="A6654" t="s">
        <v>22</v>
      </c>
      <c r="B6654" t="s">
        <v>31</v>
      </c>
      <c r="C6654" t="s">
        <v>101</v>
      </c>
    </row>
    <row r="6655" spans="1:3" x14ac:dyDescent="0.2">
      <c r="A6655" t="s">
        <v>22</v>
      </c>
      <c r="B6655" t="s">
        <v>126</v>
      </c>
      <c r="C6655" t="s">
        <v>33</v>
      </c>
    </row>
    <row r="6656" spans="1:3" x14ac:dyDescent="0.2">
      <c r="A6656" t="s">
        <v>22</v>
      </c>
      <c r="B6656" t="s">
        <v>42</v>
      </c>
      <c r="C6656" t="s">
        <v>89</v>
      </c>
    </row>
    <row r="6657" spans="1:3" x14ac:dyDescent="0.2">
      <c r="A6657" t="s">
        <v>22</v>
      </c>
      <c r="B6657" t="s">
        <v>93</v>
      </c>
      <c r="C6657" t="s">
        <v>69</v>
      </c>
    </row>
    <row r="6658" spans="1:3" x14ac:dyDescent="0.2">
      <c r="A6658" t="s">
        <v>22</v>
      </c>
      <c r="B6658" t="s">
        <v>13</v>
      </c>
      <c r="C6658" t="s">
        <v>93</v>
      </c>
    </row>
    <row r="6659" spans="1:3" x14ac:dyDescent="0.2">
      <c r="A6659" t="s">
        <v>22</v>
      </c>
      <c r="B6659" t="s">
        <v>49</v>
      </c>
      <c r="C6659" t="s">
        <v>2</v>
      </c>
    </row>
    <row r="6660" spans="1:3" x14ac:dyDescent="0.2">
      <c r="A6660" t="s">
        <v>22</v>
      </c>
      <c r="B6660" t="s">
        <v>50</v>
      </c>
      <c r="C6660" t="s">
        <v>2</v>
      </c>
    </row>
    <row r="6661" spans="1:3" x14ac:dyDescent="0.2">
      <c r="A6661" t="s">
        <v>22</v>
      </c>
      <c r="B6661" t="s">
        <v>56</v>
      </c>
      <c r="C6661" t="s">
        <v>79</v>
      </c>
    </row>
    <row r="6662" spans="1:3" x14ac:dyDescent="0.2">
      <c r="A6662" t="s">
        <v>22</v>
      </c>
      <c r="B6662" t="s">
        <v>57</v>
      </c>
      <c r="C6662" t="s">
        <v>79</v>
      </c>
    </row>
    <row r="6663" spans="1:3" x14ac:dyDescent="0.2">
      <c r="A6663" t="s">
        <v>22</v>
      </c>
      <c r="B6663" t="s">
        <v>91</v>
      </c>
      <c r="C6663" t="s">
        <v>137</v>
      </c>
    </row>
    <row r="6664" spans="1:3" x14ac:dyDescent="0.2">
      <c r="A6664" t="s">
        <v>22</v>
      </c>
      <c r="B6664" t="s">
        <v>92</v>
      </c>
      <c r="C6664" t="s">
        <v>116</v>
      </c>
    </row>
    <row r="6665" spans="1:3" x14ac:dyDescent="0.2">
      <c r="A6665" t="s">
        <v>22</v>
      </c>
      <c r="B6665" t="s">
        <v>136</v>
      </c>
      <c r="C6665" t="s">
        <v>28</v>
      </c>
    </row>
    <row r="6666" spans="1:3" x14ac:dyDescent="0.2">
      <c r="A6666" t="s">
        <v>22</v>
      </c>
      <c r="B6666" t="s">
        <v>16</v>
      </c>
      <c r="C6666" t="s">
        <v>10</v>
      </c>
    </row>
    <row r="6667" spans="1:3" x14ac:dyDescent="0.2">
      <c r="A6667" t="s">
        <v>22</v>
      </c>
      <c r="B6667" t="s">
        <v>89</v>
      </c>
      <c r="C6667" t="s">
        <v>128</v>
      </c>
    </row>
    <row r="6668" spans="1:3" x14ac:dyDescent="0.2">
      <c r="A6668" t="s">
        <v>22</v>
      </c>
      <c r="B6668" t="s">
        <v>33</v>
      </c>
      <c r="C6668" t="s">
        <v>10</v>
      </c>
    </row>
    <row r="6669" spans="1:3" x14ac:dyDescent="0.2">
      <c r="A6669" t="s">
        <v>22</v>
      </c>
      <c r="B6669" t="s">
        <v>34</v>
      </c>
      <c r="C6669" t="s">
        <v>69</v>
      </c>
    </row>
    <row r="6670" spans="1:3" x14ac:dyDescent="0.2">
      <c r="A6670" t="s">
        <v>22</v>
      </c>
      <c r="B6670" t="s">
        <v>95</v>
      </c>
      <c r="C6670" t="s">
        <v>116</v>
      </c>
    </row>
    <row r="6671" spans="1:3" x14ac:dyDescent="0.2">
      <c r="A6671" t="s">
        <v>22</v>
      </c>
      <c r="B6671" t="s">
        <v>110</v>
      </c>
      <c r="C6671" t="s">
        <v>32</v>
      </c>
    </row>
    <row r="6672" spans="1:3" x14ac:dyDescent="0.2">
      <c r="A6672" t="s">
        <v>22</v>
      </c>
      <c r="B6672" t="s">
        <v>62</v>
      </c>
      <c r="C6672" t="s">
        <v>36</v>
      </c>
    </row>
    <row r="6673" spans="1:3" x14ac:dyDescent="0.2">
      <c r="A6673" t="s">
        <v>22</v>
      </c>
      <c r="B6673" t="s">
        <v>63</v>
      </c>
      <c r="C6673" t="s">
        <v>36</v>
      </c>
    </row>
    <row r="6674" spans="1:3" x14ac:dyDescent="0.2">
      <c r="A6674" t="s">
        <v>22</v>
      </c>
      <c r="B6674" t="s">
        <v>22</v>
      </c>
      <c r="C6674" t="s">
        <v>22</v>
      </c>
    </row>
    <row r="6675" spans="1:3" x14ac:dyDescent="0.2">
      <c r="A6675" t="s">
        <v>22</v>
      </c>
      <c r="B6675" t="s">
        <v>2</v>
      </c>
      <c r="C6675" t="s">
        <v>11</v>
      </c>
    </row>
    <row r="6676" spans="1:3" x14ac:dyDescent="0.2">
      <c r="A6676" t="s">
        <v>22</v>
      </c>
      <c r="B6676" t="s">
        <v>32</v>
      </c>
      <c r="C6676" t="s">
        <v>69</v>
      </c>
    </row>
    <row r="6677" spans="1:3" x14ac:dyDescent="0.2">
      <c r="A6677" t="s">
        <v>22</v>
      </c>
      <c r="B6677" t="s">
        <v>18</v>
      </c>
      <c r="C6677" t="s">
        <v>2</v>
      </c>
    </row>
    <row r="6678" spans="1:3" x14ac:dyDescent="0.2">
      <c r="A6678" t="s">
        <v>22</v>
      </c>
      <c r="B6678" t="s">
        <v>76</v>
      </c>
      <c r="C6678" t="s">
        <v>21</v>
      </c>
    </row>
    <row r="6679" spans="1:3" x14ac:dyDescent="0.2">
      <c r="A6679" t="s">
        <v>22</v>
      </c>
      <c r="B6679" t="s">
        <v>77</v>
      </c>
      <c r="C6679" t="s">
        <v>29</v>
      </c>
    </row>
    <row r="6680" spans="1:3" x14ac:dyDescent="0.2">
      <c r="A6680" t="s">
        <v>22</v>
      </c>
      <c r="B6680" t="s">
        <v>79</v>
      </c>
      <c r="C6680" t="s">
        <v>10</v>
      </c>
    </row>
    <row r="6681" spans="1:3" x14ac:dyDescent="0.2">
      <c r="A6681" t="s">
        <v>22</v>
      </c>
      <c r="B6681" t="s">
        <v>48</v>
      </c>
      <c r="C6681" t="s">
        <v>43</v>
      </c>
    </row>
    <row r="6682" spans="1:3" x14ac:dyDescent="0.2">
      <c r="A6682" t="s">
        <v>22</v>
      </c>
      <c r="B6682" t="s">
        <v>111</v>
      </c>
      <c r="C6682" t="s">
        <v>127</v>
      </c>
    </row>
    <row r="6683" spans="1:3" x14ac:dyDescent="0.2">
      <c r="A6683" t="s">
        <v>22</v>
      </c>
      <c r="B6683" t="s">
        <v>112</v>
      </c>
      <c r="C6683" t="s">
        <v>127</v>
      </c>
    </row>
    <row r="6684" spans="1:3" x14ac:dyDescent="0.2">
      <c r="A6684" t="s">
        <v>22</v>
      </c>
      <c r="B6684" t="s">
        <v>51</v>
      </c>
      <c r="C6684" t="s">
        <v>43</v>
      </c>
    </row>
    <row r="6685" spans="1:3" x14ac:dyDescent="0.2">
      <c r="A6685" t="s">
        <v>22</v>
      </c>
      <c r="B6685" t="s">
        <v>8</v>
      </c>
      <c r="C6685" t="s">
        <v>101</v>
      </c>
    </row>
    <row r="6686" spans="1:3" x14ac:dyDescent="0.2">
      <c r="A6686" t="s">
        <v>22</v>
      </c>
      <c r="B6686" t="s">
        <v>35</v>
      </c>
      <c r="C6686" t="s">
        <v>123</v>
      </c>
    </row>
    <row r="6687" spans="1:3" x14ac:dyDescent="0.2">
      <c r="A6687" t="s">
        <v>22</v>
      </c>
      <c r="B6687" t="s">
        <v>52</v>
      </c>
      <c r="C6687" t="s">
        <v>5</v>
      </c>
    </row>
    <row r="6688" spans="1:3" x14ac:dyDescent="0.2">
      <c r="A6688" t="s">
        <v>22</v>
      </c>
      <c r="B6688" t="s">
        <v>122</v>
      </c>
      <c r="C6688" t="s">
        <v>32</v>
      </c>
    </row>
    <row r="6689" spans="1:3" x14ac:dyDescent="0.2">
      <c r="A6689" t="s">
        <v>22</v>
      </c>
      <c r="B6689" t="s">
        <v>123</v>
      </c>
      <c r="C6689" t="s">
        <v>116</v>
      </c>
    </row>
    <row r="6690" spans="1:3" x14ac:dyDescent="0.2">
      <c r="A6690" t="s">
        <v>22</v>
      </c>
      <c r="B6690" t="s">
        <v>21</v>
      </c>
      <c r="C6690" t="s">
        <v>11</v>
      </c>
    </row>
    <row r="6691" spans="1:3" x14ac:dyDescent="0.2">
      <c r="A6691" t="s">
        <v>22</v>
      </c>
      <c r="B6691" t="s">
        <v>128</v>
      </c>
      <c r="C6691" t="s">
        <v>62</v>
      </c>
    </row>
    <row r="6692" spans="1:3" x14ac:dyDescent="0.2">
      <c r="A6692" t="s">
        <v>22</v>
      </c>
      <c r="B6692" t="s">
        <v>43</v>
      </c>
      <c r="C6692" t="s">
        <v>11</v>
      </c>
    </row>
    <row r="6693" spans="1:3" x14ac:dyDescent="0.2">
      <c r="A6693" t="s">
        <v>22</v>
      </c>
      <c r="B6693" t="s">
        <v>102</v>
      </c>
      <c r="C6693" t="s">
        <v>95</v>
      </c>
    </row>
    <row r="6694" spans="1:3" x14ac:dyDescent="0.2">
      <c r="A6694" t="s">
        <v>22</v>
      </c>
      <c r="B6694" t="s">
        <v>103</v>
      </c>
      <c r="C6694" t="s">
        <v>102</v>
      </c>
    </row>
    <row r="6695" spans="1:3" x14ac:dyDescent="0.2">
      <c r="A6695" t="s">
        <v>22</v>
      </c>
      <c r="B6695" t="s">
        <v>106</v>
      </c>
      <c r="C6695" t="s">
        <v>128</v>
      </c>
    </row>
    <row r="6696" spans="1:3" x14ac:dyDescent="0.2">
      <c r="A6696" t="s">
        <v>22</v>
      </c>
      <c r="B6696" t="s">
        <v>105</v>
      </c>
      <c r="C6696" t="s">
        <v>62</v>
      </c>
    </row>
    <row r="6697" spans="1:3" x14ac:dyDescent="0.2">
      <c r="A6697" t="s">
        <v>22</v>
      </c>
      <c r="B6697" t="s">
        <v>74</v>
      </c>
      <c r="C6697" t="s">
        <v>130</v>
      </c>
    </row>
    <row r="6698" spans="1:3" x14ac:dyDescent="0.2">
      <c r="A6698" t="s">
        <v>22</v>
      </c>
      <c r="B6698" t="s">
        <v>26</v>
      </c>
      <c r="C6698" t="s">
        <v>28</v>
      </c>
    </row>
    <row r="6699" spans="1:3" x14ac:dyDescent="0.2">
      <c r="A6699" t="s">
        <v>22</v>
      </c>
      <c r="B6699" t="s">
        <v>81</v>
      </c>
      <c r="C6699" t="s">
        <v>21</v>
      </c>
    </row>
    <row r="6700" spans="1:3" x14ac:dyDescent="0.2">
      <c r="A6700" t="s">
        <v>22</v>
      </c>
      <c r="B6700" t="s">
        <v>29</v>
      </c>
      <c r="C6700" t="s">
        <v>130</v>
      </c>
    </row>
    <row r="6701" spans="1:3" x14ac:dyDescent="0.2">
      <c r="A6701" t="s">
        <v>22</v>
      </c>
      <c r="B6701" t="s">
        <v>30</v>
      </c>
      <c r="C6701" t="s">
        <v>130</v>
      </c>
    </row>
    <row r="6702" spans="1:3" x14ac:dyDescent="0.2">
      <c r="A6702" t="s">
        <v>22</v>
      </c>
      <c r="B6702" t="s">
        <v>118</v>
      </c>
      <c r="C6702" t="s">
        <v>100</v>
      </c>
    </row>
    <row r="6703" spans="1:3" x14ac:dyDescent="0.2">
      <c r="A6703" t="s">
        <v>22</v>
      </c>
      <c r="B6703" t="s">
        <v>119</v>
      </c>
      <c r="C6703" t="s">
        <v>100</v>
      </c>
    </row>
    <row r="6704" spans="1:3" x14ac:dyDescent="0.2">
      <c r="A6704" t="s">
        <v>22</v>
      </c>
      <c r="B6704" t="s">
        <v>86</v>
      </c>
      <c r="C6704" t="s">
        <v>29</v>
      </c>
    </row>
    <row r="6705" spans="1:3" x14ac:dyDescent="0.2">
      <c r="A6705" t="s">
        <v>22</v>
      </c>
      <c r="B6705" t="s">
        <v>28</v>
      </c>
      <c r="C6705" t="s">
        <v>128</v>
      </c>
    </row>
    <row r="6706" spans="1:3" x14ac:dyDescent="0.2">
      <c r="A6706" t="s">
        <v>22</v>
      </c>
      <c r="B6706" t="s">
        <v>127</v>
      </c>
      <c r="C6706" t="s">
        <v>11</v>
      </c>
    </row>
    <row r="6707" spans="1:3" x14ac:dyDescent="0.2">
      <c r="A6707" t="s">
        <v>22</v>
      </c>
      <c r="B6707" t="s">
        <v>80</v>
      </c>
      <c r="C6707" t="s">
        <v>10</v>
      </c>
    </row>
    <row r="6708" spans="1:3" x14ac:dyDescent="0.2">
      <c r="A6708" t="s">
        <v>22</v>
      </c>
      <c r="B6708" t="s">
        <v>41</v>
      </c>
      <c r="C6708" t="s">
        <v>79</v>
      </c>
    </row>
    <row r="6709" spans="1:3" x14ac:dyDescent="0.2">
      <c r="A6709" t="s">
        <v>22</v>
      </c>
      <c r="B6709" t="s">
        <v>130</v>
      </c>
      <c r="C6709" t="s">
        <v>1</v>
      </c>
    </row>
    <row r="6710" spans="1:3" x14ac:dyDescent="0.2">
      <c r="A6710" t="s">
        <v>22</v>
      </c>
      <c r="B6710" t="s">
        <v>131</v>
      </c>
      <c r="C6710" t="s">
        <v>118</v>
      </c>
    </row>
    <row r="6711" spans="1:3" x14ac:dyDescent="0.2">
      <c r="A6711" t="s">
        <v>22</v>
      </c>
      <c r="B6711" t="s">
        <v>11</v>
      </c>
      <c r="C6711" t="s">
        <v>1</v>
      </c>
    </row>
    <row r="6712" spans="1:3" x14ac:dyDescent="0.2">
      <c r="A6712" t="s">
        <v>22</v>
      </c>
      <c r="B6712" t="s">
        <v>6</v>
      </c>
      <c r="C6712" t="s">
        <v>102</v>
      </c>
    </row>
    <row r="6713" spans="1:3" x14ac:dyDescent="0.2">
      <c r="A6713" t="s">
        <v>22</v>
      </c>
      <c r="B6713" t="s">
        <v>3</v>
      </c>
      <c r="C6713" t="s">
        <v>91</v>
      </c>
    </row>
    <row r="6714" spans="1:3" x14ac:dyDescent="0.2">
      <c r="A6714" t="s">
        <v>22</v>
      </c>
      <c r="B6714" t="s">
        <v>69</v>
      </c>
      <c r="C6714" t="s">
        <v>62</v>
      </c>
    </row>
    <row r="6715" spans="1:3" x14ac:dyDescent="0.2">
      <c r="A6715" t="s">
        <v>22</v>
      </c>
      <c r="B6715" t="s">
        <v>135</v>
      </c>
      <c r="C6715" t="s">
        <v>74</v>
      </c>
    </row>
    <row r="6716" spans="1:3" x14ac:dyDescent="0.2">
      <c r="A6716" t="s">
        <v>22</v>
      </c>
      <c r="B6716" t="s">
        <v>132</v>
      </c>
      <c r="C6716" t="s">
        <v>105</v>
      </c>
    </row>
    <row r="6717" spans="1:3" x14ac:dyDescent="0.2">
      <c r="A6717" t="s">
        <v>22</v>
      </c>
      <c r="B6717" t="s">
        <v>129</v>
      </c>
      <c r="C6717" t="s">
        <v>43</v>
      </c>
    </row>
    <row r="6718" spans="1:3" x14ac:dyDescent="0.2">
      <c r="A6718" t="s">
        <v>22</v>
      </c>
      <c r="B6718" t="s">
        <v>116</v>
      </c>
      <c r="C6718" t="s">
        <v>73</v>
      </c>
    </row>
    <row r="6719" spans="1:3" x14ac:dyDescent="0.2">
      <c r="A6719" t="s">
        <v>22</v>
      </c>
      <c r="B6719" t="s">
        <v>36</v>
      </c>
      <c r="C6719" t="s">
        <v>100</v>
      </c>
    </row>
    <row r="6720" spans="1:3" x14ac:dyDescent="0.2">
      <c r="A6720" t="s">
        <v>22</v>
      </c>
      <c r="B6720" t="s">
        <v>37</v>
      </c>
      <c r="C6720" t="s">
        <v>52</v>
      </c>
    </row>
    <row r="6721" spans="1:3" x14ac:dyDescent="0.2">
      <c r="A6721" t="s">
        <v>22</v>
      </c>
      <c r="B6721" t="s">
        <v>70</v>
      </c>
      <c r="C6721" t="s">
        <v>106</v>
      </c>
    </row>
    <row r="6722" spans="1:3" x14ac:dyDescent="0.2">
      <c r="A6722" t="s">
        <v>22</v>
      </c>
      <c r="B6722" t="s">
        <v>71</v>
      </c>
      <c r="C6722" t="s">
        <v>106</v>
      </c>
    </row>
    <row r="6723" spans="1:3" x14ac:dyDescent="0.2">
      <c r="A6723" t="s">
        <v>22</v>
      </c>
      <c r="B6723" t="s">
        <v>5</v>
      </c>
      <c r="C6723" t="s">
        <v>5</v>
      </c>
    </row>
    <row r="6724" spans="1:3" x14ac:dyDescent="0.2">
      <c r="A6724" t="s">
        <v>22</v>
      </c>
      <c r="B6724" t="s">
        <v>24</v>
      </c>
      <c r="C6724" t="s">
        <v>67</v>
      </c>
    </row>
    <row r="6725" spans="1:3" x14ac:dyDescent="0.2">
      <c r="A6725" t="s">
        <v>22</v>
      </c>
      <c r="B6725" t="s">
        <v>10</v>
      </c>
      <c r="C6725" t="s">
        <v>62</v>
      </c>
    </row>
    <row r="6726" spans="1:3" x14ac:dyDescent="0.2">
      <c r="A6726" t="s">
        <v>22</v>
      </c>
      <c r="B6726" t="s">
        <v>12</v>
      </c>
      <c r="C6726" t="s">
        <v>1</v>
      </c>
    </row>
    <row r="6727" spans="1:3" x14ac:dyDescent="0.2">
      <c r="A6727" t="s">
        <v>22</v>
      </c>
      <c r="B6727" t="s">
        <v>107</v>
      </c>
      <c r="C6727" t="s">
        <v>3</v>
      </c>
    </row>
    <row r="6728" spans="1:3" x14ac:dyDescent="0.2">
      <c r="A6728" t="s">
        <v>22</v>
      </c>
      <c r="B6728" t="s">
        <v>108</v>
      </c>
      <c r="C6728" t="s">
        <v>3</v>
      </c>
    </row>
    <row r="6729" spans="1:3" x14ac:dyDescent="0.2">
      <c r="A6729" t="s">
        <v>22</v>
      </c>
      <c r="B6729" t="s">
        <v>14</v>
      </c>
      <c r="C6729" t="s">
        <v>128</v>
      </c>
    </row>
    <row r="6730" spans="1:3" x14ac:dyDescent="0.2">
      <c r="A6730" t="s">
        <v>22</v>
      </c>
      <c r="B6730" t="s">
        <v>15</v>
      </c>
      <c r="C6730" t="s">
        <v>130</v>
      </c>
    </row>
    <row r="6731" spans="1:3" x14ac:dyDescent="0.2">
      <c r="A6731" t="s">
        <v>22</v>
      </c>
      <c r="B6731" t="s">
        <v>101</v>
      </c>
      <c r="C6731" t="s">
        <v>11</v>
      </c>
    </row>
    <row r="6732" spans="1:3" x14ac:dyDescent="0.2">
      <c r="A6732" t="s">
        <v>22</v>
      </c>
      <c r="B6732" t="s">
        <v>109</v>
      </c>
      <c r="C6732" t="s">
        <v>123</v>
      </c>
    </row>
    <row r="6733" spans="1:3" x14ac:dyDescent="0.2">
      <c r="A6733" t="s">
        <v>22</v>
      </c>
      <c r="B6733" t="s">
        <v>61</v>
      </c>
      <c r="C6733" t="s">
        <v>102</v>
      </c>
    </row>
    <row r="6734" spans="1:3" x14ac:dyDescent="0.2">
      <c r="A6734" t="s">
        <v>22</v>
      </c>
      <c r="B6734" t="s">
        <v>73</v>
      </c>
      <c r="C6734" t="s">
        <v>138</v>
      </c>
    </row>
    <row r="6735" spans="1:3" x14ac:dyDescent="0.2">
      <c r="A6735" t="s">
        <v>22</v>
      </c>
      <c r="B6735" t="s">
        <v>60</v>
      </c>
      <c r="C6735" t="s">
        <v>137</v>
      </c>
    </row>
    <row r="6736" spans="1:3" x14ac:dyDescent="0.2">
      <c r="A6736" t="s">
        <v>22</v>
      </c>
      <c r="B6736" t="s">
        <v>84</v>
      </c>
      <c r="C6736" t="s">
        <v>123</v>
      </c>
    </row>
    <row r="6737" spans="1:3" x14ac:dyDescent="0.2">
      <c r="A6737" t="s">
        <v>22</v>
      </c>
      <c r="B6737" t="s">
        <v>85</v>
      </c>
      <c r="C6737" t="s">
        <v>3</v>
      </c>
    </row>
    <row r="6738" spans="1:3" x14ac:dyDescent="0.2">
      <c r="A6738" t="s">
        <v>22</v>
      </c>
      <c r="B6738" t="s">
        <v>137</v>
      </c>
      <c r="C6738" t="s">
        <v>138</v>
      </c>
    </row>
    <row r="6739" spans="1:3" x14ac:dyDescent="0.2">
      <c r="A6739" t="s">
        <v>22</v>
      </c>
      <c r="B6739" t="s">
        <v>138</v>
      </c>
      <c r="C6739" t="s">
        <v>138</v>
      </c>
    </row>
    <row r="6740" spans="1:3" x14ac:dyDescent="0.2">
      <c r="A6740" t="s">
        <v>22</v>
      </c>
      <c r="B6740" t="s">
        <v>134</v>
      </c>
      <c r="C6740" t="s">
        <v>95</v>
      </c>
    </row>
    <row r="6741" spans="1:3" x14ac:dyDescent="0.2">
      <c r="A6741" t="s">
        <v>22</v>
      </c>
      <c r="B6741" t="s">
        <v>40</v>
      </c>
      <c r="C6741" t="s">
        <v>105</v>
      </c>
    </row>
    <row r="6742" spans="1:3" x14ac:dyDescent="0.2">
      <c r="A6742" t="s">
        <v>22</v>
      </c>
      <c r="B6742" t="s">
        <v>39</v>
      </c>
      <c r="C6742" t="s">
        <v>127</v>
      </c>
    </row>
    <row r="6743" spans="1:3" x14ac:dyDescent="0.2">
      <c r="A6743" t="s">
        <v>22</v>
      </c>
      <c r="B6743" t="s">
        <v>104</v>
      </c>
      <c r="C6743" t="s">
        <v>95</v>
      </c>
    </row>
    <row r="6744" spans="1:3" x14ac:dyDescent="0.2">
      <c r="A6744" t="s">
        <v>22</v>
      </c>
      <c r="B6744" t="s">
        <v>9</v>
      </c>
      <c r="C6744" t="s">
        <v>90</v>
      </c>
    </row>
    <row r="6745" spans="1:3" x14ac:dyDescent="0.2">
      <c r="A6745" t="s">
        <v>22</v>
      </c>
      <c r="B6745" t="s">
        <v>58</v>
      </c>
      <c r="C6745" t="s">
        <v>134</v>
      </c>
    </row>
    <row r="6746" spans="1:3" x14ac:dyDescent="0.2">
      <c r="A6746" t="s">
        <v>22</v>
      </c>
      <c r="B6746" t="s">
        <v>4</v>
      </c>
      <c r="C6746" t="s">
        <v>109</v>
      </c>
    </row>
    <row r="6747" spans="1:3" x14ac:dyDescent="0.2">
      <c r="A6747" t="s">
        <v>22</v>
      </c>
      <c r="B6747" t="s">
        <v>90</v>
      </c>
      <c r="C6747" t="s">
        <v>3</v>
      </c>
    </row>
    <row r="6748" spans="1:3" x14ac:dyDescent="0.2">
      <c r="A6748" t="s">
        <v>22</v>
      </c>
      <c r="B6748" t="s">
        <v>1</v>
      </c>
      <c r="C6748" t="s">
        <v>36</v>
      </c>
    </row>
    <row r="6749" spans="1:3" x14ac:dyDescent="0.2">
      <c r="A6749" t="s">
        <v>22</v>
      </c>
      <c r="B6749" t="s">
        <v>67</v>
      </c>
      <c r="C6749" t="s">
        <v>123</v>
      </c>
    </row>
    <row r="6750" spans="1:3" x14ac:dyDescent="0.2">
      <c r="A6750" t="s">
        <v>22</v>
      </c>
      <c r="B6750" t="s">
        <v>68</v>
      </c>
      <c r="C6750" t="s">
        <v>123</v>
      </c>
    </row>
    <row r="6751" spans="1:3" x14ac:dyDescent="0.2">
      <c r="A6751" t="s">
        <v>22</v>
      </c>
      <c r="B6751" t="s">
        <v>120</v>
      </c>
      <c r="C6751" t="s">
        <v>107</v>
      </c>
    </row>
    <row r="6752" spans="1:3" x14ac:dyDescent="0.2">
      <c r="A6752" t="s">
        <v>22</v>
      </c>
      <c r="B6752" t="s">
        <v>121</v>
      </c>
      <c r="C6752" t="s">
        <v>90</v>
      </c>
    </row>
    <row r="6753" spans="1:3" x14ac:dyDescent="0.2">
      <c r="A6753" t="s">
        <v>22</v>
      </c>
      <c r="B6753" t="s">
        <v>53</v>
      </c>
      <c r="C6753" t="s">
        <v>134</v>
      </c>
    </row>
    <row r="6754" spans="1:3" x14ac:dyDescent="0.2">
      <c r="A6754" t="s">
        <v>22</v>
      </c>
      <c r="B6754" t="s">
        <v>82</v>
      </c>
      <c r="C6754" t="s">
        <v>102</v>
      </c>
    </row>
    <row r="6755" spans="1:3" x14ac:dyDescent="0.2">
      <c r="A6755" t="s">
        <v>22</v>
      </c>
      <c r="B6755" t="s">
        <v>83</v>
      </c>
      <c r="C6755" t="s">
        <v>104</v>
      </c>
    </row>
    <row r="6756" spans="1:3" x14ac:dyDescent="0.2">
      <c r="A6756" t="s">
        <v>22</v>
      </c>
      <c r="B6756" t="s">
        <v>38</v>
      </c>
      <c r="C6756" t="s">
        <v>91</v>
      </c>
    </row>
    <row r="6757" spans="1:3" x14ac:dyDescent="0.2">
      <c r="A6757" t="s">
        <v>22</v>
      </c>
      <c r="B6757" t="s">
        <v>97</v>
      </c>
      <c r="C6757" t="s">
        <v>67</v>
      </c>
    </row>
    <row r="6758" spans="1:3" x14ac:dyDescent="0.2">
      <c r="A6758" t="s">
        <v>22</v>
      </c>
      <c r="B6758" t="s">
        <v>115</v>
      </c>
      <c r="C6758" t="s">
        <v>107</v>
      </c>
    </row>
    <row r="6759" spans="1:3" x14ac:dyDescent="0.2">
      <c r="A6759" t="s">
        <v>22</v>
      </c>
      <c r="B6759" t="s">
        <v>98</v>
      </c>
      <c r="C6759" t="s">
        <v>107</v>
      </c>
    </row>
    <row r="6760" spans="1:3" x14ac:dyDescent="0.2">
      <c r="A6760" t="s">
        <v>22</v>
      </c>
      <c r="B6760" t="s">
        <v>94</v>
      </c>
      <c r="C6760" t="s">
        <v>107</v>
      </c>
    </row>
    <row r="6761" spans="1:3" x14ac:dyDescent="0.2">
      <c r="A6761" t="s">
        <v>22</v>
      </c>
      <c r="B6761" t="s">
        <v>7</v>
      </c>
      <c r="C6761" t="s">
        <v>67</v>
      </c>
    </row>
    <row r="6762" spans="1:3" x14ac:dyDescent="0.2">
      <c r="A6762" t="s">
        <v>22</v>
      </c>
      <c r="B6762" t="s">
        <v>45</v>
      </c>
      <c r="C6762" t="s">
        <v>84</v>
      </c>
    </row>
    <row r="6763" spans="1:3" x14ac:dyDescent="0.2">
      <c r="A6763" t="s">
        <v>22</v>
      </c>
      <c r="B6763" t="s">
        <v>64</v>
      </c>
      <c r="C6763" t="s">
        <v>107</v>
      </c>
    </row>
    <row r="6764" spans="1:3" x14ac:dyDescent="0.2">
      <c r="A6764" t="s">
        <v>2</v>
      </c>
      <c r="B6764" t="s">
        <v>75</v>
      </c>
      <c r="C6764" t="s">
        <v>114</v>
      </c>
    </row>
    <row r="6765" spans="1:3" x14ac:dyDescent="0.2">
      <c r="A6765" t="s">
        <v>2</v>
      </c>
      <c r="B6765" t="s">
        <v>17</v>
      </c>
      <c r="C6765" t="s">
        <v>114</v>
      </c>
    </row>
    <row r="6766" spans="1:3" x14ac:dyDescent="0.2">
      <c r="A6766" t="s">
        <v>2</v>
      </c>
      <c r="B6766" t="s">
        <v>20</v>
      </c>
      <c r="C6766" t="s">
        <v>86</v>
      </c>
    </row>
    <row r="6767" spans="1:3" x14ac:dyDescent="0.2">
      <c r="A6767" t="s">
        <v>2</v>
      </c>
      <c r="B6767" t="s">
        <v>78</v>
      </c>
      <c r="C6767" t="s">
        <v>81</v>
      </c>
    </row>
    <row r="6768" spans="1:3" x14ac:dyDescent="0.2">
      <c r="A6768" t="s">
        <v>2</v>
      </c>
      <c r="B6768" t="s">
        <v>44</v>
      </c>
      <c r="C6768" t="s">
        <v>49</v>
      </c>
    </row>
    <row r="6769" spans="1:3" x14ac:dyDescent="0.2">
      <c r="A6769" t="s">
        <v>2</v>
      </c>
      <c r="B6769" t="s">
        <v>46</v>
      </c>
      <c r="C6769" t="s">
        <v>31</v>
      </c>
    </row>
    <row r="6770" spans="1:3" x14ac:dyDescent="0.2">
      <c r="A6770" t="s">
        <v>2</v>
      </c>
      <c r="B6770" t="s">
        <v>117</v>
      </c>
      <c r="C6770" t="s">
        <v>81</v>
      </c>
    </row>
    <row r="6771" spans="1:3" x14ac:dyDescent="0.2">
      <c r="A6771" t="s">
        <v>2</v>
      </c>
      <c r="B6771" t="s">
        <v>124</v>
      </c>
      <c r="C6771" t="s">
        <v>111</v>
      </c>
    </row>
    <row r="6772" spans="1:3" x14ac:dyDescent="0.2">
      <c r="A6772" t="s">
        <v>2</v>
      </c>
      <c r="B6772" t="s">
        <v>113</v>
      </c>
      <c r="C6772" t="s">
        <v>40</v>
      </c>
    </row>
    <row r="6773" spans="1:3" x14ac:dyDescent="0.2">
      <c r="A6773" t="s">
        <v>2</v>
      </c>
      <c r="B6773" t="s">
        <v>99</v>
      </c>
      <c r="C6773" t="s">
        <v>8</v>
      </c>
    </row>
    <row r="6774" spans="1:3" x14ac:dyDescent="0.2">
      <c r="A6774" t="s">
        <v>2</v>
      </c>
      <c r="B6774" t="s">
        <v>100</v>
      </c>
      <c r="C6774" t="s">
        <v>130</v>
      </c>
    </row>
    <row r="6775" spans="1:3" x14ac:dyDescent="0.2">
      <c r="A6775" t="s">
        <v>2</v>
      </c>
      <c r="B6775" t="s">
        <v>65</v>
      </c>
      <c r="C6775" t="s">
        <v>18</v>
      </c>
    </row>
    <row r="6776" spans="1:3" x14ac:dyDescent="0.2">
      <c r="A6776" t="s">
        <v>2</v>
      </c>
      <c r="B6776" t="s">
        <v>66</v>
      </c>
      <c r="C6776" t="s">
        <v>18</v>
      </c>
    </row>
    <row r="6777" spans="1:3" x14ac:dyDescent="0.2">
      <c r="A6777" t="s">
        <v>2</v>
      </c>
      <c r="B6777" t="s">
        <v>54</v>
      </c>
      <c r="C6777" t="s">
        <v>111</v>
      </c>
    </row>
    <row r="6778" spans="1:3" x14ac:dyDescent="0.2">
      <c r="A6778" t="s">
        <v>2</v>
      </c>
      <c r="B6778" t="s">
        <v>55</v>
      </c>
      <c r="C6778" t="s">
        <v>111</v>
      </c>
    </row>
    <row r="6779" spans="1:3" x14ac:dyDescent="0.2">
      <c r="A6779" t="s">
        <v>2</v>
      </c>
      <c r="B6779" t="s">
        <v>133</v>
      </c>
      <c r="C6779" t="s">
        <v>76</v>
      </c>
    </row>
    <row r="6780" spans="1:3" x14ac:dyDescent="0.2">
      <c r="A6780" t="s">
        <v>2</v>
      </c>
      <c r="B6780" t="s">
        <v>59</v>
      </c>
      <c r="C6780" t="s">
        <v>49</v>
      </c>
    </row>
    <row r="6781" spans="1:3" x14ac:dyDescent="0.2">
      <c r="A6781" t="s">
        <v>2</v>
      </c>
      <c r="B6781" t="s">
        <v>125</v>
      </c>
      <c r="C6781" t="s">
        <v>114</v>
      </c>
    </row>
    <row r="6782" spans="1:3" x14ac:dyDescent="0.2">
      <c r="A6782" t="s">
        <v>2</v>
      </c>
      <c r="B6782" t="s">
        <v>27</v>
      </c>
      <c r="C6782" t="s">
        <v>49</v>
      </c>
    </row>
    <row r="6783" spans="1:3" x14ac:dyDescent="0.2">
      <c r="A6783" t="s">
        <v>2</v>
      </c>
      <c r="B6783" t="s">
        <v>23</v>
      </c>
      <c r="C6783" t="s">
        <v>76</v>
      </c>
    </row>
    <row r="6784" spans="1:3" x14ac:dyDescent="0.2">
      <c r="A6784" t="s">
        <v>2</v>
      </c>
      <c r="B6784" t="s">
        <v>25</v>
      </c>
      <c r="C6784" t="s">
        <v>39</v>
      </c>
    </row>
    <row r="6785" spans="1:3" x14ac:dyDescent="0.2">
      <c r="A6785" t="s">
        <v>2</v>
      </c>
      <c r="B6785" t="s">
        <v>114</v>
      </c>
      <c r="C6785" t="s">
        <v>79</v>
      </c>
    </row>
    <row r="6786" spans="1:3" x14ac:dyDescent="0.2">
      <c r="A6786" t="s">
        <v>2</v>
      </c>
      <c r="B6786" t="s">
        <v>96</v>
      </c>
      <c r="C6786" t="s">
        <v>40</v>
      </c>
    </row>
    <row r="6787" spans="1:3" x14ac:dyDescent="0.2">
      <c r="A6787" t="s">
        <v>2</v>
      </c>
      <c r="B6787" t="s">
        <v>47</v>
      </c>
      <c r="C6787" t="s">
        <v>39</v>
      </c>
    </row>
    <row r="6788" spans="1:3" x14ac:dyDescent="0.2">
      <c r="A6788" t="s">
        <v>2</v>
      </c>
      <c r="B6788" t="s">
        <v>72</v>
      </c>
      <c r="C6788" t="s">
        <v>51</v>
      </c>
    </row>
    <row r="6789" spans="1:3" x14ac:dyDescent="0.2">
      <c r="A6789" t="s">
        <v>2</v>
      </c>
      <c r="B6789" t="s">
        <v>87</v>
      </c>
      <c r="C6789" t="s">
        <v>114</v>
      </c>
    </row>
    <row r="6790" spans="1:3" x14ac:dyDescent="0.2">
      <c r="A6790" t="s">
        <v>2</v>
      </c>
      <c r="B6790" t="s">
        <v>88</v>
      </c>
      <c r="C6790" t="s">
        <v>81</v>
      </c>
    </row>
    <row r="6791" spans="1:3" x14ac:dyDescent="0.2">
      <c r="A6791" t="s">
        <v>2</v>
      </c>
      <c r="B6791" t="s">
        <v>19</v>
      </c>
      <c r="C6791" t="s">
        <v>74</v>
      </c>
    </row>
    <row r="6792" spans="1:3" x14ac:dyDescent="0.2">
      <c r="A6792" t="s">
        <v>2</v>
      </c>
      <c r="B6792" t="s">
        <v>31</v>
      </c>
      <c r="C6792" t="s">
        <v>33</v>
      </c>
    </row>
    <row r="6793" spans="1:3" x14ac:dyDescent="0.2">
      <c r="A6793" t="s">
        <v>2</v>
      </c>
      <c r="B6793" t="s">
        <v>126</v>
      </c>
      <c r="C6793" t="s">
        <v>31</v>
      </c>
    </row>
    <row r="6794" spans="1:3" x14ac:dyDescent="0.2">
      <c r="A6794" t="s">
        <v>2</v>
      </c>
      <c r="B6794" t="s">
        <v>42</v>
      </c>
      <c r="C6794" t="s">
        <v>48</v>
      </c>
    </row>
    <row r="6795" spans="1:3" x14ac:dyDescent="0.2">
      <c r="A6795" t="s">
        <v>2</v>
      </c>
      <c r="B6795" t="s">
        <v>93</v>
      </c>
      <c r="C6795" t="s">
        <v>28</v>
      </c>
    </row>
    <row r="6796" spans="1:3" x14ac:dyDescent="0.2">
      <c r="A6796" t="s">
        <v>2</v>
      </c>
      <c r="B6796" t="s">
        <v>13</v>
      </c>
      <c r="C6796" t="s">
        <v>31</v>
      </c>
    </row>
    <row r="6797" spans="1:3" x14ac:dyDescent="0.2">
      <c r="A6797" t="s">
        <v>2</v>
      </c>
      <c r="B6797" t="s">
        <v>49</v>
      </c>
      <c r="C6797" t="s">
        <v>80</v>
      </c>
    </row>
    <row r="6798" spans="1:3" x14ac:dyDescent="0.2">
      <c r="A6798" t="s">
        <v>2</v>
      </c>
      <c r="B6798" t="s">
        <v>50</v>
      </c>
      <c r="C6798" t="s">
        <v>79</v>
      </c>
    </row>
    <row r="6799" spans="1:3" x14ac:dyDescent="0.2">
      <c r="A6799" t="s">
        <v>2</v>
      </c>
      <c r="B6799" t="s">
        <v>56</v>
      </c>
      <c r="C6799" t="s">
        <v>81</v>
      </c>
    </row>
    <row r="6800" spans="1:3" x14ac:dyDescent="0.2">
      <c r="A6800" t="s">
        <v>2</v>
      </c>
      <c r="B6800" t="s">
        <v>57</v>
      </c>
      <c r="C6800" t="s">
        <v>81</v>
      </c>
    </row>
    <row r="6801" spans="1:3" x14ac:dyDescent="0.2">
      <c r="A6801" t="s">
        <v>2</v>
      </c>
      <c r="B6801" t="s">
        <v>91</v>
      </c>
      <c r="C6801" t="s">
        <v>62</v>
      </c>
    </row>
    <row r="6802" spans="1:3" x14ac:dyDescent="0.2">
      <c r="A6802" t="s">
        <v>2</v>
      </c>
      <c r="B6802" t="s">
        <v>92</v>
      </c>
      <c r="C6802" t="s">
        <v>62</v>
      </c>
    </row>
    <row r="6803" spans="1:3" x14ac:dyDescent="0.2">
      <c r="A6803" t="s">
        <v>2</v>
      </c>
      <c r="B6803" t="s">
        <v>136</v>
      </c>
      <c r="C6803" t="s">
        <v>132</v>
      </c>
    </row>
    <row r="6804" spans="1:3" x14ac:dyDescent="0.2">
      <c r="A6804" t="s">
        <v>2</v>
      </c>
      <c r="B6804" t="s">
        <v>16</v>
      </c>
      <c r="C6804" t="s">
        <v>14</v>
      </c>
    </row>
    <row r="6805" spans="1:3" x14ac:dyDescent="0.2">
      <c r="A6805" t="s">
        <v>2</v>
      </c>
      <c r="B6805" t="s">
        <v>89</v>
      </c>
      <c r="C6805" t="s">
        <v>28</v>
      </c>
    </row>
    <row r="6806" spans="1:3" x14ac:dyDescent="0.2">
      <c r="A6806" t="s">
        <v>2</v>
      </c>
      <c r="B6806" t="s">
        <v>33</v>
      </c>
      <c r="C6806" t="s">
        <v>28</v>
      </c>
    </row>
    <row r="6807" spans="1:3" x14ac:dyDescent="0.2">
      <c r="A6807" t="s">
        <v>2</v>
      </c>
      <c r="B6807" t="s">
        <v>34</v>
      </c>
      <c r="C6807" t="s">
        <v>28</v>
      </c>
    </row>
    <row r="6808" spans="1:3" x14ac:dyDescent="0.2">
      <c r="A6808" t="s">
        <v>2</v>
      </c>
      <c r="B6808" t="s">
        <v>95</v>
      </c>
      <c r="C6808" t="s">
        <v>62</v>
      </c>
    </row>
    <row r="6809" spans="1:3" x14ac:dyDescent="0.2">
      <c r="A6809" t="s">
        <v>2</v>
      </c>
      <c r="B6809" t="s">
        <v>110</v>
      </c>
      <c r="C6809" t="s">
        <v>129</v>
      </c>
    </row>
    <row r="6810" spans="1:3" x14ac:dyDescent="0.2">
      <c r="A6810" t="s">
        <v>2</v>
      </c>
      <c r="B6810" t="s">
        <v>62</v>
      </c>
      <c r="C6810" t="s">
        <v>128</v>
      </c>
    </row>
    <row r="6811" spans="1:3" x14ac:dyDescent="0.2">
      <c r="A6811" t="s">
        <v>2</v>
      </c>
      <c r="B6811" t="s">
        <v>63</v>
      </c>
      <c r="C6811" t="s">
        <v>128</v>
      </c>
    </row>
    <row r="6812" spans="1:3" x14ac:dyDescent="0.2">
      <c r="A6812" t="s">
        <v>2</v>
      </c>
      <c r="B6812" t="s">
        <v>22</v>
      </c>
      <c r="C6812" t="s">
        <v>11</v>
      </c>
    </row>
    <row r="6813" spans="1:3" x14ac:dyDescent="0.2">
      <c r="A6813" t="s">
        <v>2</v>
      </c>
      <c r="B6813" t="s">
        <v>2</v>
      </c>
      <c r="C6813" t="s">
        <v>2</v>
      </c>
    </row>
    <row r="6814" spans="1:3" x14ac:dyDescent="0.2">
      <c r="A6814" t="s">
        <v>2</v>
      </c>
      <c r="B6814" t="s">
        <v>32</v>
      </c>
      <c r="C6814" t="s">
        <v>28</v>
      </c>
    </row>
    <row r="6815" spans="1:3" x14ac:dyDescent="0.2">
      <c r="A6815" t="s">
        <v>2</v>
      </c>
      <c r="B6815" t="s">
        <v>18</v>
      </c>
      <c r="C6815" t="s">
        <v>16</v>
      </c>
    </row>
    <row r="6816" spans="1:3" x14ac:dyDescent="0.2">
      <c r="A6816" t="s">
        <v>2</v>
      </c>
      <c r="B6816" t="s">
        <v>76</v>
      </c>
      <c r="C6816" t="s">
        <v>79</v>
      </c>
    </row>
    <row r="6817" spans="1:3" x14ac:dyDescent="0.2">
      <c r="A6817" t="s">
        <v>2</v>
      </c>
      <c r="B6817" t="s">
        <v>77</v>
      </c>
      <c r="C6817" t="s">
        <v>79</v>
      </c>
    </row>
    <row r="6818" spans="1:3" x14ac:dyDescent="0.2">
      <c r="A6818" t="s">
        <v>2</v>
      </c>
      <c r="B6818" t="s">
        <v>79</v>
      </c>
      <c r="C6818" t="s">
        <v>19</v>
      </c>
    </row>
    <row r="6819" spans="1:3" x14ac:dyDescent="0.2">
      <c r="A6819" t="s">
        <v>2</v>
      </c>
      <c r="B6819" t="s">
        <v>48</v>
      </c>
      <c r="C6819" t="s">
        <v>93</v>
      </c>
    </row>
    <row r="6820" spans="1:3" x14ac:dyDescent="0.2">
      <c r="A6820" t="s">
        <v>2</v>
      </c>
      <c r="B6820" t="s">
        <v>111</v>
      </c>
      <c r="C6820" t="s">
        <v>93</v>
      </c>
    </row>
    <row r="6821" spans="1:3" x14ac:dyDescent="0.2">
      <c r="A6821" t="s">
        <v>2</v>
      </c>
      <c r="B6821" t="s">
        <v>112</v>
      </c>
      <c r="C6821" t="s">
        <v>32</v>
      </c>
    </row>
    <row r="6822" spans="1:3" x14ac:dyDescent="0.2">
      <c r="A6822" t="s">
        <v>2</v>
      </c>
      <c r="B6822" t="s">
        <v>51</v>
      </c>
      <c r="C6822" t="s">
        <v>33</v>
      </c>
    </row>
    <row r="6823" spans="1:3" x14ac:dyDescent="0.2">
      <c r="A6823" t="s">
        <v>2</v>
      </c>
      <c r="B6823" t="s">
        <v>8</v>
      </c>
      <c r="C6823" t="s">
        <v>16</v>
      </c>
    </row>
    <row r="6824" spans="1:3" x14ac:dyDescent="0.2">
      <c r="A6824" t="s">
        <v>2</v>
      </c>
      <c r="B6824" t="s">
        <v>35</v>
      </c>
      <c r="C6824" t="s">
        <v>118</v>
      </c>
    </row>
    <row r="6825" spans="1:3" x14ac:dyDescent="0.2">
      <c r="A6825" t="s">
        <v>2</v>
      </c>
      <c r="B6825" t="s">
        <v>52</v>
      </c>
      <c r="C6825" t="s">
        <v>130</v>
      </c>
    </row>
    <row r="6826" spans="1:3" x14ac:dyDescent="0.2">
      <c r="A6826" t="s">
        <v>2</v>
      </c>
      <c r="B6826" t="s">
        <v>122</v>
      </c>
      <c r="C6826" t="s">
        <v>51</v>
      </c>
    </row>
    <row r="6827" spans="1:3" x14ac:dyDescent="0.2">
      <c r="A6827" t="s">
        <v>2</v>
      </c>
      <c r="B6827" t="s">
        <v>123</v>
      </c>
      <c r="C6827" t="s">
        <v>62</v>
      </c>
    </row>
    <row r="6828" spans="1:3" x14ac:dyDescent="0.2">
      <c r="A6828" t="s">
        <v>2</v>
      </c>
      <c r="B6828" t="s">
        <v>21</v>
      </c>
      <c r="C6828" t="s">
        <v>2</v>
      </c>
    </row>
    <row r="6829" spans="1:3" x14ac:dyDescent="0.2">
      <c r="A6829" t="s">
        <v>2</v>
      </c>
      <c r="B6829" t="s">
        <v>128</v>
      </c>
      <c r="C6829" t="s">
        <v>105</v>
      </c>
    </row>
    <row r="6830" spans="1:3" x14ac:dyDescent="0.2">
      <c r="A6830" t="s">
        <v>2</v>
      </c>
      <c r="B6830" t="s">
        <v>43</v>
      </c>
      <c r="C6830" t="s">
        <v>101</v>
      </c>
    </row>
    <row r="6831" spans="1:3" x14ac:dyDescent="0.2">
      <c r="A6831" t="s">
        <v>2</v>
      </c>
      <c r="B6831" t="s">
        <v>102</v>
      </c>
      <c r="C6831" t="s">
        <v>1</v>
      </c>
    </row>
    <row r="6832" spans="1:3" x14ac:dyDescent="0.2">
      <c r="A6832" t="s">
        <v>2</v>
      </c>
      <c r="B6832" t="s">
        <v>103</v>
      </c>
      <c r="C6832" t="s">
        <v>100</v>
      </c>
    </row>
    <row r="6833" spans="1:3" x14ac:dyDescent="0.2">
      <c r="A6833" t="s">
        <v>2</v>
      </c>
      <c r="B6833" t="s">
        <v>106</v>
      </c>
      <c r="C6833" t="s">
        <v>74</v>
      </c>
    </row>
    <row r="6834" spans="1:3" x14ac:dyDescent="0.2">
      <c r="A6834" t="s">
        <v>2</v>
      </c>
      <c r="B6834" t="s">
        <v>105</v>
      </c>
      <c r="C6834" t="s">
        <v>43</v>
      </c>
    </row>
    <row r="6835" spans="1:3" x14ac:dyDescent="0.2">
      <c r="A6835" t="s">
        <v>2</v>
      </c>
      <c r="B6835" t="s">
        <v>74</v>
      </c>
      <c r="C6835" t="s">
        <v>29</v>
      </c>
    </row>
    <row r="6836" spans="1:3" x14ac:dyDescent="0.2">
      <c r="A6836" t="s">
        <v>2</v>
      </c>
      <c r="B6836" t="s">
        <v>26</v>
      </c>
      <c r="C6836" t="s">
        <v>39</v>
      </c>
    </row>
    <row r="6837" spans="1:3" x14ac:dyDescent="0.2">
      <c r="A6837" t="s">
        <v>2</v>
      </c>
      <c r="B6837" t="s">
        <v>81</v>
      </c>
      <c r="C6837" t="s">
        <v>79</v>
      </c>
    </row>
    <row r="6838" spans="1:3" x14ac:dyDescent="0.2">
      <c r="A6838" t="s">
        <v>2</v>
      </c>
      <c r="B6838" t="s">
        <v>29</v>
      </c>
      <c r="C6838" t="s">
        <v>21</v>
      </c>
    </row>
    <row r="6839" spans="1:3" x14ac:dyDescent="0.2">
      <c r="A6839" t="s">
        <v>2</v>
      </c>
      <c r="B6839" t="s">
        <v>30</v>
      </c>
      <c r="C6839" t="s">
        <v>21</v>
      </c>
    </row>
    <row r="6840" spans="1:3" x14ac:dyDescent="0.2">
      <c r="A6840" t="s">
        <v>2</v>
      </c>
      <c r="B6840" t="s">
        <v>118</v>
      </c>
      <c r="C6840" t="s">
        <v>128</v>
      </c>
    </row>
    <row r="6841" spans="1:3" x14ac:dyDescent="0.2">
      <c r="A6841" t="s">
        <v>2</v>
      </c>
      <c r="B6841" t="s">
        <v>119</v>
      </c>
      <c r="C6841" t="s">
        <v>128</v>
      </c>
    </row>
    <row r="6842" spans="1:3" x14ac:dyDescent="0.2">
      <c r="A6842" t="s">
        <v>2</v>
      </c>
      <c r="B6842" t="s">
        <v>86</v>
      </c>
      <c r="C6842" t="s">
        <v>40</v>
      </c>
    </row>
    <row r="6843" spans="1:3" x14ac:dyDescent="0.2">
      <c r="A6843" t="s">
        <v>2</v>
      </c>
      <c r="B6843" t="s">
        <v>28</v>
      </c>
      <c r="C6843" t="s">
        <v>29</v>
      </c>
    </row>
    <row r="6844" spans="1:3" x14ac:dyDescent="0.2">
      <c r="A6844" t="s">
        <v>2</v>
      </c>
      <c r="B6844" t="s">
        <v>127</v>
      </c>
      <c r="C6844" t="s">
        <v>43</v>
      </c>
    </row>
    <row r="6845" spans="1:3" x14ac:dyDescent="0.2">
      <c r="A6845" t="s">
        <v>2</v>
      </c>
      <c r="B6845" t="s">
        <v>80</v>
      </c>
      <c r="C6845" t="s">
        <v>14</v>
      </c>
    </row>
    <row r="6846" spans="1:3" x14ac:dyDescent="0.2">
      <c r="A6846" t="s">
        <v>2</v>
      </c>
      <c r="B6846" t="s">
        <v>41</v>
      </c>
      <c r="C6846" t="s">
        <v>49</v>
      </c>
    </row>
    <row r="6847" spans="1:3" x14ac:dyDescent="0.2">
      <c r="A6847" t="s">
        <v>2</v>
      </c>
      <c r="B6847" t="s">
        <v>130</v>
      </c>
      <c r="C6847" t="s">
        <v>105</v>
      </c>
    </row>
    <row r="6848" spans="1:3" x14ac:dyDescent="0.2">
      <c r="A6848" t="s">
        <v>2</v>
      </c>
      <c r="B6848" t="s">
        <v>131</v>
      </c>
      <c r="C6848" t="s">
        <v>10</v>
      </c>
    </row>
    <row r="6849" spans="1:3" x14ac:dyDescent="0.2">
      <c r="A6849" t="s">
        <v>2</v>
      </c>
      <c r="B6849" t="s">
        <v>11</v>
      </c>
      <c r="C6849" t="s">
        <v>10</v>
      </c>
    </row>
    <row r="6850" spans="1:3" x14ac:dyDescent="0.2">
      <c r="A6850" t="s">
        <v>2</v>
      </c>
      <c r="B6850" t="s">
        <v>6</v>
      </c>
      <c r="C6850" t="s">
        <v>5</v>
      </c>
    </row>
    <row r="6851" spans="1:3" x14ac:dyDescent="0.2">
      <c r="A6851" t="s">
        <v>2</v>
      </c>
      <c r="B6851" t="s">
        <v>3</v>
      </c>
      <c r="C6851" t="s">
        <v>62</v>
      </c>
    </row>
    <row r="6852" spans="1:3" x14ac:dyDescent="0.2">
      <c r="A6852" t="s">
        <v>2</v>
      </c>
      <c r="B6852" t="s">
        <v>69</v>
      </c>
      <c r="C6852" t="s">
        <v>127</v>
      </c>
    </row>
    <row r="6853" spans="1:3" x14ac:dyDescent="0.2">
      <c r="A6853" t="s">
        <v>2</v>
      </c>
      <c r="B6853" t="s">
        <v>135</v>
      </c>
      <c r="C6853" t="s">
        <v>40</v>
      </c>
    </row>
    <row r="6854" spans="1:3" x14ac:dyDescent="0.2">
      <c r="A6854" t="s">
        <v>2</v>
      </c>
      <c r="B6854" t="s">
        <v>132</v>
      </c>
      <c r="C6854" t="s">
        <v>89</v>
      </c>
    </row>
    <row r="6855" spans="1:3" x14ac:dyDescent="0.2">
      <c r="A6855" t="s">
        <v>2</v>
      </c>
      <c r="B6855" t="s">
        <v>129</v>
      </c>
      <c r="C6855" t="s">
        <v>33</v>
      </c>
    </row>
    <row r="6856" spans="1:3" x14ac:dyDescent="0.2">
      <c r="A6856" t="s">
        <v>2</v>
      </c>
      <c r="B6856" t="s">
        <v>116</v>
      </c>
      <c r="C6856" t="s">
        <v>11</v>
      </c>
    </row>
    <row r="6857" spans="1:3" x14ac:dyDescent="0.2">
      <c r="A6857" t="s">
        <v>2</v>
      </c>
      <c r="B6857" t="s">
        <v>36</v>
      </c>
      <c r="C6857" t="s">
        <v>130</v>
      </c>
    </row>
    <row r="6858" spans="1:3" x14ac:dyDescent="0.2">
      <c r="A6858" t="s">
        <v>2</v>
      </c>
      <c r="B6858" t="s">
        <v>37</v>
      </c>
      <c r="C6858" t="s">
        <v>130</v>
      </c>
    </row>
    <row r="6859" spans="1:3" x14ac:dyDescent="0.2">
      <c r="A6859" t="s">
        <v>2</v>
      </c>
      <c r="B6859" t="s">
        <v>70</v>
      </c>
      <c r="C6859" t="s">
        <v>48</v>
      </c>
    </row>
    <row r="6860" spans="1:3" x14ac:dyDescent="0.2">
      <c r="A6860" t="s">
        <v>2</v>
      </c>
      <c r="B6860" t="s">
        <v>71</v>
      </c>
      <c r="C6860" t="s">
        <v>48</v>
      </c>
    </row>
    <row r="6861" spans="1:3" x14ac:dyDescent="0.2">
      <c r="A6861" t="s">
        <v>2</v>
      </c>
      <c r="B6861" t="s">
        <v>5</v>
      </c>
      <c r="C6861" t="s">
        <v>11</v>
      </c>
    </row>
    <row r="6862" spans="1:3" x14ac:dyDescent="0.2">
      <c r="A6862" t="s">
        <v>2</v>
      </c>
      <c r="B6862" t="s">
        <v>24</v>
      </c>
      <c r="C6862" t="s">
        <v>137</v>
      </c>
    </row>
    <row r="6863" spans="1:3" x14ac:dyDescent="0.2">
      <c r="A6863" t="s">
        <v>2</v>
      </c>
      <c r="B6863" t="s">
        <v>10</v>
      </c>
      <c r="C6863" t="s">
        <v>127</v>
      </c>
    </row>
    <row r="6864" spans="1:3" x14ac:dyDescent="0.2">
      <c r="A6864" t="s">
        <v>2</v>
      </c>
      <c r="B6864" t="s">
        <v>12</v>
      </c>
      <c r="C6864" t="s">
        <v>105</v>
      </c>
    </row>
    <row r="6865" spans="1:3" x14ac:dyDescent="0.2">
      <c r="A6865" t="s">
        <v>2</v>
      </c>
      <c r="B6865" t="s">
        <v>107</v>
      </c>
      <c r="C6865" t="s">
        <v>36</v>
      </c>
    </row>
    <row r="6866" spans="1:3" x14ac:dyDescent="0.2">
      <c r="A6866" t="s">
        <v>2</v>
      </c>
      <c r="B6866" t="s">
        <v>108</v>
      </c>
      <c r="C6866" t="s">
        <v>36</v>
      </c>
    </row>
    <row r="6867" spans="1:3" x14ac:dyDescent="0.2">
      <c r="A6867" t="s">
        <v>2</v>
      </c>
      <c r="B6867" t="s">
        <v>14</v>
      </c>
      <c r="C6867" t="s">
        <v>74</v>
      </c>
    </row>
    <row r="6868" spans="1:3" x14ac:dyDescent="0.2">
      <c r="A6868" t="s">
        <v>2</v>
      </c>
      <c r="B6868" t="s">
        <v>15</v>
      </c>
      <c r="C6868" t="s">
        <v>29</v>
      </c>
    </row>
    <row r="6869" spans="1:3" x14ac:dyDescent="0.2">
      <c r="A6869" t="s">
        <v>2</v>
      </c>
      <c r="B6869" t="s">
        <v>101</v>
      </c>
      <c r="C6869" t="s">
        <v>2</v>
      </c>
    </row>
    <row r="6870" spans="1:3" x14ac:dyDescent="0.2">
      <c r="A6870" t="s">
        <v>2</v>
      </c>
      <c r="B6870" t="s">
        <v>109</v>
      </c>
      <c r="C6870" t="s">
        <v>118</v>
      </c>
    </row>
    <row r="6871" spans="1:3" x14ac:dyDescent="0.2">
      <c r="A6871" t="s">
        <v>2</v>
      </c>
      <c r="B6871" t="s">
        <v>61</v>
      </c>
      <c r="C6871" t="s">
        <v>52</v>
      </c>
    </row>
    <row r="6872" spans="1:3" x14ac:dyDescent="0.2">
      <c r="A6872" t="s">
        <v>2</v>
      </c>
      <c r="B6872" t="s">
        <v>73</v>
      </c>
      <c r="C6872" t="s">
        <v>11</v>
      </c>
    </row>
    <row r="6873" spans="1:3" x14ac:dyDescent="0.2">
      <c r="A6873" t="s">
        <v>2</v>
      </c>
      <c r="B6873" t="s">
        <v>60</v>
      </c>
      <c r="C6873" t="s">
        <v>62</v>
      </c>
    </row>
    <row r="6874" spans="1:3" x14ac:dyDescent="0.2">
      <c r="A6874" t="s">
        <v>2</v>
      </c>
      <c r="B6874" t="s">
        <v>84</v>
      </c>
      <c r="C6874" t="s">
        <v>36</v>
      </c>
    </row>
    <row r="6875" spans="1:3" x14ac:dyDescent="0.2">
      <c r="A6875" t="s">
        <v>2</v>
      </c>
      <c r="B6875" t="s">
        <v>85</v>
      </c>
      <c r="C6875" t="s">
        <v>36</v>
      </c>
    </row>
    <row r="6876" spans="1:3" x14ac:dyDescent="0.2">
      <c r="A6876" t="s">
        <v>2</v>
      </c>
      <c r="B6876" t="s">
        <v>137</v>
      </c>
      <c r="C6876" t="s">
        <v>11</v>
      </c>
    </row>
    <row r="6877" spans="1:3" x14ac:dyDescent="0.2">
      <c r="A6877" t="s">
        <v>2</v>
      </c>
      <c r="B6877" t="s">
        <v>138</v>
      </c>
      <c r="C6877" t="s">
        <v>11</v>
      </c>
    </row>
    <row r="6878" spans="1:3" x14ac:dyDescent="0.2">
      <c r="A6878" t="s">
        <v>2</v>
      </c>
      <c r="B6878" t="s">
        <v>134</v>
      </c>
      <c r="C6878" t="s">
        <v>1</v>
      </c>
    </row>
    <row r="6879" spans="1:3" x14ac:dyDescent="0.2">
      <c r="A6879" t="s">
        <v>2</v>
      </c>
      <c r="B6879" t="s">
        <v>40</v>
      </c>
      <c r="C6879" t="s">
        <v>89</v>
      </c>
    </row>
    <row r="6880" spans="1:3" x14ac:dyDescent="0.2">
      <c r="A6880" t="s">
        <v>2</v>
      </c>
      <c r="B6880" t="s">
        <v>39</v>
      </c>
      <c r="C6880" t="s">
        <v>32</v>
      </c>
    </row>
    <row r="6881" spans="1:3" x14ac:dyDescent="0.2">
      <c r="A6881" t="s">
        <v>2</v>
      </c>
      <c r="B6881" t="s">
        <v>104</v>
      </c>
      <c r="C6881" t="s">
        <v>1</v>
      </c>
    </row>
    <row r="6882" spans="1:3" x14ac:dyDescent="0.2">
      <c r="A6882" t="s">
        <v>2</v>
      </c>
      <c r="B6882" t="s">
        <v>9</v>
      </c>
      <c r="C6882" t="s">
        <v>123</v>
      </c>
    </row>
    <row r="6883" spans="1:3" x14ac:dyDescent="0.2">
      <c r="A6883" t="s">
        <v>2</v>
      </c>
      <c r="B6883" t="s">
        <v>58</v>
      </c>
      <c r="C6883" t="s">
        <v>22</v>
      </c>
    </row>
    <row r="6884" spans="1:3" x14ac:dyDescent="0.2">
      <c r="A6884" t="s">
        <v>2</v>
      </c>
      <c r="B6884" t="s">
        <v>4</v>
      </c>
      <c r="C6884" t="s">
        <v>73</v>
      </c>
    </row>
    <row r="6885" spans="1:3" x14ac:dyDescent="0.2">
      <c r="A6885" t="s">
        <v>2</v>
      </c>
      <c r="B6885" t="s">
        <v>90</v>
      </c>
      <c r="C6885" t="s">
        <v>100</v>
      </c>
    </row>
    <row r="6886" spans="1:3" x14ac:dyDescent="0.2">
      <c r="A6886" t="s">
        <v>2</v>
      </c>
      <c r="B6886" t="s">
        <v>1</v>
      </c>
      <c r="C6886" t="s">
        <v>128</v>
      </c>
    </row>
    <row r="6887" spans="1:3" x14ac:dyDescent="0.2">
      <c r="A6887" t="s">
        <v>2</v>
      </c>
      <c r="B6887" t="s">
        <v>67</v>
      </c>
      <c r="C6887" t="s">
        <v>36</v>
      </c>
    </row>
    <row r="6888" spans="1:3" x14ac:dyDescent="0.2">
      <c r="A6888" t="s">
        <v>2</v>
      </c>
      <c r="B6888" t="s">
        <v>68</v>
      </c>
      <c r="C6888" t="s">
        <v>118</v>
      </c>
    </row>
    <row r="6889" spans="1:3" x14ac:dyDescent="0.2">
      <c r="A6889" t="s">
        <v>2</v>
      </c>
      <c r="B6889" t="s">
        <v>120</v>
      </c>
      <c r="C6889" t="s">
        <v>95</v>
      </c>
    </row>
    <row r="6890" spans="1:3" x14ac:dyDescent="0.2">
      <c r="A6890" t="s">
        <v>2</v>
      </c>
      <c r="B6890" t="s">
        <v>121</v>
      </c>
      <c r="C6890" t="s">
        <v>123</v>
      </c>
    </row>
    <row r="6891" spans="1:3" x14ac:dyDescent="0.2">
      <c r="A6891" t="s">
        <v>2</v>
      </c>
      <c r="B6891" t="s">
        <v>53</v>
      </c>
      <c r="C6891" t="s">
        <v>5</v>
      </c>
    </row>
    <row r="6892" spans="1:3" x14ac:dyDescent="0.2">
      <c r="A6892" t="s">
        <v>2</v>
      </c>
      <c r="B6892" t="s">
        <v>82</v>
      </c>
      <c r="C6892" t="s">
        <v>100</v>
      </c>
    </row>
    <row r="6893" spans="1:3" x14ac:dyDescent="0.2">
      <c r="A6893" t="s">
        <v>2</v>
      </c>
      <c r="B6893" t="s">
        <v>83</v>
      </c>
      <c r="C6893" t="s">
        <v>5</v>
      </c>
    </row>
    <row r="6894" spans="1:3" x14ac:dyDescent="0.2">
      <c r="A6894" t="s">
        <v>2</v>
      </c>
      <c r="B6894" t="s">
        <v>38</v>
      </c>
      <c r="C6894" t="s">
        <v>1</v>
      </c>
    </row>
    <row r="6895" spans="1:3" x14ac:dyDescent="0.2">
      <c r="A6895" t="s">
        <v>2</v>
      </c>
      <c r="B6895" t="s">
        <v>97</v>
      </c>
      <c r="C6895" t="s">
        <v>137</v>
      </c>
    </row>
    <row r="6896" spans="1:3" x14ac:dyDescent="0.2">
      <c r="A6896" t="s">
        <v>2</v>
      </c>
      <c r="B6896" t="s">
        <v>115</v>
      </c>
      <c r="C6896" t="s">
        <v>95</v>
      </c>
    </row>
    <row r="6897" spans="1:3" x14ac:dyDescent="0.2">
      <c r="A6897" t="s">
        <v>2</v>
      </c>
      <c r="B6897" t="s">
        <v>98</v>
      </c>
      <c r="C6897" t="s">
        <v>91</v>
      </c>
    </row>
    <row r="6898" spans="1:3" x14ac:dyDescent="0.2">
      <c r="A6898" t="s">
        <v>2</v>
      </c>
      <c r="B6898" t="s">
        <v>94</v>
      </c>
      <c r="C6898" t="s">
        <v>91</v>
      </c>
    </row>
    <row r="6899" spans="1:3" x14ac:dyDescent="0.2">
      <c r="A6899" t="s">
        <v>2</v>
      </c>
      <c r="B6899" t="s">
        <v>7</v>
      </c>
      <c r="C6899" t="s">
        <v>116</v>
      </c>
    </row>
    <row r="6900" spans="1:3" x14ac:dyDescent="0.2">
      <c r="A6900" t="s">
        <v>2</v>
      </c>
      <c r="B6900" t="s">
        <v>45</v>
      </c>
      <c r="C6900" t="s">
        <v>116</v>
      </c>
    </row>
    <row r="6901" spans="1:3" x14ac:dyDescent="0.2">
      <c r="A6901" t="s">
        <v>2</v>
      </c>
      <c r="B6901" t="s">
        <v>64</v>
      </c>
      <c r="C6901" t="s">
        <v>116</v>
      </c>
    </row>
    <row r="6902" spans="1:3" x14ac:dyDescent="0.2">
      <c r="A6902" t="s">
        <v>32</v>
      </c>
      <c r="B6902" t="s">
        <v>75</v>
      </c>
      <c r="C6902" t="s">
        <v>96</v>
      </c>
    </row>
    <row r="6903" spans="1:3" x14ac:dyDescent="0.2">
      <c r="A6903" t="s">
        <v>32</v>
      </c>
      <c r="B6903" t="s">
        <v>17</v>
      </c>
      <c r="C6903" t="s">
        <v>96</v>
      </c>
    </row>
    <row r="6904" spans="1:3" x14ac:dyDescent="0.2">
      <c r="A6904" t="s">
        <v>32</v>
      </c>
      <c r="B6904" t="s">
        <v>20</v>
      </c>
      <c r="C6904" t="s">
        <v>136</v>
      </c>
    </row>
    <row r="6905" spans="1:3" x14ac:dyDescent="0.2">
      <c r="A6905" t="s">
        <v>32</v>
      </c>
      <c r="B6905" t="s">
        <v>78</v>
      </c>
      <c r="C6905" t="s">
        <v>135</v>
      </c>
    </row>
    <row r="6906" spans="1:3" x14ac:dyDescent="0.2">
      <c r="A6906" t="s">
        <v>32</v>
      </c>
      <c r="B6906" t="s">
        <v>44</v>
      </c>
      <c r="C6906" t="s">
        <v>86</v>
      </c>
    </row>
    <row r="6907" spans="1:3" x14ac:dyDescent="0.2">
      <c r="A6907" t="s">
        <v>32</v>
      </c>
      <c r="B6907" t="s">
        <v>46</v>
      </c>
      <c r="C6907" t="s">
        <v>81</v>
      </c>
    </row>
    <row r="6908" spans="1:3" x14ac:dyDescent="0.2">
      <c r="A6908" t="s">
        <v>32</v>
      </c>
      <c r="B6908" t="s">
        <v>117</v>
      </c>
      <c r="C6908" t="s">
        <v>113</v>
      </c>
    </row>
    <row r="6909" spans="1:3" x14ac:dyDescent="0.2">
      <c r="A6909" t="s">
        <v>32</v>
      </c>
      <c r="B6909" t="s">
        <v>124</v>
      </c>
      <c r="C6909" t="s">
        <v>8</v>
      </c>
    </row>
    <row r="6910" spans="1:3" x14ac:dyDescent="0.2">
      <c r="A6910" t="s">
        <v>32</v>
      </c>
      <c r="B6910" t="s">
        <v>113</v>
      </c>
      <c r="C6910" t="s">
        <v>48</v>
      </c>
    </row>
    <row r="6911" spans="1:3" x14ac:dyDescent="0.2">
      <c r="A6911" t="s">
        <v>32</v>
      </c>
      <c r="B6911" t="s">
        <v>99</v>
      </c>
      <c r="C6911" t="s">
        <v>76</v>
      </c>
    </row>
    <row r="6912" spans="1:3" x14ac:dyDescent="0.2">
      <c r="A6912" t="s">
        <v>32</v>
      </c>
      <c r="B6912" t="s">
        <v>100</v>
      </c>
      <c r="C6912" t="s">
        <v>10</v>
      </c>
    </row>
    <row r="6913" spans="1:3" x14ac:dyDescent="0.2">
      <c r="A6913" t="s">
        <v>32</v>
      </c>
      <c r="B6913" t="s">
        <v>65</v>
      </c>
      <c r="C6913" t="s">
        <v>114</v>
      </c>
    </row>
    <row r="6914" spans="1:3" x14ac:dyDescent="0.2">
      <c r="A6914" t="s">
        <v>32</v>
      </c>
      <c r="B6914" t="s">
        <v>66</v>
      </c>
      <c r="C6914" t="s">
        <v>114</v>
      </c>
    </row>
    <row r="6915" spans="1:3" x14ac:dyDescent="0.2">
      <c r="A6915" t="s">
        <v>32</v>
      </c>
      <c r="B6915" t="s">
        <v>54</v>
      </c>
      <c r="C6915" t="s">
        <v>8</v>
      </c>
    </row>
    <row r="6916" spans="1:3" x14ac:dyDescent="0.2">
      <c r="A6916" t="s">
        <v>32</v>
      </c>
      <c r="B6916" t="s">
        <v>55</v>
      </c>
      <c r="C6916" t="s">
        <v>8</v>
      </c>
    </row>
    <row r="6917" spans="1:3" x14ac:dyDescent="0.2">
      <c r="A6917" t="s">
        <v>32</v>
      </c>
      <c r="B6917" t="s">
        <v>133</v>
      </c>
      <c r="C6917" t="s">
        <v>96</v>
      </c>
    </row>
    <row r="6918" spans="1:3" x14ac:dyDescent="0.2">
      <c r="A6918" t="s">
        <v>32</v>
      </c>
      <c r="B6918" t="s">
        <v>59</v>
      </c>
      <c r="C6918" t="s">
        <v>86</v>
      </c>
    </row>
    <row r="6919" spans="1:3" x14ac:dyDescent="0.2">
      <c r="A6919" t="s">
        <v>32</v>
      </c>
      <c r="B6919" t="s">
        <v>125</v>
      </c>
      <c r="C6919" t="s">
        <v>136</v>
      </c>
    </row>
    <row r="6920" spans="1:3" x14ac:dyDescent="0.2">
      <c r="A6920" t="s">
        <v>32</v>
      </c>
      <c r="B6920" t="s">
        <v>27</v>
      </c>
      <c r="C6920" t="s">
        <v>114</v>
      </c>
    </row>
    <row r="6921" spans="1:3" x14ac:dyDescent="0.2">
      <c r="A6921" t="s">
        <v>32</v>
      </c>
      <c r="B6921" t="s">
        <v>23</v>
      </c>
      <c r="C6921" t="s">
        <v>96</v>
      </c>
    </row>
    <row r="6922" spans="1:3" x14ac:dyDescent="0.2">
      <c r="A6922" t="s">
        <v>32</v>
      </c>
      <c r="B6922" t="s">
        <v>25</v>
      </c>
      <c r="C6922" t="s">
        <v>31</v>
      </c>
    </row>
    <row r="6923" spans="1:3" x14ac:dyDescent="0.2">
      <c r="A6923" t="s">
        <v>32</v>
      </c>
      <c r="B6923" t="s">
        <v>114</v>
      </c>
      <c r="C6923" t="s">
        <v>39</v>
      </c>
    </row>
    <row r="6924" spans="1:3" x14ac:dyDescent="0.2">
      <c r="A6924" t="s">
        <v>32</v>
      </c>
      <c r="B6924" t="s">
        <v>96</v>
      </c>
      <c r="C6924" t="s">
        <v>51</v>
      </c>
    </row>
    <row r="6925" spans="1:3" x14ac:dyDescent="0.2">
      <c r="A6925" t="s">
        <v>32</v>
      </c>
      <c r="B6925" t="s">
        <v>47</v>
      </c>
      <c r="C6925" t="s">
        <v>31</v>
      </c>
    </row>
    <row r="6926" spans="1:3" x14ac:dyDescent="0.2">
      <c r="A6926" t="s">
        <v>32</v>
      </c>
      <c r="B6926" t="s">
        <v>72</v>
      </c>
      <c r="C6926" t="s">
        <v>49</v>
      </c>
    </row>
    <row r="6927" spans="1:3" x14ac:dyDescent="0.2">
      <c r="A6927" t="s">
        <v>32</v>
      </c>
      <c r="B6927" t="s">
        <v>87</v>
      </c>
      <c r="C6927" t="s">
        <v>136</v>
      </c>
    </row>
    <row r="6928" spans="1:3" x14ac:dyDescent="0.2">
      <c r="A6928" t="s">
        <v>32</v>
      </c>
      <c r="B6928" t="s">
        <v>88</v>
      </c>
      <c r="C6928" t="s">
        <v>135</v>
      </c>
    </row>
    <row r="6929" spans="1:3" x14ac:dyDescent="0.2">
      <c r="A6929" t="s">
        <v>32</v>
      </c>
      <c r="B6929" t="s">
        <v>19</v>
      </c>
      <c r="C6929" t="s">
        <v>106</v>
      </c>
    </row>
    <row r="6930" spans="1:3" x14ac:dyDescent="0.2">
      <c r="A6930" t="s">
        <v>32</v>
      </c>
      <c r="B6930" t="s">
        <v>31</v>
      </c>
      <c r="C6930" t="s">
        <v>40</v>
      </c>
    </row>
    <row r="6931" spans="1:3" x14ac:dyDescent="0.2">
      <c r="A6931" t="s">
        <v>32</v>
      </c>
      <c r="B6931" t="s">
        <v>126</v>
      </c>
      <c r="C6931" t="s">
        <v>76</v>
      </c>
    </row>
    <row r="6932" spans="1:3" x14ac:dyDescent="0.2">
      <c r="A6932" t="s">
        <v>32</v>
      </c>
      <c r="B6932" t="s">
        <v>42</v>
      </c>
      <c r="C6932" t="s">
        <v>49</v>
      </c>
    </row>
    <row r="6933" spans="1:3" x14ac:dyDescent="0.2">
      <c r="A6933" t="s">
        <v>32</v>
      </c>
      <c r="B6933" t="s">
        <v>93</v>
      </c>
      <c r="C6933" t="s">
        <v>93</v>
      </c>
    </row>
    <row r="6934" spans="1:3" x14ac:dyDescent="0.2">
      <c r="A6934" t="s">
        <v>32</v>
      </c>
      <c r="B6934" t="s">
        <v>13</v>
      </c>
      <c r="C6934" t="s">
        <v>81</v>
      </c>
    </row>
    <row r="6935" spans="1:3" x14ac:dyDescent="0.2">
      <c r="A6935" t="s">
        <v>32</v>
      </c>
      <c r="B6935" t="s">
        <v>49</v>
      </c>
      <c r="C6935" t="s">
        <v>132</v>
      </c>
    </row>
    <row r="6936" spans="1:3" x14ac:dyDescent="0.2">
      <c r="A6936" t="s">
        <v>32</v>
      </c>
      <c r="B6936" t="s">
        <v>50</v>
      </c>
      <c r="C6936" t="s">
        <v>132</v>
      </c>
    </row>
    <row r="6937" spans="1:3" x14ac:dyDescent="0.2">
      <c r="A6937" t="s">
        <v>32</v>
      </c>
      <c r="B6937" t="s">
        <v>56</v>
      </c>
      <c r="C6937" t="s">
        <v>135</v>
      </c>
    </row>
    <row r="6938" spans="1:3" x14ac:dyDescent="0.2">
      <c r="A6938" t="s">
        <v>32</v>
      </c>
      <c r="B6938" t="s">
        <v>57</v>
      </c>
      <c r="C6938" t="s">
        <v>135</v>
      </c>
    </row>
    <row r="6939" spans="1:3" x14ac:dyDescent="0.2">
      <c r="A6939" t="s">
        <v>32</v>
      </c>
      <c r="B6939" t="s">
        <v>91</v>
      </c>
      <c r="C6939" t="s">
        <v>130</v>
      </c>
    </row>
    <row r="6940" spans="1:3" x14ac:dyDescent="0.2">
      <c r="A6940" t="s">
        <v>32</v>
      </c>
      <c r="B6940" t="s">
        <v>92</v>
      </c>
      <c r="C6940" t="s">
        <v>11</v>
      </c>
    </row>
    <row r="6941" spans="1:3" x14ac:dyDescent="0.2">
      <c r="A6941" t="s">
        <v>32</v>
      </c>
      <c r="B6941" t="s">
        <v>136</v>
      </c>
      <c r="C6941" t="s">
        <v>51</v>
      </c>
    </row>
    <row r="6942" spans="1:3" x14ac:dyDescent="0.2">
      <c r="A6942" t="s">
        <v>32</v>
      </c>
      <c r="B6942" t="s">
        <v>16</v>
      </c>
      <c r="C6942" t="s">
        <v>93</v>
      </c>
    </row>
    <row r="6943" spans="1:3" x14ac:dyDescent="0.2">
      <c r="A6943" t="s">
        <v>32</v>
      </c>
      <c r="B6943" t="s">
        <v>89</v>
      </c>
      <c r="C6943" t="s">
        <v>32</v>
      </c>
    </row>
    <row r="6944" spans="1:3" x14ac:dyDescent="0.2">
      <c r="A6944" t="s">
        <v>32</v>
      </c>
      <c r="B6944" t="s">
        <v>33</v>
      </c>
      <c r="C6944" t="s">
        <v>93</v>
      </c>
    </row>
    <row r="6945" spans="1:3" x14ac:dyDescent="0.2">
      <c r="A6945" t="s">
        <v>32</v>
      </c>
      <c r="B6945" t="s">
        <v>34</v>
      </c>
      <c r="C6945" t="s">
        <v>32</v>
      </c>
    </row>
    <row r="6946" spans="1:3" x14ac:dyDescent="0.2">
      <c r="A6946" t="s">
        <v>32</v>
      </c>
      <c r="B6946" t="s">
        <v>95</v>
      </c>
      <c r="C6946" t="s">
        <v>130</v>
      </c>
    </row>
    <row r="6947" spans="1:3" x14ac:dyDescent="0.2">
      <c r="A6947" t="s">
        <v>32</v>
      </c>
      <c r="B6947" t="s">
        <v>110</v>
      </c>
      <c r="C6947" t="s">
        <v>81</v>
      </c>
    </row>
    <row r="6948" spans="1:3" x14ac:dyDescent="0.2">
      <c r="A6948" t="s">
        <v>32</v>
      </c>
      <c r="B6948" t="s">
        <v>62</v>
      </c>
      <c r="C6948" t="s">
        <v>105</v>
      </c>
    </row>
    <row r="6949" spans="1:3" x14ac:dyDescent="0.2">
      <c r="A6949" t="s">
        <v>32</v>
      </c>
      <c r="B6949" t="s">
        <v>63</v>
      </c>
      <c r="C6949" t="s">
        <v>105</v>
      </c>
    </row>
    <row r="6950" spans="1:3" x14ac:dyDescent="0.2">
      <c r="A6950" t="s">
        <v>32</v>
      </c>
      <c r="B6950" t="s">
        <v>22</v>
      </c>
      <c r="C6950" t="s">
        <v>69</v>
      </c>
    </row>
    <row r="6951" spans="1:3" x14ac:dyDescent="0.2">
      <c r="A6951" t="s">
        <v>32</v>
      </c>
      <c r="B6951" t="s">
        <v>2</v>
      </c>
      <c r="C6951" t="s">
        <v>28</v>
      </c>
    </row>
    <row r="6952" spans="1:3" x14ac:dyDescent="0.2">
      <c r="A6952" t="s">
        <v>32</v>
      </c>
      <c r="B6952" t="s">
        <v>32</v>
      </c>
      <c r="C6952" t="s">
        <v>32</v>
      </c>
    </row>
    <row r="6953" spans="1:3" x14ac:dyDescent="0.2">
      <c r="A6953" t="s">
        <v>32</v>
      </c>
      <c r="B6953" t="s">
        <v>18</v>
      </c>
      <c r="C6953" t="s">
        <v>132</v>
      </c>
    </row>
    <row r="6954" spans="1:3" x14ac:dyDescent="0.2">
      <c r="A6954" t="s">
        <v>32</v>
      </c>
      <c r="B6954" t="s">
        <v>76</v>
      </c>
      <c r="C6954" t="s">
        <v>39</v>
      </c>
    </row>
    <row r="6955" spans="1:3" x14ac:dyDescent="0.2">
      <c r="A6955" t="s">
        <v>32</v>
      </c>
      <c r="B6955" t="s">
        <v>77</v>
      </c>
      <c r="C6955" t="s">
        <v>111</v>
      </c>
    </row>
    <row r="6956" spans="1:3" x14ac:dyDescent="0.2">
      <c r="A6956" t="s">
        <v>32</v>
      </c>
      <c r="B6956" t="s">
        <v>79</v>
      </c>
      <c r="C6956" t="s">
        <v>33</v>
      </c>
    </row>
    <row r="6957" spans="1:3" x14ac:dyDescent="0.2">
      <c r="A6957" t="s">
        <v>32</v>
      </c>
      <c r="B6957" t="s">
        <v>48</v>
      </c>
      <c r="C6957" t="s">
        <v>79</v>
      </c>
    </row>
    <row r="6958" spans="1:3" x14ac:dyDescent="0.2">
      <c r="A6958" t="s">
        <v>32</v>
      </c>
      <c r="B6958" t="s">
        <v>111</v>
      </c>
      <c r="C6958" t="s">
        <v>79</v>
      </c>
    </row>
    <row r="6959" spans="1:3" x14ac:dyDescent="0.2">
      <c r="A6959" t="s">
        <v>32</v>
      </c>
      <c r="B6959" t="s">
        <v>112</v>
      </c>
      <c r="C6959" t="s">
        <v>79</v>
      </c>
    </row>
    <row r="6960" spans="1:3" x14ac:dyDescent="0.2">
      <c r="A6960" t="s">
        <v>32</v>
      </c>
      <c r="B6960" t="s">
        <v>51</v>
      </c>
      <c r="C6960" t="s">
        <v>40</v>
      </c>
    </row>
    <row r="6961" spans="1:3" x14ac:dyDescent="0.2">
      <c r="A6961" t="s">
        <v>32</v>
      </c>
      <c r="B6961" t="s">
        <v>8</v>
      </c>
      <c r="C6961" t="s">
        <v>40</v>
      </c>
    </row>
    <row r="6962" spans="1:3" x14ac:dyDescent="0.2">
      <c r="A6962" t="s">
        <v>32</v>
      </c>
      <c r="B6962" t="s">
        <v>35</v>
      </c>
      <c r="C6962" t="s">
        <v>62</v>
      </c>
    </row>
    <row r="6963" spans="1:3" x14ac:dyDescent="0.2">
      <c r="A6963" t="s">
        <v>32</v>
      </c>
      <c r="B6963" t="s">
        <v>52</v>
      </c>
      <c r="C6963" t="s">
        <v>69</v>
      </c>
    </row>
    <row r="6964" spans="1:3" x14ac:dyDescent="0.2">
      <c r="A6964" t="s">
        <v>32</v>
      </c>
      <c r="B6964" t="s">
        <v>122</v>
      </c>
      <c r="C6964" t="s">
        <v>49</v>
      </c>
    </row>
    <row r="6965" spans="1:3" x14ac:dyDescent="0.2">
      <c r="A6965" t="s">
        <v>32</v>
      </c>
      <c r="B6965" t="s">
        <v>123</v>
      </c>
      <c r="C6965" t="s">
        <v>130</v>
      </c>
    </row>
    <row r="6966" spans="1:3" x14ac:dyDescent="0.2">
      <c r="A6966" t="s">
        <v>32</v>
      </c>
      <c r="B6966" t="s">
        <v>21</v>
      </c>
      <c r="C6966" t="s">
        <v>28</v>
      </c>
    </row>
    <row r="6967" spans="1:3" x14ac:dyDescent="0.2">
      <c r="A6967" t="s">
        <v>32</v>
      </c>
      <c r="B6967" t="s">
        <v>128</v>
      </c>
      <c r="C6967" t="s">
        <v>2</v>
      </c>
    </row>
    <row r="6968" spans="1:3" x14ac:dyDescent="0.2">
      <c r="A6968" t="s">
        <v>32</v>
      </c>
      <c r="B6968" t="s">
        <v>43</v>
      </c>
      <c r="C6968" t="s">
        <v>74</v>
      </c>
    </row>
    <row r="6969" spans="1:3" x14ac:dyDescent="0.2">
      <c r="A6969" t="s">
        <v>32</v>
      </c>
      <c r="B6969" t="s">
        <v>102</v>
      </c>
      <c r="C6969" t="s">
        <v>11</v>
      </c>
    </row>
    <row r="6970" spans="1:3" x14ac:dyDescent="0.2">
      <c r="A6970" t="s">
        <v>32</v>
      </c>
      <c r="B6970" t="s">
        <v>103</v>
      </c>
      <c r="C6970" t="s">
        <v>1</v>
      </c>
    </row>
    <row r="6971" spans="1:3" x14ac:dyDescent="0.2">
      <c r="A6971" t="s">
        <v>32</v>
      </c>
      <c r="B6971" t="s">
        <v>106</v>
      </c>
      <c r="C6971" t="s">
        <v>89</v>
      </c>
    </row>
    <row r="6972" spans="1:3" x14ac:dyDescent="0.2">
      <c r="A6972" t="s">
        <v>32</v>
      </c>
      <c r="B6972" t="s">
        <v>105</v>
      </c>
      <c r="C6972" t="s">
        <v>29</v>
      </c>
    </row>
    <row r="6973" spans="1:3" x14ac:dyDescent="0.2">
      <c r="A6973" t="s">
        <v>32</v>
      </c>
      <c r="B6973" t="s">
        <v>74</v>
      </c>
      <c r="C6973" t="s">
        <v>14</v>
      </c>
    </row>
    <row r="6974" spans="1:3" x14ac:dyDescent="0.2">
      <c r="A6974" t="s">
        <v>32</v>
      </c>
      <c r="B6974" t="s">
        <v>26</v>
      </c>
      <c r="C6974" t="s">
        <v>129</v>
      </c>
    </row>
    <row r="6975" spans="1:3" x14ac:dyDescent="0.2">
      <c r="A6975" t="s">
        <v>32</v>
      </c>
      <c r="B6975" t="s">
        <v>81</v>
      </c>
      <c r="C6975" t="s">
        <v>39</v>
      </c>
    </row>
    <row r="6976" spans="1:3" x14ac:dyDescent="0.2">
      <c r="A6976" t="s">
        <v>32</v>
      </c>
      <c r="B6976" t="s">
        <v>29</v>
      </c>
      <c r="C6976" t="s">
        <v>14</v>
      </c>
    </row>
    <row r="6977" spans="1:3" x14ac:dyDescent="0.2">
      <c r="A6977" t="s">
        <v>32</v>
      </c>
      <c r="B6977" t="s">
        <v>30</v>
      </c>
      <c r="C6977" t="s">
        <v>28</v>
      </c>
    </row>
    <row r="6978" spans="1:3" x14ac:dyDescent="0.2">
      <c r="A6978" t="s">
        <v>32</v>
      </c>
      <c r="B6978" t="s">
        <v>118</v>
      </c>
      <c r="C6978" t="s">
        <v>119</v>
      </c>
    </row>
    <row r="6979" spans="1:3" x14ac:dyDescent="0.2">
      <c r="A6979" t="s">
        <v>32</v>
      </c>
      <c r="B6979" t="s">
        <v>119</v>
      </c>
      <c r="C6979" t="s">
        <v>10</v>
      </c>
    </row>
    <row r="6980" spans="1:3" x14ac:dyDescent="0.2">
      <c r="A6980" t="s">
        <v>32</v>
      </c>
      <c r="B6980" t="s">
        <v>86</v>
      </c>
      <c r="C6980" t="s">
        <v>111</v>
      </c>
    </row>
    <row r="6981" spans="1:3" x14ac:dyDescent="0.2">
      <c r="A6981" t="s">
        <v>32</v>
      </c>
      <c r="B6981" t="s">
        <v>28</v>
      </c>
      <c r="C6981" t="s">
        <v>19</v>
      </c>
    </row>
    <row r="6982" spans="1:3" x14ac:dyDescent="0.2">
      <c r="A6982" t="s">
        <v>32</v>
      </c>
      <c r="B6982" t="s">
        <v>127</v>
      </c>
      <c r="C6982" t="s">
        <v>29</v>
      </c>
    </row>
    <row r="6983" spans="1:3" x14ac:dyDescent="0.2">
      <c r="A6983" t="s">
        <v>32</v>
      </c>
      <c r="B6983" t="s">
        <v>80</v>
      </c>
      <c r="C6983" t="s">
        <v>33</v>
      </c>
    </row>
    <row r="6984" spans="1:3" x14ac:dyDescent="0.2">
      <c r="A6984" t="s">
        <v>32</v>
      </c>
      <c r="B6984" t="s">
        <v>41</v>
      </c>
      <c r="C6984" t="s">
        <v>86</v>
      </c>
    </row>
    <row r="6985" spans="1:3" x14ac:dyDescent="0.2">
      <c r="A6985" t="s">
        <v>32</v>
      </c>
      <c r="B6985" t="s">
        <v>130</v>
      </c>
      <c r="C6985" t="s">
        <v>101</v>
      </c>
    </row>
    <row r="6986" spans="1:3" x14ac:dyDescent="0.2">
      <c r="A6986" t="s">
        <v>32</v>
      </c>
      <c r="B6986" t="s">
        <v>131</v>
      </c>
      <c r="C6986" t="s">
        <v>43</v>
      </c>
    </row>
    <row r="6987" spans="1:3" x14ac:dyDescent="0.2">
      <c r="A6987" t="s">
        <v>32</v>
      </c>
      <c r="B6987" t="s">
        <v>11</v>
      </c>
      <c r="C6987" t="s">
        <v>43</v>
      </c>
    </row>
    <row r="6988" spans="1:3" x14ac:dyDescent="0.2">
      <c r="A6988" t="s">
        <v>32</v>
      </c>
      <c r="B6988" t="s">
        <v>6</v>
      </c>
      <c r="C6988" t="s">
        <v>118</v>
      </c>
    </row>
    <row r="6989" spans="1:3" x14ac:dyDescent="0.2">
      <c r="A6989" t="s">
        <v>32</v>
      </c>
      <c r="B6989" t="s">
        <v>3</v>
      </c>
      <c r="C6989" t="s">
        <v>11</v>
      </c>
    </row>
    <row r="6990" spans="1:3" x14ac:dyDescent="0.2">
      <c r="A6990" t="s">
        <v>32</v>
      </c>
      <c r="B6990" t="s">
        <v>69</v>
      </c>
      <c r="C6990" t="s">
        <v>21</v>
      </c>
    </row>
    <row r="6991" spans="1:3" x14ac:dyDescent="0.2">
      <c r="A6991" t="s">
        <v>32</v>
      </c>
      <c r="B6991" t="s">
        <v>135</v>
      </c>
      <c r="C6991" t="s">
        <v>48</v>
      </c>
    </row>
    <row r="6992" spans="1:3" x14ac:dyDescent="0.2">
      <c r="A6992" t="s">
        <v>32</v>
      </c>
      <c r="B6992" t="s">
        <v>132</v>
      </c>
      <c r="C6992" t="s">
        <v>80</v>
      </c>
    </row>
    <row r="6993" spans="1:3" x14ac:dyDescent="0.2">
      <c r="A6993" t="s">
        <v>32</v>
      </c>
      <c r="B6993" t="s">
        <v>129</v>
      </c>
      <c r="C6993" t="s">
        <v>40</v>
      </c>
    </row>
    <row r="6994" spans="1:3" x14ac:dyDescent="0.2">
      <c r="A6994" t="s">
        <v>32</v>
      </c>
      <c r="B6994" t="s">
        <v>116</v>
      </c>
      <c r="C6994" t="s">
        <v>128</v>
      </c>
    </row>
    <row r="6995" spans="1:3" x14ac:dyDescent="0.2">
      <c r="A6995" t="s">
        <v>32</v>
      </c>
      <c r="B6995" t="s">
        <v>36</v>
      </c>
      <c r="C6995" t="s">
        <v>10</v>
      </c>
    </row>
    <row r="6996" spans="1:3" x14ac:dyDescent="0.2">
      <c r="A6996" t="s">
        <v>32</v>
      </c>
      <c r="B6996" t="s">
        <v>37</v>
      </c>
      <c r="C6996" t="s">
        <v>10</v>
      </c>
    </row>
    <row r="6997" spans="1:3" x14ac:dyDescent="0.2">
      <c r="A6997" t="s">
        <v>32</v>
      </c>
      <c r="B6997" t="s">
        <v>70</v>
      </c>
      <c r="C6997" t="s">
        <v>18</v>
      </c>
    </row>
    <row r="6998" spans="1:3" x14ac:dyDescent="0.2">
      <c r="A6998" t="s">
        <v>32</v>
      </c>
      <c r="B6998" t="s">
        <v>71</v>
      </c>
      <c r="C6998" t="s">
        <v>18</v>
      </c>
    </row>
    <row r="6999" spans="1:3" x14ac:dyDescent="0.2">
      <c r="A6999" t="s">
        <v>32</v>
      </c>
      <c r="B6999" t="s">
        <v>5</v>
      </c>
      <c r="C6999" t="s">
        <v>69</v>
      </c>
    </row>
    <row r="7000" spans="1:3" x14ac:dyDescent="0.2">
      <c r="A7000" t="s">
        <v>32</v>
      </c>
      <c r="B7000" t="s">
        <v>24</v>
      </c>
      <c r="C7000" t="s">
        <v>52</v>
      </c>
    </row>
    <row r="7001" spans="1:3" x14ac:dyDescent="0.2">
      <c r="A7001" t="s">
        <v>32</v>
      </c>
      <c r="B7001" t="s">
        <v>10</v>
      </c>
      <c r="C7001" t="s">
        <v>21</v>
      </c>
    </row>
    <row r="7002" spans="1:3" x14ac:dyDescent="0.2">
      <c r="A7002" t="s">
        <v>32</v>
      </c>
      <c r="B7002" t="s">
        <v>12</v>
      </c>
      <c r="C7002" t="s">
        <v>101</v>
      </c>
    </row>
    <row r="7003" spans="1:3" x14ac:dyDescent="0.2">
      <c r="A7003" t="s">
        <v>32</v>
      </c>
      <c r="B7003" t="s">
        <v>107</v>
      </c>
      <c r="C7003" t="s">
        <v>62</v>
      </c>
    </row>
    <row r="7004" spans="1:3" x14ac:dyDescent="0.2">
      <c r="A7004" t="s">
        <v>32</v>
      </c>
      <c r="B7004" t="s">
        <v>108</v>
      </c>
      <c r="C7004" t="s">
        <v>62</v>
      </c>
    </row>
    <row r="7005" spans="1:3" x14ac:dyDescent="0.2">
      <c r="A7005" t="s">
        <v>32</v>
      </c>
      <c r="B7005" t="s">
        <v>14</v>
      </c>
      <c r="C7005" t="s">
        <v>106</v>
      </c>
    </row>
    <row r="7006" spans="1:3" x14ac:dyDescent="0.2">
      <c r="A7006" t="s">
        <v>32</v>
      </c>
      <c r="B7006" t="s">
        <v>15</v>
      </c>
      <c r="C7006" t="s">
        <v>19</v>
      </c>
    </row>
    <row r="7007" spans="1:3" x14ac:dyDescent="0.2">
      <c r="A7007" t="s">
        <v>32</v>
      </c>
      <c r="B7007" t="s">
        <v>101</v>
      </c>
      <c r="C7007" t="s">
        <v>74</v>
      </c>
    </row>
    <row r="7008" spans="1:3" x14ac:dyDescent="0.2">
      <c r="A7008" t="s">
        <v>32</v>
      </c>
      <c r="B7008" t="s">
        <v>109</v>
      </c>
      <c r="C7008" t="s">
        <v>62</v>
      </c>
    </row>
    <row r="7009" spans="1:3" x14ac:dyDescent="0.2">
      <c r="A7009" t="s">
        <v>32</v>
      </c>
      <c r="B7009" t="s">
        <v>61</v>
      </c>
      <c r="C7009" t="s">
        <v>118</v>
      </c>
    </row>
    <row r="7010" spans="1:3" x14ac:dyDescent="0.2">
      <c r="A7010" t="s">
        <v>32</v>
      </c>
      <c r="B7010" t="s">
        <v>73</v>
      </c>
      <c r="C7010" t="s">
        <v>128</v>
      </c>
    </row>
    <row r="7011" spans="1:3" x14ac:dyDescent="0.2">
      <c r="A7011" t="s">
        <v>32</v>
      </c>
      <c r="B7011" t="s">
        <v>60</v>
      </c>
      <c r="C7011" t="s">
        <v>130</v>
      </c>
    </row>
    <row r="7012" spans="1:3" x14ac:dyDescent="0.2">
      <c r="A7012" t="s">
        <v>32</v>
      </c>
      <c r="B7012" t="s">
        <v>84</v>
      </c>
      <c r="C7012" t="s">
        <v>62</v>
      </c>
    </row>
    <row r="7013" spans="1:3" x14ac:dyDescent="0.2">
      <c r="A7013" t="s">
        <v>32</v>
      </c>
      <c r="B7013" t="s">
        <v>85</v>
      </c>
      <c r="C7013" t="s">
        <v>62</v>
      </c>
    </row>
    <row r="7014" spans="1:3" x14ac:dyDescent="0.2">
      <c r="A7014" t="s">
        <v>32</v>
      </c>
      <c r="B7014" t="s">
        <v>137</v>
      </c>
      <c r="C7014" t="s">
        <v>128</v>
      </c>
    </row>
    <row r="7015" spans="1:3" x14ac:dyDescent="0.2">
      <c r="A7015" t="s">
        <v>32</v>
      </c>
      <c r="B7015" t="s">
        <v>138</v>
      </c>
      <c r="C7015" t="s">
        <v>128</v>
      </c>
    </row>
    <row r="7016" spans="1:3" x14ac:dyDescent="0.2">
      <c r="A7016" t="s">
        <v>32</v>
      </c>
      <c r="B7016" t="s">
        <v>134</v>
      </c>
      <c r="C7016" t="s">
        <v>11</v>
      </c>
    </row>
    <row r="7017" spans="1:3" x14ac:dyDescent="0.2">
      <c r="A7017" t="s">
        <v>32</v>
      </c>
      <c r="B7017" t="s">
        <v>40</v>
      </c>
      <c r="C7017" t="s">
        <v>80</v>
      </c>
    </row>
    <row r="7018" spans="1:3" x14ac:dyDescent="0.2">
      <c r="A7018" t="s">
        <v>32</v>
      </c>
      <c r="B7018" t="s">
        <v>39</v>
      </c>
      <c r="C7018" t="s">
        <v>79</v>
      </c>
    </row>
    <row r="7019" spans="1:3" x14ac:dyDescent="0.2">
      <c r="A7019" t="s">
        <v>32</v>
      </c>
      <c r="B7019" t="s">
        <v>104</v>
      </c>
      <c r="C7019" t="s">
        <v>11</v>
      </c>
    </row>
    <row r="7020" spans="1:3" x14ac:dyDescent="0.2">
      <c r="A7020" t="s">
        <v>32</v>
      </c>
      <c r="B7020" t="s">
        <v>9</v>
      </c>
      <c r="C7020" t="s">
        <v>116</v>
      </c>
    </row>
    <row r="7021" spans="1:3" x14ac:dyDescent="0.2">
      <c r="A7021" t="s">
        <v>32</v>
      </c>
      <c r="B7021" t="s">
        <v>58</v>
      </c>
      <c r="C7021" t="s">
        <v>36</v>
      </c>
    </row>
    <row r="7022" spans="1:3" x14ac:dyDescent="0.2">
      <c r="A7022" t="s">
        <v>32</v>
      </c>
      <c r="B7022" t="s">
        <v>4</v>
      </c>
      <c r="C7022" t="s">
        <v>100</v>
      </c>
    </row>
    <row r="7023" spans="1:3" x14ac:dyDescent="0.2">
      <c r="A7023" t="s">
        <v>32</v>
      </c>
      <c r="B7023" t="s">
        <v>90</v>
      </c>
      <c r="C7023" t="s">
        <v>1</v>
      </c>
    </row>
    <row r="7024" spans="1:3" x14ac:dyDescent="0.2">
      <c r="A7024" t="s">
        <v>32</v>
      </c>
      <c r="B7024" t="s">
        <v>1</v>
      </c>
      <c r="C7024" t="s">
        <v>105</v>
      </c>
    </row>
    <row r="7025" spans="1:3" x14ac:dyDescent="0.2">
      <c r="A7025" t="s">
        <v>32</v>
      </c>
      <c r="B7025" t="s">
        <v>67</v>
      </c>
      <c r="C7025" t="s">
        <v>62</v>
      </c>
    </row>
    <row r="7026" spans="1:3" x14ac:dyDescent="0.2">
      <c r="A7026" t="s">
        <v>32</v>
      </c>
      <c r="B7026" t="s">
        <v>68</v>
      </c>
      <c r="C7026" t="s">
        <v>62</v>
      </c>
    </row>
    <row r="7027" spans="1:3" x14ac:dyDescent="0.2">
      <c r="A7027" t="s">
        <v>32</v>
      </c>
      <c r="B7027" t="s">
        <v>120</v>
      </c>
      <c r="C7027" t="s">
        <v>73</v>
      </c>
    </row>
    <row r="7028" spans="1:3" x14ac:dyDescent="0.2">
      <c r="A7028" t="s">
        <v>32</v>
      </c>
      <c r="B7028" t="s">
        <v>121</v>
      </c>
      <c r="C7028" t="s">
        <v>137</v>
      </c>
    </row>
    <row r="7029" spans="1:3" x14ac:dyDescent="0.2">
      <c r="A7029" t="s">
        <v>32</v>
      </c>
      <c r="B7029" t="s">
        <v>53</v>
      </c>
      <c r="C7029" t="s">
        <v>36</v>
      </c>
    </row>
    <row r="7030" spans="1:3" x14ac:dyDescent="0.2">
      <c r="A7030" t="s">
        <v>32</v>
      </c>
      <c r="B7030" t="s">
        <v>82</v>
      </c>
      <c r="C7030" t="s">
        <v>1</v>
      </c>
    </row>
    <row r="7031" spans="1:3" x14ac:dyDescent="0.2">
      <c r="A7031" t="s">
        <v>32</v>
      </c>
      <c r="B7031" t="s">
        <v>83</v>
      </c>
      <c r="C7031" t="s">
        <v>118</v>
      </c>
    </row>
    <row r="7032" spans="1:3" x14ac:dyDescent="0.2">
      <c r="A7032" t="s">
        <v>32</v>
      </c>
      <c r="B7032" t="s">
        <v>38</v>
      </c>
      <c r="C7032" t="s">
        <v>11</v>
      </c>
    </row>
    <row r="7033" spans="1:3" x14ac:dyDescent="0.2">
      <c r="A7033" t="s">
        <v>32</v>
      </c>
      <c r="B7033" t="s">
        <v>97</v>
      </c>
      <c r="C7033" t="s">
        <v>100</v>
      </c>
    </row>
    <row r="7034" spans="1:3" x14ac:dyDescent="0.2">
      <c r="A7034" t="s">
        <v>32</v>
      </c>
      <c r="B7034" t="s">
        <v>115</v>
      </c>
      <c r="C7034" t="s">
        <v>138</v>
      </c>
    </row>
    <row r="7035" spans="1:3" x14ac:dyDescent="0.2">
      <c r="A7035" t="s">
        <v>32</v>
      </c>
      <c r="B7035" t="s">
        <v>98</v>
      </c>
      <c r="C7035" t="s">
        <v>22</v>
      </c>
    </row>
    <row r="7036" spans="1:3" x14ac:dyDescent="0.2">
      <c r="A7036" t="s">
        <v>32</v>
      </c>
      <c r="B7036" t="s">
        <v>94</v>
      </c>
      <c r="C7036" t="s">
        <v>138</v>
      </c>
    </row>
    <row r="7037" spans="1:3" x14ac:dyDescent="0.2">
      <c r="A7037" t="s">
        <v>32</v>
      </c>
      <c r="B7037" t="s">
        <v>7</v>
      </c>
      <c r="C7037" t="s">
        <v>52</v>
      </c>
    </row>
    <row r="7038" spans="1:3" x14ac:dyDescent="0.2">
      <c r="A7038" t="s">
        <v>32</v>
      </c>
      <c r="B7038" t="s">
        <v>45</v>
      </c>
      <c r="C7038" t="s">
        <v>5</v>
      </c>
    </row>
    <row r="7039" spans="1:3" x14ac:dyDescent="0.2">
      <c r="A7039" t="s">
        <v>32</v>
      </c>
      <c r="B7039" t="s">
        <v>64</v>
      </c>
      <c r="C7039" t="s">
        <v>22</v>
      </c>
    </row>
    <row r="7040" spans="1:3" x14ac:dyDescent="0.2">
      <c r="A7040" t="s">
        <v>18</v>
      </c>
      <c r="B7040" t="s">
        <v>75</v>
      </c>
      <c r="C7040" t="s">
        <v>71</v>
      </c>
    </row>
    <row r="7041" spans="1:3" x14ac:dyDescent="0.2">
      <c r="A7041" t="s">
        <v>18</v>
      </c>
      <c r="B7041" t="s">
        <v>17</v>
      </c>
      <c r="C7041" t="s">
        <v>71</v>
      </c>
    </row>
    <row r="7042" spans="1:3" x14ac:dyDescent="0.2">
      <c r="A7042" t="s">
        <v>18</v>
      </c>
      <c r="B7042" t="s">
        <v>20</v>
      </c>
      <c r="C7042" t="s">
        <v>72</v>
      </c>
    </row>
    <row r="7043" spans="1:3" x14ac:dyDescent="0.2">
      <c r="A7043" t="s">
        <v>18</v>
      </c>
      <c r="B7043" t="s">
        <v>78</v>
      </c>
      <c r="C7043" t="s">
        <v>70</v>
      </c>
    </row>
    <row r="7044" spans="1:3" x14ac:dyDescent="0.2">
      <c r="A7044" t="s">
        <v>18</v>
      </c>
      <c r="B7044" t="s">
        <v>44</v>
      </c>
      <c r="C7044" t="s">
        <v>54</v>
      </c>
    </row>
    <row r="7045" spans="1:3" x14ac:dyDescent="0.2">
      <c r="A7045" t="s">
        <v>18</v>
      </c>
      <c r="B7045" t="s">
        <v>46</v>
      </c>
      <c r="C7045" t="s">
        <v>26</v>
      </c>
    </row>
    <row r="7046" spans="1:3" x14ac:dyDescent="0.2">
      <c r="A7046" t="s">
        <v>18</v>
      </c>
      <c r="B7046" t="s">
        <v>117</v>
      </c>
      <c r="C7046" t="s">
        <v>124</v>
      </c>
    </row>
    <row r="7047" spans="1:3" x14ac:dyDescent="0.2">
      <c r="A7047" t="s">
        <v>18</v>
      </c>
      <c r="B7047" t="s">
        <v>124</v>
      </c>
      <c r="C7047" t="s">
        <v>135</v>
      </c>
    </row>
    <row r="7048" spans="1:3" x14ac:dyDescent="0.2">
      <c r="A7048" t="s">
        <v>18</v>
      </c>
      <c r="B7048" t="s">
        <v>113</v>
      </c>
      <c r="C7048" t="s">
        <v>76</v>
      </c>
    </row>
    <row r="7049" spans="1:3" x14ac:dyDescent="0.2">
      <c r="A7049" t="s">
        <v>18</v>
      </c>
      <c r="B7049" t="s">
        <v>99</v>
      </c>
      <c r="C7049" t="s">
        <v>26</v>
      </c>
    </row>
    <row r="7050" spans="1:3" x14ac:dyDescent="0.2">
      <c r="A7050" t="s">
        <v>18</v>
      </c>
      <c r="B7050" t="s">
        <v>100</v>
      </c>
      <c r="C7050" t="s">
        <v>21</v>
      </c>
    </row>
    <row r="7051" spans="1:3" x14ac:dyDescent="0.2">
      <c r="A7051" t="s">
        <v>18</v>
      </c>
      <c r="B7051" t="s">
        <v>65</v>
      </c>
      <c r="C7051" t="s">
        <v>47</v>
      </c>
    </row>
    <row r="7052" spans="1:3" x14ac:dyDescent="0.2">
      <c r="A7052" t="s">
        <v>18</v>
      </c>
      <c r="B7052" t="s">
        <v>66</v>
      </c>
      <c r="C7052" t="s">
        <v>47</v>
      </c>
    </row>
    <row r="7053" spans="1:3" x14ac:dyDescent="0.2">
      <c r="A7053" t="s">
        <v>18</v>
      </c>
      <c r="B7053" t="s">
        <v>54</v>
      </c>
      <c r="C7053" t="s">
        <v>135</v>
      </c>
    </row>
    <row r="7054" spans="1:3" x14ac:dyDescent="0.2">
      <c r="A7054" t="s">
        <v>18</v>
      </c>
      <c r="B7054" t="s">
        <v>55</v>
      </c>
      <c r="C7054" t="s">
        <v>135</v>
      </c>
    </row>
    <row r="7055" spans="1:3" x14ac:dyDescent="0.2">
      <c r="A7055" t="s">
        <v>18</v>
      </c>
      <c r="B7055" t="s">
        <v>133</v>
      </c>
      <c r="C7055" t="s">
        <v>70</v>
      </c>
    </row>
    <row r="7056" spans="1:3" x14ac:dyDescent="0.2">
      <c r="A7056" t="s">
        <v>18</v>
      </c>
      <c r="B7056" t="s">
        <v>59</v>
      </c>
      <c r="C7056" t="s">
        <v>25</v>
      </c>
    </row>
    <row r="7057" spans="1:3" x14ac:dyDescent="0.2">
      <c r="A7057" t="s">
        <v>18</v>
      </c>
      <c r="B7057" t="s">
        <v>125</v>
      </c>
      <c r="C7057" t="s">
        <v>72</v>
      </c>
    </row>
    <row r="7058" spans="1:3" x14ac:dyDescent="0.2">
      <c r="A7058" t="s">
        <v>18</v>
      </c>
      <c r="B7058" t="s">
        <v>27</v>
      </c>
      <c r="C7058" t="s">
        <v>25</v>
      </c>
    </row>
    <row r="7059" spans="1:3" x14ac:dyDescent="0.2">
      <c r="A7059" t="s">
        <v>18</v>
      </c>
      <c r="B7059" t="s">
        <v>23</v>
      </c>
      <c r="C7059" t="s">
        <v>71</v>
      </c>
    </row>
    <row r="7060" spans="1:3" x14ac:dyDescent="0.2">
      <c r="A7060" t="s">
        <v>18</v>
      </c>
      <c r="B7060" t="s">
        <v>25</v>
      </c>
      <c r="C7060" t="s">
        <v>113</v>
      </c>
    </row>
    <row r="7061" spans="1:3" x14ac:dyDescent="0.2">
      <c r="A7061" t="s">
        <v>18</v>
      </c>
      <c r="B7061" t="s">
        <v>114</v>
      </c>
      <c r="C7061" t="s">
        <v>81</v>
      </c>
    </row>
    <row r="7062" spans="1:3" x14ac:dyDescent="0.2">
      <c r="A7062" t="s">
        <v>18</v>
      </c>
      <c r="B7062" t="s">
        <v>96</v>
      </c>
      <c r="C7062" t="s">
        <v>114</v>
      </c>
    </row>
    <row r="7063" spans="1:3" x14ac:dyDescent="0.2">
      <c r="A7063" t="s">
        <v>18</v>
      </c>
      <c r="B7063" t="s">
        <v>47</v>
      </c>
      <c r="C7063" t="s">
        <v>86</v>
      </c>
    </row>
    <row r="7064" spans="1:3" x14ac:dyDescent="0.2">
      <c r="A7064" t="s">
        <v>18</v>
      </c>
      <c r="B7064" t="s">
        <v>72</v>
      </c>
      <c r="C7064" t="s">
        <v>136</v>
      </c>
    </row>
    <row r="7065" spans="1:3" x14ac:dyDescent="0.2">
      <c r="A7065" t="s">
        <v>18</v>
      </c>
      <c r="B7065" t="s">
        <v>87</v>
      </c>
      <c r="C7065" t="s">
        <v>42</v>
      </c>
    </row>
    <row r="7066" spans="1:3" x14ac:dyDescent="0.2">
      <c r="A7066" t="s">
        <v>18</v>
      </c>
      <c r="B7066" t="s">
        <v>88</v>
      </c>
      <c r="C7066" t="s">
        <v>70</v>
      </c>
    </row>
    <row r="7067" spans="1:3" x14ac:dyDescent="0.2">
      <c r="A7067" t="s">
        <v>18</v>
      </c>
      <c r="B7067" t="s">
        <v>19</v>
      </c>
      <c r="C7067" t="s">
        <v>40</v>
      </c>
    </row>
    <row r="7068" spans="1:3" x14ac:dyDescent="0.2">
      <c r="A7068" t="s">
        <v>18</v>
      </c>
      <c r="B7068" t="s">
        <v>31</v>
      </c>
      <c r="C7068" t="s">
        <v>8</v>
      </c>
    </row>
    <row r="7069" spans="1:3" x14ac:dyDescent="0.2">
      <c r="A7069" t="s">
        <v>18</v>
      </c>
      <c r="B7069" t="s">
        <v>126</v>
      </c>
      <c r="C7069" t="s">
        <v>26</v>
      </c>
    </row>
    <row r="7070" spans="1:3" x14ac:dyDescent="0.2">
      <c r="A7070" t="s">
        <v>18</v>
      </c>
      <c r="B7070" t="s">
        <v>42</v>
      </c>
      <c r="C7070" t="s">
        <v>96</v>
      </c>
    </row>
    <row r="7071" spans="1:3" x14ac:dyDescent="0.2">
      <c r="A7071" t="s">
        <v>18</v>
      </c>
      <c r="B7071" t="s">
        <v>93</v>
      </c>
      <c r="C7071" t="s">
        <v>132</v>
      </c>
    </row>
    <row r="7072" spans="1:3" x14ac:dyDescent="0.2">
      <c r="A7072" t="s">
        <v>18</v>
      </c>
      <c r="B7072" t="s">
        <v>13</v>
      </c>
      <c r="C7072" t="s">
        <v>26</v>
      </c>
    </row>
    <row r="7073" spans="1:3" x14ac:dyDescent="0.2">
      <c r="A7073" t="s">
        <v>18</v>
      </c>
      <c r="B7073" t="s">
        <v>49</v>
      </c>
      <c r="C7073" t="s">
        <v>49</v>
      </c>
    </row>
    <row r="7074" spans="1:3" x14ac:dyDescent="0.2">
      <c r="A7074" t="s">
        <v>18</v>
      </c>
      <c r="B7074" t="s">
        <v>50</v>
      </c>
      <c r="C7074" t="s">
        <v>49</v>
      </c>
    </row>
    <row r="7075" spans="1:3" x14ac:dyDescent="0.2">
      <c r="A7075" t="s">
        <v>18</v>
      </c>
      <c r="B7075" t="s">
        <v>56</v>
      </c>
      <c r="C7075" t="s">
        <v>124</v>
      </c>
    </row>
    <row r="7076" spans="1:3" x14ac:dyDescent="0.2">
      <c r="A7076" t="s">
        <v>18</v>
      </c>
      <c r="B7076" t="s">
        <v>57</v>
      </c>
      <c r="C7076" t="s">
        <v>124</v>
      </c>
    </row>
    <row r="7077" spans="1:3" x14ac:dyDescent="0.2">
      <c r="A7077" t="s">
        <v>18</v>
      </c>
      <c r="B7077" t="s">
        <v>91</v>
      </c>
      <c r="C7077" t="s">
        <v>127</v>
      </c>
    </row>
    <row r="7078" spans="1:3" x14ac:dyDescent="0.2">
      <c r="A7078" t="s">
        <v>18</v>
      </c>
      <c r="B7078" t="s">
        <v>92</v>
      </c>
      <c r="C7078" t="s">
        <v>105</v>
      </c>
    </row>
    <row r="7079" spans="1:3" x14ac:dyDescent="0.2">
      <c r="A7079" t="s">
        <v>18</v>
      </c>
      <c r="B7079" t="s">
        <v>136</v>
      </c>
      <c r="C7079" t="s">
        <v>114</v>
      </c>
    </row>
    <row r="7080" spans="1:3" x14ac:dyDescent="0.2">
      <c r="A7080" t="s">
        <v>18</v>
      </c>
      <c r="B7080" t="s">
        <v>16</v>
      </c>
      <c r="C7080" t="s">
        <v>39</v>
      </c>
    </row>
    <row r="7081" spans="1:3" x14ac:dyDescent="0.2">
      <c r="A7081" t="s">
        <v>18</v>
      </c>
      <c r="B7081" t="s">
        <v>89</v>
      </c>
      <c r="C7081" t="s">
        <v>40</v>
      </c>
    </row>
    <row r="7082" spans="1:3" x14ac:dyDescent="0.2">
      <c r="A7082" t="s">
        <v>18</v>
      </c>
      <c r="B7082" t="s">
        <v>33</v>
      </c>
      <c r="C7082" t="s">
        <v>39</v>
      </c>
    </row>
    <row r="7083" spans="1:3" x14ac:dyDescent="0.2">
      <c r="A7083" t="s">
        <v>18</v>
      </c>
      <c r="B7083" t="s">
        <v>34</v>
      </c>
      <c r="C7083" t="s">
        <v>132</v>
      </c>
    </row>
    <row r="7084" spans="1:3" x14ac:dyDescent="0.2">
      <c r="A7084" t="s">
        <v>18</v>
      </c>
      <c r="B7084" t="s">
        <v>95</v>
      </c>
      <c r="C7084" t="s">
        <v>127</v>
      </c>
    </row>
    <row r="7085" spans="1:3" x14ac:dyDescent="0.2">
      <c r="A7085" t="s">
        <v>18</v>
      </c>
      <c r="B7085" t="s">
        <v>110</v>
      </c>
      <c r="C7085" t="s">
        <v>136</v>
      </c>
    </row>
    <row r="7086" spans="1:3" x14ac:dyDescent="0.2">
      <c r="A7086" t="s">
        <v>18</v>
      </c>
      <c r="B7086" t="s">
        <v>62</v>
      </c>
      <c r="C7086" t="s">
        <v>74</v>
      </c>
    </row>
    <row r="7087" spans="1:3" x14ac:dyDescent="0.2">
      <c r="A7087" t="s">
        <v>18</v>
      </c>
      <c r="B7087" t="s">
        <v>63</v>
      </c>
      <c r="C7087" t="s">
        <v>74</v>
      </c>
    </row>
    <row r="7088" spans="1:3" x14ac:dyDescent="0.2">
      <c r="A7088" t="s">
        <v>18</v>
      </c>
      <c r="B7088" t="s">
        <v>22</v>
      </c>
      <c r="C7088" t="s">
        <v>2</v>
      </c>
    </row>
    <row r="7089" spans="1:3" x14ac:dyDescent="0.2">
      <c r="A7089" t="s">
        <v>18</v>
      </c>
      <c r="B7089" t="s">
        <v>2</v>
      </c>
      <c r="C7089" t="s">
        <v>16</v>
      </c>
    </row>
    <row r="7090" spans="1:3" x14ac:dyDescent="0.2">
      <c r="A7090" t="s">
        <v>18</v>
      </c>
      <c r="B7090" t="s">
        <v>32</v>
      </c>
      <c r="C7090" t="s">
        <v>132</v>
      </c>
    </row>
    <row r="7091" spans="1:3" x14ac:dyDescent="0.2">
      <c r="A7091" t="s">
        <v>18</v>
      </c>
      <c r="B7091" t="s">
        <v>18</v>
      </c>
      <c r="C7091" t="s">
        <v>18</v>
      </c>
    </row>
    <row r="7092" spans="1:3" x14ac:dyDescent="0.2">
      <c r="A7092" t="s">
        <v>18</v>
      </c>
      <c r="B7092" t="s">
        <v>76</v>
      </c>
      <c r="C7092" t="s">
        <v>81</v>
      </c>
    </row>
    <row r="7093" spans="1:3" x14ac:dyDescent="0.2">
      <c r="A7093" t="s">
        <v>18</v>
      </c>
      <c r="B7093" t="s">
        <v>77</v>
      </c>
      <c r="C7093" t="s">
        <v>81</v>
      </c>
    </row>
    <row r="7094" spans="1:3" x14ac:dyDescent="0.2">
      <c r="A7094" t="s">
        <v>18</v>
      </c>
      <c r="B7094" t="s">
        <v>79</v>
      </c>
      <c r="C7094" t="s">
        <v>111</v>
      </c>
    </row>
    <row r="7095" spans="1:3" x14ac:dyDescent="0.2">
      <c r="A7095" t="s">
        <v>18</v>
      </c>
      <c r="B7095" t="s">
        <v>48</v>
      </c>
      <c r="C7095" t="s">
        <v>31</v>
      </c>
    </row>
    <row r="7096" spans="1:3" x14ac:dyDescent="0.2">
      <c r="A7096" t="s">
        <v>18</v>
      </c>
      <c r="B7096" t="s">
        <v>111</v>
      </c>
      <c r="C7096" t="s">
        <v>129</v>
      </c>
    </row>
    <row r="7097" spans="1:3" x14ac:dyDescent="0.2">
      <c r="A7097" t="s">
        <v>18</v>
      </c>
      <c r="B7097" t="s">
        <v>112</v>
      </c>
      <c r="C7097" t="s">
        <v>51</v>
      </c>
    </row>
    <row r="7098" spans="1:3" x14ac:dyDescent="0.2">
      <c r="A7098" t="s">
        <v>18</v>
      </c>
      <c r="B7098" t="s">
        <v>51</v>
      </c>
      <c r="C7098" t="s">
        <v>31</v>
      </c>
    </row>
    <row r="7099" spans="1:3" x14ac:dyDescent="0.2">
      <c r="A7099" t="s">
        <v>18</v>
      </c>
      <c r="B7099" t="s">
        <v>8</v>
      </c>
      <c r="C7099" t="s">
        <v>18</v>
      </c>
    </row>
    <row r="7100" spans="1:3" x14ac:dyDescent="0.2">
      <c r="A7100" t="s">
        <v>18</v>
      </c>
      <c r="B7100" t="s">
        <v>35</v>
      </c>
      <c r="C7100" t="s">
        <v>10</v>
      </c>
    </row>
    <row r="7101" spans="1:3" x14ac:dyDescent="0.2">
      <c r="A7101" t="s">
        <v>18</v>
      </c>
      <c r="B7101" t="s">
        <v>52</v>
      </c>
      <c r="C7101" t="s">
        <v>2</v>
      </c>
    </row>
    <row r="7102" spans="1:3" x14ac:dyDescent="0.2">
      <c r="A7102" t="s">
        <v>18</v>
      </c>
      <c r="B7102" t="s">
        <v>122</v>
      </c>
      <c r="C7102" t="s">
        <v>136</v>
      </c>
    </row>
    <row r="7103" spans="1:3" x14ac:dyDescent="0.2">
      <c r="A7103" t="s">
        <v>18</v>
      </c>
      <c r="B7103" t="s">
        <v>123</v>
      </c>
      <c r="C7103" t="s">
        <v>127</v>
      </c>
    </row>
    <row r="7104" spans="1:3" x14ac:dyDescent="0.2">
      <c r="A7104" t="s">
        <v>18</v>
      </c>
      <c r="B7104" t="s">
        <v>21</v>
      </c>
      <c r="C7104" t="s">
        <v>80</v>
      </c>
    </row>
    <row r="7105" spans="1:3" x14ac:dyDescent="0.2">
      <c r="A7105" t="s">
        <v>18</v>
      </c>
      <c r="B7105" t="s">
        <v>128</v>
      </c>
      <c r="C7105" t="s">
        <v>106</v>
      </c>
    </row>
    <row r="7106" spans="1:3" x14ac:dyDescent="0.2">
      <c r="A7106" t="s">
        <v>18</v>
      </c>
      <c r="B7106" t="s">
        <v>43</v>
      </c>
      <c r="C7106" t="s">
        <v>33</v>
      </c>
    </row>
    <row r="7107" spans="1:3" x14ac:dyDescent="0.2">
      <c r="A7107" t="s">
        <v>18</v>
      </c>
      <c r="B7107" t="s">
        <v>102</v>
      </c>
      <c r="C7107" t="s">
        <v>10</v>
      </c>
    </row>
    <row r="7108" spans="1:3" x14ac:dyDescent="0.2">
      <c r="A7108" t="s">
        <v>18</v>
      </c>
      <c r="B7108" t="s">
        <v>103</v>
      </c>
      <c r="C7108" t="s">
        <v>130</v>
      </c>
    </row>
    <row r="7109" spans="1:3" x14ac:dyDescent="0.2">
      <c r="A7109" t="s">
        <v>18</v>
      </c>
      <c r="B7109" t="s">
        <v>106</v>
      </c>
      <c r="C7109" t="s">
        <v>40</v>
      </c>
    </row>
    <row r="7110" spans="1:3" x14ac:dyDescent="0.2">
      <c r="A7110" t="s">
        <v>18</v>
      </c>
      <c r="B7110" t="s">
        <v>105</v>
      </c>
      <c r="C7110" t="s">
        <v>93</v>
      </c>
    </row>
    <row r="7111" spans="1:3" x14ac:dyDescent="0.2">
      <c r="A7111" t="s">
        <v>18</v>
      </c>
      <c r="B7111" t="s">
        <v>74</v>
      </c>
      <c r="C7111" t="s">
        <v>79</v>
      </c>
    </row>
    <row r="7112" spans="1:3" x14ac:dyDescent="0.2">
      <c r="A7112" t="s">
        <v>18</v>
      </c>
      <c r="B7112" t="s">
        <v>26</v>
      </c>
      <c r="C7112" t="s">
        <v>86</v>
      </c>
    </row>
    <row r="7113" spans="1:3" x14ac:dyDescent="0.2">
      <c r="A7113" t="s">
        <v>18</v>
      </c>
      <c r="B7113" t="s">
        <v>81</v>
      </c>
      <c r="C7113" t="s">
        <v>49</v>
      </c>
    </row>
    <row r="7114" spans="1:3" x14ac:dyDescent="0.2">
      <c r="A7114" t="s">
        <v>18</v>
      </c>
      <c r="B7114" t="s">
        <v>29</v>
      </c>
      <c r="C7114" t="s">
        <v>79</v>
      </c>
    </row>
    <row r="7115" spans="1:3" x14ac:dyDescent="0.2">
      <c r="A7115" t="s">
        <v>18</v>
      </c>
      <c r="B7115" t="s">
        <v>30</v>
      </c>
      <c r="C7115" t="s">
        <v>79</v>
      </c>
    </row>
    <row r="7116" spans="1:3" x14ac:dyDescent="0.2">
      <c r="A7116" t="s">
        <v>18</v>
      </c>
      <c r="B7116" t="s">
        <v>118</v>
      </c>
      <c r="C7116" t="s">
        <v>29</v>
      </c>
    </row>
    <row r="7117" spans="1:3" x14ac:dyDescent="0.2">
      <c r="A7117" t="s">
        <v>18</v>
      </c>
      <c r="B7117" t="s">
        <v>119</v>
      </c>
      <c r="C7117" t="s">
        <v>29</v>
      </c>
    </row>
    <row r="7118" spans="1:3" x14ac:dyDescent="0.2">
      <c r="A7118" t="s">
        <v>18</v>
      </c>
      <c r="B7118" t="s">
        <v>86</v>
      </c>
      <c r="C7118" t="s">
        <v>81</v>
      </c>
    </row>
    <row r="7119" spans="1:3" x14ac:dyDescent="0.2">
      <c r="A7119" t="s">
        <v>18</v>
      </c>
      <c r="B7119" t="s">
        <v>28</v>
      </c>
      <c r="C7119" t="s">
        <v>79</v>
      </c>
    </row>
    <row r="7120" spans="1:3" x14ac:dyDescent="0.2">
      <c r="A7120" t="s">
        <v>18</v>
      </c>
      <c r="B7120" t="s">
        <v>127</v>
      </c>
      <c r="C7120" t="s">
        <v>33</v>
      </c>
    </row>
    <row r="7121" spans="1:3" x14ac:dyDescent="0.2">
      <c r="A7121" t="s">
        <v>18</v>
      </c>
      <c r="B7121" t="s">
        <v>80</v>
      </c>
      <c r="C7121" t="s">
        <v>39</v>
      </c>
    </row>
    <row r="7122" spans="1:3" x14ac:dyDescent="0.2">
      <c r="A7122" t="s">
        <v>18</v>
      </c>
      <c r="B7122" t="s">
        <v>41</v>
      </c>
      <c r="C7122" t="s">
        <v>54</v>
      </c>
    </row>
    <row r="7123" spans="1:3" x14ac:dyDescent="0.2">
      <c r="A7123" t="s">
        <v>18</v>
      </c>
      <c r="B7123" t="s">
        <v>130</v>
      </c>
      <c r="C7123" t="s">
        <v>19</v>
      </c>
    </row>
    <row r="7124" spans="1:3" x14ac:dyDescent="0.2">
      <c r="A7124" t="s">
        <v>18</v>
      </c>
      <c r="B7124" t="s">
        <v>131</v>
      </c>
      <c r="C7124" t="s">
        <v>28</v>
      </c>
    </row>
    <row r="7125" spans="1:3" x14ac:dyDescent="0.2">
      <c r="A7125" t="s">
        <v>18</v>
      </c>
      <c r="B7125" t="s">
        <v>11</v>
      </c>
      <c r="C7125" t="s">
        <v>14</v>
      </c>
    </row>
    <row r="7126" spans="1:3" x14ac:dyDescent="0.2">
      <c r="A7126" t="s">
        <v>18</v>
      </c>
      <c r="B7126" t="s">
        <v>6</v>
      </c>
      <c r="C7126" t="s">
        <v>130</v>
      </c>
    </row>
    <row r="7127" spans="1:3" x14ac:dyDescent="0.2">
      <c r="A7127" t="s">
        <v>18</v>
      </c>
      <c r="B7127" t="s">
        <v>3</v>
      </c>
      <c r="C7127" t="s">
        <v>105</v>
      </c>
    </row>
    <row r="7128" spans="1:3" x14ac:dyDescent="0.2">
      <c r="A7128" t="s">
        <v>18</v>
      </c>
      <c r="B7128" t="s">
        <v>69</v>
      </c>
      <c r="C7128" t="s">
        <v>89</v>
      </c>
    </row>
    <row r="7129" spans="1:3" x14ac:dyDescent="0.2">
      <c r="A7129" t="s">
        <v>18</v>
      </c>
      <c r="B7129" t="s">
        <v>135</v>
      </c>
      <c r="C7129" t="s">
        <v>76</v>
      </c>
    </row>
    <row r="7130" spans="1:3" x14ac:dyDescent="0.2">
      <c r="A7130" t="s">
        <v>18</v>
      </c>
      <c r="B7130" t="s">
        <v>132</v>
      </c>
      <c r="C7130" t="s">
        <v>48</v>
      </c>
    </row>
    <row r="7131" spans="1:3" x14ac:dyDescent="0.2">
      <c r="A7131" t="s">
        <v>18</v>
      </c>
      <c r="B7131" t="s">
        <v>129</v>
      </c>
      <c r="C7131" t="s">
        <v>31</v>
      </c>
    </row>
    <row r="7132" spans="1:3" x14ac:dyDescent="0.2">
      <c r="A7132" t="s">
        <v>18</v>
      </c>
      <c r="B7132" t="s">
        <v>116</v>
      </c>
      <c r="C7132" t="s">
        <v>43</v>
      </c>
    </row>
    <row r="7133" spans="1:3" x14ac:dyDescent="0.2">
      <c r="A7133" t="s">
        <v>18</v>
      </c>
      <c r="B7133" t="s">
        <v>36</v>
      </c>
      <c r="C7133" t="s">
        <v>29</v>
      </c>
    </row>
    <row r="7134" spans="1:3" x14ac:dyDescent="0.2">
      <c r="A7134" t="s">
        <v>18</v>
      </c>
      <c r="B7134" t="s">
        <v>37</v>
      </c>
      <c r="C7134" t="s">
        <v>21</v>
      </c>
    </row>
    <row r="7135" spans="1:3" x14ac:dyDescent="0.2">
      <c r="A7135" t="s">
        <v>18</v>
      </c>
      <c r="B7135" t="s">
        <v>70</v>
      </c>
      <c r="C7135" t="s">
        <v>135</v>
      </c>
    </row>
    <row r="7136" spans="1:3" x14ac:dyDescent="0.2">
      <c r="A7136" t="s">
        <v>18</v>
      </c>
      <c r="B7136" t="s">
        <v>71</v>
      </c>
      <c r="C7136" t="s">
        <v>96</v>
      </c>
    </row>
    <row r="7137" spans="1:3" x14ac:dyDescent="0.2">
      <c r="A7137" t="s">
        <v>18</v>
      </c>
      <c r="B7137" t="s">
        <v>5</v>
      </c>
      <c r="C7137" t="s">
        <v>2</v>
      </c>
    </row>
    <row r="7138" spans="1:3" x14ac:dyDescent="0.2">
      <c r="A7138" t="s">
        <v>18</v>
      </c>
      <c r="B7138" t="s">
        <v>24</v>
      </c>
      <c r="C7138" t="s">
        <v>62</v>
      </c>
    </row>
    <row r="7139" spans="1:3" x14ac:dyDescent="0.2">
      <c r="A7139" t="s">
        <v>18</v>
      </c>
      <c r="B7139" t="s">
        <v>10</v>
      </c>
      <c r="C7139" t="s">
        <v>32</v>
      </c>
    </row>
    <row r="7140" spans="1:3" x14ac:dyDescent="0.2">
      <c r="A7140" t="s">
        <v>18</v>
      </c>
      <c r="B7140" t="s">
        <v>12</v>
      </c>
      <c r="C7140" t="s">
        <v>106</v>
      </c>
    </row>
    <row r="7141" spans="1:3" x14ac:dyDescent="0.2">
      <c r="A7141" t="s">
        <v>18</v>
      </c>
      <c r="B7141" t="s">
        <v>107</v>
      </c>
      <c r="C7141" t="s">
        <v>128</v>
      </c>
    </row>
    <row r="7142" spans="1:3" x14ac:dyDescent="0.2">
      <c r="A7142" t="s">
        <v>18</v>
      </c>
      <c r="B7142" t="s">
        <v>108</v>
      </c>
      <c r="C7142" t="s">
        <v>128</v>
      </c>
    </row>
    <row r="7143" spans="1:3" x14ac:dyDescent="0.2">
      <c r="A7143" t="s">
        <v>18</v>
      </c>
      <c r="B7143" t="s">
        <v>14</v>
      </c>
      <c r="C7143" t="s">
        <v>40</v>
      </c>
    </row>
    <row r="7144" spans="1:3" x14ac:dyDescent="0.2">
      <c r="A7144" t="s">
        <v>18</v>
      </c>
      <c r="B7144" t="s">
        <v>15</v>
      </c>
      <c r="C7144" t="s">
        <v>79</v>
      </c>
    </row>
    <row r="7145" spans="1:3" x14ac:dyDescent="0.2">
      <c r="A7145" t="s">
        <v>18</v>
      </c>
      <c r="B7145" t="s">
        <v>101</v>
      </c>
      <c r="C7145" t="s">
        <v>16</v>
      </c>
    </row>
    <row r="7146" spans="1:3" x14ac:dyDescent="0.2">
      <c r="A7146" t="s">
        <v>18</v>
      </c>
      <c r="B7146" t="s">
        <v>109</v>
      </c>
      <c r="C7146" t="s">
        <v>69</v>
      </c>
    </row>
    <row r="7147" spans="1:3" x14ac:dyDescent="0.2">
      <c r="A7147" t="s">
        <v>18</v>
      </c>
      <c r="B7147" t="s">
        <v>61</v>
      </c>
      <c r="C7147" t="s">
        <v>130</v>
      </c>
    </row>
    <row r="7148" spans="1:3" x14ac:dyDescent="0.2">
      <c r="A7148" t="s">
        <v>18</v>
      </c>
      <c r="B7148" t="s">
        <v>73</v>
      </c>
      <c r="C7148" t="s">
        <v>101</v>
      </c>
    </row>
    <row r="7149" spans="1:3" x14ac:dyDescent="0.2">
      <c r="A7149" t="s">
        <v>18</v>
      </c>
      <c r="B7149" t="s">
        <v>60</v>
      </c>
      <c r="C7149" t="s">
        <v>43</v>
      </c>
    </row>
    <row r="7150" spans="1:3" x14ac:dyDescent="0.2">
      <c r="A7150" t="s">
        <v>18</v>
      </c>
      <c r="B7150" t="s">
        <v>84</v>
      </c>
      <c r="C7150" t="s">
        <v>128</v>
      </c>
    </row>
    <row r="7151" spans="1:3" x14ac:dyDescent="0.2">
      <c r="A7151" t="s">
        <v>18</v>
      </c>
      <c r="B7151" t="s">
        <v>85</v>
      </c>
      <c r="C7151" t="s">
        <v>128</v>
      </c>
    </row>
    <row r="7152" spans="1:3" x14ac:dyDescent="0.2">
      <c r="A7152" t="s">
        <v>18</v>
      </c>
      <c r="B7152" t="s">
        <v>137</v>
      </c>
      <c r="C7152" t="s">
        <v>43</v>
      </c>
    </row>
    <row r="7153" spans="1:3" x14ac:dyDescent="0.2">
      <c r="A7153" t="s">
        <v>18</v>
      </c>
      <c r="B7153" t="s">
        <v>138</v>
      </c>
      <c r="C7153" t="s">
        <v>101</v>
      </c>
    </row>
    <row r="7154" spans="1:3" x14ac:dyDescent="0.2">
      <c r="A7154" t="s">
        <v>18</v>
      </c>
      <c r="B7154" t="s">
        <v>134</v>
      </c>
      <c r="C7154" t="s">
        <v>10</v>
      </c>
    </row>
    <row r="7155" spans="1:3" x14ac:dyDescent="0.2">
      <c r="A7155" t="s">
        <v>18</v>
      </c>
      <c r="B7155" t="s">
        <v>40</v>
      </c>
      <c r="C7155" t="s">
        <v>48</v>
      </c>
    </row>
    <row r="7156" spans="1:3" x14ac:dyDescent="0.2">
      <c r="A7156" t="s">
        <v>18</v>
      </c>
      <c r="B7156" t="s">
        <v>39</v>
      </c>
      <c r="C7156" t="s">
        <v>51</v>
      </c>
    </row>
    <row r="7157" spans="1:3" x14ac:dyDescent="0.2">
      <c r="A7157" t="s">
        <v>18</v>
      </c>
      <c r="B7157" t="s">
        <v>104</v>
      </c>
      <c r="C7157" t="s">
        <v>10</v>
      </c>
    </row>
    <row r="7158" spans="1:3" x14ac:dyDescent="0.2">
      <c r="A7158" t="s">
        <v>18</v>
      </c>
      <c r="B7158" t="s">
        <v>9</v>
      </c>
      <c r="C7158" t="s">
        <v>36</v>
      </c>
    </row>
    <row r="7159" spans="1:3" x14ac:dyDescent="0.2">
      <c r="A7159" t="s">
        <v>18</v>
      </c>
      <c r="B7159" t="s">
        <v>58</v>
      </c>
      <c r="C7159" t="s">
        <v>11</v>
      </c>
    </row>
    <row r="7160" spans="1:3" x14ac:dyDescent="0.2">
      <c r="A7160" t="s">
        <v>18</v>
      </c>
      <c r="B7160" t="s">
        <v>4</v>
      </c>
      <c r="C7160" t="s">
        <v>62</v>
      </c>
    </row>
    <row r="7161" spans="1:3" x14ac:dyDescent="0.2">
      <c r="A7161" t="s">
        <v>18</v>
      </c>
      <c r="B7161" t="s">
        <v>90</v>
      </c>
      <c r="C7161" t="s">
        <v>128</v>
      </c>
    </row>
    <row r="7162" spans="1:3" x14ac:dyDescent="0.2">
      <c r="A7162" t="s">
        <v>18</v>
      </c>
      <c r="B7162" t="s">
        <v>1</v>
      </c>
      <c r="C7162" t="s">
        <v>74</v>
      </c>
    </row>
    <row r="7163" spans="1:3" x14ac:dyDescent="0.2">
      <c r="A7163" t="s">
        <v>18</v>
      </c>
      <c r="B7163" t="s">
        <v>67</v>
      </c>
      <c r="C7163" t="s">
        <v>69</v>
      </c>
    </row>
    <row r="7164" spans="1:3" x14ac:dyDescent="0.2">
      <c r="A7164" t="s">
        <v>18</v>
      </c>
      <c r="B7164" t="s">
        <v>68</v>
      </c>
      <c r="C7164" t="s">
        <v>69</v>
      </c>
    </row>
    <row r="7165" spans="1:3" x14ac:dyDescent="0.2">
      <c r="A7165" t="s">
        <v>18</v>
      </c>
      <c r="B7165" t="s">
        <v>120</v>
      </c>
      <c r="C7165" t="s">
        <v>1</v>
      </c>
    </row>
    <row r="7166" spans="1:3" x14ac:dyDescent="0.2">
      <c r="A7166" t="s">
        <v>18</v>
      </c>
      <c r="B7166" t="s">
        <v>121</v>
      </c>
      <c r="C7166" t="s">
        <v>118</v>
      </c>
    </row>
    <row r="7167" spans="1:3" x14ac:dyDescent="0.2">
      <c r="A7167" t="s">
        <v>18</v>
      </c>
      <c r="B7167" t="s">
        <v>53</v>
      </c>
      <c r="C7167" t="s">
        <v>11</v>
      </c>
    </row>
    <row r="7168" spans="1:3" x14ac:dyDescent="0.2">
      <c r="A7168" t="s">
        <v>18</v>
      </c>
      <c r="B7168" t="s">
        <v>82</v>
      </c>
      <c r="C7168" t="s">
        <v>130</v>
      </c>
    </row>
    <row r="7169" spans="1:3" x14ac:dyDescent="0.2">
      <c r="A7169" t="s">
        <v>18</v>
      </c>
      <c r="B7169" t="s">
        <v>83</v>
      </c>
      <c r="C7169" t="s">
        <v>11</v>
      </c>
    </row>
    <row r="7170" spans="1:3" x14ac:dyDescent="0.2">
      <c r="A7170" t="s">
        <v>18</v>
      </c>
      <c r="B7170" t="s">
        <v>38</v>
      </c>
      <c r="C7170" t="s">
        <v>105</v>
      </c>
    </row>
    <row r="7171" spans="1:3" x14ac:dyDescent="0.2">
      <c r="A7171" t="s">
        <v>18</v>
      </c>
      <c r="B7171" t="s">
        <v>97</v>
      </c>
      <c r="C7171" t="s">
        <v>62</v>
      </c>
    </row>
    <row r="7172" spans="1:3" x14ac:dyDescent="0.2">
      <c r="A7172" t="s">
        <v>18</v>
      </c>
      <c r="B7172" t="s">
        <v>115</v>
      </c>
      <c r="C7172" t="s">
        <v>1</v>
      </c>
    </row>
    <row r="7173" spans="1:3" x14ac:dyDescent="0.2">
      <c r="A7173" t="s">
        <v>18</v>
      </c>
      <c r="B7173" t="s">
        <v>98</v>
      </c>
      <c r="C7173" t="s">
        <v>1</v>
      </c>
    </row>
    <row r="7174" spans="1:3" x14ac:dyDescent="0.2">
      <c r="A7174" t="s">
        <v>18</v>
      </c>
      <c r="B7174" t="s">
        <v>94</v>
      </c>
      <c r="C7174" t="s">
        <v>1</v>
      </c>
    </row>
    <row r="7175" spans="1:3" x14ac:dyDescent="0.2">
      <c r="A7175" t="s">
        <v>18</v>
      </c>
      <c r="B7175" t="s">
        <v>7</v>
      </c>
      <c r="C7175" t="s">
        <v>62</v>
      </c>
    </row>
    <row r="7176" spans="1:3" x14ac:dyDescent="0.2">
      <c r="A7176" t="s">
        <v>18</v>
      </c>
      <c r="B7176" t="s">
        <v>45</v>
      </c>
      <c r="C7176" t="s">
        <v>62</v>
      </c>
    </row>
    <row r="7177" spans="1:3" x14ac:dyDescent="0.2">
      <c r="A7177" t="s">
        <v>18</v>
      </c>
      <c r="B7177" t="s">
        <v>64</v>
      </c>
      <c r="C7177" t="s">
        <v>62</v>
      </c>
    </row>
    <row r="7178" spans="1:3" x14ac:dyDescent="0.2">
      <c r="A7178" t="s">
        <v>76</v>
      </c>
      <c r="B7178" t="s">
        <v>75</v>
      </c>
      <c r="C7178" t="s">
        <v>72</v>
      </c>
    </row>
    <row r="7179" spans="1:3" x14ac:dyDescent="0.2">
      <c r="A7179" t="s">
        <v>76</v>
      </c>
      <c r="B7179" t="s">
        <v>17</v>
      </c>
      <c r="C7179" t="s">
        <v>72</v>
      </c>
    </row>
    <row r="7180" spans="1:3" x14ac:dyDescent="0.2">
      <c r="A7180" t="s">
        <v>76</v>
      </c>
      <c r="B7180" t="s">
        <v>20</v>
      </c>
      <c r="C7180" t="s">
        <v>110</v>
      </c>
    </row>
    <row r="7181" spans="1:3" x14ac:dyDescent="0.2">
      <c r="A7181" t="s">
        <v>76</v>
      </c>
      <c r="B7181" t="s">
        <v>78</v>
      </c>
      <c r="C7181" t="s">
        <v>71</v>
      </c>
    </row>
    <row r="7182" spans="1:3" x14ac:dyDescent="0.2">
      <c r="A7182" t="s">
        <v>76</v>
      </c>
      <c r="B7182" t="s">
        <v>44</v>
      </c>
      <c r="C7182" t="s">
        <v>70</v>
      </c>
    </row>
    <row r="7183" spans="1:3" x14ac:dyDescent="0.2">
      <c r="A7183" t="s">
        <v>76</v>
      </c>
      <c r="B7183" t="s">
        <v>46</v>
      </c>
      <c r="C7183" t="s">
        <v>47</v>
      </c>
    </row>
    <row r="7184" spans="1:3" x14ac:dyDescent="0.2">
      <c r="A7184" t="s">
        <v>76</v>
      </c>
      <c r="B7184" t="s">
        <v>117</v>
      </c>
      <c r="C7184" t="s">
        <v>70</v>
      </c>
    </row>
    <row r="7185" spans="1:3" x14ac:dyDescent="0.2">
      <c r="A7185" t="s">
        <v>76</v>
      </c>
      <c r="B7185" t="s">
        <v>124</v>
      </c>
      <c r="C7185" t="s">
        <v>136</v>
      </c>
    </row>
    <row r="7186" spans="1:3" x14ac:dyDescent="0.2">
      <c r="A7186" t="s">
        <v>76</v>
      </c>
      <c r="B7186" t="s">
        <v>113</v>
      </c>
      <c r="C7186" t="s">
        <v>114</v>
      </c>
    </row>
    <row r="7187" spans="1:3" x14ac:dyDescent="0.2">
      <c r="A7187" t="s">
        <v>76</v>
      </c>
      <c r="B7187" t="s">
        <v>99</v>
      </c>
      <c r="C7187" t="s">
        <v>25</v>
      </c>
    </row>
    <row r="7188" spans="1:3" x14ac:dyDescent="0.2">
      <c r="A7188" t="s">
        <v>76</v>
      </c>
      <c r="B7188" t="s">
        <v>100</v>
      </c>
      <c r="C7188" t="s">
        <v>29</v>
      </c>
    </row>
    <row r="7189" spans="1:3" x14ac:dyDescent="0.2">
      <c r="A7189" t="s">
        <v>76</v>
      </c>
      <c r="B7189" t="s">
        <v>65</v>
      </c>
      <c r="C7189" t="s">
        <v>124</v>
      </c>
    </row>
    <row r="7190" spans="1:3" x14ac:dyDescent="0.2">
      <c r="A7190" t="s">
        <v>76</v>
      </c>
      <c r="B7190" t="s">
        <v>66</v>
      </c>
      <c r="C7190" t="s">
        <v>54</v>
      </c>
    </row>
    <row r="7191" spans="1:3" x14ac:dyDescent="0.2">
      <c r="A7191" t="s">
        <v>76</v>
      </c>
      <c r="B7191" t="s">
        <v>54</v>
      </c>
      <c r="C7191" t="s">
        <v>96</v>
      </c>
    </row>
    <row r="7192" spans="1:3" x14ac:dyDescent="0.2">
      <c r="A7192" t="s">
        <v>76</v>
      </c>
      <c r="B7192" t="s">
        <v>55</v>
      </c>
      <c r="C7192" t="s">
        <v>96</v>
      </c>
    </row>
    <row r="7193" spans="1:3" x14ac:dyDescent="0.2">
      <c r="A7193" t="s">
        <v>76</v>
      </c>
      <c r="B7193" t="s">
        <v>133</v>
      </c>
      <c r="C7193" t="s">
        <v>72</v>
      </c>
    </row>
    <row r="7194" spans="1:3" x14ac:dyDescent="0.2">
      <c r="A7194" t="s">
        <v>76</v>
      </c>
      <c r="B7194" t="s">
        <v>59</v>
      </c>
      <c r="C7194" t="s">
        <v>70</v>
      </c>
    </row>
    <row r="7195" spans="1:3" x14ac:dyDescent="0.2">
      <c r="A7195" t="s">
        <v>76</v>
      </c>
      <c r="B7195" t="s">
        <v>125</v>
      </c>
      <c r="C7195" t="s">
        <v>122</v>
      </c>
    </row>
    <row r="7196" spans="1:3" x14ac:dyDescent="0.2">
      <c r="A7196" t="s">
        <v>76</v>
      </c>
      <c r="B7196" t="s">
        <v>27</v>
      </c>
      <c r="C7196" t="s">
        <v>124</v>
      </c>
    </row>
    <row r="7197" spans="1:3" x14ac:dyDescent="0.2">
      <c r="A7197" t="s">
        <v>76</v>
      </c>
      <c r="B7197" t="s">
        <v>23</v>
      </c>
      <c r="C7197" t="s">
        <v>72</v>
      </c>
    </row>
    <row r="7198" spans="1:3" x14ac:dyDescent="0.2">
      <c r="A7198" t="s">
        <v>76</v>
      </c>
      <c r="B7198" t="s">
        <v>25</v>
      </c>
      <c r="C7198" t="s">
        <v>96</v>
      </c>
    </row>
    <row r="7199" spans="1:3" x14ac:dyDescent="0.2">
      <c r="A7199" t="s">
        <v>76</v>
      </c>
      <c r="B7199" t="s">
        <v>114</v>
      </c>
      <c r="C7199" t="s">
        <v>114</v>
      </c>
    </row>
    <row r="7200" spans="1:3" x14ac:dyDescent="0.2">
      <c r="A7200" t="s">
        <v>76</v>
      </c>
      <c r="B7200" t="s">
        <v>96</v>
      </c>
      <c r="C7200" t="s">
        <v>86</v>
      </c>
    </row>
    <row r="7201" spans="1:3" x14ac:dyDescent="0.2">
      <c r="A7201" t="s">
        <v>76</v>
      </c>
      <c r="B7201" t="s">
        <v>47</v>
      </c>
      <c r="C7201" t="s">
        <v>135</v>
      </c>
    </row>
    <row r="7202" spans="1:3" x14ac:dyDescent="0.2">
      <c r="A7202" t="s">
        <v>76</v>
      </c>
      <c r="B7202" t="s">
        <v>72</v>
      </c>
      <c r="C7202" t="s">
        <v>26</v>
      </c>
    </row>
    <row r="7203" spans="1:3" x14ac:dyDescent="0.2">
      <c r="A7203" t="s">
        <v>76</v>
      </c>
      <c r="B7203" t="s">
        <v>87</v>
      </c>
      <c r="C7203" t="s">
        <v>122</v>
      </c>
    </row>
    <row r="7204" spans="1:3" x14ac:dyDescent="0.2">
      <c r="A7204" t="s">
        <v>76</v>
      </c>
      <c r="B7204" t="s">
        <v>88</v>
      </c>
      <c r="C7204" t="s">
        <v>42</v>
      </c>
    </row>
    <row r="7205" spans="1:3" x14ac:dyDescent="0.2">
      <c r="A7205" t="s">
        <v>76</v>
      </c>
      <c r="B7205" t="s">
        <v>19</v>
      </c>
      <c r="C7205" t="s">
        <v>132</v>
      </c>
    </row>
    <row r="7206" spans="1:3" x14ac:dyDescent="0.2">
      <c r="A7206" t="s">
        <v>76</v>
      </c>
      <c r="B7206" t="s">
        <v>31</v>
      </c>
      <c r="C7206" t="s">
        <v>49</v>
      </c>
    </row>
    <row r="7207" spans="1:3" x14ac:dyDescent="0.2">
      <c r="A7207" t="s">
        <v>76</v>
      </c>
      <c r="B7207" t="s">
        <v>126</v>
      </c>
      <c r="C7207" t="s">
        <v>25</v>
      </c>
    </row>
    <row r="7208" spans="1:3" x14ac:dyDescent="0.2">
      <c r="A7208" t="s">
        <v>76</v>
      </c>
      <c r="B7208" t="s">
        <v>42</v>
      </c>
      <c r="C7208" t="s">
        <v>26</v>
      </c>
    </row>
    <row r="7209" spans="1:3" x14ac:dyDescent="0.2">
      <c r="A7209" t="s">
        <v>76</v>
      </c>
      <c r="B7209" t="s">
        <v>93</v>
      </c>
      <c r="C7209" t="s">
        <v>111</v>
      </c>
    </row>
    <row r="7210" spans="1:3" x14ac:dyDescent="0.2">
      <c r="A7210" t="s">
        <v>76</v>
      </c>
      <c r="B7210" t="s">
        <v>13</v>
      </c>
      <c r="C7210" t="s">
        <v>47</v>
      </c>
    </row>
    <row r="7211" spans="1:3" x14ac:dyDescent="0.2">
      <c r="A7211" t="s">
        <v>76</v>
      </c>
      <c r="B7211" t="s">
        <v>49</v>
      </c>
      <c r="C7211" t="s">
        <v>81</v>
      </c>
    </row>
    <row r="7212" spans="1:3" x14ac:dyDescent="0.2">
      <c r="A7212" t="s">
        <v>76</v>
      </c>
      <c r="B7212" t="s">
        <v>50</v>
      </c>
      <c r="C7212" t="s">
        <v>81</v>
      </c>
    </row>
    <row r="7213" spans="1:3" x14ac:dyDescent="0.2">
      <c r="A7213" t="s">
        <v>76</v>
      </c>
      <c r="B7213" t="s">
        <v>56</v>
      </c>
      <c r="C7213" t="s">
        <v>71</v>
      </c>
    </row>
    <row r="7214" spans="1:3" x14ac:dyDescent="0.2">
      <c r="A7214" t="s">
        <v>76</v>
      </c>
      <c r="B7214" t="s">
        <v>57</v>
      </c>
      <c r="C7214" t="s">
        <v>71</v>
      </c>
    </row>
    <row r="7215" spans="1:3" x14ac:dyDescent="0.2">
      <c r="A7215" t="s">
        <v>76</v>
      </c>
      <c r="B7215" t="s">
        <v>91</v>
      </c>
      <c r="C7215" t="s">
        <v>101</v>
      </c>
    </row>
    <row r="7216" spans="1:3" x14ac:dyDescent="0.2">
      <c r="A7216" t="s">
        <v>76</v>
      </c>
      <c r="B7216" t="s">
        <v>92</v>
      </c>
      <c r="C7216" t="s">
        <v>127</v>
      </c>
    </row>
    <row r="7217" spans="1:3" x14ac:dyDescent="0.2">
      <c r="A7217" t="s">
        <v>76</v>
      </c>
      <c r="B7217" t="s">
        <v>136</v>
      </c>
      <c r="C7217" t="s">
        <v>113</v>
      </c>
    </row>
    <row r="7218" spans="1:3" x14ac:dyDescent="0.2">
      <c r="A7218" t="s">
        <v>76</v>
      </c>
      <c r="B7218" t="s">
        <v>16</v>
      </c>
      <c r="C7218" t="s">
        <v>48</v>
      </c>
    </row>
    <row r="7219" spans="1:3" x14ac:dyDescent="0.2">
      <c r="A7219" t="s">
        <v>76</v>
      </c>
      <c r="B7219" t="s">
        <v>89</v>
      </c>
      <c r="C7219" t="s">
        <v>39</v>
      </c>
    </row>
    <row r="7220" spans="1:3" x14ac:dyDescent="0.2">
      <c r="A7220" t="s">
        <v>76</v>
      </c>
      <c r="B7220" t="s">
        <v>33</v>
      </c>
      <c r="C7220" t="s">
        <v>111</v>
      </c>
    </row>
    <row r="7221" spans="1:3" x14ac:dyDescent="0.2">
      <c r="A7221" t="s">
        <v>76</v>
      </c>
      <c r="B7221" t="s">
        <v>34</v>
      </c>
      <c r="C7221" t="s">
        <v>39</v>
      </c>
    </row>
    <row r="7222" spans="1:3" x14ac:dyDescent="0.2">
      <c r="A7222" t="s">
        <v>76</v>
      </c>
      <c r="B7222" t="s">
        <v>95</v>
      </c>
      <c r="C7222" t="s">
        <v>43</v>
      </c>
    </row>
    <row r="7223" spans="1:3" x14ac:dyDescent="0.2">
      <c r="A7223" t="s">
        <v>76</v>
      </c>
      <c r="B7223" t="s">
        <v>110</v>
      </c>
      <c r="C7223" t="s">
        <v>26</v>
      </c>
    </row>
    <row r="7224" spans="1:3" x14ac:dyDescent="0.2">
      <c r="A7224" t="s">
        <v>76</v>
      </c>
      <c r="B7224" t="s">
        <v>62</v>
      </c>
      <c r="C7224" t="s">
        <v>28</v>
      </c>
    </row>
    <row r="7225" spans="1:3" x14ac:dyDescent="0.2">
      <c r="A7225" t="s">
        <v>76</v>
      </c>
      <c r="B7225" t="s">
        <v>63</v>
      </c>
      <c r="C7225" t="s">
        <v>28</v>
      </c>
    </row>
    <row r="7226" spans="1:3" x14ac:dyDescent="0.2">
      <c r="A7226" t="s">
        <v>76</v>
      </c>
      <c r="B7226" t="s">
        <v>22</v>
      </c>
      <c r="C7226" t="s">
        <v>21</v>
      </c>
    </row>
    <row r="7227" spans="1:3" x14ac:dyDescent="0.2">
      <c r="A7227" t="s">
        <v>76</v>
      </c>
      <c r="B7227" t="s">
        <v>2</v>
      </c>
      <c r="C7227" t="s">
        <v>79</v>
      </c>
    </row>
    <row r="7228" spans="1:3" x14ac:dyDescent="0.2">
      <c r="A7228" t="s">
        <v>76</v>
      </c>
      <c r="B7228" t="s">
        <v>32</v>
      </c>
      <c r="C7228" t="s">
        <v>39</v>
      </c>
    </row>
    <row r="7229" spans="1:3" x14ac:dyDescent="0.2">
      <c r="A7229" t="s">
        <v>76</v>
      </c>
      <c r="B7229" t="s">
        <v>18</v>
      </c>
      <c r="C7229" t="s">
        <v>81</v>
      </c>
    </row>
    <row r="7230" spans="1:3" x14ac:dyDescent="0.2">
      <c r="A7230" t="s">
        <v>76</v>
      </c>
      <c r="B7230" t="s">
        <v>76</v>
      </c>
      <c r="C7230" t="s">
        <v>76</v>
      </c>
    </row>
    <row r="7231" spans="1:3" x14ac:dyDescent="0.2">
      <c r="A7231" t="s">
        <v>76</v>
      </c>
      <c r="B7231" t="s">
        <v>77</v>
      </c>
      <c r="C7231" t="s">
        <v>114</v>
      </c>
    </row>
    <row r="7232" spans="1:3" x14ac:dyDescent="0.2">
      <c r="A7232" t="s">
        <v>76</v>
      </c>
      <c r="B7232" t="s">
        <v>79</v>
      </c>
      <c r="C7232" t="s">
        <v>48</v>
      </c>
    </row>
    <row r="7233" spans="1:3" x14ac:dyDescent="0.2">
      <c r="A7233" t="s">
        <v>76</v>
      </c>
      <c r="B7233" t="s">
        <v>48</v>
      </c>
      <c r="C7233" t="s">
        <v>18</v>
      </c>
    </row>
    <row r="7234" spans="1:3" x14ac:dyDescent="0.2">
      <c r="A7234" t="s">
        <v>76</v>
      </c>
      <c r="B7234" t="s">
        <v>111</v>
      </c>
      <c r="C7234" t="s">
        <v>8</v>
      </c>
    </row>
    <row r="7235" spans="1:3" x14ac:dyDescent="0.2">
      <c r="A7235" t="s">
        <v>76</v>
      </c>
      <c r="B7235" t="s">
        <v>112</v>
      </c>
      <c r="C7235" t="s">
        <v>31</v>
      </c>
    </row>
    <row r="7236" spans="1:3" x14ac:dyDescent="0.2">
      <c r="A7236" t="s">
        <v>76</v>
      </c>
      <c r="B7236" t="s">
        <v>51</v>
      </c>
      <c r="C7236" t="s">
        <v>18</v>
      </c>
    </row>
    <row r="7237" spans="1:3" x14ac:dyDescent="0.2">
      <c r="A7237" t="s">
        <v>76</v>
      </c>
      <c r="B7237" t="s">
        <v>8</v>
      </c>
      <c r="C7237" t="s">
        <v>49</v>
      </c>
    </row>
    <row r="7238" spans="1:3" x14ac:dyDescent="0.2">
      <c r="A7238" t="s">
        <v>76</v>
      </c>
      <c r="B7238" t="s">
        <v>35</v>
      </c>
      <c r="C7238" t="s">
        <v>105</v>
      </c>
    </row>
    <row r="7239" spans="1:3" x14ac:dyDescent="0.2">
      <c r="A7239" t="s">
        <v>76</v>
      </c>
      <c r="B7239" t="s">
        <v>52</v>
      </c>
      <c r="C7239" t="s">
        <v>29</v>
      </c>
    </row>
    <row r="7240" spans="1:3" x14ac:dyDescent="0.2">
      <c r="A7240" t="s">
        <v>76</v>
      </c>
      <c r="B7240" t="s">
        <v>122</v>
      </c>
      <c r="C7240" t="s">
        <v>26</v>
      </c>
    </row>
    <row r="7241" spans="1:3" x14ac:dyDescent="0.2">
      <c r="A7241" t="s">
        <v>76</v>
      </c>
      <c r="B7241" t="s">
        <v>123</v>
      </c>
      <c r="C7241" t="s">
        <v>43</v>
      </c>
    </row>
    <row r="7242" spans="1:3" x14ac:dyDescent="0.2">
      <c r="A7242" t="s">
        <v>76</v>
      </c>
      <c r="B7242" t="s">
        <v>21</v>
      </c>
      <c r="C7242" t="s">
        <v>79</v>
      </c>
    </row>
    <row r="7243" spans="1:3" x14ac:dyDescent="0.2">
      <c r="A7243" t="s">
        <v>76</v>
      </c>
      <c r="B7243" t="s">
        <v>128</v>
      </c>
      <c r="C7243" t="s">
        <v>32</v>
      </c>
    </row>
    <row r="7244" spans="1:3" x14ac:dyDescent="0.2">
      <c r="A7244" t="s">
        <v>76</v>
      </c>
      <c r="B7244" t="s">
        <v>43</v>
      </c>
      <c r="C7244" t="s">
        <v>80</v>
      </c>
    </row>
    <row r="7245" spans="1:3" x14ac:dyDescent="0.2">
      <c r="A7245" t="s">
        <v>76</v>
      </c>
      <c r="B7245" t="s">
        <v>102</v>
      </c>
      <c r="C7245" t="s">
        <v>105</v>
      </c>
    </row>
    <row r="7246" spans="1:3" x14ac:dyDescent="0.2">
      <c r="A7246" t="s">
        <v>76</v>
      </c>
      <c r="B7246" t="s">
        <v>103</v>
      </c>
      <c r="C7246" t="s">
        <v>128</v>
      </c>
    </row>
    <row r="7247" spans="1:3" x14ac:dyDescent="0.2">
      <c r="A7247" t="s">
        <v>76</v>
      </c>
      <c r="B7247" t="s">
        <v>106</v>
      </c>
      <c r="C7247" t="s">
        <v>39</v>
      </c>
    </row>
    <row r="7248" spans="1:3" x14ac:dyDescent="0.2">
      <c r="A7248" t="s">
        <v>76</v>
      </c>
      <c r="B7248" t="s">
        <v>105</v>
      </c>
      <c r="C7248" t="s">
        <v>16</v>
      </c>
    </row>
    <row r="7249" spans="1:3" x14ac:dyDescent="0.2">
      <c r="A7249" t="s">
        <v>76</v>
      </c>
      <c r="B7249" t="s">
        <v>74</v>
      </c>
      <c r="C7249" t="s">
        <v>40</v>
      </c>
    </row>
    <row r="7250" spans="1:3" x14ac:dyDescent="0.2">
      <c r="A7250" t="s">
        <v>76</v>
      </c>
      <c r="B7250" t="s">
        <v>26</v>
      </c>
      <c r="C7250" t="s">
        <v>135</v>
      </c>
    </row>
    <row r="7251" spans="1:3" x14ac:dyDescent="0.2">
      <c r="A7251" t="s">
        <v>76</v>
      </c>
      <c r="B7251" t="s">
        <v>81</v>
      </c>
      <c r="C7251" t="s">
        <v>81</v>
      </c>
    </row>
    <row r="7252" spans="1:3" x14ac:dyDescent="0.2">
      <c r="A7252" t="s">
        <v>76</v>
      </c>
      <c r="B7252" t="s">
        <v>29</v>
      </c>
      <c r="C7252" t="s">
        <v>40</v>
      </c>
    </row>
    <row r="7253" spans="1:3" x14ac:dyDescent="0.2">
      <c r="A7253" t="s">
        <v>76</v>
      </c>
      <c r="B7253" t="s">
        <v>30</v>
      </c>
      <c r="C7253" t="s">
        <v>79</v>
      </c>
    </row>
    <row r="7254" spans="1:3" x14ac:dyDescent="0.2">
      <c r="A7254" t="s">
        <v>76</v>
      </c>
      <c r="B7254" t="s">
        <v>118</v>
      </c>
      <c r="C7254" t="s">
        <v>28</v>
      </c>
    </row>
    <row r="7255" spans="1:3" x14ac:dyDescent="0.2">
      <c r="A7255" t="s">
        <v>76</v>
      </c>
      <c r="B7255" t="s">
        <v>119</v>
      </c>
      <c r="C7255" t="s">
        <v>74</v>
      </c>
    </row>
    <row r="7256" spans="1:3" x14ac:dyDescent="0.2">
      <c r="A7256" t="s">
        <v>76</v>
      </c>
      <c r="B7256" t="s">
        <v>86</v>
      </c>
      <c r="C7256" t="s">
        <v>114</v>
      </c>
    </row>
    <row r="7257" spans="1:3" x14ac:dyDescent="0.2">
      <c r="A7257" t="s">
        <v>76</v>
      </c>
      <c r="B7257" t="s">
        <v>28</v>
      </c>
      <c r="C7257" t="s">
        <v>40</v>
      </c>
    </row>
    <row r="7258" spans="1:3" x14ac:dyDescent="0.2">
      <c r="A7258" t="s">
        <v>76</v>
      </c>
      <c r="B7258" t="s">
        <v>127</v>
      </c>
      <c r="C7258" t="s">
        <v>16</v>
      </c>
    </row>
    <row r="7259" spans="1:3" x14ac:dyDescent="0.2">
      <c r="A7259" t="s">
        <v>76</v>
      </c>
      <c r="B7259" t="s">
        <v>80</v>
      </c>
      <c r="C7259" t="s">
        <v>48</v>
      </c>
    </row>
    <row r="7260" spans="1:3" x14ac:dyDescent="0.2">
      <c r="A7260" t="s">
        <v>76</v>
      </c>
      <c r="B7260" t="s">
        <v>41</v>
      </c>
      <c r="C7260" t="s">
        <v>77</v>
      </c>
    </row>
    <row r="7261" spans="1:3" x14ac:dyDescent="0.2">
      <c r="A7261" t="s">
        <v>76</v>
      </c>
      <c r="B7261" t="s">
        <v>130</v>
      </c>
      <c r="C7261" t="s">
        <v>89</v>
      </c>
    </row>
    <row r="7262" spans="1:3" x14ac:dyDescent="0.2">
      <c r="A7262" t="s">
        <v>76</v>
      </c>
      <c r="B7262" t="s">
        <v>131</v>
      </c>
      <c r="C7262" t="s">
        <v>19</v>
      </c>
    </row>
    <row r="7263" spans="1:3" x14ac:dyDescent="0.2">
      <c r="A7263" t="s">
        <v>76</v>
      </c>
      <c r="B7263" t="s">
        <v>11</v>
      </c>
      <c r="C7263" t="s">
        <v>106</v>
      </c>
    </row>
    <row r="7264" spans="1:3" x14ac:dyDescent="0.2">
      <c r="A7264" t="s">
        <v>76</v>
      </c>
      <c r="B7264" t="s">
        <v>6</v>
      </c>
      <c r="C7264" t="s">
        <v>128</v>
      </c>
    </row>
    <row r="7265" spans="1:3" x14ac:dyDescent="0.2">
      <c r="A7265" t="s">
        <v>76</v>
      </c>
      <c r="B7265" t="s">
        <v>3</v>
      </c>
      <c r="C7265" t="s">
        <v>127</v>
      </c>
    </row>
    <row r="7266" spans="1:3" x14ac:dyDescent="0.2">
      <c r="A7266" t="s">
        <v>76</v>
      </c>
      <c r="B7266" t="s">
        <v>69</v>
      </c>
      <c r="C7266" t="s">
        <v>93</v>
      </c>
    </row>
    <row r="7267" spans="1:3" x14ac:dyDescent="0.2">
      <c r="A7267" t="s">
        <v>76</v>
      </c>
      <c r="B7267" t="s">
        <v>135</v>
      </c>
      <c r="C7267" t="s">
        <v>114</v>
      </c>
    </row>
    <row r="7268" spans="1:3" x14ac:dyDescent="0.2">
      <c r="A7268" t="s">
        <v>76</v>
      </c>
      <c r="B7268" t="s">
        <v>132</v>
      </c>
      <c r="C7268" t="s">
        <v>31</v>
      </c>
    </row>
    <row r="7269" spans="1:3" x14ac:dyDescent="0.2">
      <c r="A7269" t="s">
        <v>76</v>
      </c>
      <c r="B7269" t="s">
        <v>129</v>
      </c>
      <c r="C7269" t="s">
        <v>49</v>
      </c>
    </row>
    <row r="7270" spans="1:3" x14ac:dyDescent="0.2">
      <c r="A7270" t="s">
        <v>76</v>
      </c>
      <c r="B7270" t="s">
        <v>116</v>
      </c>
      <c r="C7270" t="s">
        <v>2</v>
      </c>
    </row>
    <row r="7271" spans="1:3" x14ac:dyDescent="0.2">
      <c r="A7271" t="s">
        <v>76</v>
      </c>
      <c r="B7271" t="s">
        <v>36</v>
      </c>
      <c r="C7271" t="s">
        <v>74</v>
      </c>
    </row>
    <row r="7272" spans="1:3" x14ac:dyDescent="0.2">
      <c r="A7272" t="s">
        <v>76</v>
      </c>
      <c r="B7272" t="s">
        <v>37</v>
      </c>
      <c r="C7272" t="s">
        <v>74</v>
      </c>
    </row>
    <row r="7273" spans="1:3" x14ac:dyDescent="0.2">
      <c r="A7273" t="s">
        <v>76</v>
      </c>
      <c r="B7273" t="s">
        <v>70</v>
      </c>
      <c r="C7273" t="s">
        <v>136</v>
      </c>
    </row>
    <row r="7274" spans="1:3" x14ac:dyDescent="0.2">
      <c r="A7274" t="s">
        <v>76</v>
      </c>
      <c r="B7274" t="s">
        <v>71</v>
      </c>
      <c r="C7274" t="s">
        <v>136</v>
      </c>
    </row>
    <row r="7275" spans="1:3" x14ac:dyDescent="0.2">
      <c r="A7275" t="s">
        <v>76</v>
      </c>
      <c r="B7275" t="s">
        <v>5</v>
      </c>
      <c r="C7275" t="s">
        <v>29</v>
      </c>
    </row>
    <row r="7276" spans="1:3" x14ac:dyDescent="0.2">
      <c r="A7276" t="s">
        <v>76</v>
      </c>
      <c r="B7276" t="s">
        <v>24</v>
      </c>
      <c r="C7276" t="s">
        <v>11</v>
      </c>
    </row>
    <row r="7277" spans="1:3" x14ac:dyDescent="0.2">
      <c r="A7277" t="s">
        <v>76</v>
      </c>
      <c r="B7277" t="s">
        <v>10</v>
      </c>
      <c r="C7277" t="s">
        <v>33</v>
      </c>
    </row>
    <row r="7278" spans="1:3" x14ac:dyDescent="0.2">
      <c r="A7278" t="s">
        <v>76</v>
      </c>
      <c r="B7278" t="s">
        <v>12</v>
      </c>
      <c r="C7278" t="s">
        <v>32</v>
      </c>
    </row>
    <row r="7279" spans="1:3" x14ac:dyDescent="0.2">
      <c r="A7279" t="s">
        <v>76</v>
      </c>
      <c r="B7279" t="s">
        <v>107</v>
      </c>
      <c r="C7279" t="s">
        <v>69</v>
      </c>
    </row>
    <row r="7280" spans="1:3" x14ac:dyDescent="0.2">
      <c r="A7280" t="s">
        <v>76</v>
      </c>
      <c r="B7280" t="s">
        <v>108</v>
      </c>
      <c r="C7280" t="s">
        <v>69</v>
      </c>
    </row>
    <row r="7281" spans="1:3" x14ac:dyDescent="0.2">
      <c r="A7281" t="s">
        <v>76</v>
      </c>
      <c r="B7281" t="s">
        <v>14</v>
      </c>
      <c r="C7281" t="s">
        <v>132</v>
      </c>
    </row>
    <row r="7282" spans="1:3" x14ac:dyDescent="0.2">
      <c r="A7282" t="s">
        <v>76</v>
      </c>
      <c r="B7282" t="s">
        <v>15</v>
      </c>
      <c r="C7282" t="s">
        <v>40</v>
      </c>
    </row>
    <row r="7283" spans="1:3" x14ac:dyDescent="0.2">
      <c r="A7283" t="s">
        <v>76</v>
      </c>
      <c r="B7283" t="s">
        <v>101</v>
      </c>
      <c r="C7283" t="s">
        <v>79</v>
      </c>
    </row>
    <row r="7284" spans="1:3" x14ac:dyDescent="0.2">
      <c r="A7284" t="s">
        <v>76</v>
      </c>
      <c r="B7284" t="s">
        <v>109</v>
      </c>
      <c r="C7284" t="s">
        <v>10</v>
      </c>
    </row>
    <row r="7285" spans="1:3" x14ac:dyDescent="0.2">
      <c r="A7285" t="s">
        <v>76</v>
      </c>
      <c r="B7285" t="s">
        <v>61</v>
      </c>
      <c r="C7285" t="s">
        <v>128</v>
      </c>
    </row>
    <row r="7286" spans="1:3" x14ac:dyDescent="0.2">
      <c r="A7286" t="s">
        <v>76</v>
      </c>
      <c r="B7286" t="s">
        <v>73</v>
      </c>
      <c r="C7286" t="s">
        <v>2</v>
      </c>
    </row>
    <row r="7287" spans="1:3" x14ac:dyDescent="0.2">
      <c r="A7287" t="s">
        <v>76</v>
      </c>
      <c r="B7287" t="s">
        <v>60</v>
      </c>
      <c r="C7287" t="s">
        <v>101</v>
      </c>
    </row>
    <row r="7288" spans="1:3" x14ac:dyDescent="0.2">
      <c r="A7288" t="s">
        <v>76</v>
      </c>
      <c r="B7288" t="s">
        <v>84</v>
      </c>
      <c r="C7288" t="s">
        <v>10</v>
      </c>
    </row>
    <row r="7289" spans="1:3" x14ac:dyDescent="0.2">
      <c r="A7289" t="s">
        <v>76</v>
      </c>
      <c r="B7289" t="s">
        <v>85</v>
      </c>
      <c r="C7289" t="s">
        <v>10</v>
      </c>
    </row>
    <row r="7290" spans="1:3" x14ac:dyDescent="0.2">
      <c r="A7290" t="s">
        <v>76</v>
      </c>
      <c r="B7290" t="s">
        <v>137</v>
      </c>
      <c r="C7290" t="s">
        <v>2</v>
      </c>
    </row>
    <row r="7291" spans="1:3" x14ac:dyDescent="0.2">
      <c r="A7291" t="s">
        <v>76</v>
      </c>
      <c r="B7291" t="s">
        <v>138</v>
      </c>
      <c r="C7291" t="s">
        <v>21</v>
      </c>
    </row>
    <row r="7292" spans="1:3" x14ac:dyDescent="0.2">
      <c r="A7292" t="s">
        <v>76</v>
      </c>
      <c r="B7292" t="s">
        <v>134</v>
      </c>
      <c r="C7292" t="s">
        <v>105</v>
      </c>
    </row>
    <row r="7293" spans="1:3" x14ac:dyDescent="0.2">
      <c r="A7293" t="s">
        <v>76</v>
      </c>
      <c r="B7293" t="s">
        <v>40</v>
      </c>
      <c r="C7293" t="s">
        <v>129</v>
      </c>
    </row>
    <row r="7294" spans="1:3" x14ac:dyDescent="0.2">
      <c r="A7294" t="s">
        <v>76</v>
      </c>
      <c r="B7294" t="s">
        <v>39</v>
      </c>
      <c r="C7294" t="s">
        <v>31</v>
      </c>
    </row>
    <row r="7295" spans="1:3" x14ac:dyDescent="0.2">
      <c r="A7295" t="s">
        <v>76</v>
      </c>
      <c r="B7295" t="s">
        <v>104</v>
      </c>
      <c r="C7295" t="s">
        <v>105</v>
      </c>
    </row>
    <row r="7296" spans="1:3" x14ac:dyDescent="0.2">
      <c r="A7296" t="s">
        <v>76</v>
      </c>
      <c r="B7296" t="s">
        <v>9</v>
      </c>
      <c r="C7296" t="s">
        <v>1</v>
      </c>
    </row>
    <row r="7297" spans="1:3" x14ac:dyDescent="0.2">
      <c r="A7297" t="s">
        <v>76</v>
      </c>
      <c r="B7297" t="s">
        <v>58</v>
      </c>
      <c r="C7297" t="s">
        <v>130</v>
      </c>
    </row>
    <row r="7298" spans="1:3" x14ac:dyDescent="0.2">
      <c r="A7298" t="s">
        <v>76</v>
      </c>
      <c r="B7298" t="s">
        <v>4</v>
      </c>
      <c r="C7298" t="s">
        <v>11</v>
      </c>
    </row>
    <row r="7299" spans="1:3" x14ac:dyDescent="0.2">
      <c r="A7299" t="s">
        <v>76</v>
      </c>
      <c r="B7299" t="s">
        <v>90</v>
      </c>
      <c r="C7299" t="s">
        <v>128</v>
      </c>
    </row>
    <row r="7300" spans="1:3" x14ac:dyDescent="0.2">
      <c r="A7300" t="s">
        <v>76</v>
      </c>
      <c r="B7300" t="s">
        <v>1</v>
      </c>
      <c r="C7300" t="s">
        <v>28</v>
      </c>
    </row>
    <row r="7301" spans="1:3" x14ac:dyDescent="0.2">
      <c r="A7301" t="s">
        <v>76</v>
      </c>
      <c r="B7301" t="s">
        <v>67</v>
      </c>
      <c r="C7301" t="s">
        <v>10</v>
      </c>
    </row>
    <row r="7302" spans="1:3" x14ac:dyDescent="0.2">
      <c r="A7302" t="s">
        <v>76</v>
      </c>
      <c r="B7302" t="s">
        <v>68</v>
      </c>
      <c r="C7302" t="s">
        <v>10</v>
      </c>
    </row>
    <row r="7303" spans="1:3" x14ac:dyDescent="0.2">
      <c r="A7303" t="s">
        <v>76</v>
      </c>
      <c r="B7303" t="s">
        <v>120</v>
      </c>
      <c r="C7303" t="s">
        <v>62</v>
      </c>
    </row>
    <row r="7304" spans="1:3" x14ac:dyDescent="0.2">
      <c r="A7304" t="s">
        <v>76</v>
      </c>
      <c r="B7304" t="s">
        <v>121</v>
      </c>
      <c r="C7304" t="s">
        <v>1</v>
      </c>
    </row>
    <row r="7305" spans="1:3" x14ac:dyDescent="0.2">
      <c r="A7305" t="s">
        <v>76</v>
      </c>
      <c r="B7305" t="s">
        <v>53</v>
      </c>
      <c r="C7305" t="s">
        <v>130</v>
      </c>
    </row>
    <row r="7306" spans="1:3" x14ac:dyDescent="0.2">
      <c r="A7306" t="s">
        <v>76</v>
      </c>
      <c r="B7306" t="s">
        <v>82</v>
      </c>
      <c r="C7306" t="s">
        <v>128</v>
      </c>
    </row>
    <row r="7307" spans="1:3" x14ac:dyDescent="0.2">
      <c r="A7307" t="s">
        <v>76</v>
      </c>
      <c r="B7307" t="s">
        <v>83</v>
      </c>
      <c r="C7307" t="s">
        <v>130</v>
      </c>
    </row>
    <row r="7308" spans="1:3" x14ac:dyDescent="0.2">
      <c r="A7308" t="s">
        <v>76</v>
      </c>
      <c r="B7308" t="s">
        <v>38</v>
      </c>
      <c r="C7308" t="s">
        <v>127</v>
      </c>
    </row>
    <row r="7309" spans="1:3" x14ac:dyDescent="0.2">
      <c r="A7309" t="s">
        <v>76</v>
      </c>
      <c r="B7309" t="s">
        <v>97</v>
      </c>
      <c r="C7309" t="s">
        <v>11</v>
      </c>
    </row>
    <row r="7310" spans="1:3" x14ac:dyDescent="0.2">
      <c r="A7310" t="s">
        <v>76</v>
      </c>
      <c r="B7310" t="s">
        <v>115</v>
      </c>
      <c r="C7310" t="s">
        <v>62</v>
      </c>
    </row>
    <row r="7311" spans="1:3" x14ac:dyDescent="0.2">
      <c r="A7311" t="s">
        <v>76</v>
      </c>
      <c r="B7311" t="s">
        <v>98</v>
      </c>
      <c r="C7311" t="s">
        <v>62</v>
      </c>
    </row>
    <row r="7312" spans="1:3" x14ac:dyDescent="0.2">
      <c r="A7312" t="s">
        <v>76</v>
      </c>
      <c r="B7312" t="s">
        <v>94</v>
      </c>
      <c r="C7312" t="s">
        <v>62</v>
      </c>
    </row>
    <row r="7313" spans="1:3" x14ac:dyDescent="0.2">
      <c r="A7313" t="s">
        <v>76</v>
      </c>
      <c r="B7313" t="s">
        <v>7</v>
      </c>
      <c r="C7313" t="s">
        <v>11</v>
      </c>
    </row>
    <row r="7314" spans="1:3" x14ac:dyDescent="0.2">
      <c r="A7314" t="s">
        <v>76</v>
      </c>
      <c r="B7314" t="s">
        <v>45</v>
      </c>
      <c r="C7314" t="s">
        <v>62</v>
      </c>
    </row>
    <row r="7315" spans="1:3" x14ac:dyDescent="0.2">
      <c r="A7315" t="s">
        <v>76</v>
      </c>
      <c r="B7315" t="s">
        <v>64</v>
      </c>
      <c r="C7315" t="s">
        <v>62</v>
      </c>
    </row>
    <row r="7316" spans="1:3" x14ac:dyDescent="0.2">
      <c r="A7316" t="s">
        <v>77</v>
      </c>
      <c r="B7316" t="s">
        <v>75</v>
      </c>
      <c r="C7316" t="s">
        <v>122</v>
      </c>
    </row>
    <row r="7317" spans="1:3" x14ac:dyDescent="0.2">
      <c r="A7317" t="s">
        <v>77</v>
      </c>
      <c r="B7317" t="s">
        <v>17</v>
      </c>
      <c r="C7317" t="s">
        <v>122</v>
      </c>
    </row>
    <row r="7318" spans="1:3" x14ac:dyDescent="0.2">
      <c r="A7318" t="s">
        <v>77</v>
      </c>
      <c r="B7318" t="s">
        <v>20</v>
      </c>
      <c r="C7318" t="s">
        <v>13</v>
      </c>
    </row>
    <row r="7319" spans="1:3" x14ac:dyDescent="0.2">
      <c r="A7319" t="s">
        <v>77</v>
      </c>
      <c r="B7319" t="s">
        <v>78</v>
      </c>
      <c r="C7319" t="s">
        <v>72</v>
      </c>
    </row>
    <row r="7320" spans="1:3" x14ac:dyDescent="0.2">
      <c r="A7320" t="s">
        <v>77</v>
      </c>
      <c r="B7320" t="s">
        <v>44</v>
      </c>
      <c r="C7320" t="s">
        <v>71</v>
      </c>
    </row>
    <row r="7321" spans="1:3" x14ac:dyDescent="0.2">
      <c r="A7321" t="s">
        <v>77</v>
      </c>
      <c r="B7321" t="s">
        <v>46</v>
      </c>
      <c r="C7321" t="s">
        <v>25</v>
      </c>
    </row>
    <row r="7322" spans="1:3" x14ac:dyDescent="0.2">
      <c r="A7322" t="s">
        <v>77</v>
      </c>
      <c r="B7322" t="s">
        <v>117</v>
      </c>
      <c r="C7322" t="s">
        <v>71</v>
      </c>
    </row>
    <row r="7323" spans="1:3" x14ac:dyDescent="0.2">
      <c r="A7323" t="s">
        <v>77</v>
      </c>
      <c r="B7323" t="s">
        <v>124</v>
      </c>
      <c r="C7323" t="s">
        <v>136</v>
      </c>
    </row>
    <row r="7324" spans="1:3" x14ac:dyDescent="0.2">
      <c r="A7324" t="s">
        <v>77</v>
      </c>
      <c r="B7324" t="s">
        <v>113</v>
      </c>
      <c r="C7324" t="s">
        <v>86</v>
      </c>
    </row>
    <row r="7325" spans="1:3" x14ac:dyDescent="0.2">
      <c r="A7325" t="s">
        <v>77</v>
      </c>
      <c r="B7325" t="s">
        <v>99</v>
      </c>
      <c r="C7325" t="s">
        <v>124</v>
      </c>
    </row>
    <row r="7326" spans="1:3" x14ac:dyDescent="0.2">
      <c r="A7326" t="s">
        <v>77</v>
      </c>
      <c r="B7326" t="s">
        <v>100</v>
      </c>
      <c r="C7326" t="s">
        <v>74</v>
      </c>
    </row>
    <row r="7327" spans="1:3" x14ac:dyDescent="0.2">
      <c r="A7327" t="s">
        <v>77</v>
      </c>
      <c r="B7327" t="s">
        <v>65</v>
      </c>
      <c r="C7327" t="s">
        <v>70</v>
      </c>
    </row>
    <row r="7328" spans="1:3" x14ac:dyDescent="0.2">
      <c r="A7328" t="s">
        <v>77</v>
      </c>
      <c r="B7328" t="s">
        <v>66</v>
      </c>
      <c r="C7328" t="s">
        <v>124</v>
      </c>
    </row>
    <row r="7329" spans="1:3" x14ac:dyDescent="0.2">
      <c r="A7329" t="s">
        <v>77</v>
      </c>
      <c r="B7329" t="s">
        <v>54</v>
      </c>
      <c r="C7329" t="s">
        <v>136</v>
      </c>
    </row>
    <row r="7330" spans="1:3" x14ac:dyDescent="0.2">
      <c r="A7330" t="s">
        <v>77</v>
      </c>
      <c r="B7330" t="s">
        <v>55</v>
      </c>
      <c r="C7330" t="s">
        <v>136</v>
      </c>
    </row>
    <row r="7331" spans="1:3" x14ac:dyDescent="0.2">
      <c r="A7331" t="s">
        <v>77</v>
      </c>
      <c r="B7331" t="s">
        <v>133</v>
      </c>
      <c r="C7331" t="s">
        <v>72</v>
      </c>
    </row>
    <row r="7332" spans="1:3" x14ac:dyDescent="0.2">
      <c r="A7332" t="s">
        <v>77</v>
      </c>
      <c r="B7332" t="s">
        <v>59</v>
      </c>
      <c r="C7332" t="s">
        <v>70</v>
      </c>
    </row>
    <row r="7333" spans="1:3" x14ac:dyDescent="0.2">
      <c r="A7333" t="s">
        <v>77</v>
      </c>
      <c r="B7333" t="s">
        <v>125</v>
      </c>
      <c r="C7333" t="s">
        <v>13</v>
      </c>
    </row>
    <row r="7334" spans="1:3" x14ac:dyDescent="0.2">
      <c r="A7334" t="s">
        <v>77</v>
      </c>
      <c r="B7334" t="s">
        <v>27</v>
      </c>
      <c r="C7334" t="s">
        <v>70</v>
      </c>
    </row>
    <row r="7335" spans="1:3" x14ac:dyDescent="0.2">
      <c r="A7335" t="s">
        <v>77</v>
      </c>
      <c r="B7335" t="s">
        <v>23</v>
      </c>
      <c r="C7335" t="s">
        <v>122</v>
      </c>
    </row>
    <row r="7336" spans="1:3" x14ac:dyDescent="0.2">
      <c r="A7336" t="s">
        <v>77</v>
      </c>
      <c r="B7336" t="s">
        <v>25</v>
      </c>
      <c r="C7336" t="s">
        <v>136</v>
      </c>
    </row>
    <row r="7337" spans="1:3" x14ac:dyDescent="0.2">
      <c r="A7337" t="s">
        <v>77</v>
      </c>
      <c r="B7337" t="s">
        <v>114</v>
      </c>
      <c r="C7337" t="s">
        <v>114</v>
      </c>
    </row>
    <row r="7338" spans="1:3" x14ac:dyDescent="0.2">
      <c r="A7338" t="s">
        <v>77</v>
      </c>
      <c r="B7338" t="s">
        <v>96</v>
      </c>
      <c r="C7338" t="s">
        <v>135</v>
      </c>
    </row>
    <row r="7339" spans="1:3" x14ac:dyDescent="0.2">
      <c r="A7339" t="s">
        <v>77</v>
      </c>
      <c r="B7339" t="s">
        <v>47</v>
      </c>
      <c r="C7339" t="s">
        <v>96</v>
      </c>
    </row>
    <row r="7340" spans="1:3" x14ac:dyDescent="0.2">
      <c r="A7340" t="s">
        <v>77</v>
      </c>
      <c r="B7340" t="s">
        <v>72</v>
      </c>
      <c r="C7340" t="s">
        <v>26</v>
      </c>
    </row>
    <row r="7341" spans="1:3" x14ac:dyDescent="0.2">
      <c r="A7341" t="s">
        <v>77</v>
      </c>
      <c r="B7341" t="s">
        <v>87</v>
      </c>
      <c r="C7341" t="s">
        <v>110</v>
      </c>
    </row>
    <row r="7342" spans="1:3" x14ac:dyDescent="0.2">
      <c r="A7342" t="s">
        <v>77</v>
      </c>
      <c r="B7342" t="s">
        <v>88</v>
      </c>
      <c r="C7342" t="s">
        <v>72</v>
      </c>
    </row>
    <row r="7343" spans="1:3" x14ac:dyDescent="0.2">
      <c r="A7343" t="s">
        <v>77</v>
      </c>
      <c r="B7343" t="s">
        <v>19</v>
      </c>
      <c r="C7343" t="s">
        <v>39</v>
      </c>
    </row>
    <row r="7344" spans="1:3" x14ac:dyDescent="0.2">
      <c r="A7344" t="s">
        <v>77</v>
      </c>
      <c r="B7344" t="s">
        <v>31</v>
      </c>
      <c r="C7344" t="s">
        <v>81</v>
      </c>
    </row>
    <row r="7345" spans="1:3" x14ac:dyDescent="0.2">
      <c r="A7345" t="s">
        <v>77</v>
      </c>
      <c r="B7345" t="s">
        <v>126</v>
      </c>
      <c r="C7345" t="s">
        <v>54</v>
      </c>
    </row>
    <row r="7346" spans="1:3" x14ac:dyDescent="0.2">
      <c r="A7346" t="s">
        <v>77</v>
      </c>
      <c r="B7346" t="s">
        <v>42</v>
      </c>
      <c r="C7346" t="s">
        <v>26</v>
      </c>
    </row>
    <row r="7347" spans="1:3" x14ac:dyDescent="0.2">
      <c r="A7347" t="s">
        <v>77</v>
      </c>
      <c r="B7347" t="s">
        <v>93</v>
      </c>
      <c r="C7347" t="s">
        <v>48</v>
      </c>
    </row>
    <row r="7348" spans="1:3" x14ac:dyDescent="0.2">
      <c r="A7348" t="s">
        <v>77</v>
      </c>
      <c r="B7348" t="s">
        <v>13</v>
      </c>
      <c r="C7348" t="s">
        <v>25</v>
      </c>
    </row>
    <row r="7349" spans="1:3" x14ac:dyDescent="0.2">
      <c r="A7349" t="s">
        <v>77</v>
      </c>
      <c r="B7349" t="s">
        <v>49</v>
      </c>
      <c r="C7349" t="s">
        <v>81</v>
      </c>
    </row>
    <row r="7350" spans="1:3" x14ac:dyDescent="0.2">
      <c r="A7350" t="s">
        <v>77</v>
      </c>
      <c r="B7350" t="s">
        <v>50</v>
      </c>
      <c r="C7350" t="s">
        <v>76</v>
      </c>
    </row>
    <row r="7351" spans="1:3" x14ac:dyDescent="0.2">
      <c r="A7351" t="s">
        <v>77</v>
      </c>
      <c r="B7351" t="s">
        <v>56</v>
      </c>
      <c r="C7351" t="s">
        <v>42</v>
      </c>
    </row>
    <row r="7352" spans="1:3" x14ac:dyDescent="0.2">
      <c r="A7352" t="s">
        <v>77</v>
      </c>
      <c r="B7352" t="s">
        <v>57</v>
      </c>
      <c r="C7352" t="s">
        <v>42</v>
      </c>
    </row>
    <row r="7353" spans="1:3" x14ac:dyDescent="0.2">
      <c r="A7353" t="s">
        <v>77</v>
      </c>
      <c r="B7353" t="s">
        <v>91</v>
      </c>
      <c r="C7353" t="s">
        <v>2</v>
      </c>
    </row>
    <row r="7354" spans="1:3" x14ac:dyDescent="0.2">
      <c r="A7354" t="s">
        <v>77</v>
      </c>
      <c r="B7354" t="s">
        <v>92</v>
      </c>
      <c r="C7354" t="s">
        <v>43</v>
      </c>
    </row>
    <row r="7355" spans="1:3" x14ac:dyDescent="0.2">
      <c r="A7355" t="s">
        <v>77</v>
      </c>
      <c r="B7355" t="s">
        <v>136</v>
      </c>
      <c r="C7355" t="s">
        <v>135</v>
      </c>
    </row>
    <row r="7356" spans="1:3" x14ac:dyDescent="0.2">
      <c r="A7356" t="s">
        <v>77</v>
      </c>
      <c r="B7356" t="s">
        <v>16</v>
      </c>
      <c r="C7356" t="s">
        <v>48</v>
      </c>
    </row>
    <row r="7357" spans="1:3" x14ac:dyDescent="0.2">
      <c r="A7357" t="s">
        <v>77</v>
      </c>
      <c r="B7357" t="s">
        <v>89</v>
      </c>
      <c r="C7357" t="s">
        <v>111</v>
      </c>
    </row>
    <row r="7358" spans="1:3" x14ac:dyDescent="0.2">
      <c r="A7358" t="s">
        <v>77</v>
      </c>
      <c r="B7358" t="s">
        <v>33</v>
      </c>
      <c r="C7358" t="s">
        <v>48</v>
      </c>
    </row>
    <row r="7359" spans="1:3" x14ac:dyDescent="0.2">
      <c r="A7359" t="s">
        <v>77</v>
      </c>
      <c r="B7359" t="s">
        <v>34</v>
      </c>
      <c r="C7359" t="s">
        <v>111</v>
      </c>
    </row>
    <row r="7360" spans="1:3" x14ac:dyDescent="0.2">
      <c r="A7360" t="s">
        <v>77</v>
      </c>
      <c r="B7360" t="s">
        <v>95</v>
      </c>
      <c r="C7360" t="s">
        <v>101</v>
      </c>
    </row>
    <row r="7361" spans="1:3" x14ac:dyDescent="0.2">
      <c r="A7361" t="s">
        <v>77</v>
      </c>
      <c r="B7361" t="s">
        <v>110</v>
      </c>
      <c r="C7361" t="s">
        <v>47</v>
      </c>
    </row>
    <row r="7362" spans="1:3" x14ac:dyDescent="0.2">
      <c r="A7362" t="s">
        <v>77</v>
      </c>
      <c r="B7362" t="s">
        <v>62</v>
      </c>
      <c r="C7362" t="s">
        <v>14</v>
      </c>
    </row>
    <row r="7363" spans="1:3" x14ac:dyDescent="0.2">
      <c r="A7363" t="s">
        <v>77</v>
      </c>
      <c r="B7363" t="s">
        <v>63</v>
      </c>
      <c r="C7363" t="s">
        <v>14</v>
      </c>
    </row>
    <row r="7364" spans="1:3" x14ac:dyDescent="0.2">
      <c r="A7364" t="s">
        <v>77</v>
      </c>
      <c r="B7364" t="s">
        <v>22</v>
      </c>
      <c r="C7364" t="s">
        <v>29</v>
      </c>
    </row>
    <row r="7365" spans="1:3" x14ac:dyDescent="0.2">
      <c r="A7365" t="s">
        <v>77</v>
      </c>
      <c r="B7365" t="s">
        <v>2</v>
      </c>
      <c r="C7365" t="s">
        <v>79</v>
      </c>
    </row>
    <row r="7366" spans="1:3" x14ac:dyDescent="0.2">
      <c r="A7366" t="s">
        <v>77</v>
      </c>
      <c r="B7366" t="s">
        <v>32</v>
      </c>
      <c r="C7366" t="s">
        <v>111</v>
      </c>
    </row>
    <row r="7367" spans="1:3" x14ac:dyDescent="0.2">
      <c r="A7367" t="s">
        <v>77</v>
      </c>
      <c r="B7367" t="s">
        <v>18</v>
      </c>
      <c r="C7367" t="s">
        <v>81</v>
      </c>
    </row>
    <row r="7368" spans="1:3" x14ac:dyDescent="0.2">
      <c r="A7368" t="s">
        <v>77</v>
      </c>
      <c r="B7368" t="s">
        <v>76</v>
      </c>
      <c r="C7368" t="s">
        <v>114</v>
      </c>
    </row>
    <row r="7369" spans="1:3" x14ac:dyDescent="0.2">
      <c r="A7369" t="s">
        <v>77</v>
      </c>
      <c r="B7369" t="s">
        <v>77</v>
      </c>
      <c r="C7369" t="s">
        <v>77</v>
      </c>
    </row>
    <row r="7370" spans="1:3" x14ac:dyDescent="0.2">
      <c r="A7370" t="s">
        <v>77</v>
      </c>
      <c r="B7370" t="s">
        <v>79</v>
      </c>
      <c r="C7370" t="s">
        <v>51</v>
      </c>
    </row>
    <row r="7371" spans="1:3" x14ac:dyDescent="0.2">
      <c r="A7371" t="s">
        <v>77</v>
      </c>
      <c r="B7371" t="s">
        <v>48</v>
      </c>
      <c r="C7371" t="s">
        <v>49</v>
      </c>
    </row>
    <row r="7372" spans="1:3" x14ac:dyDescent="0.2">
      <c r="A7372" t="s">
        <v>77</v>
      </c>
      <c r="B7372" t="s">
        <v>111</v>
      </c>
      <c r="C7372" t="s">
        <v>18</v>
      </c>
    </row>
    <row r="7373" spans="1:3" x14ac:dyDescent="0.2">
      <c r="A7373" t="s">
        <v>77</v>
      </c>
      <c r="B7373" t="s">
        <v>112</v>
      </c>
      <c r="C7373" t="s">
        <v>8</v>
      </c>
    </row>
    <row r="7374" spans="1:3" x14ac:dyDescent="0.2">
      <c r="A7374" t="s">
        <v>77</v>
      </c>
      <c r="B7374" t="s">
        <v>51</v>
      </c>
      <c r="C7374" t="s">
        <v>49</v>
      </c>
    </row>
    <row r="7375" spans="1:3" x14ac:dyDescent="0.2">
      <c r="A7375" t="s">
        <v>77</v>
      </c>
      <c r="B7375" t="s">
        <v>8</v>
      </c>
      <c r="C7375" t="s">
        <v>81</v>
      </c>
    </row>
    <row r="7376" spans="1:3" x14ac:dyDescent="0.2">
      <c r="A7376" t="s">
        <v>77</v>
      </c>
      <c r="B7376" t="s">
        <v>35</v>
      </c>
      <c r="C7376" t="s">
        <v>105</v>
      </c>
    </row>
    <row r="7377" spans="1:3" x14ac:dyDescent="0.2">
      <c r="A7377" t="s">
        <v>77</v>
      </c>
      <c r="B7377" t="s">
        <v>52</v>
      </c>
      <c r="C7377" t="s">
        <v>74</v>
      </c>
    </row>
    <row r="7378" spans="1:3" x14ac:dyDescent="0.2">
      <c r="A7378" t="s">
        <v>77</v>
      </c>
      <c r="B7378" t="s">
        <v>122</v>
      </c>
      <c r="C7378" t="s">
        <v>47</v>
      </c>
    </row>
    <row r="7379" spans="1:3" x14ac:dyDescent="0.2">
      <c r="A7379" t="s">
        <v>77</v>
      </c>
      <c r="B7379" t="s">
        <v>123</v>
      </c>
      <c r="C7379" t="s">
        <v>101</v>
      </c>
    </row>
    <row r="7380" spans="1:3" x14ac:dyDescent="0.2">
      <c r="A7380" t="s">
        <v>77</v>
      </c>
      <c r="B7380" t="s">
        <v>21</v>
      </c>
      <c r="C7380" t="s">
        <v>40</v>
      </c>
    </row>
    <row r="7381" spans="1:3" x14ac:dyDescent="0.2">
      <c r="A7381" t="s">
        <v>77</v>
      </c>
      <c r="B7381" t="s">
        <v>128</v>
      </c>
      <c r="C7381" t="s">
        <v>93</v>
      </c>
    </row>
    <row r="7382" spans="1:3" x14ac:dyDescent="0.2">
      <c r="A7382" t="s">
        <v>77</v>
      </c>
      <c r="B7382" t="s">
        <v>43</v>
      </c>
      <c r="C7382" t="s">
        <v>79</v>
      </c>
    </row>
    <row r="7383" spans="1:3" x14ac:dyDescent="0.2">
      <c r="A7383" t="s">
        <v>77</v>
      </c>
      <c r="B7383" t="s">
        <v>102</v>
      </c>
      <c r="C7383" t="s">
        <v>127</v>
      </c>
    </row>
    <row r="7384" spans="1:3" x14ac:dyDescent="0.2">
      <c r="A7384" t="s">
        <v>77</v>
      </c>
      <c r="B7384" t="s">
        <v>103</v>
      </c>
      <c r="C7384" t="s">
        <v>128</v>
      </c>
    </row>
    <row r="7385" spans="1:3" x14ac:dyDescent="0.2">
      <c r="A7385" t="s">
        <v>77</v>
      </c>
      <c r="B7385" t="s">
        <v>106</v>
      </c>
      <c r="C7385" t="s">
        <v>39</v>
      </c>
    </row>
    <row r="7386" spans="1:3" x14ac:dyDescent="0.2">
      <c r="A7386" t="s">
        <v>77</v>
      </c>
      <c r="B7386" t="s">
        <v>105</v>
      </c>
      <c r="C7386" t="s">
        <v>80</v>
      </c>
    </row>
    <row r="7387" spans="1:3" x14ac:dyDescent="0.2">
      <c r="A7387" t="s">
        <v>77</v>
      </c>
      <c r="B7387" t="s">
        <v>74</v>
      </c>
      <c r="C7387" t="s">
        <v>40</v>
      </c>
    </row>
    <row r="7388" spans="1:3" x14ac:dyDescent="0.2">
      <c r="A7388" t="s">
        <v>77</v>
      </c>
      <c r="B7388" t="s">
        <v>26</v>
      </c>
      <c r="C7388" t="s">
        <v>96</v>
      </c>
    </row>
    <row r="7389" spans="1:3" x14ac:dyDescent="0.2">
      <c r="A7389" t="s">
        <v>77</v>
      </c>
      <c r="B7389" t="s">
        <v>81</v>
      </c>
      <c r="C7389" t="s">
        <v>114</v>
      </c>
    </row>
    <row r="7390" spans="1:3" x14ac:dyDescent="0.2">
      <c r="A7390" t="s">
        <v>77</v>
      </c>
      <c r="B7390" t="s">
        <v>29</v>
      </c>
      <c r="C7390" t="s">
        <v>40</v>
      </c>
    </row>
    <row r="7391" spans="1:3" x14ac:dyDescent="0.2">
      <c r="A7391" t="s">
        <v>77</v>
      </c>
      <c r="B7391" t="s">
        <v>30</v>
      </c>
      <c r="C7391" t="s">
        <v>40</v>
      </c>
    </row>
    <row r="7392" spans="1:3" x14ac:dyDescent="0.2">
      <c r="A7392" t="s">
        <v>77</v>
      </c>
      <c r="B7392" t="s">
        <v>118</v>
      </c>
      <c r="C7392" t="s">
        <v>28</v>
      </c>
    </row>
    <row r="7393" spans="1:3" x14ac:dyDescent="0.2">
      <c r="A7393" t="s">
        <v>77</v>
      </c>
      <c r="B7393" t="s">
        <v>119</v>
      </c>
      <c r="C7393" t="s">
        <v>28</v>
      </c>
    </row>
    <row r="7394" spans="1:3" x14ac:dyDescent="0.2">
      <c r="A7394" t="s">
        <v>77</v>
      </c>
      <c r="B7394" t="s">
        <v>86</v>
      </c>
      <c r="C7394" t="s">
        <v>86</v>
      </c>
    </row>
    <row r="7395" spans="1:3" x14ac:dyDescent="0.2">
      <c r="A7395" t="s">
        <v>77</v>
      </c>
      <c r="B7395" t="s">
        <v>28</v>
      </c>
      <c r="C7395" t="s">
        <v>132</v>
      </c>
    </row>
    <row r="7396" spans="1:3" x14ac:dyDescent="0.2">
      <c r="A7396" t="s">
        <v>77</v>
      </c>
      <c r="B7396" t="s">
        <v>127</v>
      </c>
      <c r="C7396" t="s">
        <v>79</v>
      </c>
    </row>
    <row r="7397" spans="1:3" x14ac:dyDescent="0.2">
      <c r="A7397" t="s">
        <v>77</v>
      </c>
      <c r="B7397" t="s">
        <v>80</v>
      </c>
      <c r="C7397" t="s">
        <v>51</v>
      </c>
    </row>
    <row r="7398" spans="1:3" x14ac:dyDescent="0.2">
      <c r="A7398" t="s">
        <v>77</v>
      </c>
      <c r="B7398" t="s">
        <v>41</v>
      </c>
      <c r="C7398" t="s">
        <v>71</v>
      </c>
    </row>
    <row r="7399" spans="1:3" x14ac:dyDescent="0.2">
      <c r="A7399" t="s">
        <v>77</v>
      </c>
      <c r="B7399" t="s">
        <v>130</v>
      </c>
      <c r="C7399" t="s">
        <v>32</v>
      </c>
    </row>
    <row r="7400" spans="1:3" x14ac:dyDescent="0.2">
      <c r="A7400" t="s">
        <v>77</v>
      </c>
      <c r="B7400" t="s">
        <v>131</v>
      </c>
      <c r="C7400" t="s">
        <v>106</v>
      </c>
    </row>
    <row r="7401" spans="1:3" x14ac:dyDescent="0.2">
      <c r="A7401" t="s">
        <v>77</v>
      </c>
      <c r="B7401" t="s">
        <v>11</v>
      </c>
      <c r="C7401" t="s">
        <v>89</v>
      </c>
    </row>
    <row r="7402" spans="1:3" x14ac:dyDescent="0.2">
      <c r="A7402" t="s">
        <v>77</v>
      </c>
      <c r="B7402" t="s">
        <v>6</v>
      </c>
      <c r="C7402" t="s">
        <v>128</v>
      </c>
    </row>
    <row r="7403" spans="1:3" x14ac:dyDescent="0.2">
      <c r="A7403" t="s">
        <v>77</v>
      </c>
      <c r="B7403" t="s">
        <v>3</v>
      </c>
      <c r="C7403" t="s">
        <v>43</v>
      </c>
    </row>
    <row r="7404" spans="1:3" x14ac:dyDescent="0.2">
      <c r="A7404" t="s">
        <v>77</v>
      </c>
      <c r="B7404" t="s">
        <v>69</v>
      </c>
      <c r="C7404" t="s">
        <v>33</v>
      </c>
    </row>
    <row r="7405" spans="1:3" x14ac:dyDescent="0.2">
      <c r="A7405" t="s">
        <v>77</v>
      </c>
      <c r="B7405" t="s">
        <v>135</v>
      </c>
      <c r="C7405" t="s">
        <v>86</v>
      </c>
    </row>
    <row r="7406" spans="1:3" x14ac:dyDescent="0.2">
      <c r="A7406" t="s">
        <v>77</v>
      </c>
      <c r="B7406" t="s">
        <v>132</v>
      </c>
      <c r="C7406" t="s">
        <v>31</v>
      </c>
    </row>
    <row r="7407" spans="1:3" x14ac:dyDescent="0.2">
      <c r="A7407" t="s">
        <v>77</v>
      </c>
      <c r="B7407" t="s">
        <v>129</v>
      </c>
      <c r="C7407" t="s">
        <v>49</v>
      </c>
    </row>
    <row r="7408" spans="1:3" x14ac:dyDescent="0.2">
      <c r="A7408" t="s">
        <v>77</v>
      </c>
      <c r="B7408" t="s">
        <v>116</v>
      </c>
      <c r="C7408" t="s">
        <v>2</v>
      </c>
    </row>
    <row r="7409" spans="1:3" x14ac:dyDescent="0.2">
      <c r="A7409" t="s">
        <v>77</v>
      </c>
      <c r="B7409" t="s">
        <v>36</v>
      </c>
      <c r="C7409" t="s">
        <v>28</v>
      </c>
    </row>
    <row r="7410" spans="1:3" x14ac:dyDescent="0.2">
      <c r="A7410" t="s">
        <v>77</v>
      </c>
      <c r="B7410" t="s">
        <v>37</v>
      </c>
      <c r="C7410" t="s">
        <v>74</v>
      </c>
    </row>
    <row r="7411" spans="1:3" x14ac:dyDescent="0.2">
      <c r="A7411" t="s">
        <v>77</v>
      </c>
      <c r="B7411" t="s">
        <v>70</v>
      </c>
      <c r="C7411" t="s">
        <v>26</v>
      </c>
    </row>
    <row r="7412" spans="1:3" x14ac:dyDescent="0.2">
      <c r="A7412" t="s">
        <v>77</v>
      </c>
      <c r="B7412" t="s">
        <v>71</v>
      </c>
      <c r="C7412" t="s">
        <v>26</v>
      </c>
    </row>
    <row r="7413" spans="1:3" x14ac:dyDescent="0.2">
      <c r="A7413" t="s">
        <v>77</v>
      </c>
      <c r="B7413" t="s">
        <v>5</v>
      </c>
      <c r="C7413" t="s">
        <v>29</v>
      </c>
    </row>
    <row r="7414" spans="1:3" x14ac:dyDescent="0.2">
      <c r="A7414" t="s">
        <v>77</v>
      </c>
      <c r="B7414" t="s">
        <v>24</v>
      </c>
      <c r="C7414" t="s">
        <v>11</v>
      </c>
    </row>
    <row r="7415" spans="1:3" x14ac:dyDescent="0.2">
      <c r="A7415" t="s">
        <v>77</v>
      </c>
      <c r="B7415" t="s">
        <v>10</v>
      </c>
      <c r="C7415" t="s">
        <v>33</v>
      </c>
    </row>
    <row r="7416" spans="1:3" x14ac:dyDescent="0.2">
      <c r="A7416" t="s">
        <v>77</v>
      </c>
      <c r="B7416" t="s">
        <v>12</v>
      </c>
      <c r="C7416" t="s">
        <v>93</v>
      </c>
    </row>
    <row r="7417" spans="1:3" x14ac:dyDescent="0.2">
      <c r="A7417" t="s">
        <v>77</v>
      </c>
      <c r="B7417" t="s">
        <v>107</v>
      </c>
      <c r="C7417" t="s">
        <v>10</v>
      </c>
    </row>
    <row r="7418" spans="1:3" x14ac:dyDescent="0.2">
      <c r="A7418" t="s">
        <v>77</v>
      </c>
      <c r="B7418" t="s">
        <v>108</v>
      </c>
      <c r="C7418" t="s">
        <v>10</v>
      </c>
    </row>
    <row r="7419" spans="1:3" x14ac:dyDescent="0.2">
      <c r="A7419" t="s">
        <v>77</v>
      </c>
      <c r="B7419" t="s">
        <v>14</v>
      </c>
      <c r="C7419" t="s">
        <v>39</v>
      </c>
    </row>
    <row r="7420" spans="1:3" x14ac:dyDescent="0.2">
      <c r="A7420" t="s">
        <v>77</v>
      </c>
      <c r="B7420" t="s">
        <v>15</v>
      </c>
      <c r="C7420" t="s">
        <v>132</v>
      </c>
    </row>
    <row r="7421" spans="1:3" x14ac:dyDescent="0.2">
      <c r="A7421" t="s">
        <v>77</v>
      </c>
      <c r="B7421" t="s">
        <v>101</v>
      </c>
      <c r="C7421" t="s">
        <v>79</v>
      </c>
    </row>
    <row r="7422" spans="1:3" x14ac:dyDescent="0.2">
      <c r="A7422" t="s">
        <v>77</v>
      </c>
      <c r="B7422" t="s">
        <v>109</v>
      </c>
      <c r="C7422" t="s">
        <v>105</v>
      </c>
    </row>
    <row r="7423" spans="1:3" x14ac:dyDescent="0.2">
      <c r="A7423" t="s">
        <v>77</v>
      </c>
      <c r="B7423" t="s">
        <v>61</v>
      </c>
      <c r="C7423" t="s">
        <v>128</v>
      </c>
    </row>
    <row r="7424" spans="1:3" x14ac:dyDescent="0.2">
      <c r="A7424" t="s">
        <v>77</v>
      </c>
      <c r="B7424" t="s">
        <v>73</v>
      </c>
      <c r="C7424" t="s">
        <v>21</v>
      </c>
    </row>
    <row r="7425" spans="1:3" x14ac:dyDescent="0.2">
      <c r="A7425" t="s">
        <v>77</v>
      </c>
      <c r="B7425" t="s">
        <v>60</v>
      </c>
      <c r="C7425" t="s">
        <v>2</v>
      </c>
    </row>
    <row r="7426" spans="1:3" x14ac:dyDescent="0.2">
      <c r="A7426" t="s">
        <v>77</v>
      </c>
      <c r="B7426" t="s">
        <v>84</v>
      </c>
      <c r="C7426" t="s">
        <v>10</v>
      </c>
    </row>
    <row r="7427" spans="1:3" x14ac:dyDescent="0.2">
      <c r="A7427" t="s">
        <v>77</v>
      </c>
      <c r="B7427" t="s">
        <v>85</v>
      </c>
      <c r="C7427" t="s">
        <v>10</v>
      </c>
    </row>
    <row r="7428" spans="1:3" x14ac:dyDescent="0.2">
      <c r="A7428" t="s">
        <v>77</v>
      </c>
      <c r="B7428" t="s">
        <v>137</v>
      </c>
      <c r="C7428" t="s">
        <v>21</v>
      </c>
    </row>
    <row r="7429" spans="1:3" x14ac:dyDescent="0.2">
      <c r="A7429" t="s">
        <v>77</v>
      </c>
      <c r="B7429" t="s">
        <v>138</v>
      </c>
      <c r="C7429" t="s">
        <v>29</v>
      </c>
    </row>
    <row r="7430" spans="1:3" x14ac:dyDescent="0.2">
      <c r="A7430" t="s">
        <v>77</v>
      </c>
      <c r="B7430" t="s">
        <v>134</v>
      </c>
      <c r="C7430" t="s">
        <v>105</v>
      </c>
    </row>
    <row r="7431" spans="1:3" x14ac:dyDescent="0.2">
      <c r="A7431" t="s">
        <v>77</v>
      </c>
      <c r="B7431" t="s">
        <v>40</v>
      </c>
      <c r="C7431" t="s">
        <v>31</v>
      </c>
    </row>
    <row r="7432" spans="1:3" x14ac:dyDescent="0.2">
      <c r="A7432" t="s">
        <v>77</v>
      </c>
      <c r="B7432" t="s">
        <v>39</v>
      </c>
      <c r="C7432" t="s">
        <v>18</v>
      </c>
    </row>
    <row r="7433" spans="1:3" x14ac:dyDescent="0.2">
      <c r="A7433" t="s">
        <v>77</v>
      </c>
      <c r="B7433" t="s">
        <v>104</v>
      </c>
      <c r="C7433" t="s">
        <v>127</v>
      </c>
    </row>
    <row r="7434" spans="1:3" x14ac:dyDescent="0.2">
      <c r="A7434" t="s">
        <v>77</v>
      </c>
      <c r="B7434" t="s">
        <v>9</v>
      </c>
      <c r="C7434" t="s">
        <v>1</v>
      </c>
    </row>
    <row r="7435" spans="1:3" x14ac:dyDescent="0.2">
      <c r="A7435" t="s">
        <v>77</v>
      </c>
      <c r="B7435" t="s">
        <v>58</v>
      </c>
      <c r="C7435" t="s">
        <v>130</v>
      </c>
    </row>
    <row r="7436" spans="1:3" x14ac:dyDescent="0.2">
      <c r="A7436" t="s">
        <v>77</v>
      </c>
      <c r="B7436" t="s">
        <v>4</v>
      </c>
      <c r="C7436" t="s">
        <v>11</v>
      </c>
    </row>
    <row r="7437" spans="1:3" x14ac:dyDescent="0.2">
      <c r="A7437" t="s">
        <v>77</v>
      </c>
      <c r="B7437" t="s">
        <v>90</v>
      </c>
      <c r="C7437" t="s">
        <v>69</v>
      </c>
    </row>
    <row r="7438" spans="1:3" x14ac:dyDescent="0.2">
      <c r="A7438" t="s">
        <v>77</v>
      </c>
      <c r="B7438" t="s">
        <v>1</v>
      </c>
      <c r="C7438" t="s">
        <v>28</v>
      </c>
    </row>
    <row r="7439" spans="1:3" x14ac:dyDescent="0.2">
      <c r="A7439" t="s">
        <v>77</v>
      </c>
      <c r="B7439" t="s">
        <v>67</v>
      </c>
      <c r="C7439" t="s">
        <v>105</v>
      </c>
    </row>
    <row r="7440" spans="1:3" x14ac:dyDescent="0.2">
      <c r="A7440" t="s">
        <v>77</v>
      </c>
      <c r="B7440" t="s">
        <v>68</v>
      </c>
      <c r="C7440" t="s">
        <v>105</v>
      </c>
    </row>
    <row r="7441" spans="1:3" x14ac:dyDescent="0.2">
      <c r="A7441" t="s">
        <v>77</v>
      </c>
      <c r="B7441" t="s">
        <v>120</v>
      </c>
      <c r="C7441" t="s">
        <v>62</v>
      </c>
    </row>
    <row r="7442" spans="1:3" x14ac:dyDescent="0.2">
      <c r="A7442" t="s">
        <v>77</v>
      </c>
      <c r="B7442" t="s">
        <v>121</v>
      </c>
      <c r="C7442" t="s">
        <v>62</v>
      </c>
    </row>
    <row r="7443" spans="1:3" x14ac:dyDescent="0.2">
      <c r="A7443" t="s">
        <v>77</v>
      </c>
      <c r="B7443" t="s">
        <v>53</v>
      </c>
      <c r="C7443" t="s">
        <v>128</v>
      </c>
    </row>
    <row r="7444" spans="1:3" x14ac:dyDescent="0.2">
      <c r="A7444" t="s">
        <v>77</v>
      </c>
      <c r="B7444" t="s">
        <v>82</v>
      </c>
      <c r="C7444" t="s">
        <v>69</v>
      </c>
    </row>
    <row r="7445" spans="1:3" x14ac:dyDescent="0.2">
      <c r="A7445" t="s">
        <v>77</v>
      </c>
      <c r="B7445" t="s">
        <v>83</v>
      </c>
      <c r="C7445" t="s">
        <v>128</v>
      </c>
    </row>
    <row r="7446" spans="1:3" x14ac:dyDescent="0.2">
      <c r="A7446" t="s">
        <v>77</v>
      </c>
      <c r="B7446" t="s">
        <v>38</v>
      </c>
      <c r="C7446" t="s">
        <v>127</v>
      </c>
    </row>
    <row r="7447" spans="1:3" x14ac:dyDescent="0.2">
      <c r="A7447" t="s">
        <v>77</v>
      </c>
      <c r="B7447" t="s">
        <v>97</v>
      </c>
      <c r="C7447" t="s">
        <v>11</v>
      </c>
    </row>
    <row r="7448" spans="1:3" x14ac:dyDescent="0.2">
      <c r="A7448" t="s">
        <v>77</v>
      </c>
      <c r="B7448" t="s">
        <v>115</v>
      </c>
      <c r="C7448" t="s">
        <v>62</v>
      </c>
    </row>
    <row r="7449" spans="1:3" x14ac:dyDescent="0.2">
      <c r="A7449" t="s">
        <v>77</v>
      </c>
      <c r="B7449" t="s">
        <v>98</v>
      </c>
      <c r="C7449" t="s">
        <v>62</v>
      </c>
    </row>
    <row r="7450" spans="1:3" x14ac:dyDescent="0.2">
      <c r="A7450" t="s">
        <v>77</v>
      </c>
      <c r="B7450" t="s">
        <v>94</v>
      </c>
      <c r="C7450" t="s">
        <v>62</v>
      </c>
    </row>
    <row r="7451" spans="1:3" x14ac:dyDescent="0.2">
      <c r="A7451" t="s">
        <v>77</v>
      </c>
      <c r="B7451" t="s">
        <v>7</v>
      </c>
      <c r="C7451" t="s">
        <v>11</v>
      </c>
    </row>
    <row r="7452" spans="1:3" x14ac:dyDescent="0.2">
      <c r="A7452" t="s">
        <v>77</v>
      </c>
      <c r="B7452" t="s">
        <v>45</v>
      </c>
      <c r="C7452" t="s">
        <v>11</v>
      </c>
    </row>
    <row r="7453" spans="1:3" x14ac:dyDescent="0.2">
      <c r="A7453" t="s">
        <v>77</v>
      </c>
      <c r="B7453" t="s">
        <v>64</v>
      </c>
      <c r="C7453" t="s">
        <v>62</v>
      </c>
    </row>
    <row r="7454" spans="1:3" x14ac:dyDescent="0.2">
      <c r="A7454" t="s">
        <v>79</v>
      </c>
      <c r="B7454" t="s">
        <v>75</v>
      </c>
      <c r="C7454" t="s">
        <v>26</v>
      </c>
    </row>
    <row r="7455" spans="1:3" x14ac:dyDescent="0.2">
      <c r="A7455" t="s">
        <v>79</v>
      </c>
      <c r="B7455" t="s">
        <v>17</v>
      </c>
      <c r="C7455" t="s">
        <v>26</v>
      </c>
    </row>
    <row r="7456" spans="1:3" x14ac:dyDescent="0.2">
      <c r="A7456" t="s">
        <v>79</v>
      </c>
      <c r="B7456" t="s">
        <v>20</v>
      </c>
      <c r="C7456" t="s">
        <v>47</v>
      </c>
    </row>
    <row r="7457" spans="1:3" x14ac:dyDescent="0.2">
      <c r="A7457" t="s">
        <v>79</v>
      </c>
      <c r="B7457" t="s">
        <v>78</v>
      </c>
      <c r="C7457" t="s">
        <v>136</v>
      </c>
    </row>
    <row r="7458" spans="1:3" x14ac:dyDescent="0.2">
      <c r="A7458" t="s">
        <v>79</v>
      </c>
      <c r="B7458" t="s">
        <v>44</v>
      </c>
      <c r="C7458" t="s">
        <v>96</v>
      </c>
    </row>
    <row r="7459" spans="1:3" x14ac:dyDescent="0.2">
      <c r="A7459" t="s">
        <v>79</v>
      </c>
      <c r="B7459" t="s">
        <v>46</v>
      </c>
      <c r="C7459" t="s">
        <v>114</v>
      </c>
    </row>
    <row r="7460" spans="1:3" x14ac:dyDescent="0.2">
      <c r="A7460" t="s">
        <v>79</v>
      </c>
      <c r="B7460" t="s">
        <v>117</v>
      </c>
      <c r="C7460" t="s">
        <v>96</v>
      </c>
    </row>
    <row r="7461" spans="1:3" x14ac:dyDescent="0.2">
      <c r="A7461" t="s">
        <v>79</v>
      </c>
      <c r="B7461" t="s">
        <v>124</v>
      </c>
      <c r="C7461" t="s">
        <v>81</v>
      </c>
    </row>
    <row r="7462" spans="1:3" x14ac:dyDescent="0.2">
      <c r="A7462" t="s">
        <v>79</v>
      </c>
      <c r="B7462" t="s">
        <v>113</v>
      </c>
      <c r="C7462" t="s">
        <v>129</v>
      </c>
    </row>
    <row r="7463" spans="1:3" x14ac:dyDescent="0.2">
      <c r="A7463" t="s">
        <v>79</v>
      </c>
      <c r="B7463" t="s">
        <v>99</v>
      </c>
      <c r="C7463" t="s">
        <v>86</v>
      </c>
    </row>
    <row r="7464" spans="1:3" x14ac:dyDescent="0.2">
      <c r="A7464" t="s">
        <v>79</v>
      </c>
      <c r="B7464" t="s">
        <v>100</v>
      </c>
      <c r="C7464" t="s">
        <v>105</v>
      </c>
    </row>
    <row r="7465" spans="1:3" x14ac:dyDescent="0.2">
      <c r="A7465" t="s">
        <v>79</v>
      </c>
      <c r="B7465" t="s">
        <v>65</v>
      </c>
      <c r="C7465" t="s">
        <v>135</v>
      </c>
    </row>
    <row r="7466" spans="1:3" x14ac:dyDescent="0.2">
      <c r="A7466" t="s">
        <v>79</v>
      </c>
      <c r="B7466" t="s">
        <v>66</v>
      </c>
      <c r="C7466" t="s">
        <v>113</v>
      </c>
    </row>
    <row r="7467" spans="1:3" x14ac:dyDescent="0.2">
      <c r="A7467" t="s">
        <v>79</v>
      </c>
      <c r="B7467" t="s">
        <v>54</v>
      </c>
      <c r="C7467" t="s">
        <v>49</v>
      </c>
    </row>
    <row r="7468" spans="1:3" x14ac:dyDescent="0.2">
      <c r="A7468" t="s">
        <v>79</v>
      </c>
      <c r="B7468" t="s">
        <v>55</v>
      </c>
      <c r="C7468" t="s">
        <v>49</v>
      </c>
    </row>
    <row r="7469" spans="1:3" x14ac:dyDescent="0.2">
      <c r="A7469" t="s">
        <v>79</v>
      </c>
      <c r="B7469" t="s">
        <v>133</v>
      </c>
      <c r="C7469" t="s">
        <v>26</v>
      </c>
    </row>
    <row r="7470" spans="1:3" x14ac:dyDescent="0.2">
      <c r="A7470" t="s">
        <v>79</v>
      </c>
      <c r="B7470" t="s">
        <v>59</v>
      </c>
      <c r="C7470" t="s">
        <v>135</v>
      </c>
    </row>
    <row r="7471" spans="1:3" x14ac:dyDescent="0.2">
      <c r="A7471" t="s">
        <v>79</v>
      </c>
      <c r="B7471" t="s">
        <v>125</v>
      </c>
      <c r="C7471" t="s">
        <v>47</v>
      </c>
    </row>
    <row r="7472" spans="1:3" x14ac:dyDescent="0.2">
      <c r="A7472" t="s">
        <v>79</v>
      </c>
      <c r="B7472" t="s">
        <v>27</v>
      </c>
      <c r="C7472" t="s">
        <v>135</v>
      </c>
    </row>
    <row r="7473" spans="1:3" x14ac:dyDescent="0.2">
      <c r="A7473" t="s">
        <v>79</v>
      </c>
      <c r="B7473" t="s">
        <v>23</v>
      </c>
      <c r="C7473" t="s">
        <v>26</v>
      </c>
    </row>
    <row r="7474" spans="1:3" x14ac:dyDescent="0.2">
      <c r="A7474" t="s">
        <v>79</v>
      </c>
      <c r="B7474" t="s">
        <v>25</v>
      </c>
      <c r="C7474" t="s">
        <v>49</v>
      </c>
    </row>
    <row r="7475" spans="1:3" x14ac:dyDescent="0.2">
      <c r="A7475" t="s">
        <v>79</v>
      </c>
      <c r="B7475" t="s">
        <v>114</v>
      </c>
      <c r="C7475" t="s">
        <v>51</v>
      </c>
    </row>
    <row r="7476" spans="1:3" x14ac:dyDescent="0.2">
      <c r="A7476" t="s">
        <v>79</v>
      </c>
      <c r="B7476" t="s">
        <v>96</v>
      </c>
      <c r="C7476" t="s">
        <v>31</v>
      </c>
    </row>
    <row r="7477" spans="1:3" x14ac:dyDescent="0.2">
      <c r="A7477" t="s">
        <v>79</v>
      </c>
      <c r="B7477" t="s">
        <v>47</v>
      </c>
      <c r="C7477" t="s">
        <v>49</v>
      </c>
    </row>
    <row r="7478" spans="1:3" x14ac:dyDescent="0.2">
      <c r="A7478" t="s">
        <v>79</v>
      </c>
      <c r="B7478" t="s">
        <v>72</v>
      </c>
      <c r="C7478" t="s">
        <v>76</v>
      </c>
    </row>
    <row r="7479" spans="1:3" x14ac:dyDescent="0.2">
      <c r="A7479" t="s">
        <v>79</v>
      </c>
      <c r="B7479" t="s">
        <v>87</v>
      </c>
      <c r="C7479" t="s">
        <v>26</v>
      </c>
    </row>
    <row r="7480" spans="1:3" x14ac:dyDescent="0.2">
      <c r="A7480" t="s">
        <v>79</v>
      </c>
      <c r="B7480" t="s">
        <v>88</v>
      </c>
      <c r="C7480" t="s">
        <v>136</v>
      </c>
    </row>
    <row r="7481" spans="1:3" x14ac:dyDescent="0.2">
      <c r="A7481" t="s">
        <v>79</v>
      </c>
      <c r="B7481" t="s">
        <v>19</v>
      </c>
      <c r="C7481" t="s">
        <v>93</v>
      </c>
    </row>
    <row r="7482" spans="1:3" x14ac:dyDescent="0.2">
      <c r="A7482" t="s">
        <v>79</v>
      </c>
      <c r="B7482" t="s">
        <v>31</v>
      </c>
      <c r="C7482" t="s">
        <v>39</v>
      </c>
    </row>
    <row r="7483" spans="1:3" x14ac:dyDescent="0.2">
      <c r="A7483" t="s">
        <v>79</v>
      </c>
      <c r="B7483" t="s">
        <v>126</v>
      </c>
      <c r="C7483" t="s">
        <v>86</v>
      </c>
    </row>
    <row r="7484" spans="1:3" x14ac:dyDescent="0.2">
      <c r="A7484" t="s">
        <v>79</v>
      </c>
      <c r="B7484" t="s">
        <v>42</v>
      </c>
      <c r="C7484" t="s">
        <v>81</v>
      </c>
    </row>
    <row r="7485" spans="1:3" x14ac:dyDescent="0.2">
      <c r="A7485" t="s">
        <v>79</v>
      </c>
      <c r="B7485" t="s">
        <v>93</v>
      </c>
      <c r="C7485" t="s">
        <v>16</v>
      </c>
    </row>
    <row r="7486" spans="1:3" x14ac:dyDescent="0.2">
      <c r="A7486" t="s">
        <v>79</v>
      </c>
      <c r="B7486" t="s">
        <v>13</v>
      </c>
      <c r="C7486" t="s">
        <v>114</v>
      </c>
    </row>
    <row r="7487" spans="1:3" x14ac:dyDescent="0.2">
      <c r="A7487" t="s">
        <v>79</v>
      </c>
      <c r="B7487" t="s">
        <v>49</v>
      </c>
      <c r="C7487" t="s">
        <v>111</v>
      </c>
    </row>
    <row r="7488" spans="1:3" x14ac:dyDescent="0.2">
      <c r="A7488" t="s">
        <v>79</v>
      </c>
      <c r="B7488" t="s">
        <v>50</v>
      </c>
      <c r="C7488" t="s">
        <v>48</v>
      </c>
    </row>
    <row r="7489" spans="1:3" x14ac:dyDescent="0.2">
      <c r="A7489" t="s">
        <v>79</v>
      </c>
      <c r="B7489" t="s">
        <v>56</v>
      </c>
      <c r="C7489" t="s">
        <v>136</v>
      </c>
    </row>
    <row r="7490" spans="1:3" x14ac:dyDescent="0.2">
      <c r="A7490" t="s">
        <v>79</v>
      </c>
      <c r="B7490" t="s">
        <v>57</v>
      </c>
      <c r="C7490" t="s">
        <v>136</v>
      </c>
    </row>
    <row r="7491" spans="1:3" x14ac:dyDescent="0.2">
      <c r="A7491" t="s">
        <v>79</v>
      </c>
      <c r="B7491" t="s">
        <v>91</v>
      </c>
      <c r="C7491" t="s">
        <v>128</v>
      </c>
    </row>
    <row r="7492" spans="1:3" x14ac:dyDescent="0.2">
      <c r="A7492" t="s">
        <v>79</v>
      </c>
      <c r="B7492" t="s">
        <v>92</v>
      </c>
      <c r="C7492" t="s">
        <v>128</v>
      </c>
    </row>
    <row r="7493" spans="1:3" x14ac:dyDescent="0.2">
      <c r="A7493" t="s">
        <v>79</v>
      </c>
      <c r="B7493" t="s">
        <v>136</v>
      </c>
      <c r="C7493" t="s">
        <v>8</v>
      </c>
    </row>
    <row r="7494" spans="1:3" x14ac:dyDescent="0.2">
      <c r="A7494" t="s">
        <v>79</v>
      </c>
      <c r="B7494" t="s">
        <v>16</v>
      </c>
      <c r="C7494" t="s">
        <v>80</v>
      </c>
    </row>
    <row r="7495" spans="1:3" x14ac:dyDescent="0.2">
      <c r="A7495" t="s">
        <v>79</v>
      </c>
      <c r="B7495" t="s">
        <v>89</v>
      </c>
      <c r="C7495" t="s">
        <v>33</v>
      </c>
    </row>
    <row r="7496" spans="1:3" x14ac:dyDescent="0.2">
      <c r="A7496" t="s">
        <v>79</v>
      </c>
      <c r="B7496" t="s">
        <v>33</v>
      </c>
      <c r="C7496" t="s">
        <v>16</v>
      </c>
    </row>
    <row r="7497" spans="1:3" x14ac:dyDescent="0.2">
      <c r="A7497" t="s">
        <v>79</v>
      </c>
      <c r="B7497" t="s">
        <v>34</v>
      </c>
      <c r="C7497" t="s">
        <v>33</v>
      </c>
    </row>
    <row r="7498" spans="1:3" x14ac:dyDescent="0.2">
      <c r="A7498" t="s">
        <v>79</v>
      </c>
      <c r="B7498" t="s">
        <v>95</v>
      </c>
      <c r="C7498" t="s">
        <v>128</v>
      </c>
    </row>
    <row r="7499" spans="1:3" x14ac:dyDescent="0.2">
      <c r="A7499" t="s">
        <v>79</v>
      </c>
      <c r="B7499" t="s">
        <v>110</v>
      </c>
      <c r="C7499" t="s">
        <v>114</v>
      </c>
    </row>
    <row r="7500" spans="1:3" x14ac:dyDescent="0.2">
      <c r="A7500" t="s">
        <v>79</v>
      </c>
      <c r="B7500" t="s">
        <v>62</v>
      </c>
      <c r="C7500" t="s">
        <v>43</v>
      </c>
    </row>
    <row r="7501" spans="1:3" x14ac:dyDescent="0.2">
      <c r="A7501" t="s">
        <v>79</v>
      </c>
      <c r="B7501" t="s">
        <v>63</v>
      </c>
      <c r="C7501" t="s">
        <v>43</v>
      </c>
    </row>
    <row r="7502" spans="1:3" x14ac:dyDescent="0.2">
      <c r="A7502" t="s">
        <v>79</v>
      </c>
      <c r="B7502" t="s">
        <v>22</v>
      </c>
      <c r="C7502" t="s">
        <v>10</v>
      </c>
    </row>
    <row r="7503" spans="1:3" x14ac:dyDescent="0.2">
      <c r="A7503" t="s">
        <v>79</v>
      </c>
      <c r="B7503" t="s">
        <v>2</v>
      </c>
      <c r="C7503" t="s">
        <v>19</v>
      </c>
    </row>
    <row r="7504" spans="1:3" x14ac:dyDescent="0.2">
      <c r="A7504" t="s">
        <v>79</v>
      </c>
      <c r="B7504" t="s">
        <v>32</v>
      </c>
      <c r="C7504" t="s">
        <v>33</v>
      </c>
    </row>
    <row r="7505" spans="1:3" x14ac:dyDescent="0.2">
      <c r="A7505" t="s">
        <v>79</v>
      </c>
      <c r="B7505" t="s">
        <v>18</v>
      </c>
      <c r="C7505" t="s">
        <v>111</v>
      </c>
    </row>
    <row r="7506" spans="1:3" x14ac:dyDescent="0.2">
      <c r="A7506" t="s">
        <v>79</v>
      </c>
      <c r="B7506" t="s">
        <v>76</v>
      </c>
      <c r="C7506" t="s">
        <v>48</v>
      </c>
    </row>
    <row r="7507" spans="1:3" x14ac:dyDescent="0.2">
      <c r="A7507" t="s">
        <v>79</v>
      </c>
      <c r="B7507" t="s">
        <v>77</v>
      </c>
      <c r="C7507" t="s">
        <v>51</v>
      </c>
    </row>
    <row r="7508" spans="1:3" x14ac:dyDescent="0.2">
      <c r="A7508" t="s">
        <v>79</v>
      </c>
      <c r="B7508" t="s">
        <v>79</v>
      </c>
      <c r="C7508" t="s">
        <v>79</v>
      </c>
    </row>
    <row r="7509" spans="1:3" x14ac:dyDescent="0.2">
      <c r="A7509" t="s">
        <v>79</v>
      </c>
      <c r="B7509" t="s">
        <v>48</v>
      </c>
      <c r="C7509" t="s">
        <v>132</v>
      </c>
    </row>
    <row r="7510" spans="1:3" x14ac:dyDescent="0.2">
      <c r="A7510" t="s">
        <v>79</v>
      </c>
      <c r="B7510" t="s">
        <v>111</v>
      </c>
      <c r="C7510" t="s">
        <v>40</v>
      </c>
    </row>
    <row r="7511" spans="1:3" x14ac:dyDescent="0.2">
      <c r="A7511" t="s">
        <v>79</v>
      </c>
      <c r="B7511" t="s">
        <v>112</v>
      </c>
      <c r="C7511" t="s">
        <v>40</v>
      </c>
    </row>
    <row r="7512" spans="1:3" x14ac:dyDescent="0.2">
      <c r="A7512" t="s">
        <v>79</v>
      </c>
      <c r="B7512" t="s">
        <v>51</v>
      </c>
      <c r="C7512" t="s">
        <v>132</v>
      </c>
    </row>
    <row r="7513" spans="1:3" x14ac:dyDescent="0.2">
      <c r="A7513" t="s">
        <v>79</v>
      </c>
      <c r="B7513" t="s">
        <v>8</v>
      </c>
      <c r="C7513" t="s">
        <v>39</v>
      </c>
    </row>
    <row r="7514" spans="1:3" x14ac:dyDescent="0.2">
      <c r="A7514" t="s">
        <v>79</v>
      </c>
      <c r="B7514" t="s">
        <v>35</v>
      </c>
      <c r="C7514" t="s">
        <v>11</v>
      </c>
    </row>
    <row r="7515" spans="1:3" x14ac:dyDescent="0.2">
      <c r="A7515" t="s">
        <v>79</v>
      </c>
      <c r="B7515" t="s">
        <v>52</v>
      </c>
      <c r="C7515" t="s">
        <v>105</v>
      </c>
    </row>
    <row r="7516" spans="1:3" x14ac:dyDescent="0.2">
      <c r="A7516" t="s">
        <v>79</v>
      </c>
      <c r="B7516" t="s">
        <v>122</v>
      </c>
      <c r="C7516" t="s">
        <v>114</v>
      </c>
    </row>
    <row r="7517" spans="1:3" x14ac:dyDescent="0.2">
      <c r="A7517" t="s">
        <v>79</v>
      </c>
      <c r="B7517" t="s">
        <v>123</v>
      </c>
      <c r="C7517" t="s">
        <v>128</v>
      </c>
    </row>
    <row r="7518" spans="1:3" x14ac:dyDescent="0.2">
      <c r="A7518" t="s">
        <v>79</v>
      </c>
      <c r="B7518" t="s">
        <v>21</v>
      </c>
      <c r="C7518" t="s">
        <v>106</v>
      </c>
    </row>
    <row r="7519" spans="1:3" x14ac:dyDescent="0.2">
      <c r="A7519" t="s">
        <v>79</v>
      </c>
      <c r="B7519" t="s">
        <v>128</v>
      </c>
      <c r="C7519" t="s">
        <v>29</v>
      </c>
    </row>
    <row r="7520" spans="1:3" x14ac:dyDescent="0.2">
      <c r="A7520" t="s">
        <v>79</v>
      </c>
      <c r="B7520" t="s">
        <v>43</v>
      </c>
      <c r="C7520" t="s">
        <v>28</v>
      </c>
    </row>
    <row r="7521" spans="1:3" x14ac:dyDescent="0.2">
      <c r="A7521" t="s">
        <v>79</v>
      </c>
      <c r="B7521" t="s">
        <v>102</v>
      </c>
      <c r="C7521" t="s">
        <v>130</v>
      </c>
    </row>
    <row r="7522" spans="1:3" x14ac:dyDescent="0.2">
      <c r="A7522" t="s">
        <v>79</v>
      </c>
      <c r="B7522" t="s">
        <v>103</v>
      </c>
      <c r="C7522" t="s">
        <v>62</v>
      </c>
    </row>
    <row r="7523" spans="1:3" x14ac:dyDescent="0.2">
      <c r="A7523" t="s">
        <v>79</v>
      </c>
      <c r="B7523" t="s">
        <v>106</v>
      </c>
      <c r="C7523" t="s">
        <v>33</v>
      </c>
    </row>
    <row r="7524" spans="1:3" x14ac:dyDescent="0.2">
      <c r="A7524" t="s">
        <v>79</v>
      </c>
      <c r="B7524" t="s">
        <v>105</v>
      </c>
      <c r="C7524" t="s">
        <v>28</v>
      </c>
    </row>
    <row r="7525" spans="1:3" x14ac:dyDescent="0.2">
      <c r="A7525" t="s">
        <v>79</v>
      </c>
      <c r="B7525" t="s">
        <v>74</v>
      </c>
      <c r="C7525" t="s">
        <v>89</v>
      </c>
    </row>
    <row r="7526" spans="1:3" x14ac:dyDescent="0.2">
      <c r="A7526" t="s">
        <v>79</v>
      </c>
      <c r="B7526" t="s">
        <v>26</v>
      </c>
      <c r="C7526" t="s">
        <v>18</v>
      </c>
    </row>
    <row r="7527" spans="1:3" x14ac:dyDescent="0.2">
      <c r="A7527" t="s">
        <v>79</v>
      </c>
      <c r="B7527" t="s">
        <v>81</v>
      </c>
      <c r="C7527" t="s">
        <v>48</v>
      </c>
    </row>
    <row r="7528" spans="1:3" x14ac:dyDescent="0.2">
      <c r="A7528" t="s">
        <v>79</v>
      </c>
      <c r="B7528" t="s">
        <v>29</v>
      </c>
      <c r="C7528" t="s">
        <v>89</v>
      </c>
    </row>
    <row r="7529" spans="1:3" x14ac:dyDescent="0.2">
      <c r="A7529" t="s">
        <v>79</v>
      </c>
      <c r="B7529" t="s">
        <v>30</v>
      </c>
      <c r="C7529" t="s">
        <v>106</v>
      </c>
    </row>
    <row r="7530" spans="1:3" x14ac:dyDescent="0.2">
      <c r="A7530" t="s">
        <v>79</v>
      </c>
      <c r="B7530" t="s">
        <v>118</v>
      </c>
      <c r="C7530" t="s">
        <v>127</v>
      </c>
    </row>
    <row r="7531" spans="1:3" x14ac:dyDescent="0.2">
      <c r="A7531" t="s">
        <v>79</v>
      </c>
      <c r="B7531" t="s">
        <v>119</v>
      </c>
      <c r="C7531" t="s">
        <v>127</v>
      </c>
    </row>
    <row r="7532" spans="1:3" x14ac:dyDescent="0.2">
      <c r="A7532" t="s">
        <v>79</v>
      </c>
      <c r="B7532" t="s">
        <v>86</v>
      </c>
      <c r="C7532" t="s">
        <v>129</v>
      </c>
    </row>
    <row r="7533" spans="1:3" x14ac:dyDescent="0.2">
      <c r="A7533" t="s">
        <v>79</v>
      </c>
      <c r="B7533" t="s">
        <v>28</v>
      </c>
      <c r="C7533" t="s">
        <v>32</v>
      </c>
    </row>
    <row r="7534" spans="1:3" x14ac:dyDescent="0.2">
      <c r="A7534" t="s">
        <v>79</v>
      </c>
      <c r="B7534" t="s">
        <v>127</v>
      </c>
      <c r="C7534" t="s">
        <v>28</v>
      </c>
    </row>
    <row r="7535" spans="1:3" x14ac:dyDescent="0.2">
      <c r="A7535" t="s">
        <v>79</v>
      </c>
      <c r="B7535" t="s">
        <v>80</v>
      </c>
      <c r="C7535" t="s">
        <v>79</v>
      </c>
    </row>
    <row r="7536" spans="1:3" x14ac:dyDescent="0.2">
      <c r="A7536" t="s">
        <v>79</v>
      </c>
      <c r="B7536" t="s">
        <v>41</v>
      </c>
      <c r="C7536" t="s">
        <v>96</v>
      </c>
    </row>
    <row r="7537" spans="1:3" x14ac:dyDescent="0.2">
      <c r="A7537" t="s">
        <v>79</v>
      </c>
      <c r="B7537" t="s">
        <v>130</v>
      </c>
      <c r="C7537" t="s">
        <v>21</v>
      </c>
    </row>
    <row r="7538" spans="1:3" x14ac:dyDescent="0.2">
      <c r="A7538" t="s">
        <v>79</v>
      </c>
      <c r="B7538" t="s">
        <v>131</v>
      </c>
      <c r="C7538" t="s">
        <v>2</v>
      </c>
    </row>
    <row r="7539" spans="1:3" x14ac:dyDescent="0.2">
      <c r="A7539" t="s">
        <v>79</v>
      </c>
      <c r="B7539" t="s">
        <v>11</v>
      </c>
      <c r="C7539" t="s">
        <v>2</v>
      </c>
    </row>
    <row r="7540" spans="1:3" x14ac:dyDescent="0.2">
      <c r="A7540" t="s">
        <v>79</v>
      </c>
      <c r="B7540" t="s">
        <v>6</v>
      </c>
      <c r="C7540" t="s">
        <v>62</v>
      </c>
    </row>
    <row r="7541" spans="1:3" x14ac:dyDescent="0.2">
      <c r="A7541" t="s">
        <v>79</v>
      </c>
      <c r="B7541" t="s">
        <v>3</v>
      </c>
      <c r="C7541" t="s">
        <v>130</v>
      </c>
    </row>
    <row r="7542" spans="1:3" x14ac:dyDescent="0.2">
      <c r="A7542" t="s">
        <v>79</v>
      </c>
      <c r="B7542" t="s">
        <v>69</v>
      </c>
      <c r="C7542" t="s">
        <v>74</v>
      </c>
    </row>
    <row r="7543" spans="1:3" x14ac:dyDescent="0.2">
      <c r="A7543" t="s">
        <v>79</v>
      </c>
      <c r="B7543" t="s">
        <v>135</v>
      </c>
      <c r="C7543" t="s">
        <v>31</v>
      </c>
    </row>
    <row r="7544" spans="1:3" x14ac:dyDescent="0.2">
      <c r="A7544" t="s">
        <v>79</v>
      </c>
      <c r="B7544" t="s">
        <v>132</v>
      </c>
      <c r="C7544" t="s">
        <v>40</v>
      </c>
    </row>
    <row r="7545" spans="1:3" x14ac:dyDescent="0.2">
      <c r="A7545" t="s">
        <v>79</v>
      </c>
      <c r="B7545" t="s">
        <v>129</v>
      </c>
      <c r="C7545" t="s">
        <v>39</v>
      </c>
    </row>
    <row r="7546" spans="1:3" x14ac:dyDescent="0.2">
      <c r="A7546" t="s">
        <v>79</v>
      </c>
      <c r="B7546" t="s">
        <v>116</v>
      </c>
      <c r="C7546" t="s">
        <v>69</v>
      </c>
    </row>
    <row r="7547" spans="1:3" x14ac:dyDescent="0.2">
      <c r="A7547" t="s">
        <v>79</v>
      </c>
      <c r="B7547" t="s">
        <v>36</v>
      </c>
      <c r="C7547" t="s">
        <v>127</v>
      </c>
    </row>
    <row r="7548" spans="1:3" x14ac:dyDescent="0.2">
      <c r="A7548" t="s">
        <v>79</v>
      </c>
      <c r="B7548" t="s">
        <v>37</v>
      </c>
      <c r="C7548" t="s">
        <v>105</v>
      </c>
    </row>
    <row r="7549" spans="1:3" x14ac:dyDescent="0.2">
      <c r="A7549" t="s">
        <v>79</v>
      </c>
      <c r="B7549" t="s">
        <v>70</v>
      </c>
      <c r="C7549" t="s">
        <v>81</v>
      </c>
    </row>
    <row r="7550" spans="1:3" x14ac:dyDescent="0.2">
      <c r="A7550" t="s">
        <v>79</v>
      </c>
      <c r="B7550" t="s">
        <v>71</v>
      </c>
      <c r="C7550" t="s">
        <v>81</v>
      </c>
    </row>
    <row r="7551" spans="1:3" x14ac:dyDescent="0.2">
      <c r="A7551" t="s">
        <v>79</v>
      </c>
      <c r="B7551" t="s">
        <v>5</v>
      </c>
      <c r="C7551" t="s">
        <v>105</v>
      </c>
    </row>
    <row r="7552" spans="1:3" x14ac:dyDescent="0.2">
      <c r="A7552" t="s">
        <v>79</v>
      </c>
      <c r="B7552" t="s">
        <v>24</v>
      </c>
      <c r="C7552" t="s">
        <v>36</v>
      </c>
    </row>
    <row r="7553" spans="1:3" x14ac:dyDescent="0.2">
      <c r="A7553" t="s">
        <v>79</v>
      </c>
      <c r="B7553" t="s">
        <v>10</v>
      </c>
      <c r="C7553" t="s">
        <v>74</v>
      </c>
    </row>
    <row r="7554" spans="1:3" x14ac:dyDescent="0.2">
      <c r="A7554" t="s">
        <v>79</v>
      </c>
      <c r="B7554" t="s">
        <v>12</v>
      </c>
      <c r="C7554" t="s">
        <v>29</v>
      </c>
    </row>
    <row r="7555" spans="1:3" x14ac:dyDescent="0.2">
      <c r="A7555" t="s">
        <v>79</v>
      </c>
      <c r="B7555" t="s">
        <v>107</v>
      </c>
      <c r="C7555" t="s">
        <v>62</v>
      </c>
    </row>
    <row r="7556" spans="1:3" x14ac:dyDescent="0.2">
      <c r="A7556" t="s">
        <v>79</v>
      </c>
      <c r="B7556" t="s">
        <v>108</v>
      </c>
      <c r="C7556" t="s">
        <v>62</v>
      </c>
    </row>
    <row r="7557" spans="1:3" x14ac:dyDescent="0.2">
      <c r="A7557" t="s">
        <v>79</v>
      </c>
      <c r="B7557" t="s">
        <v>14</v>
      </c>
      <c r="C7557" t="s">
        <v>93</v>
      </c>
    </row>
    <row r="7558" spans="1:3" x14ac:dyDescent="0.2">
      <c r="A7558" t="s">
        <v>79</v>
      </c>
      <c r="B7558" t="s">
        <v>15</v>
      </c>
      <c r="C7558" t="s">
        <v>32</v>
      </c>
    </row>
    <row r="7559" spans="1:3" x14ac:dyDescent="0.2">
      <c r="A7559" t="s">
        <v>79</v>
      </c>
      <c r="B7559" t="s">
        <v>101</v>
      </c>
      <c r="C7559" t="s">
        <v>14</v>
      </c>
    </row>
    <row r="7560" spans="1:3" x14ac:dyDescent="0.2">
      <c r="A7560" t="s">
        <v>79</v>
      </c>
      <c r="B7560" t="s">
        <v>109</v>
      </c>
      <c r="C7560" t="s">
        <v>11</v>
      </c>
    </row>
    <row r="7561" spans="1:3" x14ac:dyDescent="0.2">
      <c r="A7561" t="s">
        <v>79</v>
      </c>
      <c r="B7561" t="s">
        <v>61</v>
      </c>
      <c r="C7561" t="s">
        <v>62</v>
      </c>
    </row>
    <row r="7562" spans="1:3" x14ac:dyDescent="0.2">
      <c r="A7562" t="s">
        <v>79</v>
      </c>
      <c r="B7562" t="s">
        <v>73</v>
      </c>
      <c r="C7562" t="s">
        <v>10</v>
      </c>
    </row>
    <row r="7563" spans="1:3" x14ac:dyDescent="0.2">
      <c r="A7563" t="s">
        <v>79</v>
      </c>
      <c r="B7563" t="s">
        <v>60</v>
      </c>
      <c r="C7563" t="s">
        <v>69</v>
      </c>
    </row>
    <row r="7564" spans="1:3" x14ac:dyDescent="0.2">
      <c r="A7564" t="s">
        <v>79</v>
      </c>
      <c r="B7564" t="s">
        <v>84</v>
      </c>
      <c r="C7564" t="s">
        <v>11</v>
      </c>
    </row>
    <row r="7565" spans="1:3" x14ac:dyDescent="0.2">
      <c r="A7565" t="s">
        <v>79</v>
      </c>
      <c r="B7565" t="s">
        <v>85</v>
      </c>
      <c r="C7565" t="s">
        <v>11</v>
      </c>
    </row>
    <row r="7566" spans="1:3" x14ac:dyDescent="0.2">
      <c r="A7566" t="s">
        <v>79</v>
      </c>
      <c r="B7566" t="s">
        <v>137</v>
      </c>
      <c r="C7566" t="s">
        <v>10</v>
      </c>
    </row>
    <row r="7567" spans="1:3" x14ac:dyDescent="0.2">
      <c r="A7567" t="s">
        <v>79</v>
      </c>
      <c r="B7567" t="s">
        <v>138</v>
      </c>
      <c r="C7567" t="s">
        <v>10</v>
      </c>
    </row>
    <row r="7568" spans="1:3" x14ac:dyDescent="0.2">
      <c r="A7568" t="s">
        <v>79</v>
      </c>
      <c r="B7568" t="s">
        <v>134</v>
      </c>
      <c r="C7568" t="s">
        <v>11</v>
      </c>
    </row>
    <row r="7569" spans="1:3" x14ac:dyDescent="0.2">
      <c r="A7569" t="s">
        <v>79</v>
      </c>
      <c r="B7569" t="s">
        <v>40</v>
      </c>
      <c r="C7569" t="s">
        <v>79</v>
      </c>
    </row>
    <row r="7570" spans="1:3" x14ac:dyDescent="0.2">
      <c r="A7570" t="s">
        <v>79</v>
      </c>
      <c r="B7570" t="s">
        <v>39</v>
      </c>
      <c r="C7570" t="s">
        <v>40</v>
      </c>
    </row>
    <row r="7571" spans="1:3" x14ac:dyDescent="0.2">
      <c r="A7571" t="s">
        <v>79</v>
      </c>
      <c r="B7571" t="s">
        <v>104</v>
      </c>
      <c r="C7571" t="s">
        <v>130</v>
      </c>
    </row>
    <row r="7572" spans="1:3" x14ac:dyDescent="0.2">
      <c r="A7572" t="s">
        <v>79</v>
      </c>
      <c r="B7572" t="s">
        <v>9</v>
      </c>
      <c r="C7572" t="s">
        <v>138</v>
      </c>
    </row>
    <row r="7573" spans="1:3" x14ac:dyDescent="0.2">
      <c r="A7573" t="s">
        <v>79</v>
      </c>
      <c r="B7573" t="s">
        <v>58</v>
      </c>
      <c r="C7573" t="s">
        <v>1</v>
      </c>
    </row>
    <row r="7574" spans="1:3" x14ac:dyDescent="0.2">
      <c r="A7574" t="s">
        <v>79</v>
      </c>
      <c r="B7574" t="s">
        <v>4</v>
      </c>
      <c r="C7574" t="s">
        <v>36</v>
      </c>
    </row>
    <row r="7575" spans="1:3" x14ac:dyDescent="0.2">
      <c r="A7575" t="s">
        <v>79</v>
      </c>
      <c r="B7575" t="s">
        <v>90</v>
      </c>
      <c r="C7575" t="s">
        <v>62</v>
      </c>
    </row>
    <row r="7576" spans="1:3" x14ac:dyDescent="0.2">
      <c r="A7576" t="s">
        <v>79</v>
      </c>
      <c r="B7576" t="s">
        <v>1</v>
      </c>
      <c r="C7576" t="s">
        <v>43</v>
      </c>
    </row>
    <row r="7577" spans="1:3" x14ac:dyDescent="0.2">
      <c r="A7577" t="s">
        <v>79</v>
      </c>
      <c r="B7577" t="s">
        <v>67</v>
      </c>
      <c r="C7577" t="s">
        <v>11</v>
      </c>
    </row>
    <row r="7578" spans="1:3" x14ac:dyDescent="0.2">
      <c r="A7578" t="s">
        <v>79</v>
      </c>
      <c r="B7578" t="s">
        <v>68</v>
      </c>
      <c r="C7578" t="s">
        <v>11</v>
      </c>
    </row>
    <row r="7579" spans="1:3" x14ac:dyDescent="0.2">
      <c r="A7579" t="s">
        <v>79</v>
      </c>
      <c r="B7579" t="s">
        <v>120</v>
      </c>
      <c r="C7579" t="s">
        <v>5</v>
      </c>
    </row>
    <row r="7580" spans="1:3" x14ac:dyDescent="0.2">
      <c r="A7580" t="s">
        <v>79</v>
      </c>
      <c r="B7580" t="s">
        <v>121</v>
      </c>
      <c r="C7580" t="s">
        <v>22</v>
      </c>
    </row>
    <row r="7581" spans="1:3" x14ac:dyDescent="0.2">
      <c r="A7581" t="s">
        <v>79</v>
      </c>
      <c r="B7581" t="s">
        <v>53</v>
      </c>
      <c r="C7581" t="s">
        <v>1</v>
      </c>
    </row>
    <row r="7582" spans="1:3" x14ac:dyDescent="0.2">
      <c r="A7582" t="s">
        <v>79</v>
      </c>
      <c r="B7582" t="s">
        <v>82</v>
      </c>
      <c r="C7582" t="s">
        <v>62</v>
      </c>
    </row>
    <row r="7583" spans="1:3" x14ac:dyDescent="0.2">
      <c r="A7583" t="s">
        <v>79</v>
      </c>
      <c r="B7583" t="s">
        <v>83</v>
      </c>
      <c r="C7583" t="s">
        <v>1</v>
      </c>
    </row>
    <row r="7584" spans="1:3" x14ac:dyDescent="0.2">
      <c r="A7584" t="s">
        <v>79</v>
      </c>
      <c r="B7584" t="s">
        <v>38</v>
      </c>
      <c r="C7584" t="s">
        <v>130</v>
      </c>
    </row>
    <row r="7585" spans="1:3" x14ac:dyDescent="0.2">
      <c r="A7585" t="s">
        <v>79</v>
      </c>
      <c r="B7585" t="s">
        <v>97</v>
      </c>
      <c r="C7585" t="s">
        <v>36</v>
      </c>
    </row>
    <row r="7586" spans="1:3" x14ac:dyDescent="0.2">
      <c r="A7586" t="s">
        <v>79</v>
      </c>
      <c r="B7586" t="s">
        <v>115</v>
      </c>
      <c r="C7586" t="s">
        <v>5</v>
      </c>
    </row>
    <row r="7587" spans="1:3" x14ac:dyDescent="0.2">
      <c r="A7587" t="s">
        <v>79</v>
      </c>
      <c r="B7587" t="s">
        <v>98</v>
      </c>
      <c r="C7587" t="s">
        <v>100</v>
      </c>
    </row>
    <row r="7588" spans="1:3" x14ac:dyDescent="0.2">
      <c r="A7588" t="s">
        <v>79</v>
      </c>
      <c r="B7588" t="s">
        <v>94</v>
      </c>
      <c r="C7588" t="s">
        <v>52</v>
      </c>
    </row>
    <row r="7589" spans="1:3" x14ac:dyDescent="0.2">
      <c r="A7589" t="s">
        <v>79</v>
      </c>
      <c r="B7589" t="s">
        <v>7</v>
      </c>
      <c r="C7589" t="s">
        <v>36</v>
      </c>
    </row>
    <row r="7590" spans="1:3" x14ac:dyDescent="0.2">
      <c r="A7590" t="s">
        <v>79</v>
      </c>
      <c r="B7590" t="s">
        <v>45</v>
      </c>
      <c r="C7590" t="s">
        <v>100</v>
      </c>
    </row>
    <row r="7591" spans="1:3" x14ac:dyDescent="0.2">
      <c r="A7591" t="s">
        <v>79</v>
      </c>
      <c r="B7591" t="s">
        <v>64</v>
      </c>
      <c r="C7591" t="s">
        <v>100</v>
      </c>
    </row>
    <row r="7592" spans="1:3" x14ac:dyDescent="0.2">
      <c r="A7592" t="s">
        <v>48</v>
      </c>
      <c r="B7592" t="s">
        <v>75</v>
      </c>
      <c r="C7592" t="s">
        <v>124</v>
      </c>
    </row>
    <row r="7593" spans="1:3" x14ac:dyDescent="0.2">
      <c r="A7593" t="s">
        <v>48</v>
      </c>
      <c r="B7593" t="s">
        <v>17</v>
      </c>
      <c r="C7593" t="s">
        <v>124</v>
      </c>
    </row>
    <row r="7594" spans="1:3" x14ac:dyDescent="0.2">
      <c r="A7594" t="s">
        <v>48</v>
      </c>
      <c r="B7594" t="s">
        <v>20</v>
      </c>
      <c r="C7594" t="s">
        <v>70</v>
      </c>
    </row>
    <row r="7595" spans="1:3" x14ac:dyDescent="0.2">
      <c r="A7595" t="s">
        <v>48</v>
      </c>
      <c r="B7595" t="s">
        <v>78</v>
      </c>
      <c r="C7595" t="s">
        <v>25</v>
      </c>
    </row>
    <row r="7596" spans="1:3" x14ac:dyDescent="0.2">
      <c r="A7596" t="s">
        <v>48</v>
      </c>
      <c r="B7596" t="s">
        <v>44</v>
      </c>
      <c r="C7596" t="s">
        <v>26</v>
      </c>
    </row>
    <row r="7597" spans="1:3" x14ac:dyDescent="0.2">
      <c r="A7597" t="s">
        <v>48</v>
      </c>
      <c r="B7597" t="s">
        <v>46</v>
      </c>
      <c r="C7597" t="s">
        <v>96</v>
      </c>
    </row>
    <row r="7598" spans="1:3" x14ac:dyDescent="0.2">
      <c r="A7598" t="s">
        <v>48</v>
      </c>
      <c r="B7598" t="s">
        <v>117</v>
      </c>
      <c r="C7598" t="s">
        <v>47</v>
      </c>
    </row>
    <row r="7599" spans="1:3" x14ac:dyDescent="0.2">
      <c r="A7599" t="s">
        <v>48</v>
      </c>
      <c r="B7599" t="s">
        <v>124</v>
      </c>
      <c r="C7599" t="s">
        <v>114</v>
      </c>
    </row>
    <row r="7600" spans="1:3" x14ac:dyDescent="0.2">
      <c r="A7600" t="s">
        <v>48</v>
      </c>
      <c r="B7600" t="s">
        <v>113</v>
      </c>
      <c r="C7600" t="s">
        <v>49</v>
      </c>
    </row>
    <row r="7601" spans="1:3" x14ac:dyDescent="0.2">
      <c r="A7601" t="s">
        <v>48</v>
      </c>
      <c r="B7601" t="s">
        <v>99</v>
      </c>
      <c r="C7601" t="s">
        <v>136</v>
      </c>
    </row>
    <row r="7602" spans="1:3" x14ac:dyDescent="0.2">
      <c r="A7602" t="s">
        <v>48</v>
      </c>
      <c r="B7602" t="s">
        <v>100</v>
      </c>
      <c r="C7602" t="s">
        <v>101</v>
      </c>
    </row>
    <row r="7603" spans="1:3" x14ac:dyDescent="0.2">
      <c r="A7603" t="s">
        <v>48</v>
      </c>
      <c r="B7603" t="s">
        <v>65</v>
      </c>
      <c r="C7603" t="s">
        <v>26</v>
      </c>
    </row>
    <row r="7604" spans="1:3" x14ac:dyDescent="0.2">
      <c r="A7604" t="s">
        <v>48</v>
      </c>
      <c r="B7604" t="s">
        <v>66</v>
      </c>
      <c r="C7604" t="s">
        <v>136</v>
      </c>
    </row>
    <row r="7605" spans="1:3" x14ac:dyDescent="0.2">
      <c r="A7605" t="s">
        <v>48</v>
      </c>
      <c r="B7605" t="s">
        <v>54</v>
      </c>
      <c r="C7605" t="s">
        <v>114</v>
      </c>
    </row>
    <row r="7606" spans="1:3" x14ac:dyDescent="0.2">
      <c r="A7606" t="s">
        <v>48</v>
      </c>
      <c r="B7606" t="s">
        <v>55</v>
      </c>
      <c r="C7606" t="s">
        <v>114</v>
      </c>
    </row>
    <row r="7607" spans="1:3" x14ac:dyDescent="0.2">
      <c r="A7607" t="s">
        <v>48</v>
      </c>
      <c r="B7607" t="s">
        <v>133</v>
      </c>
      <c r="C7607" t="s">
        <v>54</v>
      </c>
    </row>
    <row r="7608" spans="1:3" x14ac:dyDescent="0.2">
      <c r="A7608" t="s">
        <v>48</v>
      </c>
      <c r="B7608" t="s">
        <v>59</v>
      </c>
      <c r="C7608" t="s">
        <v>26</v>
      </c>
    </row>
    <row r="7609" spans="1:3" x14ac:dyDescent="0.2">
      <c r="A7609" t="s">
        <v>48</v>
      </c>
      <c r="B7609" t="s">
        <v>125</v>
      </c>
      <c r="C7609" t="s">
        <v>70</v>
      </c>
    </row>
    <row r="7610" spans="1:3" x14ac:dyDescent="0.2">
      <c r="A7610" t="s">
        <v>48</v>
      </c>
      <c r="B7610" t="s">
        <v>27</v>
      </c>
      <c r="C7610" t="s">
        <v>26</v>
      </c>
    </row>
    <row r="7611" spans="1:3" x14ac:dyDescent="0.2">
      <c r="A7611" t="s">
        <v>48</v>
      </c>
      <c r="B7611" t="s">
        <v>23</v>
      </c>
      <c r="C7611" t="s">
        <v>54</v>
      </c>
    </row>
    <row r="7612" spans="1:3" x14ac:dyDescent="0.2">
      <c r="A7612" t="s">
        <v>48</v>
      </c>
      <c r="B7612" t="s">
        <v>25</v>
      </c>
      <c r="C7612" t="s">
        <v>114</v>
      </c>
    </row>
    <row r="7613" spans="1:3" x14ac:dyDescent="0.2">
      <c r="A7613" t="s">
        <v>48</v>
      </c>
      <c r="B7613" t="s">
        <v>114</v>
      </c>
      <c r="C7613" t="s">
        <v>18</v>
      </c>
    </row>
    <row r="7614" spans="1:3" x14ac:dyDescent="0.2">
      <c r="A7614" t="s">
        <v>48</v>
      </c>
      <c r="B7614" t="s">
        <v>96</v>
      </c>
      <c r="C7614" t="s">
        <v>81</v>
      </c>
    </row>
    <row r="7615" spans="1:3" x14ac:dyDescent="0.2">
      <c r="A7615" t="s">
        <v>48</v>
      </c>
      <c r="B7615" t="s">
        <v>47</v>
      </c>
      <c r="C7615" t="s">
        <v>114</v>
      </c>
    </row>
    <row r="7616" spans="1:3" x14ac:dyDescent="0.2">
      <c r="A7616" t="s">
        <v>48</v>
      </c>
      <c r="B7616" t="s">
        <v>72</v>
      </c>
      <c r="C7616" t="s">
        <v>135</v>
      </c>
    </row>
    <row r="7617" spans="1:3" x14ac:dyDescent="0.2">
      <c r="A7617" t="s">
        <v>48</v>
      </c>
      <c r="B7617" t="s">
        <v>87</v>
      </c>
      <c r="C7617" t="s">
        <v>70</v>
      </c>
    </row>
    <row r="7618" spans="1:3" x14ac:dyDescent="0.2">
      <c r="A7618" t="s">
        <v>48</v>
      </c>
      <c r="B7618" t="s">
        <v>88</v>
      </c>
      <c r="C7618" t="s">
        <v>25</v>
      </c>
    </row>
    <row r="7619" spans="1:3" x14ac:dyDescent="0.2">
      <c r="A7619" t="s">
        <v>48</v>
      </c>
      <c r="B7619" t="s">
        <v>19</v>
      </c>
      <c r="C7619" t="s">
        <v>79</v>
      </c>
    </row>
    <row r="7620" spans="1:3" x14ac:dyDescent="0.2">
      <c r="A7620" t="s">
        <v>48</v>
      </c>
      <c r="B7620" t="s">
        <v>31</v>
      </c>
      <c r="C7620" t="s">
        <v>51</v>
      </c>
    </row>
    <row r="7621" spans="1:3" x14ac:dyDescent="0.2">
      <c r="A7621" t="s">
        <v>48</v>
      </c>
      <c r="B7621" t="s">
        <v>126</v>
      </c>
      <c r="C7621" t="s">
        <v>136</v>
      </c>
    </row>
    <row r="7622" spans="1:3" x14ac:dyDescent="0.2">
      <c r="A7622" t="s">
        <v>48</v>
      </c>
      <c r="B7622" t="s">
        <v>42</v>
      </c>
      <c r="C7622" t="s">
        <v>113</v>
      </c>
    </row>
    <row r="7623" spans="1:3" x14ac:dyDescent="0.2">
      <c r="A7623" t="s">
        <v>48</v>
      </c>
      <c r="B7623" t="s">
        <v>93</v>
      </c>
      <c r="C7623" t="s">
        <v>40</v>
      </c>
    </row>
    <row r="7624" spans="1:3" x14ac:dyDescent="0.2">
      <c r="A7624" t="s">
        <v>48</v>
      </c>
      <c r="B7624" t="s">
        <v>13</v>
      </c>
      <c r="C7624" t="s">
        <v>96</v>
      </c>
    </row>
    <row r="7625" spans="1:3" x14ac:dyDescent="0.2">
      <c r="A7625" t="s">
        <v>48</v>
      </c>
      <c r="B7625" t="s">
        <v>49</v>
      </c>
      <c r="C7625" t="s">
        <v>31</v>
      </c>
    </row>
    <row r="7626" spans="1:3" x14ac:dyDescent="0.2">
      <c r="A7626" t="s">
        <v>48</v>
      </c>
      <c r="B7626" t="s">
        <v>50</v>
      </c>
      <c r="C7626" t="s">
        <v>31</v>
      </c>
    </row>
    <row r="7627" spans="1:3" x14ac:dyDescent="0.2">
      <c r="A7627" t="s">
        <v>48</v>
      </c>
      <c r="B7627" t="s">
        <v>56</v>
      </c>
      <c r="C7627" t="s">
        <v>47</v>
      </c>
    </row>
    <row r="7628" spans="1:3" x14ac:dyDescent="0.2">
      <c r="A7628" t="s">
        <v>48</v>
      </c>
      <c r="B7628" t="s">
        <v>57</v>
      </c>
      <c r="C7628" t="s">
        <v>25</v>
      </c>
    </row>
    <row r="7629" spans="1:3" x14ac:dyDescent="0.2">
      <c r="A7629" t="s">
        <v>48</v>
      </c>
      <c r="B7629" t="s">
        <v>91</v>
      </c>
      <c r="C7629" t="s">
        <v>105</v>
      </c>
    </row>
    <row r="7630" spans="1:3" x14ac:dyDescent="0.2">
      <c r="A7630" t="s">
        <v>48</v>
      </c>
      <c r="B7630" t="s">
        <v>92</v>
      </c>
      <c r="C7630" t="s">
        <v>10</v>
      </c>
    </row>
    <row r="7631" spans="1:3" x14ac:dyDescent="0.2">
      <c r="A7631" t="s">
        <v>48</v>
      </c>
      <c r="B7631" t="s">
        <v>136</v>
      </c>
      <c r="C7631" t="s">
        <v>81</v>
      </c>
    </row>
    <row r="7632" spans="1:3" x14ac:dyDescent="0.2">
      <c r="A7632" t="s">
        <v>48</v>
      </c>
      <c r="B7632" t="s">
        <v>16</v>
      </c>
      <c r="C7632" t="s">
        <v>40</v>
      </c>
    </row>
    <row r="7633" spans="1:3" x14ac:dyDescent="0.2">
      <c r="A7633" t="s">
        <v>48</v>
      </c>
      <c r="B7633" t="s">
        <v>89</v>
      </c>
      <c r="C7633" t="s">
        <v>79</v>
      </c>
    </row>
    <row r="7634" spans="1:3" x14ac:dyDescent="0.2">
      <c r="A7634" t="s">
        <v>48</v>
      </c>
      <c r="B7634" t="s">
        <v>33</v>
      </c>
      <c r="C7634" t="s">
        <v>40</v>
      </c>
    </row>
    <row r="7635" spans="1:3" x14ac:dyDescent="0.2">
      <c r="A7635" t="s">
        <v>48</v>
      </c>
      <c r="B7635" t="s">
        <v>34</v>
      </c>
      <c r="C7635" t="s">
        <v>79</v>
      </c>
    </row>
    <row r="7636" spans="1:3" x14ac:dyDescent="0.2">
      <c r="A7636" t="s">
        <v>48</v>
      </c>
      <c r="B7636" t="s">
        <v>95</v>
      </c>
      <c r="C7636" t="s">
        <v>105</v>
      </c>
    </row>
    <row r="7637" spans="1:3" x14ac:dyDescent="0.2">
      <c r="A7637" t="s">
        <v>48</v>
      </c>
      <c r="B7637" t="s">
        <v>110</v>
      </c>
      <c r="C7637" t="s">
        <v>135</v>
      </c>
    </row>
    <row r="7638" spans="1:3" x14ac:dyDescent="0.2">
      <c r="A7638" t="s">
        <v>48</v>
      </c>
      <c r="B7638" t="s">
        <v>62</v>
      </c>
      <c r="C7638" t="s">
        <v>29</v>
      </c>
    </row>
    <row r="7639" spans="1:3" x14ac:dyDescent="0.2">
      <c r="A7639" t="s">
        <v>48</v>
      </c>
      <c r="B7639" t="s">
        <v>63</v>
      </c>
      <c r="C7639" t="s">
        <v>21</v>
      </c>
    </row>
    <row r="7640" spans="1:3" x14ac:dyDescent="0.2">
      <c r="A7640" t="s">
        <v>48</v>
      </c>
      <c r="B7640" t="s">
        <v>22</v>
      </c>
      <c r="C7640" t="s">
        <v>43</v>
      </c>
    </row>
    <row r="7641" spans="1:3" x14ac:dyDescent="0.2">
      <c r="A7641" t="s">
        <v>48</v>
      </c>
      <c r="B7641" t="s">
        <v>2</v>
      </c>
      <c r="C7641" t="s">
        <v>93</v>
      </c>
    </row>
    <row r="7642" spans="1:3" x14ac:dyDescent="0.2">
      <c r="A7642" t="s">
        <v>48</v>
      </c>
      <c r="B7642" t="s">
        <v>32</v>
      </c>
      <c r="C7642" t="s">
        <v>79</v>
      </c>
    </row>
    <row r="7643" spans="1:3" x14ac:dyDescent="0.2">
      <c r="A7643" t="s">
        <v>48</v>
      </c>
      <c r="B7643" t="s">
        <v>18</v>
      </c>
      <c r="C7643" t="s">
        <v>31</v>
      </c>
    </row>
    <row r="7644" spans="1:3" x14ac:dyDescent="0.2">
      <c r="A7644" t="s">
        <v>48</v>
      </c>
      <c r="B7644" t="s">
        <v>76</v>
      </c>
      <c r="C7644" t="s">
        <v>18</v>
      </c>
    </row>
    <row r="7645" spans="1:3" x14ac:dyDescent="0.2">
      <c r="A7645" t="s">
        <v>48</v>
      </c>
      <c r="B7645" t="s">
        <v>77</v>
      </c>
      <c r="C7645" t="s">
        <v>49</v>
      </c>
    </row>
    <row r="7646" spans="1:3" x14ac:dyDescent="0.2">
      <c r="A7646" t="s">
        <v>48</v>
      </c>
      <c r="B7646" t="s">
        <v>79</v>
      </c>
      <c r="C7646" t="s">
        <v>132</v>
      </c>
    </row>
    <row r="7647" spans="1:3" x14ac:dyDescent="0.2">
      <c r="A7647" t="s">
        <v>48</v>
      </c>
      <c r="B7647" t="s">
        <v>48</v>
      </c>
      <c r="C7647" t="s">
        <v>48</v>
      </c>
    </row>
    <row r="7648" spans="1:3" x14ac:dyDescent="0.2">
      <c r="A7648" t="s">
        <v>48</v>
      </c>
      <c r="B7648" t="s">
        <v>111</v>
      </c>
      <c r="C7648" t="s">
        <v>48</v>
      </c>
    </row>
    <row r="7649" spans="1:3" x14ac:dyDescent="0.2">
      <c r="A7649" t="s">
        <v>48</v>
      </c>
      <c r="B7649" t="s">
        <v>112</v>
      </c>
      <c r="C7649" t="s">
        <v>111</v>
      </c>
    </row>
    <row r="7650" spans="1:3" x14ac:dyDescent="0.2">
      <c r="A7650" t="s">
        <v>48</v>
      </c>
      <c r="B7650" t="s">
        <v>51</v>
      </c>
      <c r="C7650" t="s">
        <v>48</v>
      </c>
    </row>
    <row r="7651" spans="1:3" x14ac:dyDescent="0.2">
      <c r="A7651" t="s">
        <v>48</v>
      </c>
      <c r="B7651" t="s">
        <v>8</v>
      </c>
      <c r="C7651" t="s">
        <v>129</v>
      </c>
    </row>
    <row r="7652" spans="1:3" x14ac:dyDescent="0.2">
      <c r="A7652" t="s">
        <v>48</v>
      </c>
      <c r="B7652" t="s">
        <v>35</v>
      </c>
      <c r="C7652" t="s">
        <v>128</v>
      </c>
    </row>
    <row r="7653" spans="1:3" x14ac:dyDescent="0.2">
      <c r="A7653" t="s">
        <v>48</v>
      </c>
      <c r="B7653" t="s">
        <v>52</v>
      </c>
      <c r="C7653" t="s">
        <v>43</v>
      </c>
    </row>
    <row r="7654" spans="1:3" x14ac:dyDescent="0.2">
      <c r="A7654" t="s">
        <v>48</v>
      </c>
      <c r="B7654" t="s">
        <v>122</v>
      </c>
      <c r="C7654" t="s">
        <v>135</v>
      </c>
    </row>
    <row r="7655" spans="1:3" x14ac:dyDescent="0.2">
      <c r="A7655" t="s">
        <v>48</v>
      </c>
      <c r="B7655" t="s">
        <v>123</v>
      </c>
      <c r="C7655" t="s">
        <v>10</v>
      </c>
    </row>
    <row r="7656" spans="1:3" x14ac:dyDescent="0.2">
      <c r="A7656" t="s">
        <v>48</v>
      </c>
      <c r="B7656" t="s">
        <v>21</v>
      </c>
      <c r="C7656" t="s">
        <v>33</v>
      </c>
    </row>
    <row r="7657" spans="1:3" x14ac:dyDescent="0.2">
      <c r="A7657" t="s">
        <v>48</v>
      </c>
      <c r="B7657" t="s">
        <v>128</v>
      </c>
      <c r="C7657" t="s">
        <v>28</v>
      </c>
    </row>
    <row r="7658" spans="1:3" x14ac:dyDescent="0.2">
      <c r="A7658" t="s">
        <v>48</v>
      </c>
      <c r="B7658" t="s">
        <v>43</v>
      </c>
      <c r="C7658" t="s">
        <v>32</v>
      </c>
    </row>
    <row r="7659" spans="1:3" x14ac:dyDescent="0.2">
      <c r="A7659" t="s">
        <v>48</v>
      </c>
      <c r="B7659" t="s">
        <v>102</v>
      </c>
      <c r="C7659" t="s">
        <v>69</v>
      </c>
    </row>
    <row r="7660" spans="1:3" x14ac:dyDescent="0.2">
      <c r="A7660" t="s">
        <v>48</v>
      </c>
      <c r="B7660" t="s">
        <v>103</v>
      </c>
      <c r="C7660" t="s">
        <v>11</v>
      </c>
    </row>
    <row r="7661" spans="1:3" x14ac:dyDescent="0.2">
      <c r="A7661" t="s">
        <v>48</v>
      </c>
      <c r="B7661" t="s">
        <v>106</v>
      </c>
      <c r="C7661" t="s">
        <v>79</v>
      </c>
    </row>
    <row r="7662" spans="1:3" x14ac:dyDescent="0.2">
      <c r="A7662" t="s">
        <v>48</v>
      </c>
      <c r="B7662" t="s">
        <v>105</v>
      </c>
      <c r="C7662" t="s">
        <v>89</v>
      </c>
    </row>
    <row r="7663" spans="1:3" x14ac:dyDescent="0.2">
      <c r="A7663" t="s">
        <v>48</v>
      </c>
      <c r="B7663" t="s">
        <v>74</v>
      </c>
      <c r="C7663" t="s">
        <v>16</v>
      </c>
    </row>
    <row r="7664" spans="1:3" x14ac:dyDescent="0.2">
      <c r="A7664" t="s">
        <v>48</v>
      </c>
      <c r="B7664" t="s">
        <v>26</v>
      </c>
      <c r="C7664" t="s">
        <v>76</v>
      </c>
    </row>
    <row r="7665" spans="1:3" x14ac:dyDescent="0.2">
      <c r="A7665" t="s">
        <v>48</v>
      </c>
      <c r="B7665" t="s">
        <v>81</v>
      </c>
      <c r="C7665" t="s">
        <v>8</v>
      </c>
    </row>
    <row r="7666" spans="1:3" x14ac:dyDescent="0.2">
      <c r="A7666" t="s">
        <v>48</v>
      </c>
      <c r="B7666" t="s">
        <v>29</v>
      </c>
      <c r="C7666" t="s">
        <v>33</v>
      </c>
    </row>
    <row r="7667" spans="1:3" x14ac:dyDescent="0.2">
      <c r="A7667" t="s">
        <v>48</v>
      </c>
      <c r="B7667" t="s">
        <v>30</v>
      </c>
      <c r="C7667" t="s">
        <v>33</v>
      </c>
    </row>
    <row r="7668" spans="1:3" x14ac:dyDescent="0.2">
      <c r="A7668" t="s">
        <v>48</v>
      </c>
      <c r="B7668" t="s">
        <v>118</v>
      </c>
      <c r="C7668" t="s">
        <v>2</v>
      </c>
    </row>
    <row r="7669" spans="1:3" x14ac:dyDescent="0.2">
      <c r="A7669" t="s">
        <v>48</v>
      </c>
      <c r="B7669" t="s">
        <v>119</v>
      </c>
      <c r="C7669" t="s">
        <v>2</v>
      </c>
    </row>
    <row r="7670" spans="1:3" x14ac:dyDescent="0.2">
      <c r="A7670" t="s">
        <v>48</v>
      </c>
      <c r="B7670" t="s">
        <v>86</v>
      </c>
      <c r="C7670" t="s">
        <v>49</v>
      </c>
    </row>
    <row r="7671" spans="1:3" x14ac:dyDescent="0.2">
      <c r="A7671" t="s">
        <v>48</v>
      </c>
      <c r="B7671" t="s">
        <v>28</v>
      </c>
      <c r="C7671" t="s">
        <v>80</v>
      </c>
    </row>
    <row r="7672" spans="1:3" x14ac:dyDescent="0.2">
      <c r="A7672" t="s">
        <v>48</v>
      </c>
      <c r="B7672" t="s">
        <v>127</v>
      </c>
      <c r="C7672" t="s">
        <v>89</v>
      </c>
    </row>
    <row r="7673" spans="1:3" x14ac:dyDescent="0.2">
      <c r="A7673" t="s">
        <v>48</v>
      </c>
      <c r="B7673" t="s">
        <v>80</v>
      </c>
      <c r="C7673" t="s">
        <v>40</v>
      </c>
    </row>
    <row r="7674" spans="1:3" x14ac:dyDescent="0.2">
      <c r="A7674" t="s">
        <v>48</v>
      </c>
      <c r="B7674" t="s">
        <v>41</v>
      </c>
      <c r="C7674" t="s">
        <v>47</v>
      </c>
    </row>
    <row r="7675" spans="1:3" x14ac:dyDescent="0.2">
      <c r="A7675" t="s">
        <v>48</v>
      </c>
      <c r="B7675" t="s">
        <v>130</v>
      </c>
      <c r="C7675" t="s">
        <v>28</v>
      </c>
    </row>
    <row r="7676" spans="1:3" x14ac:dyDescent="0.2">
      <c r="A7676" t="s">
        <v>48</v>
      </c>
      <c r="B7676" t="s">
        <v>131</v>
      </c>
      <c r="C7676" t="s">
        <v>74</v>
      </c>
    </row>
    <row r="7677" spans="1:3" x14ac:dyDescent="0.2">
      <c r="A7677" t="s">
        <v>48</v>
      </c>
      <c r="B7677" t="s">
        <v>11</v>
      </c>
      <c r="C7677" t="s">
        <v>74</v>
      </c>
    </row>
    <row r="7678" spans="1:3" x14ac:dyDescent="0.2">
      <c r="A7678" t="s">
        <v>48</v>
      </c>
      <c r="B7678" t="s">
        <v>6</v>
      </c>
      <c r="C7678" t="s">
        <v>11</v>
      </c>
    </row>
    <row r="7679" spans="1:3" x14ac:dyDescent="0.2">
      <c r="A7679" t="s">
        <v>48</v>
      </c>
      <c r="B7679" t="s">
        <v>3</v>
      </c>
      <c r="C7679" t="s">
        <v>10</v>
      </c>
    </row>
    <row r="7680" spans="1:3" x14ac:dyDescent="0.2">
      <c r="A7680" t="s">
        <v>48</v>
      </c>
      <c r="B7680" t="s">
        <v>69</v>
      </c>
      <c r="C7680" t="s">
        <v>14</v>
      </c>
    </row>
    <row r="7681" spans="1:3" x14ac:dyDescent="0.2">
      <c r="A7681" t="s">
        <v>48</v>
      </c>
      <c r="B7681" t="s">
        <v>135</v>
      </c>
      <c r="C7681" t="s">
        <v>49</v>
      </c>
    </row>
    <row r="7682" spans="1:3" x14ac:dyDescent="0.2">
      <c r="A7682" t="s">
        <v>48</v>
      </c>
      <c r="B7682" t="s">
        <v>132</v>
      </c>
      <c r="C7682" t="s">
        <v>39</v>
      </c>
    </row>
    <row r="7683" spans="1:3" x14ac:dyDescent="0.2">
      <c r="A7683" t="s">
        <v>48</v>
      </c>
      <c r="B7683" t="s">
        <v>129</v>
      </c>
      <c r="C7683" t="s">
        <v>51</v>
      </c>
    </row>
    <row r="7684" spans="1:3" x14ac:dyDescent="0.2">
      <c r="A7684" t="s">
        <v>48</v>
      </c>
      <c r="B7684" t="s">
        <v>116</v>
      </c>
      <c r="C7684" t="s">
        <v>105</v>
      </c>
    </row>
    <row r="7685" spans="1:3" x14ac:dyDescent="0.2">
      <c r="A7685" t="s">
        <v>48</v>
      </c>
      <c r="B7685" t="s">
        <v>36</v>
      </c>
      <c r="C7685" t="s">
        <v>2</v>
      </c>
    </row>
    <row r="7686" spans="1:3" x14ac:dyDescent="0.2">
      <c r="A7686" t="s">
        <v>48</v>
      </c>
      <c r="B7686" t="s">
        <v>37</v>
      </c>
      <c r="C7686" t="s">
        <v>101</v>
      </c>
    </row>
    <row r="7687" spans="1:3" x14ac:dyDescent="0.2">
      <c r="A7687" t="s">
        <v>48</v>
      </c>
      <c r="B7687" t="s">
        <v>70</v>
      </c>
      <c r="C7687" t="s">
        <v>86</v>
      </c>
    </row>
    <row r="7688" spans="1:3" x14ac:dyDescent="0.2">
      <c r="A7688" t="s">
        <v>48</v>
      </c>
      <c r="B7688" t="s">
        <v>71</v>
      </c>
      <c r="C7688" t="s">
        <v>86</v>
      </c>
    </row>
    <row r="7689" spans="1:3" x14ac:dyDescent="0.2">
      <c r="A7689" t="s">
        <v>48</v>
      </c>
      <c r="B7689" t="s">
        <v>5</v>
      </c>
      <c r="C7689" t="s">
        <v>43</v>
      </c>
    </row>
    <row r="7690" spans="1:3" x14ac:dyDescent="0.2">
      <c r="A7690" t="s">
        <v>48</v>
      </c>
      <c r="B7690" t="s">
        <v>24</v>
      </c>
      <c r="C7690" t="s">
        <v>1</v>
      </c>
    </row>
    <row r="7691" spans="1:3" x14ac:dyDescent="0.2">
      <c r="A7691" t="s">
        <v>48</v>
      </c>
      <c r="B7691" t="s">
        <v>10</v>
      </c>
      <c r="C7691" t="s">
        <v>19</v>
      </c>
    </row>
    <row r="7692" spans="1:3" x14ac:dyDescent="0.2">
      <c r="A7692" t="s">
        <v>48</v>
      </c>
      <c r="B7692" t="s">
        <v>12</v>
      </c>
      <c r="C7692" t="s">
        <v>28</v>
      </c>
    </row>
    <row r="7693" spans="1:3" x14ac:dyDescent="0.2">
      <c r="A7693" t="s">
        <v>48</v>
      </c>
      <c r="B7693" t="s">
        <v>107</v>
      </c>
      <c r="C7693" t="s">
        <v>130</v>
      </c>
    </row>
    <row r="7694" spans="1:3" x14ac:dyDescent="0.2">
      <c r="A7694" t="s">
        <v>48</v>
      </c>
      <c r="B7694" t="s">
        <v>108</v>
      </c>
      <c r="C7694" t="s">
        <v>130</v>
      </c>
    </row>
    <row r="7695" spans="1:3" x14ac:dyDescent="0.2">
      <c r="A7695" t="s">
        <v>48</v>
      </c>
      <c r="B7695" t="s">
        <v>14</v>
      </c>
      <c r="C7695" t="s">
        <v>79</v>
      </c>
    </row>
    <row r="7696" spans="1:3" x14ac:dyDescent="0.2">
      <c r="A7696" t="s">
        <v>48</v>
      </c>
      <c r="B7696" t="s">
        <v>15</v>
      </c>
      <c r="C7696" t="s">
        <v>16</v>
      </c>
    </row>
    <row r="7697" spans="1:3" x14ac:dyDescent="0.2">
      <c r="A7697" t="s">
        <v>48</v>
      </c>
      <c r="B7697" t="s">
        <v>101</v>
      </c>
      <c r="C7697" t="s">
        <v>93</v>
      </c>
    </row>
    <row r="7698" spans="1:3" x14ac:dyDescent="0.2">
      <c r="A7698" t="s">
        <v>48</v>
      </c>
      <c r="B7698" t="s">
        <v>109</v>
      </c>
      <c r="C7698" t="s">
        <v>128</v>
      </c>
    </row>
    <row r="7699" spans="1:3" x14ac:dyDescent="0.2">
      <c r="A7699" t="s">
        <v>48</v>
      </c>
      <c r="B7699" t="s">
        <v>61</v>
      </c>
      <c r="C7699" t="s">
        <v>11</v>
      </c>
    </row>
    <row r="7700" spans="1:3" x14ac:dyDescent="0.2">
      <c r="A7700" t="s">
        <v>48</v>
      </c>
      <c r="B7700" t="s">
        <v>73</v>
      </c>
      <c r="C7700" t="s">
        <v>127</v>
      </c>
    </row>
    <row r="7701" spans="1:3" x14ac:dyDescent="0.2">
      <c r="A7701" t="s">
        <v>48</v>
      </c>
      <c r="B7701" t="s">
        <v>60</v>
      </c>
      <c r="C7701" t="s">
        <v>105</v>
      </c>
    </row>
    <row r="7702" spans="1:3" x14ac:dyDescent="0.2">
      <c r="A7702" t="s">
        <v>48</v>
      </c>
      <c r="B7702" t="s">
        <v>84</v>
      </c>
      <c r="C7702" t="s">
        <v>130</v>
      </c>
    </row>
    <row r="7703" spans="1:3" x14ac:dyDescent="0.2">
      <c r="A7703" t="s">
        <v>48</v>
      </c>
      <c r="B7703" t="s">
        <v>85</v>
      </c>
      <c r="C7703" t="s">
        <v>130</v>
      </c>
    </row>
    <row r="7704" spans="1:3" x14ac:dyDescent="0.2">
      <c r="A7704" t="s">
        <v>48</v>
      </c>
      <c r="B7704" t="s">
        <v>137</v>
      </c>
      <c r="C7704" t="s">
        <v>127</v>
      </c>
    </row>
    <row r="7705" spans="1:3" x14ac:dyDescent="0.2">
      <c r="A7705" t="s">
        <v>48</v>
      </c>
      <c r="B7705" t="s">
        <v>138</v>
      </c>
      <c r="C7705" t="s">
        <v>127</v>
      </c>
    </row>
    <row r="7706" spans="1:3" x14ac:dyDescent="0.2">
      <c r="A7706" t="s">
        <v>48</v>
      </c>
      <c r="B7706" t="s">
        <v>134</v>
      </c>
      <c r="C7706" t="s">
        <v>128</v>
      </c>
    </row>
    <row r="7707" spans="1:3" x14ac:dyDescent="0.2">
      <c r="A7707" t="s">
        <v>48</v>
      </c>
      <c r="B7707" t="s">
        <v>40</v>
      </c>
      <c r="C7707" t="s">
        <v>39</v>
      </c>
    </row>
    <row r="7708" spans="1:3" x14ac:dyDescent="0.2">
      <c r="A7708" t="s">
        <v>48</v>
      </c>
      <c r="B7708" t="s">
        <v>39</v>
      </c>
      <c r="C7708" t="s">
        <v>111</v>
      </c>
    </row>
    <row r="7709" spans="1:3" x14ac:dyDescent="0.2">
      <c r="A7709" t="s">
        <v>48</v>
      </c>
      <c r="B7709" t="s">
        <v>104</v>
      </c>
      <c r="C7709" t="s">
        <v>128</v>
      </c>
    </row>
    <row r="7710" spans="1:3" x14ac:dyDescent="0.2">
      <c r="A7710" t="s">
        <v>48</v>
      </c>
      <c r="B7710" t="s">
        <v>9</v>
      </c>
      <c r="C7710" t="s">
        <v>100</v>
      </c>
    </row>
    <row r="7711" spans="1:3" x14ac:dyDescent="0.2">
      <c r="A7711" t="s">
        <v>48</v>
      </c>
      <c r="B7711" t="s">
        <v>58</v>
      </c>
      <c r="C7711" t="s">
        <v>62</v>
      </c>
    </row>
    <row r="7712" spans="1:3" x14ac:dyDescent="0.2">
      <c r="A7712" t="s">
        <v>48</v>
      </c>
      <c r="B7712" t="s">
        <v>4</v>
      </c>
      <c r="C7712" t="s">
        <v>62</v>
      </c>
    </row>
    <row r="7713" spans="1:3" x14ac:dyDescent="0.2">
      <c r="A7713" t="s">
        <v>48</v>
      </c>
      <c r="B7713" t="s">
        <v>90</v>
      </c>
      <c r="C7713" t="s">
        <v>11</v>
      </c>
    </row>
    <row r="7714" spans="1:3" x14ac:dyDescent="0.2">
      <c r="A7714" t="s">
        <v>48</v>
      </c>
      <c r="B7714" t="s">
        <v>1</v>
      </c>
      <c r="C7714" t="s">
        <v>21</v>
      </c>
    </row>
    <row r="7715" spans="1:3" x14ac:dyDescent="0.2">
      <c r="A7715" t="s">
        <v>48</v>
      </c>
      <c r="B7715" t="s">
        <v>67</v>
      </c>
      <c r="C7715" t="s">
        <v>128</v>
      </c>
    </row>
    <row r="7716" spans="1:3" x14ac:dyDescent="0.2">
      <c r="A7716" t="s">
        <v>48</v>
      </c>
      <c r="B7716" t="s">
        <v>68</v>
      </c>
      <c r="C7716" t="s">
        <v>128</v>
      </c>
    </row>
    <row r="7717" spans="1:3" x14ac:dyDescent="0.2">
      <c r="A7717" t="s">
        <v>48</v>
      </c>
      <c r="B7717" t="s">
        <v>120</v>
      </c>
      <c r="C7717" t="s">
        <v>36</v>
      </c>
    </row>
    <row r="7718" spans="1:3" x14ac:dyDescent="0.2">
      <c r="A7718" t="s">
        <v>48</v>
      </c>
      <c r="B7718" t="s">
        <v>121</v>
      </c>
      <c r="C7718" t="s">
        <v>36</v>
      </c>
    </row>
    <row r="7719" spans="1:3" x14ac:dyDescent="0.2">
      <c r="A7719" t="s">
        <v>48</v>
      </c>
      <c r="B7719" t="s">
        <v>53</v>
      </c>
      <c r="C7719" t="s">
        <v>62</v>
      </c>
    </row>
    <row r="7720" spans="1:3" x14ac:dyDescent="0.2">
      <c r="A7720" t="s">
        <v>48</v>
      </c>
      <c r="B7720" t="s">
        <v>82</v>
      </c>
      <c r="C7720" t="s">
        <v>11</v>
      </c>
    </row>
    <row r="7721" spans="1:3" x14ac:dyDescent="0.2">
      <c r="A7721" t="s">
        <v>48</v>
      </c>
      <c r="B7721" t="s">
        <v>83</v>
      </c>
      <c r="C7721" t="s">
        <v>11</v>
      </c>
    </row>
    <row r="7722" spans="1:3" x14ac:dyDescent="0.2">
      <c r="A7722" t="s">
        <v>48</v>
      </c>
      <c r="B7722" t="s">
        <v>38</v>
      </c>
      <c r="C7722" t="s">
        <v>69</v>
      </c>
    </row>
    <row r="7723" spans="1:3" x14ac:dyDescent="0.2">
      <c r="A7723" t="s">
        <v>48</v>
      </c>
      <c r="B7723" t="s">
        <v>97</v>
      </c>
      <c r="C7723" t="s">
        <v>62</v>
      </c>
    </row>
    <row r="7724" spans="1:3" x14ac:dyDescent="0.2">
      <c r="A7724" t="s">
        <v>48</v>
      </c>
      <c r="B7724" t="s">
        <v>115</v>
      </c>
      <c r="C7724" t="s">
        <v>36</v>
      </c>
    </row>
    <row r="7725" spans="1:3" x14ac:dyDescent="0.2">
      <c r="A7725" t="s">
        <v>48</v>
      </c>
      <c r="B7725" t="s">
        <v>98</v>
      </c>
      <c r="C7725" t="s">
        <v>118</v>
      </c>
    </row>
    <row r="7726" spans="1:3" x14ac:dyDescent="0.2">
      <c r="A7726" t="s">
        <v>48</v>
      </c>
      <c r="B7726" t="s">
        <v>94</v>
      </c>
      <c r="C7726" t="s">
        <v>36</v>
      </c>
    </row>
    <row r="7727" spans="1:3" x14ac:dyDescent="0.2">
      <c r="A7727" t="s">
        <v>48</v>
      </c>
      <c r="B7727" t="s">
        <v>7</v>
      </c>
      <c r="C7727" t="s">
        <v>1</v>
      </c>
    </row>
    <row r="7728" spans="1:3" x14ac:dyDescent="0.2">
      <c r="A7728" t="s">
        <v>48</v>
      </c>
      <c r="B7728" t="s">
        <v>45</v>
      </c>
      <c r="C7728" t="s">
        <v>1</v>
      </c>
    </row>
    <row r="7729" spans="1:3" x14ac:dyDescent="0.2">
      <c r="A7729" t="s">
        <v>48</v>
      </c>
      <c r="B7729" t="s">
        <v>64</v>
      </c>
      <c r="C7729" t="s">
        <v>118</v>
      </c>
    </row>
    <row r="7730" spans="1:3" x14ac:dyDescent="0.2">
      <c r="A7730" t="s">
        <v>111</v>
      </c>
      <c r="B7730" t="s">
        <v>75</v>
      </c>
      <c r="C7730" t="s">
        <v>124</v>
      </c>
    </row>
    <row r="7731" spans="1:3" x14ac:dyDescent="0.2">
      <c r="A7731" t="s">
        <v>111</v>
      </c>
      <c r="B7731" t="s">
        <v>17</v>
      </c>
      <c r="C7731" t="s">
        <v>54</v>
      </c>
    </row>
    <row r="7732" spans="1:3" x14ac:dyDescent="0.2">
      <c r="A7732" t="s">
        <v>111</v>
      </c>
      <c r="B7732" t="s">
        <v>20</v>
      </c>
      <c r="C7732" t="s">
        <v>70</v>
      </c>
    </row>
    <row r="7733" spans="1:3" x14ac:dyDescent="0.2">
      <c r="A7733" t="s">
        <v>111</v>
      </c>
      <c r="B7733" t="s">
        <v>78</v>
      </c>
      <c r="C7733" t="s">
        <v>47</v>
      </c>
    </row>
    <row r="7734" spans="1:3" x14ac:dyDescent="0.2">
      <c r="A7734" t="s">
        <v>111</v>
      </c>
      <c r="B7734" t="s">
        <v>44</v>
      </c>
      <c r="C7734" t="s">
        <v>26</v>
      </c>
    </row>
    <row r="7735" spans="1:3" x14ac:dyDescent="0.2">
      <c r="A7735" t="s">
        <v>111</v>
      </c>
      <c r="B7735" t="s">
        <v>46</v>
      </c>
      <c r="C7735" t="s">
        <v>96</v>
      </c>
    </row>
    <row r="7736" spans="1:3" x14ac:dyDescent="0.2">
      <c r="A7736" t="s">
        <v>111</v>
      </c>
      <c r="B7736" t="s">
        <v>117</v>
      </c>
      <c r="C7736" t="s">
        <v>26</v>
      </c>
    </row>
    <row r="7737" spans="1:3" x14ac:dyDescent="0.2">
      <c r="A7737" t="s">
        <v>111</v>
      </c>
      <c r="B7737" t="s">
        <v>124</v>
      </c>
      <c r="C7737" t="s">
        <v>114</v>
      </c>
    </row>
    <row r="7738" spans="1:3" x14ac:dyDescent="0.2">
      <c r="A7738" t="s">
        <v>111</v>
      </c>
      <c r="B7738" t="s">
        <v>113</v>
      </c>
      <c r="C7738" t="s">
        <v>49</v>
      </c>
    </row>
    <row r="7739" spans="1:3" x14ac:dyDescent="0.2">
      <c r="A7739" t="s">
        <v>111</v>
      </c>
      <c r="B7739" t="s">
        <v>99</v>
      </c>
      <c r="C7739" t="s">
        <v>136</v>
      </c>
    </row>
    <row r="7740" spans="1:3" x14ac:dyDescent="0.2">
      <c r="A7740" t="s">
        <v>111</v>
      </c>
      <c r="B7740" t="s">
        <v>100</v>
      </c>
      <c r="C7740" t="s">
        <v>43</v>
      </c>
    </row>
    <row r="7741" spans="1:3" x14ac:dyDescent="0.2">
      <c r="A7741" t="s">
        <v>111</v>
      </c>
      <c r="B7741" t="s">
        <v>65</v>
      </c>
      <c r="C7741" t="s">
        <v>136</v>
      </c>
    </row>
    <row r="7742" spans="1:3" x14ac:dyDescent="0.2">
      <c r="A7742" t="s">
        <v>111</v>
      </c>
      <c r="B7742" t="s">
        <v>66</v>
      </c>
      <c r="C7742" t="s">
        <v>136</v>
      </c>
    </row>
    <row r="7743" spans="1:3" x14ac:dyDescent="0.2">
      <c r="A7743" t="s">
        <v>111</v>
      </c>
      <c r="B7743" t="s">
        <v>54</v>
      </c>
      <c r="C7743" t="s">
        <v>114</v>
      </c>
    </row>
    <row r="7744" spans="1:3" x14ac:dyDescent="0.2">
      <c r="A7744" t="s">
        <v>111</v>
      </c>
      <c r="B7744" t="s">
        <v>55</v>
      </c>
      <c r="C7744" t="s">
        <v>114</v>
      </c>
    </row>
    <row r="7745" spans="1:3" x14ac:dyDescent="0.2">
      <c r="A7745" t="s">
        <v>111</v>
      </c>
      <c r="B7745" t="s">
        <v>133</v>
      </c>
      <c r="C7745" t="s">
        <v>25</v>
      </c>
    </row>
    <row r="7746" spans="1:3" x14ac:dyDescent="0.2">
      <c r="A7746" t="s">
        <v>111</v>
      </c>
      <c r="B7746" t="s">
        <v>59</v>
      </c>
      <c r="C7746" t="s">
        <v>26</v>
      </c>
    </row>
    <row r="7747" spans="1:3" x14ac:dyDescent="0.2">
      <c r="A7747" t="s">
        <v>111</v>
      </c>
      <c r="B7747" t="s">
        <v>125</v>
      </c>
      <c r="C7747" t="s">
        <v>70</v>
      </c>
    </row>
    <row r="7748" spans="1:3" x14ac:dyDescent="0.2">
      <c r="A7748" t="s">
        <v>111</v>
      </c>
      <c r="B7748" t="s">
        <v>27</v>
      </c>
      <c r="C7748" t="s">
        <v>26</v>
      </c>
    </row>
    <row r="7749" spans="1:3" x14ac:dyDescent="0.2">
      <c r="A7749" t="s">
        <v>111</v>
      </c>
      <c r="B7749" t="s">
        <v>23</v>
      </c>
      <c r="C7749" t="s">
        <v>54</v>
      </c>
    </row>
    <row r="7750" spans="1:3" x14ac:dyDescent="0.2">
      <c r="A7750" t="s">
        <v>111</v>
      </c>
      <c r="B7750" t="s">
        <v>25</v>
      </c>
      <c r="C7750" t="s">
        <v>114</v>
      </c>
    </row>
    <row r="7751" spans="1:3" x14ac:dyDescent="0.2">
      <c r="A7751" t="s">
        <v>111</v>
      </c>
      <c r="B7751" t="s">
        <v>114</v>
      </c>
      <c r="C7751" t="s">
        <v>18</v>
      </c>
    </row>
    <row r="7752" spans="1:3" x14ac:dyDescent="0.2">
      <c r="A7752" t="s">
        <v>111</v>
      </c>
      <c r="B7752" t="s">
        <v>96</v>
      </c>
      <c r="C7752" t="s">
        <v>81</v>
      </c>
    </row>
    <row r="7753" spans="1:3" x14ac:dyDescent="0.2">
      <c r="A7753" t="s">
        <v>111</v>
      </c>
      <c r="B7753" t="s">
        <v>47</v>
      </c>
      <c r="C7753" t="s">
        <v>112</v>
      </c>
    </row>
    <row r="7754" spans="1:3" x14ac:dyDescent="0.2">
      <c r="A7754" t="s">
        <v>111</v>
      </c>
      <c r="B7754" t="s">
        <v>72</v>
      </c>
      <c r="C7754" t="s">
        <v>113</v>
      </c>
    </row>
    <row r="7755" spans="1:3" x14ac:dyDescent="0.2">
      <c r="A7755" t="s">
        <v>111</v>
      </c>
      <c r="B7755" t="s">
        <v>87</v>
      </c>
      <c r="C7755" t="s">
        <v>124</v>
      </c>
    </row>
    <row r="7756" spans="1:3" x14ac:dyDescent="0.2">
      <c r="A7756" t="s">
        <v>111</v>
      </c>
      <c r="B7756" t="s">
        <v>88</v>
      </c>
      <c r="C7756" t="s">
        <v>25</v>
      </c>
    </row>
    <row r="7757" spans="1:3" x14ac:dyDescent="0.2">
      <c r="A7757" t="s">
        <v>111</v>
      </c>
      <c r="B7757" t="s">
        <v>19</v>
      </c>
      <c r="C7757" t="s">
        <v>79</v>
      </c>
    </row>
    <row r="7758" spans="1:3" x14ac:dyDescent="0.2">
      <c r="A7758" t="s">
        <v>111</v>
      </c>
      <c r="B7758" t="s">
        <v>31</v>
      </c>
      <c r="C7758" t="s">
        <v>51</v>
      </c>
    </row>
    <row r="7759" spans="1:3" x14ac:dyDescent="0.2">
      <c r="A7759" t="s">
        <v>111</v>
      </c>
      <c r="B7759" t="s">
        <v>126</v>
      </c>
      <c r="C7759" t="s">
        <v>96</v>
      </c>
    </row>
    <row r="7760" spans="1:3" x14ac:dyDescent="0.2">
      <c r="A7760" t="s">
        <v>111</v>
      </c>
      <c r="B7760" t="s">
        <v>42</v>
      </c>
      <c r="C7760" t="s">
        <v>86</v>
      </c>
    </row>
    <row r="7761" spans="1:3" x14ac:dyDescent="0.2">
      <c r="A7761" t="s">
        <v>111</v>
      </c>
      <c r="B7761" t="s">
        <v>93</v>
      </c>
      <c r="C7761" t="s">
        <v>79</v>
      </c>
    </row>
    <row r="7762" spans="1:3" x14ac:dyDescent="0.2">
      <c r="A7762" t="s">
        <v>111</v>
      </c>
      <c r="B7762" t="s">
        <v>13</v>
      </c>
      <c r="C7762" t="s">
        <v>135</v>
      </c>
    </row>
    <row r="7763" spans="1:3" x14ac:dyDescent="0.2">
      <c r="A7763" t="s">
        <v>111</v>
      </c>
      <c r="B7763" t="s">
        <v>49</v>
      </c>
      <c r="C7763" t="s">
        <v>31</v>
      </c>
    </row>
    <row r="7764" spans="1:3" x14ac:dyDescent="0.2">
      <c r="A7764" t="s">
        <v>111</v>
      </c>
      <c r="B7764" t="s">
        <v>50</v>
      </c>
      <c r="C7764" t="s">
        <v>31</v>
      </c>
    </row>
    <row r="7765" spans="1:3" x14ac:dyDescent="0.2">
      <c r="A7765" t="s">
        <v>111</v>
      </c>
      <c r="B7765" t="s">
        <v>56</v>
      </c>
      <c r="C7765" t="s">
        <v>47</v>
      </c>
    </row>
    <row r="7766" spans="1:3" x14ac:dyDescent="0.2">
      <c r="A7766" t="s">
        <v>111</v>
      </c>
      <c r="B7766" t="s">
        <v>57</v>
      </c>
      <c r="C7766" t="s">
        <v>47</v>
      </c>
    </row>
    <row r="7767" spans="1:3" x14ac:dyDescent="0.2">
      <c r="A7767" t="s">
        <v>111</v>
      </c>
      <c r="B7767" t="s">
        <v>91</v>
      </c>
      <c r="C7767" t="s">
        <v>105</v>
      </c>
    </row>
    <row r="7768" spans="1:3" x14ac:dyDescent="0.2">
      <c r="A7768" t="s">
        <v>111</v>
      </c>
      <c r="B7768" t="s">
        <v>92</v>
      </c>
      <c r="C7768" t="s">
        <v>10</v>
      </c>
    </row>
    <row r="7769" spans="1:3" x14ac:dyDescent="0.2">
      <c r="A7769" t="s">
        <v>111</v>
      </c>
      <c r="B7769" t="s">
        <v>136</v>
      </c>
      <c r="C7769" t="s">
        <v>81</v>
      </c>
    </row>
    <row r="7770" spans="1:3" x14ac:dyDescent="0.2">
      <c r="A7770" t="s">
        <v>111</v>
      </c>
      <c r="B7770" t="s">
        <v>16</v>
      </c>
      <c r="C7770" t="s">
        <v>40</v>
      </c>
    </row>
    <row r="7771" spans="1:3" x14ac:dyDescent="0.2">
      <c r="A7771" t="s">
        <v>111</v>
      </c>
      <c r="B7771" t="s">
        <v>89</v>
      </c>
      <c r="C7771" t="s">
        <v>79</v>
      </c>
    </row>
    <row r="7772" spans="1:3" x14ac:dyDescent="0.2">
      <c r="A7772" t="s">
        <v>111</v>
      </c>
      <c r="B7772" t="s">
        <v>33</v>
      </c>
      <c r="C7772" t="s">
        <v>40</v>
      </c>
    </row>
    <row r="7773" spans="1:3" x14ac:dyDescent="0.2">
      <c r="A7773" t="s">
        <v>111</v>
      </c>
      <c r="B7773" t="s">
        <v>34</v>
      </c>
      <c r="C7773" t="s">
        <v>79</v>
      </c>
    </row>
    <row r="7774" spans="1:3" x14ac:dyDescent="0.2">
      <c r="A7774" t="s">
        <v>111</v>
      </c>
      <c r="B7774" t="s">
        <v>95</v>
      </c>
      <c r="C7774" t="s">
        <v>10</v>
      </c>
    </row>
    <row r="7775" spans="1:3" x14ac:dyDescent="0.2">
      <c r="A7775" t="s">
        <v>111</v>
      </c>
      <c r="B7775" t="s">
        <v>110</v>
      </c>
      <c r="C7775" t="s">
        <v>135</v>
      </c>
    </row>
    <row r="7776" spans="1:3" x14ac:dyDescent="0.2">
      <c r="A7776" t="s">
        <v>111</v>
      </c>
      <c r="B7776" t="s">
        <v>62</v>
      </c>
      <c r="C7776" t="s">
        <v>21</v>
      </c>
    </row>
    <row r="7777" spans="1:3" x14ac:dyDescent="0.2">
      <c r="A7777" t="s">
        <v>111</v>
      </c>
      <c r="B7777" t="s">
        <v>63</v>
      </c>
      <c r="C7777" t="s">
        <v>21</v>
      </c>
    </row>
    <row r="7778" spans="1:3" x14ac:dyDescent="0.2">
      <c r="A7778" t="s">
        <v>111</v>
      </c>
      <c r="B7778" t="s">
        <v>22</v>
      </c>
      <c r="C7778" t="s">
        <v>127</v>
      </c>
    </row>
    <row r="7779" spans="1:3" x14ac:dyDescent="0.2">
      <c r="A7779" t="s">
        <v>111</v>
      </c>
      <c r="B7779" t="s">
        <v>2</v>
      </c>
      <c r="C7779" t="s">
        <v>93</v>
      </c>
    </row>
    <row r="7780" spans="1:3" x14ac:dyDescent="0.2">
      <c r="A7780" t="s">
        <v>111</v>
      </c>
      <c r="B7780" t="s">
        <v>32</v>
      </c>
      <c r="C7780" t="s">
        <v>79</v>
      </c>
    </row>
    <row r="7781" spans="1:3" x14ac:dyDescent="0.2">
      <c r="A7781" t="s">
        <v>111</v>
      </c>
      <c r="B7781" t="s">
        <v>18</v>
      </c>
      <c r="C7781" t="s">
        <v>129</v>
      </c>
    </row>
    <row r="7782" spans="1:3" x14ac:dyDescent="0.2">
      <c r="A7782" t="s">
        <v>111</v>
      </c>
      <c r="B7782" t="s">
        <v>76</v>
      </c>
      <c r="C7782" t="s">
        <v>8</v>
      </c>
    </row>
    <row r="7783" spans="1:3" x14ac:dyDescent="0.2">
      <c r="A7783" t="s">
        <v>111</v>
      </c>
      <c r="B7783" t="s">
        <v>77</v>
      </c>
      <c r="C7783" t="s">
        <v>18</v>
      </c>
    </row>
    <row r="7784" spans="1:3" x14ac:dyDescent="0.2">
      <c r="A7784" t="s">
        <v>111</v>
      </c>
      <c r="B7784" t="s">
        <v>79</v>
      </c>
      <c r="C7784" t="s">
        <v>40</v>
      </c>
    </row>
    <row r="7785" spans="1:3" x14ac:dyDescent="0.2">
      <c r="A7785" t="s">
        <v>111</v>
      </c>
      <c r="B7785" t="s">
        <v>48</v>
      </c>
      <c r="C7785" t="s">
        <v>48</v>
      </c>
    </row>
    <row r="7786" spans="1:3" x14ac:dyDescent="0.2">
      <c r="A7786" t="s">
        <v>111</v>
      </c>
      <c r="B7786" t="s">
        <v>111</v>
      </c>
      <c r="C7786" t="s">
        <v>111</v>
      </c>
    </row>
    <row r="7787" spans="1:3" x14ac:dyDescent="0.2">
      <c r="A7787" t="s">
        <v>111</v>
      </c>
      <c r="B7787" t="s">
        <v>112</v>
      </c>
      <c r="C7787" t="s">
        <v>39</v>
      </c>
    </row>
    <row r="7788" spans="1:3" x14ac:dyDescent="0.2">
      <c r="A7788" t="s">
        <v>111</v>
      </c>
      <c r="B7788" t="s">
        <v>51</v>
      </c>
      <c r="C7788" t="s">
        <v>48</v>
      </c>
    </row>
    <row r="7789" spans="1:3" x14ac:dyDescent="0.2">
      <c r="A7789" t="s">
        <v>111</v>
      </c>
      <c r="B7789" t="s">
        <v>8</v>
      </c>
      <c r="C7789" t="s">
        <v>51</v>
      </c>
    </row>
    <row r="7790" spans="1:3" x14ac:dyDescent="0.2">
      <c r="A7790" t="s">
        <v>111</v>
      </c>
      <c r="B7790" t="s">
        <v>35</v>
      </c>
      <c r="C7790" t="s">
        <v>128</v>
      </c>
    </row>
    <row r="7791" spans="1:3" x14ac:dyDescent="0.2">
      <c r="A7791" t="s">
        <v>111</v>
      </c>
      <c r="B7791" t="s">
        <v>52</v>
      </c>
      <c r="C7791" t="s">
        <v>43</v>
      </c>
    </row>
    <row r="7792" spans="1:3" x14ac:dyDescent="0.2">
      <c r="A7792" t="s">
        <v>111</v>
      </c>
      <c r="B7792" t="s">
        <v>122</v>
      </c>
      <c r="C7792" t="s">
        <v>135</v>
      </c>
    </row>
    <row r="7793" spans="1:3" x14ac:dyDescent="0.2">
      <c r="A7793" t="s">
        <v>111</v>
      </c>
      <c r="B7793" t="s">
        <v>123</v>
      </c>
      <c r="C7793" t="s">
        <v>10</v>
      </c>
    </row>
    <row r="7794" spans="1:3" x14ac:dyDescent="0.2">
      <c r="A7794" t="s">
        <v>111</v>
      </c>
      <c r="B7794" t="s">
        <v>21</v>
      </c>
      <c r="C7794" t="s">
        <v>93</v>
      </c>
    </row>
    <row r="7795" spans="1:3" x14ac:dyDescent="0.2">
      <c r="A7795" t="s">
        <v>111</v>
      </c>
      <c r="B7795" t="s">
        <v>128</v>
      </c>
      <c r="C7795" t="s">
        <v>28</v>
      </c>
    </row>
    <row r="7796" spans="1:3" x14ac:dyDescent="0.2">
      <c r="A7796" t="s">
        <v>111</v>
      </c>
      <c r="B7796" t="s">
        <v>43</v>
      </c>
      <c r="C7796" t="s">
        <v>89</v>
      </c>
    </row>
    <row r="7797" spans="1:3" x14ac:dyDescent="0.2">
      <c r="A7797" t="s">
        <v>111</v>
      </c>
      <c r="B7797" t="s">
        <v>102</v>
      </c>
      <c r="C7797" t="s">
        <v>128</v>
      </c>
    </row>
    <row r="7798" spans="1:3" x14ac:dyDescent="0.2">
      <c r="A7798" t="s">
        <v>111</v>
      </c>
      <c r="B7798" t="s">
        <v>103</v>
      </c>
      <c r="C7798" t="s">
        <v>11</v>
      </c>
    </row>
    <row r="7799" spans="1:3" x14ac:dyDescent="0.2">
      <c r="A7799" t="s">
        <v>111</v>
      </c>
      <c r="B7799" t="s">
        <v>106</v>
      </c>
      <c r="C7799" t="s">
        <v>79</v>
      </c>
    </row>
    <row r="7800" spans="1:3" x14ac:dyDescent="0.2">
      <c r="A7800" t="s">
        <v>111</v>
      </c>
      <c r="B7800" t="s">
        <v>105</v>
      </c>
      <c r="C7800" t="s">
        <v>106</v>
      </c>
    </row>
    <row r="7801" spans="1:3" x14ac:dyDescent="0.2">
      <c r="A7801" t="s">
        <v>111</v>
      </c>
      <c r="B7801" t="s">
        <v>74</v>
      </c>
      <c r="C7801" t="s">
        <v>33</v>
      </c>
    </row>
    <row r="7802" spans="1:3" x14ac:dyDescent="0.2">
      <c r="A7802" t="s">
        <v>111</v>
      </c>
      <c r="B7802" t="s">
        <v>26</v>
      </c>
      <c r="C7802" t="s">
        <v>81</v>
      </c>
    </row>
    <row r="7803" spans="1:3" x14ac:dyDescent="0.2">
      <c r="A7803" t="s">
        <v>111</v>
      </c>
      <c r="B7803" t="s">
        <v>81</v>
      </c>
      <c r="C7803" t="s">
        <v>31</v>
      </c>
    </row>
    <row r="7804" spans="1:3" x14ac:dyDescent="0.2">
      <c r="A7804" t="s">
        <v>111</v>
      </c>
      <c r="B7804" t="s">
        <v>29</v>
      </c>
      <c r="C7804" t="s">
        <v>33</v>
      </c>
    </row>
    <row r="7805" spans="1:3" x14ac:dyDescent="0.2">
      <c r="A7805" t="s">
        <v>111</v>
      </c>
      <c r="B7805" t="s">
        <v>30</v>
      </c>
      <c r="C7805" t="s">
        <v>33</v>
      </c>
    </row>
    <row r="7806" spans="1:3" x14ac:dyDescent="0.2">
      <c r="A7806" t="s">
        <v>111</v>
      </c>
      <c r="B7806" t="s">
        <v>118</v>
      </c>
      <c r="C7806" t="s">
        <v>2</v>
      </c>
    </row>
    <row r="7807" spans="1:3" x14ac:dyDescent="0.2">
      <c r="A7807" t="s">
        <v>111</v>
      </c>
      <c r="B7807" t="s">
        <v>119</v>
      </c>
      <c r="C7807" t="s">
        <v>2</v>
      </c>
    </row>
    <row r="7808" spans="1:3" x14ac:dyDescent="0.2">
      <c r="A7808" t="s">
        <v>111</v>
      </c>
      <c r="B7808" t="s">
        <v>86</v>
      </c>
      <c r="C7808" t="s">
        <v>49</v>
      </c>
    </row>
    <row r="7809" spans="1:3" x14ac:dyDescent="0.2">
      <c r="A7809" t="s">
        <v>111</v>
      </c>
      <c r="B7809" t="s">
        <v>28</v>
      </c>
      <c r="C7809" t="s">
        <v>16</v>
      </c>
    </row>
    <row r="7810" spans="1:3" x14ac:dyDescent="0.2">
      <c r="A7810" t="s">
        <v>111</v>
      </c>
      <c r="B7810" t="s">
        <v>127</v>
      </c>
      <c r="C7810" t="s">
        <v>89</v>
      </c>
    </row>
    <row r="7811" spans="1:3" x14ac:dyDescent="0.2">
      <c r="A7811" t="s">
        <v>111</v>
      </c>
      <c r="B7811" t="s">
        <v>80</v>
      </c>
      <c r="C7811" t="s">
        <v>40</v>
      </c>
    </row>
    <row r="7812" spans="1:3" x14ac:dyDescent="0.2">
      <c r="A7812" t="s">
        <v>111</v>
      </c>
      <c r="B7812" t="s">
        <v>41</v>
      </c>
      <c r="C7812" t="s">
        <v>26</v>
      </c>
    </row>
    <row r="7813" spans="1:3" x14ac:dyDescent="0.2">
      <c r="A7813" t="s">
        <v>111</v>
      </c>
      <c r="B7813" t="s">
        <v>130</v>
      </c>
      <c r="C7813" t="s">
        <v>28</v>
      </c>
    </row>
    <row r="7814" spans="1:3" x14ac:dyDescent="0.2">
      <c r="A7814" t="s">
        <v>111</v>
      </c>
      <c r="B7814" t="s">
        <v>131</v>
      </c>
      <c r="C7814" t="s">
        <v>29</v>
      </c>
    </row>
    <row r="7815" spans="1:3" x14ac:dyDescent="0.2">
      <c r="A7815" t="s">
        <v>111</v>
      </c>
      <c r="B7815" t="s">
        <v>11</v>
      </c>
      <c r="C7815" t="s">
        <v>74</v>
      </c>
    </row>
    <row r="7816" spans="1:3" x14ac:dyDescent="0.2">
      <c r="A7816" t="s">
        <v>111</v>
      </c>
      <c r="B7816" t="s">
        <v>6</v>
      </c>
      <c r="C7816" t="s">
        <v>11</v>
      </c>
    </row>
    <row r="7817" spans="1:3" x14ac:dyDescent="0.2">
      <c r="A7817" t="s">
        <v>111</v>
      </c>
      <c r="B7817" t="s">
        <v>3</v>
      </c>
      <c r="C7817" t="s">
        <v>69</v>
      </c>
    </row>
    <row r="7818" spans="1:3" x14ac:dyDescent="0.2">
      <c r="A7818" t="s">
        <v>111</v>
      </c>
      <c r="B7818" t="s">
        <v>69</v>
      </c>
      <c r="C7818" t="s">
        <v>14</v>
      </c>
    </row>
    <row r="7819" spans="1:3" x14ac:dyDescent="0.2">
      <c r="A7819" t="s">
        <v>111</v>
      </c>
      <c r="B7819" t="s">
        <v>135</v>
      </c>
      <c r="C7819" t="s">
        <v>49</v>
      </c>
    </row>
    <row r="7820" spans="1:3" x14ac:dyDescent="0.2">
      <c r="A7820" t="s">
        <v>111</v>
      </c>
      <c r="B7820" t="s">
        <v>132</v>
      </c>
      <c r="C7820" t="s">
        <v>39</v>
      </c>
    </row>
    <row r="7821" spans="1:3" x14ac:dyDescent="0.2">
      <c r="A7821" t="s">
        <v>111</v>
      </c>
      <c r="B7821" t="s">
        <v>129</v>
      </c>
      <c r="C7821" t="s">
        <v>48</v>
      </c>
    </row>
    <row r="7822" spans="1:3" x14ac:dyDescent="0.2">
      <c r="A7822" t="s">
        <v>111</v>
      </c>
      <c r="B7822" t="s">
        <v>116</v>
      </c>
      <c r="C7822" t="s">
        <v>105</v>
      </c>
    </row>
    <row r="7823" spans="1:3" x14ac:dyDescent="0.2">
      <c r="A7823" t="s">
        <v>111</v>
      </c>
      <c r="B7823" t="s">
        <v>36</v>
      </c>
      <c r="C7823" t="s">
        <v>101</v>
      </c>
    </row>
    <row r="7824" spans="1:3" x14ac:dyDescent="0.2">
      <c r="A7824" t="s">
        <v>111</v>
      </c>
      <c r="B7824" t="s">
        <v>37</v>
      </c>
      <c r="C7824" t="s">
        <v>101</v>
      </c>
    </row>
    <row r="7825" spans="1:3" x14ac:dyDescent="0.2">
      <c r="A7825" t="s">
        <v>111</v>
      </c>
      <c r="B7825" t="s">
        <v>70</v>
      </c>
      <c r="C7825" t="s">
        <v>114</v>
      </c>
    </row>
    <row r="7826" spans="1:3" x14ac:dyDescent="0.2">
      <c r="A7826" t="s">
        <v>111</v>
      </c>
      <c r="B7826" t="s">
        <v>71</v>
      </c>
      <c r="C7826" t="s">
        <v>86</v>
      </c>
    </row>
    <row r="7827" spans="1:3" x14ac:dyDescent="0.2">
      <c r="A7827" t="s">
        <v>111</v>
      </c>
      <c r="B7827" t="s">
        <v>5</v>
      </c>
      <c r="C7827" t="s">
        <v>43</v>
      </c>
    </row>
    <row r="7828" spans="1:3" x14ac:dyDescent="0.2">
      <c r="A7828" t="s">
        <v>111</v>
      </c>
      <c r="B7828" t="s">
        <v>24</v>
      </c>
      <c r="C7828" t="s">
        <v>1</v>
      </c>
    </row>
    <row r="7829" spans="1:3" x14ac:dyDescent="0.2">
      <c r="A7829" t="s">
        <v>111</v>
      </c>
      <c r="B7829" t="s">
        <v>10</v>
      </c>
      <c r="C7829" t="s">
        <v>14</v>
      </c>
    </row>
    <row r="7830" spans="1:3" x14ac:dyDescent="0.2">
      <c r="A7830" t="s">
        <v>111</v>
      </c>
      <c r="B7830" t="s">
        <v>12</v>
      </c>
      <c r="C7830" t="s">
        <v>28</v>
      </c>
    </row>
    <row r="7831" spans="1:3" x14ac:dyDescent="0.2">
      <c r="A7831" t="s">
        <v>111</v>
      </c>
      <c r="B7831" t="s">
        <v>107</v>
      </c>
      <c r="C7831" t="s">
        <v>130</v>
      </c>
    </row>
    <row r="7832" spans="1:3" x14ac:dyDescent="0.2">
      <c r="A7832" t="s">
        <v>111</v>
      </c>
      <c r="B7832" t="s">
        <v>108</v>
      </c>
      <c r="C7832" t="s">
        <v>11</v>
      </c>
    </row>
    <row r="7833" spans="1:3" x14ac:dyDescent="0.2">
      <c r="A7833" t="s">
        <v>111</v>
      </c>
      <c r="B7833" t="s">
        <v>14</v>
      </c>
      <c r="C7833" t="s">
        <v>80</v>
      </c>
    </row>
    <row r="7834" spans="1:3" x14ac:dyDescent="0.2">
      <c r="A7834" t="s">
        <v>111</v>
      </c>
      <c r="B7834" t="s">
        <v>15</v>
      </c>
      <c r="C7834" t="s">
        <v>16</v>
      </c>
    </row>
    <row r="7835" spans="1:3" x14ac:dyDescent="0.2">
      <c r="A7835" t="s">
        <v>111</v>
      </c>
      <c r="B7835" t="s">
        <v>101</v>
      </c>
      <c r="C7835" t="s">
        <v>32</v>
      </c>
    </row>
    <row r="7836" spans="1:3" x14ac:dyDescent="0.2">
      <c r="A7836" t="s">
        <v>111</v>
      </c>
      <c r="B7836" t="s">
        <v>109</v>
      </c>
      <c r="C7836" t="s">
        <v>128</v>
      </c>
    </row>
    <row r="7837" spans="1:3" x14ac:dyDescent="0.2">
      <c r="A7837" t="s">
        <v>111</v>
      </c>
      <c r="B7837" t="s">
        <v>61</v>
      </c>
      <c r="C7837" t="s">
        <v>11</v>
      </c>
    </row>
    <row r="7838" spans="1:3" x14ac:dyDescent="0.2">
      <c r="A7838" t="s">
        <v>111</v>
      </c>
      <c r="B7838" t="s">
        <v>73</v>
      </c>
      <c r="C7838" t="s">
        <v>127</v>
      </c>
    </row>
    <row r="7839" spans="1:3" x14ac:dyDescent="0.2">
      <c r="A7839" t="s">
        <v>111</v>
      </c>
      <c r="B7839" t="s">
        <v>60</v>
      </c>
      <c r="C7839" t="s">
        <v>105</v>
      </c>
    </row>
    <row r="7840" spans="1:3" x14ac:dyDescent="0.2">
      <c r="A7840" t="s">
        <v>111</v>
      </c>
      <c r="B7840" t="s">
        <v>84</v>
      </c>
      <c r="C7840" t="s">
        <v>130</v>
      </c>
    </row>
    <row r="7841" spans="1:3" x14ac:dyDescent="0.2">
      <c r="A7841" t="s">
        <v>111</v>
      </c>
      <c r="B7841" t="s">
        <v>85</v>
      </c>
      <c r="C7841" t="s">
        <v>130</v>
      </c>
    </row>
    <row r="7842" spans="1:3" x14ac:dyDescent="0.2">
      <c r="A7842" t="s">
        <v>111</v>
      </c>
      <c r="B7842" t="s">
        <v>137</v>
      </c>
      <c r="C7842" t="s">
        <v>105</v>
      </c>
    </row>
    <row r="7843" spans="1:3" x14ac:dyDescent="0.2">
      <c r="A7843" t="s">
        <v>111</v>
      </c>
      <c r="B7843" t="s">
        <v>138</v>
      </c>
      <c r="C7843" t="s">
        <v>127</v>
      </c>
    </row>
    <row r="7844" spans="1:3" x14ac:dyDescent="0.2">
      <c r="A7844" t="s">
        <v>111</v>
      </c>
      <c r="B7844" t="s">
        <v>134</v>
      </c>
      <c r="C7844" t="s">
        <v>128</v>
      </c>
    </row>
    <row r="7845" spans="1:3" x14ac:dyDescent="0.2">
      <c r="A7845" t="s">
        <v>111</v>
      </c>
      <c r="B7845" t="s">
        <v>40</v>
      </c>
      <c r="C7845" t="s">
        <v>39</v>
      </c>
    </row>
    <row r="7846" spans="1:3" x14ac:dyDescent="0.2">
      <c r="A7846" t="s">
        <v>111</v>
      </c>
      <c r="B7846" t="s">
        <v>39</v>
      </c>
      <c r="C7846" t="s">
        <v>111</v>
      </c>
    </row>
    <row r="7847" spans="1:3" x14ac:dyDescent="0.2">
      <c r="A7847" t="s">
        <v>111</v>
      </c>
      <c r="B7847" t="s">
        <v>104</v>
      </c>
      <c r="C7847" t="s">
        <v>128</v>
      </c>
    </row>
    <row r="7848" spans="1:3" x14ac:dyDescent="0.2">
      <c r="A7848" t="s">
        <v>111</v>
      </c>
      <c r="B7848" t="s">
        <v>9</v>
      </c>
      <c r="C7848" t="s">
        <v>100</v>
      </c>
    </row>
    <row r="7849" spans="1:3" x14ac:dyDescent="0.2">
      <c r="A7849" t="s">
        <v>111</v>
      </c>
      <c r="B7849" t="s">
        <v>58</v>
      </c>
      <c r="C7849" t="s">
        <v>62</v>
      </c>
    </row>
    <row r="7850" spans="1:3" x14ac:dyDescent="0.2">
      <c r="A7850" t="s">
        <v>111</v>
      </c>
      <c r="B7850" t="s">
        <v>4</v>
      </c>
      <c r="C7850" t="s">
        <v>62</v>
      </c>
    </row>
    <row r="7851" spans="1:3" x14ac:dyDescent="0.2">
      <c r="A7851" t="s">
        <v>111</v>
      </c>
      <c r="B7851" t="s">
        <v>90</v>
      </c>
      <c r="C7851" t="s">
        <v>11</v>
      </c>
    </row>
    <row r="7852" spans="1:3" x14ac:dyDescent="0.2">
      <c r="A7852" t="s">
        <v>111</v>
      </c>
      <c r="B7852" t="s">
        <v>1</v>
      </c>
      <c r="C7852" t="s">
        <v>2</v>
      </c>
    </row>
    <row r="7853" spans="1:3" x14ac:dyDescent="0.2">
      <c r="A7853" t="s">
        <v>111</v>
      </c>
      <c r="B7853" t="s">
        <v>67</v>
      </c>
      <c r="C7853" t="s">
        <v>130</v>
      </c>
    </row>
    <row r="7854" spans="1:3" x14ac:dyDescent="0.2">
      <c r="A7854" t="s">
        <v>111</v>
      </c>
      <c r="B7854" t="s">
        <v>68</v>
      </c>
      <c r="C7854" t="s">
        <v>130</v>
      </c>
    </row>
    <row r="7855" spans="1:3" x14ac:dyDescent="0.2">
      <c r="A7855" t="s">
        <v>111</v>
      </c>
      <c r="B7855" t="s">
        <v>120</v>
      </c>
      <c r="C7855" t="s">
        <v>36</v>
      </c>
    </row>
    <row r="7856" spans="1:3" x14ac:dyDescent="0.2">
      <c r="A7856" t="s">
        <v>111</v>
      </c>
      <c r="B7856" t="s">
        <v>121</v>
      </c>
      <c r="C7856" t="s">
        <v>100</v>
      </c>
    </row>
    <row r="7857" spans="1:3" x14ac:dyDescent="0.2">
      <c r="A7857" t="s">
        <v>111</v>
      </c>
      <c r="B7857" t="s">
        <v>53</v>
      </c>
      <c r="C7857" t="s">
        <v>62</v>
      </c>
    </row>
    <row r="7858" spans="1:3" x14ac:dyDescent="0.2">
      <c r="A7858" t="s">
        <v>111</v>
      </c>
      <c r="B7858" t="s">
        <v>82</v>
      </c>
      <c r="C7858" t="s">
        <v>11</v>
      </c>
    </row>
    <row r="7859" spans="1:3" x14ac:dyDescent="0.2">
      <c r="A7859" t="s">
        <v>111</v>
      </c>
      <c r="B7859" t="s">
        <v>83</v>
      </c>
      <c r="C7859" t="s">
        <v>62</v>
      </c>
    </row>
    <row r="7860" spans="1:3" x14ac:dyDescent="0.2">
      <c r="A7860" t="s">
        <v>111</v>
      </c>
      <c r="B7860" t="s">
        <v>38</v>
      </c>
      <c r="C7860" t="s">
        <v>69</v>
      </c>
    </row>
    <row r="7861" spans="1:3" x14ac:dyDescent="0.2">
      <c r="A7861" t="s">
        <v>111</v>
      </c>
      <c r="B7861" t="s">
        <v>97</v>
      </c>
      <c r="C7861" t="s">
        <v>1</v>
      </c>
    </row>
    <row r="7862" spans="1:3" x14ac:dyDescent="0.2">
      <c r="A7862" t="s">
        <v>111</v>
      </c>
      <c r="B7862" t="s">
        <v>115</v>
      </c>
      <c r="C7862" t="s">
        <v>36</v>
      </c>
    </row>
    <row r="7863" spans="1:3" x14ac:dyDescent="0.2">
      <c r="A7863" t="s">
        <v>111</v>
      </c>
      <c r="B7863" t="s">
        <v>98</v>
      </c>
      <c r="C7863" t="s">
        <v>36</v>
      </c>
    </row>
    <row r="7864" spans="1:3" x14ac:dyDescent="0.2">
      <c r="A7864" t="s">
        <v>111</v>
      </c>
      <c r="B7864" t="s">
        <v>94</v>
      </c>
      <c r="C7864" t="s">
        <v>36</v>
      </c>
    </row>
    <row r="7865" spans="1:3" x14ac:dyDescent="0.2">
      <c r="A7865" t="s">
        <v>111</v>
      </c>
      <c r="B7865" t="s">
        <v>7</v>
      </c>
      <c r="C7865" t="s">
        <v>1</v>
      </c>
    </row>
    <row r="7866" spans="1:3" x14ac:dyDescent="0.2">
      <c r="A7866" t="s">
        <v>111</v>
      </c>
      <c r="B7866" t="s">
        <v>45</v>
      </c>
      <c r="C7866" t="s">
        <v>118</v>
      </c>
    </row>
    <row r="7867" spans="1:3" x14ac:dyDescent="0.2">
      <c r="A7867" t="s">
        <v>111</v>
      </c>
      <c r="B7867" t="s">
        <v>64</v>
      </c>
      <c r="C7867" t="s">
        <v>118</v>
      </c>
    </row>
    <row r="7868" spans="1:3" x14ac:dyDescent="0.2">
      <c r="A7868" t="s">
        <v>112</v>
      </c>
      <c r="B7868" t="s">
        <v>75</v>
      </c>
      <c r="C7868" t="s">
        <v>25</v>
      </c>
    </row>
    <row r="7869" spans="1:3" x14ac:dyDescent="0.2">
      <c r="A7869" t="s">
        <v>112</v>
      </c>
      <c r="B7869" t="s">
        <v>17</v>
      </c>
      <c r="C7869" t="s">
        <v>25</v>
      </c>
    </row>
    <row r="7870" spans="1:3" x14ac:dyDescent="0.2">
      <c r="A7870" t="s">
        <v>112</v>
      </c>
      <c r="B7870" t="s">
        <v>20</v>
      </c>
      <c r="C7870" t="s">
        <v>124</v>
      </c>
    </row>
    <row r="7871" spans="1:3" x14ac:dyDescent="0.2">
      <c r="A7871" t="s">
        <v>112</v>
      </c>
      <c r="B7871" t="s">
        <v>78</v>
      </c>
      <c r="C7871" t="s">
        <v>26</v>
      </c>
    </row>
    <row r="7872" spans="1:3" x14ac:dyDescent="0.2">
      <c r="A7872" t="s">
        <v>112</v>
      </c>
      <c r="B7872" t="s">
        <v>44</v>
      </c>
      <c r="C7872" t="s">
        <v>26</v>
      </c>
    </row>
    <row r="7873" spans="1:3" x14ac:dyDescent="0.2">
      <c r="A7873" t="s">
        <v>112</v>
      </c>
      <c r="B7873" t="s">
        <v>46</v>
      </c>
      <c r="C7873" t="s">
        <v>135</v>
      </c>
    </row>
    <row r="7874" spans="1:3" x14ac:dyDescent="0.2">
      <c r="A7874" t="s">
        <v>112</v>
      </c>
      <c r="B7874" t="s">
        <v>117</v>
      </c>
      <c r="C7874" t="s">
        <v>26</v>
      </c>
    </row>
    <row r="7875" spans="1:3" x14ac:dyDescent="0.2">
      <c r="A7875" t="s">
        <v>112</v>
      </c>
      <c r="B7875" t="s">
        <v>124</v>
      </c>
      <c r="C7875" t="s">
        <v>114</v>
      </c>
    </row>
    <row r="7876" spans="1:3" x14ac:dyDescent="0.2">
      <c r="A7876" t="s">
        <v>112</v>
      </c>
      <c r="B7876" t="s">
        <v>113</v>
      </c>
      <c r="C7876" t="s">
        <v>18</v>
      </c>
    </row>
    <row r="7877" spans="1:3" x14ac:dyDescent="0.2">
      <c r="A7877" t="s">
        <v>112</v>
      </c>
      <c r="B7877" t="s">
        <v>99</v>
      </c>
      <c r="C7877" t="s">
        <v>96</v>
      </c>
    </row>
    <row r="7878" spans="1:3" x14ac:dyDescent="0.2">
      <c r="A7878" t="s">
        <v>112</v>
      </c>
      <c r="B7878" t="s">
        <v>100</v>
      </c>
      <c r="C7878" t="s">
        <v>43</v>
      </c>
    </row>
    <row r="7879" spans="1:3" x14ac:dyDescent="0.2">
      <c r="A7879" t="s">
        <v>112</v>
      </c>
      <c r="B7879" t="s">
        <v>65</v>
      </c>
      <c r="C7879" t="s">
        <v>136</v>
      </c>
    </row>
    <row r="7880" spans="1:3" x14ac:dyDescent="0.2">
      <c r="A7880" t="s">
        <v>112</v>
      </c>
      <c r="B7880" t="s">
        <v>66</v>
      </c>
      <c r="C7880" t="s">
        <v>96</v>
      </c>
    </row>
    <row r="7881" spans="1:3" x14ac:dyDescent="0.2">
      <c r="A7881" t="s">
        <v>112</v>
      </c>
      <c r="B7881" t="s">
        <v>54</v>
      </c>
      <c r="C7881" t="s">
        <v>76</v>
      </c>
    </row>
    <row r="7882" spans="1:3" x14ac:dyDescent="0.2">
      <c r="A7882" t="s">
        <v>112</v>
      </c>
      <c r="B7882" t="s">
        <v>55</v>
      </c>
      <c r="C7882" t="s">
        <v>76</v>
      </c>
    </row>
    <row r="7883" spans="1:3" x14ac:dyDescent="0.2">
      <c r="A7883" t="s">
        <v>112</v>
      </c>
      <c r="B7883" t="s">
        <v>133</v>
      </c>
      <c r="C7883" t="s">
        <v>47</v>
      </c>
    </row>
    <row r="7884" spans="1:3" x14ac:dyDescent="0.2">
      <c r="A7884" t="s">
        <v>112</v>
      </c>
      <c r="B7884" t="s">
        <v>59</v>
      </c>
      <c r="C7884" t="s">
        <v>136</v>
      </c>
    </row>
    <row r="7885" spans="1:3" x14ac:dyDescent="0.2">
      <c r="A7885" t="s">
        <v>112</v>
      </c>
      <c r="B7885" t="s">
        <v>125</v>
      </c>
      <c r="C7885" t="s">
        <v>124</v>
      </c>
    </row>
    <row r="7886" spans="1:3" x14ac:dyDescent="0.2">
      <c r="A7886" t="s">
        <v>112</v>
      </c>
      <c r="B7886" t="s">
        <v>27</v>
      </c>
      <c r="C7886" t="s">
        <v>136</v>
      </c>
    </row>
    <row r="7887" spans="1:3" x14ac:dyDescent="0.2">
      <c r="A7887" t="s">
        <v>112</v>
      </c>
      <c r="B7887" t="s">
        <v>23</v>
      </c>
      <c r="C7887" t="s">
        <v>25</v>
      </c>
    </row>
    <row r="7888" spans="1:3" x14ac:dyDescent="0.2">
      <c r="A7888" t="s">
        <v>112</v>
      </c>
      <c r="B7888" t="s">
        <v>25</v>
      </c>
      <c r="C7888" t="s">
        <v>81</v>
      </c>
    </row>
    <row r="7889" spans="1:3" x14ac:dyDescent="0.2">
      <c r="A7889" t="s">
        <v>112</v>
      </c>
      <c r="B7889" t="s">
        <v>114</v>
      </c>
      <c r="C7889" t="s">
        <v>31</v>
      </c>
    </row>
    <row r="7890" spans="1:3" x14ac:dyDescent="0.2">
      <c r="A7890" t="s">
        <v>112</v>
      </c>
      <c r="B7890" t="s">
        <v>96</v>
      </c>
      <c r="C7890" t="s">
        <v>49</v>
      </c>
    </row>
    <row r="7891" spans="1:3" x14ac:dyDescent="0.2">
      <c r="A7891" t="s">
        <v>112</v>
      </c>
      <c r="B7891" t="s">
        <v>47</v>
      </c>
      <c r="C7891" t="s">
        <v>81</v>
      </c>
    </row>
    <row r="7892" spans="1:3" x14ac:dyDescent="0.2">
      <c r="A7892" t="s">
        <v>112</v>
      </c>
      <c r="B7892" t="s">
        <v>72</v>
      </c>
      <c r="C7892" t="s">
        <v>86</v>
      </c>
    </row>
    <row r="7893" spans="1:3" x14ac:dyDescent="0.2">
      <c r="A7893" t="s">
        <v>112</v>
      </c>
      <c r="B7893" t="s">
        <v>87</v>
      </c>
      <c r="C7893" t="s">
        <v>54</v>
      </c>
    </row>
    <row r="7894" spans="1:3" x14ac:dyDescent="0.2">
      <c r="A7894" t="s">
        <v>112</v>
      </c>
      <c r="B7894" t="s">
        <v>88</v>
      </c>
      <c r="C7894" t="s">
        <v>47</v>
      </c>
    </row>
    <row r="7895" spans="1:3" x14ac:dyDescent="0.2">
      <c r="A7895" t="s">
        <v>112</v>
      </c>
      <c r="B7895" t="s">
        <v>19</v>
      </c>
      <c r="C7895" t="s">
        <v>16</v>
      </c>
    </row>
    <row r="7896" spans="1:3" x14ac:dyDescent="0.2">
      <c r="A7896" t="s">
        <v>112</v>
      </c>
      <c r="B7896" t="s">
        <v>31</v>
      </c>
      <c r="C7896" t="s">
        <v>48</v>
      </c>
    </row>
    <row r="7897" spans="1:3" x14ac:dyDescent="0.2">
      <c r="A7897" t="s">
        <v>112</v>
      </c>
      <c r="B7897" t="s">
        <v>126</v>
      </c>
      <c r="C7897" t="s">
        <v>135</v>
      </c>
    </row>
    <row r="7898" spans="1:3" x14ac:dyDescent="0.2">
      <c r="A7898" t="s">
        <v>112</v>
      </c>
      <c r="B7898" t="s">
        <v>42</v>
      </c>
      <c r="C7898" t="s">
        <v>114</v>
      </c>
    </row>
    <row r="7899" spans="1:3" x14ac:dyDescent="0.2">
      <c r="A7899" t="s">
        <v>112</v>
      </c>
      <c r="B7899" t="s">
        <v>93</v>
      </c>
      <c r="C7899" t="s">
        <v>79</v>
      </c>
    </row>
    <row r="7900" spans="1:3" x14ac:dyDescent="0.2">
      <c r="A7900" t="s">
        <v>112</v>
      </c>
      <c r="B7900" t="s">
        <v>13</v>
      </c>
      <c r="C7900" t="s">
        <v>135</v>
      </c>
    </row>
    <row r="7901" spans="1:3" x14ac:dyDescent="0.2">
      <c r="A7901" t="s">
        <v>112</v>
      </c>
      <c r="B7901" t="s">
        <v>49</v>
      </c>
      <c r="C7901" t="s">
        <v>51</v>
      </c>
    </row>
    <row r="7902" spans="1:3" x14ac:dyDescent="0.2">
      <c r="A7902" t="s">
        <v>112</v>
      </c>
      <c r="B7902" t="s">
        <v>50</v>
      </c>
      <c r="C7902" t="s">
        <v>129</v>
      </c>
    </row>
    <row r="7903" spans="1:3" x14ac:dyDescent="0.2">
      <c r="A7903" t="s">
        <v>112</v>
      </c>
      <c r="B7903" t="s">
        <v>56</v>
      </c>
      <c r="C7903" t="s">
        <v>26</v>
      </c>
    </row>
    <row r="7904" spans="1:3" x14ac:dyDescent="0.2">
      <c r="A7904" t="s">
        <v>112</v>
      </c>
      <c r="B7904" t="s">
        <v>57</v>
      </c>
      <c r="C7904" t="s">
        <v>26</v>
      </c>
    </row>
    <row r="7905" spans="1:3" x14ac:dyDescent="0.2">
      <c r="A7905" t="s">
        <v>112</v>
      </c>
      <c r="B7905" t="s">
        <v>91</v>
      </c>
      <c r="C7905" t="s">
        <v>10</v>
      </c>
    </row>
    <row r="7906" spans="1:3" x14ac:dyDescent="0.2">
      <c r="A7906" t="s">
        <v>112</v>
      </c>
      <c r="B7906" t="s">
        <v>92</v>
      </c>
      <c r="C7906" t="s">
        <v>69</v>
      </c>
    </row>
    <row r="7907" spans="1:3" x14ac:dyDescent="0.2">
      <c r="A7907" t="s">
        <v>112</v>
      </c>
      <c r="B7907" t="s">
        <v>136</v>
      </c>
      <c r="C7907" t="s">
        <v>49</v>
      </c>
    </row>
    <row r="7908" spans="1:3" x14ac:dyDescent="0.2">
      <c r="A7908" t="s">
        <v>112</v>
      </c>
      <c r="B7908" t="s">
        <v>16</v>
      </c>
      <c r="C7908" t="s">
        <v>79</v>
      </c>
    </row>
    <row r="7909" spans="1:3" x14ac:dyDescent="0.2">
      <c r="A7909" t="s">
        <v>112</v>
      </c>
      <c r="B7909" t="s">
        <v>89</v>
      </c>
      <c r="C7909" t="s">
        <v>79</v>
      </c>
    </row>
    <row r="7910" spans="1:3" x14ac:dyDescent="0.2">
      <c r="A7910" t="s">
        <v>112</v>
      </c>
      <c r="B7910" t="s">
        <v>33</v>
      </c>
      <c r="C7910" t="s">
        <v>79</v>
      </c>
    </row>
    <row r="7911" spans="1:3" x14ac:dyDescent="0.2">
      <c r="A7911" t="s">
        <v>112</v>
      </c>
      <c r="B7911" t="s">
        <v>34</v>
      </c>
      <c r="C7911" t="s">
        <v>79</v>
      </c>
    </row>
    <row r="7912" spans="1:3" x14ac:dyDescent="0.2">
      <c r="A7912" t="s">
        <v>112</v>
      </c>
      <c r="B7912" t="s">
        <v>95</v>
      </c>
      <c r="C7912" t="s">
        <v>10</v>
      </c>
    </row>
    <row r="7913" spans="1:3" x14ac:dyDescent="0.2">
      <c r="A7913" t="s">
        <v>112</v>
      </c>
      <c r="B7913" t="s">
        <v>110</v>
      </c>
      <c r="C7913" t="s">
        <v>113</v>
      </c>
    </row>
    <row r="7914" spans="1:3" x14ac:dyDescent="0.2">
      <c r="A7914" t="s">
        <v>112</v>
      </c>
      <c r="B7914" t="s">
        <v>62</v>
      </c>
      <c r="C7914" t="s">
        <v>2</v>
      </c>
    </row>
    <row r="7915" spans="1:3" x14ac:dyDescent="0.2">
      <c r="A7915" t="s">
        <v>112</v>
      </c>
      <c r="B7915" t="s">
        <v>63</v>
      </c>
      <c r="C7915" t="s">
        <v>2</v>
      </c>
    </row>
    <row r="7916" spans="1:3" x14ac:dyDescent="0.2">
      <c r="A7916" t="s">
        <v>112</v>
      </c>
      <c r="B7916" t="s">
        <v>22</v>
      </c>
      <c r="C7916" t="s">
        <v>127</v>
      </c>
    </row>
    <row r="7917" spans="1:3" x14ac:dyDescent="0.2">
      <c r="A7917" t="s">
        <v>112</v>
      </c>
      <c r="B7917" t="s">
        <v>2</v>
      </c>
      <c r="C7917" t="s">
        <v>32</v>
      </c>
    </row>
    <row r="7918" spans="1:3" x14ac:dyDescent="0.2">
      <c r="A7918" t="s">
        <v>112</v>
      </c>
      <c r="B7918" t="s">
        <v>32</v>
      </c>
      <c r="C7918" t="s">
        <v>79</v>
      </c>
    </row>
    <row r="7919" spans="1:3" x14ac:dyDescent="0.2">
      <c r="A7919" t="s">
        <v>112</v>
      </c>
      <c r="B7919" t="s">
        <v>18</v>
      </c>
      <c r="C7919" t="s">
        <v>51</v>
      </c>
    </row>
    <row r="7920" spans="1:3" x14ac:dyDescent="0.2">
      <c r="A7920" t="s">
        <v>112</v>
      </c>
      <c r="B7920" t="s">
        <v>76</v>
      </c>
      <c r="C7920" t="s">
        <v>31</v>
      </c>
    </row>
    <row r="7921" spans="1:3" x14ac:dyDescent="0.2">
      <c r="A7921" t="s">
        <v>112</v>
      </c>
      <c r="B7921" t="s">
        <v>77</v>
      </c>
      <c r="C7921" t="s">
        <v>8</v>
      </c>
    </row>
    <row r="7922" spans="1:3" x14ac:dyDescent="0.2">
      <c r="A7922" t="s">
        <v>112</v>
      </c>
      <c r="B7922" t="s">
        <v>79</v>
      </c>
      <c r="C7922" t="s">
        <v>40</v>
      </c>
    </row>
    <row r="7923" spans="1:3" x14ac:dyDescent="0.2">
      <c r="A7923" t="s">
        <v>112</v>
      </c>
      <c r="B7923" t="s">
        <v>48</v>
      </c>
      <c r="C7923" t="s">
        <v>111</v>
      </c>
    </row>
    <row r="7924" spans="1:3" x14ac:dyDescent="0.2">
      <c r="A7924" t="s">
        <v>112</v>
      </c>
      <c r="B7924" t="s">
        <v>111</v>
      </c>
      <c r="C7924" t="s">
        <v>39</v>
      </c>
    </row>
    <row r="7925" spans="1:3" x14ac:dyDescent="0.2">
      <c r="A7925" t="s">
        <v>112</v>
      </c>
      <c r="B7925" t="s">
        <v>112</v>
      </c>
      <c r="C7925" t="s">
        <v>112</v>
      </c>
    </row>
    <row r="7926" spans="1:3" x14ac:dyDescent="0.2">
      <c r="A7926" t="s">
        <v>112</v>
      </c>
      <c r="B7926" t="s">
        <v>51</v>
      </c>
      <c r="C7926" t="s">
        <v>111</v>
      </c>
    </row>
    <row r="7927" spans="1:3" x14ac:dyDescent="0.2">
      <c r="A7927" t="s">
        <v>112</v>
      </c>
      <c r="B7927" t="s">
        <v>8</v>
      </c>
      <c r="C7927" t="s">
        <v>48</v>
      </c>
    </row>
    <row r="7928" spans="1:3" x14ac:dyDescent="0.2">
      <c r="A7928" t="s">
        <v>112</v>
      </c>
      <c r="B7928" t="s">
        <v>35</v>
      </c>
      <c r="C7928" t="s">
        <v>130</v>
      </c>
    </row>
    <row r="7929" spans="1:3" x14ac:dyDescent="0.2">
      <c r="A7929" t="s">
        <v>112</v>
      </c>
      <c r="B7929" t="s">
        <v>52</v>
      </c>
      <c r="C7929" t="s">
        <v>127</v>
      </c>
    </row>
    <row r="7930" spans="1:3" x14ac:dyDescent="0.2">
      <c r="A7930" t="s">
        <v>112</v>
      </c>
      <c r="B7930" t="s">
        <v>122</v>
      </c>
      <c r="C7930" t="s">
        <v>86</v>
      </c>
    </row>
    <row r="7931" spans="1:3" x14ac:dyDescent="0.2">
      <c r="A7931" t="s">
        <v>112</v>
      </c>
      <c r="B7931" t="s">
        <v>123</v>
      </c>
      <c r="C7931" t="s">
        <v>10</v>
      </c>
    </row>
    <row r="7932" spans="1:3" x14ac:dyDescent="0.2">
      <c r="A7932" t="s">
        <v>112</v>
      </c>
      <c r="B7932" t="s">
        <v>21</v>
      </c>
      <c r="C7932" t="s">
        <v>32</v>
      </c>
    </row>
    <row r="7933" spans="1:3" x14ac:dyDescent="0.2">
      <c r="A7933" t="s">
        <v>112</v>
      </c>
      <c r="B7933" t="s">
        <v>128</v>
      </c>
      <c r="C7933" t="s">
        <v>28</v>
      </c>
    </row>
    <row r="7934" spans="1:3" x14ac:dyDescent="0.2">
      <c r="A7934" t="s">
        <v>112</v>
      </c>
      <c r="B7934" t="s">
        <v>43</v>
      </c>
      <c r="C7934" t="s">
        <v>106</v>
      </c>
    </row>
    <row r="7935" spans="1:3" x14ac:dyDescent="0.2">
      <c r="A7935" t="s">
        <v>112</v>
      </c>
      <c r="B7935" t="s">
        <v>102</v>
      </c>
      <c r="C7935" t="s">
        <v>128</v>
      </c>
    </row>
    <row r="7936" spans="1:3" x14ac:dyDescent="0.2">
      <c r="A7936" t="s">
        <v>112</v>
      </c>
      <c r="B7936" t="s">
        <v>103</v>
      </c>
      <c r="C7936" t="s">
        <v>11</v>
      </c>
    </row>
    <row r="7937" spans="1:3" x14ac:dyDescent="0.2">
      <c r="A7937" t="s">
        <v>112</v>
      </c>
      <c r="B7937" t="s">
        <v>106</v>
      </c>
      <c r="C7937" t="s">
        <v>80</v>
      </c>
    </row>
    <row r="7938" spans="1:3" x14ac:dyDescent="0.2">
      <c r="A7938" t="s">
        <v>112</v>
      </c>
      <c r="B7938" t="s">
        <v>105</v>
      </c>
      <c r="C7938" t="s">
        <v>19</v>
      </c>
    </row>
    <row r="7939" spans="1:3" x14ac:dyDescent="0.2">
      <c r="A7939" t="s">
        <v>112</v>
      </c>
      <c r="B7939" t="s">
        <v>74</v>
      </c>
      <c r="C7939" t="s">
        <v>33</v>
      </c>
    </row>
    <row r="7940" spans="1:3" x14ac:dyDescent="0.2">
      <c r="A7940" t="s">
        <v>112</v>
      </c>
      <c r="B7940" t="s">
        <v>26</v>
      </c>
      <c r="C7940" t="s">
        <v>81</v>
      </c>
    </row>
    <row r="7941" spans="1:3" x14ac:dyDescent="0.2">
      <c r="A7941" t="s">
        <v>112</v>
      </c>
      <c r="B7941" t="s">
        <v>81</v>
      </c>
      <c r="C7941" t="s">
        <v>31</v>
      </c>
    </row>
    <row r="7942" spans="1:3" x14ac:dyDescent="0.2">
      <c r="A7942" t="s">
        <v>112</v>
      </c>
      <c r="B7942" t="s">
        <v>29</v>
      </c>
      <c r="C7942" t="s">
        <v>93</v>
      </c>
    </row>
    <row r="7943" spans="1:3" x14ac:dyDescent="0.2">
      <c r="A7943" t="s">
        <v>112</v>
      </c>
      <c r="B7943" t="s">
        <v>30</v>
      </c>
      <c r="C7943" t="s">
        <v>93</v>
      </c>
    </row>
    <row r="7944" spans="1:3" x14ac:dyDescent="0.2">
      <c r="A7944" t="s">
        <v>112</v>
      </c>
      <c r="B7944" t="s">
        <v>118</v>
      </c>
      <c r="C7944" t="s">
        <v>101</v>
      </c>
    </row>
    <row r="7945" spans="1:3" x14ac:dyDescent="0.2">
      <c r="A7945" t="s">
        <v>112</v>
      </c>
      <c r="B7945" t="s">
        <v>119</v>
      </c>
      <c r="C7945" t="s">
        <v>101</v>
      </c>
    </row>
    <row r="7946" spans="1:3" x14ac:dyDescent="0.2">
      <c r="A7946" t="s">
        <v>112</v>
      </c>
      <c r="B7946" t="s">
        <v>86</v>
      </c>
      <c r="C7946" t="s">
        <v>18</v>
      </c>
    </row>
    <row r="7947" spans="1:3" x14ac:dyDescent="0.2">
      <c r="A7947" t="s">
        <v>112</v>
      </c>
      <c r="B7947" t="s">
        <v>28</v>
      </c>
      <c r="C7947" t="s">
        <v>33</v>
      </c>
    </row>
    <row r="7948" spans="1:3" x14ac:dyDescent="0.2">
      <c r="A7948" t="s">
        <v>112</v>
      </c>
      <c r="B7948" t="s">
        <v>127</v>
      </c>
      <c r="C7948" t="s">
        <v>106</v>
      </c>
    </row>
    <row r="7949" spans="1:3" x14ac:dyDescent="0.2">
      <c r="A7949" t="s">
        <v>112</v>
      </c>
      <c r="B7949" t="s">
        <v>80</v>
      </c>
      <c r="C7949" t="s">
        <v>40</v>
      </c>
    </row>
    <row r="7950" spans="1:3" x14ac:dyDescent="0.2">
      <c r="A7950" t="s">
        <v>112</v>
      </c>
      <c r="B7950" t="s">
        <v>41</v>
      </c>
      <c r="C7950" t="s">
        <v>26</v>
      </c>
    </row>
    <row r="7951" spans="1:3" x14ac:dyDescent="0.2">
      <c r="A7951" t="s">
        <v>112</v>
      </c>
      <c r="B7951" t="s">
        <v>130</v>
      </c>
      <c r="C7951" t="s">
        <v>74</v>
      </c>
    </row>
    <row r="7952" spans="1:3" x14ac:dyDescent="0.2">
      <c r="A7952" t="s">
        <v>112</v>
      </c>
      <c r="B7952" t="s">
        <v>131</v>
      </c>
      <c r="C7952" t="s">
        <v>29</v>
      </c>
    </row>
    <row r="7953" spans="1:3" x14ac:dyDescent="0.2">
      <c r="A7953" t="s">
        <v>112</v>
      </c>
      <c r="B7953" t="s">
        <v>11</v>
      </c>
      <c r="C7953" t="s">
        <v>29</v>
      </c>
    </row>
    <row r="7954" spans="1:3" x14ac:dyDescent="0.2">
      <c r="A7954" t="s">
        <v>112</v>
      </c>
      <c r="B7954" t="s">
        <v>6</v>
      </c>
      <c r="C7954" t="s">
        <v>62</v>
      </c>
    </row>
    <row r="7955" spans="1:3" x14ac:dyDescent="0.2">
      <c r="A7955" t="s">
        <v>112</v>
      </c>
      <c r="B7955" t="s">
        <v>3</v>
      </c>
      <c r="C7955" t="s">
        <v>128</v>
      </c>
    </row>
    <row r="7956" spans="1:3" x14ac:dyDescent="0.2">
      <c r="A7956" t="s">
        <v>112</v>
      </c>
      <c r="B7956" t="s">
        <v>69</v>
      </c>
      <c r="C7956" t="s">
        <v>28</v>
      </c>
    </row>
    <row r="7957" spans="1:3" x14ac:dyDescent="0.2">
      <c r="A7957" t="s">
        <v>112</v>
      </c>
      <c r="B7957" t="s">
        <v>135</v>
      </c>
      <c r="C7957" t="s">
        <v>18</v>
      </c>
    </row>
    <row r="7958" spans="1:3" x14ac:dyDescent="0.2">
      <c r="A7958" t="s">
        <v>112</v>
      </c>
      <c r="B7958" t="s">
        <v>132</v>
      </c>
      <c r="C7958" t="s">
        <v>132</v>
      </c>
    </row>
    <row r="7959" spans="1:3" x14ac:dyDescent="0.2">
      <c r="A7959" t="s">
        <v>112</v>
      </c>
      <c r="B7959" t="s">
        <v>129</v>
      </c>
      <c r="C7959" t="s">
        <v>48</v>
      </c>
    </row>
    <row r="7960" spans="1:3" x14ac:dyDescent="0.2">
      <c r="A7960" t="s">
        <v>112</v>
      </c>
      <c r="B7960" t="s">
        <v>116</v>
      </c>
      <c r="C7960" t="s">
        <v>105</v>
      </c>
    </row>
    <row r="7961" spans="1:3" x14ac:dyDescent="0.2">
      <c r="A7961" t="s">
        <v>112</v>
      </c>
      <c r="B7961" t="s">
        <v>36</v>
      </c>
      <c r="C7961" t="s">
        <v>43</v>
      </c>
    </row>
    <row r="7962" spans="1:3" x14ac:dyDescent="0.2">
      <c r="A7962" t="s">
        <v>112</v>
      </c>
      <c r="B7962" t="s">
        <v>37</v>
      </c>
      <c r="C7962" t="s">
        <v>43</v>
      </c>
    </row>
    <row r="7963" spans="1:3" x14ac:dyDescent="0.2">
      <c r="A7963" t="s">
        <v>112</v>
      </c>
      <c r="B7963" t="s">
        <v>70</v>
      </c>
      <c r="C7963" t="s">
        <v>114</v>
      </c>
    </row>
    <row r="7964" spans="1:3" x14ac:dyDescent="0.2">
      <c r="A7964" t="s">
        <v>112</v>
      </c>
      <c r="B7964" t="s">
        <v>71</v>
      </c>
      <c r="C7964" t="s">
        <v>114</v>
      </c>
    </row>
    <row r="7965" spans="1:3" x14ac:dyDescent="0.2">
      <c r="A7965" t="s">
        <v>112</v>
      </c>
      <c r="B7965" t="s">
        <v>5</v>
      </c>
      <c r="C7965" t="s">
        <v>127</v>
      </c>
    </row>
    <row r="7966" spans="1:3" x14ac:dyDescent="0.2">
      <c r="A7966" t="s">
        <v>112</v>
      </c>
      <c r="B7966" t="s">
        <v>24</v>
      </c>
      <c r="C7966" t="s">
        <v>1</v>
      </c>
    </row>
    <row r="7967" spans="1:3" x14ac:dyDescent="0.2">
      <c r="A7967" t="s">
        <v>112</v>
      </c>
      <c r="B7967" t="s">
        <v>10</v>
      </c>
      <c r="C7967" t="s">
        <v>28</v>
      </c>
    </row>
    <row r="7968" spans="1:3" x14ac:dyDescent="0.2">
      <c r="A7968" t="s">
        <v>112</v>
      </c>
      <c r="B7968" t="s">
        <v>12</v>
      </c>
      <c r="C7968" t="s">
        <v>74</v>
      </c>
    </row>
    <row r="7969" spans="1:3" x14ac:dyDescent="0.2">
      <c r="A7969" t="s">
        <v>112</v>
      </c>
      <c r="B7969" t="s">
        <v>107</v>
      </c>
      <c r="C7969" t="s">
        <v>11</v>
      </c>
    </row>
    <row r="7970" spans="1:3" x14ac:dyDescent="0.2">
      <c r="A7970" t="s">
        <v>112</v>
      </c>
      <c r="B7970" t="s">
        <v>108</v>
      </c>
      <c r="C7970" t="s">
        <v>11</v>
      </c>
    </row>
    <row r="7971" spans="1:3" x14ac:dyDescent="0.2">
      <c r="A7971" t="s">
        <v>112</v>
      </c>
      <c r="B7971" t="s">
        <v>14</v>
      </c>
      <c r="C7971" t="s">
        <v>16</v>
      </c>
    </row>
    <row r="7972" spans="1:3" x14ac:dyDescent="0.2">
      <c r="A7972" t="s">
        <v>112</v>
      </c>
      <c r="B7972" t="s">
        <v>15</v>
      </c>
      <c r="C7972" t="s">
        <v>33</v>
      </c>
    </row>
    <row r="7973" spans="1:3" x14ac:dyDescent="0.2">
      <c r="A7973" t="s">
        <v>112</v>
      </c>
      <c r="B7973" t="s">
        <v>101</v>
      </c>
      <c r="C7973" t="s">
        <v>89</v>
      </c>
    </row>
    <row r="7974" spans="1:3" x14ac:dyDescent="0.2">
      <c r="A7974" t="s">
        <v>112</v>
      </c>
      <c r="B7974" t="s">
        <v>109</v>
      </c>
      <c r="C7974" t="s">
        <v>130</v>
      </c>
    </row>
    <row r="7975" spans="1:3" x14ac:dyDescent="0.2">
      <c r="A7975" t="s">
        <v>112</v>
      </c>
      <c r="B7975" t="s">
        <v>61</v>
      </c>
      <c r="C7975" t="s">
        <v>62</v>
      </c>
    </row>
    <row r="7976" spans="1:3" x14ac:dyDescent="0.2">
      <c r="A7976" t="s">
        <v>112</v>
      </c>
      <c r="B7976" t="s">
        <v>73</v>
      </c>
      <c r="C7976" t="s">
        <v>105</v>
      </c>
    </row>
    <row r="7977" spans="1:3" x14ac:dyDescent="0.2">
      <c r="A7977" t="s">
        <v>112</v>
      </c>
      <c r="B7977" t="s">
        <v>60</v>
      </c>
      <c r="C7977" t="s">
        <v>10</v>
      </c>
    </row>
    <row r="7978" spans="1:3" x14ac:dyDescent="0.2">
      <c r="A7978" t="s">
        <v>112</v>
      </c>
      <c r="B7978" t="s">
        <v>84</v>
      </c>
      <c r="C7978" t="s">
        <v>130</v>
      </c>
    </row>
    <row r="7979" spans="1:3" x14ac:dyDescent="0.2">
      <c r="A7979" t="s">
        <v>112</v>
      </c>
      <c r="B7979" t="s">
        <v>85</v>
      </c>
      <c r="C7979" t="s">
        <v>11</v>
      </c>
    </row>
    <row r="7980" spans="1:3" x14ac:dyDescent="0.2">
      <c r="A7980" t="s">
        <v>112</v>
      </c>
      <c r="B7980" t="s">
        <v>137</v>
      </c>
      <c r="C7980" t="s">
        <v>105</v>
      </c>
    </row>
    <row r="7981" spans="1:3" x14ac:dyDescent="0.2">
      <c r="A7981" t="s">
        <v>112</v>
      </c>
      <c r="B7981" t="s">
        <v>138</v>
      </c>
      <c r="C7981" t="s">
        <v>105</v>
      </c>
    </row>
    <row r="7982" spans="1:3" x14ac:dyDescent="0.2">
      <c r="A7982" t="s">
        <v>112</v>
      </c>
      <c r="B7982" t="s">
        <v>134</v>
      </c>
      <c r="C7982" t="s">
        <v>128</v>
      </c>
    </row>
    <row r="7983" spans="1:3" x14ac:dyDescent="0.2">
      <c r="A7983" t="s">
        <v>112</v>
      </c>
      <c r="B7983" t="s">
        <v>40</v>
      </c>
      <c r="C7983" t="s">
        <v>132</v>
      </c>
    </row>
    <row r="7984" spans="1:3" x14ac:dyDescent="0.2">
      <c r="A7984" t="s">
        <v>112</v>
      </c>
      <c r="B7984" t="s">
        <v>39</v>
      </c>
      <c r="C7984" t="s">
        <v>39</v>
      </c>
    </row>
    <row r="7985" spans="1:3" x14ac:dyDescent="0.2">
      <c r="A7985" t="s">
        <v>112</v>
      </c>
      <c r="B7985" t="s">
        <v>104</v>
      </c>
      <c r="C7985" t="s">
        <v>128</v>
      </c>
    </row>
    <row r="7986" spans="1:3" x14ac:dyDescent="0.2">
      <c r="A7986" t="s">
        <v>112</v>
      </c>
      <c r="B7986" t="s">
        <v>9</v>
      </c>
      <c r="C7986" t="s">
        <v>5</v>
      </c>
    </row>
    <row r="7987" spans="1:3" x14ac:dyDescent="0.2">
      <c r="A7987" t="s">
        <v>112</v>
      </c>
      <c r="B7987" t="s">
        <v>58</v>
      </c>
      <c r="C7987" t="s">
        <v>62</v>
      </c>
    </row>
    <row r="7988" spans="1:3" x14ac:dyDescent="0.2">
      <c r="A7988" t="s">
        <v>112</v>
      </c>
      <c r="B7988" t="s">
        <v>4</v>
      </c>
      <c r="C7988" t="s">
        <v>1</v>
      </c>
    </row>
    <row r="7989" spans="1:3" x14ac:dyDescent="0.2">
      <c r="A7989" t="s">
        <v>112</v>
      </c>
      <c r="B7989" t="s">
        <v>90</v>
      </c>
      <c r="C7989" t="s">
        <v>11</v>
      </c>
    </row>
    <row r="7990" spans="1:3" x14ac:dyDescent="0.2">
      <c r="A7990" t="s">
        <v>112</v>
      </c>
      <c r="B7990" t="s">
        <v>1</v>
      </c>
      <c r="C7990" t="s">
        <v>2</v>
      </c>
    </row>
    <row r="7991" spans="1:3" x14ac:dyDescent="0.2">
      <c r="A7991" t="s">
        <v>112</v>
      </c>
      <c r="B7991" t="s">
        <v>67</v>
      </c>
      <c r="C7991" t="s">
        <v>130</v>
      </c>
    </row>
    <row r="7992" spans="1:3" x14ac:dyDescent="0.2">
      <c r="A7992" t="s">
        <v>112</v>
      </c>
      <c r="B7992" t="s">
        <v>68</v>
      </c>
      <c r="C7992" t="s">
        <v>130</v>
      </c>
    </row>
    <row r="7993" spans="1:3" x14ac:dyDescent="0.2">
      <c r="A7993" t="s">
        <v>112</v>
      </c>
      <c r="B7993" t="s">
        <v>120</v>
      </c>
      <c r="C7993" t="s">
        <v>100</v>
      </c>
    </row>
    <row r="7994" spans="1:3" x14ac:dyDescent="0.2">
      <c r="A7994" t="s">
        <v>112</v>
      </c>
      <c r="B7994" t="s">
        <v>121</v>
      </c>
      <c r="C7994" t="s">
        <v>100</v>
      </c>
    </row>
    <row r="7995" spans="1:3" x14ac:dyDescent="0.2">
      <c r="A7995" t="s">
        <v>112</v>
      </c>
      <c r="B7995" t="s">
        <v>53</v>
      </c>
      <c r="C7995" t="s">
        <v>62</v>
      </c>
    </row>
    <row r="7996" spans="1:3" x14ac:dyDescent="0.2">
      <c r="A7996" t="s">
        <v>112</v>
      </c>
      <c r="B7996" t="s">
        <v>82</v>
      </c>
      <c r="C7996" t="s">
        <v>11</v>
      </c>
    </row>
    <row r="7997" spans="1:3" x14ac:dyDescent="0.2">
      <c r="A7997" t="s">
        <v>112</v>
      </c>
      <c r="B7997" t="s">
        <v>83</v>
      </c>
      <c r="C7997" t="s">
        <v>62</v>
      </c>
    </row>
    <row r="7998" spans="1:3" x14ac:dyDescent="0.2">
      <c r="A7998" t="s">
        <v>112</v>
      </c>
      <c r="B7998" t="s">
        <v>38</v>
      </c>
      <c r="C7998" t="s">
        <v>128</v>
      </c>
    </row>
    <row r="7999" spans="1:3" x14ac:dyDescent="0.2">
      <c r="A7999" t="s">
        <v>112</v>
      </c>
      <c r="B7999" t="s">
        <v>97</v>
      </c>
      <c r="C7999" t="s">
        <v>1</v>
      </c>
    </row>
    <row r="8000" spans="1:3" x14ac:dyDescent="0.2">
      <c r="A8000" t="s">
        <v>112</v>
      </c>
      <c r="B8000" t="s">
        <v>115</v>
      </c>
      <c r="C8000" t="s">
        <v>36</v>
      </c>
    </row>
    <row r="8001" spans="1:3" x14ac:dyDescent="0.2">
      <c r="A8001" t="s">
        <v>112</v>
      </c>
      <c r="B8001" t="s">
        <v>98</v>
      </c>
      <c r="C8001" t="s">
        <v>36</v>
      </c>
    </row>
    <row r="8002" spans="1:3" x14ac:dyDescent="0.2">
      <c r="A8002" t="s">
        <v>112</v>
      </c>
      <c r="B8002" t="s">
        <v>94</v>
      </c>
      <c r="C8002" t="s">
        <v>36</v>
      </c>
    </row>
    <row r="8003" spans="1:3" x14ac:dyDescent="0.2">
      <c r="A8003" t="s">
        <v>112</v>
      </c>
      <c r="B8003" t="s">
        <v>7</v>
      </c>
      <c r="C8003" t="s">
        <v>118</v>
      </c>
    </row>
    <row r="8004" spans="1:3" x14ac:dyDescent="0.2">
      <c r="A8004" t="s">
        <v>112</v>
      </c>
      <c r="B8004" t="s">
        <v>45</v>
      </c>
      <c r="C8004" t="s">
        <v>36</v>
      </c>
    </row>
    <row r="8005" spans="1:3" x14ac:dyDescent="0.2">
      <c r="A8005" t="s">
        <v>112</v>
      </c>
      <c r="B8005" t="s">
        <v>64</v>
      </c>
      <c r="C8005" t="s">
        <v>36</v>
      </c>
    </row>
    <row r="8006" spans="1:3" x14ac:dyDescent="0.2">
      <c r="A8006" t="s">
        <v>51</v>
      </c>
      <c r="B8006" t="s">
        <v>75</v>
      </c>
      <c r="C8006" t="s">
        <v>70</v>
      </c>
    </row>
    <row r="8007" spans="1:3" x14ac:dyDescent="0.2">
      <c r="A8007" t="s">
        <v>51</v>
      </c>
      <c r="B8007" t="s">
        <v>17</v>
      </c>
      <c r="C8007" t="s">
        <v>124</v>
      </c>
    </row>
    <row r="8008" spans="1:3" x14ac:dyDescent="0.2">
      <c r="A8008" t="s">
        <v>51</v>
      </c>
      <c r="B8008" t="s">
        <v>20</v>
      </c>
      <c r="C8008" t="s">
        <v>71</v>
      </c>
    </row>
    <row r="8009" spans="1:3" x14ac:dyDescent="0.2">
      <c r="A8009" t="s">
        <v>51</v>
      </c>
      <c r="B8009" t="s">
        <v>78</v>
      </c>
      <c r="C8009" t="s">
        <v>25</v>
      </c>
    </row>
    <row r="8010" spans="1:3" x14ac:dyDescent="0.2">
      <c r="A8010" t="s">
        <v>51</v>
      </c>
      <c r="B8010" t="s">
        <v>44</v>
      </c>
      <c r="C8010" t="s">
        <v>47</v>
      </c>
    </row>
    <row r="8011" spans="1:3" x14ac:dyDescent="0.2">
      <c r="A8011" t="s">
        <v>51</v>
      </c>
      <c r="B8011" t="s">
        <v>46</v>
      </c>
      <c r="C8011" t="s">
        <v>136</v>
      </c>
    </row>
    <row r="8012" spans="1:3" x14ac:dyDescent="0.2">
      <c r="A8012" t="s">
        <v>51</v>
      </c>
      <c r="B8012" t="s">
        <v>117</v>
      </c>
      <c r="C8012" t="s">
        <v>47</v>
      </c>
    </row>
    <row r="8013" spans="1:3" x14ac:dyDescent="0.2">
      <c r="A8013" t="s">
        <v>51</v>
      </c>
      <c r="B8013" t="s">
        <v>124</v>
      </c>
      <c r="C8013" t="s">
        <v>86</v>
      </c>
    </row>
    <row r="8014" spans="1:3" x14ac:dyDescent="0.2">
      <c r="A8014" t="s">
        <v>51</v>
      </c>
      <c r="B8014" t="s">
        <v>113</v>
      </c>
      <c r="C8014" t="s">
        <v>49</v>
      </c>
    </row>
    <row r="8015" spans="1:3" x14ac:dyDescent="0.2">
      <c r="A8015" t="s">
        <v>51</v>
      </c>
      <c r="B8015" t="s">
        <v>99</v>
      </c>
      <c r="C8015" t="s">
        <v>136</v>
      </c>
    </row>
    <row r="8016" spans="1:3" x14ac:dyDescent="0.2">
      <c r="A8016" t="s">
        <v>51</v>
      </c>
      <c r="B8016" t="s">
        <v>100</v>
      </c>
      <c r="C8016" t="s">
        <v>101</v>
      </c>
    </row>
    <row r="8017" spans="1:3" x14ac:dyDescent="0.2">
      <c r="A8017" t="s">
        <v>51</v>
      </c>
      <c r="B8017" t="s">
        <v>65</v>
      </c>
      <c r="C8017" t="s">
        <v>26</v>
      </c>
    </row>
    <row r="8018" spans="1:3" x14ac:dyDescent="0.2">
      <c r="A8018" t="s">
        <v>51</v>
      </c>
      <c r="B8018" t="s">
        <v>66</v>
      </c>
      <c r="C8018" t="s">
        <v>26</v>
      </c>
    </row>
    <row r="8019" spans="1:3" x14ac:dyDescent="0.2">
      <c r="A8019" t="s">
        <v>51</v>
      </c>
      <c r="B8019" t="s">
        <v>54</v>
      </c>
      <c r="C8019" t="s">
        <v>114</v>
      </c>
    </row>
    <row r="8020" spans="1:3" x14ac:dyDescent="0.2">
      <c r="A8020" t="s">
        <v>51</v>
      </c>
      <c r="B8020" t="s">
        <v>55</v>
      </c>
      <c r="C8020" t="s">
        <v>114</v>
      </c>
    </row>
    <row r="8021" spans="1:3" x14ac:dyDescent="0.2">
      <c r="A8021" t="s">
        <v>51</v>
      </c>
      <c r="B8021" t="s">
        <v>133</v>
      </c>
      <c r="C8021" t="s">
        <v>124</v>
      </c>
    </row>
    <row r="8022" spans="1:3" x14ac:dyDescent="0.2">
      <c r="A8022" t="s">
        <v>51</v>
      </c>
      <c r="B8022" t="s">
        <v>59</v>
      </c>
      <c r="C8022" t="s">
        <v>26</v>
      </c>
    </row>
    <row r="8023" spans="1:3" x14ac:dyDescent="0.2">
      <c r="A8023" t="s">
        <v>51</v>
      </c>
      <c r="B8023" t="s">
        <v>125</v>
      </c>
      <c r="C8023" t="s">
        <v>70</v>
      </c>
    </row>
    <row r="8024" spans="1:3" x14ac:dyDescent="0.2">
      <c r="A8024" t="s">
        <v>51</v>
      </c>
      <c r="B8024" t="s">
        <v>27</v>
      </c>
      <c r="C8024" t="s">
        <v>26</v>
      </c>
    </row>
    <row r="8025" spans="1:3" x14ac:dyDescent="0.2">
      <c r="A8025" t="s">
        <v>51</v>
      </c>
      <c r="B8025" t="s">
        <v>23</v>
      </c>
      <c r="C8025" t="s">
        <v>124</v>
      </c>
    </row>
    <row r="8026" spans="1:3" x14ac:dyDescent="0.2">
      <c r="A8026" t="s">
        <v>51</v>
      </c>
      <c r="B8026" t="s">
        <v>25</v>
      </c>
      <c r="C8026" t="s">
        <v>114</v>
      </c>
    </row>
    <row r="8027" spans="1:3" x14ac:dyDescent="0.2">
      <c r="A8027" t="s">
        <v>51</v>
      </c>
      <c r="B8027" t="s">
        <v>114</v>
      </c>
      <c r="C8027" t="s">
        <v>49</v>
      </c>
    </row>
    <row r="8028" spans="1:3" x14ac:dyDescent="0.2">
      <c r="A8028" t="s">
        <v>51</v>
      </c>
      <c r="B8028" t="s">
        <v>96</v>
      </c>
      <c r="C8028" t="s">
        <v>81</v>
      </c>
    </row>
    <row r="8029" spans="1:3" x14ac:dyDescent="0.2">
      <c r="A8029" t="s">
        <v>51</v>
      </c>
      <c r="B8029" t="s">
        <v>47</v>
      </c>
      <c r="C8029" t="s">
        <v>114</v>
      </c>
    </row>
    <row r="8030" spans="1:3" x14ac:dyDescent="0.2">
      <c r="A8030" t="s">
        <v>51</v>
      </c>
      <c r="B8030" t="s">
        <v>72</v>
      </c>
      <c r="C8030" t="s">
        <v>135</v>
      </c>
    </row>
    <row r="8031" spans="1:3" x14ac:dyDescent="0.2">
      <c r="A8031" t="s">
        <v>51</v>
      </c>
      <c r="B8031" t="s">
        <v>87</v>
      </c>
      <c r="C8031" t="s">
        <v>70</v>
      </c>
    </row>
    <row r="8032" spans="1:3" x14ac:dyDescent="0.2">
      <c r="A8032" t="s">
        <v>51</v>
      </c>
      <c r="B8032" t="s">
        <v>88</v>
      </c>
      <c r="C8032" t="s">
        <v>54</v>
      </c>
    </row>
    <row r="8033" spans="1:3" x14ac:dyDescent="0.2">
      <c r="A8033" t="s">
        <v>51</v>
      </c>
      <c r="B8033" t="s">
        <v>19</v>
      </c>
      <c r="C8033" t="s">
        <v>79</v>
      </c>
    </row>
    <row r="8034" spans="1:3" x14ac:dyDescent="0.2">
      <c r="A8034" t="s">
        <v>51</v>
      </c>
      <c r="B8034" t="s">
        <v>31</v>
      </c>
      <c r="C8034" t="s">
        <v>129</v>
      </c>
    </row>
    <row r="8035" spans="1:3" x14ac:dyDescent="0.2">
      <c r="A8035" t="s">
        <v>51</v>
      </c>
      <c r="B8035" t="s">
        <v>126</v>
      </c>
      <c r="C8035" t="s">
        <v>136</v>
      </c>
    </row>
    <row r="8036" spans="1:3" x14ac:dyDescent="0.2">
      <c r="A8036" t="s">
        <v>51</v>
      </c>
      <c r="B8036" t="s">
        <v>42</v>
      </c>
      <c r="C8036" t="s">
        <v>135</v>
      </c>
    </row>
    <row r="8037" spans="1:3" x14ac:dyDescent="0.2">
      <c r="A8037" t="s">
        <v>51</v>
      </c>
      <c r="B8037" t="s">
        <v>93</v>
      </c>
      <c r="C8037" t="s">
        <v>40</v>
      </c>
    </row>
    <row r="8038" spans="1:3" x14ac:dyDescent="0.2">
      <c r="A8038" t="s">
        <v>51</v>
      </c>
      <c r="B8038" t="s">
        <v>13</v>
      </c>
      <c r="C8038" t="s">
        <v>96</v>
      </c>
    </row>
    <row r="8039" spans="1:3" x14ac:dyDescent="0.2">
      <c r="A8039" t="s">
        <v>51</v>
      </c>
      <c r="B8039" t="s">
        <v>49</v>
      </c>
      <c r="C8039" t="s">
        <v>31</v>
      </c>
    </row>
    <row r="8040" spans="1:3" x14ac:dyDescent="0.2">
      <c r="A8040" t="s">
        <v>51</v>
      </c>
      <c r="B8040" t="s">
        <v>50</v>
      </c>
      <c r="C8040" t="s">
        <v>8</v>
      </c>
    </row>
    <row r="8041" spans="1:3" x14ac:dyDescent="0.2">
      <c r="A8041" t="s">
        <v>51</v>
      </c>
      <c r="B8041" t="s">
        <v>56</v>
      </c>
      <c r="C8041" t="s">
        <v>25</v>
      </c>
    </row>
    <row r="8042" spans="1:3" x14ac:dyDescent="0.2">
      <c r="A8042" t="s">
        <v>51</v>
      </c>
      <c r="B8042" t="s">
        <v>57</v>
      </c>
      <c r="C8042" t="s">
        <v>25</v>
      </c>
    </row>
    <row r="8043" spans="1:3" x14ac:dyDescent="0.2">
      <c r="A8043" t="s">
        <v>51</v>
      </c>
      <c r="B8043" t="s">
        <v>91</v>
      </c>
      <c r="C8043" t="s">
        <v>105</v>
      </c>
    </row>
    <row r="8044" spans="1:3" x14ac:dyDescent="0.2">
      <c r="A8044" t="s">
        <v>51</v>
      </c>
      <c r="B8044" t="s">
        <v>92</v>
      </c>
      <c r="C8044" t="s">
        <v>10</v>
      </c>
    </row>
    <row r="8045" spans="1:3" x14ac:dyDescent="0.2">
      <c r="A8045" t="s">
        <v>51</v>
      </c>
      <c r="B8045" t="s">
        <v>136</v>
      </c>
      <c r="C8045" t="s">
        <v>81</v>
      </c>
    </row>
    <row r="8046" spans="1:3" x14ac:dyDescent="0.2">
      <c r="A8046" t="s">
        <v>51</v>
      </c>
      <c r="B8046" t="s">
        <v>16</v>
      </c>
      <c r="C8046" t="s">
        <v>40</v>
      </c>
    </row>
    <row r="8047" spans="1:3" x14ac:dyDescent="0.2">
      <c r="A8047" t="s">
        <v>51</v>
      </c>
      <c r="B8047" t="s">
        <v>89</v>
      </c>
      <c r="C8047" t="s">
        <v>79</v>
      </c>
    </row>
    <row r="8048" spans="1:3" x14ac:dyDescent="0.2">
      <c r="A8048" t="s">
        <v>51</v>
      </c>
      <c r="B8048" t="s">
        <v>33</v>
      </c>
      <c r="C8048" t="s">
        <v>40</v>
      </c>
    </row>
    <row r="8049" spans="1:3" x14ac:dyDescent="0.2">
      <c r="A8049" t="s">
        <v>51</v>
      </c>
      <c r="B8049" t="s">
        <v>34</v>
      </c>
      <c r="C8049" t="s">
        <v>40</v>
      </c>
    </row>
    <row r="8050" spans="1:3" x14ac:dyDescent="0.2">
      <c r="A8050" t="s">
        <v>51</v>
      </c>
      <c r="B8050" t="s">
        <v>95</v>
      </c>
      <c r="C8050" t="s">
        <v>105</v>
      </c>
    </row>
    <row r="8051" spans="1:3" x14ac:dyDescent="0.2">
      <c r="A8051" t="s">
        <v>51</v>
      </c>
      <c r="B8051" t="s">
        <v>110</v>
      </c>
      <c r="C8051" t="s">
        <v>96</v>
      </c>
    </row>
    <row r="8052" spans="1:3" x14ac:dyDescent="0.2">
      <c r="A8052" t="s">
        <v>51</v>
      </c>
      <c r="B8052" t="s">
        <v>62</v>
      </c>
      <c r="C8052" t="s">
        <v>29</v>
      </c>
    </row>
    <row r="8053" spans="1:3" x14ac:dyDescent="0.2">
      <c r="A8053" t="s">
        <v>51</v>
      </c>
      <c r="B8053" t="s">
        <v>63</v>
      </c>
      <c r="C8053" t="s">
        <v>29</v>
      </c>
    </row>
    <row r="8054" spans="1:3" x14ac:dyDescent="0.2">
      <c r="A8054" t="s">
        <v>51</v>
      </c>
      <c r="B8054" t="s">
        <v>22</v>
      </c>
      <c r="C8054" t="s">
        <v>43</v>
      </c>
    </row>
    <row r="8055" spans="1:3" x14ac:dyDescent="0.2">
      <c r="A8055" t="s">
        <v>51</v>
      </c>
      <c r="B8055" t="s">
        <v>2</v>
      </c>
      <c r="C8055" t="s">
        <v>33</v>
      </c>
    </row>
    <row r="8056" spans="1:3" x14ac:dyDescent="0.2">
      <c r="A8056" t="s">
        <v>51</v>
      </c>
      <c r="B8056" t="s">
        <v>32</v>
      </c>
      <c r="C8056" t="s">
        <v>40</v>
      </c>
    </row>
    <row r="8057" spans="1:3" x14ac:dyDescent="0.2">
      <c r="A8057" t="s">
        <v>51</v>
      </c>
      <c r="B8057" t="s">
        <v>18</v>
      </c>
      <c r="C8057" t="s">
        <v>31</v>
      </c>
    </row>
    <row r="8058" spans="1:3" x14ac:dyDescent="0.2">
      <c r="A8058" t="s">
        <v>51</v>
      </c>
      <c r="B8058" t="s">
        <v>76</v>
      </c>
      <c r="C8058" t="s">
        <v>18</v>
      </c>
    </row>
    <row r="8059" spans="1:3" x14ac:dyDescent="0.2">
      <c r="A8059" t="s">
        <v>51</v>
      </c>
      <c r="B8059" t="s">
        <v>77</v>
      </c>
      <c r="C8059" t="s">
        <v>49</v>
      </c>
    </row>
    <row r="8060" spans="1:3" x14ac:dyDescent="0.2">
      <c r="A8060" t="s">
        <v>51</v>
      </c>
      <c r="B8060" t="s">
        <v>79</v>
      </c>
      <c r="C8060" t="s">
        <v>132</v>
      </c>
    </row>
    <row r="8061" spans="1:3" x14ac:dyDescent="0.2">
      <c r="A8061" t="s">
        <v>51</v>
      </c>
      <c r="B8061" t="s">
        <v>48</v>
      </c>
      <c r="C8061" t="s">
        <v>48</v>
      </c>
    </row>
    <row r="8062" spans="1:3" x14ac:dyDescent="0.2">
      <c r="A8062" t="s">
        <v>51</v>
      </c>
      <c r="B8062" t="s">
        <v>111</v>
      </c>
      <c r="C8062" t="s">
        <v>48</v>
      </c>
    </row>
    <row r="8063" spans="1:3" x14ac:dyDescent="0.2">
      <c r="A8063" t="s">
        <v>51</v>
      </c>
      <c r="B8063" t="s">
        <v>112</v>
      </c>
      <c r="C8063" t="s">
        <v>111</v>
      </c>
    </row>
    <row r="8064" spans="1:3" x14ac:dyDescent="0.2">
      <c r="A8064" t="s">
        <v>51</v>
      </c>
      <c r="B8064" t="s">
        <v>51</v>
      </c>
      <c r="C8064" t="s">
        <v>51</v>
      </c>
    </row>
    <row r="8065" spans="1:3" x14ac:dyDescent="0.2">
      <c r="A8065" t="s">
        <v>51</v>
      </c>
      <c r="B8065" t="s">
        <v>8</v>
      </c>
      <c r="C8065" t="s">
        <v>31</v>
      </c>
    </row>
    <row r="8066" spans="1:3" x14ac:dyDescent="0.2">
      <c r="A8066" t="s">
        <v>51</v>
      </c>
      <c r="B8066" t="s">
        <v>35</v>
      </c>
      <c r="C8066" t="s">
        <v>128</v>
      </c>
    </row>
    <row r="8067" spans="1:3" x14ac:dyDescent="0.2">
      <c r="A8067" t="s">
        <v>51</v>
      </c>
      <c r="B8067" t="s">
        <v>52</v>
      </c>
      <c r="C8067" t="s">
        <v>101</v>
      </c>
    </row>
    <row r="8068" spans="1:3" x14ac:dyDescent="0.2">
      <c r="A8068" t="s">
        <v>51</v>
      </c>
      <c r="B8068" t="s">
        <v>122</v>
      </c>
      <c r="C8068" t="s">
        <v>135</v>
      </c>
    </row>
    <row r="8069" spans="1:3" x14ac:dyDescent="0.2">
      <c r="A8069" t="s">
        <v>51</v>
      </c>
      <c r="B8069" t="s">
        <v>123</v>
      </c>
      <c r="C8069" t="s">
        <v>105</v>
      </c>
    </row>
    <row r="8070" spans="1:3" x14ac:dyDescent="0.2">
      <c r="A8070" t="s">
        <v>51</v>
      </c>
      <c r="B8070" t="s">
        <v>21</v>
      </c>
      <c r="C8070" t="s">
        <v>33</v>
      </c>
    </row>
    <row r="8071" spans="1:3" x14ac:dyDescent="0.2">
      <c r="A8071" t="s">
        <v>51</v>
      </c>
      <c r="B8071" t="s">
        <v>128</v>
      </c>
      <c r="C8071" t="s">
        <v>14</v>
      </c>
    </row>
    <row r="8072" spans="1:3" x14ac:dyDescent="0.2">
      <c r="A8072" t="s">
        <v>51</v>
      </c>
      <c r="B8072" t="s">
        <v>43</v>
      </c>
      <c r="C8072" t="s">
        <v>32</v>
      </c>
    </row>
    <row r="8073" spans="1:3" x14ac:dyDescent="0.2">
      <c r="A8073" t="s">
        <v>51</v>
      </c>
      <c r="B8073" t="s">
        <v>102</v>
      </c>
      <c r="C8073" t="s">
        <v>69</v>
      </c>
    </row>
    <row r="8074" spans="1:3" x14ac:dyDescent="0.2">
      <c r="A8074" t="s">
        <v>51</v>
      </c>
      <c r="B8074" t="s">
        <v>103</v>
      </c>
      <c r="C8074" t="s">
        <v>11</v>
      </c>
    </row>
    <row r="8075" spans="1:3" x14ac:dyDescent="0.2">
      <c r="A8075" t="s">
        <v>51</v>
      </c>
      <c r="B8075" t="s">
        <v>106</v>
      </c>
      <c r="C8075" t="s">
        <v>79</v>
      </c>
    </row>
    <row r="8076" spans="1:3" x14ac:dyDescent="0.2">
      <c r="A8076" t="s">
        <v>51</v>
      </c>
      <c r="B8076" t="s">
        <v>105</v>
      </c>
      <c r="C8076" t="s">
        <v>89</v>
      </c>
    </row>
    <row r="8077" spans="1:3" x14ac:dyDescent="0.2">
      <c r="A8077" t="s">
        <v>51</v>
      </c>
      <c r="B8077" t="s">
        <v>74</v>
      </c>
      <c r="C8077" t="s">
        <v>16</v>
      </c>
    </row>
    <row r="8078" spans="1:3" x14ac:dyDescent="0.2">
      <c r="A8078" t="s">
        <v>51</v>
      </c>
      <c r="B8078" t="s">
        <v>26</v>
      </c>
      <c r="C8078" t="s">
        <v>114</v>
      </c>
    </row>
    <row r="8079" spans="1:3" x14ac:dyDescent="0.2">
      <c r="A8079" t="s">
        <v>51</v>
      </c>
      <c r="B8079" t="s">
        <v>81</v>
      </c>
      <c r="C8079" t="s">
        <v>18</v>
      </c>
    </row>
    <row r="8080" spans="1:3" x14ac:dyDescent="0.2">
      <c r="A8080" t="s">
        <v>51</v>
      </c>
      <c r="B8080" t="s">
        <v>29</v>
      </c>
      <c r="C8080" t="s">
        <v>16</v>
      </c>
    </row>
    <row r="8081" spans="1:3" x14ac:dyDescent="0.2">
      <c r="A8081" t="s">
        <v>51</v>
      </c>
      <c r="B8081" t="s">
        <v>30</v>
      </c>
      <c r="C8081" t="s">
        <v>33</v>
      </c>
    </row>
    <row r="8082" spans="1:3" x14ac:dyDescent="0.2">
      <c r="A8082" t="s">
        <v>51</v>
      </c>
      <c r="B8082" t="s">
        <v>118</v>
      </c>
      <c r="C8082" t="s">
        <v>21</v>
      </c>
    </row>
    <row r="8083" spans="1:3" x14ac:dyDescent="0.2">
      <c r="A8083" t="s">
        <v>51</v>
      </c>
      <c r="B8083" t="s">
        <v>119</v>
      </c>
      <c r="C8083" t="s">
        <v>2</v>
      </c>
    </row>
    <row r="8084" spans="1:3" x14ac:dyDescent="0.2">
      <c r="A8084" t="s">
        <v>51</v>
      </c>
      <c r="B8084" t="s">
        <v>86</v>
      </c>
      <c r="C8084" t="s">
        <v>49</v>
      </c>
    </row>
    <row r="8085" spans="1:3" x14ac:dyDescent="0.2">
      <c r="A8085" t="s">
        <v>51</v>
      </c>
      <c r="B8085" t="s">
        <v>28</v>
      </c>
      <c r="C8085" t="s">
        <v>79</v>
      </c>
    </row>
    <row r="8086" spans="1:3" x14ac:dyDescent="0.2">
      <c r="A8086" t="s">
        <v>51</v>
      </c>
      <c r="B8086" t="s">
        <v>127</v>
      </c>
      <c r="C8086" t="s">
        <v>32</v>
      </c>
    </row>
    <row r="8087" spans="1:3" x14ac:dyDescent="0.2">
      <c r="A8087" t="s">
        <v>51</v>
      </c>
      <c r="B8087" t="s">
        <v>80</v>
      </c>
      <c r="C8087" t="s">
        <v>132</v>
      </c>
    </row>
    <row r="8088" spans="1:3" x14ac:dyDescent="0.2">
      <c r="A8088" t="s">
        <v>51</v>
      </c>
      <c r="B8088" t="s">
        <v>41</v>
      </c>
      <c r="C8088" t="s">
        <v>47</v>
      </c>
    </row>
    <row r="8089" spans="1:3" x14ac:dyDescent="0.2">
      <c r="A8089" t="s">
        <v>51</v>
      </c>
      <c r="B8089" t="s">
        <v>130</v>
      </c>
      <c r="C8089" t="s">
        <v>28</v>
      </c>
    </row>
    <row r="8090" spans="1:3" x14ac:dyDescent="0.2">
      <c r="A8090" t="s">
        <v>51</v>
      </c>
      <c r="B8090" t="s">
        <v>131</v>
      </c>
      <c r="C8090" t="s">
        <v>74</v>
      </c>
    </row>
    <row r="8091" spans="1:3" x14ac:dyDescent="0.2">
      <c r="A8091" t="s">
        <v>51</v>
      </c>
      <c r="B8091" t="s">
        <v>11</v>
      </c>
      <c r="C8091" t="s">
        <v>28</v>
      </c>
    </row>
    <row r="8092" spans="1:3" x14ac:dyDescent="0.2">
      <c r="A8092" t="s">
        <v>51</v>
      </c>
      <c r="B8092" t="s">
        <v>6</v>
      </c>
      <c r="C8092" t="s">
        <v>11</v>
      </c>
    </row>
    <row r="8093" spans="1:3" x14ac:dyDescent="0.2">
      <c r="A8093" t="s">
        <v>51</v>
      </c>
      <c r="B8093" t="s">
        <v>3</v>
      </c>
      <c r="C8093" t="s">
        <v>10</v>
      </c>
    </row>
    <row r="8094" spans="1:3" x14ac:dyDescent="0.2">
      <c r="A8094" t="s">
        <v>51</v>
      </c>
      <c r="B8094" t="s">
        <v>69</v>
      </c>
      <c r="C8094" t="s">
        <v>19</v>
      </c>
    </row>
    <row r="8095" spans="1:3" x14ac:dyDescent="0.2">
      <c r="A8095" t="s">
        <v>51</v>
      </c>
      <c r="B8095" t="s">
        <v>135</v>
      </c>
      <c r="C8095" t="s">
        <v>81</v>
      </c>
    </row>
    <row r="8096" spans="1:3" x14ac:dyDescent="0.2">
      <c r="A8096" t="s">
        <v>51</v>
      </c>
      <c r="B8096" t="s">
        <v>132</v>
      </c>
      <c r="C8096" t="s">
        <v>111</v>
      </c>
    </row>
    <row r="8097" spans="1:3" x14ac:dyDescent="0.2">
      <c r="A8097" t="s">
        <v>51</v>
      </c>
      <c r="B8097" t="s">
        <v>129</v>
      </c>
      <c r="C8097" t="s">
        <v>51</v>
      </c>
    </row>
    <row r="8098" spans="1:3" x14ac:dyDescent="0.2">
      <c r="A8098" t="s">
        <v>51</v>
      </c>
      <c r="B8098" t="s">
        <v>116</v>
      </c>
      <c r="C8098" t="s">
        <v>127</v>
      </c>
    </row>
    <row r="8099" spans="1:3" x14ac:dyDescent="0.2">
      <c r="A8099" t="s">
        <v>51</v>
      </c>
      <c r="B8099" t="s">
        <v>36</v>
      </c>
      <c r="C8099" t="s">
        <v>2</v>
      </c>
    </row>
    <row r="8100" spans="1:3" x14ac:dyDescent="0.2">
      <c r="A8100" t="s">
        <v>51</v>
      </c>
      <c r="B8100" t="s">
        <v>37</v>
      </c>
      <c r="C8100" t="s">
        <v>2</v>
      </c>
    </row>
    <row r="8101" spans="1:3" x14ac:dyDescent="0.2">
      <c r="A8101" t="s">
        <v>51</v>
      </c>
      <c r="B8101" t="s">
        <v>70</v>
      </c>
      <c r="C8101" t="s">
        <v>86</v>
      </c>
    </row>
    <row r="8102" spans="1:3" x14ac:dyDescent="0.2">
      <c r="A8102" t="s">
        <v>51</v>
      </c>
      <c r="B8102" t="s">
        <v>71</v>
      </c>
      <c r="C8102" t="s">
        <v>113</v>
      </c>
    </row>
    <row r="8103" spans="1:3" x14ac:dyDescent="0.2">
      <c r="A8103" t="s">
        <v>51</v>
      </c>
      <c r="B8103" t="s">
        <v>5</v>
      </c>
      <c r="C8103" t="s">
        <v>43</v>
      </c>
    </row>
    <row r="8104" spans="1:3" x14ac:dyDescent="0.2">
      <c r="A8104" t="s">
        <v>51</v>
      </c>
      <c r="B8104" t="s">
        <v>24</v>
      </c>
      <c r="C8104" t="s">
        <v>62</v>
      </c>
    </row>
    <row r="8105" spans="1:3" x14ac:dyDescent="0.2">
      <c r="A8105" t="s">
        <v>51</v>
      </c>
      <c r="B8105" t="s">
        <v>10</v>
      </c>
      <c r="C8105" t="s">
        <v>106</v>
      </c>
    </row>
    <row r="8106" spans="1:3" x14ac:dyDescent="0.2">
      <c r="A8106" t="s">
        <v>51</v>
      </c>
      <c r="B8106" t="s">
        <v>12</v>
      </c>
      <c r="C8106" t="s">
        <v>28</v>
      </c>
    </row>
    <row r="8107" spans="1:3" x14ac:dyDescent="0.2">
      <c r="A8107" t="s">
        <v>51</v>
      </c>
      <c r="B8107" t="s">
        <v>107</v>
      </c>
      <c r="C8107" t="s">
        <v>130</v>
      </c>
    </row>
    <row r="8108" spans="1:3" x14ac:dyDescent="0.2">
      <c r="A8108" t="s">
        <v>51</v>
      </c>
      <c r="B8108" t="s">
        <v>108</v>
      </c>
      <c r="C8108" t="s">
        <v>130</v>
      </c>
    </row>
    <row r="8109" spans="1:3" x14ac:dyDescent="0.2">
      <c r="A8109" t="s">
        <v>51</v>
      </c>
      <c r="B8109" t="s">
        <v>14</v>
      </c>
      <c r="C8109" t="s">
        <v>79</v>
      </c>
    </row>
    <row r="8110" spans="1:3" x14ac:dyDescent="0.2">
      <c r="A8110" t="s">
        <v>51</v>
      </c>
      <c r="B8110" t="s">
        <v>15</v>
      </c>
      <c r="C8110" t="s">
        <v>80</v>
      </c>
    </row>
    <row r="8111" spans="1:3" x14ac:dyDescent="0.2">
      <c r="A8111" t="s">
        <v>51</v>
      </c>
      <c r="B8111" t="s">
        <v>101</v>
      </c>
      <c r="C8111" t="s">
        <v>93</v>
      </c>
    </row>
    <row r="8112" spans="1:3" x14ac:dyDescent="0.2">
      <c r="A8112" t="s">
        <v>51</v>
      </c>
      <c r="B8112" t="s">
        <v>109</v>
      </c>
      <c r="C8112" t="s">
        <v>128</v>
      </c>
    </row>
    <row r="8113" spans="1:3" x14ac:dyDescent="0.2">
      <c r="A8113" t="s">
        <v>51</v>
      </c>
      <c r="B8113" t="s">
        <v>61</v>
      </c>
      <c r="C8113" t="s">
        <v>11</v>
      </c>
    </row>
    <row r="8114" spans="1:3" x14ac:dyDescent="0.2">
      <c r="A8114" t="s">
        <v>51</v>
      </c>
      <c r="B8114" t="s">
        <v>73</v>
      </c>
      <c r="C8114" t="s">
        <v>127</v>
      </c>
    </row>
    <row r="8115" spans="1:3" x14ac:dyDescent="0.2">
      <c r="A8115" t="s">
        <v>51</v>
      </c>
      <c r="B8115" t="s">
        <v>60</v>
      </c>
      <c r="C8115" t="s">
        <v>105</v>
      </c>
    </row>
    <row r="8116" spans="1:3" x14ac:dyDescent="0.2">
      <c r="A8116" t="s">
        <v>51</v>
      </c>
      <c r="B8116" t="s">
        <v>84</v>
      </c>
      <c r="C8116" t="s">
        <v>128</v>
      </c>
    </row>
    <row r="8117" spans="1:3" x14ac:dyDescent="0.2">
      <c r="A8117" t="s">
        <v>51</v>
      </c>
      <c r="B8117" t="s">
        <v>85</v>
      </c>
      <c r="C8117" t="s">
        <v>130</v>
      </c>
    </row>
    <row r="8118" spans="1:3" x14ac:dyDescent="0.2">
      <c r="A8118" t="s">
        <v>51</v>
      </c>
      <c r="B8118" t="s">
        <v>137</v>
      </c>
      <c r="C8118" t="s">
        <v>127</v>
      </c>
    </row>
    <row r="8119" spans="1:3" x14ac:dyDescent="0.2">
      <c r="A8119" t="s">
        <v>51</v>
      </c>
      <c r="B8119" t="s">
        <v>138</v>
      </c>
      <c r="C8119" t="s">
        <v>43</v>
      </c>
    </row>
    <row r="8120" spans="1:3" x14ac:dyDescent="0.2">
      <c r="A8120" t="s">
        <v>51</v>
      </c>
      <c r="B8120" t="s">
        <v>134</v>
      </c>
      <c r="C8120" t="s">
        <v>128</v>
      </c>
    </row>
    <row r="8121" spans="1:3" x14ac:dyDescent="0.2">
      <c r="A8121" t="s">
        <v>51</v>
      </c>
      <c r="B8121" t="s">
        <v>40</v>
      </c>
      <c r="C8121" t="s">
        <v>39</v>
      </c>
    </row>
    <row r="8122" spans="1:3" x14ac:dyDescent="0.2">
      <c r="A8122" t="s">
        <v>51</v>
      </c>
      <c r="B8122" t="s">
        <v>39</v>
      </c>
      <c r="C8122" t="s">
        <v>48</v>
      </c>
    </row>
    <row r="8123" spans="1:3" x14ac:dyDescent="0.2">
      <c r="A8123" t="s">
        <v>51</v>
      </c>
      <c r="B8123" t="s">
        <v>104</v>
      </c>
      <c r="C8123" t="s">
        <v>69</v>
      </c>
    </row>
    <row r="8124" spans="1:3" x14ac:dyDescent="0.2">
      <c r="A8124" t="s">
        <v>51</v>
      </c>
      <c r="B8124" t="s">
        <v>9</v>
      </c>
      <c r="C8124" t="s">
        <v>100</v>
      </c>
    </row>
    <row r="8125" spans="1:3" x14ac:dyDescent="0.2">
      <c r="A8125" t="s">
        <v>51</v>
      </c>
      <c r="B8125" t="s">
        <v>58</v>
      </c>
      <c r="C8125" t="s">
        <v>62</v>
      </c>
    </row>
    <row r="8126" spans="1:3" x14ac:dyDescent="0.2">
      <c r="A8126" t="s">
        <v>51</v>
      </c>
      <c r="B8126" t="s">
        <v>4</v>
      </c>
      <c r="C8126" t="s">
        <v>62</v>
      </c>
    </row>
    <row r="8127" spans="1:3" x14ac:dyDescent="0.2">
      <c r="A8127" t="s">
        <v>51</v>
      </c>
      <c r="B8127" t="s">
        <v>90</v>
      </c>
      <c r="C8127" t="s">
        <v>130</v>
      </c>
    </row>
    <row r="8128" spans="1:3" x14ac:dyDescent="0.2">
      <c r="A8128" t="s">
        <v>51</v>
      </c>
      <c r="B8128" t="s">
        <v>1</v>
      </c>
      <c r="C8128" t="s">
        <v>21</v>
      </c>
    </row>
    <row r="8129" spans="1:3" x14ac:dyDescent="0.2">
      <c r="A8129" t="s">
        <v>51</v>
      </c>
      <c r="B8129" t="s">
        <v>67</v>
      </c>
      <c r="C8129" t="s">
        <v>128</v>
      </c>
    </row>
    <row r="8130" spans="1:3" x14ac:dyDescent="0.2">
      <c r="A8130" t="s">
        <v>51</v>
      </c>
      <c r="B8130" t="s">
        <v>68</v>
      </c>
      <c r="C8130" t="s">
        <v>128</v>
      </c>
    </row>
    <row r="8131" spans="1:3" x14ac:dyDescent="0.2">
      <c r="A8131" t="s">
        <v>51</v>
      </c>
      <c r="B8131" t="s">
        <v>120</v>
      </c>
      <c r="C8131" t="s">
        <v>36</v>
      </c>
    </row>
    <row r="8132" spans="1:3" x14ac:dyDescent="0.2">
      <c r="A8132" t="s">
        <v>51</v>
      </c>
      <c r="B8132" t="s">
        <v>121</v>
      </c>
      <c r="C8132" t="s">
        <v>36</v>
      </c>
    </row>
    <row r="8133" spans="1:3" x14ac:dyDescent="0.2">
      <c r="A8133" t="s">
        <v>51</v>
      </c>
      <c r="B8133" t="s">
        <v>53</v>
      </c>
      <c r="C8133" t="s">
        <v>11</v>
      </c>
    </row>
    <row r="8134" spans="1:3" x14ac:dyDescent="0.2">
      <c r="A8134" t="s">
        <v>51</v>
      </c>
      <c r="B8134" t="s">
        <v>82</v>
      </c>
      <c r="C8134" t="s">
        <v>11</v>
      </c>
    </row>
    <row r="8135" spans="1:3" x14ac:dyDescent="0.2">
      <c r="A8135" t="s">
        <v>51</v>
      </c>
      <c r="B8135" t="s">
        <v>83</v>
      </c>
      <c r="C8135" t="s">
        <v>11</v>
      </c>
    </row>
    <row r="8136" spans="1:3" x14ac:dyDescent="0.2">
      <c r="A8136" t="s">
        <v>51</v>
      </c>
      <c r="B8136" t="s">
        <v>38</v>
      </c>
      <c r="C8136" t="s">
        <v>10</v>
      </c>
    </row>
    <row r="8137" spans="1:3" x14ac:dyDescent="0.2">
      <c r="A8137" t="s">
        <v>51</v>
      </c>
      <c r="B8137" t="s">
        <v>97</v>
      </c>
      <c r="C8137" t="s">
        <v>62</v>
      </c>
    </row>
    <row r="8138" spans="1:3" x14ac:dyDescent="0.2">
      <c r="A8138" t="s">
        <v>51</v>
      </c>
      <c r="B8138" t="s">
        <v>115</v>
      </c>
      <c r="C8138" t="s">
        <v>36</v>
      </c>
    </row>
    <row r="8139" spans="1:3" x14ac:dyDescent="0.2">
      <c r="A8139" t="s">
        <v>51</v>
      </c>
      <c r="B8139" t="s">
        <v>98</v>
      </c>
      <c r="C8139" t="s">
        <v>118</v>
      </c>
    </row>
    <row r="8140" spans="1:3" x14ac:dyDescent="0.2">
      <c r="A8140" t="s">
        <v>51</v>
      </c>
      <c r="B8140" t="s">
        <v>94</v>
      </c>
      <c r="C8140" t="s">
        <v>118</v>
      </c>
    </row>
    <row r="8141" spans="1:3" x14ac:dyDescent="0.2">
      <c r="A8141" t="s">
        <v>51</v>
      </c>
      <c r="B8141" t="s">
        <v>7</v>
      </c>
      <c r="C8141" t="s">
        <v>1</v>
      </c>
    </row>
    <row r="8142" spans="1:3" x14ac:dyDescent="0.2">
      <c r="A8142" t="s">
        <v>51</v>
      </c>
      <c r="B8142" t="s">
        <v>45</v>
      </c>
      <c r="C8142" t="s">
        <v>1</v>
      </c>
    </row>
    <row r="8143" spans="1:3" x14ac:dyDescent="0.2">
      <c r="A8143" t="s">
        <v>51</v>
      </c>
      <c r="B8143" t="s">
        <v>64</v>
      </c>
      <c r="C8143" t="s">
        <v>1</v>
      </c>
    </row>
    <row r="8144" spans="1:3" x14ac:dyDescent="0.2">
      <c r="A8144" t="s">
        <v>8</v>
      </c>
      <c r="B8144" t="s">
        <v>75</v>
      </c>
      <c r="C8144" t="s">
        <v>71</v>
      </c>
    </row>
    <row r="8145" spans="1:3" x14ac:dyDescent="0.2">
      <c r="A8145" t="s">
        <v>8</v>
      </c>
      <c r="B8145" t="s">
        <v>17</v>
      </c>
      <c r="C8145" t="s">
        <v>70</v>
      </c>
    </row>
    <row r="8146" spans="1:3" x14ac:dyDescent="0.2">
      <c r="A8146" t="s">
        <v>8</v>
      </c>
      <c r="B8146" t="s">
        <v>20</v>
      </c>
      <c r="C8146" t="s">
        <v>72</v>
      </c>
    </row>
    <row r="8147" spans="1:3" x14ac:dyDescent="0.2">
      <c r="A8147" t="s">
        <v>8</v>
      </c>
      <c r="B8147" t="s">
        <v>78</v>
      </c>
      <c r="C8147" t="s">
        <v>124</v>
      </c>
    </row>
    <row r="8148" spans="1:3" x14ac:dyDescent="0.2">
      <c r="A8148" t="s">
        <v>8</v>
      </c>
      <c r="B8148" t="s">
        <v>44</v>
      </c>
      <c r="C8148" t="s">
        <v>25</v>
      </c>
    </row>
    <row r="8149" spans="1:3" x14ac:dyDescent="0.2">
      <c r="A8149" t="s">
        <v>8</v>
      </c>
      <c r="B8149" t="s">
        <v>46</v>
      </c>
      <c r="C8149" t="s">
        <v>26</v>
      </c>
    </row>
    <row r="8150" spans="1:3" x14ac:dyDescent="0.2">
      <c r="A8150" t="s">
        <v>8</v>
      </c>
      <c r="B8150" t="s">
        <v>117</v>
      </c>
      <c r="C8150" t="s">
        <v>54</v>
      </c>
    </row>
    <row r="8151" spans="1:3" x14ac:dyDescent="0.2">
      <c r="A8151" t="s">
        <v>8</v>
      </c>
      <c r="B8151" t="s">
        <v>124</v>
      </c>
      <c r="C8151" t="s">
        <v>135</v>
      </c>
    </row>
    <row r="8152" spans="1:3" x14ac:dyDescent="0.2">
      <c r="A8152" t="s">
        <v>8</v>
      </c>
      <c r="B8152" t="s">
        <v>113</v>
      </c>
      <c r="C8152" t="s">
        <v>81</v>
      </c>
    </row>
    <row r="8153" spans="1:3" x14ac:dyDescent="0.2">
      <c r="A8153" t="s">
        <v>8</v>
      </c>
      <c r="B8153" t="s">
        <v>99</v>
      </c>
      <c r="C8153" t="s">
        <v>26</v>
      </c>
    </row>
    <row r="8154" spans="1:3" x14ac:dyDescent="0.2">
      <c r="A8154" t="s">
        <v>8</v>
      </c>
      <c r="B8154" t="s">
        <v>100</v>
      </c>
      <c r="C8154" t="s">
        <v>2</v>
      </c>
    </row>
    <row r="8155" spans="1:3" x14ac:dyDescent="0.2">
      <c r="A8155" t="s">
        <v>8</v>
      </c>
      <c r="B8155" t="s">
        <v>65</v>
      </c>
      <c r="C8155" t="s">
        <v>47</v>
      </c>
    </row>
    <row r="8156" spans="1:3" x14ac:dyDescent="0.2">
      <c r="A8156" t="s">
        <v>8</v>
      </c>
      <c r="B8156" t="s">
        <v>66</v>
      </c>
      <c r="C8156" t="s">
        <v>26</v>
      </c>
    </row>
    <row r="8157" spans="1:3" x14ac:dyDescent="0.2">
      <c r="A8157" t="s">
        <v>8</v>
      </c>
      <c r="B8157" t="s">
        <v>54</v>
      </c>
      <c r="C8157" t="s">
        <v>113</v>
      </c>
    </row>
    <row r="8158" spans="1:3" x14ac:dyDescent="0.2">
      <c r="A8158" t="s">
        <v>8</v>
      </c>
      <c r="B8158" t="s">
        <v>55</v>
      </c>
      <c r="C8158" t="s">
        <v>113</v>
      </c>
    </row>
    <row r="8159" spans="1:3" x14ac:dyDescent="0.2">
      <c r="A8159" t="s">
        <v>8</v>
      </c>
      <c r="B8159" t="s">
        <v>133</v>
      </c>
      <c r="C8159" t="s">
        <v>70</v>
      </c>
    </row>
    <row r="8160" spans="1:3" x14ac:dyDescent="0.2">
      <c r="A8160" t="s">
        <v>8</v>
      </c>
      <c r="B8160" t="s">
        <v>59</v>
      </c>
      <c r="C8160" t="s">
        <v>25</v>
      </c>
    </row>
    <row r="8161" spans="1:3" x14ac:dyDescent="0.2">
      <c r="A8161" t="s">
        <v>8</v>
      </c>
      <c r="B8161" t="s">
        <v>125</v>
      </c>
      <c r="C8161" t="s">
        <v>42</v>
      </c>
    </row>
    <row r="8162" spans="1:3" x14ac:dyDescent="0.2">
      <c r="A8162" t="s">
        <v>8</v>
      </c>
      <c r="B8162" t="s">
        <v>27</v>
      </c>
      <c r="C8162" t="s">
        <v>47</v>
      </c>
    </row>
    <row r="8163" spans="1:3" x14ac:dyDescent="0.2">
      <c r="A8163" t="s">
        <v>8</v>
      </c>
      <c r="B8163" t="s">
        <v>23</v>
      </c>
      <c r="C8163" t="s">
        <v>70</v>
      </c>
    </row>
    <row r="8164" spans="1:3" x14ac:dyDescent="0.2">
      <c r="A8164" t="s">
        <v>8</v>
      </c>
      <c r="B8164" t="s">
        <v>25</v>
      </c>
      <c r="C8164" t="s">
        <v>86</v>
      </c>
    </row>
    <row r="8165" spans="1:3" x14ac:dyDescent="0.2">
      <c r="A8165" t="s">
        <v>8</v>
      </c>
      <c r="B8165" t="s">
        <v>114</v>
      </c>
      <c r="C8165" t="s">
        <v>81</v>
      </c>
    </row>
    <row r="8166" spans="1:3" x14ac:dyDescent="0.2">
      <c r="A8166" t="s">
        <v>8</v>
      </c>
      <c r="B8166" t="s">
        <v>96</v>
      </c>
      <c r="C8166" t="s">
        <v>114</v>
      </c>
    </row>
    <row r="8167" spans="1:3" x14ac:dyDescent="0.2">
      <c r="A8167" t="s">
        <v>8</v>
      </c>
      <c r="B8167" t="s">
        <v>47</v>
      </c>
      <c r="C8167" t="s">
        <v>86</v>
      </c>
    </row>
    <row r="8168" spans="1:3" x14ac:dyDescent="0.2">
      <c r="A8168" t="s">
        <v>8</v>
      </c>
      <c r="B8168" t="s">
        <v>72</v>
      </c>
      <c r="C8168" t="s">
        <v>96</v>
      </c>
    </row>
    <row r="8169" spans="1:3" x14ac:dyDescent="0.2">
      <c r="A8169" t="s">
        <v>8</v>
      </c>
      <c r="B8169" t="s">
        <v>87</v>
      </c>
      <c r="C8169" t="s">
        <v>71</v>
      </c>
    </row>
    <row r="8170" spans="1:3" x14ac:dyDescent="0.2">
      <c r="A8170" t="s">
        <v>8</v>
      </c>
      <c r="B8170" t="s">
        <v>88</v>
      </c>
      <c r="C8170" t="s">
        <v>70</v>
      </c>
    </row>
    <row r="8171" spans="1:3" x14ac:dyDescent="0.2">
      <c r="A8171" t="s">
        <v>8</v>
      </c>
      <c r="B8171" t="s">
        <v>19</v>
      </c>
      <c r="C8171" t="s">
        <v>40</v>
      </c>
    </row>
    <row r="8172" spans="1:3" x14ac:dyDescent="0.2">
      <c r="A8172" t="s">
        <v>8</v>
      </c>
      <c r="B8172" t="s">
        <v>31</v>
      </c>
      <c r="C8172" t="s">
        <v>31</v>
      </c>
    </row>
    <row r="8173" spans="1:3" x14ac:dyDescent="0.2">
      <c r="A8173" t="s">
        <v>8</v>
      </c>
      <c r="B8173" t="s">
        <v>126</v>
      </c>
      <c r="C8173" t="s">
        <v>26</v>
      </c>
    </row>
    <row r="8174" spans="1:3" x14ac:dyDescent="0.2">
      <c r="A8174" t="s">
        <v>8</v>
      </c>
      <c r="B8174" t="s">
        <v>42</v>
      </c>
      <c r="C8174" t="s">
        <v>96</v>
      </c>
    </row>
    <row r="8175" spans="1:3" x14ac:dyDescent="0.2">
      <c r="A8175" t="s">
        <v>8</v>
      </c>
      <c r="B8175" t="s">
        <v>93</v>
      </c>
      <c r="C8175" t="s">
        <v>132</v>
      </c>
    </row>
    <row r="8176" spans="1:3" x14ac:dyDescent="0.2">
      <c r="A8176" t="s">
        <v>8</v>
      </c>
      <c r="B8176" t="s">
        <v>13</v>
      </c>
      <c r="C8176" t="s">
        <v>136</v>
      </c>
    </row>
    <row r="8177" spans="1:3" x14ac:dyDescent="0.2">
      <c r="A8177" t="s">
        <v>8</v>
      </c>
      <c r="B8177" t="s">
        <v>49</v>
      </c>
      <c r="C8177" t="s">
        <v>18</v>
      </c>
    </row>
    <row r="8178" spans="1:3" x14ac:dyDescent="0.2">
      <c r="A8178" t="s">
        <v>8</v>
      </c>
      <c r="B8178" t="s">
        <v>50</v>
      </c>
      <c r="C8178" t="s">
        <v>49</v>
      </c>
    </row>
    <row r="8179" spans="1:3" x14ac:dyDescent="0.2">
      <c r="A8179" t="s">
        <v>8</v>
      </c>
      <c r="B8179" t="s">
        <v>56</v>
      </c>
      <c r="C8179" t="s">
        <v>124</v>
      </c>
    </row>
    <row r="8180" spans="1:3" x14ac:dyDescent="0.2">
      <c r="A8180" t="s">
        <v>8</v>
      </c>
      <c r="B8180" t="s">
        <v>57</v>
      </c>
      <c r="C8180" t="s">
        <v>124</v>
      </c>
    </row>
    <row r="8181" spans="1:3" x14ac:dyDescent="0.2">
      <c r="A8181" t="s">
        <v>8</v>
      </c>
      <c r="B8181" t="s">
        <v>91</v>
      </c>
      <c r="C8181" t="s">
        <v>127</v>
      </c>
    </row>
    <row r="8182" spans="1:3" x14ac:dyDescent="0.2">
      <c r="A8182" t="s">
        <v>8</v>
      </c>
      <c r="B8182" t="s">
        <v>92</v>
      </c>
      <c r="C8182" t="s">
        <v>105</v>
      </c>
    </row>
    <row r="8183" spans="1:3" x14ac:dyDescent="0.2">
      <c r="A8183" t="s">
        <v>8</v>
      </c>
      <c r="B8183" t="s">
        <v>136</v>
      </c>
      <c r="C8183" t="s">
        <v>114</v>
      </c>
    </row>
    <row r="8184" spans="1:3" x14ac:dyDescent="0.2">
      <c r="A8184" t="s">
        <v>8</v>
      </c>
      <c r="B8184" t="s">
        <v>16</v>
      </c>
      <c r="C8184" t="s">
        <v>39</v>
      </c>
    </row>
    <row r="8185" spans="1:3" x14ac:dyDescent="0.2">
      <c r="A8185" t="s">
        <v>8</v>
      </c>
      <c r="B8185" t="s">
        <v>89</v>
      </c>
      <c r="C8185" t="s">
        <v>40</v>
      </c>
    </row>
    <row r="8186" spans="1:3" x14ac:dyDescent="0.2">
      <c r="A8186" t="s">
        <v>8</v>
      </c>
      <c r="B8186" t="s">
        <v>33</v>
      </c>
      <c r="C8186" t="s">
        <v>132</v>
      </c>
    </row>
    <row r="8187" spans="1:3" x14ac:dyDescent="0.2">
      <c r="A8187" t="s">
        <v>8</v>
      </c>
      <c r="B8187" t="s">
        <v>34</v>
      </c>
      <c r="C8187" t="s">
        <v>40</v>
      </c>
    </row>
    <row r="8188" spans="1:3" x14ac:dyDescent="0.2">
      <c r="A8188" t="s">
        <v>8</v>
      </c>
      <c r="B8188" t="s">
        <v>95</v>
      </c>
      <c r="C8188" t="s">
        <v>127</v>
      </c>
    </row>
    <row r="8189" spans="1:3" x14ac:dyDescent="0.2">
      <c r="A8189" t="s">
        <v>8</v>
      </c>
      <c r="B8189" t="s">
        <v>110</v>
      </c>
      <c r="C8189" t="s">
        <v>136</v>
      </c>
    </row>
    <row r="8190" spans="1:3" x14ac:dyDescent="0.2">
      <c r="A8190" t="s">
        <v>8</v>
      </c>
      <c r="B8190" t="s">
        <v>62</v>
      </c>
      <c r="C8190" t="s">
        <v>74</v>
      </c>
    </row>
    <row r="8191" spans="1:3" x14ac:dyDescent="0.2">
      <c r="A8191" t="s">
        <v>8</v>
      </c>
      <c r="B8191" t="s">
        <v>63</v>
      </c>
      <c r="C8191" t="s">
        <v>74</v>
      </c>
    </row>
    <row r="8192" spans="1:3" x14ac:dyDescent="0.2">
      <c r="A8192" t="s">
        <v>8</v>
      </c>
      <c r="B8192" t="s">
        <v>22</v>
      </c>
      <c r="C8192" t="s">
        <v>101</v>
      </c>
    </row>
    <row r="8193" spans="1:3" x14ac:dyDescent="0.2">
      <c r="A8193" t="s">
        <v>8</v>
      </c>
      <c r="B8193" t="s">
        <v>2</v>
      </c>
      <c r="C8193" t="s">
        <v>16</v>
      </c>
    </row>
    <row r="8194" spans="1:3" x14ac:dyDescent="0.2">
      <c r="A8194" t="s">
        <v>8</v>
      </c>
      <c r="B8194" t="s">
        <v>32</v>
      </c>
      <c r="C8194" t="s">
        <v>40</v>
      </c>
    </row>
    <row r="8195" spans="1:3" x14ac:dyDescent="0.2">
      <c r="A8195" t="s">
        <v>8</v>
      </c>
      <c r="B8195" t="s">
        <v>18</v>
      </c>
      <c r="C8195" t="s">
        <v>18</v>
      </c>
    </row>
    <row r="8196" spans="1:3" x14ac:dyDescent="0.2">
      <c r="A8196" t="s">
        <v>8</v>
      </c>
      <c r="B8196" t="s">
        <v>76</v>
      </c>
      <c r="C8196" t="s">
        <v>49</v>
      </c>
    </row>
    <row r="8197" spans="1:3" x14ac:dyDescent="0.2">
      <c r="A8197" t="s">
        <v>8</v>
      </c>
      <c r="B8197" t="s">
        <v>77</v>
      </c>
      <c r="C8197" t="s">
        <v>81</v>
      </c>
    </row>
    <row r="8198" spans="1:3" x14ac:dyDescent="0.2">
      <c r="A8198" t="s">
        <v>8</v>
      </c>
      <c r="B8198" t="s">
        <v>79</v>
      </c>
      <c r="C8198" t="s">
        <v>39</v>
      </c>
    </row>
    <row r="8199" spans="1:3" x14ac:dyDescent="0.2">
      <c r="A8199" t="s">
        <v>8</v>
      </c>
      <c r="B8199" t="s">
        <v>48</v>
      </c>
      <c r="C8199" t="s">
        <v>129</v>
      </c>
    </row>
    <row r="8200" spans="1:3" x14ac:dyDescent="0.2">
      <c r="A8200" t="s">
        <v>8</v>
      </c>
      <c r="B8200" t="s">
        <v>111</v>
      </c>
      <c r="C8200" t="s">
        <v>51</v>
      </c>
    </row>
    <row r="8201" spans="1:3" x14ac:dyDescent="0.2">
      <c r="A8201" t="s">
        <v>8</v>
      </c>
      <c r="B8201" t="s">
        <v>112</v>
      </c>
      <c r="C8201" t="s">
        <v>48</v>
      </c>
    </row>
    <row r="8202" spans="1:3" x14ac:dyDescent="0.2">
      <c r="A8202" t="s">
        <v>8</v>
      </c>
      <c r="B8202" t="s">
        <v>51</v>
      </c>
      <c r="C8202" t="s">
        <v>31</v>
      </c>
    </row>
    <row r="8203" spans="1:3" x14ac:dyDescent="0.2">
      <c r="A8203" t="s">
        <v>8</v>
      </c>
      <c r="B8203" t="s">
        <v>8</v>
      </c>
      <c r="C8203" t="s">
        <v>8</v>
      </c>
    </row>
    <row r="8204" spans="1:3" x14ac:dyDescent="0.2">
      <c r="A8204" t="s">
        <v>8</v>
      </c>
      <c r="B8204" t="s">
        <v>35</v>
      </c>
      <c r="C8204" t="s">
        <v>69</v>
      </c>
    </row>
    <row r="8205" spans="1:3" x14ac:dyDescent="0.2">
      <c r="A8205" t="s">
        <v>8</v>
      </c>
      <c r="B8205" t="s">
        <v>52</v>
      </c>
      <c r="C8205" t="s">
        <v>2</v>
      </c>
    </row>
    <row r="8206" spans="1:3" x14ac:dyDescent="0.2">
      <c r="A8206" t="s">
        <v>8</v>
      </c>
      <c r="B8206" t="s">
        <v>122</v>
      </c>
      <c r="C8206" t="s">
        <v>136</v>
      </c>
    </row>
    <row r="8207" spans="1:3" x14ac:dyDescent="0.2">
      <c r="A8207" t="s">
        <v>8</v>
      </c>
      <c r="B8207" t="s">
        <v>123</v>
      </c>
      <c r="C8207" t="s">
        <v>105</v>
      </c>
    </row>
    <row r="8208" spans="1:3" x14ac:dyDescent="0.2">
      <c r="A8208" t="s">
        <v>8</v>
      </c>
      <c r="B8208" t="s">
        <v>21</v>
      </c>
      <c r="C8208" t="s">
        <v>16</v>
      </c>
    </row>
    <row r="8209" spans="1:3" x14ac:dyDescent="0.2">
      <c r="A8209" t="s">
        <v>8</v>
      </c>
      <c r="B8209" t="s">
        <v>128</v>
      </c>
      <c r="C8209" t="s">
        <v>106</v>
      </c>
    </row>
    <row r="8210" spans="1:3" x14ac:dyDescent="0.2">
      <c r="A8210" t="s">
        <v>8</v>
      </c>
      <c r="B8210" t="s">
        <v>43</v>
      </c>
      <c r="C8210" t="s">
        <v>33</v>
      </c>
    </row>
    <row r="8211" spans="1:3" x14ac:dyDescent="0.2">
      <c r="A8211" t="s">
        <v>8</v>
      </c>
      <c r="B8211" t="s">
        <v>102</v>
      </c>
      <c r="C8211" t="s">
        <v>10</v>
      </c>
    </row>
    <row r="8212" spans="1:3" x14ac:dyDescent="0.2">
      <c r="A8212" t="s">
        <v>8</v>
      </c>
      <c r="B8212" t="s">
        <v>103</v>
      </c>
      <c r="C8212" t="s">
        <v>130</v>
      </c>
    </row>
    <row r="8213" spans="1:3" x14ac:dyDescent="0.2">
      <c r="A8213" t="s">
        <v>8</v>
      </c>
      <c r="B8213" t="s">
        <v>106</v>
      </c>
      <c r="C8213" t="s">
        <v>40</v>
      </c>
    </row>
    <row r="8214" spans="1:3" x14ac:dyDescent="0.2">
      <c r="A8214" t="s">
        <v>8</v>
      </c>
      <c r="B8214" t="s">
        <v>105</v>
      </c>
      <c r="C8214" t="s">
        <v>93</v>
      </c>
    </row>
    <row r="8215" spans="1:3" x14ac:dyDescent="0.2">
      <c r="A8215" t="s">
        <v>8</v>
      </c>
      <c r="B8215" t="s">
        <v>74</v>
      </c>
      <c r="C8215" t="s">
        <v>79</v>
      </c>
    </row>
    <row r="8216" spans="1:3" x14ac:dyDescent="0.2">
      <c r="A8216" t="s">
        <v>8</v>
      </c>
      <c r="B8216" t="s">
        <v>26</v>
      </c>
      <c r="C8216" t="s">
        <v>114</v>
      </c>
    </row>
    <row r="8217" spans="1:3" x14ac:dyDescent="0.2">
      <c r="A8217" t="s">
        <v>8</v>
      </c>
      <c r="B8217" t="s">
        <v>81</v>
      </c>
      <c r="C8217" t="s">
        <v>49</v>
      </c>
    </row>
    <row r="8218" spans="1:3" x14ac:dyDescent="0.2">
      <c r="A8218" t="s">
        <v>8</v>
      </c>
      <c r="B8218" t="s">
        <v>29</v>
      </c>
      <c r="C8218" t="s">
        <v>79</v>
      </c>
    </row>
    <row r="8219" spans="1:3" x14ac:dyDescent="0.2">
      <c r="A8219" t="s">
        <v>8</v>
      </c>
      <c r="B8219" t="s">
        <v>30</v>
      </c>
      <c r="C8219" t="s">
        <v>80</v>
      </c>
    </row>
    <row r="8220" spans="1:3" x14ac:dyDescent="0.2">
      <c r="A8220" t="s">
        <v>8</v>
      </c>
      <c r="B8220" t="s">
        <v>118</v>
      </c>
      <c r="C8220" t="s">
        <v>29</v>
      </c>
    </row>
    <row r="8221" spans="1:3" x14ac:dyDescent="0.2">
      <c r="A8221" t="s">
        <v>8</v>
      </c>
      <c r="B8221" t="s">
        <v>119</v>
      </c>
      <c r="C8221" t="s">
        <v>29</v>
      </c>
    </row>
    <row r="8222" spans="1:3" x14ac:dyDescent="0.2">
      <c r="A8222" t="s">
        <v>8</v>
      </c>
      <c r="B8222" t="s">
        <v>86</v>
      </c>
      <c r="C8222" t="s">
        <v>81</v>
      </c>
    </row>
    <row r="8223" spans="1:3" x14ac:dyDescent="0.2">
      <c r="A8223" t="s">
        <v>8</v>
      </c>
      <c r="B8223" t="s">
        <v>28</v>
      </c>
      <c r="C8223" t="s">
        <v>79</v>
      </c>
    </row>
    <row r="8224" spans="1:3" x14ac:dyDescent="0.2">
      <c r="A8224" t="s">
        <v>8</v>
      </c>
      <c r="B8224" t="s">
        <v>127</v>
      </c>
      <c r="C8224" t="s">
        <v>93</v>
      </c>
    </row>
    <row r="8225" spans="1:3" x14ac:dyDescent="0.2">
      <c r="A8225" t="s">
        <v>8</v>
      </c>
      <c r="B8225" t="s">
        <v>80</v>
      </c>
      <c r="C8225" t="s">
        <v>39</v>
      </c>
    </row>
    <row r="8226" spans="1:3" x14ac:dyDescent="0.2">
      <c r="A8226" t="s">
        <v>8</v>
      </c>
      <c r="B8226" t="s">
        <v>41</v>
      </c>
      <c r="C8226" t="s">
        <v>54</v>
      </c>
    </row>
    <row r="8227" spans="1:3" x14ac:dyDescent="0.2">
      <c r="A8227" t="s">
        <v>8</v>
      </c>
      <c r="B8227" t="s">
        <v>130</v>
      </c>
      <c r="C8227" t="s">
        <v>14</v>
      </c>
    </row>
    <row r="8228" spans="1:3" x14ac:dyDescent="0.2">
      <c r="A8228" t="s">
        <v>8</v>
      </c>
      <c r="B8228" t="s">
        <v>131</v>
      </c>
      <c r="C8228" t="s">
        <v>28</v>
      </c>
    </row>
    <row r="8229" spans="1:3" x14ac:dyDescent="0.2">
      <c r="A8229" t="s">
        <v>8</v>
      </c>
      <c r="B8229" t="s">
        <v>11</v>
      </c>
      <c r="C8229" t="s">
        <v>28</v>
      </c>
    </row>
    <row r="8230" spans="1:3" x14ac:dyDescent="0.2">
      <c r="A8230" t="s">
        <v>8</v>
      </c>
      <c r="B8230" t="s">
        <v>6</v>
      </c>
      <c r="C8230" t="s">
        <v>11</v>
      </c>
    </row>
    <row r="8231" spans="1:3" x14ac:dyDescent="0.2">
      <c r="A8231" t="s">
        <v>8</v>
      </c>
      <c r="B8231" t="s">
        <v>3</v>
      </c>
      <c r="C8231" t="s">
        <v>105</v>
      </c>
    </row>
    <row r="8232" spans="1:3" x14ac:dyDescent="0.2">
      <c r="A8232" t="s">
        <v>8</v>
      </c>
      <c r="B8232" t="s">
        <v>69</v>
      </c>
      <c r="C8232" t="s">
        <v>89</v>
      </c>
    </row>
    <row r="8233" spans="1:3" x14ac:dyDescent="0.2">
      <c r="A8233" t="s">
        <v>8</v>
      </c>
      <c r="B8233" t="s">
        <v>135</v>
      </c>
      <c r="C8233" t="s">
        <v>81</v>
      </c>
    </row>
    <row r="8234" spans="1:3" x14ac:dyDescent="0.2">
      <c r="A8234" t="s">
        <v>8</v>
      </c>
      <c r="B8234" t="s">
        <v>132</v>
      </c>
      <c r="C8234" t="s">
        <v>48</v>
      </c>
    </row>
    <row r="8235" spans="1:3" x14ac:dyDescent="0.2">
      <c r="A8235" t="s">
        <v>8</v>
      </c>
      <c r="B8235" t="s">
        <v>129</v>
      </c>
      <c r="C8235" t="s">
        <v>31</v>
      </c>
    </row>
    <row r="8236" spans="1:3" x14ac:dyDescent="0.2">
      <c r="A8236" t="s">
        <v>8</v>
      </c>
      <c r="B8236" t="s">
        <v>116</v>
      </c>
      <c r="C8236" t="s">
        <v>43</v>
      </c>
    </row>
    <row r="8237" spans="1:3" x14ac:dyDescent="0.2">
      <c r="A8237" t="s">
        <v>8</v>
      </c>
      <c r="B8237" t="s">
        <v>36</v>
      </c>
      <c r="C8237" t="s">
        <v>21</v>
      </c>
    </row>
    <row r="8238" spans="1:3" x14ac:dyDescent="0.2">
      <c r="A8238" t="s">
        <v>8</v>
      </c>
      <c r="B8238" t="s">
        <v>37</v>
      </c>
      <c r="C8238" t="s">
        <v>21</v>
      </c>
    </row>
    <row r="8239" spans="1:3" x14ac:dyDescent="0.2">
      <c r="A8239" t="s">
        <v>8</v>
      </c>
      <c r="B8239" t="s">
        <v>70</v>
      </c>
      <c r="C8239" t="s">
        <v>135</v>
      </c>
    </row>
    <row r="8240" spans="1:3" x14ac:dyDescent="0.2">
      <c r="A8240" t="s">
        <v>8</v>
      </c>
      <c r="B8240" t="s">
        <v>71</v>
      </c>
      <c r="C8240" t="s">
        <v>135</v>
      </c>
    </row>
    <row r="8241" spans="1:3" x14ac:dyDescent="0.2">
      <c r="A8241" t="s">
        <v>8</v>
      </c>
      <c r="B8241" t="s">
        <v>5</v>
      </c>
      <c r="C8241" t="s">
        <v>2</v>
      </c>
    </row>
    <row r="8242" spans="1:3" x14ac:dyDescent="0.2">
      <c r="A8242" t="s">
        <v>8</v>
      </c>
      <c r="B8242" t="s">
        <v>24</v>
      </c>
      <c r="C8242" t="s">
        <v>62</v>
      </c>
    </row>
    <row r="8243" spans="1:3" x14ac:dyDescent="0.2">
      <c r="A8243" t="s">
        <v>8</v>
      </c>
      <c r="B8243" t="s">
        <v>10</v>
      </c>
      <c r="C8243" t="s">
        <v>89</v>
      </c>
    </row>
    <row r="8244" spans="1:3" x14ac:dyDescent="0.2">
      <c r="A8244" t="s">
        <v>8</v>
      </c>
      <c r="B8244" t="s">
        <v>12</v>
      </c>
      <c r="C8244" t="s">
        <v>19</v>
      </c>
    </row>
    <row r="8245" spans="1:3" x14ac:dyDescent="0.2">
      <c r="A8245" t="s">
        <v>8</v>
      </c>
      <c r="B8245" t="s">
        <v>107</v>
      </c>
      <c r="C8245" t="s">
        <v>128</v>
      </c>
    </row>
    <row r="8246" spans="1:3" x14ac:dyDescent="0.2">
      <c r="A8246" t="s">
        <v>8</v>
      </c>
      <c r="B8246" t="s">
        <v>108</v>
      </c>
      <c r="C8246" t="s">
        <v>128</v>
      </c>
    </row>
    <row r="8247" spans="1:3" x14ac:dyDescent="0.2">
      <c r="A8247" t="s">
        <v>8</v>
      </c>
      <c r="B8247" t="s">
        <v>14</v>
      </c>
      <c r="C8247" t="s">
        <v>79</v>
      </c>
    </row>
    <row r="8248" spans="1:3" x14ac:dyDescent="0.2">
      <c r="A8248" t="s">
        <v>8</v>
      </c>
      <c r="B8248" t="s">
        <v>15</v>
      </c>
      <c r="C8248" t="s">
        <v>79</v>
      </c>
    </row>
    <row r="8249" spans="1:3" x14ac:dyDescent="0.2">
      <c r="A8249" t="s">
        <v>8</v>
      </c>
      <c r="B8249" t="s">
        <v>101</v>
      </c>
      <c r="C8249" t="s">
        <v>33</v>
      </c>
    </row>
    <row r="8250" spans="1:3" x14ac:dyDescent="0.2">
      <c r="A8250" t="s">
        <v>8</v>
      </c>
      <c r="B8250" t="s">
        <v>109</v>
      </c>
      <c r="C8250" t="s">
        <v>69</v>
      </c>
    </row>
    <row r="8251" spans="1:3" x14ac:dyDescent="0.2">
      <c r="A8251" t="s">
        <v>8</v>
      </c>
      <c r="B8251" t="s">
        <v>61</v>
      </c>
      <c r="C8251" t="s">
        <v>130</v>
      </c>
    </row>
    <row r="8252" spans="1:3" x14ac:dyDescent="0.2">
      <c r="A8252" t="s">
        <v>8</v>
      </c>
      <c r="B8252" t="s">
        <v>73</v>
      </c>
      <c r="C8252" t="s">
        <v>43</v>
      </c>
    </row>
    <row r="8253" spans="1:3" x14ac:dyDescent="0.2">
      <c r="A8253" t="s">
        <v>8</v>
      </c>
      <c r="B8253" t="s">
        <v>60</v>
      </c>
      <c r="C8253" t="s">
        <v>127</v>
      </c>
    </row>
    <row r="8254" spans="1:3" x14ac:dyDescent="0.2">
      <c r="A8254" t="s">
        <v>8</v>
      </c>
      <c r="B8254" t="s">
        <v>84</v>
      </c>
      <c r="C8254" t="s">
        <v>128</v>
      </c>
    </row>
    <row r="8255" spans="1:3" x14ac:dyDescent="0.2">
      <c r="A8255" t="s">
        <v>8</v>
      </c>
      <c r="B8255" t="s">
        <v>85</v>
      </c>
      <c r="C8255" t="s">
        <v>128</v>
      </c>
    </row>
    <row r="8256" spans="1:3" x14ac:dyDescent="0.2">
      <c r="A8256" t="s">
        <v>8</v>
      </c>
      <c r="B8256" t="s">
        <v>137</v>
      </c>
      <c r="C8256" t="s">
        <v>43</v>
      </c>
    </row>
    <row r="8257" spans="1:3" x14ac:dyDescent="0.2">
      <c r="A8257" t="s">
        <v>8</v>
      </c>
      <c r="B8257" t="s">
        <v>138</v>
      </c>
      <c r="C8257" t="s">
        <v>101</v>
      </c>
    </row>
    <row r="8258" spans="1:3" x14ac:dyDescent="0.2">
      <c r="A8258" t="s">
        <v>8</v>
      </c>
      <c r="B8258" t="s">
        <v>134</v>
      </c>
      <c r="C8258" t="s">
        <v>10</v>
      </c>
    </row>
    <row r="8259" spans="1:3" x14ac:dyDescent="0.2">
      <c r="A8259" t="s">
        <v>8</v>
      </c>
      <c r="B8259" t="s">
        <v>40</v>
      </c>
      <c r="C8259" t="s">
        <v>48</v>
      </c>
    </row>
    <row r="8260" spans="1:3" x14ac:dyDescent="0.2">
      <c r="A8260" t="s">
        <v>8</v>
      </c>
      <c r="B8260" t="s">
        <v>39</v>
      </c>
      <c r="C8260" t="s">
        <v>51</v>
      </c>
    </row>
    <row r="8261" spans="1:3" x14ac:dyDescent="0.2">
      <c r="A8261" t="s">
        <v>8</v>
      </c>
      <c r="B8261" t="s">
        <v>104</v>
      </c>
      <c r="C8261" t="s">
        <v>10</v>
      </c>
    </row>
    <row r="8262" spans="1:3" x14ac:dyDescent="0.2">
      <c r="A8262" t="s">
        <v>8</v>
      </c>
      <c r="B8262" t="s">
        <v>9</v>
      </c>
      <c r="C8262" t="s">
        <v>36</v>
      </c>
    </row>
    <row r="8263" spans="1:3" x14ac:dyDescent="0.2">
      <c r="A8263" t="s">
        <v>8</v>
      </c>
      <c r="B8263" t="s">
        <v>58</v>
      </c>
      <c r="C8263" t="s">
        <v>11</v>
      </c>
    </row>
    <row r="8264" spans="1:3" x14ac:dyDescent="0.2">
      <c r="A8264" t="s">
        <v>8</v>
      </c>
      <c r="B8264" t="s">
        <v>4</v>
      </c>
      <c r="C8264" t="s">
        <v>62</v>
      </c>
    </row>
    <row r="8265" spans="1:3" x14ac:dyDescent="0.2">
      <c r="A8265" t="s">
        <v>8</v>
      </c>
      <c r="B8265" t="s">
        <v>90</v>
      </c>
      <c r="C8265" t="s">
        <v>130</v>
      </c>
    </row>
    <row r="8266" spans="1:3" x14ac:dyDescent="0.2">
      <c r="A8266" t="s">
        <v>8</v>
      </c>
      <c r="B8266" t="s">
        <v>1</v>
      </c>
      <c r="C8266" t="s">
        <v>29</v>
      </c>
    </row>
    <row r="8267" spans="1:3" x14ac:dyDescent="0.2">
      <c r="A8267" t="s">
        <v>8</v>
      </c>
      <c r="B8267" t="s">
        <v>67</v>
      </c>
      <c r="C8267" t="s">
        <v>128</v>
      </c>
    </row>
    <row r="8268" spans="1:3" x14ac:dyDescent="0.2">
      <c r="A8268" t="s">
        <v>8</v>
      </c>
      <c r="B8268" t="s">
        <v>68</v>
      </c>
      <c r="C8268" t="s">
        <v>69</v>
      </c>
    </row>
    <row r="8269" spans="1:3" x14ac:dyDescent="0.2">
      <c r="A8269" t="s">
        <v>8</v>
      </c>
      <c r="B8269" t="s">
        <v>120</v>
      </c>
      <c r="C8269" t="s">
        <v>118</v>
      </c>
    </row>
    <row r="8270" spans="1:3" x14ac:dyDescent="0.2">
      <c r="A8270" t="s">
        <v>8</v>
      </c>
      <c r="B8270" t="s">
        <v>121</v>
      </c>
      <c r="C8270" t="s">
        <v>36</v>
      </c>
    </row>
    <row r="8271" spans="1:3" x14ac:dyDescent="0.2">
      <c r="A8271" t="s">
        <v>8</v>
      </c>
      <c r="B8271" t="s">
        <v>53</v>
      </c>
      <c r="C8271" t="s">
        <v>11</v>
      </c>
    </row>
    <row r="8272" spans="1:3" x14ac:dyDescent="0.2">
      <c r="A8272" t="s">
        <v>8</v>
      </c>
      <c r="B8272" t="s">
        <v>82</v>
      </c>
      <c r="C8272" t="s">
        <v>130</v>
      </c>
    </row>
    <row r="8273" spans="1:3" x14ac:dyDescent="0.2">
      <c r="A8273" t="s">
        <v>8</v>
      </c>
      <c r="B8273" t="s">
        <v>83</v>
      </c>
      <c r="C8273" t="s">
        <v>11</v>
      </c>
    </row>
    <row r="8274" spans="1:3" x14ac:dyDescent="0.2">
      <c r="A8274" t="s">
        <v>8</v>
      </c>
      <c r="B8274" t="s">
        <v>38</v>
      </c>
      <c r="C8274" t="s">
        <v>10</v>
      </c>
    </row>
    <row r="8275" spans="1:3" x14ac:dyDescent="0.2">
      <c r="A8275" t="s">
        <v>8</v>
      </c>
      <c r="B8275" t="s">
        <v>97</v>
      </c>
      <c r="C8275" t="s">
        <v>62</v>
      </c>
    </row>
    <row r="8276" spans="1:3" x14ac:dyDescent="0.2">
      <c r="A8276" t="s">
        <v>8</v>
      </c>
      <c r="B8276" t="s">
        <v>115</v>
      </c>
      <c r="C8276" t="s">
        <v>1</v>
      </c>
    </row>
    <row r="8277" spans="1:3" x14ac:dyDescent="0.2">
      <c r="A8277" t="s">
        <v>8</v>
      </c>
      <c r="B8277" t="s">
        <v>98</v>
      </c>
      <c r="C8277" t="s">
        <v>1</v>
      </c>
    </row>
    <row r="8278" spans="1:3" x14ac:dyDescent="0.2">
      <c r="A8278" t="s">
        <v>8</v>
      </c>
      <c r="B8278" t="s">
        <v>94</v>
      </c>
      <c r="C8278" t="s">
        <v>1</v>
      </c>
    </row>
    <row r="8279" spans="1:3" x14ac:dyDescent="0.2">
      <c r="A8279" t="s">
        <v>8</v>
      </c>
      <c r="B8279" t="s">
        <v>7</v>
      </c>
      <c r="C8279" t="s">
        <v>62</v>
      </c>
    </row>
    <row r="8280" spans="1:3" x14ac:dyDescent="0.2">
      <c r="A8280" t="s">
        <v>8</v>
      </c>
      <c r="B8280" t="s">
        <v>45</v>
      </c>
      <c r="C8280" t="s">
        <v>62</v>
      </c>
    </row>
    <row r="8281" spans="1:3" x14ac:dyDescent="0.2">
      <c r="A8281" t="s">
        <v>8</v>
      </c>
      <c r="B8281" t="s">
        <v>64</v>
      </c>
      <c r="C8281" t="s">
        <v>1</v>
      </c>
    </row>
    <row r="8282" spans="1:3" x14ac:dyDescent="0.2">
      <c r="A8282" t="s">
        <v>35</v>
      </c>
      <c r="B8282" t="s">
        <v>75</v>
      </c>
      <c r="C8282" t="s">
        <v>32</v>
      </c>
    </row>
    <row r="8283" spans="1:3" x14ac:dyDescent="0.2">
      <c r="A8283" t="s">
        <v>35</v>
      </c>
      <c r="B8283" t="s">
        <v>17</v>
      </c>
      <c r="C8283" t="s">
        <v>32</v>
      </c>
    </row>
    <row r="8284" spans="1:3" x14ac:dyDescent="0.2">
      <c r="A8284" t="s">
        <v>35</v>
      </c>
      <c r="B8284" t="s">
        <v>20</v>
      </c>
      <c r="C8284" t="s">
        <v>33</v>
      </c>
    </row>
    <row r="8285" spans="1:3" x14ac:dyDescent="0.2">
      <c r="A8285" t="s">
        <v>35</v>
      </c>
      <c r="B8285" t="s">
        <v>78</v>
      </c>
      <c r="C8285" t="s">
        <v>106</v>
      </c>
    </row>
    <row r="8286" spans="1:3" x14ac:dyDescent="0.2">
      <c r="A8286" t="s">
        <v>35</v>
      </c>
      <c r="B8286" t="s">
        <v>44</v>
      </c>
      <c r="C8286" t="s">
        <v>14</v>
      </c>
    </row>
    <row r="8287" spans="1:3" x14ac:dyDescent="0.2">
      <c r="A8287" t="s">
        <v>35</v>
      </c>
      <c r="B8287" t="s">
        <v>46</v>
      </c>
      <c r="C8287" t="s">
        <v>74</v>
      </c>
    </row>
    <row r="8288" spans="1:3" x14ac:dyDescent="0.2">
      <c r="A8288" t="s">
        <v>35</v>
      </c>
      <c r="B8288" t="s">
        <v>117</v>
      </c>
      <c r="C8288" t="s">
        <v>19</v>
      </c>
    </row>
    <row r="8289" spans="1:3" x14ac:dyDescent="0.2">
      <c r="A8289" t="s">
        <v>35</v>
      </c>
      <c r="B8289" t="s">
        <v>124</v>
      </c>
      <c r="C8289" t="s">
        <v>2</v>
      </c>
    </row>
    <row r="8290" spans="1:3" x14ac:dyDescent="0.2">
      <c r="A8290" t="s">
        <v>35</v>
      </c>
      <c r="B8290" t="s">
        <v>113</v>
      </c>
      <c r="C8290" t="s">
        <v>105</v>
      </c>
    </row>
    <row r="8291" spans="1:3" x14ac:dyDescent="0.2">
      <c r="A8291" t="s">
        <v>35</v>
      </c>
      <c r="B8291" t="s">
        <v>99</v>
      </c>
      <c r="C8291" t="s">
        <v>28</v>
      </c>
    </row>
    <row r="8292" spans="1:3" x14ac:dyDescent="0.2">
      <c r="A8292" t="s">
        <v>35</v>
      </c>
      <c r="B8292" t="s">
        <v>100</v>
      </c>
      <c r="C8292" t="s">
        <v>95</v>
      </c>
    </row>
    <row r="8293" spans="1:3" x14ac:dyDescent="0.2">
      <c r="A8293" t="s">
        <v>35</v>
      </c>
      <c r="B8293" t="s">
        <v>65</v>
      </c>
      <c r="C8293" t="s">
        <v>28</v>
      </c>
    </row>
    <row r="8294" spans="1:3" x14ac:dyDescent="0.2">
      <c r="A8294" t="s">
        <v>35</v>
      </c>
      <c r="B8294" t="s">
        <v>66</v>
      </c>
      <c r="C8294" t="s">
        <v>28</v>
      </c>
    </row>
    <row r="8295" spans="1:3" x14ac:dyDescent="0.2">
      <c r="A8295" t="s">
        <v>35</v>
      </c>
      <c r="B8295" t="s">
        <v>54</v>
      </c>
      <c r="C8295" t="s">
        <v>2</v>
      </c>
    </row>
    <row r="8296" spans="1:3" x14ac:dyDescent="0.2">
      <c r="A8296" t="s">
        <v>35</v>
      </c>
      <c r="B8296" t="s">
        <v>55</v>
      </c>
      <c r="C8296" t="s">
        <v>2</v>
      </c>
    </row>
    <row r="8297" spans="1:3" x14ac:dyDescent="0.2">
      <c r="A8297" t="s">
        <v>35</v>
      </c>
      <c r="B8297" t="s">
        <v>133</v>
      </c>
      <c r="C8297" t="s">
        <v>89</v>
      </c>
    </row>
    <row r="8298" spans="1:3" x14ac:dyDescent="0.2">
      <c r="A8298" t="s">
        <v>35</v>
      </c>
      <c r="B8298" t="s">
        <v>59</v>
      </c>
      <c r="C8298" t="s">
        <v>14</v>
      </c>
    </row>
    <row r="8299" spans="1:3" x14ac:dyDescent="0.2">
      <c r="A8299" t="s">
        <v>35</v>
      </c>
      <c r="B8299" t="s">
        <v>125</v>
      </c>
      <c r="C8299" t="s">
        <v>93</v>
      </c>
    </row>
    <row r="8300" spans="1:3" x14ac:dyDescent="0.2">
      <c r="A8300" t="s">
        <v>35</v>
      </c>
      <c r="B8300" t="s">
        <v>27</v>
      </c>
      <c r="C8300" t="s">
        <v>28</v>
      </c>
    </row>
    <row r="8301" spans="1:3" x14ac:dyDescent="0.2">
      <c r="A8301" t="s">
        <v>35</v>
      </c>
      <c r="B8301" t="s">
        <v>23</v>
      </c>
      <c r="C8301" t="s">
        <v>32</v>
      </c>
    </row>
    <row r="8302" spans="1:3" x14ac:dyDescent="0.2">
      <c r="A8302" t="s">
        <v>35</v>
      </c>
      <c r="B8302" t="s">
        <v>25</v>
      </c>
      <c r="C8302" t="s">
        <v>101</v>
      </c>
    </row>
    <row r="8303" spans="1:3" x14ac:dyDescent="0.2">
      <c r="A8303" t="s">
        <v>35</v>
      </c>
      <c r="B8303" t="s">
        <v>114</v>
      </c>
      <c r="C8303" t="s">
        <v>105</v>
      </c>
    </row>
    <row r="8304" spans="1:3" x14ac:dyDescent="0.2">
      <c r="A8304" t="s">
        <v>35</v>
      </c>
      <c r="B8304" t="s">
        <v>96</v>
      </c>
      <c r="C8304" t="s">
        <v>127</v>
      </c>
    </row>
    <row r="8305" spans="1:3" x14ac:dyDescent="0.2">
      <c r="A8305" t="s">
        <v>35</v>
      </c>
      <c r="B8305" t="s">
        <v>47</v>
      </c>
      <c r="C8305" t="s">
        <v>101</v>
      </c>
    </row>
    <row r="8306" spans="1:3" x14ac:dyDescent="0.2">
      <c r="A8306" t="s">
        <v>35</v>
      </c>
      <c r="B8306" t="s">
        <v>72</v>
      </c>
      <c r="C8306" t="s">
        <v>29</v>
      </c>
    </row>
    <row r="8307" spans="1:3" x14ac:dyDescent="0.2">
      <c r="A8307" t="s">
        <v>35</v>
      </c>
      <c r="B8307" t="s">
        <v>87</v>
      </c>
      <c r="C8307" t="s">
        <v>93</v>
      </c>
    </row>
    <row r="8308" spans="1:3" x14ac:dyDescent="0.2">
      <c r="A8308" t="s">
        <v>35</v>
      </c>
      <c r="B8308" t="s">
        <v>88</v>
      </c>
      <c r="C8308" t="s">
        <v>89</v>
      </c>
    </row>
    <row r="8309" spans="1:3" x14ac:dyDescent="0.2">
      <c r="A8309" t="s">
        <v>35</v>
      </c>
      <c r="B8309" t="s">
        <v>19</v>
      </c>
      <c r="C8309" t="s">
        <v>62</v>
      </c>
    </row>
    <row r="8310" spans="1:3" x14ac:dyDescent="0.2">
      <c r="A8310" t="s">
        <v>35</v>
      </c>
      <c r="B8310" t="s">
        <v>31</v>
      </c>
      <c r="C8310" t="s">
        <v>69</v>
      </c>
    </row>
    <row r="8311" spans="1:3" x14ac:dyDescent="0.2">
      <c r="A8311" t="s">
        <v>35</v>
      </c>
      <c r="B8311" t="s">
        <v>126</v>
      </c>
      <c r="C8311" t="s">
        <v>74</v>
      </c>
    </row>
    <row r="8312" spans="1:3" x14ac:dyDescent="0.2">
      <c r="A8312" t="s">
        <v>35</v>
      </c>
      <c r="B8312" t="s">
        <v>42</v>
      </c>
      <c r="C8312" t="s">
        <v>21</v>
      </c>
    </row>
    <row r="8313" spans="1:3" x14ac:dyDescent="0.2">
      <c r="A8313" t="s">
        <v>35</v>
      </c>
      <c r="B8313" t="s">
        <v>93</v>
      </c>
      <c r="C8313" t="s">
        <v>11</v>
      </c>
    </row>
    <row r="8314" spans="1:3" x14ac:dyDescent="0.2">
      <c r="A8314" t="s">
        <v>35</v>
      </c>
      <c r="B8314" t="s">
        <v>13</v>
      </c>
      <c r="C8314" t="s">
        <v>74</v>
      </c>
    </row>
    <row r="8315" spans="1:3" x14ac:dyDescent="0.2">
      <c r="A8315" t="s">
        <v>35</v>
      </c>
      <c r="B8315" t="s">
        <v>49</v>
      </c>
      <c r="C8315" t="s">
        <v>10</v>
      </c>
    </row>
    <row r="8316" spans="1:3" x14ac:dyDescent="0.2">
      <c r="A8316" t="s">
        <v>35</v>
      </c>
      <c r="B8316" t="s">
        <v>50</v>
      </c>
      <c r="C8316" t="s">
        <v>10</v>
      </c>
    </row>
    <row r="8317" spans="1:3" x14ac:dyDescent="0.2">
      <c r="A8317" t="s">
        <v>35</v>
      </c>
      <c r="B8317" t="s">
        <v>56</v>
      </c>
      <c r="C8317" t="s">
        <v>106</v>
      </c>
    </row>
    <row r="8318" spans="1:3" x14ac:dyDescent="0.2">
      <c r="A8318" t="s">
        <v>35</v>
      </c>
      <c r="B8318" t="s">
        <v>57</v>
      </c>
      <c r="C8318" t="s">
        <v>106</v>
      </c>
    </row>
    <row r="8319" spans="1:3" x14ac:dyDescent="0.2">
      <c r="A8319" t="s">
        <v>35</v>
      </c>
      <c r="B8319" t="s">
        <v>91</v>
      </c>
      <c r="C8319" t="s">
        <v>3</v>
      </c>
    </row>
    <row r="8320" spans="1:3" x14ac:dyDescent="0.2">
      <c r="A8320" t="s">
        <v>35</v>
      </c>
      <c r="B8320" t="s">
        <v>92</v>
      </c>
      <c r="C8320" t="s">
        <v>102</v>
      </c>
    </row>
    <row r="8321" spans="1:3" x14ac:dyDescent="0.2">
      <c r="A8321" t="s">
        <v>35</v>
      </c>
      <c r="B8321" t="s">
        <v>136</v>
      </c>
      <c r="C8321" t="s">
        <v>43</v>
      </c>
    </row>
    <row r="8322" spans="1:3" x14ac:dyDescent="0.2">
      <c r="A8322" t="s">
        <v>35</v>
      </c>
      <c r="B8322" t="s">
        <v>16</v>
      </c>
      <c r="C8322" t="s">
        <v>11</v>
      </c>
    </row>
    <row r="8323" spans="1:3" x14ac:dyDescent="0.2">
      <c r="A8323" t="s">
        <v>35</v>
      </c>
      <c r="B8323" t="s">
        <v>89</v>
      </c>
      <c r="C8323" t="s">
        <v>62</v>
      </c>
    </row>
    <row r="8324" spans="1:3" x14ac:dyDescent="0.2">
      <c r="A8324" t="s">
        <v>35</v>
      </c>
      <c r="B8324" t="s">
        <v>33</v>
      </c>
      <c r="C8324" t="s">
        <v>11</v>
      </c>
    </row>
    <row r="8325" spans="1:3" x14ac:dyDescent="0.2">
      <c r="A8325" t="s">
        <v>35</v>
      </c>
      <c r="B8325" t="s">
        <v>34</v>
      </c>
      <c r="C8325" t="s">
        <v>62</v>
      </c>
    </row>
    <row r="8326" spans="1:3" x14ac:dyDescent="0.2">
      <c r="A8326" t="s">
        <v>35</v>
      </c>
      <c r="B8326" t="s">
        <v>95</v>
      </c>
      <c r="C8326" t="s">
        <v>3</v>
      </c>
    </row>
    <row r="8327" spans="1:3" x14ac:dyDescent="0.2">
      <c r="A8327" t="s">
        <v>35</v>
      </c>
      <c r="B8327" t="s">
        <v>110</v>
      </c>
      <c r="C8327" t="s">
        <v>29</v>
      </c>
    </row>
    <row r="8328" spans="1:3" x14ac:dyDescent="0.2">
      <c r="A8328" t="s">
        <v>35</v>
      </c>
      <c r="B8328" t="s">
        <v>62</v>
      </c>
      <c r="C8328" t="s">
        <v>137</v>
      </c>
    </row>
    <row r="8329" spans="1:3" x14ac:dyDescent="0.2">
      <c r="A8329" t="s">
        <v>35</v>
      </c>
      <c r="B8329" t="s">
        <v>63</v>
      </c>
      <c r="C8329" t="s">
        <v>116</v>
      </c>
    </row>
    <row r="8330" spans="1:3" x14ac:dyDescent="0.2">
      <c r="A8330" t="s">
        <v>35</v>
      </c>
      <c r="B8330" t="s">
        <v>22</v>
      </c>
      <c r="C8330" t="s">
        <v>123</v>
      </c>
    </row>
    <row r="8331" spans="1:3" x14ac:dyDescent="0.2">
      <c r="A8331" t="s">
        <v>35</v>
      </c>
      <c r="B8331" t="s">
        <v>2</v>
      </c>
      <c r="C8331" t="s">
        <v>118</v>
      </c>
    </row>
    <row r="8332" spans="1:3" x14ac:dyDescent="0.2">
      <c r="A8332" t="s">
        <v>35</v>
      </c>
      <c r="B8332" t="s">
        <v>32</v>
      </c>
      <c r="C8332" t="s">
        <v>62</v>
      </c>
    </row>
    <row r="8333" spans="1:3" x14ac:dyDescent="0.2">
      <c r="A8333" t="s">
        <v>35</v>
      </c>
      <c r="B8333" t="s">
        <v>18</v>
      </c>
      <c r="C8333" t="s">
        <v>10</v>
      </c>
    </row>
    <row r="8334" spans="1:3" x14ac:dyDescent="0.2">
      <c r="A8334" t="s">
        <v>35</v>
      </c>
      <c r="B8334" t="s">
        <v>76</v>
      </c>
      <c r="C8334" t="s">
        <v>105</v>
      </c>
    </row>
    <row r="8335" spans="1:3" x14ac:dyDescent="0.2">
      <c r="A8335" t="s">
        <v>35</v>
      </c>
      <c r="B8335" t="s">
        <v>77</v>
      </c>
      <c r="C8335" t="s">
        <v>105</v>
      </c>
    </row>
    <row r="8336" spans="1:3" x14ac:dyDescent="0.2">
      <c r="A8336" t="s">
        <v>35</v>
      </c>
      <c r="B8336" t="s">
        <v>79</v>
      </c>
      <c r="C8336" t="s">
        <v>11</v>
      </c>
    </row>
    <row r="8337" spans="1:3" x14ac:dyDescent="0.2">
      <c r="A8337" t="s">
        <v>35</v>
      </c>
      <c r="B8337" t="s">
        <v>48</v>
      </c>
      <c r="C8337" t="s">
        <v>128</v>
      </c>
    </row>
    <row r="8338" spans="1:3" x14ac:dyDescent="0.2">
      <c r="A8338" t="s">
        <v>35</v>
      </c>
      <c r="B8338" t="s">
        <v>111</v>
      </c>
      <c r="C8338" t="s">
        <v>128</v>
      </c>
    </row>
    <row r="8339" spans="1:3" x14ac:dyDescent="0.2">
      <c r="A8339" t="s">
        <v>35</v>
      </c>
      <c r="B8339" t="s">
        <v>112</v>
      </c>
      <c r="C8339" t="s">
        <v>130</v>
      </c>
    </row>
    <row r="8340" spans="1:3" x14ac:dyDescent="0.2">
      <c r="A8340" t="s">
        <v>35</v>
      </c>
      <c r="B8340" t="s">
        <v>51</v>
      </c>
      <c r="C8340" t="s">
        <v>128</v>
      </c>
    </row>
    <row r="8341" spans="1:3" x14ac:dyDescent="0.2">
      <c r="A8341" t="s">
        <v>35</v>
      </c>
      <c r="B8341" t="s">
        <v>8</v>
      </c>
      <c r="C8341" t="s">
        <v>69</v>
      </c>
    </row>
    <row r="8342" spans="1:3" x14ac:dyDescent="0.2">
      <c r="A8342" t="s">
        <v>35</v>
      </c>
      <c r="B8342" t="s">
        <v>35</v>
      </c>
      <c r="C8342" t="s">
        <v>35</v>
      </c>
    </row>
    <row r="8343" spans="1:3" x14ac:dyDescent="0.2">
      <c r="A8343" t="s">
        <v>35</v>
      </c>
      <c r="B8343" t="s">
        <v>52</v>
      </c>
      <c r="C8343" t="s">
        <v>95</v>
      </c>
    </row>
    <row r="8344" spans="1:3" x14ac:dyDescent="0.2">
      <c r="A8344" t="s">
        <v>35</v>
      </c>
      <c r="B8344" t="s">
        <v>122</v>
      </c>
      <c r="C8344" t="s">
        <v>29</v>
      </c>
    </row>
    <row r="8345" spans="1:3" x14ac:dyDescent="0.2">
      <c r="A8345" t="s">
        <v>35</v>
      </c>
      <c r="B8345" t="s">
        <v>123</v>
      </c>
      <c r="C8345" t="s">
        <v>102</v>
      </c>
    </row>
    <row r="8346" spans="1:3" x14ac:dyDescent="0.2">
      <c r="A8346" t="s">
        <v>35</v>
      </c>
      <c r="B8346" t="s">
        <v>21</v>
      </c>
      <c r="C8346" t="s">
        <v>1</v>
      </c>
    </row>
    <row r="8347" spans="1:3" x14ac:dyDescent="0.2">
      <c r="A8347" t="s">
        <v>35</v>
      </c>
      <c r="B8347" t="s">
        <v>128</v>
      </c>
      <c r="C8347" t="s">
        <v>5</v>
      </c>
    </row>
    <row r="8348" spans="1:3" x14ac:dyDescent="0.2">
      <c r="A8348" t="s">
        <v>35</v>
      </c>
      <c r="B8348" t="s">
        <v>43</v>
      </c>
      <c r="C8348" t="s">
        <v>36</v>
      </c>
    </row>
    <row r="8349" spans="1:3" x14ac:dyDescent="0.2">
      <c r="A8349" t="s">
        <v>35</v>
      </c>
      <c r="B8349" t="s">
        <v>102</v>
      </c>
      <c r="C8349" t="s">
        <v>134</v>
      </c>
    </row>
    <row r="8350" spans="1:3" x14ac:dyDescent="0.2">
      <c r="A8350" t="s">
        <v>35</v>
      </c>
      <c r="B8350" t="s">
        <v>103</v>
      </c>
      <c r="C8350" t="s">
        <v>107</v>
      </c>
    </row>
    <row r="8351" spans="1:3" x14ac:dyDescent="0.2">
      <c r="A8351" t="s">
        <v>35</v>
      </c>
      <c r="B8351" t="s">
        <v>106</v>
      </c>
      <c r="C8351" t="s">
        <v>62</v>
      </c>
    </row>
    <row r="8352" spans="1:3" x14ac:dyDescent="0.2">
      <c r="A8352" t="s">
        <v>35</v>
      </c>
      <c r="B8352" t="s">
        <v>105</v>
      </c>
      <c r="C8352" t="s">
        <v>36</v>
      </c>
    </row>
    <row r="8353" spans="1:3" x14ac:dyDescent="0.2">
      <c r="A8353" t="s">
        <v>35</v>
      </c>
      <c r="B8353" t="s">
        <v>74</v>
      </c>
      <c r="C8353" t="s">
        <v>1</v>
      </c>
    </row>
    <row r="8354" spans="1:3" x14ac:dyDescent="0.2">
      <c r="A8354" t="s">
        <v>35</v>
      </c>
      <c r="B8354" t="s">
        <v>26</v>
      </c>
      <c r="C8354" t="s">
        <v>43</v>
      </c>
    </row>
    <row r="8355" spans="1:3" x14ac:dyDescent="0.2">
      <c r="A8355" t="s">
        <v>35</v>
      </c>
      <c r="B8355" t="s">
        <v>81</v>
      </c>
      <c r="C8355" t="s">
        <v>10</v>
      </c>
    </row>
    <row r="8356" spans="1:3" x14ac:dyDescent="0.2">
      <c r="A8356" t="s">
        <v>35</v>
      </c>
      <c r="B8356" t="s">
        <v>29</v>
      </c>
      <c r="C8356" t="s">
        <v>1</v>
      </c>
    </row>
    <row r="8357" spans="1:3" x14ac:dyDescent="0.2">
      <c r="A8357" t="s">
        <v>35</v>
      </c>
      <c r="B8357" t="s">
        <v>30</v>
      </c>
      <c r="C8357" t="s">
        <v>1</v>
      </c>
    </row>
    <row r="8358" spans="1:3" x14ac:dyDescent="0.2">
      <c r="A8358" t="s">
        <v>35</v>
      </c>
      <c r="B8358" t="s">
        <v>118</v>
      </c>
      <c r="C8358" t="s">
        <v>116</v>
      </c>
    </row>
    <row r="8359" spans="1:3" x14ac:dyDescent="0.2">
      <c r="A8359" t="s">
        <v>35</v>
      </c>
      <c r="B8359" t="s">
        <v>119</v>
      </c>
      <c r="C8359" t="s">
        <v>116</v>
      </c>
    </row>
    <row r="8360" spans="1:3" x14ac:dyDescent="0.2">
      <c r="A8360" t="s">
        <v>35</v>
      </c>
      <c r="B8360" t="s">
        <v>86</v>
      </c>
      <c r="C8360" t="s">
        <v>105</v>
      </c>
    </row>
    <row r="8361" spans="1:3" x14ac:dyDescent="0.2">
      <c r="A8361" t="s">
        <v>35</v>
      </c>
      <c r="B8361" t="s">
        <v>28</v>
      </c>
      <c r="C8361" t="s">
        <v>62</v>
      </c>
    </row>
    <row r="8362" spans="1:3" x14ac:dyDescent="0.2">
      <c r="A8362" t="s">
        <v>35</v>
      </c>
      <c r="B8362" t="s">
        <v>127</v>
      </c>
      <c r="C8362" t="s">
        <v>36</v>
      </c>
    </row>
    <row r="8363" spans="1:3" x14ac:dyDescent="0.2">
      <c r="A8363" t="s">
        <v>35</v>
      </c>
      <c r="B8363" t="s">
        <v>80</v>
      </c>
      <c r="C8363" t="s">
        <v>11</v>
      </c>
    </row>
    <row r="8364" spans="1:3" x14ac:dyDescent="0.2">
      <c r="A8364" t="s">
        <v>35</v>
      </c>
      <c r="B8364" t="s">
        <v>41</v>
      </c>
      <c r="C8364" t="s">
        <v>19</v>
      </c>
    </row>
    <row r="8365" spans="1:3" x14ac:dyDescent="0.2">
      <c r="A8365" t="s">
        <v>35</v>
      </c>
      <c r="B8365" t="s">
        <v>130</v>
      </c>
      <c r="C8365" t="s">
        <v>5</v>
      </c>
    </row>
    <row r="8366" spans="1:3" x14ac:dyDescent="0.2">
      <c r="A8366" t="s">
        <v>35</v>
      </c>
      <c r="B8366" t="s">
        <v>131</v>
      </c>
      <c r="C8366" t="s">
        <v>138</v>
      </c>
    </row>
    <row r="8367" spans="1:3" x14ac:dyDescent="0.2">
      <c r="A8367" t="s">
        <v>35</v>
      </c>
      <c r="B8367" t="s">
        <v>11</v>
      </c>
      <c r="C8367" t="s">
        <v>138</v>
      </c>
    </row>
    <row r="8368" spans="1:3" x14ac:dyDescent="0.2">
      <c r="A8368" t="s">
        <v>35</v>
      </c>
      <c r="B8368" t="s">
        <v>6</v>
      </c>
      <c r="C8368" t="s">
        <v>107</v>
      </c>
    </row>
    <row r="8369" spans="1:3" x14ac:dyDescent="0.2">
      <c r="A8369" t="s">
        <v>35</v>
      </c>
      <c r="B8369" t="s">
        <v>3</v>
      </c>
      <c r="C8369" t="s">
        <v>102</v>
      </c>
    </row>
    <row r="8370" spans="1:3" x14ac:dyDescent="0.2">
      <c r="A8370" t="s">
        <v>35</v>
      </c>
      <c r="B8370" t="s">
        <v>69</v>
      </c>
      <c r="C8370" t="s">
        <v>100</v>
      </c>
    </row>
    <row r="8371" spans="1:3" x14ac:dyDescent="0.2">
      <c r="A8371" t="s">
        <v>35</v>
      </c>
      <c r="B8371" t="s">
        <v>135</v>
      </c>
      <c r="C8371" t="s">
        <v>127</v>
      </c>
    </row>
    <row r="8372" spans="1:3" x14ac:dyDescent="0.2">
      <c r="A8372" t="s">
        <v>35</v>
      </c>
      <c r="B8372" t="s">
        <v>132</v>
      </c>
      <c r="C8372" t="s">
        <v>130</v>
      </c>
    </row>
    <row r="8373" spans="1:3" x14ac:dyDescent="0.2">
      <c r="A8373" t="s">
        <v>35</v>
      </c>
      <c r="B8373" t="s">
        <v>129</v>
      </c>
      <c r="C8373" t="s">
        <v>128</v>
      </c>
    </row>
    <row r="8374" spans="1:3" x14ac:dyDescent="0.2">
      <c r="A8374" t="s">
        <v>35</v>
      </c>
      <c r="B8374" t="s">
        <v>116</v>
      </c>
      <c r="C8374" t="s">
        <v>3</v>
      </c>
    </row>
    <row r="8375" spans="1:3" x14ac:dyDescent="0.2">
      <c r="A8375" t="s">
        <v>35</v>
      </c>
      <c r="B8375" t="s">
        <v>36</v>
      </c>
      <c r="C8375" t="s">
        <v>91</v>
      </c>
    </row>
    <row r="8376" spans="1:3" x14ac:dyDescent="0.2">
      <c r="A8376" t="s">
        <v>35</v>
      </c>
      <c r="B8376" t="s">
        <v>37</v>
      </c>
      <c r="C8376" t="s">
        <v>91</v>
      </c>
    </row>
    <row r="8377" spans="1:3" x14ac:dyDescent="0.2">
      <c r="A8377" t="s">
        <v>35</v>
      </c>
      <c r="B8377" t="s">
        <v>70</v>
      </c>
      <c r="C8377" t="s">
        <v>2</v>
      </c>
    </row>
    <row r="8378" spans="1:3" x14ac:dyDescent="0.2">
      <c r="A8378" t="s">
        <v>35</v>
      </c>
      <c r="B8378" t="s">
        <v>71</v>
      </c>
      <c r="C8378" t="s">
        <v>21</v>
      </c>
    </row>
    <row r="8379" spans="1:3" x14ac:dyDescent="0.2">
      <c r="A8379" t="s">
        <v>35</v>
      </c>
      <c r="B8379" t="s">
        <v>5</v>
      </c>
      <c r="C8379" t="s">
        <v>95</v>
      </c>
    </row>
    <row r="8380" spans="1:3" x14ac:dyDescent="0.2">
      <c r="A8380" t="s">
        <v>35</v>
      </c>
      <c r="B8380" t="s">
        <v>24</v>
      </c>
      <c r="C8380" t="s">
        <v>6</v>
      </c>
    </row>
    <row r="8381" spans="1:3" x14ac:dyDescent="0.2">
      <c r="A8381" t="s">
        <v>35</v>
      </c>
      <c r="B8381" t="s">
        <v>10</v>
      </c>
      <c r="C8381" t="s">
        <v>100</v>
      </c>
    </row>
    <row r="8382" spans="1:3" x14ac:dyDescent="0.2">
      <c r="A8382" t="s">
        <v>35</v>
      </c>
      <c r="B8382" t="s">
        <v>12</v>
      </c>
      <c r="C8382" t="s">
        <v>5</v>
      </c>
    </row>
    <row r="8383" spans="1:3" x14ac:dyDescent="0.2">
      <c r="A8383" t="s">
        <v>35</v>
      </c>
      <c r="B8383" t="s">
        <v>107</v>
      </c>
      <c r="C8383" t="s">
        <v>67</v>
      </c>
    </row>
    <row r="8384" spans="1:3" x14ac:dyDescent="0.2">
      <c r="A8384" t="s">
        <v>35</v>
      </c>
      <c r="B8384" t="s">
        <v>108</v>
      </c>
      <c r="C8384" t="s">
        <v>84</v>
      </c>
    </row>
    <row r="8385" spans="1:3" x14ac:dyDescent="0.2">
      <c r="A8385" t="s">
        <v>35</v>
      </c>
      <c r="B8385" t="s">
        <v>14</v>
      </c>
      <c r="C8385" t="s">
        <v>62</v>
      </c>
    </row>
    <row r="8386" spans="1:3" x14ac:dyDescent="0.2">
      <c r="A8386" t="s">
        <v>35</v>
      </c>
      <c r="B8386" t="s">
        <v>15</v>
      </c>
      <c r="C8386" t="s">
        <v>62</v>
      </c>
    </row>
    <row r="8387" spans="1:3" x14ac:dyDescent="0.2">
      <c r="A8387" t="s">
        <v>35</v>
      </c>
      <c r="B8387" t="s">
        <v>101</v>
      </c>
      <c r="C8387" t="s">
        <v>118</v>
      </c>
    </row>
    <row r="8388" spans="1:3" x14ac:dyDescent="0.2">
      <c r="A8388" t="s">
        <v>35</v>
      </c>
      <c r="B8388" t="s">
        <v>109</v>
      </c>
      <c r="C8388" t="s">
        <v>109</v>
      </c>
    </row>
    <row r="8389" spans="1:3" x14ac:dyDescent="0.2">
      <c r="A8389" t="s">
        <v>35</v>
      </c>
      <c r="B8389" t="s">
        <v>61</v>
      </c>
      <c r="C8389" t="s">
        <v>107</v>
      </c>
    </row>
    <row r="8390" spans="1:3" x14ac:dyDescent="0.2">
      <c r="A8390" t="s">
        <v>35</v>
      </c>
      <c r="B8390" t="s">
        <v>73</v>
      </c>
      <c r="C8390" t="s">
        <v>123</v>
      </c>
    </row>
    <row r="8391" spans="1:3" x14ac:dyDescent="0.2">
      <c r="A8391" t="s">
        <v>35</v>
      </c>
      <c r="B8391" t="s">
        <v>60</v>
      </c>
      <c r="C8391" t="s">
        <v>3</v>
      </c>
    </row>
    <row r="8392" spans="1:3" x14ac:dyDescent="0.2">
      <c r="A8392" t="s">
        <v>35</v>
      </c>
      <c r="B8392" t="s">
        <v>84</v>
      </c>
      <c r="C8392" t="s">
        <v>67</v>
      </c>
    </row>
    <row r="8393" spans="1:3" x14ac:dyDescent="0.2">
      <c r="A8393" t="s">
        <v>35</v>
      </c>
      <c r="B8393" t="s">
        <v>85</v>
      </c>
      <c r="C8393" t="s">
        <v>67</v>
      </c>
    </row>
    <row r="8394" spans="1:3" x14ac:dyDescent="0.2">
      <c r="A8394" t="s">
        <v>35</v>
      </c>
      <c r="B8394" t="s">
        <v>137</v>
      </c>
      <c r="C8394" t="s">
        <v>123</v>
      </c>
    </row>
    <row r="8395" spans="1:3" x14ac:dyDescent="0.2">
      <c r="A8395" t="s">
        <v>35</v>
      </c>
      <c r="B8395" t="s">
        <v>138</v>
      </c>
      <c r="C8395" t="s">
        <v>123</v>
      </c>
    </row>
    <row r="8396" spans="1:3" x14ac:dyDescent="0.2">
      <c r="A8396" t="s">
        <v>35</v>
      </c>
      <c r="B8396" t="s">
        <v>134</v>
      </c>
      <c r="C8396" t="s">
        <v>35</v>
      </c>
    </row>
    <row r="8397" spans="1:3" x14ac:dyDescent="0.2">
      <c r="A8397" t="s">
        <v>35</v>
      </c>
      <c r="B8397" t="s">
        <v>40</v>
      </c>
      <c r="C8397" t="s">
        <v>130</v>
      </c>
    </row>
    <row r="8398" spans="1:3" x14ac:dyDescent="0.2">
      <c r="A8398" t="s">
        <v>35</v>
      </c>
      <c r="B8398" t="s">
        <v>39</v>
      </c>
      <c r="C8398" t="s">
        <v>128</v>
      </c>
    </row>
    <row r="8399" spans="1:3" x14ac:dyDescent="0.2">
      <c r="A8399" t="s">
        <v>35</v>
      </c>
      <c r="B8399" t="s">
        <v>104</v>
      </c>
      <c r="C8399" t="s">
        <v>134</v>
      </c>
    </row>
    <row r="8400" spans="1:3" x14ac:dyDescent="0.2">
      <c r="A8400" t="s">
        <v>35</v>
      </c>
      <c r="B8400" t="s">
        <v>9</v>
      </c>
      <c r="C8400" t="s">
        <v>4</v>
      </c>
    </row>
    <row r="8401" spans="1:3" x14ac:dyDescent="0.2">
      <c r="A8401" t="s">
        <v>35</v>
      </c>
      <c r="B8401" t="s">
        <v>58</v>
      </c>
      <c r="C8401" t="s">
        <v>90</v>
      </c>
    </row>
    <row r="8402" spans="1:3" x14ac:dyDescent="0.2">
      <c r="A8402" t="s">
        <v>35</v>
      </c>
      <c r="B8402" t="s">
        <v>4</v>
      </c>
      <c r="C8402" t="s">
        <v>6</v>
      </c>
    </row>
    <row r="8403" spans="1:3" x14ac:dyDescent="0.2">
      <c r="A8403" t="s">
        <v>35</v>
      </c>
      <c r="B8403" t="s">
        <v>90</v>
      </c>
      <c r="C8403" t="s">
        <v>84</v>
      </c>
    </row>
    <row r="8404" spans="1:3" x14ac:dyDescent="0.2">
      <c r="A8404" t="s">
        <v>35</v>
      </c>
      <c r="B8404" t="s">
        <v>1</v>
      </c>
      <c r="C8404" t="s">
        <v>116</v>
      </c>
    </row>
    <row r="8405" spans="1:3" x14ac:dyDescent="0.2">
      <c r="A8405" t="s">
        <v>35</v>
      </c>
      <c r="B8405" t="s">
        <v>67</v>
      </c>
      <c r="C8405" t="s">
        <v>109</v>
      </c>
    </row>
    <row r="8406" spans="1:3" x14ac:dyDescent="0.2">
      <c r="A8406" t="s">
        <v>35</v>
      </c>
      <c r="B8406" t="s">
        <v>68</v>
      </c>
      <c r="C8406" t="s">
        <v>109</v>
      </c>
    </row>
    <row r="8407" spans="1:3" x14ac:dyDescent="0.2">
      <c r="A8407" t="s">
        <v>35</v>
      </c>
      <c r="B8407" t="s">
        <v>120</v>
      </c>
      <c r="C8407" t="s">
        <v>58</v>
      </c>
    </row>
    <row r="8408" spans="1:3" x14ac:dyDescent="0.2">
      <c r="A8408" t="s">
        <v>35</v>
      </c>
      <c r="B8408" t="s">
        <v>121</v>
      </c>
      <c r="C8408" t="s">
        <v>58</v>
      </c>
    </row>
    <row r="8409" spans="1:3" x14ac:dyDescent="0.2">
      <c r="A8409" t="s">
        <v>35</v>
      </c>
      <c r="B8409" t="s">
        <v>53</v>
      </c>
      <c r="C8409" t="s">
        <v>90</v>
      </c>
    </row>
    <row r="8410" spans="1:3" x14ac:dyDescent="0.2">
      <c r="A8410" t="s">
        <v>35</v>
      </c>
      <c r="B8410" t="s">
        <v>82</v>
      </c>
      <c r="C8410" t="s">
        <v>107</v>
      </c>
    </row>
    <row r="8411" spans="1:3" x14ac:dyDescent="0.2">
      <c r="A8411" t="s">
        <v>35</v>
      </c>
      <c r="B8411" t="s">
        <v>83</v>
      </c>
      <c r="C8411" t="s">
        <v>107</v>
      </c>
    </row>
    <row r="8412" spans="1:3" x14ac:dyDescent="0.2">
      <c r="A8412" t="s">
        <v>35</v>
      </c>
      <c r="B8412" t="s">
        <v>38</v>
      </c>
      <c r="C8412" t="s">
        <v>104</v>
      </c>
    </row>
    <row r="8413" spans="1:3" x14ac:dyDescent="0.2">
      <c r="A8413" t="s">
        <v>35</v>
      </c>
      <c r="B8413" t="s">
        <v>97</v>
      </c>
      <c r="C8413" t="s">
        <v>6</v>
      </c>
    </row>
    <row r="8414" spans="1:3" x14ac:dyDescent="0.2">
      <c r="A8414" t="s">
        <v>35</v>
      </c>
      <c r="B8414" t="s">
        <v>115</v>
      </c>
      <c r="C8414" t="s">
        <v>58</v>
      </c>
    </row>
    <row r="8415" spans="1:3" x14ac:dyDescent="0.2">
      <c r="A8415" t="s">
        <v>35</v>
      </c>
      <c r="B8415" t="s">
        <v>98</v>
      </c>
      <c r="C8415" t="s">
        <v>6</v>
      </c>
    </row>
    <row r="8416" spans="1:3" x14ac:dyDescent="0.2">
      <c r="A8416" t="s">
        <v>35</v>
      </c>
      <c r="B8416" t="s">
        <v>94</v>
      </c>
      <c r="C8416" t="s">
        <v>58</v>
      </c>
    </row>
    <row r="8417" spans="1:3" x14ac:dyDescent="0.2">
      <c r="A8417" t="s">
        <v>35</v>
      </c>
      <c r="B8417" t="s">
        <v>7</v>
      </c>
      <c r="C8417" t="s">
        <v>6</v>
      </c>
    </row>
    <row r="8418" spans="1:3" x14ac:dyDescent="0.2">
      <c r="A8418" t="s">
        <v>35</v>
      </c>
      <c r="B8418" t="s">
        <v>45</v>
      </c>
      <c r="C8418" t="s">
        <v>6</v>
      </c>
    </row>
    <row r="8419" spans="1:3" x14ac:dyDescent="0.2">
      <c r="A8419" t="s">
        <v>35</v>
      </c>
      <c r="B8419" t="s">
        <v>64</v>
      </c>
      <c r="C8419" t="s">
        <v>6</v>
      </c>
    </row>
    <row r="8420" spans="1:3" x14ac:dyDescent="0.2">
      <c r="A8420" t="s">
        <v>52</v>
      </c>
      <c r="B8420" t="s">
        <v>75</v>
      </c>
      <c r="C8420" t="s">
        <v>132</v>
      </c>
    </row>
    <row r="8421" spans="1:3" x14ac:dyDescent="0.2">
      <c r="A8421" t="s">
        <v>52</v>
      </c>
      <c r="B8421" t="s">
        <v>17</v>
      </c>
      <c r="C8421" t="s">
        <v>40</v>
      </c>
    </row>
    <row r="8422" spans="1:3" x14ac:dyDescent="0.2">
      <c r="A8422" t="s">
        <v>52</v>
      </c>
      <c r="B8422" t="s">
        <v>20</v>
      </c>
      <c r="C8422" t="s">
        <v>39</v>
      </c>
    </row>
    <row r="8423" spans="1:3" x14ac:dyDescent="0.2">
      <c r="A8423" t="s">
        <v>52</v>
      </c>
      <c r="B8423" t="s">
        <v>78</v>
      </c>
      <c r="C8423" t="s">
        <v>40</v>
      </c>
    </row>
    <row r="8424" spans="1:3" x14ac:dyDescent="0.2">
      <c r="A8424" t="s">
        <v>52</v>
      </c>
      <c r="B8424" t="s">
        <v>44</v>
      </c>
      <c r="C8424" t="s">
        <v>79</v>
      </c>
    </row>
    <row r="8425" spans="1:3" x14ac:dyDescent="0.2">
      <c r="A8425" t="s">
        <v>52</v>
      </c>
      <c r="B8425" t="s">
        <v>46</v>
      </c>
      <c r="C8425" t="s">
        <v>33</v>
      </c>
    </row>
    <row r="8426" spans="1:3" x14ac:dyDescent="0.2">
      <c r="A8426" t="s">
        <v>52</v>
      </c>
      <c r="B8426" t="s">
        <v>117</v>
      </c>
      <c r="C8426" t="s">
        <v>79</v>
      </c>
    </row>
    <row r="8427" spans="1:3" x14ac:dyDescent="0.2">
      <c r="A8427" t="s">
        <v>52</v>
      </c>
      <c r="B8427" t="s">
        <v>124</v>
      </c>
      <c r="C8427" t="s">
        <v>106</v>
      </c>
    </row>
    <row r="8428" spans="1:3" x14ac:dyDescent="0.2">
      <c r="A8428" t="s">
        <v>52</v>
      </c>
      <c r="B8428" t="s">
        <v>113</v>
      </c>
      <c r="C8428" t="s">
        <v>74</v>
      </c>
    </row>
    <row r="8429" spans="1:3" x14ac:dyDescent="0.2">
      <c r="A8429" t="s">
        <v>52</v>
      </c>
      <c r="B8429" t="s">
        <v>99</v>
      </c>
      <c r="C8429" t="s">
        <v>16</v>
      </c>
    </row>
    <row r="8430" spans="1:3" x14ac:dyDescent="0.2">
      <c r="A8430" t="s">
        <v>52</v>
      </c>
      <c r="B8430" t="s">
        <v>100</v>
      </c>
      <c r="C8430" t="s">
        <v>100</v>
      </c>
    </row>
    <row r="8431" spans="1:3" x14ac:dyDescent="0.2">
      <c r="A8431" t="s">
        <v>52</v>
      </c>
      <c r="B8431" t="s">
        <v>65</v>
      </c>
      <c r="C8431" t="s">
        <v>80</v>
      </c>
    </row>
    <row r="8432" spans="1:3" x14ac:dyDescent="0.2">
      <c r="A8432" t="s">
        <v>52</v>
      </c>
      <c r="B8432" t="s">
        <v>66</v>
      </c>
      <c r="C8432" t="s">
        <v>16</v>
      </c>
    </row>
    <row r="8433" spans="1:3" x14ac:dyDescent="0.2">
      <c r="A8433" t="s">
        <v>52</v>
      </c>
      <c r="B8433" t="s">
        <v>54</v>
      </c>
      <c r="C8433" t="s">
        <v>106</v>
      </c>
    </row>
    <row r="8434" spans="1:3" x14ac:dyDescent="0.2">
      <c r="A8434" t="s">
        <v>52</v>
      </c>
      <c r="B8434" t="s">
        <v>55</v>
      </c>
      <c r="C8434" t="s">
        <v>106</v>
      </c>
    </row>
    <row r="8435" spans="1:3" x14ac:dyDescent="0.2">
      <c r="A8435" t="s">
        <v>52</v>
      </c>
      <c r="B8435" t="s">
        <v>133</v>
      </c>
      <c r="C8435" t="s">
        <v>40</v>
      </c>
    </row>
    <row r="8436" spans="1:3" x14ac:dyDescent="0.2">
      <c r="A8436" t="s">
        <v>52</v>
      </c>
      <c r="B8436" t="s">
        <v>59</v>
      </c>
      <c r="C8436" t="s">
        <v>79</v>
      </c>
    </row>
    <row r="8437" spans="1:3" x14ac:dyDescent="0.2">
      <c r="A8437" t="s">
        <v>52</v>
      </c>
      <c r="B8437" t="s">
        <v>125</v>
      </c>
      <c r="C8437" t="s">
        <v>39</v>
      </c>
    </row>
    <row r="8438" spans="1:3" x14ac:dyDescent="0.2">
      <c r="A8438" t="s">
        <v>52</v>
      </c>
      <c r="B8438" t="s">
        <v>27</v>
      </c>
      <c r="C8438" t="s">
        <v>79</v>
      </c>
    </row>
    <row r="8439" spans="1:3" x14ac:dyDescent="0.2">
      <c r="A8439" t="s">
        <v>52</v>
      </c>
      <c r="B8439" t="s">
        <v>23</v>
      </c>
      <c r="C8439" t="s">
        <v>40</v>
      </c>
    </row>
    <row r="8440" spans="1:3" x14ac:dyDescent="0.2">
      <c r="A8440" t="s">
        <v>52</v>
      </c>
      <c r="B8440" t="s">
        <v>25</v>
      </c>
      <c r="C8440" t="s">
        <v>19</v>
      </c>
    </row>
    <row r="8441" spans="1:3" x14ac:dyDescent="0.2">
      <c r="A8441" t="s">
        <v>52</v>
      </c>
      <c r="B8441" t="s">
        <v>114</v>
      </c>
      <c r="C8441" t="s">
        <v>29</v>
      </c>
    </row>
    <row r="8442" spans="1:3" x14ac:dyDescent="0.2">
      <c r="A8442" t="s">
        <v>52</v>
      </c>
      <c r="B8442" t="s">
        <v>96</v>
      </c>
      <c r="C8442" t="s">
        <v>28</v>
      </c>
    </row>
    <row r="8443" spans="1:3" x14ac:dyDescent="0.2">
      <c r="A8443" t="s">
        <v>52</v>
      </c>
      <c r="B8443" t="s">
        <v>47</v>
      </c>
      <c r="C8443" t="s">
        <v>14</v>
      </c>
    </row>
    <row r="8444" spans="1:3" x14ac:dyDescent="0.2">
      <c r="A8444" t="s">
        <v>52</v>
      </c>
      <c r="B8444" t="s">
        <v>72</v>
      </c>
      <c r="C8444" t="s">
        <v>32</v>
      </c>
    </row>
    <row r="8445" spans="1:3" x14ac:dyDescent="0.2">
      <c r="A8445" t="s">
        <v>52</v>
      </c>
      <c r="B8445" t="s">
        <v>87</v>
      </c>
      <c r="C8445" t="s">
        <v>132</v>
      </c>
    </row>
    <row r="8446" spans="1:3" x14ac:dyDescent="0.2">
      <c r="A8446" t="s">
        <v>52</v>
      </c>
      <c r="B8446" t="s">
        <v>88</v>
      </c>
      <c r="C8446" t="s">
        <v>40</v>
      </c>
    </row>
    <row r="8447" spans="1:3" x14ac:dyDescent="0.2">
      <c r="A8447" t="s">
        <v>52</v>
      </c>
      <c r="B8447" t="s">
        <v>19</v>
      </c>
      <c r="C8447" t="s">
        <v>128</v>
      </c>
    </row>
    <row r="8448" spans="1:3" x14ac:dyDescent="0.2">
      <c r="A8448" t="s">
        <v>52</v>
      </c>
      <c r="B8448" t="s">
        <v>31</v>
      </c>
      <c r="C8448" t="s">
        <v>2</v>
      </c>
    </row>
    <row r="8449" spans="1:3" x14ac:dyDescent="0.2">
      <c r="A8449" t="s">
        <v>52</v>
      </c>
      <c r="B8449" t="s">
        <v>126</v>
      </c>
      <c r="C8449" t="s">
        <v>33</v>
      </c>
    </row>
    <row r="8450" spans="1:3" x14ac:dyDescent="0.2">
      <c r="A8450" t="s">
        <v>52</v>
      </c>
      <c r="B8450" t="s">
        <v>42</v>
      </c>
      <c r="C8450" t="s">
        <v>32</v>
      </c>
    </row>
    <row r="8451" spans="1:3" x14ac:dyDescent="0.2">
      <c r="A8451" t="s">
        <v>52</v>
      </c>
      <c r="B8451" t="s">
        <v>93</v>
      </c>
      <c r="C8451" t="s">
        <v>10</v>
      </c>
    </row>
    <row r="8452" spans="1:3" x14ac:dyDescent="0.2">
      <c r="A8452" t="s">
        <v>52</v>
      </c>
      <c r="B8452" t="s">
        <v>13</v>
      </c>
      <c r="C8452" t="s">
        <v>33</v>
      </c>
    </row>
    <row r="8453" spans="1:3" x14ac:dyDescent="0.2">
      <c r="A8453" t="s">
        <v>52</v>
      </c>
      <c r="B8453" t="s">
        <v>49</v>
      </c>
      <c r="C8453" t="s">
        <v>21</v>
      </c>
    </row>
    <row r="8454" spans="1:3" x14ac:dyDescent="0.2">
      <c r="A8454" t="s">
        <v>52</v>
      </c>
      <c r="B8454" t="s">
        <v>50</v>
      </c>
      <c r="C8454" t="s">
        <v>21</v>
      </c>
    </row>
    <row r="8455" spans="1:3" x14ac:dyDescent="0.2">
      <c r="A8455" t="s">
        <v>52</v>
      </c>
      <c r="B8455" t="s">
        <v>56</v>
      </c>
      <c r="C8455" t="s">
        <v>79</v>
      </c>
    </row>
    <row r="8456" spans="1:3" x14ac:dyDescent="0.2">
      <c r="A8456" t="s">
        <v>52</v>
      </c>
      <c r="B8456" t="s">
        <v>57</v>
      </c>
      <c r="C8456" t="s">
        <v>40</v>
      </c>
    </row>
    <row r="8457" spans="1:3" x14ac:dyDescent="0.2">
      <c r="A8457" t="s">
        <v>52</v>
      </c>
      <c r="B8457" t="s">
        <v>91</v>
      </c>
      <c r="C8457" t="s">
        <v>73</v>
      </c>
    </row>
    <row r="8458" spans="1:3" x14ac:dyDescent="0.2">
      <c r="A8458" t="s">
        <v>52</v>
      </c>
      <c r="B8458" t="s">
        <v>92</v>
      </c>
      <c r="C8458" t="s">
        <v>116</v>
      </c>
    </row>
    <row r="8459" spans="1:3" x14ac:dyDescent="0.2">
      <c r="A8459" t="s">
        <v>52</v>
      </c>
      <c r="B8459" t="s">
        <v>136</v>
      </c>
      <c r="C8459" t="s">
        <v>28</v>
      </c>
    </row>
    <row r="8460" spans="1:3" x14ac:dyDescent="0.2">
      <c r="A8460" t="s">
        <v>52</v>
      </c>
      <c r="B8460" t="s">
        <v>16</v>
      </c>
      <c r="C8460" t="s">
        <v>10</v>
      </c>
    </row>
    <row r="8461" spans="1:3" x14ac:dyDescent="0.2">
      <c r="A8461" t="s">
        <v>52</v>
      </c>
      <c r="B8461" t="s">
        <v>89</v>
      </c>
      <c r="C8461" t="s">
        <v>69</v>
      </c>
    </row>
    <row r="8462" spans="1:3" x14ac:dyDescent="0.2">
      <c r="A8462" t="s">
        <v>52</v>
      </c>
      <c r="B8462" t="s">
        <v>33</v>
      </c>
      <c r="C8462" t="s">
        <v>10</v>
      </c>
    </row>
    <row r="8463" spans="1:3" x14ac:dyDescent="0.2">
      <c r="A8463" t="s">
        <v>52</v>
      </c>
      <c r="B8463" t="s">
        <v>34</v>
      </c>
      <c r="C8463" t="s">
        <v>10</v>
      </c>
    </row>
    <row r="8464" spans="1:3" x14ac:dyDescent="0.2">
      <c r="A8464" t="s">
        <v>52</v>
      </c>
      <c r="B8464" t="s">
        <v>95</v>
      </c>
      <c r="C8464" t="s">
        <v>137</v>
      </c>
    </row>
    <row r="8465" spans="1:3" x14ac:dyDescent="0.2">
      <c r="A8465" t="s">
        <v>52</v>
      </c>
      <c r="B8465" t="s">
        <v>110</v>
      </c>
      <c r="C8465" t="s">
        <v>93</v>
      </c>
    </row>
    <row r="8466" spans="1:3" x14ac:dyDescent="0.2">
      <c r="A8466" t="s">
        <v>52</v>
      </c>
      <c r="B8466" t="s">
        <v>62</v>
      </c>
      <c r="C8466" t="s">
        <v>36</v>
      </c>
    </row>
    <row r="8467" spans="1:3" x14ac:dyDescent="0.2">
      <c r="A8467" t="s">
        <v>52</v>
      </c>
      <c r="B8467" t="s">
        <v>63</v>
      </c>
      <c r="C8467" t="s">
        <v>36</v>
      </c>
    </row>
    <row r="8468" spans="1:3" x14ac:dyDescent="0.2">
      <c r="A8468" t="s">
        <v>52</v>
      </c>
      <c r="B8468" t="s">
        <v>22</v>
      </c>
      <c r="C8468" t="s">
        <v>5</v>
      </c>
    </row>
    <row r="8469" spans="1:3" x14ac:dyDescent="0.2">
      <c r="A8469" t="s">
        <v>52</v>
      </c>
      <c r="B8469" t="s">
        <v>2</v>
      </c>
      <c r="C8469" t="s">
        <v>130</v>
      </c>
    </row>
    <row r="8470" spans="1:3" x14ac:dyDescent="0.2">
      <c r="A8470" t="s">
        <v>52</v>
      </c>
      <c r="B8470" t="s">
        <v>32</v>
      </c>
      <c r="C8470" t="s">
        <v>69</v>
      </c>
    </row>
    <row r="8471" spans="1:3" x14ac:dyDescent="0.2">
      <c r="A8471" t="s">
        <v>52</v>
      </c>
      <c r="B8471" t="s">
        <v>18</v>
      </c>
      <c r="C8471" t="s">
        <v>2</v>
      </c>
    </row>
    <row r="8472" spans="1:3" x14ac:dyDescent="0.2">
      <c r="A8472" t="s">
        <v>52</v>
      </c>
      <c r="B8472" t="s">
        <v>76</v>
      </c>
      <c r="C8472" t="s">
        <v>29</v>
      </c>
    </row>
    <row r="8473" spans="1:3" x14ac:dyDescent="0.2">
      <c r="A8473" t="s">
        <v>52</v>
      </c>
      <c r="B8473" t="s">
        <v>77</v>
      </c>
      <c r="C8473" t="s">
        <v>74</v>
      </c>
    </row>
    <row r="8474" spans="1:3" x14ac:dyDescent="0.2">
      <c r="A8474" t="s">
        <v>52</v>
      </c>
      <c r="B8474" t="s">
        <v>79</v>
      </c>
      <c r="C8474" t="s">
        <v>105</v>
      </c>
    </row>
    <row r="8475" spans="1:3" x14ac:dyDescent="0.2">
      <c r="A8475" t="s">
        <v>52</v>
      </c>
      <c r="B8475" t="s">
        <v>48</v>
      </c>
      <c r="C8475" t="s">
        <v>43</v>
      </c>
    </row>
    <row r="8476" spans="1:3" x14ac:dyDescent="0.2">
      <c r="A8476" t="s">
        <v>52</v>
      </c>
      <c r="B8476" t="s">
        <v>111</v>
      </c>
      <c r="C8476" t="s">
        <v>43</v>
      </c>
    </row>
    <row r="8477" spans="1:3" x14ac:dyDescent="0.2">
      <c r="A8477" t="s">
        <v>52</v>
      </c>
      <c r="B8477" t="s">
        <v>112</v>
      </c>
      <c r="C8477" t="s">
        <v>127</v>
      </c>
    </row>
    <row r="8478" spans="1:3" x14ac:dyDescent="0.2">
      <c r="A8478" t="s">
        <v>52</v>
      </c>
      <c r="B8478" t="s">
        <v>51</v>
      </c>
      <c r="C8478" t="s">
        <v>101</v>
      </c>
    </row>
    <row r="8479" spans="1:3" x14ac:dyDescent="0.2">
      <c r="A8479" t="s">
        <v>52</v>
      </c>
      <c r="B8479" t="s">
        <v>8</v>
      </c>
      <c r="C8479" t="s">
        <v>2</v>
      </c>
    </row>
    <row r="8480" spans="1:3" x14ac:dyDescent="0.2">
      <c r="A8480" t="s">
        <v>52</v>
      </c>
      <c r="B8480" t="s">
        <v>35</v>
      </c>
      <c r="C8480" t="s">
        <v>95</v>
      </c>
    </row>
    <row r="8481" spans="1:3" x14ac:dyDescent="0.2">
      <c r="A8481" t="s">
        <v>52</v>
      </c>
      <c r="B8481" t="s">
        <v>52</v>
      </c>
      <c r="C8481" t="s">
        <v>52</v>
      </c>
    </row>
    <row r="8482" spans="1:3" x14ac:dyDescent="0.2">
      <c r="A8482" t="s">
        <v>52</v>
      </c>
      <c r="B8482" t="s">
        <v>122</v>
      </c>
      <c r="C8482" t="s">
        <v>93</v>
      </c>
    </row>
    <row r="8483" spans="1:3" x14ac:dyDescent="0.2">
      <c r="A8483" t="s">
        <v>52</v>
      </c>
      <c r="B8483" t="s">
        <v>123</v>
      </c>
      <c r="C8483" t="s">
        <v>137</v>
      </c>
    </row>
    <row r="8484" spans="1:3" x14ac:dyDescent="0.2">
      <c r="A8484" t="s">
        <v>52</v>
      </c>
      <c r="B8484" t="s">
        <v>21</v>
      </c>
      <c r="C8484" t="s">
        <v>130</v>
      </c>
    </row>
    <row r="8485" spans="1:3" x14ac:dyDescent="0.2">
      <c r="A8485" t="s">
        <v>52</v>
      </c>
      <c r="B8485" t="s">
        <v>128</v>
      </c>
      <c r="C8485" t="s">
        <v>62</v>
      </c>
    </row>
    <row r="8486" spans="1:3" x14ac:dyDescent="0.2">
      <c r="A8486" t="s">
        <v>52</v>
      </c>
      <c r="B8486" t="s">
        <v>43</v>
      </c>
      <c r="C8486" t="s">
        <v>11</v>
      </c>
    </row>
    <row r="8487" spans="1:3" x14ac:dyDescent="0.2">
      <c r="A8487" t="s">
        <v>52</v>
      </c>
      <c r="B8487" t="s">
        <v>102</v>
      </c>
      <c r="C8487" t="s">
        <v>91</v>
      </c>
    </row>
    <row r="8488" spans="1:3" x14ac:dyDescent="0.2">
      <c r="A8488" t="s">
        <v>52</v>
      </c>
      <c r="B8488" t="s">
        <v>103</v>
      </c>
      <c r="C8488" t="s">
        <v>3</v>
      </c>
    </row>
    <row r="8489" spans="1:3" x14ac:dyDescent="0.2">
      <c r="A8489" t="s">
        <v>52</v>
      </c>
      <c r="B8489" t="s">
        <v>106</v>
      </c>
      <c r="C8489" t="s">
        <v>69</v>
      </c>
    </row>
    <row r="8490" spans="1:3" x14ac:dyDescent="0.2">
      <c r="A8490" t="s">
        <v>52</v>
      </c>
      <c r="B8490" t="s">
        <v>105</v>
      </c>
      <c r="C8490" t="s">
        <v>11</v>
      </c>
    </row>
    <row r="8491" spans="1:3" x14ac:dyDescent="0.2">
      <c r="A8491" t="s">
        <v>52</v>
      </c>
      <c r="B8491" t="s">
        <v>74</v>
      </c>
      <c r="C8491" t="s">
        <v>128</v>
      </c>
    </row>
    <row r="8492" spans="1:3" x14ac:dyDescent="0.2">
      <c r="A8492" t="s">
        <v>52</v>
      </c>
      <c r="B8492" t="s">
        <v>26</v>
      </c>
      <c r="C8492" t="s">
        <v>14</v>
      </c>
    </row>
    <row r="8493" spans="1:3" x14ac:dyDescent="0.2">
      <c r="A8493" t="s">
        <v>52</v>
      </c>
      <c r="B8493" t="s">
        <v>81</v>
      </c>
      <c r="C8493" t="s">
        <v>29</v>
      </c>
    </row>
    <row r="8494" spans="1:3" x14ac:dyDescent="0.2">
      <c r="A8494" t="s">
        <v>52</v>
      </c>
      <c r="B8494" t="s">
        <v>29</v>
      </c>
      <c r="C8494" t="s">
        <v>130</v>
      </c>
    </row>
    <row r="8495" spans="1:3" x14ac:dyDescent="0.2">
      <c r="A8495" t="s">
        <v>52</v>
      </c>
      <c r="B8495" t="s">
        <v>30</v>
      </c>
      <c r="C8495" t="s">
        <v>130</v>
      </c>
    </row>
    <row r="8496" spans="1:3" x14ac:dyDescent="0.2">
      <c r="A8496" t="s">
        <v>52</v>
      </c>
      <c r="B8496" t="s">
        <v>118</v>
      </c>
      <c r="C8496" t="s">
        <v>36</v>
      </c>
    </row>
    <row r="8497" spans="1:3" x14ac:dyDescent="0.2">
      <c r="A8497" t="s">
        <v>52</v>
      </c>
      <c r="B8497" t="s">
        <v>119</v>
      </c>
      <c r="C8497" t="s">
        <v>36</v>
      </c>
    </row>
    <row r="8498" spans="1:3" x14ac:dyDescent="0.2">
      <c r="A8498" t="s">
        <v>52</v>
      </c>
      <c r="B8498" t="s">
        <v>86</v>
      </c>
      <c r="C8498" t="s">
        <v>74</v>
      </c>
    </row>
    <row r="8499" spans="1:3" x14ac:dyDescent="0.2">
      <c r="A8499" t="s">
        <v>52</v>
      </c>
      <c r="B8499" t="s">
        <v>28</v>
      </c>
      <c r="C8499" t="s">
        <v>128</v>
      </c>
    </row>
    <row r="8500" spans="1:3" x14ac:dyDescent="0.2">
      <c r="A8500" t="s">
        <v>52</v>
      </c>
      <c r="B8500" t="s">
        <v>127</v>
      </c>
      <c r="C8500" t="s">
        <v>11</v>
      </c>
    </row>
    <row r="8501" spans="1:3" x14ac:dyDescent="0.2">
      <c r="A8501" t="s">
        <v>52</v>
      </c>
      <c r="B8501" t="s">
        <v>80</v>
      </c>
      <c r="C8501" t="s">
        <v>105</v>
      </c>
    </row>
    <row r="8502" spans="1:3" x14ac:dyDescent="0.2">
      <c r="A8502" t="s">
        <v>52</v>
      </c>
      <c r="B8502" t="s">
        <v>41</v>
      </c>
      <c r="C8502" t="s">
        <v>79</v>
      </c>
    </row>
    <row r="8503" spans="1:3" x14ac:dyDescent="0.2">
      <c r="A8503" t="s">
        <v>52</v>
      </c>
      <c r="B8503" t="s">
        <v>130</v>
      </c>
      <c r="C8503" t="s">
        <v>62</v>
      </c>
    </row>
    <row r="8504" spans="1:3" x14ac:dyDescent="0.2">
      <c r="A8504" t="s">
        <v>52</v>
      </c>
      <c r="B8504" t="s">
        <v>131</v>
      </c>
      <c r="C8504" t="s">
        <v>1</v>
      </c>
    </row>
    <row r="8505" spans="1:3" x14ac:dyDescent="0.2">
      <c r="A8505" t="s">
        <v>52</v>
      </c>
      <c r="B8505" t="s">
        <v>11</v>
      </c>
      <c r="C8505" t="s">
        <v>1</v>
      </c>
    </row>
    <row r="8506" spans="1:3" x14ac:dyDescent="0.2">
      <c r="A8506" t="s">
        <v>52</v>
      </c>
      <c r="B8506" t="s">
        <v>6</v>
      </c>
      <c r="C8506" t="s">
        <v>102</v>
      </c>
    </row>
    <row r="8507" spans="1:3" x14ac:dyDescent="0.2">
      <c r="A8507" t="s">
        <v>52</v>
      </c>
      <c r="B8507" t="s">
        <v>3</v>
      </c>
      <c r="C8507" t="s">
        <v>116</v>
      </c>
    </row>
    <row r="8508" spans="1:3" x14ac:dyDescent="0.2">
      <c r="A8508" t="s">
        <v>52</v>
      </c>
      <c r="B8508" t="s">
        <v>69</v>
      </c>
      <c r="C8508" t="s">
        <v>62</v>
      </c>
    </row>
    <row r="8509" spans="1:3" x14ac:dyDescent="0.2">
      <c r="A8509" t="s">
        <v>52</v>
      </c>
      <c r="B8509" t="s">
        <v>135</v>
      </c>
      <c r="C8509" t="s">
        <v>74</v>
      </c>
    </row>
    <row r="8510" spans="1:3" x14ac:dyDescent="0.2">
      <c r="A8510" t="s">
        <v>52</v>
      </c>
      <c r="B8510" t="s">
        <v>132</v>
      </c>
      <c r="C8510" t="s">
        <v>127</v>
      </c>
    </row>
    <row r="8511" spans="1:3" x14ac:dyDescent="0.2">
      <c r="A8511" t="s">
        <v>52</v>
      </c>
      <c r="B8511" t="s">
        <v>129</v>
      </c>
      <c r="C8511" t="s">
        <v>101</v>
      </c>
    </row>
    <row r="8512" spans="1:3" x14ac:dyDescent="0.2">
      <c r="A8512" t="s">
        <v>52</v>
      </c>
      <c r="B8512" t="s">
        <v>116</v>
      </c>
      <c r="C8512" t="s">
        <v>138</v>
      </c>
    </row>
    <row r="8513" spans="1:3" x14ac:dyDescent="0.2">
      <c r="A8513" t="s">
        <v>52</v>
      </c>
      <c r="B8513" t="s">
        <v>36</v>
      </c>
      <c r="C8513" t="s">
        <v>100</v>
      </c>
    </row>
    <row r="8514" spans="1:3" x14ac:dyDescent="0.2">
      <c r="A8514" t="s">
        <v>52</v>
      </c>
      <c r="B8514" t="s">
        <v>37</v>
      </c>
      <c r="C8514" t="s">
        <v>100</v>
      </c>
    </row>
    <row r="8515" spans="1:3" x14ac:dyDescent="0.2">
      <c r="A8515" t="s">
        <v>52</v>
      </c>
      <c r="B8515" t="s">
        <v>70</v>
      </c>
      <c r="C8515" t="s">
        <v>89</v>
      </c>
    </row>
    <row r="8516" spans="1:3" x14ac:dyDescent="0.2">
      <c r="A8516" t="s">
        <v>52</v>
      </c>
      <c r="B8516" t="s">
        <v>71</v>
      </c>
      <c r="C8516" t="s">
        <v>89</v>
      </c>
    </row>
    <row r="8517" spans="1:3" x14ac:dyDescent="0.2">
      <c r="A8517" t="s">
        <v>52</v>
      </c>
      <c r="B8517" t="s">
        <v>5</v>
      </c>
      <c r="C8517" t="s">
        <v>5</v>
      </c>
    </row>
    <row r="8518" spans="1:3" x14ac:dyDescent="0.2">
      <c r="A8518" t="s">
        <v>52</v>
      </c>
      <c r="B8518" t="s">
        <v>24</v>
      </c>
      <c r="C8518" t="s">
        <v>109</v>
      </c>
    </row>
    <row r="8519" spans="1:3" x14ac:dyDescent="0.2">
      <c r="A8519" t="s">
        <v>52</v>
      </c>
      <c r="B8519" t="s">
        <v>10</v>
      </c>
      <c r="C8519" t="s">
        <v>62</v>
      </c>
    </row>
    <row r="8520" spans="1:3" x14ac:dyDescent="0.2">
      <c r="A8520" t="s">
        <v>52</v>
      </c>
      <c r="B8520" t="s">
        <v>12</v>
      </c>
      <c r="C8520" t="s">
        <v>62</v>
      </c>
    </row>
    <row r="8521" spans="1:3" x14ac:dyDescent="0.2">
      <c r="A8521" t="s">
        <v>52</v>
      </c>
      <c r="B8521" t="s">
        <v>107</v>
      </c>
      <c r="C8521" t="s">
        <v>123</v>
      </c>
    </row>
    <row r="8522" spans="1:3" x14ac:dyDescent="0.2">
      <c r="A8522" t="s">
        <v>52</v>
      </c>
      <c r="B8522" t="s">
        <v>108</v>
      </c>
      <c r="C8522" t="s">
        <v>3</v>
      </c>
    </row>
    <row r="8523" spans="1:3" x14ac:dyDescent="0.2">
      <c r="A8523" t="s">
        <v>52</v>
      </c>
      <c r="B8523" t="s">
        <v>14</v>
      </c>
      <c r="C8523" t="s">
        <v>128</v>
      </c>
    </row>
    <row r="8524" spans="1:3" x14ac:dyDescent="0.2">
      <c r="A8524" t="s">
        <v>52</v>
      </c>
      <c r="B8524" t="s">
        <v>15</v>
      </c>
      <c r="C8524" t="s">
        <v>128</v>
      </c>
    </row>
    <row r="8525" spans="1:3" x14ac:dyDescent="0.2">
      <c r="A8525" t="s">
        <v>52</v>
      </c>
      <c r="B8525" t="s">
        <v>101</v>
      </c>
      <c r="C8525" t="s">
        <v>11</v>
      </c>
    </row>
    <row r="8526" spans="1:3" x14ac:dyDescent="0.2">
      <c r="A8526" t="s">
        <v>52</v>
      </c>
      <c r="B8526" t="s">
        <v>109</v>
      </c>
      <c r="C8526" t="s">
        <v>95</v>
      </c>
    </row>
    <row r="8527" spans="1:3" x14ac:dyDescent="0.2">
      <c r="A8527" t="s">
        <v>52</v>
      </c>
      <c r="B8527" t="s">
        <v>61</v>
      </c>
      <c r="C8527" t="s">
        <v>102</v>
      </c>
    </row>
    <row r="8528" spans="1:3" x14ac:dyDescent="0.2">
      <c r="A8528" t="s">
        <v>52</v>
      </c>
      <c r="B8528" t="s">
        <v>73</v>
      </c>
      <c r="C8528" t="s">
        <v>22</v>
      </c>
    </row>
    <row r="8529" spans="1:3" x14ac:dyDescent="0.2">
      <c r="A8529" t="s">
        <v>52</v>
      </c>
      <c r="B8529" t="s">
        <v>60</v>
      </c>
      <c r="C8529" t="s">
        <v>138</v>
      </c>
    </row>
    <row r="8530" spans="1:3" x14ac:dyDescent="0.2">
      <c r="A8530" t="s">
        <v>52</v>
      </c>
      <c r="B8530" t="s">
        <v>84</v>
      </c>
      <c r="C8530" t="s">
        <v>123</v>
      </c>
    </row>
    <row r="8531" spans="1:3" x14ac:dyDescent="0.2">
      <c r="A8531" t="s">
        <v>52</v>
      </c>
      <c r="B8531" t="s">
        <v>85</v>
      </c>
      <c r="C8531" t="s">
        <v>123</v>
      </c>
    </row>
    <row r="8532" spans="1:3" x14ac:dyDescent="0.2">
      <c r="A8532" t="s">
        <v>52</v>
      </c>
      <c r="B8532" t="s">
        <v>137</v>
      </c>
      <c r="C8532" t="s">
        <v>138</v>
      </c>
    </row>
    <row r="8533" spans="1:3" x14ac:dyDescent="0.2">
      <c r="A8533" t="s">
        <v>52</v>
      </c>
      <c r="B8533" t="s">
        <v>138</v>
      </c>
      <c r="C8533" t="s">
        <v>5</v>
      </c>
    </row>
    <row r="8534" spans="1:3" x14ac:dyDescent="0.2">
      <c r="A8534" t="s">
        <v>52</v>
      </c>
      <c r="B8534" t="s">
        <v>134</v>
      </c>
      <c r="C8534" t="s">
        <v>95</v>
      </c>
    </row>
    <row r="8535" spans="1:3" x14ac:dyDescent="0.2">
      <c r="A8535" t="s">
        <v>52</v>
      </c>
      <c r="B8535" t="s">
        <v>40</v>
      </c>
      <c r="C8535" t="s">
        <v>127</v>
      </c>
    </row>
    <row r="8536" spans="1:3" x14ac:dyDescent="0.2">
      <c r="A8536" t="s">
        <v>52</v>
      </c>
      <c r="B8536" t="s">
        <v>39</v>
      </c>
      <c r="C8536" t="s">
        <v>43</v>
      </c>
    </row>
    <row r="8537" spans="1:3" x14ac:dyDescent="0.2">
      <c r="A8537" t="s">
        <v>52</v>
      </c>
      <c r="B8537" t="s">
        <v>104</v>
      </c>
      <c r="C8537" t="s">
        <v>91</v>
      </c>
    </row>
    <row r="8538" spans="1:3" x14ac:dyDescent="0.2">
      <c r="A8538" t="s">
        <v>52</v>
      </c>
      <c r="B8538" t="s">
        <v>9</v>
      </c>
      <c r="C8538" t="s">
        <v>90</v>
      </c>
    </row>
    <row r="8539" spans="1:3" x14ac:dyDescent="0.2">
      <c r="A8539" t="s">
        <v>52</v>
      </c>
      <c r="B8539" t="s">
        <v>58</v>
      </c>
      <c r="C8539" t="s">
        <v>104</v>
      </c>
    </row>
    <row r="8540" spans="1:3" x14ac:dyDescent="0.2">
      <c r="A8540" t="s">
        <v>52</v>
      </c>
      <c r="B8540" t="s">
        <v>4</v>
      </c>
      <c r="C8540" t="s">
        <v>35</v>
      </c>
    </row>
    <row r="8541" spans="1:3" x14ac:dyDescent="0.2">
      <c r="A8541" t="s">
        <v>52</v>
      </c>
      <c r="B8541" t="s">
        <v>90</v>
      </c>
      <c r="C8541" t="s">
        <v>3</v>
      </c>
    </row>
    <row r="8542" spans="1:3" x14ac:dyDescent="0.2">
      <c r="A8542" t="s">
        <v>52</v>
      </c>
      <c r="B8542" t="s">
        <v>1</v>
      </c>
      <c r="C8542" t="s">
        <v>36</v>
      </c>
    </row>
    <row r="8543" spans="1:3" x14ac:dyDescent="0.2">
      <c r="A8543" t="s">
        <v>52</v>
      </c>
      <c r="B8543" t="s">
        <v>67</v>
      </c>
      <c r="C8543" t="s">
        <v>123</v>
      </c>
    </row>
    <row r="8544" spans="1:3" x14ac:dyDescent="0.2">
      <c r="A8544" t="s">
        <v>52</v>
      </c>
      <c r="B8544" t="s">
        <v>68</v>
      </c>
      <c r="C8544" t="s">
        <v>123</v>
      </c>
    </row>
    <row r="8545" spans="1:3" x14ac:dyDescent="0.2">
      <c r="A8545" t="s">
        <v>52</v>
      </c>
      <c r="B8545" t="s">
        <v>120</v>
      </c>
      <c r="C8545" t="s">
        <v>107</v>
      </c>
    </row>
    <row r="8546" spans="1:3" x14ac:dyDescent="0.2">
      <c r="A8546" t="s">
        <v>52</v>
      </c>
      <c r="B8546" t="s">
        <v>121</v>
      </c>
      <c r="C8546" t="s">
        <v>107</v>
      </c>
    </row>
    <row r="8547" spans="1:3" x14ac:dyDescent="0.2">
      <c r="A8547" t="s">
        <v>52</v>
      </c>
      <c r="B8547" t="s">
        <v>53</v>
      </c>
      <c r="C8547" t="s">
        <v>102</v>
      </c>
    </row>
    <row r="8548" spans="1:3" x14ac:dyDescent="0.2">
      <c r="A8548" t="s">
        <v>52</v>
      </c>
      <c r="B8548" t="s">
        <v>82</v>
      </c>
      <c r="C8548" t="s">
        <v>3</v>
      </c>
    </row>
    <row r="8549" spans="1:3" x14ac:dyDescent="0.2">
      <c r="A8549" t="s">
        <v>52</v>
      </c>
      <c r="B8549" t="s">
        <v>83</v>
      </c>
      <c r="C8549" t="s">
        <v>102</v>
      </c>
    </row>
    <row r="8550" spans="1:3" x14ac:dyDescent="0.2">
      <c r="A8550" t="s">
        <v>52</v>
      </c>
      <c r="B8550" t="s">
        <v>38</v>
      </c>
      <c r="C8550" t="s">
        <v>116</v>
      </c>
    </row>
    <row r="8551" spans="1:3" x14ac:dyDescent="0.2">
      <c r="A8551" t="s">
        <v>52</v>
      </c>
      <c r="B8551" t="s">
        <v>97</v>
      </c>
      <c r="C8551" t="s">
        <v>109</v>
      </c>
    </row>
    <row r="8552" spans="1:3" x14ac:dyDescent="0.2">
      <c r="A8552" t="s">
        <v>52</v>
      </c>
      <c r="B8552" t="s">
        <v>115</v>
      </c>
      <c r="C8552" t="s">
        <v>107</v>
      </c>
    </row>
    <row r="8553" spans="1:3" x14ac:dyDescent="0.2">
      <c r="A8553" t="s">
        <v>52</v>
      </c>
      <c r="B8553" t="s">
        <v>98</v>
      </c>
      <c r="C8553" t="s">
        <v>84</v>
      </c>
    </row>
    <row r="8554" spans="1:3" x14ac:dyDescent="0.2">
      <c r="A8554" t="s">
        <v>52</v>
      </c>
      <c r="B8554" t="s">
        <v>94</v>
      </c>
      <c r="C8554" t="s">
        <v>107</v>
      </c>
    </row>
    <row r="8555" spans="1:3" x14ac:dyDescent="0.2">
      <c r="A8555" t="s">
        <v>52</v>
      </c>
      <c r="B8555" t="s">
        <v>7</v>
      </c>
      <c r="C8555" t="s">
        <v>67</v>
      </c>
    </row>
    <row r="8556" spans="1:3" x14ac:dyDescent="0.2">
      <c r="A8556" t="s">
        <v>52</v>
      </c>
      <c r="B8556" t="s">
        <v>45</v>
      </c>
      <c r="C8556" t="s">
        <v>67</v>
      </c>
    </row>
    <row r="8557" spans="1:3" x14ac:dyDescent="0.2">
      <c r="A8557" t="s">
        <v>52</v>
      </c>
      <c r="B8557" t="s">
        <v>64</v>
      </c>
      <c r="C8557" t="s">
        <v>84</v>
      </c>
    </row>
    <row r="8558" spans="1:3" x14ac:dyDescent="0.2">
      <c r="A8558" t="s">
        <v>122</v>
      </c>
      <c r="B8558" t="s">
        <v>75</v>
      </c>
      <c r="C8558" t="s">
        <v>27</v>
      </c>
    </row>
    <row r="8559" spans="1:3" x14ac:dyDescent="0.2">
      <c r="A8559" t="s">
        <v>122</v>
      </c>
      <c r="B8559" t="s">
        <v>17</v>
      </c>
      <c r="C8559" t="s">
        <v>27</v>
      </c>
    </row>
    <row r="8560" spans="1:3" x14ac:dyDescent="0.2">
      <c r="A8560" t="s">
        <v>122</v>
      </c>
      <c r="B8560" t="s">
        <v>20</v>
      </c>
      <c r="C8560" t="s">
        <v>44</v>
      </c>
    </row>
    <row r="8561" spans="1:3" x14ac:dyDescent="0.2">
      <c r="A8561" t="s">
        <v>122</v>
      </c>
      <c r="B8561" t="s">
        <v>78</v>
      </c>
      <c r="C8561" t="s">
        <v>65</v>
      </c>
    </row>
    <row r="8562" spans="1:3" x14ac:dyDescent="0.2">
      <c r="A8562" t="s">
        <v>122</v>
      </c>
      <c r="B8562" t="s">
        <v>44</v>
      </c>
      <c r="C8562" t="s">
        <v>99</v>
      </c>
    </row>
    <row r="8563" spans="1:3" x14ac:dyDescent="0.2">
      <c r="A8563" t="s">
        <v>122</v>
      </c>
      <c r="B8563" t="s">
        <v>46</v>
      </c>
      <c r="C8563" t="s">
        <v>13</v>
      </c>
    </row>
    <row r="8564" spans="1:3" x14ac:dyDescent="0.2">
      <c r="A8564" t="s">
        <v>122</v>
      </c>
      <c r="B8564" t="s">
        <v>117</v>
      </c>
      <c r="C8564" t="s">
        <v>99</v>
      </c>
    </row>
    <row r="8565" spans="1:3" x14ac:dyDescent="0.2">
      <c r="A8565" t="s">
        <v>122</v>
      </c>
      <c r="B8565" t="s">
        <v>124</v>
      </c>
      <c r="C8565" t="s">
        <v>71</v>
      </c>
    </row>
    <row r="8566" spans="1:3" x14ac:dyDescent="0.2">
      <c r="A8566" t="s">
        <v>122</v>
      </c>
      <c r="B8566" t="s">
        <v>113</v>
      </c>
      <c r="C8566" t="s">
        <v>25</v>
      </c>
    </row>
    <row r="8567" spans="1:3" x14ac:dyDescent="0.2">
      <c r="A8567" t="s">
        <v>122</v>
      </c>
      <c r="B8567" t="s">
        <v>99</v>
      </c>
      <c r="C8567" t="s">
        <v>13</v>
      </c>
    </row>
    <row r="8568" spans="1:3" x14ac:dyDescent="0.2">
      <c r="A8568" t="s">
        <v>122</v>
      </c>
      <c r="B8568" t="s">
        <v>100</v>
      </c>
      <c r="C8568" t="s">
        <v>93</v>
      </c>
    </row>
    <row r="8569" spans="1:3" x14ac:dyDescent="0.2">
      <c r="A8569" t="s">
        <v>122</v>
      </c>
      <c r="B8569" t="s">
        <v>65</v>
      </c>
      <c r="C8569" t="s">
        <v>126</v>
      </c>
    </row>
    <row r="8570" spans="1:3" x14ac:dyDescent="0.2">
      <c r="A8570" t="s">
        <v>122</v>
      </c>
      <c r="B8570" t="s">
        <v>66</v>
      </c>
      <c r="C8570" t="s">
        <v>46</v>
      </c>
    </row>
    <row r="8571" spans="1:3" x14ac:dyDescent="0.2">
      <c r="A8571" t="s">
        <v>122</v>
      </c>
      <c r="B8571" t="s">
        <v>54</v>
      </c>
      <c r="C8571" t="s">
        <v>71</v>
      </c>
    </row>
    <row r="8572" spans="1:3" x14ac:dyDescent="0.2">
      <c r="A8572" t="s">
        <v>122</v>
      </c>
      <c r="B8572" t="s">
        <v>55</v>
      </c>
      <c r="C8572" t="s">
        <v>71</v>
      </c>
    </row>
    <row r="8573" spans="1:3" x14ac:dyDescent="0.2">
      <c r="A8573" t="s">
        <v>122</v>
      </c>
      <c r="B8573" t="s">
        <v>133</v>
      </c>
      <c r="C8573" t="s">
        <v>65</v>
      </c>
    </row>
    <row r="8574" spans="1:3" x14ac:dyDescent="0.2">
      <c r="A8574" t="s">
        <v>122</v>
      </c>
      <c r="B8574" t="s">
        <v>59</v>
      </c>
      <c r="C8574" t="s">
        <v>126</v>
      </c>
    </row>
    <row r="8575" spans="1:3" x14ac:dyDescent="0.2">
      <c r="A8575" t="s">
        <v>122</v>
      </c>
      <c r="B8575" t="s">
        <v>125</v>
      </c>
      <c r="C8575" t="s">
        <v>44</v>
      </c>
    </row>
    <row r="8576" spans="1:3" x14ac:dyDescent="0.2">
      <c r="A8576" t="s">
        <v>122</v>
      </c>
      <c r="B8576" t="s">
        <v>27</v>
      </c>
      <c r="C8576" t="s">
        <v>126</v>
      </c>
    </row>
    <row r="8577" spans="1:3" x14ac:dyDescent="0.2">
      <c r="A8577" t="s">
        <v>122</v>
      </c>
      <c r="B8577" t="s">
        <v>23</v>
      </c>
      <c r="C8577" t="s">
        <v>27</v>
      </c>
    </row>
    <row r="8578" spans="1:3" x14ac:dyDescent="0.2">
      <c r="A8578" t="s">
        <v>122</v>
      </c>
      <c r="B8578" t="s">
        <v>25</v>
      </c>
      <c r="C8578" t="s">
        <v>70</v>
      </c>
    </row>
    <row r="8579" spans="1:3" x14ac:dyDescent="0.2">
      <c r="A8579" t="s">
        <v>122</v>
      </c>
      <c r="B8579" t="s">
        <v>114</v>
      </c>
      <c r="C8579" t="s">
        <v>26</v>
      </c>
    </row>
    <row r="8580" spans="1:3" x14ac:dyDescent="0.2">
      <c r="A8580" t="s">
        <v>122</v>
      </c>
      <c r="B8580" t="s">
        <v>96</v>
      </c>
      <c r="C8580" t="s">
        <v>54</v>
      </c>
    </row>
    <row r="8581" spans="1:3" x14ac:dyDescent="0.2">
      <c r="A8581" t="s">
        <v>122</v>
      </c>
      <c r="B8581" t="s">
        <v>47</v>
      </c>
      <c r="C8581" t="s">
        <v>70</v>
      </c>
    </row>
    <row r="8582" spans="1:3" x14ac:dyDescent="0.2">
      <c r="A8582" t="s">
        <v>122</v>
      </c>
      <c r="B8582" t="s">
        <v>72</v>
      </c>
      <c r="C8582" t="s">
        <v>72</v>
      </c>
    </row>
    <row r="8583" spans="1:3" x14ac:dyDescent="0.2">
      <c r="A8583" t="s">
        <v>122</v>
      </c>
      <c r="B8583" t="s">
        <v>87</v>
      </c>
      <c r="C8583" t="s">
        <v>59</v>
      </c>
    </row>
    <row r="8584" spans="1:3" x14ac:dyDescent="0.2">
      <c r="A8584" t="s">
        <v>122</v>
      </c>
      <c r="B8584" t="s">
        <v>88</v>
      </c>
      <c r="C8584" t="s">
        <v>65</v>
      </c>
    </row>
    <row r="8585" spans="1:3" x14ac:dyDescent="0.2">
      <c r="A8585" t="s">
        <v>122</v>
      </c>
      <c r="B8585" t="s">
        <v>19</v>
      </c>
      <c r="C8585" t="s">
        <v>49</v>
      </c>
    </row>
    <row r="8586" spans="1:3" x14ac:dyDescent="0.2">
      <c r="A8586" t="s">
        <v>122</v>
      </c>
      <c r="B8586" t="s">
        <v>31</v>
      </c>
      <c r="C8586" t="s">
        <v>96</v>
      </c>
    </row>
    <row r="8587" spans="1:3" x14ac:dyDescent="0.2">
      <c r="A8587" t="s">
        <v>122</v>
      </c>
      <c r="B8587" t="s">
        <v>126</v>
      </c>
      <c r="C8587" t="s">
        <v>13</v>
      </c>
    </row>
    <row r="8588" spans="1:3" x14ac:dyDescent="0.2">
      <c r="A8588" t="s">
        <v>122</v>
      </c>
      <c r="B8588" t="s">
        <v>42</v>
      </c>
      <c r="C8588" t="s">
        <v>72</v>
      </c>
    </row>
    <row r="8589" spans="1:3" x14ac:dyDescent="0.2">
      <c r="A8589" t="s">
        <v>122</v>
      </c>
      <c r="B8589" t="s">
        <v>93</v>
      </c>
      <c r="C8589" t="s">
        <v>81</v>
      </c>
    </row>
    <row r="8590" spans="1:3" x14ac:dyDescent="0.2">
      <c r="A8590" t="s">
        <v>122</v>
      </c>
      <c r="B8590" t="s">
        <v>13</v>
      </c>
      <c r="C8590" t="s">
        <v>110</v>
      </c>
    </row>
    <row r="8591" spans="1:3" x14ac:dyDescent="0.2">
      <c r="A8591" t="s">
        <v>122</v>
      </c>
      <c r="B8591" t="s">
        <v>49</v>
      </c>
      <c r="C8591" t="s">
        <v>136</v>
      </c>
    </row>
    <row r="8592" spans="1:3" x14ac:dyDescent="0.2">
      <c r="A8592" t="s">
        <v>122</v>
      </c>
      <c r="B8592" t="s">
        <v>50</v>
      </c>
      <c r="C8592" t="s">
        <v>26</v>
      </c>
    </row>
    <row r="8593" spans="1:3" x14ac:dyDescent="0.2">
      <c r="A8593" t="s">
        <v>122</v>
      </c>
      <c r="B8593" t="s">
        <v>56</v>
      </c>
      <c r="C8593" t="s">
        <v>57</v>
      </c>
    </row>
    <row r="8594" spans="1:3" x14ac:dyDescent="0.2">
      <c r="A8594" t="s">
        <v>122</v>
      </c>
      <c r="B8594" t="s">
        <v>57</v>
      </c>
      <c r="C8594" t="s">
        <v>65</v>
      </c>
    </row>
    <row r="8595" spans="1:3" x14ac:dyDescent="0.2">
      <c r="A8595" t="s">
        <v>122</v>
      </c>
      <c r="B8595" t="s">
        <v>91</v>
      </c>
      <c r="C8595" t="s">
        <v>14</v>
      </c>
    </row>
    <row r="8596" spans="1:3" x14ac:dyDescent="0.2">
      <c r="A8596" t="s">
        <v>122</v>
      </c>
      <c r="B8596" t="s">
        <v>92</v>
      </c>
      <c r="C8596" t="s">
        <v>28</v>
      </c>
    </row>
    <row r="8597" spans="1:3" x14ac:dyDescent="0.2">
      <c r="A8597" t="s">
        <v>122</v>
      </c>
      <c r="B8597" t="s">
        <v>136</v>
      </c>
      <c r="C8597" t="s">
        <v>124</v>
      </c>
    </row>
    <row r="8598" spans="1:3" x14ac:dyDescent="0.2">
      <c r="A8598" t="s">
        <v>122</v>
      </c>
      <c r="B8598" t="s">
        <v>16</v>
      </c>
      <c r="C8598" t="s">
        <v>81</v>
      </c>
    </row>
    <row r="8599" spans="1:3" x14ac:dyDescent="0.2">
      <c r="A8599" t="s">
        <v>122</v>
      </c>
      <c r="B8599" t="s">
        <v>89</v>
      </c>
      <c r="C8599" t="s">
        <v>49</v>
      </c>
    </row>
    <row r="8600" spans="1:3" x14ac:dyDescent="0.2">
      <c r="A8600" t="s">
        <v>122</v>
      </c>
      <c r="B8600" t="s">
        <v>33</v>
      </c>
      <c r="C8600" t="s">
        <v>81</v>
      </c>
    </row>
    <row r="8601" spans="1:3" x14ac:dyDescent="0.2">
      <c r="A8601" t="s">
        <v>122</v>
      </c>
      <c r="B8601" t="s">
        <v>34</v>
      </c>
      <c r="C8601" t="s">
        <v>81</v>
      </c>
    </row>
    <row r="8602" spans="1:3" x14ac:dyDescent="0.2">
      <c r="A8602" t="s">
        <v>122</v>
      </c>
      <c r="B8602" t="s">
        <v>95</v>
      </c>
      <c r="C8602" t="s">
        <v>14</v>
      </c>
    </row>
    <row r="8603" spans="1:3" x14ac:dyDescent="0.2">
      <c r="A8603" t="s">
        <v>122</v>
      </c>
      <c r="B8603" t="s">
        <v>110</v>
      </c>
      <c r="C8603" t="s">
        <v>122</v>
      </c>
    </row>
    <row r="8604" spans="1:3" x14ac:dyDescent="0.2">
      <c r="A8604" t="s">
        <v>122</v>
      </c>
      <c r="B8604" t="s">
        <v>62</v>
      </c>
      <c r="C8604" t="s">
        <v>79</v>
      </c>
    </row>
    <row r="8605" spans="1:3" x14ac:dyDescent="0.2">
      <c r="A8605" t="s">
        <v>122</v>
      </c>
      <c r="B8605" t="s">
        <v>63</v>
      </c>
      <c r="C8605" t="s">
        <v>80</v>
      </c>
    </row>
    <row r="8606" spans="1:3" x14ac:dyDescent="0.2">
      <c r="A8606" t="s">
        <v>122</v>
      </c>
      <c r="B8606" t="s">
        <v>22</v>
      </c>
      <c r="C8606" t="s">
        <v>32</v>
      </c>
    </row>
    <row r="8607" spans="1:3" x14ac:dyDescent="0.2">
      <c r="A8607" t="s">
        <v>122</v>
      </c>
      <c r="B8607" t="s">
        <v>2</v>
      </c>
      <c r="C8607" t="s">
        <v>51</v>
      </c>
    </row>
    <row r="8608" spans="1:3" x14ac:dyDescent="0.2">
      <c r="A8608" t="s">
        <v>122</v>
      </c>
      <c r="B8608" t="s">
        <v>32</v>
      </c>
      <c r="C8608" t="s">
        <v>49</v>
      </c>
    </row>
    <row r="8609" spans="1:3" x14ac:dyDescent="0.2">
      <c r="A8609" t="s">
        <v>122</v>
      </c>
      <c r="B8609" t="s">
        <v>18</v>
      </c>
      <c r="C8609" t="s">
        <v>136</v>
      </c>
    </row>
    <row r="8610" spans="1:3" x14ac:dyDescent="0.2">
      <c r="A8610" t="s">
        <v>122</v>
      </c>
      <c r="B8610" t="s">
        <v>76</v>
      </c>
      <c r="C8610" t="s">
        <v>26</v>
      </c>
    </row>
    <row r="8611" spans="1:3" x14ac:dyDescent="0.2">
      <c r="A8611" t="s">
        <v>122</v>
      </c>
      <c r="B8611" t="s">
        <v>77</v>
      </c>
      <c r="C8611" t="s">
        <v>47</v>
      </c>
    </row>
    <row r="8612" spans="1:3" x14ac:dyDescent="0.2">
      <c r="A8612" t="s">
        <v>122</v>
      </c>
      <c r="B8612" t="s">
        <v>79</v>
      </c>
      <c r="C8612" t="s">
        <v>114</v>
      </c>
    </row>
    <row r="8613" spans="1:3" x14ac:dyDescent="0.2">
      <c r="A8613" t="s">
        <v>122</v>
      </c>
      <c r="B8613" t="s">
        <v>48</v>
      </c>
      <c r="C8613" t="s">
        <v>135</v>
      </c>
    </row>
    <row r="8614" spans="1:3" x14ac:dyDescent="0.2">
      <c r="A8614" t="s">
        <v>122</v>
      </c>
      <c r="B8614" t="s">
        <v>111</v>
      </c>
      <c r="C8614" t="s">
        <v>135</v>
      </c>
    </row>
    <row r="8615" spans="1:3" x14ac:dyDescent="0.2">
      <c r="A8615" t="s">
        <v>122</v>
      </c>
      <c r="B8615" t="s">
        <v>112</v>
      </c>
      <c r="C8615" t="s">
        <v>86</v>
      </c>
    </row>
    <row r="8616" spans="1:3" x14ac:dyDescent="0.2">
      <c r="A8616" t="s">
        <v>122</v>
      </c>
      <c r="B8616" t="s">
        <v>51</v>
      </c>
      <c r="C8616" t="s">
        <v>135</v>
      </c>
    </row>
    <row r="8617" spans="1:3" x14ac:dyDescent="0.2">
      <c r="A8617" t="s">
        <v>122</v>
      </c>
      <c r="B8617" t="s">
        <v>8</v>
      </c>
      <c r="C8617" t="s">
        <v>136</v>
      </c>
    </row>
    <row r="8618" spans="1:3" x14ac:dyDescent="0.2">
      <c r="A8618" t="s">
        <v>122</v>
      </c>
      <c r="B8618" t="s">
        <v>35</v>
      </c>
      <c r="C8618" t="s">
        <v>29</v>
      </c>
    </row>
    <row r="8619" spans="1:3" x14ac:dyDescent="0.2">
      <c r="A8619" t="s">
        <v>122</v>
      </c>
      <c r="B8619" t="s">
        <v>52</v>
      </c>
      <c r="C8619" t="s">
        <v>93</v>
      </c>
    </row>
    <row r="8620" spans="1:3" x14ac:dyDescent="0.2">
      <c r="A8620" t="s">
        <v>122</v>
      </c>
      <c r="B8620" t="s">
        <v>122</v>
      </c>
      <c r="C8620" t="s">
        <v>122</v>
      </c>
    </row>
    <row r="8621" spans="1:3" x14ac:dyDescent="0.2">
      <c r="A8621" t="s">
        <v>122</v>
      </c>
      <c r="B8621" t="s">
        <v>123</v>
      </c>
      <c r="C8621" t="s">
        <v>28</v>
      </c>
    </row>
    <row r="8622" spans="1:3" x14ac:dyDescent="0.2">
      <c r="A8622" t="s">
        <v>122</v>
      </c>
      <c r="B8622" t="s">
        <v>21</v>
      </c>
      <c r="C8622" t="s">
        <v>129</v>
      </c>
    </row>
    <row r="8623" spans="1:3" x14ac:dyDescent="0.2">
      <c r="A8623" t="s">
        <v>122</v>
      </c>
      <c r="B8623" t="s">
        <v>128</v>
      </c>
      <c r="C8623" t="s">
        <v>132</v>
      </c>
    </row>
    <row r="8624" spans="1:3" x14ac:dyDescent="0.2">
      <c r="A8624" t="s">
        <v>122</v>
      </c>
      <c r="B8624" t="s">
        <v>43</v>
      </c>
      <c r="C8624" t="s">
        <v>48</v>
      </c>
    </row>
    <row r="8625" spans="1:3" x14ac:dyDescent="0.2">
      <c r="A8625" t="s">
        <v>122</v>
      </c>
      <c r="B8625" t="s">
        <v>102</v>
      </c>
      <c r="C8625" t="s">
        <v>74</v>
      </c>
    </row>
    <row r="8626" spans="1:3" x14ac:dyDescent="0.2">
      <c r="A8626" t="s">
        <v>122</v>
      </c>
      <c r="B8626" t="s">
        <v>103</v>
      </c>
      <c r="C8626" t="s">
        <v>43</v>
      </c>
    </row>
    <row r="8627" spans="1:3" x14ac:dyDescent="0.2">
      <c r="A8627" t="s">
        <v>122</v>
      </c>
      <c r="B8627" t="s">
        <v>106</v>
      </c>
      <c r="C8627" t="s">
        <v>49</v>
      </c>
    </row>
    <row r="8628" spans="1:3" x14ac:dyDescent="0.2">
      <c r="A8628" t="s">
        <v>122</v>
      </c>
      <c r="B8628" t="s">
        <v>105</v>
      </c>
      <c r="C8628" t="s">
        <v>111</v>
      </c>
    </row>
    <row r="8629" spans="1:3" x14ac:dyDescent="0.2">
      <c r="A8629" t="s">
        <v>122</v>
      </c>
      <c r="B8629" t="s">
        <v>74</v>
      </c>
      <c r="C8629" t="s">
        <v>31</v>
      </c>
    </row>
    <row r="8630" spans="1:3" x14ac:dyDescent="0.2">
      <c r="A8630" t="s">
        <v>122</v>
      </c>
      <c r="B8630" t="s">
        <v>26</v>
      </c>
      <c r="C8630" t="s">
        <v>70</v>
      </c>
    </row>
    <row r="8631" spans="1:3" x14ac:dyDescent="0.2">
      <c r="A8631" t="s">
        <v>122</v>
      </c>
      <c r="B8631" t="s">
        <v>81</v>
      </c>
      <c r="C8631" t="s">
        <v>26</v>
      </c>
    </row>
    <row r="8632" spans="1:3" x14ac:dyDescent="0.2">
      <c r="A8632" t="s">
        <v>122</v>
      </c>
      <c r="B8632" t="s">
        <v>29</v>
      </c>
      <c r="C8632" t="s">
        <v>31</v>
      </c>
    </row>
    <row r="8633" spans="1:3" x14ac:dyDescent="0.2">
      <c r="A8633" t="s">
        <v>122</v>
      </c>
      <c r="B8633" t="s">
        <v>30</v>
      </c>
      <c r="C8633" t="s">
        <v>31</v>
      </c>
    </row>
    <row r="8634" spans="1:3" x14ac:dyDescent="0.2">
      <c r="A8634" t="s">
        <v>122</v>
      </c>
      <c r="B8634" t="s">
        <v>118</v>
      </c>
      <c r="C8634" t="s">
        <v>16</v>
      </c>
    </row>
    <row r="8635" spans="1:3" x14ac:dyDescent="0.2">
      <c r="A8635" t="s">
        <v>122</v>
      </c>
      <c r="B8635" t="s">
        <v>119</v>
      </c>
      <c r="C8635" t="s">
        <v>33</v>
      </c>
    </row>
    <row r="8636" spans="1:3" x14ac:dyDescent="0.2">
      <c r="A8636" t="s">
        <v>122</v>
      </c>
      <c r="B8636" t="s">
        <v>86</v>
      </c>
      <c r="C8636" t="s">
        <v>47</v>
      </c>
    </row>
    <row r="8637" spans="1:3" x14ac:dyDescent="0.2">
      <c r="A8637" t="s">
        <v>122</v>
      </c>
      <c r="B8637" t="s">
        <v>28</v>
      </c>
      <c r="C8637" t="s">
        <v>18</v>
      </c>
    </row>
    <row r="8638" spans="1:3" x14ac:dyDescent="0.2">
      <c r="A8638" t="s">
        <v>122</v>
      </c>
      <c r="B8638" t="s">
        <v>127</v>
      </c>
      <c r="C8638" t="s">
        <v>48</v>
      </c>
    </row>
    <row r="8639" spans="1:3" x14ac:dyDescent="0.2">
      <c r="A8639" t="s">
        <v>122</v>
      </c>
      <c r="B8639" t="s">
        <v>80</v>
      </c>
      <c r="C8639" t="s">
        <v>76</v>
      </c>
    </row>
    <row r="8640" spans="1:3" x14ac:dyDescent="0.2">
      <c r="A8640" t="s">
        <v>122</v>
      </c>
      <c r="B8640" t="s">
        <v>41</v>
      </c>
      <c r="C8640" t="s">
        <v>99</v>
      </c>
    </row>
    <row r="8641" spans="1:3" x14ac:dyDescent="0.2">
      <c r="A8641" t="s">
        <v>122</v>
      </c>
      <c r="B8641" t="s">
        <v>130</v>
      </c>
      <c r="C8641" t="s">
        <v>40</v>
      </c>
    </row>
    <row r="8642" spans="1:3" x14ac:dyDescent="0.2">
      <c r="A8642" t="s">
        <v>122</v>
      </c>
      <c r="B8642" t="s">
        <v>131</v>
      </c>
      <c r="C8642" t="s">
        <v>79</v>
      </c>
    </row>
    <row r="8643" spans="1:3" x14ac:dyDescent="0.2">
      <c r="A8643" t="s">
        <v>122</v>
      </c>
      <c r="B8643" t="s">
        <v>11</v>
      </c>
      <c r="C8643" t="s">
        <v>40</v>
      </c>
    </row>
    <row r="8644" spans="1:3" x14ac:dyDescent="0.2">
      <c r="A8644" t="s">
        <v>122</v>
      </c>
      <c r="B8644" t="s">
        <v>6</v>
      </c>
      <c r="C8644" t="s">
        <v>43</v>
      </c>
    </row>
    <row r="8645" spans="1:3" x14ac:dyDescent="0.2">
      <c r="A8645" t="s">
        <v>122</v>
      </c>
      <c r="B8645" t="s">
        <v>3</v>
      </c>
      <c r="C8645" t="s">
        <v>28</v>
      </c>
    </row>
    <row r="8646" spans="1:3" x14ac:dyDescent="0.2">
      <c r="A8646" t="s">
        <v>122</v>
      </c>
      <c r="B8646" t="s">
        <v>69</v>
      </c>
      <c r="C8646" t="s">
        <v>39</v>
      </c>
    </row>
    <row r="8647" spans="1:3" x14ac:dyDescent="0.2">
      <c r="A8647" t="s">
        <v>122</v>
      </c>
      <c r="B8647" t="s">
        <v>135</v>
      </c>
      <c r="C8647" t="s">
        <v>25</v>
      </c>
    </row>
    <row r="8648" spans="1:3" x14ac:dyDescent="0.2">
      <c r="A8648" t="s">
        <v>122</v>
      </c>
      <c r="B8648" t="s">
        <v>132</v>
      </c>
      <c r="C8648" t="s">
        <v>86</v>
      </c>
    </row>
    <row r="8649" spans="1:3" x14ac:dyDescent="0.2">
      <c r="A8649" t="s">
        <v>122</v>
      </c>
      <c r="B8649" t="s">
        <v>129</v>
      </c>
      <c r="C8649" t="s">
        <v>96</v>
      </c>
    </row>
    <row r="8650" spans="1:3" x14ac:dyDescent="0.2">
      <c r="A8650" t="s">
        <v>122</v>
      </c>
      <c r="B8650" t="s">
        <v>116</v>
      </c>
      <c r="C8650" t="s">
        <v>106</v>
      </c>
    </row>
    <row r="8651" spans="1:3" x14ac:dyDescent="0.2">
      <c r="A8651" t="s">
        <v>122</v>
      </c>
      <c r="B8651" t="s">
        <v>36</v>
      </c>
      <c r="C8651" t="s">
        <v>33</v>
      </c>
    </row>
    <row r="8652" spans="1:3" x14ac:dyDescent="0.2">
      <c r="A8652" t="s">
        <v>122</v>
      </c>
      <c r="B8652" t="s">
        <v>37</v>
      </c>
      <c r="C8652" t="s">
        <v>33</v>
      </c>
    </row>
    <row r="8653" spans="1:3" x14ac:dyDescent="0.2">
      <c r="A8653" t="s">
        <v>122</v>
      </c>
      <c r="B8653" t="s">
        <v>70</v>
      </c>
      <c r="C8653" t="s">
        <v>42</v>
      </c>
    </row>
    <row r="8654" spans="1:3" x14ac:dyDescent="0.2">
      <c r="A8654" t="s">
        <v>122</v>
      </c>
      <c r="B8654" t="s">
        <v>71</v>
      </c>
      <c r="C8654" t="s">
        <v>72</v>
      </c>
    </row>
    <row r="8655" spans="1:3" x14ac:dyDescent="0.2">
      <c r="A8655" t="s">
        <v>122</v>
      </c>
      <c r="B8655" t="s">
        <v>5</v>
      </c>
      <c r="C8655" t="s">
        <v>32</v>
      </c>
    </row>
    <row r="8656" spans="1:3" x14ac:dyDescent="0.2">
      <c r="A8656" t="s">
        <v>122</v>
      </c>
      <c r="B8656" t="s">
        <v>24</v>
      </c>
      <c r="C8656" t="s">
        <v>10</v>
      </c>
    </row>
    <row r="8657" spans="1:3" x14ac:dyDescent="0.2">
      <c r="A8657" t="s">
        <v>122</v>
      </c>
      <c r="B8657" t="s">
        <v>10</v>
      </c>
      <c r="C8657" t="s">
        <v>39</v>
      </c>
    </row>
    <row r="8658" spans="1:3" x14ac:dyDescent="0.2">
      <c r="A8658" t="s">
        <v>122</v>
      </c>
      <c r="B8658" t="s">
        <v>12</v>
      </c>
      <c r="C8658" t="s">
        <v>40</v>
      </c>
    </row>
    <row r="8659" spans="1:3" x14ac:dyDescent="0.2">
      <c r="A8659" t="s">
        <v>122</v>
      </c>
      <c r="B8659" t="s">
        <v>107</v>
      </c>
      <c r="C8659" t="s">
        <v>2</v>
      </c>
    </row>
    <row r="8660" spans="1:3" x14ac:dyDescent="0.2">
      <c r="A8660" t="s">
        <v>122</v>
      </c>
      <c r="B8660" t="s">
        <v>108</v>
      </c>
      <c r="C8660" t="s">
        <v>2</v>
      </c>
    </row>
    <row r="8661" spans="1:3" x14ac:dyDescent="0.2">
      <c r="A8661" t="s">
        <v>122</v>
      </c>
      <c r="B8661" t="s">
        <v>14</v>
      </c>
      <c r="C8661" t="s">
        <v>18</v>
      </c>
    </row>
    <row r="8662" spans="1:3" x14ac:dyDescent="0.2">
      <c r="A8662" t="s">
        <v>122</v>
      </c>
      <c r="B8662" t="s">
        <v>15</v>
      </c>
      <c r="C8662" t="s">
        <v>8</v>
      </c>
    </row>
    <row r="8663" spans="1:3" x14ac:dyDescent="0.2">
      <c r="A8663" t="s">
        <v>122</v>
      </c>
      <c r="B8663" t="s">
        <v>101</v>
      </c>
      <c r="C8663" t="s">
        <v>51</v>
      </c>
    </row>
    <row r="8664" spans="1:3" x14ac:dyDescent="0.2">
      <c r="A8664" t="s">
        <v>122</v>
      </c>
      <c r="B8664" t="s">
        <v>109</v>
      </c>
      <c r="C8664" t="s">
        <v>29</v>
      </c>
    </row>
    <row r="8665" spans="1:3" x14ac:dyDescent="0.2">
      <c r="A8665" t="s">
        <v>122</v>
      </c>
      <c r="B8665" t="s">
        <v>61</v>
      </c>
      <c r="C8665" t="s">
        <v>43</v>
      </c>
    </row>
    <row r="8666" spans="1:3" x14ac:dyDescent="0.2">
      <c r="A8666" t="s">
        <v>122</v>
      </c>
      <c r="B8666" t="s">
        <v>73</v>
      </c>
      <c r="C8666" t="s">
        <v>89</v>
      </c>
    </row>
    <row r="8667" spans="1:3" x14ac:dyDescent="0.2">
      <c r="A8667" t="s">
        <v>122</v>
      </c>
      <c r="B8667" t="s">
        <v>60</v>
      </c>
      <c r="C8667" t="s">
        <v>19</v>
      </c>
    </row>
    <row r="8668" spans="1:3" x14ac:dyDescent="0.2">
      <c r="A8668" t="s">
        <v>122</v>
      </c>
      <c r="B8668" t="s">
        <v>84</v>
      </c>
      <c r="C8668" t="s">
        <v>21</v>
      </c>
    </row>
    <row r="8669" spans="1:3" x14ac:dyDescent="0.2">
      <c r="A8669" t="s">
        <v>122</v>
      </c>
      <c r="B8669" t="s">
        <v>85</v>
      </c>
      <c r="C8669" t="s">
        <v>2</v>
      </c>
    </row>
    <row r="8670" spans="1:3" x14ac:dyDescent="0.2">
      <c r="A8670" t="s">
        <v>122</v>
      </c>
      <c r="B8670" t="s">
        <v>137</v>
      </c>
      <c r="C8670" t="s">
        <v>106</v>
      </c>
    </row>
    <row r="8671" spans="1:3" x14ac:dyDescent="0.2">
      <c r="A8671" t="s">
        <v>122</v>
      </c>
      <c r="B8671" t="s">
        <v>138</v>
      </c>
      <c r="C8671" t="s">
        <v>89</v>
      </c>
    </row>
    <row r="8672" spans="1:3" x14ac:dyDescent="0.2">
      <c r="A8672" t="s">
        <v>122</v>
      </c>
      <c r="B8672" t="s">
        <v>134</v>
      </c>
      <c r="C8672" t="s">
        <v>29</v>
      </c>
    </row>
    <row r="8673" spans="1:3" x14ac:dyDescent="0.2">
      <c r="A8673" t="s">
        <v>122</v>
      </c>
      <c r="B8673" t="s">
        <v>40</v>
      </c>
      <c r="C8673" t="s">
        <v>114</v>
      </c>
    </row>
    <row r="8674" spans="1:3" x14ac:dyDescent="0.2">
      <c r="A8674" t="s">
        <v>122</v>
      </c>
      <c r="B8674" t="s">
        <v>39</v>
      </c>
      <c r="C8674" t="s">
        <v>113</v>
      </c>
    </row>
    <row r="8675" spans="1:3" x14ac:dyDescent="0.2">
      <c r="A8675" t="s">
        <v>122</v>
      </c>
      <c r="B8675" t="s">
        <v>104</v>
      </c>
      <c r="C8675" t="s">
        <v>74</v>
      </c>
    </row>
    <row r="8676" spans="1:3" x14ac:dyDescent="0.2">
      <c r="A8676" t="s">
        <v>122</v>
      </c>
      <c r="B8676" t="s">
        <v>9</v>
      </c>
      <c r="C8676" t="s">
        <v>130</v>
      </c>
    </row>
    <row r="8677" spans="1:3" x14ac:dyDescent="0.2">
      <c r="A8677" t="s">
        <v>122</v>
      </c>
      <c r="B8677" t="s">
        <v>58</v>
      </c>
      <c r="C8677" t="s">
        <v>127</v>
      </c>
    </row>
    <row r="8678" spans="1:3" x14ac:dyDescent="0.2">
      <c r="A8678" t="s">
        <v>122</v>
      </c>
      <c r="B8678" t="s">
        <v>4</v>
      </c>
      <c r="C8678" t="s">
        <v>105</v>
      </c>
    </row>
    <row r="8679" spans="1:3" x14ac:dyDescent="0.2">
      <c r="A8679" t="s">
        <v>122</v>
      </c>
      <c r="B8679" t="s">
        <v>90</v>
      </c>
      <c r="C8679" t="s">
        <v>101</v>
      </c>
    </row>
    <row r="8680" spans="1:3" x14ac:dyDescent="0.2">
      <c r="A8680" t="s">
        <v>122</v>
      </c>
      <c r="B8680" t="s">
        <v>1</v>
      </c>
      <c r="C8680" t="s">
        <v>16</v>
      </c>
    </row>
    <row r="8681" spans="1:3" x14ac:dyDescent="0.2">
      <c r="A8681" t="s">
        <v>122</v>
      </c>
      <c r="B8681" t="s">
        <v>67</v>
      </c>
      <c r="C8681" t="s">
        <v>21</v>
      </c>
    </row>
    <row r="8682" spans="1:3" x14ac:dyDescent="0.2">
      <c r="A8682" t="s">
        <v>122</v>
      </c>
      <c r="B8682" t="s">
        <v>68</v>
      </c>
      <c r="C8682" t="s">
        <v>21</v>
      </c>
    </row>
    <row r="8683" spans="1:3" x14ac:dyDescent="0.2">
      <c r="A8683" t="s">
        <v>122</v>
      </c>
      <c r="B8683" t="s">
        <v>120</v>
      </c>
      <c r="C8683" t="s">
        <v>128</v>
      </c>
    </row>
    <row r="8684" spans="1:3" x14ac:dyDescent="0.2">
      <c r="A8684" t="s">
        <v>122</v>
      </c>
      <c r="B8684" t="s">
        <v>121</v>
      </c>
      <c r="C8684" t="s">
        <v>130</v>
      </c>
    </row>
    <row r="8685" spans="1:3" x14ac:dyDescent="0.2">
      <c r="A8685" t="s">
        <v>122</v>
      </c>
      <c r="B8685" t="s">
        <v>53</v>
      </c>
      <c r="C8685" t="s">
        <v>127</v>
      </c>
    </row>
    <row r="8686" spans="1:3" x14ac:dyDescent="0.2">
      <c r="A8686" t="s">
        <v>122</v>
      </c>
      <c r="B8686" t="s">
        <v>82</v>
      </c>
      <c r="C8686" t="s">
        <v>101</v>
      </c>
    </row>
    <row r="8687" spans="1:3" x14ac:dyDescent="0.2">
      <c r="A8687" t="s">
        <v>122</v>
      </c>
      <c r="B8687" t="s">
        <v>83</v>
      </c>
      <c r="C8687" t="s">
        <v>127</v>
      </c>
    </row>
    <row r="8688" spans="1:3" x14ac:dyDescent="0.2">
      <c r="A8688" t="s">
        <v>122</v>
      </c>
      <c r="B8688" t="s">
        <v>38</v>
      </c>
      <c r="C8688" t="s">
        <v>74</v>
      </c>
    </row>
    <row r="8689" spans="1:3" x14ac:dyDescent="0.2">
      <c r="A8689" t="s">
        <v>122</v>
      </c>
      <c r="B8689" t="s">
        <v>97</v>
      </c>
      <c r="C8689" t="s">
        <v>10</v>
      </c>
    </row>
    <row r="8690" spans="1:3" x14ac:dyDescent="0.2">
      <c r="A8690" t="s">
        <v>122</v>
      </c>
      <c r="B8690" t="s">
        <v>115</v>
      </c>
      <c r="C8690" t="s">
        <v>128</v>
      </c>
    </row>
    <row r="8691" spans="1:3" x14ac:dyDescent="0.2">
      <c r="A8691" t="s">
        <v>122</v>
      </c>
      <c r="B8691" t="s">
        <v>98</v>
      </c>
      <c r="C8691" t="s">
        <v>128</v>
      </c>
    </row>
    <row r="8692" spans="1:3" x14ac:dyDescent="0.2">
      <c r="A8692" t="s">
        <v>122</v>
      </c>
      <c r="B8692" t="s">
        <v>94</v>
      </c>
      <c r="C8692" t="s">
        <v>128</v>
      </c>
    </row>
    <row r="8693" spans="1:3" x14ac:dyDescent="0.2">
      <c r="A8693" t="s">
        <v>122</v>
      </c>
      <c r="B8693" t="s">
        <v>7</v>
      </c>
      <c r="C8693" t="s">
        <v>10</v>
      </c>
    </row>
    <row r="8694" spans="1:3" x14ac:dyDescent="0.2">
      <c r="A8694" t="s">
        <v>122</v>
      </c>
      <c r="B8694" t="s">
        <v>45</v>
      </c>
      <c r="C8694" t="s">
        <v>69</v>
      </c>
    </row>
    <row r="8695" spans="1:3" x14ac:dyDescent="0.2">
      <c r="A8695" t="s">
        <v>122</v>
      </c>
      <c r="B8695" t="s">
        <v>64</v>
      </c>
      <c r="C8695" t="s">
        <v>69</v>
      </c>
    </row>
    <row r="8696" spans="1:3" x14ac:dyDescent="0.2">
      <c r="A8696" t="s">
        <v>123</v>
      </c>
      <c r="B8696" t="s">
        <v>75</v>
      </c>
      <c r="C8696" t="s">
        <v>80</v>
      </c>
    </row>
    <row r="8697" spans="1:3" x14ac:dyDescent="0.2">
      <c r="A8697" t="s">
        <v>123</v>
      </c>
      <c r="B8697" t="s">
        <v>17</v>
      </c>
      <c r="C8697" t="s">
        <v>16</v>
      </c>
    </row>
    <row r="8698" spans="1:3" x14ac:dyDescent="0.2">
      <c r="A8698" t="s">
        <v>123</v>
      </c>
      <c r="B8698" t="s">
        <v>20</v>
      </c>
      <c r="C8698" t="s">
        <v>79</v>
      </c>
    </row>
    <row r="8699" spans="1:3" x14ac:dyDescent="0.2">
      <c r="A8699" t="s">
        <v>123</v>
      </c>
      <c r="B8699" t="s">
        <v>78</v>
      </c>
      <c r="C8699" t="s">
        <v>33</v>
      </c>
    </row>
    <row r="8700" spans="1:3" x14ac:dyDescent="0.2">
      <c r="A8700" t="s">
        <v>123</v>
      </c>
      <c r="B8700" t="s">
        <v>44</v>
      </c>
      <c r="C8700" t="s">
        <v>93</v>
      </c>
    </row>
    <row r="8701" spans="1:3" x14ac:dyDescent="0.2">
      <c r="A8701" t="s">
        <v>123</v>
      </c>
      <c r="B8701" t="s">
        <v>46</v>
      </c>
      <c r="C8701" t="s">
        <v>19</v>
      </c>
    </row>
    <row r="8702" spans="1:3" x14ac:dyDescent="0.2">
      <c r="A8702" t="s">
        <v>123</v>
      </c>
      <c r="B8702" t="s">
        <v>117</v>
      </c>
      <c r="C8702" t="s">
        <v>93</v>
      </c>
    </row>
    <row r="8703" spans="1:3" x14ac:dyDescent="0.2">
      <c r="A8703" t="s">
        <v>123</v>
      </c>
      <c r="B8703" t="s">
        <v>124</v>
      </c>
      <c r="C8703" t="s">
        <v>74</v>
      </c>
    </row>
    <row r="8704" spans="1:3" x14ac:dyDescent="0.2">
      <c r="A8704" t="s">
        <v>123</v>
      </c>
      <c r="B8704" t="s">
        <v>113</v>
      </c>
      <c r="C8704" t="s">
        <v>101</v>
      </c>
    </row>
    <row r="8705" spans="1:3" x14ac:dyDescent="0.2">
      <c r="A8705" t="s">
        <v>123</v>
      </c>
      <c r="B8705" t="s">
        <v>99</v>
      </c>
      <c r="C8705" t="s">
        <v>106</v>
      </c>
    </row>
    <row r="8706" spans="1:3" x14ac:dyDescent="0.2">
      <c r="A8706" t="s">
        <v>123</v>
      </c>
      <c r="B8706" t="s">
        <v>100</v>
      </c>
      <c r="C8706" t="s">
        <v>137</v>
      </c>
    </row>
    <row r="8707" spans="1:3" x14ac:dyDescent="0.2">
      <c r="A8707" t="s">
        <v>123</v>
      </c>
      <c r="B8707" t="s">
        <v>65</v>
      </c>
      <c r="C8707" t="s">
        <v>89</v>
      </c>
    </row>
    <row r="8708" spans="1:3" x14ac:dyDescent="0.2">
      <c r="A8708" t="s">
        <v>123</v>
      </c>
      <c r="B8708" t="s">
        <v>66</v>
      </c>
      <c r="C8708" t="s">
        <v>89</v>
      </c>
    </row>
    <row r="8709" spans="1:3" x14ac:dyDescent="0.2">
      <c r="A8709" t="s">
        <v>123</v>
      </c>
      <c r="B8709" t="s">
        <v>54</v>
      </c>
      <c r="C8709" t="s">
        <v>74</v>
      </c>
    </row>
    <row r="8710" spans="1:3" x14ac:dyDescent="0.2">
      <c r="A8710" t="s">
        <v>123</v>
      </c>
      <c r="B8710" t="s">
        <v>55</v>
      </c>
      <c r="C8710" t="s">
        <v>74</v>
      </c>
    </row>
    <row r="8711" spans="1:3" x14ac:dyDescent="0.2">
      <c r="A8711" t="s">
        <v>123</v>
      </c>
      <c r="B8711" t="s">
        <v>133</v>
      </c>
      <c r="C8711" t="s">
        <v>16</v>
      </c>
    </row>
    <row r="8712" spans="1:3" x14ac:dyDescent="0.2">
      <c r="A8712" t="s">
        <v>123</v>
      </c>
      <c r="B8712" t="s">
        <v>59</v>
      </c>
      <c r="C8712" t="s">
        <v>32</v>
      </c>
    </row>
    <row r="8713" spans="1:3" x14ac:dyDescent="0.2">
      <c r="A8713" t="s">
        <v>123</v>
      </c>
      <c r="B8713" t="s">
        <v>125</v>
      </c>
      <c r="C8713" t="s">
        <v>79</v>
      </c>
    </row>
    <row r="8714" spans="1:3" x14ac:dyDescent="0.2">
      <c r="A8714" t="s">
        <v>123</v>
      </c>
      <c r="B8714" t="s">
        <v>27</v>
      </c>
      <c r="C8714" t="s">
        <v>32</v>
      </c>
    </row>
    <row r="8715" spans="1:3" x14ac:dyDescent="0.2">
      <c r="A8715" t="s">
        <v>123</v>
      </c>
      <c r="B8715" t="s">
        <v>23</v>
      </c>
      <c r="C8715" t="s">
        <v>16</v>
      </c>
    </row>
    <row r="8716" spans="1:3" x14ac:dyDescent="0.2">
      <c r="A8716" t="s">
        <v>123</v>
      </c>
      <c r="B8716" t="s">
        <v>25</v>
      </c>
      <c r="C8716" t="s">
        <v>29</v>
      </c>
    </row>
    <row r="8717" spans="1:3" x14ac:dyDescent="0.2">
      <c r="A8717" t="s">
        <v>123</v>
      </c>
      <c r="B8717" t="s">
        <v>114</v>
      </c>
      <c r="C8717" t="s">
        <v>43</v>
      </c>
    </row>
    <row r="8718" spans="1:3" x14ac:dyDescent="0.2">
      <c r="A8718" t="s">
        <v>123</v>
      </c>
      <c r="B8718" t="s">
        <v>96</v>
      </c>
      <c r="C8718" t="s">
        <v>2</v>
      </c>
    </row>
    <row r="8719" spans="1:3" x14ac:dyDescent="0.2">
      <c r="A8719" t="s">
        <v>123</v>
      </c>
      <c r="B8719" t="s">
        <v>47</v>
      </c>
      <c r="C8719" t="s">
        <v>29</v>
      </c>
    </row>
    <row r="8720" spans="1:3" x14ac:dyDescent="0.2">
      <c r="A8720" t="s">
        <v>123</v>
      </c>
      <c r="B8720" t="s">
        <v>72</v>
      </c>
      <c r="C8720" t="s">
        <v>28</v>
      </c>
    </row>
    <row r="8721" spans="1:3" x14ac:dyDescent="0.2">
      <c r="A8721" t="s">
        <v>123</v>
      </c>
      <c r="B8721" t="s">
        <v>87</v>
      </c>
      <c r="C8721" t="s">
        <v>79</v>
      </c>
    </row>
    <row r="8722" spans="1:3" x14ac:dyDescent="0.2">
      <c r="A8722" t="s">
        <v>123</v>
      </c>
      <c r="B8722" t="s">
        <v>88</v>
      </c>
      <c r="C8722" t="s">
        <v>33</v>
      </c>
    </row>
    <row r="8723" spans="1:3" x14ac:dyDescent="0.2">
      <c r="A8723" t="s">
        <v>123</v>
      </c>
      <c r="B8723" t="s">
        <v>19</v>
      </c>
      <c r="C8723" t="s">
        <v>11</v>
      </c>
    </row>
    <row r="8724" spans="1:3" x14ac:dyDescent="0.2">
      <c r="A8724" t="s">
        <v>123</v>
      </c>
      <c r="B8724" t="s">
        <v>31</v>
      </c>
      <c r="C8724" t="s">
        <v>105</v>
      </c>
    </row>
    <row r="8725" spans="1:3" x14ac:dyDescent="0.2">
      <c r="A8725" t="s">
        <v>123</v>
      </c>
      <c r="B8725" t="s">
        <v>126</v>
      </c>
      <c r="C8725" t="s">
        <v>106</v>
      </c>
    </row>
    <row r="8726" spans="1:3" x14ac:dyDescent="0.2">
      <c r="A8726" t="s">
        <v>123</v>
      </c>
      <c r="B8726" t="s">
        <v>42</v>
      </c>
      <c r="C8726" t="s">
        <v>28</v>
      </c>
    </row>
    <row r="8727" spans="1:3" x14ac:dyDescent="0.2">
      <c r="A8727" t="s">
        <v>123</v>
      </c>
      <c r="B8727" t="s">
        <v>93</v>
      </c>
      <c r="C8727" t="s">
        <v>130</v>
      </c>
    </row>
    <row r="8728" spans="1:3" x14ac:dyDescent="0.2">
      <c r="A8728" t="s">
        <v>123</v>
      </c>
      <c r="B8728" t="s">
        <v>13</v>
      </c>
      <c r="C8728" t="s">
        <v>14</v>
      </c>
    </row>
    <row r="8729" spans="1:3" x14ac:dyDescent="0.2">
      <c r="A8729" t="s">
        <v>123</v>
      </c>
      <c r="B8729" t="s">
        <v>49</v>
      </c>
      <c r="C8729" t="s">
        <v>127</v>
      </c>
    </row>
    <row r="8730" spans="1:3" x14ac:dyDescent="0.2">
      <c r="A8730" t="s">
        <v>123</v>
      </c>
      <c r="B8730" t="s">
        <v>50</v>
      </c>
      <c r="C8730" t="s">
        <v>127</v>
      </c>
    </row>
    <row r="8731" spans="1:3" x14ac:dyDescent="0.2">
      <c r="A8731" t="s">
        <v>123</v>
      </c>
      <c r="B8731" t="s">
        <v>56</v>
      </c>
      <c r="C8731" t="s">
        <v>33</v>
      </c>
    </row>
    <row r="8732" spans="1:3" x14ac:dyDescent="0.2">
      <c r="A8732" t="s">
        <v>123</v>
      </c>
      <c r="B8732" t="s">
        <v>57</v>
      </c>
      <c r="C8732" t="s">
        <v>33</v>
      </c>
    </row>
    <row r="8733" spans="1:3" x14ac:dyDescent="0.2">
      <c r="A8733" t="s">
        <v>123</v>
      </c>
      <c r="B8733" t="s">
        <v>91</v>
      </c>
      <c r="C8733" t="s">
        <v>95</v>
      </c>
    </row>
    <row r="8734" spans="1:3" x14ac:dyDescent="0.2">
      <c r="A8734" t="s">
        <v>123</v>
      </c>
      <c r="B8734" t="s">
        <v>92</v>
      </c>
      <c r="C8734" t="s">
        <v>123</v>
      </c>
    </row>
    <row r="8735" spans="1:3" x14ac:dyDescent="0.2">
      <c r="A8735" t="s">
        <v>123</v>
      </c>
      <c r="B8735" t="s">
        <v>136</v>
      </c>
      <c r="C8735" t="s">
        <v>21</v>
      </c>
    </row>
    <row r="8736" spans="1:3" x14ac:dyDescent="0.2">
      <c r="A8736" t="s">
        <v>123</v>
      </c>
      <c r="B8736" t="s">
        <v>16</v>
      </c>
      <c r="C8736" t="s">
        <v>128</v>
      </c>
    </row>
    <row r="8737" spans="1:3" x14ac:dyDescent="0.2">
      <c r="A8737" t="s">
        <v>123</v>
      </c>
      <c r="B8737" t="s">
        <v>89</v>
      </c>
      <c r="C8737" t="s">
        <v>130</v>
      </c>
    </row>
    <row r="8738" spans="1:3" x14ac:dyDescent="0.2">
      <c r="A8738" t="s">
        <v>123</v>
      </c>
      <c r="B8738" t="s">
        <v>33</v>
      </c>
      <c r="C8738" t="s">
        <v>130</v>
      </c>
    </row>
    <row r="8739" spans="1:3" x14ac:dyDescent="0.2">
      <c r="A8739" t="s">
        <v>123</v>
      </c>
      <c r="B8739" t="s">
        <v>34</v>
      </c>
      <c r="C8739" t="s">
        <v>130</v>
      </c>
    </row>
    <row r="8740" spans="1:3" x14ac:dyDescent="0.2">
      <c r="A8740" t="s">
        <v>123</v>
      </c>
      <c r="B8740" t="s">
        <v>95</v>
      </c>
      <c r="C8740" t="s">
        <v>95</v>
      </c>
    </row>
    <row r="8741" spans="1:3" x14ac:dyDescent="0.2">
      <c r="A8741" t="s">
        <v>123</v>
      </c>
      <c r="B8741" t="s">
        <v>110</v>
      </c>
      <c r="C8741" t="s">
        <v>14</v>
      </c>
    </row>
    <row r="8742" spans="1:3" x14ac:dyDescent="0.2">
      <c r="A8742" t="s">
        <v>123</v>
      </c>
      <c r="B8742" t="s">
        <v>62</v>
      </c>
      <c r="C8742" t="s">
        <v>5</v>
      </c>
    </row>
    <row r="8743" spans="1:3" x14ac:dyDescent="0.2">
      <c r="A8743" t="s">
        <v>123</v>
      </c>
      <c r="B8743" t="s">
        <v>63</v>
      </c>
      <c r="C8743" t="s">
        <v>5</v>
      </c>
    </row>
    <row r="8744" spans="1:3" x14ac:dyDescent="0.2">
      <c r="A8744" t="s">
        <v>123</v>
      </c>
      <c r="B8744" t="s">
        <v>22</v>
      </c>
      <c r="C8744" t="s">
        <v>116</v>
      </c>
    </row>
    <row r="8745" spans="1:3" x14ac:dyDescent="0.2">
      <c r="A8745" t="s">
        <v>123</v>
      </c>
      <c r="B8745" t="s">
        <v>2</v>
      </c>
      <c r="C8745" t="s">
        <v>62</v>
      </c>
    </row>
    <row r="8746" spans="1:3" x14ac:dyDescent="0.2">
      <c r="A8746" t="s">
        <v>123</v>
      </c>
      <c r="B8746" t="s">
        <v>32</v>
      </c>
      <c r="C8746" t="s">
        <v>130</v>
      </c>
    </row>
    <row r="8747" spans="1:3" x14ac:dyDescent="0.2">
      <c r="A8747" t="s">
        <v>123</v>
      </c>
      <c r="B8747" t="s">
        <v>18</v>
      </c>
      <c r="C8747" t="s">
        <v>127</v>
      </c>
    </row>
    <row r="8748" spans="1:3" x14ac:dyDescent="0.2">
      <c r="A8748" t="s">
        <v>123</v>
      </c>
      <c r="B8748" t="s">
        <v>76</v>
      </c>
      <c r="C8748" t="s">
        <v>43</v>
      </c>
    </row>
    <row r="8749" spans="1:3" x14ac:dyDescent="0.2">
      <c r="A8749" t="s">
        <v>123</v>
      </c>
      <c r="B8749" t="s">
        <v>77</v>
      </c>
      <c r="C8749" t="s">
        <v>101</v>
      </c>
    </row>
    <row r="8750" spans="1:3" x14ac:dyDescent="0.2">
      <c r="A8750" t="s">
        <v>123</v>
      </c>
      <c r="B8750" t="s">
        <v>79</v>
      </c>
      <c r="C8750" t="s">
        <v>128</v>
      </c>
    </row>
    <row r="8751" spans="1:3" x14ac:dyDescent="0.2">
      <c r="A8751" t="s">
        <v>123</v>
      </c>
      <c r="B8751" t="s">
        <v>48</v>
      </c>
      <c r="C8751" t="s">
        <v>10</v>
      </c>
    </row>
    <row r="8752" spans="1:3" x14ac:dyDescent="0.2">
      <c r="A8752" t="s">
        <v>123</v>
      </c>
      <c r="B8752" t="s">
        <v>111</v>
      </c>
      <c r="C8752" t="s">
        <v>10</v>
      </c>
    </row>
    <row r="8753" spans="1:3" x14ac:dyDescent="0.2">
      <c r="A8753" t="s">
        <v>123</v>
      </c>
      <c r="B8753" t="s">
        <v>112</v>
      </c>
      <c r="C8753" t="s">
        <v>10</v>
      </c>
    </row>
    <row r="8754" spans="1:3" x14ac:dyDescent="0.2">
      <c r="A8754" t="s">
        <v>123</v>
      </c>
      <c r="B8754" t="s">
        <v>51</v>
      </c>
      <c r="C8754" t="s">
        <v>105</v>
      </c>
    </row>
    <row r="8755" spans="1:3" x14ac:dyDescent="0.2">
      <c r="A8755" t="s">
        <v>123</v>
      </c>
      <c r="B8755" t="s">
        <v>8</v>
      </c>
      <c r="C8755" t="s">
        <v>105</v>
      </c>
    </row>
    <row r="8756" spans="1:3" x14ac:dyDescent="0.2">
      <c r="A8756" t="s">
        <v>123</v>
      </c>
      <c r="B8756" t="s">
        <v>35</v>
      </c>
      <c r="C8756" t="s">
        <v>102</v>
      </c>
    </row>
    <row r="8757" spans="1:3" x14ac:dyDescent="0.2">
      <c r="A8757" t="s">
        <v>123</v>
      </c>
      <c r="B8757" t="s">
        <v>52</v>
      </c>
      <c r="C8757" t="s">
        <v>137</v>
      </c>
    </row>
    <row r="8758" spans="1:3" x14ac:dyDescent="0.2">
      <c r="A8758" t="s">
        <v>123</v>
      </c>
      <c r="B8758" t="s">
        <v>122</v>
      </c>
      <c r="C8758" t="s">
        <v>28</v>
      </c>
    </row>
    <row r="8759" spans="1:3" x14ac:dyDescent="0.2">
      <c r="A8759" t="s">
        <v>123</v>
      </c>
      <c r="B8759" t="s">
        <v>123</v>
      </c>
      <c r="C8759" t="s">
        <v>123</v>
      </c>
    </row>
    <row r="8760" spans="1:3" x14ac:dyDescent="0.2">
      <c r="A8760" t="s">
        <v>123</v>
      </c>
      <c r="B8760" t="s">
        <v>21</v>
      </c>
      <c r="C8760" t="s">
        <v>62</v>
      </c>
    </row>
    <row r="8761" spans="1:3" x14ac:dyDescent="0.2">
      <c r="A8761" t="s">
        <v>123</v>
      </c>
      <c r="B8761" t="s">
        <v>128</v>
      </c>
      <c r="C8761" t="s">
        <v>36</v>
      </c>
    </row>
    <row r="8762" spans="1:3" x14ac:dyDescent="0.2">
      <c r="A8762" t="s">
        <v>123</v>
      </c>
      <c r="B8762" t="s">
        <v>43</v>
      </c>
      <c r="C8762" t="s">
        <v>62</v>
      </c>
    </row>
    <row r="8763" spans="1:3" x14ac:dyDescent="0.2">
      <c r="A8763" t="s">
        <v>123</v>
      </c>
      <c r="B8763" t="s">
        <v>102</v>
      </c>
      <c r="C8763" t="s">
        <v>3</v>
      </c>
    </row>
    <row r="8764" spans="1:3" x14ac:dyDescent="0.2">
      <c r="A8764" t="s">
        <v>123</v>
      </c>
      <c r="B8764" t="s">
        <v>103</v>
      </c>
      <c r="C8764" t="s">
        <v>109</v>
      </c>
    </row>
    <row r="8765" spans="1:3" x14ac:dyDescent="0.2">
      <c r="A8765" t="s">
        <v>123</v>
      </c>
      <c r="B8765" t="s">
        <v>106</v>
      </c>
      <c r="C8765" t="s">
        <v>11</v>
      </c>
    </row>
    <row r="8766" spans="1:3" x14ac:dyDescent="0.2">
      <c r="A8766" t="s">
        <v>123</v>
      </c>
      <c r="B8766" t="s">
        <v>105</v>
      </c>
      <c r="C8766" t="s">
        <v>1</v>
      </c>
    </row>
    <row r="8767" spans="1:3" x14ac:dyDescent="0.2">
      <c r="A8767" t="s">
        <v>123</v>
      </c>
      <c r="B8767" t="s">
        <v>74</v>
      </c>
      <c r="C8767" t="s">
        <v>11</v>
      </c>
    </row>
    <row r="8768" spans="1:3" x14ac:dyDescent="0.2">
      <c r="A8768" t="s">
        <v>123</v>
      </c>
      <c r="B8768" t="s">
        <v>26</v>
      </c>
      <c r="C8768" t="s">
        <v>29</v>
      </c>
    </row>
    <row r="8769" spans="1:3" x14ac:dyDescent="0.2">
      <c r="A8769" t="s">
        <v>123</v>
      </c>
      <c r="B8769" t="s">
        <v>81</v>
      </c>
      <c r="C8769" t="s">
        <v>43</v>
      </c>
    </row>
    <row r="8770" spans="1:3" x14ac:dyDescent="0.2">
      <c r="A8770" t="s">
        <v>123</v>
      </c>
      <c r="B8770" t="s">
        <v>29</v>
      </c>
      <c r="C8770" t="s">
        <v>62</v>
      </c>
    </row>
    <row r="8771" spans="1:3" x14ac:dyDescent="0.2">
      <c r="A8771" t="s">
        <v>123</v>
      </c>
      <c r="B8771" t="s">
        <v>30</v>
      </c>
      <c r="C8771" t="s">
        <v>62</v>
      </c>
    </row>
    <row r="8772" spans="1:3" x14ac:dyDescent="0.2">
      <c r="A8772" t="s">
        <v>123</v>
      </c>
      <c r="B8772" t="s">
        <v>118</v>
      </c>
      <c r="C8772" t="s">
        <v>138</v>
      </c>
    </row>
    <row r="8773" spans="1:3" x14ac:dyDescent="0.2">
      <c r="A8773" t="s">
        <v>123</v>
      </c>
      <c r="B8773" t="s">
        <v>119</v>
      </c>
      <c r="C8773" t="s">
        <v>138</v>
      </c>
    </row>
    <row r="8774" spans="1:3" x14ac:dyDescent="0.2">
      <c r="A8774" t="s">
        <v>123</v>
      </c>
      <c r="B8774" t="s">
        <v>86</v>
      </c>
      <c r="C8774" t="s">
        <v>101</v>
      </c>
    </row>
    <row r="8775" spans="1:3" x14ac:dyDescent="0.2">
      <c r="A8775" t="s">
        <v>123</v>
      </c>
      <c r="B8775" t="s">
        <v>28</v>
      </c>
      <c r="C8775" t="s">
        <v>11</v>
      </c>
    </row>
    <row r="8776" spans="1:3" x14ac:dyDescent="0.2">
      <c r="A8776" t="s">
        <v>123</v>
      </c>
      <c r="B8776" t="s">
        <v>127</v>
      </c>
      <c r="C8776" t="s">
        <v>1</v>
      </c>
    </row>
    <row r="8777" spans="1:3" x14ac:dyDescent="0.2">
      <c r="A8777" t="s">
        <v>123</v>
      </c>
      <c r="B8777" t="s">
        <v>80</v>
      </c>
      <c r="C8777" t="s">
        <v>128</v>
      </c>
    </row>
    <row r="8778" spans="1:3" x14ac:dyDescent="0.2">
      <c r="A8778" t="s">
        <v>123</v>
      </c>
      <c r="B8778" t="s">
        <v>41</v>
      </c>
      <c r="C8778" t="s">
        <v>93</v>
      </c>
    </row>
    <row r="8779" spans="1:3" x14ac:dyDescent="0.2">
      <c r="A8779" t="s">
        <v>123</v>
      </c>
      <c r="B8779" t="s">
        <v>130</v>
      </c>
      <c r="C8779" t="s">
        <v>36</v>
      </c>
    </row>
    <row r="8780" spans="1:3" x14ac:dyDescent="0.2">
      <c r="A8780" t="s">
        <v>123</v>
      </c>
      <c r="B8780" t="s">
        <v>131</v>
      </c>
      <c r="C8780" t="s">
        <v>100</v>
      </c>
    </row>
    <row r="8781" spans="1:3" x14ac:dyDescent="0.2">
      <c r="A8781" t="s">
        <v>123</v>
      </c>
      <c r="B8781" t="s">
        <v>11</v>
      </c>
      <c r="C8781" t="s">
        <v>100</v>
      </c>
    </row>
    <row r="8782" spans="1:3" x14ac:dyDescent="0.2">
      <c r="A8782" t="s">
        <v>123</v>
      </c>
      <c r="B8782" t="s">
        <v>6</v>
      </c>
      <c r="C8782" t="s">
        <v>67</v>
      </c>
    </row>
    <row r="8783" spans="1:3" x14ac:dyDescent="0.2">
      <c r="A8783" t="s">
        <v>123</v>
      </c>
      <c r="B8783" t="s">
        <v>3</v>
      </c>
      <c r="C8783" t="s">
        <v>123</v>
      </c>
    </row>
    <row r="8784" spans="1:3" x14ac:dyDescent="0.2">
      <c r="A8784" t="s">
        <v>123</v>
      </c>
      <c r="B8784" t="s">
        <v>69</v>
      </c>
      <c r="C8784" t="s">
        <v>118</v>
      </c>
    </row>
    <row r="8785" spans="1:3" x14ac:dyDescent="0.2">
      <c r="A8785" t="s">
        <v>123</v>
      </c>
      <c r="B8785" t="s">
        <v>135</v>
      </c>
      <c r="C8785" t="s">
        <v>2</v>
      </c>
    </row>
    <row r="8786" spans="1:3" x14ac:dyDescent="0.2">
      <c r="A8786" t="s">
        <v>123</v>
      </c>
      <c r="B8786" t="s">
        <v>132</v>
      </c>
      <c r="C8786" t="s">
        <v>69</v>
      </c>
    </row>
    <row r="8787" spans="1:3" x14ac:dyDescent="0.2">
      <c r="A8787" t="s">
        <v>123</v>
      </c>
      <c r="B8787" t="s">
        <v>129</v>
      </c>
      <c r="C8787" t="s">
        <v>105</v>
      </c>
    </row>
    <row r="8788" spans="1:3" x14ac:dyDescent="0.2">
      <c r="A8788" t="s">
        <v>123</v>
      </c>
      <c r="B8788" t="s">
        <v>116</v>
      </c>
      <c r="C8788" t="s">
        <v>91</v>
      </c>
    </row>
    <row r="8789" spans="1:3" x14ac:dyDescent="0.2">
      <c r="A8789" t="s">
        <v>123</v>
      </c>
      <c r="B8789" t="s">
        <v>36</v>
      </c>
      <c r="C8789" t="s">
        <v>138</v>
      </c>
    </row>
    <row r="8790" spans="1:3" x14ac:dyDescent="0.2">
      <c r="A8790" t="s">
        <v>123</v>
      </c>
      <c r="B8790" t="s">
        <v>37</v>
      </c>
      <c r="C8790" t="s">
        <v>73</v>
      </c>
    </row>
    <row r="8791" spans="1:3" x14ac:dyDescent="0.2">
      <c r="A8791" t="s">
        <v>123</v>
      </c>
      <c r="B8791" t="s">
        <v>70</v>
      </c>
      <c r="C8791" t="s">
        <v>74</v>
      </c>
    </row>
    <row r="8792" spans="1:3" x14ac:dyDescent="0.2">
      <c r="A8792" t="s">
        <v>123</v>
      </c>
      <c r="B8792" t="s">
        <v>71</v>
      </c>
      <c r="C8792" t="s">
        <v>28</v>
      </c>
    </row>
    <row r="8793" spans="1:3" x14ac:dyDescent="0.2">
      <c r="A8793" t="s">
        <v>123</v>
      </c>
      <c r="B8793" t="s">
        <v>5</v>
      </c>
      <c r="C8793" t="s">
        <v>116</v>
      </c>
    </row>
    <row r="8794" spans="1:3" x14ac:dyDescent="0.2">
      <c r="A8794" t="s">
        <v>123</v>
      </c>
      <c r="B8794" t="s">
        <v>24</v>
      </c>
      <c r="C8794" t="s">
        <v>107</v>
      </c>
    </row>
    <row r="8795" spans="1:3" x14ac:dyDescent="0.2">
      <c r="A8795" t="s">
        <v>123</v>
      </c>
      <c r="B8795" t="s">
        <v>10</v>
      </c>
      <c r="C8795" t="s">
        <v>118</v>
      </c>
    </row>
    <row r="8796" spans="1:3" x14ac:dyDescent="0.2">
      <c r="A8796" t="s">
        <v>123</v>
      </c>
      <c r="B8796" t="s">
        <v>12</v>
      </c>
      <c r="C8796" t="s">
        <v>36</v>
      </c>
    </row>
    <row r="8797" spans="1:3" x14ac:dyDescent="0.2">
      <c r="A8797" t="s">
        <v>123</v>
      </c>
      <c r="B8797" t="s">
        <v>107</v>
      </c>
      <c r="C8797" t="s">
        <v>134</v>
      </c>
    </row>
    <row r="8798" spans="1:3" x14ac:dyDescent="0.2">
      <c r="A8798" t="s">
        <v>123</v>
      </c>
      <c r="B8798" t="s">
        <v>108</v>
      </c>
      <c r="C8798" t="s">
        <v>134</v>
      </c>
    </row>
    <row r="8799" spans="1:3" x14ac:dyDescent="0.2">
      <c r="A8799" t="s">
        <v>123</v>
      </c>
      <c r="B8799" t="s">
        <v>14</v>
      </c>
      <c r="C8799" t="s">
        <v>11</v>
      </c>
    </row>
    <row r="8800" spans="1:3" x14ac:dyDescent="0.2">
      <c r="A8800" t="s">
        <v>123</v>
      </c>
      <c r="B8800" t="s">
        <v>15</v>
      </c>
      <c r="C8800" t="s">
        <v>11</v>
      </c>
    </row>
    <row r="8801" spans="1:3" x14ac:dyDescent="0.2">
      <c r="A8801" t="s">
        <v>123</v>
      </c>
      <c r="B8801" t="s">
        <v>101</v>
      </c>
      <c r="C8801" t="s">
        <v>62</v>
      </c>
    </row>
    <row r="8802" spans="1:3" x14ac:dyDescent="0.2">
      <c r="A8802" t="s">
        <v>123</v>
      </c>
      <c r="B8802" t="s">
        <v>109</v>
      </c>
      <c r="C8802" t="s">
        <v>102</v>
      </c>
    </row>
    <row r="8803" spans="1:3" x14ac:dyDescent="0.2">
      <c r="A8803" t="s">
        <v>123</v>
      </c>
      <c r="B8803" t="s">
        <v>61</v>
      </c>
      <c r="C8803" t="s">
        <v>109</v>
      </c>
    </row>
    <row r="8804" spans="1:3" x14ac:dyDescent="0.2">
      <c r="A8804" t="s">
        <v>123</v>
      </c>
      <c r="B8804" t="s">
        <v>73</v>
      </c>
      <c r="C8804" t="s">
        <v>116</v>
      </c>
    </row>
    <row r="8805" spans="1:3" x14ac:dyDescent="0.2">
      <c r="A8805" t="s">
        <v>123</v>
      </c>
      <c r="B8805" t="s">
        <v>60</v>
      </c>
      <c r="C8805" t="s">
        <v>95</v>
      </c>
    </row>
    <row r="8806" spans="1:3" x14ac:dyDescent="0.2">
      <c r="A8806" t="s">
        <v>123</v>
      </c>
      <c r="B8806" t="s">
        <v>84</v>
      </c>
      <c r="C8806" t="s">
        <v>102</v>
      </c>
    </row>
    <row r="8807" spans="1:3" x14ac:dyDescent="0.2">
      <c r="A8807" t="s">
        <v>123</v>
      </c>
      <c r="B8807" t="s">
        <v>85</v>
      </c>
      <c r="C8807" t="s">
        <v>104</v>
      </c>
    </row>
    <row r="8808" spans="1:3" x14ac:dyDescent="0.2">
      <c r="A8808" t="s">
        <v>123</v>
      </c>
      <c r="B8808" t="s">
        <v>137</v>
      </c>
      <c r="C8808" t="s">
        <v>91</v>
      </c>
    </row>
    <row r="8809" spans="1:3" x14ac:dyDescent="0.2">
      <c r="A8809" t="s">
        <v>123</v>
      </c>
      <c r="B8809" t="s">
        <v>138</v>
      </c>
      <c r="C8809" t="s">
        <v>116</v>
      </c>
    </row>
    <row r="8810" spans="1:3" x14ac:dyDescent="0.2">
      <c r="A8810" t="s">
        <v>123</v>
      </c>
      <c r="B8810" t="s">
        <v>134</v>
      </c>
      <c r="C8810" t="s">
        <v>3</v>
      </c>
    </row>
    <row r="8811" spans="1:3" x14ac:dyDescent="0.2">
      <c r="A8811" t="s">
        <v>123</v>
      </c>
      <c r="B8811" t="s">
        <v>40</v>
      </c>
      <c r="C8811" t="s">
        <v>69</v>
      </c>
    </row>
    <row r="8812" spans="1:3" x14ac:dyDescent="0.2">
      <c r="A8812" t="s">
        <v>123</v>
      </c>
      <c r="B8812" t="s">
        <v>39</v>
      </c>
      <c r="C8812" t="s">
        <v>10</v>
      </c>
    </row>
    <row r="8813" spans="1:3" x14ac:dyDescent="0.2">
      <c r="A8813" t="s">
        <v>123</v>
      </c>
      <c r="B8813" t="s">
        <v>104</v>
      </c>
      <c r="C8813" t="s">
        <v>3</v>
      </c>
    </row>
    <row r="8814" spans="1:3" x14ac:dyDescent="0.2">
      <c r="A8814" t="s">
        <v>123</v>
      </c>
      <c r="B8814" t="s">
        <v>9</v>
      </c>
      <c r="C8814" t="s">
        <v>6</v>
      </c>
    </row>
    <row r="8815" spans="1:3" x14ac:dyDescent="0.2">
      <c r="A8815" t="s">
        <v>123</v>
      </c>
      <c r="B8815" t="s">
        <v>58</v>
      </c>
      <c r="C8815" t="s">
        <v>84</v>
      </c>
    </row>
    <row r="8816" spans="1:3" x14ac:dyDescent="0.2">
      <c r="A8816" t="s">
        <v>123</v>
      </c>
      <c r="B8816" t="s">
        <v>4</v>
      </c>
      <c r="C8816" t="s">
        <v>107</v>
      </c>
    </row>
    <row r="8817" spans="1:3" x14ac:dyDescent="0.2">
      <c r="A8817" t="s">
        <v>123</v>
      </c>
      <c r="B8817" t="s">
        <v>90</v>
      </c>
      <c r="C8817" t="s">
        <v>35</v>
      </c>
    </row>
    <row r="8818" spans="1:3" x14ac:dyDescent="0.2">
      <c r="A8818" t="s">
        <v>123</v>
      </c>
      <c r="B8818" t="s">
        <v>1</v>
      </c>
      <c r="C8818" t="s">
        <v>22</v>
      </c>
    </row>
    <row r="8819" spans="1:3" x14ac:dyDescent="0.2">
      <c r="A8819" t="s">
        <v>123</v>
      </c>
      <c r="B8819" t="s">
        <v>67</v>
      </c>
      <c r="C8819" t="s">
        <v>102</v>
      </c>
    </row>
    <row r="8820" spans="1:3" x14ac:dyDescent="0.2">
      <c r="A8820" t="s">
        <v>123</v>
      </c>
      <c r="B8820" t="s">
        <v>68</v>
      </c>
      <c r="C8820" t="s">
        <v>102</v>
      </c>
    </row>
    <row r="8821" spans="1:3" x14ac:dyDescent="0.2">
      <c r="A8821" t="s">
        <v>123</v>
      </c>
      <c r="B8821" t="s">
        <v>120</v>
      </c>
      <c r="C8821" t="s">
        <v>6</v>
      </c>
    </row>
    <row r="8822" spans="1:3" x14ac:dyDescent="0.2">
      <c r="A8822" t="s">
        <v>123</v>
      </c>
      <c r="B8822" t="s">
        <v>121</v>
      </c>
      <c r="C8822" t="s">
        <v>6</v>
      </c>
    </row>
    <row r="8823" spans="1:3" x14ac:dyDescent="0.2">
      <c r="A8823" t="s">
        <v>123</v>
      </c>
      <c r="B8823" t="s">
        <v>53</v>
      </c>
      <c r="C8823" t="s">
        <v>67</v>
      </c>
    </row>
    <row r="8824" spans="1:3" x14ac:dyDescent="0.2">
      <c r="A8824" t="s">
        <v>123</v>
      </c>
      <c r="B8824" t="s">
        <v>82</v>
      </c>
      <c r="C8824" t="s">
        <v>35</v>
      </c>
    </row>
    <row r="8825" spans="1:3" x14ac:dyDescent="0.2">
      <c r="A8825" t="s">
        <v>123</v>
      </c>
      <c r="B8825" t="s">
        <v>83</v>
      </c>
      <c r="C8825" t="s">
        <v>67</v>
      </c>
    </row>
    <row r="8826" spans="1:3" x14ac:dyDescent="0.2">
      <c r="A8826" t="s">
        <v>123</v>
      </c>
      <c r="B8826" t="s">
        <v>38</v>
      </c>
      <c r="C8826" t="s">
        <v>3</v>
      </c>
    </row>
    <row r="8827" spans="1:3" x14ac:dyDescent="0.2">
      <c r="A8827" t="s">
        <v>123</v>
      </c>
      <c r="B8827" t="s">
        <v>97</v>
      </c>
      <c r="C8827" t="s">
        <v>107</v>
      </c>
    </row>
    <row r="8828" spans="1:3" x14ac:dyDescent="0.2">
      <c r="A8828" t="s">
        <v>123</v>
      </c>
      <c r="B8828" t="s">
        <v>115</v>
      </c>
      <c r="C8828" t="s">
        <v>6</v>
      </c>
    </row>
    <row r="8829" spans="1:3" x14ac:dyDescent="0.2">
      <c r="A8829" t="s">
        <v>123</v>
      </c>
      <c r="B8829" t="s">
        <v>98</v>
      </c>
      <c r="C8829" t="s">
        <v>90</v>
      </c>
    </row>
    <row r="8830" spans="1:3" x14ac:dyDescent="0.2">
      <c r="A8830" t="s">
        <v>123</v>
      </c>
      <c r="B8830" t="s">
        <v>94</v>
      </c>
      <c r="C8830" t="s">
        <v>6</v>
      </c>
    </row>
    <row r="8831" spans="1:3" x14ac:dyDescent="0.2">
      <c r="A8831" t="s">
        <v>123</v>
      </c>
      <c r="B8831" t="s">
        <v>7</v>
      </c>
      <c r="C8831" t="s">
        <v>90</v>
      </c>
    </row>
    <row r="8832" spans="1:3" x14ac:dyDescent="0.2">
      <c r="A8832" t="s">
        <v>123</v>
      </c>
      <c r="B8832" t="s">
        <v>45</v>
      </c>
      <c r="C8832" t="s">
        <v>90</v>
      </c>
    </row>
    <row r="8833" spans="1:3" x14ac:dyDescent="0.2">
      <c r="A8833" t="s">
        <v>123</v>
      </c>
      <c r="B8833" t="s">
        <v>64</v>
      </c>
      <c r="C8833" t="s">
        <v>90</v>
      </c>
    </row>
    <row r="8834" spans="1:3" x14ac:dyDescent="0.2">
      <c r="A8834" t="s">
        <v>21</v>
      </c>
      <c r="B8834" t="s">
        <v>75</v>
      </c>
      <c r="C8834" t="s">
        <v>114</v>
      </c>
    </row>
    <row r="8835" spans="1:3" x14ac:dyDescent="0.2">
      <c r="A8835" t="s">
        <v>21</v>
      </c>
      <c r="B8835" t="s">
        <v>17</v>
      </c>
      <c r="C8835" t="s">
        <v>114</v>
      </c>
    </row>
    <row r="8836" spans="1:3" x14ac:dyDescent="0.2">
      <c r="A8836" t="s">
        <v>21</v>
      </c>
      <c r="B8836" t="s">
        <v>20</v>
      </c>
      <c r="C8836" t="s">
        <v>86</v>
      </c>
    </row>
    <row r="8837" spans="1:3" x14ac:dyDescent="0.2">
      <c r="A8837" t="s">
        <v>21</v>
      </c>
      <c r="B8837" t="s">
        <v>78</v>
      </c>
      <c r="C8837" t="s">
        <v>81</v>
      </c>
    </row>
    <row r="8838" spans="1:3" x14ac:dyDescent="0.2">
      <c r="A8838" t="s">
        <v>21</v>
      </c>
      <c r="B8838" t="s">
        <v>44</v>
      </c>
      <c r="C8838" t="s">
        <v>81</v>
      </c>
    </row>
    <row r="8839" spans="1:3" x14ac:dyDescent="0.2">
      <c r="A8839" t="s">
        <v>21</v>
      </c>
      <c r="B8839" t="s">
        <v>46</v>
      </c>
      <c r="C8839" t="s">
        <v>31</v>
      </c>
    </row>
    <row r="8840" spans="1:3" x14ac:dyDescent="0.2">
      <c r="A8840" t="s">
        <v>21</v>
      </c>
      <c r="B8840" t="s">
        <v>117</v>
      </c>
      <c r="C8840" t="s">
        <v>81</v>
      </c>
    </row>
    <row r="8841" spans="1:3" x14ac:dyDescent="0.2">
      <c r="A8841" t="s">
        <v>21</v>
      </c>
      <c r="B8841" t="s">
        <v>124</v>
      </c>
      <c r="C8841" t="s">
        <v>48</v>
      </c>
    </row>
    <row r="8842" spans="1:3" x14ac:dyDescent="0.2">
      <c r="A8842" t="s">
        <v>21</v>
      </c>
      <c r="B8842" t="s">
        <v>113</v>
      </c>
      <c r="C8842" t="s">
        <v>40</v>
      </c>
    </row>
    <row r="8843" spans="1:3" x14ac:dyDescent="0.2">
      <c r="A8843" t="s">
        <v>21</v>
      </c>
      <c r="B8843" t="s">
        <v>99</v>
      </c>
      <c r="C8843" t="s">
        <v>18</v>
      </c>
    </row>
    <row r="8844" spans="1:3" x14ac:dyDescent="0.2">
      <c r="A8844" t="s">
        <v>21</v>
      </c>
      <c r="B8844" t="s">
        <v>100</v>
      </c>
      <c r="C8844" t="s">
        <v>130</v>
      </c>
    </row>
    <row r="8845" spans="1:3" x14ac:dyDescent="0.2">
      <c r="A8845" t="s">
        <v>21</v>
      </c>
      <c r="B8845" t="s">
        <v>65</v>
      </c>
      <c r="C8845" t="s">
        <v>49</v>
      </c>
    </row>
    <row r="8846" spans="1:3" x14ac:dyDescent="0.2">
      <c r="A8846" t="s">
        <v>21</v>
      </c>
      <c r="B8846" t="s">
        <v>66</v>
      </c>
      <c r="C8846" t="s">
        <v>18</v>
      </c>
    </row>
    <row r="8847" spans="1:3" x14ac:dyDescent="0.2">
      <c r="A8847" t="s">
        <v>21</v>
      </c>
      <c r="B8847" t="s">
        <v>54</v>
      </c>
      <c r="C8847" t="s">
        <v>111</v>
      </c>
    </row>
    <row r="8848" spans="1:3" x14ac:dyDescent="0.2">
      <c r="A8848" t="s">
        <v>21</v>
      </c>
      <c r="B8848" t="s">
        <v>55</v>
      </c>
      <c r="C8848" t="s">
        <v>111</v>
      </c>
    </row>
    <row r="8849" spans="1:3" x14ac:dyDescent="0.2">
      <c r="A8849" t="s">
        <v>21</v>
      </c>
      <c r="B8849" t="s">
        <v>133</v>
      </c>
      <c r="C8849" t="s">
        <v>114</v>
      </c>
    </row>
    <row r="8850" spans="1:3" x14ac:dyDescent="0.2">
      <c r="A8850" t="s">
        <v>21</v>
      </c>
      <c r="B8850" t="s">
        <v>59</v>
      </c>
      <c r="C8850" t="s">
        <v>49</v>
      </c>
    </row>
    <row r="8851" spans="1:3" x14ac:dyDescent="0.2">
      <c r="A8851" t="s">
        <v>21</v>
      </c>
      <c r="B8851" t="s">
        <v>125</v>
      </c>
      <c r="C8851" t="s">
        <v>86</v>
      </c>
    </row>
    <row r="8852" spans="1:3" x14ac:dyDescent="0.2">
      <c r="A8852" t="s">
        <v>21</v>
      </c>
      <c r="B8852" t="s">
        <v>27</v>
      </c>
      <c r="C8852" t="s">
        <v>49</v>
      </c>
    </row>
    <row r="8853" spans="1:3" x14ac:dyDescent="0.2">
      <c r="A8853" t="s">
        <v>21</v>
      </c>
      <c r="B8853" t="s">
        <v>23</v>
      </c>
      <c r="C8853" t="s">
        <v>114</v>
      </c>
    </row>
    <row r="8854" spans="1:3" x14ac:dyDescent="0.2">
      <c r="A8854" t="s">
        <v>21</v>
      </c>
      <c r="B8854" t="s">
        <v>25</v>
      </c>
      <c r="C8854" t="s">
        <v>111</v>
      </c>
    </row>
    <row r="8855" spans="1:3" x14ac:dyDescent="0.2">
      <c r="A8855" t="s">
        <v>21</v>
      </c>
      <c r="B8855" t="s">
        <v>114</v>
      </c>
      <c r="C8855" t="s">
        <v>79</v>
      </c>
    </row>
    <row r="8856" spans="1:3" x14ac:dyDescent="0.2">
      <c r="A8856" t="s">
        <v>21</v>
      </c>
      <c r="B8856" t="s">
        <v>96</v>
      </c>
      <c r="C8856" t="s">
        <v>132</v>
      </c>
    </row>
    <row r="8857" spans="1:3" x14ac:dyDescent="0.2">
      <c r="A8857" t="s">
        <v>21</v>
      </c>
      <c r="B8857" t="s">
        <v>47</v>
      </c>
      <c r="C8857" t="s">
        <v>39</v>
      </c>
    </row>
    <row r="8858" spans="1:3" x14ac:dyDescent="0.2">
      <c r="A8858" t="s">
        <v>21</v>
      </c>
      <c r="B8858" t="s">
        <v>72</v>
      </c>
      <c r="C8858" t="s">
        <v>51</v>
      </c>
    </row>
    <row r="8859" spans="1:3" x14ac:dyDescent="0.2">
      <c r="A8859" t="s">
        <v>21</v>
      </c>
      <c r="B8859" t="s">
        <v>87</v>
      </c>
      <c r="C8859" t="s">
        <v>114</v>
      </c>
    </row>
    <row r="8860" spans="1:3" x14ac:dyDescent="0.2">
      <c r="A8860" t="s">
        <v>21</v>
      </c>
      <c r="B8860" t="s">
        <v>88</v>
      </c>
      <c r="C8860" t="s">
        <v>76</v>
      </c>
    </row>
    <row r="8861" spans="1:3" x14ac:dyDescent="0.2">
      <c r="A8861" t="s">
        <v>21</v>
      </c>
      <c r="B8861" t="s">
        <v>19</v>
      </c>
      <c r="C8861" t="s">
        <v>74</v>
      </c>
    </row>
    <row r="8862" spans="1:3" x14ac:dyDescent="0.2">
      <c r="A8862" t="s">
        <v>21</v>
      </c>
      <c r="B8862" t="s">
        <v>31</v>
      </c>
      <c r="C8862" t="s">
        <v>16</v>
      </c>
    </row>
    <row r="8863" spans="1:3" x14ac:dyDescent="0.2">
      <c r="A8863" t="s">
        <v>21</v>
      </c>
      <c r="B8863" t="s">
        <v>126</v>
      </c>
      <c r="C8863" t="s">
        <v>8</v>
      </c>
    </row>
    <row r="8864" spans="1:3" x14ac:dyDescent="0.2">
      <c r="A8864" t="s">
        <v>21</v>
      </c>
      <c r="B8864" t="s">
        <v>42</v>
      </c>
      <c r="C8864" t="s">
        <v>51</v>
      </c>
    </row>
    <row r="8865" spans="1:3" x14ac:dyDescent="0.2">
      <c r="A8865" t="s">
        <v>21</v>
      </c>
      <c r="B8865" t="s">
        <v>93</v>
      </c>
      <c r="C8865" t="s">
        <v>28</v>
      </c>
    </row>
    <row r="8866" spans="1:3" x14ac:dyDescent="0.2">
      <c r="A8866" t="s">
        <v>21</v>
      </c>
      <c r="B8866" t="s">
        <v>13</v>
      </c>
      <c r="C8866" t="s">
        <v>31</v>
      </c>
    </row>
    <row r="8867" spans="1:3" x14ac:dyDescent="0.2">
      <c r="A8867" t="s">
        <v>21</v>
      </c>
      <c r="B8867" t="s">
        <v>49</v>
      </c>
      <c r="C8867" t="s">
        <v>79</v>
      </c>
    </row>
    <row r="8868" spans="1:3" x14ac:dyDescent="0.2">
      <c r="A8868" t="s">
        <v>21</v>
      </c>
      <c r="B8868" t="s">
        <v>50</v>
      </c>
      <c r="C8868" t="s">
        <v>79</v>
      </c>
    </row>
    <row r="8869" spans="1:3" x14ac:dyDescent="0.2">
      <c r="A8869" t="s">
        <v>21</v>
      </c>
      <c r="B8869" t="s">
        <v>56</v>
      </c>
      <c r="C8869" t="s">
        <v>81</v>
      </c>
    </row>
    <row r="8870" spans="1:3" x14ac:dyDescent="0.2">
      <c r="A8870" t="s">
        <v>21</v>
      </c>
      <c r="B8870" t="s">
        <v>57</v>
      </c>
      <c r="C8870" t="s">
        <v>81</v>
      </c>
    </row>
    <row r="8871" spans="1:3" x14ac:dyDescent="0.2">
      <c r="A8871" t="s">
        <v>21</v>
      </c>
      <c r="B8871" t="s">
        <v>91</v>
      </c>
      <c r="C8871" t="s">
        <v>62</v>
      </c>
    </row>
    <row r="8872" spans="1:3" x14ac:dyDescent="0.2">
      <c r="A8872" t="s">
        <v>21</v>
      </c>
      <c r="B8872" t="s">
        <v>92</v>
      </c>
      <c r="C8872" t="s">
        <v>62</v>
      </c>
    </row>
    <row r="8873" spans="1:3" x14ac:dyDescent="0.2">
      <c r="A8873" t="s">
        <v>21</v>
      </c>
      <c r="B8873" t="s">
        <v>136</v>
      </c>
      <c r="C8873" t="s">
        <v>132</v>
      </c>
    </row>
    <row r="8874" spans="1:3" x14ac:dyDescent="0.2">
      <c r="A8874" t="s">
        <v>21</v>
      </c>
      <c r="B8874" t="s">
        <v>16</v>
      </c>
      <c r="C8874" t="s">
        <v>14</v>
      </c>
    </row>
    <row r="8875" spans="1:3" x14ac:dyDescent="0.2">
      <c r="A8875" t="s">
        <v>21</v>
      </c>
      <c r="B8875" t="s">
        <v>89</v>
      </c>
      <c r="C8875" t="s">
        <v>28</v>
      </c>
    </row>
    <row r="8876" spans="1:3" x14ac:dyDescent="0.2">
      <c r="A8876" t="s">
        <v>21</v>
      </c>
      <c r="B8876" t="s">
        <v>33</v>
      </c>
      <c r="C8876" t="s">
        <v>14</v>
      </c>
    </row>
    <row r="8877" spans="1:3" x14ac:dyDescent="0.2">
      <c r="A8877" t="s">
        <v>21</v>
      </c>
      <c r="B8877" t="s">
        <v>34</v>
      </c>
      <c r="C8877" t="s">
        <v>28</v>
      </c>
    </row>
    <row r="8878" spans="1:3" x14ac:dyDescent="0.2">
      <c r="A8878" t="s">
        <v>21</v>
      </c>
      <c r="B8878" t="s">
        <v>95</v>
      </c>
      <c r="C8878" t="s">
        <v>62</v>
      </c>
    </row>
    <row r="8879" spans="1:3" x14ac:dyDescent="0.2">
      <c r="A8879" t="s">
        <v>21</v>
      </c>
      <c r="B8879" t="s">
        <v>110</v>
      </c>
      <c r="C8879" t="s">
        <v>31</v>
      </c>
    </row>
    <row r="8880" spans="1:3" x14ac:dyDescent="0.2">
      <c r="A8880" t="s">
        <v>21</v>
      </c>
      <c r="B8880" t="s">
        <v>62</v>
      </c>
      <c r="C8880" t="s">
        <v>69</v>
      </c>
    </row>
    <row r="8881" spans="1:3" x14ac:dyDescent="0.2">
      <c r="A8881" t="s">
        <v>21</v>
      </c>
      <c r="B8881" t="s">
        <v>63</v>
      </c>
      <c r="C8881" t="s">
        <v>128</v>
      </c>
    </row>
    <row r="8882" spans="1:3" x14ac:dyDescent="0.2">
      <c r="A8882" t="s">
        <v>21</v>
      </c>
      <c r="B8882" t="s">
        <v>22</v>
      </c>
      <c r="C8882" t="s">
        <v>11</v>
      </c>
    </row>
    <row r="8883" spans="1:3" x14ac:dyDescent="0.2">
      <c r="A8883" t="s">
        <v>21</v>
      </c>
      <c r="B8883" t="s">
        <v>2</v>
      </c>
      <c r="C8883" t="s">
        <v>2</v>
      </c>
    </row>
    <row r="8884" spans="1:3" x14ac:dyDescent="0.2">
      <c r="A8884" t="s">
        <v>21</v>
      </c>
      <c r="B8884" t="s">
        <v>32</v>
      </c>
      <c r="C8884" t="s">
        <v>28</v>
      </c>
    </row>
    <row r="8885" spans="1:3" x14ac:dyDescent="0.2">
      <c r="A8885" t="s">
        <v>21</v>
      </c>
      <c r="B8885" t="s">
        <v>18</v>
      </c>
      <c r="C8885" t="s">
        <v>80</v>
      </c>
    </row>
    <row r="8886" spans="1:3" x14ac:dyDescent="0.2">
      <c r="A8886" t="s">
        <v>21</v>
      </c>
      <c r="B8886" t="s">
        <v>76</v>
      </c>
      <c r="C8886" t="s">
        <v>79</v>
      </c>
    </row>
    <row r="8887" spans="1:3" x14ac:dyDescent="0.2">
      <c r="A8887" t="s">
        <v>21</v>
      </c>
      <c r="B8887" t="s">
        <v>77</v>
      </c>
      <c r="C8887" t="s">
        <v>40</v>
      </c>
    </row>
    <row r="8888" spans="1:3" x14ac:dyDescent="0.2">
      <c r="A8888" t="s">
        <v>21</v>
      </c>
      <c r="B8888" t="s">
        <v>79</v>
      </c>
      <c r="C8888" t="s">
        <v>106</v>
      </c>
    </row>
    <row r="8889" spans="1:3" x14ac:dyDescent="0.2">
      <c r="A8889" t="s">
        <v>21</v>
      </c>
      <c r="B8889" t="s">
        <v>48</v>
      </c>
      <c r="C8889" t="s">
        <v>33</v>
      </c>
    </row>
    <row r="8890" spans="1:3" x14ac:dyDescent="0.2">
      <c r="A8890" t="s">
        <v>21</v>
      </c>
      <c r="B8890" t="s">
        <v>111</v>
      </c>
      <c r="C8890" t="s">
        <v>93</v>
      </c>
    </row>
    <row r="8891" spans="1:3" x14ac:dyDescent="0.2">
      <c r="A8891" t="s">
        <v>21</v>
      </c>
      <c r="B8891" t="s">
        <v>112</v>
      </c>
      <c r="C8891" t="s">
        <v>32</v>
      </c>
    </row>
    <row r="8892" spans="1:3" x14ac:dyDescent="0.2">
      <c r="A8892" t="s">
        <v>21</v>
      </c>
      <c r="B8892" t="s">
        <v>51</v>
      </c>
      <c r="C8892" t="s">
        <v>33</v>
      </c>
    </row>
    <row r="8893" spans="1:3" x14ac:dyDescent="0.2">
      <c r="A8893" t="s">
        <v>21</v>
      </c>
      <c r="B8893" t="s">
        <v>8</v>
      </c>
      <c r="C8893" t="s">
        <v>16</v>
      </c>
    </row>
    <row r="8894" spans="1:3" x14ac:dyDescent="0.2">
      <c r="A8894" t="s">
        <v>21</v>
      </c>
      <c r="B8894" t="s">
        <v>35</v>
      </c>
      <c r="C8894" t="s">
        <v>1</v>
      </c>
    </row>
    <row r="8895" spans="1:3" x14ac:dyDescent="0.2">
      <c r="A8895" t="s">
        <v>21</v>
      </c>
      <c r="B8895" t="s">
        <v>52</v>
      </c>
      <c r="C8895" t="s">
        <v>130</v>
      </c>
    </row>
    <row r="8896" spans="1:3" x14ac:dyDescent="0.2">
      <c r="A8896" t="s">
        <v>21</v>
      </c>
      <c r="B8896" t="s">
        <v>122</v>
      </c>
      <c r="C8896" t="s">
        <v>129</v>
      </c>
    </row>
    <row r="8897" spans="1:3" x14ac:dyDescent="0.2">
      <c r="A8897" t="s">
        <v>21</v>
      </c>
      <c r="B8897" t="s">
        <v>123</v>
      </c>
      <c r="C8897" t="s">
        <v>62</v>
      </c>
    </row>
    <row r="8898" spans="1:3" x14ac:dyDescent="0.2">
      <c r="A8898" t="s">
        <v>21</v>
      </c>
      <c r="B8898" t="s">
        <v>21</v>
      </c>
      <c r="C8898" t="s">
        <v>21</v>
      </c>
    </row>
    <row r="8899" spans="1:3" x14ac:dyDescent="0.2">
      <c r="A8899" t="s">
        <v>21</v>
      </c>
      <c r="B8899" t="s">
        <v>128</v>
      </c>
      <c r="C8899" t="s">
        <v>105</v>
      </c>
    </row>
    <row r="8900" spans="1:3" x14ac:dyDescent="0.2">
      <c r="A8900" t="s">
        <v>21</v>
      </c>
      <c r="B8900" t="s">
        <v>43</v>
      </c>
      <c r="C8900" t="s">
        <v>101</v>
      </c>
    </row>
    <row r="8901" spans="1:3" x14ac:dyDescent="0.2">
      <c r="A8901" t="s">
        <v>21</v>
      </c>
      <c r="B8901" t="s">
        <v>102</v>
      </c>
      <c r="C8901" t="s">
        <v>1</v>
      </c>
    </row>
    <row r="8902" spans="1:3" x14ac:dyDescent="0.2">
      <c r="A8902" t="s">
        <v>21</v>
      </c>
      <c r="B8902" t="s">
        <v>103</v>
      </c>
      <c r="C8902" t="s">
        <v>100</v>
      </c>
    </row>
    <row r="8903" spans="1:3" x14ac:dyDescent="0.2">
      <c r="A8903" t="s">
        <v>21</v>
      </c>
      <c r="B8903" t="s">
        <v>106</v>
      </c>
      <c r="C8903" t="s">
        <v>28</v>
      </c>
    </row>
    <row r="8904" spans="1:3" x14ac:dyDescent="0.2">
      <c r="A8904" t="s">
        <v>21</v>
      </c>
      <c r="B8904" t="s">
        <v>105</v>
      </c>
      <c r="C8904" t="s">
        <v>43</v>
      </c>
    </row>
    <row r="8905" spans="1:3" x14ac:dyDescent="0.2">
      <c r="A8905" t="s">
        <v>21</v>
      </c>
      <c r="B8905" t="s">
        <v>74</v>
      </c>
      <c r="C8905" t="s">
        <v>29</v>
      </c>
    </row>
    <row r="8906" spans="1:3" x14ac:dyDescent="0.2">
      <c r="A8906" t="s">
        <v>21</v>
      </c>
      <c r="B8906" t="s">
        <v>26</v>
      </c>
      <c r="C8906" t="s">
        <v>39</v>
      </c>
    </row>
    <row r="8907" spans="1:3" x14ac:dyDescent="0.2">
      <c r="A8907" t="s">
        <v>21</v>
      </c>
      <c r="B8907" t="s">
        <v>81</v>
      </c>
      <c r="C8907" t="s">
        <v>79</v>
      </c>
    </row>
    <row r="8908" spans="1:3" x14ac:dyDescent="0.2">
      <c r="A8908" t="s">
        <v>21</v>
      </c>
      <c r="B8908" t="s">
        <v>29</v>
      </c>
      <c r="C8908" t="s">
        <v>29</v>
      </c>
    </row>
    <row r="8909" spans="1:3" x14ac:dyDescent="0.2">
      <c r="A8909" t="s">
        <v>21</v>
      </c>
      <c r="B8909" t="s">
        <v>30</v>
      </c>
      <c r="C8909" t="s">
        <v>21</v>
      </c>
    </row>
    <row r="8910" spans="1:3" x14ac:dyDescent="0.2">
      <c r="A8910" t="s">
        <v>21</v>
      </c>
      <c r="B8910" t="s">
        <v>118</v>
      </c>
      <c r="C8910" t="s">
        <v>128</v>
      </c>
    </row>
    <row r="8911" spans="1:3" x14ac:dyDescent="0.2">
      <c r="A8911" t="s">
        <v>21</v>
      </c>
      <c r="B8911" t="s">
        <v>119</v>
      </c>
      <c r="C8911" t="s">
        <v>128</v>
      </c>
    </row>
    <row r="8912" spans="1:3" x14ac:dyDescent="0.2">
      <c r="A8912" t="s">
        <v>21</v>
      </c>
      <c r="B8912" t="s">
        <v>86</v>
      </c>
      <c r="C8912" t="s">
        <v>40</v>
      </c>
    </row>
    <row r="8913" spans="1:3" x14ac:dyDescent="0.2">
      <c r="A8913" t="s">
        <v>21</v>
      </c>
      <c r="B8913" t="s">
        <v>28</v>
      </c>
      <c r="C8913" t="s">
        <v>74</v>
      </c>
    </row>
    <row r="8914" spans="1:3" x14ac:dyDescent="0.2">
      <c r="A8914" t="s">
        <v>21</v>
      </c>
      <c r="B8914" t="s">
        <v>127</v>
      </c>
      <c r="C8914" t="s">
        <v>101</v>
      </c>
    </row>
    <row r="8915" spans="1:3" x14ac:dyDescent="0.2">
      <c r="A8915" t="s">
        <v>21</v>
      </c>
      <c r="B8915" t="s">
        <v>80</v>
      </c>
      <c r="C8915" t="s">
        <v>19</v>
      </c>
    </row>
    <row r="8916" spans="1:3" x14ac:dyDescent="0.2">
      <c r="A8916" t="s">
        <v>21</v>
      </c>
      <c r="B8916" t="s">
        <v>41</v>
      </c>
      <c r="C8916" t="s">
        <v>81</v>
      </c>
    </row>
    <row r="8917" spans="1:3" x14ac:dyDescent="0.2">
      <c r="A8917" t="s">
        <v>21</v>
      </c>
      <c r="B8917" t="s">
        <v>130</v>
      </c>
      <c r="C8917" t="s">
        <v>105</v>
      </c>
    </row>
    <row r="8918" spans="1:3" x14ac:dyDescent="0.2">
      <c r="A8918" t="s">
        <v>21</v>
      </c>
      <c r="B8918" t="s">
        <v>131</v>
      </c>
      <c r="C8918" t="s">
        <v>10</v>
      </c>
    </row>
    <row r="8919" spans="1:3" x14ac:dyDescent="0.2">
      <c r="A8919" t="s">
        <v>21</v>
      </c>
      <c r="B8919" t="s">
        <v>11</v>
      </c>
      <c r="C8919" t="s">
        <v>10</v>
      </c>
    </row>
    <row r="8920" spans="1:3" x14ac:dyDescent="0.2">
      <c r="A8920" t="s">
        <v>21</v>
      </c>
      <c r="B8920" t="s">
        <v>6</v>
      </c>
      <c r="C8920" t="s">
        <v>52</v>
      </c>
    </row>
    <row r="8921" spans="1:3" x14ac:dyDescent="0.2">
      <c r="A8921" t="s">
        <v>21</v>
      </c>
      <c r="B8921" t="s">
        <v>3</v>
      </c>
      <c r="C8921" t="s">
        <v>62</v>
      </c>
    </row>
    <row r="8922" spans="1:3" x14ac:dyDescent="0.2">
      <c r="A8922" t="s">
        <v>21</v>
      </c>
      <c r="B8922" t="s">
        <v>69</v>
      </c>
      <c r="C8922" t="s">
        <v>127</v>
      </c>
    </row>
    <row r="8923" spans="1:3" x14ac:dyDescent="0.2">
      <c r="A8923" t="s">
        <v>21</v>
      </c>
      <c r="B8923" t="s">
        <v>135</v>
      </c>
      <c r="C8923" t="s">
        <v>40</v>
      </c>
    </row>
    <row r="8924" spans="1:3" x14ac:dyDescent="0.2">
      <c r="A8924" t="s">
        <v>21</v>
      </c>
      <c r="B8924" t="s">
        <v>132</v>
      </c>
      <c r="C8924" t="s">
        <v>32</v>
      </c>
    </row>
    <row r="8925" spans="1:3" x14ac:dyDescent="0.2">
      <c r="A8925" t="s">
        <v>21</v>
      </c>
      <c r="B8925" t="s">
        <v>129</v>
      </c>
      <c r="C8925" t="s">
        <v>33</v>
      </c>
    </row>
    <row r="8926" spans="1:3" x14ac:dyDescent="0.2">
      <c r="A8926" t="s">
        <v>21</v>
      </c>
      <c r="B8926" t="s">
        <v>116</v>
      </c>
      <c r="C8926" t="s">
        <v>11</v>
      </c>
    </row>
    <row r="8927" spans="1:3" x14ac:dyDescent="0.2">
      <c r="A8927" t="s">
        <v>21</v>
      </c>
      <c r="B8927" t="s">
        <v>36</v>
      </c>
      <c r="C8927" t="s">
        <v>128</v>
      </c>
    </row>
    <row r="8928" spans="1:3" x14ac:dyDescent="0.2">
      <c r="A8928" t="s">
        <v>21</v>
      </c>
      <c r="B8928" t="s">
        <v>37</v>
      </c>
      <c r="C8928" t="s">
        <v>130</v>
      </c>
    </row>
    <row r="8929" spans="1:3" x14ac:dyDescent="0.2">
      <c r="A8929" t="s">
        <v>21</v>
      </c>
      <c r="B8929" t="s">
        <v>70</v>
      </c>
      <c r="C8929" t="s">
        <v>48</v>
      </c>
    </row>
    <row r="8930" spans="1:3" x14ac:dyDescent="0.2">
      <c r="A8930" t="s">
        <v>21</v>
      </c>
      <c r="B8930" t="s">
        <v>71</v>
      </c>
      <c r="C8930" t="s">
        <v>48</v>
      </c>
    </row>
    <row r="8931" spans="1:3" x14ac:dyDescent="0.2">
      <c r="A8931" t="s">
        <v>21</v>
      </c>
      <c r="B8931" t="s">
        <v>5</v>
      </c>
      <c r="C8931" t="s">
        <v>130</v>
      </c>
    </row>
    <row r="8932" spans="1:3" x14ac:dyDescent="0.2">
      <c r="A8932" t="s">
        <v>21</v>
      </c>
      <c r="B8932" t="s">
        <v>24</v>
      </c>
      <c r="C8932" t="s">
        <v>137</v>
      </c>
    </row>
    <row r="8933" spans="1:3" x14ac:dyDescent="0.2">
      <c r="A8933" t="s">
        <v>21</v>
      </c>
      <c r="B8933" t="s">
        <v>10</v>
      </c>
      <c r="C8933" t="s">
        <v>127</v>
      </c>
    </row>
    <row r="8934" spans="1:3" x14ac:dyDescent="0.2">
      <c r="A8934" t="s">
        <v>21</v>
      </c>
      <c r="B8934" t="s">
        <v>12</v>
      </c>
      <c r="C8934" t="s">
        <v>105</v>
      </c>
    </row>
    <row r="8935" spans="1:3" x14ac:dyDescent="0.2">
      <c r="A8935" t="s">
        <v>21</v>
      </c>
      <c r="B8935" t="s">
        <v>107</v>
      </c>
      <c r="C8935" t="s">
        <v>36</v>
      </c>
    </row>
    <row r="8936" spans="1:3" x14ac:dyDescent="0.2">
      <c r="A8936" t="s">
        <v>21</v>
      </c>
      <c r="B8936" t="s">
        <v>108</v>
      </c>
      <c r="C8936" t="s">
        <v>36</v>
      </c>
    </row>
    <row r="8937" spans="1:3" x14ac:dyDescent="0.2">
      <c r="A8937" t="s">
        <v>21</v>
      </c>
      <c r="B8937" t="s">
        <v>14</v>
      </c>
      <c r="C8937" t="s">
        <v>74</v>
      </c>
    </row>
    <row r="8938" spans="1:3" x14ac:dyDescent="0.2">
      <c r="A8938" t="s">
        <v>21</v>
      </c>
      <c r="B8938" t="s">
        <v>15</v>
      </c>
      <c r="C8938" t="s">
        <v>29</v>
      </c>
    </row>
    <row r="8939" spans="1:3" x14ac:dyDescent="0.2">
      <c r="A8939" t="s">
        <v>21</v>
      </c>
      <c r="B8939" t="s">
        <v>101</v>
      </c>
      <c r="C8939" t="s">
        <v>2</v>
      </c>
    </row>
    <row r="8940" spans="1:3" x14ac:dyDescent="0.2">
      <c r="A8940" t="s">
        <v>21</v>
      </c>
      <c r="B8940" t="s">
        <v>109</v>
      </c>
      <c r="C8940" t="s">
        <v>118</v>
      </c>
    </row>
    <row r="8941" spans="1:3" x14ac:dyDescent="0.2">
      <c r="A8941" t="s">
        <v>21</v>
      </c>
      <c r="B8941" t="s">
        <v>61</v>
      </c>
      <c r="C8941" t="s">
        <v>100</v>
      </c>
    </row>
    <row r="8942" spans="1:3" x14ac:dyDescent="0.2">
      <c r="A8942" t="s">
        <v>21</v>
      </c>
      <c r="B8942" t="s">
        <v>73</v>
      </c>
      <c r="C8942" t="s">
        <v>11</v>
      </c>
    </row>
    <row r="8943" spans="1:3" x14ac:dyDescent="0.2">
      <c r="A8943" t="s">
        <v>21</v>
      </c>
      <c r="B8943" t="s">
        <v>60</v>
      </c>
      <c r="C8943" t="s">
        <v>11</v>
      </c>
    </row>
    <row r="8944" spans="1:3" x14ac:dyDescent="0.2">
      <c r="A8944" t="s">
        <v>21</v>
      </c>
      <c r="B8944" t="s">
        <v>84</v>
      </c>
      <c r="C8944" t="s">
        <v>36</v>
      </c>
    </row>
    <row r="8945" spans="1:3" x14ac:dyDescent="0.2">
      <c r="A8945" t="s">
        <v>21</v>
      </c>
      <c r="B8945" t="s">
        <v>85</v>
      </c>
      <c r="C8945" t="s">
        <v>36</v>
      </c>
    </row>
    <row r="8946" spans="1:3" x14ac:dyDescent="0.2">
      <c r="A8946" t="s">
        <v>21</v>
      </c>
      <c r="B8946" t="s">
        <v>137</v>
      </c>
      <c r="C8946" t="s">
        <v>11</v>
      </c>
    </row>
    <row r="8947" spans="1:3" x14ac:dyDescent="0.2">
      <c r="A8947" t="s">
        <v>21</v>
      </c>
      <c r="B8947" t="s">
        <v>138</v>
      </c>
      <c r="C8947" t="s">
        <v>11</v>
      </c>
    </row>
    <row r="8948" spans="1:3" x14ac:dyDescent="0.2">
      <c r="A8948" t="s">
        <v>21</v>
      </c>
      <c r="B8948" t="s">
        <v>134</v>
      </c>
      <c r="C8948" t="s">
        <v>1</v>
      </c>
    </row>
    <row r="8949" spans="1:3" x14ac:dyDescent="0.2">
      <c r="A8949" t="s">
        <v>21</v>
      </c>
      <c r="B8949" t="s">
        <v>40</v>
      </c>
      <c r="C8949" t="s">
        <v>89</v>
      </c>
    </row>
    <row r="8950" spans="1:3" x14ac:dyDescent="0.2">
      <c r="A8950" t="s">
        <v>21</v>
      </c>
      <c r="B8950" t="s">
        <v>39</v>
      </c>
      <c r="C8950" t="s">
        <v>93</v>
      </c>
    </row>
    <row r="8951" spans="1:3" x14ac:dyDescent="0.2">
      <c r="A8951" t="s">
        <v>21</v>
      </c>
      <c r="B8951" t="s">
        <v>104</v>
      </c>
      <c r="C8951" t="s">
        <v>1</v>
      </c>
    </row>
    <row r="8952" spans="1:3" x14ac:dyDescent="0.2">
      <c r="A8952" t="s">
        <v>21</v>
      </c>
      <c r="B8952" t="s">
        <v>9</v>
      </c>
      <c r="C8952" t="s">
        <v>123</v>
      </c>
    </row>
    <row r="8953" spans="1:3" x14ac:dyDescent="0.2">
      <c r="A8953" t="s">
        <v>21</v>
      </c>
      <c r="B8953" t="s">
        <v>58</v>
      </c>
      <c r="C8953" t="s">
        <v>5</v>
      </c>
    </row>
    <row r="8954" spans="1:3" x14ac:dyDescent="0.2">
      <c r="A8954" t="s">
        <v>21</v>
      </c>
      <c r="B8954" t="s">
        <v>4</v>
      </c>
      <c r="C8954" t="s">
        <v>138</v>
      </c>
    </row>
    <row r="8955" spans="1:3" x14ac:dyDescent="0.2">
      <c r="A8955" t="s">
        <v>21</v>
      </c>
      <c r="B8955" t="s">
        <v>90</v>
      </c>
      <c r="C8955" t="s">
        <v>36</v>
      </c>
    </row>
    <row r="8956" spans="1:3" x14ac:dyDescent="0.2">
      <c r="A8956" t="s">
        <v>21</v>
      </c>
      <c r="B8956" t="s">
        <v>1</v>
      </c>
      <c r="C8956" t="s">
        <v>128</v>
      </c>
    </row>
    <row r="8957" spans="1:3" x14ac:dyDescent="0.2">
      <c r="A8957" t="s">
        <v>21</v>
      </c>
      <c r="B8957" t="s">
        <v>67</v>
      </c>
      <c r="C8957" t="s">
        <v>118</v>
      </c>
    </row>
    <row r="8958" spans="1:3" x14ac:dyDescent="0.2">
      <c r="A8958" t="s">
        <v>21</v>
      </c>
      <c r="B8958" t="s">
        <v>68</v>
      </c>
      <c r="C8958" t="s">
        <v>118</v>
      </c>
    </row>
    <row r="8959" spans="1:3" x14ac:dyDescent="0.2">
      <c r="A8959" t="s">
        <v>21</v>
      </c>
      <c r="B8959" t="s">
        <v>120</v>
      </c>
      <c r="C8959" t="s">
        <v>95</v>
      </c>
    </row>
    <row r="8960" spans="1:3" x14ac:dyDescent="0.2">
      <c r="A8960" t="s">
        <v>21</v>
      </c>
      <c r="B8960" t="s">
        <v>121</v>
      </c>
      <c r="C8960" t="s">
        <v>95</v>
      </c>
    </row>
    <row r="8961" spans="1:3" x14ac:dyDescent="0.2">
      <c r="A8961" t="s">
        <v>21</v>
      </c>
      <c r="B8961" t="s">
        <v>53</v>
      </c>
      <c r="C8961" t="s">
        <v>5</v>
      </c>
    </row>
    <row r="8962" spans="1:3" x14ac:dyDescent="0.2">
      <c r="A8962" t="s">
        <v>21</v>
      </c>
      <c r="B8962" t="s">
        <v>82</v>
      </c>
      <c r="C8962" t="s">
        <v>100</v>
      </c>
    </row>
    <row r="8963" spans="1:3" x14ac:dyDescent="0.2">
      <c r="A8963" t="s">
        <v>21</v>
      </c>
      <c r="B8963" t="s">
        <v>83</v>
      </c>
      <c r="C8963" t="s">
        <v>5</v>
      </c>
    </row>
    <row r="8964" spans="1:3" x14ac:dyDescent="0.2">
      <c r="A8964" t="s">
        <v>21</v>
      </c>
      <c r="B8964" t="s">
        <v>38</v>
      </c>
      <c r="C8964" t="s">
        <v>62</v>
      </c>
    </row>
    <row r="8965" spans="1:3" x14ac:dyDescent="0.2">
      <c r="A8965" t="s">
        <v>21</v>
      </c>
      <c r="B8965" t="s">
        <v>97</v>
      </c>
      <c r="C8965" t="s">
        <v>73</v>
      </c>
    </row>
    <row r="8966" spans="1:3" x14ac:dyDescent="0.2">
      <c r="A8966" t="s">
        <v>21</v>
      </c>
      <c r="B8966" t="s">
        <v>115</v>
      </c>
      <c r="C8966" t="s">
        <v>91</v>
      </c>
    </row>
    <row r="8967" spans="1:3" x14ac:dyDescent="0.2">
      <c r="A8967" t="s">
        <v>21</v>
      </c>
      <c r="B8967" t="s">
        <v>98</v>
      </c>
      <c r="C8967" t="s">
        <v>116</v>
      </c>
    </row>
    <row r="8968" spans="1:3" x14ac:dyDescent="0.2">
      <c r="A8968" t="s">
        <v>21</v>
      </c>
      <c r="B8968" t="s">
        <v>94</v>
      </c>
      <c r="C8968" t="s">
        <v>91</v>
      </c>
    </row>
    <row r="8969" spans="1:3" x14ac:dyDescent="0.2">
      <c r="A8969" t="s">
        <v>21</v>
      </c>
      <c r="B8969" t="s">
        <v>7</v>
      </c>
      <c r="C8969" t="s">
        <v>137</v>
      </c>
    </row>
    <row r="8970" spans="1:3" x14ac:dyDescent="0.2">
      <c r="A8970" t="s">
        <v>21</v>
      </c>
      <c r="B8970" t="s">
        <v>45</v>
      </c>
      <c r="C8970" t="s">
        <v>116</v>
      </c>
    </row>
    <row r="8971" spans="1:3" x14ac:dyDescent="0.2">
      <c r="A8971" t="s">
        <v>21</v>
      </c>
      <c r="B8971" t="s">
        <v>64</v>
      </c>
      <c r="C8971" t="s">
        <v>116</v>
      </c>
    </row>
    <row r="8972" spans="1:3" x14ac:dyDescent="0.2">
      <c r="A8972" t="s">
        <v>128</v>
      </c>
      <c r="B8972" t="s">
        <v>75</v>
      </c>
      <c r="C8972" t="s">
        <v>18</v>
      </c>
    </row>
    <row r="8973" spans="1:3" x14ac:dyDescent="0.2">
      <c r="A8973" t="s">
        <v>128</v>
      </c>
      <c r="B8973" t="s">
        <v>17</v>
      </c>
      <c r="C8973" t="s">
        <v>8</v>
      </c>
    </row>
    <row r="8974" spans="1:3" x14ac:dyDescent="0.2">
      <c r="A8974" t="s">
        <v>128</v>
      </c>
      <c r="B8974" t="s">
        <v>20</v>
      </c>
      <c r="C8974" t="s">
        <v>49</v>
      </c>
    </row>
    <row r="8975" spans="1:3" x14ac:dyDescent="0.2">
      <c r="A8975" t="s">
        <v>128</v>
      </c>
      <c r="B8975" t="s">
        <v>78</v>
      </c>
      <c r="C8975" t="s">
        <v>31</v>
      </c>
    </row>
    <row r="8976" spans="1:3" x14ac:dyDescent="0.2">
      <c r="A8976" t="s">
        <v>128</v>
      </c>
      <c r="B8976" t="s">
        <v>44</v>
      </c>
      <c r="C8976" t="s">
        <v>51</v>
      </c>
    </row>
    <row r="8977" spans="1:3" x14ac:dyDescent="0.2">
      <c r="A8977" t="s">
        <v>128</v>
      </c>
      <c r="B8977" t="s">
        <v>46</v>
      </c>
      <c r="C8977" t="s">
        <v>39</v>
      </c>
    </row>
    <row r="8978" spans="1:3" x14ac:dyDescent="0.2">
      <c r="A8978" t="s">
        <v>128</v>
      </c>
      <c r="B8978" t="s">
        <v>117</v>
      </c>
      <c r="C8978" t="s">
        <v>51</v>
      </c>
    </row>
    <row r="8979" spans="1:3" x14ac:dyDescent="0.2">
      <c r="A8979" t="s">
        <v>128</v>
      </c>
      <c r="B8979" t="s">
        <v>124</v>
      </c>
      <c r="C8979" t="s">
        <v>79</v>
      </c>
    </row>
    <row r="8980" spans="1:3" x14ac:dyDescent="0.2">
      <c r="A8980" t="s">
        <v>128</v>
      </c>
      <c r="B8980" t="s">
        <v>113</v>
      </c>
      <c r="C8980" t="s">
        <v>33</v>
      </c>
    </row>
    <row r="8981" spans="1:3" x14ac:dyDescent="0.2">
      <c r="A8981" t="s">
        <v>128</v>
      </c>
      <c r="B8981" t="s">
        <v>99</v>
      </c>
      <c r="C8981" t="s">
        <v>111</v>
      </c>
    </row>
    <row r="8982" spans="1:3" x14ac:dyDescent="0.2">
      <c r="A8982" t="s">
        <v>128</v>
      </c>
      <c r="B8982" t="s">
        <v>100</v>
      </c>
      <c r="C8982" t="s">
        <v>62</v>
      </c>
    </row>
    <row r="8983" spans="1:3" x14ac:dyDescent="0.2">
      <c r="A8983" t="s">
        <v>128</v>
      </c>
      <c r="B8983" t="s">
        <v>65</v>
      </c>
      <c r="C8983" t="s">
        <v>48</v>
      </c>
    </row>
    <row r="8984" spans="1:3" x14ac:dyDescent="0.2">
      <c r="A8984" t="s">
        <v>128</v>
      </c>
      <c r="B8984" t="s">
        <v>66</v>
      </c>
      <c r="C8984" t="s">
        <v>111</v>
      </c>
    </row>
    <row r="8985" spans="1:3" x14ac:dyDescent="0.2">
      <c r="A8985" t="s">
        <v>128</v>
      </c>
      <c r="B8985" t="s">
        <v>54</v>
      </c>
      <c r="C8985" t="s">
        <v>79</v>
      </c>
    </row>
    <row r="8986" spans="1:3" x14ac:dyDescent="0.2">
      <c r="A8986" t="s">
        <v>128</v>
      </c>
      <c r="B8986" t="s">
        <v>55</v>
      </c>
      <c r="C8986" t="s">
        <v>79</v>
      </c>
    </row>
    <row r="8987" spans="1:3" x14ac:dyDescent="0.2">
      <c r="A8987" t="s">
        <v>128</v>
      </c>
      <c r="B8987" t="s">
        <v>133</v>
      </c>
      <c r="C8987" t="s">
        <v>31</v>
      </c>
    </row>
    <row r="8988" spans="1:3" x14ac:dyDescent="0.2">
      <c r="A8988" t="s">
        <v>128</v>
      </c>
      <c r="B8988" t="s">
        <v>59</v>
      </c>
      <c r="C8988" t="s">
        <v>48</v>
      </c>
    </row>
    <row r="8989" spans="1:3" x14ac:dyDescent="0.2">
      <c r="A8989" t="s">
        <v>128</v>
      </c>
      <c r="B8989" t="s">
        <v>125</v>
      </c>
      <c r="C8989" t="s">
        <v>49</v>
      </c>
    </row>
    <row r="8990" spans="1:3" x14ac:dyDescent="0.2">
      <c r="A8990" t="s">
        <v>128</v>
      </c>
      <c r="B8990" t="s">
        <v>27</v>
      </c>
      <c r="C8990" t="s">
        <v>48</v>
      </c>
    </row>
    <row r="8991" spans="1:3" x14ac:dyDescent="0.2">
      <c r="A8991" t="s">
        <v>128</v>
      </c>
      <c r="B8991" t="s">
        <v>23</v>
      </c>
      <c r="C8991" t="s">
        <v>8</v>
      </c>
    </row>
    <row r="8992" spans="1:3" x14ac:dyDescent="0.2">
      <c r="A8992" t="s">
        <v>128</v>
      </c>
      <c r="B8992" t="s">
        <v>25</v>
      </c>
      <c r="C8992" t="s">
        <v>79</v>
      </c>
    </row>
    <row r="8993" spans="1:3" x14ac:dyDescent="0.2">
      <c r="A8993" t="s">
        <v>128</v>
      </c>
      <c r="B8993" t="s">
        <v>114</v>
      </c>
      <c r="C8993" t="s">
        <v>93</v>
      </c>
    </row>
    <row r="8994" spans="1:3" x14ac:dyDescent="0.2">
      <c r="A8994" t="s">
        <v>128</v>
      </c>
      <c r="B8994" t="s">
        <v>96</v>
      </c>
      <c r="C8994" t="s">
        <v>16</v>
      </c>
    </row>
    <row r="8995" spans="1:3" x14ac:dyDescent="0.2">
      <c r="A8995" t="s">
        <v>128</v>
      </c>
      <c r="B8995" t="s">
        <v>47</v>
      </c>
      <c r="C8995" t="s">
        <v>79</v>
      </c>
    </row>
    <row r="8996" spans="1:3" x14ac:dyDescent="0.2">
      <c r="A8996" t="s">
        <v>128</v>
      </c>
      <c r="B8996" t="s">
        <v>72</v>
      </c>
      <c r="C8996" t="s">
        <v>40</v>
      </c>
    </row>
    <row r="8997" spans="1:3" x14ac:dyDescent="0.2">
      <c r="A8997" t="s">
        <v>128</v>
      </c>
      <c r="B8997" t="s">
        <v>87</v>
      </c>
      <c r="C8997" t="s">
        <v>18</v>
      </c>
    </row>
    <row r="8998" spans="1:3" x14ac:dyDescent="0.2">
      <c r="A8998" t="s">
        <v>128</v>
      </c>
      <c r="B8998" t="s">
        <v>88</v>
      </c>
      <c r="C8998" t="s">
        <v>31</v>
      </c>
    </row>
    <row r="8999" spans="1:3" x14ac:dyDescent="0.2">
      <c r="A8999" t="s">
        <v>128</v>
      </c>
      <c r="B8999" t="s">
        <v>19</v>
      </c>
      <c r="C8999" t="s">
        <v>101</v>
      </c>
    </row>
    <row r="9000" spans="1:3" x14ac:dyDescent="0.2">
      <c r="A9000" t="s">
        <v>128</v>
      </c>
      <c r="B9000" t="s">
        <v>31</v>
      </c>
      <c r="C9000" t="s">
        <v>19</v>
      </c>
    </row>
    <row r="9001" spans="1:3" x14ac:dyDescent="0.2">
      <c r="A9001" t="s">
        <v>128</v>
      </c>
      <c r="B9001" t="s">
        <v>126</v>
      </c>
      <c r="C9001" t="s">
        <v>39</v>
      </c>
    </row>
    <row r="9002" spans="1:3" x14ac:dyDescent="0.2">
      <c r="A9002" t="s">
        <v>128</v>
      </c>
      <c r="B9002" t="s">
        <v>42</v>
      </c>
      <c r="C9002" t="s">
        <v>40</v>
      </c>
    </row>
    <row r="9003" spans="1:3" x14ac:dyDescent="0.2">
      <c r="A9003" t="s">
        <v>128</v>
      </c>
      <c r="B9003" t="s">
        <v>93</v>
      </c>
      <c r="C9003" t="s">
        <v>2</v>
      </c>
    </row>
    <row r="9004" spans="1:3" x14ac:dyDescent="0.2">
      <c r="A9004" t="s">
        <v>128</v>
      </c>
      <c r="B9004" t="s">
        <v>13</v>
      </c>
      <c r="C9004" t="s">
        <v>39</v>
      </c>
    </row>
    <row r="9005" spans="1:3" x14ac:dyDescent="0.2">
      <c r="A9005" t="s">
        <v>128</v>
      </c>
      <c r="B9005" t="s">
        <v>49</v>
      </c>
      <c r="C9005" t="s">
        <v>89</v>
      </c>
    </row>
    <row r="9006" spans="1:3" x14ac:dyDescent="0.2">
      <c r="A9006" t="s">
        <v>128</v>
      </c>
      <c r="B9006" t="s">
        <v>50</v>
      </c>
      <c r="C9006" t="s">
        <v>89</v>
      </c>
    </row>
    <row r="9007" spans="1:3" x14ac:dyDescent="0.2">
      <c r="A9007" t="s">
        <v>128</v>
      </c>
      <c r="B9007" t="s">
        <v>56</v>
      </c>
      <c r="C9007" t="s">
        <v>129</v>
      </c>
    </row>
    <row r="9008" spans="1:3" x14ac:dyDescent="0.2">
      <c r="A9008" t="s">
        <v>128</v>
      </c>
      <c r="B9008" t="s">
        <v>57</v>
      </c>
      <c r="C9008" t="s">
        <v>129</v>
      </c>
    </row>
    <row r="9009" spans="1:3" x14ac:dyDescent="0.2">
      <c r="A9009" t="s">
        <v>128</v>
      </c>
      <c r="B9009" t="s">
        <v>91</v>
      </c>
      <c r="C9009" t="s">
        <v>118</v>
      </c>
    </row>
    <row r="9010" spans="1:3" x14ac:dyDescent="0.2">
      <c r="A9010" t="s">
        <v>128</v>
      </c>
      <c r="B9010" t="s">
        <v>92</v>
      </c>
      <c r="C9010" t="s">
        <v>36</v>
      </c>
    </row>
    <row r="9011" spans="1:3" x14ac:dyDescent="0.2">
      <c r="A9011" t="s">
        <v>128</v>
      </c>
      <c r="B9011" t="s">
        <v>136</v>
      </c>
      <c r="C9011" t="s">
        <v>16</v>
      </c>
    </row>
    <row r="9012" spans="1:3" x14ac:dyDescent="0.2">
      <c r="A9012" t="s">
        <v>128</v>
      </c>
      <c r="B9012" t="s">
        <v>16</v>
      </c>
      <c r="C9012" t="s">
        <v>21</v>
      </c>
    </row>
    <row r="9013" spans="1:3" x14ac:dyDescent="0.2">
      <c r="A9013" t="s">
        <v>128</v>
      </c>
      <c r="B9013" t="s">
        <v>89</v>
      </c>
      <c r="C9013" t="s">
        <v>2</v>
      </c>
    </row>
    <row r="9014" spans="1:3" x14ac:dyDescent="0.2">
      <c r="A9014" t="s">
        <v>128</v>
      </c>
      <c r="B9014" t="s">
        <v>33</v>
      </c>
      <c r="C9014" t="s">
        <v>21</v>
      </c>
    </row>
    <row r="9015" spans="1:3" x14ac:dyDescent="0.2">
      <c r="A9015" t="s">
        <v>128</v>
      </c>
      <c r="B9015" t="s">
        <v>34</v>
      </c>
      <c r="C9015" t="s">
        <v>2</v>
      </c>
    </row>
    <row r="9016" spans="1:3" x14ac:dyDescent="0.2">
      <c r="A9016" t="s">
        <v>128</v>
      </c>
      <c r="B9016" t="s">
        <v>95</v>
      </c>
      <c r="C9016" t="s">
        <v>36</v>
      </c>
    </row>
    <row r="9017" spans="1:3" x14ac:dyDescent="0.2">
      <c r="A9017" t="s">
        <v>128</v>
      </c>
      <c r="B9017" t="s">
        <v>110</v>
      </c>
      <c r="C9017" t="s">
        <v>132</v>
      </c>
    </row>
    <row r="9018" spans="1:3" x14ac:dyDescent="0.2">
      <c r="A9018" t="s">
        <v>128</v>
      </c>
      <c r="B9018" t="s">
        <v>62</v>
      </c>
      <c r="C9018" t="s">
        <v>11</v>
      </c>
    </row>
    <row r="9019" spans="1:3" x14ac:dyDescent="0.2">
      <c r="A9019" t="s">
        <v>128</v>
      </c>
      <c r="B9019" t="s">
        <v>63</v>
      </c>
      <c r="C9019" t="s">
        <v>11</v>
      </c>
    </row>
    <row r="9020" spans="1:3" x14ac:dyDescent="0.2">
      <c r="A9020" t="s">
        <v>128</v>
      </c>
      <c r="B9020" t="s">
        <v>22</v>
      </c>
      <c r="C9020" t="s">
        <v>62</v>
      </c>
    </row>
    <row r="9021" spans="1:3" x14ac:dyDescent="0.2">
      <c r="A9021" t="s">
        <v>128</v>
      </c>
      <c r="B9021" t="s">
        <v>2</v>
      </c>
      <c r="C9021" t="s">
        <v>105</v>
      </c>
    </row>
    <row r="9022" spans="1:3" x14ac:dyDescent="0.2">
      <c r="A9022" t="s">
        <v>128</v>
      </c>
      <c r="B9022" t="s">
        <v>32</v>
      </c>
      <c r="C9022" t="s">
        <v>2</v>
      </c>
    </row>
    <row r="9023" spans="1:3" x14ac:dyDescent="0.2">
      <c r="A9023" t="s">
        <v>128</v>
      </c>
      <c r="B9023" t="s">
        <v>18</v>
      </c>
      <c r="C9023" t="s">
        <v>106</v>
      </c>
    </row>
    <row r="9024" spans="1:3" x14ac:dyDescent="0.2">
      <c r="A9024" t="s">
        <v>128</v>
      </c>
      <c r="B9024" t="s">
        <v>76</v>
      </c>
      <c r="C9024" t="s">
        <v>32</v>
      </c>
    </row>
    <row r="9025" spans="1:3" x14ac:dyDescent="0.2">
      <c r="A9025" t="s">
        <v>128</v>
      </c>
      <c r="B9025" t="s">
        <v>77</v>
      </c>
      <c r="C9025" t="s">
        <v>93</v>
      </c>
    </row>
    <row r="9026" spans="1:3" x14ac:dyDescent="0.2">
      <c r="A9026" t="s">
        <v>128</v>
      </c>
      <c r="B9026" t="s">
        <v>79</v>
      </c>
      <c r="C9026" t="s">
        <v>29</v>
      </c>
    </row>
    <row r="9027" spans="1:3" x14ac:dyDescent="0.2">
      <c r="A9027" t="s">
        <v>128</v>
      </c>
      <c r="B9027" t="s">
        <v>48</v>
      </c>
      <c r="C9027" t="s">
        <v>28</v>
      </c>
    </row>
    <row r="9028" spans="1:3" x14ac:dyDescent="0.2">
      <c r="A9028" t="s">
        <v>128</v>
      </c>
      <c r="B9028" t="s">
        <v>111</v>
      </c>
      <c r="C9028" t="s">
        <v>28</v>
      </c>
    </row>
    <row r="9029" spans="1:3" x14ac:dyDescent="0.2">
      <c r="A9029" t="s">
        <v>128</v>
      </c>
      <c r="B9029" t="s">
        <v>112</v>
      </c>
      <c r="C9029" t="s">
        <v>28</v>
      </c>
    </row>
    <row r="9030" spans="1:3" x14ac:dyDescent="0.2">
      <c r="A9030" t="s">
        <v>128</v>
      </c>
      <c r="B9030" t="s">
        <v>51</v>
      </c>
      <c r="C9030" t="s">
        <v>14</v>
      </c>
    </row>
    <row r="9031" spans="1:3" x14ac:dyDescent="0.2">
      <c r="A9031" t="s">
        <v>128</v>
      </c>
      <c r="B9031" t="s">
        <v>8</v>
      </c>
      <c r="C9031" t="s">
        <v>106</v>
      </c>
    </row>
    <row r="9032" spans="1:3" x14ac:dyDescent="0.2">
      <c r="A9032" t="s">
        <v>128</v>
      </c>
      <c r="B9032" t="s">
        <v>35</v>
      </c>
      <c r="C9032" t="s">
        <v>5</v>
      </c>
    </row>
    <row r="9033" spans="1:3" x14ac:dyDescent="0.2">
      <c r="A9033" t="s">
        <v>128</v>
      </c>
      <c r="B9033" t="s">
        <v>52</v>
      </c>
      <c r="C9033" t="s">
        <v>62</v>
      </c>
    </row>
    <row r="9034" spans="1:3" x14ac:dyDescent="0.2">
      <c r="A9034" t="s">
        <v>128</v>
      </c>
      <c r="B9034" t="s">
        <v>122</v>
      </c>
      <c r="C9034" t="s">
        <v>132</v>
      </c>
    </row>
    <row r="9035" spans="1:3" x14ac:dyDescent="0.2">
      <c r="A9035" t="s">
        <v>128</v>
      </c>
      <c r="B9035" t="s">
        <v>123</v>
      </c>
      <c r="C9035" t="s">
        <v>36</v>
      </c>
    </row>
    <row r="9036" spans="1:3" x14ac:dyDescent="0.2">
      <c r="A9036" t="s">
        <v>128</v>
      </c>
      <c r="B9036" t="s">
        <v>21</v>
      </c>
      <c r="C9036" t="s">
        <v>105</v>
      </c>
    </row>
    <row r="9037" spans="1:3" x14ac:dyDescent="0.2">
      <c r="A9037" t="s">
        <v>128</v>
      </c>
      <c r="B9037" t="s">
        <v>128</v>
      </c>
      <c r="C9037" t="s">
        <v>128</v>
      </c>
    </row>
    <row r="9038" spans="1:3" x14ac:dyDescent="0.2">
      <c r="A9038" t="s">
        <v>128</v>
      </c>
      <c r="B9038" t="s">
        <v>43</v>
      </c>
      <c r="C9038" t="s">
        <v>10</v>
      </c>
    </row>
    <row r="9039" spans="1:3" x14ac:dyDescent="0.2">
      <c r="A9039" t="s">
        <v>128</v>
      </c>
      <c r="B9039" t="s">
        <v>102</v>
      </c>
      <c r="C9039" t="s">
        <v>100</v>
      </c>
    </row>
    <row r="9040" spans="1:3" x14ac:dyDescent="0.2">
      <c r="A9040" t="s">
        <v>128</v>
      </c>
      <c r="B9040" t="s">
        <v>103</v>
      </c>
      <c r="C9040" t="s">
        <v>137</v>
      </c>
    </row>
    <row r="9041" spans="1:3" x14ac:dyDescent="0.2">
      <c r="A9041" t="s">
        <v>128</v>
      </c>
      <c r="B9041" t="s">
        <v>106</v>
      </c>
      <c r="C9041" t="s">
        <v>101</v>
      </c>
    </row>
    <row r="9042" spans="1:3" x14ac:dyDescent="0.2">
      <c r="A9042" t="s">
        <v>128</v>
      </c>
      <c r="B9042" t="s">
        <v>105</v>
      </c>
      <c r="C9042" t="s">
        <v>10</v>
      </c>
    </row>
    <row r="9043" spans="1:3" x14ac:dyDescent="0.2">
      <c r="A9043" t="s">
        <v>128</v>
      </c>
      <c r="B9043" t="s">
        <v>74</v>
      </c>
      <c r="C9043" t="s">
        <v>127</v>
      </c>
    </row>
    <row r="9044" spans="1:3" x14ac:dyDescent="0.2">
      <c r="A9044" t="s">
        <v>128</v>
      </c>
      <c r="B9044" t="s">
        <v>26</v>
      </c>
      <c r="C9044" t="s">
        <v>79</v>
      </c>
    </row>
    <row r="9045" spans="1:3" x14ac:dyDescent="0.2">
      <c r="A9045" t="s">
        <v>128</v>
      </c>
      <c r="B9045" t="s">
        <v>81</v>
      </c>
      <c r="C9045" t="s">
        <v>32</v>
      </c>
    </row>
    <row r="9046" spans="1:3" x14ac:dyDescent="0.2">
      <c r="A9046" t="s">
        <v>128</v>
      </c>
      <c r="B9046" t="s">
        <v>29</v>
      </c>
      <c r="C9046" t="s">
        <v>127</v>
      </c>
    </row>
    <row r="9047" spans="1:3" x14ac:dyDescent="0.2">
      <c r="A9047" t="s">
        <v>128</v>
      </c>
      <c r="B9047" t="s">
        <v>30</v>
      </c>
      <c r="C9047" t="s">
        <v>127</v>
      </c>
    </row>
    <row r="9048" spans="1:3" x14ac:dyDescent="0.2">
      <c r="A9048" t="s">
        <v>128</v>
      </c>
      <c r="B9048" t="s">
        <v>118</v>
      </c>
      <c r="C9048" t="s">
        <v>11</v>
      </c>
    </row>
    <row r="9049" spans="1:3" x14ac:dyDescent="0.2">
      <c r="A9049" t="s">
        <v>128</v>
      </c>
      <c r="B9049" t="s">
        <v>119</v>
      </c>
      <c r="C9049" t="s">
        <v>62</v>
      </c>
    </row>
    <row r="9050" spans="1:3" x14ac:dyDescent="0.2">
      <c r="A9050" t="s">
        <v>128</v>
      </c>
      <c r="B9050" t="s">
        <v>86</v>
      </c>
      <c r="C9050" t="s">
        <v>33</v>
      </c>
    </row>
    <row r="9051" spans="1:3" x14ac:dyDescent="0.2">
      <c r="A9051" t="s">
        <v>128</v>
      </c>
      <c r="B9051" t="s">
        <v>28</v>
      </c>
      <c r="C9051" t="s">
        <v>43</v>
      </c>
    </row>
    <row r="9052" spans="1:3" x14ac:dyDescent="0.2">
      <c r="A9052" t="s">
        <v>128</v>
      </c>
      <c r="B9052" t="s">
        <v>127</v>
      </c>
      <c r="C9052" t="s">
        <v>10</v>
      </c>
    </row>
    <row r="9053" spans="1:3" x14ac:dyDescent="0.2">
      <c r="A9053" t="s">
        <v>128</v>
      </c>
      <c r="B9053" t="s">
        <v>80</v>
      </c>
      <c r="C9053" t="s">
        <v>29</v>
      </c>
    </row>
    <row r="9054" spans="1:3" x14ac:dyDescent="0.2">
      <c r="A9054" t="s">
        <v>128</v>
      </c>
      <c r="B9054" t="s">
        <v>41</v>
      </c>
      <c r="C9054" t="s">
        <v>51</v>
      </c>
    </row>
    <row r="9055" spans="1:3" x14ac:dyDescent="0.2">
      <c r="A9055" t="s">
        <v>128</v>
      </c>
      <c r="B9055" t="s">
        <v>130</v>
      </c>
      <c r="C9055" t="s">
        <v>128</v>
      </c>
    </row>
    <row r="9056" spans="1:3" x14ac:dyDescent="0.2">
      <c r="A9056" t="s">
        <v>128</v>
      </c>
      <c r="B9056" t="s">
        <v>131</v>
      </c>
      <c r="C9056" t="s">
        <v>130</v>
      </c>
    </row>
    <row r="9057" spans="1:3" x14ac:dyDescent="0.2">
      <c r="A9057" t="s">
        <v>128</v>
      </c>
      <c r="B9057" t="s">
        <v>11</v>
      </c>
      <c r="C9057" t="s">
        <v>130</v>
      </c>
    </row>
    <row r="9058" spans="1:3" x14ac:dyDescent="0.2">
      <c r="A9058" t="s">
        <v>128</v>
      </c>
      <c r="B9058" t="s">
        <v>6</v>
      </c>
      <c r="C9058" t="s">
        <v>116</v>
      </c>
    </row>
    <row r="9059" spans="1:3" x14ac:dyDescent="0.2">
      <c r="A9059" t="s">
        <v>128</v>
      </c>
      <c r="B9059" t="s">
        <v>3</v>
      </c>
      <c r="C9059" t="s">
        <v>36</v>
      </c>
    </row>
    <row r="9060" spans="1:3" x14ac:dyDescent="0.2">
      <c r="A9060" t="s">
        <v>128</v>
      </c>
      <c r="B9060" t="s">
        <v>69</v>
      </c>
      <c r="C9060" t="s">
        <v>128</v>
      </c>
    </row>
    <row r="9061" spans="1:3" x14ac:dyDescent="0.2">
      <c r="A9061" t="s">
        <v>128</v>
      </c>
      <c r="B9061" t="s">
        <v>135</v>
      </c>
      <c r="C9061" t="s">
        <v>33</v>
      </c>
    </row>
    <row r="9062" spans="1:3" x14ac:dyDescent="0.2">
      <c r="A9062" t="s">
        <v>128</v>
      </c>
      <c r="B9062" t="s">
        <v>132</v>
      </c>
      <c r="C9062" t="s">
        <v>74</v>
      </c>
    </row>
    <row r="9063" spans="1:3" x14ac:dyDescent="0.2">
      <c r="A9063" t="s">
        <v>128</v>
      </c>
      <c r="B9063" t="s">
        <v>129</v>
      </c>
      <c r="C9063" t="s">
        <v>14</v>
      </c>
    </row>
    <row r="9064" spans="1:3" x14ac:dyDescent="0.2">
      <c r="A9064" t="s">
        <v>128</v>
      </c>
      <c r="B9064" t="s">
        <v>116</v>
      </c>
      <c r="C9064" t="s">
        <v>1</v>
      </c>
    </row>
    <row r="9065" spans="1:3" x14ac:dyDescent="0.2">
      <c r="A9065" t="s">
        <v>128</v>
      </c>
      <c r="B9065" t="s">
        <v>36</v>
      </c>
      <c r="C9065" t="s">
        <v>62</v>
      </c>
    </row>
    <row r="9066" spans="1:3" x14ac:dyDescent="0.2">
      <c r="A9066" t="s">
        <v>128</v>
      </c>
      <c r="B9066" t="s">
        <v>37</v>
      </c>
      <c r="C9066" t="s">
        <v>62</v>
      </c>
    </row>
    <row r="9067" spans="1:3" x14ac:dyDescent="0.2">
      <c r="A9067" t="s">
        <v>128</v>
      </c>
      <c r="B9067" t="s">
        <v>70</v>
      </c>
      <c r="C9067" t="s">
        <v>40</v>
      </c>
    </row>
    <row r="9068" spans="1:3" x14ac:dyDescent="0.2">
      <c r="A9068" t="s">
        <v>128</v>
      </c>
      <c r="B9068" t="s">
        <v>71</v>
      </c>
      <c r="C9068" t="s">
        <v>40</v>
      </c>
    </row>
    <row r="9069" spans="1:3" x14ac:dyDescent="0.2">
      <c r="A9069" t="s">
        <v>128</v>
      </c>
      <c r="B9069" t="s">
        <v>5</v>
      </c>
      <c r="C9069" t="s">
        <v>62</v>
      </c>
    </row>
    <row r="9070" spans="1:3" x14ac:dyDescent="0.2">
      <c r="A9070" t="s">
        <v>128</v>
      </c>
      <c r="B9070" t="s">
        <v>24</v>
      </c>
      <c r="C9070" t="s">
        <v>123</v>
      </c>
    </row>
    <row r="9071" spans="1:3" x14ac:dyDescent="0.2">
      <c r="A9071" t="s">
        <v>128</v>
      </c>
      <c r="B9071" t="s">
        <v>10</v>
      </c>
      <c r="C9071" t="s">
        <v>69</v>
      </c>
    </row>
    <row r="9072" spans="1:3" x14ac:dyDescent="0.2">
      <c r="A9072" t="s">
        <v>128</v>
      </c>
      <c r="B9072" t="s">
        <v>12</v>
      </c>
      <c r="C9072" t="s">
        <v>128</v>
      </c>
    </row>
    <row r="9073" spans="1:3" x14ac:dyDescent="0.2">
      <c r="A9073" t="s">
        <v>128</v>
      </c>
      <c r="B9073" t="s">
        <v>107</v>
      </c>
      <c r="C9073" t="s">
        <v>138</v>
      </c>
    </row>
    <row r="9074" spans="1:3" x14ac:dyDescent="0.2">
      <c r="A9074" t="s">
        <v>128</v>
      </c>
      <c r="B9074" t="s">
        <v>108</v>
      </c>
      <c r="C9074" t="s">
        <v>138</v>
      </c>
    </row>
    <row r="9075" spans="1:3" x14ac:dyDescent="0.2">
      <c r="A9075" t="s">
        <v>128</v>
      </c>
      <c r="B9075" t="s">
        <v>14</v>
      </c>
      <c r="C9075" t="s">
        <v>43</v>
      </c>
    </row>
    <row r="9076" spans="1:3" x14ac:dyDescent="0.2">
      <c r="A9076" t="s">
        <v>128</v>
      </c>
      <c r="B9076" t="s">
        <v>15</v>
      </c>
      <c r="C9076" t="s">
        <v>43</v>
      </c>
    </row>
    <row r="9077" spans="1:3" x14ac:dyDescent="0.2">
      <c r="A9077" t="s">
        <v>128</v>
      </c>
      <c r="B9077" t="s">
        <v>101</v>
      </c>
      <c r="C9077" t="s">
        <v>105</v>
      </c>
    </row>
    <row r="9078" spans="1:3" x14ac:dyDescent="0.2">
      <c r="A9078" t="s">
        <v>128</v>
      </c>
      <c r="B9078" t="s">
        <v>109</v>
      </c>
      <c r="C9078" t="s">
        <v>5</v>
      </c>
    </row>
    <row r="9079" spans="1:3" x14ac:dyDescent="0.2">
      <c r="A9079" t="s">
        <v>128</v>
      </c>
      <c r="B9079" t="s">
        <v>61</v>
      </c>
      <c r="C9079" t="s">
        <v>116</v>
      </c>
    </row>
    <row r="9080" spans="1:3" x14ac:dyDescent="0.2">
      <c r="A9080" t="s">
        <v>128</v>
      </c>
      <c r="B9080" t="s">
        <v>73</v>
      </c>
      <c r="C9080" t="s">
        <v>1</v>
      </c>
    </row>
    <row r="9081" spans="1:3" x14ac:dyDescent="0.2">
      <c r="A9081" t="s">
        <v>128</v>
      </c>
      <c r="B9081" t="s">
        <v>60</v>
      </c>
      <c r="C9081" t="s">
        <v>118</v>
      </c>
    </row>
    <row r="9082" spans="1:3" x14ac:dyDescent="0.2">
      <c r="A9082" t="s">
        <v>128</v>
      </c>
      <c r="B9082" t="s">
        <v>84</v>
      </c>
      <c r="C9082" t="s">
        <v>22</v>
      </c>
    </row>
    <row r="9083" spans="1:3" x14ac:dyDescent="0.2">
      <c r="A9083" t="s">
        <v>128</v>
      </c>
      <c r="B9083" t="s">
        <v>85</v>
      </c>
      <c r="C9083" t="s">
        <v>138</v>
      </c>
    </row>
    <row r="9084" spans="1:3" x14ac:dyDescent="0.2">
      <c r="A9084" t="s">
        <v>128</v>
      </c>
      <c r="B9084" t="s">
        <v>137</v>
      </c>
      <c r="C9084" t="s">
        <v>1</v>
      </c>
    </row>
    <row r="9085" spans="1:3" x14ac:dyDescent="0.2">
      <c r="A9085" t="s">
        <v>128</v>
      </c>
      <c r="B9085" t="s">
        <v>138</v>
      </c>
      <c r="C9085" t="s">
        <v>1</v>
      </c>
    </row>
    <row r="9086" spans="1:3" x14ac:dyDescent="0.2">
      <c r="A9086" t="s">
        <v>128</v>
      </c>
      <c r="B9086" t="s">
        <v>134</v>
      </c>
      <c r="C9086" t="s">
        <v>52</v>
      </c>
    </row>
    <row r="9087" spans="1:3" x14ac:dyDescent="0.2">
      <c r="A9087" t="s">
        <v>128</v>
      </c>
      <c r="B9087" t="s">
        <v>40</v>
      </c>
      <c r="C9087" t="s">
        <v>74</v>
      </c>
    </row>
    <row r="9088" spans="1:3" x14ac:dyDescent="0.2">
      <c r="A9088" t="s">
        <v>128</v>
      </c>
      <c r="B9088" t="s">
        <v>39</v>
      </c>
      <c r="C9088" t="s">
        <v>28</v>
      </c>
    </row>
    <row r="9089" spans="1:3" x14ac:dyDescent="0.2">
      <c r="A9089" t="s">
        <v>128</v>
      </c>
      <c r="B9089" t="s">
        <v>104</v>
      </c>
      <c r="C9089" t="s">
        <v>100</v>
      </c>
    </row>
    <row r="9090" spans="1:3" x14ac:dyDescent="0.2">
      <c r="A9090" t="s">
        <v>128</v>
      </c>
      <c r="B9090" t="s">
        <v>9</v>
      </c>
      <c r="C9090" t="s">
        <v>134</v>
      </c>
    </row>
    <row r="9091" spans="1:3" x14ac:dyDescent="0.2">
      <c r="A9091" t="s">
        <v>128</v>
      </c>
      <c r="B9091" t="s">
        <v>58</v>
      </c>
      <c r="C9091" t="s">
        <v>91</v>
      </c>
    </row>
    <row r="9092" spans="1:3" x14ac:dyDescent="0.2">
      <c r="A9092" t="s">
        <v>128</v>
      </c>
      <c r="B9092" t="s">
        <v>4</v>
      </c>
      <c r="C9092" t="s">
        <v>95</v>
      </c>
    </row>
    <row r="9093" spans="1:3" x14ac:dyDescent="0.2">
      <c r="A9093" t="s">
        <v>128</v>
      </c>
      <c r="B9093" t="s">
        <v>90</v>
      </c>
      <c r="C9093" t="s">
        <v>73</v>
      </c>
    </row>
    <row r="9094" spans="1:3" x14ac:dyDescent="0.2">
      <c r="A9094" t="s">
        <v>128</v>
      </c>
      <c r="B9094" t="s">
        <v>1</v>
      </c>
      <c r="C9094" t="s">
        <v>11</v>
      </c>
    </row>
    <row r="9095" spans="1:3" x14ac:dyDescent="0.2">
      <c r="A9095" t="s">
        <v>128</v>
      </c>
      <c r="B9095" t="s">
        <v>67</v>
      </c>
      <c r="C9095" t="s">
        <v>5</v>
      </c>
    </row>
    <row r="9096" spans="1:3" x14ac:dyDescent="0.2">
      <c r="A9096" t="s">
        <v>128</v>
      </c>
      <c r="B9096" t="s">
        <v>68</v>
      </c>
      <c r="C9096" t="s">
        <v>5</v>
      </c>
    </row>
    <row r="9097" spans="1:3" x14ac:dyDescent="0.2">
      <c r="A9097" t="s">
        <v>128</v>
      </c>
      <c r="B9097" t="s">
        <v>120</v>
      </c>
      <c r="C9097" t="s">
        <v>102</v>
      </c>
    </row>
    <row r="9098" spans="1:3" x14ac:dyDescent="0.2">
      <c r="A9098" t="s">
        <v>128</v>
      </c>
      <c r="B9098" t="s">
        <v>121</v>
      </c>
      <c r="C9098" t="s">
        <v>102</v>
      </c>
    </row>
    <row r="9099" spans="1:3" x14ac:dyDescent="0.2">
      <c r="A9099" t="s">
        <v>128</v>
      </c>
      <c r="B9099" t="s">
        <v>53</v>
      </c>
      <c r="C9099" t="s">
        <v>116</v>
      </c>
    </row>
    <row r="9100" spans="1:3" x14ac:dyDescent="0.2">
      <c r="A9100" t="s">
        <v>128</v>
      </c>
      <c r="B9100" t="s">
        <v>82</v>
      </c>
      <c r="C9100" t="s">
        <v>137</v>
      </c>
    </row>
    <row r="9101" spans="1:3" x14ac:dyDescent="0.2">
      <c r="A9101" t="s">
        <v>128</v>
      </c>
      <c r="B9101" t="s">
        <v>83</v>
      </c>
      <c r="C9101" t="s">
        <v>116</v>
      </c>
    </row>
    <row r="9102" spans="1:3" x14ac:dyDescent="0.2">
      <c r="A9102" t="s">
        <v>128</v>
      </c>
      <c r="B9102" t="s">
        <v>38</v>
      </c>
      <c r="C9102" t="s">
        <v>100</v>
      </c>
    </row>
    <row r="9103" spans="1:3" x14ac:dyDescent="0.2">
      <c r="A9103" t="s">
        <v>128</v>
      </c>
      <c r="B9103" t="s">
        <v>97</v>
      </c>
      <c r="C9103" t="s">
        <v>123</v>
      </c>
    </row>
    <row r="9104" spans="1:3" x14ac:dyDescent="0.2">
      <c r="A9104" t="s">
        <v>128</v>
      </c>
      <c r="B9104" t="s">
        <v>115</v>
      </c>
      <c r="C9104" t="s">
        <v>102</v>
      </c>
    </row>
    <row r="9105" spans="1:3" x14ac:dyDescent="0.2">
      <c r="A9105" t="s">
        <v>128</v>
      </c>
      <c r="B9105" t="s">
        <v>98</v>
      </c>
      <c r="C9105" t="s">
        <v>3</v>
      </c>
    </row>
    <row r="9106" spans="1:3" x14ac:dyDescent="0.2">
      <c r="A9106" t="s">
        <v>128</v>
      </c>
      <c r="B9106" t="s">
        <v>94</v>
      </c>
      <c r="C9106" t="s">
        <v>3</v>
      </c>
    </row>
    <row r="9107" spans="1:3" x14ac:dyDescent="0.2">
      <c r="A9107" t="s">
        <v>128</v>
      </c>
      <c r="B9107" t="s">
        <v>7</v>
      </c>
      <c r="C9107" t="s">
        <v>123</v>
      </c>
    </row>
    <row r="9108" spans="1:3" x14ac:dyDescent="0.2">
      <c r="A9108" t="s">
        <v>128</v>
      </c>
      <c r="B9108" t="s">
        <v>45</v>
      </c>
      <c r="C9108" t="s">
        <v>3</v>
      </c>
    </row>
    <row r="9109" spans="1:3" x14ac:dyDescent="0.2">
      <c r="A9109" t="s">
        <v>128</v>
      </c>
      <c r="B9109" t="s">
        <v>64</v>
      </c>
      <c r="C9109" t="s">
        <v>3</v>
      </c>
    </row>
    <row r="9110" spans="1:3" x14ac:dyDescent="0.2">
      <c r="A9110" t="s">
        <v>43</v>
      </c>
      <c r="B9110" t="s">
        <v>75</v>
      </c>
      <c r="C9110" t="s">
        <v>81</v>
      </c>
    </row>
    <row r="9111" spans="1:3" x14ac:dyDescent="0.2">
      <c r="A9111" t="s">
        <v>43</v>
      </c>
      <c r="B9111" t="s">
        <v>17</v>
      </c>
      <c r="C9111" t="s">
        <v>81</v>
      </c>
    </row>
    <row r="9112" spans="1:3" x14ac:dyDescent="0.2">
      <c r="A9112" t="s">
        <v>43</v>
      </c>
      <c r="B9112" t="s">
        <v>20</v>
      </c>
      <c r="C9112" t="s">
        <v>114</v>
      </c>
    </row>
    <row r="9113" spans="1:3" x14ac:dyDescent="0.2">
      <c r="A9113" t="s">
        <v>43</v>
      </c>
      <c r="B9113" t="s">
        <v>78</v>
      </c>
      <c r="C9113" t="s">
        <v>49</v>
      </c>
    </row>
    <row r="9114" spans="1:3" x14ac:dyDescent="0.2">
      <c r="A9114" t="s">
        <v>43</v>
      </c>
      <c r="B9114" t="s">
        <v>44</v>
      </c>
      <c r="C9114" t="s">
        <v>18</v>
      </c>
    </row>
    <row r="9115" spans="1:3" x14ac:dyDescent="0.2">
      <c r="A9115" t="s">
        <v>43</v>
      </c>
      <c r="B9115" t="s">
        <v>46</v>
      </c>
      <c r="C9115" t="s">
        <v>51</v>
      </c>
    </row>
    <row r="9116" spans="1:3" x14ac:dyDescent="0.2">
      <c r="A9116" t="s">
        <v>43</v>
      </c>
      <c r="B9116" t="s">
        <v>117</v>
      </c>
      <c r="C9116" t="s">
        <v>49</v>
      </c>
    </row>
    <row r="9117" spans="1:3" x14ac:dyDescent="0.2">
      <c r="A9117" t="s">
        <v>43</v>
      </c>
      <c r="B9117" t="s">
        <v>124</v>
      </c>
      <c r="C9117" t="s">
        <v>39</v>
      </c>
    </row>
    <row r="9118" spans="1:3" x14ac:dyDescent="0.2">
      <c r="A9118" t="s">
        <v>43</v>
      </c>
      <c r="B9118" t="s">
        <v>113</v>
      </c>
      <c r="C9118" t="s">
        <v>79</v>
      </c>
    </row>
    <row r="9119" spans="1:3" x14ac:dyDescent="0.2">
      <c r="A9119" t="s">
        <v>43</v>
      </c>
      <c r="B9119" t="s">
        <v>99</v>
      </c>
      <c r="C9119" t="s">
        <v>31</v>
      </c>
    </row>
    <row r="9120" spans="1:3" x14ac:dyDescent="0.2">
      <c r="A9120" t="s">
        <v>43</v>
      </c>
      <c r="B9120" t="s">
        <v>100</v>
      </c>
      <c r="C9120" t="s">
        <v>11</v>
      </c>
    </row>
    <row r="9121" spans="1:3" x14ac:dyDescent="0.2">
      <c r="A9121" t="s">
        <v>43</v>
      </c>
      <c r="B9121" t="s">
        <v>65</v>
      </c>
      <c r="C9121" t="s">
        <v>31</v>
      </c>
    </row>
    <row r="9122" spans="1:3" x14ac:dyDescent="0.2">
      <c r="A9122" t="s">
        <v>43</v>
      </c>
      <c r="B9122" t="s">
        <v>66</v>
      </c>
      <c r="C9122" t="s">
        <v>31</v>
      </c>
    </row>
    <row r="9123" spans="1:3" x14ac:dyDescent="0.2">
      <c r="A9123" t="s">
        <v>43</v>
      </c>
      <c r="B9123" t="s">
        <v>54</v>
      </c>
      <c r="C9123" t="s">
        <v>39</v>
      </c>
    </row>
    <row r="9124" spans="1:3" x14ac:dyDescent="0.2">
      <c r="A9124" t="s">
        <v>43</v>
      </c>
      <c r="B9124" t="s">
        <v>55</v>
      </c>
      <c r="C9124" t="s">
        <v>39</v>
      </c>
    </row>
    <row r="9125" spans="1:3" x14ac:dyDescent="0.2">
      <c r="A9125" t="s">
        <v>43</v>
      </c>
      <c r="B9125" t="s">
        <v>133</v>
      </c>
      <c r="C9125" t="s">
        <v>81</v>
      </c>
    </row>
    <row r="9126" spans="1:3" x14ac:dyDescent="0.2">
      <c r="A9126" t="s">
        <v>43</v>
      </c>
      <c r="B9126" t="s">
        <v>59</v>
      </c>
      <c r="C9126" t="s">
        <v>18</v>
      </c>
    </row>
    <row r="9127" spans="1:3" x14ac:dyDescent="0.2">
      <c r="A9127" t="s">
        <v>43</v>
      </c>
      <c r="B9127" t="s">
        <v>125</v>
      </c>
      <c r="C9127" t="s">
        <v>114</v>
      </c>
    </row>
    <row r="9128" spans="1:3" x14ac:dyDescent="0.2">
      <c r="A9128" t="s">
        <v>43</v>
      </c>
      <c r="B9128" t="s">
        <v>27</v>
      </c>
      <c r="C9128" t="s">
        <v>8</v>
      </c>
    </row>
    <row r="9129" spans="1:3" x14ac:dyDescent="0.2">
      <c r="A9129" t="s">
        <v>43</v>
      </c>
      <c r="B9129" t="s">
        <v>23</v>
      </c>
      <c r="C9129" t="s">
        <v>81</v>
      </c>
    </row>
    <row r="9130" spans="1:3" x14ac:dyDescent="0.2">
      <c r="A9130" t="s">
        <v>43</v>
      </c>
      <c r="B9130" t="s">
        <v>25</v>
      </c>
      <c r="C9130" t="s">
        <v>132</v>
      </c>
    </row>
    <row r="9131" spans="1:3" x14ac:dyDescent="0.2">
      <c r="A9131" t="s">
        <v>43</v>
      </c>
      <c r="B9131" t="s">
        <v>114</v>
      </c>
      <c r="C9131" t="s">
        <v>79</v>
      </c>
    </row>
    <row r="9132" spans="1:3" x14ac:dyDescent="0.2">
      <c r="A9132" t="s">
        <v>43</v>
      </c>
      <c r="B9132" t="s">
        <v>96</v>
      </c>
      <c r="C9132" t="s">
        <v>40</v>
      </c>
    </row>
    <row r="9133" spans="1:3" x14ac:dyDescent="0.2">
      <c r="A9133" t="s">
        <v>43</v>
      </c>
      <c r="B9133" t="s">
        <v>47</v>
      </c>
      <c r="C9133" t="s">
        <v>132</v>
      </c>
    </row>
    <row r="9134" spans="1:3" x14ac:dyDescent="0.2">
      <c r="A9134" t="s">
        <v>43</v>
      </c>
      <c r="B9134" t="s">
        <v>72</v>
      </c>
      <c r="C9134" t="s">
        <v>48</v>
      </c>
    </row>
    <row r="9135" spans="1:3" x14ac:dyDescent="0.2">
      <c r="A9135" t="s">
        <v>43</v>
      </c>
      <c r="B9135" t="s">
        <v>87</v>
      </c>
      <c r="C9135" t="s">
        <v>76</v>
      </c>
    </row>
    <row r="9136" spans="1:3" x14ac:dyDescent="0.2">
      <c r="A9136" t="s">
        <v>43</v>
      </c>
      <c r="B9136" t="s">
        <v>88</v>
      </c>
      <c r="C9136" t="s">
        <v>81</v>
      </c>
    </row>
    <row r="9137" spans="1:3" x14ac:dyDescent="0.2">
      <c r="A9137" t="s">
        <v>43</v>
      </c>
      <c r="B9137" t="s">
        <v>19</v>
      </c>
      <c r="C9137" t="s">
        <v>29</v>
      </c>
    </row>
    <row r="9138" spans="1:3" x14ac:dyDescent="0.2">
      <c r="A9138" t="s">
        <v>43</v>
      </c>
      <c r="B9138" t="s">
        <v>31</v>
      </c>
      <c r="C9138" t="s">
        <v>93</v>
      </c>
    </row>
    <row r="9139" spans="1:3" x14ac:dyDescent="0.2">
      <c r="A9139" t="s">
        <v>43</v>
      </c>
      <c r="B9139" t="s">
        <v>126</v>
      </c>
      <c r="C9139" t="s">
        <v>129</v>
      </c>
    </row>
    <row r="9140" spans="1:3" x14ac:dyDescent="0.2">
      <c r="A9140" t="s">
        <v>43</v>
      </c>
      <c r="B9140" t="s">
        <v>42</v>
      </c>
      <c r="C9140" t="s">
        <v>111</v>
      </c>
    </row>
    <row r="9141" spans="1:3" x14ac:dyDescent="0.2">
      <c r="A9141" t="s">
        <v>43</v>
      </c>
      <c r="B9141" t="s">
        <v>93</v>
      </c>
      <c r="C9141" t="s">
        <v>74</v>
      </c>
    </row>
    <row r="9142" spans="1:3" x14ac:dyDescent="0.2">
      <c r="A9142" t="s">
        <v>43</v>
      </c>
      <c r="B9142" t="s">
        <v>13</v>
      </c>
      <c r="C9142" t="s">
        <v>51</v>
      </c>
    </row>
    <row r="9143" spans="1:3" x14ac:dyDescent="0.2">
      <c r="A9143" t="s">
        <v>43</v>
      </c>
      <c r="B9143" t="s">
        <v>49</v>
      </c>
      <c r="C9143" t="s">
        <v>33</v>
      </c>
    </row>
    <row r="9144" spans="1:3" x14ac:dyDescent="0.2">
      <c r="A9144" t="s">
        <v>43</v>
      </c>
      <c r="B9144" t="s">
        <v>50</v>
      </c>
      <c r="C9144" t="s">
        <v>16</v>
      </c>
    </row>
    <row r="9145" spans="1:3" x14ac:dyDescent="0.2">
      <c r="A9145" t="s">
        <v>43</v>
      </c>
      <c r="B9145" t="s">
        <v>56</v>
      </c>
      <c r="C9145" t="s">
        <v>49</v>
      </c>
    </row>
    <row r="9146" spans="1:3" x14ac:dyDescent="0.2">
      <c r="A9146" t="s">
        <v>43</v>
      </c>
      <c r="B9146" t="s">
        <v>57</v>
      </c>
      <c r="C9146" t="s">
        <v>49</v>
      </c>
    </row>
    <row r="9147" spans="1:3" x14ac:dyDescent="0.2">
      <c r="A9147" t="s">
        <v>43</v>
      </c>
      <c r="B9147" t="s">
        <v>91</v>
      </c>
      <c r="C9147" t="s">
        <v>62</v>
      </c>
    </row>
    <row r="9148" spans="1:3" x14ac:dyDescent="0.2">
      <c r="A9148" t="s">
        <v>43</v>
      </c>
      <c r="B9148" t="s">
        <v>92</v>
      </c>
      <c r="C9148" t="s">
        <v>1</v>
      </c>
    </row>
    <row r="9149" spans="1:3" x14ac:dyDescent="0.2">
      <c r="A9149" t="s">
        <v>43</v>
      </c>
      <c r="B9149" t="s">
        <v>136</v>
      </c>
      <c r="C9149" t="s">
        <v>40</v>
      </c>
    </row>
    <row r="9150" spans="1:3" x14ac:dyDescent="0.2">
      <c r="A9150" t="s">
        <v>43</v>
      </c>
      <c r="B9150" t="s">
        <v>16</v>
      </c>
      <c r="C9150" t="s">
        <v>28</v>
      </c>
    </row>
    <row r="9151" spans="1:3" x14ac:dyDescent="0.2">
      <c r="A9151" t="s">
        <v>43</v>
      </c>
      <c r="B9151" t="s">
        <v>89</v>
      </c>
      <c r="C9151" t="s">
        <v>74</v>
      </c>
    </row>
    <row r="9152" spans="1:3" x14ac:dyDescent="0.2">
      <c r="A9152" t="s">
        <v>43</v>
      </c>
      <c r="B9152" t="s">
        <v>33</v>
      </c>
      <c r="C9152" t="s">
        <v>28</v>
      </c>
    </row>
    <row r="9153" spans="1:3" x14ac:dyDescent="0.2">
      <c r="A9153" t="s">
        <v>43</v>
      </c>
      <c r="B9153" t="s">
        <v>34</v>
      </c>
      <c r="C9153" t="s">
        <v>74</v>
      </c>
    </row>
    <row r="9154" spans="1:3" x14ac:dyDescent="0.2">
      <c r="A9154" t="s">
        <v>43</v>
      </c>
      <c r="B9154" t="s">
        <v>95</v>
      </c>
      <c r="C9154" t="s">
        <v>62</v>
      </c>
    </row>
    <row r="9155" spans="1:3" x14ac:dyDescent="0.2">
      <c r="A9155" t="s">
        <v>43</v>
      </c>
      <c r="B9155" t="s">
        <v>110</v>
      </c>
      <c r="C9155" t="s">
        <v>48</v>
      </c>
    </row>
    <row r="9156" spans="1:3" x14ac:dyDescent="0.2">
      <c r="A9156" t="s">
        <v>43</v>
      </c>
      <c r="B9156" t="s">
        <v>62</v>
      </c>
      <c r="C9156" t="s">
        <v>128</v>
      </c>
    </row>
    <row r="9157" spans="1:3" x14ac:dyDescent="0.2">
      <c r="A9157" t="s">
        <v>43</v>
      </c>
      <c r="B9157" t="s">
        <v>63</v>
      </c>
      <c r="C9157" t="s">
        <v>128</v>
      </c>
    </row>
    <row r="9158" spans="1:3" x14ac:dyDescent="0.2">
      <c r="A9158" t="s">
        <v>43</v>
      </c>
      <c r="B9158" t="s">
        <v>22</v>
      </c>
      <c r="C9158" t="s">
        <v>11</v>
      </c>
    </row>
    <row r="9159" spans="1:3" x14ac:dyDescent="0.2">
      <c r="A9159" t="s">
        <v>43</v>
      </c>
      <c r="B9159" t="s">
        <v>2</v>
      </c>
      <c r="C9159" t="s">
        <v>101</v>
      </c>
    </row>
    <row r="9160" spans="1:3" x14ac:dyDescent="0.2">
      <c r="A9160" t="s">
        <v>43</v>
      </c>
      <c r="B9160" t="s">
        <v>32</v>
      </c>
      <c r="C9160" t="s">
        <v>74</v>
      </c>
    </row>
    <row r="9161" spans="1:3" x14ac:dyDescent="0.2">
      <c r="A9161" t="s">
        <v>43</v>
      </c>
      <c r="B9161" t="s">
        <v>18</v>
      </c>
      <c r="C9161" t="s">
        <v>33</v>
      </c>
    </row>
    <row r="9162" spans="1:3" x14ac:dyDescent="0.2">
      <c r="A9162" t="s">
        <v>43</v>
      </c>
      <c r="B9162" t="s">
        <v>76</v>
      </c>
      <c r="C9162" t="s">
        <v>80</v>
      </c>
    </row>
    <row r="9163" spans="1:3" x14ac:dyDescent="0.2">
      <c r="A9163" t="s">
        <v>43</v>
      </c>
      <c r="B9163" t="s">
        <v>77</v>
      </c>
      <c r="C9163" t="s">
        <v>79</v>
      </c>
    </row>
    <row r="9164" spans="1:3" x14ac:dyDescent="0.2">
      <c r="A9164" t="s">
        <v>43</v>
      </c>
      <c r="B9164" t="s">
        <v>79</v>
      </c>
      <c r="C9164" t="s">
        <v>28</v>
      </c>
    </row>
    <row r="9165" spans="1:3" x14ac:dyDescent="0.2">
      <c r="A9165" t="s">
        <v>43</v>
      </c>
      <c r="B9165" t="s">
        <v>48</v>
      </c>
      <c r="C9165" t="s">
        <v>32</v>
      </c>
    </row>
    <row r="9166" spans="1:3" x14ac:dyDescent="0.2">
      <c r="A9166" t="s">
        <v>43</v>
      </c>
      <c r="B9166" t="s">
        <v>111</v>
      </c>
      <c r="C9166" t="s">
        <v>89</v>
      </c>
    </row>
    <row r="9167" spans="1:3" x14ac:dyDescent="0.2">
      <c r="A9167" t="s">
        <v>43</v>
      </c>
      <c r="B9167" t="s">
        <v>112</v>
      </c>
      <c r="C9167" t="s">
        <v>106</v>
      </c>
    </row>
    <row r="9168" spans="1:3" x14ac:dyDescent="0.2">
      <c r="A9168" t="s">
        <v>43</v>
      </c>
      <c r="B9168" t="s">
        <v>51</v>
      </c>
      <c r="C9168" t="s">
        <v>32</v>
      </c>
    </row>
    <row r="9169" spans="1:3" x14ac:dyDescent="0.2">
      <c r="A9169" t="s">
        <v>43</v>
      </c>
      <c r="B9169" t="s">
        <v>8</v>
      </c>
      <c r="C9169" t="s">
        <v>33</v>
      </c>
    </row>
    <row r="9170" spans="1:3" x14ac:dyDescent="0.2">
      <c r="A9170" t="s">
        <v>43</v>
      </c>
      <c r="B9170" t="s">
        <v>35</v>
      </c>
      <c r="C9170" t="s">
        <v>36</v>
      </c>
    </row>
    <row r="9171" spans="1:3" x14ac:dyDescent="0.2">
      <c r="A9171" t="s">
        <v>43</v>
      </c>
      <c r="B9171" t="s">
        <v>52</v>
      </c>
      <c r="C9171" t="s">
        <v>11</v>
      </c>
    </row>
    <row r="9172" spans="1:3" x14ac:dyDescent="0.2">
      <c r="A9172" t="s">
        <v>43</v>
      </c>
      <c r="B9172" t="s">
        <v>122</v>
      </c>
      <c r="C9172" t="s">
        <v>48</v>
      </c>
    </row>
    <row r="9173" spans="1:3" x14ac:dyDescent="0.2">
      <c r="A9173" t="s">
        <v>43</v>
      </c>
      <c r="B9173" t="s">
        <v>123</v>
      </c>
      <c r="C9173" t="s">
        <v>62</v>
      </c>
    </row>
    <row r="9174" spans="1:3" x14ac:dyDescent="0.2">
      <c r="A9174" t="s">
        <v>43</v>
      </c>
      <c r="B9174" t="s">
        <v>21</v>
      </c>
      <c r="C9174" t="s">
        <v>101</v>
      </c>
    </row>
    <row r="9175" spans="1:3" x14ac:dyDescent="0.2">
      <c r="A9175" t="s">
        <v>43</v>
      </c>
      <c r="B9175" t="s">
        <v>128</v>
      </c>
      <c r="C9175" t="s">
        <v>10</v>
      </c>
    </row>
    <row r="9176" spans="1:3" x14ac:dyDescent="0.2">
      <c r="A9176" t="s">
        <v>43</v>
      </c>
      <c r="B9176" t="s">
        <v>43</v>
      </c>
      <c r="C9176" t="s">
        <v>43</v>
      </c>
    </row>
    <row r="9177" spans="1:3" x14ac:dyDescent="0.2">
      <c r="A9177" t="s">
        <v>43</v>
      </c>
      <c r="B9177" t="s">
        <v>102</v>
      </c>
      <c r="C9177" t="s">
        <v>118</v>
      </c>
    </row>
    <row r="9178" spans="1:3" x14ac:dyDescent="0.2">
      <c r="A9178" t="s">
        <v>43</v>
      </c>
      <c r="B9178" t="s">
        <v>103</v>
      </c>
      <c r="C9178" t="s">
        <v>5</v>
      </c>
    </row>
    <row r="9179" spans="1:3" x14ac:dyDescent="0.2">
      <c r="A9179" t="s">
        <v>43</v>
      </c>
      <c r="B9179" t="s">
        <v>106</v>
      </c>
      <c r="C9179" t="s">
        <v>29</v>
      </c>
    </row>
    <row r="9180" spans="1:3" x14ac:dyDescent="0.2">
      <c r="A9180" t="s">
        <v>43</v>
      </c>
      <c r="B9180" t="s">
        <v>105</v>
      </c>
      <c r="C9180" t="s">
        <v>127</v>
      </c>
    </row>
    <row r="9181" spans="1:3" x14ac:dyDescent="0.2">
      <c r="A9181" t="s">
        <v>43</v>
      </c>
      <c r="B9181" t="s">
        <v>74</v>
      </c>
      <c r="C9181" t="s">
        <v>2</v>
      </c>
    </row>
    <row r="9182" spans="1:3" x14ac:dyDescent="0.2">
      <c r="A9182" t="s">
        <v>43</v>
      </c>
      <c r="B9182" t="s">
        <v>26</v>
      </c>
      <c r="C9182" t="s">
        <v>40</v>
      </c>
    </row>
    <row r="9183" spans="1:3" x14ac:dyDescent="0.2">
      <c r="A9183" t="s">
        <v>43</v>
      </c>
      <c r="B9183" t="s">
        <v>81</v>
      </c>
      <c r="C9183" t="s">
        <v>16</v>
      </c>
    </row>
    <row r="9184" spans="1:3" x14ac:dyDescent="0.2">
      <c r="A9184" t="s">
        <v>43</v>
      </c>
      <c r="B9184" t="s">
        <v>29</v>
      </c>
      <c r="C9184" t="s">
        <v>2</v>
      </c>
    </row>
    <row r="9185" spans="1:3" x14ac:dyDescent="0.2">
      <c r="A9185" t="s">
        <v>43</v>
      </c>
      <c r="B9185" t="s">
        <v>30</v>
      </c>
      <c r="C9185" t="s">
        <v>2</v>
      </c>
    </row>
    <row r="9186" spans="1:3" x14ac:dyDescent="0.2">
      <c r="A9186" t="s">
        <v>43</v>
      </c>
      <c r="B9186" t="s">
        <v>118</v>
      </c>
      <c r="C9186" t="s">
        <v>130</v>
      </c>
    </row>
    <row r="9187" spans="1:3" x14ac:dyDescent="0.2">
      <c r="A9187" t="s">
        <v>43</v>
      </c>
      <c r="B9187" t="s">
        <v>119</v>
      </c>
      <c r="C9187" t="s">
        <v>130</v>
      </c>
    </row>
    <row r="9188" spans="1:3" x14ac:dyDescent="0.2">
      <c r="A9188" t="s">
        <v>43</v>
      </c>
      <c r="B9188" t="s">
        <v>86</v>
      </c>
      <c r="C9188" t="s">
        <v>79</v>
      </c>
    </row>
    <row r="9189" spans="1:3" x14ac:dyDescent="0.2">
      <c r="A9189" t="s">
        <v>43</v>
      </c>
      <c r="B9189" t="s">
        <v>28</v>
      </c>
      <c r="C9189" t="s">
        <v>21</v>
      </c>
    </row>
    <row r="9190" spans="1:3" x14ac:dyDescent="0.2">
      <c r="A9190" t="s">
        <v>43</v>
      </c>
      <c r="B9190" t="s">
        <v>127</v>
      </c>
      <c r="C9190" t="s">
        <v>127</v>
      </c>
    </row>
    <row r="9191" spans="1:3" x14ac:dyDescent="0.2">
      <c r="A9191" t="s">
        <v>43</v>
      </c>
      <c r="B9191" t="s">
        <v>80</v>
      </c>
      <c r="C9191" t="s">
        <v>28</v>
      </c>
    </row>
    <row r="9192" spans="1:3" x14ac:dyDescent="0.2">
      <c r="A9192" t="s">
        <v>43</v>
      </c>
      <c r="B9192" t="s">
        <v>41</v>
      </c>
      <c r="C9192" t="s">
        <v>18</v>
      </c>
    </row>
    <row r="9193" spans="1:3" x14ac:dyDescent="0.2">
      <c r="A9193" t="s">
        <v>43</v>
      </c>
      <c r="B9193" t="s">
        <v>130</v>
      </c>
      <c r="C9193" t="s">
        <v>131</v>
      </c>
    </row>
    <row r="9194" spans="1:3" x14ac:dyDescent="0.2">
      <c r="A9194" t="s">
        <v>43</v>
      </c>
      <c r="B9194" t="s">
        <v>131</v>
      </c>
      <c r="C9194" t="s">
        <v>128</v>
      </c>
    </row>
    <row r="9195" spans="1:3" x14ac:dyDescent="0.2">
      <c r="A9195" t="s">
        <v>43</v>
      </c>
      <c r="B9195" t="s">
        <v>11</v>
      </c>
      <c r="C9195" t="s">
        <v>69</v>
      </c>
    </row>
    <row r="9196" spans="1:3" x14ac:dyDescent="0.2">
      <c r="A9196" t="s">
        <v>43</v>
      </c>
      <c r="B9196" t="s">
        <v>6</v>
      </c>
      <c r="C9196" t="s">
        <v>22</v>
      </c>
    </row>
    <row r="9197" spans="1:3" x14ac:dyDescent="0.2">
      <c r="A9197" t="s">
        <v>43</v>
      </c>
      <c r="B9197" t="s">
        <v>3</v>
      </c>
      <c r="C9197" t="s">
        <v>1</v>
      </c>
    </row>
    <row r="9198" spans="1:3" x14ac:dyDescent="0.2">
      <c r="A9198" t="s">
        <v>43</v>
      </c>
      <c r="B9198" t="s">
        <v>69</v>
      </c>
      <c r="C9198" t="s">
        <v>105</v>
      </c>
    </row>
    <row r="9199" spans="1:3" x14ac:dyDescent="0.2">
      <c r="A9199" t="s">
        <v>43</v>
      </c>
      <c r="B9199" t="s">
        <v>135</v>
      </c>
      <c r="C9199" t="s">
        <v>79</v>
      </c>
    </row>
    <row r="9200" spans="1:3" x14ac:dyDescent="0.2">
      <c r="A9200" t="s">
        <v>43</v>
      </c>
      <c r="B9200" t="s">
        <v>132</v>
      </c>
      <c r="C9200" t="s">
        <v>106</v>
      </c>
    </row>
    <row r="9201" spans="1:3" x14ac:dyDescent="0.2">
      <c r="A9201" t="s">
        <v>43</v>
      </c>
      <c r="B9201" t="s">
        <v>129</v>
      </c>
      <c r="C9201" t="s">
        <v>93</v>
      </c>
    </row>
    <row r="9202" spans="1:3" x14ac:dyDescent="0.2">
      <c r="A9202" t="s">
        <v>43</v>
      </c>
      <c r="B9202" t="s">
        <v>116</v>
      </c>
      <c r="C9202" t="s">
        <v>62</v>
      </c>
    </row>
    <row r="9203" spans="1:3" x14ac:dyDescent="0.2">
      <c r="A9203" t="s">
        <v>43</v>
      </c>
      <c r="B9203" t="s">
        <v>36</v>
      </c>
      <c r="C9203" t="s">
        <v>130</v>
      </c>
    </row>
    <row r="9204" spans="1:3" x14ac:dyDescent="0.2">
      <c r="A9204" t="s">
        <v>43</v>
      </c>
      <c r="B9204" t="s">
        <v>37</v>
      </c>
      <c r="C9204" t="s">
        <v>11</v>
      </c>
    </row>
    <row r="9205" spans="1:3" x14ac:dyDescent="0.2">
      <c r="A9205" t="s">
        <v>43</v>
      </c>
      <c r="B9205" t="s">
        <v>70</v>
      </c>
      <c r="C9205" t="s">
        <v>39</v>
      </c>
    </row>
    <row r="9206" spans="1:3" x14ac:dyDescent="0.2">
      <c r="A9206" t="s">
        <v>43</v>
      </c>
      <c r="B9206" t="s">
        <v>71</v>
      </c>
      <c r="C9206" t="s">
        <v>111</v>
      </c>
    </row>
    <row r="9207" spans="1:3" x14ac:dyDescent="0.2">
      <c r="A9207" t="s">
        <v>43</v>
      </c>
      <c r="B9207" t="s">
        <v>5</v>
      </c>
      <c r="C9207" t="s">
        <v>11</v>
      </c>
    </row>
    <row r="9208" spans="1:3" x14ac:dyDescent="0.2">
      <c r="A9208" t="s">
        <v>43</v>
      </c>
      <c r="B9208" t="s">
        <v>24</v>
      </c>
      <c r="C9208" t="s">
        <v>116</v>
      </c>
    </row>
    <row r="9209" spans="1:3" x14ac:dyDescent="0.2">
      <c r="A9209" t="s">
        <v>43</v>
      </c>
      <c r="B9209" t="s">
        <v>10</v>
      </c>
      <c r="C9209" t="s">
        <v>105</v>
      </c>
    </row>
    <row r="9210" spans="1:3" x14ac:dyDescent="0.2">
      <c r="A9210" t="s">
        <v>43</v>
      </c>
      <c r="B9210" t="s">
        <v>12</v>
      </c>
      <c r="C9210" t="s">
        <v>10</v>
      </c>
    </row>
    <row r="9211" spans="1:3" x14ac:dyDescent="0.2">
      <c r="A9211" t="s">
        <v>43</v>
      </c>
      <c r="B9211" t="s">
        <v>107</v>
      </c>
      <c r="C9211" t="s">
        <v>100</v>
      </c>
    </row>
    <row r="9212" spans="1:3" x14ac:dyDescent="0.2">
      <c r="A9212" t="s">
        <v>43</v>
      </c>
      <c r="B9212" t="s">
        <v>108</v>
      </c>
      <c r="C9212" t="s">
        <v>100</v>
      </c>
    </row>
    <row r="9213" spans="1:3" x14ac:dyDescent="0.2">
      <c r="A9213" t="s">
        <v>43</v>
      </c>
      <c r="B9213" t="s">
        <v>14</v>
      </c>
      <c r="C9213" t="s">
        <v>29</v>
      </c>
    </row>
    <row r="9214" spans="1:3" x14ac:dyDescent="0.2">
      <c r="A9214" t="s">
        <v>43</v>
      </c>
      <c r="B9214" t="s">
        <v>15</v>
      </c>
      <c r="C9214" t="s">
        <v>21</v>
      </c>
    </row>
    <row r="9215" spans="1:3" x14ac:dyDescent="0.2">
      <c r="A9215" t="s">
        <v>43</v>
      </c>
      <c r="B9215" t="s">
        <v>101</v>
      </c>
      <c r="C9215" t="s">
        <v>43</v>
      </c>
    </row>
    <row r="9216" spans="1:3" x14ac:dyDescent="0.2">
      <c r="A9216" t="s">
        <v>43</v>
      </c>
      <c r="B9216" t="s">
        <v>109</v>
      </c>
      <c r="C9216" t="s">
        <v>61</v>
      </c>
    </row>
    <row r="9217" spans="1:3" x14ac:dyDescent="0.2">
      <c r="A9217" t="s">
        <v>43</v>
      </c>
      <c r="B9217" t="s">
        <v>61</v>
      </c>
      <c r="C9217" t="s">
        <v>5</v>
      </c>
    </row>
    <row r="9218" spans="1:3" x14ac:dyDescent="0.2">
      <c r="A9218" t="s">
        <v>43</v>
      </c>
      <c r="B9218" t="s">
        <v>73</v>
      </c>
      <c r="C9218" t="s">
        <v>62</v>
      </c>
    </row>
    <row r="9219" spans="1:3" x14ac:dyDescent="0.2">
      <c r="A9219" t="s">
        <v>43</v>
      </c>
      <c r="B9219" t="s">
        <v>60</v>
      </c>
      <c r="C9219" t="s">
        <v>62</v>
      </c>
    </row>
    <row r="9220" spans="1:3" x14ac:dyDescent="0.2">
      <c r="A9220" t="s">
        <v>43</v>
      </c>
      <c r="B9220" t="s">
        <v>84</v>
      </c>
      <c r="C9220" t="s">
        <v>36</v>
      </c>
    </row>
    <row r="9221" spans="1:3" x14ac:dyDescent="0.2">
      <c r="A9221" t="s">
        <v>43</v>
      </c>
      <c r="B9221" t="s">
        <v>85</v>
      </c>
      <c r="C9221" t="s">
        <v>100</v>
      </c>
    </row>
    <row r="9222" spans="1:3" x14ac:dyDescent="0.2">
      <c r="A9222" t="s">
        <v>43</v>
      </c>
      <c r="B9222" t="s">
        <v>137</v>
      </c>
      <c r="C9222" t="s">
        <v>62</v>
      </c>
    </row>
    <row r="9223" spans="1:3" x14ac:dyDescent="0.2">
      <c r="A9223" t="s">
        <v>43</v>
      </c>
      <c r="B9223" t="s">
        <v>138</v>
      </c>
      <c r="C9223" t="s">
        <v>11</v>
      </c>
    </row>
    <row r="9224" spans="1:3" x14ac:dyDescent="0.2">
      <c r="A9224" t="s">
        <v>43</v>
      </c>
      <c r="B9224" t="s">
        <v>134</v>
      </c>
      <c r="C9224" t="s">
        <v>36</v>
      </c>
    </row>
    <row r="9225" spans="1:3" x14ac:dyDescent="0.2">
      <c r="A9225" t="s">
        <v>43</v>
      </c>
      <c r="B9225" t="s">
        <v>40</v>
      </c>
      <c r="C9225" t="s">
        <v>19</v>
      </c>
    </row>
    <row r="9226" spans="1:3" x14ac:dyDescent="0.2">
      <c r="A9226" t="s">
        <v>43</v>
      </c>
      <c r="B9226" t="s">
        <v>39</v>
      </c>
      <c r="C9226" t="s">
        <v>89</v>
      </c>
    </row>
    <row r="9227" spans="1:3" x14ac:dyDescent="0.2">
      <c r="A9227" t="s">
        <v>43</v>
      </c>
      <c r="B9227" t="s">
        <v>104</v>
      </c>
      <c r="C9227" t="s">
        <v>118</v>
      </c>
    </row>
    <row r="9228" spans="1:3" x14ac:dyDescent="0.2">
      <c r="A9228" t="s">
        <v>43</v>
      </c>
      <c r="B9228" t="s">
        <v>9</v>
      </c>
      <c r="C9228" t="s">
        <v>3</v>
      </c>
    </row>
    <row r="9229" spans="1:3" x14ac:dyDescent="0.2">
      <c r="A9229" t="s">
        <v>43</v>
      </c>
      <c r="B9229" t="s">
        <v>58</v>
      </c>
      <c r="C9229" t="s">
        <v>138</v>
      </c>
    </row>
    <row r="9230" spans="1:3" x14ac:dyDescent="0.2">
      <c r="A9230" t="s">
        <v>43</v>
      </c>
      <c r="B9230" t="s">
        <v>4</v>
      </c>
      <c r="C9230" t="s">
        <v>116</v>
      </c>
    </row>
    <row r="9231" spans="1:3" x14ac:dyDescent="0.2">
      <c r="A9231" t="s">
        <v>43</v>
      </c>
      <c r="B9231" t="s">
        <v>90</v>
      </c>
      <c r="C9231" t="s">
        <v>52</v>
      </c>
    </row>
    <row r="9232" spans="1:3" x14ac:dyDescent="0.2">
      <c r="A9232" t="s">
        <v>43</v>
      </c>
      <c r="B9232" t="s">
        <v>1</v>
      </c>
      <c r="C9232" t="s">
        <v>130</v>
      </c>
    </row>
    <row r="9233" spans="1:3" x14ac:dyDescent="0.2">
      <c r="A9233" t="s">
        <v>43</v>
      </c>
      <c r="B9233" t="s">
        <v>67</v>
      </c>
      <c r="C9233" t="s">
        <v>36</v>
      </c>
    </row>
    <row r="9234" spans="1:3" x14ac:dyDescent="0.2">
      <c r="A9234" t="s">
        <v>43</v>
      </c>
      <c r="B9234" t="s">
        <v>68</v>
      </c>
      <c r="C9234" t="s">
        <v>36</v>
      </c>
    </row>
    <row r="9235" spans="1:3" x14ac:dyDescent="0.2">
      <c r="A9235" t="s">
        <v>43</v>
      </c>
      <c r="B9235" t="s">
        <v>120</v>
      </c>
      <c r="C9235" t="s">
        <v>123</v>
      </c>
    </row>
    <row r="9236" spans="1:3" x14ac:dyDescent="0.2">
      <c r="A9236" t="s">
        <v>43</v>
      </c>
      <c r="B9236" t="s">
        <v>121</v>
      </c>
      <c r="C9236" t="s">
        <v>123</v>
      </c>
    </row>
    <row r="9237" spans="1:3" x14ac:dyDescent="0.2">
      <c r="A9237" t="s">
        <v>43</v>
      </c>
      <c r="B9237" t="s">
        <v>53</v>
      </c>
      <c r="C9237" t="s">
        <v>138</v>
      </c>
    </row>
    <row r="9238" spans="1:3" x14ac:dyDescent="0.2">
      <c r="A9238" t="s">
        <v>43</v>
      </c>
      <c r="B9238" t="s">
        <v>82</v>
      </c>
      <c r="C9238" t="s">
        <v>5</v>
      </c>
    </row>
    <row r="9239" spans="1:3" x14ac:dyDescent="0.2">
      <c r="A9239" t="s">
        <v>43</v>
      </c>
      <c r="B9239" t="s">
        <v>83</v>
      </c>
      <c r="C9239" t="s">
        <v>138</v>
      </c>
    </row>
    <row r="9240" spans="1:3" x14ac:dyDescent="0.2">
      <c r="A9240" t="s">
        <v>43</v>
      </c>
      <c r="B9240" t="s">
        <v>38</v>
      </c>
      <c r="C9240" t="s">
        <v>1</v>
      </c>
    </row>
    <row r="9241" spans="1:3" x14ac:dyDescent="0.2">
      <c r="A9241" t="s">
        <v>43</v>
      </c>
      <c r="B9241" t="s">
        <v>97</v>
      </c>
      <c r="C9241" t="s">
        <v>116</v>
      </c>
    </row>
    <row r="9242" spans="1:3" x14ac:dyDescent="0.2">
      <c r="A9242" t="s">
        <v>43</v>
      </c>
      <c r="B9242" t="s">
        <v>115</v>
      </c>
      <c r="C9242" t="s">
        <v>123</v>
      </c>
    </row>
    <row r="9243" spans="1:3" x14ac:dyDescent="0.2">
      <c r="A9243" t="s">
        <v>43</v>
      </c>
      <c r="B9243" t="s">
        <v>98</v>
      </c>
      <c r="C9243" t="s">
        <v>95</v>
      </c>
    </row>
    <row r="9244" spans="1:3" x14ac:dyDescent="0.2">
      <c r="A9244" t="s">
        <v>43</v>
      </c>
      <c r="B9244" t="s">
        <v>94</v>
      </c>
      <c r="C9244" t="s">
        <v>95</v>
      </c>
    </row>
    <row r="9245" spans="1:3" x14ac:dyDescent="0.2">
      <c r="A9245" t="s">
        <v>43</v>
      </c>
      <c r="B9245" t="s">
        <v>7</v>
      </c>
      <c r="C9245" t="s">
        <v>116</v>
      </c>
    </row>
    <row r="9246" spans="1:3" x14ac:dyDescent="0.2">
      <c r="A9246" t="s">
        <v>43</v>
      </c>
      <c r="B9246" t="s">
        <v>45</v>
      </c>
      <c r="C9246" t="s">
        <v>91</v>
      </c>
    </row>
    <row r="9247" spans="1:3" x14ac:dyDescent="0.2">
      <c r="A9247" t="s">
        <v>43</v>
      </c>
      <c r="B9247" t="s">
        <v>64</v>
      </c>
      <c r="C9247" t="s">
        <v>95</v>
      </c>
    </row>
    <row r="9248" spans="1:3" x14ac:dyDescent="0.2">
      <c r="A9248" t="s">
        <v>102</v>
      </c>
      <c r="B9248" t="s">
        <v>75</v>
      </c>
      <c r="C9248" t="s">
        <v>33</v>
      </c>
    </row>
    <row r="9249" spans="1:3" x14ac:dyDescent="0.2">
      <c r="A9249" t="s">
        <v>102</v>
      </c>
      <c r="B9249" t="s">
        <v>17</v>
      </c>
      <c r="C9249" t="s">
        <v>93</v>
      </c>
    </row>
    <row r="9250" spans="1:3" x14ac:dyDescent="0.2">
      <c r="A9250" t="s">
        <v>102</v>
      </c>
      <c r="B9250" t="s">
        <v>20</v>
      </c>
      <c r="C9250" t="s">
        <v>16</v>
      </c>
    </row>
    <row r="9251" spans="1:3" x14ac:dyDescent="0.2">
      <c r="A9251" t="s">
        <v>102</v>
      </c>
      <c r="B9251" t="s">
        <v>78</v>
      </c>
      <c r="C9251" t="s">
        <v>32</v>
      </c>
    </row>
    <row r="9252" spans="1:3" x14ac:dyDescent="0.2">
      <c r="A9252" t="s">
        <v>102</v>
      </c>
      <c r="B9252" t="s">
        <v>44</v>
      </c>
      <c r="C9252" t="s">
        <v>106</v>
      </c>
    </row>
    <row r="9253" spans="1:3" x14ac:dyDescent="0.2">
      <c r="A9253" t="s">
        <v>102</v>
      </c>
      <c r="B9253" t="s">
        <v>46</v>
      </c>
      <c r="C9253" t="s">
        <v>28</v>
      </c>
    </row>
    <row r="9254" spans="1:3" x14ac:dyDescent="0.2">
      <c r="A9254" t="s">
        <v>102</v>
      </c>
      <c r="B9254" t="s">
        <v>117</v>
      </c>
      <c r="C9254" t="s">
        <v>89</v>
      </c>
    </row>
    <row r="9255" spans="1:3" x14ac:dyDescent="0.2">
      <c r="A9255" t="s">
        <v>102</v>
      </c>
      <c r="B9255" t="s">
        <v>124</v>
      </c>
      <c r="C9255" t="s">
        <v>21</v>
      </c>
    </row>
    <row r="9256" spans="1:3" x14ac:dyDescent="0.2">
      <c r="A9256" t="s">
        <v>102</v>
      </c>
      <c r="B9256" t="s">
        <v>113</v>
      </c>
      <c r="C9256" t="s">
        <v>43</v>
      </c>
    </row>
    <row r="9257" spans="1:3" x14ac:dyDescent="0.2">
      <c r="A9257" t="s">
        <v>102</v>
      </c>
      <c r="B9257" t="s">
        <v>99</v>
      </c>
      <c r="C9257" t="s">
        <v>28</v>
      </c>
    </row>
    <row r="9258" spans="1:3" x14ac:dyDescent="0.2">
      <c r="A9258" t="s">
        <v>102</v>
      </c>
      <c r="B9258" t="s">
        <v>100</v>
      </c>
      <c r="C9258" t="s">
        <v>116</v>
      </c>
    </row>
    <row r="9259" spans="1:3" x14ac:dyDescent="0.2">
      <c r="A9259" t="s">
        <v>102</v>
      </c>
      <c r="B9259" t="s">
        <v>65</v>
      </c>
      <c r="C9259" t="s">
        <v>14</v>
      </c>
    </row>
    <row r="9260" spans="1:3" x14ac:dyDescent="0.2">
      <c r="A9260" t="s">
        <v>102</v>
      </c>
      <c r="B9260" t="s">
        <v>66</v>
      </c>
      <c r="C9260" t="s">
        <v>14</v>
      </c>
    </row>
    <row r="9261" spans="1:3" x14ac:dyDescent="0.2">
      <c r="A9261" t="s">
        <v>102</v>
      </c>
      <c r="B9261" t="s">
        <v>54</v>
      </c>
      <c r="C9261" t="s">
        <v>21</v>
      </c>
    </row>
    <row r="9262" spans="1:3" x14ac:dyDescent="0.2">
      <c r="A9262" t="s">
        <v>102</v>
      </c>
      <c r="B9262" t="s">
        <v>55</v>
      </c>
      <c r="C9262" t="s">
        <v>21</v>
      </c>
    </row>
    <row r="9263" spans="1:3" x14ac:dyDescent="0.2">
      <c r="A9263" t="s">
        <v>102</v>
      </c>
      <c r="B9263" t="s">
        <v>133</v>
      </c>
      <c r="C9263" t="s">
        <v>93</v>
      </c>
    </row>
    <row r="9264" spans="1:3" x14ac:dyDescent="0.2">
      <c r="A9264" t="s">
        <v>102</v>
      </c>
      <c r="B9264" t="s">
        <v>59</v>
      </c>
      <c r="C9264" t="s">
        <v>106</v>
      </c>
    </row>
    <row r="9265" spans="1:3" x14ac:dyDescent="0.2">
      <c r="A9265" t="s">
        <v>102</v>
      </c>
      <c r="B9265" t="s">
        <v>125</v>
      </c>
      <c r="C9265" t="s">
        <v>33</v>
      </c>
    </row>
    <row r="9266" spans="1:3" x14ac:dyDescent="0.2">
      <c r="A9266" t="s">
        <v>102</v>
      </c>
      <c r="B9266" t="s">
        <v>27</v>
      </c>
      <c r="C9266" t="s">
        <v>19</v>
      </c>
    </row>
    <row r="9267" spans="1:3" x14ac:dyDescent="0.2">
      <c r="A9267" t="s">
        <v>102</v>
      </c>
      <c r="B9267" t="s">
        <v>23</v>
      </c>
      <c r="C9267" t="s">
        <v>93</v>
      </c>
    </row>
    <row r="9268" spans="1:3" x14ac:dyDescent="0.2">
      <c r="A9268" t="s">
        <v>102</v>
      </c>
      <c r="B9268" t="s">
        <v>25</v>
      </c>
      <c r="C9268" t="s">
        <v>2</v>
      </c>
    </row>
    <row r="9269" spans="1:3" x14ac:dyDescent="0.2">
      <c r="A9269" t="s">
        <v>102</v>
      </c>
      <c r="B9269" t="s">
        <v>114</v>
      </c>
      <c r="C9269" t="s">
        <v>127</v>
      </c>
    </row>
    <row r="9270" spans="1:3" x14ac:dyDescent="0.2">
      <c r="A9270" t="s">
        <v>102</v>
      </c>
      <c r="B9270" t="s">
        <v>96</v>
      </c>
      <c r="C9270" t="s">
        <v>43</v>
      </c>
    </row>
    <row r="9271" spans="1:3" x14ac:dyDescent="0.2">
      <c r="A9271" t="s">
        <v>102</v>
      </c>
      <c r="B9271" t="s">
        <v>47</v>
      </c>
      <c r="C9271" t="s">
        <v>2</v>
      </c>
    </row>
    <row r="9272" spans="1:3" x14ac:dyDescent="0.2">
      <c r="A9272" t="s">
        <v>102</v>
      </c>
      <c r="B9272" t="s">
        <v>72</v>
      </c>
      <c r="C9272" t="s">
        <v>74</v>
      </c>
    </row>
    <row r="9273" spans="1:3" x14ac:dyDescent="0.2">
      <c r="A9273" t="s">
        <v>102</v>
      </c>
      <c r="B9273" t="s">
        <v>87</v>
      </c>
      <c r="C9273" t="s">
        <v>33</v>
      </c>
    </row>
    <row r="9274" spans="1:3" x14ac:dyDescent="0.2">
      <c r="A9274" t="s">
        <v>102</v>
      </c>
      <c r="B9274" t="s">
        <v>88</v>
      </c>
      <c r="C9274" t="s">
        <v>32</v>
      </c>
    </row>
    <row r="9275" spans="1:3" x14ac:dyDescent="0.2">
      <c r="A9275" t="s">
        <v>102</v>
      </c>
      <c r="B9275" t="s">
        <v>19</v>
      </c>
      <c r="C9275" t="s">
        <v>62</v>
      </c>
    </row>
    <row r="9276" spans="1:3" x14ac:dyDescent="0.2">
      <c r="A9276" t="s">
        <v>102</v>
      </c>
      <c r="B9276" t="s">
        <v>31</v>
      </c>
      <c r="C9276" t="s">
        <v>10</v>
      </c>
    </row>
    <row r="9277" spans="1:3" x14ac:dyDescent="0.2">
      <c r="A9277" t="s">
        <v>102</v>
      </c>
      <c r="B9277" t="s">
        <v>126</v>
      </c>
      <c r="C9277" t="s">
        <v>28</v>
      </c>
    </row>
    <row r="9278" spans="1:3" x14ac:dyDescent="0.2">
      <c r="A9278" t="s">
        <v>102</v>
      </c>
      <c r="B9278" t="s">
        <v>42</v>
      </c>
      <c r="C9278" t="s">
        <v>29</v>
      </c>
    </row>
    <row r="9279" spans="1:3" x14ac:dyDescent="0.2">
      <c r="A9279" t="s">
        <v>102</v>
      </c>
      <c r="B9279" t="s">
        <v>93</v>
      </c>
      <c r="C9279" t="s">
        <v>11</v>
      </c>
    </row>
    <row r="9280" spans="1:3" x14ac:dyDescent="0.2">
      <c r="A9280" t="s">
        <v>102</v>
      </c>
      <c r="B9280" t="s">
        <v>13</v>
      </c>
      <c r="C9280" t="s">
        <v>28</v>
      </c>
    </row>
    <row r="9281" spans="1:3" x14ac:dyDescent="0.2">
      <c r="A9281" t="s">
        <v>102</v>
      </c>
      <c r="B9281" t="s">
        <v>49</v>
      </c>
      <c r="C9281" t="s">
        <v>105</v>
      </c>
    </row>
    <row r="9282" spans="1:3" x14ac:dyDescent="0.2">
      <c r="A9282" t="s">
        <v>102</v>
      </c>
      <c r="B9282" t="s">
        <v>50</v>
      </c>
      <c r="C9282" t="s">
        <v>105</v>
      </c>
    </row>
    <row r="9283" spans="1:3" x14ac:dyDescent="0.2">
      <c r="A9283" t="s">
        <v>102</v>
      </c>
      <c r="B9283" t="s">
        <v>56</v>
      </c>
      <c r="C9283" t="s">
        <v>89</v>
      </c>
    </row>
    <row r="9284" spans="1:3" x14ac:dyDescent="0.2">
      <c r="A9284" t="s">
        <v>102</v>
      </c>
      <c r="B9284" t="s">
        <v>57</v>
      </c>
      <c r="C9284" t="s">
        <v>89</v>
      </c>
    </row>
    <row r="9285" spans="1:3" x14ac:dyDescent="0.2">
      <c r="A9285" t="s">
        <v>102</v>
      </c>
      <c r="B9285" t="s">
        <v>91</v>
      </c>
      <c r="C9285" t="s">
        <v>123</v>
      </c>
    </row>
    <row r="9286" spans="1:3" x14ac:dyDescent="0.2">
      <c r="A9286" t="s">
        <v>102</v>
      </c>
      <c r="B9286" t="s">
        <v>92</v>
      </c>
      <c r="C9286" t="s">
        <v>3</v>
      </c>
    </row>
    <row r="9287" spans="1:3" x14ac:dyDescent="0.2">
      <c r="A9287" t="s">
        <v>102</v>
      </c>
      <c r="B9287" t="s">
        <v>136</v>
      </c>
      <c r="C9287" t="s">
        <v>101</v>
      </c>
    </row>
    <row r="9288" spans="1:3" x14ac:dyDescent="0.2">
      <c r="A9288" t="s">
        <v>102</v>
      </c>
      <c r="B9288" t="s">
        <v>16</v>
      </c>
      <c r="C9288" t="s">
        <v>11</v>
      </c>
    </row>
    <row r="9289" spans="1:3" x14ac:dyDescent="0.2">
      <c r="A9289" t="s">
        <v>102</v>
      </c>
      <c r="B9289" t="s">
        <v>89</v>
      </c>
      <c r="C9289" t="s">
        <v>11</v>
      </c>
    </row>
    <row r="9290" spans="1:3" x14ac:dyDescent="0.2">
      <c r="A9290" t="s">
        <v>102</v>
      </c>
      <c r="B9290" t="s">
        <v>33</v>
      </c>
      <c r="C9290" t="s">
        <v>11</v>
      </c>
    </row>
    <row r="9291" spans="1:3" x14ac:dyDescent="0.2">
      <c r="A9291" t="s">
        <v>102</v>
      </c>
      <c r="B9291" t="s">
        <v>34</v>
      </c>
      <c r="C9291" t="s">
        <v>11</v>
      </c>
    </row>
    <row r="9292" spans="1:3" x14ac:dyDescent="0.2">
      <c r="A9292" t="s">
        <v>102</v>
      </c>
      <c r="B9292" t="s">
        <v>95</v>
      </c>
      <c r="C9292" t="s">
        <v>3</v>
      </c>
    </row>
    <row r="9293" spans="1:3" x14ac:dyDescent="0.2">
      <c r="A9293" t="s">
        <v>102</v>
      </c>
      <c r="B9293" t="s">
        <v>110</v>
      </c>
      <c r="C9293" t="s">
        <v>74</v>
      </c>
    </row>
    <row r="9294" spans="1:3" x14ac:dyDescent="0.2">
      <c r="A9294" t="s">
        <v>102</v>
      </c>
      <c r="B9294" t="s">
        <v>62</v>
      </c>
      <c r="C9294" t="s">
        <v>138</v>
      </c>
    </row>
    <row r="9295" spans="1:3" x14ac:dyDescent="0.2">
      <c r="A9295" t="s">
        <v>102</v>
      </c>
      <c r="B9295" t="s">
        <v>63</v>
      </c>
      <c r="C9295" t="s">
        <v>73</v>
      </c>
    </row>
    <row r="9296" spans="1:3" x14ac:dyDescent="0.2">
      <c r="A9296" t="s">
        <v>102</v>
      </c>
      <c r="B9296" t="s">
        <v>22</v>
      </c>
      <c r="C9296" t="s">
        <v>95</v>
      </c>
    </row>
    <row r="9297" spans="1:3" x14ac:dyDescent="0.2">
      <c r="A9297" t="s">
        <v>102</v>
      </c>
      <c r="B9297" t="s">
        <v>2</v>
      </c>
      <c r="C9297" t="s">
        <v>1</v>
      </c>
    </row>
    <row r="9298" spans="1:3" x14ac:dyDescent="0.2">
      <c r="A9298" t="s">
        <v>102</v>
      </c>
      <c r="B9298" t="s">
        <v>32</v>
      </c>
      <c r="C9298" t="s">
        <v>11</v>
      </c>
    </row>
    <row r="9299" spans="1:3" x14ac:dyDescent="0.2">
      <c r="A9299" t="s">
        <v>102</v>
      </c>
      <c r="B9299" t="s">
        <v>18</v>
      </c>
      <c r="C9299" t="s">
        <v>10</v>
      </c>
    </row>
    <row r="9300" spans="1:3" x14ac:dyDescent="0.2">
      <c r="A9300" t="s">
        <v>102</v>
      </c>
      <c r="B9300" t="s">
        <v>76</v>
      </c>
      <c r="C9300" t="s">
        <v>105</v>
      </c>
    </row>
    <row r="9301" spans="1:3" x14ac:dyDescent="0.2">
      <c r="A9301" t="s">
        <v>102</v>
      </c>
      <c r="B9301" t="s">
        <v>77</v>
      </c>
      <c r="C9301" t="s">
        <v>127</v>
      </c>
    </row>
    <row r="9302" spans="1:3" x14ac:dyDescent="0.2">
      <c r="A9302" t="s">
        <v>102</v>
      </c>
      <c r="B9302" t="s">
        <v>79</v>
      </c>
      <c r="C9302" t="s">
        <v>130</v>
      </c>
    </row>
    <row r="9303" spans="1:3" x14ac:dyDescent="0.2">
      <c r="A9303" t="s">
        <v>102</v>
      </c>
      <c r="B9303" t="s">
        <v>48</v>
      </c>
      <c r="C9303" t="s">
        <v>69</v>
      </c>
    </row>
    <row r="9304" spans="1:3" x14ac:dyDescent="0.2">
      <c r="A9304" t="s">
        <v>102</v>
      </c>
      <c r="B9304" t="s">
        <v>111</v>
      </c>
      <c r="C9304" t="s">
        <v>128</v>
      </c>
    </row>
    <row r="9305" spans="1:3" x14ac:dyDescent="0.2">
      <c r="A9305" t="s">
        <v>102</v>
      </c>
      <c r="B9305" t="s">
        <v>112</v>
      </c>
      <c r="C9305" t="s">
        <v>128</v>
      </c>
    </row>
    <row r="9306" spans="1:3" x14ac:dyDescent="0.2">
      <c r="A9306" t="s">
        <v>102</v>
      </c>
      <c r="B9306" t="s">
        <v>51</v>
      </c>
      <c r="C9306" t="s">
        <v>69</v>
      </c>
    </row>
    <row r="9307" spans="1:3" x14ac:dyDescent="0.2">
      <c r="A9307" t="s">
        <v>102</v>
      </c>
      <c r="B9307" t="s">
        <v>8</v>
      </c>
      <c r="C9307" t="s">
        <v>10</v>
      </c>
    </row>
    <row r="9308" spans="1:3" x14ac:dyDescent="0.2">
      <c r="A9308" t="s">
        <v>102</v>
      </c>
      <c r="B9308" t="s">
        <v>35</v>
      </c>
      <c r="C9308" t="s">
        <v>134</v>
      </c>
    </row>
    <row r="9309" spans="1:3" x14ac:dyDescent="0.2">
      <c r="A9309" t="s">
        <v>102</v>
      </c>
      <c r="B9309" t="s">
        <v>52</v>
      </c>
      <c r="C9309" t="s">
        <v>91</v>
      </c>
    </row>
    <row r="9310" spans="1:3" x14ac:dyDescent="0.2">
      <c r="A9310" t="s">
        <v>102</v>
      </c>
      <c r="B9310" t="s">
        <v>122</v>
      </c>
      <c r="C9310" t="s">
        <v>74</v>
      </c>
    </row>
    <row r="9311" spans="1:3" x14ac:dyDescent="0.2">
      <c r="A9311" t="s">
        <v>102</v>
      </c>
      <c r="B9311" t="s">
        <v>123</v>
      </c>
      <c r="C9311" t="s">
        <v>3</v>
      </c>
    </row>
    <row r="9312" spans="1:3" x14ac:dyDescent="0.2">
      <c r="A9312" t="s">
        <v>102</v>
      </c>
      <c r="B9312" t="s">
        <v>21</v>
      </c>
      <c r="C9312" t="s">
        <v>1</v>
      </c>
    </row>
    <row r="9313" spans="1:3" x14ac:dyDescent="0.2">
      <c r="A9313" t="s">
        <v>102</v>
      </c>
      <c r="B9313" t="s">
        <v>128</v>
      </c>
      <c r="C9313" t="s">
        <v>100</v>
      </c>
    </row>
    <row r="9314" spans="1:3" x14ac:dyDescent="0.2">
      <c r="A9314" t="s">
        <v>102</v>
      </c>
      <c r="B9314" t="s">
        <v>43</v>
      </c>
      <c r="C9314" t="s">
        <v>118</v>
      </c>
    </row>
    <row r="9315" spans="1:3" x14ac:dyDescent="0.2">
      <c r="A9315" t="s">
        <v>102</v>
      </c>
      <c r="B9315" t="s">
        <v>102</v>
      </c>
      <c r="C9315" t="s">
        <v>102</v>
      </c>
    </row>
    <row r="9316" spans="1:3" x14ac:dyDescent="0.2">
      <c r="A9316" t="s">
        <v>102</v>
      </c>
      <c r="B9316" t="s">
        <v>103</v>
      </c>
      <c r="C9316" t="s">
        <v>84</v>
      </c>
    </row>
    <row r="9317" spans="1:3" x14ac:dyDescent="0.2">
      <c r="A9317" t="s">
        <v>102</v>
      </c>
      <c r="B9317" t="s">
        <v>106</v>
      </c>
      <c r="C9317" t="s">
        <v>11</v>
      </c>
    </row>
    <row r="9318" spans="1:3" x14ac:dyDescent="0.2">
      <c r="A9318" t="s">
        <v>102</v>
      </c>
      <c r="B9318" t="s">
        <v>105</v>
      </c>
      <c r="C9318" t="s">
        <v>36</v>
      </c>
    </row>
    <row r="9319" spans="1:3" x14ac:dyDescent="0.2">
      <c r="A9319" t="s">
        <v>102</v>
      </c>
      <c r="B9319" t="s">
        <v>74</v>
      </c>
      <c r="C9319" t="s">
        <v>62</v>
      </c>
    </row>
    <row r="9320" spans="1:3" x14ac:dyDescent="0.2">
      <c r="A9320" t="s">
        <v>102</v>
      </c>
      <c r="B9320" t="s">
        <v>26</v>
      </c>
      <c r="C9320" t="s">
        <v>2</v>
      </c>
    </row>
    <row r="9321" spans="1:3" x14ac:dyDescent="0.2">
      <c r="A9321" t="s">
        <v>102</v>
      </c>
      <c r="B9321" t="s">
        <v>81</v>
      </c>
      <c r="C9321" t="s">
        <v>105</v>
      </c>
    </row>
    <row r="9322" spans="1:3" x14ac:dyDescent="0.2">
      <c r="A9322" t="s">
        <v>102</v>
      </c>
      <c r="B9322" t="s">
        <v>29</v>
      </c>
      <c r="C9322" t="s">
        <v>62</v>
      </c>
    </row>
    <row r="9323" spans="1:3" x14ac:dyDescent="0.2">
      <c r="A9323" t="s">
        <v>102</v>
      </c>
      <c r="B9323" t="s">
        <v>30</v>
      </c>
      <c r="C9323" t="s">
        <v>62</v>
      </c>
    </row>
    <row r="9324" spans="1:3" x14ac:dyDescent="0.2">
      <c r="A9324" t="s">
        <v>102</v>
      </c>
      <c r="B9324" t="s">
        <v>118</v>
      </c>
      <c r="C9324" t="s">
        <v>137</v>
      </c>
    </row>
    <row r="9325" spans="1:3" x14ac:dyDescent="0.2">
      <c r="A9325" t="s">
        <v>102</v>
      </c>
      <c r="B9325" t="s">
        <v>119</v>
      </c>
      <c r="C9325" t="s">
        <v>116</v>
      </c>
    </row>
    <row r="9326" spans="1:3" x14ac:dyDescent="0.2">
      <c r="A9326" t="s">
        <v>102</v>
      </c>
      <c r="B9326" t="s">
        <v>86</v>
      </c>
      <c r="C9326" t="s">
        <v>127</v>
      </c>
    </row>
    <row r="9327" spans="1:3" x14ac:dyDescent="0.2">
      <c r="A9327" t="s">
        <v>102</v>
      </c>
      <c r="B9327" t="s">
        <v>28</v>
      </c>
      <c r="C9327" t="s">
        <v>62</v>
      </c>
    </row>
    <row r="9328" spans="1:3" x14ac:dyDescent="0.2">
      <c r="A9328" t="s">
        <v>102</v>
      </c>
      <c r="B9328" t="s">
        <v>127</v>
      </c>
      <c r="C9328" t="s">
        <v>118</v>
      </c>
    </row>
    <row r="9329" spans="1:3" x14ac:dyDescent="0.2">
      <c r="A9329" t="s">
        <v>102</v>
      </c>
      <c r="B9329" t="s">
        <v>80</v>
      </c>
      <c r="C9329" t="s">
        <v>130</v>
      </c>
    </row>
    <row r="9330" spans="1:3" x14ac:dyDescent="0.2">
      <c r="A9330" t="s">
        <v>102</v>
      </c>
      <c r="B9330" t="s">
        <v>41</v>
      </c>
      <c r="C9330" t="s">
        <v>106</v>
      </c>
    </row>
    <row r="9331" spans="1:3" x14ac:dyDescent="0.2">
      <c r="A9331" t="s">
        <v>102</v>
      </c>
      <c r="B9331" t="s">
        <v>130</v>
      </c>
      <c r="C9331" t="s">
        <v>52</v>
      </c>
    </row>
    <row r="9332" spans="1:3" x14ac:dyDescent="0.2">
      <c r="A9332" t="s">
        <v>102</v>
      </c>
      <c r="B9332" t="s">
        <v>131</v>
      </c>
      <c r="C9332" t="s">
        <v>22</v>
      </c>
    </row>
    <row r="9333" spans="1:3" x14ac:dyDescent="0.2">
      <c r="A9333" t="s">
        <v>102</v>
      </c>
      <c r="B9333" t="s">
        <v>11</v>
      </c>
      <c r="C9333" t="s">
        <v>5</v>
      </c>
    </row>
    <row r="9334" spans="1:3" x14ac:dyDescent="0.2">
      <c r="A9334" t="s">
        <v>102</v>
      </c>
      <c r="B9334" t="s">
        <v>6</v>
      </c>
      <c r="C9334" t="s">
        <v>107</v>
      </c>
    </row>
    <row r="9335" spans="1:3" x14ac:dyDescent="0.2">
      <c r="A9335" t="s">
        <v>102</v>
      </c>
      <c r="B9335" t="s">
        <v>3</v>
      </c>
      <c r="C9335" t="s">
        <v>102</v>
      </c>
    </row>
    <row r="9336" spans="1:3" x14ac:dyDescent="0.2">
      <c r="A9336" t="s">
        <v>102</v>
      </c>
      <c r="B9336" t="s">
        <v>69</v>
      </c>
      <c r="C9336" t="s">
        <v>103</v>
      </c>
    </row>
    <row r="9337" spans="1:3" x14ac:dyDescent="0.2">
      <c r="A9337" t="s">
        <v>102</v>
      </c>
      <c r="B9337" t="s">
        <v>135</v>
      </c>
      <c r="C9337" t="s">
        <v>43</v>
      </c>
    </row>
    <row r="9338" spans="1:3" x14ac:dyDescent="0.2">
      <c r="A9338" t="s">
        <v>102</v>
      </c>
      <c r="B9338" t="s">
        <v>132</v>
      </c>
      <c r="C9338" t="s">
        <v>128</v>
      </c>
    </row>
    <row r="9339" spans="1:3" x14ac:dyDescent="0.2">
      <c r="A9339" t="s">
        <v>102</v>
      </c>
      <c r="B9339" t="s">
        <v>129</v>
      </c>
      <c r="C9339" t="s">
        <v>10</v>
      </c>
    </row>
    <row r="9340" spans="1:3" x14ac:dyDescent="0.2">
      <c r="A9340" t="s">
        <v>102</v>
      </c>
      <c r="B9340" t="s">
        <v>116</v>
      </c>
      <c r="C9340" t="s">
        <v>123</v>
      </c>
    </row>
    <row r="9341" spans="1:3" x14ac:dyDescent="0.2">
      <c r="A9341" t="s">
        <v>102</v>
      </c>
      <c r="B9341" t="s">
        <v>36</v>
      </c>
      <c r="C9341" t="s">
        <v>116</v>
      </c>
    </row>
    <row r="9342" spans="1:3" x14ac:dyDescent="0.2">
      <c r="A9342" t="s">
        <v>102</v>
      </c>
      <c r="B9342" t="s">
        <v>37</v>
      </c>
      <c r="C9342" t="s">
        <v>116</v>
      </c>
    </row>
    <row r="9343" spans="1:3" x14ac:dyDescent="0.2">
      <c r="A9343" t="s">
        <v>102</v>
      </c>
      <c r="B9343" t="s">
        <v>70</v>
      </c>
      <c r="C9343" t="s">
        <v>29</v>
      </c>
    </row>
    <row r="9344" spans="1:3" x14ac:dyDescent="0.2">
      <c r="A9344" t="s">
        <v>102</v>
      </c>
      <c r="B9344" t="s">
        <v>71</v>
      </c>
      <c r="C9344" t="s">
        <v>29</v>
      </c>
    </row>
    <row r="9345" spans="1:3" x14ac:dyDescent="0.2">
      <c r="A9345" t="s">
        <v>102</v>
      </c>
      <c r="B9345" t="s">
        <v>5</v>
      </c>
      <c r="C9345" t="s">
        <v>91</v>
      </c>
    </row>
    <row r="9346" spans="1:3" x14ac:dyDescent="0.2">
      <c r="A9346" t="s">
        <v>102</v>
      </c>
      <c r="B9346" t="s">
        <v>24</v>
      </c>
      <c r="C9346" t="s">
        <v>90</v>
      </c>
    </row>
    <row r="9347" spans="1:3" x14ac:dyDescent="0.2">
      <c r="A9347" t="s">
        <v>102</v>
      </c>
      <c r="B9347" t="s">
        <v>10</v>
      </c>
      <c r="C9347" t="s">
        <v>36</v>
      </c>
    </row>
    <row r="9348" spans="1:3" x14ac:dyDescent="0.2">
      <c r="A9348" t="s">
        <v>102</v>
      </c>
      <c r="B9348" t="s">
        <v>12</v>
      </c>
      <c r="C9348" t="s">
        <v>100</v>
      </c>
    </row>
    <row r="9349" spans="1:3" x14ac:dyDescent="0.2">
      <c r="A9349" t="s">
        <v>102</v>
      </c>
      <c r="B9349" t="s">
        <v>107</v>
      </c>
      <c r="C9349" t="s">
        <v>109</v>
      </c>
    </row>
    <row r="9350" spans="1:3" x14ac:dyDescent="0.2">
      <c r="A9350" t="s">
        <v>102</v>
      </c>
      <c r="B9350" t="s">
        <v>108</v>
      </c>
      <c r="C9350" t="s">
        <v>67</v>
      </c>
    </row>
    <row r="9351" spans="1:3" x14ac:dyDescent="0.2">
      <c r="A9351" t="s">
        <v>102</v>
      </c>
      <c r="B9351" t="s">
        <v>14</v>
      </c>
      <c r="C9351" t="s">
        <v>62</v>
      </c>
    </row>
    <row r="9352" spans="1:3" x14ac:dyDescent="0.2">
      <c r="A9352" t="s">
        <v>102</v>
      </c>
      <c r="B9352" t="s">
        <v>15</v>
      </c>
      <c r="C9352" t="s">
        <v>62</v>
      </c>
    </row>
    <row r="9353" spans="1:3" x14ac:dyDescent="0.2">
      <c r="A9353" t="s">
        <v>102</v>
      </c>
      <c r="B9353" t="s">
        <v>101</v>
      </c>
      <c r="C9353" t="s">
        <v>1</v>
      </c>
    </row>
    <row r="9354" spans="1:3" x14ac:dyDescent="0.2">
      <c r="A9354" t="s">
        <v>102</v>
      </c>
      <c r="B9354" t="s">
        <v>109</v>
      </c>
      <c r="C9354" t="s">
        <v>134</v>
      </c>
    </row>
    <row r="9355" spans="1:3" x14ac:dyDescent="0.2">
      <c r="A9355" t="s">
        <v>102</v>
      </c>
      <c r="B9355" t="s">
        <v>61</v>
      </c>
      <c r="C9355" t="s">
        <v>84</v>
      </c>
    </row>
    <row r="9356" spans="1:3" x14ac:dyDescent="0.2">
      <c r="A9356" t="s">
        <v>102</v>
      </c>
      <c r="B9356" t="s">
        <v>73</v>
      </c>
      <c r="C9356" t="s">
        <v>95</v>
      </c>
    </row>
    <row r="9357" spans="1:3" x14ac:dyDescent="0.2">
      <c r="A9357" t="s">
        <v>102</v>
      </c>
      <c r="B9357" t="s">
        <v>60</v>
      </c>
      <c r="C9357" t="s">
        <v>123</v>
      </c>
    </row>
    <row r="9358" spans="1:3" x14ac:dyDescent="0.2">
      <c r="A9358" t="s">
        <v>102</v>
      </c>
      <c r="B9358" t="s">
        <v>84</v>
      </c>
      <c r="C9358" t="s">
        <v>35</v>
      </c>
    </row>
    <row r="9359" spans="1:3" x14ac:dyDescent="0.2">
      <c r="A9359" t="s">
        <v>102</v>
      </c>
      <c r="B9359" t="s">
        <v>85</v>
      </c>
      <c r="C9359" t="s">
        <v>109</v>
      </c>
    </row>
    <row r="9360" spans="1:3" x14ac:dyDescent="0.2">
      <c r="A9360" t="s">
        <v>102</v>
      </c>
      <c r="B9360" t="s">
        <v>137</v>
      </c>
      <c r="C9360" t="s">
        <v>123</v>
      </c>
    </row>
    <row r="9361" spans="1:3" x14ac:dyDescent="0.2">
      <c r="A9361" t="s">
        <v>102</v>
      </c>
      <c r="B9361" t="s">
        <v>138</v>
      </c>
      <c r="C9361" t="s">
        <v>95</v>
      </c>
    </row>
    <row r="9362" spans="1:3" x14ac:dyDescent="0.2">
      <c r="A9362" t="s">
        <v>102</v>
      </c>
      <c r="B9362" t="s">
        <v>134</v>
      </c>
      <c r="C9362" t="s">
        <v>104</v>
      </c>
    </row>
    <row r="9363" spans="1:3" x14ac:dyDescent="0.2">
      <c r="A9363" t="s">
        <v>102</v>
      </c>
      <c r="B9363" t="s">
        <v>40</v>
      </c>
      <c r="C9363" t="s">
        <v>128</v>
      </c>
    </row>
    <row r="9364" spans="1:3" x14ac:dyDescent="0.2">
      <c r="A9364" t="s">
        <v>102</v>
      </c>
      <c r="B9364" t="s">
        <v>39</v>
      </c>
      <c r="C9364" t="s">
        <v>128</v>
      </c>
    </row>
    <row r="9365" spans="1:3" x14ac:dyDescent="0.2">
      <c r="A9365" t="s">
        <v>102</v>
      </c>
      <c r="B9365" t="s">
        <v>104</v>
      </c>
      <c r="C9365" t="s">
        <v>102</v>
      </c>
    </row>
    <row r="9366" spans="1:3" x14ac:dyDescent="0.2">
      <c r="A9366" t="s">
        <v>102</v>
      </c>
      <c r="B9366" t="s">
        <v>9</v>
      </c>
      <c r="C9366" t="s">
        <v>58</v>
      </c>
    </row>
    <row r="9367" spans="1:3" x14ac:dyDescent="0.2">
      <c r="A9367" t="s">
        <v>102</v>
      </c>
      <c r="B9367" t="s">
        <v>58</v>
      </c>
      <c r="C9367" t="s">
        <v>107</v>
      </c>
    </row>
    <row r="9368" spans="1:3" x14ac:dyDescent="0.2">
      <c r="A9368" t="s">
        <v>102</v>
      </c>
      <c r="B9368" t="s">
        <v>4</v>
      </c>
      <c r="C9368" t="s">
        <v>90</v>
      </c>
    </row>
    <row r="9369" spans="1:3" x14ac:dyDescent="0.2">
      <c r="A9369" t="s">
        <v>102</v>
      </c>
      <c r="B9369" t="s">
        <v>90</v>
      </c>
      <c r="C9369" t="s">
        <v>67</v>
      </c>
    </row>
    <row r="9370" spans="1:3" x14ac:dyDescent="0.2">
      <c r="A9370" t="s">
        <v>102</v>
      </c>
      <c r="B9370" t="s">
        <v>1</v>
      </c>
      <c r="C9370" t="s">
        <v>137</v>
      </c>
    </row>
    <row r="9371" spans="1:3" x14ac:dyDescent="0.2">
      <c r="A9371" t="s">
        <v>102</v>
      </c>
      <c r="B9371" t="s">
        <v>67</v>
      </c>
      <c r="C9371" t="s">
        <v>35</v>
      </c>
    </row>
    <row r="9372" spans="1:3" x14ac:dyDescent="0.2">
      <c r="A9372" t="s">
        <v>102</v>
      </c>
      <c r="B9372" t="s">
        <v>68</v>
      </c>
      <c r="C9372" t="s">
        <v>134</v>
      </c>
    </row>
    <row r="9373" spans="1:3" x14ac:dyDescent="0.2">
      <c r="A9373" t="s">
        <v>102</v>
      </c>
      <c r="B9373" t="s">
        <v>120</v>
      </c>
      <c r="C9373" t="s">
        <v>6</v>
      </c>
    </row>
    <row r="9374" spans="1:3" x14ac:dyDescent="0.2">
      <c r="A9374" t="s">
        <v>102</v>
      </c>
      <c r="B9374" t="s">
        <v>121</v>
      </c>
      <c r="C9374" t="s">
        <v>58</v>
      </c>
    </row>
    <row r="9375" spans="1:3" x14ac:dyDescent="0.2">
      <c r="A9375" t="s">
        <v>102</v>
      </c>
      <c r="B9375" t="s">
        <v>53</v>
      </c>
      <c r="C9375" t="s">
        <v>107</v>
      </c>
    </row>
    <row r="9376" spans="1:3" x14ac:dyDescent="0.2">
      <c r="A9376" t="s">
        <v>102</v>
      </c>
      <c r="B9376" t="s">
        <v>82</v>
      </c>
      <c r="C9376" t="s">
        <v>67</v>
      </c>
    </row>
    <row r="9377" spans="1:3" x14ac:dyDescent="0.2">
      <c r="A9377" t="s">
        <v>102</v>
      </c>
      <c r="B9377" t="s">
        <v>83</v>
      </c>
      <c r="C9377" t="s">
        <v>107</v>
      </c>
    </row>
    <row r="9378" spans="1:3" x14ac:dyDescent="0.2">
      <c r="A9378" t="s">
        <v>102</v>
      </c>
      <c r="B9378" t="s">
        <v>38</v>
      </c>
      <c r="C9378" t="s">
        <v>102</v>
      </c>
    </row>
    <row r="9379" spans="1:3" x14ac:dyDescent="0.2">
      <c r="A9379" t="s">
        <v>102</v>
      </c>
      <c r="B9379" t="s">
        <v>97</v>
      </c>
      <c r="C9379" t="s">
        <v>90</v>
      </c>
    </row>
    <row r="9380" spans="1:3" x14ac:dyDescent="0.2">
      <c r="A9380" t="s">
        <v>102</v>
      </c>
      <c r="B9380" t="s">
        <v>115</v>
      </c>
      <c r="C9380" t="s">
        <v>6</v>
      </c>
    </row>
    <row r="9381" spans="1:3" x14ac:dyDescent="0.2">
      <c r="A9381" t="s">
        <v>102</v>
      </c>
      <c r="B9381" t="s">
        <v>98</v>
      </c>
      <c r="C9381" t="s">
        <v>6</v>
      </c>
    </row>
    <row r="9382" spans="1:3" x14ac:dyDescent="0.2">
      <c r="A9382" t="s">
        <v>102</v>
      </c>
      <c r="B9382" t="s">
        <v>94</v>
      </c>
      <c r="C9382" t="s">
        <v>6</v>
      </c>
    </row>
    <row r="9383" spans="1:3" x14ac:dyDescent="0.2">
      <c r="A9383" t="s">
        <v>102</v>
      </c>
      <c r="B9383" t="s">
        <v>7</v>
      </c>
      <c r="C9383" t="s">
        <v>6</v>
      </c>
    </row>
    <row r="9384" spans="1:3" x14ac:dyDescent="0.2">
      <c r="A9384" t="s">
        <v>102</v>
      </c>
      <c r="B9384" t="s">
        <v>45</v>
      </c>
      <c r="C9384" t="s">
        <v>6</v>
      </c>
    </row>
    <row r="9385" spans="1:3" x14ac:dyDescent="0.2">
      <c r="A9385" t="s">
        <v>102</v>
      </c>
      <c r="B9385" t="s">
        <v>64</v>
      </c>
      <c r="C9385" t="s">
        <v>6</v>
      </c>
    </row>
    <row r="9386" spans="1:3" x14ac:dyDescent="0.2">
      <c r="A9386" t="s">
        <v>103</v>
      </c>
      <c r="B9386" t="s">
        <v>75</v>
      </c>
      <c r="C9386" t="s">
        <v>28</v>
      </c>
    </row>
    <row r="9387" spans="1:3" x14ac:dyDescent="0.2">
      <c r="A9387" t="s">
        <v>103</v>
      </c>
      <c r="B9387" t="s">
        <v>17</v>
      </c>
      <c r="C9387" t="s">
        <v>28</v>
      </c>
    </row>
    <row r="9388" spans="1:3" x14ac:dyDescent="0.2">
      <c r="A9388" t="s">
        <v>103</v>
      </c>
      <c r="B9388" t="s">
        <v>20</v>
      </c>
      <c r="C9388" t="s">
        <v>19</v>
      </c>
    </row>
    <row r="9389" spans="1:3" x14ac:dyDescent="0.2">
      <c r="A9389" t="s">
        <v>103</v>
      </c>
      <c r="B9389" t="s">
        <v>78</v>
      </c>
      <c r="C9389" t="s">
        <v>74</v>
      </c>
    </row>
    <row r="9390" spans="1:3" x14ac:dyDescent="0.2">
      <c r="A9390" t="s">
        <v>103</v>
      </c>
      <c r="B9390" t="s">
        <v>44</v>
      </c>
      <c r="C9390" t="s">
        <v>29</v>
      </c>
    </row>
    <row r="9391" spans="1:3" x14ac:dyDescent="0.2">
      <c r="A9391" t="s">
        <v>103</v>
      </c>
      <c r="B9391" t="s">
        <v>46</v>
      </c>
      <c r="C9391" t="s">
        <v>2</v>
      </c>
    </row>
    <row r="9392" spans="1:3" x14ac:dyDescent="0.2">
      <c r="A9392" t="s">
        <v>103</v>
      </c>
      <c r="B9392" t="s">
        <v>117</v>
      </c>
      <c r="C9392" t="s">
        <v>74</v>
      </c>
    </row>
    <row r="9393" spans="1:3" x14ac:dyDescent="0.2">
      <c r="A9393" t="s">
        <v>103</v>
      </c>
      <c r="B9393" t="s">
        <v>124</v>
      </c>
      <c r="C9393" t="s">
        <v>127</v>
      </c>
    </row>
    <row r="9394" spans="1:3" x14ac:dyDescent="0.2">
      <c r="A9394" t="s">
        <v>103</v>
      </c>
      <c r="B9394" t="s">
        <v>113</v>
      </c>
      <c r="C9394" t="s">
        <v>69</v>
      </c>
    </row>
    <row r="9395" spans="1:3" x14ac:dyDescent="0.2">
      <c r="A9395" t="s">
        <v>103</v>
      </c>
      <c r="B9395" t="s">
        <v>99</v>
      </c>
      <c r="C9395" t="s">
        <v>2</v>
      </c>
    </row>
    <row r="9396" spans="1:3" x14ac:dyDescent="0.2">
      <c r="A9396" t="s">
        <v>103</v>
      </c>
      <c r="B9396" t="s">
        <v>100</v>
      </c>
      <c r="C9396" t="s">
        <v>3</v>
      </c>
    </row>
    <row r="9397" spans="1:3" x14ac:dyDescent="0.2">
      <c r="A9397" t="s">
        <v>103</v>
      </c>
      <c r="B9397" t="s">
        <v>65</v>
      </c>
      <c r="C9397" t="s">
        <v>21</v>
      </c>
    </row>
    <row r="9398" spans="1:3" x14ac:dyDescent="0.2">
      <c r="A9398" t="s">
        <v>103</v>
      </c>
      <c r="B9398" t="s">
        <v>66</v>
      </c>
      <c r="C9398" t="s">
        <v>21</v>
      </c>
    </row>
    <row r="9399" spans="1:3" x14ac:dyDescent="0.2">
      <c r="A9399" t="s">
        <v>103</v>
      </c>
      <c r="B9399" t="s">
        <v>54</v>
      </c>
      <c r="C9399" t="s">
        <v>105</v>
      </c>
    </row>
    <row r="9400" spans="1:3" x14ac:dyDescent="0.2">
      <c r="A9400" t="s">
        <v>103</v>
      </c>
      <c r="B9400" t="s">
        <v>55</v>
      </c>
      <c r="C9400" t="s">
        <v>105</v>
      </c>
    </row>
    <row r="9401" spans="1:3" x14ac:dyDescent="0.2">
      <c r="A9401" t="s">
        <v>103</v>
      </c>
      <c r="B9401" t="s">
        <v>133</v>
      </c>
      <c r="C9401" t="s">
        <v>28</v>
      </c>
    </row>
    <row r="9402" spans="1:3" x14ac:dyDescent="0.2">
      <c r="A9402" t="s">
        <v>103</v>
      </c>
      <c r="B9402" t="s">
        <v>59</v>
      </c>
      <c r="C9402" t="s">
        <v>29</v>
      </c>
    </row>
    <row r="9403" spans="1:3" x14ac:dyDescent="0.2">
      <c r="A9403" t="s">
        <v>103</v>
      </c>
      <c r="B9403" t="s">
        <v>125</v>
      </c>
      <c r="C9403" t="s">
        <v>14</v>
      </c>
    </row>
    <row r="9404" spans="1:3" x14ac:dyDescent="0.2">
      <c r="A9404" t="s">
        <v>103</v>
      </c>
      <c r="B9404" t="s">
        <v>27</v>
      </c>
      <c r="C9404" t="s">
        <v>29</v>
      </c>
    </row>
    <row r="9405" spans="1:3" x14ac:dyDescent="0.2">
      <c r="A9405" t="s">
        <v>103</v>
      </c>
      <c r="B9405" t="s">
        <v>23</v>
      </c>
      <c r="C9405" t="s">
        <v>28</v>
      </c>
    </row>
    <row r="9406" spans="1:3" x14ac:dyDescent="0.2">
      <c r="A9406" t="s">
        <v>103</v>
      </c>
      <c r="B9406" t="s">
        <v>25</v>
      </c>
      <c r="C9406" t="s">
        <v>105</v>
      </c>
    </row>
    <row r="9407" spans="1:3" x14ac:dyDescent="0.2">
      <c r="A9407" t="s">
        <v>103</v>
      </c>
      <c r="B9407" t="s">
        <v>114</v>
      </c>
      <c r="C9407" t="s">
        <v>128</v>
      </c>
    </row>
    <row r="9408" spans="1:3" x14ac:dyDescent="0.2">
      <c r="A9408" t="s">
        <v>103</v>
      </c>
      <c r="B9408" t="s">
        <v>96</v>
      </c>
      <c r="C9408" t="s">
        <v>10</v>
      </c>
    </row>
    <row r="9409" spans="1:3" x14ac:dyDescent="0.2">
      <c r="A9409" t="s">
        <v>103</v>
      </c>
      <c r="B9409" t="s">
        <v>47</v>
      </c>
      <c r="C9409" t="s">
        <v>105</v>
      </c>
    </row>
    <row r="9410" spans="1:3" x14ac:dyDescent="0.2">
      <c r="A9410" t="s">
        <v>103</v>
      </c>
      <c r="B9410" t="s">
        <v>72</v>
      </c>
      <c r="C9410" t="s">
        <v>43</v>
      </c>
    </row>
    <row r="9411" spans="1:3" x14ac:dyDescent="0.2">
      <c r="A9411" t="s">
        <v>103</v>
      </c>
      <c r="B9411" t="s">
        <v>87</v>
      </c>
      <c r="C9411" t="s">
        <v>14</v>
      </c>
    </row>
    <row r="9412" spans="1:3" x14ac:dyDescent="0.2">
      <c r="A9412" t="s">
        <v>103</v>
      </c>
      <c r="B9412" t="s">
        <v>88</v>
      </c>
      <c r="C9412" t="s">
        <v>28</v>
      </c>
    </row>
    <row r="9413" spans="1:3" x14ac:dyDescent="0.2">
      <c r="A9413" t="s">
        <v>103</v>
      </c>
      <c r="B9413" t="s">
        <v>19</v>
      </c>
      <c r="C9413" t="s">
        <v>118</v>
      </c>
    </row>
    <row r="9414" spans="1:3" x14ac:dyDescent="0.2">
      <c r="A9414" t="s">
        <v>103</v>
      </c>
      <c r="B9414" t="s">
        <v>31</v>
      </c>
      <c r="C9414" t="s">
        <v>130</v>
      </c>
    </row>
    <row r="9415" spans="1:3" x14ac:dyDescent="0.2">
      <c r="A9415" t="s">
        <v>103</v>
      </c>
      <c r="B9415" t="s">
        <v>126</v>
      </c>
      <c r="C9415" t="s">
        <v>2</v>
      </c>
    </row>
    <row r="9416" spans="1:3" x14ac:dyDescent="0.2">
      <c r="A9416" t="s">
        <v>103</v>
      </c>
      <c r="B9416" t="s">
        <v>42</v>
      </c>
      <c r="C9416" t="s">
        <v>43</v>
      </c>
    </row>
    <row r="9417" spans="1:3" x14ac:dyDescent="0.2">
      <c r="A9417" t="s">
        <v>103</v>
      </c>
      <c r="B9417" t="s">
        <v>93</v>
      </c>
      <c r="C9417" t="s">
        <v>1</v>
      </c>
    </row>
    <row r="9418" spans="1:3" x14ac:dyDescent="0.2">
      <c r="A9418" t="s">
        <v>103</v>
      </c>
      <c r="B9418" t="s">
        <v>13</v>
      </c>
      <c r="C9418" t="s">
        <v>101</v>
      </c>
    </row>
    <row r="9419" spans="1:3" x14ac:dyDescent="0.2">
      <c r="A9419" t="s">
        <v>103</v>
      </c>
      <c r="B9419" t="s">
        <v>49</v>
      </c>
      <c r="C9419" t="s">
        <v>130</v>
      </c>
    </row>
    <row r="9420" spans="1:3" x14ac:dyDescent="0.2">
      <c r="A9420" t="s">
        <v>103</v>
      </c>
      <c r="B9420" t="s">
        <v>50</v>
      </c>
      <c r="C9420" t="s">
        <v>128</v>
      </c>
    </row>
    <row r="9421" spans="1:3" x14ac:dyDescent="0.2">
      <c r="A9421" t="s">
        <v>103</v>
      </c>
      <c r="B9421" t="s">
        <v>56</v>
      </c>
      <c r="C9421" t="s">
        <v>74</v>
      </c>
    </row>
    <row r="9422" spans="1:3" x14ac:dyDescent="0.2">
      <c r="A9422" t="s">
        <v>103</v>
      </c>
      <c r="B9422" t="s">
        <v>57</v>
      </c>
      <c r="C9422" t="s">
        <v>74</v>
      </c>
    </row>
    <row r="9423" spans="1:3" x14ac:dyDescent="0.2">
      <c r="A9423" t="s">
        <v>103</v>
      </c>
      <c r="B9423" t="s">
        <v>91</v>
      </c>
      <c r="C9423" t="s">
        <v>35</v>
      </c>
    </row>
    <row r="9424" spans="1:3" x14ac:dyDescent="0.2">
      <c r="A9424" t="s">
        <v>103</v>
      </c>
      <c r="B9424" t="s">
        <v>92</v>
      </c>
      <c r="C9424" t="s">
        <v>67</v>
      </c>
    </row>
    <row r="9425" spans="1:3" x14ac:dyDescent="0.2">
      <c r="A9425" t="s">
        <v>103</v>
      </c>
      <c r="B9425" t="s">
        <v>136</v>
      </c>
      <c r="C9425" t="s">
        <v>10</v>
      </c>
    </row>
    <row r="9426" spans="1:3" x14ac:dyDescent="0.2">
      <c r="A9426" t="s">
        <v>103</v>
      </c>
      <c r="B9426" t="s">
        <v>16</v>
      </c>
      <c r="C9426" t="s">
        <v>62</v>
      </c>
    </row>
    <row r="9427" spans="1:3" x14ac:dyDescent="0.2">
      <c r="A9427" t="s">
        <v>103</v>
      </c>
      <c r="B9427" t="s">
        <v>89</v>
      </c>
      <c r="C9427" t="s">
        <v>1</v>
      </c>
    </row>
    <row r="9428" spans="1:3" x14ac:dyDescent="0.2">
      <c r="A9428" t="s">
        <v>103</v>
      </c>
      <c r="B9428" t="s">
        <v>33</v>
      </c>
      <c r="C9428" t="s">
        <v>1</v>
      </c>
    </row>
    <row r="9429" spans="1:3" x14ac:dyDescent="0.2">
      <c r="A9429" t="s">
        <v>103</v>
      </c>
      <c r="B9429" t="s">
        <v>34</v>
      </c>
      <c r="C9429" t="s">
        <v>1</v>
      </c>
    </row>
    <row r="9430" spans="1:3" x14ac:dyDescent="0.2">
      <c r="A9430" t="s">
        <v>103</v>
      </c>
      <c r="B9430" t="s">
        <v>95</v>
      </c>
      <c r="C9430" t="s">
        <v>35</v>
      </c>
    </row>
    <row r="9431" spans="1:3" x14ac:dyDescent="0.2">
      <c r="A9431" t="s">
        <v>103</v>
      </c>
      <c r="B9431" t="s">
        <v>110</v>
      </c>
      <c r="C9431" t="s">
        <v>101</v>
      </c>
    </row>
    <row r="9432" spans="1:3" x14ac:dyDescent="0.2">
      <c r="A9432" t="s">
        <v>103</v>
      </c>
      <c r="B9432" t="s">
        <v>62</v>
      </c>
      <c r="C9432" t="s">
        <v>95</v>
      </c>
    </row>
    <row r="9433" spans="1:3" x14ac:dyDescent="0.2">
      <c r="A9433" t="s">
        <v>103</v>
      </c>
      <c r="B9433" t="s">
        <v>63</v>
      </c>
      <c r="C9433" t="s">
        <v>123</v>
      </c>
    </row>
    <row r="9434" spans="1:3" x14ac:dyDescent="0.2">
      <c r="A9434" t="s">
        <v>103</v>
      </c>
      <c r="B9434" t="s">
        <v>22</v>
      </c>
      <c r="C9434" t="s">
        <v>102</v>
      </c>
    </row>
    <row r="9435" spans="1:3" x14ac:dyDescent="0.2">
      <c r="A9435" t="s">
        <v>103</v>
      </c>
      <c r="B9435" t="s">
        <v>2</v>
      </c>
      <c r="C9435" t="s">
        <v>100</v>
      </c>
    </row>
    <row r="9436" spans="1:3" x14ac:dyDescent="0.2">
      <c r="A9436" t="s">
        <v>103</v>
      </c>
      <c r="B9436" t="s">
        <v>32</v>
      </c>
      <c r="C9436" t="s">
        <v>1</v>
      </c>
    </row>
    <row r="9437" spans="1:3" x14ac:dyDescent="0.2">
      <c r="A9437" t="s">
        <v>103</v>
      </c>
      <c r="B9437" t="s">
        <v>18</v>
      </c>
      <c r="C9437" t="s">
        <v>130</v>
      </c>
    </row>
    <row r="9438" spans="1:3" x14ac:dyDescent="0.2">
      <c r="A9438" t="s">
        <v>103</v>
      </c>
      <c r="B9438" t="s">
        <v>76</v>
      </c>
      <c r="C9438" t="s">
        <v>128</v>
      </c>
    </row>
    <row r="9439" spans="1:3" x14ac:dyDescent="0.2">
      <c r="A9439" t="s">
        <v>103</v>
      </c>
      <c r="B9439" t="s">
        <v>77</v>
      </c>
      <c r="C9439" t="s">
        <v>128</v>
      </c>
    </row>
    <row r="9440" spans="1:3" x14ac:dyDescent="0.2">
      <c r="A9440" t="s">
        <v>103</v>
      </c>
      <c r="B9440" t="s">
        <v>79</v>
      </c>
      <c r="C9440" t="s">
        <v>62</v>
      </c>
    </row>
    <row r="9441" spans="1:3" x14ac:dyDescent="0.2">
      <c r="A9441" t="s">
        <v>103</v>
      </c>
      <c r="B9441" t="s">
        <v>48</v>
      </c>
      <c r="C9441" t="s">
        <v>11</v>
      </c>
    </row>
    <row r="9442" spans="1:3" x14ac:dyDescent="0.2">
      <c r="A9442" t="s">
        <v>103</v>
      </c>
      <c r="B9442" t="s">
        <v>111</v>
      </c>
      <c r="C9442" t="s">
        <v>11</v>
      </c>
    </row>
    <row r="9443" spans="1:3" x14ac:dyDescent="0.2">
      <c r="A9443" t="s">
        <v>103</v>
      </c>
      <c r="B9443" t="s">
        <v>112</v>
      </c>
      <c r="C9443" t="s">
        <v>11</v>
      </c>
    </row>
    <row r="9444" spans="1:3" x14ac:dyDescent="0.2">
      <c r="A9444" t="s">
        <v>103</v>
      </c>
      <c r="B9444" t="s">
        <v>51</v>
      </c>
      <c r="C9444" t="s">
        <v>11</v>
      </c>
    </row>
    <row r="9445" spans="1:3" x14ac:dyDescent="0.2">
      <c r="A9445" t="s">
        <v>103</v>
      </c>
      <c r="B9445" t="s">
        <v>8</v>
      </c>
      <c r="C9445" t="s">
        <v>130</v>
      </c>
    </row>
    <row r="9446" spans="1:3" x14ac:dyDescent="0.2">
      <c r="A9446" t="s">
        <v>103</v>
      </c>
      <c r="B9446" t="s">
        <v>35</v>
      </c>
      <c r="C9446" t="s">
        <v>107</v>
      </c>
    </row>
    <row r="9447" spans="1:3" x14ac:dyDescent="0.2">
      <c r="A9447" t="s">
        <v>103</v>
      </c>
      <c r="B9447" t="s">
        <v>52</v>
      </c>
      <c r="C9447" t="s">
        <v>3</v>
      </c>
    </row>
    <row r="9448" spans="1:3" x14ac:dyDescent="0.2">
      <c r="A9448" t="s">
        <v>103</v>
      </c>
      <c r="B9448" t="s">
        <v>122</v>
      </c>
      <c r="C9448" t="s">
        <v>43</v>
      </c>
    </row>
    <row r="9449" spans="1:3" x14ac:dyDescent="0.2">
      <c r="A9449" t="s">
        <v>103</v>
      </c>
      <c r="B9449" t="s">
        <v>123</v>
      </c>
      <c r="C9449" t="s">
        <v>109</v>
      </c>
    </row>
    <row r="9450" spans="1:3" x14ac:dyDescent="0.2">
      <c r="A9450" t="s">
        <v>103</v>
      </c>
      <c r="B9450" t="s">
        <v>21</v>
      </c>
      <c r="C9450" t="s">
        <v>100</v>
      </c>
    </row>
    <row r="9451" spans="1:3" x14ac:dyDescent="0.2">
      <c r="A9451" t="s">
        <v>103</v>
      </c>
      <c r="B9451" t="s">
        <v>128</v>
      </c>
      <c r="C9451" t="s">
        <v>137</v>
      </c>
    </row>
    <row r="9452" spans="1:3" x14ac:dyDescent="0.2">
      <c r="A9452" t="s">
        <v>103</v>
      </c>
      <c r="B9452" t="s">
        <v>43</v>
      </c>
      <c r="C9452" t="s">
        <v>5</v>
      </c>
    </row>
    <row r="9453" spans="1:3" x14ac:dyDescent="0.2">
      <c r="A9453" t="s">
        <v>103</v>
      </c>
      <c r="B9453" t="s">
        <v>102</v>
      </c>
      <c r="C9453" t="s">
        <v>84</v>
      </c>
    </row>
    <row r="9454" spans="1:3" x14ac:dyDescent="0.2">
      <c r="A9454" t="s">
        <v>103</v>
      </c>
      <c r="B9454" t="s">
        <v>103</v>
      </c>
      <c r="C9454" t="s">
        <v>103</v>
      </c>
    </row>
    <row r="9455" spans="1:3" x14ac:dyDescent="0.2">
      <c r="A9455" t="s">
        <v>103</v>
      </c>
      <c r="B9455" t="s">
        <v>106</v>
      </c>
      <c r="C9455" t="s">
        <v>118</v>
      </c>
    </row>
    <row r="9456" spans="1:3" x14ac:dyDescent="0.2">
      <c r="A9456" t="s">
        <v>103</v>
      </c>
      <c r="B9456" t="s">
        <v>105</v>
      </c>
      <c r="C9456" t="s">
        <v>22</v>
      </c>
    </row>
    <row r="9457" spans="1:3" x14ac:dyDescent="0.2">
      <c r="A9457" t="s">
        <v>103</v>
      </c>
      <c r="B9457" t="s">
        <v>74</v>
      </c>
      <c r="C9457" t="s">
        <v>36</v>
      </c>
    </row>
    <row r="9458" spans="1:3" x14ac:dyDescent="0.2">
      <c r="A9458" t="s">
        <v>103</v>
      </c>
      <c r="B9458" t="s">
        <v>26</v>
      </c>
      <c r="C9458" t="s">
        <v>105</v>
      </c>
    </row>
    <row r="9459" spans="1:3" x14ac:dyDescent="0.2">
      <c r="A9459" t="s">
        <v>103</v>
      </c>
      <c r="B9459" t="s">
        <v>81</v>
      </c>
      <c r="C9459" t="s">
        <v>128</v>
      </c>
    </row>
    <row r="9460" spans="1:3" x14ac:dyDescent="0.2">
      <c r="A9460" t="s">
        <v>103</v>
      </c>
      <c r="B9460" t="s">
        <v>29</v>
      </c>
      <c r="C9460" t="s">
        <v>36</v>
      </c>
    </row>
    <row r="9461" spans="1:3" x14ac:dyDescent="0.2">
      <c r="A9461" t="s">
        <v>103</v>
      </c>
      <c r="B9461" t="s">
        <v>30</v>
      </c>
      <c r="C9461" t="s">
        <v>100</v>
      </c>
    </row>
    <row r="9462" spans="1:3" x14ac:dyDescent="0.2">
      <c r="A9462" t="s">
        <v>103</v>
      </c>
      <c r="B9462" t="s">
        <v>118</v>
      </c>
      <c r="C9462" t="s">
        <v>123</v>
      </c>
    </row>
    <row r="9463" spans="1:3" x14ac:dyDescent="0.2">
      <c r="A9463" t="s">
        <v>103</v>
      </c>
      <c r="B9463" t="s">
        <v>119</v>
      </c>
      <c r="C9463" t="s">
        <v>123</v>
      </c>
    </row>
    <row r="9464" spans="1:3" x14ac:dyDescent="0.2">
      <c r="A9464" t="s">
        <v>103</v>
      </c>
      <c r="B9464" t="s">
        <v>86</v>
      </c>
      <c r="C9464" t="s">
        <v>69</v>
      </c>
    </row>
    <row r="9465" spans="1:3" x14ac:dyDescent="0.2">
      <c r="A9465" t="s">
        <v>103</v>
      </c>
      <c r="B9465" t="s">
        <v>28</v>
      </c>
      <c r="C9465" t="s">
        <v>36</v>
      </c>
    </row>
    <row r="9466" spans="1:3" x14ac:dyDescent="0.2">
      <c r="A9466" t="s">
        <v>103</v>
      </c>
      <c r="B9466" t="s">
        <v>127</v>
      </c>
      <c r="C9466" t="s">
        <v>5</v>
      </c>
    </row>
    <row r="9467" spans="1:3" x14ac:dyDescent="0.2">
      <c r="A9467" t="s">
        <v>103</v>
      </c>
      <c r="B9467" t="s">
        <v>80</v>
      </c>
      <c r="C9467" t="s">
        <v>62</v>
      </c>
    </row>
    <row r="9468" spans="1:3" x14ac:dyDescent="0.2">
      <c r="A9468" t="s">
        <v>103</v>
      </c>
      <c r="B9468" t="s">
        <v>41</v>
      </c>
      <c r="C9468" t="s">
        <v>29</v>
      </c>
    </row>
    <row r="9469" spans="1:3" x14ac:dyDescent="0.2">
      <c r="A9469" t="s">
        <v>103</v>
      </c>
      <c r="B9469" t="s">
        <v>130</v>
      </c>
      <c r="C9469" t="s">
        <v>116</v>
      </c>
    </row>
    <row r="9470" spans="1:3" x14ac:dyDescent="0.2">
      <c r="A9470" t="s">
        <v>103</v>
      </c>
      <c r="B9470" t="s">
        <v>131</v>
      </c>
      <c r="C9470" t="s">
        <v>91</v>
      </c>
    </row>
    <row r="9471" spans="1:3" x14ac:dyDescent="0.2">
      <c r="A9471" t="s">
        <v>103</v>
      </c>
      <c r="B9471" t="s">
        <v>11</v>
      </c>
      <c r="C9471" t="s">
        <v>116</v>
      </c>
    </row>
    <row r="9472" spans="1:3" x14ac:dyDescent="0.2">
      <c r="A9472" t="s">
        <v>103</v>
      </c>
      <c r="B9472" t="s">
        <v>6</v>
      </c>
      <c r="C9472" t="s">
        <v>6</v>
      </c>
    </row>
    <row r="9473" spans="1:3" x14ac:dyDescent="0.2">
      <c r="A9473" t="s">
        <v>103</v>
      </c>
      <c r="B9473" t="s">
        <v>3</v>
      </c>
      <c r="C9473" t="s">
        <v>67</v>
      </c>
    </row>
    <row r="9474" spans="1:3" x14ac:dyDescent="0.2">
      <c r="A9474" t="s">
        <v>103</v>
      </c>
      <c r="B9474" t="s">
        <v>69</v>
      </c>
      <c r="C9474" t="s">
        <v>73</v>
      </c>
    </row>
    <row r="9475" spans="1:3" x14ac:dyDescent="0.2">
      <c r="A9475" t="s">
        <v>103</v>
      </c>
      <c r="B9475" t="s">
        <v>135</v>
      </c>
      <c r="C9475" t="s">
        <v>69</v>
      </c>
    </row>
    <row r="9476" spans="1:3" x14ac:dyDescent="0.2">
      <c r="A9476" t="s">
        <v>103</v>
      </c>
      <c r="B9476" t="s">
        <v>132</v>
      </c>
      <c r="C9476" t="s">
        <v>62</v>
      </c>
    </row>
    <row r="9477" spans="1:3" x14ac:dyDescent="0.2">
      <c r="A9477" t="s">
        <v>103</v>
      </c>
      <c r="B9477" t="s">
        <v>129</v>
      </c>
      <c r="C9477" t="s">
        <v>11</v>
      </c>
    </row>
    <row r="9478" spans="1:3" x14ac:dyDescent="0.2">
      <c r="A9478" t="s">
        <v>103</v>
      </c>
      <c r="B9478" t="s">
        <v>116</v>
      </c>
      <c r="C9478" t="s">
        <v>134</v>
      </c>
    </row>
    <row r="9479" spans="1:3" x14ac:dyDescent="0.2">
      <c r="A9479" t="s">
        <v>103</v>
      </c>
      <c r="B9479" t="s">
        <v>36</v>
      </c>
      <c r="C9479" t="s">
        <v>3</v>
      </c>
    </row>
    <row r="9480" spans="1:3" x14ac:dyDescent="0.2">
      <c r="A9480" t="s">
        <v>103</v>
      </c>
      <c r="B9480" t="s">
        <v>37</v>
      </c>
      <c r="C9480" t="s">
        <v>3</v>
      </c>
    </row>
    <row r="9481" spans="1:3" x14ac:dyDescent="0.2">
      <c r="A9481" t="s">
        <v>103</v>
      </c>
      <c r="B9481" t="s">
        <v>70</v>
      </c>
      <c r="C9481" t="s">
        <v>127</v>
      </c>
    </row>
    <row r="9482" spans="1:3" x14ac:dyDescent="0.2">
      <c r="A9482" t="s">
        <v>103</v>
      </c>
      <c r="B9482" t="s">
        <v>71</v>
      </c>
      <c r="C9482" t="s">
        <v>127</v>
      </c>
    </row>
    <row r="9483" spans="1:3" x14ac:dyDescent="0.2">
      <c r="A9483" t="s">
        <v>103</v>
      </c>
      <c r="B9483" t="s">
        <v>5</v>
      </c>
      <c r="C9483" t="s">
        <v>102</v>
      </c>
    </row>
    <row r="9484" spans="1:3" x14ac:dyDescent="0.2">
      <c r="A9484" t="s">
        <v>103</v>
      </c>
      <c r="B9484" t="s">
        <v>24</v>
      </c>
      <c r="C9484" t="s">
        <v>58</v>
      </c>
    </row>
    <row r="9485" spans="1:3" x14ac:dyDescent="0.2">
      <c r="A9485" t="s">
        <v>103</v>
      </c>
      <c r="B9485" t="s">
        <v>10</v>
      </c>
      <c r="C9485" t="s">
        <v>138</v>
      </c>
    </row>
    <row r="9486" spans="1:3" x14ac:dyDescent="0.2">
      <c r="A9486" t="s">
        <v>103</v>
      </c>
      <c r="B9486" t="s">
        <v>12</v>
      </c>
      <c r="C9486" t="s">
        <v>116</v>
      </c>
    </row>
    <row r="9487" spans="1:3" x14ac:dyDescent="0.2">
      <c r="A9487" t="s">
        <v>103</v>
      </c>
      <c r="B9487" t="s">
        <v>107</v>
      </c>
      <c r="C9487" t="s">
        <v>90</v>
      </c>
    </row>
    <row r="9488" spans="1:3" x14ac:dyDescent="0.2">
      <c r="A9488" t="s">
        <v>103</v>
      </c>
      <c r="B9488" t="s">
        <v>108</v>
      </c>
      <c r="C9488" t="s">
        <v>90</v>
      </c>
    </row>
    <row r="9489" spans="1:3" x14ac:dyDescent="0.2">
      <c r="A9489" t="s">
        <v>103</v>
      </c>
      <c r="B9489" t="s">
        <v>14</v>
      </c>
      <c r="C9489" t="s">
        <v>36</v>
      </c>
    </row>
    <row r="9490" spans="1:3" x14ac:dyDescent="0.2">
      <c r="A9490" t="s">
        <v>103</v>
      </c>
      <c r="B9490" t="s">
        <v>15</v>
      </c>
      <c r="C9490" t="s">
        <v>36</v>
      </c>
    </row>
    <row r="9491" spans="1:3" x14ac:dyDescent="0.2">
      <c r="A9491" t="s">
        <v>103</v>
      </c>
      <c r="B9491" t="s">
        <v>101</v>
      </c>
      <c r="C9491" t="s">
        <v>52</v>
      </c>
    </row>
    <row r="9492" spans="1:3" x14ac:dyDescent="0.2">
      <c r="A9492" t="s">
        <v>103</v>
      </c>
      <c r="B9492" t="s">
        <v>109</v>
      </c>
      <c r="C9492" t="s">
        <v>107</v>
      </c>
    </row>
    <row r="9493" spans="1:3" x14ac:dyDescent="0.2">
      <c r="A9493" t="s">
        <v>103</v>
      </c>
      <c r="B9493" t="s">
        <v>61</v>
      </c>
      <c r="C9493" t="s">
        <v>6</v>
      </c>
    </row>
    <row r="9494" spans="1:3" x14ac:dyDescent="0.2">
      <c r="A9494" t="s">
        <v>103</v>
      </c>
      <c r="B9494" t="s">
        <v>73</v>
      </c>
      <c r="C9494" t="s">
        <v>102</v>
      </c>
    </row>
    <row r="9495" spans="1:3" x14ac:dyDescent="0.2">
      <c r="A9495" t="s">
        <v>103</v>
      </c>
      <c r="B9495" t="s">
        <v>60</v>
      </c>
      <c r="C9495" t="s">
        <v>134</v>
      </c>
    </row>
    <row r="9496" spans="1:3" x14ac:dyDescent="0.2">
      <c r="A9496" t="s">
        <v>103</v>
      </c>
      <c r="B9496" t="s">
        <v>84</v>
      </c>
      <c r="C9496" t="s">
        <v>107</v>
      </c>
    </row>
    <row r="9497" spans="1:3" x14ac:dyDescent="0.2">
      <c r="A9497" t="s">
        <v>103</v>
      </c>
      <c r="B9497" t="s">
        <v>85</v>
      </c>
      <c r="C9497" t="s">
        <v>90</v>
      </c>
    </row>
    <row r="9498" spans="1:3" x14ac:dyDescent="0.2">
      <c r="A9498" t="s">
        <v>103</v>
      </c>
      <c r="B9498" t="s">
        <v>137</v>
      </c>
      <c r="C9498" t="s">
        <v>104</v>
      </c>
    </row>
    <row r="9499" spans="1:3" x14ac:dyDescent="0.2">
      <c r="A9499" t="s">
        <v>103</v>
      </c>
      <c r="B9499" t="s">
        <v>138</v>
      </c>
      <c r="C9499" t="s">
        <v>102</v>
      </c>
    </row>
    <row r="9500" spans="1:3" x14ac:dyDescent="0.2">
      <c r="A9500" t="s">
        <v>103</v>
      </c>
      <c r="B9500" t="s">
        <v>134</v>
      </c>
      <c r="C9500" t="s">
        <v>107</v>
      </c>
    </row>
    <row r="9501" spans="1:3" x14ac:dyDescent="0.2">
      <c r="A9501" t="s">
        <v>103</v>
      </c>
      <c r="B9501" t="s">
        <v>40</v>
      </c>
      <c r="C9501" t="s">
        <v>62</v>
      </c>
    </row>
    <row r="9502" spans="1:3" x14ac:dyDescent="0.2">
      <c r="A9502" t="s">
        <v>103</v>
      </c>
      <c r="B9502" t="s">
        <v>39</v>
      </c>
      <c r="C9502" t="s">
        <v>11</v>
      </c>
    </row>
    <row r="9503" spans="1:3" x14ac:dyDescent="0.2">
      <c r="A9503" t="s">
        <v>103</v>
      </c>
      <c r="B9503" t="s">
        <v>104</v>
      </c>
      <c r="C9503" t="s">
        <v>84</v>
      </c>
    </row>
    <row r="9504" spans="1:3" x14ac:dyDescent="0.2">
      <c r="A9504" t="s">
        <v>103</v>
      </c>
      <c r="B9504" t="s">
        <v>9</v>
      </c>
      <c r="C9504" t="s">
        <v>24</v>
      </c>
    </row>
    <row r="9505" spans="1:3" x14ac:dyDescent="0.2">
      <c r="A9505" t="s">
        <v>103</v>
      </c>
      <c r="B9505" t="s">
        <v>58</v>
      </c>
      <c r="C9505" t="s">
        <v>6</v>
      </c>
    </row>
    <row r="9506" spans="1:3" x14ac:dyDescent="0.2">
      <c r="A9506" t="s">
        <v>103</v>
      </c>
      <c r="B9506" t="s">
        <v>4</v>
      </c>
      <c r="C9506" t="s">
        <v>58</v>
      </c>
    </row>
    <row r="9507" spans="1:3" x14ac:dyDescent="0.2">
      <c r="A9507" t="s">
        <v>103</v>
      </c>
      <c r="B9507" t="s">
        <v>90</v>
      </c>
      <c r="C9507" t="s">
        <v>90</v>
      </c>
    </row>
    <row r="9508" spans="1:3" x14ac:dyDescent="0.2">
      <c r="A9508" t="s">
        <v>103</v>
      </c>
      <c r="B9508" t="s">
        <v>1</v>
      </c>
      <c r="C9508" t="s">
        <v>123</v>
      </c>
    </row>
    <row r="9509" spans="1:3" x14ac:dyDescent="0.2">
      <c r="A9509" t="s">
        <v>103</v>
      </c>
      <c r="B9509" t="s">
        <v>67</v>
      </c>
      <c r="C9509" t="s">
        <v>107</v>
      </c>
    </row>
    <row r="9510" spans="1:3" x14ac:dyDescent="0.2">
      <c r="A9510" t="s">
        <v>103</v>
      </c>
      <c r="B9510" t="s">
        <v>68</v>
      </c>
      <c r="C9510" t="s">
        <v>107</v>
      </c>
    </row>
    <row r="9511" spans="1:3" x14ac:dyDescent="0.2">
      <c r="A9511" t="s">
        <v>103</v>
      </c>
      <c r="B9511" t="s">
        <v>120</v>
      </c>
      <c r="C9511" t="s">
        <v>4</v>
      </c>
    </row>
    <row r="9512" spans="1:3" x14ac:dyDescent="0.2">
      <c r="A9512" t="s">
        <v>103</v>
      </c>
      <c r="B9512" t="s">
        <v>121</v>
      </c>
      <c r="C9512" t="s">
        <v>24</v>
      </c>
    </row>
    <row r="9513" spans="1:3" x14ac:dyDescent="0.2">
      <c r="A9513" t="s">
        <v>103</v>
      </c>
      <c r="B9513" t="s">
        <v>53</v>
      </c>
      <c r="C9513" t="s">
        <v>6</v>
      </c>
    </row>
    <row r="9514" spans="1:3" x14ac:dyDescent="0.2">
      <c r="A9514" t="s">
        <v>103</v>
      </c>
      <c r="B9514" t="s">
        <v>82</v>
      </c>
      <c r="C9514" t="s">
        <v>90</v>
      </c>
    </row>
    <row r="9515" spans="1:3" x14ac:dyDescent="0.2">
      <c r="A9515" t="s">
        <v>103</v>
      </c>
      <c r="B9515" t="s">
        <v>83</v>
      </c>
      <c r="C9515" t="s">
        <v>6</v>
      </c>
    </row>
    <row r="9516" spans="1:3" x14ac:dyDescent="0.2">
      <c r="A9516" t="s">
        <v>103</v>
      </c>
      <c r="B9516" t="s">
        <v>38</v>
      </c>
      <c r="C9516" t="s">
        <v>67</v>
      </c>
    </row>
    <row r="9517" spans="1:3" x14ac:dyDescent="0.2">
      <c r="A9517" t="s">
        <v>103</v>
      </c>
      <c r="B9517" t="s">
        <v>97</v>
      </c>
      <c r="C9517" t="s">
        <v>58</v>
      </c>
    </row>
    <row r="9518" spans="1:3" x14ac:dyDescent="0.2">
      <c r="A9518" t="s">
        <v>103</v>
      </c>
      <c r="B9518" t="s">
        <v>115</v>
      </c>
      <c r="C9518" t="s">
        <v>4</v>
      </c>
    </row>
    <row r="9519" spans="1:3" x14ac:dyDescent="0.2">
      <c r="A9519" t="s">
        <v>103</v>
      </c>
      <c r="B9519" t="s">
        <v>98</v>
      </c>
      <c r="C9519" t="s">
        <v>4</v>
      </c>
    </row>
    <row r="9520" spans="1:3" x14ac:dyDescent="0.2">
      <c r="A9520" t="s">
        <v>103</v>
      </c>
      <c r="B9520" t="s">
        <v>94</v>
      </c>
      <c r="C9520" t="s">
        <v>4</v>
      </c>
    </row>
    <row r="9521" spans="1:3" x14ac:dyDescent="0.2">
      <c r="A9521" t="s">
        <v>103</v>
      </c>
      <c r="B9521" t="s">
        <v>7</v>
      </c>
      <c r="C9521" t="s">
        <v>58</v>
      </c>
    </row>
    <row r="9522" spans="1:3" x14ac:dyDescent="0.2">
      <c r="A9522" t="s">
        <v>103</v>
      </c>
      <c r="B9522" t="s">
        <v>45</v>
      </c>
      <c r="C9522" t="s">
        <v>4</v>
      </c>
    </row>
    <row r="9523" spans="1:3" x14ac:dyDescent="0.2">
      <c r="A9523" t="s">
        <v>103</v>
      </c>
      <c r="B9523" t="s">
        <v>64</v>
      </c>
      <c r="C9523" t="s">
        <v>4</v>
      </c>
    </row>
    <row r="9524" spans="1:3" x14ac:dyDescent="0.2">
      <c r="A9524" t="s">
        <v>106</v>
      </c>
      <c r="B9524" t="s">
        <v>75</v>
      </c>
      <c r="C9524" t="s">
        <v>96</v>
      </c>
    </row>
    <row r="9525" spans="1:3" x14ac:dyDescent="0.2">
      <c r="A9525" t="s">
        <v>106</v>
      </c>
      <c r="B9525" t="s">
        <v>17</v>
      </c>
      <c r="C9525" t="s">
        <v>135</v>
      </c>
    </row>
    <row r="9526" spans="1:3" x14ac:dyDescent="0.2">
      <c r="A9526" t="s">
        <v>106</v>
      </c>
      <c r="B9526" t="s">
        <v>20</v>
      </c>
      <c r="C9526" t="s">
        <v>136</v>
      </c>
    </row>
    <row r="9527" spans="1:3" x14ac:dyDescent="0.2">
      <c r="A9527" t="s">
        <v>106</v>
      </c>
      <c r="B9527" t="s">
        <v>78</v>
      </c>
      <c r="C9527" t="s">
        <v>113</v>
      </c>
    </row>
    <row r="9528" spans="1:3" x14ac:dyDescent="0.2">
      <c r="A9528" t="s">
        <v>106</v>
      </c>
      <c r="B9528" t="s">
        <v>44</v>
      </c>
      <c r="C9528" t="s">
        <v>114</v>
      </c>
    </row>
    <row r="9529" spans="1:3" x14ac:dyDescent="0.2">
      <c r="A9529" t="s">
        <v>106</v>
      </c>
      <c r="B9529" t="s">
        <v>46</v>
      </c>
      <c r="C9529" t="s">
        <v>81</v>
      </c>
    </row>
    <row r="9530" spans="1:3" x14ac:dyDescent="0.2">
      <c r="A9530" t="s">
        <v>106</v>
      </c>
      <c r="B9530" t="s">
        <v>117</v>
      </c>
      <c r="C9530" t="s">
        <v>86</v>
      </c>
    </row>
    <row r="9531" spans="1:3" x14ac:dyDescent="0.2">
      <c r="A9531" t="s">
        <v>106</v>
      </c>
      <c r="B9531" t="s">
        <v>124</v>
      </c>
      <c r="C9531" t="s">
        <v>31</v>
      </c>
    </row>
    <row r="9532" spans="1:3" x14ac:dyDescent="0.2">
      <c r="A9532" t="s">
        <v>106</v>
      </c>
      <c r="B9532" t="s">
        <v>113</v>
      </c>
      <c r="C9532" t="s">
        <v>111</v>
      </c>
    </row>
    <row r="9533" spans="1:3" x14ac:dyDescent="0.2">
      <c r="A9533" t="s">
        <v>106</v>
      </c>
      <c r="B9533" t="s">
        <v>99</v>
      </c>
      <c r="C9533" t="s">
        <v>81</v>
      </c>
    </row>
    <row r="9534" spans="1:3" x14ac:dyDescent="0.2">
      <c r="A9534" t="s">
        <v>106</v>
      </c>
      <c r="B9534" t="s">
        <v>100</v>
      </c>
      <c r="C9534" t="s">
        <v>69</v>
      </c>
    </row>
    <row r="9535" spans="1:3" x14ac:dyDescent="0.2">
      <c r="A9535" t="s">
        <v>106</v>
      </c>
      <c r="B9535" t="s">
        <v>65</v>
      </c>
      <c r="C9535" t="s">
        <v>114</v>
      </c>
    </row>
    <row r="9536" spans="1:3" x14ac:dyDescent="0.2">
      <c r="A9536" t="s">
        <v>106</v>
      </c>
      <c r="B9536" t="s">
        <v>66</v>
      </c>
      <c r="C9536" t="s">
        <v>76</v>
      </c>
    </row>
    <row r="9537" spans="1:3" x14ac:dyDescent="0.2">
      <c r="A9537" t="s">
        <v>106</v>
      </c>
      <c r="B9537" t="s">
        <v>54</v>
      </c>
      <c r="C9537" t="s">
        <v>31</v>
      </c>
    </row>
    <row r="9538" spans="1:3" x14ac:dyDescent="0.2">
      <c r="A9538" t="s">
        <v>106</v>
      </c>
      <c r="B9538" t="s">
        <v>55</v>
      </c>
      <c r="C9538" t="s">
        <v>31</v>
      </c>
    </row>
    <row r="9539" spans="1:3" x14ac:dyDescent="0.2">
      <c r="A9539" t="s">
        <v>106</v>
      </c>
      <c r="B9539" t="s">
        <v>133</v>
      </c>
      <c r="C9539" t="s">
        <v>135</v>
      </c>
    </row>
    <row r="9540" spans="1:3" x14ac:dyDescent="0.2">
      <c r="A9540" t="s">
        <v>106</v>
      </c>
      <c r="B9540" t="s">
        <v>59</v>
      </c>
      <c r="C9540" t="s">
        <v>114</v>
      </c>
    </row>
    <row r="9541" spans="1:3" x14ac:dyDescent="0.2">
      <c r="A9541" t="s">
        <v>106</v>
      </c>
      <c r="B9541" t="s">
        <v>125</v>
      </c>
      <c r="C9541" t="s">
        <v>136</v>
      </c>
    </row>
    <row r="9542" spans="1:3" x14ac:dyDescent="0.2">
      <c r="A9542" t="s">
        <v>106</v>
      </c>
      <c r="B9542" t="s">
        <v>27</v>
      </c>
      <c r="C9542" t="s">
        <v>114</v>
      </c>
    </row>
    <row r="9543" spans="1:3" x14ac:dyDescent="0.2">
      <c r="A9543" t="s">
        <v>106</v>
      </c>
      <c r="B9543" t="s">
        <v>23</v>
      </c>
      <c r="C9543" t="s">
        <v>135</v>
      </c>
    </row>
    <row r="9544" spans="1:3" x14ac:dyDescent="0.2">
      <c r="A9544" t="s">
        <v>106</v>
      </c>
      <c r="B9544" t="s">
        <v>25</v>
      </c>
      <c r="C9544" t="s">
        <v>31</v>
      </c>
    </row>
    <row r="9545" spans="1:3" x14ac:dyDescent="0.2">
      <c r="A9545" t="s">
        <v>106</v>
      </c>
      <c r="B9545" t="s">
        <v>114</v>
      </c>
      <c r="C9545" t="s">
        <v>39</v>
      </c>
    </row>
    <row r="9546" spans="1:3" x14ac:dyDescent="0.2">
      <c r="A9546" t="s">
        <v>106</v>
      </c>
      <c r="B9546" t="s">
        <v>96</v>
      </c>
      <c r="C9546" t="s">
        <v>48</v>
      </c>
    </row>
    <row r="9547" spans="1:3" x14ac:dyDescent="0.2">
      <c r="A9547" t="s">
        <v>106</v>
      </c>
      <c r="B9547" t="s">
        <v>47</v>
      </c>
      <c r="C9547" t="s">
        <v>129</v>
      </c>
    </row>
    <row r="9548" spans="1:3" x14ac:dyDescent="0.2">
      <c r="A9548" t="s">
        <v>106</v>
      </c>
      <c r="B9548" t="s">
        <v>72</v>
      </c>
      <c r="C9548" t="s">
        <v>49</v>
      </c>
    </row>
    <row r="9549" spans="1:3" x14ac:dyDescent="0.2">
      <c r="A9549" t="s">
        <v>106</v>
      </c>
      <c r="B9549" t="s">
        <v>87</v>
      </c>
      <c r="C9549" t="s">
        <v>96</v>
      </c>
    </row>
    <row r="9550" spans="1:3" x14ac:dyDescent="0.2">
      <c r="A9550" t="s">
        <v>106</v>
      </c>
      <c r="B9550" t="s">
        <v>88</v>
      </c>
      <c r="C9550" t="s">
        <v>135</v>
      </c>
    </row>
    <row r="9551" spans="1:3" x14ac:dyDescent="0.2">
      <c r="A9551" t="s">
        <v>106</v>
      </c>
      <c r="B9551" t="s">
        <v>19</v>
      </c>
      <c r="C9551" t="s">
        <v>106</v>
      </c>
    </row>
    <row r="9552" spans="1:3" x14ac:dyDescent="0.2">
      <c r="A9552" t="s">
        <v>106</v>
      </c>
      <c r="B9552" t="s">
        <v>31</v>
      </c>
      <c r="C9552" t="s">
        <v>40</v>
      </c>
    </row>
    <row r="9553" spans="1:3" x14ac:dyDescent="0.2">
      <c r="A9553" t="s">
        <v>106</v>
      </c>
      <c r="B9553" t="s">
        <v>126</v>
      </c>
      <c r="C9553" t="s">
        <v>81</v>
      </c>
    </row>
    <row r="9554" spans="1:3" x14ac:dyDescent="0.2">
      <c r="A9554" t="s">
        <v>106</v>
      </c>
      <c r="B9554" t="s">
        <v>42</v>
      </c>
      <c r="C9554" t="s">
        <v>18</v>
      </c>
    </row>
    <row r="9555" spans="1:3" x14ac:dyDescent="0.2">
      <c r="A9555" t="s">
        <v>106</v>
      </c>
      <c r="B9555" t="s">
        <v>93</v>
      </c>
      <c r="C9555" t="s">
        <v>32</v>
      </c>
    </row>
    <row r="9556" spans="1:3" x14ac:dyDescent="0.2">
      <c r="A9556" t="s">
        <v>106</v>
      </c>
      <c r="B9556" t="s">
        <v>13</v>
      </c>
      <c r="C9556" t="s">
        <v>81</v>
      </c>
    </row>
    <row r="9557" spans="1:3" x14ac:dyDescent="0.2">
      <c r="A9557" t="s">
        <v>106</v>
      </c>
      <c r="B9557" t="s">
        <v>49</v>
      </c>
      <c r="C9557" t="s">
        <v>40</v>
      </c>
    </row>
    <row r="9558" spans="1:3" x14ac:dyDescent="0.2">
      <c r="A9558" t="s">
        <v>106</v>
      </c>
      <c r="B9558" t="s">
        <v>50</v>
      </c>
      <c r="C9558" t="s">
        <v>132</v>
      </c>
    </row>
    <row r="9559" spans="1:3" x14ac:dyDescent="0.2">
      <c r="A9559" t="s">
        <v>106</v>
      </c>
      <c r="B9559" t="s">
        <v>56</v>
      </c>
      <c r="C9559" t="s">
        <v>86</v>
      </c>
    </row>
    <row r="9560" spans="1:3" x14ac:dyDescent="0.2">
      <c r="A9560" t="s">
        <v>106</v>
      </c>
      <c r="B9560" t="s">
        <v>57</v>
      </c>
      <c r="C9560" t="s">
        <v>86</v>
      </c>
    </row>
    <row r="9561" spans="1:3" x14ac:dyDescent="0.2">
      <c r="A9561" t="s">
        <v>106</v>
      </c>
      <c r="B9561" t="s">
        <v>91</v>
      </c>
      <c r="C9561" t="s">
        <v>130</v>
      </c>
    </row>
    <row r="9562" spans="1:3" x14ac:dyDescent="0.2">
      <c r="A9562" t="s">
        <v>106</v>
      </c>
      <c r="B9562" t="s">
        <v>92</v>
      </c>
      <c r="C9562" t="s">
        <v>11</v>
      </c>
    </row>
    <row r="9563" spans="1:3" x14ac:dyDescent="0.2">
      <c r="A9563" t="s">
        <v>106</v>
      </c>
      <c r="B9563" t="s">
        <v>136</v>
      </c>
      <c r="C9563" t="s">
        <v>48</v>
      </c>
    </row>
    <row r="9564" spans="1:3" x14ac:dyDescent="0.2">
      <c r="A9564" t="s">
        <v>106</v>
      </c>
      <c r="B9564" t="s">
        <v>16</v>
      </c>
      <c r="C9564" t="s">
        <v>93</v>
      </c>
    </row>
    <row r="9565" spans="1:3" x14ac:dyDescent="0.2">
      <c r="A9565" t="s">
        <v>106</v>
      </c>
      <c r="B9565" t="s">
        <v>89</v>
      </c>
      <c r="C9565" t="s">
        <v>89</v>
      </c>
    </row>
    <row r="9566" spans="1:3" x14ac:dyDescent="0.2">
      <c r="A9566" t="s">
        <v>106</v>
      </c>
      <c r="B9566" t="s">
        <v>33</v>
      </c>
      <c r="C9566" t="s">
        <v>32</v>
      </c>
    </row>
    <row r="9567" spans="1:3" x14ac:dyDescent="0.2">
      <c r="A9567" t="s">
        <v>106</v>
      </c>
      <c r="B9567" t="s">
        <v>34</v>
      </c>
      <c r="C9567" t="s">
        <v>89</v>
      </c>
    </row>
    <row r="9568" spans="1:3" x14ac:dyDescent="0.2">
      <c r="A9568" t="s">
        <v>106</v>
      </c>
      <c r="B9568" t="s">
        <v>95</v>
      </c>
      <c r="C9568" t="s">
        <v>130</v>
      </c>
    </row>
    <row r="9569" spans="1:3" x14ac:dyDescent="0.2">
      <c r="A9569" t="s">
        <v>106</v>
      </c>
      <c r="B9569" t="s">
        <v>110</v>
      </c>
      <c r="C9569" t="s">
        <v>49</v>
      </c>
    </row>
    <row r="9570" spans="1:3" x14ac:dyDescent="0.2">
      <c r="A9570" t="s">
        <v>106</v>
      </c>
      <c r="B9570" t="s">
        <v>62</v>
      </c>
      <c r="C9570" t="s">
        <v>105</v>
      </c>
    </row>
    <row r="9571" spans="1:3" x14ac:dyDescent="0.2">
      <c r="A9571" t="s">
        <v>106</v>
      </c>
      <c r="B9571" t="s">
        <v>63</v>
      </c>
      <c r="C9571" t="s">
        <v>105</v>
      </c>
    </row>
    <row r="9572" spans="1:3" x14ac:dyDescent="0.2">
      <c r="A9572" t="s">
        <v>106</v>
      </c>
      <c r="B9572" t="s">
        <v>22</v>
      </c>
      <c r="C9572" t="s">
        <v>128</v>
      </c>
    </row>
    <row r="9573" spans="1:3" x14ac:dyDescent="0.2">
      <c r="A9573" t="s">
        <v>106</v>
      </c>
      <c r="B9573" t="s">
        <v>2</v>
      </c>
      <c r="C9573" t="s">
        <v>74</v>
      </c>
    </row>
    <row r="9574" spans="1:3" x14ac:dyDescent="0.2">
      <c r="A9574" t="s">
        <v>106</v>
      </c>
      <c r="B9574" t="s">
        <v>32</v>
      </c>
      <c r="C9574" t="s">
        <v>89</v>
      </c>
    </row>
    <row r="9575" spans="1:3" x14ac:dyDescent="0.2">
      <c r="A9575" t="s">
        <v>106</v>
      </c>
      <c r="B9575" t="s">
        <v>18</v>
      </c>
      <c r="C9575" t="s">
        <v>40</v>
      </c>
    </row>
    <row r="9576" spans="1:3" x14ac:dyDescent="0.2">
      <c r="A9576" t="s">
        <v>106</v>
      </c>
      <c r="B9576" t="s">
        <v>76</v>
      </c>
      <c r="C9576" t="s">
        <v>39</v>
      </c>
    </row>
    <row r="9577" spans="1:3" x14ac:dyDescent="0.2">
      <c r="A9577" t="s">
        <v>106</v>
      </c>
      <c r="B9577" t="s">
        <v>77</v>
      </c>
      <c r="C9577" t="s">
        <v>39</v>
      </c>
    </row>
    <row r="9578" spans="1:3" x14ac:dyDescent="0.2">
      <c r="A9578" t="s">
        <v>106</v>
      </c>
      <c r="B9578" t="s">
        <v>79</v>
      </c>
      <c r="C9578" t="s">
        <v>33</v>
      </c>
    </row>
    <row r="9579" spans="1:3" x14ac:dyDescent="0.2">
      <c r="A9579" t="s">
        <v>106</v>
      </c>
      <c r="B9579" t="s">
        <v>48</v>
      </c>
      <c r="C9579" t="s">
        <v>79</v>
      </c>
    </row>
    <row r="9580" spans="1:3" x14ac:dyDescent="0.2">
      <c r="A9580" t="s">
        <v>106</v>
      </c>
      <c r="B9580" t="s">
        <v>111</v>
      </c>
      <c r="C9580" t="s">
        <v>79</v>
      </c>
    </row>
    <row r="9581" spans="1:3" x14ac:dyDescent="0.2">
      <c r="A9581" t="s">
        <v>106</v>
      </c>
      <c r="B9581" t="s">
        <v>112</v>
      </c>
      <c r="C9581" t="s">
        <v>80</v>
      </c>
    </row>
    <row r="9582" spans="1:3" x14ac:dyDescent="0.2">
      <c r="A9582" t="s">
        <v>106</v>
      </c>
      <c r="B9582" t="s">
        <v>51</v>
      </c>
      <c r="C9582" t="s">
        <v>79</v>
      </c>
    </row>
    <row r="9583" spans="1:3" x14ac:dyDescent="0.2">
      <c r="A9583" t="s">
        <v>106</v>
      </c>
      <c r="B9583" t="s">
        <v>8</v>
      </c>
      <c r="C9583" t="s">
        <v>40</v>
      </c>
    </row>
    <row r="9584" spans="1:3" x14ac:dyDescent="0.2">
      <c r="A9584" t="s">
        <v>106</v>
      </c>
      <c r="B9584" t="s">
        <v>35</v>
      </c>
      <c r="C9584" t="s">
        <v>62</v>
      </c>
    </row>
    <row r="9585" spans="1:3" x14ac:dyDescent="0.2">
      <c r="A9585" t="s">
        <v>106</v>
      </c>
      <c r="B9585" t="s">
        <v>52</v>
      </c>
      <c r="C9585" t="s">
        <v>69</v>
      </c>
    </row>
    <row r="9586" spans="1:3" x14ac:dyDescent="0.2">
      <c r="A9586" t="s">
        <v>106</v>
      </c>
      <c r="B9586" t="s">
        <v>122</v>
      </c>
      <c r="C9586" t="s">
        <v>49</v>
      </c>
    </row>
    <row r="9587" spans="1:3" x14ac:dyDescent="0.2">
      <c r="A9587" t="s">
        <v>106</v>
      </c>
      <c r="B9587" t="s">
        <v>123</v>
      </c>
      <c r="C9587" t="s">
        <v>11</v>
      </c>
    </row>
    <row r="9588" spans="1:3" x14ac:dyDescent="0.2">
      <c r="A9588" t="s">
        <v>106</v>
      </c>
      <c r="B9588" t="s">
        <v>21</v>
      </c>
      <c r="C9588" t="s">
        <v>28</v>
      </c>
    </row>
    <row r="9589" spans="1:3" x14ac:dyDescent="0.2">
      <c r="A9589" t="s">
        <v>106</v>
      </c>
      <c r="B9589" t="s">
        <v>128</v>
      </c>
      <c r="C9589" t="s">
        <v>101</v>
      </c>
    </row>
    <row r="9590" spans="1:3" x14ac:dyDescent="0.2">
      <c r="A9590" t="s">
        <v>106</v>
      </c>
      <c r="B9590" t="s">
        <v>43</v>
      </c>
      <c r="C9590" t="s">
        <v>29</v>
      </c>
    </row>
    <row r="9591" spans="1:3" x14ac:dyDescent="0.2">
      <c r="A9591" t="s">
        <v>106</v>
      </c>
      <c r="B9591" t="s">
        <v>102</v>
      </c>
      <c r="C9591" t="s">
        <v>11</v>
      </c>
    </row>
    <row r="9592" spans="1:3" x14ac:dyDescent="0.2">
      <c r="A9592" t="s">
        <v>106</v>
      </c>
      <c r="B9592" t="s">
        <v>103</v>
      </c>
      <c r="C9592" t="s">
        <v>118</v>
      </c>
    </row>
    <row r="9593" spans="1:3" x14ac:dyDescent="0.2">
      <c r="A9593" t="s">
        <v>106</v>
      </c>
      <c r="B9593" t="s">
        <v>106</v>
      </c>
      <c r="C9593" t="s">
        <v>106</v>
      </c>
    </row>
    <row r="9594" spans="1:3" x14ac:dyDescent="0.2">
      <c r="A9594" t="s">
        <v>106</v>
      </c>
      <c r="B9594" t="s">
        <v>105</v>
      </c>
      <c r="C9594" t="s">
        <v>29</v>
      </c>
    </row>
    <row r="9595" spans="1:3" x14ac:dyDescent="0.2">
      <c r="A9595" t="s">
        <v>106</v>
      </c>
      <c r="B9595" t="s">
        <v>74</v>
      </c>
      <c r="C9595" t="s">
        <v>28</v>
      </c>
    </row>
    <row r="9596" spans="1:3" x14ac:dyDescent="0.2">
      <c r="A9596" t="s">
        <v>106</v>
      </c>
      <c r="B9596" t="s">
        <v>26</v>
      </c>
      <c r="C9596" t="s">
        <v>51</v>
      </c>
    </row>
    <row r="9597" spans="1:3" x14ac:dyDescent="0.2">
      <c r="A9597" t="s">
        <v>106</v>
      </c>
      <c r="B9597" t="s">
        <v>81</v>
      </c>
      <c r="C9597" t="s">
        <v>132</v>
      </c>
    </row>
    <row r="9598" spans="1:3" x14ac:dyDescent="0.2">
      <c r="A9598" t="s">
        <v>106</v>
      </c>
      <c r="B9598" t="s">
        <v>29</v>
      </c>
      <c r="C9598" t="s">
        <v>28</v>
      </c>
    </row>
    <row r="9599" spans="1:3" x14ac:dyDescent="0.2">
      <c r="A9599" t="s">
        <v>106</v>
      </c>
      <c r="B9599" t="s">
        <v>30</v>
      </c>
      <c r="C9599" t="s">
        <v>28</v>
      </c>
    </row>
    <row r="9600" spans="1:3" x14ac:dyDescent="0.2">
      <c r="A9600" t="s">
        <v>106</v>
      </c>
      <c r="B9600" t="s">
        <v>118</v>
      </c>
      <c r="C9600" t="s">
        <v>10</v>
      </c>
    </row>
    <row r="9601" spans="1:3" x14ac:dyDescent="0.2">
      <c r="A9601" t="s">
        <v>106</v>
      </c>
      <c r="B9601" t="s">
        <v>119</v>
      </c>
      <c r="C9601" t="s">
        <v>10</v>
      </c>
    </row>
    <row r="9602" spans="1:3" x14ac:dyDescent="0.2">
      <c r="A9602" t="s">
        <v>106</v>
      </c>
      <c r="B9602" t="s">
        <v>86</v>
      </c>
      <c r="C9602" t="s">
        <v>111</v>
      </c>
    </row>
    <row r="9603" spans="1:3" x14ac:dyDescent="0.2">
      <c r="A9603" t="s">
        <v>106</v>
      </c>
      <c r="B9603" t="s">
        <v>28</v>
      </c>
      <c r="C9603" t="s">
        <v>14</v>
      </c>
    </row>
    <row r="9604" spans="1:3" x14ac:dyDescent="0.2">
      <c r="A9604" t="s">
        <v>106</v>
      </c>
      <c r="B9604" t="s">
        <v>127</v>
      </c>
      <c r="C9604" t="s">
        <v>29</v>
      </c>
    </row>
    <row r="9605" spans="1:3" x14ac:dyDescent="0.2">
      <c r="A9605" t="s">
        <v>106</v>
      </c>
      <c r="B9605" t="s">
        <v>80</v>
      </c>
      <c r="C9605" t="s">
        <v>93</v>
      </c>
    </row>
    <row r="9606" spans="1:3" x14ac:dyDescent="0.2">
      <c r="A9606" t="s">
        <v>106</v>
      </c>
      <c r="B9606" t="s">
        <v>41</v>
      </c>
      <c r="C9606" t="s">
        <v>86</v>
      </c>
    </row>
    <row r="9607" spans="1:3" x14ac:dyDescent="0.2">
      <c r="A9607" t="s">
        <v>106</v>
      </c>
      <c r="B9607" t="s">
        <v>130</v>
      </c>
      <c r="C9607" t="s">
        <v>43</v>
      </c>
    </row>
    <row r="9608" spans="1:3" x14ac:dyDescent="0.2">
      <c r="A9608" t="s">
        <v>106</v>
      </c>
      <c r="B9608" t="s">
        <v>131</v>
      </c>
      <c r="C9608" t="s">
        <v>127</v>
      </c>
    </row>
    <row r="9609" spans="1:3" x14ac:dyDescent="0.2">
      <c r="A9609" t="s">
        <v>106</v>
      </c>
      <c r="B9609" t="s">
        <v>11</v>
      </c>
      <c r="C9609" t="s">
        <v>43</v>
      </c>
    </row>
    <row r="9610" spans="1:3" x14ac:dyDescent="0.2">
      <c r="A9610" t="s">
        <v>106</v>
      </c>
      <c r="B9610" t="s">
        <v>6</v>
      </c>
      <c r="C9610" t="s">
        <v>36</v>
      </c>
    </row>
    <row r="9611" spans="1:3" x14ac:dyDescent="0.2">
      <c r="A9611" t="s">
        <v>106</v>
      </c>
      <c r="B9611" t="s">
        <v>3</v>
      </c>
      <c r="C9611" t="s">
        <v>11</v>
      </c>
    </row>
    <row r="9612" spans="1:3" x14ac:dyDescent="0.2">
      <c r="A9612" t="s">
        <v>106</v>
      </c>
      <c r="B9612" t="s">
        <v>69</v>
      </c>
      <c r="C9612" t="s">
        <v>2</v>
      </c>
    </row>
    <row r="9613" spans="1:3" x14ac:dyDescent="0.2">
      <c r="A9613" t="s">
        <v>106</v>
      </c>
      <c r="B9613" t="s">
        <v>135</v>
      </c>
      <c r="C9613" t="s">
        <v>111</v>
      </c>
    </row>
    <row r="9614" spans="1:3" x14ac:dyDescent="0.2">
      <c r="A9614" t="s">
        <v>106</v>
      </c>
      <c r="B9614" t="s">
        <v>132</v>
      </c>
      <c r="C9614" t="s">
        <v>16</v>
      </c>
    </row>
    <row r="9615" spans="1:3" x14ac:dyDescent="0.2">
      <c r="A9615" t="s">
        <v>106</v>
      </c>
      <c r="B9615" t="s">
        <v>129</v>
      </c>
      <c r="C9615" t="s">
        <v>79</v>
      </c>
    </row>
    <row r="9616" spans="1:3" x14ac:dyDescent="0.2">
      <c r="A9616" t="s">
        <v>106</v>
      </c>
      <c r="B9616" t="s">
        <v>116</v>
      </c>
      <c r="C9616" t="s">
        <v>130</v>
      </c>
    </row>
    <row r="9617" spans="1:3" x14ac:dyDescent="0.2">
      <c r="A9617" t="s">
        <v>106</v>
      </c>
      <c r="B9617" t="s">
        <v>36</v>
      </c>
      <c r="C9617" t="s">
        <v>10</v>
      </c>
    </row>
    <row r="9618" spans="1:3" x14ac:dyDescent="0.2">
      <c r="A9618" t="s">
        <v>106</v>
      </c>
      <c r="B9618" t="s">
        <v>37</v>
      </c>
      <c r="C9618" t="s">
        <v>10</v>
      </c>
    </row>
    <row r="9619" spans="1:3" x14ac:dyDescent="0.2">
      <c r="A9619" t="s">
        <v>106</v>
      </c>
      <c r="B9619" t="s">
        <v>70</v>
      </c>
      <c r="C9619" t="s">
        <v>8</v>
      </c>
    </row>
    <row r="9620" spans="1:3" x14ac:dyDescent="0.2">
      <c r="A9620" t="s">
        <v>106</v>
      </c>
      <c r="B9620" t="s">
        <v>71</v>
      </c>
      <c r="C9620" t="s">
        <v>18</v>
      </c>
    </row>
    <row r="9621" spans="1:3" x14ac:dyDescent="0.2">
      <c r="A9621" t="s">
        <v>106</v>
      </c>
      <c r="B9621" t="s">
        <v>5</v>
      </c>
      <c r="C9621" t="s">
        <v>128</v>
      </c>
    </row>
    <row r="9622" spans="1:3" x14ac:dyDescent="0.2">
      <c r="A9622" t="s">
        <v>106</v>
      </c>
      <c r="B9622" t="s">
        <v>24</v>
      </c>
      <c r="C9622" t="s">
        <v>5</v>
      </c>
    </row>
    <row r="9623" spans="1:3" x14ac:dyDescent="0.2">
      <c r="A9623" t="s">
        <v>106</v>
      </c>
      <c r="B9623" t="s">
        <v>10</v>
      </c>
      <c r="C9623" t="s">
        <v>2</v>
      </c>
    </row>
    <row r="9624" spans="1:3" x14ac:dyDescent="0.2">
      <c r="A9624" t="s">
        <v>106</v>
      </c>
      <c r="B9624" t="s">
        <v>12</v>
      </c>
      <c r="C9624" t="s">
        <v>101</v>
      </c>
    </row>
    <row r="9625" spans="1:3" x14ac:dyDescent="0.2">
      <c r="A9625" t="s">
        <v>106</v>
      </c>
      <c r="B9625" t="s">
        <v>107</v>
      </c>
      <c r="C9625" t="s">
        <v>1</v>
      </c>
    </row>
    <row r="9626" spans="1:3" x14ac:dyDescent="0.2">
      <c r="A9626" t="s">
        <v>106</v>
      </c>
      <c r="B9626" t="s">
        <v>108</v>
      </c>
      <c r="C9626" t="s">
        <v>1</v>
      </c>
    </row>
    <row r="9627" spans="1:3" x14ac:dyDescent="0.2">
      <c r="A9627" t="s">
        <v>106</v>
      </c>
      <c r="B9627" t="s">
        <v>14</v>
      </c>
      <c r="C9627" t="s">
        <v>19</v>
      </c>
    </row>
    <row r="9628" spans="1:3" x14ac:dyDescent="0.2">
      <c r="A9628" t="s">
        <v>106</v>
      </c>
      <c r="B9628" t="s">
        <v>15</v>
      </c>
      <c r="C9628" t="s">
        <v>14</v>
      </c>
    </row>
    <row r="9629" spans="1:3" x14ac:dyDescent="0.2">
      <c r="A9629" t="s">
        <v>106</v>
      </c>
      <c r="B9629" t="s">
        <v>101</v>
      </c>
      <c r="C9629" t="s">
        <v>74</v>
      </c>
    </row>
    <row r="9630" spans="1:3" x14ac:dyDescent="0.2">
      <c r="A9630" t="s">
        <v>106</v>
      </c>
      <c r="B9630" t="s">
        <v>109</v>
      </c>
      <c r="C9630" t="s">
        <v>62</v>
      </c>
    </row>
    <row r="9631" spans="1:3" x14ac:dyDescent="0.2">
      <c r="A9631" t="s">
        <v>106</v>
      </c>
      <c r="B9631" t="s">
        <v>61</v>
      </c>
      <c r="C9631" t="s">
        <v>118</v>
      </c>
    </row>
    <row r="9632" spans="1:3" x14ac:dyDescent="0.2">
      <c r="A9632" t="s">
        <v>106</v>
      </c>
      <c r="B9632" t="s">
        <v>73</v>
      </c>
      <c r="C9632" t="s">
        <v>60</v>
      </c>
    </row>
    <row r="9633" spans="1:3" x14ac:dyDescent="0.2">
      <c r="A9633" t="s">
        <v>106</v>
      </c>
      <c r="B9633" t="s">
        <v>60</v>
      </c>
      <c r="C9633" t="s">
        <v>130</v>
      </c>
    </row>
    <row r="9634" spans="1:3" x14ac:dyDescent="0.2">
      <c r="A9634" t="s">
        <v>106</v>
      </c>
      <c r="B9634" t="s">
        <v>84</v>
      </c>
      <c r="C9634" t="s">
        <v>62</v>
      </c>
    </row>
    <row r="9635" spans="1:3" x14ac:dyDescent="0.2">
      <c r="A9635" t="s">
        <v>106</v>
      </c>
      <c r="B9635" t="s">
        <v>85</v>
      </c>
      <c r="C9635" t="s">
        <v>62</v>
      </c>
    </row>
    <row r="9636" spans="1:3" x14ac:dyDescent="0.2">
      <c r="A9636" t="s">
        <v>106</v>
      </c>
      <c r="B9636" t="s">
        <v>137</v>
      </c>
      <c r="C9636" t="s">
        <v>128</v>
      </c>
    </row>
    <row r="9637" spans="1:3" x14ac:dyDescent="0.2">
      <c r="A9637" t="s">
        <v>106</v>
      </c>
      <c r="B9637" t="s">
        <v>138</v>
      </c>
      <c r="C9637" t="s">
        <v>128</v>
      </c>
    </row>
    <row r="9638" spans="1:3" x14ac:dyDescent="0.2">
      <c r="A9638" t="s">
        <v>106</v>
      </c>
      <c r="B9638" t="s">
        <v>134</v>
      </c>
      <c r="C9638" t="s">
        <v>62</v>
      </c>
    </row>
    <row r="9639" spans="1:3" x14ac:dyDescent="0.2">
      <c r="A9639" t="s">
        <v>106</v>
      </c>
      <c r="B9639" t="s">
        <v>40</v>
      </c>
      <c r="C9639" t="s">
        <v>16</v>
      </c>
    </row>
    <row r="9640" spans="1:3" x14ac:dyDescent="0.2">
      <c r="A9640" t="s">
        <v>106</v>
      </c>
      <c r="B9640" t="s">
        <v>39</v>
      </c>
      <c r="C9640" t="s">
        <v>79</v>
      </c>
    </row>
    <row r="9641" spans="1:3" x14ac:dyDescent="0.2">
      <c r="A9641" t="s">
        <v>106</v>
      </c>
      <c r="B9641" t="s">
        <v>104</v>
      </c>
      <c r="C9641" t="s">
        <v>62</v>
      </c>
    </row>
    <row r="9642" spans="1:3" x14ac:dyDescent="0.2">
      <c r="A9642" t="s">
        <v>106</v>
      </c>
      <c r="B9642" t="s">
        <v>9</v>
      </c>
      <c r="C9642" t="s">
        <v>116</v>
      </c>
    </row>
    <row r="9643" spans="1:3" x14ac:dyDescent="0.2">
      <c r="A9643" t="s">
        <v>106</v>
      </c>
      <c r="B9643" t="s">
        <v>58</v>
      </c>
      <c r="C9643" t="s">
        <v>36</v>
      </c>
    </row>
    <row r="9644" spans="1:3" x14ac:dyDescent="0.2">
      <c r="A9644" t="s">
        <v>106</v>
      </c>
      <c r="B9644" t="s">
        <v>4</v>
      </c>
      <c r="C9644" t="s">
        <v>100</v>
      </c>
    </row>
    <row r="9645" spans="1:3" x14ac:dyDescent="0.2">
      <c r="A9645" t="s">
        <v>106</v>
      </c>
      <c r="B9645" t="s">
        <v>90</v>
      </c>
      <c r="C9645" t="s">
        <v>1</v>
      </c>
    </row>
    <row r="9646" spans="1:3" x14ac:dyDescent="0.2">
      <c r="A9646" t="s">
        <v>106</v>
      </c>
      <c r="B9646" t="s">
        <v>1</v>
      </c>
      <c r="C9646" t="s">
        <v>105</v>
      </c>
    </row>
    <row r="9647" spans="1:3" x14ac:dyDescent="0.2">
      <c r="A9647" t="s">
        <v>106</v>
      </c>
      <c r="B9647" t="s">
        <v>67</v>
      </c>
      <c r="C9647" t="s">
        <v>62</v>
      </c>
    </row>
    <row r="9648" spans="1:3" x14ac:dyDescent="0.2">
      <c r="A9648" t="s">
        <v>106</v>
      </c>
      <c r="B9648" t="s">
        <v>68</v>
      </c>
      <c r="C9648" t="s">
        <v>62</v>
      </c>
    </row>
    <row r="9649" spans="1:3" x14ac:dyDescent="0.2">
      <c r="A9649" t="s">
        <v>106</v>
      </c>
      <c r="B9649" t="s">
        <v>120</v>
      </c>
      <c r="C9649" t="s">
        <v>137</v>
      </c>
    </row>
    <row r="9650" spans="1:3" x14ac:dyDescent="0.2">
      <c r="A9650" t="s">
        <v>106</v>
      </c>
      <c r="B9650" t="s">
        <v>121</v>
      </c>
      <c r="C9650" t="s">
        <v>116</v>
      </c>
    </row>
    <row r="9651" spans="1:3" x14ac:dyDescent="0.2">
      <c r="A9651" t="s">
        <v>106</v>
      </c>
      <c r="B9651" t="s">
        <v>53</v>
      </c>
      <c r="C9651" t="s">
        <v>36</v>
      </c>
    </row>
    <row r="9652" spans="1:3" x14ac:dyDescent="0.2">
      <c r="A9652" t="s">
        <v>106</v>
      </c>
      <c r="B9652" t="s">
        <v>82</v>
      </c>
      <c r="C9652" t="s">
        <v>1</v>
      </c>
    </row>
    <row r="9653" spans="1:3" x14ac:dyDescent="0.2">
      <c r="A9653" t="s">
        <v>106</v>
      </c>
      <c r="B9653" t="s">
        <v>83</v>
      </c>
      <c r="C9653" t="s">
        <v>36</v>
      </c>
    </row>
    <row r="9654" spans="1:3" x14ac:dyDescent="0.2">
      <c r="A9654" t="s">
        <v>106</v>
      </c>
      <c r="B9654" t="s">
        <v>38</v>
      </c>
      <c r="C9654" t="s">
        <v>11</v>
      </c>
    </row>
    <row r="9655" spans="1:3" x14ac:dyDescent="0.2">
      <c r="A9655" t="s">
        <v>106</v>
      </c>
      <c r="B9655" t="s">
        <v>97</v>
      </c>
      <c r="C9655" t="s">
        <v>52</v>
      </c>
    </row>
    <row r="9656" spans="1:3" x14ac:dyDescent="0.2">
      <c r="A9656" t="s">
        <v>106</v>
      </c>
      <c r="B9656" t="s">
        <v>115</v>
      </c>
      <c r="C9656" t="s">
        <v>73</v>
      </c>
    </row>
    <row r="9657" spans="1:3" x14ac:dyDescent="0.2">
      <c r="A9657" t="s">
        <v>106</v>
      </c>
      <c r="B9657" t="s">
        <v>98</v>
      </c>
      <c r="C9657" t="s">
        <v>138</v>
      </c>
    </row>
    <row r="9658" spans="1:3" x14ac:dyDescent="0.2">
      <c r="A9658" t="s">
        <v>106</v>
      </c>
      <c r="B9658" t="s">
        <v>94</v>
      </c>
      <c r="C9658" t="s">
        <v>138</v>
      </c>
    </row>
    <row r="9659" spans="1:3" x14ac:dyDescent="0.2">
      <c r="A9659" t="s">
        <v>106</v>
      </c>
      <c r="B9659" t="s">
        <v>7</v>
      </c>
      <c r="C9659" t="s">
        <v>5</v>
      </c>
    </row>
    <row r="9660" spans="1:3" x14ac:dyDescent="0.2">
      <c r="A9660" t="s">
        <v>106</v>
      </c>
      <c r="B9660" t="s">
        <v>45</v>
      </c>
      <c r="C9660" t="s">
        <v>22</v>
      </c>
    </row>
    <row r="9661" spans="1:3" x14ac:dyDescent="0.2">
      <c r="A9661" t="s">
        <v>106</v>
      </c>
      <c r="B9661" t="s">
        <v>64</v>
      </c>
      <c r="C9661" t="s">
        <v>138</v>
      </c>
    </row>
    <row r="9662" spans="1:3" x14ac:dyDescent="0.2">
      <c r="A9662" t="s">
        <v>105</v>
      </c>
      <c r="B9662" t="s">
        <v>75</v>
      </c>
      <c r="C9662" t="s">
        <v>81</v>
      </c>
    </row>
    <row r="9663" spans="1:3" x14ac:dyDescent="0.2">
      <c r="A9663" t="s">
        <v>105</v>
      </c>
      <c r="B9663" t="s">
        <v>17</v>
      </c>
      <c r="C9663" t="s">
        <v>81</v>
      </c>
    </row>
    <row r="9664" spans="1:3" x14ac:dyDescent="0.2">
      <c r="A9664" t="s">
        <v>105</v>
      </c>
      <c r="B9664" t="s">
        <v>20</v>
      </c>
      <c r="C9664" t="s">
        <v>76</v>
      </c>
    </row>
    <row r="9665" spans="1:3" x14ac:dyDescent="0.2">
      <c r="A9665" t="s">
        <v>105</v>
      </c>
      <c r="B9665" t="s">
        <v>78</v>
      </c>
      <c r="C9665" t="s">
        <v>49</v>
      </c>
    </row>
    <row r="9666" spans="1:3" x14ac:dyDescent="0.2">
      <c r="A9666" t="s">
        <v>105</v>
      </c>
      <c r="B9666" t="s">
        <v>44</v>
      </c>
      <c r="C9666" t="s">
        <v>8</v>
      </c>
    </row>
    <row r="9667" spans="1:3" x14ac:dyDescent="0.2">
      <c r="A9667" t="s">
        <v>105</v>
      </c>
      <c r="B9667" t="s">
        <v>46</v>
      </c>
      <c r="C9667" t="s">
        <v>48</v>
      </c>
    </row>
    <row r="9668" spans="1:3" x14ac:dyDescent="0.2">
      <c r="A9668" t="s">
        <v>105</v>
      </c>
      <c r="B9668" t="s">
        <v>117</v>
      </c>
      <c r="C9668" t="s">
        <v>18</v>
      </c>
    </row>
    <row r="9669" spans="1:3" x14ac:dyDescent="0.2">
      <c r="A9669" t="s">
        <v>105</v>
      </c>
      <c r="B9669" t="s">
        <v>124</v>
      </c>
      <c r="C9669" t="s">
        <v>132</v>
      </c>
    </row>
    <row r="9670" spans="1:3" x14ac:dyDescent="0.2">
      <c r="A9670" t="s">
        <v>105</v>
      </c>
      <c r="B9670" t="s">
        <v>113</v>
      </c>
      <c r="C9670" t="s">
        <v>79</v>
      </c>
    </row>
    <row r="9671" spans="1:3" x14ac:dyDescent="0.2">
      <c r="A9671" t="s">
        <v>105</v>
      </c>
      <c r="B9671" t="s">
        <v>99</v>
      </c>
      <c r="C9671" t="s">
        <v>51</v>
      </c>
    </row>
    <row r="9672" spans="1:3" x14ac:dyDescent="0.2">
      <c r="A9672" t="s">
        <v>105</v>
      </c>
      <c r="B9672" t="s">
        <v>100</v>
      </c>
      <c r="C9672" t="s">
        <v>11</v>
      </c>
    </row>
    <row r="9673" spans="1:3" x14ac:dyDescent="0.2">
      <c r="A9673" t="s">
        <v>105</v>
      </c>
      <c r="B9673" t="s">
        <v>65</v>
      </c>
      <c r="C9673" t="s">
        <v>31</v>
      </c>
    </row>
    <row r="9674" spans="1:3" x14ac:dyDescent="0.2">
      <c r="A9674" t="s">
        <v>105</v>
      </c>
      <c r="B9674" t="s">
        <v>66</v>
      </c>
      <c r="C9674" t="s">
        <v>129</v>
      </c>
    </row>
    <row r="9675" spans="1:3" x14ac:dyDescent="0.2">
      <c r="A9675" t="s">
        <v>105</v>
      </c>
      <c r="B9675" t="s">
        <v>54</v>
      </c>
      <c r="C9675" t="s">
        <v>132</v>
      </c>
    </row>
    <row r="9676" spans="1:3" x14ac:dyDescent="0.2">
      <c r="A9676" t="s">
        <v>105</v>
      </c>
      <c r="B9676" t="s">
        <v>55</v>
      </c>
      <c r="C9676" t="s">
        <v>132</v>
      </c>
    </row>
    <row r="9677" spans="1:3" x14ac:dyDescent="0.2">
      <c r="A9677" t="s">
        <v>105</v>
      </c>
      <c r="B9677" t="s">
        <v>133</v>
      </c>
      <c r="C9677" t="s">
        <v>49</v>
      </c>
    </row>
    <row r="9678" spans="1:3" x14ac:dyDescent="0.2">
      <c r="A9678" t="s">
        <v>105</v>
      </c>
      <c r="B9678" t="s">
        <v>59</v>
      </c>
      <c r="C9678" t="s">
        <v>31</v>
      </c>
    </row>
    <row r="9679" spans="1:3" x14ac:dyDescent="0.2">
      <c r="A9679" t="s">
        <v>105</v>
      </c>
      <c r="B9679" t="s">
        <v>125</v>
      </c>
      <c r="C9679" t="s">
        <v>81</v>
      </c>
    </row>
    <row r="9680" spans="1:3" x14ac:dyDescent="0.2">
      <c r="A9680" t="s">
        <v>105</v>
      </c>
      <c r="B9680" t="s">
        <v>27</v>
      </c>
      <c r="C9680" t="s">
        <v>31</v>
      </c>
    </row>
    <row r="9681" spans="1:3" x14ac:dyDescent="0.2">
      <c r="A9681" t="s">
        <v>105</v>
      </c>
      <c r="B9681" t="s">
        <v>23</v>
      </c>
      <c r="C9681" t="s">
        <v>49</v>
      </c>
    </row>
    <row r="9682" spans="1:3" x14ac:dyDescent="0.2">
      <c r="A9682" t="s">
        <v>105</v>
      </c>
      <c r="B9682" t="s">
        <v>25</v>
      </c>
      <c r="C9682" t="s">
        <v>40</v>
      </c>
    </row>
    <row r="9683" spans="1:3" x14ac:dyDescent="0.2">
      <c r="A9683" t="s">
        <v>105</v>
      </c>
      <c r="B9683" t="s">
        <v>114</v>
      </c>
      <c r="C9683" t="s">
        <v>16</v>
      </c>
    </row>
    <row r="9684" spans="1:3" x14ac:dyDescent="0.2">
      <c r="A9684" t="s">
        <v>105</v>
      </c>
      <c r="B9684" t="s">
        <v>96</v>
      </c>
      <c r="C9684" t="s">
        <v>79</v>
      </c>
    </row>
    <row r="9685" spans="1:3" x14ac:dyDescent="0.2">
      <c r="A9685" t="s">
        <v>105</v>
      </c>
      <c r="B9685" t="s">
        <v>47</v>
      </c>
      <c r="C9685" t="s">
        <v>40</v>
      </c>
    </row>
    <row r="9686" spans="1:3" x14ac:dyDescent="0.2">
      <c r="A9686" t="s">
        <v>105</v>
      </c>
      <c r="B9686" t="s">
        <v>72</v>
      </c>
      <c r="C9686" t="s">
        <v>111</v>
      </c>
    </row>
    <row r="9687" spans="1:3" x14ac:dyDescent="0.2">
      <c r="A9687" t="s">
        <v>105</v>
      </c>
      <c r="B9687" t="s">
        <v>87</v>
      </c>
      <c r="C9687" t="s">
        <v>81</v>
      </c>
    </row>
    <row r="9688" spans="1:3" x14ac:dyDescent="0.2">
      <c r="A9688" t="s">
        <v>105</v>
      </c>
      <c r="B9688" t="s">
        <v>88</v>
      </c>
      <c r="C9688" t="s">
        <v>49</v>
      </c>
    </row>
    <row r="9689" spans="1:3" x14ac:dyDescent="0.2">
      <c r="A9689" t="s">
        <v>105</v>
      </c>
      <c r="B9689" t="s">
        <v>19</v>
      </c>
      <c r="C9689" t="s">
        <v>21</v>
      </c>
    </row>
    <row r="9690" spans="1:3" x14ac:dyDescent="0.2">
      <c r="A9690" t="s">
        <v>105</v>
      </c>
      <c r="B9690" t="s">
        <v>31</v>
      </c>
      <c r="C9690" t="s">
        <v>32</v>
      </c>
    </row>
    <row r="9691" spans="1:3" x14ac:dyDescent="0.2">
      <c r="A9691" t="s">
        <v>105</v>
      </c>
      <c r="B9691" t="s">
        <v>126</v>
      </c>
      <c r="C9691" t="s">
        <v>51</v>
      </c>
    </row>
    <row r="9692" spans="1:3" x14ac:dyDescent="0.2">
      <c r="A9692" t="s">
        <v>105</v>
      </c>
      <c r="B9692" t="s">
        <v>42</v>
      </c>
      <c r="C9692" t="s">
        <v>39</v>
      </c>
    </row>
    <row r="9693" spans="1:3" x14ac:dyDescent="0.2">
      <c r="A9693" t="s">
        <v>105</v>
      </c>
      <c r="B9693" t="s">
        <v>93</v>
      </c>
      <c r="C9693" t="s">
        <v>74</v>
      </c>
    </row>
    <row r="9694" spans="1:3" x14ac:dyDescent="0.2">
      <c r="A9694" t="s">
        <v>105</v>
      </c>
      <c r="B9694" t="s">
        <v>13</v>
      </c>
      <c r="C9694" t="s">
        <v>48</v>
      </c>
    </row>
    <row r="9695" spans="1:3" x14ac:dyDescent="0.2">
      <c r="A9695" t="s">
        <v>105</v>
      </c>
      <c r="B9695" t="s">
        <v>49</v>
      </c>
      <c r="C9695" t="s">
        <v>33</v>
      </c>
    </row>
    <row r="9696" spans="1:3" x14ac:dyDescent="0.2">
      <c r="A9696" t="s">
        <v>105</v>
      </c>
      <c r="B9696" t="s">
        <v>50</v>
      </c>
      <c r="C9696" t="s">
        <v>33</v>
      </c>
    </row>
    <row r="9697" spans="1:3" x14ac:dyDescent="0.2">
      <c r="A9697" t="s">
        <v>105</v>
      </c>
      <c r="B9697" t="s">
        <v>56</v>
      </c>
      <c r="C9697" t="s">
        <v>18</v>
      </c>
    </row>
    <row r="9698" spans="1:3" x14ac:dyDescent="0.2">
      <c r="A9698" t="s">
        <v>105</v>
      </c>
      <c r="B9698" t="s">
        <v>57</v>
      </c>
      <c r="C9698" t="s">
        <v>18</v>
      </c>
    </row>
    <row r="9699" spans="1:3" x14ac:dyDescent="0.2">
      <c r="A9699" t="s">
        <v>105</v>
      </c>
      <c r="B9699" t="s">
        <v>91</v>
      </c>
      <c r="C9699" t="s">
        <v>53</v>
      </c>
    </row>
    <row r="9700" spans="1:3" x14ac:dyDescent="0.2">
      <c r="A9700" t="s">
        <v>105</v>
      </c>
      <c r="B9700" t="s">
        <v>92</v>
      </c>
      <c r="C9700" t="s">
        <v>1</v>
      </c>
    </row>
    <row r="9701" spans="1:3" x14ac:dyDescent="0.2">
      <c r="A9701" t="s">
        <v>105</v>
      </c>
      <c r="B9701" t="s">
        <v>136</v>
      </c>
      <c r="C9701" t="s">
        <v>79</v>
      </c>
    </row>
    <row r="9702" spans="1:3" x14ac:dyDescent="0.2">
      <c r="A9702" t="s">
        <v>105</v>
      </c>
      <c r="B9702" t="s">
        <v>16</v>
      </c>
      <c r="C9702" t="s">
        <v>74</v>
      </c>
    </row>
    <row r="9703" spans="1:3" x14ac:dyDescent="0.2">
      <c r="A9703" t="s">
        <v>105</v>
      </c>
      <c r="B9703" t="s">
        <v>89</v>
      </c>
      <c r="C9703" t="s">
        <v>29</v>
      </c>
    </row>
    <row r="9704" spans="1:3" x14ac:dyDescent="0.2">
      <c r="A9704" t="s">
        <v>105</v>
      </c>
      <c r="B9704" t="s">
        <v>33</v>
      </c>
      <c r="C9704" t="s">
        <v>74</v>
      </c>
    </row>
    <row r="9705" spans="1:3" x14ac:dyDescent="0.2">
      <c r="A9705" t="s">
        <v>105</v>
      </c>
      <c r="B9705" t="s">
        <v>34</v>
      </c>
      <c r="C9705" t="s">
        <v>29</v>
      </c>
    </row>
    <row r="9706" spans="1:3" x14ac:dyDescent="0.2">
      <c r="A9706" t="s">
        <v>105</v>
      </c>
      <c r="B9706" t="s">
        <v>95</v>
      </c>
      <c r="C9706" t="s">
        <v>1</v>
      </c>
    </row>
    <row r="9707" spans="1:3" x14ac:dyDescent="0.2">
      <c r="A9707" t="s">
        <v>105</v>
      </c>
      <c r="B9707" t="s">
        <v>110</v>
      </c>
      <c r="C9707" t="s">
        <v>48</v>
      </c>
    </row>
    <row r="9708" spans="1:3" x14ac:dyDescent="0.2">
      <c r="A9708" t="s">
        <v>105</v>
      </c>
      <c r="B9708" t="s">
        <v>62</v>
      </c>
      <c r="C9708" t="s">
        <v>130</v>
      </c>
    </row>
    <row r="9709" spans="1:3" x14ac:dyDescent="0.2">
      <c r="A9709" t="s">
        <v>105</v>
      </c>
      <c r="B9709" t="s">
        <v>63</v>
      </c>
      <c r="C9709" t="s">
        <v>130</v>
      </c>
    </row>
    <row r="9710" spans="1:3" x14ac:dyDescent="0.2">
      <c r="A9710" t="s">
        <v>105</v>
      </c>
      <c r="B9710" t="s">
        <v>22</v>
      </c>
      <c r="C9710" t="s">
        <v>62</v>
      </c>
    </row>
    <row r="9711" spans="1:3" x14ac:dyDescent="0.2">
      <c r="A9711" t="s">
        <v>105</v>
      </c>
      <c r="B9711" t="s">
        <v>2</v>
      </c>
      <c r="C9711" t="s">
        <v>43</v>
      </c>
    </row>
    <row r="9712" spans="1:3" x14ac:dyDescent="0.2">
      <c r="A9712" t="s">
        <v>105</v>
      </c>
      <c r="B9712" t="s">
        <v>32</v>
      </c>
      <c r="C9712" t="s">
        <v>29</v>
      </c>
    </row>
    <row r="9713" spans="1:3" x14ac:dyDescent="0.2">
      <c r="A9713" t="s">
        <v>105</v>
      </c>
      <c r="B9713" t="s">
        <v>18</v>
      </c>
      <c r="C9713" t="s">
        <v>93</v>
      </c>
    </row>
    <row r="9714" spans="1:3" x14ac:dyDescent="0.2">
      <c r="A9714" t="s">
        <v>105</v>
      </c>
      <c r="B9714" t="s">
        <v>76</v>
      </c>
      <c r="C9714" t="s">
        <v>16</v>
      </c>
    </row>
    <row r="9715" spans="1:3" x14ac:dyDescent="0.2">
      <c r="A9715" t="s">
        <v>105</v>
      </c>
      <c r="B9715" t="s">
        <v>77</v>
      </c>
      <c r="C9715" t="s">
        <v>80</v>
      </c>
    </row>
    <row r="9716" spans="1:3" x14ac:dyDescent="0.2">
      <c r="A9716" t="s">
        <v>105</v>
      </c>
      <c r="B9716" t="s">
        <v>79</v>
      </c>
      <c r="C9716" t="s">
        <v>28</v>
      </c>
    </row>
    <row r="9717" spans="1:3" x14ac:dyDescent="0.2">
      <c r="A9717" t="s">
        <v>105</v>
      </c>
      <c r="B9717" t="s">
        <v>48</v>
      </c>
      <c r="C9717" t="s">
        <v>89</v>
      </c>
    </row>
    <row r="9718" spans="1:3" x14ac:dyDescent="0.2">
      <c r="A9718" t="s">
        <v>105</v>
      </c>
      <c r="B9718" t="s">
        <v>111</v>
      </c>
      <c r="C9718" t="s">
        <v>106</v>
      </c>
    </row>
    <row r="9719" spans="1:3" x14ac:dyDescent="0.2">
      <c r="A9719" t="s">
        <v>105</v>
      </c>
      <c r="B9719" t="s">
        <v>112</v>
      </c>
      <c r="C9719" t="s">
        <v>19</v>
      </c>
    </row>
    <row r="9720" spans="1:3" x14ac:dyDescent="0.2">
      <c r="A9720" t="s">
        <v>105</v>
      </c>
      <c r="B9720" t="s">
        <v>51</v>
      </c>
      <c r="C9720" t="s">
        <v>89</v>
      </c>
    </row>
    <row r="9721" spans="1:3" x14ac:dyDescent="0.2">
      <c r="A9721" t="s">
        <v>105</v>
      </c>
      <c r="B9721" t="s">
        <v>8</v>
      </c>
      <c r="C9721" t="s">
        <v>93</v>
      </c>
    </row>
    <row r="9722" spans="1:3" x14ac:dyDescent="0.2">
      <c r="A9722" t="s">
        <v>105</v>
      </c>
      <c r="B9722" t="s">
        <v>35</v>
      </c>
      <c r="C9722" t="s">
        <v>36</v>
      </c>
    </row>
    <row r="9723" spans="1:3" x14ac:dyDescent="0.2">
      <c r="A9723" t="s">
        <v>105</v>
      </c>
      <c r="B9723" t="s">
        <v>52</v>
      </c>
      <c r="C9723" t="s">
        <v>11</v>
      </c>
    </row>
    <row r="9724" spans="1:3" x14ac:dyDescent="0.2">
      <c r="A9724" t="s">
        <v>105</v>
      </c>
      <c r="B9724" t="s">
        <v>122</v>
      </c>
      <c r="C9724" t="s">
        <v>111</v>
      </c>
    </row>
    <row r="9725" spans="1:3" x14ac:dyDescent="0.2">
      <c r="A9725" t="s">
        <v>105</v>
      </c>
      <c r="B9725" t="s">
        <v>123</v>
      </c>
      <c r="C9725" t="s">
        <v>1</v>
      </c>
    </row>
    <row r="9726" spans="1:3" x14ac:dyDescent="0.2">
      <c r="A9726" t="s">
        <v>105</v>
      </c>
      <c r="B9726" t="s">
        <v>21</v>
      </c>
      <c r="C9726" t="s">
        <v>43</v>
      </c>
    </row>
    <row r="9727" spans="1:3" x14ac:dyDescent="0.2">
      <c r="A9727" t="s">
        <v>105</v>
      </c>
      <c r="B9727" t="s">
        <v>128</v>
      </c>
      <c r="C9727" t="s">
        <v>10</v>
      </c>
    </row>
    <row r="9728" spans="1:3" x14ac:dyDescent="0.2">
      <c r="A9728" t="s">
        <v>105</v>
      </c>
      <c r="B9728" t="s">
        <v>43</v>
      </c>
      <c r="C9728" t="s">
        <v>127</v>
      </c>
    </row>
    <row r="9729" spans="1:3" x14ac:dyDescent="0.2">
      <c r="A9729" t="s">
        <v>105</v>
      </c>
      <c r="B9729" t="s">
        <v>102</v>
      </c>
      <c r="C9729" t="s">
        <v>36</v>
      </c>
    </row>
    <row r="9730" spans="1:3" x14ac:dyDescent="0.2">
      <c r="A9730" t="s">
        <v>105</v>
      </c>
      <c r="B9730" t="s">
        <v>103</v>
      </c>
      <c r="C9730" t="s">
        <v>22</v>
      </c>
    </row>
    <row r="9731" spans="1:3" x14ac:dyDescent="0.2">
      <c r="A9731" t="s">
        <v>105</v>
      </c>
      <c r="B9731" t="s">
        <v>106</v>
      </c>
      <c r="C9731" t="s">
        <v>29</v>
      </c>
    </row>
    <row r="9732" spans="1:3" x14ac:dyDescent="0.2">
      <c r="A9732" t="s">
        <v>105</v>
      </c>
      <c r="B9732" t="s">
        <v>105</v>
      </c>
      <c r="C9732" t="s">
        <v>105</v>
      </c>
    </row>
    <row r="9733" spans="1:3" x14ac:dyDescent="0.2">
      <c r="A9733" t="s">
        <v>105</v>
      </c>
      <c r="B9733" t="s">
        <v>74</v>
      </c>
      <c r="C9733" t="s">
        <v>2</v>
      </c>
    </row>
    <row r="9734" spans="1:3" x14ac:dyDescent="0.2">
      <c r="A9734" t="s">
        <v>105</v>
      </c>
      <c r="B9734" t="s">
        <v>26</v>
      </c>
      <c r="C9734" t="s">
        <v>40</v>
      </c>
    </row>
    <row r="9735" spans="1:3" x14ac:dyDescent="0.2">
      <c r="A9735" t="s">
        <v>105</v>
      </c>
      <c r="B9735" t="s">
        <v>81</v>
      </c>
      <c r="C9735" t="s">
        <v>33</v>
      </c>
    </row>
    <row r="9736" spans="1:3" x14ac:dyDescent="0.2">
      <c r="A9736" t="s">
        <v>105</v>
      </c>
      <c r="B9736" t="s">
        <v>29</v>
      </c>
      <c r="C9736" t="s">
        <v>30</v>
      </c>
    </row>
    <row r="9737" spans="1:3" x14ac:dyDescent="0.2">
      <c r="A9737" t="s">
        <v>105</v>
      </c>
      <c r="B9737" t="s">
        <v>30</v>
      </c>
      <c r="C9737" t="s">
        <v>101</v>
      </c>
    </row>
    <row r="9738" spans="1:3" x14ac:dyDescent="0.2">
      <c r="A9738" t="s">
        <v>105</v>
      </c>
      <c r="B9738" t="s">
        <v>118</v>
      </c>
      <c r="C9738" t="s">
        <v>130</v>
      </c>
    </row>
    <row r="9739" spans="1:3" x14ac:dyDescent="0.2">
      <c r="A9739" t="s">
        <v>105</v>
      </c>
      <c r="B9739" t="s">
        <v>119</v>
      </c>
      <c r="C9739" t="s">
        <v>11</v>
      </c>
    </row>
    <row r="9740" spans="1:3" x14ac:dyDescent="0.2">
      <c r="A9740" t="s">
        <v>105</v>
      </c>
      <c r="B9740" t="s">
        <v>86</v>
      </c>
      <c r="C9740" t="s">
        <v>79</v>
      </c>
    </row>
    <row r="9741" spans="1:3" x14ac:dyDescent="0.2">
      <c r="A9741" t="s">
        <v>105</v>
      </c>
      <c r="B9741" t="s">
        <v>28</v>
      </c>
      <c r="C9741" t="s">
        <v>2</v>
      </c>
    </row>
    <row r="9742" spans="1:3" x14ac:dyDescent="0.2">
      <c r="A9742" t="s">
        <v>105</v>
      </c>
      <c r="B9742" t="s">
        <v>127</v>
      </c>
      <c r="C9742" t="s">
        <v>127</v>
      </c>
    </row>
    <row r="9743" spans="1:3" x14ac:dyDescent="0.2">
      <c r="A9743" t="s">
        <v>105</v>
      </c>
      <c r="B9743" t="s">
        <v>80</v>
      </c>
      <c r="C9743" t="s">
        <v>28</v>
      </c>
    </row>
    <row r="9744" spans="1:3" x14ac:dyDescent="0.2">
      <c r="A9744" t="s">
        <v>105</v>
      </c>
      <c r="B9744" t="s">
        <v>41</v>
      </c>
      <c r="C9744" t="s">
        <v>8</v>
      </c>
    </row>
    <row r="9745" spans="1:3" x14ac:dyDescent="0.2">
      <c r="A9745" t="s">
        <v>105</v>
      </c>
      <c r="B9745" t="s">
        <v>130</v>
      </c>
      <c r="C9745" t="s">
        <v>69</v>
      </c>
    </row>
    <row r="9746" spans="1:3" x14ac:dyDescent="0.2">
      <c r="A9746" t="s">
        <v>105</v>
      </c>
      <c r="B9746" t="s">
        <v>131</v>
      </c>
      <c r="C9746" t="s">
        <v>128</v>
      </c>
    </row>
    <row r="9747" spans="1:3" x14ac:dyDescent="0.2">
      <c r="A9747" t="s">
        <v>105</v>
      </c>
      <c r="B9747" t="s">
        <v>11</v>
      </c>
      <c r="C9747" t="s">
        <v>128</v>
      </c>
    </row>
    <row r="9748" spans="1:3" x14ac:dyDescent="0.2">
      <c r="A9748" t="s">
        <v>105</v>
      </c>
      <c r="B9748" t="s">
        <v>6</v>
      </c>
      <c r="C9748" t="s">
        <v>138</v>
      </c>
    </row>
    <row r="9749" spans="1:3" x14ac:dyDescent="0.2">
      <c r="A9749" t="s">
        <v>105</v>
      </c>
      <c r="B9749" t="s">
        <v>3</v>
      </c>
      <c r="C9749" t="s">
        <v>118</v>
      </c>
    </row>
    <row r="9750" spans="1:3" x14ac:dyDescent="0.2">
      <c r="A9750" t="s">
        <v>105</v>
      </c>
      <c r="B9750" t="s">
        <v>69</v>
      </c>
      <c r="C9750" t="s">
        <v>10</v>
      </c>
    </row>
    <row r="9751" spans="1:3" x14ac:dyDescent="0.2">
      <c r="A9751" t="s">
        <v>105</v>
      </c>
      <c r="B9751" t="s">
        <v>135</v>
      </c>
      <c r="C9751" t="s">
        <v>79</v>
      </c>
    </row>
    <row r="9752" spans="1:3" x14ac:dyDescent="0.2">
      <c r="A9752" t="s">
        <v>105</v>
      </c>
      <c r="B9752" t="s">
        <v>132</v>
      </c>
      <c r="C9752" t="s">
        <v>14</v>
      </c>
    </row>
    <row r="9753" spans="1:3" x14ac:dyDescent="0.2">
      <c r="A9753" t="s">
        <v>105</v>
      </c>
      <c r="B9753" t="s">
        <v>129</v>
      </c>
      <c r="C9753" t="s">
        <v>32</v>
      </c>
    </row>
    <row r="9754" spans="1:3" x14ac:dyDescent="0.2">
      <c r="A9754" t="s">
        <v>105</v>
      </c>
      <c r="B9754" t="s">
        <v>116</v>
      </c>
      <c r="C9754" t="s">
        <v>62</v>
      </c>
    </row>
    <row r="9755" spans="1:3" x14ac:dyDescent="0.2">
      <c r="A9755" t="s">
        <v>105</v>
      </c>
      <c r="B9755" t="s">
        <v>36</v>
      </c>
      <c r="C9755" t="s">
        <v>11</v>
      </c>
    </row>
    <row r="9756" spans="1:3" x14ac:dyDescent="0.2">
      <c r="A9756" t="s">
        <v>105</v>
      </c>
      <c r="B9756" t="s">
        <v>37</v>
      </c>
      <c r="C9756" t="s">
        <v>11</v>
      </c>
    </row>
    <row r="9757" spans="1:3" x14ac:dyDescent="0.2">
      <c r="A9757" t="s">
        <v>105</v>
      </c>
      <c r="B9757" t="s">
        <v>70</v>
      </c>
      <c r="C9757" t="s">
        <v>39</v>
      </c>
    </row>
    <row r="9758" spans="1:3" x14ac:dyDescent="0.2">
      <c r="A9758" t="s">
        <v>105</v>
      </c>
      <c r="B9758" t="s">
        <v>71</v>
      </c>
      <c r="C9758" t="s">
        <v>39</v>
      </c>
    </row>
    <row r="9759" spans="1:3" x14ac:dyDescent="0.2">
      <c r="A9759" t="s">
        <v>105</v>
      </c>
      <c r="B9759" t="s">
        <v>5</v>
      </c>
      <c r="C9759" t="s">
        <v>11</v>
      </c>
    </row>
    <row r="9760" spans="1:3" x14ac:dyDescent="0.2">
      <c r="A9760" t="s">
        <v>105</v>
      </c>
      <c r="B9760" t="s">
        <v>24</v>
      </c>
      <c r="C9760" t="s">
        <v>91</v>
      </c>
    </row>
    <row r="9761" spans="1:3" x14ac:dyDescent="0.2">
      <c r="A9761" t="s">
        <v>105</v>
      </c>
      <c r="B9761" t="s">
        <v>10</v>
      </c>
      <c r="C9761" t="s">
        <v>105</v>
      </c>
    </row>
    <row r="9762" spans="1:3" x14ac:dyDescent="0.2">
      <c r="A9762" t="s">
        <v>105</v>
      </c>
      <c r="B9762" t="s">
        <v>12</v>
      </c>
      <c r="C9762" t="s">
        <v>10</v>
      </c>
    </row>
    <row r="9763" spans="1:3" x14ac:dyDescent="0.2">
      <c r="A9763" t="s">
        <v>105</v>
      </c>
      <c r="B9763" t="s">
        <v>107</v>
      </c>
      <c r="C9763" t="s">
        <v>52</v>
      </c>
    </row>
    <row r="9764" spans="1:3" x14ac:dyDescent="0.2">
      <c r="A9764" t="s">
        <v>105</v>
      </c>
      <c r="B9764" t="s">
        <v>108</v>
      </c>
      <c r="C9764" t="s">
        <v>5</v>
      </c>
    </row>
    <row r="9765" spans="1:3" x14ac:dyDescent="0.2">
      <c r="A9765" t="s">
        <v>105</v>
      </c>
      <c r="B9765" t="s">
        <v>14</v>
      </c>
      <c r="C9765" t="s">
        <v>21</v>
      </c>
    </row>
    <row r="9766" spans="1:3" x14ac:dyDescent="0.2">
      <c r="A9766" t="s">
        <v>105</v>
      </c>
      <c r="B9766" t="s">
        <v>15</v>
      </c>
      <c r="C9766" t="s">
        <v>2</v>
      </c>
    </row>
    <row r="9767" spans="1:3" x14ac:dyDescent="0.2">
      <c r="A9767" t="s">
        <v>105</v>
      </c>
      <c r="B9767" t="s">
        <v>101</v>
      </c>
      <c r="C9767" t="s">
        <v>43</v>
      </c>
    </row>
    <row r="9768" spans="1:3" x14ac:dyDescent="0.2">
      <c r="A9768" t="s">
        <v>105</v>
      </c>
      <c r="B9768" t="s">
        <v>109</v>
      </c>
      <c r="C9768" t="s">
        <v>36</v>
      </c>
    </row>
    <row r="9769" spans="1:3" x14ac:dyDescent="0.2">
      <c r="A9769" t="s">
        <v>105</v>
      </c>
      <c r="B9769" t="s">
        <v>61</v>
      </c>
      <c r="C9769" t="s">
        <v>138</v>
      </c>
    </row>
    <row r="9770" spans="1:3" x14ac:dyDescent="0.2">
      <c r="A9770" t="s">
        <v>105</v>
      </c>
      <c r="B9770" t="s">
        <v>73</v>
      </c>
      <c r="C9770" t="s">
        <v>62</v>
      </c>
    </row>
    <row r="9771" spans="1:3" x14ac:dyDescent="0.2">
      <c r="A9771" t="s">
        <v>105</v>
      </c>
      <c r="B9771" t="s">
        <v>60</v>
      </c>
      <c r="C9771" t="s">
        <v>62</v>
      </c>
    </row>
    <row r="9772" spans="1:3" x14ac:dyDescent="0.2">
      <c r="A9772" t="s">
        <v>105</v>
      </c>
      <c r="B9772" t="s">
        <v>84</v>
      </c>
      <c r="C9772" t="s">
        <v>100</v>
      </c>
    </row>
    <row r="9773" spans="1:3" x14ac:dyDescent="0.2">
      <c r="A9773" t="s">
        <v>105</v>
      </c>
      <c r="B9773" t="s">
        <v>85</v>
      </c>
      <c r="C9773" t="s">
        <v>100</v>
      </c>
    </row>
    <row r="9774" spans="1:3" x14ac:dyDescent="0.2">
      <c r="A9774" t="s">
        <v>105</v>
      </c>
      <c r="B9774" t="s">
        <v>137</v>
      </c>
      <c r="C9774" t="s">
        <v>62</v>
      </c>
    </row>
    <row r="9775" spans="1:3" x14ac:dyDescent="0.2">
      <c r="A9775" t="s">
        <v>105</v>
      </c>
      <c r="B9775" t="s">
        <v>138</v>
      </c>
      <c r="C9775" t="s">
        <v>62</v>
      </c>
    </row>
    <row r="9776" spans="1:3" x14ac:dyDescent="0.2">
      <c r="A9776" t="s">
        <v>105</v>
      </c>
      <c r="B9776" t="s">
        <v>134</v>
      </c>
      <c r="C9776" t="s">
        <v>36</v>
      </c>
    </row>
    <row r="9777" spans="1:3" x14ac:dyDescent="0.2">
      <c r="A9777" t="s">
        <v>105</v>
      </c>
      <c r="B9777" t="s">
        <v>40</v>
      </c>
      <c r="C9777" t="s">
        <v>14</v>
      </c>
    </row>
    <row r="9778" spans="1:3" x14ac:dyDescent="0.2">
      <c r="A9778" t="s">
        <v>105</v>
      </c>
      <c r="B9778" t="s">
        <v>39</v>
      </c>
      <c r="C9778" t="s">
        <v>106</v>
      </c>
    </row>
    <row r="9779" spans="1:3" x14ac:dyDescent="0.2">
      <c r="A9779" t="s">
        <v>105</v>
      </c>
      <c r="B9779" t="s">
        <v>104</v>
      </c>
      <c r="C9779" t="s">
        <v>36</v>
      </c>
    </row>
    <row r="9780" spans="1:3" x14ac:dyDescent="0.2">
      <c r="A9780" t="s">
        <v>105</v>
      </c>
      <c r="B9780" t="s">
        <v>9</v>
      </c>
      <c r="C9780" t="s">
        <v>3</v>
      </c>
    </row>
    <row r="9781" spans="1:3" x14ac:dyDescent="0.2">
      <c r="A9781" t="s">
        <v>105</v>
      </c>
      <c r="B9781" t="s">
        <v>58</v>
      </c>
      <c r="C9781" t="s">
        <v>137</v>
      </c>
    </row>
    <row r="9782" spans="1:3" x14ac:dyDescent="0.2">
      <c r="A9782" t="s">
        <v>105</v>
      </c>
      <c r="B9782" t="s">
        <v>4</v>
      </c>
      <c r="C9782" t="s">
        <v>116</v>
      </c>
    </row>
    <row r="9783" spans="1:3" x14ac:dyDescent="0.2">
      <c r="A9783" t="s">
        <v>105</v>
      </c>
      <c r="B9783" t="s">
        <v>90</v>
      </c>
      <c r="C9783" t="s">
        <v>5</v>
      </c>
    </row>
    <row r="9784" spans="1:3" x14ac:dyDescent="0.2">
      <c r="A9784" t="s">
        <v>105</v>
      </c>
      <c r="B9784" t="s">
        <v>1</v>
      </c>
      <c r="C9784" t="s">
        <v>130</v>
      </c>
    </row>
    <row r="9785" spans="1:3" x14ac:dyDescent="0.2">
      <c r="A9785" t="s">
        <v>105</v>
      </c>
      <c r="B9785" t="s">
        <v>67</v>
      </c>
      <c r="C9785" t="s">
        <v>100</v>
      </c>
    </row>
    <row r="9786" spans="1:3" x14ac:dyDescent="0.2">
      <c r="A9786" t="s">
        <v>105</v>
      </c>
      <c r="B9786" t="s">
        <v>68</v>
      </c>
      <c r="C9786" t="s">
        <v>100</v>
      </c>
    </row>
    <row r="9787" spans="1:3" x14ac:dyDescent="0.2">
      <c r="A9787" t="s">
        <v>105</v>
      </c>
      <c r="B9787" t="s">
        <v>120</v>
      </c>
      <c r="C9787" t="s">
        <v>123</v>
      </c>
    </row>
    <row r="9788" spans="1:3" x14ac:dyDescent="0.2">
      <c r="A9788" t="s">
        <v>105</v>
      </c>
      <c r="B9788" t="s">
        <v>121</v>
      </c>
      <c r="C9788" t="s">
        <v>3</v>
      </c>
    </row>
    <row r="9789" spans="1:3" x14ac:dyDescent="0.2">
      <c r="A9789" t="s">
        <v>105</v>
      </c>
      <c r="B9789" t="s">
        <v>53</v>
      </c>
      <c r="C9789" t="s">
        <v>73</v>
      </c>
    </row>
    <row r="9790" spans="1:3" x14ac:dyDescent="0.2">
      <c r="A9790" t="s">
        <v>105</v>
      </c>
      <c r="B9790" t="s">
        <v>82</v>
      </c>
      <c r="C9790" t="s">
        <v>5</v>
      </c>
    </row>
    <row r="9791" spans="1:3" x14ac:dyDescent="0.2">
      <c r="A9791" t="s">
        <v>105</v>
      </c>
      <c r="B9791" t="s">
        <v>83</v>
      </c>
      <c r="C9791" t="s">
        <v>138</v>
      </c>
    </row>
    <row r="9792" spans="1:3" x14ac:dyDescent="0.2">
      <c r="A9792" t="s">
        <v>105</v>
      </c>
      <c r="B9792" t="s">
        <v>38</v>
      </c>
      <c r="C9792" t="s">
        <v>118</v>
      </c>
    </row>
    <row r="9793" spans="1:3" x14ac:dyDescent="0.2">
      <c r="A9793" t="s">
        <v>105</v>
      </c>
      <c r="B9793" t="s">
        <v>97</v>
      </c>
      <c r="C9793" t="s">
        <v>116</v>
      </c>
    </row>
    <row r="9794" spans="1:3" x14ac:dyDescent="0.2">
      <c r="A9794" t="s">
        <v>105</v>
      </c>
      <c r="B9794" t="s">
        <v>115</v>
      </c>
      <c r="C9794" t="s">
        <v>123</v>
      </c>
    </row>
    <row r="9795" spans="1:3" x14ac:dyDescent="0.2">
      <c r="A9795" t="s">
        <v>105</v>
      </c>
      <c r="B9795" t="s">
        <v>98</v>
      </c>
      <c r="C9795" t="s">
        <v>123</v>
      </c>
    </row>
    <row r="9796" spans="1:3" x14ac:dyDescent="0.2">
      <c r="A9796" t="s">
        <v>105</v>
      </c>
      <c r="B9796" t="s">
        <v>94</v>
      </c>
      <c r="C9796" t="s">
        <v>123</v>
      </c>
    </row>
    <row r="9797" spans="1:3" x14ac:dyDescent="0.2">
      <c r="A9797" t="s">
        <v>105</v>
      </c>
      <c r="B9797" t="s">
        <v>7</v>
      </c>
      <c r="C9797" t="s">
        <v>91</v>
      </c>
    </row>
    <row r="9798" spans="1:3" x14ac:dyDescent="0.2">
      <c r="A9798" t="s">
        <v>105</v>
      </c>
      <c r="B9798" t="s">
        <v>45</v>
      </c>
      <c r="C9798" t="s">
        <v>95</v>
      </c>
    </row>
    <row r="9799" spans="1:3" x14ac:dyDescent="0.2">
      <c r="A9799" t="s">
        <v>105</v>
      </c>
      <c r="B9799" t="s">
        <v>64</v>
      </c>
      <c r="C9799" t="s">
        <v>95</v>
      </c>
    </row>
    <row r="9800" spans="1:3" x14ac:dyDescent="0.2">
      <c r="A9800" t="s">
        <v>74</v>
      </c>
      <c r="B9800" t="s">
        <v>75</v>
      </c>
      <c r="C9800" t="s">
        <v>86</v>
      </c>
    </row>
    <row r="9801" spans="1:3" x14ac:dyDescent="0.2">
      <c r="A9801" t="s">
        <v>74</v>
      </c>
      <c r="B9801" t="s">
        <v>17</v>
      </c>
      <c r="C9801" t="s">
        <v>86</v>
      </c>
    </row>
    <row r="9802" spans="1:3" x14ac:dyDescent="0.2">
      <c r="A9802" t="s">
        <v>74</v>
      </c>
      <c r="B9802" t="s">
        <v>20</v>
      </c>
      <c r="C9802" t="s">
        <v>135</v>
      </c>
    </row>
    <row r="9803" spans="1:3" x14ac:dyDescent="0.2">
      <c r="A9803" t="s">
        <v>74</v>
      </c>
      <c r="B9803" t="s">
        <v>78</v>
      </c>
      <c r="C9803" t="s">
        <v>114</v>
      </c>
    </row>
    <row r="9804" spans="1:3" x14ac:dyDescent="0.2">
      <c r="A9804" t="s">
        <v>74</v>
      </c>
      <c r="B9804" t="s">
        <v>44</v>
      </c>
      <c r="C9804" t="s">
        <v>81</v>
      </c>
    </row>
    <row r="9805" spans="1:3" x14ac:dyDescent="0.2">
      <c r="A9805" t="s">
        <v>74</v>
      </c>
      <c r="B9805" t="s">
        <v>46</v>
      </c>
      <c r="C9805" t="s">
        <v>18</v>
      </c>
    </row>
    <row r="9806" spans="1:3" x14ac:dyDescent="0.2">
      <c r="A9806" t="s">
        <v>74</v>
      </c>
      <c r="B9806" t="s">
        <v>117</v>
      </c>
      <c r="C9806" t="s">
        <v>76</v>
      </c>
    </row>
    <row r="9807" spans="1:3" x14ac:dyDescent="0.2">
      <c r="A9807" t="s">
        <v>74</v>
      </c>
      <c r="B9807" t="s">
        <v>124</v>
      </c>
      <c r="C9807" t="s">
        <v>51</v>
      </c>
    </row>
    <row r="9808" spans="1:3" x14ac:dyDescent="0.2">
      <c r="A9808" t="s">
        <v>74</v>
      </c>
      <c r="B9808" t="s">
        <v>113</v>
      </c>
      <c r="C9808" t="s">
        <v>132</v>
      </c>
    </row>
    <row r="9809" spans="1:3" x14ac:dyDescent="0.2">
      <c r="A9809" t="s">
        <v>74</v>
      </c>
      <c r="B9809" t="s">
        <v>99</v>
      </c>
      <c r="C9809" t="s">
        <v>49</v>
      </c>
    </row>
    <row r="9810" spans="1:3" x14ac:dyDescent="0.2">
      <c r="A9810" t="s">
        <v>74</v>
      </c>
      <c r="B9810" t="s">
        <v>100</v>
      </c>
      <c r="C9810" t="s">
        <v>128</v>
      </c>
    </row>
    <row r="9811" spans="1:3" x14ac:dyDescent="0.2">
      <c r="A9811" t="s">
        <v>74</v>
      </c>
      <c r="B9811" t="s">
        <v>65</v>
      </c>
      <c r="C9811" t="s">
        <v>81</v>
      </c>
    </row>
    <row r="9812" spans="1:3" x14ac:dyDescent="0.2">
      <c r="A9812" t="s">
        <v>74</v>
      </c>
      <c r="B9812" t="s">
        <v>66</v>
      </c>
      <c r="C9812" t="s">
        <v>49</v>
      </c>
    </row>
    <row r="9813" spans="1:3" x14ac:dyDescent="0.2">
      <c r="A9813" t="s">
        <v>74</v>
      </c>
      <c r="B9813" t="s">
        <v>54</v>
      </c>
      <c r="C9813" t="s">
        <v>48</v>
      </c>
    </row>
    <row r="9814" spans="1:3" x14ac:dyDescent="0.2">
      <c r="A9814" t="s">
        <v>74</v>
      </c>
      <c r="B9814" t="s">
        <v>55</v>
      </c>
      <c r="C9814" t="s">
        <v>48</v>
      </c>
    </row>
    <row r="9815" spans="1:3" x14ac:dyDescent="0.2">
      <c r="A9815" t="s">
        <v>74</v>
      </c>
      <c r="B9815" t="s">
        <v>133</v>
      </c>
      <c r="C9815" t="s">
        <v>114</v>
      </c>
    </row>
    <row r="9816" spans="1:3" x14ac:dyDescent="0.2">
      <c r="A9816" t="s">
        <v>74</v>
      </c>
      <c r="B9816" t="s">
        <v>59</v>
      </c>
      <c r="C9816" t="s">
        <v>81</v>
      </c>
    </row>
    <row r="9817" spans="1:3" x14ac:dyDescent="0.2">
      <c r="A9817" t="s">
        <v>74</v>
      </c>
      <c r="B9817" t="s">
        <v>125</v>
      </c>
      <c r="C9817" t="s">
        <v>135</v>
      </c>
    </row>
    <row r="9818" spans="1:3" x14ac:dyDescent="0.2">
      <c r="A9818" t="s">
        <v>74</v>
      </c>
      <c r="B9818" t="s">
        <v>27</v>
      </c>
      <c r="C9818" t="s">
        <v>81</v>
      </c>
    </row>
    <row r="9819" spans="1:3" x14ac:dyDescent="0.2">
      <c r="A9819" t="s">
        <v>74</v>
      </c>
      <c r="B9819" t="s">
        <v>23</v>
      </c>
      <c r="C9819" t="s">
        <v>86</v>
      </c>
    </row>
    <row r="9820" spans="1:3" x14ac:dyDescent="0.2">
      <c r="A9820" t="s">
        <v>74</v>
      </c>
      <c r="B9820" t="s">
        <v>25</v>
      </c>
      <c r="C9820" t="s">
        <v>48</v>
      </c>
    </row>
    <row r="9821" spans="1:3" x14ac:dyDescent="0.2">
      <c r="A9821" t="s">
        <v>74</v>
      </c>
      <c r="B9821" t="s">
        <v>114</v>
      </c>
      <c r="C9821" t="s">
        <v>40</v>
      </c>
    </row>
    <row r="9822" spans="1:3" x14ac:dyDescent="0.2">
      <c r="A9822" t="s">
        <v>74</v>
      </c>
      <c r="B9822" t="s">
        <v>96</v>
      </c>
      <c r="C9822" t="s">
        <v>39</v>
      </c>
    </row>
    <row r="9823" spans="1:3" x14ac:dyDescent="0.2">
      <c r="A9823" t="s">
        <v>74</v>
      </c>
      <c r="B9823" t="s">
        <v>47</v>
      </c>
      <c r="C9823" t="s">
        <v>48</v>
      </c>
    </row>
    <row r="9824" spans="1:3" x14ac:dyDescent="0.2">
      <c r="A9824" t="s">
        <v>74</v>
      </c>
      <c r="B9824" t="s">
        <v>72</v>
      </c>
      <c r="C9824" t="s">
        <v>31</v>
      </c>
    </row>
    <row r="9825" spans="1:3" x14ac:dyDescent="0.2">
      <c r="A9825" t="s">
        <v>74</v>
      </c>
      <c r="B9825" t="s">
        <v>87</v>
      </c>
      <c r="C9825" t="s">
        <v>113</v>
      </c>
    </row>
    <row r="9826" spans="1:3" x14ac:dyDescent="0.2">
      <c r="A9826" t="s">
        <v>74</v>
      </c>
      <c r="B9826" t="s">
        <v>88</v>
      </c>
      <c r="C9826" t="s">
        <v>114</v>
      </c>
    </row>
    <row r="9827" spans="1:3" x14ac:dyDescent="0.2">
      <c r="A9827" t="s">
        <v>74</v>
      </c>
      <c r="B9827" t="s">
        <v>19</v>
      </c>
      <c r="C9827" t="s">
        <v>28</v>
      </c>
    </row>
    <row r="9828" spans="1:3" x14ac:dyDescent="0.2">
      <c r="A9828" t="s">
        <v>74</v>
      </c>
      <c r="B9828" t="s">
        <v>31</v>
      </c>
      <c r="C9828" t="s">
        <v>79</v>
      </c>
    </row>
    <row r="9829" spans="1:3" x14ac:dyDescent="0.2">
      <c r="A9829" t="s">
        <v>74</v>
      </c>
      <c r="B9829" t="s">
        <v>126</v>
      </c>
      <c r="C9829" t="s">
        <v>49</v>
      </c>
    </row>
    <row r="9830" spans="1:3" x14ac:dyDescent="0.2">
      <c r="A9830" t="s">
        <v>74</v>
      </c>
      <c r="B9830" t="s">
        <v>42</v>
      </c>
      <c r="C9830" t="s">
        <v>31</v>
      </c>
    </row>
    <row r="9831" spans="1:3" x14ac:dyDescent="0.2">
      <c r="A9831" t="s">
        <v>74</v>
      </c>
      <c r="B9831" t="s">
        <v>93</v>
      </c>
      <c r="C9831" t="s">
        <v>19</v>
      </c>
    </row>
    <row r="9832" spans="1:3" x14ac:dyDescent="0.2">
      <c r="A9832" t="s">
        <v>74</v>
      </c>
      <c r="B9832" t="s">
        <v>13</v>
      </c>
      <c r="C9832" t="s">
        <v>18</v>
      </c>
    </row>
    <row r="9833" spans="1:3" x14ac:dyDescent="0.2">
      <c r="A9833" t="s">
        <v>74</v>
      </c>
      <c r="B9833" t="s">
        <v>49</v>
      </c>
      <c r="C9833" t="s">
        <v>79</v>
      </c>
    </row>
    <row r="9834" spans="1:3" x14ac:dyDescent="0.2">
      <c r="A9834" t="s">
        <v>74</v>
      </c>
      <c r="B9834" t="s">
        <v>50</v>
      </c>
      <c r="C9834" t="s">
        <v>79</v>
      </c>
    </row>
    <row r="9835" spans="1:3" x14ac:dyDescent="0.2">
      <c r="A9835" t="s">
        <v>74</v>
      </c>
      <c r="B9835" t="s">
        <v>56</v>
      </c>
      <c r="C9835" t="s">
        <v>114</v>
      </c>
    </row>
    <row r="9836" spans="1:3" x14ac:dyDescent="0.2">
      <c r="A9836" t="s">
        <v>74</v>
      </c>
      <c r="B9836" t="s">
        <v>57</v>
      </c>
      <c r="C9836" t="s">
        <v>114</v>
      </c>
    </row>
    <row r="9837" spans="1:3" x14ac:dyDescent="0.2">
      <c r="A9837" t="s">
        <v>74</v>
      </c>
      <c r="B9837" t="s">
        <v>91</v>
      </c>
      <c r="C9837" t="s">
        <v>11</v>
      </c>
    </row>
    <row r="9838" spans="1:3" x14ac:dyDescent="0.2">
      <c r="A9838" t="s">
        <v>74</v>
      </c>
      <c r="B9838" t="s">
        <v>92</v>
      </c>
      <c r="C9838" t="s">
        <v>62</v>
      </c>
    </row>
    <row r="9839" spans="1:3" x14ac:dyDescent="0.2">
      <c r="A9839" t="s">
        <v>74</v>
      </c>
      <c r="B9839" t="s">
        <v>136</v>
      </c>
      <c r="C9839" t="s">
        <v>39</v>
      </c>
    </row>
    <row r="9840" spans="1:3" x14ac:dyDescent="0.2">
      <c r="A9840" t="s">
        <v>74</v>
      </c>
      <c r="B9840" t="s">
        <v>16</v>
      </c>
      <c r="C9840" t="s">
        <v>106</v>
      </c>
    </row>
    <row r="9841" spans="1:3" x14ac:dyDescent="0.2">
      <c r="A9841" t="s">
        <v>74</v>
      </c>
      <c r="B9841" t="s">
        <v>89</v>
      </c>
      <c r="C9841" t="s">
        <v>14</v>
      </c>
    </row>
    <row r="9842" spans="1:3" x14ac:dyDescent="0.2">
      <c r="A9842" t="s">
        <v>74</v>
      </c>
      <c r="B9842" t="s">
        <v>33</v>
      </c>
      <c r="C9842" t="s">
        <v>106</v>
      </c>
    </row>
    <row r="9843" spans="1:3" x14ac:dyDescent="0.2">
      <c r="A9843" t="s">
        <v>74</v>
      </c>
      <c r="B9843" t="s">
        <v>34</v>
      </c>
      <c r="C9843" t="s">
        <v>14</v>
      </c>
    </row>
    <row r="9844" spans="1:3" x14ac:dyDescent="0.2">
      <c r="A9844" t="s">
        <v>74</v>
      </c>
      <c r="B9844" t="s">
        <v>95</v>
      </c>
      <c r="C9844" t="s">
        <v>11</v>
      </c>
    </row>
    <row r="9845" spans="1:3" x14ac:dyDescent="0.2">
      <c r="A9845" t="s">
        <v>74</v>
      </c>
      <c r="B9845" t="s">
        <v>110</v>
      </c>
      <c r="C9845" t="s">
        <v>8</v>
      </c>
    </row>
    <row r="9846" spans="1:3" x14ac:dyDescent="0.2">
      <c r="A9846" t="s">
        <v>74</v>
      </c>
      <c r="B9846" t="s">
        <v>62</v>
      </c>
      <c r="C9846" t="s">
        <v>10</v>
      </c>
    </row>
    <row r="9847" spans="1:3" x14ac:dyDescent="0.2">
      <c r="A9847" t="s">
        <v>74</v>
      </c>
      <c r="B9847" t="s">
        <v>63</v>
      </c>
      <c r="C9847" t="s">
        <v>10</v>
      </c>
    </row>
    <row r="9848" spans="1:3" x14ac:dyDescent="0.2">
      <c r="A9848" t="s">
        <v>74</v>
      </c>
      <c r="B9848" t="s">
        <v>22</v>
      </c>
      <c r="C9848" t="s">
        <v>130</v>
      </c>
    </row>
    <row r="9849" spans="1:3" x14ac:dyDescent="0.2">
      <c r="A9849" t="s">
        <v>74</v>
      </c>
      <c r="B9849" t="s">
        <v>2</v>
      </c>
      <c r="C9849" t="s">
        <v>29</v>
      </c>
    </row>
    <row r="9850" spans="1:3" x14ac:dyDescent="0.2">
      <c r="A9850" t="s">
        <v>74</v>
      </c>
      <c r="B9850" t="s">
        <v>32</v>
      </c>
      <c r="C9850" t="s">
        <v>14</v>
      </c>
    </row>
    <row r="9851" spans="1:3" x14ac:dyDescent="0.2">
      <c r="A9851" t="s">
        <v>74</v>
      </c>
      <c r="B9851" t="s">
        <v>18</v>
      </c>
      <c r="C9851" t="s">
        <v>79</v>
      </c>
    </row>
    <row r="9852" spans="1:3" x14ac:dyDescent="0.2">
      <c r="A9852" t="s">
        <v>74</v>
      </c>
      <c r="B9852" t="s">
        <v>76</v>
      </c>
      <c r="C9852" t="s">
        <v>40</v>
      </c>
    </row>
    <row r="9853" spans="1:3" x14ac:dyDescent="0.2">
      <c r="A9853" t="s">
        <v>74</v>
      </c>
      <c r="B9853" t="s">
        <v>77</v>
      </c>
      <c r="C9853" t="s">
        <v>40</v>
      </c>
    </row>
    <row r="9854" spans="1:3" x14ac:dyDescent="0.2">
      <c r="A9854" t="s">
        <v>74</v>
      </c>
      <c r="B9854" t="s">
        <v>79</v>
      </c>
      <c r="C9854" t="s">
        <v>89</v>
      </c>
    </row>
    <row r="9855" spans="1:3" x14ac:dyDescent="0.2">
      <c r="A9855" t="s">
        <v>74</v>
      </c>
      <c r="B9855" t="s">
        <v>48</v>
      </c>
      <c r="C9855" t="s">
        <v>16</v>
      </c>
    </row>
    <row r="9856" spans="1:3" x14ac:dyDescent="0.2">
      <c r="A9856" t="s">
        <v>74</v>
      </c>
      <c r="B9856" t="s">
        <v>111</v>
      </c>
      <c r="C9856" t="s">
        <v>33</v>
      </c>
    </row>
    <row r="9857" spans="1:3" x14ac:dyDescent="0.2">
      <c r="A9857" t="s">
        <v>74</v>
      </c>
      <c r="B9857" t="s">
        <v>112</v>
      </c>
      <c r="C9857" t="s">
        <v>33</v>
      </c>
    </row>
    <row r="9858" spans="1:3" x14ac:dyDescent="0.2">
      <c r="A9858" t="s">
        <v>74</v>
      </c>
      <c r="B9858" t="s">
        <v>51</v>
      </c>
      <c r="C9858" t="s">
        <v>16</v>
      </c>
    </row>
    <row r="9859" spans="1:3" x14ac:dyDescent="0.2">
      <c r="A9859" t="s">
        <v>74</v>
      </c>
      <c r="B9859" t="s">
        <v>8</v>
      </c>
      <c r="C9859" t="s">
        <v>79</v>
      </c>
    </row>
    <row r="9860" spans="1:3" x14ac:dyDescent="0.2">
      <c r="A9860" t="s">
        <v>74</v>
      </c>
      <c r="B9860" t="s">
        <v>35</v>
      </c>
      <c r="C9860" t="s">
        <v>1</v>
      </c>
    </row>
    <row r="9861" spans="1:3" x14ac:dyDescent="0.2">
      <c r="A9861" t="s">
        <v>74</v>
      </c>
      <c r="B9861" t="s">
        <v>52</v>
      </c>
      <c r="C9861" t="s">
        <v>128</v>
      </c>
    </row>
    <row r="9862" spans="1:3" x14ac:dyDescent="0.2">
      <c r="A9862" t="s">
        <v>74</v>
      </c>
      <c r="B9862" t="s">
        <v>122</v>
      </c>
      <c r="C9862" t="s">
        <v>31</v>
      </c>
    </row>
    <row r="9863" spans="1:3" x14ac:dyDescent="0.2">
      <c r="A9863" t="s">
        <v>74</v>
      </c>
      <c r="B9863" t="s">
        <v>123</v>
      </c>
      <c r="C9863" t="s">
        <v>11</v>
      </c>
    </row>
    <row r="9864" spans="1:3" x14ac:dyDescent="0.2">
      <c r="A9864" t="s">
        <v>74</v>
      </c>
      <c r="B9864" t="s">
        <v>21</v>
      </c>
      <c r="C9864" t="s">
        <v>29</v>
      </c>
    </row>
    <row r="9865" spans="1:3" x14ac:dyDescent="0.2">
      <c r="A9865" t="s">
        <v>74</v>
      </c>
      <c r="B9865" t="s">
        <v>128</v>
      </c>
      <c r="C9865" t="s">
        <v>127</v>
      </c>
    </row>
    <row r="9866" spans="1:3" x14ac:dyDescent="0.2">
      <c r="A9866" t="s">
        <v>74</v>
      </c>
      <c r="B9866" t="s">
        <v>43</v>
      </c>
      <c r="C9866" t="s">
        <v>2</v>
      </c>
    </row>
    <row r="9867" spans="1:3" x14ac:dyDescent="0.2">
      <c r="A9867" t="s">
        <v>74</v>
      </c>
      <c r="B9867" t="s">
        <v>102</v>
      </c>
      <c r="C9867" t="s">
        <v>62</v>
      </c>
    </row>
    <row r="9868" spans="1:3" x14ac:dyDescent="0.2">
      <c r="A9868" t="s">
        <v>74</v>
      </c>
      <c r="B9868" t="s">
        <v>103</v>
      </c>
      <c r="C9868" t="s">
        <v>36</v>
      </c>
    </row>
    <row r="9869" spans="1:3" x14ac:dyDescent="0.2">
      <c r="A9869" t="s">
        <v>74</v>
      </c>
      <c r="B9869" t="s">
        <v>106</v>
      </c>
      <c r="C9869" t="s">
        <v>28</v>
      </c>
    </row>
    <row r="9870" spans="1:3" x14ac:dyDescent="0.2">
      <c r="A9870" t="s">
        <v>74</v>
      </c>
      <c r="B9870" t="s">
        <v>105</v>
      </c>
      <c r="C9870" t="s">
        <v>2</v>
      </c>
    </row>
    <row r="9871" spans="1:3" x14ac:dyDescent="0.2">
      <c r="A9871" t="s">
        <v>74</v>
      </c>
      <c r="B9871" t="s">
        <v>74</v>
      </c>
      <c r="C9871" t="s">
        <v>74</v>
      </c>
    </row>
    <row r="9872" spans="1:3" x14ac:dyDescent="0.2">
      <c r="A9872" t="s">
        <v>74</v>
      </c>
      <c r="B9872" t="s">
        <v>26</v>
      </c>
      <c r="C9872" t="s">
        <v>111</v>
      </c>
    </row>
    <row r="9873" spans="1:3" x14ac:dyDescent="0.2">
      <c r="A9873" t="s">
        <v>74</v>
      </c>
      <c r="B9873" t="s">
        <v>81</v>
      </c>
      <c r="C9873" t="s">
        <v>40</v>
      </c>
    </row>
    <row r="9874" spans="1:3" x14ac:dyDescent="0.2">
      <c r="A9874" t="s">
        <v>74</v>
      </c>
      <c r="B9874" t="s">
        <v>29</v>
      </c>
      <c r="C9874" t="s">
        <v>74</v>
      </c>
    </row>
    <row r="9875" spans="1:3" x14ac:dyDescent="0.2">
      <c r="A9875" t="s">
        <v>74</v>
      </c>
      <c r="B9875" t="s">
        <v>30</v>
      </c>
      <c r="C9875" t="s">
        <v>29</v>
      </c>
    </row>
    <row r="9876" spans="1:3" x14ac:dyDescent="0.2">
      <c r="A9876" t="s">
        <v>74</v>
      </c>
      <c r="B9876" t="s">
        <v>118</v>
      </c>
      <c r="C9876" t="s">
        <v>69</v>
      </c>
    </row>
    <row r="9877" spans="1:3" x14ac:dyDescent="0.2">
      <c r="A9877" t="s">
        <v>74</v>
      </c>
      <c r="B9877" t="s">
        <v>119</v>
      </c>
      <c r="C9877" t="s">
        <v>128</v>
      </c>
    </row>
    <row r="9878" spans="1:3" x14ac:dyDescent="0.2">
      <c r="A9878" t="s">
        <v>74</v>
      </c>
      <c r="B9878" t="s">
        <v>86</v>
      </c>
      <c r="C9878" t="s">
        <v>132</v>
      </c>
    </row>
    <row r="9879" spans="1:3" x14ac:dyDescent="0.2">
      <c r="A9879" t="s">
        <v>74</v>
      </c>
      <c r="B9879" t="s">
        <v>28</v>
      </c>
      <c r="C9879" t="s">
        <v>28</v>
      </c>
    </row>
    <row r="9880" spans="1:3" x14ac:dyDescent="0.2">
      <c r="A9880" t="s">
        <v>74</v>
      </c>
      <c r="B9880" t="s">
        <v>127</v>
      </c>
      <c r="C9880" t="s">
        <v>2</v>
      </c>
    </row>
    <row r="9881" spans="1:3" x14ac:dyDescent="0.2">
      <c r="A9881" t="s">
        <v>74</v>
      </c>
      <c r="B9881" t="s">
        <v>80</v>
      </c>
      <c r="C9881" t="s">
        <v>89</v>
      </c>
    </row>
    <row r="9882" spans="1:3" x14ac:dyDescent="0.2">
      <c r="A9882" t="s">
        <v>74</v>
      </c>
      <c r="B9882" t="s">
        <v>41</v>
      </c>
      <c r="C9882" t="s">
        <v>76</v>
      </c>
    </row>
    <row r="9883" spans="1:3" x14ac:dyDescent="0.2">
      <c r="A9883" t="s">
        <v>74</v>
      </c>
      <c r="B9883" t="s">
        <v>130</v>
      </c>
      <c r="C9883" t="s">
        <v>127</v>
      </c>
    </row>
    <row r="9884" spans="1:3" x14ac:dyDescent="0.2">
      <c r="A9884" t="s">
        <v>74</v>
      </c>
      <c r="B9884" t="s">
        <v>131</v>
      </c>
      <c r="C9884" t="s">
        <v>105</v>
      </c>
    </row>
    <row r="9885" spans="1:3" x14ac:dyDescent="0.2">
      <c r="A9885" t="s">
        <v>74</v>
      </c>
      <c r="B9885" t="s">
        <v>11</v>
      </c>
      <c r="C9885" t="s">
        <v>105</v>
      </c>
    </row>
    <row r="9886" spans="1:3" x14ac:dyDescent="0.2">
      <c r="A9886" t="s">
        <v>74</v>
      </c>
      <c r="B9886" t="s">
        <v>6</v>
      </c>
      <c r="C9886" t="s">
        <v>100</v>
      </c>
    </row>
    <row r="9887" spans="1:3" x14ac:dyDescent="0.2">
      <c r="A9887" t="s">
        <v>74</v>
      </c>
      <c r="B9887" t="s">
        <v>3</v>
      </c>
      <c r="C9887" t="s">
        <v>62</v>
      </c>
    </row>
    <row r="9888" spans="1:3" x14ac:dyDescent="0.2">
      <c r="A9888" t="s">
        <v>74</v>
      </c>
      <c r="B9888" t="s">
        <v>69</v>
      </c>
      <c r="C9888" t="s">
        <v>43</v>
      </c>
    </row>
    <row r="9889" spans="1:3" x14ac:dyDescent="0.2">
      <c r="A9889" t="s">
        <v>74</v>
      </c>
      <c r="B9889" t="s">
        <v>135</v>
      </c>
      <c r="C9889" t="s">
        <v>132</v>
      </c>
    </row>
    <row r="9890" spans="1:3" x14ac:dyDescent="0.2">
      <c r="A9890" t="s">
        <v>74</v>
      </c>
      <c r="B9890" t="s">
        <v>132</v>
      </c>
      <c r="C9890" t="s">
        <v>93</v>
      </c>
    </row>
    <row r="9891" spans="1:3" x14ac:dyDescent="0.2">
      <c r="A9891" t="s">
        <v>74</v>
      </c>
      <c r="B9891" t="s">
        <v>129</v>
      </c>
      <c r="C9891" t="s">
        <v>80</v>
      </c>
    </row>
    <row r="9892" spans="1:3" x14ac:dyDescent="0.2">
      <c r="A9892" t="s">
        <v>74</v>
      </c>
      <c r="B9892" t="s">
        <v>116</v>
      </c>
      <c r="C9892" t="s">
        <v>11</v>
      </c>
    </row>
    <row r="9893" spans="1:3" x14ac:dyDescent="0.2">
      <c r="A9893" t="s">
        <v>74</v>
      </c>
      <c r="B9893" t="s">
        <v>36</v>
      </c>
      <c r="C9893" t="s">
        <v>128</v>
      </c>
    </row>
    <row r="9894" spans="1:3" x14ac:dyDescent="0.2">
      <c r="A9894" t="s">
        <v>74</v>
      </c>
      <c r="B9894" t="s">
        <v>37</v>
      </c>
      <c r="C9894" t="s">
        <v>128</v>
      </c>
    </row>
    <row r="9895" spans="1:3" x14ac:dyDescent="0.2">
      <c r="A9895" t="s">
        <v>74</v>
      </c>
      <c r="B9895" t="s">
        <v>70</v>
      </c>
      <c r="C9895" t="s">
        <v>51</v>
      </c>
    </row>
    <row r="9896" spans="1:3" x14ac:dyDescent="0.2">
      <c r="A9896" t="s">
        <v>74</v>
      </c>
      <c r="B9896" t="s">
        <v>71</v>
      </c>
      <c r="C9896" t="s">
        <v>129</v>
      </c>
    </row>
    <row r="9897" spans="1:3" x14ac:dyDescent="0.2">
      <c r="A9897" t="s">
        <v>74</v>
      </c>
      <c r="B9897" t="s">
        <v>5</v>
      </c>
      <c r="C9897" t="s">
        <v>130</v>
      </c>
    </row>
    <row r="9898" spans="1:3" x14ac:dyDescent="0.2">
      <c r="A9898" t="s">
        <v>74</v>
      </c>
      <c r="B9898" t="s">
        <v>24</v>
      </c>
      <c r="C9898" t="s">
        <v>138</v>
      </c>
    </row>
    <row r="9899" spans="1:3" x14ac:dyDescent="0.2">
      <c r="A9899" t="s">
        <v>74</v>
      </c>
      <c r="B9899" t="s">
        <v>10</v>
      </c>
      <c r="C9899" t="s">
        <v>43</v>
      </c>
    </row>
    <row r="9900" spans="1:3" x14ac:dyDescent="0.2">
      <c r="A9900" t="s">
        <v>74</v>
      </c>
      <c r="B9900" t="s">
        <v>12</v>
      </c>
      <c r="C9900" t="s">
        <v>127</v>
      </c>
    </row>
    <row r="9901" spans="1:3" x14ac:dyDescent="0.2">
      <c r="A9901" t="s">
        <v>74</v>
      </c>
      <c r="B9901" t="s">
        <v>107</v>
      </c>
      <c r="C9901" t="s">
        <v>118</v>
      </c>
    </row>
    <row r="9902" spans="1:3" x14ac:dyDescent="0.2">
      <c r="A9902" t="s">
        <v>74</v>
      </c>
      <c r="B9902" t="s">
        <v>108</v>
      </c>
      <c r="C9902" t="s">
        <v>36</v>
      </c>
    </row>
    <row r="9903" spans="1:3" x14ac:dyDescent="0.2">
      <c r="A9903" t="s">
        <v>74</v>
      </c>
      <c r="B9903" t="s">
        <v>14</v>
      </c>
      <c r="C9903" t="s">
        <v>28</v>
      </c>
    </row>
    <row r="9904" spans="1:3" x14ac:dyDescent="0.2">
      <c r="A9904" t="s">
        <v>74</v>
      </c>
      <c r="B9904" t="s">
        <v>15</v>
      </c>
      <c r="C9904" t="s">
        <v>74</v>
      </c>
    </row>
    <row r="9905" spans="1:3" x14ac:dyDescent="0.2">
      <c r="A9905" t="s">
        <v>74</v>
      </c>
      <c r="B9905" t="s">
        <v>101</v>
      </c>
      <c r="C9905" t="s">
        <v>21</v>
      </c>
    </row>
    <row r="9906" spans="1:3" x14ac:dyDescent="0.2">
      <c r="A9906" t="s">
        <v>74</v>
      </c>
      <c r="B9906" t="s">
        <v>109</v>
      </c>
      <c r="C9906" t="s">
        <v>1</v>
      </c>
    </row>
    <row r="9907" spans="1:3" x14ac:dyDescent="0.2">
      <c r="A9907" t="s">
        <v>74</v>
      </c>
      <c r="B9907" t="s">
        <v>61</v>
      </c>
      <c r="C9907" t="s">
        <v>36</v>
      </c>
    </row>
    <row r="9908" spans="1:3" x14ac:dyDescent="0.2">
      <c r="A9908" t="s">
        <v>74</v>
      </c>
      <c r="B9908" t="s">
        <v>73</v>
      </c>
      <c r="C9908" t="s">
        <v>130</v>
      </c>
    </row>
    <row r="9909" spans="1:3" x14ac:dyDescent="0.2">
      <c r="A9909" t="s">
        <v>74</v>
      </c>
      <c r="B9909" t="s">
        <v>60</v>
      </c>
      <c r="C9909" t="s">
        <v>11</v>
      </c>
    </row>
    <row r="9910" spans="1:3" x14ac:dyDescent="0.2">
      <c r="A9910" t="s">
        <v>74</v>
      </c>
      <c r="B9910" t="s">
        <v>84</v>
      </c>
      <c r="C9910" t="s">
        <v>1</v>
      </c>
    </row>
    <row r="9911" spans="1:3" x14ac:dyDescent="0.2">
      <c r="A9911" t="s">
        <v>74</v>
      </c>
      <c r="B9911" t="s">
        <v>85</v>
      </c>
      <c r="C9911" t="s">
        <v>118</v>
      </c>
    </row>
    <row r="9912" spans="1:3" x14ac:dyDescent="0.2">
      <c r="A9912" t="s">
        <v>74</v>
      </c>
      <c r="B9912" t="s">
        <v>137</v>
      </c>
      <c r="C9912" t="s">
        <v>11</v>
      </c>
    </row>
    <row r="9913" spans="1:3" x14ac:dyDescent="0.2">
      <c r="A9913" t="s">
        <v>74</v>
      </c>
      <c r="B9913" t="s">
        <v>138</v>
      </c>
      <c r="C9913" t="s">
        <v>130</v>
      </c>
    </row>
    <row r="9914" spans="1:3" x14ac:dyDescent="0.2">
      <c r="A9914" t="s">
        <v>74</v>
      </c>
      <c r="B9914" t="s">
        <v>134</v>
      </c>
      <c r="C9914" t="s">
        <v>62</v>
      </c>
    </row>
    <row r="9915" spans="1:3" x14ac:dyDescent="0.2">
      <c r="A9915" t="s">
        <v>74</v>
      </c>
      <c r="B9915" t="s">
        <v>40</v>
      </c>
      <c r="C9915" t="s">
        <v>93</v>
      </c>
    </row>
    <row r="9916" spans="1:3" x14ac:dyDescent="0.2">
      <c r="A9916" t="s">
        <v>74</v>
      </c>
      <c r="B9916" t="s">
        <v>39</v>
      </c>
      <c r="C9916" t="s">
        <v>33</v>
      </c>
    </row>
    <row r="9917" spans="1:3" x14ac:dyDescent="0.2">
      <c r="A9917" t="s">
        <v>74</v>
      </c>
      <c r="B9917" t="s">
        <v>104</v>
      </c>
      <c r="C9917" t="s">
        <v>62</v>
      </c>
    </row>
    <row r="9918" spans="1:3" x14ac:dyDescent="0.2">
      <c r="A9918" t="s">
        <v>74</v>
      </c>
      <c r="B9918" t="s">
        <v>9</v>
      </c>
      <c r="C9918" t="s">
        <v>95</v>
      </c>
    </row>
    <row r="9919" spans="1:3" x14ac:dyDescent="0.2">
      <c r="A9919" t="s">
        <v>74</v>
      </c>
      <c r="B9919" t="s">
        <v>58</v>
      </c>
      <c r="C9919" t="s">
        <v>52</v>
      </c>
    </row>
    <row r="9920" spans="1:3" x14ac:dyDescent="0.2">
      <c r="A9920" t="s">
        <v>74</v>
      </c>
      <c r="B9920" t="s">
        <v>4</v>
      </c>
      <c r="C9920" t="s">
        <v>115</v>
      </c>
    </row>
    <row r="9921" spans="1:3" x14ac:dyDescent="0.2">
      <c r="A9921" t="s">
        <v>74</v>
      </c>
      <c r="B9921" t="s">
        <v>90</v>
      </c>
      <c r="C9921" t="s">
        <v>36</v>
      </c>
    </row>
    <row r="9922" spans="1:3" x14ac:dyDescent="0.2">
      <c r="A9922" t="s">
        <v>74</v>
      </c>
      <c r="B9922" t="s">
        <v>1</v>
      </c>
      <c r="C9922" t="s">
        <v>69</v>
      </c>
    </row>
    <row r="9923" spans="1:3" x14ac:dyDescent="0.2">
      <c r="A9923" t="s">
        <v>74</v>
      </c>
      <c r="B9923" t="s">
        <v>67</v>
      </c>
      <c r="C9923" t="s">
        <v>1</v>
      </c>
    </row>
    <row r="9924" spans="1:3" x14ac:dyDescent="0.2">
      <c r="A9924" t="s">
        <v>74</v>
      </c>
      <c r="B9924" t="s">
        <v>68</v>
      </c>
      <c r="C9924" t="s">
        <v>1</v>
      </c>
    </row>
    <row r="9925" spans="1:3" x14ac:dyDescent="0.2">
      <c r="A9925" t="s">
        <v>74</v>
      </c>
      <c r="B9925" t="s">
        <v>120</v>
      </c>
      <c r="C9925" t="s">
        <v>116</v>
      </c>
    </row>
    <row r="9926" spans="1:3" x14ac:dyDescent="0.2">
      <c r="A9926" t="s">
        <v>74</v>
      </c>
      <c r="B9926" t="s">
        <v>121</v>
      </c>
      <c r="C9926" t="s">
        <v>91</v>
      </c>
    </row>
    <row r="9927" spans="1:3" x14ac:dyDescent="0.2">
      <c r="A9927" t="s">
        <v>74</v>
      </c>
      <c r="B9927" t="s">
        <v>53</v>
      </c>
      <c r="C9927" t="s">
        <v>100</v>
      </c>
    </row>
    <row r="9928" spans="1:3" x14ac:dyDescent="0.2">
      <c r="A9928" t="s">
        <v>74</v>
      </c>
      <c r="B9928" t="s">
        <v>82</v>
      </c>
      <c r="C9928" t="s">
        <v>36</v>
      </c>
    </row>
    <row r="9929" spans="1:3" x14ac:dyDescent="0.2">
      <c r="A9929" t="s">
        <v>74</v>
      </c>
      <c r="B9929" t="s">
        <v>83</v>
      </c>
      <c r="C9929" t="s">
        <v>100</v>
      </c>
    </row>
    <row r="9930" spans="1:3" x14ac:dyDescent="0.2">
      <c r="A9930" t="s">
        <v>74</v>
      </c>
      <c r="B9930" t="s">
        <v>38</v>
      </c>
      <c r="C9930" t="s">
        <v>62</v>
      </c>
    </row>
    <row r="9931" spans="1:3" x14ac:dyDescent="0.2">
      <c r="A9931" t="s">
        <v>74</v>
      </c>
      <c r="B9931" t="s">
        <v>97</v>
      </c>
      <c r="C9931" t="s">
        <v>138</v>
      </c>
    </row>
    <row r="9932" spans="1:3" x14ac:dyDescent="0.2">
      <c r="A9932" t="s">
        <v>74</v>
      </c>
      <c r="B9932" t="s">
        <v>115</v>
      </c>
      <c r="C9932" t="s">
        <v>116</v>
      </c>
    </row>
    <row r="9933" spans="1:3" x14ac:dyDescent="0.2">
      <c r="A9933" t="s">
        <v>74</v>
      </c>
      <c r="B9933" t="s">
        <v>98</v>
      </c>
      <c r="C9933" t="s">
        <v>116</v>
      </c>
    </row>
    <row r="9934" spans="1:3" x14ac:dyDescent="0.2">
      <c r="A9934" t="s">
        <v>74</v>
      </c>
      <c r="B9934" t="s">
        <v>94</v>
      </c>
      <c r="C9934" t="s">
        <v>116</v>
      </c>
    </row>
    <row r="9935" spans="1:3" x14ac:dyDescent="0.2">
      <c r="A9935" t="s">
        <v>74</v>
      </c>
      <c r="B9935" t="s">
        <v>7</v>
      </c>
      <c r="C9935" t="s">
        <v>138</v>
      </c>
    </row>
    <row r="9936" spans="1:3" x14ac:dyDescent="0.2">
      <c r="A9936" t="s">
        <v>74</v>
      </c>
      <c r="B9936" t="s">
        <v>45</v>
      </c>
      <c r="C9936" t="s">
        <v>137</v>
      </c>
    </row>
    <row r="9937" spans="1:3" x14ac:dyDescent="0.2">
      <c r="A9937" t="s">
        <v>74</v>
      </c>
      <c r="B9937" t="s">
        <v>64</v>
      </c>
      <c r="C9937" t="s">
        <v>137</v>
      </c>
    </row>
    <row r="9938" spans="1:3" x14ac:dyDescent="0.2">
      <c r="A9938" t="s">
        <v>26</v>
      </c>
      <c r="B9938" t="s">
        <v>75</v>
      </c>
      <c r="C9938" t="s">
        <v>126</v>
      </c>
    </row>
    <row r="9939" spans="1:3" x14ac:dyDescent="0.2">
      <c r="A9939" t="s">
        <v>26</v>
      </c>
      <c r="B9939" t="s">
        <v>17</v>
      </c>
      <c r="C9939" t="s">
        <v>126</v>
      </c>
    </row>
    <row r="9940" spans="1:3" x14ac:dyDescent="0.2">
      <c r="A9940" t="s">
        <v>26</v>
      </c>
      <c r="B9940" t="s">
        <v>20</v>
      </c>
      <c r="C9940" t="s">
        <v>99</v>
      </c>
    </row>
    <row r="9941" spans="1:3" x14ac:dyDescent="0.2">
      <c r="A9941" t="s">
        <v>26</v>
      </c>
      <c r="B9941" t="s">
        <v>78</v>
      </c>
      <c r="C9941" t="s">
        <v>13</v>
      </c>
    </row>
    <row r="9942" spans="1:3" x14ac:dyDescent="0.2">
      <c r="A9942" t="s">
        <v>26</v>
      </c>
      <c r="B9942" t="s">
        <v>44</v>
      </c>
      <c r="C9942" t="s">
        <v>122</v>
      </c>
    </row>
    <row r="9943" spans="1:3" x14ac:dyDescent="0.2">
      <c r="A9943" t="s">
        <v>26</v>
      </c>
      <c r="B9943" t="s">
        <v>46</v>
      </c>
      <c r="C9943" t="s">
        <v>71</v>
      </c>
    </row>
    <row r="9944" spans="1:3" x14ac:dyDescent="0.2">
      <c r="A9944" t="s">
        <v>26</v>
      </c>
      <c r="B9944" t="s">
        <v>117</v>
      </c>
      <c r="C9944" t="s">
        <v>110</v>
      </c>
    </row>
    <row r="9945" spans="1:3" x14ac:dyDescent="0.2">
      <c r="A9945" t="s">
        <v>26</v>
      </c>
      <c r="B9945" t="s">
        <v>124</v>
      </c>
      <c r="C9945" t="s">
        <v>25</v>
      </c>
    </row>
    <row r="9946" spans="1:3" x14ac:dyDescent="0.2">
      <c r="A9946" t="s">
        <v>26</v>
      </c>
      <c r="B9946" t="s">
        <v>113</v>
      </c>
      <c r="C9946" t="s">
        <v>96</v>
      </c>
    </row>
    <row r="9947" spans="1:3" x14ac:dyDescent="0.2">
      <c r="A9947" t="s">
        <v>26</v>
      </c>
      <c r="B9947" t="s">
        <v>99</v>
      </c>
      <c r="C9947" t="s">
        <v>42</v>
      </c>
    </row>
    <row r="9948" spans="1:3" x14ac:dyDescent="0.2">
      <c r="A9948" t="s">
        <v>26</v>
      </c>
      <c r="B9948" t="s">
        <v>100</v>
      </c>
      <c r="C9948" t="s">
        <v>14</v>
      </c>
    </row>
    <row r="9949" spans="1:3" x14ac:dyDescent="0.2">
      <c r="A9949" t="s">
        <v>26</v>
      </c>
      <c r="B9949" t="s">
        <v>65</v>
      </c>
      <c r="C9949" t="s">
        <v>72</v>
      </c>
    </row>
    <row r="9950" spans="1:3" x14ac:dyDescent="0.2">
      <c r="A9950" t="s">
        <v>26</v>
      </c>
      <c r="B9950" t="s">
        <v>66</v>
      </c>
      <c r="C9950" t="s">
        <v>72</v>
      </c>
    </row>
    <row r="9951" spans="1:3" x14ac:dyDescent="0.2">
      <c r="A9951" t="s">
        <v>26</v>
      </c>
      <c r="B9951" t="s">
        <v>54</v>
      </c>
      <c r="C9951" t="s">
        <v>47</v>
      </c>
    </row>
    <row r="9952" spans="1:3" x14ac:dyDescent="0.2">
      <c r="A9952" t="s">
        <v>26</v>
      </c>
      <c r="B9952" t="s">
        <v>55</v>
      </c>
      <c r="C9952" t="s">
        <v>47</v>
      </c>
    </row>
    <row r="9953" spans="1:3" x14ac:dyDescent="0.2">
      <c r="A9953" t="s">
        <v>26</v>
      </c>
      <c r="B9953" t="s">
        <v>133</v>
      </c>
      <c r="C9953" t="s">
        <v>46</v>
      </c>
    </row>
    <row r="9954" spans="1:3" x14ac:dyDescent="0.2">
      <c r="A9954" t="s">
        <v>26</v>
      </c>
      <c r="B9954" t="s">
        <v>59</v>
      </c>
      <c r="C9954" t="s">
        <v>122</v>
      </c>
    </row>
    <row r="9955" spans="1:3" x14ac:dyDescent="0.2">
      <c r="A9955" t="s">
        <v>26</v>
      </c>
      <c r="B9955" t="s">
        <v>125</v>
      </c>
      <c r="C9955" t="s">
        <v>99</v>
      </c>
    </row>
    <row r="9956" spans="1:3" x14ac:dyDescent="0.2">
      <c r="A9956" t="s">
        <v>26</v>
      </c>
      <c r="B9956" t="s">
        <v>27</v>
      </c>
      <c r="C9956" t="s">
        <v>72</v>
      </c>
    </row>
    <row r="9957" spans="1:3" x14ac:dyDescent="0.2">
      <c r="A9957" t="s">
        <v>26</v>
      </c>
      <c r="B9957" t="s">
        <v>23</v>
      </c>
      <c r="C9957" t="s">
        <v>46</v>
      </c>
    </row>
    <row r="9958" spans="1:3" x14ac:dyDescent="0.2">
      <c r="A9958" t="s">
        <v>26</v>
      </c>
      <c r="B9958" t="s">
        <v>25</v>
      </c>
      <c r="C9958" t="s">
        <v>47</v>
      </c>
    </row>
    <row r="9959" spans="1:3" x14ac:dyDescent="0.2">
      <c r="A9959" t="s">
        <v>26</v>
      </c>
      <c r="B9959" t="s">
        <v>114</v>
      </c>
      <c r="C9959" t="s">
        <v>135</v>
      </c>
    </row>
    <row r="9960" spans="1:3" x14ac:dyDescent="0.2">
      <c r="A9960" t="s">
        <v>26</v>
      </c>
      <c r="B9960" t="s">
        <v>96</v>
      </c>
      <c r="C9960" t="s">
        <v>136</v>
      </c>
    </row>
    <row r="9961" spans="1:3" x14ac:dyDescent="0.2">
      <c r="A9961" t="s">
        <v>26</v>
      </c>
      <c r="B9961" t="s">
        <v>47</v>
      </c>
      <c r="C9961" t="s">
        <v>26</v>
      </c>
    </row>
    <row r="9962" spans="1:3" x14ac:dyDescent="0.2">
      <c r="A9962" t="s">
        <v>26</v>
      </c>
      <c r="B9962" t="s">
        <v>72</v>
      </c>
      <c r="C9962" t="s">
        <v>124</v>
      </c>
    </row>
    <row r="9963" spans="1:3" x14ac:dyDescent="0.2">
      <c r="A9963" t="s">
        <v>26</v>
      </c>
      <c r="B9963" t="s">
        <v>87</v>
      </c>
      <c r="C9963" t="s">
        <v>126</v>
      </c>
    </row>
    <row r="9964" spans="1:3" x14ac:dyDescent="0.2">
      <c r="A9964" t="s">
        <v>26</v>
      </c>
      <c r="B9964" t="s">
        <v>88</v>
      </c>
      <c r="C9964" t="s">
        <v>13</v>
      </c>
    </row>
    <row r="9965" spans="1:3" x14ac:dyDescent="0.2">
      <c r="A9965" t="s">
        <v>26</v>
      </c>
      <c r="B9965" t="s">
        <v>19</v>
      </c>
      <c r="C9965" t="s">
        <v>51</v>
      </c>
    </row>
    <row r="9966" spans="1:3" x14ac:dyDescent="0.2">
      <c r="A9966" t="s">
        <v>26</v>
      </c>
      <c r="B9966" t="s">
        <v>31</v>
      </c>
      <c r="C9966" t="s">
        <v>114</v>
      </c>
    </row>
    <row r="9967" spans="1:3" x14ac:dyDescent="0.2">
      <c r="A9967" t="s">
        <v>26</v>
      </c>
      <c r="B9967" t="s">
        <v>126</v>
      </c>
      <c r="C9967" t="s">
        <v>71</v>
      </c>
    </row>
    <row r="9968" spans="1:3" x14ac:dyDescent="0.2">
      <c r="A9968" t="s">
        <v>26</v>
      </c>
      <c r="B9968" t="s">
        <v>42</v>
      </c>
      <c r="C9968" t="s">
        <v>124</v>
      </c>
    </row>
    <row r="9969" spans="1:3" x14ac:dyDescent="0.2">
      <c r="A9969" t="s">
        <v>26</v>
      </c>
      <c r="B9969" t="s">
        <v>93</v>
      </c>
      <c r="C9969" t="s">
        <v>31</v>
      </c>
    </row>
    <row r="9970" spans="1:3" x14ac:dyDescent="0.2">
      <c r="A9970" t="s">
        <v>26</v>
      </c>
      <c r="B9970" t="s">
        <v>13</v>
      </c>
      <c r="C9970" t="s">
        <v>70</v>
      </c>
    </row>
    <row r="9971" spans="1:3" x14ac:dyDescent="0.2">
      <c r="A9971" t="s">
        <v>26</v>
      </c>
      <c r="B9971" t="s">
        <v>49</v>
      </c>
      <c r="C9971" t="s">
        <v>86</v>
      </c>
    </row>
    <row r="9972" spans="1:3" x14ac:dyDescent="0.2">
      <c r="A9972" t="s">
        <v>26</v>
      </c>
      <c r="B9972" t="s">
        <v>50</v>
      </c>
      <c r="C9972" t="s">
        <v>113</v>
      </c>
    </row>
    <row r="9973" spans="1:3" x14ac:dyDescent="0.2">
      <c r="A9973" t="s">
        <v>26</v>
      </c>
      <c r="B9973" t="s">
        <v>56</v>
      </c>
      <c r="C9973" t="s">
        <v>13</v>
      </c>
    </row>
    <row r="9974" spans="1:3" x14ac:dyDescent="0.2">
      <c r="A9974" t="s">
        <v>26</v>
      </c>
      <c r="B9974" t="s">
        <v>57</v>
      </c>
      <c r="C9974" t="s">
        <v>13</v>
      </c>
    </row>
    <row r="9975" spans="1:3" x14ac:dyDescent="0.2">
      <c r="A9975" t="s">
        <v>26</v>
      </c>
      <c r="B9975" t="s">
        <v>91</v>
      </c>
      <c r="C9975" t="s">
        <v>29</v>
      </c>
    </row>
    <row r="9976" spans="1:3" x14ac:dyDescent="0.2">
      <c r="A9976" t="s">
        <v>26</v>
      </c>
      <c r="B9976" t="s">
        <v>92</v>
      </c>
      <c r="C9976" t="s">
        <v>21</v>
      </c>
    </row>
    <row r="9977" spans="1:3" x14ac:dyDescent="0.2">
      <c r="A9977" t="s">
        <v>26</v>
      </c>
      <c r="B9977" t="s">
        <v>136</v>
      </c>
      <c r="C9977" t="s">
        <v>26</v>
      </c>
    </row>
    <row r="9978" spans="1:3" x14ac:dyDescent="0.2">
      <c r="A9978" t="s">
        <v>26</v>
      </c>
      <c r="B9978" t="s">
        <v>16</v>
      </c>
      <c r="C9978" t="s">
        <v>8</v>
      </c>
    </row>
    <row r="9979" spans="1:3" x14ac:dyDescent="0.2">
      <c r="A9979" t="s">
        <v>26</v>
      </c>
      <c r="B9979" t="s">
        <v>89</v>
      </c>
      <c r="C9979" t="s">
        <v>129</v>
      </c>
    </row>
    <row r="9980" spans="1:3" x14ac:dyDescent="0.2">
      <c r="A9980" t="s">
        <v>26</v>
      </c>
      <c r="B9980" t="s">
        <v>33</v>
      </c>
      <c r="C9980" t="s">
        <v>31</v>
      </c>
    </row>
    <row r="9981" spans="1:3" x14ac:dyDescent="0.2">
      <c r="A9981" t="s">
        <v>26</v>
      </c>
      <c r="B9981" t="s">
        <v>34</v>
      </c>
      <c r="C9981" t="s">
        <v>31</v>
      </c>
    </row>
    <row r="9982" spans="1:3" x14ac:dyDescent="0.2">
      <c r="A9982" t="s">
        <v>26</v>
      </c>
      <c r="B9982" t="s">
        <v>95</v>
      </c>
      <c r="C9982" t="s">
        <v>29</v>
      </c>
    </row>
    <row r="9983" spans="1:3" x14ac:dyDescent="0.2">
      <c r="A9983" t="s">
        <v>26</v>
      </c>
      <c r="B9983" t="s">
        <v>110</v>
      </c>
      <c r="C9983" t="s">
        <v>70</v>
      </c>
    </row>
    <row r="9984" spans="1:3" x14ac:dyDescent="0.2">
      <c r="A9984" t="s">
        <v>26</v>
      </c>
      <c r="B9984" t="s">
        <v>62</v>
      </c>
      <c r="C9984" t="s">
        <v>32</v>
      </c>
    </row>
    <row r="9985" spans="1:3" x14ac:dyDescent="0.2">
      <c r="A9985" t="s">
        <v>26</v>
      </c>
      <c r="B9985" t="s">
        <v>63</v>
      </c>
      <c r="C9985" t="s">
        <v>32</v>
      </c>
    </row>
    <row r="9986" spans="1:3" x14ac:dyDescent="0.2">
      <c r="A9986" t="s">
        <v>26</v>
      </c>
      <c r="B9986" t="s">
        <v>22</v>
      </c>
      <c r="C9986" t="s">
        <v>28</v>
      </c>
    </row>
    <row r="9987" spans="1:3" x14ac:dyDescent="0.2">
      <c r="A9987" t="s">
        <v>26</v>
      </c>
      <c r="B9987" t="s">
        <v>2</v>
      </c>
      <c r="C9987" t="s">
        <v>39</v>
      </c>
    </row>
    <row r="9988" spans="1:3" x14ac:dyDescent="0.2">
      <c r="A9988" t="s">
        <v>26</v>
      </c>
      <c r="B9988" t="s">
        <v>32</v>
      </c>
      <c r="C9988" t="s">
        <v>129</v>
      </c>
    </row>
    <row r="9989" spans="1:3" x14ac:dyDescent="0.2">
      <c r="A9989" t="s">
        <v>26</v>
      </c>
      <c r="B9989" t="s">
        <v>18</v>
      </c>
      <c r="C9989" t="s">
        <v>86</v>
      </c>
    </row>
    <row r="9990" spans="1:3" x14ac:dyDescent="0.2">
      <c r="A9990" t="s">
        <v>26</v>
      </c>
      <c r="B9990" t="s">
        <v>76</v>
      </c>
      <c r="C9990" t="s">
        <v>135</v>
      </c>
    </row>
    <row r="9991" spans="1:3" x14ac:dyDescent="0.2">
      <c r="A9991" t="s">
        <v>26</v>
      </c>
      <c r="B9991" t="s">
        <v>77</v>
      </c>
      <c r="C9991" t="s">
        <v>96</v>
      </c>
    </row>
    <row r="9992" spans="1:3" x14ac:dyDescent="0.2">
      <c r="A9992" t="s">
        <v>26</v>
      </c>
      <c r="B9992" t="s">
        <v>79</v>
      </c>
      <c r="C9992" t="s">
        <v>18</v>
      </c>
    </row>
    <row r="9993" spans="1:3" x14ac:dyDescent="0.2">
      <c r="A9993" t="s">
        <v>26</v>
      </c>
      <c r="B9993" t="s">
        <v>48</v>
      </c>
      <c r="C9993" t="s">
        <v>76</v>
      </c>
    </row>
    <row r="9994" spans="1:3" x14ac:dyDescent="0.2">
      <c r="A9994" t="s">
        <v>26</v>
      </c>
      <c r="B9994" t="s">
        <v>111</v>
      </c>
      <c r="C9994" t="s">
        <v>81</v>
      </c>
    </row>
    <row r="9995" spans="1:3" x14ac:dyDescent="0.2">
      <c r="A9995" t="s">
        <v>26</v>
      </c>
      <c r="B9995" t="s">
        <v>112</v>
      </c>
      <c r="C9995" t="s">
        <v>81</v>
      </c>
    </row>
    <row r="9996" spans="1:3" x14ac:dyDescent="0.2">
      <c r="A9996" t="s">
        <v>26</v>
      </c>
      <c r="B9996" t="s">
        <v>51</v>
      </c>
      <c r="C9996" t="s">
        <v>114</v>
      </c>
    </row>
    <row r="9997" spans="1:3" x14ac:dyDescent="0.2">
      <c r="A9997" t="s">
        <v>26</v>
      </c>
      <c r="B9997" t="s">
        <v>8</v>
      </c>
      <c r="C9997" t="s">
        <v>114</v>
      </c>
    </row>
    <row r="9998" spans="1:3" x14ac:dyDescent="0.2">
      <c r="A9998" t="s">
        <v>26</v>
      </c>
      <c r="B9998" t="s">
        <v>35</v>
      </c>
      <c r="C9998" t="s">
        <v>43</v>
      </c>
    </row>
    <row r="9999" spans="1:3" x14ac:dyDescent="0.2">
      <c r="A9999" t="s">
        <v>26</v>
      </c>
      <c r="B9999" t="s">
        <v>52</v>
      </c>
      <c r="C9999" t="s">
        <v>14</v>
      </c>
    </row>
    <row r="10000" spans="1:3" x14ac:dyDescent="0.2">
      <c r="A10000" t="s">
        <v>26</v>
      </c>
      <c r="B10000" t="s">
        <v>122</v>
      </c>
      <c r="C10000" t="s">
        <v>70</v>
      </c>
    </row>
    <row r="10001" spans="1:3" x14ac:dyDescent="0.2">
      <c r="A10001" t="s">
        <v>26</v>
      </c>
      <c r="B10001" t="s">
        <v>123</v>
      </c>
      <c r="C10001" t="s">
        <v>29</v>
      </c>
    </row>
    <row r="10002" spans="1:3" x14ac:dyDescent="0.2">
      <c r="A10002" t="s">
        <v>26</v>
      </c>
      <c r="B10002" t="s">
        <v>21</v>
      </c>
      <c r="C10002" t="s">
        <v>39</v>
      </c>
    </row>
    <row r="10003" spans="1:3" x14ac:dyDescent="0.2">
      <c r="A10003" t="s">
        <v>26</v>
      </c>
      <c r="B10003" t="s">
        <v>128</v>
      </c>
      <c r="C10003" t="s">
        <v>79</v>
      </c>
    </row>
    <row r="10004" spans="1:3" x14ac:dyDescent="0.2">
      <c r="A10004" t="s">
        <v>26</v>
      </c>
      <c r="B10004" t="s">
        <v>43</v>
      </c>
      <c r="C10004" t="s">
        <v>40</v>
      </c>
    </row>
    <row r="10005" spans="1:3" x14ac:dyDescent="0.2">
      <c r="A10005" t="s">
        <v>26</v>
      </c>
      <c r="B10005" t="s">
        <v>102</v>
      </c>
      <c r="C10005" t="s">
        <v>2</v>
      </c>
    </row>
    <row r="10006" spans="1:3" x14ac:dyDescent="0.2">
      <c r="A10006" t="s">
        <v>26</v>
      </c>
      <c r="B10006" t="s">
        <v>103</v>
      </c>
      <c r="C10006" t="s">
        <v>105</v>
      </c>
    </row>
    <row r="10007" spans="1:3" x14ac:dyDescent="0.2">
      <c r="A10007" t="s">
        <v>26</v>
      </c>
      <c r="B10007" t="s">
        <v>106</v>
      </c>
      <c r="C10007" t="s">
        <v>51</v>
      </c>
    </row>
    <row r="10008" spans="1:3" x14ac:dyDescent="0.2">
      <c r="A10008" t="s">
        <v>26</v>
      </c>
      <c r="B10008" t="s">
        <v>105</v>
      </c>
      <c r="C10008" t="s">
        <v>40</v>
      </c>
    </row>
    <row r="10009" spans="1:3" x14ac:dyDescent="0.2">
      <c r="A10009" t="s">
        <v>26</v>
      </c>
      <c r="B10009" t="s">
        <v>74</v>
      </c>
      <c r="C10009" t="s">
        <v>111</v>
      </c>
    </row>
    <row r="10010" spans="1:3" x14ac:dyDescent="0.2">
      <c r="A10010" t="s">
        <v>26</v>
      </c>
      <c r="B10010" t="s">
        <v>26</v>
      </c>
      <c r="C10010" t="s">
        <v>26</v>
      </c>
    </row>
    <row r="10011" spans="1:3" x14ac:dyDescent="0.2">
      <c r="A10011" t="s">
        <v>26</v>
      </c>
      <c r="B10011" t="s">
        <v>81</v>
      </c>
      <c r="C10011" t="s">
        <v>135</v>
      </c>
    </row>
    <row r="10012" spans="1:3" x14ac:dyDescent="0.2">
      <c r="A10012" t="s">
        <v>26</v>
      </c>
      <c r="B10012" t="s">
        <v>29</v>
      </c>
      <c r="C10012" t="s">
        <v>111</v>
      </c>
    </row>
    <row r="10013" spans="1:3" x14ac:dyDescent="0.2">
      <c r="A10013" t="s">
        <v>26</v>
      </c>
      <c r="B10013" t="s">
        <v>30</v>
      </c>
      <c r="C10013" t="s">
        <v>39</v>
      </c>
    </row>
    <row r="10014" spans="1:3" x14ac:dyDescent="0.2">
      <c r="A10014" t="s">
        <v>26</v>
      </c>
      <c r="B10014" t="s">
        <v>118</v>
      </c>
      <c r="C10014" t="s">
        <v>89</v>
      </c>
    </row>
    <row r="10015" spans="1:3" x14ac:dyDescent="0.2">
      <c r="A10015" t="s">
        <v>26</v>
      </c>
      <c r="B10015" t="s">
        <v>119</v>
      </c>
      <c r="C10015" t="s">
        <v>106</v>
      </c>
    </row>
    <row r="10016" spans="1:3" x14ac:dyDescent="0.2">
      <c r="A10016" t="s">
        <v>26</v>
      </c>
      <c r="B10016" t="s">
        <v>86</v>
      </c>
      <c r="C10016" t="s">
        <v>96</v>
      </c>
    </row>
    <row r="10017" spans="1:3" x14ac:dyDescent="0.2">
      <c r="A10017" t="s">
        <v>26</v>
      </c>
      <c r="B10017" t="s">
        <v>28</v>
      </c>
      <c r="C10017" t="s">
        <v>48</v>
      </c>
    </row>
    <row r="10018" spans="1:3" x14ac:dyDescent="0.2">
      <c r="A10018" t="s">
        <v>26</v>
      </c>
      <c r="B10018" t="s">
        <v>127</v>
      </c>
      <c r="C10018" t="s">
        <v>40</v>
      </c>
    </row>
    <row r="10019" spans="1:3" x14ac:dyDescent="0.2">
      <c r="A10019" t="s">
        <v>26</v>
      </c>
      <c r="B10019" t="s">
        <v>80</v>
      </c>
      <c r="C10019" t="s">
        <v>18</v>
      </c>
    </row>
    <row r="10020" spans="1:3" x14ac:dyDescent="0.2">
      <c r="A10020" t="s">
        <v>26</v>
      </c>
      <c r="B10020" t="s">
        <v>41</v>
      </c>
      <c r="C10020" t="s">
        <v>110</v>
      </c>
    </row>
    <row r="10021" spans="1:3" x14ac:dyDescent="0.2">
      <c r="A10021" t="s">
        <v>26</v>
      </c>
      <c r="B10021" t="s">
        <v>130</v>
      </c>
      <c r="C10021" t="s">
        <v>16</v>
      </c>
    </row>
    <row r="10022" spans="1:3" x14ac:dyDescent="0.2">
      <c r="A10022" t="s">
        <v>26</v>
      </c>
      <c r="B10022" t="s">
        <v>131</v>
      </c>
      <c r="C10022" t="s">
        <v>33</v>
      </c>
    </row>
    <row r="10023" spans="1:3" x14ac:dyDescent="0.2">
      <c r="A10023" t="s">
        <v>26</v>
      </c>
      <c r="B10023" t="s">
        <v>11</v>
      </c>
      <c r="C10023" t="s">
        <v>33</v>
      </c>
    </row>
    <row r="10024" spans="1:3" x14ac:dyDescent="0.2">
      <c r="A10024" t="s">
        <v>26</v>
      </c>
      <c r="B10024" t="s">
        <v>6</v>
      </c>
      <c r="C10024" t="s">
        <v>10</v>
      </c>
    </row>
    <row r="10025" spans="1:3" x14ac:dyDescent="0.2">
      <c r="A10025" t="s">
        <v>26</v>
      </c>
      <c r="B10025" t="s">
        <v>3</v>
      </c>
      <c r="C10025" t="s">
        <v>2</v>
      </c>
    </row>
    <row r="10026" spans="1:3" x14ac:dyDescent="0.2">
      <c r="A10026" t="s">
        <v>26</v>
      </c>
      <c r="B10026" t="s">
        <v>69</v>
      </c>
      <c r="C10026" t="s">
        <v>79</v>
      </c>
    </row>
    <row r="10027" spans="1:3" x14ac:dyDescent="0.2">
      <c r="A10027" t="s">
        <v>26</v>
      </c>
      <c r="B10027" t="s">
        <v>135</v>
      </c>
      <c r="C10027" t="s">
        <v>136</v>
      </c>
    </row>
    <row r="10028" spans="1:3" x14ac:dyDescent="0.2">
      <c r="A10028" t="s">
        <v>26</v>
      </c>
      <c r="B10028" t="s">
        <v>132</v>
      </c>
      <c r="C10028" t="s">
        <v>81</v>
      </c>
    </row>
    <row r="10029" spans="1:3" x14ac:dyDescent="0.2">
      <c r="A10029" t="s">
        <v>26</v>
      </c>
      <c r="B10029" t="s">
        <v>129</v>
      </c>
      <c r="C10029" t="s">
        <v>114</v>
      </c>
    </row>
    <row r="10030" spans="1:3" x14ac:dyDescent="0.2">
      <c r="A10030" t="s">
        <v>26</v>
      </c>
      <c r="B10030" t="s">
        <v>116</v>
      </c>
      <c r="C10030" t="s">
        <v>74</v>
      </c>
    </row>
    <row r="10031" spans="1:3" x14ac:dyDescent="0.2">
      <c r="A10031" t="s">
        <v>26</v>
      </c>
      <c r="B10031" t="s">
        <v>36</v>
      </c>
      <c r="C10031" t="s">
        <v>106</v>
      </c>
    </row>
    <row r="10032" spans="1:3" x14ac:dyDescent="0.2">
      <c r="A10032" t="s">
        <v>26</v>
      </c>
      <c r="B10032" t="s">
        <v>37</v>
      </c>
      <c r="C10032" t="s">
        <v>19</v>
      </c>
    </row>
    <row r="10033" spans="1:3" x14ac:dyDescent="0.2">
      <c r="A10033" t="s">
        <v>26</v>
      </c>
      <c r="B10033" t="s">
        <v>70</v>
      </c>
      <c r="C10033" t="s">
        <v>25</v>
      </c>
    </row>
    <row r="10034" spans="1:3" x14ac:dyDescent="0.2">
      <c r="A10034" t="s">
        <v>26</v>
      </c>
      <c r="B10034" t="s">
        <v>71</v>
      </c>
      <c r="C10034" t="s">
        <v>54</v>
      </c>
    </row>
    <row r="10035" spans="1:3" x14ac:dyDescent="0.2">
      <c r="A10035" t="s">
        <v>26</v>
      </c>
      <c r="B10035" t="s">
        <v>5</v>
      </c>
      <c r="C10035" t="s">
        <v>28</v>
      </c>
    </row>
    <row r="10036" spans="1:3" x14ac:dyDescent="0.2">
      <c r="A10036" t="s">
        <v>26</v>
      </c>
      <c r="B10036" t="s">
        <v>24</v>
      </c>
      <c r="C10036" t="s">
        <v>128</v>
      </c>
    </row>
    <row r="10037" spans="1:3" x14ac:dyDescent="0.2">
      <c r="A10037" t="s">
        <v>26</v>
      </c>
      <c r="B10037" t="s">
        <v>10</v>
      </c>
      <c r="C10037" t="s">
        <v>79</v>
      </c>
    </row>
    <row r="10038" spans="1:3" x14ac:dyDescent="0.2">
      <c r="A10038" t="s">
        <v>26</v>
      </c>
      <c r="B10038" t="s">
        <v>12</v>
      </c>
      <c r="C10038" t="s">
        <v>80</v>
      </c>
    </row>
    <row r="10039" spans="1:3" x14ac:dyDescent="0.2">
      <c r="A10039" t="s">
        <v>26</v>
      </c>
      <c r="B10039" t="s">
        <v>107</v>
      </c>
      <c r="C10039" t="s">
        <v>127</v>
      </c>
    </row>
    <row r="10040" spans="1:3" x14ac:dyDescent="0.2">
      <c r="A10040" t="s">
        <v>26</v>
      </c>
      <c r="B10040" t="s">
        <v>108</v>
      </c>
      <c r="C10040" t="s">
        <v>105</v>
      </c>
    </row>
    <row r="10041" spans="1:3" x14ac:dyDescent="0.2">
      <c r="A10041" t="s">
        <v>26</v>
      </c>
      <c r="B10041" t="s">
        <v>14</v>
      </c>
      <c r="C10041" t="s">
        <v>48</v>
      </c>
    </row>
    <row r="10042" spans="1:3" x14ac:dyDescent="0.2">
      <c r="A10042" t="s">
        <v>26</v>
      </c>
      <c r="B10042" t="s">
        <v>15</v>
      </c>
      <c r="C10042" t="s">
        <v>48</v>
      </c>
    </row>
    <row r="10043" spans="1:3" x14ac:dyDescent="0.2">
      <c r="A10043" t="s">
        <v>26</v>
      </c>
      <c r="B10043" t="s">
        <v>101</v>
      </c>
      <c r="C10043" t="s">
        <v>132</v>
      </c>
    </row>
    <row r="10044" spans="1:3" x14ac:dyDescent="0.2">
      <c r="A10044" t="s">
        <v>26</v>
      </c>
      <c r="B10044" t="s">
        <v>109</v>
      </c>
      <c r="C10044" t="s">
        <v>43</v>
      </c>
    </row>
    <row r="10045" spans="1:3" x14ac:dyDescent="0.2">
      <c r="A10045" t="s">
        <v>26</v>
      </c>
      <c r="B10045" t="s">
        <v>61</v>
      </c>
      <c r="C10045" t="s">
        <v>10</v>
      </c>
    </row>
    <row r="10046" spans="1:3" x14ac:dyDescent="0.2">
      <c r="A10046" t="s">
        <v>26</v>
      </c>
      <c r="B10046" t="s">
        <v>73</v>
      </c>
      <c r="C10046" t="s">
        <v>28</v>
      </c>
    </row>
    <row r="10047" spans="1:3" x14ac:dyDescent="0.2">
      <c r="A10047" t="s">
        <v>26</v>
      </c>
      <c r="B10047" t="s">
        <v>60</v>
      </c>
      <c r="C10047" t="s">
        <v>74</v>
      </c>
    </row>
    <row r="10048" spans="1:3" x14ac:dyDescent="0.2">
      <c r="A10048" t="s">
        <v>26</v>
      </c>
      <c r="B10048" t="s">
        <v>84</v>
      </c>
      <c r="C10048" t="s">
        <v>127</v>
      </c>
    </row>
    <row r="10049" spans="1:3" x14ac:dyDescent="0.2">
      <c r="A10049" t="s">
        <v>26</v>
      </c>
      <c r="B10049" t="s">
        <v>85</v>
      </c>
      <c r="C10049" t="s">
        <v>127</v>
      </c>
    </row>
    <row r="10050" spans="1:3" x14ac:dyDescent="0.2">
      <c r="A10050" t="s">
        <v>26</v>
      </c>
      <c r="B10050" t="s">
        <v>137</v>
      </c>
      <c r="C10050" t="s">
        <v>74</v>
      </c>
    </row>
    <row r="10051" spans="1:3" x14ac:dyDescent="0.2">
      <c r="A10051" t="s">
        <v>26</v>
      </c>
      <c r="B10051" t="s">
        <v>138</v>
      </c>
      <c r="C10051" t="s">
        <v>28</v>
      </c>
    </row>
    <row r="10052" spans="1:3" x14ac:dyDescent="0.2">
      <c r="A10052" t="s">
        <v>26</v>
      </c>
      <c r="B10052" t="s">
        <v>134</v>
      </c>
      <c r="C10052" t="s">
        <v>101</v>
      </c>
    </row>
    <row r="10053" spans="1:3" x14ac:dyDescent="0.2">
      <c r="A10053" t="s">
        <v>26</v>
      </c>
      <c r="B10053" t="s">
        <v>40</v>
      </c>
      <c r="C10053" t="s">
        <v>49</v>
      </c>
    </row>
    <row r="10054" spans="1:3" x14ac:dyDescent="0.2">
      <c r="A10054" t="s">
        <v>26</v>
      </c>
      <c r="B10054" t="s">
        <v>39</v>
      </c>
      <c r="C10054" t="s">
        <v>81</v>
      </c>
    </row>
    <row r="10055" spans="1:3" x14ac:dyDescent="0.2">
      <c r="A10055" t="s">
        <v>26</v>
      </c>
      <c r="B10055" t="s">
        <v>104</v>
      </c>
      <c r="C10055" t="s">
        <v>101</v>
      </c>
    </row>
    <row r="10056" spans="1:3" x14ac:dyDescent="0.2">
      <c r="A10056" t="s">
        <v>26</v>
      </c>
      <c r="B10056" t="s">
        <v>9</v>
      </c>
      <c r="C10056" t="s">
        <v>62</v>
      </c>
    </row>
    <row r="10057" spans="1:3" x14ac:dyDescent="0.2">
      <c r="A10057" t="s">
        <v>26</v>
      </c>
      <c r="B10057" t="s">
        <v>58</v>
      </c>
      <c r="C10057" t="s">
        <v>69</v>
      </c>
    </row>
    <row r="10058" spans="1:3" x14ac:dyDescent="0.2">
      <c r="A10058" t="s">
        <v>26</v>
      </c>
      <c r="B10058" t="s">
        <v>4</v>
      </c>
      <c r="C10058" t="s">
        <v>128</v>
      </c>
    </row>
    <row r="10059" spans="1:3" x14ac:dyDescent="0.2">
      <c r="A10059" t="s">
        <v>26</v>
      </c>
      <c r="B10059" t="s">
        <v>90</v>
      </c>
      <c r="C10059" t="s">
        <v>105</v>
      </c>
    </row>
    <row r="10060" spans="1:3" x14ac:dyDescent="0.2">
      <c r="A10060" t="s">
        <v>26</v>
      </c>
      <c r="B10060" t="s">
        <v>1</v>
      </c>
      <c r="C10060" t="s">
        <v>89</v>
      </c>
    </row>
    <row r="10061" spans="1:3" x14ac:dyDescent="0.2">
      <c r="A10061" t="s">
        <v>26</v>
      </c>
      <c r="B10061" t="s">
        <v>67</v>
      </c>
      <c r="C10061" t="s">
        <v>43</v>
      </c>
    </row>
    <row r="10062" spans="1:3" x14ac:dyDescent="0.2">
      <c r="A10062" t="s">
        <v>26</v>
      </c>
      <c r="B10062" t="s">
        <v>68</v>
      </c>
      <c r="C10062" t="s">
        <v>43</v>
      </c>
    </row>
    <row r="10063" spans="1:3" x14ac:dyDescent="0.2">
      <c r="A10063" t="s">
        <v>26</v>
      </c>
      <c r="B10063" t="s">
        <v>120</v>
      </c>
      <c r="C10063" t="s">
        <v>11</v>
      </c>
    </row>
    <row r="10064" spans="1:3" x14ac:dyDescent="0.2">
      <c r="A10064" t="s">
        <v>26</v>
      </c>
      <c r="B10064" t="s">
        <v>121</v>
      </c>
      <c r="C10064" t="s">
        <v>11</v>
      </c>
    </row>
    <row r="10065" spans="1:3" x14ac:dyDescent="0.2">
      <c r="A10065" t="s">
        <v>26</v>
      </c>
      <c r="B10065" t="s">
        <v>53</v>
      </c>
      <c r="C10065" t="s">
        <v>10</v>
      </c>
    </row>
    <row r="10066" spans="1:3" x14ac:dyDescent="0.2">
      <c r="A10066" t="s">
        <v>26</v>
      </c>
      <c r="B10066" t="s">
        <v>82</v>
      </c>
      <c r="C10066" t="s">
        <v>105</v>
      </c>
    </row>
    <row r="10067" spans="1:3" x14ac:dyDescent="0.2">
      <c r="A10067" t="s">
        <v>26</v>
      </c>
      <c r="B10067" t="s">
        <v>83</v>
      </c>
      <c r="C10067" t="s">
        <v>10</v>
      </c>
    </row>
    <row r="10068" spans="1:3" x14ac:dyDescent="0.2">
      <c r="A10068" t="s">
        <v>26</v>
      </c>
      <c r="B10068" t="s">
        <v>38</v>
      </c>
      <c r="C10068" t="s">
        <v>2</v>
      </c>
    </row>
    <row r="10069" spans="1:3" x14ac:dyDescent="0.2">
      <c r="A10069" t="s">
        <v>26</v>
      </c>
      <c r="B10069" t="s">
        <v>97</v>
      </c>
      <c r="C10069" t="s">
        <v>128</v>
      </c>
    </row>
    <row r="10070" spans="1:3" x14ac:dyDescent="0.2">
      <c r="A10070" t="s">
        <v>26</v>
      </c>
      <c r="B10070" t="s">
        <v>115</v>
      </c>
      <c r="C10070" t="s">
        <v>11</v>
      </c>
    </row>
    <row r="10071" spans="1:3" x14ac:dyDescent="0.2">
      <c r="A10071" t="s">
        <v>26</v>
      </c>
      <c r="B10071" t="s">
        <v>98</v>
      </c>
      <c r="C10071" t="s">
        <v>11</v>
      </c>
    </row>
    <row r="10072" spans="1:3" x14ac:dyDescent="0.2">
      <c r="A10072" t="s">
        <v>26</v>
      </c>
      <c r="B10072" t="s">
        <v>94</v>
      </c>
      <c r="C10072" t="s">
        <v>11</v>
      </c>
    </row>
    <row r="10073" spans="1:3" x14ac:dyDescent="0.2">
      <c r="A10073" t="s">
        <v>26</v>
      </c>
      <c r="B10073" t="s">
        <v>7</v>
      </c>
      <c r="C10073" t="s">
        <v>130</v>
      </c>
    </row>
    <row r="10074" spans="1:3" x14ac:dyDescent="0.2">
      <c r="A10074" t="s">
        <v>26</v>
      </c>
      <c r="B10074" t="s">
        <v>45</v>
      </c>
      <c r="C10074" t="s">
        <v>130</v>
      </c>
    </row>
    <row r="10075" spans="1:3" x14ac:dyDescent="0.2">
      <c r="A10075" t="s">
        <v>26</v>
      </c>
      <c r="B10075" t="s">
        <v>64</v>
      </c>
      <c r="C10075" t="s">
        <v>130</v>
      </c>
    </row>
    <row r="10076" spans="1:3" x14ac:dyDescent="0.2">
      <c r="A10076" t="s">
        <v>81</v>
      </c>
      <c r="B10076" t="s">
        <v>75</v>
      </c>
      <c r="C10076" t="s">
        <v>72</v>
      </c>
    </row>
    <row r="10077" spans="1:3" x14ac:dyDescent="0.2">
      <c r="A10077" t="s">
        <v>81</v>
      </c>
      <c r="B10077" t="s">
        <v>17</v>
      </c>
      <c r="C10077" t="s">
        <v>72</v>
      </c>
    </row>
    <row r="10078" spans="1:3" x14ac:dyDescent="0.2">
      <c r="A10078" t="s">
        <v>81</v>
      </c>
      <c r="B10078" t="s">
        <v>20</v>
      </c>
      <c r="C10078" t="s">
        <v>122</v>
      </c>
    </row>
    <row r="10079" spans="1:3" x14ac:dyDescent="0.2">
      <c r="A10079" t="s">
        <v>81</v>
      </c>
      <c r="B10079" t="s">
        <v>78</v>
      </c>
      <c r="C10079" t="s">
        <v>71</v>
      </c>
    </row>
    <row r="10080" spans="1:3" x14ac:dyDescent="0.2">
      <c r="A10080" t="s">
        <v>81</v>
      </c>
      <c r="B10080" t="s">
        <v>44</v>
      </c>
      <c r="C10080" t="s">
        <v>70</v>
      </c>
    </row>
    <row r="10081" spans="1:3" x14ac:dyDescent="0.2">
      <c r="A10081" t="s">
        <v>81</v>
      </c>
      <c r="B10081" t="s">
        <v>46</v>
      </c>
      <c r="C10081" t="s">
        <v>47</v>
      </c>
    </row>
    <row r="10082" spans="1:3" x14ac:dyDescent="0.2">
      <c r="A10082" t="s">
        <v>81</v>
      </c>
      <c r="B10082" t="s">
        <v>117</v>
      </c>
      <c r="C10082" t="s">
        <v>70</v>
      </c>
    </row>
    <row r="10083" spans="1:3" x14ac:dyDescent="0.2">
      <c r="A10083" t="s">
        <v>81</v>
      </c>
      <c r="B10083" t="s">
        <v>124</v>
      </c>
      <c r="C10083" t="s">
        <v>96</v>
      </c>
    </row>
    <row r="10084" spans="1:3" x14ac:dyDescent="0.2">
      <c r="A10084" t="s">
        <v>81</v>
      </c>
      <c r="B10084" t="s">
        <v>113</v>
      </c>
      <c r="C10084" t="s">
        <v>114</v>
      </c>
    </row>
    <row r="10085" spans="1:3" x14ac:dyDescent="0.2">
      <c r="A10085" t="s">
        <v>81</v>
      </c>
      <c r="B10085" t="s">
        <v>99</v>
      </c>
      <c r="C10085" t="s">
        <v>25</v>
      </c>
    </row>
    <row r="10086" spans="1:3" x14ac:dyDescent="0.2">
      <c r="A10086" t="s">
        <v>81</v>
      </c>
      <c r="B10086" t="s">
        <v>100</v>
      </c>
      <c r="C10086" t="s">
        <v>29</v>
      </c>
    </row>
    <row r="10087" spans="1:3" x14ac:dyDescent="0.2">
      <c r="A10087" t="s">
        <v>81</v>
      </c>
      <c r="B10087" t="s">
        <v>65</v>
      </c>
      <c r="C10087" t="s">
        <v>54</v>
      </c>
    </row>
    <row r="10088" spans="1:3" x14ac:dyDescent="0.2">
      <c r="A10088" t="s">
        <v>81</v>
      </c>
      <c r="B10088" t="s">
        <v>66</v>
      </c>
      <c r="C10088" t="s">
        <v>25</v>
      </c>
    </row>
    <row r="10089" spans="1:3" x14ac:dyDescent="0.2">
      <c r="A10089" t="s">
        <v>81</v>
      </c>
      <c r="B10089" t="s">
        <v>54</v>
      </c>
      <c r="C10089" t="s">
        <v>96</v>
      </c>
    </row>
    <row r="10090" spans="1:3" x14ac:dyDescent="0.2">
      <c r="A10090" t="s">
        <v>81</v>
      </c>
      <c r="B10090" t="s">
        <v>55</v>
      </c>
      <c r="C10090" t="s">
        <v>96</v>
      </c>
    </row>
    <row r="10091" spans="1:3" x14ac:dyDescent="0.2">
      <c r="A10091" t="s">
        <v>81</v>
      </c>
      <c r="B10091" t="s">
        <v>133</v>
      </c>
      <c r="C10091" t="s">
        <v>42</v>
      </c>
    </row>
    <row r="10092" spans="1:3" x14ac:dyDescent="0.2">
      <c r="A10092" t="s">
        <v>81</v>
      </c>
      <c r="B10092" t="s">
        <v>59</v>
      </c>
      <c r="C10092" t="s">
        <v>124</v>
      </c>
    </row>
    <row r="10093" spans="1:3" x14ac:dyDescent="0.2">
      <c r="A10093" t="s">
        <v>81</v>
      </c>
      <c r="B10093" t="s">
        <v>125</v>
      </c>
      <c r="C10093" t="s">
        <v>122</v>
      </c>
    </row>
    <row r="10094" spans="1:3" x14ac:dyDescent="0.2">
      <c r="A10094" t="s">
        <v>81</v>
      </c>
      <c r="B10094" t="s">
        <v>27</v>
      </c>
      <c r="C10094" t="s">
        <v>124</v>
      </c>
    </row>
    <row r="10095" spans="1:3" x14ac:dyDescent="0.2">
      <c r="A10095" t="s">
        <v>81</v>
      </c>
      <c r="B10095" t="s">
        <v>23</v>
      </c>
      <c r="C10095" t="s">
        <v>42</v>
      </c>
    </row>
    <row r="10096" spans="1:3" x14ac:dyDescent="0.2">
      <c r="A10096" t="s">
        <v>81</v>
      </c>
      <c r="B10096" t="s">
        <v>25</v>
      </c>
      <c r="C10096" t="s">
        <v>135</v>
      </c>
    </row>
    <row r="10097" spans="1:3" x14ac:dyDescent="0.2">
      <c r="A10097" t="s">
        <v>81</v>
      </c>
      <c r="B10097" t="s">
        <v>114</v>
      </c>
      <c r="C10097" t="s">
        <v>76</v>
      </c>
    </row>
    <row r="10098" spans="1:3" x14ac:dyDescent="0.2">
      <c r="A10098" t="s">
        <v>81</v>
      </c>
      <c r="B10098" t="s">
        <v>96</v>
      </c>
      <c r="C10098" t="s">
        <v>86</v>
      </c>
    </row>
    <row r="10099" spans="1:3" x14ac:dyDescent="0.2">
      <c r="A10099" t="s">
        <v>81</v>
      </c>
      <c r="B10099" t="s">
        <v>47</v>
      </c>
      <c r="C10099" t="s">
        <v>135</v>
      </c>
    </row>
    <row r="10100" spans="1:3" x14ac:dyDescent="0.2">
      <c r="A10100" t="s">
        <v>81</v>
      </c>
      <c r="B10100" t="s">
        <v>72</v>
      </c>
      <c r="C10100" t="s">
        <v>26</v>
      </c>
    </row>
    <row r="10101" spans="1:3" x14ac:dyDescent="0.2">
      <c r="A10101" t="s">
        <v>81</v>
      </c>
      <c r="B10101" t="s">
        <v>87</v>
      </c>
      <c r="C10101" t="s">
        <v>72</v>
      </c>
    </row>
    <row r="10102" spans="1:3" x14ac:dyDescent="0.2">
      <c r="A10102" t="s">
        <v>81</v>
      </c>
      <c r="B10102" t="s">
        <v>88</v>
      </c>
      <c r="C10102" t="s">
        <v>71</v>
      </c>
    </row>
    <row r="10103" spans="1:3" x14ac:dyDescent="0.2">
      <c r="A10103" t="s">
        <v>81</v>
      </c>
      <c r="B10103" t="s">
        <v>19</v>
      </c>
      <c r="C10103" t="s">
        <v>132</v>
      </c>
    </row>
    <row r="10104" spans="1:3" x14ac:dyDescent="0.2">
      <c r="A10104" t="s">
        <v>81</v>
      </c>
      <c r="B10104" t="s">
        <v>31</v>
      </c>
      <c r="C10104" t="s">
        <v>49</v>
      </c>
    </row>
    <row r="10105" spans="1:3" x14ac:dyDescent="0.2">
      <c r="A10105" t="s">
        <v>81</v>
      </c>
      <c r="B10105" t="s">
        <v>126</v>
      </c>
      <c r="C10105" t="s">
        <v>47</v>
      </c>
    </row>
    <row r="10106" spans="1:3" x14ac:dyDescent="0.2">
      <c r="A10106" t="s">
        <v>81</v>
      </c>
      <c r="B10106" t="s">
        <v>42</v>
      </c>
      <c r="C10106" t="s">
        <v>136</v>
      </c>
    </row>
    <row r="10107" spans="1:3" x14ac:dyDescent="0.2">
      <c r="A10107" t="s">
        <v>81</v>
      </c>
      <c r="B10107" t="s">
        <v>93</v>
      </c>
      <c r="C10107" t="s">
        <v>39</v>
      </c>
    </row>
    <row r="10108" spans="1:3" x14ac:dyDescent="0.2">
      <c r="A10108" t="s">
        <v>81</v>
      </c>
      <c r="B10108" t="s">
        <v>13</v>
      </c>
      <c r="C10108" t="s">
        <v>26</v>
      </c>
    </row>
    <row r="10109" spans="1:3" x14ac:dyDescent="0.2">
      <c r="A10109" t="s">
        <v>81</v>
      </c>
      <c r="B10109" t="s">
        <v>49</v>
      </c>
      <c r="C10109" t="s">
        <v>81</v>
      </c>
    </row>
    <row r="10110" spans="1:3" x14ac:dyDescent="0.2">
      <c r="A10110" t="s">
        <v>81</v>
      </c>
      <c r="B10110" t="s">
        <v>50</v>
      </c>
      <c r="C10110" t="s">
        <v>81</v>
      </c>
    </row>
    <row r="10111" spans="1:3" x14ac:dyDescent="0.2">
      <c r="A10111" t="s">
        <v>81</v>
      </c>
      <c r="B10111" t="s">
        <v>56</v>
      </c>
      <c r="C10111" t="s">
        <v>70</v>
      </c>
    </row>
    <row r="10112" spans="1:3" x14ac:dyDescent="0.2">
      <c r="A10112" t="s">
        <v>81</v>
      </c>
      <c r="B10112" t="s">
        <v>57</v>
      </c>
      <c r="C10112" t="s">
        <v>71</v>
      </c>
    </row>
    <row r="10113" spans="1:3" x14ac:dyDescent="0.2">
      <c r="A10113" t="s">
        <v>81</v>
      </c>
      <c r="B10113" t="s">
        <v>91</v>
      </c>
      <c r="C10113" t="s">
        <v>43</v>
      </c>
    </row>
    <row r="10114" spans="1:3" x14ac:dyDescent="0.2">
      <c r="A10114" t="s">
        <v>81</v>
      </c>
      <c r="B10114" t="s">
        <v>92</v>
      </c>
      <c r="C10114" t="s">
        <v>127</v>
      </c>
    </row>
    <row r="10115" spans="1:3" x14ac:dyDescent="0.2">
      <c r="A10115" t="s">
        <v>81</v>
      </c>
      <c r="B10115" t="s">
        <v>136</v>
      </c>
      <c r="C10115" t="s">
        <v>86</v>
      </c>
    </row>
    <row r="10116" spans="1:3" x14ac:dyDescent="0.2">
      <c r="A10116" t="s">
        <v>81</v>
      </c>
      <c r="B10116" t="s">
        <v>16</v>
      </c>
      <c r="C10116" t="s">
        <v>111</v>
      </c>
    </row>
    <row r="10117" spans="1:3" x14ac:dyDescent="0.2">
      <c r="A10117" t="s">
        <v>81</v>
      </c>
      <c r="B10117" t="s">
        <v>89</v>
      </c>
      <c r="C10117" t="s">
        <v>39</v>
      </c>
    </row>
    <row r="10118" spans="1:3" x14ac:dyDescent="0.2">
      <c r="A10118" t="s">
        <v>81</v>
      </c>
      <c r="B10118" t="s">
        <v>33</v>
      </c>
      <c r="C10118" t="s">
        <v>111</v>
      </c>
    </row>
    <row r="10119" spans="1:3" x14ac:dyDescent="0.2">
      <c r="A10119" t="s">
        <v>81</v>
      </c>
      <c r="B10119" t="s">
        <v>34</v>
      </c>
      <c r="C10119" t="s">
        <v>39</v>
      </c>
    </row>
    <row r="10120" spans="1:3" x14ac:dyDescent="0.2">
      <c r="A10120" t="s">
        <v>81</v>
      </c>
      <c r="B10120" t="s">
        <v>95</v>
      </c>
      <c r="C10120" t="s">
        <v>43</v>
      </c>
    </row>
    <row r="10121" spans="1:3" x14ac:dyDescent="0.2">
      <c r="A10121" t="s">
        <v>81</v>
      </c>
      <c r="B10121" t="s">
        <v>110</v>
      </c>
      <c r="C10121" t="s">
        <v>26</v>
      </c>
    </row>
    <row r="10122" spans="1:3" x14ac:dyDescent="0.2">
      <c r="A10122" t="s">
        <v>81</v>
      </c>
      <c r="B10122" t="s">
        <v>62</v>
      </c>
      <c r="C10122" t="s">
        <v>28</v>
      </c>
    </row>
    <row r="10123" spans="1:3" x14ac:dyDescent="0.2">
      <c r="A10123" t="s">
        <v>81</v>
      </c>
      <c r="B10123" t="s">
        <v>63</v>
      </c>
      <c r="C10123" t="s">
        <v>28</v>
      </c>
    </row>
    <row r="10124" spans="1:3" x14ac:dyDescent="0.2">
      <c r="A10124" t="s">
        <v>81</v>
      </c>
      <c r="B10124" t="s">
        <v>22</v>
      </c>
      <c r="C10124" t="s">
        <v>21</v>
      </c>
    </row>
    <row r="10125" spans="1:3" x14ac:dyDescent="0.2">
      <c r="A10125" t="s">
        <v>81</v>
      </c>
      <c r="B10125" t="s">
        <v>2</v>
      </c>
      <c r="C10125" t="s">
        <v>79</v>
      </c>
    </row>
    <row r="10126" spans="1:3" x14ac:dyDescent="0.2">
      <c r="A10126" t="s">
        <v>81</v>
      </c>
      <c r="B10126" t="s">
        <v>32</v>
      </c>
      <c r="C10126" t="s">
        <v>39</v>
      </c>
    </row>
    <row r="10127" spans="1:3" x14ac:dyDescent="0.2">
      <c r="A10127" t="s">
        <v>81</v>
      </c>
      <c r="B10127" t="s">
        <v>18</v>
      </c>
      <c r="C10127" t="s">
        <v>49</v>
      </c>
    </row>
    <row r="10128" spans="1:3" x14ac:dyDescent="0.2">
      <c r="A10128" t="s">
        <v>81</v>
      </c>
      <c r="B10128" t="s">
        <v>76</v>
      </c>
      <c r="C10128" t="s">
        <v>81</v>
      </c>
    </row>
    <row r="10129" spans="1:3" x14ac:dyDescent="0.2">
      <c r="A10129" t="s">
        <v>81</v>
      </c>
      <c r="B10129" t="s">
        <v>77</v>
      </c>
      <c r="C10129" t="s">
        <v>114</v>
      </c>
    </row>
    <row r="10130" spans="1:3" x14ac:dyDescent="0.2">
      <c r="A10130" t="s">
        <v>81</v>
      </c>
      <c r="B10130" t="s">
        <v>79</v>
      </c>
      <c r="C10130" t="s">
        <v>48</v>
      </c>
    </row>
    <row r="10131" spans="1:3" x14ac:dyDescent="0.2">
      <c r="A10131" t="s">
        <v>81</v>
      </c>
      <c r="B10131" t="s">
        <v>48</v>
      </c>
      <c r="C10131" t="s">
        <v>8</v>
      </c>
    </row>
    <row r="10132" spans="1:3" x14ac:dyDescent="0.2">
      <c r="A10132" t="s">
        <v>81</v>
      </c>
      <c r="B10132" t="s">
        <v>111</v>
      </c>
      <c r="C10132" t="s">
        <v>31</v>
      </c>
    </row>
    <row r="10133" spans="1:3" x14ac:dyDescent="0.2">
      <c r="A10133" t="s">
        <v>81</v>
      </c>
      <c r="B10133" t="s">
        <v>112</v>
      </c>
      <c r="C10133" t="s">
        <v>31</v>
      </c>
    </row>
    <row r="10134" spans="1:3" x14ac:dyDescent="0.2">
      <c r="A10134" t="s">
        <v>81</v>
      </c>
      <c r="B10134" t="s">
        <v>51</v>
      </c>
      <c r="C10134" t="s">
        <v>18</v>
      </c>
    </row>
    <row r="10135" spans="1:3" x14ac:dyDescent="0.2">
      <c r="A10135" t="s">
        <v>81</v>
      </c>
      <c r="B10135" t="s">
        <v>8</v>
      </c>
      <c r="C10135" t="s">
        <v>49</v>
      </c>
    </row>
    <row r="10136" spans="1:3" x14ac:dyDescent="0.2">
      <c r="A10136" t="s">
        <v>81</v>
      </c>
      <c r="B10136" t="s">
        <v>35</v>
      </c>
      <c r="C10136" t="s">
        <v>10</v>
      </c>
    </row>
    <row r="10137" spans="1:3" x14ac:dyDescent="0.2">
      <c r="A10137" t="s">
        <v>81</v>
      </c>
      <c r="B10137" t="s">
        <v>52</v>
      </c>
      <c r="C10137" t="s">
        <v>29</v>
      </c>
    </row>
    <row r="10138" spans="1:3" x14ac:dyDescent="0.2">
      <c r="A10138" t="s">
        <v>81</v>
      </c>
      <c r="B10138" t="s">
        <v>122</v>
      </c>
      <c r="C10138" t="s">
        <v>26</v>
      </c>
    </row>
    <row r="10139" spans="1:3" x14ac:dyDescent="0.2">
      <c r="A10139" t="s">
        <v>81</v>
      </c>
      <c r="B10139" t="s">
        <v>123</v>
      </c>
      <c r="C10139" t="s">
        <v>43</v>
      </c>
    </row>
    <row r="10140" spans="1:3" x14ac:dyDescent="0.2">
      <c r="A10140" t="s">
        <v>81</v>
      </c>
      <c r="B10140" t="s">
        <v>21</v>
      </c>
      <c r="C10140" t="s">
        <v>79</v>
      </c>
    </row>
    <row r="10141" spans="1:3" x14ac:dyDescent="0.2">
      <c r="A10141" t="s">
        <v>81</v>
      </c>
      <c r="B10141" t="s">
        <v>128</v>
      </c>
      <c r="C10141" t="s">
        <v>32</v>
      </c>
    </row>
    <row r="10142" spans="1:3" x14ac:dyDescent="0.2">
      <c r="A10142" t="s">
        <v>81</v>
      </c>
      <c r="B10142" t="s">
        <v>43</v>
      </c>
      <c r="C10142" t="s">
        <v>16</v>
      </c>
    </row>
    <row r="10143" spans="1:3" x14ac:dyDescent="0.2">
      <c r="A10143" t="s">
        <v>81</v>
      </c>
      <c r="B10143" t="s">
        <v>102</v>
      </c>
      <c r="C10143" t="s">
        <v>105</v>
      </c>
    </row>
    <row r="10144" spans="1:3" x14ac:dyDescent="0.2">
      <c r="A10144" t="s">
        <v>81</v>
      </c>
      <c r="B10144" t="s">
        <v>103</v>
      </c>
      <c r="C10144" t="s">
        <v>128</v>
      </c>
    </row>
    <row r="10145" spans="1:3" x14ac:dyDescent="0.2">
      <c r="A10145" t="s">
        <v>81</v>
      </c>
      <c r="B10145" t="s">
        <v>106</v>
      </c>
      <c r="C10145" t="s">
        <v>132</v>
      </c>
    </row>
    <row r="10146" spans="1:3" x14ac:dyDescent="0.2">
      <c r="A10146" t="s">
        <v>81</v>
      </c>
      <c r="B10146" t="s">
        <v>105</v>
      </c>
      <c r="C10146" t="s">
        <v>33</v>
      </c>
    </row>
    <row r="10147" spans="1:3" x14ac:dyDescent="0.2">
      <c r="A10147" t="s">
        <v>81</v>
      </c>
      <c r="B10147" t="s">
        <v>74</v>
      </c>
      <c r="C10147" t="s">
        <v>40</v>
      </c>
    </row>
    <row r="10148" spans="1:3" x14ac:dyDescent="0.2">
      <c r="A10148" t="s">
        <v>81</v>
      </c>
      <c r="B10148" t="s">
        <v>26</v>
      </c>
      <c r="C10148" t="s">
        <v>135</v>
      </c>
    </row>
    <row r="10149" spans="1:3" x14ac:dyDescent="0.2">
      <c r="A10149" t="s">
        <v>81</v>
      </c>
      <c r="B10149" t="s">
        <v>81</v>
      </c>
      <c r="C10149" t="s">
        <v>81</v>
      </c>
    </row>
    <row r="10150" spans="1:3" x14ac:dyDescent="0.2">
      <c r="A10150" t="s">
        <v>81</v>
      </c>
      <c r="B10150" t="s">
        <v>29</v>
      </c>
      <c r="C10150" t="s">
        <v>79</v>
      </c>
    </row>
    <row r="10151" spans="1:3" x14ac:dyDescent="0.2">
      <c r="A10151" t="s">
        <v>81</v>
      </c>
      <c r="B10151" t="s">
        <v>30</v>
      </c>
      <c r="C10151" t="s">
        <v>79</v>
      </c>
    </row>
    <row r="10152" spans="1:3" x14ac:dyDescent="0.2">
      <c r="A10152" t="s">
        <v>81</v>
      </c>
      <c r="B10152" t="s">
        <v>118</v>
      </c>
      <c r="C10152" t="s">
        <v>74</v>
      </c>
    </row>
    <row r="10153" spans="1:3" x14ac:dyDescent="0.2">
      <c r="A10153" t="s">
        <v>81</v>
      </c>
      <c r="B10153" t="s">
        <v>119</v>
      </c>
      <c r="C10153" t="s">
        <v>74</v>
      </c>
    </row>
    <row r="10154" spans="1:3" x14ac:dyDescent="0.2">
      <c r="A10154" t="s">
        <v>81</v>
      </c>
      <c r="B10154" t="s">
        <v>86</v>
      </c>
      <c r="C10154" t="s">
        <v>114</v>
      </c>
    </row>
    <row r="10155" spans="1:3" x14ac:dyDescent="0.2">
      <c r="A10155" t="s">
        <v>81</v>
      </c>
      <c r="B10155" t="s">
        <v>28</v>
      </c>
      <c r="C10155" t="s">
        <v>40</v>
      </c>
    </row>
    <row r="10156" spans="1:3" x14ac:dyDescent="0.2">
      <c r="A10156" t="s">
        <v>81</v>
      </c>
      <c r="B10156" t="s">
        <v>127</v>
      </c>
      <c r="C10156" t="s">
        <v>16</v>
      </c>
    </row>
    <row r="10157" spans="1:3" x14ac:dyDescent="0.2">
      <c r="A10157" t="s">
        <v>81</v>
      </c>
      <c r="B10157" t="s">
        <v>80</v>
      </c>
      <c r="C10157" t="s">
        <v>48</v>
      </c>
    </row>
    <row r="10158" spans="1:3" x14ac:dyDescent="0.2">
      <c r="A10158" t="s">
        <v>81</v>
      </c>
      <c r="B10158" t="s">
        <v>41</v>
      </c>
      <c r="C10158" t="s">
        <v>70</v>
      </c>
    </row>
    <row r="10159" spans="1:3" x14ac:dyDescent="0.2">
      <c r="A10159" t="s">
        <v>81</v>
      </c>
      <c r="B10159" t="s">
        <v>130</v>
      </c>
      <c r="C10159" t="s">
        <v>89</v>
      </c>
    </row>
    <row r="10160" spans="1:3" x14ac:dyDescent="0.2">
      <c r="A10160" t="s">
        <v>81</v>
      </c>
      <c r="B10160" t="s">
        <v>131</v>
      </c>
      <c r="C10160" t="s">
        <v>14</v>
      </c>
    </row>
    <row r="10161" spans="1:3" x14ac:dyDescent="0.2">
      <c r="A10161" t="s">
        <v>81</v>
      </c>
      <c r="B10161" t="s">
        <v>11</v>
      </c>
      <c r="C10161" t="s">
        <v>106</v>
      </c>
    </row>
    <row r="10162" spans="1:3" x14ac:dyDescent="0.2">
      <c r="A10162" t="s">
        <v>81</v>
      </c>
      <c r="B10162" t="s">
        <v>6</v>
      </c>
      <c r="C10162" t="s">
        <v>130</v>
      </c>
    </row>
    <row r="10163" spans="1:3" x14ac:dyDescent="0.2">
      <c r="A10163" t="s">
        <v>81</v>
      </c>
      <c r="B10163" t="s">
        <v>3</v>
      </c>
      <c r="C10163" t="s">
        <v>127</v>
      </c>
    </row>
    <row r="10164" spans="1:3" x14ac:dyDescent="0.2">
      <c r="A10164" t="s">
        <v>81</v>
      </c>
      <c r="B10164" t="s">
        <v>69</v>
      </c>
      <c r="C10164" t="s">
        <v>93</v>
      </c>
    </row>
    <row r="10165" spans="1:3" x14ac:dyDescent="0.2">
      <c r="A10165" t="s">
        <v>81</v>
      </c>
      <c r="B10165" t="s">
        <v>135</v>
      </c>
      <c r="C10165" t="s">
        <v>114</v>
      </c>
    </row>
    <row r="10166" spans="1:3" x14ac:dyDescent="0.2">
      <c r="A10166" t="s">
        <v>81</v>
      </c>
      <c r="B10166" t="s">
        <v>132</v>
      </c>
      <c r="C10166" t="s">
        <v>129</v>
      </c>
    </row>
    <row r="10167" spans="1:3" x14ac:dyDescent="0.2">
      <c r="A10167" t="s">
        <v>81</v>
      </c>
      <c r="B10167" t="s">
        <v>129</v>
      </c>
      <c r="C10167" t="s">
        <v>18</v>
      </c>
    </row>
    <row r="10168" spans="1:3" x14ac:dyDescent="0.2">
      <c r="A10168" t="s">
        <v>81</v>
      </c>
      <c r="B10168" t="s">
        <v>116</v>
      </c>
      <c r="C10168" t="s">
        <v>101</v>
      </c>
    </row>
    <row r="10169" spans="1:3" x14ac:dyDescent="0.2">
      <c r="A10169" t="s">
        <v>81</v>
      </c>
      <c r="B10169" t="s">
        <v>36</v>
      </c>
      <c r="C10169" t="s">
        <v>74</v>
      </c>
    </row>
    <row r="10170" spans="1:3" x14ac:dyDescent="0.2">
      <c r="A10170" t="s">
        <v>81</v>
      </c>
      <c r="B10170" t="s">
        <v>37</v>
      </c>
      <c r="C10170" t="s">
        <v>29</v>
      </c>
    </row>
    <row r="10171" spans="1:3" x14ac:dyDescent="0.2">
      <c r="A10171" t="s">
        <v>81</v>
      </c>
      <c r="B10171" t="s">
        <v>70</v>
      </c>
      <c r="C10171" t="s">
        <v>136</v>
      </c>
    </row>
    <row r="10172" spans="1:3" x14ac:dyDescent="0.2">
      <c r="A10172" t="s">
        <v>81</v>
      </c>
      <c r="B10172" t="s">
        <v>71</v>
      </c>
      <c r="C10172" t="s">
        <v>136</v>
      </c>
    </row>
    <row r="10173" spans="1:3" x14ac:dyDescent="0.2">
      <c r="A10173" t="s">
        <v>81</v>
      </c>
      <c r="B10173" t="s">
        <v>5</v>
      </c>
      <c r="C10173" t="s">
        <v>21</v>
      </c>
    </row>
    <row r="10174" spans="1:3" x14ac:dyDescent="0.2">
      <c r="A10174" t="s">
        <v>81</v>
      </c>
      <c r="B10174" t="s">
        <v>24</v>
      </c>
      <c r="C10174" t="s">
        <v>11</v>
      </c>
    </row>
    <row r="10175" spans="1:3" x14ac:dyDescent="0.2">
      <c r="A10175" t="s">
        <v>81</v>
      </c>
      <c r="B10175" t="s">
        <v>10</v>
      </c>
      <c r="C10175" t="s">
        <v>93</v>
      </c>
    </row>
    <row r="10176" spans="1:3" x14ac:dyDescent="0.2">
      <c r="A10176" t="s">
        <v>81</v>
      </c>
      <c r="B10176" t="s">
        <v>12</v>
      </c>
      <c r="C10176" t="s">
        <v>89</v>
      </c>
    </row>
    <row r="10177" spans="1:3" x14ac:dyDescent="0.2">
      <c r="A10177" t="s">
        <v>81</v>
      </c>
      <c r="B10177" t="s">
        <v>107</v>
      </c>
      <c r="C10177" t="s">
        <v>69</v>
      </c>
    </row>
    <row r="10178" spans="1:3" x14ac:dyDescent="0.2">
      <c r="A10178" t="s">
        <v>81</v>
      </c>
      <c r="B10178" t="s">
        <v>108</v>
      </c>
      <c r="C10178" t="s">
        <v>128</v>
      </c>
    </row>
    <row r="10179" spans="1:3" x14ac:dyDescent="0.2">
      <c r="A10179" t="s">
        <v>81</v>
      </c>
      <c r="B10179" t="s">
        <v>14</v>
      </c>
      <c r="C10179" t="s">
        <v>40</v>
      </c>
    </row>
    <row r="10180" spans="1:3" x14ac:dyDescent="0.2">
      <c r="A10180" t="s">
        <v>81</v>
      </c>
      <c r="B10180" t="s">
        <v>15</v>
      </c>
      <c r="C10180" t="s">
        <v>40</v>
      </c>
    </row>
    <row r="10181" spans="1:3" x14ac:dyDescent="0.2">
      <c r="A10181" t="s">
        <v>81</v>
      </c>
      <c r="B10181" t="s">
        <v>101</v>
      </c>
      <c r="C10181" t="s">
        <v>79</v>
      </c>
    </row>
    <row r="10182" spans="1:3" x14ac:dyDescent="0.2">
      <c r="A10182" t="s">
        <v>81</v>
      </c>
      <c r="B10182" t="s">
        <v>109</v>
      </c>
      <c r="C10182" t="s">
        <v>10</v>
      </c>
    </row>
    <row r="10183" spans="1:3" x14ac:dyDescent="0.2">
      <c r="A10183" t="s">
        <v>81</v>
      </c>
      <c r="B10183" t="s">
        <v>61</v>
      </c>
      <c r="C10183" t="s">
        <v>128</v>
      </c>
    </row>
    <row r="10184" spans="1:3" x14ac:dyDescent="0.2">
      <c r="A10184" t="s">
        <v>81</v>
      </c>
      <c r="B10184" t="s">
        <v>73</v>
      </c>
      <c r="C10184" t="s">
        <v>2</v>
      </c>
    </row>
    <row r="10185" spans="1:3" x14ac:dyDescent="0.2">
      <c r="A10185" t="s">
        <v>81</v>
      </c>
      <c r="B10185" t="s">
        <v>60</v>
      </c>
      <c r="C10185" t="s">
        <v>101</v>
      </c>
    </row>
    <row r="10186" spans="1:3" x14ac:dyDescent="0.2">
      <c r="A10186" t="s">
        <v>81</v>
      </c>
      <c r="B10186" t="s">
        <v>84</v>
      </c>
      <c r="C10186" t="s">
        <v>10</v>
      </c>
    </row>
    <row r="10187" spans="1:3" x14ac:dyDescent="0.2">
      <c r="A10187" t="s">
        <v>81</v>
      </c>
      <c r="B10187" t="s">
        <v>85</v>
      </c>
      <c r="C10187" t="s">
        <v>69</v>
      </c>
    </row>
    <row r="10188" spans="1:3" x14ac:dyDescent="0.2">
      <c r="A10188" t="s">
        <v>81</v>
      </c>
      <c r="B10188" t="s">
        <v>137</v>
      </c>
      <c r="C10188" t="s">
        <v>2</v>
      </c>
    </row>
    <row r="10189" spans="1:3" x14ac:dyDescent="0.2">
      <c r="A10189" t="s">
        <v>81</v>
      </c>
      <c r="B10189" t="s">
        <v>138</v>
      </c>
      <c r="C10189" t="s">
        <v>2</v>
      </c>
    </row>
    <row r="10190" spans="1:3" x14ac:dyDescent="0.2">
      <c r="A10190" t="s">
        <v>81</v>
      </c>
      <c r="B10190" t="s">
        <v>134</v>
      </c>
      <c r="C10190" t="s">
        <v>105</v>
      </c>
    </row>
    <row r="10191" spans="1:3" x14ac:dyDescent="0.2">
      <c r="A10191" t="s">
        <v>81</v>
      </c>
      <c r="B10191" t="s">
        <v>40</v>
      </c>
      <c r="C10191" t="s">
        <v>51</v>
      </c>
    </row>
    <row r="10192" spans="1:3" x14ac:dyDescent="0.2">
      <c r="A10192" t="s">
        <v>81</v>
      </c>
      <c r="B10192" t="s">
        <v>39</v>
      </c>
      <c r="C10192" t="s">
        <v>31</v>
      </c>
    </row>
    <row r="10193" spans="1:3" x14ac:dyDescent="0.2">
      <c r="A10193" t="s">
        <v>81</v>
      </c>
      <c r="B10193" t="s">
        <v>104</v>
      </c>
      <c r="C10193" t="s">
        <v>105</v>
      </c>
    </row>
    <row r="10194" spans="1:3" x14ac:dyDescent="0.2">
      <c r="A10194" t="s">
        <v>81</v>
      </c>
      <c r="B10194" t="s">
        <v>9</v>
      </c>
      <c r="C10194" t="s">
        <v>118</v>
      </c>
    </row>
    <row r="10195" spans="1:3" x14ac:dyDescent="0.2">
      <c r="A10195" t="s">
        <v>81</v>
      </c>
      <c r="B10195" t="s">
        <v>58</v>
      </c>
      <c r="C10195" t="s">
        <v>130</v>
      </c>
    </row>
    <row r="10196" spans="1:3" x14ac:dyDescent="0.2">
      <c r="A10196" t="s">
        <v>81</v>
      </c>
      <c r="B10196" t="s">
        <v>4</v>
      </c>
      <c r="C10196" t="s">
        <v>11</v>
      </c>
    </row>
    <row r="10197" spans="1:3" x14ac:dyDescent="0.2">
      <c r="A10197" t="s">
        <v>81</v>
      </c>
      <c r="B10197" t="s">
        <v>90</v>
      </c>
      <c r="C10197" t="s">
        <v>128</v>
      </c>
    </row>
    <row r="10198" spans="1:3" x14ac:dyDescent="0.2">
      <c r="A10198" t="s">
        <v>81</v>
      </c>
      <c r="B10198" t="s">
        <v>1</v>
      </c>
      <c r="C10198" t="s">
        <v>28</v>
      </c>
    </row>
    <row r="10199" spans="1:3" x14ac:dyDescent="0.2">
      <c r="A10199" t="s">
        <v>81</v>
      </c>
      <c r="B10199" t="s">
        <v>67</v>
      </c>
      <c r="C10199" t="s">
        <v>10</v>
      </c>
    </row>
    <row r="10200" spans="1:3" x14ac:dyDescent="0.2">
      <c r="A10200" t="s">
        <v>81</v>
      </c>
      <c r="B10200" t="s">
        <v>68</v>
      </c>
      <c r="C10200" t="s">
        <v>10</v>
      </c>
    </row>
    <row r="10201" spans="1:3" x14ac:dyDescent="0.2">
      <c r="A10201" t="s">
        <v>81</v>
      </c>
      <c r="B10201" t="s">
        <v>120</v>
      </c>
      <c r="C10201" t="s">
        <v>1</v>
      </c>
    </row>
    <row r="10202" spans="1:3" x14ac:dyDescent="0.2">
      <c r="A10202" t="s">
        <v>81</v>
      </c>
      <c r="B10202" t="s">
        <v>121</v>
      </c>
      <c r="C10202" t="s">
        <v>1</v>
      </c>
    </row>
    <row r="10203" spans="1:3" x14ac:dyDescent="0.2">
      <c r="A10203" t="s">
        <v>81</v>
      </c>
      <c r="B10203" t="s">
        <v>53</v>
      </c>
      <c r="C10203" t="s">
        <v>130</v>
      </c>
    </row>
    <row r="10204" spans="1:3" x14ac:dyDescent="0.2">
      <c r="A10204" t="s">
        <v>81</v>
      </c>
      <c r="B10204" t="s">
        <v>82</v>
      </c>
      <c r="C10204" t="s">
        <v>128</v>
      </c>
    </row>
    <row r="10205" spans="1:3" x14ac:dyDescent="0.2">
      <c r="A10205" t="s">
        <v>81</v>
      </c>
      <c r="B10205" t="s">
        <v>83</v>
      </c>
      <c r="C10205" t="s">
        <v>130</v>
      </c>
    </row>
    <row r="10206" spans="1:3" x14ac:dyDescent="0.2">
      <c r="A10206" t="s">
        <v>81</v>
      </c>
      <c r="B10206" t="s">
        <v>38</v>
      </c>
      <c r="C10206" t="s">
        <v>105</v>
      </c>
    </row>
    <row r="10207" spans="1:3" x14ac:dyDescent="0.2">
      <c r="A10207" t="s">
        <v>81</v>
      </c>
      <c r="B10207" t="s">
        <v>97</v>
      </c>
      <c r="C10207" t="s">
        <v>11</v>
      </c>
    </row>
    <row r="10208" spans="1:3" x14ac:dyDescent="0.2">
      <c r="A10208" t="s">
        <v>81</v>
      </c>
      <c r="B10208" t="s">
        <v>115</v>
      </c>
      <c r="C10208" t="s">
        <v>62</v>
      </c>
    </row>
    <row r="10209" spans="1:3" x14ac:dyDescent="0.2">
      <c r="A10209" t="s">
        <v>81</v>
      </c>
      <c r="B10209" t="s">
        <v>98</v>
      </c>
      <c r="C10209" t="s">
        <v>62</v>
      </c>
    </row>
    <row r="10210" spans="1:3" x14ac:dyDescent="0.2">
      <c r="A10210" t="s">
        <v>81</v>
      </c>
      <c r="B10210" t="s">
        <v>94</v>
      </c>
      <c r="C10210" t="s">
        <v>62</v>
      </c>
    </row>
    <row r="10211" spans="1:3" x14ac:dyDescent="0.2">
      <c r="A10211" t="s">
        <v>81</v>
      </c>
      <c r="B10211" t="s">
        <v>7</v>
      </c>
      <c r="C10211" t="s">
        <v>62</v>
      </c>
    </row>
    <row r="10212" spans="1:3" x14ac:dyDescent="0.2">
      <c r="A10212" t="s">
        <v>81</v>
      </c>
      <c r="B10212" t="s">
        <v>45</v>
      </c>
      <c r="C10212" t="s">
        <v>62</v>
      </c>
    </row>
    <row r="10213" spans="1:3" x14ac:dyDescent="0.2">
      <c r="A10213" t="s">
        <v>81</v>
      </c>
      <c r="B10213" t="s">
        <v>64</v>
      </c>
      <c r="C10213" t="s">
        <v>62</v>
      </c>
    </row>
    <row r="10214" spans="1:3" x14ac:dyDescent="0.2">
      <c r="A10214" t="s">
        <v>29</v>
      </c>
      <c r="B10214" t="s">
        <v>75</v>
      </c>
      <c r="C10214" t="s">
        <v>86</v>
      </c>
    </row>
    <row r="10215" spans="1:3" x14ac:dyDescent="0.2">
      <c r="A10215" t="s">
        <v>29</v>
      </c>
      <c r="B10215" t="s">
        <v>17</v>
      </c>
      <c r="C10215" t="s">
        <v>114</v>
      </c>
    </row>
    <row r="10216" spans="1:3" x14ac:dyDescent="0.2">
      <c r="A10216" t="s">
        <v>29</v>
      </c>
      <c r="B10216" t="s">
        <v>20</v>
      </c>
      <c r="C10216" t="s">
        <v>135</v>
      </c>
    </row>
    <row r="10217" spans="1:3" x14ac:dyDescent="0.2">
      <c r="A10217" t="s">
        <v>29</v>
      </c>
      <c r="B10217" t="s">
        <v>78</v>
      </c>
      <c r="C10217" t="s">
        <v>114</v>
      </c>
    </row>
    <row r="10218" spans="1:3" x14ac:dyDescent="0.2">
      <c r="A10218" t="s">
        <v>29</v>
      </c>
      <c r="B10218" t="s">
        <v>44</v>
      </c>
      <c r="C10218" t="s">
        <v>81</v>
      </c>
    </row>
    <row r="10219" spans="1:3" x14ac:dyDescent="0.2">
      <c r="A10219" t="s">
        <v>29</v>
      </c>
      <c r="B10219" t="s">
        <v>46</v>
      </c>
      <c r="C10219" t="s">
        <v>18</v>
      </c>
    </row>
    <row r="10220" spans="1:3" x14ac:dyDescent="0.2">
      <c r="A10220" t="s">
        <v>29</v>
      </c>
      <c r="B10220" t="s">
        <v>117</v>
      </c>
      <c r="C10220" t="s">
        <v>81</v>
      </c>
    </row>
    <row r="10221" spans="1:3" x14ac:dyDescent="0.2">
      <c r="A10221" t="s">
        <v>29</v>
      </c>
      <c r="B10221" t="s">
        <v>124</v>
      </c>
      <c r="C10221" t="s">
        <v>48</v>
      </c>
    </row>
    <row r="10222" spans="1:3" x14ac:dyDescent="0.2">
      <c r="A10222" t="s">
        <v>29</v>
      </c>
      <c r="B10222" t="s">
        <v>113</v>
      </c>
      <c r="C10222" t="s">
        <v>132</v>
      </c>
    </row>
    <row r="10223" spans="1:3" x14ac:dyDescent="0.2">
      <c r="A10223" t="s">
        <v>29</v>
      </c>
      <c r="B10223" t="s">
        <v>99</v>
      </c>
      <c r="C10223" t="s">
        <v>49</v>
      </c>
    </row>
    <row r="10224" spans="1:3" x14ac:dyDescent="0.2">
      <c r="A10224" t="s">
        <v>29</v>
      </c>
      <c r="B10224" t="s">
        <v>100</v>
      </c>
      <c r="C10224" t="s">
        <v>128</v>
      </c>
    </row>
    <row r="10225" spans="1:3" x14ac:dyDescent="0.2">
      <c r="A10225" t="s">
        <v>29</v>
      </c>
      <c r="B10225" t="s">
        <v>65</v>
      </c>
      <c r="C10225" t="s">
        <v>49</v>
      </c>
    </row>
    <row r="10226" spans="1:3" x14ac:dyDescent="0.2">
      <c r="A10226" t="s">
        <v>29</v>
      </c>
      <c r="B10226" t="s">
        <v>66</v>
      </c>
      <c r="C10226" t="s">
        <v>49</v>
      </c>
    </row>
    <row r="10227" spans="1:3" x14ac:dyDescent="0.2">
      <c r="A10227" t="s">
        <v>29</v>
      </c>
      <c r="B10227" t="s">
        <v>54</v>
      </c>
      <c r="C10227" t="s">
        <v>48</v>
      </c>
    </row>
    <row r="10228" spans="1:3" x14ac:dyDescent="0.2">
      <c r="A10228" t="s">
        <v>29</v>
      </c>
      <c r="B10228" t="s">
        <v>55</v>
      </c>
      <c r="C10228" t="s">
        <v>48</v>
      </c>
    </row>
    <row r="10229" spans="1:3" x14ac:dyDescent="0.2">
      <c r="A10229" t="s">
        <v>29</v>
      </c>
      <c r="B10229" t="s">
        <v>133</v>
      </c>
      <c r="C10229" t="s">
        <v>114</v>
      </c>
    </row>
    <row r="10230" spans="1:3" x14ac:dyDescent="0.2">
      <c r="A10230" t="s">
        <v>29</v>
      </c>
      <c r="B10230" t="s">
        <v>59</v>
      </c>
      <c r="C10230" t="s">
        <v>81</v>
      </c>
    </row>
    <row r="10231" spans="1:3" x14ac:dyDescent="0.2">
      <c r="A10231" t="s">
        <v>29</v>
      </c>
      <c r="B10231" t="s">
        <v>125</v>
      </c>
      <c r="C10231" t="s">
        <v>113</v>
      </c>
    </row>
    <row r="10232" spans="1:3" x14ac:dyDescent="0.2">
      <c r="A10232" t="s">
        <v>29</v>
      </c>
      <c r="B10232" t="s">
        <v>27</v>
      </c>
      <c r="C10232" t="s">
        <v>81</v>
      </c>
    </row>
    <row r="10233" spans="1:3" x14ac:dyDescent="0.2">
      <c r="A10233" t="s">
        <v>29</v>
      </c>
      <c r="B10233" t="s">
        <v>23</v>
      </c>
      <c r="C10233" t="s">
        <v>114</v>
      </c>
    </row>
    <row r="10234" spans="1:3" x14ac:dyDescent="0.2">
      <c r="A10234" t="s">
        <v>29</v>
      </c>
      <c r="B10234" t="s">
        <v>25</v>
      </c>
      <c r="C10234" t="s">
        <v>48</v>
      </c>
    </row>
    <row r="10235" spans="1:3" x14ac:dyDescent="0.2">
      <c r="A10235" t="s">
        <v>29</v>
      </c>
      <c r="B10235" t="s">
        <v>114</v>
      </c>
      <c r="C10235" t="s">
        <v>40</v>
      </c>
    </row>
    <row r="10236" spans="1:3" x14ac:dyDescent="0.2">
      <c r="A10236" t="s">
        <v>29</v>
      </c>
      <c r="B10236" t="s">
        <v>96</v>
      </c>
      <c r="C10236" t="s">
        <v>39</v>
      </c>
    </row>
    <row r="10237" spans="1:3" x14ac:dyDescent="0.2">
      <c r="A10237" t="s">
        <v>29</v>
      </c>
      <c r="B10237" t="s">
        <v>47</v>
      </c>
      <c r="C10237" t="s">
        <v>111</v>
      </c>
    </row>
    <row r="10238" spans="1:3" x14ac:dyDescent="0.2">
      <c r="A10238" t="s">
        <v>29</v>
      </c>
      <c r="B10238" t="s">
        <v>72</v>
      </c>
      <c r="C10238" t="s">
        <v>31</v>
      </c>
    </row>
    <row r="10239" spans="1:3" x14ac:dyDescent="0.2">
      <c r="A10239" t="s">
        <v>29</v>
      </c>
      <c r="B10239" t="s">
        <v>87</v>
      </c>
      <c r="C10239" t="s">
        <v>86</v>
      </c>
    </row>
    <row r="10240" spans="1:3" x14ac:dyDescent="0.2">
      <c r="A10240" t="s">
        <v>29</v>
      </c>
      <c r="B10240" t="s">
        <v>88</v>
      </c>
      <c r="C10240" t="s">
        <v>114</v>
      </c>
    </row>
    <row r="10241" spans="1:3" x14ac:dyDescent="0.2">
      <c r="A10241" t="s">
        <v>29</v>
      </c>
      <c r="B10241" t="s">
        <v>19</v>
      </c>
      <c r="C10241" t="s">
        <v>28</v>
      </c>
    </row>
    <row r="10242" spans="1:3" x14ac:dyDescent="0.2">
      <c r="A10242" t="s">
        <v>29</v>
      </c>
      <c r="B10242" t="s">
        <v>31</v>
      </c>
      <c r="C10242" t="s">
        <v>80</v>
      </c>
    </row>
    <row r="10243" spans="1:3" x14ac:dyDescent="0.2">
      <c r="A10243" t="s">
        <v>29</v>
      </c>
      <c r="B10243" t="s">
        <v>126</v>
      </c>
      <c r="C10243" t="s">
        <v>18</v>
      </c>
    </row>
    <row r="10244" spans="1:3" x14ac:dyDescent="0.2">
      <c r="A10244" t="s">
        <v>29</v>
      </c>
      <c r="B10244" t="s">
        <v>42</v>
      </c>
      <c r="C10244" t="s">
        <v>129</v>
      </c>
    </row>
    <row r="10245" spans="1:3" x14ac:dyDescent="0.2">
      <c r="A10245" t="s">
        <v>29</v>
      </c>
      <c r="B10245" t="s">
        <v>93</v>
      </c>
      <c r="C10245" t="s">
        <v>14</v>
      </c>
    </row>
    <row r="10246" spans="1:3" x14ac:dyDescent="0.2">
      <c r="A10246" t="s">
        <v>29</v>
      </c>
      <c r="B10246" t="s">
        <v>13</v>
      </c>
      <c r="C10246" t="s">
        <v>8</v>
      </c>
    </row>
    <row r="10247" spans="1:3" x14ac:dyDescent="0.2">
      <c r="A10247" t="s">
        <v>29</v>
      </c>
      <c r="B10247" t="s">
        <v>49</v>
      </c>
      <c r="C10247" t="s">
        <v>79</v>
      </c>
    </row>
    <row r="10248" spans="1:3" x14ac:dyDescent="0.2">
      <c r="A10248" t="s">
        <v>29</v>
      </c>
      <c r="B10248" t="s">
        <v>50</v>
      </c>
      <c r="C10248" t="s">
        <v>79</v>
      </c>
    </row>
    <row r="10249" spans="1:3" x14ac:dyDescent="0.2">
      <c r="A10249" t="s">
        <v>29</v>
      </c>
      <c r="B10249" t="s">
        <v>56</v>
      </c>
      <c r="C10249" t="s">
        <v>76</v>
      </c>
    </row>
    <row r="10250" spans="1:3" x14ac:dyDescent="0.2">
      <c r="A10250" t="s">
        <v>29</v>
      </c>
      <c r="B10250" t="s">
        <v>57</v>
      </c>
      <c r="C10250" t="s">
        <v>76</v>
      </c>
    </row>
    <row r="10251" spans="1:3" x14ac:dyDescent="0.2">
      <c r="A10251" t="s">
        <v>29</v>
      </c>
      <c r="B10251" t="s">
        <v>91</v>
      </c>
      <c r="C10251" t="s">
        <v>11</v>
      </c>
    </row>
    <row r="10252" spans="1:3" x14ac:dyDescent="0.2">
      <c r="A10252" t="s">
        <v>29</v>
      </c>
      <c r="B10252" t="s">
        <v>92</v>
      </c>
      <c r="C10252" t="s">
        <v>62</v>
      </c>
    </row>
    <row r="10253" spans="1:3" x14ac:dyDescent="0.2">
      <c r="A10253" t="s">
        <v>29</v>
      </c>
      <c r="B10253" t="s">
        <v>136</v>
      </c>
      <c r="C10253" t="s">
        <v>39</v>
      </c>
    </row>
    <row r="10254" spans="1:3" x14ac:dyDescent="0.2">
      <c r="A10254" t="s">
        <v>29</v>
      </c>
      <c r="B10254" t="s">
        <v>16</v>
      </c>
      <c r="C10254" t="s">
        <v>106</v>
      </c>
    </row>
    <row r="10255" spans="1:3" x14ac:dyDescent="0.2">
      <c r="A10255" t="s">
        <v>29</v>
      </c>
      <c r="B10255" t="s">
        <v>89</v>
      </c>
      <c r="C10255" t="s">
        <v>28</v>
      </c>
    </row>
    <row r="10256" spans="1:3" x14ac:dyDescent="0.2">
      <c r="A10256" t="s">
        <v>29</v>
      </c>
      <c r="B10256" t="s">
        <v>33</v>
      </c>
      <c r="C10256" t="s">
        <v>19</v>
      </c>
    </row>
    <row r="10257" spans="1:3" x14ac:dyDescent="0.2">
      <c r="A10257" t="s">
        <v>29</v>
      </c>
      <c r="B10257" t="s">
        <v>34</v>
      </c>
      <c r="C10257" t="s">
        <v>14</v>
      </c>
    </row>
    <row r="10258" spans="1:3" x14ac:dyDescent="0.2">
      <c r="A10258" t="s">
        <v>29</v>
      </c>
      <c r="B10258" t="s">
        <v>95</v>
      </c>
      <c r="C10258" t="s">
        <v>11</v>
      </c>
    </row>
    <row r="10259" spans="1:3" x14ac:dyDescent="0.2">
      <c r="A10259" t="s">
        <v>29</v>
      </c>
      <c r="B10259" t="s">
        <v>110</v>
      </c>
      <c r="C10259" t="s">
        <v>31</v>
      </c>
    </row>
    <row r="10260" spans="1:3" x14ac:dyDescent="0.2">
      <c r="A10260" t="s">
        <v>29</v>
      </c>
      <c r="B10260" t="s">
        <v>62</v>
      </c>
      <c r="C10260" t="s">
        <v>10</v>
      </c>
    </row>
    <row r="10261" spans="1:3" x14ac:dyDescent="0.2">
      <c r="A10261" t="s">
        <v>29</v>
      </c>
      <c r="B10261" t="s">
        <v>63</v>
      </c>
      <c r="C10261" t="s">
        <v>69</v>
      </c>
    </row>
    <row r="10262" spans="1:3" x14ac:dyDescent="0.2">
      <c r="A10262" t="s">
        <v>29</v>
      </c>
      <c r="B10262" t="s">
        <v>22</v>
      </c>
      <c r="C10262" t="s">
        <v>130</v>
      </c>
    </row>
    <row r="10263" spans="1:3" x14ac:dyDescent="0.2">
      <c r="A10263" t="s">
        <v>29</v>
      </c>
      <c r="B10263" t="s">
        <v>2</v>
      </c>
      <c r="C10263" t="s">
        <v>21</v>
      </c>
    </row>
    <row r="10264" spans="1:3" x14ac:dyDescent="0.2">
      <c r="A10264" t="s">
        <v>29</v>
      </c>
      <c r="B10264" t="s">
        <v>32</v>
      </c>
      <c r="C10264" t="s">
        <v>14</v>
      </c>
    </row>
    <row r="10265" spans="1:3" x14ac:dyDescent="0.2">
      <c r="A10265" t="s">
        <v>29</v>
      </c>
      <c r="B10265" t="s">
        <v>18</v>
      </c>
      <c r="C10265" t="s">
        <v>79</v>
      </c>
    </row>
    <row r="10266" spans="1:3" x14ac:dyDescent="0.2">
      <c r="A10266" t="s">
        <v>29</v>
      </c>
      <c r="B10266" t="s">
        <v>76</v>
      </c>
      <c r="C10266" t="s">
        <v>40</v>
      </c>
    </row>
    <row r="10267" spans="1:3" x14ac:dyDescent="0.2">
      <c r="A10267" t="s">
        <v>29</v>
      </c>
      <c r="B10267" t="s">
        <v>77</v>
      </c>
      <c r="C10267" t="s">
        <v>40</v>
      </c>
    </row>
    <row r="10268" spans="1:3" x14ac:dyDescent="0.2">
      <c r="A10268" t="s">
        <v>29</v>
      </c>
      <c r="B10268" t="s">
        <v>79</v>
      </c>
      <c r="C10268" t="s">
        <v>89</v>
      </c>
    </row>
    <row r="10269" spans="1:3" x14ac:dyDescent="0.2">
      <c r="A10269" t="s">
        <v>29</v>
      </c>
      <c r="B10269" t="s">
        <v>48</v>
      </c>
      <c r="C10269" t="s">
        <v>33</v>
      </c>
    </row>
    <row r="10270" spans="1:3" x14ac:dyDescent="0.2">
      <c r="A10270" t="s">
        <v>29</v>
      </c>
      <c r="B10270" t="s">
        <v>111</v>
      </c>
      <c r="C10270" t="s">
        <v>33</v>
      </c>
    </row>
    <row r="10271" spans="1:3" x14ac:dyDescent="0.2">
      <c r="A10271" t="s">
        <v>29</v>
      </c>
      <c r="B10271" t="s">
        <v>112</v>
      </c>
      <c r="C10271" t="s">
        <v>93</v>
      </c>
    </row>
    <row r="10272" spans="1:3" x14ac:dyDescent="0.2">
      <c r="A10272" t="s">
        <v>29</v>
      </c>
      <c r="B10272" t="s">
        <v>51</v>
      </c>
      <c r="C10272" t="s">
        <v>16</v>
      </c>
    </row>
    <row r="10273" spans="1:3" x14ac:dyDescent="0.2">
      <c r="A10273" t="s">
        <v>29</v>
      </c>
      <c r="B10273" t="s">
        <v>8</v>
      </c>
      <c r="C10273" t="s">
        <v>79</v>
      </c>
    </row>
    <row r="10274" spans="1:3" x14ac:dyDescent="0.2">
      <c r="A10274" t="s">
        <v>29</v>
      </c>
      <c r="B10274" t="s">
        <v>35</v>
      </c>
      <c r="C10274" t="s">
        <v>1</v>
      </c>
    </row>
    <row r="10275" spans="1:3" x14ac:dyDescent="0.2">
      <c r="A10275" t="s">
        <v>29</v>
      </c>
      <c r="B10275" t="s">
        <v>52</v>
      </c>
      <c r="C10275" t="s">
        <v>130</v>
      </c>
    </row>
    <row r="10276" spans="1:3" x14ac:dyDescent="0.2">
      <c r="A10276" t="s">
        <v>29</v>
      </c>
      <c r="B10276" t="s">
        <v>122</v>
      </c>
      <c r="C10276" t="s">
        <v>31</v>
      </c>
    </row>
    <row r="10277" spans="1:3" x14ac:dyDescent="0.2">
      <c r="A10277" t="s">
        <v>29</v>
      </c>
      <c r="B10277" t="s">
        <v>123</v>
      </c>
      <c r="C10277" t="s">
        <v>62</v>
      </c>
    </row>
    <row r="10278" spans="1:3" x14ac:dyDescent="0.2">
      <c r="A10278" t="s">
        <v>29</v>
      </c>
      <c r="B10278" t="s">
        <v>21</v>
      </c>
      <c r="C10278" t="s">
        <v>29</v>
      </c>
    </row>
    <row r="10279" spans="1:3" x14ac:dyDescent="0.2">
      <c r="A10279" t="s">
        <v>29</v>
      </c>
      <c r="B10279" t="s">
        <v>128</v>
      </c>
      <c r="C10279" t="s">
        <v>127</v>
      </c>
    </row>
    <row r="10280" spans="1:3" x14ac:dyDescent="0.2">
      <c r="A10280" t="s">
        <v>29</v>
      </c>
      <c r="B10280" t="s">
        <v>43</v>
      </c>
      <c r="C10280" t="s">
        <v>2</v>
      </c>
    </row>
    <row r="10281" spans="1:3" x14ac:dyDescent="0.2">
      <c r="A10281" t="s">
        <v>29</v>
      </c>
      <c r="B10281" t="s">
        <v>102</v>
      </c>
      <c r="C10281" t="s">
        <v>62</v>
      </c>
    </row>
    <row r="10282" spans="1:3" x14ac:dyDescent="0.2">
      <c r="A10282" t="s">
        <v>29</v>
      </c>
      <c r="B10282" t="s">
        <v>103</v>
      </c>
      <c r="C10282" t="s">
        <v>36</v>
      </c>
    </row>
    <row r="10283" spans="1:3" x14ac:dyDescent="0.2">
      <c r="A10283" t="s">
        <v>29</v>
      </c>
      <c r="B10283" t="s">
        <v>106</v>
      </c>
      <c r="C10283" t="s">
        <v>28</v>
      </c>
    </row>
    <row r="10284" spans="1:3" x14ac:dyDescent="0.2">
      <c r="A10284" t="s">
        <v>29</v>
      </c>
      <c r="B10284" t="s">
        <v>105</v>
      </c>
      <c r="C10284" t="s">
        <v>30</v>
      </c>
    </row>
    <row r="10285" spans="1:3" x14ac:dyDescent="0.2">
      <c r="A10285" t="s">
        <v>29</v>
      </c>
      <c r="B10285" t="s">
        <v>74</v>
      </c>
      <c r="C10285" t="s">
        <v>74</v>
      </c>
    </row>
    <row r="10286" spans="1:3" x14ac:dyDescent="0.2">
      <c r="A10286" t="s">
        <v>29</v>
      </c>
      <c r="B10286" t="s">
        <v>26</v>
      </c>
      <c r="C10286" t="s">
        <v>111</v>
      </c>
    </row>
    <row r="10287" spans="1:3" x14ac:dyDescent="0.2">
      <c r="A10287" t="s">
        <v>29</v>
      </c>
      <c r="B10287" t="s">
        <v>81</v>
      </c>
      <c r="C10287" t="s">
        <v>79</v>
      </c>
    </row>
    <row r="10288" spans="1:3" x14ac:dyDescent="0.2">
      <c r="A10288" t="s">
        <v>29</v>
      </c>
      <c r="B10288" t="s">
        <v>29</v>
      </c>
      <c r="C10288" t="s">
        <v>29</v>
      </c>
    </row>
    <row r="10289" spans="1:3" x14ac:dyDescent="0.2">
      <c r="A10289" t="s">
        <v>29</v>
      </c>
      <c r="B10289" t="s">
        <v>30</v>
      </c>
      <c r="C10289" t="s">
        <v>29</v>
      </c>
    </row>
    <row r="10290" spans="1:3" x14ac:dyDescent="0.2">
      <c r="A10290" t="s">
        <v>29</v>
      </c>
      <c r="B10290" t="s">
        <v>118</v>
      </c>
      <c r="C10290" t="s">
        <v>128</v>
      </c>
    </row>
    <row r="10291" spans="1:3" x14ac:dyDescent="0.2">
      <c r="A10291" t="s">
        <v>29</v>
      </c>
      <c r="B10291" t="s">
        <v>119</v>
      </c>
      <c r="C10291" t="s">
        <v>128</v>
      </c>
    </row>
    <row r="10292" spans="1:3" x14ac:dyDescent="0.2">
      <c r="A10292" t="s">
        <v>29</v>
      </c>
      <c r="B10292" t="s">
        <v>86</v>
      </c>
      <c r="C10292" t="s">
        <v>40</v>
      </c>
    </row>
    <row r="10293" spans="1:3" x14ac:dyDescent="0.2">
      <c r="A10293" t="s">
        <v>29</v>
      </c>
      <c r="B10293" t="s">
        <v>28</v>
      </c>
      <c r="C10293" t="s">
        <v>74</v>
      </c>
    </row>
    <row r="10294" spans="1:3" x14ac:dyDescent="0.2">
      <c r="A10294" t="s">
        <v>29</v>
      </c>
      <c r="B10294" t="s">
        <v>127</v>
      </c>
      <c r="C10294" t="s">
        <v>2</v>
      </c>
    </row>
    <row r="10295" spans="1:3" x14ac:dyDescent="0.2">
      <c r="A10295" t="s">
        <v>29</v>
      </c>
      <c r="B10295" t="s">
        <v>80</v>
      </c>
      <c r="C10295" t="s">
        <v>106</v>
      </c>
    </row>
    <row r="10296" spans="1:3" x14ac:dyDescent="0.2">
      <c r="A10296" t="s">
        <v>29</v>
      </c>
      <c r="B10296" t="s">
        <v>41</v>
      </c>
      <c r="C10296" t="s">
        <v>81</v>
      </c>
    </row>
    <row r="10297" spans="1:3" x14ac:dyDescent="0.2">
      <c r="A10297" t="s">
        <v>29</v>
      </c>
      <c r="B10297" t="s">
        <v>130</v>
      </c>
      <c r="C10297" t="s">
        <v>105</v>
      </c>
    </row>
    <row r="10298" spans="1:3" x14ac:dyDescent="0.2">
      <c r="A10298" t="s">
        <v>29</v>
      </c>
      <c r="B10298" t="s">
        <v>131</v>
      </c>
      <c r="C10298" t="s">
        <v>10</v>
      </c>
    </row>
    <row r="10299" spans="1:3" x14ac:dyDescent="0.2">
      <c r="A10299" t="s">
        <v>29</v>
      </c>
      <c r="B10299" t="s">
        <v>11</v>
      </c>
      <c r="C10299" t="s">
        <v>105</v>
      </c>
    </row>
    <row r="10300" spans="1:3" x14ac:dyDescent="0.2">
      <c r="A10300" t="s">
        <v>29</v>
      </c>
      <c r="B10300" t="s">
        <v>6</v>
      </c>
      <c r="C10300" t="s">
        <v>100</v>
      </c>
    </row>
    <row r="10301" spans="1:3" x14ac:dyDescent="0.2">
      <c r="A10301" t="s">
        <v>29</v>
      </c>
      <c r="B10301" t="s">
        <v>3</v>
      </c>
      <c r="C10301" t="s">
        <v>62</v>
      </c>
    </row>
    <row r="10302" spans="1:3" x14ac:dyDescent="0.2">
      <c r="A10302" t="s">
        <v>29</v>
      </c>
      <c r="B10302" t="s">
        <v>69</v>
      </c>
      <c r="C10302" t="s">
        <v>43</v>
      </c>
    </row>
    <row r="10303" spans="1:3" x14ac:dyDescent="0.2">
      <c r="A10303" t="s">
        <v>29</v>
      </c>
      <c r="B10303" t="s">
        <v>135</v>
      </c>
      <c r="C10303" t="s">
        <v>132</v>
      </c>
    </row>
    <row r="10304" spans="1:3" x14ac:dyDescent="0.2">
      <c r="A10304" t="s">
        <v>29</v>
      </c>
      <c r="B10304" t="s">
        <v>132</v>
      </c>
      <c r="C10304" t="s">
        <v>93</v>
      </c>
    </row>
    <row r="10305" spans="1:3" x14ac:dyDescent="0.2">
      <c r="A10305" t="s">
        <v>29</v>
      </c>
      <c r="B10305" t="s">
        <v>129</v>
      </c>
      <c r="C10305" t="s">
        <v>16</v>
      </c>
    </row>
    <row r="10306" spans="1:3" x14ac:dyDescent="0.2">
      <c r="A10306" t="s">
        <v>29</v>
      </c>
      <c r="B10306" t="s">
        <v>116</v>
      </c>
      <c r="C10306" t="s">
        <v>11</v>
      </c>
    </row>
    <row r="10307" spans="1:3" x14ac:dyDescent="0.2">
      <c r="A10307" t="s">
        <v>29</v>
      </c>
      <c r="B10307" t="s">
        <v>36</v>
      </c>
      <c r="C10307" t="s">
        <v>128</v>
      </c>
    </row>
    <row r="10308" spans="1:3" x14ac:dyDescent="0.2">
      <c r="A10308" t="s">
        <v>29</v>
      </c>
      <c r="B10308" t="s">
        <v>37</v>
      </c>
      <c r="C10308" t="s">
        <v>128</v>
      </c>
    </row>
    <row r="10309" spans="1:3" x14ac:dyDescent="0.2">
      <c r="A10309" t="s">
        <v>29</v>
      </c>
      <c r="B10309" t="s">
        <v>70</v>
      </c>
      <c r="C10309" t="s">
        <v>51</v>
      </c>
    </row>
    <row r="10310" spans="1:3" x14ac:dyDescent="0.2">
      <c r="A10310" t="s">
        <v>29</v>
      </c>
      <c r="B10310" t="s">
        <v>71</v>
      </c>
      <c r="C10310" t="s">
        <v>51</v>
      </c>
    </row>
    <row r="10311" spans="1:3" x14ac:dyDescent="0.2">
      <c r="A10311" t="s">
        <v>29</v>
      </c>
      <c r="B10311" t="s">
        <v>5</v>
      </c>
      <c r="C10311" t="s">
        <v>130</v>
      </c>
    </row>
    <row r="10312" spans="1:3" x14ac:dyDescent="0.2">
      <c r="A10312" t="s">
        <v>29</v>
      </c>
      <c r="B10312" t="s">
        <v>24</v>
      </c>
      <c r="C10312" t="s">
        <v>138</v>
      </c>
    </row>
    <row r="10313" spans="1:3" x14ac:dyDescent="0.2">
      <c r="A10313" t="s">
        <v>29</v>
      </c>
      <c r="B10313" t="s">
        <v>10</v>
      </c>
      <c r="C10313" t="s">
        <v>43</v>
      </c>
    </row>
    <row r="10314" spans="1:3" x14ac:dyDescent="0.2">
      <c r="A10314" t="s">
        <v>29</v>
      </c>
      <c r="B10314" t="s">
        <v>12</v>
      </c>
      <c r="C10314" t="s">
        <v>127</v>
      </c>
    </row>
    <row r="10315" spans="1:3" x14ac:dyDescent="0.2">
      <c r="A10315" t="s">
        <v>29</v>
      </c>
      <c r="B10315" t="s">
        <v>107</v>
      </c>
      <c r="C10315" t="s">
        <v>36</v>
      </c>
    </row>
    <row r="10316" spans="1:3" x14ac:dyDescent="0.2">
      <c r="A10316" t="s">
        <v>29</v>
      </c>
      <c r="B10316" t="s">
        <v>108</v>
      </c>
      <c r="C10316" t="s">
        <v>36</v>
      </c>
    </row>
    <row r="10317" spans="1:3" x14ac:dyDescent="0.2">
      <c r="A10317" t="s">
        <v>29</v>
      </c>
      <c r="B10317" t="s">
        <v>14</v>
      </c>
      <c r="C10317" t="s">
        <v>28</v>
      </c>
    </row>
    <row r="10318" spans="1:3" x14ac:dyDescent="0.2">
      <c r="A10318" t="s">
        <v>29</v>
      </c>
      <c r="B10318" t="s">
        <v>15</v>
      </c>
      <c r="C10318" t="s">
        <v>74</v>
      </c>
    </row>
    <row r="10319" spans="1:3" x14ac:dyDescent="0.2">
      <c r="A10319" t="s">
        <v>29</v>
      </c>
      <c r="B10319" t="s">
        <v>101</v>
      </c>
      <c r="C10319" t="s">
        <v>21</v>
      </c>
    </row>
    <row r="10320" spans="1:3" x14ac:dyDescent="0.2">
      <c r="A10320" t="s">
        <v>29</v>
      </c>
      <c r="B10320" t="s">
        <v>109</v>
      </c>
      <c r="C10320" t="s">
        <v>1</v>
      </c>
    </row>
    <row r="10321" spans="1:3" x14ac:dyDescent="0.2">
      <c r="A10321" t="s">
        <v>29</v>
      </c>
      <c r="B10321" t="s">
        <v>61</v>
      </c>
      <c r="C10321" t="s">
        <v>100</v>
      </c>
    </row>
    <row r="10322" spans="1:3" x14ac:dyDescent="0.2">
      <c r="A10322" t="s">
        <v>29</v>
      </c>
      <c r="B10322" t="s">
        <v>73</v>
      </c>
      <c r="C10322" t="s">
        <v>11</v>
      </c>
    </row>
    <row r="10323" spans="1:3" x14ac:dyDescent="0.2">
      <c r="A10323" t="s">
        <v>29</v>
      </c>
      <c r="B10323" t="s">
        <v>60</v>
      </c>
      <c r="C10323" t="s">
        <v>11</v>
      </c>
    </row>
    <row r="10324" spans="1:3" x14ac:dyDescent="0.2">
      <c r="A10324" t="s">
        <v>29</v>
      </c>
      <c r="B10324" t="s">
        <v>84</v>
      </c>
      <c r="C10324" t="s">
        <v>118</v>
      </c>
    </row>
    <row r="10325" spans="1:3" x14ac:dyDescent="0.2">
      <c r="A10325" t="s">
        <v>29</v>
      </c>
      <c r="B10325" t="s">
        <v>85</v>
      </c>
      <c r="C10325" t="s">
        <v>118</v>
      </c>
    </row>
    <row r="10326" spans="1:3" x14ac:dyDescent="0.2">
      <c r="A10326" t="s">
        <v>29</v>
      </c>
      <c r="B10326" t="s">
        <v>137</v>
      </c>
      <c r="C10326" t="s">
        <v>11</v>
      </c>
    </row>
    <row r="10327" spans="1:3" x14ac:dyDescent="0.2">
      <c r="A10327" t="s">
        <v>29</v>
      </c>
      <c r="B10327" t="s">
        <v>138</v>
      </c>
      <c r="C10327" t="s">
        <v>130</v>
      </c>
    </row>
    <row r="10328" spans="1:3" x14ac:dyDescent="0.2">
      <c r="A10328" t="s">
        <v>29</v>
      </c>
      <c r="B10328" t="s">
        <v>134</v>
      </c>
      <c r="C10328" t="s">
        <v>1</v>
      </c>
    </row>
    <row r="10329" spans="1:3" x14ac:dyDescent="0.2">
      <c r="A10329" t="s">
        <v>29</v>
      </c>
      <c r="B10329" t="s">
        <v>40</v>
      </c>
      <c r="C10329" t="s">
        <v>32</v>
      </c>
    </row>
    <row r="10330" spans="1:3" x14ac:dyDescent="0.2">
      <c r="A10330" t="s">
        <v>29</v>
      </c>
      <c r="B10330" t="s">
        <v>39</v>
      </c>
      <c r="C10330" t="s">
        <v>33</v>
      </c>
    </row>
    <row r="10331" spans="1:3" x14ac:dyDescent="0.2">
      <c r="A10331" t="s">
        <v>29</v>
      </c>
      <c r="B10331" t="s">
        <v>104</v>
      </c>
      <c r="C10331" t="s">
        <v>62</v>
      </c>
    </row>
    <row r="10332" spans="1:3" x14ac:dyDescent="0.2">
      <c r="A10332" t="s">
        <v>29</v>
      </c>
      <c r="B10332" t="s">
        <v>9</v>
      </c>
      <c r="C10332" t="s">
        <v>95</v>
      </c>
    </row>
    <row r="10333" spans="1:3" x14ac:dyDescent="0.2">
      <c r="A10333" t="s">
        <v>29</v>
      </c>
      <c r="B10333" t="s">
        <v>58</v>
      </c>
      <c r="C10333" t="s">
        <v>5</v>
      </c>
    </row>
    <row r="10334" spans="1:3" x14ac:dyDescent="0.2">
      <c r="A10334" t="s">
        <v>29</v>
      </c>
      <c r="B10334" t="s">
        <v>4</v>
      </c>
      <c r="C10334" t="s">
        <v>138</v>
      </c>
    </row>
    <row r="10335" spans="1:3" x14ac:dyDescent="0.2">
      <c r="A10335" t="s">
        <v>29</v>
      </c>
      <c r="B10335" t="s">
        <v>90</v>
      </c>
      <c r="C10335" t="s">
        <v>36</v>
      </c>
    </row>
    <row r="10336" spans="1:3" x14ac:dyDescent="0.2">
      <c r="A10336" t="s">
        <v>29</v>
      </c>
      <c r="B10336" t="s">
        <v>1</v>
      </c>
      <c r="C10336" t="s">
        <v>69</v>
      </c>
    </row>
    <row r="10337" spans="1:3" x14ac:dyDescent="0.2">
      <c r="A10337" t="s">
        <v>29</v>
      </c>
      <c r="B10337" t="s">
        <v>67</v>
      </c>
      <c r="C10337" t="s">
        <v>1</v>
      </c>
    </row>
    <row r="10338" spans="1:3" x14ac:dyDescent="0.2">
      <c r="A10338" t="s">
        <v>29</v>
      </c>
      <c r="B10338" t="s">
        <v>68</v>
      </c>
      <c r="C10338" t="s">
        <v>1</v>
      </c>
    </row>
    <row r="10339" spans="1:3" x14ac:dyDescent="0.2">
      <c r="A10339" t="s">
        <v>29</v>
      </c>
      <c r="B10339" t="s">
        <v>120</v>
      </c>
      <c r="C10339" t="s">
        <v>91</v>
      </c>
    </row>
    <row r="10340" spans="1:3" x14ac:dyDescent="0.2">
      <c r="A10340" t="s">
        <v>29</v>
      </c>
      <c r="B10340" t="s">
        <v>121</v>
      </c>
      <c r="C10340" t="s">
        <v>95</v>
      </c>
    </row>
    <row r="10341" spans="1:3" x14ac:dyDescent="0.2">
      <c r="A10341" t="s">
        <v>29</v>
      </c>
      <c r="B10341" t="s">
        <v>53</v>
      </c>
      <c r="C10341" t="s">
        <v>52</v>
      </c>
    </row>
    <row r="10342" spans="1:3" x14ac:dyDescent="0.2">
      <c r="A10342" t="s">
        <v>29</v>
      </c>
      <c r="B10342" t="s">
        <v>82</v>
      </c>
      <c r="C10342" t="s">
        <v>36</v>
      </c>
    </row>
    <row r="10343" spans="1:3" x14ac:dyDescent="0.2">
      <c r="A10343" t="s">
        <v>29</v>
      </c>
      <c r="B10343" t="s">
        <v>83</v>
      </c>
      <c r="C10343" t="s">
        <v>100</v>
      </c>
    </row>
    <row r="10344" spans="1:3" x14ac:dyDescent="0.2">
      <c r="A10344" t="s">
        <v>29</v>
      </c>
      <c r="B10344" t="s">
        <v>38</v>
      </c>
      <c r="C10344" t="s">
        <v>62</v>
      </c>
    </row>
    <row r="10345" spans="1:3" x14ac:dyDescent="0.2">
      <c r="A10345" t="s">
        <v>29</v>
      </c>
      <c r="B10345" t="s">
        <v>97</v>
      </c>
      <c r="C10345" t="s">
        <v>138</v>
      </c>
    </row>
    <row r="10346" spans="1:3" x14ac:dyDescent="0.2">
      <c r="A10346" t="s">
        <v>29</v>
      </c>
      <c r="B10346" t="s">
        <v>115</v>
      </c>
      <c r="C10346" t="s">
        <v>116</v>
      </c>
    </row>
    <row r="10347" spans="1:3" x14ac:dyDescent="0.2">
      <c r="A10347" t="s">
        <v>29</v>
      </c>
      <c r="B10347" t="s">
        <v>98</v>
      </c>
      <c r="C10347" t="s">
        <v>116</v>
      </c>
    </row>
    <row r="10348" spans="1:3" x14ac:dyDescent="0.2">
      <c r="A10348" t="s">
        <v>29</v>
      </c>
      <c r="B10348" t="s">
        <v>94</v>
      </c>
      <c r="C10348" t="s">
        <v>116</v>
      </c>
    </row>
    <row r="10349" spans="1:3" x14ac:dyDescent="0.2">
      <c r="A10349" t="s">
        <v>29</v>
      </c>
      <c r="B10349" t="s">
        <v>7</v>
      </c>
      <c r="C10349" t="s">
        <v>73</v>
      </c>
    </row>
    <row r="10350" spans="1:3" x14ac:dyDescent="0.2">
      <c r="A10350" t="s">
        <v>29</v>
      </c>
      <c r="B10350" t="s">
        <v>45</v>
      </c>
      <c r="C10350" t="s">
        <v>137</v>
      </c>
    </row>
    <row r="10351" spans="1:3" x14ac:dyDescent="0.2">
      <c r="A10351" t="s">
        <v>29</v>
      </c>
      <c r="B10351" t="s">
        <v>64</v>
      </c>
      <c r="C10351" t="s">
        <v>116</v>
      </c>
    </row>
    <row r="10352" spans="1:3" x14ac:dyDescent="0.2">
      <c r="A10352" t="s">
        <v>30</v>
      </c>
      <c r="B10352" t="s">
        <v>75</v>
      </c>
      <c r="C10352" t="s">
        <v>114</v>
      </c>
    </row>
    <row r="10353" spans="1:3" x14ac:dyDescent="0.2">
      <c r="A10353" t="s">
        <v>30</v>
      </c>
      <c r="B10353" t="s">
        <v>17</v>
      </c>
      <c r="C10353" t="s">
        <v>114</v>
      </c>
    </row>
    <row r="10354" spans="1:3" x14ac:dyDescent="0.2">
      <c r="A10354" t="s">
        <v>30</v>
      </c>
      <c r="B10354" t="s">
        <v>20</v>
      </c>
      <c r="C10354" t="s">
        <v>113</v>
      </c>
    </row>
    <row r="10355" spans="1:3" x14ac:dyDescent="0.2">
      <c r="A10355" t="s">
        <v>30</v>
      </c>
      <c r="B10355" t="s">
        <v>78</v>
      </c>
      <c r="C10355" t="s">
        <v>76</v>
      </c>
    </row>
    <row r="10356" spans="1:3" x14ac:dyDescent="0.2">
      <c r="A10356" t="s">
        <v>30</v>
      </c>
      <c r="B10356" t="s">
        <v>44</v>
      </c>
      <c r="C10356" t="s">
        <v>81</v>
      </c>
    </row>
    <row r="10357" spans="1:3" x14ac:dyDescent="0.2">
      <c r="A10357" t="s">
        <v>30</v>
      </c>
      <c r="B10357" t="s">
        <v>46</v>
      </c>
      <c r="C10357" t="s">
        <v>8</v>
      </c>
    </row>
    <row r="10358" spans="1:3" x14ac:dyDescent="0.2">
      <c r="A10358" t="s">
        <v>30</v>
      </c>
      <c r="B10358" t="s">
        <v>117</v>
      </c>
      <c r="C10358" t="s">
        <v>81</v>
      </c>
    </row>
    <row r="10359" spans="1:3" x14ac:dyDescent="0.2">
      <c r="A10359" t="s">
        <v>30</v>
      </c>
      <c r="B10359" t="s">
        <v>124</v>
      </c>
      <c r="C10359" t="s">
        <v>48</v>
      </c>
    </row>
    <row r="10360" spans="1:3" x14ac:dyDescent="0.2">
      <c r="A10360" t="s">
        <v>30</v>
      </c>
      <c r="B10360" t="s">
        <v>113</v>
      </c>
      <c r="C10360" t="s">
        <v>40</v>
      </c>
    </row>
    <row r="10361" spans="1:3" x14ac:dyDescent="0.2">
      <c r="A10361" t="s">
        <v>30</v>
      </c>
      <c r="B10361" t="s">
        <v>99</v>
      </c>
      <c r="C10361" t="s">
        <v>18</v>
      </c>
    </row>
    <row r="10362" spans="1:3" x14ac:dyDescent="0.2">
      <c r="A10362" t="s">
        <v>30</v>
      </c>
      <c r="B10362" t="s">
        <v>100</v>
      </c>
      <c r="C10362" t="s">
        <v>130</v>
      </c>
    </row>
    <row r="10363" spans="1:3" x14ac:dyDescent="0.2">
      <c r="A10363" t="s">
        <v>30</v>
      </c>
      <c r="B10363" t="s">
        <v>65</v>
      </c>
      <c r="C10363" t="s">
        <v>49</v>
      </c>
    </row>
    <row r="10364" spans="1:3" x14ac:dyDescent="0.2">
      <c r="A10364" t="s">
        <v>30</v>
      </c>
      <c r="B10364" t="s">
        <v>66</v>
      </c>
      <c r="C10364" t="s">
        <v>49</v>
      </c>
    </row>
    <row r="10365" spans="1:3" x14ac:dyDescent="0.2">
      <c r="A10365" t="s">
        <v>30</v>
      </c>
      <c r="B10365" t="s">
        <v>54</v>
      </c>
      <c r="C10365" t="s">
        <v>48</v>
      </c>
    </row>
    <row r="10366" spans="1:3" x14ac:dyDescent="0.2">
      <c r="A10366" t="s">
        <v>30</v>
      </c>
      <c r="B10366" t="s">
        <v>55</v>
      </c>
      <c r="C10366" t="s">
        <v>48</v>
      </c>
    </row>
    <row r="10367" spans="1:3" x14ac:dyDescent="0.2">
      <c r="A10367" t="s">
        <v>30</v>
      </c>
      <c r="B10367" t="s">
        <v>133</v>
      </c>
      <c r="C10367" t="s">
        <v>114</v>
      </c>
    </row>
    <row r="10368" spans="1:3" x14ac:dyDescent="0.2">
      <c r="A10368" t="s">
        <v>30</v>
      </c>
      <c r="B10368" t="s">
        <v>59</v>
      </c>
      <c r="C10368" t="s">
        <v>81</v>
      </c>
    </row>
    <row r="10369" spans="1:3" x14ac:dyDescent="0.2">
      <c r="A10369" t="s">
        <v>30</v>
      </c>
      <c r="B10369" t="s">
        <v>125</v>
      </c>
      <c r="C10369" t="s">
        <v>86</v>
      </c>
    </row>
    <row r="10370" spans="1:3" x14ac:dyDescent="0.2">
      <c r="A10370" t="s">
        <v>30</v>
      </c>
      <c r="B10370" t="s">
        <v>27</v>
      </c>
      <c r="C10370" t="s">
        <v>49</v>
      </c>
    </row>
    <row r="10371" spans="1:3" x14ac:dyDescent="0.2">
      <c r="A10371" t="s">
        <v>30</v>
      </c>
      <c r="B10371" t="s">
        <v>23</v>
      </c>
      <c r="C10371" t="s">
        <v>114</v>
      </c>
    </row>
    <row r="10372" spans="1:3" x14ac:dyDescent="0.2">
      <c r="A10372" t="s">
        <v>30</v>
      </c>
      <c r="B10372" t="s">
        <v>25</v>
      </c>
      <c r="C10372" t="s">
        <v>111</v>
      </c>
    </row>
    <row r="10373" spans="1:3" x14ac:dyDescent="0.2">
      <c r="A10373" t="s">
        <v>30</v>
      </c>
      <c r="B10373" t="s">
        <v>114</v>
      </c>
      <c r="C10373" t="s">
        <v>40</v>
      </c>
    </row>
    <row r="10374" spans="1:3" x14ac:dyDescent="0.2">
      <c r="A10374" t="s">
        <v>30</v>
      </c>
      <c r="B10374" t="s">
        <v>96</v>
      </c>
      <c r="C10374" t="s">
        <v>132</v>
      </c>
    </row>
    <row r="10375" spans="1:3" x14ac:dyDescent="0.2">
      <c r="A10375" t="s">
        <v>30</v>
      </c>
      <c r="B10375" t="s">
        <v>47</v>
      </c>
      <c r="C10375" t="s">
        <v>111</v>
      </c>
    </row>
    <row r="10376" spans="1:3" x14ac:dyDescent="0.2">
      <c r="A10376" t="s">
        <v>30</v>
      </c>
      <c r="B10376" t="s">
        <v>72</v>
      </c>
      <c r="C10376" t="s">
        <v>129</v>
      </c>
    </row>
    <row r="10377" spans="1:3" x14ac:dyDescent="0.2">
      <c r="A10377" t="s">
        <v>30</v>
      </c>
      <c r="B10377" t="s">
        <v>87</v>
      </c>
      <c r="C10377" t="s">
        <v>86</v>
      </c>
    </row>
    <row r="10378" spans="1:3" x14ac:dyDescent="0.2">
      <c r="A10378" t="s">
        <v>30</v>
      </c>
      <c r="B10378" t="s">
        <v>88</v>
      </c>
      <c r="C10378" t="s">
        <v>114</v>
      </c>
    </row>
    <row r="10379" spans="1:3" x14ac:dyDescent="0.2">
      <c r="A10379" t="s">
        <v>30</v>
      </c>
      <c r="B10379" t="s">
        <v>19</v>
      </c>
      <c r="C10379" t="s">
        <v>28</v>
      </c>
    </row>
    <row r="10380" spans="1:3" x14ac:dyDescent="0.2">
      <c r="A10380" t="s">
        <v>30</v>
      </c>
      <c r="B10380" t="s">
        <v>31</v>
      </c>
      <c r="C10380" t="s">
        <v>16</v>
      </c>
    </row>
    <row r="10381" spans="1:3" x14ac:dyDescent="0.2">
      <c r="A10381" t="s">
        <v>30</v>
      </c>
      <c r="B10381" t="s">
        <v>126</v>
      </c>
      <c r="C10381" t="s">
        <v>18</v>
      </c>
    </row>
    <row r="10382" spans="1:3" x14ac:dyDescent="0.2">
      <c r="A10382" t="s">
        <v>30</v>
      </c>
      <c r="B10382" t="s">
        <v>42</v>
      </c>
      <c r="C10382" t="s">
        <v>51</v>
      </c>
    </row>
    <row r="10383" spans="1:3" x14ac:dyDescent="0.2">
      <c r="A10383" t="s">
        <v>30</v>
      </c>
      <c r="B10383" t="s">
        <v>93</v>
      </c>
      <c r="C10383" t="s">
        <v>14</v>
      </c>
    </row>
    <row r="10384" spans="1:3" x14ac:dyDescent="0.2">
      <c r="A10384" t="s">
        <v>30</v>
      </c>
      <c r="B10384" t="s">
        <v>13</v>
      </c>
      <c r="C10384" t="s">
        <v>31</v>
      </c>
    </row>
    <row r="10385" spans="1:3" x14ac:dyDescent="0.2">
      <c r="A10385" t="s">
        <v>30</v>
      </c>
      <c r="B10385" t="s">
        <v>49</v>
      </c>
      <c r="C10385" t="s">
        <v>79</v>
      </c>
    </row>
    <row r="10386" spans="1:3" x14ac:dyDescent="0.2">
      <c r="A10386" t="s">
        <v>30</v>
      </c>
      <c r="B10386" t="s">
        <v>50</v>
      </c>
      <c r="C10386" t="s">
        <v>79</v>
      </c>
    </row>
    <row r="10387" spans="1:3" x14ac:dyDescent="0.2">
      <c r="A10387" t="s">
        <v>30</v>
      </c>
      <c r="B10387" t="s">
        <v>56</v>
      </c>
      <c r="C10387" t="s">
        <v>81</v>
      </c>
    </row>
    <row r="10388" spans="1:3" x14ac:dyDescent="0.2">
      <c r="A10388" t="s">
        <v>30</v>
      </c>
      <c r="B10388" t="s">
        <v>57</v>
      </c>
      <c r="C10388" t="s">
        <v>76</v>
      </c>
    </row>
    <row r="10389" spans="1:3" x14ac:dyDescent="0.2">
      <c r="A10389" t="s">
        <v>30</v>
      </c>
      <c r="B10389" t="s">
        <v>91</v>
      </c>
      <c r="C10389" t="s">
        <v>11</v>
      </c>
    </row>
    <row r="10390" spans="1:3" x14ac:dyDescent="0.2">
      <c r="A10390" t="s">
        <v>30</v>
      </c>
      <c r="B10390" t="s">
        <v>92</v>
      </c>
      <c r="C10390" t="s">
        <v>62</v>
      </c>
    </row>
    <row r="10391" spans="1:3" x14ac:dyDescent="0.2">
      <c r="A10391" t="s">
        <v>30</v>
      </c>
      <c r="B10391" t="s">
        <v>136</v>
      </c>
      <c r="C10391" t="s">
        <v>39</v>
      </c>
    </row>
    <row r="10392" spans="1:3" x14ac:dyDescent="0.2">
      <c r="A10392" t="s">
        <v>30</v>
      </c>
      <c r="B10392" t="s">
        <v>16</v>
      </c>
      <c r="C10392" t="s">
        <v>19</v>
      </c>
    </row>
    <row r="10393" spans="1:3" x14ac:dyDescent="0.2">
      <c r="A10393" t="s">
        <v>30</v>
      </c>
      <c r="B10393" t="s">
        <v>89</v>
      </c>
      <c r="C10393" t="s">
        <v>28</v>
      </c>
    </row>
    <row r="10394" spans="1:3" x14ac:dyDescent="0.2">
      <c r="A10394" t="s">
        <v>30</v>
      </c>
      <c r="B10394" t="s">
        <v>33</v>
      </c>
      <c r="C10394" t="s">
        <v>14</v>
      </c>
    </row>
    <row r="10395" spans="1:3" x14ac:dyDescent="0.2">
      <c r="A10395" t="s">
        <v>30</v>
      </c>
      <c r="B10395" t="s">
        <v>34</v>
      </c>
      <c r="C10395" t="s">
        <v>28</v>
      </c>
    </row>
    <row r="10396" spans="1:3" x14ac:dyDescent="0.2">
      <c r="A10396" t="s">
        <v>30</v>
      </c>
      <c r="B10396" t="s">
        <v>95</v>
      </c>
      <c r="C10396" t="s">
        <v>62</v>
      </c>
    </row>
    <row r="10397" spans="1:3" x14ac:dyDescent="0.2">
      <c r="A10397" t="s">
        <v>30</v>
      </c>
      <c r="B10397" t="s">
        <v>110</v>
      </c>
      <c r="C10397" t="s">
        <v>31</v>
      </c>
    </row>
    <row r="10398" spans="1:3" x14ac:dyDescent="0.2">
      <c r="A10398" t="s">
        <v>30</v>
      </c>
      <c r="B10398" t="s">
        <v>62</v>
      </c>
      <c r="C10398" t="s">
        <v>69</v>
      </c>
    </row>
    <row r="10399" spans="1:3" x14ac:dyDescent="0.2">
      <c r="A10399" t="s">
        <v>30</v>
      </c>
      <c r="B10399" t="s">
        <v>63</v>
      </c>
      <c r="C10399" t="s">
        <v>69</v>
      </c>
    </row>
    <row r="10400" spans="1:3" x14ac:dyDescent="0.2">
      <c r="A10400" t="s">
        <v>30</v>
      </c>
      <c r="B10400" t="s">
        <v>22</v>
      </c>
      <c r="C10400" t="s">
        <v>130</v>
      </c>
    </row>
    <row r="10401" spans="1:3" x14ac:dyDescent="0.2">
      <c r="A10401" t="s">
        <v>30</v>
      </c>
      <c r="B10401" t="s">
        <v>2</v>
      </c>
      <c r="C10401" t="s">
        <v>21</v>
      </c>
    </row>
    <row r="10402" spans="1:3" x14ac:dyDescent="0.2">
      <c r="A10402" t="s">
        <v>30</v>
      </c>
      <c r="B10402" t="s">
        <v>32</v>
      </c>
      <c r="C10402" t="s">
        <v>28</v>
      </c>
    </row>
    <row r="10403" spans="1:3" x14ac:dyDescent="0.2">
      <c r="A10403" t="s">
        <v>30</v>
      </c>
      <c r="B10403" t="s">
        <v>18</v>
      </c>
      <c r="C10403" t="s">
        <v>79</v>
      </c>
    </row>
    <row r="10404" spans="1:3" x14ac:dyDescent="0.2">
      <c r="A10404" t="s">
        <v>30</v>
      </c>
      <c r="B10404" t="s">
        <v>76</v>
      </c>
      <c r="C10404" t="s">
        <v>79</v>
      </c>
    </row>
    <row r="10405" spans="1:3" x14ac:dyDescent="0.2">
      <c r="A10405" t="s">
        <v>30</v>
      </c>
      <c r="B10405" t="s">
        <v>77</v>
      </c>
      <c r="C10405" t="s">
        <v>40</v>
      </c>
    </row>
    <row r="10406" spans="1:3" x14ac:dyDescent="0.2">
      <c r="A10406" t="s">
        <v>30</v>
      </c>
      <c r="B10406" t="s">
        <v>79</v>
      </c>
      <c r="C10406" t="s">
        <v>106</v>
      </c>
    </row>
    <row r="10407" spans="1:3" x14ac:dyDescent="0.2">
      <c r="A10407" t="s">
        <v>30</v>
      </c>
      <c r="B10407" t="s">
        <v>48</v>
      </c>
      <c r="C10407" t="s">
        <v>33</v>
      </c>
    </row>
    <row r="10408" spans="1:3" x14ac:dyDescent="0.2">
      <c r="A10408" t="s">
        <v>30</v>
      </c>
      <c r="B10408" t="s">
        <v>111</v>
      </c>
      <c r="C10408" t="s">
        <v>33</v>
      </c>
    </row>
    <row r="10409" spans="1:3" x14ac:dyDescent="0.2">
      <c r="A10409" t="s">
        <v>30</v>
      </c>
      <c r="B10409" t="s">
        <v>112</v>
      </c>
      <c r="C10409" t="s">
        <v>93</v>
      </c>
    </row>
    <row r="10410" spans="1:3" x14ac:dyDescent="0.2">
      <c r="A10410" t="s">
        <v>30</v>
      </c>
      <c r="B10410" t="s">
        <v>51</v>
      </c>
      <c r="C10410" t="s">
        <v>33</v>
      </c>
    </row>
    <row r="10411" spans="1:3" x14ac:dyDescent="0.2">
      <c r="A10411" t="s">
        <v>30</v>
      </c>
      <c r="B10411" t="s">
        <v>8</v>
      </c>
      <c r="C10411" t="s">
        <v>80</v>
      </c>
    </row>
    <row r="10412" spans="1:3" x14ac:dyDescent="0.2">
      <c r="A10412" t="s">
        <v>30</v>
      </c>
      <c r="B10412" t="s">
        <v>35</v>
      </c>
      <c r="C10412" t="s">
        <v>1</v>
      </c>
    </row>
    <row r="10413" spans="1:3" x14ac:dyDescent="0.2">
      <c r="A10413" t="s">
        <v>30</v>
      </c>
      <c r="B10413" t="s">
        <v>52</v>
      </c>
      <c r="C10413" t="s">
        <v>130</v>
      </c>
    </row>
    <row r="10414" spans="1:3" x14ac:dyDescent="0.2">
      <c r="A10414" t="s">
        <v>30</v>
      </c>
      <c r="B10414" t="s">
        <v>122</v>
      </c>
      <c r="C10414" t="s">
        <v>31</v>
      </c>
    </row>
    <row r="10415" spans="1:3" x14ac:dyDescent="0.2">
      <c r="A10415" t="s">
        <v>30</v>
      </c>
      <c r="B10415" t="s">
        <v>123</v>
      </c>
      <c r="C10415" t="s">
        <v>62</v>
      </c>
    </row>
    <row r="10416" spans="1:3" x14ac:dyDescent="0.2">
      <c r="A10416" t="s">
        <v>30</v>
      </c>
      <c r="B10416" t="s">
        <v>21</v>
      </c>
      <c r="C10416" t="s">
        <v>21</v>
      </c>
    </row>
    <row r="10417" spans="1:3" x14ac:dyDescent="0.2">
      <c r="A10417" t="s">
        <v>30</v>
      </c>
      <c r="B10417" t="s">
        <v>128</v>
      </c>
      <c r="C10417" t="s">
        <v>127</v>
      </c>
    </row>
    <row r="10418" spans="1:3" x14ac:dyDescent="0.2">
      <c r="A10418" t="s">
        <v>30</v>
      </c>
      <c r="B10418" t="s">
        <v>43</v>
      </c>
      <c r="C10418" t="s">
        <v>2</v>
      </c>
    </row>
    <row r="10419" spans="1:3" x14ac:dyDescent="0.2">
      <c r="A10419" t="s">
        <v>30</v>
      </c>
      <c r="B10419" t="s">
        <v>102</v>
      </c>
      <c r="C10419" t="s">
        <v>62</v>
      </c>
    </row>
    <row r="10420" spans="1:3" x14ac:dyDescent="0.2">
      <c r="A10420" t="s">
        <v>30</v>
      </c>
      <c r="B10420" t="s">
        <v>103</v>
      </c>
      <c r="C10420" t="s">
        <v>100</v>
      </c>
    </row>
    <row r="10421" spans="1:3" x14ac:dyDescent="0.2">
      <c r="A10421" t="s">
        <v>30</v>
      </c>
      <c r="B10421" t="s">
        <v>106</v>
      </c>
      <c r="C10421" t="s">
        <v>28</v>
      </c>
    </row>
    <row r="10422" spans="1:3" x14ac:dyDescent="0.2">
      <c r="A10422" t="s">
        <v>30</v>
      </c>
      <c r="B10422" t="s">
        <v>105</v>
      </c>
      <c r="C10422" t="s">
        <v>101</v>
      </c>
    </row>
    <row r="10423" spans="1:3" x14ac:dyDescent="0.2">
      <c r="A10423" t="s">
        <v>30</v>
      </c>
      <c r="B10423" t="s">
        <v>74</v>
      </c>
      <c r="C10423" t="s">
        <v>29</v>
      </c>
    </row>
    <row r="10424" spans="1:3" x14ac:dyDescent="0.2">
      <c r="A10424" t="s">
        <v>30</v>
      </c>
      <c r="B10424" t="s">
        <v>26</v>
      </c>
      <c r="C10424" t="s">
        <v>39</v>
      </c>
    </row>
    <row r="10425" spans="1:3" x14ac:dyDescent="0.2">
      <c r="A10425" t="s">
        <v>30</v>
      </c>
      <c r="B10425" t="s">
        <v>81</v>
      </c>
      <c r="C10425" t="s">
        <v>79</v>
      </c>
    </row>
    <row r="10426" spans="1:3" x14ac:dyDescent="0.2">
      <c r="A10426" t="s">
        <v>30</v>
      </c>
      <c r="B10426" t="s">
        <v>29</v>
      </c>
      <c r="C10426" t="s">
        <v>29</v>
      </c>
    </row>
    <row r="10427" spans="1:3" x14ac:dyDescent="0.2">
      <c r="A10427" t="s">
        <v>30</v>
      </c>
      <c r="B10427" t="s">
        <v>30</v>
      </c>
      <c r="C10427" t="s">
        <v>30</v>
      </c>
    </row>
    <row r="10428" spans="1:3" x14ac:dyDescent="0.2">
      <c r="A10428" t="s">
        <v>30</v>
      </c>
      <c r="B10428" t="s">
        <v>118</v>
      </c>
      <c r="C10428" t="s">
        <v>128</v>
      </c>
    </row>
    <row r="10429" spans="1:3" x14ac:dyDescent="0.2">
      <c r="A10429" t="s">
        <v>30</v>
      </c>
      <c r="B10429" t="s">
        <v>119</v>
      </c>
      <c r="C10429" t="s">
        <v>128</v>
      </c>
    </row>
    <row r="10430" spans="1:3" x14ac:dyDescent="0.2">
      <c r="A10430" t="s">
        <v>30</v>
      </c>
      <c r="B10430" t="s">
        <v>86</v>
      </c>
      <c r="C10430" t="s">
        <v>40</v>
      </c>
    </row>
    <row r="10431" spans="1:3" x14ac:dyDescent="0.2">
      <c r="A10431" t="s">
        <v>30</v>
      </c>
      <c r="B10431" t="s">
        <v>28</v>
      </c>
      <c r="C10431" t="s">
        <v>74</v>
      </c>
    </row>
    <row r="10432" spans="1:3" x14ac:dyDescent="0.2">
      <c r="A10432" t="s">
        <v>30</v>
      </c>
      <c r="B10432" t="s">
        <v>127</v>
      </c>
      <c r="C10432" t="s">
        <v>101</v>
      </c>
    </row>
    <row r="10433" spans="1:3" x14ac:dyDescent="0.2">
      <c r="A10433" t="s">
        <v>30</v>
      </c>
      <c r="B10433" t="s">
        <v>80</v>
      </c>
      <c r="C10433" t="s">
        <v>106</v>
      </c>
    </row>
    <row r="10434" spans="1:3" x14ac:dyDescent="0.2">
      <c r="A10434" t="s">
        <v>30</v>
      </c>
      <c r="B10434" t="s">
        <v>41</v>
      </c>
      <c r="C10434" t="s">
        <v>81</v>
      </c>
    </row>
    <row r="10435" spans="1:3" x14ac:dyDescent="0.2">
      <c r="A10435" t="s">
        <v>30</v>
      </c>
      <c r="B10435" t="s">
        <v>130</v>
      </c>
      <c r="C10435" t="s">
        <v>105</v>
      </c>
    </row>
    <row r="10436" spans="1:3" x14ac:dyDescent="0.2">
      <c r="A10436" t="s">
        <v>30</v>
      </c>
      <c r="B10436" t="s">
        <v>131</v>
      </c>
      <c r="C10436" t="s">
        <v>10</v>
      </c>
    </row>
    <row r="10437" spans="1:3" x14ac:dyDescent="0.2">
      <c r="A10437" t="s">
        <v>30</v>
      </c>
      <c r="B10437" t="s">
        <v>11</v>
      </c>
      <c r="C10437" t="s">
        <v>105</v>
      </c>
    </row>
    <row r="10438" spans="1:3" x14ac:dyDescent="0.2">
      <c r="A10438" t="s">
        <v>30</v>
      </c>
      <c r="B10438" t="s">
        <v>6</v>
      </c>
      <c r="C10438" t="s">
        <v>100</v>
      </c>
    </row>
    <row r="10439" spans="1:3" x14ac:dyDescent="0.2">
      <c r="A10439" t="s">
        <v>30</v>
      </c>
      <c r="B10439" t="s">
        <v>3</v>
      </c>
      <c r="C10439" t="s">
        <v>62</v>
      </c>
    </row>
    <row r="10440" spans="1:3" x14ac:dyDescent="0.2">
      <c r="A10440" t="s">
        <v>30</v>
      </c>
      <c r="B10440" t="s">
        <v>69</v>
      </c>
      <c r="C10440" t="s">
        <v>127</v>
      </c>
    </row>
    <row r="10441" spans="1:3" x14ac:dyDescent="0.2">
      <c r="A10441" t="s">
        <v>30</v>
      </c>
      <c r="B10441" t="s">
        <v>135</v>
      </c>
      <c r="C10441" t="s">
        <v>40</v>
      </c>
    </row>
    <row r="10442" spans="1:3" x14ac:dyDescent="0.2">
      <c r="A10442" t="s">
        <v>30</v>
      </c>
      <c r="B10442" t="s">
        <v>132</v>
      </c>
      <c r="C10442" t="s">
        <v>32</v>
      </c>
    </row>
    <row r="10443" spans="1:3" x14ac:dyDescent="0.2">
      <c r="A10443" t="s">
        <v>30</v>
      </c>
      <c r="B10443" t="s">
        <v>129</v>
      </c>
      <c r="C10443" t="s">
        <v>16</v>
      </c>
    </row>
    <row r="10444" spans="1:3" x14ac:dyDescent="0.2">
      <c r="A10444" t="s">
        <v>30</v>
      </c>
      <c r="B10444" t="s">
        <v>116</v>
      </c>
      <c r="C10444" t="s">
        <v>11</v>
      </c>
    </row>
    <row r="10445" spans="1:3" x14ac:dyDescent="0.2">
      <c r="A10445" t="s">
        <v>30</v>
      </c>
      <c r="B10445" t="s">
        <v>36</v>
      </c>
      <c r="C10445" t="s">
        <v>128</v>
      </c>
    </row>
    <row r="10446" spans="1:3" x14ac:dyDescent="0.2">
      <c r="A10446" t="s">
        <v>30</v>
      </c>
      <c r="B10446" t="s">
        <v>37</v>
      </c>
      <c r="C10446" t="s">
        <v>128</v>
      </c>
    </row>
    <row r="10447" spans="1:3" x14ac:dyDescent="0.2">
      <c r="A10447" t="s">
        <v>30</v>
      </c>
      <c r="B10447" t="s">
        <v>70</v>
      </c>
      <c r="C10447" t="s">
        <v>48</v>
      </c>
    </row>
    <row r="10448" spans="1:3" x14ac:dyDescent="0.2">
      <c r="A10448" t="s">
        <v>30</v>
      </c>
      <c r="B10448" t="s">
        <v>71</v>
      </c>
      <c r="C10448" t="s">
        <v>51</v>
      </c>
    </row>
    <row r="10449" spans="1:3" x14ac:dyDescent="0.2">
      <c r="A10449" t="s">
        <v>30</v>
      </c>
      <c r="B10449" t="s">
        <v>5</v>
      </c>
      <c r="C10449" t="s">
        <v>130</v>
      </c>
    </row>
    <row r="10450" spans="1:3" x14ac:dyDescent="0.2">
      <c r="A10450" t="s">
        <v>30</v>
      </c>
      <c r="B10450" t="s">
        <v>24</v>
      </c>
      <c r="C10450" t="s">
        <v>73</v>
      </c>
    </row>
    <row r="10451" spans="1:3" x14ac:dyDescent="0.2">
      <c r="A10451" t="s">
        <v>30</v>
      </c>
      <c r="B10451" t="s">
        <v>10</v>
      </c>
      <c r="C10451" t="s">
        <v>43</v>
      </c>
    </row>
    <row r="10452" spans="1:3" x14ac:dyDescent="0.2">
      <c r="A10452" t="s">
        <v>30</v>
      </c>
      <c r="B10452" t="s">
        <v>12</v>
      </c>
      <c r="C10452" t="s">
        <v>105</v>
      </c>
    </row>
    <row r="10453" spans="1:3" x14ac:dyDescent="0.2">
      <c r="A10453" t="s">
        <v>30</v>
      </c>
      <c r="B10453" t="s">
        <v>107</v>
      </c>
      <c r="C10453" t="s">
        <v>36</v>
      </c>
    </row>
    <row r="10454" spans="1:3" x14ac:dyDescent="0.2">
      <c r="A10454" t="s">
        <v>30</v>
      </c>
      <c r="B10454" t="s">
        <v>108</v>
      </c>
      <c r="C10454" t="s">
        <v>36</v>
      </c>
    </row>
    <row r="10455" spans="1:3" x14ac:dyDescent="0.2">
      <c r="A10455" t="s">
        <v>30</v>
      </c>
      <c r="B10455" t="s">
        <v>14</v>
      </c>
      <c r="C10455" t="s">
        <v>74</v>
      </c>
    </row>
    <row r="10456" spans="1:3" x14ac:dyDescent="0.2">
      <c r="A10456" t="s">
        <v>30</v>
      </c>
      <c r="B10456" t="s">
        <v>15</v>
      </c>
      <c r="C10456" t="s">
        <v>74</v>
      </c>
    </row>
    <row r="10457" spans="1:3" x14ac:dyDescent="0.2">
      <c r="A10457" t="s">
        <v>30</v>
      </c>
      <c r="B10457" t="s">
        <v>101</v>
      </c>
      <c r="C10457" t="s">
        <v>2</v>
      </c>
    </row>
    <row r="10458" spans="1:3" x14ac:dyDescent="0.2">
      <c r="A10458" t="s">
        <v>30</v>
      </c>
      <c r="B10458" t="s">
        <v>109</v>
      </c>
      <c r="C10458" t="s">
        <v>1</v>
      </c>
    </row>
    <row r="10459" spans="1:3" x14ac:dyDescent="0.2">
      <c r="A10459" t="s">
        <v>30</v>
      </c>
      <c r="B10459" t="s">
        <v>61</v>
      </c>
      <c r="C10459" t="s">
        <v>100</v>
      </c>
    </row>
    <row r="10460" spans="1:3" x14ac:dyDescent="0.2">
      <c r="A10460" t="s">
        <v>30</v>
      </c>
      <c r="B10460" t="s">
        <v>73</v>
      </c>
      <c r="C10460" t="s">
        <v>11</v>
      </c>
    </row>
    <row r="10461" spans="1:3" x14ac:dyDescent="0.2">
      <c r="A10461" t="s">
        <v>30</v>
      </c>
      <c r="B10461" t="s">
        <v>60</v>
      </c>
      <c r="C10461" t="s">
        <v>11</v>
      </c>
    </row>
    <row r="10462" spans="1:3" x14ac:dyDescent="0.2">
      <c r="A10462" t="s">
        <v>30</v>
      </c>
      <c r="B10462" t="s">
        <v>84</v>
      </c>
      <c r="C10462" t="s">
        <v>118</v>
      </c>
    </row>
    <row r="10463" spans="1:3" x14ac:dyDescent="0.2">
      <c r="A10463" t="s">
        <v>30</v>
      </c>
      <c r="B10463" t="s">
        <v>85</v>
      </c>
      <c r="C10463" t="s">
        <v>36</v>
      </c>
    </row>
    <row r="10464" spans="1:3" x14ac:dyDescent="0.2">
      <c r="A10464" t="s">
        <v>30</v>
      </c>
      <c r="B10464" t="s">
        <v>137</v>
      </c>
      <c r="C10464" t="s">
        <v>11</v>
      </c>
    </row>
    <row r="10465" spans="1:3" x14ac:dyDescent="0.2">
      <c r="A10465" t="s">
        <v>30</v>
      </c>
      <c r="B10465" t="s">
        <v>138</v>
      </c>
      <c r="C10465" t="s">
        <v>11</v>
      </c>
    </row>
    <row r="10466" spans="1:3" x14ac:dyDescent="0.2">
      <c r="A10466" t="s">
        <v>30</v>
      </c>
      <c r="B10466" t="s">
        <v>134</v>
      </c>
      <c r="C10466" t="s">
        <v>1</v>
      </c>
    </row>
    <row r="10467" spans="1:3" x14ac:dyDescent="0.2">
      <c r="A10467" t="s">
        <v>30</v>
      </c>
      <c r="B10467" t="s">
        <v>40</v>
      </c>
      <c r="C10467" t="s">
        <v>32</v>
      </c>
    </row>
    <row r="10468" spans="1:3" x14ac:dyDescent="0.2">
      <c r="A10468" t="s">
        <v>30</v>
      </c>
      <c r="B10468" t="s">
        <v>39</v>
      </c>
      <c r="C10468" t="s">
        <v>93</v>
      </c>
    </row>
    <row r="10469" spans="1:3" x14ac:dyDescent="0.2">
      <c r="A10469" t="s">
        <v>30</v>
      </c>
      <c r="B10469" t="s">
        <v>104</v>
      </c>
      <c r="C10469" t="s">
        <v>1</v>
      </c>
    </row>
    <row r="10470" spans="1:3" x14ac:dyDescent="0.2">
      <c r="A10470" t="s">
        <v>30</v>
      </c>
      <c r="B10470" t="s">
        <v>9</v>
      </c>
      <c r="C10470" t="s">
        <v>123</v>
      </c>
    </row>
    <row r="10471" spans="1:3" x14ac:dyDescent="0.2">
      <c r="A10471" t="s">
        <v>30</v>
      </c>
      <c r="B10471" t="s">
        <v>58</v>
      </c>
      <c r="C10471" t="s">
        <v>5</v>
      </c>
    </row>
    <row r="10472" spans="1:3" x14ac:dyDescent="0.2">
      <c r="A10472" t="s">
        <v>30</v>
      </c>
      <c r="B10472" t="s">
        <v>4</v>
      </c>
      <c r="C10472" t="s">
        <v>138</v>
      </c>
    </row>
    <row r="10473" spans="1:3" x14ac:dyDescent="0.2">
      <c r="A10473" t="s">
        <v>30</v>
      </c>
      <c r="B10473" t="s">
        <v>90</v>
      </c>
      <c r="C10473" t="s">
        <v>36</v>
      </c>
    </row>
    <row r="10474" spans="1:3" x14ac:dyDescent="0.2">
      <c r="A10474" t="s">
        <v>30</v>
      </c>
      <c r="B10474" t="s">
        <v>1</v>
      </c>
      <c r="C10474" t="s">
        <v>128</v>
      </c>
    </row>
    <row r="10475" spans="1:3" x14ac:dyDescent="0.2">
      <c r="A10475" t="s">
        <v>30</v>
      </c>
      <c r="B10475" t="s">
        <v>67</v>
      </c>
      <c r="C10475" t="s">
        <v>118</v>
      </c>
    </row>
    <row r="10476" spans="1:3" x14ac:dyDescent="0.2">
      <c r="A10476" t="s">
        <v>30</v>
      </c>
      <c r="B10476" t="s">
        <v>68</v>
      </c>
      <c r="C10476" t="s">
        <v>118</v>
      </c>
    </row>
    <row r="10477" spans="1:3" x14ac:dyDescent="0.2">
      <c r="A10477" t="s">
        <v>30</v>
      </c>
      <c r="B10477" t="s">
        <v>120</v>
      </c>
      <c r="C10477" t="s">
        <v>91</v>
      </c>
    </row>
    <row r="10478" spans="1:3" x14ac:dyDescent="0.2">
      <c r="A10478" t="s">
        <v>30</v>
      </c>
      <c r="B10478" t="s">
        <v>121</v>
      </c>
      <c r="C10478" t="s">
        <v>95</v>
      </c>
    </row>
    <row r="10479" spans="1:3" x14ac:dyDescent="0.2">
      <c r="A10479" t="s">
        <v>30</v>
      </c>
      <c r="B10479" t="s">
        <v>53</v>
      </c>
      <c r="C10479" t="s">
        <v>5</v>
      </c>
    </row>
    <row r="10480" spans="1:3" x14ac:dyDescent="0.2">
      <c r="A10480" t="s">
        <v>30</v>
      </c>
      <c r="B10480" t="s">
        <v>82</v>
      </c>
      <c r="C10480" t="s">
        <v>36</v>
      </c>
    </row>
    <row r="10481" spans="1:3" x14ac:dyDescent="0.2">
      <c r="A10481" t="s">
        <v>30</v>
      </c>
      <c r="B10481" t="s">
        <v>83</v>
      </c>
      <c r="C10481" t="s">
        <v>52</v>
      </c>
    </row>
    <row r="10482" spans="1:3" x14ac:dyDescent="0.2">
      <c r="A10482" t="s">
        <v>30</v>
      </c>
      <c r="B10482" t="s">
        <v>38</v>
      </c>
      <c r="C10482" t="s">
        <v>62</v>
      </c>
    </row>
    <row r="10483" spans="1:3" x14ac:dyDescent="0.2">
      <c r="A10483" t="s">
        <v>30</v>
      </c>
      <c r="B10483" t="s">
        <v>97</v>
      </c>
      <c r="C10483" t="s">
        <v>138</v>
      </c>
    </row>
    <row r="10484" spans="1:3" x14ac:dyDescent="0.2">
      <c r="A10484" t="s">
        <v>30</v>
      </c>
      <c r="B10484" t="s">
        <v>115</v>
      </c>
      <c r="C10484" t="s">
        <v>91</v>
      </c>
    </row>
    <row r="10485" spans="1:3" x14ac:dyDescent="0.2">
      <c r="A10485" t="s">
        <v>30</v>
      </c>
      <c r="B10485" t="s">
        <v>98</v>
      </c>
      <c r="C10485" t="s">
        <v>116</v>
      </c>
    </row>
    <row r="10486" spans="1:3" x14ac:dyDescent="0.2">
      <c r="A10486" t="s">
        <v>30</v>
      </c>
      <c r="B10486" t="s">
        <v>94</v>
      </c>
      <c r="C10486" t="s">
        <v>116</v>
      </c>
    </row>
    <row r="10487" spans="1:3" x14ac:dyDescent="0.2">
      <c r="A10487" t="s">
        <v>30</v>
      </c>
      <c r="B10487" t="s">
        <v>7</v>
      </c>
      <c r="C10487" t="s">
        <v>137</v>
      </c>
    </row>
    <row r="10488" spans="1:3" x14ac:dyDescent="0.2">
      <c r="A10488" t="s">
        <v>30</v>
      </c>
      <c r="B10488" t="s">
        <v>45</v>
      </c>
      <c r="C10488" t="s">
        <v>116</v>
      </c>
    </row>
    <row r="10489" spans="1:3" x14ac:dyDescent="0.2">
      <c r="A10489" t="s">
        <v>30</v>
      </c>
      <c r="B10489" t="s">
        <v>64</v>
      </c>
      <c r="C10489" t="s">
        <v>116</v>
      </c>
    </row>
    <row r="10490" spans="1:3" x14ac:dyDescent="0.2">
      <c r="A10490" t="s">
        <v>118</v>
      </c>
      <c r="B10490" t="s">
        <v>75</v>
      </c>
      <c r="C10490" t="s">
        <v>111</v>
      </c>
    </row>
    <row r="10491" spans="1:3" x14ac:dyDescent="0.2">
      <c r="A10491" t="s">
        <v>118</v>
      </c>
      <c r="B10491" t="s">
        <v>17</v>
      </c>
      <c r="C10491" t="s">
        <v>39</v>
      </c>
    </row>
    <row r="10492" spans="1:3" x14ac:dyDescent="0.2">
      <c r="A10492" t="s">
        <v>118</v>
      </c>
      <c r="B10492" t="s">
        <v>20</v>
      </c>
      <c r="C10492" t="s">
        <v>48</v>
      </c>
    </row>
    <row r="10493" spans="1:3" x14ac:dyDescent="0.2">
      <c r="A10493" t="s">
        <v>118</v>
      </c>
      <c r="B10493" t="s">
        <v>78</v>
      </c>
      <c r="C10493" t="s">
        <v>132</v>
      </c>
    </row>
    <row r="10494" spans="1:3" x14ac:dyDescent="0.2">
      <c r="A10494" t="s">
        <v>118</v>
      </c>
      <c r="B10494" t="s">
        <v>44</v>
      </c>
      <c r="C10494" t="s">
        <v>40</v>
      </c>
    </row>
    <row r="10495" spans="1:3" x14ac:dyDescent="0.2">
      <c r="A10495" t="s">
        <v>118</v>
      </c>
      <c r="B10495" t="s">
        <v>46</v>
      </c>
      <c r="C10495" t="s">
        <v>79</v>
      </c>
    </row>
    <row r="10496" spans="1:3" x14ac:dyDescent="0.2">
      <c r="A10496" t="s">
        <v>118</v>
      </c>
      <c r="B10496" t="s">
        <v>117</v>
      </c>
      <c r="C10496" t="s">
        <v>40</v>
      </c>
    </row>
    <row r="10497" spans="1:3" x14ac:dyDescent="0.2">
      <c r="A10497" t="s">
        <v>118</v>
      </c>
      <c r="B10497" t="s">
        <v>124</v>
      </c>
      <c r="C10497" t="s">
        <v>93</v>
      </c>
    </row>
    <row r="10498" spans="1:3" x14ac:dyDescent="0.2">
      <c r="A10498" t="s">
        <v>118</v>
      </c>
      <c r="B10498" t="s">
        <v>113</v>
      </c>
      <c r="C10498" t="s">
        <v>14</v>
      </c>
    </row>
    <row r="10499" spans="1:3" x14ac:dyDescent="0.2">
      <c r="A10499" t="s">
        <v>118</v>
      </c>
      <c r="B10499" t="s">
        <v>99</v>
      </c>
      <c r="C10499" t="s">
        <v>79</v>
      </c>
    </row>
    <row r="10500" spans="1:3" x14ac:dyDescent="0.2">
      <c r="A10500" t="s">
        <v>118</v>
      </c>
      <c r="B10500" t="s">
        <v>100</v>
      </c>
      <c r="C10500" t="s">
        <v>36</v>
      </c>
    </row>
    <row r="10501" spans="1:3" x14ac:dyDescent="0.2">
      <c r="A10501" t="s">
        <v>118</v>
      </c>
      <c r="B10501" t="s">
        <v>65</v>
      </c>
      <c r="C10501" t="s">
        <v>79</v>
      </c>
    </row>
    <row r="10502" spans="1:3" x14ac:dyDescent="0.2">
      <c r="A10502" t="s">
        <v>118</v>
      </c>
      <c r="B10502" t="s">
        <v>66</v>
      </c>
      <c r="C10502" t="s">
        <v>79</v>
      </c>
    </row>
    <row r="10503" spans="1:3" x14ac:dyDescent="0.2">
      <c r="A10503" t="s">
        <v>118</v>
      </c>
      <c r="B10503" t="s">
        <v>54</v>
      </c>
      <c r="C10503" t="s">
        <v>32</v>
      </c>
    </row>
    <row r="10504" spans="1:3" x14ac:dyDescent="0.2">
      <c r="A10504" t="s">
        <v>118</v>
      </c>
      <c r="B10504" t="s">
        <v>55</v>
      </c>
      <c r="C10504" t="s">
        <v>32</v>
      </c>
    </row>
    <row r="10505" spans="1:3" x14ac:dyDescent="0.2">
      <c r="A10505" t="s">
        <v>118</v>
      </c>
      <c r="B10505" t="s">
        <v>133</v>
      </c>
      <c r="C10505" t="s">
        <v>39</v>
      </c>
    </row>
    <row r="10506" spans="1:3" x14ac:dyDescent="0.2">
      <c r="A10506" t="s">
        <v>118</v>
      </c>
      <c r="B10506" t="s">
        <v>59</v>
      </c>
      <c r="C10506" t="s">
        <v>40</v>
      </c>
    </row>
    <row r="10507" spans="1:3" x14ac:dyDescent="0.2">
      <c r="A10507" t="s">
        <v>118</v>
      </c>
      <c r="B10507" t="s">
        <v>125</v>
      </c>
      <c r="C10507" t="s">
        <v>48</v>
      </c>
    </row>
    <row r="10508" spans="1:3" x14ac:dyDescent="0.2">
      <c r="A10508" t="s">
        <v>118</v>
      </c>
      <c r="B10508" t="s">
        <v>27</v>
      </c>
      <c r="C10508" t="s">
        <v>40</v>
      </c>
    </row>
    <row r="10509" spans="1:3" x14ac:dyDescent="0.2">
      <c r="A10509" t="s">
        <v>118</v>
      </c>
      <c r="B10509" t="s">
        <v>23</v>
      </c>
      <c r="C10509" t="s">
        <v>39</v>
      </c>
    </row>
    <row r="10510" spans="1:3" x14ac:dyDescent="0.2">
      <c r="A10510" t="s">
        <v>118</v>
      </c>
      <c r="B10510" t="s">
        <v>25</v>
      </c>
      <c r="C10510" t="s">
        <v>32</v>
      </c>
    </row>
    <row r="10511" spans="1:3" x14ac:dyDescent="0.2">
      <c r="A10511" t="s">
        <v>118</v>
      </c>
      <c r="B10511" t="s">
        <v>114</v>
      </c>
      <c r="C10511" t="s">
        <v>28</v>
      </c>
    </row>
    <row r="10512" spans="1:3" x14ac:dyDescent="0.2">
      <c r="A10512" t="s">
        <v>118</v>
      </c>
      <c r="B10512" t="s">
        <v>96</v>
      </c>
      <c r="C10512" t="s">
        <v>19</v>
      </c>
    </row>
    <row r="10513" spans="1:3" x14ac:dyDescent="0.2">
      <c r="A10513" t="s">
        <v>118</v>
      </c>
      <c r="B10513" t="s">
        <v>47</v>
      </c>
      <c r="C10513" t="s">
        <v>89</v>
      </c>
    </row>
    <row r="10514" spans="1:3" x14ac:dyDescent="0.2">
      <c r="A10514" t="s">
        <v>118</v>
      </c>
      <c r="B10514" t="s">
        <v>72</v>
      </c>
      <c r="C10514" t="s">
        <v>33</v>
      </c>
    </row>
    <row r="10515" spans="1:3" x14ac:dyDescent="0.2">
      <c r="A10515" t="s">
        <v>118</v>
      </c>
      <c r="B10515" t="s">
        <v>87</v>
      </c>
      <c r="C10515" t="s">
        <v>111</v>
      </c>
    </row>
    <row r="10516" spans="1:3" x14ac:dyDescent="0.2">
      <c r="A10516" t="s">
        <v>118</v>
      </c>
      <c r="B10516" t="s">
        <v>88</v>
      </c>
      <c r="C10516" t="s">
        <v>39</v>
      </c>
    </row>
    <row r="10517" spans="1:3" x14ac:dyDescent="0.2">
      <c r="A10517" t="s">
        <v>118</v>
      </c>
      <c r="B10517" t="s">
        <v>19</v>
      </c>
      <c r="C10517" t="s">
        <v>10</v>
      </c>
    </row>
    <row r="10518" spans="1:3" x14ac:dyDescent="0.2">
      <c r="A10518" t="s">
        <v>118</v>
      </c>
      <c r="B10518" t="s">
        <v>31</v>
      </c>
      <c r="C10518" t="s">
        <v>29</v>
      </c>
    </row>
    <row r="10519" spans="1:3" x14ac:dyDescent="0.2">
      <c r="A10519" t="s">
        <v>118</v>
      </c>
      <c r="B10519" t="s">
        <v>126</v>
      </c>
      <c r="C10519" t="s">
        <v>79</v>
      </c>
    </row>
    <row r="10520" spans="1:3" x14ac:dyDescent="0.2">
      <c r="A10520" t="s">
        <v>118</v>
      </c>
      <c r="B10520" t="s">
        <v>42</v>
      </c>
      <c r="C10520" t="s">
        <v>33</v>
      </c>
    </row>
    <row r="10521" spans="1:3" x14ac:dyDescent="0.2">
      <c r="A10521" t="s">
        <v>118</v>
      </c>
      <c r="B10521" t="s">
        <v>93</v>
      </c>
      <c r="C10521" t="s">
        <v>105</v>
      </c>
    </row>
    <row r="10522" spans="1:3" x14ac:dyDescent="0.2">
      <c r="A10522" t="s">
        <v>118</v>
      </c>
      <c r="B10522" t="s">
        <v>13</v>
      </c>
      <c r="C10522" t="s">
        <v>80</v>
      </c>
    </row>
    <row r="10523" spans="1:3" x14ac:dyDescent="0.2">
      <c r="A10523" t="s">
        <v>118</v>
      </c>
      <c r="B10523" t="s">
        <v>49</v>
      </c>
      <c r="C10523" t="s">
        <v>74</v>
      </c>
    </row>
    <row r="10524" spans="1:3" x14ac:dyDescent="0.2">
      <c r="A10524" t="s">
        <v>118</v>
      </c>
      <c r="B10524" t="s">
        <v>50</v>
      </c>
      <c r="C10524" t="s">
        <v>74</v>
      </c>
    </row>
    <row r="10525" spans="1:3" x14ac:dyDescent="0.2">
      <c r="A10525" t="s">
        <v>118</v>
      </c>
      <c r="B10525" t="s">
        <v>56</v>
      </c>
      <c r="C10525" t="s">
        <v>132</v>
      </c>
    </row>
    <row r="10526" spans="1:3" x14ac:dyDescent="0.2">
      <c r="A10526" t="s">
        <v>118</v>
      </c>
      <c r="B10526" t="s">
        <v>57</v>
      </c>
      <c r="C10526" t="s">
        <v>132</v>
      </c>
    </row>
    <row r="10527" spans="1:3" x14ac:dyDescent="0.2">
      <c r="A10527" t="s">
        <v>118</v>
      </c>
      <c r="B10527" t="s">
        <v>91</v>
      </c>
      <c r="C10527" t="s">
        <v>5</v>
      </c>
    </row>
    <row r="10528" spans="1:3" x14ac:dyDescent="0.2">
      <c r="A10528" t="s">
        <v>118</v>
      </c>
      <c r="B10528" t="s">
        <v>92</v>
      </c>
      <c r="C10528" t="s">
        <v>138</v>
      </c>
    </row>
    <row r="10529" spans="1:3" x14ac:dyDescent="0.2">
      <c r="A10529" t="s">
        <v>118</v>
      </c>
      <c r="B10529" t="s">
        <v>136</v>
      </c>
      <c r="C10529" t="s">
        <v>106</v>
      </c>
    </row>
    <row r="10530" spans="1:3" x14ac:dyDescent="0.2">
      <c r="A10530" t="s">
        <v>118</v>
      </c>
      <c r="B10530" t="s">
        <v>16</v>
      </c>
      <c r="C10530" t="s">
        <v>127</v>
      </c>
    </row>
    <row r="10531" spans="1:3" x14ac:dyDescent="0.2">
      <c r="A10531" t="s">
        <v>118</v>
      </c>
      <c r="B10531" t="s">
        <v>89</v>
      </c>
      <c r="C10531" t="s">
        <v>105</v>
      </c>
    </row>
    <row r="10532" spans="1:3" x14ac:dyDescent="0.2">
      <c r="A10532" t="s">
        <v>118</v>
      </c>
      <c r="B10532" t="s">
        <v>33</v>
      </c>
      <c r="C10532" t="s">
        <v>105</v>
      </c>
    </row>
    <row r="10533" spans="1:3" x14ac:dyDescent="0.2">
      <c r="A10533" t="s">
        <v>118</v>
      </c>
      <c r="B10533" t="s">
        <v>34</v>
      </c>
      <c r="C10533" t="s">
        <v>105</v>
      </c>
    </row>
    <row r="10534" spans="1:3" x14ac:dyDescent="0.2">
      <c r="A10534" t="s">
        <v>118</v>
      </c>
      <c r="B10534" t="s">
        <v>95</v>
      </c>
      <c r="C10534" t="s">
        <v>22</v>
      </c>
    </row>
    <row r="10535" spans="1:3" x14ac:dyDescent="0.2">
      <c r="A10535" t="s">
        <v>118</v>
      </c>
      <c r="B10535" t="s">
        <v>110</v>
      </c>
      <c r="C10535" t="s">
        <v>16</v>
      </c>
    </row>
    <row r="10536" spans="1:3" x14ac:dyDescent="0.2">
      <c r="A10536" t="s">
        <v>118</v>
      </c>
      <c r="B10536" t="s">
        <v>62</v>
      </c>
      <c r="C10536" t="s">
        <v>1</v>
      </c>
    </row>
    <row r="10537" spans="1:3" x14ac:dyDescent="0.2">
      <c r="A10537" t="s">
        <v>118</v>
      </c>
      <c r="B10537" t="s">
        <v>63</v>
      </c>
      <c r="C10537" t="s">
        <v>1</v>
      </c>
    </row>
    <row r="10538" spans="1:3" x14ac:dyDescent="0.2">
      <c r="A10538" t="s">
        <v>118</v>
      </c>
      <c r="B10538" t="s">
        <v>22</v>
      </c>
      <c r="C10538" t="s">
        <v>100</v>
      </c>
    </row>
    <row r="10539" spans="1:3" x14ac:dyDescent="0.2">
      <c r="A10539" t="s">
        <v>118</v>
      </c>
      <c r="B10539" t="s">
        <v>2</v>
      </c>
      <c r="C10539" t="s">
        <v>128</v>
      </c>
    </row>
    <row r="10540" spans="1:3" x14ac:dyDescent="0.2">
      <c r="A10540" t="s">
        <v>118</v>
      </c>
      <c r="B10540" t="s">
        <v>32</v>
      </c>
      <c r="C10540" t="s">
        <v>119</v>
      </c>
    </row>
    <row r="10541" spans="1:3" x14ac:dyDescent="0.2">
      <c r="A10541" t="s">
        <v>118</v>
      </c>
      <c r="B10541" t="s">
        <v>18</v>
      </c>
      <c r="C10541" t="s">
        <v>29</v>
      </c>
    </row>
    <row r="10542" spans="1:3" x14ac:dyDescent="0.2">
      <c r="A10542" t="s">
        <v>118</v>
      </c>
      <c r="B10542" t="s">
        <v>76</v>
      </c>
      <c r="C10542" t="s">
        <v>28</v>
      </c>
    </row>
    <row r="10543" spans="1:3" x14ac:dyDescent="0.2">
      <c r="A10543" t="s">
        <v>118</v>
      </c>
      <c r="B10543" t="s">
        <v>77</v>
      </c>
      <c r="C10543" t="s">
        <v>28</v>
      </c>
    </row>
    <row r="10544" spans="1:3" x14ac:dyDescent="0.2">
      <c r="A10544" t="s">
        <v>118</v>
      </c>
      <c r="B10544" t="s">
        <v>79</v>
      </c>
      <c r="C10544" t="s">
        <v>127</v>
      </c>
    </row>
    <row r="10545" spans="1:3" x14ac:dyDescent="0.2">
      <c r="A10545" t="s">
        <v>118</v>
      </c>
      <c r="B10545" t="s">
        <v>48</v>
      </c>
      <c r="C10545" t="s">
        <v>2</v>
      </c>
    </row>
    <row r="10546" spans="1:3" x14ac:dyDescent="0.2">
      <c r="A10546" t="s">
        <v>118</v>
      </c>
      <c r="B10546" t="s">
        <v>111</v>
      </c>
      <c r="C10546" t="s">
        <v>2</v>
      </c>
    </row>
    <row r="10547" spans="1:3" x14ac:dyDescent="0.2">
      <c r="A10547" t="s">
        <v>118</v>
      </c>
      <c r="B10547" t="s">
        <v>112</v>
      </c>
      <c r="C10547" t="s">
        <v>101</v>
      </c>
    </row>
    <row r="10548" spans="1:3" x14ac:dyDescent="0.2">
      <c r="A10548" t="s">
        <v>118</v>
      </c>
      <c r="B10548" t="s">
        <v>51</v>
      </c>
      <c r="C10548" t="s">
        <v>21</v>
      </c>
    </row>
    <row r="10549" spans="1:3" x14ac:dyDescent="0.2">
      <c r="A10549" t="s">
        <v>118</v>
      </c>
      <c r="B10549" t="s">
        <v>8</v>
      </c>
      <c r="C10549" t="s">
        <v>29</v>
      </c>
    </row>
    <row r="10550" spans="1:3" x14ac:dyDescent="0.2">
      <c r="A10550" t="s">
        <v>118</v>
      </c>
      <c r="B10550" t="s">
        <v>35</v>
      </c>
      <c r="C10550" t="s">
        <v>116</v>
      </c>
    </row>
    <row r="10551" spans="1:3" x14ac:dyDescent="0.2">
      <c r="A10551" t="s">
        <v>118</v>
      </c>
      <c r="B10551" t="s">
        <v>52</v>
      </c>
      <c r="C10551" t="s">
        <v>36</v>
      </c>
    </row>
    <row r="10552" spans="1:3" x14ac:dyDescent="0.2">
      <c r="A10552" t="s">
        <v>118</v>
      </c>
      <c r="B10552" t="s">
        <v>122</v>
      </c>
      <c r="C10552" t="s">
        <v>16</v>
      </c>
    </row>
    <row r="10553" spans="1:3" x14ac:dyDescent="0.2">
      <c r="A10553" t="s">
        <v>118</v>
      </c>
      <c r="B10553" t="s">
        <v>123</v>
      </c>
      <c r="C10553" t="s">
        <v>138</v>
      </c>
    </row>
    <row r="10554" spans="1:3" x14ac:dyDescent="0.2">
      <c r="A10554" t="s">
        <v>118</v>
      </c>
      <c r="B10554" t="s">
        <v>21</v>
      </c>
      <c r="C10554" t="s">
        <v>128</v>
      </c>
    </row>
    <row r="10555" spans="1:3" x14ac:dyDescent="0.2">
      <c r="A10555" t="s">
        <v>118</v>
      </c>
      <c r="B10555" t="s">
        <v>128</v>
      </c>
      <c r="C10555" t="s">
        <v>11</v>
      </c>
    </row>
    <row r="10556" spans="1:3" x14ac:dyDescent="0.2">
      <c r="A10556" t="s">
        <v>118</v>
      </c>
      <c r="B10556" t="s">
        <v>43</v>
      </c>
      <c r="C10556" t="s">
        <v>130</v>
      </c>
    </row>
    <row r="10557" spans="1:3" x14ac:dyDescent="0.2">
      <c r="A10557" t="s">
        <v>118</v>
      </c>
      <c r="B10557" t="s">
        <v>102</v>
      </c>
      <c r="C10557" t="s">
        <v>137</v>
      </c>
    </row>
    <row r="10558" spans="1:3" x14ac:dyDescent="0.2">
      <c r="A10558" t="s">
        <v>118</v>
      </c>
      <c r="B10558" t="s">
        <v>103</v>
      </c>
      <c r="C10558" t="s">
        <v>123</v>
      </c>
    </row>
    <row r="10559" spans="1:3" x14ac:dyDescent="0.2">
      <c r="A10559" t="s">
        <v>118</v>
      </c>
      <c r="B10559" t="s">
        <v>106</v>
      </c>
      <c r="C10559" t="s">
        <v>10</v>
      </c>
    </row>
    <row r="10560" spans="1:3" x14ac:dyDescent="0.2">
      <c r="A10560" t="s">
        <v>118</v>
      </c>
      <c r="B10560" t="s">
        <v>105</v>
      </c>
      <c r="C10560" t="s">
        <v>130</v>
      </c>
    </row>
    <row r="10561" spans="1:3" x14ac:dyDescent="0.2">
      <c r="A10561" t="s">
        <v>118</v>
      </c>
      <c r="B10561" t="s">
        <v>74</v>
      </c>
      <c r="C10561" t="s">
        <v>69</v>
      </c>
    </row>
    <row r="10562" spans="1:3" x14ac:dyDescent="0.2">
      <c r="A10562" t="s">
        <v>118</v>
      </c>
      <c r="B10562" t="s">
        <v>26</v>
      </c>
      <c r="C10562" t="s">
        <v>89</v>
      </c>
    </row>
    <row r="10563" spans="1:3" x14ac:dyDescent="0.2">
      <c r="A10563" t="s">
        <v>118</v>
      </c>
      <c r="B10563" t="s">
        <v>81</v>
      </c>
      <c r="C10563" t="s">
        <v>74</v>
      </c>
    </row>
    <row r="10564" spans="1:3" x14ac:dyDescent="0.2">
      <c r="A10564" t="s">
        <v>118</v>
      </c>
      <c r="B10564" t="s">
        <v>29</v>
      </c>
      <c r="C10564" t="s">
        <v>128</v>
      </c>
    </row>
    <row r="10565" spans="1:3" x14ac:dyDescent="0.2">
      <c r="A10565" t="s">
        <v>118</v>
      </c>
      <c r="B10565" t="s">
        <v>30</v>
      </c>
      <c r="C10565" t="s">
        <v>128</v>
      </c>
    </row>
    <row r="10566" spans="1:3" x14ac:dyDescent="0.2">
      <c r="A10566" t="s">
        <v>118</v>
      </c>
      <c r="B10566" t="s">
        <v>118</v>
      </c>
      <c r="C10566" t="s">
        <v>118</v>
      </c>
    </row>
    <row r="10567" spans="1:3" x14ac:dyDescent="0.2">
      <c r="A10567" t="s">
        <v>118</v>
      </c>
      <c r="B10567" t="s">
        <v>119</v>
      </c>
      <c r="C10567" t="s">
        <v>118</v>
      </c>
    </row>
    <row r="10568" spans="1:3" x14ac:dyDescent="0.2">
      <c r="A10568" t="s">
        <v>118</v>
      </c>
      <c r="B10568" t="s">
        <v>86</v>
      </c>
      <c r="C10568" t="s">
        <v>28</v>
      </c>
    </row>
    <row r="10569" spans="1:3" x14ac:dyDescent="0.2">
      <c r="A10569" t="s">
        <v>118</v>
      </c>
      <c r="B10569" t="s">
        <v>28</v>
      </c>
      <c r="C10569" t="s">
        <v>10</v>
      </c>
    </row>
    <row r="10570" spans="1:3" x14ac:dyDescent="0.2">
      <c r="A10570" t="s">
        <v>118</v>
      </c>
      <c r="B10570" t="s">
        <v>127</v>
      </c>
      <c r="C10570" t="s">
        <v>130</v>
      </c>
    </row>
    <row r="10571" spans="1:3" x14ac:dyDescent="0.2">
      <c r="A10571" t="s">
        <v>118</v>
      </c>
      <c r="B10571" t="s">
        <v>80</v>
      </c>
      <c r="C10571" t="s">
        <v>127</v>
      </c>
    </row>
    <row r="10572" spans="1:3" x14ac:dyDescent="0.2">
      <c r="A10572" t="s">
        <v>118</v>
      </c>
      <c r="B10572" t="s">
        <v>41</v>
      </c>
      <c r="C10572" t="s">
        <v>40</v>
      </c>
    </row>
    <row r="10573" spans="1:3" x14ac:dyDescent="0.2">
      <c r="A10573" t="s">
        <v>118</v>
      </c>
      <c r="B10573" t="s">
        <v>130</v>
      </c>
      <c r="C10573" t="s">
        <v>62</v>
      </c>
    </row>
    <row r="10574" spans="1:3" x14ac:dyDescent="0.2">
      <c r="A10574" t="s">
        <v>118</v>
      </c>
      <c r="B10574" t="s">
        <v>131</v>
      </c>
      <c r="C10574" t="s">
        <v>62</v>
      </c>
    </row>
    <row r="10575" spans="1:3" x14ac:dyDescent="0.2">
      <c r="A10575" t="s">
        <v>118</v>
      </c>
      <c r="B10575" t="s">
        <v>11</v>
      </c>
      <c r="C10575" t="s">
        <v>62</v>
      </c>
    </row>
    <row r="10576" spans="1:3" x14ac:dyDescent="0.2">
      <c r="A10576" t="s">
        <v>118</v>
      </c>
      <c r="B10576" t="s">
        <v>6</v>
      </c>
      <c r="C10576" t="s">
        <v>3</v>
      </c>
    </row>
    <row r="10577" spans="1:3" x14ac:dyDescent="0.2">
      <c r="A10577" t="s">
        <v>118</v>
      </c>
      <c r="B10577" t="s">
        <v>3</v>
      </c>
      <c r="C10577" t="s">
        <v>73</v>
      </c>
    </row>
    <row r="10578" spans="1:3" x14ac:dyDescent="0.2">
      <c r="A10578" t="s">
        <v>118</v>
      </c>
      <c r="B10578" t="s">
        <v>69</v>
      </c>
      <c r="C10578" t="s">
        <v>11</v>
      </c>
    </row>
    <row r="10579" spans="1:3" x14ac:dyDescent="0.2">
      <c r="A10579" t="s">
        <v>118</v>
      </c>
      <c r="B10579" t="s">
        <v>135</v>
      </c>
      <c r="C10579" t="s">
        <v>14</v>
      </c>
    </row>
    <row r="10580" spans="1:3" x14ac:dyDescent="0.2">
      <c r="A10580" t="s">
        <v>118</v>
      </c>
      <c r="B10580" t="s">
        <v>132</v>
      </c>
      <c r="C10580" t="s">
        <v>101</v>
      </c>
    </row>
    <row r="10581" spans="1:3" x14ac:dyDescent="0.2">
      <c r="A10581" t="s">
        <v>118</v>
      </c>
      <c r="B10581" t="s">
        <v>129</v>
      </c>
      <c r="C10581" t="s">
        <v>21</v>
      </c>
    </row>
    <row r="10582" spans="1:3" x14ac:dyDescent="0.2">
      <c r="A10582" t="s">
        <v>118</v>
      </c>
      <c r="B10582" t="s">
        <v>116</v>
      </c>
      <c r="C10582" t="s">
        <v>5</v>
      </c>
    </row>
    <row r="10583" spans="1:3" x14ac:dyDescent="0.2">
      <c r="A10583" t="s">
        <v>118</v>
      </c>
      <c r="B10583" t="s">
        <v>36</v>
      </c>
      <c r="C10583" t="s">
        <v>37</v>
      </c>
    </row>
    <row r="10584" spans="1:3" x14ac:dyDescent="0.2">
      <c r="A10584" t="s">
        <v>118</v>
      </c>
      <c r="B10584" t="s">
        <v>37</v>
      </c>
      <c r="C10584" t="s">
        <v>36</v>
      </c>
    </row>
    <row r="10585" spans="1:3" x14ac:dyDescent="0.2">
      <c r="A10585" t="s">
        <v>118</v>
      </c>
      <c r="B10585" t="s">
        <v>70</v>
      </c>
      <c r="C10585" t="s">
        <v>93</v>
      </c>
    </row>
    <row r="10586" spans="1:3" x14ac:dyDescent="0.2">
      <c r="A10586" t="s">
        <v>118</v>
      </c>
      <c r="B10586" t="s">
        <v>71</v>
      </c>
      <c r="C10586" t="s">
        <v>33</v>
      </c>
    </row>
    <row r="10587" spans="1:3" x14ac:dyDescent="0.2">
      <c r="A10587" t="s">
        <v>118</v>
      </c>
      <c r="B10587" t="s">
        <v>5</v>
      </c>
      <c r="C10587" t="s">
        <v>36</v>
      </c>
    </row>
    <row r="10588" spans="1:3" x14ac:dyDescent="0.2">
      <c r="A10588" t="s">
        <v>118</v>
      </c>
      <c r="B10588" t="s">
        <v>24</v>
      </c>
      <c r="C10588" t="s">
        <v>134</v>
      </c>
    </row>
    <row r="10589" spans="1:3" x14ac:dyDescent="0.2">
      <c r="A10589" t="s">
        <v>118</v>
      </c>
      <c r="B10589" t="s">
        <v>10</v>
      </c>
      <c r="C10589" t="s">
        <v>11</v>
      </c>
    </row>
    <row r="10590" spans="1:3" x14ac:dyDescent="0.2">
      <c r="A10590" t="s">
        <v>118</v>
      </c>
      <c r="B10590" t="s">
        <v>12</v>
      </c>
      <c r="C10590" t="s">
        <v>62</v>
      </c>
    </row>
    <row r="10591" spans="1:3" x14ac:dyDescent="0.2">
      <c r="A10591" t="s">
        <v>118</v>
      </c>
      <c r="B10591" t="s">
        <v>107</v>
      </c>
      <c r="C10591" t="s">
        <v>95</v>
      </c>
    </row>
    <row r="10592" spans="1:3" x14ac:dyDescent="0.2">
      <c r="A10592" t="s">
        <v>118</v>
      </c>
      <c r="B10592" t="s">
        <v>108</v>
      </c>
      <c r="C10592" t="s">
        <v>95</v>
      </c>
    </row>
    <row r="10593" spans="1:3" x14ac:dyDescent="0.2">
      <c r="A10593" t="s">
        <v>118</v>
      </c>
      <c r="B10593" t="s">
        <v>14</v>
      </c>
      <c r="C10593" t="s">
        <v>10</v>
      </c>
    </row>
    <row r="10594" spans="1:3" x14ac:dyDescent="0.2">
      <c r="A10594" t="s">
        <v>118</v>
      </c>
      <c r="B10594" t="s">
        <v>15</v>
      </c>
      <c r="C10594" t="s">
        <v>69</v>
      </c>
    </row>
    <row r="10595" spans="1:3" x14ac:dyDescent="0.2">
      <c r="A10595" t="s">
        <v>118</v>
      </c>
      <c r="B10595" t="s">
        <v>101</v>
      </c>
      <c r="C10595" t="s">
        <v>128</v>
      </c>
    </row>
    <row r="10596" spans="1:3" x14ac:dyDescent="0.2">
      <c r="A10596" t="s">
        <v>118</v>
      </c>
      <c r="B10596" t="s">
        <v>109</v>
      </c>
      <c r="C10596" t="s">
        <v>116</v>
      </c>
    </row>
    <row r="10597" spans="1:3" x14ac:dyDescent="0.2">
      <c r="A10597" t="s">
        <v>118</v>
      </c>
      <c r="B10597" t="s">
        <v>61</v>
      </c>
      <c r="C10597" t="s">
        <v>123</v>
      </c>
    </row>
    <row r="10598" spans="1:3" x14ac:dyDescent="0.2">
      <c r="A10598" t="s">
        <v>118</v>
      </c>
      <c r="B10598" t="s">
        <v>73</v>
      </c>
      <c r="C10598" t="s">
        <v>100</v>
      </c>
    </row>
    <row r="10599" spans="1:3" x14ac:dyDescent="0.2">
      <c r="A10599" t="s">
        <v>118</v>
      </c>
      <c r="B10599" t="s">
        <v>60</v>
      </c>
      <c r="C10599" t="s">
        <v>5</v>
      </c>
    </row>
    <row r="10600" spans="1:3" x14ac:dyDescent="0.2">
      <c r="A10600" t="s">
        <v>118</v>
      </c>
      <c r="B10600" t="s">
        <v>84</v>
      </c>
      <c r="C10600" t="s">
        <v>91</v>
      </c>
    </row>
    <row r="10601" spans="1:3" x14ac:dyDescent="0.2">
      <c r="A10601" t="s">
        <v>118</v>
      </c>
      <c r="B10601" t="s">
        <v>85</v>
      </c>
      <c r="C10601" t="s">
        <v>95</v>
      </c>
    </row>
    <row r="10602" spans="1:3" x14ac:dyDescent="0.2">
      <c r="A10602" t="s">
        <v>118</v>
      </c>
      <c r="B10602" t="s">
        <v>137</v>
      </c>
      <c r="C10602" t="s">
        <v>52</v>
      </c>
    </row>
    <row r="10603" spans="1:3" x14ac:dyDescent="0.2">
      <c r="A10603" t="s">
        <v>118</v>
      </c>
      <c r="B10603" t="s">
        <v>138</v>
      </c>
      <c r="C10603" t="s">
        <v>100</v>
      </c>
    </row>
    <row r="10604" spans="1:3" x14ac:dyDescent="0.2">
      <c r="A10604" t="s">
        <v>118</v>
      </c>
      <c r="B10604" t="s">
        <v>134</v>
      </c>
      <c r="C10604" t="s">
        <v>116</v>
      </c>
    </row>
    <row r="10605" spans="1:3" x14ac:dyDescent="0.2">
      <c r="A10605" t="s">
        <v>118</v>
      </c>
      <c r="B10605" t="s">
        <v>40</v>
      </c>
      <c r="C10605" t="s">
        <v>43</v>
      </c>
    </row>
    <row r="10606" spans="1:3" x14ac:dyDescent="0.2">
      <c r="A10606" t="s">
        <v>118</v>
      </c>
      <c r="B10606" t="s">
        <v>39</v>
      </c>
      <c r="C10606" t="s">
        <v>2</v>
      </c>
    </row>
    <row r="10607" spans="1:3" x14ac:dyDescent="0.2">
      <c r="A10607" t="s">
        <v>118</v>
      </c>
      <c r="B10607" t="s">
        <v>104</v>
      </c>
      <c r="C10607" t="s">
        <v>116</v>
      </c>
    </row>
    <row r="10608" spans="1:3" x14ac:dyDescent="0.2">
      <c r="A10608" t="s">
        <v>118</v>
      </c>
      <c r="B10608" t="s">
        <v>9</v>
      </c>
      <c r="C10608" t="s">
        <v>107</v>
      </c>
    </row>
    <row r="10609" spans="1:3" x14ac:dyDescent="0.2">
      <c r="A10609" t="s">
        <v>118</v>
      </c>
      <c r="B10609" t="s">
        <v>58</v>
      </c>
      <c r="C10609" t="s">
        <v>3</v>
      </c>
    </row>
    <row r="10610" spans="1:3" x14ac:dyDescent="0.2">
      <c r="A10610" t="s">
        <v>118</v>
      </c>
      <c r="B10610" t="s">
        <v>4</v>
      </c>
      <c r="C10610" t="s">
        <v>102</v>
      </c>
    </row>
    <row r="10611" spans="1:3" x14ac:dyDescent="0.2">
      <c r="A10611" t="s">
        <v>118</v>
      </c>
      <c r="B10611" t="s">
        <v>90</v>
      </c>
      <c r="C10611" t="s">
        <v>123</v>
      </c>
    </row>
    <row r="10612" spans="1:3" x14ac:dyDescent="0.2">
      <c r="A10612" t="s">
        <v>118</v>
      </c>
      <c r="B10612" t="s">
        <v>1</v>
      </c>
      <c r="C10612" t="s">
        <v>1</v>
      </c>
    </row>
    <row r="10613" spans="1:3" x14ac:dyDescent="0.2">
      <c r="A10613" t="s">
        <v>118</v>
      </c>
      <c r="B10613" t="s">
        <v>67</v>
      </c>
      <c r="C10613" t="s">
        <v>91</v>
      </c>
    </row>
    <row r="10614" spans="1:3" x14ac:dyDescent="0.2">
      <c r="A10614" t="s">
        <v>118</v>
      </c>
      <c r="B10614" t="s">
        <v>68</v>
      </c>
      <c r="C10614" t="s">
        <v>91</v>
      </c>
    </row>
    <row r="10615" spans="1:3" x14ac:dyDescent="0.2">
      <c r="A10615" t="s">
        <v>118</v>
      </c>
      <c r="B10615" t="s">
        <v>120</v>
      </c>
      <c r="C10615" t="s">
        <v>67</v>
      </c>
    </row>
    <row r="10616" spans="1:3" x14ac:dyDescent="0.2">
      <c r="A10616" t="s">
        <v>118</v>
      </c>
      <c r="B10616" t="s">
        <v>121</v>
      </c>
      <c r="C10616" t="s">
        <v>84</v>
      </c>
    </row>
    <row r="10617" spans="1:3" x14ac:dyDescent="0.2">
      <c r="A10617" t="s">
        <v>118</v>
      </c>
      <c r="B10617" t="s">
        <v>53</v>
      </c>
      <c r="C10617" t="s">
        <v>3</v>
      </c>
    </row>
    <row r="10618" spans="1:3" x14ac:dyDescent="0.2">
      <c r="A10618" t="s">
        <v>118</v>
      </c>
      <c r="B10618" t="s">
        <v>82</v>
      </c>
      <c r="C10618" t="s">
        <v>123</v>
      </c>
    </row>
    <row r="10619" spans="1:3" x14ac:dyDescent="0.2">
      <c r="A10619" t="s">
        <v>118</v>
      </c>
      <c r="B10619" t="s">
        <v>83</v>
      </c>
      <c r="C10619" t="s">
        <v>3</v>
      </c>
    </row>
    <row r="10620" spans="1:3" x14ac:dyDescent="0.2">
      <c r="A10620" t="s">
        <v>118</v>
      </c>
      <c r="B10620" t="s">
        <v>38</v>
      </c>
      <c r="C10620" t="s">
        <v>137</v>
      </c>
    </row>
    <row r="10621" spans="1:3" x14ac:dyDescent="0.2">
      <c r="A10621" t="s">
        <v>118</v>
      </c>
      <c r="B10621" t="s">
        <v>97</v>
      </c>
      <c r="C10621" t="s">
        <v>104</v>
      </c>
    </row>
    <row r="10622" spans="1:3" x14ac:dyDescent="0.2">
      <c r="A10622" t="s">
        <v>118</v>
      </c>
      <c r="B10622" t="s">
        <v>115</v>
      </c>
      <c r="C10622" t="s">
        <v>67</v>
      </c>
    </row>
    <row r="10623" spans="1:3" x14ac:dyDescent="0.2">
      <c r="A10623" t="s">
        <v>118</v>
      </c>
      <c r="B10623" t="s">
        <v>98</v>
      </c>
      <c r="C10623" t="s">
        <v>109</v>
      </c>
    </row>
    <row r="10624" spans="1:3" x14ac:dyDescent="0.2">
      <c r="A10624" t="s">
        <v>118</v>
      </c>
      <c r="B10624" t="s">
        <v>94</v>
      </c>
      <c r="C10624" t="s">
        <v>67</v>
      </c>
    </row>
    <row r="10625" spans="1:3" x14ac:dyDescent="0.2">
      <c r="A10625" t="s">
        <v>118</v>
      </c>
      <c r="B10625" t="s">
        <v>7</v>
      </c>
      <c r="C10625" t="s">
        <v>134</v>
      </c>
    </row>
    <row r="10626" spans="1:3" x14ac:dyDescent="0.2">
      <c r="A10626" t="s">
        <v>118</v>
      </c>
      <c r="B10626" t="s">
        <v>45</v>
      </c>
      <c r="C10626" t="s">
        <v>35</v>
      </c>
    </row>
    <row r="10627" spans="1:3" x14ac:dyDescent="0.2">
      <c r="A10627" t="s">
        <v>118</v>
      </c>
      <c r="B10627" t="s">
        <v>64</v>
      </c>
      <c r="C10627" t="s">
        <v>109</v>
      </c>
    </row>
    <row r="10628" spans="1:3" x14ac:dyDescent="0.2">
      <c r="A10628" t="s">
        <v>119</v>
      </c>
      <c r="B10628" t="s">
        <v>75</v>
      </c>
      <c r="C10628" t="s">
        <v>39</v>
      </c>
    </row>
    <row r="10629" spans="1:3" x14ac:dyDescent="0.2">
      <c r="A10629" t="s">
        <v>119</v>
      </c>
      <c r="B10629" t="s">
        <v>17</v>
      </c>
      <c r="C10629" t="s">
        <v>39</v>
      </c>
    </row>
    <row r="10630" spans="1:3" x14ac:dyDescent="0.2">
      <c r="A10630" t="s">
        <v>119</v>
      </c>
      <c r="B10630" t="s">
        <v>20</v>
      </c>
      <c r="C10630" t="s">
        <v>48</v>
      </c>
    </row>
    <row r="10631" spans="1:3" x14ac:dyDescent="0.2">
      <c r="A10631" t="s">
        <v>119</v>
      </c>
      <c r="B10631" t="s">
        <v>78</v>
      </c>
      <c r="C10631" t="s">
        <v>132</v>
      </c>
    </row>
    <row r="10632" spans="1:3" x14ac:dyDescent="0.2">
      <c r="A10632" t="s">
        <v>119</v>
      </c>
      <c r="B10632" t="s">
        <v>44</v>
      </c>
      <c r="C10632" t="s">
        <v>40</v>
      </c>
    </row>
    <row r="10633" spans="1:3" x14ac:dyDescent="0.2">
      <c r="A10633" t="s">
        <v>119</v>
      </c>
      <c r="B10633" t="s">
        <v>46</v>
      </c>
      <c r="C10633" t="s">
        <v>80</v>
      </c>
    </row>
    <row r="10634" spans="1:3" x14ac:dyDescent="0.2">
      <c r="A10634" t="s">
        <v>119</v>
      </c>
      <c r="B10634" t="s">
        <v>117</v>
      </c>
      <c r="C10634" t="s">
        <v>40</v>
      </c>
    </row>
    <row r="10635" spans="1:3" x14ac:dyDescent="0.2">
      <c r="A10635" t="s">
        <v>119</v>
      </c>
      <c r="B10635" t="s">
        <v>124</v>
      </c>
      <c r="C10635" t="s">
        <v>32</v>
      </c>
    </row>
    <row r="10636" spans="1:3" x14ac:dyDescent="0.2">
      <c r="A10636" t="s">
        <v>119</v>
      </c>
      <c r="B10636" t="s">
        <v>113</v>
      </c>
      <c r="C10636" t="s">
        <v>28</v>
      </c>
    </row>
    <row r="10637" spans="1:3" x14ac:dyDescent="0.2">
      <c r="A10637" t="s">
        <v>119</v>
      </c>
      <c r="B10637" t="s">
        <v>99</v>
      </c>
      <c r="C10637" t="s">
        <v>79</v>
      </c>
    </row>
    <row r="10638" spans="1:3" x14ac:dyDescent="0.2">
      <c r="A10638" t="s">
        <v>119</v>
      </c>
      <c r="B10638" t="s">
        <v>100</v>
      </c>
      <c r="C10638" t="s">
        <v>36</v>
      </c>
    </row>
    <row r="10639" spans="1:3" x14ac:dyDescent="0.2">
      <c r="A10639" t="s">
        <v>119</v>
      </c>
      <c r="B10639" t="s">
        <v>65</v>
      </c>
      <c r="C10639" t="s">
        <v>79</v>
      </c>
    </row>
    <row r="10640" spans="1:3" x14ac:dyDescent="0.2">
      <c r="A10640" t="s">
        <v>119</v>
      </c>
      <c r="B10640" t="s">
        <v>66</v>
      </c>
      <c r="C10640" t="s">
        <v>79</v>
      </c>
    </row>
    <row r="10641" spans="1:3" x14ac:dyDescent="0.2">
      <c r="A10641" t="s">
        <v>119</v>
      </c>
      <c r="B10641" t="s">
        <v>54</v>
      </c>
      <c r="C10641" t="s">
        <v>32</v>
      </c>
    </row>
    <row r="10642" spans="1:3" x14ac:dyDescent="0.2">
      <c r="A10642" t="s">
        <v>119</v>
      </c>
      <c r="B10642" t="s">
        <v>55</v>
      </c>
      <c r="C10642" t="s">
        <v>32</v>
      </c>
    </row>
    <row r="10643" spans="1:3" x14ac:dyDescent="0.2">
      <c r="A10643" t="s">
        <v>119</v>
      </c>
      <c r="B10643" t="s">
        <v>133</v>
      </c>
      <c r="C10643" t="s">
        <v>39</v>
      </c>
    </row>
    <row r="10644" spans="1:3" x14ac:dyDescent="0.2">
      <c r="A10644" t="s">
        <v>119</v>
      </c>
      <c r="B10644" t="s">
        <v>59</v>
      </c>
      <c r="C10644" t="s">
        <v>40</v>
      </c>
    </row>
    <row r="10645" spans="1:3" x14ac:dyDescent="0.2">
      <c r="A10645" t="s">
        <v>119</v>
      </c>
      <c r="B10645" t="s">
        <v>125</v>
      </c>
      <c r="C10645" t="s">
        <v>111</v>
      </c>
    </row>
    <row r="10646" spans="1:3" x14ac:dyDescent="0.2">
      <c r="A10646" t="s">
        <v>119</v>
      </c>
      <c r="B10646" t="s">
        <v>27</v>
      </c>
      <c r="C10646" t="s">
        <v>79</v>
      </c>
    </row>
    <row r="10647" spans="1:3" x14ac:dyDescent="0.2">
      <c r="A10647" t="s">
        <v>119</v>
      </c>
      <c r="B10647" t="s">
        <v>23</v>
      </c>
      <c r="C10647" t="s">
        <v>39</v>
      </c>
    </row>
    <row r="10648" spans="1:3" x14ac:dyDescent="0.2">
      <c r="A10648" t="s">
        <v>119</v>
      </c>
      <c r="B10648" t="s">
        <v>25</v>
      </c>
      <c r="C10648" t="s">
        <v>89</v>
      </c>
    </row>
    <row r="10649" spans="1:3" x14ac:dyDescent="0.2">
      <c r="A10649" t="s">
        <v>119</v>
      </c>
      <c r="B10649" t="s">
        <v>114</v>
      </c>
      <c r="C10649" t="s">
        <v>28</v>
      </c>
    </row>
    <row r="10650" spans="1:3" x14ac:dyDescent="0.2">
      <c r="A10650" t="s">
        <v>119</v>
      </c>
      <c r="B10650" t="s">
        <v>96</v>
      </c>
      <c r="C10650" t="s">
        <v>14</v>
      </c>
    </row>
    <row r="10651" spans="1:3" x14ac:dyDescent="0.2">
      <c r="A10651" t="s">
        <v>119</v>
      </c>
      <c r="B10651" t="s">
        <v>47</v>
      </c>
      <c r="C10651" t="s">
        <v>89</v>
      </c>
    </row>
    <row r="10652" spans="1:3" x14ac:dyDescent="0.2">
      <c r="A10652" t="s">
        <v>119</v>
      </c>
      <c r="B10652" t="s">
        <v>72</v>
      </c>
      <c r="C10652" t="s">
        <v>33</v>
      </c>
    </row>
    <row r="10653" spans="1:3" x14ac:dyDescent="0.2">
      <c r="A10653" t="s">
        <v>119</v>
      </c>
      <c r="B10653" t="s">
        <v>87</v>
      </c>
      <c r="C10653" t="s">
        <v>111</v>
      </c>
    </row>
    <row r="10654" spans="1:3" x14ac:dyDescent="0.2">
      <c r="A10654" t="s">
        <v>119</v>
      </c>
      <c r="B10654" t="s">
        <v>88</v>
      </c>
      <c r="C10654" t="s">
        <v>132</v>
      </c>
    </row>
    <row r="10655" spans="1:3" x14ac:dyDescent="0.2">
      <c r="A10655" t="s">
        <v>119</v>
      </c>
      <c r="B10655" t="s">
        <v>19</v>
      </c>
      <c r="C10655" t="s">
        <v>10</v>
      </c>
    </row>
    <row r="10656" spans="1:3" x14ac:dyDescent="0.2">
      <c r="A10656" t="s">
        <v>119</v>
      </c>
      <c r="B10656" t="s">
        <v>31</v>
      </c>
      <c r="C10656" t="s">
        <v>21</v>
      </c>
    </row>
    <row r="10657" spans="1:3" x14ac:dyDescent="0.2">
      <c r="A10657" t="s">
        <v>119</v>
      </c>
      <c r="B10657" t="s">
        <v>126</v>
      </c>
      <c r="C10657" t="s">
        <v>79</v>
      </c>
    </row>
    <row r="10658" spans="1:3" x14ac:dyDescent="0.2">
      <c r="A10658" t="s">
        <v>119</v>
      </c>
      <c r="B10658" t="s">
        <v>42</v>
      </c>
      <c r="C10658" t="s">
        <v>33</v>
      </c>
    </row>
    <row r="10659" spans="1:3" x14ac:dyDescent="0.2">
      <c r="A10659" t="s">
        <v>119</v>
      </c>
      <c r="B10659" t="s">
        <v>93</v>
      </c>
      <c r="C10659" t="s">
        <v>105</v>
      </c>
    </row>
    <row r="10660" spans="1:3" x14ac:dyDescent="0.2">
      <c r="A10660" t="s">
        <v>119</v>
      </c>
      <c r="B10660" t="s">
        <v>13</v>
      </c>
      <c r="C10660" t="s">
        <v>16</v>
      </c>
    </row>
    <row r="10661" spans="1:3" x14ac:dyDescent="0.2">
      <c r="A10661" t="s">
        <v>119</v>
      </c>
      <c r="B10661" t="s">
        <v>49</v>
      </c>
      <c r="C10661" t="s">
        <v>29</v>
      </c>
    </row>
    <row r="10662" spans="1:3" x14ac:dyDescent="0.2">
      <c r="A10662" t="s">
        <v>119</v>
      </c>
      <c r="B10662" t="s">
        <v>50</v>
      </c>
      <c r="C10662" t="s">
        <v>74</v>
      </c>
    </row>
    <row r="10663" spans="1:3" x14ac:dyDescent="0.2">
      <c r="A10663" t="s">
        <v>119</v>
      </c>
      <c r="B10663" t="s">
        <v>56</v>
      </c>
      <c r="C10663" t="s">
        <v>40</v>
      </c>
    </row>
    <row r="10664" spans="1:3" x14ac:dyDescent="0.2">
      <c r="A10664" t="s">
        <v>119</v>
      </c>
      <c r="B10664" t="s">
        <v>57</v>
      </c>
      <c r="C10664" t="s">
        <v>132</v>
      </c>
    </row>
    <row r="10665" spans="1:3" x14ac:dyDescent="0.2">
      <c r="A10665" t="s">
        <v>119</v>
      </c>
      <c r="B10665" t="s">
        <v>91</v>
      </c>
      <c r="C10665" t="s">
        <v>22</v>
      </c>
    </row>
    <row r="10666" spans="1:3" x14ac:dyDescent="0.2">
      <c r="A10666" t="s">
        <v>119</v>
      </c>
      <c r="B10666" t="s">
        <v>92</v>
      </c>
      <c r="C10666" t="s">
        <v>73</v>
      </c>
    </row>
    <row r="10667" spans="1:3" x14ac:dyDescent="0.2">
      <c r="A10667" t="s">
        <v>119</v>
      </c>
      <c r="B10667" t="s">
        <v>136</v>
      </c>
      <c r="C10667" t="s">
        <v>19</v>
      </c>
    </row>
    <row r="10668" spans="1:3" x14ac:dyDescent="0.2">
      <c r="A10668" t="s">
        <v>119</v>
      </c>
      <c r="B10668" t="s">
        <v>16</v>
      </c>
      <c r="C10668" t="s">
        <v>105</v>
      </c>
    </row>
    <row r="10669" spans="1:3" x14ac:dyDescent="0.2">
      <c r="A10669" t="s">
        <v>119</v>
      </c>
      <c r="B10669" t="s">
        <v>89</v>
      </c>
      <c r="C10669" t="s">
        <v>10</v>
      </c>
    </row>
    <row r="10670" spans="1:3" x14ac:dyDescent="0.2">
      <c r="A10670" t="s">
        <v>119</v>
      </c>
      <c r="B10670" t="s">
        <v>33</v>
      </c>
      <c r="C10670" t="s">
        <v>105</v>
      </c>
    </row>
    <row r="10671" spans="1:3" x14ac:dyDescent="0.2">
      <c r="A10671" t="s">
        <v>119</v>
      </c>
      <c r="B10671" t="s">
        <v>34</v>
      </c>
      <c r="C10671" t="s">
        <v>105</v>
      </c>
    </row>
    <row r="10672" spans="1:3" x14ac:dyDescent="0.2">
      <c r="A10672" t="s">
        <v>119</v>
      </c>
      <c r="B10672" t="s">
        <v>95</v>
      </c>
      <c r="C10672" t="s">
        <v>138</v>
      </c>
    </row>
    <row r="10673" spans="1:3" x14ac:dyDescent="0.2">
      <c r="A10673" t="s">
        <v>119</v>
      </c>
      <c r="B10673" t="s">
        <v>110</v>
      </c>
      <c r="C10673" t="s">
        <v>16</v>
      </c>
    </row>
    <row r="10674" spans="1:3" x14ac:dyDescent="0.2">
      <c r="A10674" t="s">
        <v>119</v>
      </c>
      <c r="B10674" t="s">
        <v>62</v>
      </c>
      <c r="C10674" t="s">
        <v>1</v>
      </c>
    </row>
    <row r="10675" spans="1:3" x14ac:dyDescent="0.2">
      <c r="A10675" t="s">
        <v>119</v>
      </c>
      <c r="B10675" t="s">
        <v>63</v>
      </c>
      <c r="C10675" t="s">
        <v>1</v>
      </c>
    </row>
    <row r="10676" spans="1:3" x14ac:dyDescent="0.2">
      <c r="A10676" t="s">
        <v>119</v>
      </c>
      <c r="B10676" t="s">
        <v>22</v>
      </c>
      <c r="C10676" t="s">
        <v>100</v>
      </c>
    </row>
    <row r="10677" spans="1:3" x14ac:dyDescent="0.2">
      <c r="A10677" t="s">
        <v>119</v>
      </c>
      <c r="B10677" t="s">
        <v>2</v>
      </c>
      <c r="C10677" t="s">
        <v>128</v>
      </c>
    </row>
    <row r="10678" spans="1:3" x14ac:dyDescent="0.2">
      <c r="A10678" t="s">
        <v>119</v>
      </c>
      <c r="B10678" t="s">
        <v>32</v>
      </c>
      <c r="C10678" t="s">
        <v>10</v>
      </c>
    </row>
    <row r="10679" spans="1:3" x14ac:dyDescent="0.2">
      <c r="A10679" t="s">
        <v>119</v>
      </c>
      <c r="B10679" t="s">
        <v>18</v>
      </c>
      <c r="C10679" t="s">
        <v>29</v>
      </c>
    </row>
    <row r="10680" spans="1:3" x14ac:dyDescent="0.2">
      <c r="A10680" t="s">
        <v>119</v>
      </c>
      <c r="B10680" t="s">
        <v>76</v>
      </c>
      <c r="C10680" t="s">
        <v>74</v>
      </c>
    </row>
    <row r="10681" spans="1:3" x14ac:dyDescent="0.2">
      <c r="A10681" t="s">
        <v>119</v>
      </c>
      <c r="B10681" t="s">
        <v>77</v>
      </c>
      <c r="C10681" t="s">
        <v>28</v>
      </c>
    </row>
    <row r="10682" spans="1:3" x14ac:dyDescent="0.2">
      <c r="A10682" t="s">
        <v>119</v>
      </c>
      <c r="B10682" t="s">
        <v>79</v>
      </c>
      <c r="C10682" t="s">
        <v>127</v>
      </c>
    </row>
    <row r="10683" spans="1:3" x14ac:dyDescent="0.2">
      <c r="A10683" t="s">
        <v>119</v>
      </c>
      <c r="B10683" t="s">
        <v>48</v>
      </c>
      <c r="C10683" t="s">
        <v>2</v>
      </c>
    </row>
    <row r="10684" spans="1:3" x14ac:dyDescent="0.2">
      <c r="A10684" t="s">
        <v>119</v>
      </c>
      <c r="B10684" t="s">
        <v>111</v>
      </c>
      <c r="C10684" t="s">
        <v>2</v>
      </c>
    </row>
    <row r="10685" spans="1:3" x14ac:dyDescent="0.2">
      <c r="A10685" t="s">
        <v>119</v>
      </c>
      <c r="B10685" t="s">
        <v>112</v>
      </c>
      <c r="C10685" t="s">
        <v>101</v>
      </c>
    </row>
    <row r="10686" spans="1:3" x14ac:dyDescent="0.2">
      <c r="A10686" t="s">
        <v>119</v>
      </c>
      <c r="B10686" t="s">
        <v>51</v>
      </c>
      <c r="C10686" t="s">
        <v>2</v>
      </c>
    </row>
    <row r="10687" spans="1:3" x14ac:dyDescent="0.2">
      <c r="A10687" t="s">
        <v>119</v>
      </c>
      <c r="B10687" t="s">
        <v>8</v>
      </c>
      <c r="C10687" t="s">
        <v>29</v>
      </c>
    </row>
    <row r="10688" spans="1:3" x14ac:dyDescent="0.2">
      <c r="A10688" t="s">
        <v>119</v>
      </c>
      <c r="B10688" t="s">
        <v>35</v>
      </c>
      <c r="C10688" t="s">
        <v>116</v>
      </c>
    </row>
    <row r="10689" spans="1:3" x14ac:dyDescent="0.2">
      <c r="A10689" t="s">
        <v>119</v>
      </c>
      <c r="B10689" t="s">
        <v>52</v>
      </c>
      <c r="C10689" t="s">
        <v>36</v>
      </c>
    </row>
    <row r="10690" spans="1:3" x14ac:dyDescent="0.2">
      <c r="A10690" t="s">
        <v>119</v>
      </c>
      <c r="B10690" t="s">
        <v>122</v>
      </c>
      <c r="C10690" t="s">
        <v>33</v>
      </c>
    </row>
    <row r="10691" spans="1:3" x14ac:dyDescent="0.2">
      <c r="A10691" t="s">
        <v>119</v>
      </c>
      <c r="B10691" t="s">
        <v>123</v>
      </c>
      <c r="C10691" t="s">
        <v>138</v>
      </c>
    </row>
    <row r="10692" spans="1:3" x14ac:dyDescent="0.2">
      <c r="A10692" t="s">
        <v>119</v>
      </c>
      <c r="B10692" t="s">
        <v>21</v>
      </c>
      <c r="C10692" t="s">
        <v>128</v>
      </c>
    </row>
    <row r="10693" spans="1:3" x14ac:dyDescent="0.2">
      <c r="A10693" t="s">
        <v>119</v>
      </c>
      <c r="B10693" t="s">
        <v>128</v>
      </c>
      <c r="C10693" t="s">
        <v>62</v>
      </c>
    </row>
    <row r="10694" spans="1:3" x14ac:dyDescent="0.2">
      <c r="A10694" t="s">
        <v>119</v>
      </c>
      <c r="B10694" t="s">
        <v>43</v>
      </c>
      <c r="C10694" t="s">
        <v>130</v>
      </c>
    </row>
    <row r="10695" spans="1:3" x14ac:dyDescent="0.2">
      <c r="A10695" t="s">
        <v>119</v>
      </c>
      <c r="B10695" t="s">
        <v>102</v>
      </c>
      <c r="C10695" t="s">
        <v>116</v>
      </c>
    </row>
    <row r="10696" spans="1:3" x14ac:dyDescent="0.2">
      <c r="A10696" t="s">
        <v>119</v>
      </c>
      <c r="B10696" t="s">
        <v>103</v>
      </c>
      <c r="C10696" t="s">
        <v>123</v>
      </c>
    </row>
    <row r="10697" spans="1:3" x14ac:dyDescent="0.2">
      <c r="A10697" t="s">
        <v>119</v>
      </c>
      <c r="B10697" t="s">
        <v>106</v>
      </c>
      <c r="C10697" t="s">
        <v>10</v>
      </c>
    </row>
    <row r="10698" spans="1:3" x14ac:dyDescent="0.2">
      <c r="A10698" t="s">
        <v>119</v>
      </c>
      <c r="B10698" t="s">
        <v>105</v>
      </c>
      <c r="C10698" t="s">
        <v>11</v>
      </c>
    </row>
    <row r="10699" spans="1:3" x14ac:dyDescent="0.2">
      <c r="A10699" t="s">
        <v>119</v>
      </c>
      <c r="B10699" t="s">
        <v>74</v>
      </c>
      <c r="C10699" t="s">
        <v>128</v>
      </c>
    </row>
    <row r="10700" spans="1:3" x14ac:dyDescent="0.2">
      <c r="A10700" t="s">
        <v>119</v>
      </c>
      <c r="B10700" t="s">
        <v>26</v>
      </c>
      <c r="C10700" t="s">
        <v>106</v>
      </c>
    </row>
    <row r="10701" spans="1:3" x14ac:dyDescent="0.2">
      <c r="A10701" t="s">
        <v>119</v>
      </c>
      <c r="B10701" t="s">
        <v>81</v>
      </c>
      <c r="C10701" t="s">
        <v>74</v>
      </c>
    </row>
    <row r="10702" spans="1:3" x14ac:dyDescent="0.2">
      <c r="A10702" t="s">
        <v>119</v>
      </c>
      <c r="B10702" t="s">
        <v>29</v>
      </c>
      <c r="C10702" t="s">
        <v>128</v>
      </c>
    </row>
    <row r="10703" spans="1:3" x14ac:dyDescent="0.2">
      <c r="A10703" t="s">
        <v>119</v>
      </c>
      <c r="B10703" t="s">
        <v>30</v>
      </c>
      <c r="C10703" t="s">
        <v>128</v>
      </c>
    </row>
    <row r="10704" spans="1:3" x14ac:dyDescent="0.2">
      <c r="A10704" t="s">
        <v>119</v>
      </c>
      <c r="B10704" t="s">
        <v>118</v>
      </c>
      <c r="C10704" t="s">
        <v>118</v>
      </c>
    </row>
    <row r="10705" spans="1:3" x14ac:dyDescent="0.2">
      <c r="A10705" t="s">
        <v>119</v>
      </c>
      <c r="B10705" t="s">
        <v>119</v>
      </c>
      <c r="C10705" t="s">
        <v>119</v>
      </c>
    </row>
    <row r="10706" spans="1:3" x14ac:dyDescent="0.2">
      <c r="A10706" t="s">
        <v>119</v>
      </c>
      <c r="B10706" t="s">
        <v>86</v>
      </c>
      <c r="C10706" t="s">
        <v>28</v>
      </c>
    </row>
    <row r="10707" spans="1:3" x14ac:dyDescent="0.2">
      <c r="A10707" t="s">
        <v>119</v>
      </c>
      <c r="B10707" t="s">
        <v>28</v>
      </c>
      <c r="C10707" t="s">
        <v>69</v>
      </c>
    </row>
    <row r="10708" spans="1:3" x14ac:dyDescent="0.2">
      <c r="A10708" t="s">
        <v>119</v>
      </c>
      <c r="B10708" t="s">
        <v>127</v>
      </c>
      <c r="C10708" t="s">
        <v>130</v>
      </c>
    </row>
    <row r="10709" spans="1:3" x14ac:dyDescent="0.2">
      <c r="A10709" t="s">
        <v>119</v>
      </c>
      <c r="B10709" t="s">
        <v>80</v>
      </c>
      <c r="C10709" t="s">
        <v>127</v>
      </c>
    </row>
    <row r="10710" spans="1:3" x14ac:dyDescent="0.2">
      <c r="A10710" t="s">
        <v>119</v>
      </c>
      <c r="B10710" t="s">
        <v>41</v>
      </c>
      <c r="C10710" t="s">
        <v>40</v>
      </c>
    </row>
    <row r="10711" spans="1:3" x14ac:dyDescent="0.2">
      <c r="A10711" t="s">
        <v>119</v>
      </c>
      <c r="B10711" t="s">
        <v>130</v>
      </c>
      <c r="C10711" t="s">
        <v>62</v>
      </c>
    </row>
    <row r="10712" spans="1:3" x14ac:dyDescent="0.2">
      <c r="A10712" t="s">
        <v>119</v>
      </c>
      <c r="B10712" t="s">
        <v>131</v>
      </c>
      <c r="C10712" t="s">
        <v>62</v>
      </c>
    </row>
    <row r="10713" spans="1:3" x14ac:dyDescent="0.2">
      <c r="A10713" t="s">
        <v>119</v>
      </c>
      <c r="B10713" t="s">
        <v>11</v>
      </c>
      <c r="C10713" t="s">
        <v>62</v>
      </c>
    </row>
    <row r="10714" spans="1:3" x14ac:dyDescent="0.2">
      <c r="A10714" t="s">
        <v>119</v>
      </c>
      <c r="B10714" t="s">
        <v>6</v>
      </c>
      <c r="C10714" t="s">
        <v>3</v>
      </c>
    </row>
    <row r="10715" spans="1:3" x14ac:dyDescent="0.2">
      <c r="A10715" t="s">
        <v>119</v>
      </c>
      <c r="B10715" t="s">
        <v>3</v>
      </c>
      <c r="C10715" t="s">
        <v>137</v>
      </c>
    </row>
    <row r="10716" spans="1:3" x14ac:dyDescent="0.2">
      <c r="A10716" t="s">
        <v>119</v>
      </c>
      <c r="B10716" t="s">
        <v>69</v>
      </c>
      <c r="C10716" t="s">
        <v>11</v>
      </c>
    </row>
    <row r="10717" spans="1:3" x14ac:dyDescent="0.2">
      <c r="A10717" t="s">
        <v>119</v>
      </c>
      <c r="B10717" t="s">
        <v>135</v>
      </c>
      <c r="C10717" t="s">
        <v>28</v>
      </c>
    </row>
    <row r="10718" spans="1:3" x14ac:dyDescent="0.2">
      <c r="A10718" t="s">
        <v>119</v>
      </c>
      <c r="B10718" t="s">
        <v>132</v>
      </c>
      <c r="C10718" t="s">
        <v>43</v>
      </c>
    </row>
    <row r="10719" spans="1:3" x14ac:dyDescent="0.2">
      <c r="A10719" t="s">
        <v>119</v>
      </c>
      <c r="B10719" t="s">
        <v>129</v>
      </c>
      <c r="C10719" t="s">
        <v>21</v>
      </c>
    </row>
    <row r="10720" spans="1:3" x14ac:dyDescent="0.2">
      <c r="A10720" t="s">
        <v>119</v>
      </c>
      <c r="B10720" t="s">
        <v>116</v>
      </c>
      <c r="C10720" t="s">
        <v>5</v>
      </c>
    </row>
    <row r="10721" spans="1:3" x14ac:dyDescent="0.2">
      <c r="A10721" t="s">
        <v>119</v>
      </c>
      <c r="B10721" t="s">
        <v>36</v>
      </c>
      <c r="C10721" t="s">
        <v>36</v>
      </c>
    </row>
    <row r="10722" spans="1:3" x14ac:dyDescent="0.2">
      <c r="A10722" t="s">
        <v>119</v>
      </c>
      <c r="B10722" t="s">
        <v>37</v>
      </c>
      <c r="C10722" t="s">
        <v>36</v>
      </c>
    </row>
    <row r="10723" spans="1:3" x14ac:dyDescent="0.2">
      <c r="A10723" t="s">
        <v>119</v>
      </c>
      <c r="B10723" t="s">
        <v>70</v>
      </c>
      <c r="C10723" t="s">
        <v>93</v>
      </c>
    </row>
    <row r="10724" spans="1:3" x14ac:dyDescent="0.2">
      <c r="A10724" t="s">
        <v>119</v>
      </c>
      <c r="B10724" t="s">
        <v>71</v>
      </c>
      <c r="C10724" t="s">
        <v>93</v>
      </c>
    </row>
    <row r="10725" spans="1:3" x14ac:dyDescent="0.2">
      <c r="A10725" t="s">
        <v>119</v>
      </c>
      <c r="B10725" t="s">
        <v>5</v>
      </c>
      <c r="C10725" t="s">
        <v>100</v>
      </c>
    </row>
    <row r="10726" spans="1:3" x14ac:dyDescent="0.2">
      <c r="A10726" t="s">
        <v>119</v>
      </c>
      <c r="B10726" t="s">
        <v>24</v>
      </c>
      <c r="C10726" t="s">
        <v>134</v>
      </c>
    </row>
    <row r="10727" spans="1:3" x14ac:dyDescent="0.2">
      <c r="A10727" t="s">
        <v>119</v>
      </c>
      <c r="B10727" t="s">
        <v>10</v>
      </c>
      <c r="C10727" t="s">
        <v>11</v>
      </c>
    </row>
    <row r="10728" spans="1:3" x14ac:dyDescent="0.2">
      <c r="A10728" t="s">
        <v>119</v>
      </c>
      <c r="B10728" t="s">
        <v>12</v>
      </c>
      <c r="C10728" t="s">
        <v>62</v>
      </c>
    </row>
    <row r="10729" spans="1:3" x14ac:dyDescent="0.2">
      <c r="A10729" t="s">
        <v>119</v>
      </c>
      <c r="B10729" t="s">
        <v>107</v>
      </c>
      <c r="C10729" t="s">
        <v>95</v>
      </c>
    </row>
    <row r="10730" spans="1:3" x14ac:dyDescent="0.2">
      <c r="A10730" t="s">
        <v>119</v>
      </c>
      <c r="B10730" t="s">
        <v>108</v>
      </c>
      <c r="C10730" t="s">
        <v>123</v>
      </c>
    </row>
    <row r="10731" spans="1:3" x14ac:dyDescent="0.2">
      <c r="A10731" t="s">
        <v>119</v>
      </c>
      <c r="B10731" t="s">
        <v>14</v>
      </c>
      <c r="C10731" t="s">
        <v>10</v>
      </c>
    </row>
    <row r="10732" spans="1:3" x14ac:dyDescent="0.2">
      <c r="A10732" t="s">
        <v>119</v>
      </c>
      <c r="B10732" t="s">
        <v>15</v>
      </c>
      <c r="C10732" t="s">
        <v>69</v>
      </c>
    </row>
    <row r="10733" spans="1:3" x14ac:dyDescent="0.2">
      <c r="A10733" t="s">
        <v>119</v>
      </c>
      <c r="B10733" t="s">
        <v>101</v>
      </c>
      <c r="C10733" t="s">
        <v>130</v>
      </c>
    </row>
    <row r="10734" spans="1:3" x14ac:dyDescent="0.2">
      <c r="A10734" t="s">
        <v>119</v>
      </c>
      <c r="B10734" t="s">
        <v>109</v>
      </c>
      <c r="C10734" t="s">
        <v>91</v>
      </c>
    </row>
    <row r="10735" spans="1:3" x14ac:dyDescent="0.2">
      <c r="A10735" t="s">
        <v>119</v>
      </c>
      <c r="B10735" t="s">
        <v>61</v>
      </c>
      <c r="C10735" t="s">
        <v>3</v>
      </c>
    </row>
    <row r="10736" spans="1:3" x14ac:dyDescent="0.2">
      <c r="A10736" t="s">
        <v>119</v>
      </c>
      <c r="B10736" t="s">
        <v>73</v>
      </c>
      <c r="C10736" t="s">
        <v>52</v>
      </c>
    </row>
    <row r="10737" spans="1:3" x14ac:dyDescent="0.2">
      <c r="A10737" t="s">
        <v>119</v>
      </c>
      <c r="B10737" t="s">
        <v>60</v>
      </c>
      <c r="C10737" t="s">
        <v>5</v>
      </c>
    </row>
    <row r="10738" spans="1:3" x14ac:dyDescent="0.2">
      <c r="A10738" t="s">
        <v>119</v>
      </c>
      <c r="B10738" t="s">
        <v>84</v>
      </c>
      <c r="C10738" t="s">
        <v>95</v>
      </c>
    </row>
    <row r="10739" spans="1:3" x14ac:dyDescent="0.2">
      <c r="A10739" t="s">
        <v>119</v>
      </c>
      <c r="B10739" t="s">
        <v>85</v>
      </c>
      <c r="C10739" t="s">
        <v>95</v>
      </c>
    </row>
    <row r="10740" spans="1:3" x14ac:dyDescent="0.2">
      <c r="A10740" t="s">
        <v>119</v>
      </c>
      <c r="B10740" t="s">
        <v>137</v>
      </c>
      <c r="C10740" t="s">
        <v>5</v>
      </c>
    </row>
    <row r="10741" spans="1:3" x14ac:dyDescent="0.2">
      <c r="A10741" t="s">
        <v>119</v>
      </c>
      <c r="B10741" t="s">
        <v>138</v>
      </c>
      <c r="C10741" t="s">
        <v>100</v>
      </c>
    </row>
    <row r="10742" spans="1:3" x14ac:dyDescent="0.2">
      <c r="A10742" t="s">
        <v>119</v>
      </c>
      <c r="B10742" t="s">
        <v>134</v>
      </c>
      <c r="C10742" t="s">
        <v>116</v>
      </c>
    </row>
    <row r="10743" spans="1:3" x14ac:dyDescent="0.2">
      <c r="A10743" t="s">
        <v>119</v>
      </c>
      <c r="B10743" t="s">
        <v>40</v>
      </c>
      <c r="C10743" t="s">
        <v>43</v>
      </c>
    </row>
    <row r="10744" spans="1:3" x14ac:dyDescent="0.2">
      <c r="A10744" t="s">
        <v>119</v>
      </c>
      <c r="B10744" t="s">
        <v>39</v>
      </c>
      <c r="C10744" t="s">
        <v>101</v>
      </c>
    </row>
    <row r="10745" spans="1:3" x14ac:dyDescent="0.2">
      <c r="A10745" t="s">
        <v>119</v>
      </c>
      <c r="B10745" t="s">
        <v>104</v>
      </c>
      <c r="C10745" t="s">
        <v>116</v>
      </c>
    </row>
    <row r="10746" spans="1:3" x14ac:dyDescent="0.2">
      <c r="A10746" t="s">
        <v>119</v>
      </c>
      <c r="B10746" t="s">
        <v>9</v>
      </c>
      <c r="C10746" t="s">
        <v>107</v>
      </c>
    </row>
    <row r="10747" spans="1:3" x14ac:dyDescent="0.2">
      <c r="A10747" t="s">
        <v>119</v>
      </c>
      <c r="B10747" t="s">
        <v>58</v>
      </c>
      <c r="C10747" t="s">
        <v>102</v>
      </c>
    </row>
    <row r="10748" spans="1:3" x14ac:dyDescent="0.2">
      <c r="A10748" t="s">
        <v>119</v>
      </c>
      <c r="B10748" t="s">
        <v>4</v>
      </c>
      <c r="C10748" t="s">
        <v>104</v>
      </c>
    </row>
    <row r="10749" spans="1:3" x14ac:dyDescent="0.2">
      <c r="A10749" t="s">
        <v>119</v>
      </c>
      <c r="B10749" t="s">
        <v>90</v>
      </c>
      <c r="C10749" t="s">
        <v>123</v>
      </c>
    </row>
    <row r="10750" spans="1:3" x14ac:dyDescent="0.2">
      <c r="A10750" t="s">
        <v>119</v>
      </c>
      <c r="B10750" t="s">
        <v>1</v>
      </c>
      <c r="C10750" t="s">
        <v>118</v>
      </c>
    </row>
    <row r="10751" spans="1:3" x14ac:dyDescent="0.2">
      <c r="A10751" t="s">
        <v>119</v>
      </c>
      <c r="B10751" t="s">
        <v>67</v>
      </c>
      <c r="C10751" t="s">
        <v>91</v>
      </c>
    </row>
    <row r="10752" spans="1:3" x14ac:dyDescent="0.2">
      <c r="A10752" t="s">
        <v>119</v>
      </c>
      <c r="B10752" t="s">
        <v>68</v>
      </c>
      <c r="C10752" t="s">
        <v>91</v>
      </c>
    </row>
    <row r="10753" spans="1:3" x14ac:dyDescent="0.2">
      <c r="A10753" t="s">
        <v>119</v>
      </c>
      <c r="B10753" t="s">
        <v>120</v>
      </c>
      <c r="C10753" t="s">
        <v>84</v>
      </c>
    </row>
    <row r="10754" spans="1:3" x14ac:dyDescent="0.2">
      <c r="A10754" t="s">
        <v>119</v>
      </c>
      <c r="B10754" t="s">
        <v>121</v>
      </c>
      <c r="C10754" t="s">
        <v>107</v>
      </c>
    </row>
    <row r="10755" spans="1:3" x14ac:dyDescent="0.2">
      <c r="A10755" t="s">
        <v>119</v>
      </c>
      <c r="B10755" t="s">
        <v>53</v>
      </c>
      <c r="C10755" t="s">
        <v>3</v>
      </c>
    </row>
    <row r="10756" spans="1:3" x14ac:dyDescent="0.2">
      <c r="A10756" t="s">
        <v>119</v>
      </c>
      <c r="B10756" t="s">
        <v>82</v>
      </c>
      <c r="C10756" t="s">
        <v>123</v>
      </c>
    </row>
    <row r="10757" spans="1:3" x14ac:dyDescent="0.2">
      <c r="A10757" t="s">
        <v>119</v>
      </c>
      <c r="B10757" t="s">
        <v>83</v>
      </c>
      <c r="C10757" t="s">
        <v>3</v>
      </c>
    </row>
    <row r="10758" spans="1:3" x14ac:dyDescent="0.2">
      <c r="A10758" t="s">
        <v>119</v>
      </c>
      <c r="B10758" t="s">
        <v>38</v>
      </c>
      <c r="C10758" t="s">
        <v>137</v>
      </c>
    </row>
    <row r="10759" spans="1:3" x14ac:dyDescent="0.2">
      <c r="A10759" t="s">
        <v>119</v>
      </c>
      <c r="B10759" t="s">
        <v>97</v>
      </c>
      <c r="C10759" t="s">
        <v>134</v>
      </c>
    </row>
    <row r="10760" spans="1:3" x14ac:dyDescent="0.2">
      <c r="A10760" t="s">
        <v>119</v>
      </c>
      <c r="B10760" t="s">
        <v>115</v>
      </c>
      <c r="C10760" t="s">
        <v>67</v>
      </c>
    </row>
    <row r="10761" spans="1:3" x14ac:dyDescent="0.2">
      <c r="A10761" t="s">
        <v>119</v>
      </c>
      <c r="B10761" t="s">
        <v>98</v>
      </c>
      <c r="C10761" t="s">
        <v>67</v>
      </c>
    </row>
    <row r="10762" spans="1:3" x14ac:dyDescent="0.2">
      <c r="A10762" t="s">
        <v>119</v>
      </c>
      <c r="B10762" t="s">
        <v>94</v>
      </c>
      <c r="C10762" t="s">
        <v>67</v>
      </c>
    </row>
    <row r="10763" spans="1:3" x14ac:dyDescent="0.2">
      <c r="A10763" t="s">
        <v>119</v>
      </c>
      <c r="B10763" t="s">
        <v>7</v>
      </c>
      <c r="C10763" t="s">
        <v>35</v>
      </c>
    </row>
    <row r="10764" spans="1:3" x14ac:dyDescent="0.2">
      <c r="A10764" t="s">
        <v>119</v>
      </c>
      <c r="B10764" t="s">
        <v>45</v>
      </c>
      <c r="C10764" t="s">
        <v>109</v>
      </c>
    </row>
    <row r="10765" spans="1:3" x14ac:dyDescent="0.2">
      <c r="A10765" t="s">
        <v>119</v>
      </c>
      <c r="B10765" t="s">
        <v>64</v>
      </c>
      <c r="C10765" t="s">
        <v>109</v>
      </c>
    </row>
    <row r="10766" spans="1:3" x14ac:dyDescent="0.2">
      <c r="A10766" t="s">
        <v>86</v>
      </c>
      <c r="B10766" t="s">
        <v>75</v>
      </c>
      <c r="C10766" t="s">
        <v>110</v>
      </c>
    </row>
    <row r="10767" spans="1:3" x14ac:dyDescent="0.2">
      <c r="A10767" t="s">
        <v>86</v>
      </c>
      <c r="B10767" t="s">
        <v>17</v>
      </c>
      <c r="C10767" t="s">
        <v>122</v>
      </c>
    </row>
    <row r="10768" spans="1:3" x14ac:dyDescent="0.2">
      <c r="A10768" t="s">
        <v>86</v>
      </c>
      <c r="B10768" t="s">
        <v>20</v>
      </c>
      <c r="C10768" t="s">
        <v>13</v>
      </c>
    </row>
    <row r="10769" spans="1:3" x14ac:dyDescent="0.2">
      <c r="A10769" t="s">
        <v>86</v>
      </c>
      <c r="B10769" t="s">
        <v>78</v>
      </c>
      <c r="C10769" t="s">
        <v>72</v>
      </c>
    </row>
    <row r="10770" spans="1:3" x14ac:dyDescent="0.2">
      <c r="A10770" t="s">
        <v>86</v>
      </c>
      <c r="B10770" t="s">
        <v>44</v>
      </c>
      <c r="C10770" t="s">
        <v>71</v>
      </c>
    </row>
    <row r="10771" spans="1:3" x14ac:dyDescent="0.2">
      <c r="A10771" t="s">
        <v>86</v>
      </c>
      <c r="B10771" t="s">
        <v>46</v>
      </c>
      <c r="C10771" t="s">
        <v>54</v>
      </c>
    </row>
    <row r="10772" spans="1:3" x14ac:dyDescent="0.2">
      <c r="A10772" t="s">
        <v>86</v>
      </c>
      <c r="B10772" t="s">
        <v>117</v>
      </c>
      <c r="C10772" t="s">
        <v>42</v>
      </c>
    </row>
    <row r="10773" spans="1:3" x14ac:dyDescent="0.2">
      <c r="A10773" t="s">
        <v>86</v>
      </c>
      <c r="B10773" t="s">
        <v>124</v>
      </c>
      <c r="C10773" t="s">
        <v>26</v>
      </c>
    </row>
    <row r="10774" spans="1:3" x14ac:dyDescent="0.2">
      <c r="A10774" t="s">
        <v>86</v>
      </c>
      <c r="B10774" t="s">
        <v>113</v>
      </c>
      <c r="C10774" t="s">
        <v>113</v>
      </c>
    </row>
    <row r="10775" spans="1:3" x14ac:dyDescent="0.2">
      <c r="A10775" t="s">
        <v>86</v>
      </c>
      <c r="B10775" t="s">
        <v>99</v>
      </c>
      <c r="C10775" t="s">
        <v>124</v>
      </c>
    </row>
    <row r="10776" spans="1:3" x14ac:dyDescent="0.2">
      <c r="A10776" t="s">
        <v>86</v>
      </c>
      <c r="B10776" t="s">
        <v>100</v>
      </c>
      <c r="C10776" t="s">
        <v>74</v>
      </c>
    </row>
    <row r="10777" spans="1:3" x14ac:dyDescent="0.2">
      <c r="A10777" t="s">
        <v>86</v>
      </c>
      <c r="B10777" t="s">
        <v>65</v>
      </c>
      <c r="C10777" t="s">
        <v>70</v>
      </c>
    </row>
    <row r="10778" spans="1:3" x14ac:dyDescent="0.2">
      <c r="A10778" t="s">
        <v>86</v>
      </c>
      <c r="B10778" t="s">
        <v>66</v>
      </c>
      <c r="C10778" t="s">
        <v>70</v>
      </c>
    </row>
    <row r="10779" spans="1:3" x14ac:dyDescent="0.2">
      <c r="A10779" t="s">
        <v>86</v>
      </c>
      <c r="B10779" t="s">
        <v>54</v>
      </c>
      <c r="C10779" t="s">
        <v>136</v>
      </c>
    </row>
    <row r="10780" spans="1:3" x14ac:dyDescent="0.2">
      <c r="A10780" t="s">
        <v>86</v>
      </c>
      <c r="B10780" t="s">
        <v>55</v>
      </c>
      <c r="C10780" t="s">
        <v>136</v>
      </c>
    </row>
    <row r="10781" spans="1:3" x14ac:dyDescent="0.2">
      <c r="A10781" t="s">
        <v>86</v>
      </c>
      <c r="B10781" t="s">
        <v>133</v>
      </c>
      <c r="C10781" t="s">
        <v>122</v>
      </c>
    </row>
    <row r="10782" spans="1:3" x14ac:dyDescent="0.2">
      <c r="A10782" t="s">
        <v>86</v>
      </c>
      <c r="B10782" t="s">
        <v>59</v>
      </c>
      <c r="C10782" t="s">
        <v>71</v>
      </c>
    </row>
    <row r="10783" spans="1:3" x14ac:dyDescent="0.2">
      <c r="A10783" t="s">
        <v>86</v>
      </c>
      <c r="B10783" t="s">
        <v>125</v>
      </c>
      <c r="C10783" t="s">
        <v>13</v>
      </c>
    </row>
    <row r="10784" spans="1:3" x14ac:dyDescent="0.2">
      <c r="A10784" t="s">
        <v>86</v>
      </c>
      <c r="B10784" t="s">
        <v>27</v>
      </c>
      <c r="C10784" t="s">
        <v>70</v>
      </c>
    </row>
    <row r="10785" spans="1:3" x14ac:dyDescent="0.2">
      <c r="A10785" t="s">
        <v>86</v>
      </c>
      <c r="B10785" t="s">
        <v>23</v>
      </c>
      <c r="C10785" t="s">
        <v>122</v>
      </c>
    </row>
    <row r="10786" spans="1:3" x14ac:dyDescent="0.2">
      <c r="A10786" t="s">
        <v>86</v>
      </c>
      <c r="B10786" t="s">
        <v>25</v>
      </c>
      <c r="C10786" t="s">
        <v>136</v>
      </c>
    </row>
    <row r="10787" spans="1:3" x14ac:dyDescent="0.2">
      <c r="A10787" t="s">
        <v>86</v>
      </c>
      <c r="B10787" t="s">
        <v>114</v>
      </c>
      <c r="C10787" t="s">
        <v>114</v>
      </c>
    </row>
    <row r="10788" spans="1:3" x14ac:dyDescent="0.2">
      <c r="A10788" t="s">
        <v>86</v>
      </c>
      <c r="B10788" t="s">
        <v>96</v>
      </c>
      <c r="C10788" t="s">
        <v>135</v>
      </c>
    </row>
    <row r="10789" spans="1:3" x14ac:dyDescent="0.2">
      <c r="A10789" t="s">
        <v>86</v>
      </c>
      <c r="B10789" t="s">
        <v>47</v>
      </c>
      <c r="C10789" t="s">
        <v>136</v>
      </c>
    </row>
    <row r="10790" spans="1:3" x14ac:dyDescent="0.2">
      <c r="A10790" t="s">
        <v>86</v>
      </c>
      <c r="B10790" t="s">
        <v>72</v>
      </c>
      <c r="C10790" t="s">
        <v>47</v>
      </c>
    </row>
    <row r="10791" spans="1:3" x14ac:dyDescent="0.2">
      <c r="A10791" t="s">
        <v>86</v>
      </c>
      <c r="B10791" t="s">
        <v>87</v>
      </c>
      <c r="C10791" t="s">
        <v>13</v>
      </c>
    </row>
    <row r="10792" spans="1:3" x14ac:dyDescent="0.2">
      <c r="A10792" t="s">
        <v>86</v>
      </c>
      <c r="B10792" t="s">
        <v>88</v>
      </c>
      <c r="C10792" t="s">
        <v>72</v>
      </c>
    </row>
    <row r="10793" spans="1:3" x14ac:dyDescent="0.2">
      <c r="A10793" t="s">
        <v>86</v>
      </c>
      <c r="B10793" t="s">
        <v>19</v>
      </c>
      <c r="C10793" t="s">
        <v>39</v>
      </c>
    </row>
    <row r="10794" spans="1:3" x14ac:dyDescent="0.2">
      <c r="A10794" t="s">
        <v>86</v>
      </c>
      <c r="B10794" t="s">
        <v>31</v>
      </c>
      <c r="C10794" t="s">
        <v>81</v>
      </c>
    </row>
    <row r="10795" spans="1:3" x14ac:dyDescent="0.2">
      <c r="A10795" t="s">
        <v>86</v>
      </c>
      <c r="B10795" t="s">
        <v>126</v>
      </c>
      <c r="C10795" t="s">
        <v>124</v>
      </c>
    </row>
    <row r="10796" spans="1:3" x14ac:dyDescent="0.2">
      <c r="A10796" t="s">
        <v>86</v>
      </c>
      <c r="B10796" t="s">
        <v>42</v>
      </c>
      <c r="C10796" t="s">
        <v>26</v>
      </c>
    </row>
    <row r="10797" spans="1:3" x14ac:dyDescent="0.2">
      <c r="A10797" t="s">
        <v>86</v>
      </c>
      <c r="B10797" t="s">
        <v>93</v>
      </c>
      <c r="C10797" t="s">
        <v>48</v>
      </c>
    </row>
    <row r="10798" spans="1:3" x14ac:dyDescent="0.2">
      <c r="A10798" t="s">
        <v>86</v>
      </c>
      <c r="B10798" t="s">
        <v>13</v>
      </c>
      <c r="C10798" t="s">
        <v>25</v>
      </c>
    </row>
    <row r="10799" spans="1:3" x14ac:dyDescent="0.2">
      <c r="A10799" t="s">
        <v>86</v>
      </c>
      <c r="B10799" t="s">
        <v>49</v>
      </c>
      <c r="C10799" t="s">
        <v>76</v>
      </c>
    </row>
    <row r="10800" spans="1:3" x14ac:dyDescent="0.2">
      <c r="A10800" t="s">
        <v>86</v>
      </c>
      <c r="B10800" t="s">
        <v>50</v>
      </c>
      <c r="C10800" t="s">
        <v>114</v>
      </c>
    </row>
    <row r="10801" spans="1:3" x14ac:dyDescent="0.2">
      <c r="A10801" t="s">
        <v>86</v>
      </c>
      <c r="B10801" t="s">
        <v>56</v>
      </c>
      <c r="C10801" t="s">
        <v>72</v>
      </c>
    </row>
    <row r="10802" spans="1:3" x14ac:dyDescent="0.2">
      <c r="A10802" t="s">
        <v>86</v>
      </c>
      <c r="B10802" t="s">
        <v>57</v>
      </c>
      <c r="C10802" t="s">
        <v>72</v>
      </c>
    </row>
    <row r="10803" spans="1:3" x14ac:dyDescent="0.2">
      <c r="A10803" t="s">
        <v>86</v>
      </c>
      <c r="B10803" t="s">
        <v>91</v>
      </c>
      <c r="C10803" t="s">
        <v>2</v>
      </c>
    </row>
    <row r="10804" spans="1:3" x14ac:dyDescent="0.2">
      <c r="A10804" t="s">
        <v>86</v>
      </c>
      <c r="B10804" t="s">
        <v>92</v>
      </c>
      <c r="C10804" t="s">
        <v>43</v>
      </c>
    </row>
    <row r="10805" spans="1:3" x14ac:dyDescent="0.2">
      <c r="A10805" t="s">
        <v>86</v>
      </c>
      <c r="B10805" t="s">
        <v>136</v>
      </c>
      <c r="C10805" t="s">
        <v>135</v>
      </c>
    </row>
    <row r="10806" spans="1:3" x14ac:dyDescent="0.2">
      <c r="A10806" t="s">
        <v>86</v>
      </c>
      <c r="B10806" t="s">
        <v>16</v>
      </c>
      <c r="C10806" t="s">
        <v>51</v>
      </c>
    </row>
    <row r="10807" spans="1:3" x14ac:dyDescent="0.2">
      <c r="A10807" t="s">
        <v>86</v>
      </c>
      <c r="B10807" t="s">
        <v>89</v>
      </c>
      <c r="C10807" t="s">
        <v>111</v>
      </c>
    </row>
    <row r="10808" spans="1:3" x14ac:dyDescent="0.2">
      <c r="A10808" t="s">
        <v>86</v>
      </c>
      <c r="B10808" t="s">
        <v>33</v>
      </c>
      <c r="C10808" t="s">
        <v>48</v>
      </c>
    </row>
    <row r="10809" spans="1:3" x14ac:dyDescent="0.2">
      <c r="A10809" t="s">
        <v>86</v>
      </c>
      <c r="B10809" t="s">
        <v>34</v>
      </c>
      <c r="C10809" t="s">
        <v>48</v>
      </c>
    </row>
    <row r="10810" spans="1:3" x14ac:dyDescent="0.2">
      <c r="A10810" t="s">
        <v>86</v>
      </c>
      <c r="B10810" t="s">
        <v>95</v>
      </c>
      <c r="C10810" t="s">
        <v>2</v>
      </c>
    </row>
    <row r="10811" spans="1:3" x14ac:dyDescent="0.2">
      <c r="A10811" t="s">
        <v>86</v>
      </c>
      <c r="B10811" t="s">
        <v>110</v>
      </c>
      <c r="C10811" t="s">
        <v>25</v>
      </c>
    </row>
    <row r="10812" spans="1:3" x14ac:dyDescent="0.2">
      <c r="A10812" t="s">
        <v>86</v>
      </c>
      <c r="B10812" t="s">
        <v>62</v>
      </c>
      <c r="C10812" t="s">
        <v>63</v>
      </c>
    </row>
    <row r="10813" spans="1:3" x14ac:dyDescent="0.2">
      <c r="A10813" t="s">
        <v>86</v>
      </c>
      <c r="B10813" t="s">
        <v>63</v>
      </c>
      <c r="C10813" t="s">
        <v>14</v>
      </c>
    </row>
    <row r="10814" spans="1:3" x14ac:dyDescent="0.2">
      <c r="A10814" t="s">
        <v>86</v>
      </c>
      <c r="B10814" t="s">
        <v>22</v>
      </c>
      <c r="C10814" t="s">
        <v>29</v>
      </c>
    </row>
    <row r="10815" spans="1:3" x14ac:dyDescent="0.2">
      <c r="A10815" t="s">
        <v>86</v>
      </c>
      <c r="B10815" t="s">
        <v>2</v>
      </c>
      <c r="C10815" t="s">
        <v>40</v>
      </c>
    </row>
    <row r="10816" spans="1:3" x14ac:dyDescent="0.2">
      <c r="A10816" t="s">
        <v>86</v>
      </c>
      <c r="B10816" t="s">
        <v>32</v>
      </c>
      <c r="C10816" t="s">
        <v>111</v>
      </c>
    </row>
    <row r="10817" spans="1:3" x14ac:dyDescent="0.2">
      <c r="A10817" t="s">
        <v>86</v>
      </c>
      <c r="B10817" t="s">
        <v>18</v>
      </c>
      <c r="C10817" t="s">
        <v>81</v>
      </c>
    </row>
    <row r="10818" spans="1:3" x14ac:dyDescent="0.2">
      <c r="A10818" t="s">
        <v>86</v>
      </c>
      <c r="B10818" t="s">
        <v>76</v>
      </c>
      <c r="C10818" t="s">
        <v>114</v>
      </c>
    </row>
    <row r="10819" spans="1:3" x14ac:dyDescent="0.2">
      <c r="A10819" t="s">
        <v>86</v>
      </c>
      <c r="B10819" t="s">
        <v>77</v>
      </c>
      <c r="C10819" t="s">
        <v>86</v>
      </c>
    </row>
    <row r="10820" spans="1:3" x14ac:dyDescent="0.2">
      <c r="A10820" t="s">
        <v>86</v>
      </c>
      <c r="B10820" t="s">
        <v>79</v>
      </c>
      <c r="C10820" t="s">
        <v>129</v>
      </c>
    </row>
    <row r="10821" spans="1:3" x14ac:dyDescent="0.2">
      <c r="A10821" t="s">
        <v>86</v>
      </c>
      <c r="B10821" t="s">
        <v>48</v>
      </c>
      <c r="C10821" t="s">
        <v>49</v>
      </c>
    </row>
    <row r="10822" spans="1:3" x14ac:dyDescent="0.2">
      <c r="A10822" t="s">
        <v>86</v>
      </c>
      <c r="B10822" t="s">
        <v>111</v>
      </c>
      <c r="C10822" t="s">
        <v>49</v>
      </c>
    </row>
    <row r="10823" spans="1:3" x14ac:dyDescent="0.2">
      <c r="A10823" t="s">
        <v>86</v>
      </c>
      <c r="B10823" t="s">
        <v>112</v>
      </c>
      <c r="C10823" t="s">
        <v>18</v>
      </c>
    </row>
    <row r="10824" spans="1:3" x14ac:dyDescent="0.2">
      <c r="A10824" t="s">
        <v>86</v>
      </c>
      <c r="B10824" t="s">
        <v>51</v>
      </c>
      <c r="C10824" t="s">
        <v>49</v>
      </c>
    </row>
    <row r="10825" spans="1:3" x14ac:dyDescent="0.2">
      <c r="A10825" t="s">
        <v>86</v>
      </c>
      <c r="B10825" t="s">
        <v>8</v>
      </c>
      <c r="C10825" t="s">
        <v>81</v>
      </c>
    </row>
    <row r="10826" spans="1:3" x14ac:dyDescent="0.2">
      <c r="A10826" t="s">
        <v>86</v>
      </c>
      <c r="B10826" t="s">
        <v>35</v>
      </c>
      <c r="C10826" t="s">
        <v>105</v>
      </c>
    </row>
    <row r="10827" spans="1:3" x14ac:dyDescent="0.2">
      <c r="A10827" t="s">
        <v>86</v>
      </c>
      <c r="B10827" t="s">
        <v>52</v>
      </c>
      <c r="C10827" t="s">
        <v>74</v>
      </c>
    </row>
    <row r="10828" spans="1:3" x14ac:dyDescent="0.2">
      <c r="A10828" t="s">
        <v>86</v>
      </c>
      <c r="B10828" t="s">
        <v>122</v>
      </c>
      <c r="C10828" t="s">
        <v>47</v>
      </c>
    </row>
    <row r="10829" spans="1:3" x14ac:dyDescent="0.2">
      <c r="A10829" t="s">
        <v>86</v>
      </c>
      <c r="B10829" t="s">
        <v>123</v>
      </c>
      <c r="C10829" t="s">
        <v>101</v>
      </c>
    </row>
    <row r="10830" spans="1:3" x14ac:dyDescent="0.2">
      <c r="A10830" t="s">
        <v>86</v>
      </c>
      <c r="B10830" t="s">
        <v>21</v>
      </c>
      <c r="C10830" t="s">
        <v>40</v>
      </c>
    </row>
    <row r="10831" spans="1:3" x14ac:dyDescent="0.2">
      <c r="A10831" t="s">
        <v>86</v>
      </c>
      <c r="B10831" t="s">
        <v>128</v>
      </c>
      <c r="C10831" t="s">
        <v>33</v>
      </c>
    </row>
    <row r="10832" spans="1:3" x14ac:dyDescent="0.2">
      <c r="A10832" t="s">
        <v>86</v>
      </c>
      <c r="B10832" t="s">
        <v>43</v>
      </c>
      <c r="C10832" t="s">
        <v>79</v>
      </c>
    </row>
    <row r="10833" spans="1:3" x14ac:dyDescent="0.2">
      <c r="A10833" t="s">
        <v>86</v>
      </c>
      <c r="B10833" t="s">
        <v>102</v>
      </c>
      <c r="C10833" t="s">
        <v>127</v>
      </c>
    </row>
    <row r="10834" spans="1:3" x14ac:dyDescent="0.2">
      <c r="A10834" t="s">
        <v>86</v>
      </c>
      <c r="B10834" t="s">
        <v>103</v>
      </c>
      <c r="C10834" t="s">
        <v>69</v>
      </c>
    </row>
    <row r="10835" spans="1:3" x14ac:dyDescent="0.2">
      <c r="A10835" t="s">
        <v>86</v>
      </c>
      <c r="B10835" t="s">
        <v>106</v>
      </c>
      <c r="C10835" t="s">
        <v>111</v>
      </c>
    </row>
    <row r="10836" spans="1:3" x14ac:dyDescent="0.2">
      <c r="A10836" t="s">
        <v>86</v>
      </c>
      <c r="B10836" t="s">
        <v>105</v>
      </c>
      <c r="C10836" t="s">
        <v>79</v>
      </c>
    </row>
    <row r="10837" spans="1:3" x14ac:dyDescent="0.2">
      <c r="A10837" t="s">
        <v>86</v>
      </c>
      <c r="B10837" t="s">
        <v>74</v>
      </c>
      <c r="C10837" t="s">
        <v>132</v>
      </c>
    </row>
    <row r="10838" spans="1:3" x14ac:dyDescent="0.2">
      <c r="A10838" t="s">
        <v>86</v>
      </c>
      <c r="B10838" t="s">
        <v>26</v>
      </c>
      <c r="C10838" t="s">
        <v>96</v>
      </c>
    </row>
    <row r="10839" spans="1:3" x14ac:dyDescent="0.2">
      <c r="A10839" t="s">
        <v>86</v>
      </c>
      <c r="B10839" t="s">
        <v>81</v>
      </c>
      <c r="C10839" t="s">
        <v>114</v>
      </c>
    </row>
    <row r="10840" spans="1:3" x14ac:dyDescent="0.2">
      <c r="A10840" t="s">
        <v>86</v>
      </c>
      <c r="B10840" t="s">
        <v>29</v>
      </c>
      <c r="C10840" t="s">
        <v>40</v>
      </c>
    </row>
    <row r="10841" spans="1:3" x14ac:dyDescent="0.2">
      <c r="A10841" t="s">
        <v>86</v>
      </c>
      <c r="B10841" t="s">
        <v>30</v>
      </c>
      <c r="C10841" t="s">
        <v>40</v>
      </c>
    </row>
    <row r="10842" spans="1:3" x14ac:dyDescent="0.2">
      <c r="A10842" t="s">
        <v>86</v>
      </c>
      <c r="B10842" t="s">
        <v>118</v>
      </c>
      <c r="C10842" t="s">
        <v>28</v>
      </c>
    </row>
    <row r="10843" spans="1:3" x14ac:dyDescent="0.2">
      <c r="A10843" t="s">
        <v>86</v>
      </c>
      <c r="B10843" t="s">
        <v>119</v>
      </c>
      <c r="C10843" t="s">
        <v>28</v>
      </c>
    </row>
    <row r="10844" spans="1:3" x14ac:dyDescent="0.2">
      <c r="A10844" t="s">
        <v>86</v>
      </c>
      <c r="B10844" t="s">
        <v>86</v>
      </c>
      <c r="C10844" t="s">
        <v>86</v>
      </c>
    </row>
    <row r="10845" spans="1:3" x14ac:dyDescent="0.2">
      <c r="A10845" t="s">
        <v>86</v>
      </c>
      <c r="B10845" t="s">
        <v>28</v>
      </c>
      <c r="C10845" t="s">
        <v>39</v>
      </c>
    </row>
    <row r="10846" spans="1:3" x14ac:dyDescent="0.2">
      <c r="A10846" t="s">
        <v>86</v>
      </c>
      <c r="B10846" t="s">
        <v>127</v>
      </c>
      <c r="C10846" t="s">
        <v>79</v>
      </c>
    </row>
    <row r="10847" spans="1:3" x14ac:dyDescent="0.2">
      <c r="A10847" t="s">
        <v>86</v>
      </c>
      <c r="B10847" t="s">
        <v>80</v>
      </c>
      <c r="C10847" t="s">
        <v>51</v>
      </c>
    </row>
    <row r="10848" spans="1:3" x14ac:dyDescent="0.2">
      <c r="A10848" t="s">
        <v>86</v>
      </c>
      <c r="B10848" t="s">
        <v>41</v>
      </c>
      <c r="C10848" t="s">
        <v>42</v>
      </c>
    </row>
    <row r="10849" spans="1:3" x14ac:dyDescent="0.2">
      <c r="A10849" t="s">
        <v>86</v>
      </c>
      <c r="B10849" t="s">
        <v>130</v>
      </c>
      <c r="C10849" t="s">
        <v>93</v>
      </c>
    </row>
    <row r="10850" spans="1:3" x14ac:dyDescent="0.2">
      <c r="A10850" t="s">
        <v>86</v>
      </c>
      <c r="B10850" t="s">
        <v>131</v>
      </c>
      <c r="C10850" t="s">
        <v>89</v>
      </c>
    </row>
    <row r="10851" spans="1:3" x14ac:dyDescent="0.2">
      <c r="A10851" t="s">
        <v>86</v>
      </c>
      <c r="B10851" t="s">
        <v>11</v>
      </c>
      <c r="C10851" t="s">
        <v>32</v>
      </c>
    </row>
    <row r="10852" spans="1:3" x14ac:dyDescent="0.2">
      <c r="A10852" t="s">
        <v>86</v>
      </c>
      <c r="B10852" t="s">
        <v>6</v>
      </c>
      <c r="C10852" t="s">
        <v>128</v>
      </c>
    </row>
    <row r="10853" spans="1:3" x14ac:dyDescent="0.2">
      <c r="A10853" t="s">
        <v>86</v>
      </c>
      <c r="B10853" t="s">
        <v>3</v>
      </c>
      <c r="C10853" t="s">
        <v>43</v>
      </c>
    </row>
    <row r="10854" spans="1:3" x14ac:dyDescent="0.2">
      <c r="A10854" t="s">
        <v>86</v>
      </c>
      <c r="B10854" t="s">
        <v>69</v>
      </c>
      <c r="C10854" t="s">
        <v>33</v>
      </c>
    </row>
    <row r="10855" spans="1:3" x14ac:dyDescent="0.2">
      <c r="A10855" t="s">
        <v>86</v>
      </c>
      <c r="B10855" t="s">
        <v>135</v>
      </c>
      <c r="C10855" t="s">
        <v>113</v>
      </c>
    </row>
    <row r="10856" spans="1:3" x14ac:dyDescent="0.2">
      <c r="A10856" t="s">
        <v>86</v>
      </c>
      <c r="B10856" t="s">
        <v>132</v>
      </c>
      <c r="C10856" t="s">
        <v>8</v>
      </c>
    </row>
    <row r="10857" spans="1:3" x14ac:dyDescent="0.2">
      <c r="A10857" t="s">
        <v>86</v>
      </c>
      <c r="B10857" t="s">
        <v>129</v>
      </c>
      <c r="C10857" t="s">
        <v>81</v>
      </c>
    </row>
    <row r="10858" spans="1:3" x14ac:dyDescent="0.2">
      <c r="A10858" t="s">
        <v>86</v>
      </c>
      <c r="B10858" t="s">
        <v>116</v>
      </c>
      <c r="C10858" t="s">
        <v>21</v>
      </c>
    </row>
    <row r="10859" spans="1:3" x14ac:dyDescent="0.2">
      <c r="A10859" t="s">
        <v>86</v>
      </c>
      <c r="B10859" t="s">
        <v>36</v>
      </c>
      <c r="C10859" t="s">
        <v>28</v>
      </c>
    </row>
    <row r="10860" spans="1:3" x14ac:dyDescent="0.2">
      <c r="A10860" t="s">
        <v>86</v>
      </c>
      <c r="B10860" t="s">
        <v>37</v>
      </c>
      <c r="C10860" t="s">
        <v>28</v>
      </c>
    </row>
    <row r="10861" spans="1:3" x14ac:dyDescent="0.2">
      <c r="A10861" t="s">
        <v>86</v>
      </c>
      <c r="B10861" t="s">
        <v>70</v>
      </c>
      <c r="C10861" t="s">
        <v>26</v>
      </c>
    </row>
    <row r="10862" spans="1:3" x14ac:dyDescent="0.2">
      <c r="A10862" t="s">
        <v>86</v>
      </c>
      <c r="B10862" t="s">
        <v>71</v>
      </c>
      <c r="C10862" t="s">
        <v>26</v>
      </c>
    </row>
    <row r="10863" spans="1:3" x14ac:dyDescent="0.2">
      <c r="A10863" t="s">
        <v>86</v>
      </c>
      <c r="B10863" t="s">
        <v>5</v>
      </c>
      <c r="C10863" t="s">
        <v>74</v>
      </c>
    </row>
    <row r="10864" spans="1:3" x14ac:dyDescent="0.2">
      <c r="A10864" t="s">
        <v>86</v>
      </c>
      <c r="B10864" t="s">
        <v>24</v>
      </c>
      <c r="C10864" t="s">
        <v>11</v>
      </c>
    </row>
    <row r="10865" spans="1:3" x14ac:dyDescent="0.2">
      <c r="A10865" t="s">
        <v>86</v>
      </c>
      <c r="B10865" t="s">
        <v>10</v>
      </c>
      <c r="C10865" t="s">
        <v>16</v>
      </c>
    </row>
    <row r="10866" spans="1:3" x14ac:dyDescent="0.2">
      <c r="A10866" t="s">
        <v>86</v>
      </c>
      <c r="B10866" t="s">
        <v>12</v>
      </c>
      <c r="C10866" t="s">
        <v>93</v>
      </c>
    </row>
    <row r="10867" spans="1:3" x14ac:dyDescent="0.2">
      <c r="A10867" t="s">
        <v>86</v>
      </c>
      <c r="B10867" t="s">
        <v>107</v>
      </c>
      <c r="C10867" t="s">
        <v>10</v>
      </c>
    </row>
    <row r="10868" spans="1:3" x14ac:dyDescent="0.2">
      <c r="A10868" t="s">
        <v>86</v>
      </c>
      <c r="B10868" t="s">
        <v>108</v>
      </c>
      <c r="C10868" t="s">
        <v>10</v>
      </c>
    </row>
    <row r="10869" spans="1:3" x14ac:dyDescent="0.2">
      <c r="A10869" t="s">
        <v>86</v>
      </c>
      <c r="B10869" t="s">
        <v>14</v>
      </c>
      <c r="C10869" t="s">
        <v>39</v>
      </c>
    </row>
    <row r="10870" spans="1:3" x14ac:dyDescent="0.2">
      <c r="A10870" t="s">
        <v>86</v>
      </c>
      <c r="B10870" t="s">
        <v>15</v>
      </c>
      <c r="C10870" t="s">
        <v>132</v>
      </c>
    </row>
    <row r="10871" spans="1:3" x14ac:dyDescent="0.2">
      <c r="A10871" t="s">
        <v>86</v>
      </c>
      <c r="B10871" t="s">
        <v>101</v>
      </c>
      <c r="C10871" t="s">
        <v>79</v>
      </c>
    </row>
    <row r="10872" spans="1:3" x14ac:dyDescent="0.2">
      <c r="A10872" t="s">
        <v>86</v>
      </c>
      <c r="B10872" t="s">
        <v>109</v>
      </c>
      <c r="C10872" t="s">
        <v>105</v>
      </c>
    </row>
    <row r="10873" spans="1:3" x14ac:dyDescent="0.2">
      <c r="A10873" t="s">
        <v>86</v>
      </c>
      <c r="B10873" t="s">
        <v>61</v>
      </c>
      <c r="C10873" t="s">
        <v>128</v>
      </c>
    </row>
    <row r="10874" spans="1:3" x14ac:dyDescent="0.2">
      <c r="A10874" t="s">
        <v>86</v>
      </c>
      <c r="B10874" t="s">
        <v>73</v>
      </c>
      <c r="C10874" t="s">
        <v>29</v>
      </c>
    </row>
    <row r="10875" spans="1:3" x14ac:dyDescent="0.2">
      <c r="A10875" t="s">
        <v>86</v>
      </c>
      <c r="B10875" t="s">
        <v>60</v>
      </c>
      <c r="C10875" t="s">
        <v>2</v>
      </c>
    </row>
    <row r="10876" spans="1:3" x14ac:dyDescent="0.2">
      <c r="A10876" t="s">
        <v>86</v>
      </c>
      <c r="B10876" t="s">
        <v>84</v>
      </c>
      <c r="C10876" t="s">
        <v>105</v>
      </c>
    </row>
    <row r="10877" spans="1:3" x14ac:dyDescent="0.2">
      <c r="A10877" t="s">
        <v>86</v>
      </c>
      <c r="B10877" t="s">
        <v>85</v>
      </c>
      <c r="C10877" t="s">
        <v>10</v>
      </c>
    </row>
    <row r="10878" spans="1:3" x14ac:dyDescent="0.2">
      <c r="A10878" t="s">
        <v>86</v>
      </c>
      <c r="B10878" t="s">
        <v>137</v>
      </c>
      <c r="C10878" t="s">
        <v>21</v>
      </c>
    </row>
    <row r="10879" spans="1:3" x14ac:dyDescent="0.2">
      <c r="A10879" t="s">
        <v>86</v>
      </c>
      <c r="B10879" t="s">
        <v>138</v>
      </c>
      <c r="C10879" t="s">
        <v>29</v>
      </c>
    </row>
    <row r="10880" spans="1:3" x14ac:dyDescent="0.2">
      <c r="A10880" t="s">
        <v>86</v>
      </c>
      <c r="B10880" t="s">
        <v>134</v>
      </c>
      <c r="C10880" t="s">
        <v>127</v>
      </c>
    </row>
    <row r="10881" spans="1:3" x14ac:dyDescent="0.2">
      <c r="A10881" t="s">
        <v>86</v>
      </c>
      <c r="B10881" t="s">
        <v>40</v>
      </c>
      <c r="C10881" t="s">
        <v>31</v>
      </c>
    </row>
    <row r="10882" spans="1:3" x14ac:dyDescent="0.2">
      <c r="A10882" t="s">
        <v>86</v>
      </c>
      <c r="B10882" t="s">
        <v>39</v>
      </c>
      <c r="C10882" t="s">
        <v>18</v>
      </c>
    </row>
    <row r="10883" spans="1:3" x14ac:dyDescent="0.2">
      <c r="A10883" t="s">
        <v>86</v>
      </c>
      <c r="B10883" t="s">
        <v>104</v>
      </c>
      <c r="C10883" t="s">
        <v>127</v>
      </c>
    </row>
    <row r="10884" spans="1:3" x14ac:dyDescent="0.2">
      <c r="A10884" t="s">
        <v>86</v>
      </c>
      <c r="B10884" t="s">
        <v>9</v>
      </c>
      <c r="C10884" t="s">
        <v>1</v>
      </c>
    </row>
    <row r="10885" spans="1:3" x14ac:dyDescent="0.2">
      <c r="A10885" t="s">
        <v>86</v>
      </c>
      <c r="B10885" t="s">
        <v>58</v>
      </c>
      <c r="C10885" t="s">
        <v>128</v>
      </c>
    </row>
    <row r="10886" spans="1:3" x14ac:dyDescent="0.2">
      <c r="A10886" t="s">
        <v>86</v>
      </c>
      <c r="B10886" t="s">
        <v>4</v>
      </c>
      <c r="C10886" t="s">
        <v>130</v>
      </c>
    </row>
    <row r="10887" spans="1:3" x14ac:dyDescent="0.2">
      <c r="A10887" t="s">
        <v>86</v>
      </c>
      <c r="B10887" t="s">
        <v>90</v>
      </c>
      <c r="C10887" t="s">
        <v>10</v>
      </c>
    </row>
    <row r="10888" spans="1:3" x14ac:dyDescent="0.2">
      <c r="A10888" t="s">
        <v>86</v>
      </c>
      <c r="B10888" t="s">
        <v>1</v>
      </c>
      <c r="C10888" t="s">
        <v>14</v>
      </c>
    </row>
    <row r="10889" spans="1:3" x14ac:dyDescent="0.2">
      <c r="A10889" t="s">
        <v>86</v>
      </c>
      <c r="B10889" t="s">
        <v>67</v>
      </c>
      <c r="C10889" t="s">
        <v>105</v>
      </c>
    </row>
    <row r="10890" spans="1:3" x14ac:dyDescent="0.2">
      <c r="A10890" t="s">
        <v>86</v>
      </c>
      <c r="B10890" t="s">
        <v>68</v>
      </c>
      <c r="C10890" t="s">
        <v>105</v>
      </c>
    </row>
    <row r="10891" spans="1:3" x14ac:dyDescent="0.2">
      <c r="A10891" t="s">
        <v>86</v>
      </c>
      <c r="B10891" t="s">
        <v>120</v>
      </c>
      <c r="C10891" t="s">
        <v>62</v>
      </c>
    </row>
    <row r="10892" spans="1:3" x14ac:dyDescent="0.2">
      <c r="A10892" t="s">
        <v>86</v>
      </c>
      <c r="B10892" t="s">
        <v>121</v>
      </c>
      <c r="C10892" t="s">
        <v>62</v>
      </c>
    </row>
    <row r="10893" spans="1:3" x14ac:dyDescent="0.2">
      <c r="A10893" t="s">
        <v>86</v>
      </c>
      <c r="B10893" t="s">
        <v>53</v>
      </c>
      <c r="C10893" t="s">
        <v>128</v>
      </c>
    </row>
    <row r="10894" spans="1:3" x14ac:dyDescent="0.2">
      <c r="A10894" t="s">
        <v>86</v>
      </c>
      <c r="B10894" t="s">
        <v>82</v>
      </c>
      <c r="C10894" t="s">
        <v>69</v>
      </c>
    </row>
    <row r="10895" spans="1:3" x14ac:dyDescent="0.2">
      <c r="A10895" t="s">
        <v>86</v>
      </c>
      <c r="B10895" t="s">
        <v>83</v>
      </c>
      <c r="C10895" t="s">
        <v>128</v>
      </c>
    </row>
    <row r="10896" spans="1:3" x14ac:dyDescent="0.2">
      <c r="A10896" t="s">
        <v>86</v>
      </c>
      <c r="B10896" t="s">
        <v>38</v>
      </c>
      <c r="C10896" t="s">
        <v>43</v>
      </c>
    </row>
    <row r="10897" spans="1:3" x14ac:dyDescent="0.2">
      <c r="A10897" t="s">
        <v>86</v>
      </c>
      <c r="B10897" t="s">
        <v>97</v>
      </c>
      <c r="C10897" t="s">
        <v>11</v>
      </c>
    </row>
    <row r="10898" spans="1:3" x14ac:dyDescent="0.2">
      <c r="A10898" t="s">
        <v>86</v>
      </c>
      <c r="B10898" t="s">
        <v>115</v>
      </c>
      <c r="C10898" t="s">
        <v>62</v>
      </c>
    </row>
    <row r="10899" spans="1:3" x14ac:dyDescent="0.2">
      <c r="A10899" t="s">
        <v>86</v>
      </c>
      <c r="B10899" t="s">
        <v>98</v>
      </c>
      <c r="C10899" t="s">
        <v>62</v>
      </c>
    </row>
    <row r="10900" spans="1:3" x14ac:dyDescent="0.2">
      <c r="A10900" t="s">
        <v>86</v>
      </c>
      <c r="B10900" t="s">
        <v>94</v>
      </c>
      <c r="C10900" t="s">
        <v>62</v>
      </c>
    </row>
    <row r="10901" spans="1:3" x14ac:dyDescent="0.2">
      <c r="A10901" t="s">
        <v>86</v>
      </c>
      <c r="B10901" t="s">
        <v>7</v>
      </c>
      <c r="C10901" t="s">
        <v>11</v>
      </c>
    </row>
    <row r="10902" spans="1:3" x14ac:dyDescent="0.2">
      <c r="A10902" t="s">
        <v>86</v>
      </c>
      <c r="B10902" t="s">
        <v>45</v>
      </c>
      <c r="C10902" t="s">
        <v>11</v>
      </c>
    </row>
    <row r="10903" spans="1:3" x14ac:dyDescent="0.2">
      <c r="A10903" t="s">
        <v>86</v>
      </c>
      <c r="B10903" t="s">
        <v>64</v>
      </c>
      <c r="C10903" t="s">
        <v>11</v>
      </c>
    </row>
    <row r="10904" spans="1:3" x14ac:dyDescent="0.2">
      <c r="A10904" t="s">
        <v>28</v>
      </c>
      <c r="B10904" t="s">
        <v>75</v>
      </c>
      <c r="C10904" t="s">
        <v>135</v>
      </c>
    </row>
    <row r="10905" spans="1:3" x14ac:dyDescent="0.2">
      <c r="A10905" t="s">
        <v>28</v>
      </c>
      <c r="B10905" t="s">
        <v>17</v>
      </c>
      <c r="C10905" t="s">
        <v>113</v>
      </c>
    </row>
    <row r="10906" spans="1:3" x14ac:dyDescent="0.2">
      <c r="A10906" t="s">
        <v>28</v>
      </c>
      <c r="B10906" t="s">
        <v>20</v>
      </c>
      <c r="C10906" t="s">
        <v>96</v>
      </c>
    </row>
    <row r="10907" spans="1:3" x14ac:dyDescent="0.2">
      <c r="A10907" t="s">
        <v>28</v>
      </c>
      <c r="B10907" t="s">
        <v>78</v>
      </c>
      <c r="C10907" t="s">
        <v>114</v>
      </c>
    </row>
    <row r="10908" spans="1:3" x14ac:dyDescent="0.2">
      <c r="A10908" t="s">
        <v>28</v>
      </c>
      <c r="B10908" t="s">
        <v>44</v>
      </c>
      <c r="C10908" t="s">
        <v>114</v>
      </c>
    </row>
    <row r="10909" spans="1:3" x14ac:dyDescent="0.2">
      <c r="A10909" t="s">
        <v>28</v>
      </c>
      <c r="B10909" t="s">
        <v>46</v>
      </c>
      <c r="C10909" t="s">
        <v>49</v>
      </c>
    </row>
    <row r="10910" spans="1:3" x14ac:dyDescent="0.2">
      <c r="A10910" t="s">
        <v>28</v>
      </c>
      <c r="B10910" t="s">
        <v>117</v>
      </c>
      <c r="C10910" t="s">
        <v>114</v>
      </c>
    </row>
    <row r="10911" spans="1:3" x14ac:dyDescent="0.2">
      <c r="A10911" t="s">
        <v>28</v>
      </c>
      <c r="B10911" t="s">
        <v>124</v>
      </c>
      <c r="C10911" t="s">
        <v>129</v>
      </c>
    </row>
    <row r="10912" spans="1:3" x14ac:dyDescent="0.2">
      <c r="A10912" t="s">
        <v>28</v>
      </c>
      <c r="B10912" t="s">
        <v>113</v>
      </c>
      <c r="C10912" t="s">
        <v>39</v>
      </c>
    </row>
    <row r="10913" spans="1:3" x14ac:dyDescent="0.2">
      <c r="A10913" t="s">
        <v>28</v>
      </c>
      <c r="B10913" t="s">
        <v>99</v>
      </c>
      <c r="C10913" t="s">
        <v>81</v>
      </c>
    </row>
    <row r="10914" spans="1:3" x14ac:dyDescent="0.2">
      <c r="A10914" t="s">
        <v>28</v>
      </c>
      <c r="B10914" t="s">
        <v>100</v>
      </c>
      <c r="C10914" t="s">
        <v>128</v>
      </c>
    </row>
    <row r="10915" spans="1:3" x14ac:dyDescent="0.2">
      <c r="A10915" t="s">
        <v>28</v>
      </c>
      <c r="B10915" t="s">
        <v>65</v>
      </c>
      <c r="C10915" t="s">
        <v>81</v>
      </c>
    </row>
    <row r="10916" spans="1:3" x14ac:dyDescent="0.2">
      <c r="A10916" t="s">
        <v>28</v>
      </c>
      <c r="B10916" t="s">
        <v>66</v>
      </c>
      <c r="C10916" t="s">
        <v>81</v>
      </c>
    </row>
    <row r="10917" spans="1:3" x14ac:dyDescent="0.2">
      <c r="A10917" t="s">
        <v>28</v>
      </c>
      <c r="B10917" t="s">
        <v>54</v>
      </c>
      <c r="C10917" t="s">
        <v>51</v>
      </c>
    </row>
    <row r="10918" spans="1:3" x14ac:dyDescent="0.2">
      <c r="A10918" t="s">
        <v>28</v>
      </c>
      <c r="B10918" t="s">
        <v>55</v>
      </c>
      <c r="C10918" t="s">
        <v>51</v>
      </c>
    </row>
    <row r="10919" spans="1:3" x14ac:dyDescent="0.2">
      <c r="A10919" t="s">
        <v>28</v>
      </c>
      <c r="B10919" t="s">
        <v>133</v>
      </c>
      <c r="C10919" t="s">
        <v>86</v>
      </c>
    </row>
    <row r="10920" spans="1:3" x14ac:dyDescent="0.2">
      <c r="A10920" t="s">
        <v>28</v>
      </c>
      <c r="B10920" t="s">
        <v>59</v>
      </c>
      <c r="C10920" t="s">
        <v>76</v>
      </c>
    </row>
    <row r="10921" spans="1:3" x14ac:dyDescent="0.2">
      <c r="A10921" t="s">
        <v>28</v>
      </c>
      <c r="B10921" t="s">
        <v>125</v>
      </c>
      <c r="C10921" t="s">
        <v>135</v>
      </c>
    </row>
    <row r="10922" spans="1:3" x14ac:dyDescent="0.2">
      <c r="A10922" t="s">
        <v>28</v>
      </c>
      <c r="B10922" t="s">
        <v>27</v>
      </c>
      <c r="C10922" t="s">
        <v>81</v>
      </c>
    </row>
    <row r="10923" spans="1:3" x14ac:dyDescent="0.2">
      <c r="A10923" t="s">
        <v>28</v>
      </c>
      <c r="B10923" t="s">
        <v>23</v>
      </c>
      <c r="C10923" t="s">
        <v>113</v>
      </c>
    </row>
    <row r="10924" spans="1:3" x14ac:dyDescent="0.2">
      <c r="A10924" t="s">
        <v>28</v>
      </c>
      <c r="B10924" t="s">
        <v>25</v>
      </c>
      <c r="C10924" t="s">
        <v>51</v>
      </c>
    </row>
    <row r="10925" spans="1:3" x14ac:dyDescent="0.2">
      <c r="A10925" t="s">
        <v>28</v>
      </c>
      <c r="B10925" t="s">
        <v>114</v>
      </c>
      <c r="C10925" t="s">
        <v>132</v>
      </c>
    </row>
    <row r="10926" spans="1:3" x14ac:dyDescent="0.2">
      <c r="A10926" t="s">
        <v>28</v>
      </c>
      <c r="B10926" t="s">
        <v>96</v>
      </c>
      <c r="C10926" t="s">
        <v>111</v>
      </c>
    </row>
    <row r="10927" spans="1:3" x14ac:dyDescent="0.2">
      <c r="A10927" t="s">
        <v>28</v>
      </c>
      <c r="B10927" t="s">
        <v>47</v>
      </c>
      <c r="C10927" t="s">
        <v>48</v>
      </c>
    </row>
    <row r="10928" spans="1:3" x14ac:dyDescent="0.2">
      <c r="A10928" t="s">
        <v>28</v>
      </c>
      <c r="B10928" t="s">
        <v>72</v>
      </c>
      <c r="C10928" t="s">
        <v>8</v>
      </c>
    </row>
    <row r="10929" spans="1:3" x14ac:dyDescent="0.2">
      <c r="A10929" t="s">
        <v>28</v>
      </c>
      <c r="B10929" t="s">
        <v>87</v>
      </c>
      <c r="C10929" t="s">
        <v>135</v>
      </c>
    </row>
    <row r="10930" spans="1:3" x14ac:dyDescent="0.2">
      <c r="A10930" t="s">
        <v>28</v>
      </c>
      <c r="B10930" t="s">
        <v>88</v>
      </c>
      <c r="C10930" t="s">
        <v>86</v>
      </c>
    </row>
    <row r="10931" spans="1:3" x14ac:dyDescent="0.2">
      <c r="A10931" t="s">
        <v>28</v>
      </c>
      <c r="B10931" t="s">
        <v>19</v>
      </c>
      <c r="C10931" t="s">
        <v>14</v>
      </c>
    </row>
    <row r="10932" spans="1:3" x14ac:dyDescent="0.2">
      <c r="A10932" t="s">
        <v>28</v>
      </c>
      <c r="B10932" t="s">
        <v>31</v>
      </c>
      <c r="C10932" t="s">
        <v>79</v>
      </c>
    </row>
    <row r="10933" spans="1:3" x14ac:dyDescent="0.2">
      <c r="A10933" t="s">
        <v>28</v>
      </c>
      <c r="B10933" t="s">
        <v>126</v>
      </c>
      <c r="C10933" t="s">
        <v>49</v>
      </c>
    </row>
    <row r="10934" spans="1:3" x14ac:dyDescent="0.2">
      <c r="A10934" t="s">
        <v>28</v>
      </c>
      <c r="B10934" t="s">
        <v>42</v>
      </c>
      <c r="C10934" t="s">
        <v>31</v>
      </c>
    </row>
    <row r="10935" spans="1:3" x14ac:dyDescent="0.2">
      <c r="A10935" t="s">
        <v>28</v>
      </c>
      <c r="B10935" t="s">
        <v>93</v>
      </c>
      <c r="C10935" t="s">
        <v>106</v>
      </c>
    </row>
    <row r="10936" spans="1:3" x14ac:dyDescent="0.2">
      <c r="A10936" t="s">
        <v>28</v>
      </c>
      <c r="B10936" t="s">
        <v>13</v>
      </c>
      <c r="C10936" t="s">
        <v>49</v>
      </c>
    </row>
    <row r="10937" spans="1:3" x14ac:dyDescent="0.2">
      <c r="A10937" t="s">
        <v>28</v>
      </c>
      <c r="B10937" t="s">
        <v>49</v>
      </c>
      <c r="C10937" t="s">
        <v>40</v>
      </c>
    </row>
    <row r="10938" spans="1:3" x14ac:dyDescent="0.2">
      <c r="A10938" t="s">
        <v>28</v>
      </c>
      <c r="B10938" t="s">
        <v>50</v>
      </c>
      <c r="C10938" t="s">
        <v>40</v>
      </c>
    </row>
    <row r="10939" spans="1:3" x14ac:dyDescent="0.2">
      <c r="A10939" t="s">
        <v>28</v>
      </c>
      <c r="B10939" t="s">
        <v>56</v>
      </c>
      <c r="C10939" t="s">
        <v>114</v>
      </c>
    </row>
    <row r="10940" spans="1:3" x14ac:dyDescent="0.2">
      <c r="A10940" t="s">
        <v>28</v>
      </c>
      <c r="B10940" t="s">
        <v>57</v>
      </c>
      <c r="C10940" t="s">
        <v>114</v>
      </c>
    </row>
    <row r="10941" spans="1:3" x14ac:dyDescent="0.2">
      <c r="A10941" t="s">
        <v>28</v>
      </c>
      <c r="B10941" t="s">
        <v>91</v>
      </c>
      <c r="C10941" t="s">
        <v>11</v>
      </c>
    </row>
    <row r="10942" spans="1:3" x14ac:dyDescent="0.2">
      <c r="A10942" t="s">
        <v>28</v>
      </c>
      <c r="B10942" t="s">
        <v>92</v>
      </c>
      <c r="C10942" t="s">
        <v>11</v>
      </c>
    </row>
    <row r="10943" spans="1:3" x14ac:dyDescent="0.2">
      <c r="A10943" t="s">
        <v>28</v>
      </c>
      <c r="B10943" t="s">
        <v>136</v>
      </c>
      <c r="C10943" t="s">
        <v>111</v>
      </c>
    </row>
    <row r="10944" spans="1:3" x14ac:dyDescent="0.2">
      <c r="A10944" t="s">
        <v>28</v>
      </c>
      <c r="B10944" t="s">
        <v>16</v>
      </c>
      <c r="C10944" t="s">
        <v>89</v>
      </c>
    </row>
    <row r="10945" spans="1:3" x14ac:dyDescent="0.2">
      <c r="A10945" t="s">
        <v>28</v>
      </c>
      <c r="B10945" t="s">
        <v>89</v>
      </c>
      <c r="C10945" t="s">
        <v>19</v>
      </c>
    </row>
    <row r="10946" spans="1:3" x14ac:dyDescent="0.2">
      <c r="A10946" t="s">
        <v>28</v>
      </c>
      <c r="B10946" t="s">
        <v>33</v>
      </c>
      <c r="C10946" t="s">
        <v>89</v>
      </c>
    </row>
    <row r="10947" spans="1:3" x14ac:dyDescent="0.2">
      <c r="A10947" t="s">
        <v>28</v>
      </c>
      <c r="B10947" t="s">
        <v>34</v>
      </c>
      <c r="C10947" t="s">
        <v>106</v>
      </c>
    </row>
    <row r="10948" spans="1:3" x14ac:dyDescent="0.2">
      <c r="A10948" t="s">
        <v>28</v>
      </c>
      <c r="B10948" t="s">
        <v>95</v>
      </c>
      <c r="C10948" t="s">
        <v>11</v>
      </c>
    </row>
    <row r="10949" spans="1:3" x14ac:dyDescent="0.2">
      <c r="A10949" t="s">
        <v>28</v>
      </c>
      <c r="B10949" t="s">
        <v>110</v>
      </c>
      <c r="C10949" t="s">
        <v>18</v>
      </c>
    </row>
    <row r="10950" spans="1:3" x14ac:dyDescent="0.2">
      <c r="A10950" t="s">
        <v>28</v>
      </c>
      <c r="B10950" t="s">
        <v>62</v>
      </c>
      <c r="C10950" t="s">
        <v>10</v>
      </c>
    </row>
    <row r="10951" spans="1:3" x14ac:dyDescent="0.2">
      <c r="A10951" t="s">
        <v>28</v>
      </c>
      <c r="B10951" t="s">
        <v>63</v>
      </c>
      <c r="C10951" t="s">
        <v>10</v>
      </c>
    </row>
    <row r="10952" spans="1:3" x14ac:dyDescent="0.2">
      <c r="A10952" t="s">
        <v>28</v>
      </c>
      <c r="B10952" t="s">
        <v>22</v>
      </c>
      <c r="C10952" t="s">
        <v>128</v>
      </c>
    </row>
    <row r="10953" spans="1:3" x14ac:dyDescent="0.2">
      <c r="A10953" t="s">
        <v>28</v>
      </c>
      <c r="B10953" t="s">
        <v>2</v>
      </c>
      <c r="C10953" t="s">
        <v>29</v>
      </c>
    </row>
    <row r="10954" spans="1:3" x14ac:dyDescent="0.2">
      <c r="A10954" t="s">
        <v>28</v>
      </c>
      <c r="B10954" t="s">
        <v>32</v>
      </c>
      <c r="C10954" t="s">
        <v>19</v>
      </c>
    </row>
    <row r="10955" spans="1:3" x14ac:dyDescent="0.2">
      <c r="A10955" t="s">
        <v>28</v>
      </c>
      <c r="B10955" t="s">
        <v>18</v>
      </c>
      <c r="C10955" t="s">
        <v>79</v>
      </c>
    </row>
    <row r="10956" spans="1:3" x14ac:dyDescent="0.2">
      <c r="A10956" t="s">
        <v>28</v>
      </c>
      <c r="B10956" t="s">
        <v>76</v>
      </c>
      <c r="C10956" t="s">
        <v>40</v>
      </c>
    </row>
    <row r="10957" spans="1:3" x14ac:dyDescent="0.2">
      <c r="A10957" t="s">
        <v>28</v>
      </c>
      <c r="B10957" t="s">
        <v>77</v>
      </c>
      <c r="C10957" t="s">
        <v>132</v>
      </c>
    </row>
    <row r="10958" spans="1:3" x14ac:dyDescent="0.2">
      <c r="A10958" t="s">
        <v>28</v>
      </c>
      <c r="B10958" t="s">
        <v>79</v>
      </c>
      <c r="C10958" t="s">
        <v>32</v>
      </c>
    </row>
    <row r="10959" spans="1:3" x14ac:dyDescent="0.2">
      <c r="A10959" t="s">
        <v>28</v>
      </c>
      <c r="B10959" t="s">
        <v>48</v>
      </c>
      <c r="C10959" t="s">
        <v>80</v>
      </c>
    </row>
    <row r="10960" spans="1:3" x14ac:dyDescent="0.2">
      <c r="A10960" t="s">
        <v>28</v>
      </c>
      <c r="B10960" t="s">
        <v>111</v>
      </c>
      <c r="C10960" t="s">
        <v>16</v>
      </c>
    </row>
    <row r="10961" spans="1:3" x14ac:dyDescent="0.2">
      <c r="A10961" t="s">
        <v>28</v>
      </c>
      <c r="B10961" t="s">
        <v>112</v>
      </c>
      <c r="C10961" t="s">
        <v>33</v>
      </c>
    </row>
    <row r="10962" spans="1:3" x14ac:dyDescent="0.2">
      <c r="A10962" t="s">
        <v>28</v>
      </c>
      <c r="B10962" t="s">
        <v>51</v>
      </c>
      <c r="C10962" t="s">
        <v>79</v>
      </c>
    </row>
    <row r="10963" spans="1:3" x14ac:dyDescent="0.2">
      <c r="A10963" t="s">
        <v>28</v>
      </c>
      <c r="B10963" t="s">
        <v>8</v>
      </c>
      <c r="C10963" t="s">
        <v>79</v>
      </c>
    </row>
    <row r="10964" spans="1:3" x14ac:dyDescent="0.2">
      <c r="A10964" t="s">
        <v>28</v>
      </c>
      <c r="B10964" t="s">
        <v>35</v>
      </c>
      <c r="C10964" t="s">
        <v>62</v>
      </c>
    </row>
    <row r="10965" spans="1:3" x14ac:dyDescent="0.2">
      <c r="A10965" t="s">
        <v>28</v>
      </c>
      <c r="B10965" t="s">
        <v>52</v>
      </c>
      <c r="C10965" t="s">
        <v>128</v>
      </c>
    </row>
    <row r="10966" spans="1:3" x14ac:dyDescent="0.2">
      <c r="A10966" t="s">
        <v>28</v>
      </c>
      <c r="B10966" t="s">
        <v>122</v>
      </c>
      <c r="C10966" t="s">
        <v>18</v>
      </c>
    </row>
    <row r="10967" spans="1:3" x14ac:dyDescent="0.2">
      <c r="A10967" t="s">
        <v>28</v>
      </c>
      <c r="B10967" t="s">
        <v>123</v>
      </c>
      <c r="C10967" t="s">
        <v>11</v>
      </c>
    </row>
    <row r="10968" spans="1:3" x14ac:dyDescent="0.2">
      <c r="A10968" t="s">
        <v>28</v>
      </c>
      <c r="B10968" t="s">
        <v>21</v>
      </c>
      <c r="C10968" t="s">
        <v>74</v>
      </c>
    </row>
    <row r="10969" spans="1:3" x14ac:dyDescent="0.2">
      <c r="A10969" t="s">
        <v>28</v>
      </c>
      <c r="B10969" t="s">
        <v>128</v>
      </c>
      <c r="C10969" t="s">
        <v>43</v>
      </c>
    </row>
    <row r="10970" spans="1:3" x14ac:dyDescent="0.2">
      <c r="A10970" t="s">
        <v>28</v>
      </c>
      <c r="B10970" t="s">
        <v>43</v>
      </c>
      <c r="C10970" t="s">
        <v>21</v>
      </c>
    </row>
    <row r="10971" spans="1:3" x14ac:dyDescent="0.2">
      <c r="A10971" t="s">
        <v>28</v>
      </c>
      <c r="B10971" t="s">
        <v>102</v>
      </c>
      <c r="C10971" t="s">
        <v>62</v>
      </c>
    </row>
    <row r="10972" spans="1:3" x14ac:dyDescent="0.2">
      <c r="A10972" t="s">
        <v>28</v>
      </c>
      <c r="B10972" t="s">
        <v>103</v>
      </c>
      <c r="C10972" t="s">
        <v>36</v>
      </c>
    </row>
    <row r="10973" spans="1:3" x14ac:dyDescent="0.2">
      <c r="A10973" t="s">
        <v>28</v>
      </c>
      <c r="B10973" t="s">
        <v>106</v>
      </c>
      <c r="C10973" t="s">
        <v>14</v>
      </c>
    </row>
    <row r="10974" spans="1:3" x14ac:dyDescent="0.2">
      <c r="A10974" t="s">
        <v>28</v>
      </c>
      <c r="B10974" t="s">
        <v>105</v>
      </c>
      <c r="C10974" t="s">
        <v>2</v>
      </c>
    </row>
    <row r="10975" spans="1:3" x14ac:dyDescent="0.2">
      <c r="A10975" t="s">
        <v>28</v>
      </c>
      <c r="B10975" t="s">
        <v>74</v>
      </c>
      <c r="C10975" t="s">
        <v>28</v>
      </c>
    </row>
    <row r="10976" spans="1:3" x14ac:dyDescent="0.2">
      <c r="A10976" t="s">
        <v>28</v>
      </c>
      <c r="B10976" t="s">
        <v>26</v>
      </c>
      <c r="C10976" t="s">
        <v>48</v>
      </c>
    </row>
    <row r="10977" spans="1:3" x14ac:dyDescent="0.2">
      <c r="A10977" t="s">
        <v>28</v>
      </c>
      <c r="B10977" t="s">
        <v>81</v>
      </c>
      <c r="C10977" t="s">
        <v>40</v>
      </c>
    </row>
    <row r="10978" spans="1:3" x14ac:dyDescent="0.2">
      <c r="A10978" t="s">
        <v>28</v>
      </c>
      <c r="B10978" t="s">
        <v>29</v>
      </c>
      <c r="C10978" t="s">
        <v>74</v>
      </c>
    </row>
    <row r="10979" spans="1:3" x14ac:dyDescent="0.2">
      <c r="A10979" t="s">
        <v>28</v>
      </c>
      <c r="B10979" t="s">
        <v>30</v>
      </c>
      <c r="C10979" t="s">
        <v>74</v>
      </c>
    </row>
    <row r="10980" spans="1:3" x14ac:dyDescent="0.2">
      <c r="A10980" t="s">
        <v>28</v>
      </c>
      <c r="B10980" t="s">
        <v>118</v>
      </c>
      <c r="C10980" t="s">
        <v>10</v>
      </c>
    </row>
    <row r="10981" spans="1:3" x14ac:dyDescent="0.2">
      <c r="A10981" t="s">
        <v>28</v>
      </c>
      <c r="B10981" t="s">
        <v>119</v>
      </c>
      <c r="C10981" t="s">
        <v>69</v>
      </c>
    </row>
    <row r="10982" spans="1:3" x14ac:dyDescent="0.2">
      <c r="A10982" t="s">
        <v>28</v>
      </c>
      <c r="B10982" t="s">
        <v>86</v>
      </c>
      <c r="C10982" t="s">
        <v>39</v>
      </c>
    </row>
    <row r="10983" spans="1:3" x14ac:dyDescent="0.2">
      <c r="A10983" t="s">
        <v>28</v>
      </c>
      <c r="B10983" t="s">
        <v>28</v>
      </c>
      <c r="C10983" t="s">
        <v>28</v>
      </c>
    </row>
    <row r="10984" spans="1:3" x14ac:dyDescent="0.2">
      <c r="A10984" t="s">
        <v>28</v>
      </c>
      <c r="B10984" t="s">
        <v>127</v>
      </c>
      <c r="C10984" t="s">
        <v>21</v>
      </c>
    </row>
    <row r="10985" spans="1:3" x14ac:dyDescent="0.2">
      <c r="A10985" t="s">
        <v>28</v>
      </c>
      <c r="B10985" t="s">
        <v>80</v>
      </c>
      <c r="C10985" t="s">
        <v>32</v>
      </c>
    </row>
    <row r="10986" spans="1:3" x14ac:dyDescent="0.2">
      <c r="A10986" t="s">
        <v>28</v>
      </c>
      <c r="B10986" t="s">
        <v>41</v>
      </c>
      <c r="C10986" t="s">
        <v>114</v>
      </c>
    </row>
    <row r="10987" spans="1:3" x14ac:dyDescent="0.2">
      <c r="A10987" t="s">
        <v>28</v>
      </c>
      <c r="B10987" t="s">
        <v>130</v>
      </c>
      <c r="C10987" t="s">
        <v>127</v>
      </c>
    </row>
    <row r="10988" spans="1:3" x14ac:dyDescent="0.2">
      <c r="A10988" t="s">
        <v>28</v>
      </c>
      <c r="B10988" t="s">
        <v>131</v>
      </c>
      <c r="C10988" t="s">
        <v>105</v>
      </c>
    </row>
    <row r="10989" spans="1:3" x14ac:dyDescent="0.2">
      <c r="A10989" t="s">
        <v>28</v>
      </c>
      <c r="B10989" t="s">
        <v>11</v>
      </c>
      <c r="C10989" t="s">
        <v>127</v>
      </c>
    </row>
    <row r="10990" spans="1:3" x14ac:dyDescent="0.2">
      <c r="A10990" t="s">
        <v>28</v>
      </c>
      <c r="B10990" t="s">
        <v>6</v>
      </c>
      <c r="C10990" t="s">
        <v>36</v>
      </c>
    </row>
    <row r="10991" spans="1:3" x14ac:dyDescent="0.2">
      <c r="A10991" t="s">
        <v>28</v>
      </c>
      <c r="B10991" t="s">
        <v>3</v>
      </c>
      <c r="C10991" t="s">
        <v>62</v>
      </c>
    </row>
    <row r="10992" spans="1:3" x14ac:dyDescent="0.2">
      <c r="A10992" t="s">
        <v>28</v>
      </c>
      <c r="B10992" t="s">
        <v>69</v>
      </c>
      <c r="C10992" t="s">
        <v>101</v>
      </c>
    </row>
    <row r="10993" spans="1:3" x14ac:dyDescent="0.2">
      <c r="A10993" t="s">
        <v>28</v>
      </c>
      <c r="B10993" t="s">
        <v>135</v>
      </c>
      <c r="C10993" t="s">
        <v>39</v>
      </c>
    </row>
    <row r="10994" spans="1:3" x14ac:dyDescent="0.2">
      <c r="A10994" t="s">
        <v>28</v>
      </c>
      <c r="B10994" t="s">
        <v>132</v>
      </c>
      <c r="C10994" t="s">
        <v>33</v>
      </c>
    </row>
    <row r="10995" spans="1:3" x14ac:dyDescent="0.2">
      <c r="A10995" t="s">
        <v>28</v>
      </c>
      <c r="B10995" t="s">
        <v>129</v>
      </c>
      <c r="C10995" t="s">
        <v>79</v>
      </c>
    </row>
    <row r="10996" spans="1:3" x14ac:dyDescent="0.2">
      <c r="A10996" t="s">
        <v>28</v>
      </c>
      <c r="B10996" t="s">
        <v>116</v>
      </c>
      <c r="C10996" t="s">
        <v>130</v>
      </c>
    </row>
    <row r="10997" spans="1:3" x14ac:dyDescent="0.2">
      <c r="A10997" t="s">
        <v>28</v>
      </c>
      <c r="B10997" t="s">
        <v>36</v>
      </c>
      <c r="C10997" t="s">
        <v>69</v>
      </c>
    </row>
    <row r="10998" spans="1:3" x14ac:dyDescent="0.2">
      <c r="A10998" t="s">
        <v>28</v>
      </c>
      <c r="B10998" t="s">
        <v>37</v>
      </c>
      <c r="C10998" t="s">
        <v>128</v>
      </c>
    </row>
    <row r="10999" spans="1:3" x14ac:dyDescent="0.2">
      <c r="A10999" t="s">
        <v>28</v>
      </c>
      <c r="B10999" t="s">
        <v>70</v>
      </c>
      <c r="C10999" t="s">
        <v>31</v>
      </c>
    </row>
    <row r="11000" spans="1:3" x14ac:dyDescent="0.2">
      <c r="A11000" t="s">
        <v>28</v>
      </c>
      <c r="B11000" t="s">
        <v>71</v>
      </c>
      <c r="C11000" t="s">
        <v>31</v>
      </c>
    </row>
    <row r="11001" spans="1:3" x14ac:dyDescent="0.2">
      <c r="A11001" t="s">
        <v>28</v>
      </c>
      <c r="B11001" t="s">
        <v>5</v>
      </c>
      <c r="C11001" t="s">
        <v>128</v>
      </c>
    </row>
    <row r="11002" spans="1:3" x14ac:dyDescent="0.2">
      <c r="A11002" t="s">
        <v>28</v>
      </c>
      <c r="B11002" t="s">
        <v>24</v>
      </c>
      <c r="C11002" t="s">
        <v>22</v>
      </c>
    </row>
    <row r="11003" spans="1:3" x14ac:dyDescent="0.2">
      <c r="A11003" t="s">
        <v>28</v>
      </c>
      <c r="B11003" t="s">
        <v>10</v>
      </c>
      <c r="C11003" t="s">
        <v>101</v>
      </c>
    </row>
    <row r="11004" spans="1:3" x14ac:dyDescent="0.2">
      <c r="A11004" t="s">
        <v>28</v>
      </c>
      <c r="B11004" t="s">
        <v>12</v>
      </c>
      <c r="C11004" t="s">
        <v>43</v>
      </c>
    </row>
    <row r="11005" spans="1:3" x14ac:dyDescent="0.2">
      <c r="A11005" t="s">
        <v>28</v>
      </c>
      <c r="B11005" t="s">
        <v>107</v>
      </c>
      <c r="C11005" t="s">
        <v>1</v>
      </c>
    </row>
    <row r="11006" spans="1:3" x14ac:dyDescent="0.2">
      <c r="A11006" t="s">
        <v>28</v>
      </c>
      <c r="B11006" t="s">
        <v>108</v>
      </c>
      <c r="C11006" t="s">
        <v>118</v>
      </c>
    </row>
    <row r="11007" spans="1:3" x14ac:dyDescent="0.2">
      <c r="A11007" t="s">
        <v>28</v>
      </c>
      <c r="B11007" t="s">
        <v>14</v>
      </c>
      <c r="C11007" t="s">
        <v>28</v>
      </c>
    </row>
    <row r="11008" spans="1:3" x14ac:dyDescent="0.2">
      <c r="A11008" t="s">
        <v>28</v>
      </c>
      <c r="B11008" t="s">
        <v>15</v>
      </c>
      <c r="C11008" t="s">
        <v>28</v>
      </c>
    </row>
    <row r="11009" spans="1:3" x14ac:dyDescent="0.2">
      <c r="A11009" t="s">
        <v>28</v>
      </c>
      <c r="B11009" t="s">
        <v>101</v>
      </c>
      <c r="C11009" t="s">
        <v>29</v>
      </c>
    </row>
    <row r="11010" spans="1:3" x14ac:dyDescent="0.2">
      <c r="A11010" t="s">
        <v>28</v>
      </c>
      <c r="B11010" t="s">
        <v>109</v>
      </c>
      <c r="C11010" t="s">
        <v>62</v>
      </c>
    </row>
    <row r="11011" spans="1:3" x14ac:dyDescent="0.2">
      <c r="A11011" t="s">
        <v>28</v>
      </c>
      <c r="B11011" t="s">
        <v>61</v>
      </c>
      <c r="C11011" t="s">
        <v>36</v>
      </c>
    </row>
    <row r="11012" spans="1:3" x14ac:dyDescent="0.2">
      <c r="A11012" t="s">
        <v>28</v>
      </c>
      <c r="B11012" t="s">
        <v>73</v>
      </c>
      <c r="C11012" t="s">
        <v>130</v>
      </c>
    </row>
    <row r="11013" spans="1:3" x14ac:dyDescent="0.2">
      <c r="A11013" t="s">
        <v>28</v>
      </c>
      <c r="B11013" t="s">
        <v>60</v>
      </c>
      <c r="C11013" t="s">
        <v>11</v>
      </c>
    </row>
    <row r="11014" spans="1:3" x14ac:dyDescent="0.2">
      <c r="A11014" t="s">
        <v>28</v>
      </c>
      <c r="B11014" t="s">
        <v>84</v>
      </c>
      <c r="C11014" t="s">
        <v>1</v>
      </c>
    </row>
    <row r="11015" spans="1:3" x14ac:dyDescent="0.2">
      <c r="A11015" t="s">
        <v>28</v>
      </c>
      <c r="B11015" t="s">
        <v>85</v>
      </c>
      <c r="C11015" t="s">
        <v>1</v>
      </c>
    </row>
    <row r="11016" spans="1:3" x14ac:dyDescent="0.2">
      <c r="A11016" t="s">
        <v>28</v>
      </c>
      <c r="B11016" t="s">
        <v>137</v>
      </c>
      <c r="C11016" t="s">
        <v>130</v>
      </c>
    </row>
    <row r="11017" spans="1:3" x14ac:dyDescent="0.2">
      <c r="A11017" t="s">
        <v>28</v>
      </c>
      <c r="B11017" t="s">
        <v>138</v>
      </c>
      <c r="C11017" t="s">
        <v>130</v>
      </c>
    </row>
    <row r="11018" spans="1:3" x14ac:dyDescent="0.2">
      <c r="A11018" t="s">
        <v>28</v>
      </c>
      <c r="B11018" t="s">
        <v>134</v>
      </c>
      <c r="C11018" t="s">
        <v>62</v>
      </c>
    </row>
    <row r="11019" spans="1:3" x14ac:dyDescent="0.2">
      <c r="A11019" t="s">
        <v>28</v>
      </c>
      <c r="B11019" t="s">
        <v>40</v>
      </c>
      <c r="C11019" t="s">
        <v>33</v>
      </c>
    </row>
    <row r="11020" spans="1:3" x14ac:dyDescent="0.2">
      <c r="A11020" t="s">
        <v>28</v>
      </c>
      <c r="B11020" t="s">
        <v>39</v>
      </c>
      <c r="C11020" t="s">
        <v>16</v>
      </c>
    </row>
    <row r="11021" spans="1:3" x14ac:dyDescent="0.2">
      <c r="A11021" t="s">
        <v>28</v>
      </c>
      <c r="B11021" t="s">
        <v>104</v>
      </c>
      <c r="C11021" t="s">
        <v>62</v>
      </c>
    </row>
    <row r="11022" spans="1:3" x14ac:dyDescent="0.2">
      <c r="A11022" t="s">
        <v>28</v>
      </c>
      <c r="B11022" t="s">
        <v>9</v>
      </c>
      <c r="C11022" t="s">
        <v>91</v>
      </c>
    </row>
    <row r="11023" spans="1:3" x14ac:dyDescent="0.2">
      <c r="A11023" t="s">
        <v>28</v>
      </c>
      <c r="B11023" t="s">
        <v>58</v>
      </c>
      <c r="C11023" t="s">
        <v>100</v>
      </c>
    </row>
    <row r="11024" spans="1:3" x14ac:dyDescent="0.2">
      <c r="A11024" t="s">
        <v>28</v>
      </c>
      <c r="B11024" t="s">
        <v>4</v>
      </c>
      <c r="C11024" t="s">
        <v>5</v>
      </c>
    </row>
    <row r="11025" spans="1:3" x14ac:dyDescent="0.2">
      <c r="A11025" t="s">
        <v>28</v>
      </c>
      <c r="B11025" t="s">
        <v>90</v>
      </c>
      <c r="C11025" t="s">
        <v>118</v>
      </c>
    </row>
    <row r="11026" spans="1:3" x14ac:dyDescent="0.2">
      <c r="A11026" t="s">
        <v>28</v>
      </c>
      <c r="B11026" t="s">
        <v>1</v>
      </c>
      <c r="C11026" t="s">
        <v>10</v>
      </c>
    </row>
    <row r="11027" spans="1:3" x14ac:dyDescent="0.2">
      <c r="A11027" t="s">
        <v>28</v>
      </c>
      <c r="B11027" t="s">
        <v>67</v>
      </c>
      <c r="C11027" t="s">
        <v>1</v>
      </c>
    </row>
    <row r="11028" spans="1:3" x14ac:dyDescent="0.2">
      <c r="A11028" t="s">
        <v>28</v>
      </c>
      <c r="B11028" t="s">
        <v>68</v>
      </c>
      <c r="C11028" t="s">
        <v>62</v>
      </c>
    </row>
    <row r="11029" spans="1:3" x14ac:dyDescent="0.2">
      <c r="A11029" t="s">
        <v>28</v>
      </c>
      <c r="B11029" t="s">
        <v>120</v>
      </c>
      <c r="C11029" t="s">
        <v>116</v>
      </c>
    </row>
    <row r="11030" spans="1:3" x14ac:dyDescent="0.2">
      <c r="A11030" t="s">
        <v>28</v>
      </c>
      <c r="B11030" t="s">
        <v>121</v>
      </c>
      <c r="C11030" t="s">
        <v>116</v>
      </c>
    </row>
    <row r="11031" spans="1:3" x14ac:dyDescent="0.2">
      <c r="A11031" t="s">
        <v>28</v>
      </c>
      <c r="B11031" t="s">
        <v>53</v>
      </c>
      <c r="C11031" t="s">
        <v>100</v>
      </c>
    </row>
    <row r="11032" spans="1:3" x14ac:dyDescent="0.2">
      <c r="A11032" t="s">
        <v>28</v>
      </c>
      <c r="B11032" t="s">
        <v>82</v>
      </c>
      <c r="C11032" t="s">
        <v>36</v>
      </c>
    </row>
    <row r="11033" spans="1:3" x14ac:dyDescent="0.2">
      <c r="A11033" t="s">
        <v>28</v>
      </c>
      <c r="B11033" t="s">
        <v>83</v>
      </c>
      <c r="C11033" t="s">
        <v>36</v>
      </c>
    </row>
    <row r="11034" spans="1:3" x14ac:dyDescent="0.2">
      <c r="A11034" t="s">
        <v>28</v>
      </c>
      <c r="B11034" t="s">
        <v>38</v>
      </c>
      <c r="C11034" t="s">
        <v>62</v>
      </c>
    </row>
    <row r="11035" spans="1:3" x14ac:dyDescent="0.2">
      <c r="A11035" t="s">
        <v>28</v>
      </c>
      <c r="B11035" t="s">
        <v>97</v>
      </c>
      <c r="C11035" t="s">
        <v>5</v>
      </c>
    </row>
    <row r="11036" spans="1:3" x14ac:dyDescent="0.2">
      <c r="A11036" t="s">
        <v>28</v>
      </c>
      <c r="B11036" t="s">
        <v>115</v>
      </c>
      <c r="C11036" t="s">
        <v>116</v>
      </c>
    </row>
    <row r="11037" spans="1:3" x14ac:dyDescent="0.2">
      <c r="A11037" t="s">
        <v>28</v>
      </c>
      <c r="B11037" t="s">
        <v>98</v>
      </c>
      <c r="C11037" t="s">
        <v>137</v>
      </c>
    </row>
    <row r="11038" spans="1:3" x14ac:dyDescent="0.2">
      <c r="A11038" t="s">
        <v>28</v>
      </c>
      <c r="B11038" t="s">
        <v>94</v>
      </c>
      <c r="C11038" t="s">
        <v>137</v>
      </c>
    </row>
    <row r="11039" spans="1:3" x14ac:dyDescent="0.2">
      <c r="A11039" t="s">
        <v>28</v>
      </c>
      <c r="B11039" t="s">
        <v>7</v>
      </c>
      <c r="C11039" t="s">
        <v>138</v>
      </c>
    </row>
    <row r="11040" spans="1:3" x14ac:dyDescent="0.2">
      <c r="A11040" t="s">
        <v>28</v>
      </c>
      <c r="B11040" t="s">
        <v>45</v>
      </c>
      <c r="C11040" t="s">
        <v>138</v>
      </c>
    </row>
    <row r="11041" spans="1:3" x14ac:dyDescent="0.2">
      <c r="A11041" t="s">
        <v>28</v>
      </c>
      <c r="B11041" t="s">
        <v>64</v>
      </c>
      <c r="C11041" t="s">
        <v>73</v>
      </c>
    </row>
    <row r="11042" spans="1:3" x14ac:dyDescent="0.2">
      <c r="A11042" t="s">
        <v>127</v>
      </c>
      <c r="B11042" t="s">
        <v>75</v>
      </c>
      <c r="C11042" t="s">
        <v>81</v>
      </c>
    </row>
    <row r="11043" spans="1:3" x14ac:dyDescent="0.2">
      <c r="A11043" t="s">
        <v>127</v>
      </c>
      <c r="B11043" t="s">
        <v>17</v>
      </c>
      <c r="C11043" t="s">
        <v>81</v>
      </c>
    </row>
    <row r="11044" spans="1:3" x14ac:dyDescent="0.2">
      <c r="A11044" t="s">
        <v>127</v>
      </c>
      <c r="B11044" t="s">
        <v>20</v>
      </c>
      <c r="C11044" t="s">
        <v>114</v>
      </c>
    </row>
    <row r="11045" spans="1:3" x14ac:dyDescent="0.2">
      <c r="A11045" t="s">
        <v>127</v>
      </c>
      <c r="B11045" t="s">
        <v>78</v>
      </c>
      <c r="C11045" t="s">
        <v>49</v>
      </c>
    </row>
    <row r="11046" spans="1:3" x14ac:dyDescent="0.2">
      <c r="A11046" t="s">
        <v>127</v>
      </c>
      <c r="B11046" t="s">
        <v>44</v>
      </c>
      <c r="C11046" t="s">
        <v>18</v>
      </c>
    </row>
    <row r="11047" spans="1:3" x14ac:dyDescent="0.2">
      <c r="A11047" t="s">
        <v>127</v>
      </c>
      <c r="B11047" t="s">
        <v>46</v>
      </c>
      <c r="C11047" t="s">
        <v>51</v>
      </c>
    </row>
    <row r="11048" spans="1:3" x14ac:dyDescent="0.2">
      <c r="A11048" t="s">
        <v>127</v>
      </c>
      <c r="B11048" t="s">
        <v>117</v>
      </c>
      <c r="C11048" t="s">
        <v>18</v>
      </c>
    </row>
    <row r="11049" spans="1:3" x14ac:dyDescent="0.2">
      <c r="A11049" t="s">
        <v>127</v>
      </c>
      <c r="B11049" t="s">
        <v>124</v>
      </c>
      <c r="C11049" t="s">
        <v>39</v>
      </c>
    </row>
    <row r="11050" spans="1:3" x14ac:dyDescent="0.2">
      <c r="A11050" t="s">
        <v>127</v>
      </c>
      <c r="B11050" t="s">
        <v>113</v>
      </c>
      <c r="C11050" t="s">
        <v>79</v>
      </c>
    </row>
    <row r="11051" spans="1:3" x14ac:dyDescent="0.2">
      <c r="A11051" t="s">
        <v>127</v>
      </c>
      <c r="B11051" t="s">
        <v>99</v>
      </c>
      <c r="C11051" t="s">
        <v>129</v>
      </c>
    </row>
    <row r="11052" spans="1:3" x14ac:dyDescent="0.2">
      <c r="A11052" t="s">
        <v>127</v>
      </c>
      <c r="B11052" t="s">
        <v>100</v>
      </c>
      <c r="C11052" t="s">
        <v>11</v>
      </c>
    </row>
    <row r="11053" spans="1:3" x14ac:dyDescent="0.2">
      <c r="A11053" t="s">
        <v>127</v>
      </c>
      <c r="B11053" t="s">
        <v>65</v>
      </c>
      <c r="C11053" t="s">
        <v>31</v>
      </c>
    </row>
    <row r="11054" spans="1:3" x14ac:dyDescent="0.2">
      <c r="A11054" t="s">
        <v>127</v>
      </c>
      <c r="B11054" t="s">
        <v>66</v>
      </c>
      <c r="C11054" t="s">
        <v>31</v>
      </c>
    </row>
    <row r="11055" spans="1:3" x14ac:dyDescent="0.2">
      <c r="A11055" t="s">
        <v>127</v>
      </c>
      <c r="B11055" t="s">
        <v>54</v>
      </c>
      <c r="C11055" t="s">
        <v>132</v>
      </c>
    </row>
    <row r="11056" spans="1:3" x14ac:dyDescent="0.2">
      <c r="A11056" t="s">
        <v>127</v>
      </c>
      <c r="B11056" t="s">
        <v>55</v>
      </c>
      <c r="C11056" t="s">
        <v>132</v>
      </c>
    </row>
    <row r="11057" spans="1:3" x14ac:dyDescent="0.2">
      <c r="A11057" t="s">
        <v>127</v>
      </c>
      <c r="B11057" t="s">
        <v>133</v>
      </c>
      <c r="C11057" t="s">
        <v>81</v>
      </c>
    </row>
    <row r="11058" spans="1:3" x14ac:dyDescent="0.2">
      <c r="A11058" t="s">
        <v>127</v>
      </c>
      <c r="B11058" t="s">
        <v>59</v>
      </c>
      <c r="C11058" t="s">
        <v>8</v>
      </c>
    </row>
    <row r="11059" spans="1:3" x14ac:dyDescent="0.2">
      <c r="A11059" t="s">
        <v>127</v>
      </c>
      <c r="B11059" t="s">
        <v>125</v>
      </c>
      <c r="C11059" t="s">
        <v>76</v>
      </c>
    </row>
    <row r="11060" spans="1:3" x14ac:dyDescent="0.2">
      <c r="A11060" t="s">
        <v>127</v>
      </c>
      <c r="B11060" t="s">
        <v>27</v>
      </c>
      <c r="C11060" t="s">
        <v>31</v>
      </c>
    </row>
    <row r="11061" spans="1:3" x14ac:dyDescent="0.2">
      <c r="A11061" t="s">
        <v>127</v>
      </c>
      <c r="B11061" t="s">
        <v>23</v>
      </c>
      <c r="C11061" t="s">
        <v>81</v>
      </c>
    </row>
    <row r="11062" spans="1:3" x14ac:dyDescent="0.2">
      <c r="A11062" t="s">
        <v>127</v>
      </c>
      <c r="B11062" t="s">
        <v>25</v>
      </c>
      <c r="C11062" t="s">
        <v>132</v>
      </c>
    </row>
    <row r="11063" spans="1:3" x14ac:dyDescent="0.2">
      <c r="A11063" t="s">
        <v>127</v>
      </c>
      <c r="B11063" t="s">
        <v>114</v>
      </c>
      <c r="C11063" t="s">
        <v>80</v>
      </c>
    </row>
    <row r="11064" spans="1:3" x14ac:dyDescent="0.2">
      <c r="A11064" t="s">
        <v>127</v>
      </c>
      <c r="B11064" t="s">
        <v>96</v>
      </c>
      <c r="C11064" t="s">
        <v>79</v>
      </c>
    </row>
    <row r="11065" spans="1:3" x14ac:dyDescent="0.2">
      <c r="A11065" t="s">
        <v>127</v>
      </c>
      <c r="B11065" t="s">
        <v>47</v>
      </c>
      <c r="C11065" t="s">
        <v>40</v>
      </c>
    </row>
    <row r="11066" spans="1:3" x14ac:dyDescent="0.2">
      <c r="A11066" t="s">
        <v>127</v>
      </c>
      <c r="B11066" t="s">
        <v>72</v>
      </c>
      <c r="C11066" t="s">
        <v>111</v>
      </c>
    </row>
    <row r="11067" spans="1:3" x14ac:dyDescent="0.2">
      <c r="A11067" t="s">
        <v>127</v>
      </c>
      <c r="B11067" t="s">
        <v>87</v>
      </c>
      <c r="C11067" t="s">
        <v>81</v>
      </c>
    </row>
    <row r="11068" spans="1:3" x14ac:dyDescent="0.2">
      <c r="A11068" t="s">
        <v>127</v>
      </c>
      <c r="B11068" t="s">
        <v>88</v>
      </c>
      <c r="C11068" t="s">
        <v>49</v>
      </c>
    </row>
    <row r="11069" spans="1:3" x14ac:dyDescent="0.2">
      <c r="A11069" t="s">
        <v>127</v>
      </c>
      <c r="B11069" t="s">
        <v>19</v>
      </c>
      <c r="C11069" t="s">
        <v>29</v>
      </c>
    </row>
    <row r="11070" spans="1:3" x14ac:dyDescent="0.2">
      <c r="A11070" t="s">
        <v>127</v>
      </c>
      <c r="B11070" t="s">
        <v>31</v>
      </c>
      <c r="C11070" t="s">
        <v>93</v>
      </c>
    </row>
    <row r="11071" spans="1:3" x14ac:dyDescent="0.2">
      <c r="A11071" t="s">
        <v>127</v>
      </c>
      <c r="B11071" t="s">
        <v>126</v>
      </c>
      <c r="C11071" t="s">
        <v>51</v>
      </c>
    </row>
    <row r="11072" spans="1:3" x14ac:dyDescent="0.2">
      <c r="A11072" t="s">
        <v>127</v>
      </c>
      <c r="B11072" t="s">
        <v>42</v>
      </c>
      <c r="C11072" t="s">
        <v>111</v>
      </c>
    </row>
    <row r="11073" spans="1:3" x14ac:dyDescent="0.2">
      <c r="A11073" t="s">
        <v>127</v>
      </c>
      <c r="B11073" t="s">
        <v>93</v>
      </c>
      <c r="C11073" t="s">
        <v>74</v>
      </c>
    </row>
    <row r="11074" spans="1:3" x14ac:dyDescent="0.2">
      <c r="A11074" t="s">
        <v>127</v>
      </c>
      <c r="B11074" t="s">
        <v>13</v>
      </c>
      <c r="C11074" t="s">
        <v>48</v>
      </c>
    </row>
    <row r="11075" spans="1:3" x14ac:dyDescent="0.2">
      <c r="A11075" t="s">
        <v>127</v>
      </c>
      <c r="B11075" t="s">
        <v>49</v>
      </c>
      <c r="C11075" t="s">
        <v>33</v>
      </c>
    </row>
    <row r="11076" spans="1:3" x14ac:dyDescent="0.2">
      <c r="A11076" t="s">
        <v>127</v>
      </c>
      <c r="B11076" t="s">
        <v>50</v>
      </c>
      <c r="C11076" t="s">
        <v>33</v>
      </c>
    </row>
    <row r="11077" spans="1:3" x14ac:dyDescent="0.2">
      <c r="A11077" t="s">
        <v>127</v>
      </c>
      <c r="B11077" t="s">
        <v>56</v>
      </c>
      <c r="C11077" t="s">
        <v>49</v>
      </c>
    </row>
    <row r="11078" spans="1:3" x14ac:dyDescent="0.2">
      <c r="A11078" t="s">
        <v>127</v>
      </c>
      <c r="B11078" t="s">
        <v>57</v>
      </c>
      <c r="C11078" t="s">
        <v>49</v>
      </c>
    </row>
    <row r="11079" spans="1:3" x14ac:dyDescent="0.2">
      <c r="A11079" t="s">
        <v>127</v>
      </c>
      <c r="B11079" t="s">
        <v>91</v>
      </c>
      <c r="C11079" t="s">
        <v>62</v>
      </c>
    </row>
    <row r="11080" spans="1:3" x14ac:dyDescent="0.2">
      <c r="A11080" t="s">
        <v>127</v>
      </c>
      <c r="B11080" t="s">
        <v>92</v>
      </c>
      <c r="C11080" t="s">
        <v>1</v>
      </c>
    </row>
    <row r="11081" spans="1:3" x14ac:dyDescent="0.2">
      <c r="A11081" t="s">
        <v>127</v>
      </c>
      <c r="B11081" t="s">
        <v>136</v>
      </c>
      <c r="C11081" t="s">
        <v>40</v>
      </c>
    </row>
    <row r="11082" spans="1:3" x14ac:dyDescent="0.2">
      <c r="A11082" t="s">
        <v>127</v>
      </c>
      <c r="B11082" t="s">
        <v>16</v>
      </c>
      <c r="C11082" t="s">
        <v>28</v>
      </c>
    </row>
    <row r="11083" spans="1:3" x14ac:dyDescent="0.2">
      <c r="A11083" t="s">
        <v>127</v>
      </c>
      <c r="B11083" t="s">
        <v>89</v>
      </c>
      <c r="C11083" t="s">
        <v>29</v>
      </c>
    </row>
    <row r="11084" spans="1:3" x14ac:dyDescent="0.2">
      <c r="A11084" t="s">
        <v>127</v>
      </c>
      <c r="B11084" t="s">
        <v>33</v>
      </c>
      <c r="C11084" t="s">
        <v>74</v>
      </c>
    </row>
    <row r="11085" spans="1:3" x14ac:dyDescent="0.2">
      <c r="A11085" t="s">
        <v>127</v>
      </c>
      <c r="B11085" t="s">
        <v>34</v>
      </c>
      <c r="C11085" t="s">
        <v>74</v>
      </c>
    </row>
    <row r="11086" spans="1:3" x14ac:dyDescent="0.2">
      <c r="A11086" t="s">
        <v>127</v>
      </c>
      <c r="B11086" t="s">
        <v>95</v>
      </c>
      <c r="C11086" t="s">
        <v>62</v>
      </c>
    </row>
    <row r="11087" spans="1:3" x14ac:dyDescent="0.2">
      <c r="A11087" t="s">
        <v>127</v>
      </c>
      <c r="B11087" t="s">
        <v>110</v>
      </c>
      <c r="C11087" t="s">
        <v>48</v>
      </c>
    </row>
    <row r="11088" spans="1:3" x14ac:dyDescent="0.2">
      <c r="A11088" t="s">
        <v>127</v>
      </c>
      <c r="B11088" t="s">
        <v>62</v>
      </c>
      <c r="C11088" t="s">
        <v>128</v>
      </c>
    </row>
    <row r="11089" spans="1:3" x14ac:dyDescent="0.2">
      <c r="A11089" t="s">
        <v>127</v>
      </c>
      <c r="B11089" t="s">
        <v>63</v>
      </c>
      <c r="C11089" t="s">
        <v>130</v>
      </c>
    </row>
    <row r="11090" spans="1:3" x14ac:dyDescent="0.2">
      <c r="A11090" t="s">
        <v>127</v>
      </c>
      <c r="B11090" t="s">
        <v>22</v>
      </c>
      <c r="C11090" t="s">
        <v>11</v>
      </c>
    </row>
    <row r="11091" spans="1:3" x14ac:dyDescent="0.2">
      <c r="A11091" t="s">
        <v>127</v>
      </c>
      <c r="B11091" t="s">
        <v>2</v>
      </c>
      <c r="C11091" t="s">
        <v>43</v>
      </c>
    </row>
    <row r="11092" spans="1:3" x14ac:dyDescent="0.2">
      <c r="A11092" t="s">
        <v>127</v>
      </c>
      <c r="B11092" t="s">
        <v>32</v>
      </c>
      <c r="C11092" t="s">
        <v>29</v>
      </c>
    </row>
    <row r="11093" spans="1:3" x14ac:dyDescent="0.2">
      <c r="A11093" t="s">
        <v>127</v>
      </c>
      <c r="B11093" t="s">
        <v>18</v>
      </c>
      <c r="C11093" t="s">
        <v>33</v>
      </c>
    </row>
    <row r="11094" spans="1:3" x14ac:dyDescent="0.2">
      <c r="A11094" t="s">
        <v>127</v>
      </c>
      <c r="B11094" t="s">
        <v>76</v>
      </c>
      <c r="C11094" t="s">
        <v>16</v>
      </c>
    </row>
    <row r="11095" spans="1:3" x14ac:dyDescent="0.2">
      <c r="A11095" t="s">
        <v>127</v>
      </c>
      <c r="B11095" t="s">
        <v>77</v>
      </c>
      <c r="C11095" t="s">
        <v>79</v>
      </c>
    </row>
    <row r="11096" spans="1:3" x14ac:dyDescent="0.2">
      <c r="A11096" t="s">
        <v>127</v>
      </c>
      <c r="B11096" t="s">
        <v>79</v>
      </c>
      <c r="C11096" t="s">
        <v>28</v>
      </c>
    </row>
    <row r="11097" spans="1:3" x14ac:dyDescent="0.2">
      <c r="A11097" t="s">
        <v>127</v>
      </c>
      <c r="B11097" t="s">
        <v>48</v>
      </c>
      <c r="C11097" t="s">
        <v>89</v>
      </c>
    </row>
    <row r="11098" spans="1:3" x14ac:dyDescent="0.2">
      <c r="A11098" t="s">
        <v>127</v>
      </c>
      <c r="B11098" t="s">
        <v>111</v>
      </c>
      <c r="C11098" t="s">
        <v>89</v>
      </c>
    </row>
    <row r="11099" spans="1:3" x14ac:dyDescent="0.2">
      <c r="A11099" t="s">
        <v>127</v>
      </c>
      <c r="B11099" t="s">
        <v>112</v>
      </c>
      <c r="C11099" t="s">
        <v>106</v>
      </c>
    </row>
    <row r="11100" spans="1:3" x14ac:dyDescent="0.2">
      <c r="A11100" t="s">
        <v>127</v>
      </c>
      <c r="B11100" t="s">
        <v>51</v>
      </c>
      <c r="C11100" t="s">
        <v>32</v>
      </c>
    </row>
    <row r="11101" spans="1:3" x14ac:dyDescent="0.2">
      <c r="A11101" t="s">
        <v>127</v>
      </c>
      <c r="B11101" t="s">
        <v>8</v>
      </c>
      <c r="C11101" t="s">
        <v>93</v>
      </c>
    </row>
    <row r="11102" spans="1:3" x14ac:dyDescent="0.2">
      <c r="A11102" t="s">
        <v>127</v>
      </c>
      <c r="B11102" t="s">
        <v>35</v>
      </c>
      <c r="C11102" t="s">
        <v>36</v>
      </c>
    </row>
    <row r="11103" spans="1:3" x14ac:dyDescent="0.2">
      <c r="A11103" t="s">
        <v>127</v>
      </c>
      <c r="B11103" t="s">
        <v>52</v>
      </c>
      <c r="C11103" t="s">
        <v>11</v>
      </c>
    </row>
    <row r="11104" spans="1:3" x14ac:dyDescent="0.2">
      <c r="A11104" t="s">
        <v>127</v>
      </c>
      <c r="B11104" t="s">
        <v>122</v>
      </c>
      <c r="C11104" t="s">
        <v>48</v>
      </c>
    </row>
    <row r="11105" spans="1:3" x14ac:dyDescent="0.2">
      <c r="A11105" t="s">
        <v>127</v>
      </c>
      <c r="B11105" t="s">
        <v>123</v>
      </c>
      <c r="C11105" t="s">
        <v>1</v>
      </c>
    </row>
    <row r="11106" spans="1:3" x14ac:dyDescent="0.2">
      <c r="A11106" t="s">
        <v>127</v>
      </c>
      <c r="B11106" t="s">
        <v>21</v>
      </c>
      <c r="C11106" t="s">
        <v>101</v>
      </c>
    </row>
    <row r="11107" spans="1:3" x14ac:dyDescent="0.2">
      <c r="A11107" t="s">
        <v>127</v>
      </c>
      <c r="B11107" t="s">
        <v>128</v>
      </c>
      <c r="C11107" t="s">
        <v>10</v>
      </c>
    </row>
    <row r="11108" spans="1:3" x14ac:dyDescent="0.2">
      <c r="A11108" t="s">
        <v>127</v>
      </c>
      <c r="B11108" t="s">
        <v>43</v>
      </c>
      <c r="C11108" t="s">
        <v>127</v>
      </c>
    </row>
    <row r="11109" spans="1:3" x14ac:dyDescent="0.2">
      <c r="A11109" t="s">
        <v>127</v>
      </c>
      <c r="B11109" t="s">
        <v>102</v>
      </c>
      <c r="C11109" t="s">
        <v>118</v>
      </c>
    </row>
    <row r="11110" spans="1:3" x14ac:dyDescent="0.2">
      <c r="A11110" t="s">
        <v>127</v>
      </c>
      <c r="B11110" t="s">
        <v>103</v>
      </c>
      <c r="C11110" t="s">
        <v>5</v>
      </c>
    </row>
    <row r="11111" spans="1:3" x14ac:dyDescent="0.2">
      <c r="A11111" t="s">
        <v>127</v>
      </c>
      <c r="B11111" t="s">
        <v>106</v>
      </c>
      <c r="C11111" t="s">
        <v>29</v>
      </c>
    </row>
    <row r="11112" spans="1:3" x14ac:dyDescent="0.2">
      <c r="A11112" t="s">
        <v>127</v>
      </c>
      <c r="B11112" t="s">
        <v>105</v>
      </c>
      <c r="C11112" t="s">
        <v>127</v>
      </c>
    </row>
    <row r="11113" spans="1:3" x14ac:dyDescent="0.2">
      <c r="A11113" t="s">
        <v>127</v>
      </c>
      <c r="B11113" t="s">
        <v>74</v>
      </c>
      <c r="C11113" t="s">
        <v>2</v>
      </c>
    </row>
    <row r="11114" spans="1:3" x14ac:dyDescent="0.2">
      <c r="A11114" t="s">
        <v>127</v>
      </c>
      <c r="B11114" t="s">
        <v>26</v>
      </c>
      <c r="C11114" t="s">
        <v>40</v>
      </c>
    </row>
    <row r="11115" spans="1:3" x14ac:dyDescent="0.2">
      <c r="A11115" t="s">
        <v>127</v>
      </c>
      <c r="B11115" t="s">
        <v>81</v>
      </c>
      <c r="C11115" t="s">
        <v>16</v>
      </c>
    </row>
    <row r="11116" spans="1:3" x14ac:dyDescent="0.2">
      <c r="A11116" t="s">
        <v>127</v>
      </c>
      <c r="B11116" t="s">
        <v>29</v>
      </c>
      <c r="C11116" t="s">
        <v>2</v>
      </c>
    </row>
    <row r="11117" spans="1:3" x14ac:dyDescent="0.2">
      <c r="A11117" t="s">
        <v>127</v>
      </c>
      <c r="B11117" t="s">
        <v>30</v>
      </c>
      <c r="C11117" t="s">
        <v>101</v>
      </c>
    </row>
    <row r="11118" spans="1:3" x14ac:dyDescent="0.2">
      <c r="A11118" t="s">
        <v>127</v>
      </c>
      <c r="B11118" t="s">
        <v>118</v>
      </c>
      <c r="C11118" t="s">
        <v>130</v>
      </c>
    </row>
    <row r="11119" spans="1:3" x14ac:dyDescent="0.2">
      <c r="A11119" t="s">
        <v>127</v>
      </c>
      <c r="B11119" t="s">
        <v>119</v>
      </c>
      <c r="C11119" t="s">
        <v>130</v>
      </c>
    </row>
    <row r="11120" spans="1:3" x14ac:dyDescent="0.2">
      <c r="A11120" t="s">
        <v>127</v>
      </c>
      <c r="B11120" t="s">
        <v>86</v>
      </c>
      <c r="C11120" t="s">
        <v>79</v>
      </c>
    </row>
    <row r="11121" spans="1:3" x14ac:dyDescent="0.2">
      <c r="A11121" t="s">
        <v>127</v>
      </c>
      <c r="B11121" t="s">
        <v>28</v>
      </c>
      <c r="C11121" t="s">
        <v>21</v>
      </c>
    </row>
    <row r="11122" spans="1:3" x14ac:dyDescent="0.2">
      <c r="A11122" t="s">
        <v>127</v>
      </c>
      <c r="B11122" t="s">
        <v>127</v>
      </c>
      <c r="C11122" t="s">
        <v>127</v>
      </c>
    </row>
    <row r="11123" spans="1:3" x14ac:dyDescent="0.2">
      <c r="A11123" t="s">
        <v>127</v>
      </c>
      <c r="B11123" t="s">
        <v>80</v>
      </c>
      <c r="C11123" t="s">
        <v>28</v>
      </c>
    </row>
    <row r="11124" spans="1:3" x14ac:dyDescent="0.2">
      <c r="A11124" t="s">
        <v>127</v>
      </c>
      <c r="B11124" t="s">
        <v>41</v>
      </c>
      <c r="C11124" t="s">
        <v>18</v>
      </c>
    </row>
    <row r="11125" spans="1:3" x14ac:dyDescent="0.2">
      <c r="A11125" t="s">
        <v>127</v>
      </c>
      <c r="B11125" t="s">
        <v>130</v>
      </c>
      <c r="C11125" t="s">
        <v>10</v>
      </c>
    </row>
    <row r="11126" spans="1:3" x14ac:dyDescent="0.2">
      <c r="A11126" t="s">
        <v>127</v>
      </c>
      <c r="B11126" t="s">
        <v>131</v>
      </c>
      <c r="C11126" t="s">
        <v>128</v>
      </c>
    </row>
    <row r="11127" spans="1:3" x14ac:dyDescent="0.2">
      <c r="A11127" t="s">
        <v>127</v>
      </c>
      <c r="B11127" t="s">
        <v>11</v>
      </c>
      <c r="C11127" t="s">
        <v>69</v>
      </c>
    </row>
    <row r="11128" spans="1:3" x14ac:dyDescent="0.2">
      <c r="A11128" t="s">
        <v>127</v>
      </c>
      <c r="B11128" t="s">
        <v>6</v>
      </c>
      <c r="C11128" t="s">
        <v>138</v>
      </c>
    </row>
    <row r="11129" spans="1:3" x14ac:dyDescent="0.2">
      <c r="A11129" t="s">
        <v>127</v>
      </c>
      <c r="B11129" t="s">
        <v>3</v>
      </c>
      <c r="C11129" t="s">
        <v>1</v>
      </c>
    </row>
    <row r="11130" spans="1:3" x14ac:dyDescent="0.2">
      <c r="A11130" t="s">
        <v>127</v>
      </c>
      <c r="B11130" t="s">
        <v>69</v>
      </c>
      <c r="C11130" t="s">
        <v>105</v>
      </c>
    </row>
    <row r="11131" spans="1:3" x14ac:dyDescent="0.2">
      <c r="A11131" t="s">
        <v>127</v>
      </c>
      <c r="B11131" t="s">
        <v>135</v>
      </c>
      <c r="C11131" t="s">
        <v>79</v>
      </c>
    </row>
    <row r="11132" spans="1:3" x14ac:dyDescent="0.2">
      <c r="A11132" t="s">
        <v>127</v>
      </c>
      <c r="B11132" t="s">
        <v>132</v>
      </c>
      <c r="C11132" t="s">
        <v>19</v>
      </c>
    </row>
    <row r="11133" spans="1:3" x14ac:dyDescent="0.2">
      <c r="A11133" t="s">
        <v>127</v>
      </c>
      <c r="B11133" t="s">
        <v>129</v>
      </c>
      <c r="C11133" t="s">
        <v>32</v>
      </c>
    </row>
    <row r="11134" spans="1:3" x14ac:dyDescent="0.2">
      <c r="A11134" t="s">
        <v>127</v>
      </c>
      <c r="B11134" t="s">
        <v>116</v>
      </c>
      <c r="C11134" t="s">
        <v>62</v>
      </c>
    </row>
    <row r="11135" spans="1:3" x14ac:dyDescent="0.2">
      <c r="A11135" t="s">
        <v>127</v>
      </c>
      <c r="B11135" t="s">
        <v>36</v>
      </c>
      <c r="C11135" t="s">
        <v>11</v>
      </c>
    </row>
    <row r="11136" spans="1:3" x14ac:dyDescent="0.2">
      <c r="A11136" t="s">
        <v>127</v>
      </c>
      <c r="B11136" t="s">
        <v>37</v>
      </c>
      <c r="C11136" t="s">
        <v>11</v>
      </c>
    </row>
    <row r="11137" spans="1:3" x14ac:dyDescent="0.2">
      <c r="A11137" t="s">
        <v>127</v>
      </c>
      <c r="B11137" t="s">
        <v>70</v>
      </c>
      <c r="C11137" t="s">
        <v>39</v>
      </c>
    </row>
    <row r="11138" spans="1:3" x14ac:dyDescent="0.2">
      <c r="A11138" t="s">
        <v>127</v>
      </c>
      <c r="B11138" t="s">
        <v>71</v>
      </c>
      <c r="C11138" t="s">
        <v>39</v>
      </c>
    </row>
    <row r="11139" spans="1:3" x14ac:dyDescent="0.2">
      <c r="A11139" t="s">
        <v>127</v>
      </c>
      <c r="B11139" t="s">
        <v>5</v>
      </c>
      <c r="C11139" t="s">
        <v>11</v>
      </c>
    </row>
    <row r="11140" spans="1:3" x14ac:dyDescent="0.2">
      <c r="A11140" t="s">
        <v>127</v>
      </c>
      <c r="B11140" t="s">
        <v>24</v>
      </c>
      <c r="C11140" t="s">
        <v>116</v>
      </c>
    </row>
    <row r="11141" spans="1:3" x14ac:dyDescent="0.2">
      <c r="A11141" t="s">
        <v>127</v>
      </c>
      <c r="B11141" t="s">
        <v>10</v>
      </c>
      <c r="C11141" t="s">
        <v>105</v>
      </c>
    </row>
    <row r="11142" spans="1:3" x14ac:dyDescent="0.2">
      <c r="A11142" t="s">
        <v>127</v>
      </c>
      <c r="B11142" t="s">
        <v>12</v>
      </c>
      <c r="C11142" t="s">
        <v>10</v>
      </c>
    </row>
    <row r="11143" spans="1:3" x14ac:dyDescent="0.2">
      <c r="A11143" t="s">
        <v>127</v>
      </c>
      <c r="B11143" t="s">
        <v>107</v>
      </c>
      <c r="C11143" t="s">
        <v>100</v>
      </c>
    </row>
    <row r="11144" spans="1:3" x14ac:dyDescent="0.2">
      <c r="A11144" t="s">
        <v>127</v>
      </c>
      <c r="B11144" t="s">
        <v>108</v>
      </c>
      <c r="C11144" t="s">
        <v>52</v>
      </c>
    </row>
    <row r="11145" spans="1:3" x14ac:dyDescent="0.2">
      <c r="A11145" t="s">
        <v>127</v>
      </c>
      <c r="B11145" t="s">
        <v>14</v>
      </c>
      <c r="C11145" t="s">
        <v>21</v>
      </c>
    </row>
    <row r="11146" spans="1:3" x14ac:dyDescent="0.2">
      <c r="A11146" t="s">
        <v>127</v>
      </c>
      <c r="B11146" t="s">
        <v>15</v>
      </c>
      <c r="C11146" t="s">
        <v>2</v>
      </c>
    </row>
    <row r="11147" spans="1:3" x14ac:dyDescent="0.2">
      <c r="A11147" t="s">
        <v>127</v>
      </c>
      <c r="B11147" t="s">
        <v>101</v>
      </c>
      <c r="C11147" t="s">
        <v>43</v>
      </c>
    </row>
    <row r="11148" spans="1:3" x14ac:dyDescent="0.2">
      <c r="A11148" t="s">
        <v>127</v>
      </c>
      <c r="B11148" t="s">
        <v>109</v>
      </c>
      <c r="C11148" t="s">
        <v>36</v>
      </c>
    </row>
    <row r="11149" spans="1:3" x14ac:dyDescent="0.2">
      <c r="A11149" t="s">
        <v>127</v>
      </c>
      <c r="B11149" t="s">
        <v>61</v>
      </c>
      <c r="C11149" t="s">
        <v>22</v>
      </c>
    </row>
    <row r="11150" spans="1:3" x14ac:dyDescent="0.2">
      <c r="A11150" t="s">
        <v>127</v>
      </c>
      <c r="B11150" t="s">
        <v>73</v>
      </c>
      <c r="C11150" t="s">
        <v>62</v>
      </c>
    </row>
    <row r="11151" spans="1:3" x14ac:dyDescent="0.2">
      <c r="A11151" t="s">
        <v>127</v>
      </c>
      <c r="B11151" t="s">
        <v>60</v>
      </c>
      <c r="C11151" t="s">
        <v>62</v>
      </c>
    </row>
    <row r="11152" spans="1:3" x14ac:dyDescent="0.2">
      <c r="A11152" t="s">
        <v>127</v>
      </c>
      <c r="B11152" t="s">
        <v>84</v>
      </c>
      <c r="C11152" t="s">
        <v>100</v>
      </c>
    </row>
    <row r="11153" spans="1:3" x14ac:dyDescent="0.2">
      <c r="A11153" t="s">
        <v>127</v>
      </c>
      <c r="B11153" t="s">
        <v>85</v>
      </c>
      <c r="C11153" t="s">
        <v>100</v>
      </c>
    </row>
    <row r="11154" spans="1:3" x14ac:dyDescent="0.2">
      <c r="A11154" t="s">
        <v>127</v>
      </c>
      <c r="B11154" t="s">
        <v>137</v>
      </c>
      <c r="C11154" t="s">
        <v>62</v>
      </c>
    </row>
    <row r="11155" spans="1:3" x14ac:dyDescent="0.2">
      <c r="A11155" t="s">
        <v>127</v>
      </c>
      <c r="B11155" t="s">
        <v>138</v>
      </c>
      <c r="C11155" t="s">
        <v>62</v>
      </c>
    </row>
    <row r="11156" spans="1:3" x14ac:dyDescent="0.2">
      <c r="A11156" t="s">
        <v>127</v>
      </c>
      <c r="B11156" t="s">
        <v>134</v>
      </c>
      <c r="C11156" t="s">
        <v>36</v>
      </c>
    </row>
    <row r="11157" spans="1:3" x14ac:dyDescent="0.2">
      <c r="A11157" t="s">
        <v>127</v>
      </c>
      <c r="B11157" t="s">
        <v>40</v>
      </c>
      <c r="C11157" t="s">
        <v>14</v>
      </c>
    </row>
    <row r="11158" spans="1:3" x14ac:dyDescent="0.2">
      <c r="A11158" t="s">
        <v>127</v>
      </c>
      <c r="B11158" t="s">
        <v>39</v>
      </c>
      <c r="C11158" t="s">
        <v>106</v>
      </c>
    </row>
    <row r="11159" spans="1:3" x14ac:dyDescent="0.2">
      <c r="A11159" t="s">
        <v>127</v>
      </c>
      <c r="B11159" t="s">
        <v>104</v>
      </c>
      <c r="C11159" t="s">
        <v>36</v>
      </c>
    </row>
    <row r="11160" spans="1:3" x14ac:dyDescent="0.2">
      <c r="A11160" t="s">
        <v>127</v>
      </c>
      <c r="B11160" t="s">
        <v>9</v>
      </c>
      <c r="C11160" t="s">
        <v>3</v>
      </c>
    </row>
    <row r="11161" spans="1:3" x14ac:dyDescent="0.2">
      <c r="A11161" t="s">
        <v>127</v>
      </c>
      <c r="B11161" t="s">
        <v>58</v>
      </c>
      <c r="C11161" t="s">
        <v>73</v>
      </c>
    </row>
    <row r="11162" spans="1:3" x14ac:dyDescent="0.2">
      <c r="A11162" t="s">
        <v>127</v>
      </c>
      <c r="B11162" t="s">
        <v>4</v>
      </c>
      <c r="C11162" t="s">
        <v>116</v>
      </c>
    </row>
    <row r="11163" spans="1:3" x14ac:dyDescent="0.2">
      <c r="A11163" t="s">
        <v>127</v>
      </c>
      <c r="B11163" t="s">
        <v>90</v>
      </c>
      <c r="C11163" t="s">
        <v>5</v>
      </c>
    </row>
    <row r="11164" spans="1:3" x14ac:dyDescent="0.2">
      <c r="A11164" t="s">
        <v>127</v>
      </c>
      <c r="B11164" t="s">
        <v>1</v>
      </c>
      <c r="C11164" t="s">
        <v>130</v>
      </c>
    </row>
    <row r="11165" spans="1:3" x14ac:dyDescent="0.2">
      <c r="A11165" t="s">
        <v>127</v>
      </c>
      <c r="B11165" t="s">
        <v>67</v>
      </c>
      <c r="C11165" t="s">
        <v>36</v>
      </c>
    </row>
    <row r="11166" spans="1:3" x14ac:dyDescent="0.2">
      <c r="A11166" t="s">
        <v>127</v>
      </c>
      <c r="B11166" t="s">
        <v>68</v>
      </c>
      <c r="C11166" t="s">
        <v>36</v>
      </c>
    </row>
    <row r="11167" spans="1:3" x14ac:dyDescent="0.2">
      <c r="A11167" t="s">
        <v>127</v>
      </c>
      <c r="B11167" t="s">
        <v>120</v>
      </c>
      <c r="C11167" t="s">
        <v>123</v>
      </c>
    </row>
    <row r="11168" spans="1:3" x14ac:dyDescent="0.2">
      <c r="A11168" t="s">
        <v>127</v>
      </c>
      <c r="B11168" t="s">
        <v>121</v>
      </c>
      <c r="C11168" t="s">
        <v>3</v>
      </c>
    </row>
    <row r="11169" spans="1:3" x14ac:dyDescent="0.2">
      <c r="A11169" t="s">
        <v>127</v>
      </c>
      <c r="B11169" t="s">
        <v>53</v>
      </c>
      <c r="C11169" t="s">
        <v>138</v>
      </c>
    </row>
    <row r="11170" spans="1:3" x14ac:dyDescent="0.2">
      <c r="A11170" t="s">
        <v>127</v>
      </c>
      <c r="B11170" t="s">
        <v>82</v>
      </c>
      <c r="C11170" t="s">
        <v>5</v>
      </c>
    </row>
    <row r="11171" spans="1:3" x14ac:dyDescent="0.2">
      <c r="A11171" t="s">
        <v>127</v>
      </c>
      <c r="B11171" t="s">
        <v>83</v>
      </c>
      <c r="C11171" t="s">
        <v>138</v>
      </c>
    </row>
    <row r="11172" spans="1:3" x14ac:dyDescent="0.2">
      <c r="A11172" t="s">
        <v>127</v>
      </c>
      <c r="B11172" t="s">
        <v>38</v>
      </c>
      <c r="C11172" t="s">
        <v>118</v>
      </c>
    </row>
    <row r="11173" spans="1:3" x14ac:dyDescent="0.2">
      <c r="A11173" t="s">
        <v>127</v>
      </c>
      <c r="B11173" t="s">
        <v>97</v>
      </c>
      <c r="C11173" t="s">
        <v>116</v>
      </c>
    </row>
    <row r="11174" spans="1:3" x14ac:dyDescent="0.2">
      <c r="A11174" t="s">
        <v>127</v>
      </c>
      <c r="B11174" t="s">
        <v>115</v>
      </c>
      <c r="C11174" t="s">
        <v>123</v>
      </c>
    </row>
    <row r="11175" spans="1:3" x14ac:dyDescent="0.2">
      <c r="A11175" t="s">
        <v>127</v>
      </c>
      <c r="B11175" t="s">
        <v>98</v>
      </c>
      <c r="C11175" t="s">
        <v>95</v>
      </c>
    </row>
    <row r="11176" spans="1:3" x14ac:dyDescent="0.2">
      <c r="A11176" t="s">
        <v>127</v>
      </c>
      <c r="B11176" t="s">
        <v>94</v>
      </c>
      <c r="C11176" t="s">
        <v>123</v>
      </c>
    </row>
    <row r="11177" spans="1:3" x14ac:dyDescent="0.2">
      <c r="A11177" t="s">
        <v>127</v>
      </c>
      <c r="B11177" t="s">
        <v>7</v>
      </c>
      <c r="C11177" t="s">
        <v>91</v>
      </c>
    </row>
    <row r="11178" spans="1:3" x14ac:dyDescent="0.2">
      <c r="A11178" t="s">
        <v>127</v>
      </c>
      <c r="B11178" t="s">
        <v>45</v>
      </c>
      <c r="C11178" t="s">
        <v>95</v>
      </c>
    </row>
    <row r="11179" spans="1:3" x14ac:dyDescent="0.2">
      <c r="A11179" t="s">
        <v>127</v>
      </c>
      <c r="B11179" t="s">
        <v>64</v>
      </c>
      <c r="C11179" t="s">
        <v>95</v>
      </c>
    </row>
    <row r="11180" spans="1:3" x14ac:dyDescent="0.2">
      <c r="A11180" t="s">
        <v>80</v>
      </c>
      <c r="B11180" t="s">
        <v>75</v>
      </c>
      <c r="C11180" t="s">
        <v>26</v>
      </c>
    </row>
    <row r="11181" spans="1:3" x14ac:dyDescent="0.2">
      <c r="A11181" t="s">
        <v>80</v>
      </c>
      <c r="B11181" t="s">
        <v>17</v>
      </c>
      <c r="C11181" t="s">
        <v>26</v>
      </c>
    </row>
    <row r="11182" spans="1:3" x14ac:dyDescent="0.2">
      <c r="A11182" t="s">
        <v>80</v>
      </c>
      <c r="B11182" t="s">
        <v>20</v>
      </c>
      <c r="C11182" t="s">
        <v>47</v>
      </c>
    </row>
    <row r="11183" spans="1:3" x14ac:dyDescent="0.2">
      <c r="A11183" t="s">
        <v>80</v>
      </c>
      <c r="B11183" t="s">
        <v>78</v>
      </c>
      <c r="C11183" t="s">
        <v>136</v>
      </c>
    </row>
    <row r="11184" spans="1:3" x14ac:dyDescent="0.2">
      <c r="A11184" t="s">
        <v>80</v>
      </c>
      <c r="B11184" t="s">
        <v>44</v>
      </c>
      <c r="C11184" t="s">
        <v>135</v>
      </c>
    </row>
    <row r="11185" spans="1:3" x14ac:dyDescent="0.2">
      <c r="A11185" t="s">
        <v>80</v>
      </c>
      <c r="B11185" t="s">
        <v>46</v>
      </c>
      <c r="C11185" t="s">
        <v>114</v>
      </c>
    </row>
    <row r="11186" spans="1:3" x14ac:dyDescent="0.2">
      <c r="A11186" t="s">
        <v>80</v>
      </c>
      <c r="B11186" t="s">
        <v>117</v>
      </c>
      <c r="C11186" t="s">
        <v>96</v>
      </c>
    </row>
    <row r="11187" spans="1:3" x14ac:dyDescent="0.2">
      <c r="A11187" t="s">
        <v>80</v>
      </c>
      <c r="B11187" t="s">
        <v>124</v>
      </c>
      <c r="C11187" t="s">
        <v>49</v>
      </c>
    </row>
    <row r="11188" spans="1:3" x14ac:dyDescent="0.2">
      <c r="A11188" t="s">
        <v>80</v>
      </c>
      <c r="B11188" t="s">
        <v>113</v>
      </c>
      <c r="C11188" t="s">
        <v>129</v>
      </c>
    </row>
    <row r="11189" spans="1:3" x14ac:dyDescent="0.2">
      <c r="A11189" t="s">
        <v>80</v>
      </c>
      <c r="B11189" t="s">
        <v>99</v>
      </c>
      <c r="C11189" t="s">
        <v>86</v>
      </c>
    </row>
    <row r="11190" spans="1:3" x14ac:dyDescent="0.2">
      <c r="A11190" t="s">
        <v>80</v>
      </c>
      <c r="B11190" t="s">
        <v>100</v>
      </c>
      <c r="C11190" t="s">
        <v>105</v>
      </c>
    </row>
    <row r="11191" spans="1:3" x14ac:dyDescent="0.2">
      <c r="A11191" t="s">
        <v>80</v>
      </c>
      <c r="B11191" t="s">
        <v>65</v>
      </c>
      <c r="C11191" t="s">
        <v>113</v>
      </c>
    </row>
    <row r="11192" spans="1:3" x14ac:dyDescent="0.2">
      <c r="A11192" t="s">
        <v>80</v>
      </c>
      <c r="B11192" t="s">
        <v>66</v>
      </c>
      <c r="C11192" t="s">
        <v>86</v>
      </c>
    </row>
    <row r="11193" spans="1:3" x14ac:dyDescent="0.2">
      <c r="A11193" t="s">
        <v>80</v>
      </c>
      <c r="B11193" t="s">
        <v>54</v>
      </c>
      <c r="C11193" t="s">
        <v>49</v>
      </c>
    </row>
    <row r="11194" spans="1:3" x14ac:dyDescent="0.2">
      <c r="A11194" t="s">
        <v>80</v>
      </c>
      <c r="B11194" t="s">
        <v>55</v>
      </c>
      <c r="C11194" t="s">
        <v>49</v>
      </c>
    </row>
    <row r="11195" spans="1:3" x14ac:dyDescent="0.2">
      <c r="A11195" t="s">
        <v>80</v>
      </c>
      <c r="B11195" t="s">
        <v>133</v>
      </c>
      <c r="C11195" t="s">
        <v>136</v>
      </c>
    </row>
    <row r="11196" spans="1:3" x14ac:dyDescent="0.2">
      <c r="A11196" t="s">
        <v>80</v>
      </c>
      <c r="B11196" t="s">
        <v>59</v>
      </c>
      <c r="C11196" t="s">
        <v>135</v>
      </c>
    </row>
    <row r="11197" spans="1:3" x14ac:dyDescent="0.2">
      <c r="A11197" t="s">
        <v>80</v>
      </c>
      <c r="B11197" t="s">
        <v>125</v>
      </c>
      <c r="C11197" t="s">
        <v>26</v>
      </c>
    </row>
    <row r="11198" spans="1:3" x14ac:dyDescent="0.2">
      <c r="A11198" t="s">
        <v>80</v>
      </c>
      <c r="B11198" t="s">
        <v>27</v>
      </c>
      <c r="C11198" t="s">
        <v>135</v>
      </c>
    </row>
    <row r="11199" spans="1:3" x14ac:dyDescent="0.2">
      <c r="A11199" t="s">
        <v>80</v>
      </c>
      <c r="B11199" t="s">
        <v>23</v>
      </c>
      <c r="C11199" t="s">
        <v>136</v>
      </c>
    </row>
    <row r="11200" spans="1:3" x14ac:dyDescent="0.2">
      <c r="A11200" t="s">
        <v>80</v>
      </c>
      <c r="B11200" t="s">
        <v>25</v>
      </c>
      <c r="C11200" t="s">
        <v>49</v>
      </c>
    </row>
    <row r="11201" spans="1:3" x14ac:dyDescent="0.2">
      <c r="A11201" t="s">
        <v>80</v>
      </c>
      <c r="B11201" t="s">
        <v>114</v>
      </c>
      <c r="C11201" t="s">
        <v>48</v>
      </c>
    </row>
    <row r="11202" spans="1:3" x14ac:dyDescent="0.2">
      <c r="A11202" t="s">
        <v>80</v>
      </c>
      <c r="B11202" t="s">
        <v>96</v>
      </c>
      <c r="C11202" t="s">
        <v>31</v>
      </c>
    </row>
    <row r="11203" spans="1:3" x14ac:dyDescent="0.2">
      <c r="A11203" t="s">
        <v>80</v>
      </c>
      <c r="B11203" t="s">
        <v>47</v>
      </c>
      <c r="C11203" t="s">
        <v>18</v>
      </c>
    </row>
    <row r="11204" spans="1:3" x14ac:dyDescent="0.2">
      <c r="A11204" t="s">
        <v>80</v>
      </c>
      <c r="B11204" t="s">
        <v>72</v>
      </c>
      <c r="C11204" t="s">
        <v>81</v>
      </c>
    </row>
    <row r="11205" spans="1:3" x14ac:dyDescent="0.2">
      <c r="A11205" t="s">
        <v>80</v>
      </c>
      <c r="B11205" t="s">
        <v>87</v>
      </c>
      <c r="C11205" t="s">
        <v>26</v>
      </c>
    </row>
    <row r="11206" spans="1:3" x14ac:dyDescent="0.2">
      <c r="A11206" t="s">
        <v>80</v>
      </c>
      <c r="B11206" t="s">
        <v>88</v>
      </c>
      <c r="C11206" t="s">
        <v>136</v>
      </c>
    </row>
    <row r="11207" spans="1:3" x14ac:dyDescent="0.2">
      <c r="A11207" t="s">
        <v>80</v>
      </c>
      <c r="B11207" t="s">
        <v>19</v>
      </c>
      <c r="C11207" t="s">
        <v>93</v>
      </c>
    </row>
    <row r="11208" spans="1:3" x14ac:dyDescent="0.2">
      <c r="A11208" t="s">
        <v>80</v>
      </c>
      <c r="B11208" t="s">
        <v>31</v>
      </c>
      <c r="C11208" t="s">
        <v>39</v>
      </c>
    </row>
    <row r="11209" spans="1:3" x14ac:dyDescent="0.2">
      <c r="A11209" t="s">
        <v>80</v>
      </c>
      <c r="B11209" t="s">
        <v>126</v>
      </c>
      <c r="C11209" t="s">
        <v>114</v>
      </c>
    </row>
    <row r="11210" spans="1:3" x14ac:dyDescent="0.2">
      <c r="A11210" t="s">
        <v>80</v>
      </c>
      <c r="B11210" t="s">
        <v>42</v>
      </c>
      <c r="C11210" t="s">
        <v>81</v>
      </c>
    </row>
    <row r="11211" spans="1:3" x14ac:dyDescent="0.2">
      <c r="A11211" t="s">
        <v>80</v>
      </c>
      <c r="B11211" t="s">
        <v>93</v>
      </c>
      <c r="C11211" t="s">
        <v>33</v>
      </c>
    </row>
    <row r="11212" spans="1:3" x14ac:dyDescent="0.2">
      <c r="A11212" t="s">
        <v>80</v>
      </c>
      <c r="B11212" t="s">
        <v>13</v>
      </c>
      <c r="C11212" t="s">
        <v>114</v>
      </c>
    </row>
    <row r="11213" spans="1:3" x14ac:dyDescent="0.2">
      <c r="A11213" t="s">
        <v>80</v>
      </c>
      <c r="B11213" t="s">
        <v>49</v>
      </c>
      <c r="C11213" t="s">
        <v>111</v>
      </c>
    </row>
    <row r="11214" spans="1:3" x14ac:dyDescent="0.2">
      <c r="A11214" t="s">
        <v>80</v>
      </c>
      <c r="B11214" t="s">
        <v>50</v>
      </c>
      <c r="C11214" t="s">
        <v>111</v>
      </c>
    </row>
    <row r="11215" spans="1:3" x14ac:dyDescent="0.2">
      <c r="A11215" t="s">
        <v>80</v>
      </c>
      <c r="B11215" t="s">
        <v>56</v>
      </c>
      <c r="C11215" t="s">
        <v>96</v>
      </c>
    </row>
    <row r="11216" spans="1:3" x14ac:dyDescent="0.2">
      <c r="A11216" t="s">
        <v>80</v>
      </c>
      <c r="B11216" t="s">
        <v>57</v>
      </c>
      <c r="C11216" t="s">
        <v>96</v>
      </c>
    </row>
    <row r="11217" spans="1:3" x14ac:dyDescent="0.2">
      <c r="A11217" t="s">
        <v>80</v>
      </c>
      <c r="B11217" t="s">
        <v>91</v>
      </c>
      <c r="C11217" t="s">
        <v>128</v>
      </c>
    </row>
    <row r="11218" spans="1:3" x14ac:dyDescent="0.2">
      <c r="A11218" t="s">
        <v>80</v>
      </c>
      <c r="B11218" t="s">
        <v>92</v>
      </c>
      <c r="C11218" t="s">
        <v>130</v>
      </c>
    </row>
    <row r="11219" spans="1:3" x14ac:dyDescent="0.2">
      <c r="A11219" t="s">
        <v>80</v>
      </c>
      <c r="B11219" t="s">
        <v>136</v>
      </c>
      <c r="C11219" t="s">
        <v>31</v>
      </c>
    </row>
    <row r="11220" spans="1:3" x14ac:dyDescent="0.2">
      <c r="A11220" t="s">
        <v>80</v>
      </c>
      <c r="B11220" t="s">
        <v>16</v>
      </c>
      <c r="C11220" t="s">
        <v>16</v>
      </c>
    </row>
    <row r="11221" spans="1:3" x14ac:dyDescent="0.2">
      <c r="A11221" t="s">
        <v>80</v>
      </c>
      <c r="B11221" t="s">
        <v>89</v>
      </c>
      <c r="C11221" t="s">
        <v>33</v>
      </c>
    </row>
    <row r="11222" spans="1:3" x14ac:dyDescent="0.2">
      <c r="A11222" t="s">
        <v>80</v>
      </c>
      <c r="B11222" t="s">
        <v>33</v>
      </c>
      <c r="C11222" t="s">
        <v>16</v>
      </c>
    </row>
    <row r="11223" spans="1:3" x14ac:dyDescent="0.2">
      <c r="A11223" t="s">
        <v>80</v>
      </c>
      <c r="B11223" t="s">
        <v>34</v>
      </c>
      <c r="C11223" t="s">
        <v>33</v>
      </c>
    </row>
    <row r="11224" spans="1:3" x14ac:dyDescent="0.2">
      <c r="A11224" t="s">
        <v>80</v>
      </c>
      <c r="B11224" t="s">
        <v>95</v>
      </c>
      <c r="C11224" t="s">
        <v>128</v>
      </c>
    </row>
    <row r="11225" spans="1:3" x14ac:dyDescent="0.2">
      <c r="A11225" t="s">
        <v>80</v>
      </c>
      <c r="B11225" t="s">
        <v>110</v>
      </c>
      <c r="C11225" t="s">
        <v>114</v>
      </c>
    </row>
    <row r="11226" spans="1:3" x14ac:dyDescent="0.2">
      <c r="A11226" t="s">
        <v>80</v>
      </c>
      <c r="B11226" t="s">
        <v>62</v>
      </c>
      <c r="C11226" t="s">
        <v>43</v>
      </c>
    </row>
    <row r="11227" spans="1:3" x14ac:dyDescent="0.2">
      <c r="A11227" t="s">
        <v>80</v>
      </c>
      <c r="B11227" t="s">
        <v>63</v>
      </c>
      <c r="C11227" t="s">
        <v>43</v>
      </c>
    </row>
    <row r="11228" spans="1:3" x14ac:dyDescent="0.2">
      <c r="A11228" t="s">
        <v>80</v>
      </c>
      <c r="B11228" t="s">
        <v>22</v>
      </c>
      <c r="C11228" t="s">
        <v>10</v>
      </c>
    </row>
    <row r="11229" spans="1:3" x14ac:dyDescent="0.2">
      <c r="A11229" t="s">
        <v>80</v>
      </c>
      <c r="B11229" t="s">
        <v>2</v>
      </c>
      <c r="C11229" t="s">
        <v>14</v>
      </c>
    </row>
    <row r="11230" spans="1:3" x14ac:dyDescent="0.2">
      <c r="A11230" t="s">
        <v>80</v>
      </c>
      <c r="B11230" t="s">
        <v>32</v>
      </c>
      <c r="C11230" t="s">
        <v>33</v>
      </c>
    </row>
    <row r="11231" spans="1:3" x14ac:dyDescent="0.2">
      <c r="A11231" t="s">
        <v>80</v>
      </c>
      <c r="B11231" t="s">
        <v>18</v>
      </c>
      <c r="C11231" t="s">
        <v>39</v>
      </c>
    </row>
    <row r="11232" spans="1:3" x14ac:dyDescent="0.2">
      <c r="A11232" t="s">
        <v>80</v>
      </c>
      <c r="B11232" t="s">
        <v>76</v>
      </c>
      <c r="C11232" t="s">
        <v>48</v>
      </c>
    </row>
    <row r="11233" spans="1:3" x14ac:dyDescent="0.2">
      <c r="A11233" t="s">
        <v>80</v>
      </c>
      <c r="B11233" t="s">
        <v>77</v>
      </c>
      <c r="C11233" t="s">
        <v>51</v>
      </c>
    </row>
    <row r="11234" spans="1:3" x14ac:dyDescent="0.2">
      <c r="A11234" t="s">
        <v>80</v>
      </c>
      <c r="B11234" t="s">
        <v>79</v>
      </c>
      <c r="C11234" t="s">
        <v>79</v>
      </c>
    </row>
    <row r="11235" spans="1:3" x14ac:dyDescent="0.2">
      <c r="A11235" t="s">
        <v>80</v>
      </c>
      <c r="B11235" t="s">
        <v>48</v>
      </c>
      <c r="C11235" t="s">
        <v>40</v>
      </c>
    </row>
    <row r="11236" spans="1:3" x14ac:dyDescent="0.2">
      <c r="A11236" t="s">
        <v>80</v>
      </c>
      <c r="B11236" t="s">
        <v>111</v>
      </c>
      <c r="C11236" t="s">
        <v>40</v>
      </c>
    </row>
    <row r="11237" spans="1:3" x14ac:dyDescent="0.2">
      <c r="A11237" t="s">
        <v>80</v>
      </c>
      <c r="B11237" t="s">
        <v>112</v>
      </c>
      <c r="C11237" t="s">
        <v>40</v>
      </c>
    </row>
    <row r="11238" spans="1:3" x14ac:dyDescent="0.2">
      <c r="A11238" t="s">
        <v>80</v>
      </c>
      <c r="B11238" t="s">
        <v>51</v>
      </c>
      <c r="C11238" t="s">
        <v>132</v>
      </c>
    </row>
    <row r="11239" spans="1:3" x14ac:dyDescent="0.2">
      <c r="A11239" t="s">
        <v>80</v>
      </c>
      <c r="B11239" t="s">
        <v>8</v>
      </c>
      <c r="C11239" t="s">
        <v>39</v>
      </c>
    </row>
    <row r="11240" spans="1:3" x14ac:dyDescent="0.2">
      <c r="A11240" t="s">
        <v>80</v>
      </c>
      <c r="B11240" t="s">
        <v>35</v>
      </c>
      <c r="C11240" t="s">
        <v>11</v>
      </c>
    </row>
    <row r="11241" spans="1:3" x14ac:dyDescent="0.2">
      <c r="A11241" t="s">
        <v>80</v>
      </c>
      <c r="B11241" t="s">
        <v>52</v>
      </c>
      <c r="C11241" t="s">
        <v>105</v>
      </c>
    </row>
    <row r="11242" spans="1:3" x14ac:dyDescent="0.2">
      <c r="A11242" t="s">
        <v>80</v>
      </c>
      <c r="B11242" t="s">
        <v>122</v>
      </c>
      <c r="C11242" t="s">
        <v>76</v>
      </c>
    </row>
    <row r="11243" spans="1:3" x14ac:dyDescent="0.2">
      <c r="A11243" t="s">
        <v>80</v>
      </c>
      <c r="B11243" t="s">
        <v>123</v>
      </c>
      <c r="C11243" t="s">
        <v>128</v>
      </c>
    </row>
    <row r="11244" spans="1:3" x14ac:dyDescent="0.2">
      <c r="A11244" t="s">
        <v>80</v>
      </c>
      <c r="B11244" t="s">
        <v>21</v>
      </c>
      <c r="C11244" t="s">
        <v>19</v>
      </c>
    </row>
    <row r="11245" spans="1:3" x14ac:dyDescent="0.2">
      <c r="A11245" t="s">
        <v>80</v>
      </c>
      <c r="B11245" t="s">
        <v>128</v>
      </c>
      <c r="C11245" t="s">
        <v>29</v>
      </c>
    </row>
    <row r="11246" spans="1:3" x14ac:dyDescent="0.2">
      <c r="A11246" t="s">
        <v>80</v>
      </c>
      <c r="B11246" t="s">
        <v>43</v>
      </c>
      <c r="C11246" t="s">
        <v>28</v>
      </c>
    </row>
    <row r="11247" spans="1:3" x14ac:dyDescent="0.2">
      <c r="A11247" t="s">
        <v>80</v>
      </c>
      <c r="B11247" t="s">
        <v>102</v>
      </c>
      <c r="C11247" t="s">
        <v>130</v>
      </c>
    </row>
    <row r="11248" spans="1:3" x14ac:dyDescent="0.2">
      <c r="A11248" t="s">
        <v>80</v>
      </c>
      <c r="B11248" t="s">
        <v>103</v>
      </c>
      <c r="C11248" t="s">
        <v>62</v>
      </c>
    </row>
    <row r="11249" spans="1:3" x14ac:dyDescent="0.2">
      <c r="A11249" t="s">
        <v>80</v>
      </c>
      <c r="B11249" t="s">
        <v>106</v>
      </c>
      <c r="C11249" t="s">
        <v>93</v>
      </c>
    </row>
    <row r="11250" spans="1:3" x14ac:dyDescent="0.2">
      <c r="A11250" t="s">
        <v>80</v>
      </c>
      <c r="B11250" t="s">
        <v>105</v>
      </c>
      <c r="C11250" t="s">
        <v>28</v>
      </c>
    </row>
    <row r="11251" spans="1:3" x14ac:dyDescent="0.2">
      <c r="A11251" t="s">
        <v>80</v>
      </c>
      <c r="B11251" t="s">
        <v>74</v>
      </c>
      <c r="C11251" t="s">
        <v>89</v>
      </c>
    </row>
    <row r="11252" spans="1:3" x14ac:dyDescent="0.2">
      <c r="A11252" t="s">
        <v>80</v>
      </c>
      <c r="B11252" t="s">
        <v>26</v>
      </c>
      <c r="C11252" t="s">
        <v>18</v>
      </c>
    </row>
    <row r="11253" spans="1:3" x14ac:dyDescent="0.2">
      <c r="A11253" t="s">
        <v>80</v>
      </c>
      <c r="B11253" t="s">
        <v>81</v>
      </c>
      <c r="C11253" t="s">
        <v>48</v>
      </c>
    </row>
    <row r="11254" spans="1:3" x14ac:dyDescent="0.2">
      <c r="A11254" t="s">
        <v>80</v>
      </c>
      <c r="B11254" t="s">
        <v>29</v>
      </c>
      <c r="C11254" t="s">
        <v>106</v>
      </c>
    </row>
    <row r="11255" spans="1:3" x14ac:dyDescent="0.2">
      <c r="A11255" t="s">
        <v>80</v>
      </c>
      <c r="B11255" t="s">
        <v>30</v>
      </c>
      <c r="C11255" t="s">
        <v>106</v>
      </c>
    </row>
    <row r="11256" spans="1:3" x14ac:dyDescent="0.2">
      <c r="A11256" t="s">
        <v>80</v>
      </c>
      <c r="B11256" t="s">
        <v>118</v>
      </c>
      <c r="C11256" t="s">
        <v>127</v>
      </c>
    </row>
    <row r="11257" spans="1:3" x14ac:dyDescent="0.2">
      <c r="A11257" t="s">
        <v>80</v>
      </c>
      <c r="B11257" t="s">
        <v>119</v>
      </c>
      <c r="C11257" t="s">
        <v>127</v>
      </c>
    </row>
    <row r="11258" spans="1:3" x14ac:dyDescent="0.2">
      <c r="A11258" t="s">
        <v>80</v>
      </c>
      <c r="B11258" t="s">
        <v>86</v>
      </c>
      <c r="C11258" t="s">
        <v>51</v>
      </c>
    </row>
    <row r="11259" spans="1:3" x14ac:dyDescent="0.2">
      <c r="A11259" t="s">
        <v>80</v>
      </c>
      <c r="B11259" t="s">
        <v>28</v>
      </c>
      <c r="C11259" t="s">
        <v>32</v>
      </c>
    </row>
    <row r="11260" spans="1:3" x14ac:dyDescent="0.2">
      <c r="A11260" t="s">
        <v>80</v>
      </c>
      <c r="B11260" t="s">
        <v>127</v>
      </c>
      <c r="C11260" t="s">
        <v>28</v>
      </c>
    </row>
    <row r="11261" spans="1:3" x14ac:dyDescent="0.2">
      <c r="A11261" t="s">
        <v>80</v>
      </c>
      <c r="B11261" t="s">
        <v>80</v>
      </c>
      <c r="C11261" t="s">
        <v>80</v>
      </c>
    </row>
    <row r="11262" spans="1:3" x14ac:dyDescent="0.2">
      <c r="A11262" t="s">
        <v>80</v>
      </c>
      <c r="B11262" t="s">
        <v>41</v>
      </c>
      <c r="C11262" t="s">
        <v>96</v>
      </c>
    </row>
    <row r="11263" spans="1:3" x14ac:dyDescent="0.2">
      <c r="A11263" t="s">
        <v>80</v>
      </c>
      <c r="B11263" t="s">
        <v>130</v>
      </c>
      <c r="C11263" t="s">
        <v>21</v>
      </c>
    </row>
    <row r="11264" spans="1:3" x14ac:dyDescent="0.2">
      <c r="A11264" t="s">
        <v>80</v>
      </c>
      <c r="B11264" t="s">
        <v>131</v>
      </c>
      <c r="C11264" t="s">
        <v>101</v>
      </c>
    </row>
    <row r="11265" spans="1:3" x14ac:dyDescent="0.2">
      <c r="A11265" t="s">
        <v>80</v>
      </c>
      <c r="B11265" t="s">
        <v>11</v>
      </c>
      <c r="C11265" t="s">
        <v>2</v>
      </c>
    </row>
    <row r="11266" spans="1:3" x14ac:dyDescent="0.2">
      <c r="A11266" t="s">
        <v>80</v>
      </c>
      <c r="B11266" t="s">
        <v>6</v>
      </c>
      <c r="C11266" t="s">
        <v>1</v>
      </c>
    </row>
    <row r="11267" spans="1:3" x14ac:dyDescent="0.2">
      <c r="A11267" t="s">
        <v>80</v>
      </c>
      <c r="B11267" t="s">
        <v>3</v>
      </c>
      <c r="C11267" t="s">
        <v>130</v>
      </c>
    </row>
    <row r="11268" spans="1:3" x14ac:dyDescent="0.2">
      <c r="A11268" t="s">
        <v>80</v>
      </c>
      <c r="B11268" t="s">
        <v>69</v>
      </c>
      <c r="C11268" t="s">
        <v>29</v>
      </c>
    </row>
    <row r="11269" spans="1:3" x14ac:dyDescent="0.2">
      <c r="A11269" t="s">
        <v>80</v>
      </c>
      <c r="B11269" t="s">
        <v>135</v>
      </c>
      <c r="C11269" t="s">
        <v>129</v>
      </c>
    </row>
    <row r="11270" spans="1:3" x14ac:dyDescent="0.2">
      <c r="A11270" t="s">
        <v>80</v>
      </c>
      <c r="B11270" t="s">
        <v>132</v>
      </c>
      <c r="C11270" t="s">
        <v>79</v>
      </c>
    </row>
    <row r="11271" spans="1:3" x14ac:dyDescent="0.2">
      <c r="A11271" t="s">
        <v>80</v>
      </c>
      <c r="B11271" t="s">
        <v>129</v>
      </c>
      <c r="C11271" t="s">
        <v>132</v>
      </c>
    </row>
    <row r="11272" spans="1:3" x14ac:dyDescent="0.2">
      <c r="A11272" t="s">
        <v>80</v>
      </c>
      <c r="B11272" t="s">
        <v>116</v>
      </c>
      <c r="C11272" t="s">
        <v>69</v>
      </c>
    </row>
    <row r="11273" spans="1:3" x14ac:dyDescent="0.2">
      <c r="A11273" t="s">
        <v>80</v>
      </c>
      <c r="B11273" t="s">
        <v>36</v>
      </c>
      <c r="C11273" t="s">
        <v>105</v>
      </c>
    </row>
    <row r="11274" spans="1:3" x14ac:dyDescent="0.2">
      <c r="A11274" t="s">
        <v>80</v>
      </c>
      <c r="B11274" t="s">
        <v>37</v>
      </c>
      <c r="C11274" t="s">
        <v>105</v>
      </c>
    </row>
    <row r="11275" spans="1:3" x14ac:dyDescent="0.2">
      <c r="A11275" t="s">
        <v>80</v>
      </c>
      <c r="B11275" t="s">
        <v>70</v>
      </c>
      <c r="C11275" t="s">
        <v>81</v>
      </c>
    </row>
    <row r="11276" spans="1:3" x14ac:dyDescent="0.2">
      <c r="A11276" t="s">
        <v>80</v>
      </c>
      <c r="B11276" t="s">
        <v>71</v>
      </c>
      <c r="C11276" t="s">
        <v>81</v>
      </c>
    </row>
    <row r="11277" spans="1:3" x14ac:dyDescent="0.2">
      <c r="A11277" t="s">
        <v>80</v>
      </c>
      <c r="B11277" t="s">
        <v>5</v>
      </c>
      <c r="C11277" t="s">
        <v>10</v>
      </c>
    </row>
    <row r="11278" spans="1:3" x14ac:dyDescent="0.2">
      <c r="A11278" t="s">
        <v>80</v>
      </c>
      <c r="B11278" t="s">
        <v>24</v>
      </c>
      <c r="C11278" t="s">
        <v>36</v>
      </c>
    </row>
    <row r="11279" spans="1:3" x14ac:dyDescent="0.2">
      <c r="A11279" t="s">
        <v>80</v>
      </c>
      <c r="B11279" t="s">
        <v>10</v>
      </c>
      <c r="C11279" t="s">
        <v>74</v>
      </c>
    </row>
    <row r="11280" spans="1:3" x14ac:dyDescent="0.2">
      <c r="A11280" t="s">
        <v>80</v>
      </c>
      <c r="B11280" t="s">
        <v>12</v>
      </c>
      <c r="C11280" t="s">
        <v>21</v>
      </c>
    </row>
    <row r="11281" spans="1:3" x14ac:dyDescent="0.2">
      <c r="A11281" t="s">
        <v>80</v>
      </c>
      <c r="B11281" t="s">
        <v>107</v>
      </c>
      <c r="C11281" t="s">
        <v>62</v>
      </c>
    </row>
    <row r="11282" spans="1:3" x14ac:dyDescent="0.2">
      <c r="A11282" t="s">
        <v>80</v>
      </c>
      <c r="B11282" t="s">
        <v>108</v>
      </c>
      <c r="C11282" t="s">
        <v>62</v>
      </c>
    </row>
    <row r="11283" spans="1:3" x14ac:dyDescent="0.2">
      <c r="A11283" t="s">
        <v>80</v>
      </c>
      <c r="B11283" t="s">
        <v>14</v>
      </c>
      <c r="C11283" t="s">
        <v>32</v>
      </c>
    </row>
    <row r="11284" spans="1:3" x14ac:dyDescent="0.2">
      <c r="A11284" t="s">
        <v>80</v>
      </c>
      <c r="B11284" t="s">
        <v>15</v>
      </c>
      <c r="C11284" t="s">
        <v>89</v>
      </c>
    </row>
    <row r="11285" spans="1:3" x14ac:dyDescent="0.2">
      <c r="A11285" t="s">
        <v>80</v>
      </c>
      <c r="B11285" t="s">
        <v>101</v>
      </c>
      <c r="C11285" t="s">
        <v>14</v>
      </c>
    </row>
    <row r="11286" spans="1:3" x14ac:dyDescent="0.2">
      <c r="A11286" t="s">
        <v>80</v>
      </c>
      <c r="B11286" t="s">
        <v>109</v>
      </c>
      <c r="C11286" t="s">
        <v>11</v>
      </c>
    </row>
    <row r="11287" spans="1:3" x14ac:dyDescent="0.2">
      <c r="A11287" t="s">
        <v>80</v>
      </c>
      <c r="B11287" t="s">
        <v>61</v>
      </c>
      <c r="C11287" t="s">
        <v>62</v>
      </c>
    </row>
    <row r="11288" spans="1:3" x14ac:dyDescent="0.2">
      <c r="A11288" t="s">
        <v>80</v>
      </c>
      <c r="B11288" t="s">
        <v>73</v>
      </c>
      <c r="C11288" t="s">
        <v>10</v>
      </c>
    </row>
    <row r="11289" spans="1:3" x14ac:dyDescent="0.2">
      <c r="A11289" t="s">
        <v>80</v>
      </c>
      <c r="B11289" t="s">
        <v>60</v>
      </c>
      <c r="C11289" t="s">
        <v>128</v>
      </c>
    </row>
    <row r="11290" spans="1:3" x14ac:dyDescent="0.2">
      <c r="A11290" t="s">
        <v>80</v>
      </c>
      <c r="B11290" t="s">
        <v>84</v>
      </c>
      <c r="C11290" t="s">
        <v>11</v>
      </c>
    </row>
    <row r="11291" spans="1:3" x14ac:dyDescent="0.2">
      <c r="A11291" t="s">
        <v>80</v>
      </c>
      <c r="B11291" t="s">
        <v>85</v>
      </c>
      <c r="C11291" t="s">
        <v>62</v>
      </c>
    </row>
    <row r="11292" spans="1:3" x14ac:dyDescent="0.2">
      <c r="A11292" t="s">
        <v>80</v>
      </c>
      <c r="B11292" t="s">
        <v>137</v>
      </c>
      <c r="C11292" t="s">
        <v>69</v>
      </c>
    </row>
    <row r="11293" spans="1:3" x14ac:dyDescent="0.2">
      <c r="A11293" t="s">
        <v>80</v>
      </c>
      <c r="B11293" t="s">
        <v>138</v>
      </c>
      <c r="C11293" t="s">
        <v>10</v>
      </c>
    </row>
    <row r="11294" spans="1:3" x14ac:dyDescent="0.2">
      <c r="A11294" t="s">
        <v>80</v>
      </c>
      <c r="B11294" t="s">
        <v>134</v>
      </c>
      <c r="C11294" t="s">
        <v>11</v>
      </c>
    </row>
    <row r="11295" spans="1:3" x14ac:dyDescent="0.2">
      <c r="A11295" t="s">
        <v>80</v>
      </c>
      <c r="B11295" t="s">
        <v>40</v>
      </c>
      <c r="C11295" t="s">
        <v>79</v>
      </c>
    </row>
    <row r="11296" spans="1:3" x14ac:dyDescent="0.2">
      <c r="A11296" t="s">
        <v>80</v>
      </c>
      <c r="B11296" t="s">
        <v>39</v>
      </c>
      <c r="C11296" t="s">
        <v>40</v>
      </c>
    </row>
    <row r="11297" spans="1:3" x14ac:dyDescent="0.2">
      <c r="A11297" t="s">
        <v>80</v>
      </c>
      <c r="B11297" t="s">
        <v>104</v>
      </c>
      <c r="C11297" t="s">
        <v>11</v>
      </c>
    </row>
    <row r="11298" spans="1:3" x14ac:dyDescent="0.2">
      <c r="A11298" t="s">
        <v>80</v>
      </c>
      <c r="B11298" t="s">
        <v>9</v>
      </c>
      <c r="C11298" t="s">
        <v>138</v>
      </c>
    </row>
    <row r="11299" spans="1:3" x14ac:dyDescent="0.2">
      <c r="A11299" t="s">
        <v>80</v>
      </c>
      <c r="B11299" t="s">
        <v>58</v>
      </c>
      <c r="C11299" t="s">
        <v>1</v>
      </c>
    </row>
    <row r="11300" spans="1:3" x14ac:dyDescent="0.2">
      <c r="A11300" t="s">
        <v>80</v>
      </c>
      <c r="B11300" t="s">
        <v>4</v>
      </c>
      <c r="C11300" t="s">
        <v>36</v>
      </c>
    </row>
    <row r="11301" spans="1:3" x14ac:dyDescent="0.2">
      <c r="A11301" t="s">
        <v>80</v>
      </c>
      <c r="B11301" t="s">
        <v>90</v>
      </c>
      <c r="C11301" t="s">
        <v>62</v>
      </c>
    </row>
    <row r="11302" spans="1:3" x14ac:dyDescent="0.2">
      <c r="A11302" t="s">
        <v>80</v>
      </c>
      <c r="B11302" t="s">
        <v>1</v>
      </c>
      <c r="C11302" t="s">
        <v>127</v>
      </c>
    </row>
    <row r="11303" spans="1:3" x14ac:dyDescent="0.2">
      <c r="A11303" t="s">
        <v>80</v>
      </c>
      <c r="B11303" t="s">
        <v>67</v>
      </c>
      <c r="C11303" t="s">
        <v>11</v>
      </c>
    </row>
    <row r="11304" spans="1:3" x14ac:dyDescent="0.2">
      <c r="A11304" t="s">
        <v>80</v>
      </c>
      <c r="B11304" t="s">
        <v>68</v>
      </c>
      <c r="C11304" t="s">
        <v>11</v>
      </c>
    </row>
    <row r="11305" spans="1:3" x14ac:dyDescent="0.2">
      <c r="A11305" t="s">
        <v>80</v>
      </c>
      <c r="B11305" t="s">
        <v>120</v>
      </c>
      <c r="C11305" t="s">
        <v>5</v>
      </c>
    </row>
    <row r="11306" spans="1:3" x14ac:dyDescent="0.2">
      <c r="A11306" t="s">
        <v>80</v>
      </c>
      <c r="B11306" t="s">
        <v>121</v>
      </c>
      <c r="C11306" t="s">
        <v>138</v>
      </c>
    </row>
    <row r="11307" spans="1:3" x14ac:dyDescent="0.2">
      <c r="A11307" t="s">
        <v>80</v>
      </c>
      <c r="B11307" t="s">
        <v>53</v>
      </c>
      <c r="C11307" t="s">
        <v>1</v>
      </c>
    </row>
    <row r="11308" spans="1:3" x14ac:dyDescent="0.2">
      <c r="A11308" t="s">
        <v>80</v>
      </c>
      <c r="B11308" t="s">
        <v>82</v>
      </c>
      <c r="C11308" t="s">
        <v>62</v>
      </c>
    </row>
    <row r="11309" spans="1:3" x14ac:dyDescent="0.2">
      <c r="A11309" t="s">
        <v>80</v>
      </c>
      <c r="B11309" t="s">
        <v>83</v>
      </c>
      <c r="C11309" t="s">
        <v>1</v>
      </c>
    </row>
    <row r="11310" spans="1:3" x14ac:dyDescent="0.2">
      <c r="A11310" t="s">
        <v>80</v>
      </c>
      <c r="B11310" t="s">
        <v>38</v>
      </c>
      <c r="C11310" t="s">
        <v>130</v>
      </c>
    </row>
    <row r="11311" spans="1:3" x14ac:dyDescent="0.2">
      <c r="A11311" t="s">
        <v>80</v>
      </c>
      <c r="B11311" t="s">
        <v>97</v>
      </c>
      <c r="C11311" t="s">
        <v>36</v>
      </c>
    </row>
    <row r="11312" spans="1:3" x14ac:dyDescent="0.2">
      <c r="A11312" t="s">
        <v>80</v>
      </c>
      <c r="B11312" t="s">
        <v>115</v>
      </c>
      <c r="C11312" t="s">
        <v>5</v>
      </c>
    </row>
    <row r="11313" spans="1:3" x14ac:dyDescent="0.2">
      <c r="A11313" t="s">
        <v>80</v>
      </c>
      <c r="B11313" t="s">
        <v>98</v>
      </c>
      <c r="C11313" t="s">
        <v>52</v>
      </c>
    </row>
    <row r="11314" spans="1:3" x14ac:dyDescent="0.2">
      <c r="A11314" t="s">
        <v>80</v>
      </c>
      <c r="B11314" t="s">
        <v>94</v>
      </c>
      <c r="C11314" t="s">
        <v>5</v>
      </c>
    </row>
    <row r="11315" spans="1:3" x14ac:dyDescent="0.2">
      <c r="A11315" t="s">
        <v>80</v>
      </c>
      <c r="B11315" t="s">
        <v>7</v>
      </c>
      <c r="C11315" t="s">
        <v>36</v>
      </c>
    </row>
    <row r="11316" spans="1:3" x14ac:dyDescent="0.2">
      <c r="A11316" t="s">
        <v>80</v>
      </c>
      <c r="B11316" t="s">
        <v>45</v>
      </c>
      <c r="C11316" t="s">
        <v>100</v>
      </c>
    </row>
    <row r="11317" spans="1:3" x14ac:dyDescent="0.2">
      <c r="A11317" t="s">
        <v>80</v>
      </c>
      <c r="B11317" t="s">
        <v>64</v>
      </c>
      <c r="C11317" t="s">
        <v>100</v>
      </c>
    </row>
    <row r="11318" spans="1:3" x14ac:dyDescent="0.2">
      <c r="A11318" t="s">
        <v>41</v>
      </c>
      <c r="B11318" t="s">
        <v>75</v>
      </c>
      <c r="C11318" t="s">
        <v>78</v>
      </c>
    </row>
    <row r="11319" spans="1:3" x14ac:dyDescent="0.2">
      <c r="A11319" t="s">
        <v>41</v>
      </c>
      <c r="B11319" t="s">
        <v>17</v>
      </c>
      <c r="C11319" t="s">
        <v>78</v>
      </c>
    </row>
    <row r="11320" spans="1:3" x14ac:dyDescent="0.2">
      <c r="A11320" t="s">
        <v>41</v>
      </c>
      <c r="B11320" t="s">
        <v>20</v>
      </c>
      <c r="C11320" t="s">
        <v>23</v>
      </c>
    </row>
    <row r="11321" spans="1:3" x14ac:dyDescent="0.2">
      <c r="A11321" t="s">
        <v>41</v>
      </c>
      <c r="B11321" t="s">
        <v>78</v>
      </c>
      <c r="C11321" t="s">
        <v>56</v>
      </c>
    </row>
    <row r="11322" spans="1:3" x14ac:dyDescent="0.2">
      <c r="A11322" t="s">
        <v>41</v>
      </c>
      <c r="B11322" t="s">
        <v>44</v>
      </c>
      <c r="C11322" t="s">
        <v>41</v>
      </c>
    </row>
    <row r="11323" spans="1:3" x14ac:dyDescent="0.2">
      <c r="A11323" t="s">
        <v>41</v>
      </c>
      <c r="B11323" t="s">
        <v>46</v>
      </c>
      <c r="C11323" t="s">
        <v>65</v>
      </c>
    </row>
    <row r="11324" spans="1:3" x14ac:dyDescent="0.2">
      <c r="A11324" t="s">
        <v>41</v>
      </c>
      <c r="B11324" t="s">
        <v>117</v>
      </c>
      <c r="C11324" t="s">
        <v>117</v>
      </c>
    </row>
    <row r="11325" spans="1:3" x14ac:dyDescent="0.2">
      <c r="A11325" t="s">
        <v>41</v>
      </c>
      <c r="B11325" t="s">
        <v>124</v>
      </c>
      <c r="C11325" t="s">
        <v>46</v>
      </c>
    </row>
    <row r="11326" spans="1:3" x14ac:dyDescent="0.2">
      <c r="A11326" t="s">
        <v>41</v>
      </c>
      <c r="B11326" t="s">
        <v>113</v>
      </c>
      <c r="C11326" t="s">
        <v>42</v>
      </c>
    </row>
    <row r="11327" spans="1:3" x14ac:dyDescent="0.2">
      <c r="A11327" t="s">
        <v>41</v>
      </c>
      <c r="B11327" t="s">
        <v>99</v>
      </c>
      <c r="C11327" t="s">
        <v>27</v>
      </c>
    </row>
    <row r="11328" spans="1:3" x14ac:dyDescent="0.2">
      <c r="A11328" t="s">
        <v>41</v>
      </c>
      <c r="B11328" t="s">
        <v>100</v>
      </c>
      <c r="C11328" t="s">
        <v>79</v>
      </c>
    </row>
    <row r="11329" spans="1:3" x14ac:dyDescent="0.2">
      <c r="A11329" t="s">
        <v>41</v>
      </c>
      <c r="B11329" t="s">
        <v>65</v>
      </c>
      <c r="C11329" t="s">
        <v>59</v>
      </c>
    </row>
    <row r="11330" spans="1:3" x14ac:dyDescent="0.2">
      <c r="A11330" t="s">
        <v>41</v>
      </c>
      <c r="B11330" t="s">
        <v>66</v>
      </c>
      <c r="C11330" t="s">
        <v>27</v>
      </c>
    </row>
    <row r="11331" spans="1:3" x14ac:dyDescent="0.2">
      <c r="A11331" t="s">
        <v>41</v>
      </c>
      <c r="B11331" t="s">
        <v>54</v>
      </c>
      <c r="C11331" t="s">
        <v>13</v>
      </c>
    </row>
    <row r="11332" spans="1:3" x14ac:dyDescent="0.2">
      <c r="A11332" t="s">
        <v>41</v>
      </c>
      <c r="B11332" t="s">
        <v>55</v>
      </c>
      <c r="C11332" t="s">
        <v>13</v>
      </c>
    </row>
    <row r="11333" spans="1:3" x14ac:dyDescent="0.2">
      <c r="A11333" t="s">
        <v>41</v>
      </c>
      <c r="B11333" t="s">
        <v>133</v>
      </c>
      <c r="C11333" t="s">
        <v>78</v>
      </c>
    </row>
    <row r="11334" spans="1:3" x14ac:dyDescent="0.2">
      <c r="A11334" t="s">
        <v>41</v>
      </c>
      <c r="B11334" t="s">
        <v>59</v>
      </c>
      <c r="C11334" t="s">
        <v>44</v>
      </c>
    </row>
    <row r="11335" spans="1:3" x14ac:dyDescent="0.2">
      <c r="A11335" t="s">
        <v>41</v>
      </c>
      <c r="B11335" t="s">
        <v>125</v>
      </c>
      <c r="C11335" t="s">
        <v>133</v>
      </c>
    </row>
    <row r="11336" spans="1:3" x14ac:dyDescent="0.2">
      <c r="A11336" t="s">
        <v>41</v>
      </c>
      <c r="B11336" t="s">
        <v>27</v>
      </c>
      <c r="C11336" t="s">
        <v>59</v>
      </c>
    </row>
    <row r="11337" spans="1:3" x14ac:dyDescent="0.2">
      <c r="A11337" t="s">
        <v>41</v>
      </c>
      <c r="B11337" t="s">
        <v>23</v>
      </c>
      <c r="C11337" t="s">
        <v>78</v>
      </c>
    </row>
    <row r="11338" spans="1:3" x14ac:dyDescent="0.2">
      <c r="A11338" t="s">
        <v>41</v>
      </c>
      <c r="B11338" t="s">
        <v>25</v>
      </c>
      <c r="C11338" t="s">
        <v>13</v>
      </c>
    </row>
    <row r="11339" spans="1:3" x14ac:dyDescent="0.2">
      <c r="A11339" t="s">
        <v>41</v>
      </c>
      <c r="B11339" t="s">
        <v>114</v>
      </c>
      <c r="C11339" t="s">
        <v>71</v>
      </c>
    </row>
    <row r="11340" spans="1:3" x14ac:dyDescent="0.2">
      <c r="A11340" t="s">
        <v>41</v>
      </c>
      <c r="B11340" t="s">
        <v>96</v>
      </c>
      <c r="C11340" t="s">
        <v>72</v>
      </c>
    </row>
    <row r="11341" spans="1:3" x14ac:dyDescent="0.2">
      <c r="A11341" t="s">
        <v>41</v>
      </c>
      <c r="B11341" t="s">
        <v>47</v>
      </c>
      <c r="C11341" t="s">
        <v>110</v>
      </c>
    </row>
    <row r="11342" spans="1:3" x14ac:dyDescent="0.2">
      <c r="A11342" t="s">
        <v>41</v>
      </c>
      <c r="B11342" t="s">
        <v>72</v>
      </c>
      <c r="C11342" t="s">
        <v>99</v>
      </c>
    </row>
    <row r="11343" spans="1:3" x14ac:dyDescent="0.2">
      <c r="A11343" t="s">
        <v>41</v>
      </c>
      <c r="B11343" t="s">
        <v>87</v>
      </c>
      <c r="C11343" t="s">
        <v>133</v>
      </c>
    </row>
    <row r="11344" spans="1:3" x14ac:dyDescent="0.2">
      <c r="A11344" t="s">
        <v>41</v>
      </c>
      <c r="B11344" t="s">
        <v>88</v>
      </c>
      <c r="C11344" t="s">
        <v>56</v>
      </c>
    </row>
    <row r="11345" spans="1:3" x14ac:dyDescent="0.2">
      <c r="A11345" t="s">
        <v>41</v>
      </c>
      <c r="B11345" t="s">
        <v>19</v>
      </c>
      <c r="C11345" t="s">
        <v>114</v>
      </c>
    </row>
    <row r="11346" spans="1:3" x14ac:dyDescent="0.2">
      <c r="A11346" t="s">
        <v>41</v>
      </c>
      <c r="B11346" t="s">
        <v>31</v>
      </c>
      <c r="C11346" t="s">
        <v>25</v>
      </c>
    </row>
    <row r="11347" spans="1:3" x14ac:dyDescent="0.2">
      <c r="A11347" t="s">
        <v>41</v>
      </c>
      <c r="B11347" t="s">
        <v>126</v>
      </c>
      <c r="C11347" t="s">
        <v>65</v>
      </c>
    </row>
    <row r="11348" spans="1:3" x14ac:dyDescent="0.2">
      <c r="A11348" t="s">
        <v>41</v>
      </c>
      <c r="B11348" t="s">
        <v>42</v>
      </c>
      <c r="C11348" t="s">
        <v>126</v>
      </c>
    </row>
    <row r="11349" spans="1:3" x14ac:dyDescent="0.2">
      <c r="A11349" t="s">
        <v>41</v>
      </c>
      <c r="B11349" t="s">
        <v>93</v>
      </c>
      <c r="C11349" t="s">
        <v>135</v>
      </c>
    </row>
    <row r="11350" spans="1:3" x14ac:dyDescent="0.2">
      <c r="A11350" t="s">
        <v>41</v>
      </c>
      <c r="B11350" t="s">
        <v>13</v>
      </c>
      <c r="C11350" t="s">
        <v>65</v>
      </c>
    </row>
    <row r="11351" spans="1:3" x14ac:dyDescent="0.2">
      <c r="A11351" t="s">
        <v>41</v>
      </c>
      <c r="B11351" t="s">
        <v>49</v>
      </c>
      <c r="C11351" t="s">
        <v>124</v>
      </c>
    </row>
    <row r="11352" spans="1:3" x14ac:dyDescent="0.2">
      <c r="A11352" t="s">
        <v>41</v>
      </c>
      <c r="B11352" t="s">
        <v>50</v>
      </c>
      <c r="C11352" t="s">
        <v>124</v>
      </c>
    </row>
    <row r="11353" spans="1:3" x14ac:dyDescent="0.2">
      <c r="A11353" t="s">
        <v>41</v>
      </c>
      <c r="B11353" t="s">
        <v>56</v>
      </c>
      <c r="C11353" t="s">
        <v>117</v>
      </c>
    </row>
    <row r="11354" spans="1:3" x14ac:dyDescent="0.2">
      <c r="A11354" t="s">
        <v>41</v>
      </c>
      <c r="B11354" t="s">
        <v>57</v>
      </c>
      <c r="C11354" t="s">
        <v>117</v>
      </c>
    </row>
    <row r="11355" spans="1:3" x14ac:dyDescent="0.2">
      <c r="A11355" t="s">
        <v>41</v>
      </c>
      <c r="B11355" t="s">
        <v>91</v>
      </c>
      <c r="C11355" t="s">
        <v>33</v>
      </c>
    </row>
    <row r="11356" spans="1:3" x14ac:dyDescent="0.2">
      <c r="A11356" t="s">
        <v>41</v>
      </c>
      <c r="B11356" t="s">
        <v>92</v>
      </c>
      <c r="C11356" t="s">
        <v>32</v>
      </c>
    </row>
    <row r="11357" spans="1:3" x14ac:dyDescent="0.2">
      <c r="A11357" t="s">
        <v>41</v>
      </c>
      <c r="B11357" t="s">
        <v>136</v>
      </c>
      <c r="C11357" t="s">
        <v>122</v>
      </c>
    </row>
    <row r="11358" spans="1:3" x14ac:dyDescent="0.2">
      <c r="A11358" t="s">
        <v>41</v>
      </c>
      <c r="B11358" t="s">
        <v>16</v>
      </c>
      <c r="C11358" t="s">
        <v>135</v>
      </c>
    </row>
    <row r="11359" spans="1:3" x14ac:dyDescent="0.2">
      <c r="A11359" t="s">
        <v>41</v>
      </c>
      <c r="B11359" t="s">
        <v>89</v>
      </c>
      <c r="C11359" t="s">
        <v>86</v>
      </c>
    </row>
    <row r="11360" spans="1:3" x14ac:dyDescent="0.2">
      <c r="A11360" t="s">
        <v>41</v>
      </c>
      <c r="B11360" t="s">
        <v>33</v>
      </c>
      <c r="C11360" t="s">
        <v>135</v>
      </c>
    </row>
    <row r="11361" spans="1:3" x14ac:dyDescent="0.2">
      <c r="A11361" t="s">
        <v>41</v>
      </c>
      <c r="B11361" t="s">
        <v>34</v>
      </c>
      <c r="C11361" t="s">
        <v>113</v>
      </c>
    </row>
    <row r="11362" spans="1:3" x14ac:dyDescent="0.2">
      <c r="A11362" t="s">
        <v>41</v>
      </c>
      <c r="B11362" t="s">
        <v>95</v>
      </c>
      <c r="C11362" t="s">
        <v>93</v>
      </c>
    </row>
    <row r="11363" spans="1:3" x14ac:dyDescent="0.2">
      <c r="A11363" t="s">
        <v>41</v>
      </c>
      <c r="B11363" t="s">
        <v>110</v>
      </c>
      <c r="C11363" t="s">
        <v>99</v>
      </c>
    </row>
    <row r="11364" spans="1:3" x14ac:dyDescent="0.2">
      <c r="A11364" t="s">
        <v>41</v>
      </c>
      <c r="B11364" t="s">
        <v>62</v>
      </c>
      <c r="C11364" t="s">
        <v>132</v>
      </c>
    </row>
    <row r="11365" spans="1:3" x14ac:dyDescent="0.2">
      <c r="A11365" t="s">
        <v>41</v>
      </c>
      <c r="B11365" t="s">
        <v>63</v>
      </c>
      <c r="C11365" t="s">
        <v>132</v>
      </c>
    </row>
    <row r="11366" spans="1:3" x14ac:dyDescent="0.2">
      <c r="A11366" t="s">
        <v>41</v>
      </c>
      <c r="B11366" t="s">
        <v>22</v>
      </c>
      <c r="C11366" t="s">
        <v>79</v>
      </c>
    </row>
    <row r="11367" spans="1:3" x14ac:dyDescent="0.2">
      <c r="A11367" t="s">
        <v>41</v>
      </c>
      <c r="B11367" t="s">
        <v>2</v>
      </c>
      <c r="C11367" t="s">
        <v>49</v>
      </c>
    </row>
    <row r="11368" spans="1:3" x14ac:dyDescent="0.2">
      <c r="A11368" t="s">
        <v>41</v>
      </c>
      <c r="B11368" t="s">
        <v>32</v>
      </c>
      <c r="C11368" t="s">
        <v>86</v>
      </c>
    </row>
    <row r="11369" spans="1:3" x14ac:dyDescent="0.2">
      <c r="A11369" t="s">
        <v>41</v>
      </c>
      <c r="B11369" t="s">
        <v>18</v>
      </c>
      <c r="C11369" t="s">
        <v>54</v>
      </c>
    </row>
    <row r="11370" spans="1:3" x14ac:dyDescent="0.2">
      <c r="A11370" t="s">
        <v>41</v>
      </c>
      <c r="B11370" t="s">
        <v>76</v>
      </c>
      <c r="C11370" t="s">
        <v>77</v>
      </c>
    </row>
    <row r="11371" spans="1:3" x14ac:dyDescent="0.2">
      <c r="A11371" t="s">
        <v>41</v>
      </c>
      <c r="B11371" t="s">
        <v>77</v>
      </c>
      <c r="C11371" t="s">
        <v>71</v>
      </c>
    </row>
    <row r="11372" spans="1:3" x14ac:dyDescent="0.2">
      <c r="A11372" t="s">
        <v>41</v>
      </c>
      <c r="B11372" t="s">
        <v>79</v>
      </c>
      <c r="C11372" t="s">
        <v>96</v>
      </c>
    </row>
    <row r="11373" spans="1:3" x14ac:dyDescent="0.2">
      <c r="A11373" t="s">
        <v>41</v>
      </c>
      <c r="B11373" t="s">
        <v>48</v>
      </c>
      <c r="C11373" t="s">
        <v>47</v>
      </c>
    </row>
    <row r="11374" spans="1:3" x14ac:dyDescent="0.2">
      <c r="A11374" t="s">
        <v>41</v>
      </c>
      <c r="B11374" t="s">
        <v>111</v>
      </c>
      <c r="C11374" t="s">
        <v>26</v>
      </c>
    </row>
    <row r="11375" spans="1:3" x14ac:dyDescent="0.2">
      <c r="A11375" t="s">
        <v>41</v>
      </c>
      <c r="B11375" t="s">
        <v>112</v>
      </c>
      <c r="C11375" t="s">
        <v>26</v>
      </c>
    </row>
    <row r="11376" spans="1:3" x14ac:dyDescent="0.2">
      <c r="A11376" t="s">
        <v>41</v>
      </c>
      <c r="B11376" t="s">
        <v>51</v>
      </c>
      <c r="C11376" t="s">
        <v>47</v>
      </c>
    </row>
    <row r="11377" spans="1:3" x14ac:dyDescent="0.2">
      <c r="A11377" t="s">
        <v>41</v>
      </c>
      <c r="B11377" t="s">
        <v>8</v>
      </c>
      <c r="C11377" t="s">
        <v>54</v>
      </c>
    </row>
    <row r="11378" spans="1:3" x14ac:dyDescent="0.2">
      <c r="A11378" t="s">
        <v>41</v>
      </c>
      <c r="B11378" t="s">
        <v>35</v>
      </c>
      <c r="C11378" t="s">
        <v>19</v>
      </c>
    </row>
    <row r="11379" spans="1:3" x14ac:dyDescent="0.2">
      <c r="A11379" t="s">
        <v>41</v>
      </c>
      <c r="B11379" t="s">
        <v>52</v>
      </c>
      <c r="C11379" t="s">
        <v>79</v>
      </c>
    </row>
    <row r="11380" spans="1:3" x14ac:dyDescent="0.2">
      <c r="A11380" t="s">
        <v>41</v>
      </c>
      <c r="B11380" t="s">
        <v>122</v>
      </c>
      <c r="C11380" t="s">
        <v>99</v>
      </c>
    </row>
    <row r="11381" spans="1:3" x14ac:dyDescent="0.2">
      <c r="A11381" t="s">
        <v>41</v>
      </c>
      <c r="B11381" t="s">
        <v>123</v>
      </c>
      <c r="C11381" t="s">
        <v>93</v>
      </c>
    </row>
    <row r="11382" spans="1:3" x14ac:dyDescent="0.2">
      <c r="A11382" t="s">
        <v>41</v>
      </c>
      <c r="B11382" t="s">
        <v>21</v>
      </c>
      <c r="C11382" t="s">
        <v>81</v>
      </c>
    </row>
    <row r="11383" spans="1:3" x14ac:dyDescent="0.2">
      <c r="A11383" t="s">
        <v>41</v>
      </c>
      <c r="B11383" t="s">
        <v>128</v>
      </c>
      <c r="C11383" t="s">
        <v>51</v>
      </c>
    </row>
    <row r="11384" spans="1:3" x14ac:dyDescent="0.2">
      <c r="A11384" t="s">
        <v>41</v>
      </c>
      <c r="B11384" t="s">
        <v>43</v>
      </c>
      <c r="C11384" t="s">
        <v>18</v>
      </c>
    </row>
    <row r="11385" spans="1:3" x14ac:dyDescent="0.2">
      <c r="A11385" t="s">
        <v>41</v>
      </c>
      <c r="B11385" t="s">
        <v>102</v>
      </c>
      <c r="C11385" t="s">
        <v>106</v>
      </c>
    </row>
    <row r="11386" spans="1:3" x14ac:dyDescent="0.2">
      <c r="A11386" t="s">
        <v>41</v>
      </c>
      <c r="B11386" t="s">
        <v>103</v>
      </c>
      <c r="C11386" t="s">
        <v>29</v>
      </c>
    </row>
    <row r="11387" spans="1:3" x14ac:dyDescent="0.2">
      <c r="A11387" t="s">
        <v>41</v>
      </c>
      <c r="B11387" t="s">
        <v>106</v>
      </c>
      <c r="C11387" t="s">
        <v>86</v>
      </c>
    </row>
    <row r="11388" spans="1:3" x14ac:dyDescent="0.2">
      <c r="A11388" t="s">
        <v>41</v>
      </c>
      <c r="B11388" t="s">
        <v>105</v>
      </c>
      <c r="C11388" t="s">
        <v>8</v>
      </c>
    </row>
    <row r="11389" spans="1:3" x14ac:dyDescent="0.2">
      <c r="A11389" t="s">
        <v>41</v>
      </c>
      <c r="B11389" t="s">
        <v>74</v>
      </c>
      <c r="C11389" t="s">
        <v>76</v>
      </c>
    </row>
    <row r="11390" spans="1:3" x14ac:dyDescent="0.2">
      <c r="A11390" t="s">
        <v>41</v>
      </c>
      <c r="B11390" t="s">
        <v>26</v>
      </c>
      <c r="C11390" t="s">
        <v>110</v>
      </c>
    </row>
    <row r="11391" spans="1:3" x14ac:dyDescent="0.2">
      <c r="A11391" t="s">
        <v>41</v>
      </c>
      <c r="B11391" t="s">
        <v>81</v>
      </c>
      <c r="C11391" t="s">
        <v>70</v>
      </c>
    </row>
    <row r="11392" spans="1:3" x14ac:dyDescent="0.2">
      <c r="A11392" t="s">
        <v>41</v>
      </c>
      <c r="B11392" t="s">
        <v>29</v>
      </c>
      <c r="C11392" t="s">
        <v>81</v>
      </c>
    </row>
    <row r="11393" spans="1:3" x14ac:dyDescent="0.2">
      <c r="A11393" t="s">
        <v>41</v>
      </c>
      <c r="B11393" t="s">
        <v>30</v>
      </c>
      <c r="C11393" t="s">
        <v>81</v>
      </c>
    </row>
    <row r="11394" spans="1:3" x14ac:dyDescent="0.2">
      <c r="A11394" t="s">
        <v>41</v>
      </c>
      <c r="B11394" t="s">
        <v>118</v>
      </c>
      <c r="C11394" t="s">
        <v>40</v>
      </c>
    </row>
    <row r="11395" spans="1:3" x14ac:dyDescent="0.2">
      <c r="A11395" t="s">
        <v>41</v>
      </c>
      <c r="B11395" t="s">
        <v>119</v>
      </c>
      <c r="C11395" t="s">
        <v>40</v>
      </c>
    </row>
    <row r="11396" spans="1:3" x14ac:dyDescent="0.2">
      <c r="A11396" t="s">
        <v>41</v>
      </c>
      <c r="B11396" t="s">
        <v>86</v>
      </c>
      <c r="C11396" t="s">
        <v>42</v>
      </c>
    </row>
    <row r="11397" spans="1:3" x14ac:dyDescent="0.2">
      <c r="A11397" t="s">
        <v>41</v>
      </c>
      <c r="B11397" t="s">
        <v>28</v>
      </c>
      <c r="C11397" t="s">
        <v>114</v>
      </c>
    </row>
    <row r="11398" spans="1:3" x14ac:dyDescent="0.2">
      <c r="A11398" t="s">
        <v>41</v>
      </c>
      <c r="B11398" t="s">
        <v>127</v>
      </c>
      <c r="C11398" t="s">
        <v>18</v>
      </c>
    </row>
    <row r="11399" spans="1:3" x14ac:dyDescent="0.2">
      <c r="A11399" t="s">
        <v>41</v>
      </c>
      <c r="B11399" t="s">
        <v>80</v>
      </c>
      <c r="C11399" t="s">
        <v>96</v>
      </c>
    </row>
    <row r="11400" spans="1:3" x14ac:dyDescent="0.2">
      <c r="A11400" t="s">
        <v>41</v>
      </c>
      <c r="B11400" t="s">
        <v>41</v>
      </c>
      <c r="C11400" t="s">
        <v>41</v>
      </c>
    </row>
    <row r="11401" spans="1:3" x14ac:dyDescent="0.2">
      <c r="A11401" t="s">
        <v>41</v>
      </c>
      <c r="B11401" t="s">
        <v>130</v>
      </c>
      <c r="C11401" t="s">
        <v>48</v>
      </c>
    </row>
    <row r="11402" spans="1:3" x14ac:dyDescent="0.2">
      <c r="A11402" t="s">
        <v>41</v>
      </c>
      <c r="B11402" t="s">
        <v>131</v>
      </c>
      <c r="C11402" t="s">
        <v>39</v>
      </c>
    </row>
    <row r="11403" spans="1:3" x14ac:dyDescent="0.2">
      <c r="A11403" t="s">
        <v>41</v>
      </c>
      <c r="B11403" t="s">
        <v>11</v>
      </c>
      <c r="C11403" t="s">
        <v>111</v>
      </c>
    </row>
    <row r="11404" spans="1:3" x14ac:dyDescent="0.2">
      <c r="A11404" t="s">
        <v>41</v>
      </c>
      <c r="B11404" t="s">
        <v>6</v>
      </c>
      <c r="C11404" t="s">
        <v>29</v>
      </c>
    </row>
    <row r="11405" spans="1:3" x14ac:dyDescent="0.2">
      <c r="A11405" t="s">
        <v>41</v>
      </c>
      <c r="B11405" t="s">
        <v>3</v>
      </c>
      <c r="C11405" t="s">
        <v>32</v>
      </c>
    </row>
    <row r="11406" spans="1:3" x14ac:dyDescent="0.2">
      <c r="A11406" t="s">
        <v>41</v>
      </c>
      <c r="B11406" t="s">
        <v>69</v>
      </c>
      <c r="C11406" t="s">
        <v>129</v>
      </c>
    </row>
    <row r="11407" spans="1:3" x14ac:dyDescent="0.2">
      <c r="A11407" t="s">
        <v>41</v>
      </c>
      <c r="B11407" t="s">
        <v>135</v>
      </c>
      <c r="C11407" t="s">
        <v>42</v>
      </c>
    </row>
    <row r="11408" spans="1:3" x14ac:dyDescent="0.2">
      <c r="A11408" t="s">
        <v>41</v>
      </c>
      <c r="B11408" t="s">
        <v>132</v>
      </c>
      <c r="C11408" t="s">
        <v>136</v>
      </c>
    </row>
    <row r="11409" spans="1:3" x14ac:dyDescent="0.2">
      <c r="A11409" t="s">
        <v>41</v>
      </c>
      <c r="B11409" t="s">
        <v>129</v>
      </c>
      <c r="C11409" t="s">
        <v>25</v>
      </c>
    </row>
    <row r="11410" spans="1:3" x14ac:dyDescent="0.2">
      <c r="A11410" t="s">
        <v>41</v>
      </c>
      <c r="B11410" t="s">
        <v>116</v>
      </c>
      <c r="C11410" t="s">
        <v>16</v>
      </c>
    </row>
    <row r="11411" spans="1:3" x14ac:dyDescent="0.2">
      <c r="A11411" t="s">
        <v>41</v>
      </c>
      <c r="B11411" t="s">
        <v>36</v>
      </c>
      <c r="C11411" t="s">
        <v>40</v>
      </c>
    </row>
    <row r="11412" spans="1:3" x14ac:dyDescent="0.2">
      <c r="A11412" t="s">
        <v>41</v>
      </c>
      <c r="B11412" t="s">
        <v>37</v>
      </c>
      <c r="C11412" t="s">
        <v>40</v>
      </c>
    </row>
    <row r="11413" spans="1:3" x14ac:dyDescent="0.2">
      <c r="A11413" t="s">
        <v>41</v>
      </c>
      <c r="B11413" t="s">
        <v>70</v>
      </c>
      <c r="C11413" t="s">
        <v>46</v>
      </c>
    </row>
    <row r="11414" spans="1:3" x14ac:dyDescent="0.2">
      <c r="A11414" t="s">
        <v>41</v>
      </c>
      <c r="B11414" t="s">
        <v>71</v>
      </c>
      <c r="C11414" t="s">
        <v>126</v>
      </c>
    </row>
    <row r="11415" spans="1:3" x14ac:dyDescent="0.2">
      <c r="A11415" t="s">
        <v>41</v>
      </c>
      <c r="B11415" t="s">
        <v>5</v>
      </c>
      <c r="C11415" t="s">
        <v>79</v>
      </c>
    </row>
    <row r="11416" spans="1:3" x14ac:dyDescent="0.2">
      <c r="A11416" t="s">
        <v>41</v>
      </c>
      <c r="B11416" t="s">
        <v>24</v>
      </c>
      <c r="C11416" t="s">
        <v>43</v>
      </c>
    </row>
    <row r="11417" spans="1:3" x14ac:dyDescent="0.2">
      <c r="A11417" t="s">
        <v>41</v>
      </c>
      <c r="B11417" t="s">
        <v>10</v>
      </c>
      <c r="C11417" t="s">
        <v>31</v>
      </c>
    </row>
    <row r="11418" spans="1:3" x14ac:dyDescent="0.2">
      <c r="A11418" t="s">
        <v>41</v>
      </c>
      <c r="B11418" t="s">
        <v>12</v>
      </c>
      <c r="C11418" t="s">
        <v>51</v>
      </c>
    </row>
    <row r="11419" spans="1:3" x14ac:dyDescent="0.2">
      <c r="A11419" t="s">
        <v>41</v>
      </c>
      <c r="B11419" t="s">
        <v>107</v>
      </c>
      <c r="C11419" t="s">
        <v>28</v>
      </c>
    </row>
    <row r="11420" spans="1:3" x14ac:dyDescent="0.2">
      <c r="A11420" t="s">
        <v>41</v>
      </c>
      <c r="B11420" t="s">
        <v>108</v>
      </c>
      <c r="C11420" t="s">
        <v>74</v>
      </c>
    </row>
    <row r="11421" spans="1:3" x14ac:dyDescent="0.2">
      <c r="A11421" t="s">
        <v>41</v>
      </c>
      <c r="B11421" t="s">
        <v>14</v>
      </c>
      <c r="C11421" t="s">
        <v>114</v>
      </c>
    </row>
    <row r="11422" spans="1:3" x14ac:dyDescent="0.2">
      <c r="A11422" t="s">
        <v>41</v>
      </c>
      <c r="B11422" t="s">
        <v>15</v>
      </c>
      <c r="C11422" t="s">
        <v>76</v>
      </c>
    </row>
    <row r="11423" spans="1:3" x14ac:dyDescent="0.2">
      <c r="A11423" t="s">
        <v>41</v>
      </c>
      <c r="B11423" t="s">
        <v>101</v>
      </c>
      <c r="C11423" t="s">
        <v>49</v>
      </c>
    </row>
    <row r="11424" spans="1:3" x14ac:dyDescent="0.2">
      <c r="A11424" t="s">
        <v>41</v>
      </c>
      <c r="B11424" t="s">
        <v>109</v>
      </c>
      <c r="C11424" t="s">
        <v>14</v>
      </c>
    </row>
    <row r="11425" spans="1:3" x14ac:dyDescent="0.2">
      <c r="A11425" t="s">
        <v>41</v>
      </c>
      <c r="B11425" t="s">
        <v>61</v>
      </c>
      <c r="C11425" t="s">
        <v>29</v>
      </c>
    </row>
    <row r="11426" spans="1:3" x14ac:dyDescent="0.2">
      <c r="A11426" t="s">
        <v>41</v>
      </c>
      <c r="B11426" t="s">
        <v>73</v>
      </c>
      <c r="C11426" t="s">
        <v>80</v>
      </c>
    </row>
    <row r="11427" spans="1:3" x14ac:dyDescent="0.2">
      <c r="A11427" t="s">
        <v>41</v>
      </c>
      <c r="B11427" t="s">
        <v>60</v>
      </c>
      <c r="C11427" t="s">
        <v>33</v>
      </c>
    </row>
    <row r="11428" spans="1:3" x14ac:dyDescent="0.2">
      <c r="A11428" t="s">
        <v>41</v>
      </c>
      <c r="B11428" t="s">
        <v>84</v>
      </c>
      <c r="C11428" t="s">
        <v>28</v>
      </c>
    </row>
    <row r="11429" spans="1:3" x14ac:dyDescent="0.2">
      <c r="A11429" t="s">
        <v>41</v>
      </c>
      <c r="B11429" t="s">
        <v>85</v>
      </c>
      <c r="C11429" t="s">
        <v>28</v>
      </c>
    </row>
    <row r="11430" spans="1:3" x14ac:dyDescent="0.2">
      <c r="A11430" t="s">
        <v>41</v>
      </c>
      <c r="B11430" t="s">
        <v>137</v>
      </c>
      <c r="C11430" t="s">
        <v>16</v>
      </c>
    </row>
    <row r="11431" spans="1:3" x14ac:dyDescent="0.2">
      <c r="A11431" t="s">
        <v>41</v>
      </c>
      <c r="B11431" t="s">
        <v>138</v>
      </c>
      <c r="C11431" t="s">
        <v>80</v>
      </c>
    </row>
    <row r="11432" spans="1:3" x14ac:dyDescent="0.2">
      <c r="A11432" t="s">
        <v>41</v>
      </c>
      <c r="B11432" t="s">
        <v>134</v>
      </c>
      <c r="C11432" t="s">
        <v>19</v>
      </c>
    </row>
    <row r="11433" spans="1:3" x14ac:dyDescent="0.2">
      <c r="A11433" t="s">
        <v>41</v>
      </c>
      <c r="B11433" t="s">
        <v>40</v>
      </c>
      <c r="C11433" t="s">
        <v>136</v>
      </c>
    </row>
    <row r="11434" spans="1:3" x14ac:dyDescent="0.2">
      <c r="A11434" t="s">
        <v>41</v>
      </c>
      <c r="B11434" t="s">
        <v>39</v>
      </c>
      <c r="C11434" t="s">
        <v>26</v>
      </c>
    </row>
    <row r="11435" spans="1:3" x14ac:dyDescent="0.2">
      <c r="A11435" t="s">
        <v>41</v>
      </c>
      <c r="B11435" t="s">
        <v>104</v>
      </c>
      <c r="C11435" t="s">
        <v>106</v>
      </c>
    </row>
    <row r="11436" spans="1:3" x14ac:dyDescent="0.2">
      <c r="A11436" t="s">
        <v>41</v>
      </c>
      <c r="B11436" t="s">
        <v>9</v>
      </c>
      <c r="C11436" t="s">
        <v>10</v>
      </c>
    </row>
    <row r="11437" spans="1:3" x14ac:dyDescent="0.2">
      <c r="A11437" t="s">
        <v>41</v>
      </c>
      <c r="B11437" t="s">
        <v>58</v>
      </c>
      <c r="C11437" t="s">
        <v>21</v>
      </c>
    </row>
    <row r="11438" spans="1:3" x14ac:dyDescent="0.2">
      <c r="A11438" t="s">
        <v>41</v>
      </c>
      <c r="B11438" t="s">
        <v>4</v>
      </c>
      <c r="C11438" t="s">
        <v>101</v>
      </c>
    </row>
    <row r="11439" spans="1:3" x14ac:dyDescent="0.2">
      <c r="A11439" t="s">
        <v>41</v>
      </c>
      <c r="B11439" t="s">
        <v>90</v>
      </c>
      <c r="C11439" t="s">
        <v>74</v>
      </c>
    </row>
    <row r="11440" spans="1:3" x14ac:dyDescent="0.2">
      <c r="A11440" t="s">
        <v>41</v>
      </c>
      <c r="B11440" t="s">
        <v>1</v>
      </c>
      <c r="C11440" t="s">
        <v>132</v>
      </c>
    </row>
    <row r="11441" spans="1:3" x14ac:dyDescent="0.2">
      <c r="A11441" t="s">
        <v>41</v>
      </c>
      <c r="B11441" t="s">
        <v>67</v>
      </c>
      <c r="C11441" t="s">
        <v>14</v>
      </c>
    </row>
    <row r="11442" spans="1:3" x14ac:dyDescent="0.2">
      <c r="A11442" t="s">
        <v>41</v>
      </c>
      <c r="B11442" t="s">
        <v>68</v>
      </c>
      <c r="C11442" t="s">
        <v>14</v>
      </c>
    </row>
    <row r="11443" spans="1:3" x14ac:dyDescent="0.2">
      <c r="A11443" t="s">
        <v>41</v>
      </c>
      <c r="B11443" t="s">
        <v>120</v>
      </c>
      <c r="C11443" t="s">
        <v>105</v>
      </c>
    </row>
    <row r="11444" spans="1:3" x14ac:dyDescent="0.2">
      <c r="A11444" t="s">
        <v>41</v>
      </c>
      <c r="B11444" t="s">
        <v>121</v>
      </c>
      <c r="C11444" t="s">
        <v>10</v>
      </c>
    </row>
    <row r="11445" spans="1:3" x14ac:dyDescent="0.2">
      <c r="A11445" t="s">
        <v>41</v>
      </c>
      <c r="B11445" t="s">
        <v>53</v>
      </c>
      <c r="C11445" t="s">
        <v>21</v>
      </c>
    </row>
    <row r="11446" spans="1:3" x14ac:dyDescent="0.2">
      <c r="A11446" t="s">
        <v>41</v>
      </c>
      <c r="B11446" t="s">
        <v>82</v>
      </c>
      <c r="C11446" t="s">
        <v>74</v>
      </c>
    </row>
    <row r="11447" spans="1:3" x14ac:dyDescent="0.2">
      <c r="A11447" t="s">
        <v>41</v>
      </c>
      <c r="B11447" t="s">
        <v>83</v>
      </c>
      <c r="C11447" t="s">
        <v>21</v>
      </c>
    </row>
    <row r="11448" spans="1:3" x14ac:dyDescent="0.2">
      <c r="A11448" t="s">
        <v>41</v>
      </c>
      <c r="B11448" t="s">
        <v>38</v>
      </c>
      <c r="C11448" t="s">
        <v>89</v>
      </c>
    </row>
    <row r="11449" spans="1:3" x14ac:dyDescent="0.2">
      <c r="A11449" t="s">
        <v>41</v>
      </c>
      <c r="B11449" t="s">
        <v>97</v>
      </c>
      <c r="C11449" t="s">
        <v>101</v>
      </c>
    </row>
    <row r="11450" spans="1:3" x14ac:dyDescent="0.2">
      <c r="A11450" t="s">
        <v>41</v>
      </c>
      <c r="B11450" t="s">
        <v>115</v>
      </c>
      <c r="C11450" t="s">
        <v>105</v>
      </c>
    </row>
    <row r="11451" spans="1:3" x14ac:dyDescent="0.2">
      <c r="A11451" t="s">
        <v>41</v>
      </c>
      <c r="B11451" t="s">
        <v>98</v>
      </c>
      <c r="C11451" t="s">
        <v>105</v>
      </c>
    </row>
    <row r="11452" spans="1:3" x14ac:dyDescent="0.2">
      <c r="A11452" t="s">
        <v>41</v>
      </c>
      <c r="B11452" t="s">
        <v>94</v>
      </c>
      <c r="C11452" t="s">
        <v>105</v>
      </c>
    </row>
    <row r="11453" spans="1:3" x14ac:dyDescent="0.2">
      <c r="A11453" t="s">
        <v>41</v>
      </c>
      <c r="B11453" t="s">
        <v>7</v>
      </c>
      <c r="C11453" t="s">
        <v>43</v>
      </c>
    </row>
    <row r="11454" spans="1:3" x14ac:dyDescent="0.2">
      <c r="A11454" t="s">
        <v>41</v>
      </c>
      <c r="B11454" t="s">
        <v>45</v>
      </c>
      <c r="C11454" t="s">
        <v>127</v>
      </c>
    </row>
    <row r="11455" spans="1:3" x14ac:dyDescent="0.2">
      <c r="A11455" t="s">
        <v>41</v>
      </c>
      <c r="B11455" t="s">
        <v>64</v>
      </c>
      <c r="C11455" t="s">
        <v>127</v>
      </c>
    </row>
    <row r="11456" spans="1:3" x14ac:dyDescent="0.2">
      <c r="A11456" t="s">
        <v>130</v>
      </c>
      <c r="B11456" t="s">
        <v>75</v>
      </c>
      <c r="C11456" t="s">
        <v>31</v>
      </c>
    </row>
    <row r="11457" spans="1:3" x14ac:dyDescent="0.2">
      <c r="A11457" t="s">
        <v>130</v>
      </c>
      <c r="B11457" t="s">
        <v>17</v>
      </c>
      <c r="C11457" t="s">
        <v>31</v>
      </c>
    </row>
    <row r="11458" spans="1:3" x14ac:dyDescent="0.2">
      <c r="A11458" t="s">
        <v>130</v>
      </c>
      <c r="B11458" t="s">
        <v>20</v>
      </c>
      <c r="C11458" t="s">
        <v>18</v>
      </c>
    </row>
    <row r="11459" spans="1:3" x14ac:dyDescent="0.2">
      <c r="A11459" t="s">
        <v>130</v>
      </c>
      <c r="B11459" t="s">
        <v>78</v>
      </c>
      <c r="C11459" t="s">
        <v>51</v>
      </c>
    </row>
    <row r="11460" spans="1:3" x14ac:dyDescent="0.2">
      <c r="A11460" t="s">
        <v>130</v>
      </c>
      <c r="B11460" t="s">
        <v>44</v>
      </c>
      <c r="C11460" t="s">
        <v>48</v>
      </c>
    </row>
    <row r="11461" spans="1:3" x14ac:dyDescent="0.2">
      <c r="A11461" t="s">
        <v>130</v>
      </c>
      <c r="B11461" t="s">
        <v>46</v>
      </c>
      <c r="C11461" t="s">
        <v>132</v>
      </c>
    </row>
    <row r="11462" spans="1:3" x14ac:dyDescent="0.2">
      <c r="A11462" t="s">
        <v>130</v>
      </c>
      <c r="B11462" t="s">
        <v>117</v>
      </c>
      <c r="C11462" t="s">
        <v>48</v>
      </c>
    </row>
    <row r="11463" spans="1:3" x14ac:dyDescent="0.2">
      <c r="A11463" t="s">
        <v>130</v>
      </c>
      <c r="B11463" t="s">
        <v>124</v>
      </c>
      <c r="C11463" t="s">
        <v>79</v>
      </c>
    </row>
    <row r="11464" spans="1:3" x14ac:dyDescent="0.2">
      <c r="A11464" t="s">
        <v>130</v>
      </c>
      <c r="B11464" t="s">
        <v>113</v>
      </c>
      <c r="C11464" t="s">
        <v>93</v>
      </c>
    </row>
    <row r="11465" spans="1:3" x14ac:dyDescent="0.2">
      <c r="A11465" t="s">
        <v>130</v>
      </c>
      <c r="B11465" t="s">
        <v>99</v>
      </c>
      <c r="C11465" t="s">
        <v>39</v>
      </c>
    </row>
    <row r="11466" spans="1:3" x14ac:dyDescent="0.2">
      <c r="A11466" t="s">
        <v>130</v>
      </c>
      <c r="B11466" t="s">
        <v>100</v>
      </c>
      <c r="C11466" t="s">
        <v>62</v>
      </c>
    </row>
    <row r="11467" spans="1:3" x14ac:dyDescent="0.2">
      <c r="A11467" t="s">
        <v>130</v>
      </c>
      <c r="B11467" t="s">
        <v>65</v>
      </c>
      <c r="C11467" t="s">
        <v>111</v>
      </c>
    </row>
    <row r="11468" spans="1:3" x14ac:dyDescent="0.2">
      <c r="A11468" t="s">
        <v>130</v>
      </c>
      <c r="B11468" t="s">
        <v>66</v>
      </c>
      <c r="C11468" t="s">
        <v>39</v>
      </c>
    </row>
    <row r="11469" spans="1:3" x14ac:dyDescent="0.2">
      <c r="A11469" t="s">
        <v>130</v>
      </c>
      <c r="B11469" t="s">
        <v>54</v>
      </c>
      <c r="C11469" t="s">
        <v>79</v>
      </c>
    </row>
    <row r="11470" spans="1:3" x14ac:dyDescent="0.2">
      <c r="A11470" t="s">
        <v>130</v>
      </c>
      <c r="B11470" t="s">
        <v>55</v>
      </c>
      <c r="C11470" t="s">
        <v>79</v>
      </c>
    </row>
    <row r="11471" spans="1:3" x14ac:dyDescent="0.2">
      <c r="A11471" t="s">
        <v>130</v>
      </c>
      <c r="B11471" t="s">
        <v>133</v>
      </c>
      <c r="C11471" t="s">
        <v>31</v>
      </c>
    </row>
    <row r="11472" spans="1:3" x14ac:dyDescent="0.2">
      <c r="A11472" t="s">
        <v>130</v>
      </c>
      <c r="B11472" t="s">
        <v>59</v>
      </c>
      <c r="C11472" t="s">
        <v>48</v>
      </c>
    </row>
    <row r="11473" spans="1:3" x14ac:dyDescent="0.2">
      <c r="A11473" t="s">
        <v>130</v>
      </c>
      <c r="B11473" t="s">
        <v>125</v>
      </c>
      <c r="C11473" t="s">
        <v>18</v>
      </c>
    </row>
    <row r="11474" spans="1:3" x14ac:dyDescent="0.2">
      <c r="A11474" t="s">
        <v>130</v>
      </c>
      <c r="B11474" t="s">
        <v>27</v>
      </c>
      <c r="C11474" t="s">
        <v>111</v>
      </c>
    </row>
    <row r="11475" spans="1:3" x14ac:dyDescent="0.2">
      <c r="A11475" t="s">
        <v>130</v>
      </c>
      <c r="B11475" t="s">
        <v>23</v>
      </c>
      <c r="C11475" t="s">
        <v>31</v>
      </c>
    </row>
    <row r="11476" spans="1:3" x14ac:dyDescent="0.2">
      <c r="A11476" t="s">
        <v>130</v>
      </c>
      <c r="B11476" t="s">
        <v>25</v>
      </c>
      <c r="C11476" t="s">
        <v>79</v>
      </c>
    </row>
    <row r="11477" spans="1:3" x14ac:dyDescent="0.2">
      <c r="A11477" t="s">
        <v>130</v>
      </c>
      <c r="B11477" t="s">
        <v>114</v>
      </c>
      <c r="C11477" t="s">
        <v>32</v>
      </c>
    </row>
    <row r="11478" spans="1:3" x14ac:dyDescent="0.2">
      <c r="A11478" t="s">
        <v>130</v>
      </c>
      <c r="B11478" t="s">
        <v>96</v>
      </c>
      <c r="C11478" t="s">
        <v>33</v>
      </c>
    </row>
    <row r="11479" spans="1:3" x14ac:dyDescent="0.2">
      <c r="A11479" t="s">
        <v>130</v>
      </c>
      <c r="B11479" t="s">
        <v>47</v>
      </c>
      <c r="C11479" t="s">
        <v>80</v>
      </c>
    </row>
    <row r="11480" spans="1:3" x14ac:dyDescent="0.2">
      <c r="A11480" t="s">
        <v>130</v>
      </c>
      <c r="B11480" t="s">
        <v>72</v>
      </c>
      <c r="C11480" t="s">
        <v>40</v>
      </c>
    </row>
    <row r="11481" spans="1:3" x14ac:dyDescent="0.2">
      <c r="A11481" t="s">
        <v>130</v>
      </c>
      <c r="B11481" t="s">
        <v>87</v>
      </c>
      <c r="C11481" t="s">
        <v>8</v>
      </c>
    </row>
    <row r="11482" spans="1:3" x14ac:dyDescent="0.2">
      <c r="A11482" t="s">
        <v>130</v>
      </c>
      <c r="B11482" t="s">
        <v>88</v>
      </c>
      <c r="C11482" t="s">
        <v>129</v>
      </c>
    </row>
    <row r="11483" spans="1:3" x14ac:dyDescent="0.2">
      <c r="A11483" t="s">
        <v>130</v>
      </c>
      <c r="B11483" t="s">
        <v>19</v>
      </c>
      <c r="C11483" t="s">
        <v>43</v>
      </c>
    </row>
    <row r="11484" spans="1:3" x14ac:dyDescent="0.2">
      <c r="A11484" t="s">
        <v>130</v>
      </c>
      <c r="B11484" t="s">
        <v>31</v>
      </c>
      <c r="C11484" t="s">
        <v>14</v>
      </c>
    </row>
    <row r="11485" spans="1:3" x14ac:dyDescent="0.2">
      <c r="A11485" t="s">
        <v>130</v>
      </c>
      <c r="B11485" t="s">
        <v>126</v>
      </c>
      <c r="C11485" t="s">
        <v>39</v>
      </c>
    </row>
    <row r="11486" spans="1:3" x14ac:dyDescent="0.2">
      <c r="A11486" t="s">
        <v>130</v>
      </c>
      <c r="B11486" t="s">
        <v>42</v>
      </c>
      <c r="C11486" t="s">
        <v>40</v>
      </c>
    </row>
    <row r="11487" spans="1:3" x14ac:dyDescent="0.2">
      <c r="A11487" t="s">
        <v>130</v>
      </c>
      <c r="B11487" t="s">
        <v>93</v>
      </c>
      <c r="C11487" t="s">
        <v>2</v>
      </c>
    </row>
    <row r="11488" spans="1:3" x14ac:dyDescent="0.2">
      <c r="A11488" t="s">
        <v>130</v>
      </c>
      <c r="B11488" t="s">
        <v>13</v>
      </c>
      <c r="C11488" t="s">
        <v>132</v>
      </c>
    </row>
    <row r="11489" spans="1:3" x14ac:dyDescent="0.2">
      <c r="A11489" t="s">
        <v>130</v>
      </c>
      <c r="B11489" t="s">
        <v>49</v>
      </c>
      <c r="C11489" t="s">
        <v>106</v>
      </c>
    </row>
    <row r="11490" spans="1:3" x14ac:dyDescent="0.2">
      <c r="A11490" t="s">
        <v>130</v>
      </c>
      <c r="B11490" t="s">
        <v>50</v>
      </c>
      <c r="C11490" t="s">
        <v>106</v>
      </c>
    </row>
    <row r="11491" spans="1:3" x14ac:dyDescent="0.2">
      <c r="A11491" t="s">
        <v>130</v>
      </c>
      <c r="B11491" t="s">
        <v>56</v>
      </c>
      <c r="C11491" t="s">
        <v>51</v>
      </c>
    </row>
    <row r="11492" spans="1:3" x14ac:dyDescent="0.2">
      <c r="A11492" t="s">
        <v>130</v>
      </c>
      <c r="B11492" t="s">
        <v>57</v>
      </c>
      <c r="C11492" t="s">
        <v>51</v>
      </c>
    </row>
    <row r="11493" spans="1:3" x14ac:dyDescent="0.2">
      <c r="A11493" t="s">
        <v>130</v>
      </c>
      <c r="B11493" t="s">
        <v>91</v>
      </c>
      <c r="C11493" t="s">
        <v>36</v>
      </c>
    </row>
    <row r="11494" spans="1:3" x14ac:dyDescent="0.2">
      <c r="A11494" t="s">
        <v>130</v>
      </c>
      <c r="B11494" t="s">
        <v>92</v>
      </c>
      <c r="C11494" t="s">
        <v>100</v>
      </c>
    </row>
    <row r="11495" spans="1:3" x14ac:dyDescent="0.2">
      <c r="A11495" t="s">
        <v>130</v>
      </c>
      <c r="B11495" t="s">
        <v>136</v>
      </c>
      <c r="C11495" t="s">
        <v>33</v>
      </c>
    </row>
    <row r="11496" spans="1:3" x14ac:dyDescent="0.2">
      <c r="A11496" t="s">
        <v>130</v>
      </c>
      <c r="B11496" t="s">
        <v>16</v>
      </c>
      <c r="C11496" t="s">
        <v>2</v>
      </c>
    </row>
    <row r="11497" spans="1:3" x14ac:dyDescent="0.2">
      <c r="A11497" t="s">
        <v>130</v>
      </c>
      <c r="B11497" t="s">
        <v>89</v>
      </c>
      <c r="C11497" t="s">
        <v>101</v>
      </c>
    </row>
    <row r="11498" spans="1:3" x14ac:dyDescent="0.2">
      <c r="A11498" t="s">
        <v>130</v>
      </c>
      <c r="B11498" t="s">
        <v>33</v>
      </c>
      <c r="C11498" t="s">
        <v>2</v>
      </c>
    </row>
    <row r="11499" spans="1:3" x14ac:dyDescent="0.2">
      <c r="A11499" t="s">
        <v>130</v>
      </c>
      <c r="B11499" t="s">
        <v>34</v>
      </c>
      <c r="C11499" t="s">
        <v>101</v>
      </c>
    </row>
    <row r="11500" spans="1:3" x14ac:dyDescent="0.2">
      <c r="A11500" t="s">
        <v>130</v>
      </c>
      <c r="B11500" t="s">
        <v>95</v>
      </c>
      <c r="C11500" t="s">
        <v>36</v>
      </c>
    </row>
    <row r="11501" spans="1:3" x14ac:dyDescent="0.2">
      <c r="A11501" t="s">
        <v>130</v>
      </c>
      <c r="B11501" t="s">
        <v>110</v>
      </c>
      <c r="C11501" t="s">
        <v>40</v>
      </c>
    </row>
    <row r="11502" spans="1:3" x14ac:dyDescent="0.2">
      <c r="A11502" t="s">
        <v>130</v>
      </c>
      <c r="B11502" t="s">
        <v>62</v>
      </c>
      <c r="C11502" t="s">
        <v>11</v>
      </c>
    </row>
    <row r="11503" spans="1:3" x14ac:dyDescent="0.2">
      <c r="A11503" t="s">
        <v>130</v>
      </c>
      <c r="B11503" t="s">
        <v>63</v>
      </c>
      <c r="C11503" t="s">
        <v>11</v>
      </c>
    </row>
    <row r="11504" spans="1:3" x14ac:dyDescent="0.2">
      <c r="A11504" t="s">
        <v>130</v>
      </c>
      <c r="B11504" t="s">
        <v>22</v>
      </c>
      <c r="C11504" t="s">
        <v>1</v>
      </c>
    </row>
    <row r="11505" spans="1:3" x14ac:dyDescent="0.2">
      <c r="A11505" t="s">
        <v>130</v>
      </c>
      <c r="B11505" t="s">
        <v>2</v>
      </c>
      <c r="C11505" t="s">
        <v>105</v>
      </c>
    </row>
    <row r="11506" spans="1:3" x14ac:dyDescent="0.2">
      <c r="A11506" t="s">
        <v>130</v>
      </c>
      <c r="B11506" t="s">
        <v>32</v>
      </c>
      <c r="C11506" t="s">
        <v>101</v>
      </c>
    </row>
    <row r="11507" spans="1:3" x14ac:dyDescent="0.2">
      <c r="A11507" t="s">
        <v>130</v>
      </c>
      <c r="B11507" t="s">
        <v>18</v>
      </c>
      <c r="C11507" t="s">
        <v>19</v>
      </c>
    </row>
    <row r="11508" spans="1:3" x14ac:dyDescent="0.2">
      <c r="A11508" t="s">
        <v>130</v>
      </c>
      <c r="B11508" t="s">
        <v>76</v>
      </c>
      <c r="C11508" t="s">
        <v>89</v>
      </c>
    </row>
    <row r="11509" spans="1:3" x14ac:dyDescent="0.2">
      <c r="A11509" t="s">
        <v>130</v>
      </c>
      <c r="B11509" t="s">
        <v>77</v>
      </c>
      <c r="C11509" t="s">
        <v>32</v>
      </c>
    </row>
    <row r="11510" spans="1:3" x14ac:dyDescent="0.2">
      <c r="A11510" t="s">
        <v>130</v>
      </c>
      <c r="B11510" t="s">
        <v>79</v>
      </c>
      <c r="C11510" t="s">
        <v>21</v>
      </c>
    </row>
    <row r="11511" spans="1:3" x14ac:dyDescent="0.2">
      <c r="A11511" t="s">
        <v>130</v>
      </c>
      <c r="B11511" t="s">
        <v>48</v>
      </c>
      <c r="C11511" t="s">
        <v>28</v>
      </c>
    </row>
    <row r="11512" spans="1:3" x14ac:dyDescent="0.2">
      <c r="A11512" t="s">
        <v>130</v>
      </c>
      <c r="B11512" t="s">
        <v>111</v>
      </c>
      <c r="C11512" t="s">
        <v>28</v>
      </c>
    </row>
    <row r="11513" spans="1:3" x14ac:dyDescent="0.2">
      <c r="A11513" t="s">
        <v>130</v>
      </c>
      <c r="B11513" t="s">
        <v>112</v>
      </c>
      <c r="C11513" t="s">
        <v>74</v>
      </c>
    </row>
    <row r="11514" spans="1:3" x14ac:dyDescent="0.2">
      <c r="A11514" t="s">
        <v>130</v>
      </c>
      <c r="B11514" t="s">
        <v>51</v>
      </c>
      <c r="C11514" t="s">
        <v>28</v>
      </c>
    </row>
    <row r="11515" spans="1:3" x14ac:dyDescent="0.2">
      <c r="A11515" t="s">
        <v>130</v>
      </c>
      <c r="B11515" t="s">
        <v>8</v>
      </c>
      <c r="C11515" t="s">
        <v>14</v>
      </c>
    </row>
    <row r="11516" spans="1:3" x14ac:dyDescent="0.2">
      <c r="A11516" t="s">
        <v>130</v>
      </c>
      <c r="B11516" t="s">
        <v>35</v>
      </c>
      <c r="C11516" t="s">
        <v>5</v>
      </c>
    </row>
    <row r="11517" spans="1:3" x14ac:dyDescent="0.2">
      <c r="A11517" t="s">
        <v>130</v>
      </c>
      <c r="B11517" t="s">
        <v>52</v>
      </c>
      <c r="C11517" t="s">
        <v>62</v>
      </c>
    </row>
    <row r="11518" spans="1:3" x14ac:dyDescent="0.2">
      <c r="A11518" t="s">
        <v>130</v>
      </c>
      <c r="B11518" t="s">
        <v>122</v>
      </c>
      <c r="C11518" t="s">
        <v>40</v>
      </c>
    </row>
    <row r="11519" spans="1:3" x14ac:dyDescent="0.2">
      <c r="A11519" t="s">
        <v>130</v>
      </c>
      <c r="B11519" t="s">
        <v>123</v>
      </c>
      <c r="C11519" t="s">
        <v>36</v>
      </c>
    </row>
    <row r="11520" spans="1:3" x14ac:dyDescent="0.2">
      <c r="A11520" t="s">
        <v>130</v>
      </c>
      <c r="B11520" t="s">
        <v>21</v>
      </c>
      <c r="C11520" t="s">
        <v>105</v>
      </c>
    </row>
    <row r="11521" spans="1:3" x14ac:dyDescent="0.2">
      <c r="A11521" t="s">
        <v>130</v>
      </c>
      <c r="B11521" t="s">
        <v>128</v>
      </c>
      <c r="C11521" t="s">
        <v>128</v>
      </c>
    </row>
    <row r="11522" spans="1:3" x14ac:dyDescent="0.2">
      <c r="A11522" t="s">
        <v>130</v>
      </c>
      <c r="B11522" t="s">
        <v>43</v>
      </c>
      <c r="C11522" t="s">
        <v>131</v>
      </c>
    </row>
    <row r="11523" spans="1:3" x14ac:dyDescent="0.2">
      <c r="A11523" t="s">
        <v>130</v>
      </c>
      <c r="B11523" t="s">
        <v>102</v>
      </c>
      <c r="C11523" t="s">
        <v>52</v>
      </c>
    </row>
    <row r="11524" spans="1:3" x14ac:dyDescent="0.2">
      <c r="A11524" t="s">
        <v>130</v>
      </c>
      <c r="B11524" t="s">
        <v>103</v>
      </c>
      <c r="C11524" t="s">
        <v>116</v>
      </c>
    </row>
    <row r="11525" spans="1:3" x14ac:dyDescent="0.2">
      <c r="A11525" t="s">
        <v>130</v>
      </c>
      <c r="B11525" t="s">
        <v>106</v>
      </c>
      <c r="C11525" t="s">
        <v>43</v>
      </c>
    </row>
    <row r="11526" spans="1:3" x14ac:dyDescent="0.2">
      <c r="A11526" t="s">
        <v>130</v>
      </c>
      <c r="B11526" t="s">
        <v>105</v>
      </c>
      <c r="C11526" t="s">
        <v>69</v>
      </c>
    </row>
    <row r="11527" spans="1:3" x14ac:dyDescent="0.2">
      <c r="A11527" t="s">
        <v>130</v>
      </c>
      <c r="B11527" t="s">
        <v>74</v>
      </c>
      <c r="C11527" t="s">
        <v>127</v>
      </c>
    </row>
    <row r="11528" spans="1:3" x14ac:dyDescent="0.2">
      <c r="A11528" t="s">
        <v>130</v>
      </c>
      <c r="B11528" t="s">
        <v>26</v>
      </c>
      <c r="C11528" t="s">
        <v>16</v>
      </c>
    </row>
    <row r="11529" spans="1:3" x14ac:dyDescent="0.2">
      <c r="A11529" t="s">
        <v>130</v>
      </c>
      <c r="B11529" t="s">
        <v>81</v>
      </c>
      <c r="C11529" t="s">
        <v>89</v>
      </c>
    </row>
    <row r="11530" spans="1:3" x14ac:dyDescent="0.2">
      <c r="A11530" t="s">
        <v>130</v>
      </c>
      <c r="B11530" t="s">
        <v>29</v>
      </c>
      <c r="C11530" t="s">
        <v>105</v>
      </c>
    </row>
    <row r="11531" spans="1:3" x14ac:dyDescent="0.2">
      <c r="A11531" t="s">
        <v>130</v>
      </c>
      <c r="B11531" t="s">
        <v>30</v>
      </c>
      <c r="C11531" t="s">
        <v>105</v>
      </c>
    </row>
    <row r="11532" spans="1:3" x14ac:dyDescent="0.2">
      <c r="A11532" t="s">
        <v>130</v>
      </c>
      <c r="B11532" t="s">
        <v>118</v>
      </c>
      <c r="C11532" t="s">
        <v>62</v>
      </c>
    </row>
    <row r="11533" spans="1:3" x14ac:dyDescent="0.2">
      <c r="A11533" t="s">
        <v>130</v>
      </c>
      <c r="B11533" t="s">
        <v>119</v>
      </c>
      <c r="C11533" t="s">
        <v>62</v>
      </c>
    </row>
    <row r="11534" spans="1:3" x14ac:dyDescent="0.2">
      <c r="A11534" t="s">
        <v>130</v>
      </c>
      <c r="B11534" t="s">
        <v>86</v>
      </c>
      <c r="C11534" t="s">
        <v>93</v>
      </c>
    </row>
    <row r="11535" spans="1:3" x14ac:dyDescent="0.2">
      <c r="A11535" t="s">
        <v>130</v>
      </c>
      <c r="B11535" t="s">
        <v>28</v>
      </c>
      <c r="C11535" t="s">
        <v>127</v>
      </c>
    </row>
    <row r="11536" spans="1:3" x14ac:dyDescent="0.2">
      <c r="A11536" t="s">
        <v>130</v>
      </c>
      <c r="B11536" t="s">
        <v>127</v>
      </c>
      <c r="C11536" t="s">
        <v>10</v>
      </c>
    </row>
    <row r="11537" spans="1:3" x14ac:dyDescent="0.2">
      <c r="A11537" t="s">
        <v>130</v>
      </c>
      <c r="B11537" t="s">
        <v>80</v>
      </c>
      <c r="C11537" t="s">
        <v>21</v>
      </c>
    </row>
    <row r="11538" spans="1:3" x14ac:dyDescent="0.2">
      <c r="A11538" t="s">
        <v>130</v>
      </c>
      <c r="B11538" t="s">
        <v>41</v>
      </c>
      <c r="C11538" t="s">
        <v>48</v>
      </c>
    </row>
    <row r="11539" spans="1:3" x14ac:dyDescent="0.2">
      <c r="A11539" t="s">
        <v>130</v>
      </c>
      <c r="B11539" t="s">
        <v>130</v>
      </c>
      <c r="C11539" t="s">
        <v>130</v>
      </c>
    </row>
    <row r="11540" spans="1:3" x14ac:dyDescent="0.2">
      <c r="A11540" t="s">
        <v>130</v>
      </c>
      <c r="B11540" t="s">
        <v>131</v>
      </c>
      <c r="C11540" t="s">
        <v>11</v>
      </c>
    </row>
    <row r="11541" spans="1:3" x14ac:dyDescent="0.2">
      <c r="A11541" t="s">
        <v>130</v>
      </c>
      <c r="B11541" t="s">
        <v>11</v>
      </c>
      <c r="C11541" t="s">
        <v>130</v>
      </c>
    </row>
    <row r="11542" spans="1:3" x14ac:dyDescent="0.2">
      <c r="A11542" t="s">
        <v>130</v>
      </c>
      <c r="B11542" t="s">
        <v>6</v>
      </c>
      <c r="C11542" t="s">
        <v>116</v>
      </c>
    </row>
    <row r="11543" spans="1:3" x14ac:dyDescent="0.2">
      <c r="A11543" t="s">
        <v>130</v>
      </c>
      <c r="B11543" t="s">
        <v>3</v>
      </c>
      <c r="C11543" t="s">
        <v>100</v>
      </c>
    </row>
    <row r="11544" spans="1:3" x14ac:dyDescent="0.2">
      <c r="A11544" t="s">
        <v>130</v>
      </c>
      <c r="B11544" t="s">
        <v>69</v>
      </c>
      <c r="C11544" t="s">
        <v>128</v>
      </c>
    </row>
    <row r="11545" spans="1:3" x14ac:dyDescent="0.2">
      <c r="A11545" t="s">
        <v>130</v>
      </c>
      <c r="B11545" t="s">
        <v>135</v>
      </c>
      <c r="C11545" t="s">
        <v>93</v>
      </c>
    </row>
    <row r="11546" spans="1:3" x14ac:dyDescent="0.2">
      <c r="A11546" t="s">
        <v>130</v>
      </c>
      <c r="B11546" t="s">
        <v>132</v>
      </c>
      <c r="C11546" t="s">
        <v>74</v>
      </c>
    </row>
    <row r="11547" spans="1:3" x14ac:dyDescent="0.2">
      <c r="A11547" t="s">
        <v>130</v>
      </c>
      <c r="B11547" t="s">
        <v>129</v>
      </c>
      <c r="C11547" t="s">
        <v>28</v>
      </c>
    </row>
    <row r="11548" spans="1:3" x14ac:dyDescent="0.2">
      <c r="A11548" t="s">
        <v>130</v>
      </c>
      <c r="B11548" t="s">
        <v>116</v>
      </c>
      <c r="C11548" t="s">
        <v>118</v>
      </c>
    </row>
    <row r="11549" spans="1:3" x14ac:dyDescent="0.2">
      <c r="A11549" t="s">
        <v>130</v>
      </c>
      <c r="B11549" t="s">
        <v>36</v>
      </c>
      <c r="C11549" t="s">
        <v>62</v>
      </c>
    </row>
    <row r="11550" spans="1:3" x14ac:dyDescent="0.2">
      <c r="A11550" t="s">
        <v>130</v>
      </c>
      <c r="B11550" t="s">
        <v>37</v>
      </c>
      <c r="C11550" t="s">
        <v>62</v>
      </c>
    </row>
    <row r="11551" spans="1:3" x14ac:dyDescent="0.2">
      <c r="A11551" t="s">
        <v>130</v>
      </c>
      <c r="B11551" t="s">
        <v>70</v>
      </c>
      <c r="C11551" t="s">
        <v>79</v>
      </c>
    </row>
    <row r="11552" spans="1:3" x14ac:dyDescent="0.2">
      <c r="A11552" t="s">
        <v>130</v>
      </c>
      <c r="B11552" t="s">
        <v>71</v>
      </c>
      <c r="C11552" t="s">
        <v>79</v>
      </c>
    </row>
    <row r="11553" spans="1:3" x14ac:dyDescent="0.2">
      <c r="A11553" t="s">
        <v>130</v>
      </c>
      <c r="B11553" t="s">
        <v>5</v>
      </c>
      <c r="C11553" t="s">
        <v>1</v>
      </c>
    </row>
    <row r="11554" spans="1:3" x14ac:dyDescent="0.2">
      <c r="A11554" t="s">
        <v>130</v>
      </c>
      <c r="B11554" t="s">
        <v>24</v>
      </c>
      <c r="C11554" t="s">
        <v>123</v>
      </c>
    </row>
    <row r="11555" spans="1:3" x14ac:dyDescent="0.2">
      <c r="A11555" t="s">
        <v>130</v>
      </c>
      <c r="B11555" t="s">
        <v>10</v>
      </c>
      <c r="C11555" t="s">
        <v>128</v>
      </c>
    </row>
    <row r="11556" spans="1:3" x14ac:dyDescent="0.2">
      <c r="A11556" t="s">
        <v>130</v>
      </c>
      <c r="B11556" t="s">
        <v>12</v>
      </c>
      <c r="C11556" t="s">
        <v>130</v>
      </c>
    </row>
    <row r="11557" spans="1:3" x14ac:dyDescent="0.2">
      <c r="A11557" t="s">
        <v>130</v>
      </c>
      <c r="B11557" t="s">
        <v>107</v>
      </c>
      <c r="C11557" t="s">
        <v>73</v>
      </c>
    </row>
    <row r="11558" spans="1:3" x14ac:dyDescent="0.2">
      <c r="A11558" t="s">
        <v>130</v>
      </c>
      <c r="B11558" t="s">
        <v>108</v>
      </c>
      <c r="C11558" t="s">
        <v>137</v>
      </c>
    </row>
    <row r="11559" spans="1:3" x14ac:dyDescent="0.2">
      <c r="A11559" t="s">
        <v>130</v>
      </c>
      <c r="B11559" t="s">
        <v>14</v>
      </c>
      <c r="C11559" t="s">
        <v>43</v>
      </c>
    </row>
    <row r="11560" spans="1:3" x14ac:dyDescent="0.2">
      <c r="A11560" t="s">
        <v>130</v>
      </c>
      <c r="B11560" t="s">
        <v>15</v>
      </c>
      <c r="C11560" t="s">
        <v>127</v>
      </c>
    </row>
    <row r="11561" spans="1:3" x14ac:dyDescent="0.2">
      <c r="A11561" t="s">
        <v>130</v>
      </c>
      <c r="B11561" t="s">
        <v>101</v>
      </c>
      <c r="C11561" t="s">
        <v>10</v>
      </c>
    </row>
    <row r="11562" spans="1:3" x14ac:dyDescent="0.2">
      <c r="A11562" t="s">
        <v>130</v>
      </c>
      <c r="B11562" t="s">
        <v>109</v>
      </c>
      <c r="C11562" t="s">
        <v>22</v>
      </c>
    </row>
    <row r="11563" spans="1:3" x14ac:dyDescent="0.2">
      <c r="A11563" t="s">
        <v>130</v>
      </c>
      <c r="B11563" t="s">
        <v>61</v>
      </c>
      <c r="C11563" t="s">
        <v>116</v>
      </c>
    </row>
    <row r="11564" spans="1:3" x14ac:dyDescent="0.2">
      <c r="A11564" t="s">
        <v>130</v>
      </c>
      <c r="B11564" t="s">
        <v>73</v>
      </c>
      <c r="C11564" t="s">
        <v>1</v>
      </c>
    </row>
    <row r="11565" spans="1:3" x14ac:dyDescent="0.2">
      <c r="A11565" t="s">
        <v>130</v>
      </c>
      <c r="B11565" t="s">
        <v>60</v>
      </c>
      <c r="C11565" t="s">
        <v>36</v>
      </c>
    </row>
    <row r="11566" spans="1:3" x14ac:dyDescent="0.2">
      <c r="A11566" t="s">
        <v>130</v>
      </c>
      <c r="B11566" t="s">
        <v>84</v>
      </c>
      <c r="C11566" t="s">
        <v>138</v>
      </c>
    </row>
    <row r="11567" spans="1:3" x14ac:dyDescent="0.2">
      <c r="A11567" t="s">
        <v>130</v>
      </c>
      <c r="B11567" t="s">
        <v>85</v>
      </c>
      <c r="C11567" t="s">
        <v>138</v>
      </c>
    </row>
    <row r="11568" spans="1:3" x14ac:dyDescent="0.2">
      <c r="A11568" t="s">
        <v>130</v>
      </c>
      <c r="B11568" t="s">
        <v>137</v>
      </c>
      <c r="C11568" t="s">
        <v>118</v>
      </c>
    </row>
    <row r="11569" spans="1:3" x14ac:dyDescent="0.2">
      <c r="A11569" t="s">
        <v>130</v>
      </c>
      <c r="B11569" t="s">
        <v>138</v>
      </c>
      <c r="C11569" t="s">
        <v>1</v>
      </c>
    </row>
    <row r="11570" spans="1:3" x14ac:dyDescent="0.2">
      <c r="A11570" t="s">
        <v>130</v>
      </c>
      <c r="B11570" t="s">
        <v>134</v>
      </c>
      <c r="C11570" t="s">
        <v>5</v>
      </c>
    </row>
    <row r="11571" spans="1:3" x14ac:dyDescent="0.2">
      <c r="A11571" t="s">
        <v>130</v>
      </c>
      <c r="B11571" t="s">
        <v>40</v>
      </c>
      <c r="C11571" t="s">
        <v>29</v>
      </c>
    </row>
    <row r="11572" spans="1:3" x14ac:dyDescent="0.2">
      <c r="A11572" t="s">
        <v>130</v>
      </c>
      <c r="B11572" t="s">
        <v>39</v>
      </c>
      <c r="C11572" t="s">
        <v>74</v>
      </c>
    </row>
    <row r="11573" spans="1:3" x14ac:dyDescent="0.2">
      <c r="A11573" t="s">
        <v>130</v>
      </c>
      <c r="B11573" t="s">
        <v>104</v>
      </c>
      <c r="C11573" t="s">
        <v>5</v>
      </c>
    </row>
    <row r="11574" spans="1:3" x14ac:dyDescent="0.2">
      <c r="A11574" t="s">
        <v>130</v>
      </c>
      <c r="B11574" t="s">
        <v>9</v>
      </c>
      <c r="C11574" t="s">
        <v>35</v>
      </c>
    </row>
    <row r="11575" spans="1:3" x14ac:dyDescent="0.2">
      <c r="A11575" t="s">
        <v>130</v>
      </c>
      <c r="B11575" t="s">
        <v>58</v>
      </c>
      <c r="C11575" t="s">
        <v>95</v>
      </c>
    </row>
    <row r="11576" spans="1:3" x14ac:dyDescent="0.2">
      <c r="A11576" t="s">
        <v>130</v>
      </c>
      <c r="B11576" t="s">
        <v>4</v>
      </c>
      <c r="C11576" t="s">
        <v>123</v>
      </c>
    </row>
    <row r="11577" spans="1:3" x14ac:dyDescent="0.2">
      <c r="A11577" t="s">
        <v>130</v>
      </c>
      <c r="B11577" t="s">
        <v>90</v>
      </c>
      <c r="C11577" t="s">
        <v>137</v>
      </c>
    </row>
    <row r="11578" spans="1:3" x14ac:dyDescent="0.2">
      <c r="A11578" t="s">
        <v>130</v>
      </c>
      <c r="B11578" t="s">
        <v>1</v>
      </c>
      <c r="C11578" t="s">
        <v>38</v>
      </c>
    </row>
    <row r="11579" spans="1:3" x14ac:dyDescent="0.2">
      <c r="A11579" t="s">
        <v>130</v>
      </c>
      <c r="B11579" t="s">
        <v>67</v>
      </c>
      <c r="C11579" t="s">
        <v>138</v>
      </c>
    </row>
    <row r="11580" spans="1:3" x14ac:dyDescent="0.2">
      <c r="A11580" t="s">
        <v>130</v>
      </c>
      <c r="B11580" t="s">
        <v>68</v>
      </c>
      <c r="C11580" t="s">
        <v>22</v>
      </c>
    </row>
    <row r="11581" spans="1:3" x14ac:dyDescent="0.2">
      <c r="A11581" t="s">
        <v>130</v>
      </c>
      <c r="B11581" t="s">
        <v>120</v>
      </c>
      <c r="C11581" t="s">
        <v>102</v>
      </c>
    </row>
    <row r="11582" spans="1:3" x14ac:dyDescent="0.2">
      <c r="A11582" t="s">
        <v>130</v>
      </c>
      <c r="B11582" t="s">
        <v>121</v>
      </c>
      <c r="C11582" t="s">
        <v>134</v>
      </c>
    </row>
    <row r="11583" spans="1:3" x14ac:dyDescent="0.2">
      <c r="A11583" t="s">
        <v>130</v>
      </c>
      <c r="B11583" t="s">
        <v>53</v>
      </c>
      <c r="C11583" t="s">
        <v>91</v>
      </c>
    </row>
    <row r="11584" spans="1:3" x14ac:dyDescent="0.2">
      <c r="A11584" t="s">
        <v>130</v>
      </c>
      <c r="B11584" t="s">
        <v>82</v>
      </c>
      <c r="C11584" t="s">
        <v>116</v>
      </c>
    </row>
    <row r="11585" spans="1:3" x14ac:dyDescent="0.2">
      <c r="A11585" t="s">
        <v>130</v>
      </c>
      <c r="B11585" t="s">
        <v>83</v>
      </c>
      <c r="C11585" t="s">
        <v>91</v>
      </c>
    </row>
    <row r="11586" spans="1:3" x14ac:dyDescent="0.2">
      <c r="A11586" t="s">
        <v>130</v>
      </c>
      <c r="B11586" t="s">
        <v>38</v>
      </c>
      <c r="C11586" t="s">
        <v>100</v>
      </c>
    </row>
    <row r="11587" spans="1:3" x14ac:dyDescent="0.2">
      <c r="A11587" t="s">
        <v>130</v>
      </c>
      <c r="B11587" t="s">
        <v>97</v>
      </c>
      <c r="C11587" t="s">
        <v>123</v>
      </c>
    </row>
    <row r="11588" spans="1:3" x14ac:dyDescent="0.2">
      <c r="A11588" t="s">
        <v>130</v>
      </c>
      <c r="B11588" t="s">
        <v>115</v>
      </c>
      <c r="C11588" t="s">
        <v>102</v>
      </c>
    </row>
    <row r="11589" spans="1:3" x14ac:dyDescent="0.2">
      <c r="A11589" t="s">
        <v>130</v>
      </c>
      <c r="B11589" t="s">
        <v>98</v>
      </c>
      <c r="C11589" t="s">
        <v>102</v>
      </c>
    </row>
    <row r="11590" spans="1:3" x14ac:dyDescent="0.2">
      <c r="A11590" t="s">
        <v>130</v>
      </c>
      <c r="B11590" t="s">
        <v>94</v>
      </c>
      <c r="C11590" t="s">
        <v>102</v>
      </c>
    </row>
    <row r="11591" spans="1:3" x14ac:dyDescent="0.2">
      <c r="A11591" t="s">
        <v>130</v>
      </c>
      <c r="B11591" t="s">
        <v>7</v>
      </c>
      <c r="C11591" t="s">
        <v>3</v>
      </c>
    </row>
    <row r="11592" spans="1:3" x14ac:dyDescent="0.2">
      <c r="A11592" t="s">
        <v>130</v>
      </c>
      <c r="B11592" t="s">
        <v>45</v>
      </c>
      <c r="C11592" t="s">
        <v>3</v>
      </c>
    </row>
    <row r="11593" spans="1:3" x14ac:dyDescent="0.2">
      <c r="A11593" t="s">
        <v>130</v>
      </c>
      <c r="B11593" t="s">
        <v>64</v>
      </c>
      <c r="C11593" t="s">
        <v>3</v>
      </c>
    </row>
    <row r="11594" spans="1:3" x14ac:dyDescent="0.2">
      <c r="A11594" t="s">
        <v>131</v>
      </c>
      <c r="B11594" t="s">
        <v>75</v>
      </c>
      <c r="C11594" t="s">
        <v>51</v>
      </c>
    </row>
    <row r="11595" spans="1:3" x14ac:dyDescent="0.2">
      <c r="A11595" t="s">
        <v>131</v>
      </c>
      <c r="B11595" t="s">
        <v>17</v>
      </c>
      <c r="C11595" t="s">
        <v>51</v>
      </c>
    </row>
    <row r="11596" spans="1:3" x14ac:dyDescent="0.2">
      <c r="A11596" t="s">
        <v>131</v>
      </c>
      <c r="B11596" t="s">
        <v>20</v>
      </c>
      <c r="C11596" t="s">
        <v>31</v>
      </c>
    </row>
    <row r="11597" spans="1:3" x14ac:dyDescent="0.2">
      <c r="A11597" t="s">
        <v>131</v>
      </c>
      <c r="B11597" t="s">
        <v>78</v>
      </c>
      <c r="C11597" t="s">
        <v>48</v>
      </c>
    </row>
    <row r="11598" spans="1:3" x14ac:dyDescent="0.2">
      <c r="A11598" t="s">
        <v>131</v>
      </c>
      <c r="B11598" t="s">
        <v>44</v>
      </c>
      <c r="C11598" t="s">
        <v>39</v>
      </c>
    </row>
    <row r="11599" spans="1:3" x14ac:dyDescent="0.2">
      <c r="A11599" t="s">
        <v>131</v>
      </c>
      <c r="B11599" t="s">
        <v>46</v>
      </c>
      <c r="C11599" t="s">
        <v>40</v>
      </c>
    </row>
    <row r="11600" spans="1:3" x14ac:dyDescent="0.2">
      <c r="A11600" t="s">
        <v>131</v>
      </c>
      <c r="B11600" t="s">
        <v>117</v>
      </c>
      <c r="C11600" t="s">
        <v>111</v>
      </c>
    </row>
    <row r="11601" spans="1:3" x14ac:dyDescent="0.2">
      <c r="A11601" t="s">
        <v>131</v>
      </c>
      <c r="B11601" t="s">
        <v>124</v>
      </c>
      <c r="C11601" t="s">
        <v>16</v>
      </c>
    </row>
    <row r="11602" spans="1:3" x14ac:dyDescent="0.2">
      <c r="A11602" t="s">
        <v>131</v>
      </c>
      <c r="B11602" t="s">
        <v>113</v>
      </c>
      <c r="C11602" t="s">
        <v>89</v>
      </c>
    </row>
    <row r="11603" spans="1:3" x14ac:dyDescent="0.2">
      <c r="A11603" t="s">
        <v>131</v>
      </c>
      <c r="B11603" t="s">
        <v>99</v>
      </c>
      <c r="C11603" t="s">
        <v>40</v>
      </c>
    </row>
    <row r="11604" spans="1:3" x14ac:dyDescent="0.2">
      <c r="A11604" t="s">
        <v>131</v>
      </c>
      <c r="B11604" t="s">
        <v>100</v>
      </c>
      <c r="C11604" t="s">
        <v>1</v>
      </c>
    </row>
    <row r="11605" spans="1:3" x14ac:dyDescent="0.2">
      <c r="A11605" t="s">
        <v>131</v>
      </c>
      <c r="B11605" t="s">
        <v>65</v>
      </c>
      <c r="C11605" t="s">
        <v>132</v>
      </c>
    </row>
    <row r="11606" spans="1:3" x14ac:dyDescent="0.2">
      <c r="A11606" t="s">
        <v>131</v>
      </c>
      <c r="B11606" t="s">
        <v>66</v>
      </c>
      <c r="C11606" t="s">
        <v>132</v>
      </c>
    </row>
    <row r="11607" spans="1:3" x14ac:dyDescent="0.2">
      <c r="A11607" t="s">
        <v>131</v>
      </c>
      <c r="B11607" t="s">
        <v>54</v>
      </c>
      <c r="C11607" t="s">
        <v>16</v>
      </c>
    </row>
    <row r="11608" spans="1:3" x14ac:dyDescent="0.2">
      <c r="A11608" t="s">
        <v>131</v>
      </c>
      <c r="B11608" t="s">
        <v>55</v>
      </c>
      <c r="C11608" t="s">
        <v>16</v>
      </c>
    </row>
    <row r="11609" spans="1:3" x14ac:dyDescent="0.2">
      <c r="A11609" t="s">
        <v>131</v>
      </c>
      <c r="B11609" t="s">
        <v>133</v>
      </c>
      <c r="C11609" t="s">
        <v>48</v>
      </c>
    </row>
    <row r="11610" spans="1:3" x14ac:dyDescent="0.2">
      <c r="A11610" t="s">
        <v>131</v>
      </c>
      <c r="B11610" t="s">
        <v>59</v>
      </c>
      <c r="C11610" t="s">
        <v>39</v>
      </c>
    </row>
    <row r="11611" spans="1:3" x14ac:dyDescent="0.2">
      <c r="A11611" t="s">
        <v>131</v>
      </c>
      <c r="B11611" t="s">
        <v>125</v>
      </c>
      <c r="C11611" t="s">
        <v>31</v>
      </c>
    </row>
    <row r="11612" spans="1:3" x14ac:dyDescent="0.2">
      <c r="A11612" t="s">
        <v>131</v>
      </c>
      <c r="B11612" t="s">
        <v>27</v>
      </c>
      <c r="C11612" t="s">
        <v>39</v>
      </c>
    </row>
    <row r="11613" spans="1:3" x14ac:dyDescent="0.2">
      <c r="A11613" t="s">
        <v>131</v>
      </c>
      <c r="B11613" t="s">
        <v>23</v>
      </c>
      <c r="C11613" t="s">
        <v>51</v>
      </c>
    </row>
    <row r="11614" spans="1:3" x14ac:dyDescent="0.2">
      <c r="A11614" t="s">
        <v>131</v>
      </c>
      <c r="B11614" t="s">
        <v>25</v>
      </c>
      <c r="C11614" t="s">
        <v>33</v>
      </c>
    </row>
    <row r="11615" spans="1:3" x14ac:dyDescent="0.2">
      <c r="A11615" t="s">
        <v>131</v>
      </c>
      <c r="B11615" t="s">
        <v>114</v>
      </c>
      <c r="C11615" t="s">
        <v>106</v>
      </c>
    </row>
    <row r="11616" spans="1:3" x14ac:dyDescent="0.2">
      <c r="A11616" t="s">
        <v>131</v>
      </c>
      <c r="B11616" t="s">
        <v>96</v>
      </c>
      <c r="C11616" t="s">
        <v>32</v>
      </c>
    </row>
    <row r="11617" spans="1:3" x14ac:dyDescent="0.2">
      <c r="A11617" t="s">
        <v>131</v>
      </c>
      <c r="B11617" t="s">
        <v>47</v>
      </c>
      <c r="C11617" t="s">
        <v>33</v>
      </c>
    </row>
    <row r="11618" spans="1:3" x14ac:dyDescent="0.2">
      <c r="A11618" t="s">
        <v>131</v>
      </c>
      <c r="B11618" t="s">
        <v>72</v>
      </c>
      <c r="C11618" t="s">
        <v>79</v>
      </c>
    </row>
    <row r="11619" spans="1:3" x14ac:dyDescent="0.2">
      <c r="A11619" t="s">
        <v>131</v>
      </c>
      <c r="B11619" t="s">
        <v>87</v>
      </c>
      <c r="C11619" t="s">
        <v>129</v>
      </c>
    </row>
    <row r="11620" spans="1:3" x14ac:dyDescent="0.2">
      <c r="A11620" t="s">
        <v>131</v>
      </c>
      <c r="B11620" t="s">
        <v>88</v>
      </c>
      <c r="C11620" t="s">
        <v>48</v>
      </c>
    </row>
    <row r="11621" spans="1:3" x14ac:dyDescent="0.2">
      <c r="A11621" t="s">
        <v>131</v>
      </c>
      <c r="B11621" t="s">
        <v>19</v>
      </c>
      <c r="C11621" t="s">
        <v>127</v>
      </c>
    </row>
    <row r="11622" spans="1:3" x14ac:dyDescent="0.2">
      <c r="A11622" t="s">
        <v>131</v>
      </c>
      <c r="B11622" t="s">
        <v>31</v>
      </c>
      <c r="C11622" t="s">
        <v>28</v>
      </c>
    </row>
    <row r="11623" spans="1:3" x14ac:dyDescent="0.2">
      <c r="A11623" t="s">
        <v>131</v>
      </c>
      <c r="B11623" t="s">
        <v>126</v>
      </c>
      <c r="C11623" t="s">
        <v>40</v>
      </c>
    </row>
    <row r="11624" spans="1:3" x14ac:dyDescent="0.2">
      <c r="A11624" t="s">
        <v>131</v>
      </c>
      <c r="B11624" t="s">
        <v>42</v>
      </c>
      <c r="C11624" t="s">
        <v>79</v>
      </c>
    </row>
    <row r="11625" spans="1:3" x14ac:dyDescent="0.2">
      <c r="A11625" t="s">
        <v>131</v>
      </c>
      <c r="B11625" t="s">
        <v>93</v>
      </c>
      <c r="C11625" t="s">
        <v>43</v>
      </c>
    </row>
    <row r="11626" spans="1:3" x14ac:dyDescent="0.2">
      <c r="A11626" t="s">
        <v>131</v>
      </c>
      <c r="B11626" t="s">
        <v>13</v>
      </c>
      <c r="C11626" t="s">
        <v>40</v>
      </c>
    </row>
    <row r="11627" spans="1:3" x14ac:dyDescent="0.2">
      <c r="A11627" t="s">
        <v>131</v>
      </c>
      <c r="B11627" t="s">
        <v>49</v>
      </c>
      <c r="C11627" t="s">
        <v>28</v>
      </c>
    </row>
    <row r="11628" spans="1:3" x14ac:dyDescent="0.2">
      <c r="A11628" t="s">
        <v>131</v>
      </c>
      <c r="B11628" t="s">
        <v>50</v>
      </c>
      <c r="C11628" t="s">
        <v>14</v>
      </c>
    </row>
    <row r="11629" spans="1:3" x14ac:dyDescent="0.2">
      <c r="A11629" t="s">
        <v>131</v>
      </c>
      <c r="B11629" t="s">
        <v>56</v>
      </c>
      <c r="C11629" t="s">
        <v>111</v>
      </c>
    </row>
    <row r="11630" spans="1:3" x14ac:dyDescent="0.2">
      <c r="A11630" t="s">
        <v>131</v>
      </c>
      <c r="B11630" t="s">
        <v>57</v>
      </c>
      <c r="C11630" t="s">
        <v>111</v>
      </c>
    </row>
    <row r="11631" spans="1:3" x14ac:dyDescent="0.2">
      <c r="A11631" t="s">
        <v>131</v>
      </c>
      <c r="B11631" t="s">
        <v>91</v>
      </c>
      <c r="C11631" t="s">
        <v>100</v>
      </c>
    </row>
    <row r="11632" spans="1:3" x14ac:dyDescent="0.2">
      <c r="A11632" t="s">
        <v>131</v>
      </c>
      <c r="B11632" t="s">
        <v>92</v>
      </c>
      <c r="C11632" t="s">
        <v>5</v>
      </c>
    </row>
    <row r="11633" spans="1:3" x14ac:dyDescent="0.2">
      <c r="A11633" t="s">
        <v>131</v>
      </c>
      <c r="B11633" t="s">
        <v>136</v>
      </c>
      <c r="C11633" t="s">
        <v>93</v>
      </c>
    </row>
    <row r="11634" spans="1:3" x14ac:dyDescent="0.2">
      <c r="A11634" t="s">
        <v>131</v>
      </c>
      <c r="B11634" t="s">
        <v>16</v>
      </c>
      <c r="C11634" t="s">
        <v>101</v>
      </c>
    </row>
    <row r="11635" spans="1:3" x14ac:dyDescent="0.2">
      <c r="A11635" t="s">
        <v>131</v>
      </c>
      <c r="B11635" t="s">
        <v>89</v>
      </c>
      <c r="C11635" t="s">
        <v>127</v>
      </c>
    </row>
    <row r="11636" spans="1:3" x14ac:dyDescent="0.2">
      <c r="A11636" t="s">
        <v>131</v>
      </c>
      <c r="B11636" t="s">
        <v>33</v>
      </c>
      <c r="C11636" t="s">
        <v>43</v>
      </c>
    </row>
    <row r="11637" spans="1:3" x14ac:dyDescent="0.2">
      <c r="A11637" t="s">
        <v>131</v>
      </c>
      <c r="B11637" t="s">
        <v>34</v>
      </c>
      <c r="C11637" t="s">
        <v>43</v>
      </c>
    </row>
    <row r="11638" spans="1:3" x14ac:dyDescent="0.2">
      <c r="A11638" t="s">
        <v>131</v>
      </c>
      <c r="B11638" t="s">
        <v>95</v>
      </c>
      <c r="C11638" t="s">
        <v>100</v>
      </c>
    </row>
    <row r="11639" spans="1:3" x14ac:dyDescent="0.2">
      <c r="A11639" t="s">
        <v>131</v>
      </c>
      <c r="B11639" t="s">
        <v>110</v>
      </c>
      <c r="C11639" t="s">
        <v>79</v>
      </c>
    </row>
    <row r="11640" spans="1:3" x14ac:dyDescent="0.2">
      <c r="A11640" t="s">
        <v>131</v>
      </c>
      <c r="B11640" t="s">
        <v>62</v>
      </c>
      <c r="C11640" t="s">
        <v>62</v>
      </c>
    </row>
    <row r="11641" spans="1:3" x14ac:dyDescent="0.2">
      <c r="A11641" t="s">
        <v>131</v>
      </c>
      <c r="B11641" t="s">
        <v>63</v>
      </c>
      <c r="C11641" t="s">
        <v>62</v>
      </c>
    </row>
    <row r="11642" spans="1:3" x14ac:dyDescent="0.2">
      <c r="A11642" t="s">
        <v>131</v>
      </c>
      <c r="B11642" t="s">
        <v>22</v>
      </c>
      <c r="C11642" t="s">
        <v>118</v>
      </c>
    </row>
    <row r="11643" spans="1:3" x14ac:dyDescent="0.2">
      <c r="A11643" t="s">
        <v>131</v>
      </c>
      <c r="B11643" t="s">
        <v>2</v>
      </c>
      <c r="C11643" t="s">
        <v>10</v>
      </c>
    </row>
    <row r="11644" spans="1:3" x14ac:dyDescent="0.2">
      <c r="A11644" t="s">
        <v>131</v>
      </c>
      <c r="B11644" t="s">
        <v>32</v>
      </c>
      <c r="C11644" t="s">
        <v>43</v>
      </c>
    </row>
    <row r="11645" spans="1:3" x14ac:dyDescent="0.2">
      <c r="A11645" t="s">
        <v>131</v>
      </c>
      <c r="B11645" t="s">
        <v>18</v>
      </c>
      <c r="C11645" t="s">
        <v>28</v>
      </c>
    </row>
    <row r="11646" spans="1:3" x14ac:dyDescent="0.2">
      <c r="A11646" t="s">
        <v>131</v>
      </c>
      <c r="B11646" t="s">
        <v>76</v>
      </c>
      <c r="C11646" t="s">
        <v>19</v>
      </c>
    </row>
    <row r="11647" spans="1:3" x14ac:dyDescent="0.2">
      <c r="A11647" t="s">
        <v>131</v>
      </c>
      <c r="B11647" t="s">
        <v>77</v>
      </c>
      <c r="C11647" t="s">
        <v>106</v>
      </c>
    </row>
    <row r="11648" spans="1:3" x14ac:dyDescent="0.2">
      <c r="A11648" t="s">
        <v>131</v>
      </c>
      <c r="B11648" t="s">
        <v>79</v>
      </c>
      <c r="C11648" t="s">
        <v>2</v>
      </c>
    </row>
    <row r="11649" spans="1:3" x14ac:dyDescent="0.2">
      <c r="A11649" t="s">
        <v>131</v>
      </c>
      <c r="B11649" t="s">
        <v>48</v>
      </c>
      <c r="C11649" t="s">
        <v>74</v>
      </c>
    </row>
    <row r="11650" spans="1:3" x14ac:dyDescent="0.2">
      <c r="A11650" t="s">
        <v>131</v>
      </c>
      <c r="B11650" t="s">
        <v>111</v>
      </c>
      <c r="C11650" t="s">
        <v>29</v>
      </c>
    </row>
    <row r="11651" spans="1:3" x14ac:dyDescent="0.2">
      <c r="A11651" t="s">
        <v>131</v>
      </c>
      <c r="B11651" t="s">
        <v>112</v>
      </c>
      <c r="C11651" t="s">
        <v>29</v>
      </c>
    </row>
    <row r="11652" spans="1:3" x14ac:dyDescent="0.2">
      <c r="A11652" t="s">
        <v>131</v>
      </c>
      <c r="B11652" t="s">
        <v>51</v>
      </c>
      <c r="C11652" t="s">
        <v>74</v>
      </c>
    </row>
    <row r="11653" spans="1:3" x14ac:dyDescent="0.2">
      <c r="A11653" t="s">
        <v>131</v>
      </c>
      <c r="B11653" t="s">
        <v>8</v>
      </c>
      <c r="C11653" t="s">
        <v>28</v>
      </c>
    </row>
    <row r="11654" spans="1:3" x14ac:dyDescent="0.2">
      <c r="A11654" t="s">
        <v>131</v>
      </c>
      <c r="B11654" t="s">
        <v>35</v>
      </c>
      <c r="C11654" t="s">
        <v>138</v>
      </c>
    </row>
    <row r="11655" spans="1:3" x14ac:dyDescent="0.2">
      <c r="A11655" t="s">
        <v>131</v>
      </c>
      <c r="B11655" t="s">
        <v>52</v>
      </c>
      <c r="C11655" t="s">
        <v>1</v>
      </c>
    </row>
    <row r="11656" spans="1:3" x14ac:dyDescent="0.2">
      <c r="A11656" t="s">
        <v>131</v>
      </c>
      <c r="B11656" t="s">
        <v>122</v>
      </c>
      <c r="C11656" t="s">
        <v>79</v>
      </c>
    </row>
    <row r="11657" spans="1:3" x14ac:dyDescent="0.2">
      <c r="A11657" t="s">
        <v>131</v>
      </c>
      <c r="B11657" t="s">
        <v>123</v>
      </c>
      <c r="C11657" t="s">
        <v>100</v>
      </c>
    </row>
    <row r="11658" spans="1:3" x14ac:dyDescent="0.2">
      <c r="A11658" t="s">
        <v>131</v>
      </c>
      <c r="B11658" t="s">
        <v>21</v>
      </c>
      <c r="C11658" t="s">
        <v>10</v>
      </c>
    </row>
    <row r="11659" spans="1:3" x14ac:dyDescent="0.2">
      <c r="A11659" t="s">
        <v>131</v>
      </c>
      <c r="B11659" t="s">
        <v>128</v>
      </c>
      <c r="C11659" t="s">
        <v>130</v>
      </c>
    </row>
    <row r="11660" spans="1:3" x14ac:dyDescent="0.2">
      <c r="A11660" t="s">
        <v>131</v>
      </c>
      <c r="B11660" t="s">
        <v>43</v>
      </c>
      <c r="C11660" t="s">
        <v>128</v>
      </c>
    </row>
    <row r="11661" spans="1:3" x14ac:dyDescent="0.2">
      <c r="A11661" t="s">
        <v>131</v>
      </c>
      <c r="B11661" t="s">
        <v>102</v>
      </c>
      <c r="C11661" t="s">
        <v>22</v>
      </c>
    </row>
    <row r="11662" spans="1:3" x14ac:dyDescent="0.2">
      <c r="A11662" t="s">
        <v>131</v>
      </c>
      <c r="B11662" t="s">
        <v>103</v>
      </c>
      <c r="C11662" t="s">
        <v>91</v>
      </c>
    </row>
    <row r="11663" spans="1:3" x14ac:dyDescent="0.2">
      <c r="A11663" t="s">
        <v>131</v>
      </c>
      <c r="B11663" t="s">
        <v>106</v>
      </c>
      <c r="C11663" t="s">
        <v>127</v>
      </c>
    </row>
    <row r="11664" spans="1:3" x14ac:dyDescent="0.2">
      <c r="A11664" t="s">
        <v>131</v>
      </c>
      <c r="B11664" t="s">
        <v>105</v>
      </c>
      <c r="C11664" t="s">
        <v>128</v>
      </c>
    </row>
    <row r="11665" spans="1:3" x14ac:dyDescent="0.2">
      <c r="A11665" t="s">
        <v>131</v>
      </c>
      <c r="B11665" t="s">
        <v>74</v>
      </c>
      <c r="C11665" t="s">
        <v>105</v>
      </c>
    </row>
    <row r="11666" spans="1:3" x14ac:dyDescent="0.2">
      <c r="A11666" t="s">
        <v>131</v>
      </c>
      <c r="B11666" t="s">
        <v>26</v>
      </c>
      <c r="C11666" t="s">
        <v>33</v>
      </c>
    </row>
    <row r="11667" spans="1:3" x14ac:dyDescent="0.2">
      <c r="A11667" t="s">
        <v>131</v>
      </c>
      <c r="B11667" t="s">
        <v>81</v>
      </c>
      <c r="C11667" t="s">
        <v>14</v>
      </c>
    </row>
    <row r="11668" spans="1:3" x14ac:dyDescent="0.2">
      <c r="A11668" t="s">
        <v>131</v>
      </c>
      <c r="B11668" t="s">
        <v>29</v>
      </c>
      <c r="C11668" t="s">
        <v>10</v>
      </c>
    </row>
    <row r="11669" spans="1:3" x14ac:dyDescent="0.2">
      <c r="A11669" t="s">
        <v>131</v>
      </c>
      <c r="B11669" t="s">
        <v>30</v>
      </c>
      <c r="C11669" t="s">
        <v>10</v>
      </c>
    </row>
    <row r="11670" spans="1:3" x14ac:dyDescent="0.2">
      <c r="A11670" t="s">
        <v>131</v>
      </c>
      <c r="B11670" t="s">
        <v>118</v>
      </c>
      <c r="C11670" t="s">
        <v>62</v>
      </c>
    </row>
    <row r="11671" spans="1:3" x14ac:dyDescent="0.2">
      <c r="A11671" t="s">
        <v>131</v>
      </c>
      <c r="B11671" t="s">
        <v>119</v>
      </c>
      <c r="C11671" t="s">
        <v>62</v>
      </c>
    </row>
    <row r="11672" spans="1:3" x14ac:dyDescent="0.2">
      <c r="A11672" t="s">
        <v>131</v>
      </c>
      <c r="B11672" t="s">
        <v>86</v>
      </c>
      <c r="C11672" t="s">
        <v>89</v>
      </c>
    </row>
    <row r="11673" spans="1:3" x14ac:dyDescent="0.2">
      <c r="A11673" t="s">
        <v>131</v>
      </c>
      <c r="B11673" t="s">
        <v>28</v>
      </c>
      <c r="C11673" t="s">
        <v>105</v>
      </c>
    </row>
    <row r="11674" spans="1:3" x14ac:dyDescent="0.2">
      <c r="A11674" t="s">
        <v>131</v>
      </c>
      <c r="B11674" t="s">
        <v>127</v>
      </c>
      <c r="C11674" t="s">
        <v>128</v>
      </c>
    </row>
    <row r="11675" spans="1:3" x14ac:dyDescent="0.2">
      <c r="A11675" t="s">
        <v>131</v>
      </c>
      <c r="B11675" t="s">
        <v>80</v>
      </c>
      <c r="C11675" t="s">
        <v>101</v>
      </c>
    </row>
    <row r="11676" spans="1:3" x14ac:dyDescent="0.2">
      <c r="A11676" t="s">
        <v>131</v>
      </c>
      <c r="B11676" t="s">
        <v>41</v>
      </c>
      <c r="C11676" t="s">
        <v>39</v>
      </c>
    </row>
    <row r="11677" spans="1:3" x14ac:dyDescent="0.2">
      <c r="A11677" t="s">
        <v>131</v>
      </c>
      <c r="B11677" t="s">
        <v>130</v>
      </c>
      <c r="C11677" t="s">
        <v>11</v>
      </c>
    </row>
    <row r="11678" spans="1:3" x14ac:dyDescent="0.2">
      <c r="A11678" t="s">
        <v>131</v>
      </c>
      <c r="B11678" t="s">
        <v>131</v>
      </c>
      <c r="C11678" t="s">
        <v>131</v>
      </c>
    </row>
    <row r="11679" spans="1:3" x14ac:dyDescent="0.2">
      <c r="A11679" t="s">
        <v>131</v>
      </c>
      <c r="B11679" t="s">
        <v>11</v>
      </c>
      <c r="C11679" t="s">
        <v>11</v>
      </c>
    </row>
    <row r="11680" spans="1:3" x14ac:dyDescent="0.2">
      <c r="A11680" t="s">
        <v>131</v>
      </c>
      <c r="B11680" t="s">
        <v>6</v>
      </c>
      <c r="C11680" t="s">
        <v>95</v>
      </c>
    </row>
    <row r="11681" spans="1:3" x14ac:dyDescent="0.2">
      <c r="A11681" t="s">
        <v>131</v>
      </c>
      <c r="B11681" t="s">
        <v>3</v>
      </c>
      <c r="C11681" t="s">
        <v>5</v>
      </c>
    </row>
    <row r="11682" spans="1:3" x14ac:dyDescent="0.2">
      <c r="A11682" t="s">
        <v>131</v>
      </c>
      <c r="B11682" t="s">
        <v>69</v>
      </c>
      <c r="C11682" t="s">
        <v>130</v>
      </c>
    </row>
    <row r="11683" spans="1:3" x14ac:dyDescent="0.2">
      <c r="A11683" t="s">
        <v>131</v>
      </c>
      <c r="B11683" t="s">
        <v>135</v>
      </c>
      <c r="C11683" t="s">
        <v>89</v>
      </c>
    </row>
    <row r="11684" spans="1:3" x14ac:dyDescent="0.2">
      <c r="A11684" t="s">
        <v>131</v>
      </c>
      <c r="B11684" t="s">
        <v>132</v>
      </c>
      <c r="C11684" t="s">
        <v>21</v>
      </c>
    </row>
    <row r="11685" spans="1:3" x14ac:dyDescent="0.2">
      <c r="A11685" t="s">
        <v>131</v>
      </c>
      <c r="B11685" t="s">
        <v>129</v>
      </c>
      <c r="C11685" t="s">
        <v>74</v>
      </c>
    </row>
    <row r="11686" spans="1:3" x14ac:dyDescent="0.2">
      <c r="A11686" t="s">
        <v>131</v>
      </c>
      <c r="B11686" t="s">
        <v>116</v>
      </c>
      <c r="C11686" t="s">
        <v>36</v>
      </c>
    </row>
    <row r="11687" spans="1:3" x14ac:dyDescent="0.2">
      <c r="A11687" t="s">
        <v>131</v>
      </c>
      <c r="B11687" t="s">
        <v>36</v>
      </c>
      <c r="C11687" t="s">
        <v>1</v>
      </c>
    </row>
    <row r="11688" spans="1:3" x14ac:dyDescent="0.2">
      <c r="A11688" t="s">
        <v>131</v>
      </c>
      <c r="B11688" t="s">
        <v>37</v>
      </c>
      <c r="C11688" t="s">
        <v>1</v>
      </c>
    </row>
    <row r="11689" spans="1:3" x14ac:dyDescent="0.2">
      <c r="A11689" t="s">
        <v>131</v>
      </c>
      <c r="B11689" t="s">
        <v>70</v>
      </c>
      <c r="C11689" t="s">
        <v>80</v>
      </c>
    </row>
    <row r="11690" spans="1:3" x14ac:dyDescent="0.2">
      <c r="A11690" t="s">
        <v>131</v>
      </c>
      <c r="B11690" t="s">
        <v>71</v>
      </c>
      <c r="C11690" t="s">
        <v>79</v>
      </c>
    </row>
    <row r="11691" spans="1:3" x14ac:dyDescent="0.2">
      <c r="A11691" t="s">
        <v>131</v>
      </c>
      <c r="B11691" t="s">
        <v>5</v>
      </c>
      <c r="C11691" t="s">
        <v>118</v>
      </c>
    </row>
    <row r="11692" spans="1:3" x14ac:dyDescent="0.2">
      <c r="A11692" t="s">
        <v>131</v>
      </c>
      <c r="B11692" t="s">
        <v>24</v>
      </c>
      <c r="C11692" t="s">
        <v>3</v>
      </c>
    </row>
    <row r="11693" spans="1:3" x14ac:dyDescent="0.2">
      <c r="A11693" t="s">
        <v>131</v>
      </c>
      <c r="B11693" t="s">
        <v>10</v>
      </c>
      <c r="C11693" t="s">
        <v>130</v>
      </c>
    </row>
    <row r="11694" spans="1:3" x14ac:dyDescent="0.2">
      <c r="A11694" t="s">
        <v>131</v>
      </c>
      <c r="B11694" t="s">
        <v>12</v>
      </c>
      <c r="C11694" t="s">
        <v>11</v>
      </c>
    </row>
    <row r="11695" spans="1:3" x14ac:dyDescent="0.2">
      <c r="A11695" t="s">
        <v>131</v>
      </c>
      <c r="B11695" t="s">
        <v>107</v>
      </c>
      <c r="C11695" t="s">
        <v>116</v>
      </c>
    </row>
    <row r="11696" spans="1:3" x14ac:dyDescent="0.2">
      <c r="A11696" t="s">
        <v>131</v>
      </c>
      <c r="B11696" t="s">
        <v>108</v>
      </c>
      <c r="C11696" t="s">
        <v>116</v>
      </c>
    </row>
    <row r="11697" spans="1:3" x14ac:dyDescent="0.2">
      <c r="A11697" t="s">
        <v>131</v>
      </c>
      <c r="B11697" t="s">
        <v>14</v>
      </c>
      <c r="C11697" t="s">
        <v>105</v>
      </c>
    </row>
    <row r="11698" spans="1:3" x14ac:dyDescent="0.2">
      <c r="A11698" t="s">
        <v>131</v>
      </c>
      <c r="B11698" t="s">
        <v>15</v>
      </c>
      <c r="C11698" t="s">
        <v>105</v>
      </c>
    </row>
    <row r="11699" spans="1:3" x14ac:dyDescent="0.2">
      <c r="A11699" t="s">
        <v>131</v>
      </c>
      <c r="B11699" t="s">
        <v>101</v>
      </c>
      <c r="C11699" t="s">
        <v>69</v>
      </c>
    </row>
    <row r="11700" spans="1:3" x14ac:dyDescent="0.2">
      <c r="A11700" t="s">
        <v>131</v>
      </c>
      <c r="B11700" t="s">
        <v>109</v>
      </c>
      <c r="C11700" t="s">
        <v>73</v>
      </c>
    </row>
    <row r="11701" spans="1:3" x14ac:dyDescent="0.2">
      <c r="A11701" t="s">
        <v>131</v>
      </c>
      <c r="B11701" t="s">
        <v>61</v>
      </c>
      <c r="C11701" t="s">
        <v>95</v>
      </c>
    </row>
    <row r="11702" spans="1:3" x14ac:dyDescent="0.2">
      <c r="A11702" t="s">
        <v>131</v>
      </c>
      <c r="B11702" t="s">
        <v>73</v>
      </c>
      <c r="C11702" t="s">
        <v>36</v>
      </c>
    </row>
    <row r="11703" spans="1:3" x14ac:dyDescent="0.2">
      <c r="A11703" t="s">
        <v>131</v>
      </c>
      <c r="B11703" t="s">
        <v>60</v>
      </c>
      <c r="C11703" t="s">
        <v>36</v>
      </c>
    </row>
    <row r="11704" spans="1:3" x14ac:dyDescent="0.2">
      <c r="A11704" t="s">
        <v>131</v>
      </c>
      <c r="B11704" t="s">
        <v>84</v>
      </c>
      <c r="C11704" t="s">
        <v>137</v>
      </c>
    </row>
    <row r="11705" spans="1:3" x14ac:dyDescent="0.2">
      <c r="A11705" t="s">
        <v>131</v>
      </c>
      <c r="B11705" t="s">
        <v>85</v>
      </c>
      <c r="C11705" t="s">
        <v>116</v>
      </c>
    </row>
    <row r="11706" spans="1:3" x14ac:dyDescent="0.2">
      <c r="A11706" t="s">
        <v>131</v>
      </c>
      <c r="B11706" t="s">
        <v>137</v>
      </c>
      <c r="C11706" t="s">
        <v>36</v>
      </c>
    </row>
    <row r="11707" spans="1:3" x14ac:dyDescent="0.2">
      <c r="A11707" t="s">
        <v>131</v>
      </c>
      <c r="B11707" t="s">
        <v>138</v>
      </c>
      <c r="C11707" t="s">
        <v>36</v>
      </c>
    </row>
    <row r="11708" spans="1:3" x14ac:dyDescent="0.2">
      <c r="A11708" t="s">
        <v>131</v>
      </c>
      <c r="B11708" t="s">
        <v>134</v>
      </c>
      <c r="C11708" t="s">
        <v>138</v>
      </c>
    </row>
    <row r="11709" spans="1:3" x14ac:dyDescent="0.2">
      <c r="A11709" t="s">
        <v>131</v>
      </c>
      <c r="B11709" t="s">
        <v>40</v>
      </c>
      <c r="C11709" t="s">
        <v>21</v>
      </c>
    </row>
    <row r="11710" spans="1:3" x14ac:dyDescent="0.2">
      <c r="A11710" t="s">
        <v>131</v>
      </c>
      <c r="B11710" t="s">
        <v>39</v>
      </c>
      <c r="C11710" t="s">
        <v>29</v>
      </c>
    </row>
    <row r="11711" spans="1:3" x14ac:dyDescent="0.2">
      <c r="A11711" t="s">
        <v>131</v>
      </c>
      <c r="B11711" t="s">
        <v>104</v>
      </c>
      <c r="C11711" t="s">
        <v>138</v>
      </c>
    </row>
    <row r="11712" spans="1:3" x14ac:dyDescent="0.2">
      <c r="A11712" t="s">
        <v>131</v>
      </c>
      <c r="B11712" t="s">
        <v>9</v>
      </c>
      <c r="C11712" t="s">
        <v>67</v>
      </c>
    </row>
    <row r="11713" spans="1:3" x14ac:dyDescent="0.2">
      <c r="A11713" t="s">
        <v>131</v>
      </c>
      <c r="B11713" t="s">
        <v>58</v>
      </c>
      <c r="C11713" t="s">
        <v>123</v>
      </c>
    </row>
    <row r="11714" spans="1:3" x14ac:dyDescent="0.2">
      <c r="A11714" t="s">
        <v>131</v>
      </c>
      <c r="B11714" t="s">
        <v>4</v>
      </c>
      <c r="C11714" t="s">
        <v>3</v>
      </c>
    </row>
    <row r="11715" spans="1:3" x14ac:dyDescent="0.2">
      <c r="A11715" t="s">
        <v>131</v>
      </c>
      <c r="B11715" t="s">
        <v>90</v>
      </c>
      <c r="C11715" t="s">
        <v>116</v>
      </c>
    </row>
    <row r="11716" spans="1:3" x14ac:dyDescent="0.2">
      <c r="A11716" t="s">
        <v>131</v>
      </c>
      <c r="B11716" t="s">
        <v>1</v>
      </c>
      <c r="C11716" t="s">
        <v>62</v>
      </c>
    </row>
    <row r="11717" spans="1:3" x14ac:dyDescent="0.2">
      <c r="A11717" t="s">
        <v>131</v>
      </c>
      <c r="B11717" t="s">
        <v>67</v>
      </c>
      <c r="C11717" t="s">
        <v>137</v>
      </c>
    </row>
    <row r="11718" spans="1:3" x14ac:dyDescent="0.2">
      <c r="A11718" t="s">
        <v>131</v>
      </c>
      <c r="B11718" t="s">
        <v>68</v>
      </c>
      <c r="C11718" t="s">
        <v>73</v>
      </c>
    </row>
    <row r="11719" spans="1:3" x14ac:dyDescent="0.2">
      <c r="A11719" t="s">
        <v>131</v>
      </c>
      <c r="B11719" t="s">
        <v>120</v>
      </c>
      <c r="C11719" t="s">
        <v>35</v>
      </c>
    </row>
    <row r="11720" spans="1:3" x14ac:dyDescent="0.2">
      <c r="A11720" t="s">
        <v>131</v>
      </c>
      <c r="B11720" t="s">
        <v>121</v>
      </c>
      <c r="C11720" t="s">
        <v>109</v>
      </c>
    </row>
    <row r="11721" spans="1:3" x14ac:dyDescent="0.2">
      <c r="A11721" t="s">
        <v>131</v>
      </c>
      <c r="B11721" t="s">
        <v>53</v>
      </c>
      <c r="C11721" t="s">
        <v>123</v>
      </c>
    </row>
    <row r="11722" spans="1:3" x14ac:dyDescent="0.2">
      <c r="A11722" t="s">
        <v>131</v>
      </c>
      <c r="B11722" t="s">
        <v>82</v>
      </c>
      <c r="C11722" t="s">
        <v>91</v>
      </c>
    </row>
    <row r="11723" spans="1:3" x14ac:dyDescent="0.2">
      <c r="A11723" t="s">
        <v>131</v>
      </c>
      <c r="B11723" t="s">
        <v>83</v>
      </c>
      <c r="C11723" t="s">
        <v>95</v>
      </c>
    </row>
    <row r="11724" spans="1:3" x14ac:dyDescent="0.2">
      <c r="A11724" t="s">
        <v>131</v>
      </c>
      <c r="B11724" t="s">
        <v>38</v>
      </c>
      <c r="C11724" t="s">
        <v>5</v>
      </c>
    </row>
    <row r="11725" spans="1:3" x14ac:dyDescent="0.2">
      <c r="A11725" t="s">
        <v>131</v>
      </c>
      <c r="B11725" t="s">
        <v>97</v>
      </c>
      <c r="C11725" t="s">
        <v>3</v>
      </c>
    </row>
    <row r="11726" spans="1:3" x14ac:dyDescent="0.2">
      <c r="A11726" t="s">
        <v>131</v>
      </c>
      <c r="B11726" t="s">
        <v>115</v>
      </c>
      <c r="C11726" t="s">
        <v>134</v>
      </c>
    </row>
    <row r="11727" spans="1:3" x14ac:dyDescent="0.2">
      <c r="A11727" t="s">
        <v>131</v>
      </c>
      <c r="B11727" t="s">
        <v>98</v>
      </c>
      <c r="C11727" t="s">
        <v>104</v>
      </c>
    </row>
    <row r="11728" spans="1:3" x14ac:dyDescent="0.2">
      <c r="A11728" t="s">
        <v>131</v>
      </c>
      <c r="B11728" t="s">
        <v>94</v>
      </c>
      <c r="C11728" t="s">
        <v>134</v>
      </c>
    </row>
    <row r="11729" spans="1:3" x14ac:dyDescent="0.2">
      <c r="A11729" t="s">
        <v>131</v>
      </c>
      <c r="B11729" t="s">
        <v>7</v>
      </c>
      <c r="C11729" t="s">
        <v>102</v>
      </c>
    </row>
    <row r="11730" spans="1:3" x14ac:dyDescent="0.2">
      <c r="A11730" t="s">
        <v>131</v>
      </c>
      <c r="B11730" t="s">
        <v>45</v>
      </c>
      <c r="C11730" t="s">
        <v>102</v>
      </c>
    </row>
    <row r="11731" spans="1:3" x14ac:dyDescent="0.2">
      <c r="A11731" t="s">
        <v>131</v>
      </c>
      <c r="B11731" t="s">
        <v>64</v>
      </c>
      <c r="C11731" t="s">
        <v>102</v>
      </c>
    </row>
    <row r="11732" spans="1:3" x14ac:dyDescent="0.2">
      <c r="A11732" t="s">
        <v>11</v>
      </c>
      <c r="B11732" t="s">
        <v>75</v>
      </c>
      <c r="C11732" t="s">
        <v>31</v>
      </c>
    </row>
    <row r="11733" spans="1:3" x14ac:dyDescent="0.2">
      <c r="A11733" t="s">
        <v>11</v>
      </c>
      <c r="B11733" t="s">
        <v>17</v>
      </c>
      <c r="C11733" t="s">
        <v>129</v>
      </c>
    </row>
    <row r="11734" spans="1:3" x14ac:dyDescent="0.2">
      <c r="A11734" t="s">
        <v>11</v>
      </c>
      <c r="B11734" t="s">
        <v>20</v>
      </c>
      <c r="C11734" t="s">
        <v>8</v>
      </c>
    </row>
    <row r="11735" spans="1:3" x14ac:dyDescent="0.2">
      <c r="A11735" t="s">
        <v>11</v>
      </c>
      <c r="B11735" t="s">
        <v>78</v>
      </c>
      <c r="C11735" t="s">
        <v>48</v>
      </c>
    </row>
    <row r="11736" spans="1:3" x14ac:dyDescent="0.2">
      <c r="A11736" t="s">
        <v>11</v>
      </c>
      <c r="B11736" t="s">
        <v>44</v>
      </c>
      <c r="C11736" t="s">
        <v>111</v>
      </c>
    </row>
    <row r="11737" spans="1:3" x14ac:dyDescent="0.2">
      <c r="A11737" t="s">
        <v>11</v>
      </c>
      <c r="B11737" t="s">
        <v>46</v>
      </c>
      <c r="C11737" t="s">
        <v>40</v>
      </c>
    </row>
    <row r="11738" spans="1:3" x14ac:dyDescent="0.2">
      <c r="A11738" t="s">
        <v>11</v>
      </c>
      <c r="B11738" t="s">
        <v>117</v>
      </c>
      <c r="C11738" t="s">
        <v>48</v>
      </c>
    </row>
    <row r="11739" spans="1:3" x14ac:dyDescent="0.2">
      <c r="A11739" t="s">
        <v>11</v>
      </c>
      <c r="B11739" t="s">
        <v>124</v>
      </c>
      <c r="C11739" t="s">
        <v>79</v>
      </c>
    </row>
    <row r="11740" spans="1:3" x14ac:dyDescent="0.2">
      <c r="A11740" t="s">
        <v>11</v>
      </c>
      <c r="B11740" t="s">
        <v>113</v>
      </c>
      <c r="C11740" t="s">
        <v>32</v>
      </c>
    </row>
    <row r="11741" spans="1:3" x14ac:dyDescent="0.2">
      <c r="A11741" t="s">
        <v>11</v>
      </c>
      <c r="B11741" t="s">
        <v>99</v>
      </c>
      <c r="C11741" t="s">
        <v>132</v>
      </c>
    </row>
    <row r="11742" spans="1:3" x14ac:dyDescent="0.2">
      <c r="A11742" t="s">
        <v>11</v>
      </c>
      <c r="B11742" t="s">
        <v>100</v>
      </c>
      <c r="C11742" t="s">
        <v>1</v>
      </c>
    </row>
    <row r="11743" spans="1:3" x14ac:dyDescent="0.2">
      <c r="A11743" t="s">
        <v>11</v>
      </c>
      <c r="B11743" t="s">
        <v>65</v>
      </c>
      <c r="C11743" t="s">
        <v>39</v>
      </c>
    </row>
    <row r="11744" spans="1:3" x14ac:dyDescent="0.2">
      <c r="A11744" t="s">
        <v>11</v>
      </c>
      <c r="B11744" t="s">
        <v>66</v>
      </c>
      <c r="C11744" t="s">
        <v>39</v>
      </c>
    </row>
    <row r="11745" spans="1:3" x14ac:dyDescent="0.2">
      <c r="A11745" t="s">
        <v>11</v>
      </c>
      <c r="B11745" t="s">
        <v>54</v>
      </c>
      <c r="C11745" t="s">
        <v>80</v>
      </c>
    </row>
    <row r="11746" spans="1:3" x14ac:dyDescent="0.2">
      <c r="A11746" t="s">
        <v>11</v>
      </c>
      <c r="B11746" t="s">
        <v>55</v>
      </c>
      <c r="C11746" t="s">
        <v>80</v>
      </c>
    </row>
    <row r="11747" spans="1:3" x14ac:dyDescent="0.2">
      <c r="A11747" t="s">
        <v>11</v>
      </c>
      <c r="B11747" t="s">
        <v>133</v>
      </c>
      <c r="C11747" t="s">
        <v>51</v>
      </c>
    </row>
    <row r="11748" spans="1:3" x14ac:dyDescent="0.2">
      <c r="A11748" t="s">
        <v>11</v>
      </c>
      <c r="B11748" t="s">
        <v>59</v>
      </c>
      <c r="C11748" t="s">
        <v>111</v>
      </c>
    </row>
    <row r="11749" spans="1:3" x14ac:dyDescent="0.2">
      <c r="A11749" t="s">
        <v>11</v>
      </c>
      <c r="B11749" t="s">
        <v>125</v>
      </c>
      <c r="C11749" t="s">
        <v>31</v>
      </c>
    </row>
    <row r="11750" spans="1:3" x14ac:dyDescent="0.2">
      <c r="A11750" t="s">
        <v>11</v>
      </c>
      <c r="B11750" t="s">
        <v>27</v>
      </c>
      <c r="C11750" t="s">
        <v>39</v>
      </c>
    </row>
    <row r="11751" spans="1:3" x14ac:dyDescent="0.2">
      <c r="A11751" t="s">
        <v>11</v>
      </c>
      <c r="B11751" t="s">
        <v>23</v>
      </c>
      <c r="C11751" t="s">
        <v>129</v>
      </c>
    </row>
    <row r="11752" spans="1:3" x14ac:dyDescent="0.2">
      <c r="A11752" t="s">
        <v>11</v>
      </c>
      <c r="B11752" t="s">
        <v>25</v>
      </c>
      <c r="C11752" t="s">
        <v>16</v>
      </c>
    </row>
    <row r="11753" spans="1:3" x14ac:dyDescent="0.2">
      <c r="A11753" t="s">
        <v>11</v>
      </c>
      <c r="B11753" t="s">
        <v>114</v>
      </c>
      <c r="C11753" t="s">
        <v>89</v>
      </c>
    </row>
    <row r="11754" spans="1:3" x14ac:dyDescent="0.2">
      <c r="A11754" t="s">
        <v>11</v>
      </c>
      <c r="B11754" t="s">
        <v>96</v>
      </c>
      <c r="C11754" t="s">
        <v>93</v>
      </c>
    </row>
    <row r="11755" spans="1:3" x14ac:dyDescent="0.2">
      <c r="A11755" t="s">
        <v>11</v>
      </c>
      <c r="B11755" t="s">
        <v>47</v>
      </c>
      <c r="C11755" t="s">
        <v>16</v>
      </c>
    </row>
    <row r="11756" spans="1:3" x14ac:dyDescent="0.2">
      <c r="A11756" t="s">
        <v>11</v>
      </c>
      <c r="B11756" t="s">
        <v>72</v>
      </c>
      <c r="C11756" t="s">
        <v>79</v>
      </c>
    </row>
    <row r="11757" spans="1:3" x14ac:dyDescent="0.2">
      <c r="A11757" t="s">
        <v>11</v>
      </c>
      <c r="B11757" t="s">
        <v>87</v>
      </c>
      <c r="C11757" t="s">
        <v>31</v>
      </c>
    </row>
    <row r="11758" spans="1:3" x14ac:dyDescent="0.2">
      <c r="A11758" t="s">
        <v>11</v>
      </c>
      <c r="B11758" t="s">
        <v>88</v>
      </c>
      <c r="C11758" t="s">
        <v>51</v>
      </c>
    </row>
    <row r="11759" spans="1:3" x14ac:dyDescent="0.2">
      <c r="A11759" t="s">
        <v>11</v>
      </c>
      <c r="B11759" t="s">
        <v>19</v>
      </c>
      <c r="C11759" t="s">
        <v>127</v>
      </c>
    </row>
    <row r="11760" spans="1:3" x14ac:dyDescent="0.2">
      <c r="A11760" t="s">
        <v>11</v>
      </c>
      <c r="B11760" t="s">
        <v>31</v>
      </c>
      <c r="C11760" t="s">
        <v>28</v>
      </c>
    </row>
    <row r="11761" spans="1:3" x14ac:dyDescent="0.2">
      <c r="A11761" t="s">
        <v>11</v>
      </c>
      <c r="B11761" t="s">
        <v>126</v>
      </c>
      <c r="C11761" t="s">
        <v>132</v>
      </c>
    </row>
    <row r="11762" spans="1:3" x14ac:dyDescent="0.2">
      <c r="A11762" t="s">
        <v>11</v>
      </c>
      <c r="B11762" t="s">
        <v>42</v>
      </c>
      <c r="C11762" t="s">
        <v>79</v>
      </c>
    </row>
    <row r="11763" spans="1:3" x14ac:dyDescent="0.2">
      <c r="A11763" t="s">
        <v>11</v>
      </c>
      <c r="B11763" t="s">
        <v>93</v>
      </c>
      <c r="C11763" t="s">
        <v>101</v>
      </c>
    </row>
    <row r="11764" spans="1:3" x14ac:dyDescent="0.2">
      <c r="A11764" t="s">
        <v>11</v>
      </c>
      <c r="B11764" t="s">
        <v>13</v>
      </c>
      <c r="C11764" t="s">
        <v>40</v>
      </c>
    </row>
    <row r="11765" spans="1:3" x14ac:dyDescent="0.2">
      <c r="A11765" t="s">
        <v>11</v>
      </c>
      <c r="B11765" t="s">
        <v>49</v>
      </c>
      <c r="C11765" t="s">
        <v>14</v>
      </c>
    </row>
    <row r="11766" spans="1:3" x14ac:dyDescent="0.2">
      <c r="A11766" t="s">
        <v>11</v>
      </c>
      <c r="B11766" t="s">
        <v>50</v>
      </c>
      <c r="C11766" t="s">
        <v>19</v>
      </c>
    </row>
    <row r="11767" spans="1:3" x14ac:dyDescent="0.2">
      <c r="A11767" t="s">
        <v>11</v>
      </c>
      <c r="B11767" t="s">
        <v>56</v>
      </c>
      <c r="C11767" t="s">
        <v>48</v>
      </c>
    </row>
    <row r="11768" spans="1:3" x14ac:dyDescent="0.2">
      <c r="A11768" t="s">
        <v>11</v>
      </c>
      <c r="B11768" t="s">
        <v>57</v>
      </c>
      <c r="C11768" t="s">
        <v>48</v>
      </c>
    </row>
    <row r="11769" spans="1:3" x14ac:dyDescent="0.2">
      <c r="A11769" t="s">
        <v>11</v>
      </c>
      <c r="B11769" t="s">
        <v>91</v>
      </c>
      <c r="C11769" t="s">
        <v>36</v>
      </c>
    </row>
    <row r="11770" spans="1:3" x14ac:dyDescent="0.2">
      <c r="A11770" t="s">
        <v>11</v>
      </c>
      <c r="B11770" t="s">
        <v>92</v>
      </c>
      <c r="C11770" t="s">
        <v>100</v>
      </c>
    </row>
    <row r="11771" spans="1:3" x14ac:dyDescent="0.2">
      <c r="A11771" t="s">
        <v>11</v>
      </c>
      <c r="B11771" t="s">
        <v>136</v>
      </c>
      <c r="C11771" t="s">
        <v>33</v>
      </c>
    </row>
    <row r="11772" spans="1:3" x14ac:dyDescent="0.2">
      <c r="A11772" t="s">
        <v>11</v>
      </c>
      <c r="B11772" t="s">
        <v>16</v>
      </c>
      <c r="C11772" t="s">
        <v>2</v>
      </c>
    </row>
    <row r="11773" spans="1:3" x14ac:dyDescent="0.2">
      <c r="A11773" t="s">
        <v>11</v>
      </c>
      <c r="B11773" t="s">
        <v>89</v>
      </c>
      <c r="C11773" t="s">
        <v>43</v>
      </c>
    </row>
    <row r="11774" spans="1:3" x14ac:dyDescent="0.2">
      <c r="A11774" t="s">
        <v>11</v>
      </c>
      <c r="B11774" t="s">
        <v>33</v>
      </c>
      <c r="C11774" t="s">
        <v>101</v>
      </c>
    </row>
    <row r="11775" spans="1:3" x14ac:dyDescent="0.2">
      <c r="A11775" t="s">
        <v>11</v>
      </c>
      <c r="B11775" t="s">
        <v>34</v>
      </c>
      <c r="C11775" t="s">
        <v>43</v>
      </c>
    </row>
    <row r="11776" spans="1:3" x14ac:dyDescent="0.2">
      <c r="A11776" t="s">
        <v>11</v>
      </c>
      <c r="B11776" t="s">
        <v>95</v>
      </c>
      <c r="C11776" t="s">
        <v>36</v>
      </c>
    </row>
    <row r="11777" spans="1:3" x14ac:dyDescent="0.2">
      <c r="A11777" t="s">
        <v>11</v>
      </c>
      <c r="B11777" t="s">
        <v>110</v>
      </c>
      <c r="C11777" t="s">
        <v>40</v>
      </c>
    </row>
    <row r="11778" spans="1:3" x14ac:dyDescent="0.2">
      <c r="A11778" t="s">
        <v>11</v>
      </c>
      <c r="B11778" t="s">
        <v>62</v>
      </c>
      <c r="C11778" t="s">
        <v>62</v>
      </c>
    </row>
    <row r="11779" spans="1:3" x14ac:dyDescent="0.2">
      <c r="A11779" t="s">
        <v>11</v>
      </c>
      <c r="B11779" t="s">
        <v>63</v>
      </c>
      <c r="C11779" t="s">
        <v>62</v>
      </c>
    </row>
    <row r="11780" spans="1:3" x14ac:dyDescent="0.2">
      <c r="A11780" t="s">
        <v>11</v>
      </c>
      <c r="B11780" t="s">
        <v>22</v>
      </c>
      <c r="C11780" t="s">
        <v>1</v>
      </c>
    </row>
    <row r="11781" spans="1:3" x14ac:dyDescent="0.2">
      <c r="A11781" t="s">
        <v>11</v>
      </c>
      <c r="B11781" t="s">
        <v>2</v>
      </c>
      <c r="C11781" t="s">
        <v>10</v>
      </c>
    </row>
    <row r="11782" spans="1:3" x14ac:dyDescent="0.2">
      <c r="A11782" t="s">
        <v>11</v>
      </c>
      <c r="B11782" t="s">
        <v>32</v>
      </c>
      <c r="C11782" t="s">
        <v>43</v>
      </c>
    </row>
    <row r="11783" spans="1:3" x14ac:dyDescent="0.2">
      <c r="A11783" t="s">
        <v>11</v>
      </c>
      <c r="B11783" t="s">
        <v>18</v>
      </c>
      <c r="C11783" t="s">
        <v>14</v>
      </c>
    </row>
    <row r="11784" spans="1:3" x14ac:dyDescent="0.2">
      <c r="A11784" t="s">
        <v>11</v>
      </c>
      <c r="B11784" t="s">
        <v>76</v>
      </c>
      <c r="C11784" t="s">
        <v>106</v>
      </c>
    </row>
    <row r="11785" spans="1:3" x14ac:dyDescent="0.2">
      <c r="A11785" t="s">
        <v>11</v>
      </c>
      <c r="B11785" t="s">
        <v>77</v>
      </c>
      <c r="C11785" t="s">
        <v>89</v>
      </c>
    </row>
    <row r="11786" spans="1:3" x14ac:dyDescent="0.2">
      <c r="A11786" t="s">
        <v>11</v>
      </c>
      <c r="B11786" t="s">
        <v>79</v>
      </c>
      <c r="C11786" t="s">
        <v>2</v>
      </c>
    </row>
    <row r="11787" spans="1:3" x14ac:dyDescent="0.2">
      <c r="A11787" t="s">
        <v>11</v>
      </c>
      <c r="B11787" t="s">
        <v>48</v>
      </c>
      <c r="C11787" t="s">
        <v>74</v>
      </c>
    </row>
    <row r="11788" spans="1:3" x14ac:dyDescent="0.2">
      <c r="A11788" t="s">
        <v>11</v>
      </c>
      <c r="B11788" t="s">
        <v>111</v>
      </c>
      <c r="C11788" t="s">
        <v>74</v>
      </c>
    </row>
    <row r="11789" spans="1:3" x14ac:dyDescent="0.2">
      <c r="A11789" t="s">
        <v>11</v>
      </c>
      <c r="B11789" t="s">
        <v>112</v>
      </c>
      <c r="C11789" t="s">
        <v>29</v>
      </c>
    </row>
    <row r="11790" spans="1:3" x14ac:dyDescent="0.2">
      <c r="A11790" t="s">
        <v>11</v>
      </c>
      <c r="B11790" t="s">
        <v>51</v>
      </c>
      <c r="C11790" t="s">
        <v>28</v>
      </c>
    </row>
    <row r="11791" spans="1:3" x14ac:dyDescent="0.2">
      <c r="A11791" t="s">
        <v>11</v>
      </c>
      <c r="B11791" t="s">
        <v>8</v>
      </c>
      <c r="C11791" t="s">
        <v>28</v>
      </c>
    </row>
    <row r="11792" spans="1:3" x14ac:dyDescent="0.2">
      <c r="A11792" t="s">
        <v>11</v>
      </c>
      <c r="B11792" t="s">
        <v>35</v>
      </c>
      <c r="C11792" t="s">
        <v>138</v>
      </c>
    </row>
    <row r="11793" spans="1:3" x14ac:dyDescent="0.2">
      <c r="A11793" t="s">
        <v>11</v>
      </c>
      <c r="B11793" t="s">
        <v>52</v>
      </c>
      <c r="C11793" t="s">
        <v>1</v>
      </c>
    </row>
    <row r="11794" spans="1:3" x14ac:dyDescent="0.2">
      <c r="A11794" t="s">
        <v>11</v>
      </c>
      <c r="B11794" t="s">
        <v>122</v>
      </c>
      <c r="C11794" t="s">
        <v>40</v>
      </c>
    </row>
    <row r="11795" spans="1:3" x14ac:dyDescent="0.2">
      <c r="A11795" t="s">
        <v>11</v>
      </c>
      <c r="B11795" t="s">
        <v>123</v>
      </c>
      <c r="C11795" t="s">
        <v>100</v>
      </c>
    </row>
    <row r="11796" spans="1:3" x14ac:dyDescent="0.2">
      <c r="A11796" t="s">
        <v>11</v>
      </c>
      <c r="B11796" t="s">
        <v>21</v>
      </c>
      <c r="C11796" t="s">
        <v>10</v>
      </c>
    </row>
    <row r="11797" spans="1:3" x14ac:dyDescent="0.2">
      <c r="A11797" t="s">
        <v>11</v>
      </c>
      <c r="B11797" t="s">
        <v>128</v>
      </c>
      <c r="C11797" t="s">
        <v>130</v>
      </c>
    </row>
    <row r="11798" spans="1:3" x14ac:dyDescent="0.2">
      <c r="A11798" t="s">
        <v>11</v>
      </c>
      <c r="B11798" t="s">
        <v>43</v>
      </c>
      <c r="C11798" t="s">
        <v>69</v>
      </c>
    </row>
    <row r="11799" spans="1:3" x14ac:dyDescent="0.2">
      <c r="A11799" t="s">
        <v>11</v>
      </c>
      <c r="B11799" t="s">
        <v>102</v>
      </c>
      <c r="C11799" t="s">
        <v>5</v>
      </c>
    </row>
    <row r="11800" spans="1:3" x14ac:dyDescent="0.2">
      <c r="A11800" t="s">
        <v>11</v>
      </c>
      <c r="B11800" t="s">
        <v>103</v>
      </c>
      <c r="C11800" t="s">
        <v>116</v>
      </c>
    </row>
    <row r="11801" spans="1:3" x14ac:dyDescent="0.2">
      <c r="A11801" t="s">
        <v>11</v>
      </c>
      <c r="B11801" t="s">
        <v>106</v>
      </c>
      <c r="C11801" t="s">
        <v>43</v>
      </c>
    </row>
    <row r="11802" spans="1:3" x14ac:dyDescent="0.2">
      <c r="A11802" t="s">
        <v>11</v>
      </c>
      <c r="B11802" t="s">
        <v>105</v>
      </c>
      <c r="C11802" t="s">
        <v>128</v>
      </c>
    </row>
    <row r="11803" spans="1:3" x14ac:dyDescent="0.2">
      <c r="A11803" t="s">
        <v>11</v>
      </c>
      <c r="B11803" t="s">
        <v>74</v>
      </c>
      <c r="C11803" t="s">
        <v>105</v>
      </c>
    </row>
    <row r="11804" spans="1:3" x14ac:dyDescent="0.2">
      <c r="A11804" t="s">
        <v>11</v>
      </c>
      <c r="B11804" t="s">
        <v>26</v>
      </c>
      <c r="C11804" t="s">
        <v>33</v>
      </c>
    </row>
    <row r="11805" spans="1:3" x14ac:dyDescent="0.2">
      <c r="A11805" t="s">
        <v>11</v>
      </c>
      <c r="B11805" t="s">
        <v>81</v>
      </c>
      <c r="C11805" t="s">
        <v>106</v>
      </c>
    </row>
    <row r="11806" spans="1:3" x14ac:dyDescent="0.2">
      <c r="A11806" t="s">
        <v>11</v>
      </c>
      <c r="B11806" t="s">
        <v>29</v>
      </c>
      <c r="C11806" t="s">
        <v>105</v>
      </c>
    </row>
    <row r="11807" spans="1:3" x14ac:dyDescent="0.2">
      <c r="A11807" t="s">
        <v>11</v>
      </c>
      <c r="B11807" t="s">
        <v>30</v>
      </c>
      <c r="C11807" t="s">
        <v>105</v>
      </c>
    </row>
    <row r="11808" spans="1:3" x14ac:dyDescent="0.2">
      <c r="A11808" t="s">
        <v>11</v>
      </c>
      <c r="B11808" t="s">
        <v>118</v>
      </c>
      <c r="C11808" t="s">
        <v>62</v>
      </c>
    </row>
    <row r="11809" spans="1:3" x14ac:dyDescent="0.2">
      <c r="A11809" t="s">
        <v>11</v>
      </c>
      <c r="B11809" t="s">
        <v>119</v>
      </c>
      <c r="C11809" t="s">
        <v>62</v>
      </c>
    </row>
    <row r="11810" spans="1:3" x14ac:dyDescent="0.2">
      <c r="A11810" t="s">
        <v>11</v>
      </c>
      <c r="B11810" t="s">
        <v>86</v>
      </c>
      <c r="C11810" t="s">
        <v>32</v>
      </c>
    </row>
    <row r="11811" spans="1:3" x14ac:dyDescent="0.2">
      <c r="A11811" t="s">
        <v>11</v>
      </c>
      <c r="B11811" t="s">
        <v>28</v>
      </c>
      <c r="C11811" t="s">
        <v>127</v>
      </c>
    </row>
    <row r="11812" spans="1:3" x14ac:dyDescent="0.2">
      <c r="A11812" t="s">
        <v>11</v>
      </c>
      <c r="B11812" t="s">
        <v>127</v>
      </c>
      <c r="C11812" t="s">
        <v>69</v>
      </c>
    </row>
    <row r="11813" spans="1:3" x14ac:dyDescent="0.2">
      <c r="A11813" t="s">
        <v>11</v>
      </c>
      <c r="B11813" t="s">
        <v>80</v>
      </c>
      <c r="C11813" t="s">
        <v>2</v>
      </c>
    </row>
    <row r="11814" spans="1:3" x14ac:dyDescent="0.2">
      <c r="A11814" t="s">
        <v>11</v>
      </c>
      <c r="B11814" t="s">
        <v>41</v>
      </c>
      <c r="C11814" t="s">
        <v>111</v>
      </c>
    </row>
    <row r="11815" spans="1:3" x14ac:dyDescent="0.2">
      <c r="A11815" t="s">
        <v>11</v>
      </c>
      <c r="B11815" t="s">
        <v>130</v>
      </c>
      <c r="C11815" t="s">
        <v>130</v>
      </c>
    </row>
    <row r="11816" spans="1:3" x14ac:dyDescent="0.2">
      <c r="A11816" t="s">
        <v>11</v>
      </c>
      <c r="B11816" t="s">
        <v>131</v>
      </c>
      <c r="C11816" t="s">
        <v>11</v>
      </c>
    </row>
    <row r="11817" spans="1:3" x14ac:dyDescent="0.2">
      <c r="A11817" t="s">
        <v>11</v>
      </c>
      <c r="B11817" t="s">
        <v>11</v>
      </c>
      <c r="C11817" t="s">
        <v>11</v>
      </c>
    </row>
    <row r="11818" spans="1:3" x14ac:dyDescent="0.2">
      <c r="A11818" t="s">
        <v>11</v>
      </c>
      <c r="B11818" t="s">
        <v>6</v>
      </c>
      <c r="C11818" t="s">
        <v>91</v>
      </c>
    </row>
    <row r="11819" spans="1:3" x14ac:dyDescent="0.2">
      <c r="A11819" t="s">
        <v>11</v>
      </c>
      <c r="B11819" t="s">
        <v>3</v>
      </c>
      <c r="C11819" t="s">
        <v>52</v>
      </c>
    </row>
    <row r="11820" spans="1:3" x14ac:dyDescent="0.2">
      <c r="A11820" t="s">
        <v>11</v>
      </c>
      <c r="B11820" t="s">
        <v>69</v>
      </c>
      <c r="C11820" t="s">
        <v>128</v>
      </c>
    </row>
    <row r="11821" spans="1:3" x14ac:dyDescent="0.2">
      <c r="A11821" t="s">
        <v>11</v>
      </c>
      <c r="B11821" t="s">
        <v>135</v>
      </c>
      <c r="C11821" t="s">
        <v>32</v>
      </c>
    </row>
    <row r="11822" spans="1:3" x14ac:dyDescent="0.2">
      <c r="A11822" t="s">
        <v>11</v>
      </c>
      <c r="B11822" t="s">
        <v>132</v>
      </c>
      <c r="C11822" t="s">
        <v>29</v>
      </c>
    </row>
    <row r="11823" spans="1:3" x14ac:dyDescent="0.2">
      <c r="A11823" t="s">
        <v>11</v>
      </c>
      <c r="B11823" t="s">
        <v>129</v>
      </c>
      <c r="C11823" t="s">
        <v>28</v>
      </c>
    </row>
    <row r="11824" spans="1:3" x14ac:dyDescent="0.2">
      <c r="A11824" t="s">
        <v>11</v>
      </c>
      <c r="B11824" t="s">
        <v>116</v>
      </c>
      <c r="C11824" t="s">
        <v>36</v>
      </c>
    </row>
    <row r="11825" spans="1:3" x14ac:dyDescent="0.2">
      <c r="A11825" t="s">
        <v>11</v>
      </c>
      <c r="B11825" t="s">
        <v>36</v>
      </c>
      <c r="C11825" t="s">
        <v>62</v>
      </c>
    </row>
    <row r="11826" spans="1:3" x14ac:dyDescent="0.2">
      <c r="A11826" t="s">
        <v>11</v>
      </c>
      <c r="B11826" t="s">
        <v>37</v>
      </c>
      <c r="C11826" t="s">
        <v>62</v>
      </c>
    </row>
    <row r="11827" spans="1:3" x14ac:dyDescent="0.2">
      <c r="A11827" t="s">
        <v>11</v>
      </c>
      <c r="B11827" t="s">
        <v>70</v>
      </c>
      <c r="C11827" t="s">
        <v>79</v>
      </c>
    </row>
    <row r="11828" spans="1:3" x14ac:dyDescent="0.2">
      <c r="A11828" t="s">
        <v>11</v>
      </c>
      <c r="B11828" t="s">
        <v>71</v>
      </c>
      <c r="C11828" t="s">
        <v>79</v>
      </c>
    </row>
    <row r="11829" spans="1:3" x14ac:dyDescent="0.2">
      <c r="A11829" t="s">
        <v>11</v>
      </c>
      <c r="B11829" t="s">
        <v>5</v>
      </c>
      <c r="C11829" t="s">
        <v>1</v>
      </c>
    </row>
    <row r="11830" spans="1:3" x14ac:dyDescent="0.2">
      <c r="A11830" t="s">
        <v>11</v>
      </c>
      <c r="B11830" t="s">
        <v>24</v>
      </c>
      <c r="C11830" t="s">
        <v>3</v>
      </c>
    </row>
    <row r="11831" spans="1:3" x14ac:dyDescent="0.2">
      <c r="A11831" t="s">
        <v>11</v>
      </c>
      <c r="B11831" t="s">
        <v>10</v>
      </c>
      <c r="C11831" t="s">
        <v>128</v>
      </c>
    </row>
    <row r="11832" spans="1:3" x14ac:dyDescent="0.2">
      <c r="A11832" t="s">
        <v>11</v>
      </c>
      <c r="B11832" t="s">
        <v>12</v>
      </c>
      <c r="C11832" t="s">
        <v>130</v>
      </c>
    </row>
    <row r="11833" spans="1:3" x14ac:dyDescent="0.2">
      <c r="A11833" t="s">
        <v>11</v>
      </c>
      <c r="B11833" t="s">
        <v>107</v>
      </c>
      <c r="C11833" t="s">
        <v>137</v>
      </c>
    </row>
    <row r="11834" spans="1:3" x14ac:dyDescent="0.2">
      <c r="A11834" t="s">
        <v>11</v>
      </c>
      <c r="B11834" t="s">
        <v>108</v>
      </c>
      <c r="C11834" t="s">
        <v>116</v>
      </c>
    </row>
    <row r="11835" spans="1:3" x14ac:dyDescent="0.2">
      <c r="A11835" t="s">
        <v>11</v>
      </c>
      <c r="B11835" t="s">
        <v>14</v>
      </c>
      <c r="C11835" t="s">
        <v>127</v>
      </c>
    </row>
    <row r="11836" spans="1:3" x14ac:dyDescent="0.2">
      <c r="A11836" t="s">
        <v>11</v>
      </c>
      <c r="B11836" t="s">
        <v>15</v>
      </c>
      <c r="C11836" t="s">
        <v>105</v>
      </c>
    </row>
    <row r="11837" spans="1:3" x14ac:dyDescent="0.2">
      <c r="A11837" t="s">
        <v>11</v>
      </c>
      <c r="B11837" t="s">
        <v>101</v>
      </c>
      <c r="C11837" t="s">
        <v>10</v>
      </c>
    </row>
    <row r="11838" spans="1:3" x14ac:dyDescent="0.2">
      <c r="A11838" t="s">
        <v>11</v>
      </c>
      <c r="B11838" t="s">
        <v>109</v>
      </c>
      <c r="C11838" t="s">
        <v>138</v>
      </c>
    </row>
    <row r="11839" spans="1:3" x14ac:dyDescent="0.2">
      <c r="A11839" t="s">
        <v>11</v>
      </c>
      <c r="B11839" t="s">
        <v>61</v>
      </c>
      <c r="C11839" t="s">
        <v>91</v>
      </c>
    </row>
    <row r="11840" spans="1:3" x14ac:dyDescent="0.2">
      <c r="A11840" t="s">
        <v>11</v>
      </c>
      <c r="B11840" t="s">
        <v>73</v>
      </c>
      <c r="C11840" t="s">
        <v>118</v>
      </c>
    </row>
    <row r="11841" spans="1:3" x14ac:dyDescent="0.2">
      <c r="A11841" t="s">
        <v>11</v>
      </c>
      <c r="B11841" t="s">
        <v>60</v>
      </c>
      <c r="C11841" t="s">
        <v>36</v>
      </c>
    </row>
    <row r="11842" spans="1:3" x14ac:dyDescent="0.2">
      <c r="A11842" t="s">
        <v>11</v>
      </c>
      <c r="B11842" t="s">
        <v>84</v>
      </c>
      <c r="C11842" t="s">
        <v>73</v>
      </c>
    </row>
    <row r="11843" spans="1:3" x14ac:dyDescent="0.2">
      <c r="A11843" t="s">
        <v>11</v>
      </c>
      <c r="B11843" t="s">
        <v>85</v>
      </c>
      <c r="C11843" t="s">
        <v>137</v>
      </c>
    </row>
    <row r="11844" spans="1:3" x14ac:dyDescent="0.2">
      <c r="A11844" t="s">
        <v>11</v>
      </c>
      <c r="B11844" t="s">
        <v>137</v>
      </c>
      <c r="C11844" t="s">
        <v>36</v>
      </c>
    </row>
    <row r="11845" spans="1:3" x14ac:dyDescent="0.2">
      <c r="A11845" t="s">
        <v>11</v>
      </c>
      <c r="B11845" t="s">
        <v>138</v>
      </c>
      <c r="C11845" t="s">
        <v>118</v>
      </c>
    </row>
    <row r="11846" spans="1:3" x14ac:dyDescent="0.2">
      <c r="A11846" t="s">
        <v>11</v>
      </c>
      <c r="B11846" t="s">
        <v>134</v>
      </c>
      <c r="C11846" t="s">
        <v>22</v>
      </c>
    </row>
    <row r="11847" spans="1:3" x14ac:dyDescent="0.2">
      <c r="A11847" t="s">
        <v>11</v>
      </c>
      <c r="B11847" t="s">
        <v>40</v>
      </c>
      <c r="C11847" t="s">
        <v>29</v>
      </c>
    </row>
    <row r="11848" spans="1:3" x14ac:dyDescent="0.2">
      <c r="A11848" t="s">
        <v>11</v>
      </c>
      <c r="B11848" t="s">
        <v>39</v>
      </c>
      <c r="C11848" t="s">
        <v>74</v>
      </c>
    </row>
    <row r="11849" spans="1:3" x14ac:dyDescent="0.2">
      <c r="A11849" t="s">
        <v>11</v>
      </c>
      <c r="B11849" t="s">
        <v>104</v>
      </c>
      <c r="C11849" t="s">
        <v>5</v>
      </c>
    </row>
    <row r="11850" spans="1:3" x14ac:dyDescent="0.2">
      <c r="A11850" t="s">
        <v>11</v>
      </c>
      <c r="B11850" t="s">
        <v>9</v>
      </c>
      <c r="C11850" t="s">
        <v>109</v>
      </c>
    </row>
    <row r="11851" spans="1:3" x14ac:dyDescent="0.2">
      <c r="A11851" t="s">
        <v>11</v>
      </c>
      <c r="B11851" t="s">
        <v>58</v>
      </c>
      <c r="C11851" t="s">
        <v>95</v>
      </c>
    </row>
    <row r="11852" spans="1:3" x14ac:dyDescent="0.2">
      <c r="A11852" t="s">
        <v>11</v>
      </c>
      <c r="B11852" t="s">
        <v>4</v>
      </c>
      <c r="C11852" t="s">
        <v>123</v>
      </c>
    </row>
    <row r="11853" spans="1:3" x14ac:dyDescent="0.2">
      <c r="A11853" t="s">
        <v>11</v>
      </c>
      <c r="B11853" t="s">
        <v>90</v>
      </c>
      <c r="C11853" t="s">
        <v>116</v>
      </c>
    </row>
    <row r="11854" spans="1:3" x14ac:dyDescent="0.2">
      <c r="A11854" t="s">
        <v>11</v>
      </c>
      <c r="B11854" t="s">
        <v>1</v>
      </c>
      <c r="C11854" t="s">
        <v>62</v>
      </c>
    </row>
    <row r="11855" spans="1:3" x14ac:dyDescent="0.2">
      <c r="A11855" t="s">
        <v>11</v>
      </c>
      <c r="B11855" t="s">
        <v>67</v>
      </c>
      <c r="C11855" t="s">
        <v>138</v>
      </c>
    </row>
    <row r="11856" spans="1:3" x14ac:dyDescent="0.2">
      <c r="A11856" t="s">
        <v>11</v>
      </c>
      <c r="B11856" t="s">
        <v>68</v>
      </c>
      <c r="C11856" t="s">
        <v>138</v>
      </c>
    </row>
    <row r="11857" spans="1:3" x14ac:dyDescent="0.2">
      <c r="A11857" t="s">
        <v>11</v>
      </c>
      <c r="B11857" t="s">
        <v>120</v>
      </c>
      <c r="C11857" t="s">
        <v>134</v>
      </c>
    </row>
    <row r="11858" spans="1:3" x14ac:dyDescent="0.2">
      <c r="A11858" t="s">
        <v>11</v>
      </c>
      <c r="B11858" t="s">
        <v>121</v>
      </c>
      <c r="C11858" t="s">
        <v>35</v>
      </c>
    </row>
    <row r="11859" spans="1:3" x14ac:dyDescent="0.2">
      <c r="A11859" t="s">
        <v>11</v>
      </c>
      <c r="B11859" t="s">
        <v>53</v>
      </c>
      <c r="C11859" t="s">
        <v>95</v>
      </c>
    </row>
    <row r="11860" spans="1:3" x14ac:dyDescent="0.2">
      <c r="A11860" t="s">
        <v>11</v>
      </c>
      <c r="B11860" t="s">
        <v>82</v>
      </c>
      <c r="C11860" t="s">
        <v>116</v>
      </c>
    </row>
    <row r="11861" spans="1:3" x14ac:dyDescent="0.2">
      <c r="A11861" t="s">
        <v>11</v>
      </c>
      <c r="B11861" t="s">
        <v>83</v>
      </c>
      <c r="C11861" t="s">
        <v>95</v>
      </c>
    </row>
    <row r="11862" spans="1:3" x14ac:dyDescent="0.2">
      <c r="A11862" t="s">
        <v>11</v>
      </c>
      <c r="B11862" t="s">
        <v>38</v>
      </c>
      <c r="C11862" t="s">
        <v>5</v>
      </c>
    </row>
    <row r="11863" spans="1:3" x14ac:dyDescent="0.2">
      <c r="A11863" t="s">
        <v>11</v>
      </c>
      <c r="B11863" t="s">
        <v>97</v>
      </c>
      <c r="C11863" t="s">
        <v>3</v>
      </c>
    </row>
    <row r="11864" spans="1:3" x14ac:dyDescent="0.2">
      <c r="A11864" t="s">
        <v>11</v>
      </c>
      <c r="B11864" t="s">
        <v>115</v>
      </c>
      <c r="C11864" t="s">
        <v>104</v>
      </c>
    </row>
    <row r="11865" spans="1:3" x14ac:dyDescent="0.2">
      <c r="A11865" t="s">
        <v>11</v>
      </c>
      <c r="B11865" t="s">
        <v>98</v>
      </c>
      <c r="C11865" t="s">
        <v>102</v>
      </c>
    </row>
    <row r="11866" spans="1:3" x14ac:dyDescent="0.2">
      <c r="A11866" t="s">
        <v>11</v>
      </c>
      <c r="B11866" t="s">
        <v>94</v>
      </c>
      <c r="C11866" t="s">
        <v>102</v>
      </c>
    </row>
    <row r="11867" spans="1:3" x14ac:dyDescent="0.2">
      <c r="A11867" t="s">
        <v>11</v>
      </c>
      <c r="B11867" t="s">
        <v>7</v>
      </c>
      <c r="C11867" t="s">
        <v>3</v>
      </c>
    </row>
    <row r="11868" spans="1:3" x14ac:dyDescent="0.2">
      <c r="A11868" t="s">
        <v>11</v>
      </c>
      <c r="B11868" t="s">
        <v>45</v>
      </c>
      <c r="C11868" t="s">
        <v>102</v>
      </c>
    </row>
    <row r="11869" spans="1:3" x14ac:dyDescent="0.2">
      <c r="A11869" t="s">
        <v>11</v>
      </c>
      <c r="B11869" t="s">
        <v>64</v>
      </c>
      <c r="C11869" t="s">
        <v>102</v>
      </c>
    </row>
    <row r="11870" spans="1:3" x14ac:dyDescent="0.2">
      <c r="A11870" t="s">
        <v>6</v>
      </c>
      <c r="B11870" t="s">
        <v>75</v>
      </c>
      <c r="C11870" t="s">
        <v>28</v>
      </c>
    </row>
    <row r="11871" spans="1:3" x14ac:dyDescent="0.2">
      <c r="A11871" t="s">
        <v>6</v>
      </c>
      <c r="B11871" t="s">
        <v>17</v>
      </c>
      <c r="C11871" t="s">
        <v>28</v>
      </c>
    </row>
    <row r="11872" spans="1:3" x14ac:dyDescent="0.2">
      <c r="A11872" t="s">
        <v>6</v>
      </c>
      <c r="B11872" t="s">
        <v>20</v>
      </c>
      <c r="C11872" t="s">
        <v>14</v>
      </c>
    </row>
    <row r="11873" spans="1:3" x14ac:dyDescent="0.2">
      <c r="A11873" t="s">
        <v>6</v>
      </c>
      <c r="B11873" t="s">
        <v>78</v>
      </c>
      <c r="C11873" t="s">
        <v>74</v>
      </c>
    </row>
    <row r="11874" spans="1:3" x14ac:dyDescent="0.2">
      <c r="A11874" t="s">
        <v>6</v>
      </c>
      <c r="B11874" t="s">
        <v>44</v>
      </c>
      <c r="C11874" t="s">
        <v>29</v>
      </c>
    </row>
    <row r="11875" spans="1:3" x14ac:dyDescent="0.2">
      <c r="A11875" t="s">
        <v>6</v>
      </c>
      <c r="B11875" t="s">
        <v>46</v>
      </c>
      <c r="C11875" t="s">
        <v>101</v>
      </c>
    </row>
    <row r="11876" spans="1:3" x14ac:dyDescent="0.2">
      <c r="A11876" t="s">
        <v>6</v>
      </c>
      <c r="B11876" t="s">
        <v>117</v>
      </c>
      <c r="C11876" t="s">
        <v>29</v>
      </c>
    </row>
    <row r="11877" spans="1:3" x14ac:dyDescent="0.2">
      <c r="A11877" t="s">
        <v>6</v>
      </c>
      <c r="B11877" t="s">
        <v>124</v>
      </c>
      <c r="C11877" t="s">
        <v>105</v>
      </c>
    </row>
    <row r="11878" spans="1:3" x14ac:dyDescent="0.2">
      <c r="A11878" t="s">
        <v>6</v>
      </c>
      <c r="B11878" t="s">
        <v>113</v>
      </c>
      <c r="C11878" t="s">
        <v>128</v>
      </c>
    </row>
    <row r="11879" spans="1:3" x14ac:dyDescent="0.2">
      <c r="A11879" t="s">
        <v>6</v>
      </c>
      <c r="B11879" t="s">
        <v>99</v>
      </c>
      <c r="C11879" t="s">
        <v>2</v>
      </c>
    </row>
    <row r="11880" spans="1:3" x14ac:dyDescent="0.2">
      <c r="A11880" t="s">
        <v>6</v>
      </c>
      <c r="B11880" t="s">
        <v>100</v>
      </c>
      <c r="C11880" t="s">
        <v>102</v>
      </c>
    </row>
    <row r="11881" spans="1:3" x14ac:dyDescent="0.2">
      <c r="A11881" t="s">
        <v>6</v>
      </c>
      <c r="B11881" t="s">
        <v>65</v>
      </c>
      <c r="C11881" t="s">
        <v>2</v>
      </c>
    </row>
    <row r="11882" spans="1:3" x14ac:dyDescent="0.2">
      <c r="A11882" t="s">
        <v>6</v>
      </c>
      <c r="B11882" t="s">
        <v>66</v>
      </c>
      <c r="C11882" t="s">
        <v>2</v>
      </c>
    </row>
    <row r="11883" spans="1:3" x14ac:dyDescent="0.2">
      <c r="A11883" t="s">
        <v>6</v>
      </c>
      <c r="B11883" t="s">
        <v>54</v>
      </c>
      <c r="C11883" t="s">
        <v>105</v>
      </c>
    </row>
    <row r="11884" spans="1:3" x14ac:dyDescent="0.2">
      <c r="A11884" t="s">
        <v>6</v>
      </c>
      <c r="B11884" t="s">
        <v>55</v>
      </c>
      <c r="C11884" t="s">
        <v>105</v>
      </c>
    </row>
    <row r="11885" spans="1:3" x14ac:dyDescent="0.2">
      <c r="A11885" t="s">
        <v>6</v>
      </c>
      <c r="B11885" t="s">
        <v>133</v>
      </c>
      <c r="C11885" t="s">
        <v>74</v>
      </c>
    </row>
    <row r="11886" spans="1:3" x14ac:dyDescent="0.2">
      <c r="A11886" t="s">
        <v>6</v>
      </c>
      <c r="B11886" t="s">
        <v>59</v>
      </c>
      <c r="C11886" t="s">
        <v>21</v>
      </c>
    </row>
    <row r="11887" spans="1:3" x14ac:dyDescent="0.2">
      <c r="A11887" t="s">
        <v>6</v>
      </c>
      <c r="B11887" t="s">
        <v>125</v>
      </c>
      <c r="C11887" t="s">
        <v>28</v>
      </c>
    </row>
    <row r="11888" spans="1:3" x14ac:dyDescent="0.2">
      <c r="A11888" t="s">
        <v>6</v>
      </c>
      <c r="B11888" t="s">
        <v>27</v>
      </c>
      <c r="C11888" t="s">
        <v>21</v>
      </c>
    </row>
    <row r="11889" spans="1:3" x14ac:dyDescent="0.2">
      <c r="A11889" t="s">
        <v>6</v>
      </c>
      <c r="B11889" t="s">
        <v>23</v>
      </c>
      <c r="C11889" t="s">
        <v>74</v>
      </c>
    </row>
    <row r="11890" spans="1:3" x14ac:dyDescent="0.2">
      <c r="A11890" t="s">
        <v>6</v>
      </c>
      <c r="B11890" t="s">
        <v>25</v>
      </c>
      <c r="C11890" t="s">
        <v>105</v>
      </c>
    </row>
    <row r="11891" spans="1:3" x14ac:dyDescent="0.2">
      <c r="A11891" t="s">
        <v>6</v>
      </c>
      <c r="B11891" t="s">
        <v>114</v>
      </c>
      <c r="C11891" t="s">
        <v>128</v>
      </c>
    </row>
    <row r="11892" spans="1:3" x14ac:dyDescent="0.2">
      <c r="A11892" t="s">
        <v>6</v>
      </c>
      <c r="B11892" t="s">
        <v>96</v>
      </c>
      <c r="C11892" t="s">
        <v>69</v>
      </c>
    </row>
    <row r="11893" spans="1:3" x14ac:dyDescent="0.2">
      <c r="A11893" t="s">
        <v>6</v>
      </c>
      <c r="B11893" t="s">
        <v>47</v>
      </c>
      <c r="C11893" t="s">
        <v>10</v>
      </c>
    </row>
    <row r="11894" spans="1:3" x14ac:dyDescent="0.2">
      <c r="A11894" t="s">
        <v>6</v>
      </c>
      <c r="B11894" t="s">
        <v>72</v>
      </c>
      <c r="C11894" t="s">
        <v>127</v>
      </c>
    </row>
    <row r="11895" spans="1:3" x14ac:dyDescent="0.2">
      <c r="A11895" t="s">
        <v>6</v>
      </c>
      <c r="B11895" t="s">
        <v>87</v>
      </c>
      <c r="C11895" t="s">
        <v>28</v>
      </c>
    </row>
    <row r="11896" spans="1:3" x14ac:dyDescent="0.2">
      <c r="A11896" t="s">
        <v>6</v>
      </c>
      <c r="B11896" t="s">
        <v>88</v>
      </c>
      <c r="C11896" t="s">
        <v>74</v>
      </c>
    </row>
    <row r="11897" spans="1:3" x14ac:dyDescent="0.2">
      <c r="A11897" t="s">
        <v>6</v>
      </c>
      <c r="B11897" t="s">
        <v>19</v>
      </c>
      <c r="C11897" t="s">
        <v>36</v>
      </c>
    </row>
    <row r="11898" spans="1:3" x14ac:dyDescent="0.2">
      <c r="A11898" t="s">
        <v>6</v>
      </c>
      <c r="B11898" t="s">
        <v>31</v>
      </c>
      <c r="C11898" t="s">
        <v>11</v>
      </c>
    </row>
    <row r="11899" spans="1:3" x14ac:dyDescent="0.2">
      <c r="A11899" t="s">
        <v>6</v>
      </c>
      <c r="B11899" t="s">
        <v>126</v>
      </c>
      <c r="C11899" t="s">
        <v>101</v>
      </c>
    </row>
    <row r="11900" spans="1:3" x14ac:dyDescent="0.2">
      <c r="A11900" t="s">
        <v>6</v>
      </c>
      <c r="B11900" t="s">
        <v>42</v>
      </c>
      <c r="C11900" t="s">
        <v>127</v>
      </c>
    </row>
    <row r="11901" spans="1:3" x14ac:dyDescent="0.2">
      <c r="A11901" t="s">
        <v>6</v>
      </c>
      <c r="B11901" t="s">
        <v>93</v>
      </c>
      <c r="C11901" t="s">
        <v>1</v>
      </c>
    </row>
    <row r="11902" spans="1:3" x14ac:dyDescent="0.2">
      <c r="A11902" t="s">
        <v>6</v>
      </c>
      <c r="B11902" t="s">
        <v>13</v>
      </c>
      <c r="C11902" t="s">
        <v>43</v>
      </c>
    </row>
    <row r="11903" spans="1:3" x14ac:dyDescent="0.2">
      <c r="A11903" t="s">
        <v>6</v>
      </c>
      <c r="B11903" t="s">
        <v>49</v>
      </c>
      <c r="C11903" t="s">
        <v>130</v>
      </c>
    </row>
    <row r="11904" spans="1:3" x14ac:dyDescent="0.2">
      <c r="A11904" t="s">
        <v>6</v>
      </c>
      <c r="B11904" t="s">
        <v>50</v>
      </c>
      <c r="C11904" t="s">
        <v>130</v>
      </c>
    </row>
    <row r="11905" spans="1:3" x14ac:dyDescent="0.2">
      <c r="A11905" t="s">
        <v>6</v>
      </c>
      <c r="B11905" t="s">
        <v>56</v>
      </c>
      <c r="C11905" t="s">
        <v>29</v>
      </c>
    </row>
    <row r="11906" spans="1:3" x14ac:dyDescent="0.2">
      <c r="A11906" t="s">
        <v>6</v>
      </c>
      <c r="B11906" t="s">
        <v>57</v>
      </c>
      <c r="C11906" t="s">
        <v>29</v>
      </c>
    </row>
    <row r="11907" spans="1:3" x14ac:dyDescent="0.2">
      <c r="A11907" t="s">
        <v>6</v>
      </c>
      <c r="B11907" t="s">
        <v>91</v>
      </c>
      <c r="C11907" t="s">
        <v>109</v>
      </c>
    </row>
    <row r="11908" spans="1:3" x14ac:dyDescent="0.2">
      <c r="A11908" t="s">
        <v>6</v>
      </c>
      <c r="B11908" t="s">
        <v>92</v>
      </c>
      <c r="C11908" t="s">
        <v>67</v>
      </c>
    </row>
    <row r="11909" spans="1:3" x14ac:dyDescent="0.2">
      <c r="A11909" t="s">
        <v>6</v>
      </c>
      <c r="B11909" t="s">
        <v>136</v>
      </c>
      <c r="C11909" t="s">
        <v>10</v>
      </c>
    </row>
    <row r="11910" spans="1:3" x14ac:dyDescent="0.2">
      <c r="A11910" t="s">
        <v>6</v>
      </c>
      <c r="B11910" t="s">
        <v>16</v>
      </c>
      <c r="C11910" t="s">
        <v>1</v>
      </c>
    </row>
    <row r="11911" spans="1:3" x14ac:dyDescent="0.2">
      <c r="A11911" t="s">
        <v>6</v>
      </c>
      <c r="B11911" t="s">
        <v>89</v>
      </c>
      <c r="C11911" t="s">
        <v>118</v>
      </c>
    </row>
    <row r="11912" spans="1:3" x14ac:dyDescent="0.2">
      <c r="A11912" t="s">
        <v>6</v>
      </c>
      <c r="B11912" t="s">
        <v>33</v>
      </c>
      <c r="C11912" t="s">
        <v>1</v>
      </c>
    </row>
    <row r="11913" spans="1:3" x14ac:dyDescent="0.2">
      <c r="A11913" t="s">
        <v>6</v>
      </c>
      <c r="B11913" t="s">
        <v>34</v>
      </c>
      <c r="C11913" t="s">
        <v>118</v>
      </c>
    </row>
    <row r="11914" spans="1:3" x14ac:dyDescent="0.2">
      <c r="A11914" t="s">
        <v>6</v>
      </c>
      <c r="B11914" t="s">
        <v>95</v>
      </c>
      <c r="C11914" t="s">
        <v>109</v>
      </c>
    </row>
    <row r="11915" spans="1:3" x14ac:dyDescent="0.2">
      <c r="A11915" t="s">
        <v>6</v>
      </c>
      <c r="B11915" t="s">
        <v>110</v>
      </c>
      <c r="C11915" t="s">
        <v>43</v>
      </c>
    </row>
    <row r="11916" spans="1:3" x14ac:dyDescent="0.2">
      <c r="A11916" t="s">
        <v>6</v>
      </c>
      <c r="B11916" t="s">
        <v>62</v>
      </c>
      <c r="C11916" t="s">
        <v>123</v>
      </c>
    </row>
    <row r="11917" spans="1:3" x14ac:dyDescent="0.2">
      <c r="A11917" t="s">
        <v>6</v>
      </c>
      <c r="B11917" t="s">
        <v>63</v>
      </c>
      <c r="C11917" t="s">
        <v>123</v>
      </c>
    </row>
    <row r="11918" spans="1:3" x14ac:dyDescent="0.2">
      <c r="A11918" t="s">
        <v>6</v>
      </c>
      <c r="B11918" t="s">
        <v>22</v>
      </c>
      <c r="C11918" t="s">
        <v>102</v>
      </c>
    </row>
    <row r="11919" spans="1:3" x14ac:dyDescent="0.2">
      <c r="A11919" t="s">
        <v>6</v>
      </c>
      <c r="B11919" t="s">
        <v>2</v>
      </c>
      <c r="C11919" t="s">
        <v>5</v>
      </c>
    </row>
    <row r="11920" spans="1:3" x14ac:dyDescent="0.2">
      <c r="A11920" t="s">
        <v>6</v>
      </c>
      <c r="B11920" t="s">
        <v>32</v>
      </c>
      <c r="C11920" t="s">
        <v>118</v>
      </c>
    </row>
    <row r="11921" spans="1:3" x14ac:dyDescent="0.2">
      <c r="A11921" t="s">
        <v>6</v>
      </c>
      <c r="B11921" t="s">
        <v>18</v>
      </c>
      <c r="C11921" t="s">
        <v>130</v>
      </c>
    </row>
    <row r="11922" spans="1:3" x14ac:dyDescent="0.2">
      <c r="A11922" t="s">
        <v>6</v>
      </c>
      <c r="B11922" t="s">
        <v>76</v>
      </c>
      <c r="C11922" t="s">
        <v>128</v>
      </c>
    </row>
    <row r="11923" spans="1:3" x14ac:dyDescent="0.2">
      <c r="A11923" t="s">
        <v>6</v>
      </c>
      <c r="B11923" t="s">
        <v>77</v>
      </c>
      <c r="C11923" t="s">
        <v>128</v>
      </c>
    </row>
    <row r="11924" spans="1:3" x14ac:dyDescent="0.2">
      <c r="A11924" t="s">
        <v>6</v>
      </c>
      <c r="B11924" t="s">
        <v>79</v>
      </c>
      <c r="C11924" t="s">
        <v>62</v>
      </c>
    </row>
    <row r="11925" spans="1:3" x14ac:dyDescent="0.2">
      <c r="A11925" t="s">
        <v>6</v>
      </c>
      <c r="B11925" t="s">
        <v>48</v>
      </c>
      <c r="C11925" t="s">
        <v>11</v>
      </c>
    </row>
    <row r="11926" spans="1:3" x14ac:dyDescent="0.2">
      <c r="A11926" t="s">
        <v>6</v>
      </c>
      <c r="B11926" t="s">
        <v>111</v>
      </c>
      <c r="C11926" t="s">
        <v>11</v>
      </c>
    </row>
    <row r="11927" spans="1:3" x14ac:dyDescent="0.2">
      <c r="A11927" t="s">
        <v>6</v>
      </c>
      <c r="B11927" t="s">
        <v>112</v>
      </c>
      <c r="C11927" t="s">
        <v>62</v>
      </c>
    </row>
    <row r="11928" spans="1:3" x14ac:dyDescent="0.2">
      <c r="A11928" t="s">
        <v>6</v>
      </c>
      <c r="B11928" t="s">
        <v>51</v>
      </c>
      <c r="C11928" t="s">
        <v>11</v>
      </c>
    </row>
    <row r="11929" spans="1:3" x14ac:dyDescent="0.2">
      <c r="A11929" t="s">
        <v>6</v>
      </c>
      <c r="B11929" t="s">
        <v>8</v>
      </c>
      <c r="C11929" t="s">
        <v>11</v>
      </c>
    </row>
    <row r="11930" spans="1:3" x14ac:dyDescent="0.2">
      <c r="A11930" t="s">
        <v>6</v>
      </c>
      <c r="B11930" t="s">
        <v>35</v>
      </c>
      <c r="C11930" t="s">
        <v>107</v>
      </c>
    </row>
    <row r="11931" spans="1:3" x14ac:dyDescent="0.2">
      <c r="A11931" t="s">
        <v>6</v>
      </c>
      <c r="B11931" t="s">
        <v>52</v>
      </c>
      <c r="C11931" t="s">
        <v>102</v>
      </c>
    </row>
    <row r="11932" spans="1:3" x14ac:dyDescent="0.2">
      <c r="A11932" t="s">
        <v>6</v>
      </c>
      <c r="B11932" t="s">
        <v>122</v>
      </c>
      <c r="C11932" t="s">
        <v>43</v>
      </c>
    </row>
    <row r="11933" spans="1:3" x14ac:dyDescent="0.2">
      <c r="A11933" t="s">
        <v>6</v>
      </c>
      <c r="B11933" t="s">
        <v>123</v>
      </c>
      <c r="C11933" t="s">
        <v>67</v>
      </c>
    </row>
    <row r="11934" spans="1:3" x14ac:dyDescent="0.2">
      <c r="A11934" t="s">
        <v>6</v>
      </c>
      <c r="B11934" t="s">
        <v>21</v>
      </c>
      <c r="C11934" t="s">
        <v>52</v>
      </c>
    </row>
    <row r="11935" spans="1:3" x14ac:dyDescent="0.2">
      <c r="A11935" t="s">
        <v>6</v>
      </c>
      <c r="B11935" t="s">
        <v>128</v>
      </c>
      <c r="C11935" t="s">
        <v>116</v>
      </c>
    </row>
    <row r="11936" spans="1:3" x14ac:dyDescent="0.2">
      <c r="A11936" t="s">
        <v>6</v>
      </c>
      <c r="B11936" t="s">
        <v>43</v>
      </c>
      <c r="C11936" t="s">
        <v>22</v>
      </c>
    </row>
    <row r="11937" spans="1:3" x14ac:dyDescent="0.2">
      <c r="A11937" t="s">
        <v>6</v>
      </c>
      <c r="B11937" t="s">
        <v>102</v>
      </c>
      <c r="C11937" t="s">
        <v>107</v>
      </c>
    </row>
    <row r="11938" spans="1:3" x14ac:dyDescent="0.2">
      <c r="A11938" t="s">
        <v>6</v>
      </c>
      <c r="B11938" t="s">
        <v>103</v>
      </c>
      <c r="C11938" t="s">
        <v>6</v>
      </c>
    </row>
    <row r="11939" spans="1:3" x14ac:dyDescent="0.2">
      <c r="A11939" t="s">
        <v>6</v>
      </c>
      <c r="B11939" t="s">
        <v>106</v>
      </c>
      <c r="C11939" t="s">
        <v>36</v>
      </c>
    </row>
    <row r="11940" spans="1:3" x14ac:dyDescent="0.2">
      <c r="A11940" t="s">
        <v>6</v>
      </c>
      <c r="B11940" t="s">
        <v>105</v>
      </c>
      <c r="C11940" t="s">
        <v>138</v>
      </c>
    </row>
    <row r="11941" spans="1:3" x14ac:dyDescent="0.2">
      <c r="A11941" t="s">
        <v>6</v>
      </c>
      <c r="B11941" t="s">
        <v>74</v>
      </c>
      <c r="C11941" t="s">
        <v>100</v>
      </c>
    </row>
    <row r="11942" spans="1:3" x14ac:dyDescent="0.2">
      <c r="A11942" t="s">
        <v>6</v>
      </c>
      <c r="B11942" t="s">
        <v>26</v>
      </c>
      <c r="C11942" t="s">
        <v>10</v>
      </c>
    </row>
    <row r="11943" spans="1:3" x14ac:dyDescent="0.2">
      <c r="A11943" t="s">
        <v>6</v>
      </c>
      <c r="B11943" t="s">
        <v>81</v>
      </c>
      <c r="C11943" t="s">
        <v>130</v>
      </c>
    </row>
    <row r="11944" spans="1:3" x14ac:dyDescent="0.2">
      <c r="A11944" t="s">
        <v>6</v>
      </c>
      <c r="B11944" t="s">
        <v>29</v>
      </c>
      <c r="C11944" t="s">
        <v>100</v>
      </c>
    </row>
    <row r="11945" spans="1:3" x14ac:dyDescent="0.2">
      <c r="A11945" t="s">
        <v>6</v>
      </c>
      <c r="B11945" t="s">
        <v>30</v>
      </c>
      <c r="C11945" t="s">
        <v>100</v>
      </c>
    </row>
    <row r="11946" spans="1:3" x14ac:dyDescent="0.2">
      <c r="A11946" t="s">
        <v>6</v>
      </c>
      <c r="B11946" t="s">
        <v>118</v>
      </c>
      <c r="C11946" t="s">
        <v>3</v>
      </c>
    </row>
    <row r="11947" spans="1:3" x14ac:dyDescent="0.2">
      <c r="A11947" t="s">
        <v>6</v>
      </c>
      <c r="B11947" t="s">
        <v>119</v>
      </c>
      <c r="C11947" t="s">
        <v>3</v>
      </c>
    </row>
    <row r="11948" spans="1:3" x14ac:dyDescent="0.2">
      <c r="A11948" t="s">
        <v>6</v>
      </c>
      <c r="B11948" t="s">
        <v>86</v>
      </c>
      <c r="C11948" t="s">
        <v>128</v>
      </c>
    </row>
    <row r="11949" spans="1:3" x14ac:dyDescent="0.2">
      <c r="A11949" t="s">
        <v>6</v>
      </c>
      <c r="B11949" t="s">
        <v>28</v>
      </c>
      <c r="C11949" t="s">
        <v>36</v>
      </c>
    </row>
    <row r="11950" spans="1:3" x14ac:dyDescent="0.2">
      <c r="A11950" t="s">
        <v>6</v>
      </c>
      <c r="B11950" t="s">
        <v>127</v>
      </c>
      <c r="C11950" t="s">
        <v>138</v>
      </c>
    </row>
    <row r="11951" spans="1:3" x14ac:dyDescent="0.2">
      <c r="A11951" t="s">
        <v>6</v>
      </c>
      <c r="B11951" t="s">
        <v>80</v>
      </c>
      <c r="C11951" t="s">
        <v>1</v>
      </c>
    </row>
    <row r="11952" spans="1:3" x14ac:dyDescent="0.2">
      <c r="A11952" t="s">
        <v>6</v>
      </c>
      <c r="B11952" t="s">
        <v>41</v>
      </c>
      <c r="C11952" t="s">
        <v>29</v>
      </c>
    </row>
    <row r="11953" spans="1:3" x14ac:dyDescent="0.2">
      <c r="A11953" t="s">
        <v>6</v>
      </c>
      <c r="B11953" t="s">
        <v>130</v>
      </c>
      <c r="C11953" t="s">
        <v>116</v>
      </c>
    </row>
    <row r="11954" spans="1:3" x14ac:dyDescent="0.2">
      <c r="A11954" t="s">
        <v>6</v>
      </c>
      <c r="B11954" t="s">
        <v>131</v>
      </c>
      <c r="C11954" t="s">
        <v>95</v>
      </c>
    </row>
    <row r="11955" spans="1:3" x14ac:dyDescent="0.2">
      <c r="A11955" t="s">
        <v>6</v>
      </c>
      <c r="B11955" t="s">
        <v>11</v>
      </c>
      <c r="C11955" t="s">
        <v>91</v>
      </c>
    </row>
    <row r="11956" spans="1:3" x14ac:dyDescent="0.2">
      <c r="A11956" t="s">
        <v>6</v>
      </c>
      <c r="B11956" t="s">
        <v>6</v>
      </c>
      <c r="C11956" t="s">
        <v>6</v>
      </c>
    </row>
    <row r="11957" spans="1:3" x14ac:dyDescent="0.2">
      <c r="A11957" t="s">
        <v>6</v>
      </c>
      <c r="B11957" t="s">
        <v>3</v>
      </c>
      <c r="C11957" t="s">
        <v>84</v>
      </c>
    </row>
    <row r="11958" spans="1:3" x14ac:dyDescent="0.2">
      <c r="A11958" t="s">
        <v>6</v>
      </c>
      <c r="B11958" t="s">
        <v>69</v>
      </c>
      <c r="C11958" t="s">
        <v>137</v>
      </c>
    </row>
    <row r="11959" spans="1:3" x14ac:dyDescent="0.2">
      <c r="A11959" t="s">
        <v>6</v>
      </c>
      <c r="B11959" t="s">
        <v>135</v>
      </c>
      <c r="C11959" t="s">
        <v>128</v>
      </c>
    </row>
    <row r="11960" spans="1:3" x14ac:dyDescent="0.2">
      <c r="A11960" t="s">
        <v>6</v>
      </c>
      <c r="B11960" t="s">
        <v>132</v>
      </c>
      <c r="C11960" t="s">
        <v>62</v>
      </c>
    </row>
    <row r="11961" spans="1:3" x14ac:dyDescent="0.2">
      <c r="A11961" t="s">
        <v>6</v>
      </c>
      <c r="B11961" t="s">
        <v>129</v>
      </c>
      <c r="C11961" t="s">
        <v>11</v>
      </c>
    </row>
    <row r="11962" spans="1:3" x14ac:dyDescent="0.2">
      <c r="A11962" t="s">
        <v>6</v>
      </c>
      <c r="B11962" t="s">
        <v>116</v>
      </c>
      <c r="C11962" t="s">
        <v>35</v>
      </c>
    </row>
    <row r="11963" spans="1:3" x14ac:dyDescent="0.2">
      <c r="A11963" t="s">
        <v>6</v>
      </c>
      <c r="B11963" t="s">
        <v>36</v>
      </c>
      <c r="C11963" t="s">
        <v>3</v>
      </c>
    </row>
    <row r="11964" spans="1:3" x14ac:dyDescent="0.2">
      <c r="A11964" t="s">
        <v>6</v>
      </c>
      <c r="B11964" t="s">
        <v>37</v>
      </c>
      <c r="C11964" t="s">
        <v>3</v>
      </c>
    </row>
    <row r="11965" spans="1:3" x14ac:dyDescent="0.2">
      <c r="A11965" t="s">
        <v>6</v>
      </c>
      <c r="B11965" t="s">
        <v>70</v>
      </c>
      <c r="C11965" t="s">
        <v>105</v>
      </c>
    </row>
    <row r="11966" spans="1:3" x14ac:dyDescent="0.2">
      <c r="A11966" t="s">
        <v>6</v>
      </c>
      <c r="B11966" t="s">
        <v>71</v>
      </c>
      <c r="C11966" t="s">
        <v>127</v>
      </c>
    </row>
    <row r="11967" spans="1:3" x14ac:dyDescent="0.2">
      <c r="A11967" t="s">
        <v>6</v>
      </c>
      <c r="B11967" t="s">
        <v>5</v>
      </c>
      <c r="C11967" t="s">
        <v>102</v>
      </c>
    </row>
    <row r="11968" spans="1:3" x14ac:dyDescent="0.2">
      <c r="A11968" t="s">
        <v>6</v>
      </c>
      <c r="B11968" t="s">
        <v>24</v>
      </c>
      <c r="C11968" t="s">
        <v>58</v>
      </c>
    </row>
    <row r="11969" spans="1:3" x14ac:dyDescent="0.2">
      <c r="A11969" t="s">
        <v>6</v>
      </c>
      <c r="B11969" t="s">
        <v>10</v>
      </c>
      <c r="C11969" t="s">
        <v>137</v>
      </c>
    </row>
    <row r="11970" spans="1:3" x14ac:dyDescent="0.2">
      <c r="A11970" t="s">
        <v>6</v>
      </c>
      <c r="B11970" t="s">
        <v>12</v>
      </c>
      <c r="C11970" t="s">
        <v>116</v>
      </c>
    </row>
    <row r="11971" spans="1:3" x14ac:dyDescent="0.2">
      <c r="A11971" t="s">
        <v>6</v>
      </c>
      <c r="B11971" t="s">
        <v>107</v>
      </c>
      <c r="C11971" t="s">
        <v>90</v>
      </c>
    </row>
    <row r="11972" spans="1:3" x14ac:dyDescent="0.2">
      <c r="A11972" t="s">
        <v>6</v>
      </c>
      <c r="B11972" t="s">
        <v>108</v>
      </c>
      <c r="C11972" t="s">
        <v>90</v>
      </c>
    </row>
    <row r="11973" spans="1:3" x14ac:dyDescent="0.2">
      <c r="A11973" t="s">
        <v>6</v>
      </c>
      <c r="B11973" t="s">
        <v>14</v>
      </c>
      <c r="C11973" t="s">
        <v>36</v>
      </c>
    </row>
    <row r="11974" spans="1:3" x14ac:dyDescent="0.2">
      <c r="A11974" t="s">
        <v>6</v>
      </c>
      <c r="B11974" t="s">
        <v>15</v>
      </c>
      <c r="C11974" t="s">
        <v>36</v>
      </c>
    </row>
    <row r="11975" spans="1:3" x14ac:dyDescent="0.2">
      <c r="A11975" t="s">
        <v>6</v>
      </c>
      <c r="B11975" t="s">
        <v>101</v>
      </c>
      <c r="C11975" t="s">
        <v>5</v>
      </c>
    </row>
    <row r="11976" spans="1:3" x14ac:dyDescent="0.2">
      <c r="A11976" t="s">
        <v>6</v>
      </c>
      <c r="B11976" t="s">
        <v>109</v>
      </c>
      <c r="C11976" t="s">
        <v>107</v>
      </c>
    </row>
    <row r="11977" spans="1:3" x14ac:dyDescent="0.2">
      <c r="A11977" t="s">
        <v>6</v>
      </c>
      <c r="B11977" t="s">
        <v>61</v>
      </c>
      <c r="C11977" t="s">
        <v>6</v>
      </c>
    </row>
    <row r="11978" spans="1:3" x14ac:dyDescent="0.2">
      <c r="A11978" t="s">
        <v>6</v>
      </c>
      <c r="B11978" t="s">
        <v>73</v>
      </c>
      <c r="C11978" t="s">
        <v>134</v>
      </c>
    </row>
    <row r="11979" spans="1:3" x14ac:dyDescent="0.2">
      <c r="A11979" t="s">
        <v>6</v>
      </c>
      <c r="B11979" t="s">
        <v>60</v>
      </c>
      <c r="C11979" t="s">
        <v>35</v>
      </c>
    </row>
    <row r="11980" spans="1:3" x14ac:dyDescent="0.2">
      <c r="A11980" t="s">
        <v>6</v>
      </c>
      <c r="B11980" t="s">
        <v>84</v>
      </c>
      <c r="C11980" t="s">
        <v>90</v>
      </c>
    </row>
    <row r="11981" spans="1:3" x14ac:dyDescent="0.2">
      <c r="A11981" t="s">
        <v>6</v>
      </c>
      <c r="B11981" t="s">
        <v>85</v>
      </c>
      <c r="C11981" t="s">
        <v>90</v>
      </c>
    </row>
    <row r="11982" spans="1:3" x14ac:dyDescent="0.2">
      <c r="A11982" t="s">
        <v>6</v>
      </c>
      <c r="B11982" t="s">
        <v>137</v>
      </c>
      <c r="C11982" t="s">
        <v>134</v>
      </c>
    </row>
    <row r="11983" spans="1:3" x14ac:dyDescent="0.2">
      <c r="A11983" t="s">
        <v>6</v>
      </c>
      <c r="B11983" t="s">
        <v>138</v>
      </c>
      <c r="C11983" t="s">
        <v>104</v>
      </c>
    </row>
    <row r="11984" spans="1:3" x14ac:dyDescent="0.2">
      <c r="A11984" t="s">
        <v>6</v>
      </c>
      <c r="B11984" t="s">
        <v>134</v>
      </c>
      <c r="C11984" t="s">
        <v>107</v>
      </c>
    </row>
    <row r="11985" spans="1:3" x14ac:dyDescent="0.2">
      <c r="A11985" t="s">
        <v>6</v>
      </c>
      <c r="B11985" t="s">
        <v>40</v>
      </c>
      <c r="C11985" t="s">
        <v>62</v>
      </c>
    </row>
    <row r="11986" spans="1:3" x14ac:dyDescent="0.2">
      <c r="A11986" t="s">
        <v>6</v>
      </c>
      <c r="B11986" t="s">
        <v>39</v>
      </c>
      <c r="C11986" t="s">
        <v>62</v>
      </c>
    </row>
    <row r="11987" spans="1:3" x14ac:dyDescent="0.2">
      <c r="A11987" t="s">
        <v>6</v>
      </c>
      <c r="B11987" t="s">
        <v>104</v>
      </c>
      <c r="C11987" t="s">
        <v>107</v>
      </c>
    </row>
    <row r="11988" spans="1:3" x14ac:dyDescent="0.2">
      <c r="A11988" t="s">
        <v>6</v>
      </c>
      <c r="B11988" t="s">
        <v>9</v>
      </c>
      <c r="C11988" t="s">
        <v>24</v>
      </c>
    </row>
    <row r="11989" spans="1:3" x14ac:dyDescent="0.2">
      <c r="A11989" t="s">
        <v>6</v>
      </c>
      <c r="B11989" t="s">
        <v>58</v>
      </c>
      <c r="C11989" t="s">
        <v>6</v>
      </c>
    </row>
    <row r="11990" spans="1:3" x14ac:dyDescent="0.2">
      <c r="A11990" t="s">
        <v>6</v>
      </c>
      <c r="B11990" t="s">
        <v>4</v>
      </c>
      <c r="C11990" t="s">
        <v>58</v>
      </c>
    </row>
    <row r="11991" spans="1:3" x14ac:dyDescent="0.2">
      <c r="A11991" t="s">
        <v>6</v>
      </c>
      <c r="B11991" t="s">
        <v>90</v>
      </c>
      <c r="C11991" t="s">
        <v>6</v>
      </c>
    </row>
    <row r="11992" spans="1:3" x14ac:dyDescent="0.2">
      <c r="A11992" t="s">
        <v>6</v>
      </c>
      <c r="B11992" t="s">
        <v>1</v>
      </c>
      <c r="C11992" t="s">
        <v>123</v>
      </c>
    </row>
    <row r="11993" spans="1:3" x14ac:dyDescent="0.2">
      <c r="A11993" t="s">
        <v>6</v>
      </c>
      <c r="B11993" t="s">
        <v>67</v>
      </c>
      <c r="C11993" t="s">
        <v>90</v>
      </c>
    </row>
    <row r="11994" spans="1:3" x14ac:dyDescent="0.2">
      <c r="A11994" t="s">
        <v>6</v>
      </c>
      <c r="B11994" t="s">
        <v>68</v>
      </c>
      <c r="C11994" t="s">
        <v>90</v>
      </c>
    </row>
    <row r="11995" spans="1:3" x14ac:dyDescent="0.2">
      <c r="A11995" t="s">
        <v>6</v>
      </c>
      <c r="B11995" t="s">
        <v>120</v>
      </c>
      <c r="C11995" t="s">
        <v>24</v>
      </c>
    </row>
    <row r="11996" spans="1:3" x14ac:dyDescent="0.2">
      <c r="A11996" t="s">
        <v>6</v>
      </c>
      <c r="B11996" t="s">
        <v>121</v>
      </c>
      <c r="C11996" t="s">
        <v>24</v>
      </c>
    </row>
    <row r="11997" spans="1:3" x14ac:dyDescent="0.2">
      <c r="A11997" t="s">
        <v>6</v>
      </c>
      <c r="B11997" t="s">
        <v>53</v>
      </c>
      <c r="C11997" t="s">
        <v>6</v>
      </c>
    </row>
    <row r="11998" spans="1:3" x14ac:dyDescent="0.2">
      <c r="A11998" t="s">
        <v>6</v>
      </c>
      <c r="B11998" t="s">
        <v>82</v>
      </c>
      <c r="C11998" t="s">
        <v>6</v>
      </c>
    </row>
    <row r="11999" spans="1:3" x14ac:dyDescent="0.2">
      <c r="A11999" t="s">
        <v>6</v>
      </c>
      <c r="B11999" t="s">
        <v>83</v>
      </c>
      <c r="C11999" t="s">
        <v>6</v>
      </c>
    </row>
    <row r="12000" spans="1:3" x14ac:dyDescent="0.2">
      <c r="A12000" t="s">
        <v>6</v>
      </c>
      <c r="B12000" t="s">
        <v>38</v>
      </c>
      <c r="C12000" t="s">
        <v>84</v>
      </c>
    </row>
    <row r="12001" spans="1:3" x14ac:dyDescent="0.2">
      <c r="A12001" t="s">
        <v>6</v>
      </c>
      <c r="B12001" t="s">
        <v>97</v>
      </c>
      <c r="C12001" t="s">
        <v>58</v>
      </c>
    </row>
    <row r="12002" spans="1:3" x14ac:dyDescent="0.2">
      <c r="A12002" t="s">
        <v>6</v>
      </c>
      <c r="B12002" t="s">
        <v>115</v>
      </c>
      <c r="C12002" t="s">
        <v>24</v>
      </c>
    </row>
    <row r="12003" spans="1:3" x14ac:dyDescent="0.2">
      <c r="A12003" t="s">
        <v>6</v>
      </c>
      <c r="B12003" t="s">
        <v>98</v>
      </c>
      <c r="C12003" t="s">
        <v>4</v>
      </c>
    </row>
    <row r="12004" spans="1:3" x14ac:dyDescent="0.2">
      <c r="A12004" t="s">
        <v>6</v>
      </c>
      <c r="B12004" t="s">
        <v>94</v>
      </c>
      <c r="C12004" t="s">
        <v>4</v>
      </c>
    </row>
    <row r="12005" spans="1:3" x14ac:dyDescent="0.2">
      <c r="A12005" t="s">
        <v>6</v>
      </c>
      <c r="B12005" t="s">
        <v>7</v>
      </c>
      <c r="C12005" t="s">
        <v>4</v>
      </c>
    </row>
    <row r="12006" spans="1:3" x14ac:dyDescent="0.2">
      <c r="A12006" t="s">
        <v>6</v>
      </c>
      <c r="B12006" t="s">
        <v>45</v>
      </c>
      <c r="C12006" t="s">
        <v>4</v>
      </c>
    </row>
    <row r="12007" spans="1:3" x14ac:dyDescent="0.2">
      <c r="A12007" t="s">
        <v>6</v>
      </c>
      <c r="B12007" t="s">
        <v>64</v>
      </c>
      <c r="C12007" t="s">
        <v>4</v>
      </c>
    </row>
    <row r="12008" spans="1:3" x14ac:dyDescent="0.2">
      <c r="A12008" t="s">
        <v>3</v>
      </c>
      <c r="B12008" t="s">
        <v>75</v>
      </c>
      <c r="C12008" t="s">
        <v>33</v>
      </c>
    </row>
    <row r="12009" spans="1:3" x14ac:dyDescent="0.2">
      <c r="A12009" t="s">
        <v>3</v>
      </c>
      <c r="B12009" t="s">
        <v>17</v>
      </c>
      <c r="C12009" t="s">
        <v>33</v>
      </c>
    </row>
    <row r="12010" spans="1:3" x14ac:dyDescent="0.2">
      <c r="A12010" t="s">
        <v>3</v>
      </c>
      <c r="B12010" t="s">
        <v>20</v>
      </c>
      <c r="C12010" t="s">
        <v>80</v>
      </c>
    </row>
    <row r="12011" spans="1:3" x14ac:dyDescent="0.2">
      <c r="A12011" t="s">
        <v>3</v>
      </c>
      <c r="B12011" t="s">
        <v>78</v>
      </c>
      <c r="C12011" t="s">
        <v>93</v>
      </c>
    </row>
    <row r="12012" spans="1:3" x14ac:dyDescent="0.2">
      <c r="A12012" t="s">
        <v>3</v>
      </c>
      <c r="B12012" t="s">
        <v>44</v>
      </c>
      <c r="C12012" t="s">
        <v>89</v>
      </c>
    </row>
    <row r="12013" spans="1:3" x14ac:dyDescent="0.2">
      <c r="A12013" t="s">
        <v>3</v>
      </c>
      <c r="B12013" t="s">
        <v>46</v>
      </c>
      <c r="C12013" t="s">
        <v>28</v>
      </c>
    </row>
    <row r="12014" spans="1:3" x14ac:dyDescent="0.2">
      <c r="A12014" t="s">
        <v>3</v>
      </c>
      <c r="B12014" t="s">
        <v>117</v>
      </c>
      <c r="C12014" t="s">
        <v>32</v>
      </c>
    </row>
    <row r="12015" spans="1:3" x14ac:dyDescent="0.2">
      <c r="A12015" t="s">
        <v>3</v>
      </c>
      <c r="B12015" t="s">
        <v>124</v>
      </c>
      <c r="C12015" t="s">
        <v>29</v>
      </c>
    </row>
    <row r="12016" spans="1:3" x14ac:dyDescent="0.2">
      <c r="A12016" t="s">
        <v>3</v>
      </c>
      <c r="B12016" t="s">
        <v>113</v>
      </c>
      <c r="C12016" t="s">
        <v>43</v>
      </c>
    </row>
    <row r="12017" spans="1:3" x14ac:dyDescent="0.2">
      <c r="A12017" t="s">
        <v>3</v>
      </c>
      <c r="B12017" t="s">
        <v>99</v>
      </c>
      <c r="C12017" t="s">
        <v>14</v>
      </c>
    </row>
    <row r="12018" spans="1:3" x14ac:dyDescent="0.2">
      <c r="A12018" t="s">
        <v>3</v>
      </c>
      <c r="B12018" t="s">
        <v>100</v>
      </c>
      <c r="C12018" t="s">
        <v>116</v>
      </c>
    </row>
    <row r="12019" spans="1:3" x14ac:dyDescent="0.2">
      <c r="A12019" t="s">
        <v>3</v>
      </c>
      <c r="B12019" t="s">
        <v>65</v>
      </c>
      <c r="C12019" t="s">
        <v>106</v>
      </c>
    </row>
    <row r="12020" spans="1:3" x14ac:dyDescent="0.2">
      <c r="A12020" t="s">
        <v>3</v>
      </c>
      <c r="B12020" t="s">
        <v>66</v>
      </c>
      <c r="C12020" t="s">
        <v>19</v>
      </c>
    </row>
    <row r="12021" spans="1:3" x14ac:dyDescent="0.2">
      <c r="A12021" t="s">
        <v>3</v>
      </c>
      <c r="B12021" t="s">
        <v>54</v>
      </c>
      <c r="C12021" t="s">
        <v>29</v>
      </c>
    </row>
    <row r="12022" spans="1:3" x14ac:dyDescent="0.2">
      <c r="A12022" t="s">
        <v>3</v>
      </c>
      <c r="B12022" t="s">
        <v>55</v>
      </c>
      <c r="C12022" t="s">
        <v>29</v>
      </c>
    </row>
    <row r="12023" spans="1:3" x14ac:dyDescent="0.2">
      <c r="A12023" t="s">
        <v>3</v>
      </c>
      <c r="B12023" t="s">
        <v>133</v>
      </c>
      <c r="C12023" t="s">
        <v>33</v>
      </c>
    </row>
    <row r="12024" spans="1:3" x14ac:dyDescent="0.2">
      <c r="A12024" t="s">
        <v>3</v>
      </c>
      <c r="B12024" t="s">
        <v>59</v>
      </c>
      <c r="C12024" t="s">
        <v>89</v>
      </c>
    </row>
    <row r="12025" spans="1:3" x14ac:dyDescent="0.2">
      <c r="A12025" t="s">
        <v>3</v>
      </c>
      <c r="B12025" t="s">
        <v>125</v>
      </c>
      <c r="C12025" t="s">
        <v>16</v>
      </c>
    </row>
    <row r="12026" spans="1:3" x14ac:dyDescent="0.2">
      <c r="A12026" t="s">
        <v>3</v>
      </c>
      <c r="B12026" t="s">
        <v>27</v>
      </c>
      <c r="C12026" t="s">
        <v>106</v>
      </c>
    </row>
    <row r="12027" spans="1:3" x14ac:dyDescent="0.2">
      <c r="A12027" t="s">
        <v>3</v>
      </c>
      <c r="B12027" t="s">
        <v>23</v>
      </c>
      <c r="C12027" t="s">
        <v>33</v>
      </c>
    </row>
    <row r="12028" spans="1:3" x14ac:dyDescent="0.2">
      <c r="A12028" t="s">
        <v>3</v>
      </c>
      <c r="B12028" t="s">
        <v>25</v>
      </c>
      <c r="C12028" t="s">
        <v>21</v>
      </c>
    </row>
    <row r="12029" spans="1:3" x14ac:dyDescent="0.2">
      <c r="A12029" t="s">
        <v>3</v>
      </c>
      <c r="B12029" t="s">
        <v>114</v>
      </c>
      <c r="C12029" t="s">
        <v>127</v>
      </c>
    </row>
    <row r="12030" spans="1:3" x14ac:dyDescent="0.2">
      <c r="A12030" t="s">
        <v>3</v>
      </c>
      <c r="B12030" t="s">
        <v>96</v>
      </c>
      <c r="C12030" t="s">
        <v>101</v>
      </c>
    </row>
    <row r="12031" spans="1:3" x14ac:dyDescent="0.2">
      <c r="A12031" t="s">
        <v>3</v>
      </c>
      <c r="B12031" t="s">
        <v>47</v>
      </c>
      <c r="C12031" t="s">
        <v>21</v>
      </c>
    </row>
    <row r="12032" spans="1:3" x14ac:dyDescent="0.2">
      <c r="A12032" t="s">
        <v>3</v>
      </c>
      <c r="B12032" t="s">
        <v>72</v>
      </c>
      <c r="C12032" t="s">
        <v>74</v>
      </c>
    </row>
    <row r="12033" spans="1:3" x14ac:dyDescent="0.2">
      <c r="A12033" t="s">
        <v>3</v>
      </c>
      <c r="B12033" t="s">
        <v>87</v>
      </c>
      <c r="C12033" t="s">
        <v>16</v>
      </c>
    </row>
    <row r="12034" spans="1:3" x14ac:dyDescent="0.2">
      <c r="A12034" t="s">
        <v>3</v>
      </c>
      <c r="B12034" t="s">
        <v>88</v>
      </c>
      <c r="C12034" t="s">
        <v>93</v>
      </c>
    </row>
    <row r="12035" spans="1:3" x14ac:dyDescent="0.2">
      <c r="A12035" t="s">
        <v>3</v>
      </c>
      <c r="B12035" t="s">
        <v>19</v>
      </c>
      <c r="C12035" t="s">
        <v>11</v>
      </c>
    </row>
    <row r="12036" spans="1:3" x14ac:dyDescent="0.2">
      <c r="A12036" t="s">
        <v>3</v>
      </c>
      <c r="B12036" t="s">
        <v>31</v>
      </c>
      <c r="C12036" t="s">
        <v>10</v>
      </c>
    </row>
    <row r="12037" spans="1:3" x14ac:dyDescent="0.2">
      <c r="A12037" t="s">
        <v>3</v>
      </c>
      <c r="B12037" t="s">
        <v>126</v>
      </c>
      <c r="C12037" t="s">
        <v>14</v>
      </c>
    </row>
    <row r="12038" spans="1:3" x14ac:dyDescent="0.2">
      <c r="A12038" t="s">
        <v>3</v>
      </c>
      <c r="B12038" t="s">
        <v>42</v>
      </c>
      <c r="C12038" t="s">
        <v>74</v>
      </c>
    </row>
    <row r="12039" spans="1:3" x14ac:dyDescent="0.2">
      <c r="A12039" t="s">
        <v>3</v>
      </c>
      <c r="B12039" t="s">
        <v>93</v>
      </c>
      <c r="C12039" t="s">
        <v>11</v>
      </c>
    </row>
    <row r="12040" spans="1:3" x14ac:dyDescent="0.2">
      <c r="A12040" t="s">
        <v>3</v>
      </c>
      <c r="B12040" t="s">
        <v>13</v>
      </c>
      <c r="C12040" t="s">
        <v>28</v>
      </c>
    </row>
    <row r="12041" spans="1:3" x14ac:dyDescent="0.2">
      <c r="A12041" t="s">
        <v>3</v>
      </c>
      <c r="B12041" t="s">
        <v>49</v>
      </c>
      <c r="C12041" t="s">
        <v>105</v>
      </c>
    </row>
    <row r="12042" spans="1:3" x14ac:dyDescent="0.2">
      <c r="A12042" t="s">
        <v>3</v>
      </c>
      <c r="B12042" t="s">
        <v>50</v>
      </c>
      <c r="C12042" t="s">
        <v>105</v>
      </c>
    </row>
    <row r="12043" spans="1:3" x14ac:dyDescent="0.2">
      <c r="A12043" t="s">
        <v>3</v>
      </c>
      <c r="B12043" t="s">
        <v>56</v>
      </c>
      <c r="C12043" t="s">
        <v>32</v>
      </c>
    </row>
    <row r="12044" spans="1:3" x14ac:dyDescent="0.2">
      <c r="A12044" t="s">
        <v>3</v>
      </c>
      <c r="B12044" t="s">
        <v>57</v>
      </c>
      <c r="C12044" t="s">
        <v>32</v>
      </c>
    </row>
    <row r="12045" spans="1:3" x14ac:dyDescent="0.2">
      <c r="A12045" t="s">
        <v>3</v>
      </c>
      <c r="B12045" t="s">
        <v>91</v>
      </c>
      <c r="C12045" t="s">
        <v>123</v>
      </c>
    </row>
    <row r="12046" spans="1:3" x14ac:dyDescent="0.2">
      <c r="A12046" t="s">
        <v>3</v>
      </c>
      <c r="B12046" t="s">
        <v>92</v>
      </c>
      <c r="C12046" t="s">
        <v>3</v>
      </c>
    </row>
    <row r="12047" spans="1:3" x14ac:dyDescent="0.2">
      <c r="A12047" t="s">
        <v>3</v>
      </c>
      <c r="B12047" t="s">
        <v>136</v>
      </c>
      <c r="C12047" t="s">
        <v>2</v>
      </c>
    </row>
    <row r="12048" spans="1:3" x14ac:dyDescent="0.2">
      <c r="A12048" t="s">
        <v>3</v>
      </c>
      <c r="B12048" t="s">
        <v>16</v>
      </c>
      <c r="C12048" t="s">
        <v>130</v>
      </c>
    </row>
    <row r="12049" spans="1:3" x14ac:dyDescent="0.2">
      <c r="A12049" t="s">
        <v>3</v>
      </c>
      <c r="B12049" t="s">
        <v>89</v>
      </c>
      <c r="C12049" t="s">
        <v>11</v>
      </c>
    </row>
    <row r="12050" spans="1:3" x14ac:dyDescent="0.2">
      <c r="A12050" t="s">
        <v>3</v>
      </c>
      <c r="B12050" t="s">
        <v>33</v>
      </c>
      <c r="C12050" t="s">
        <v>130</v>
      </c>
    </row>
    <row r="12051" spans="1:3" x14ac:dyDescent="0.2">
      <c r="A12051" t="s">
        <v>3</v>
      </c>
      <c r="B12051" t="s">
        <v>34</v>
      </c>
      <c r="C12051" t="s">
        <v>11</v>
      </c>
    </row>
    <row r="12052" spans="1:3" x14ac:dyDescent="0.2">
      <c r="A12052" t="s">
        <v>3</v>
      </c>
      <c r="B12052" t="s">
        <v>95</v>
      </c>
      <c r="C12052" t="s">
        <v>123</v>
      </c>
    </row>
    <row r="12053" spans="1:3" x14ac:dyDescent="0.2">
      <c r="A12053" t="s">
        <v>3</v>
      </c>
      <c r="B12053" t="s">
        <v>110</v>
      </c>
      <c r="C12053" t="s">
        <v>28</v>
      </c>
    </row>
    <row r="12054" spans="1:3" x14ac:dyDescent="0.2">
      <c r="A12054" t="s">
        <v>3</v>
      </c>
      <c r="B12054" t="s">
        <v>62</v>
      </c>
      <c r="C12054" t="s">
        <v>138</v>
      </c>
    </row>
    <row r="12055" spans="1:3" x14ac:dyDescent="0.2">
      <c r="A12055" t="s">
        <v>3</v>
      </c>
      <c r="B12055" t="s">
        <v>63</v>
      </c>
      <c r="C12055" t="s">
        <v>138</v>
      </c>
    </row>
    <row r="12056" spans="1:3" x14ac:dyDescent="0.2">
      <c r="A12056" t="s">
        <v>3</v>
      </c>
      <c r="B12056" t="s">
        <v>22</v>
      </c>
      <c r="C12056" t="s">
        <v>91</v>
      </c>
    </row>
    <row r="12057" spans="1:3" x14ac:dyDescent="0.2">
      <c r="A12057" t="s">
        <v>3</v>
      </c>
      <c r="B12057" t="s">
        <v>2</v>
      </c>
      <c r="C12057" t="s">
        <v>62</v>
      </c>
    </row>
    <row r="12058" spans="1:3" x14ac:dyDescent="0.2">
      <c r="A12058" t="s">
        <v>3</v>
      </c>
      <c r="B12058" t="s">
        <v>32</v>
      </c>
      <c r="C12058" t="s">
        <v>11</v>
      </c>
    </row>
    <row r="12059" spans="1:3" x14ac:dyDescent="0.2">
      <c r="A12059" t="s">
        <v>3</v>
      </c>
      <c r="B12059" t="s">
        <v>18</v>
      </c>
      <c r="C12059" t="s">
        <v>105</v>
      </c>
    </row>
    <row r="12060" spans="1:3" x14ac:dyDescent="0.2">
      <c r="A12060" t="s">
        <v>3</v>
      </c>
      <c r="B12060" t="s">
        <v>76</v>
      </c>
      <c r="C12060" t="s">
        <v>127</v>
      </c>
    </row>
    <row r="12061" spans="1:3" x14ac:dyDescent="0.2">
      <c r="A12061" t="s">
        <v>3</v>
      </c>
      <c r="B12061" t="s">
        <v>77</v>
      </c>
      <c r="C12061" t="s">
        <v>43</v>
      </c>
    </row>
    <row r="12062" spans="1:3" x14ac:dyDescent="0.2">
      <c r="A12062" t="s">
        <v>3</v>
      </c>
      <c r="B12062" t="s">
        <v>79</v>
      </c>
      <c r="C12062" t="s">
        <v>130</v>
      </c>
    </row>
    <row r="12063" spans="1:3" x14ac:dyDescent="0.2">
      <c r="A12063" t="s">
        <v>3</v>
      </c>
      <c r="B12063" t="s">
        <v>48</v>
      </c>
      <c r="C12063" t="s">
        <v>10</v>
      </c>
    </row>
    <row r="12064" spans="1:3" x14ac:dyDescent="0.2">
      <c r="A12064" t="s">
        <v>3</v>
      </c>
      <c r="B12064" t="s">
        <v>111</v>
      </c>
      <c r="C12064" t="s">
        <v>69</v>
      </c>
    </row>
    <row r="12065" spans="1:3" x14ac:dyDescent="0.2">
      <c r="A12065" t="s">
        <v>3</v>
      </c>
      <c r="B12065" t="s">
        <v>112</v>
      </c>
      <c r="C12065" t="s">
        <v>128</v>
      </c>
    </row>
    <row r="12066" spans="1:3" x14ac:dyDescent="0.2">
      <c r="A12066" t="s">
        <v>3</v>
      </c>
      <c r="B12066" t="s">
        <v>51</v>
      </c>
      <c r="C12066" t="s">
        <v>10</v>
      </c>
    </row>
    <row r="12067" spans="1:3" x14ac:dyDescent="0.2">
      <c r="A12067" t="s">
        <v>3</v>
      </c>
      <c r="B12067" t="s">
        <v>8</v>
      </c>
      <c r="C12067" t="s">
        <v>105</v>
      </c>
    </row>
    <row r="12068" spans="1:3" x14ac:dyDescent="0.2">
      <c r="A12068" t="s">
        <v>3</v>
      </c>
      <c r="B12068" t="s">
        <v>35</v>
      </c>
      <c r="C12068" t="s">
        <v>102</v>
      </c>
    </row>
    <row r="12069" spans="1:3" x14ac:dyDescent="0.2">
      <c r="A12069" t="s">
        <v>3</v>
      </c>
      <c r="B12069" t="s">
        <v>52</v>
      </c>
      <c r="C12069" t="s">
        <v>116</v>
      </c>
    </row>
    <row r="12070" spans="1:3" x14ac:dyDescent="0.2">
      <c r="A12070" t="s">
        <v>3</v>
      </c>
      <c r="B12070" t="s">
        <v>122</v>
      </c>
      <c r="C12070" t="s">
        <v>28</v>
      </c>
    </row>
    <row r="12071" spans="1:3" x14ac:dyDescent="0.2">
      <c r="A12071" t="s">
        <v>3</v>
      </c>
      <c r="B12071" t="s">
        <v>123</v>
      </c>
      <c r="C12071" t="s">
        <v>123</v>
      </c>
    </row>
    <row r="12072" spans="1:3" x14ac:dyDescent="0.2">
      <c r="A12072" t="s">
        <v>3</v>
      </c>
      <c r="B12072" t="s">
        <v>21</v>
      </c>
      <c r="C12072" t="s">
        <v>62</v>
      </c>
    </row>
    <row r="12073" spans="1:3" x14ac:dyDescent="0.2">
      <c r="A12073" t="s">
        <v>3</v>
      </c>
      <c r="B12073" t="s">
        <v>128</v>
      </c>
      <c r="C12073" t="s">
        <v>36</v>
      </c>
    </row>
    <row r="12074" spans="1:3" x14ac:dyDescent="0.2">
      <c r="A12074" t="s">
        <v>3</v>
      </c>
      <c r="B12074" t="s">
        <v>43</v>
      </c>
      <c r="C12074" t="s">
        <v>1</v>
      </c>
    </row>
    <row r="12075" spans="1:3" x14ac:dyDescent="0.2">
      <c r="A12075" t="s">
        <v>3</v>
      </c>
      <c r="B12075" t="s">
        <v>102</v>
      </c>
      <c r="C12075" t="s">
        <v>102</v>
      </c>
    </row>
    <row r="12076" spans="1:3" x14ac:dyDescent="0.2">
      <c r="A12076" t="s">
        <v>3</v>
      </c>
      <c r="B12076" t="s">
        <v>103</v>
      </c>
      <c r="C12076" t="s">
        <v>67</v>
      </c>
    </row>
    <row r="12077" spans="1:3" x14ac:dyDescent="0.2">
      <c r="A12077" t="s">
        <v>3</v>
      </c>
      <c r="B12077" t="s">
        <v>106</v>
      </c>
      <c r="C12077" t="s">
        <v>11</v>
      </c>
    </row>
    <row r="12078" spans="1:3" x14ac:dyDescent="0.2">
      <c r="A12078" t="s">
        <v>3</v>
      </c>
      <c r="B12078" t="s">
        <v>105</v>
      </c>
      <c r="C12078" t="s">
        <v>118</v>
      </c>
    </row>
    <row r="12079" spans="1:3" x14ac:dyDescent="0.2">
      <c r="A12079" t="s">
        <v>3</v>
      </c>
      <c r="B12079" t="s">
        <v>74</v>
      </c>
      <c r="C12079" t="s">
        <v>62</v>
      </c>
    </row>
    <row r="12080" spans="1:3" x14ac:dyDescent="0.2">
      <c r="A12080" t="s">
        <v>3</v>
      </c>
      <c r="B12080" t="s">
        <v>26</v>
      </c>
      <c r="C12080" t="s">
        <v>2</v>
      </c>
    </row>
    <row r="12081" spans="1:3" x14ac:dyDescent="0.2">
      <c r="A12081" t="s">
        <v>3</v>
      </c>
      <c r="B12081" t="s">
        <v>81</v>
      </c>
      <c r="C12081" t="s">
        <v>127</v>
      </c>
    </row>
    <row r="12082" spans="1:3" x14ac:dyDescent="0.2">
      <c r="A12082" t="s">
        <v>3</v>
      </c>
      <c r="B12082" t="s">
        <v>29</v>
      </c>
      <c r="C12082" t="s">
        <v>62</v>
      </c>
    </row>
    <row r="12083" spans="1:3" x14ac:dyDescent="0.2">
      <c r="A12083" t="s">
        <v>3</v>
      </c>
      <c r="B12083" t="s">
        <v>30</v>
      </c>
      <c r="C12083" t="s">
        <v>62</v>
      </c>
    </row>
    <row r="12084" spans="1:3" x14ac:dyDescent="0.2">
      <c r="A12084" t="s">
        <v>3</v>
      </c>
      <c r="B12084" t="s">
        <v>118</v>
      </c>
      <c r="C12084" t="s">
        <v>73</v>
      </c>
    </row>
    <row r="12085" spans="1:3" x14ac:dyDescent="0.2">
      <c r="A12085" t="s">
        <v>3</v>
      </c>
      <c r="B12085" t="s">
        <v>119</v>
      </c>
      <c r="C12085" t="s">
        <v>137</v>
      </c>
    </row>
    <row r="12086" spans="1:3" x14ac:dyDescent="0.2">
      <c r="A12086" t="s">
        <v>3</v>
      </c>
      <c r="B12086" t="s">
        <v>86</v>
      </c>
      <c r="C12086" t="s">
        <v>43</v>
      </c>
    </row>
    <row r="12087" spans="1:3" x14ac:dyDescent="0.2">
      <c r="A12087" t="s">
        <v>3</v>
      </c>
      <c r="B12087" t="s">
        <v>28</v>
      </c>
      <c r="C12087" t="s">
        <v>62</v>
      </c>
    </row>
    <row r="12088" spans="1:3" x14ac:dyDescent="0.2">
      <c r="A12088" t="s">
        <v>3</v>
      </c>
      <c r="B12088" t="s">
        <v>127</v>
      </c>
      <c r="C12088" t="s">
        <v>1</v>
      </c>
    </row>
    <row r="12089" spans="1:3" x14ac:dyDescent="0.2">
      <c r="A12089" t="s">
        <v>3</v>
      </c>
      <c r="B12089" t="s">
        <v>80</v>
      </c>
      <c r="C12089" t="s">
        <v>130</v>
      </c>
    </row>
    <row r="12090" spans="1:3" x14ac:dyDescent="0.2">
      <c r="A12090" t="s">
        <v>3</v>
      </c>
      <c r="B12090" t="s">
        <v>41</v>
      </c>
      <c r="C12090" t="s">
        <v>32</v>
      </c>
    </row>
    <row r="12091" spans="1:3" x14ac:dyDescent="0.2">
      <c r="A12091" t="s">
        <v>3</v>
      </c>
      <c r="B12091" t="s">
        <v>130</v>
      </c>
      <c r="C12091" t="s">
        <v>100</v>
      </c>
    </row>
    <row r="12092" spans="1:3" x14ac:dyDescent="0.2">
      <c r="A12092" t="s">
        <v>3</v>
      </c>
      <c r="B12092" t="s">
        <v>131</v>
      </c>
      <c r="C12092" t="s">
        <v>5</v>
      </c>
    </row>
    <row r="12093" spans="1:3" x14ac:dyDescent="0.2">
      <c r="A12093" t="s">
        <v>3</v>
      </c>
      <c r="B12093" t="s">
        <v>11</v>
      </c>
      <c r="C12093" t="s">
        <v>52</v>
      </c>
    </row>
    <row r="12094" spans="1:3" x14ac:dyDescent="0.2">
      <c r="A12094" t="s">
        <v>3</v>
      </c>
      <c r="B12094" t="s">
        <v>6</v>
      </c>
      <c r="C12094" t="s">
        <v>84</v>
      </c>
    </row>
    <row r="12095" spans="1:3" x14ac:dyDescent="0.2">
      <c r="A12095" t="s">
        <v>3</v>
      </c>
      <c r="B12095" t="s">
        <v>3</v>
      </c>
      <c r="C12095" t="s">
        <v>3</v>
      </c>
    </row>
    <row r="12096" spans="1:3" x14ac:dyDescent="0.2">
      <c r="A12096" t="s">
        <v>3</v>
      </c>
      <c r="B12096" t="s">
        <v>69</v>
      </c>
      <c r="C12096" t="s">
        <v>36</v>
      </c>
    </row>
    <row r="12097" spans="1:3" x14ac:dyDescent="0.2">
      <c r="A12097" t="s">
        <v>3</v>
      </c>
      <c r="B12097" t="s">
        <v>135</v>
      </c>
      <c r="C12097" t="s">
        <v>43</v>
      </c>
    </row>
    <row r="12098" spans="1:3" x14ac:dyDescent="0.2">
      <c r="A12098" t="s">
        <v>3</v>
      </c>
      <c r="B12098" t="s">
        <v>132</v>
      </c>
      <c r="C12098" t="s">
        <v>128</v>
      </c>
    </row>
    <row r="12099" spans="1:3" x14ac:dyDescent="0.2">
      <c r="A12099" t="s">
        <v>3</v>
      </c>
      <c r="B12099" t="s">
        <v>129</v>
      </c>
      <c r="C12099" t="s">
        <v>10</v>
      </c>
    </row>
    <row r="12100" spans="1:3" x14ac:dyDescent="0.2">
      <c r="A12100" t="s">
        <v>3</v>
      </c>
      <c r="B12100" t="s">
        <v>116</v>
      </c>
      <c r="C12100" t="s">
        <v>95</v>
      </c>
    </row>
    <row r="12101" spans="1:3" x14ac:dyDescent="0.2">
      <c r="A12101" t="s">
        <v>3</v>
      </c>
      <c r="B12101" t="s">
        <v>36</v>
      </c>
      <c r="C12101" t="s">
        <v>137</v>
      </c>
    </row>
    <row r="12102" spans="1:3" x14ac:dyDescent="0.2">
      <c r="A12102" t="s">
        <v>3</v>
      </c>
      <c r="B12102" t="s">
        <v>37</v>
      </c>
      <c r="C12102" t="s">
        <v>116</v>
      </c>
    </row>
    <row r="12103" spans="1:3" x14ac:dyDescent="0.2">
      <c r="A12103" t="s">
        <v>3</v>
      </c>
      <c r="B12103" t="s">
        <v>70</v>
      </c>
      <c r="C12103" t="s">
        <v>29</v>
      </c>
    </row>
    <row r="12104" spans="1:3" x14ac:dyDescent="0.2">
      <c r="A12104" t="s">
        <v>3</v>
      </c>
      <c r="B12104" t="s">
        <v>71</v>
      </c>
      <c r="C12104" t="s">
        <v>74</v>
      </c>
    </row>
    <row r="12105" spans="1:3" x14ac:dyDescent="0.2">
      <c r="A12105" t="s">
        <v>3</v>
      </c>
      <c r="B12105" t="s">
        <v>5</v>
      </c>
      <c r="C12105" t="s">
        <v>116</v>
      </c>
    </row>
    <row r="12106" spans="1:3" x14ac:dyDescent="0.2">
      <c r="A12106" t="s">
        <v>3</v>
      </c>
      <c r="B12106" t="s">
        <v>24</v>
      </c>
      <c r="C12106" t="s">
        <v>90</v>
      </c>
    </row>
    <row r="12107" spans="1:3" x14ac:dyDescent="0.2">
      <c r="A12107" t="s">
        <v>3</v>
      </c>
      <c r="B12107" t="s">
        <v>10</v>
      </c>
      <c r="C12107" t="s">
        <v>36</v>
      </c>
    </row>
    <row r="12108" spans="1:3" x14ac:dyDescent="0.2">
      <c r="A12108" t="s">
        <v>3</v>
      </c>
      <c r="B12108" t="s">
        <v>12</v>
      </c>
      <c r="C12108" t="s">
        <v>100</v>
      </c>
    </row>
    <row r="12109" spans="1:3" x14ac:dyDescent="0.2">
      <c r="A12109" t="s">
        <v>3</v>
      </c>
      <c r="B12109" t="s">
        <v>107</v>
      </c>
      <c r="C12109" t="s">
        <v>35</v>
      </c>
    </row>
    <row r="12110" spans="1:3" x14ac:dyDescent="0.2">
      <c r="A12110" t="s">
        <v>3</v>
      </c>
      <c r="B12110" t="s">
        <v>108</v>
      </c>
      <c r="C12110" t="s">
        <v>109</v>
      </c>
    </row>
    <row r="12111" spans="1:3" x14ac:dyDescent="0.2">
      <c r="A12111" t="s">
        <v>3</v>
      </c>
      <c r="B12111" t="s">
        <v>14</v>
      </c>
      <c r="C12111" t="s">
        <v>11</v>
      </c>
    </row>
    <row r="12112" spans="1:3" x14ac:dyDescent="0.2">
      <c r="A12112" t="s">
        <v>3</v>
      </c>
      <c r="B12112" t="s">
        <v>15</v>
      </c>
      <c r="C12112" t="s">
        <v>62</v>
      </c>
    </row>
    <row r="12113" spans="1:3" x14ac:dyDescent="0.2">
      <c r="A12113" t="s">
        <v>3</v>
      </c>
      <c r="B12113" t="s">
        <v>101</v>
      </c>
      <c r="C12113" t="s">
        <v>1</v>
      </c>
    </row>
    <row r="12114" spans="1:3" x14ac:dyDescent="0.2">
      <c r="A12114" t="s">
        <v>3</v>
      </c>
      <c r="B12114" t="s">
        <v>109</v>
      </c>
      <c r="C12114" t="s">
        <v>104</v>
      </c>
    </row>
    <row r="12115" spans="1:3" x14ac:dyDescent="0.2">
      <c r="A12115" t="s">
        <v>3</v>
      </c>
      <c r="B12115" t="s">
        <v>61</v>
      </c>
      <c r="C12115" t="s">
        <v>67</v>
      </c>
    </row>
    <row r="12116" spans="1:3" x14ac:dyDescent="0.2">
      <c r="A12116" t="s">
        <v>3</v>
      </c>
      <c r="B12116" t="s">
        <v>73</v>
      </c>
      <c r="C12116" t="s">
        <v>95</v>
      </c>
    </row>
    <row r="12117" spans="1:3" x14ac:dyDescent="0.2">
      <c r="A12117" t="s">
        <v>3</v>
      </c>
      <c r="B12117" t="s">
        <v>60</v>
      </c>
      <c r="C12117" t="s">
        <v>123</v>
      </c>
    </row>
    <row r="12118" spans="1:3" x14ac:dyDescent="0.2">
      <c r="A12118" t="s">
        <v>3</v>
      </c>
      <c r="B12118" t="s">
        <v>84</v>
      </c>
      <c r="C12118" t="s">
        <v>134</v>
      </c>
    </row>
    <row r="12119" spans="1:3" x14ac:dyDescent="0.2">
      <c r="A12119" t="s">
        <v>3</v>
      </c>
      <c r="B12119" t="s">
        <v>85</v>
      </c>
      <c r="C12119" t="s">
        <v>35</v>
      </c>
    </row>
    <row r="12120" spans="1:3" x14ac:dyDescent="0.2">
      <c r="A12120" t="s">
        <v>3</v>
      </c>
      <c r="B12120" t="s">
        <v>137</v>
      </c>
      <c r="C12120" t="s">
        <v>95</v>
      </c>
    </row>
    <row r="12121" spans="1:3" x14ac:dyDescent="0.2">
      <c r="A12121" t="s">
        <v>3</v>
      </c>
      <c r="B12121" t="s">
        <v>138</v>
      </c>
      <c r="C12121" t="s">
        <v>91</v>
      </c>
    </row>
    <row r="12122" spans="1:3" x14ac:dyDescent="0.2">
      <c r="A12122" t="s">
        <v>3</v>
      </c>
      <c r="B12122" t="s">
        <v>134</v>
      </c>
      <c r="C12122" t="s">
        <v>102</v>
      </c>
    </row>
    <row r="12123" spans="1:3" x14ac:dyDescent="0.2">
      <c r="A12123" t="s">
        <v>3</v>
      </c>
      <c r="B12123" t="s">
        <v>40</v>
      </c>
      <c r="C12123" t="s">
        <v>128</v>
      </c>
    </row>
    <row r="12124" spans="1:3" x14ac:dyDescent="0.2">
      <c r="A12124" t="s">
        <v>3</v>
      </c>
      <c r="B12124" t="s">
        <v>39</v>
      </c>
      <c r="C12124" t="s">
        <v>69</v>
      </c>
    </row>
    <row r="12125" spans="1:3" x14ac:dyDescent="0.2">
      <c r="A12125" t="s">
        <v>3</v>
      </c>
      <c r="B12125" t="s">
        <v>104</v>
      </c>
      <c r="C12125" t="s">
        <v>102</v>
      </c>
    </row>
    <row r="12126" spans="1:3" x14ac:dyDescent="0.2">
      <c r="A12126" t="s">
        <v>3</v>
      </c>
      <c r="B12126" t="s">
        <v>9</v>
      </c>
      <c r="C12126" t="s">
        <v>58</v>
      </c>
    </row>
    <row r="12127" spans="1:3" x14ac:dyDescent="0.2">
      <c r="A12127" t="s">
        <v>3</v>
      </c>
      <c r="B12127" t="s">
        <v>58</v>
      </c>
      <c r="C12127" t="s">
        <v>107</v>
      </c>
    </row>
    <row r="12128" spans="1:3" x14ac:dyDescent="0.2">
      <c r="A12128" t="s">
        <v>3</v>
      </c>
      <c r="B12128" t="s">
        <v>4</v>
      </c>
      <c r="C12128" t="s">
        <v>90</v>
      </c>
    </row>
    <row r="12129" spans="1:3" x14ac:dyDescent="0.2">
      <c r="A12129" t="s">
        <v>3</v>
      </c>
      <c r="B12129" t="s">
        <v>90</v>
      </c>
      <c r="C12129" t="s">
        <v>109</v>
      </c>
    </row>
    <row r="12130" spans="1:3" x14ac:dyDescent="0.2">
      <c r="A12130" t="s">
        <v>3</v>
      </c>
      <c r="B12130" t="s">
        <v>1</v>
      </c>
      <c r="C12130" t="s">
        <v>138</v>
      </c>
    </row>
    <row r="12131" spans="1:3" x14ac:dyDescent="0.2">
      <c r="A12131" t="s">
        <v>3</v>
      </c>
      <c r="B12131" t="s">
        <v>67</v>
      </c>
      <c r="C12131" t="s">
        <v>134</v>
      </c>
    </row>
    <row r="12132" spans="1:3" x14ac:dyDescent="0.2">
      <c r="A12132" t="s">
        <v>3</v>
      </c>
      <c r="B12132" t="s">
        <v>68</v>
      </c>
      <c r="C12132" t="s">
        <v>104</v>
      </c>
    </row>
    <row r="12133" spans="1:3" x14ac:dyDescent="0.2">
      <c r="A12133" t="s">
        <v>3</v>
      </c>
      <c r="B12133" t="s">
        <v>120</v>
      </c>
      <c r="C12133" t="s">
        <v>6</v>
      </c>
    </row>
    <row r="12134" spans="1:3" x14ac:dyDescent="0.2">
      <c r="A12134" t="s">
        <v>3</v>
      </c>
      <c r="B12134" t="s">
        <v>121</v>
      </c>
      <c r="C12134" t="s">
        <v>6</v>
      </c>
    </row>
    <row r="12135" spans="1:3" x14ac:dyDescent="0.2">
      <c r="A12135" t="s">
        <v>3</v>
      </c>
      <c r="B12135" t="s">
        <v>53</v>
      </c>
      <c r="C12135" t="s">
        <v>107</v>
      </c>
    </row>
    <row r="12136" spans="1:3" x14ac:dyDescent="0.2">
      <c r="A12136" t="s">
        <v>3</v>
      </c>
      <c r="B12136" t="s">
        <v>82</v>
      </c>
      <c r="C12136" t="s">
        <v>67</v>
      </c>
    </row>
    <row r="12137" spans="1:3" x14ac:dyDescent="0.2">
      <c r="A12137" t="s">
        <v>3</v>
      </c>
      <c r="B12137" t="s">
        <v>83</v>
      </c>
      <c r="C12137" t="s">
        <v>84</v>
      </c>
    </row>
    <row r="12138" spans="1:3" x14ac:dyDescent="0.2">
      <c r="A12138" t="s">
        <v>3</v>
      </c>
      <c r="B12138" t="s">
        <v>38</v>
      </c>
      <c r="C12138" t="s">
        <v>3</v>
      </c>
    </row>
    <row r="12139" spans="1:3" x14ac:dyDescent="0.2">
      <c r="A12139" t="s">
        <v>3</v>
      </c>
      <c r="B12139" t="s">
        <v>97</v>
      </c>
      <c r="C12139" t="s">
        <v>90</v>
      </c>
    </row>
    <row r="12140" spans="1:3" x14ac:dyDescent="0.2">
      <c r="A12140" t="s">
        <v>3</v>
      </c>
      <c r="B12140" t="s">
        <v>115</v>
      </c>
      <c r="C12140" t="s">
        <v>6</v>
      </c>
    </row>
    <row r="12141" spans="1:3" x14ac:dyDescent="0.2">
      <c r="A12141" t="s">
        <v>3</v>
      </c>
      <c r="B12141" t="s">
        <v>98</v>
      </c>
      <c r="C12141" t="s">
        <v>6</v>
      </c>
    </row>
    <row r="12142" spans="1:3" x14ac:dyDescent="0.2">
      <c r="A12142" t="s">
        <v>3</v>
      </c>
      <c r="B12142" t="s">
        <v>94</v>
      </c>
      <c r="C12142" t="s">
        <v>6</v>
      </c>
    </row>
    <row r="12143" spans="1:3" x14ac:dyDescent="0.2">
      <c r="A12143" t="s">
        <v>3</v>
      </c>
      <c r="B12143" t="s">
        <v>7</v>
      </c>
      <c r="C12143" t="s">
        <v>90</v>
      </c>
    </row>
    <row r="12144" spans="1:3" x14ac:dyDescent="0.2">
      <c r="A12144" t="s">
        <v>3</v>
      </c>
      <c r="B12144" t="s">
        <v>45</v>
      </c>
      <c r="C12144" t="s">
        <v>6</v>
      </c>
    </row>
    <row r="12145" spans="1:3" x14ac:dyDescent="0.2">
      <c r="A12145" t="s">
        <v>3</v>
      </c>
      <c r="B12145" t="s">
        <v>64</v>
      </c>
      <c r="C12145" t="s">
        <v>6</v>
      </c>
    </row>
    <row r="12146" spans="1:3" x14ac:dyDescent="0.2">
      <c r="A12146" t="s">
        <v>69</v>
      </c>
      <c r="B12146" t="s">
        <v>75</v>
      </c>
      <c r="C12146" t="s">
        <v>49</v>
      </c>
    </row>
    <row r="12147" spans="1:3" x14ac:dyDescent="0.2">
      <c r="A12147" t="s">
        <v>69</v>
      </c>
      <c r="B12147" t="s">
        <v>17</v>
      </c>
      <c r="C12147" t="s">
        <v>18</v>
      </c>
    </row>
    <row r="12148" spans="1:3" x14ac:dyDescent="0.2">
      <c r="A12148" t="s">
        <v>69</v>
      </c>
      <c r="B12148" t="s">
        <v>20</v>
      </c>
      <c r="C12148" t="s">
        <v>81</v>
      </c>
    </row>
    <row r="12149" spans="1:3" x14ac:dyDescent="0.2">
      <c r="A12149" t="s">
        <v>69</v>
      </c>
      <c r="B12149" t="s">
        <v>78</v>
      </c>
      <c r="C12149" t="s">
        <v>31</v>
      </c>
    </row>
    <row r="12150" spans="1:3" x14ac:dyDescent="0.2">
      <c r="A12150" t="s">
        <v>69</v>
      </c>
      <c r="B12150" t="s">
        <v>44</v>
      </c>
      <c r="C12150" t="s">
        <v>129</v>
      </c>
    </row>
    <row r="12151" spans="1:3" x14ac:dyDescent="0.2">
      <c r="A12151" t="s">
        <v>69</v>
      </c>
      <c r="B12151" t="s">
        <v>46</v>
      </c>
      <c r="C12151" t="s">
        <v>111</v>
      </c>
    </row>
    <row r="12152" spans="1:3" x14ac:dyDescent="0.2">
      <c r="A12152" t="s">
        <v>69</v>
      </c>
      <c r="B12152" t="s">
        <v>117</v>
      </c>
      <c r="C12152" t="s">
        <v>31</v>
      </c>
    </row>
    <row r="12153" spans="1:3" x14ac:dyDescent="0.2">
      <c r="A12153" t="s">
        <v>69</v>
      </c>
      <c r="B12153" t="s">
        <v>124</v>
      </c>
      <c r="C12153" t="s">
        <v>40</v>
      </c>
    </row>
    <row r="12154" spans="1:3" x14ac:dyDescent="0.2">
      <c r="A12154" t="s">
        <v>69</v>
      </c>
      <c r="B12154" t="s">
        <v>113</v>
      </c>
      <c r="C12154" t="s">
        <v>16</v>
      </c>
    </row>
    <row r="12155" spans="1:3" x14ac:dyDescent="0.2">
      <c r="A12155" t="s">
        <v>69</v>
      </c>
      <c r="B12155" t="s">
        <v>99</v>
      </c>
      <c r="C12155" t="s">
        <v>48</v>
      </c>
    </row>
    <row r="12156" spans="1:3" x14ac:dyDescent="0.2">
      <c r="A12156" t="s">
        <v>69</v>
      </c>
      <c r="B12156" t="s">
        <v>100</v>
      </c>
      <c r="C12156" t="s">
        <v>62</v>
      </c>
    </row>
    <row r="12157" spans="1:3" x14ac:dyDescent="0.2">
      <c r="A12157" t="s">
        <v>69</v>
      </c>
      <c r="B12157" t="s">
        <v>65</v>
      </c>
      <c r="C12157" t="s">
        <v>48</v>
      </c>
    </row>
    <row r="12158" spans="1:3" x14ac:dyDescent="0.2">
      <c r="A12158" t="s">
        <v>69</v>
      </c>
      <c r="B12158" t="s">
        <v>66</v>
      </c>
      <c r="C12158" t="s">
        <v>48</v>
      </c>
    </row>
    <row r="12159" spans="1:3" x14ac:dyDescent="0.2">
      <c r="A12159" t="s">
        <v>69</v>
      </c>
      <c r="B12159" t="s">
        <v>54</v>
      </c>
      <c r="C12159" t="s">
        <v>40</v>
      </c>
    </row>
    <row r="12160" spans="1:3" x14ac:dyDescent="0.2">
      <c r="A12160" t="s">
        <v>69</v>
      </c>
      <c r="B12160" t="s">
        <v>55</v>
      </c>
      <c r="C12160" t="s">
        <v>40</v>
      </c>
    </row>
    <row r="12161" spans="1:3" x14ac:dyDescent="0.2">
      <c r="A12161" t="s">
        <v>69</v>
      </c>
      <c r="B12161" t="s">
        <v>133</v>
      </c>
      <c r="C12161" t="s">
        <v>18</v>
      </c>
    </row>
    <row r="12162" spans="1:3" x14ac:dyDescent="0.2">
      <c r="A12162" t="s">
        <v>69</v>
      </c>
      <c r="B12162" t="s">
        <v>59</v>
      </c>
      <c r="C12162" t="s">
        <v>51</v>
      </c>
    </row>
    <row r="12163" spans="1:3" x14ac:dyDescent="0.2">
      <c r="A12163" t="s">
        <v>69</v>
      </c>
      <c r="B12163" t="s">
        <v>125</v>
      </c>
      <c r="C12163" t="s">
        <v>49</v>
      </c>
    </row>
    <row r="12164" spans="1:3" x14ac:dyDescent="0.2">
      <c r="A12164" t="s">
        <v>69</v>
      </c>
      <c r="B12164" t="s">
        <v>27</v>
      </c>
      <c r="C12164" t="s">
        <v>51</v>
      </c>
    </row>
    <row r="12165" spans="1:3" x14ac:dyDescent="0.2">
      <c r="A12165" t="s">
        <v>69</v>
      </c>
      <c r="B12165" t="s">
        <v>23</v>
      </c>
      <c r="C12165" t="s">
        <v>18</v>
      </c>
    </row>
    <row r="12166" spans="1:3" x14ac:dyDescent="0.2">
      <c r="A12166" t="s">
        <v>69</v>
      </c>
      <c r="B12166" t="s">
        <v>25</v>
      </c>
      <c r="C12166" t="s">
        <v>79</v>
      </c>
    </row>
    <row r="12167" spans="1:3" x14ac:dyDescent="0.2">
      <c r="A12167" t="s">
        <v>69</v>
      </c>
      <c r="B12167" t="s">
        <v>114</v>
      </c>
      <c r="C12167" t="s">
        <v>33</v>
      </c>
    </row>
    <row r="12168" spans="1:3" x14ac:dyDescent="0.2">
      <c r="A12168" t="s">
        <v>69</v>
      </c>
      <c r="B12168" t="s">
        <v>96</v>
      </c>
      <c r="C12168" t="s">
        <v>80</v>
      </c>
    </row>
    <row r="12169" spans="1:3" x14ac:dyDescent="0.2">
      <c r="A12169" t="s">
        <v>69</v>
      </c>
      <c r="B12169" t="s">
        <v>47</v>
      </c>
      <c r="C12169" t="s">
        <v>79</v>
      </c>
    </row>
    <row r="12170" spans="1:3" x14ac:dyDescent="0.2">
      <c r="A12170" t="s">
        <v>69</v>
      </c>
      <c r="B12170" t="s">
        <v>72</v>
      </c>
      <c r="C12170" t="s">
        <v>132</v>
      </c>
    </row>
    <row r="12171" spans="1:3" x14ac:dyDescent="0.2">
      <c r="A12171" t="s">
        <v>69</v>
      </c>
      <c r="B12171" t="s">
        <v>87</v>
      </c>
      <c r="C12171" t="s">
        <v>49</v>
      </c>
    </row>
    <row r="12172" spans="1:3" x14ac:dyDescent="0.2">
      <c r="A12172" t="s">
        <v>69</v>
      </c>
      <c r="B12172" t="s">
        <v>88</v>
      </c>
      <c r="C12172" t="s">
        <v>8</v>
      </c>
    </row>
    <row r="12173" spans="1:3" x14ac:dyDescent="0.2">
      <c r="A12173" t="s">
        <v>69</v>
      </c>
      <c r="B12173" t="s">
        <v>19</v>
      </c>
      <c r="C12173" t="s">
        <v>2</v>
      </c>
    </row>
    <row r="12174" spans="1:3" x14ac:dyDescent="0.2">
      <c r="A12174" t="s">
        <v>69</v>
      </c>
      <c r="B12174" t="s">
        <v>31</v>
      </c>
      <c r="C12174" t="s">
        <v>106</v>
      </c>
    </row>
    <row r="12175" spans="1:3" x14ac:dyDescent="0.2">
      <c r="A12175" t="s">
        <v>69</v>
      </c>
      <c r="B12175" t="s">
        <v>126</v>
      </c>
      <c r="C12175" t="s">
        <v>111</v>
      </c>
    </row>
    <row r="12176" spans="1:3" x14ac:dyDescent="0.2">
      <c r="A12176" t="s">
        <v>69</v>
      </c>
      <c r="B12176" t="s">
        <v>42</v>
      </c>
      <c r="C12176" t="s">
        <v>132</v>
      </c>
    </row>
    <row r="12177" spans="1:3" x14ac:dyDescent="0.2">
      <c r="A12177" t="s">
        <v>69</v>
      </c>
      <c r="B12177" t="s">
        <v>93</v>
      </c>
      <c r="C12177" t="s">
        <v>21</v>
      </c>
    </row>
    <row r="12178" spans="1:3" x14ac:dyDescent="0.2">
      <c r="A12178" t="s">
        <v>69</v>
      </c>
      <c r="B12178" t="s">
        <v>13</v>
      </c>
      <c r="C12178" t="s">
        <v>39</v>
      </c>
    </row>
    <row r="12179" spans="1:3" x14ac:dyDescent="0.2">
      <c r="A12179" t="s">
        <v>69</v>
      </c>
      <c r="B12179" t="s">
        <v>49</v>
      </c>
      <c r="C12179" t="s">
        <v>32</v>
      </c>
    </row>
    <row r="12180" spans="1:3" x14ac:dyDescent="0.2">
      <c r="A12180" t="s">
        <v>69</v>
      </c>
      <c r="B12180" t="s">
        <v>50</v>
      </c>
      <c r="C12180" t="s">
        <v>32</v>
      </c>
    </row>
    <row r="12181" spans="1:3" x14ac:dyDescent="0.2">
      <c r="A12181" t="s">
        <v>69</v>
      </c>
      <c r="B12181" t="s">
        <v>56</v>
      </c>
      <c r="C12181" t="s">
        <v>31</v>
      </c>
    </row>
    <row r="12182" spans="1:3" x14ac:dyDescent="0.2">
      <c r="A12182" t="s">
        <v>69</v>
      </c>
      <c r="B12182" t="s">
        <v>57</v>
      </c>
      <c r="C12182" t="s">
        <v>31</v>
      </c>
    </row>
    <row r="12183" spans="1:3" x14ac:dyDescent="0.2">
      <c r="A12183" t="s">
        <v>69</v>
      </c>
      <c r="B12183" t="s">
        <v>91</v>
      </c>
      <c r="C12183" t="s">
        <v>1</v>
      </c>
    </row>
    <row r="12184" spans="1:3" x14ac:dyDescent="0.2">
      <c r="A12184" t="s">
        <v>69</v>
      </c>
      <c r="B12184" t="s">
        <v>92</v>
      </c>
      <c r="C12184" t="s">
        <v>36</v>
      </c>
    </row>
    <row r="12185" spans="1:3" x14ac:dyDescent="0.2">
      <c r="A12185" t="s">
        <v>69</v>
      </c>
      <c r="B12185" t="s">
        <v>136</v>
      </c>
      <c r="C12185" t="s">
        <v>79</v>
      </c>
    </row>
    <row r="12186" spans="1:3" x14ac:dyDescent="0.2">
      <c r="A12186" t="s">
        <v>69</v>
      </c>
      <c r="B12186" t="s">
        <v>16</v>
      </c>
      <c r="C12186" t="s">
        <v>29</v>
      </c>
    </row>
    <row r="12187" spans="1:3" x14ac:dyDescent="0.2">
      <c r="A12187" t="s">
        <v>69</v>
      </c>
      <c r="B12187" t="s">
        <v>89</v>
      </c>
      <c r="C12187" t="s">
        <v>2</v>
      </c>
    </row>
    <row r="12188" spans="1:3" x14ac:dyDescent="0.2">
      <c r="A12188" t="s">
        <v>69</v>
      </c>
      <c r="B12188" t="s">
        <v>33</v>
      </c>
      <c r="C12188" t="s">
        <v>29</v>
      </c>
    </row>
    <row r="12189" spans="1:3" x14ac:dyDescent="0.2">
      <c r="A12189" t="s">
        <v>69</v>
      </c>
      <c r="B12189" t="s">
        <v>34</v>
      </c>
      <c r="C12189" t="s">
        <v>21</v>
      </c>
    </row>
    <row r="12190" spans="1:3" x14ac:dyDescent="0.2">
      <c r="A12190" t="s">
        <v>69</v>
      </c>
      <c r="B12190" t="s">
        <v>95</v>
      </c>
      <c r="C12190" t="s">
        <v>118</v>
      </c>
    </row>
    <row r="12191" spans="1:3" x14ac:dyDescent="0.2">
      <c r="A12191" t="s">
        <v>69</v>
      </c>
      <c r="B12191" t="s">
        <v>110</v>
      </c>
      <c r="C12191" t="s">
        <v>39</v>
      </c>
    </row>
    <row r="12192" spans="1:3" x14ac:dyDescent="0.2">
      <c r="A12192" t="s">
        <v>69</v>
      </c>
      <c r="B12192" t="s">
        <v>62</v>
      </c>
      <c r="C12192" t="s">
        <v>11</v>
      </c>
    </row>
    <row r="12193" spans="1:3" x14ac:dyDescent="0.2">
      <c r="A12193" t="s">
        <v>69</v>
      </c>
      <c r="B12193" t="s">
        <v>63</v>
      </c>
      <c r="C12193" t="s">
        <v>11</v>
      </c>
    </row>
    <row r="12194" spans="1:3" x14ac:dyDescent="0.2">
      <c r="A12194" t="s">
        <v>69</v>
      </c>
      <c r="B12194" t="s">
        <v>22</v>
      </c>
      <c r="C12194" t="s">
        <v>62</v>
      </c>
    </row>
    <row r="12195" spans="1:3" x14ac:dyDescent="0.2">
      <c r="A12195" t="s">
        <v>69</v>
      </c>
      <c r="B12195" t="s">
        <v>2</v>
      </c>
      <c r="C12195" t="s">
        <v>127</v>
      </c>
    </row>
    <row r="12196" spans="1:3" x14ac:dyDescent="0.2">
      <c r="A12196" t="s">
        <v>69</v>
      </c>
      <c r="B12196" t="s">
        <v>32</v>
      </c>
      <c r="C12196" t="s">
        <v>21</v>
      </c>
    </row>
    <row r="12197" spans="1:3" x14ac:dyDescent="0.2">
      <c r="A12197" t="s">
        <v>69</v>
      </c>
      <c r="B12197" t="s">
        <v>18</v>
      </c>
      <c r="C12197" t="s">
        <v>89</v>
      </c>
    </row>
    <row r="12198" spans="1:3" x14ac:dyDescent="0.2">
      <c r="A12198" t="s">
        <v>69</v>
      </c>
      <c r="B12198" t="s">
        <v>76</v>
      </c>
      <c r="C12198" t="s">
        <v>93</v>
      </c>
    </row>
    <row r="12199" spans="1:3" x14ac:dyDescent="0.2">
      <c r="A12199" t="s">
        <v>69</v>
      </c>
      <c r="B12199" t="s">
        <v>77</v>
      </c>
      <c r="C12199" t="s">
        <v>33</v>
      </c>
    </row>
    <row r="12200" spans="1:3" x14ac:dyDescent="0.2">
      <c r="A12200" t="s">
        <v>69</v>
      </c>
      <c r="B12200" t="s">
        <v>79</v>
      </c>
      <c r="C12200" t="s">
        <v>74</v>
      </c>
    </row>
    <row r="12201" spans="1:3" x14ac:dyDescent="0.2">
      <c r="A12201" t="s">
        <v>69</v>
      </c>
      <c r="B12201" t="s">
        <v>48</v>
      </c>
      <c r="C12201" t="s">
        <v>14</v>
      </c>
    </row>
    <row r="12202" spans="1:3" x14ac:dyDescent="0.2">
      <c r="A12202" t="s">
        <v>69</v>
      </c>
      <c r="B12202" t="s">
        <v>111</v>
      </c>
      <c r="C12202" t="s">
        <v>14</v>
      </c>
    </row>
    <row r="12203" spans="1:3" x14ac:dyDescent="0.2">
      <c r="A12203" t="s">
        <v>69</v>
      </c>
      <c r="B12203" t="s">
        <v>112</v>
      </c>
      <c r="C12203" t="s">
        <v>28</v>
      </c>
    </row>
    <row r="12204" spans="1:3" x14ac:dyDescent="0.2">
      <c r="A12204" t="s">
        <v>69</v>
      </c>
      <c r="B12204" t="s">
        <v>51</v>
      </c>
      <c r="C12204" t="s">
        <v>19</v>
      </c>
    </row>
    <row r="12205" spans="1:3" x14ac:dyDescent="0.2">
      <c r="A12205" t="s">
        <v>69</v>
      </c>
      <c r="B12205" t="s">
        <v>8</v>
      </c>
      <c r="C12205" t="s">
        <v>89</v>
      </c>
    </row>
    <row r="12206" spans="1:3" x14ac:dyDescent="0.2">
      <c r="A12206" t="s">
        <v>69</v>
      </c>
      <c r="B12206" t="s">
        <v>35</v>
      </c>
      <c r="C12206" t="s">
        <v>100</v>
      </c>
    </row>
    <row r="12207" spans="1:3" x14ac:dyDescent="0.2">
      <c r="A12207" t="s">
        <v>69</v>
      </c>
      <c r="B12207" t="s">
        <v>52</v>
      </c>
      <c r="C12207" t="s">
        <v>62</v>
      </c>
    </row>
    <row r="12208" spans="1:3" x14ac:dyDescent="0.2">
      <c r="A12208" t="s">
        <v>69</v>
      </c>
      <c r="B12208" t="s">
        <v>122</v>
      </c>
      <c r="C12208" t="s">
        <v>39</v>
      </c>
    </row>
    <row r="12209" spans="1:3" x14ac:dyDescent="0.2">
      <c r="A12209" t="s">
        <v>69</v>
      </c>
      <c r="B12209" t="s">
        <v>123</v>
      </c>
      <c r="C12209" t="s">
        <v>118</v>
      </c>
    </row>
    <row r="12210" spans="1:3" x14ac:dyDescent="0.2">
      <c r="A12210" t="s">
        <v>69</v>
      </c>
      <c r="B12210" t="s">
        <v>21</v>
      </c>
      <c r="C12210" t="s">
        <v>127</v>
      </c>
    </row>
    <row r="12211" spans="1:3" x14ac:dyDescent="0.2">
      <c r="A12211" t="s">
        <v>69</v>
      </c>
      <c r="B12211" t="s">
        <v>128</v>
      </c>
      <c r="C12211" t="s">
        <v>128</v>
      </c>
    </row>
    <row r="12212" spans="1:3" x14ac:dyDescent="0.2">
      <c r="A12212" t="s">
        <v>69</v>
      </c>
      <c r="B12212" t="s">
        <v>43</v>
      </c>
      <c r="C12212" t="s">
        <v>105</v>
      </c>
    </row>
    <row r="12213" spans="1:3" x14ac:dyDescent="0.2">
      <c r="A12213" t="s">
        <v>69</v>
      </c>
      <c r="B12213" t="s">
        <v>102</v>
      </c>
      <c r="C12213" t="s">
        <v>103</v>
      </c>
    </row>
    <row r="12214" spans="1:3" x14ac:dyDescent="0.2">
      <c r="A12214" t="s">
        <v>69</v>
      </c>
      <c r="B12214" t="s">
        <v>103</v>
      </c>
      <c r="C12214" t="s">
        <v>73</v>
      </c>
    </row>
    <row r="12215" spans="1:3" x14ac:dyDescent="0.2">
      <c r="A12215" t="s">
        <v>69</v>
      </c>
      <c r="B12215" t="s">
        <v>106</v>
      </c>
      <c r="C12215" t="s">
        <v>2</v>
      </c>
    </row>
    <row r="12216" spans="1:3" x14ac:dyDescent="0.2">
      <c r="A12216" t="s">
        <v>69</v>
      </c>
      <c r="B12216" t="s">
        <v>105</v>
      </c>
      <c r="C12216" t="s">
        <v>10</v>
      </c>
    </row>
    <row r="12217" spans="1:3" x14ac:dyDescent="0.2">
      <c r="A12217" t="s">
        <v>69</v>
      </c>
      <c r="B12217" t="s">
        <v>74</v>
      </c>
      <c r="C12217" t="s">
        <v>43</v>
      </c>
    </row>
    <row r="12218" spans="1:3" x14ac:dyDescent="0.2">
      <c r="A12218" t="s">
        <v>69</v>
      </c>
      <c r="B12218" t="s">
        <v>26</v>
      </c>
      <c r="C12218" t="s">
        <v>79</v>
      </c>
    </row>
    <row r="12219" spans="1:3" x14ac:dyDescent="0.2">
      <c r="A12219" t="s">
        <v>69</v>
      </c>
      <c r="B12219" t="s">
        <v>81</v>
      </c>
      <c r="C12219" t="s">
        <v>93</v>
      </c>
    </row>
    <row r="12220" spans="1:3" x14ac:dyDescent="0.2">
      <c r="A12220" t="s">
        <v>69</v>
      </c>
      <c r="B12220" t="s">
        <v>29</v>
      </c>
      <c r="C12220" t="s">
        <v>43</v>
      </c>
    </row>
    <row r="12221" spans="1:3" x14ac:dyDescent="0.2">
      <c r="A12221" t="s">
        <v>69</v>
      </c>
      <c r="B12221" t="s">
        <v>30</v>
      </c>
      <c r="C12221" t="s">
        <v>127</v>
      </c>
    </row>
    <row r="12222" spans="1:3" x14ac:dyDescent="0.2">
      <c r="A12222" t="s">
        <v>69</v>
      </c>
      <c r="B12222" t="s">
        <v>118</v>
      </c>
      <c r="C12222" t="s">
        <v>11</v>
      </c>
    </row>
    <row r="12223" spans="1:3" x14ac:dyDescent="0.2">
      <c r="A12223" t="s">
        <v>69</v>
      </c>
      <c r="B12223" t="s">
        <v>119</v>
      </c>
      <c r="C12223" t="s">
        <v>11</v>
      </c>
    </row>
    <row r="12224" spans="1:3" x14ac:dyDescent="0.2">
      <c r="A12224" t="s">
        <v>69</v>
      </c>
      <c r="B12224" t="s">
        <v>86</v>
      </c>
      <c r="C12224" t="s">
        <v>33</v>
      </c>
    </row>
    <row r="12225" spans="1:3" x14ac:dyDescent="0.2">
      <c r="A12225" t="s">
        <v>69</v>
      </c>
      <c r="B12225" t="s">
        <v>28</v>
      </c>
      <c r="C12225" t="s">
        <v>101</v>
      </c>
    </row>
    <row r="12226" spans="1:3" x14ac:dyDescent="0.2">
      <c r="A12226" t="s">
        <v>69</v>
      </c>
      <c r="B12226" t="s">
        <v>127</v>
      </c>
      <c r="C12226" t="s">
        <v>105</v>
      </c>
    </row>
    <row r="12227" spans="1:3" x14ac:dyDescent="0.2">
      <c r="A12227" t="s">
        <v>69</v>
      </c>
      <c r="B12227" t="s">
        <v>80</v>
      </c>
      <c r="C12227" t="s">
        <v>29</v>
      </c>
    </row>
    <row r="12228" spans="1:3" x14ac:dyDescent="0.2">
      <c r="A12228" t="s">
        <v>69</v>
      </c>
      <c r="B12228" t="s">
        <v>41</v>
      </c>
      <c r="C12228" t="s">
        <v>129</v>
      </c>
    </row>
    <row r="12229" spans="1:3" x14ac:dyDescent="0.2">
      <c r="A12229" t="s">
        <v>69</v>
      </c>
      <c r="B12229" t="s">
        <v>130</v>
      </c>
      <c r="C12229" t="s">
        <v>128</v>
      </c>
    </row>
    <row r="12230" spans="1:3" x14ac:dyDescent="0.2">
      <c r="A12230" t="s">
        <v>69</v>
      </c>
      <c r="B12230" t="s">
        <v>131</v>
      </c>
      <c r="C12230" t="s">
        <v>130</v>
      </c>
    </row>
    <row r="12231" spans="1:3" x14ac:dyDescent="0.2">
      <c r="A12231" t="s">
        <v>69</v>
      </c>
      <c r="B12231" t="s">
        <v>11</v>
      </c>
      <c r="C12231" t="s">
        <v>128</v>
      </c>
    </row>
    <row r="12232" spans="1:3" x14ac:dyDescent="0.2">
      <c r="A12232" t="s">
        <v>69</v>
      </c>
      <c r="B12232" t="s">
        <v>6</v>
      </c>
      <c r="C12232" t="s">
        <v>137</v>
      </c>
    </row>
    <row r="12233" spans="1:3" x14ac:dyDescent="0.2">
      <c r="A12233" t="s">
        <v>69</v>
      </c>
      <c r="B12233" t="s">
        <v>3</v>
      </c>
      <c r="C12233" t="s">
        <v>36</v>
      </c>
    </row>
    <row r="12234" spans="1:3" x14ac:dyDescent="0.2">
      <c r="A12234" t="s">
        <v>69</v>
      </c>
      <c r="B12234" t="s">
        <v>69</v>
      </c>
      <c r="C12234" t="s">
        <v>69</v>
      </c>
    </row>
    <row r="12235" spans="1:3" x14ac:dyDescent="0.2">
      <c r="A12235" t="s">
        <v>69</v>
      </c>
      <c r="B12235" t="s">
        <v>135</v>
      </c>
      <c r="C12235" t="s">
        <v>16</v>
      </c>
    </row>
    <row r="12236" spans="1:3" x14ac:dyDescent="0.2">
      <c r="A12236" t="s">
        <v>69</v>
      </c>
      <c r="B12236" t="s">
        <v>132</v>
      </c>
      <c r="C12236" t="s">
        <v>28</v>
      </c>
    </row>
    <row r="12237" spans="1:3" x14ac:dyDescent="0.2">
      <c r="A12237" t="s">
        <v>69</v>
      </c>
      <c r="B12237" t="s">
        <v>129</v>
      </c>
      <c r="C12237" t="s">
        <v>106</v>
      </c>
    </row>
    <row r="12238" spans="1:3" x14ac:dyDescent="0.2">
      <c r="A12238" t="s">
        <v>69</v>
      </c>
      <c r="B12238" t="s">
        <v>116</v>
      </c>
      <c r="C12238" t="s">
        <v>1</v>
      </c>
    </row>
    <row r="12239" spans="1:3" x14ac:dyDescent="0.2">
      <c r="A12239" t="s">
        <v>69</v>
      </c>
      <c r="B12239" t="s">
        <v>36</v>
      </c>
      <c r="C12239" t="s">
        <v>11</v>
      </c>
    </row>
    <row r="12240" spans="1:3" x14ac:dyDescent="0.2">
      <c r="A12240" t="s">
        <v>69</v>
      </c>
      <c r="B12240" t="s">
        <v>37</v>
      </c>
      <c r="C12240" t="s">
        <v>62</v>
      </c>
    </row>
    <row r="12241" spans="1:3" x14ac:dyDescent="0.2">
      <c r="A12241" t="s">
        <v>69</v>
      </c>
      <c r="B12241" t="s">
        <v>70</v>
      </c>
      <c r="C12241" t="s">
        <v>40</v>
      </c>
    </row>
    <row r="12242" spans="1:3" x14ac:dyDescent="0.2">
      <c r="A12242" t="s">
        <v>69</v>
      </c>
      <c r="B12242" t="s">
        <v>71</v>
      </c>
      <c r="C12242" t="s">
        <v>40</v>
      </c>
    </row>
    <row r="12243" spans="1:3" x14ac:dyDescent="0.2">
      <c r="A12243" t="s">
        <v>69</v>
      </c>
      <c r="B12243" t="s">
        <v>5</v>
      </c>
      <c r="C12243" t="s">
        <v>62</v>
      </c>
    </row>
    <row r="12244" spans="1:3" x14ac:dyDescent="0.2">
      <c r="A12244" t="s">
        <v>69</v>
      </c>
      <c r="B12244" t="s">
        <v>24</v>
      </c>
      <c r="C12244" t="s">
        <v>95</v>
      </c>
    </row>
    <row r="12245" spans="1:3" x14ac:dyDescent="0.2">
      <c r="A12245" t="s">
        <v>69</v>
      </c>
      <c r="B12245" t="s">
        <v>10</v>
      </c>
      <c r="C12245" t="s">
        <v>10</v>
      </c>
    </row>
    <row r="12246" spans="1:3" x14ac:dyDescent="0.2">
      <c r="A12246" t="s">
        <v>69</v>
      </c>
      <c r="B12246" t="s">
        <v>12</v>
      </c>
      <c r="C12246" t="s">
        <v>128</v>
      </c>
    </row>
    <row r="12247" spans="1:3" x14ac:dyDescent="0.2">
      <c r="A12247" t="s">
        <v>69</v>
      </c>
      <c r="B12247" t="s">
        <v>107</v>
      </c>
      <c r="C12247" t="s">
        <v>22</v>
      </c>
    </row>
    <row r="12248" spans="1:3" x14ac:dyDescent="0.2">
      <c r="A12248" t="s">
        <v>69</v>
      </c>
      <c r="B12248" t="s">
        <v>108</v>
      </c>
      <c r="C12248" t="s">
        <v>138</v>
      </c>
    </row>
    <row r="12249" spans="1:3" x14ac:dyDescent="0.2">
      <c r="A12249" t="s">
        <v>69</v>
      </c>
      <c r="B12249" t="s">
        <v>14</v>
      </c>
      <c r="C12249" t="s">
        <v>101</v>
      </c>
    </row>
    <row r="12250" spans="1:3" x14ac:dyDescent="0.2">
      <c r="A12250" t="s">
        <v>69</v>
      </c>
      <c r="B12250" t="s">
        <v>15</v>
      </c>
      <c r="C12250" t="s">
        <v>43</v>
      </c>
    </row>
    <row r="12251" spans="1:3" x14ac:dyDescent="0.2">
      <c r="A12251" t="s">
        <v>69</v>
      </c>
      <c r="B12251" t="s">
        <v>101</v>
      </c>
      <c r="C12251" t="s">
        <v>105</v>
      </c>
    </row>
    <row r="12252" spans="1:3" x14ac:dyDescent="0.2">
      <c r="A12252" t="s">
        <v>69</v>
      </c>
      <c r="B12252" t="s">
        <v>109</v>
      </c>
      <c r="C12252" t="s">
        <v>52</v>
      </c>
    </row>
    <row r="12253" spans="1:3" x14ac:dyDescent="0.2">
      <c r="A12253" t="s">
        <v>69</v>
      </c>
      <c r="B12253" t="s">
        <v>61</v>
      </c>
      <c r="C12253" t="s">
        <v>137</v>
      </c>
    </row>
    <row r="12254" spans="1:3" x14ac:dyDescent="0.2">
      <c r="A12254" t="s">
        <v>69</v>
      </c>
      <c r="B12254" t="s">
        <v>73</v>
      </c>
      <c r="C12254" t="s">
        <v>62</v>
      </c>
    </row>
    <row r="12255" spans="1:3" x14ac:dyDescent="0.2">
      <c r="A12255" t="s">
        <v>69</v>
      </c>
      <c r="B12255" t="s">
        <v>60</v>
      </c>
      <c r="C12255" t="s">
        <v>1</v>
      </c>
    </row>
    <row r="12256" spans="1:3" x14ac:dyDescent="0.2">
      <c r="A12256" t="s">
        <v>69</v>
      </c>
      <c r="B12256" t="s">
        <v>84</v>
      </c>
      <c r="C12256" t="s">
        <v>5</v>
      </c>
    </row>
    <row r="12257" spans="1:3" x14ac:dyDescent="0.2">
      <c r="A12257" t="s">
        <v>69</v>
      </c>
      <c r="B12257" t="s">
        <v>85</v>
      </c>
      <c r="C12257" t="s">
        <v>5</v>
      </c>
    </row>
    <row r="12258" spans="1:3" x14ac:dyDescent="0.2">
      <c r="A12258" t="s">
        <v>69</v>
      </c>
      <c r="B12258" t="s">
        <v>137</v>
      </c>
      <c r="C12258" t="s">
        <v>1</v>
      </c>
    </row>
    <row r="12259" spans="1:3" x14ac:dyDescent="0.2">
      <c r="A12259" t="s">
        <v>69</v>
      </c>
      <c r="B12259" t="s">
        <v>138</v>
      </c>
      <c r="C12259" t="s">
        <v>62</v>
      </c>
    </row>
    <row r="12260" spans="1:3" x14ac:dyDescent="0.2">
      <c r="A12260" t="s">
        <v>69</v>
      </c>
      <c r="B12260" t="s">
        <v>134</v>
      </c>
      <c r="C12260" t="s">
        <v>100</v>
      </c>
    </row>
    <row r="12261" spans="1:3" x14ac:dyDescent="0.2">
      <c r="A12261" t="s">
        <v>69</v>
      </c>
      <c r="B12261" t="s">
        <v>40</v>
      </c>
      <c r="C12261" t="s">
        <v>28</v>
      </c>
    </row>
    <row r="12262" spans="1:3" x14ac:dyDescent="0.2">
      <c r="A12262" t="s">
        <v>69</v>
      </c>
      <c r="B12262" t="s">
        <v>39</v>
      </c>
      <c r="C12262" t="s">
        <v>28</v>
      </c>
    </row>
    <row r="12263" spans="1:3" x14ac:dyDescent="0.2">
      <c r="A12263" t="s">
        <v>69</v>
      </c>
      <c r="B12263" t="s">
        <v>104</v>
      </c>
      <c r="C12263" t="s">
        <v>100</v>
      </c>
    </row>
    <row r="12264" spans="1:3" x14ac:dyDescent="0.2">
      <c r="A12264" t="s">
        <v>69</v>
      </c>
      <c r="B12264" t="s">
        <v>9</v>
      </c>
      <c r="C12264" t="s">
        <v>102</v>
      </c>
    </row>
    <row r="12265" spans="1:3" x14ac:dyDescent="0.2">
      <c r="A12265" t="s">
        <v>69</v>
      </c>
      <c r="B12265" t="s">
        <v>58</v>
      </c>
      <c r="C12265" t="s">
        <v>116</v>
      </c>
    </row>
    <row r="12266" spans="1:3" x14ac:dyDescent="0.2">
      <c r="A12266" t="s">
        <v>69</v>
      </c>
      <c r="B12266" t="s">
        <v>4</v>
      </c>
      <c r="C12266" t="s">
        <v>95</v>
      </c>
    </row>
    <row r="12267" spans="1:3" x14ac:dyDescent="0.2">
      <c r="A12267" t="s">
        <v>69</v>
      </c>
      <c r="B12267" t="s">
        <v>90</v>
      </c>
      <c r="C12267" t="s">
        <v>138</v>
      </c>
    </row>
    <row r="12268" spans="1:3" x14ac:dyDescent="0.2">
      <c r="A12268" t="s">
        <v>69</v>
      </c>
      <c r="B12268" t="s">
        <v>1</v>
      </c>
      <c r="C12268" t="s">
        <v>11</v>
      </c>
    </row>
    <row r="12269" spans="1:3" x14ac:dyDescent="0.2">
      <c r="A12269" t="s">
        <v>69</v>
      </c>
      <c r="B12269" t="s">
        <v>67</v>
      </c>
      <c r="C12269" t="s">
        <v>5</v>
      </c>
    </row>
    <row r="12270" spans="1:3" x14ac:dyDescent="0.2">
      <c r="A12270" t="s">
        <v>69</v>
      </c>
      <c r="B12270" t="s">
        <v>68</v>
      </c>
      <c r="C12270" t="s">
        <v>52</v>
      </c>
    </row>
    <row r="12271" spans="1:3" x14ac:dyDescent="0.2">
      <c r="A12271" t="s">
        <v>69</v>
      </c>
      <c r="B12271" t="s">
        <v>120</v>
      </c>
      <c r="C12271" t="s">
        <v>3</v>
      </c>
    </row>
    <row r="12272" spans="1:3" x14ac:dyDescent="0.2">
      <c r="A12272" t="s">
        <v>69</v>
      </c>
      <c r="B12272" t="s">
        <v>121</v>
      </c>
      <c r="C12272" t="s">
        <v>102</v>
      </c>
    </row>
    <row r="12273" spans="1:3" x14ac:dyDescent="0.2">
      <c r="A12273" t="s">
        <v>69</v>
      </c>
      <c r="B12273" t="s">
        <v>53</v>
      </c>
      <c r="C12273" t="s">
        <v>116</v>
      </c>
    </row>
    <row r="12274" spans="1:3" x14ac:dyDescent="0.2">
      <c r="A12274" t="s">
        <v>69</v>
      </c>
      <c r="B12274" t="s">
        <v>82</v>
      </c>
      <c r="C12274" t="s">
        <v>138</v>
      </c>
    </row>
    <row r="12275" spans="1:3" x14ac:dyDescent="0.2">
      <c r="A12275" t="s">
        <v>69</v>
      </c>
      <c r="B12275" t="s">
        <v>83</v>
      </c>
      <c r="C12275" t="s">
        <v>116</v>
      </c>
    </row>
    <row r="12276" spans="1:3" x14ac:dyDescent="0.2">
      <c r="A12276" t="s">
        <v>69</v>
      </c>
      <c r="B12276" t="s">
        <v>38</v>
      </c>
      <c r="C12276" t="s">
        <v>36</v>
      </c>
    </row>
    <row r="12277" spans="1:3" x14ac:dyDescent="0.2">
      <c r="A12277" t="s">
        <v>69</v>
      </c>
      <c r="B12277" t="s">
        <v>97</v>
      </c>
      <c r="C12277" t="s">
        <v>95</v>
      </c>
    </row>
    <row r="12278" spans="1:3" x14ac:dyDescent="0.2">
      <c r="A12278" t="s">
        <v>69</v>
      </c>
      <c r="B12278" t="s">
        <v>115</v>
      </c>
      <c r="C12278" t="s">
        <v>3</v>
      </c>
    </row>
    <row r="12279" spans="1:3" x14ac:dyDescent="0.2">
      <c r="A12279" t="s">
        <v>69</v>
      </c>
      <c r="B12279" t="s">
        <v>98</v>
      </c>
      <c r="C12279" t="s">
        <v>3</v>
      </c>
    </row>
    <row r="12280" spans="1:3" x14ac:dyDescent="0.2">
      <c r="A12280" t="s">
        <v>69</v>
      </c>
      <c r="B12280" t="s">
        <v>94</v>
      </c>
      <c r="C12280" t="s">
        <v>3</v>
      </c>
    </row>
    <row r="12281" spans="1:3" x14ac:dyDescent="0.2">
      <c r="A12281" t="s">
        <v>69</v>
      </c>
      <c r="B12281" t="s">
        <v>7</v>
      </c>
      <c r="C12281" t="s">
        <v>123</v>
      </c>
    </row>
    <row r="12282" spans="1:3" x14ac:dyDescent="0.2">
      <c r="A12282" t="s">
        <v>69</v>
      </c>
      <c r="B12282" t="s">
        <v>45</v>
      </c>
      <c r="C12282" t="s">
        <v>123</v>
      </c>
    </row>
    <row r="12283" spans="1:3" x14ac:dyDescent="0.2">
      <c r="A12283" t="s">
        <v>69</v>
      </c>
      <c r="B12283" t="s">
        <v>64</v>
      </c>
      <c r="C12283" t="s">
        <v>123</v>
      </c>
    </row>
    <row r="12284" spans="1:3" x14ac:dyDescent="0.2">
      <c r="A12284" t="s">
        <v>135</v>
      </c>
      <c r="B12284" t="s">
        <v>75</v>
      </c>
      <c r="C12284" t="s">
        <v>13</v>
      </c>
    </row>
    <row r="12285" spans="1:3" x14ac:dyDescent="0.2">
      <c r="A12285" t="s">
        <v>135</v>
      </c>
      <c r="B12285" t="s">
        <v>17</v>
      </c>
      <c r="C12285" t="s">
        <v>110</v>
      </c>
    </row>
    <row r="12286" spans="1:3" x14ac:dyDescent="0.2">
      <c r="A12286" t="s">
        <v>135</v>
      </c>
      <c r="B12286" t="s">
        <v>20</v>
      </c>
      <c r="C12286" t="s">
        <v>46</v>
      </c>
    </row>
    <row r="12287" spans="1:3" x14ac:dyDescent="0.2">
      <c r="A12287" t="s">
        <v>135</v>
      </c>
      <c r="B12287" t="s">
        <v>78</v>
      </c>
      <c r="C12287" t="s">
        <v>72</v>
      </c>
    </row>
    <row r="12288" spans="1:3" x14ac:dyDescent="0.2">
      <c r="A12288" t="s">
        <v>135</v>
      </c>
      <c r="B12288" t="s">
        <v>44</v>
      </c>
      <c r="C12288" t="s">
        <v>42</v>
      </c>
    </row>
    <row r="12289" spans="1:3" x14ac:dyDescent="0.2">
      <c r="A12289" t="s">
        <v>135</v>
      </c>
      <c r="B12289" t="s">
        <v>46</v>
      </c>
      <c r="C12289" t="s">
        <v>124</v>
      </c>
    </row>
    <row r="12290" spans="1:3" x14ac:dyDescent="0.2">
      <c r="A12290" t="s">
        <v>135</v>
      </c>
      <c r="B12290" t="s">
        <v>117</v>
      </c>
      <c r="C12290" t="s">
        <v>72</v>
      </c>
    </row>
    <row r="12291" spans="1:3" x14ac:dyDescent="0.2">
      <c r="A12291" t="s">
        <v>135</v>
      </c>
      <c r="B12291" t="s">
        <v>124</v>
      </c>
      <c r="C12291" t="s">
        <v>26</v>
      </c>
    </row>
    <row r="12292" spans="1:3" x14ac:dyDescent="0.2">
      <c r="A12292" t="s">
        <v>135</v>
      </c>
      <c r="B12292" t="s">
        <v>113</v>
      </c>
      <c r="C12292" t="s">
        <v>135</v>
      </c>
    </row>
    <row r="12293" spans="1:3" x14ac:dyDescent="0.2">
      <c r="A12293" t="s">
        <v>135</v>
      </c>
      <c r="B12293" t="s">
        <v>99</v>
      </c>
      <c r="C12293" t="s">
        <v>70</v>
      </c>
    </row>
    <row r="12294" spans="1:3" x14ac:dyDescent="0.2">
      <c r="A12294" t="s">
        <v>135</v>
      </c>
      <c r="B12294" t="s">
        <v>100</v>
      </c>
      <c r="C12294" t="s">
        <v>28</v>
      </c>
    </row>
    <row r="12295" spans="1:3" x14ac:dyDescent="0.2">
      <c r="A12295" t="s">
        <v>135</v>
      </c>
      <c r="B12295" t="s">
        <v>65</v>
      </c>
      <c r="C12295" t="s">
        <v>70</v>
      </c>
    </row>
    <row r="12296" spans="1:3" x14ac:dyDescent="0.2">
      <c r="A12296" t="s">
        <v>135</v>
      </c>
      <c r="B12296" t="s">
        <v>66</v>
      </c>
      <c r="C12296" t="s">
        <v>70</v>
      </c>
    </row>
    <row r="12297" spans="1:3" x14ac:dyDescent="0.2">
      <c r="A12297" t="s">
        <v>135</v>
      </c>
      <c r="B12297" t="s">
        <v>54</v>
      </c>
      <c r="C12297" t="s">
        <v>26</v>
      </c>
    </row>
    <row r="12298" spans="1:3" x14ac:dyDescent="0.2">
      <c r="A12298" t="s">
        <v>135</v>
      </c>
      <c r="B12298" t="s">
        <v>55</v>
      </c>
      <c r="C12298" t="s">
        <v>26</v>
      </c>
    </row>
    <row r="12299" spans="1:3" x14ac:dyDescent="0.2">
      <c r="A12299" t="s">
        <v>135</v>
      </c>
      <c r="B12299" t="s">
        <v>133</v>
      </c>
      <c r="C12299" t="s">
        <v>122</v>
      </c>
    </row>
    <row r="12300" spans="1:3" x14ac:dyDescent="0.2">
      <c r="A12300" t="s">
        <v>135</v>
      </c>
      <c r="B12300" t="s">
        <v>59</v>
      </c>
      <c r="C12300" t="s">
        <v>71</v>
      </c>
    </row>
    <row r="12301" spans="1:3" x14ac:dyDescent="0.2">
      <c r="A12301" t="s">
        <v>135</v>
      </c>
      <c r="B12301" t="s">
        <v>125</v>
      </c>
      <c r="C12301" t="s">
        <v>13</v>
      </c>
    </row>
    <row r="12302" spans="1:3" x14ac:dyDescent="0.2">
      <c r="A12302" t="s">
        <v>135</v>
      </c>
      <c r="B12302" t="s">
        <v>27</v>
      </c>
      <c r="C12302" t="s">
        <v>71</v>
      </c>
    </row>
    <row r="12303" spans="1:3" x14ac:dyDescent="0.2">
      <c r="A12303" t="s">
        <v>135</v>
      </c>
      <c r="B12303" t="s">
        <v>23</v>
      </c>
      <c r="C12303" t="s">
        <v>110</v>
      </c>
    </row>
    <row r="12304" spans="1:3" x14ac:dyDescent="0.2">
      <c r="A12304" t="s">
        <v>135</v>
      </c>
      <c r="B12304" t="s">
        <v>25</v>
      </c>
      <c r="C12304" t="s">
        <v>136</v>
      </c>
    </row>
    <row r="12305" spans="1:3" x14ac:dyDescent="0.2">
      <c r="A12305" t="s">
        <v>135</v>
      </c>
      <c r="B12305" t="s">
        <v>114</v>
      </c>
      <c r="C12305" t="s">
        <v>86</v>
      </c>
    </row>
    <row r="12306" spans="1:3" x14ac:dyDescent="0.2">
      <c r="A12306" t="s">
        <v>135</v>
      </c>
      <c r="B12306" t="s">
        <v>96</v>
      </c>
      <c r="C12306" t="s">
        <v>135</v>
      </c>
    </row>
    <row r="12307" spans="1:3" x14ac:dyDescent="0.2">
      <c r="A12307" t="s">
        <v>135</v>
      </c>
      <c r="B12307" t="s">
        <v>47</v>
      </c>
      <c r="C12307" t="s">
        <v>136</v>
      </c>
    </row>
    <row r="12308" spans="1:3" x14ac:dyDescent="0.2">
      <c r="A12308" t="s">
        <v>135</v>
      </c>
      <c r="B12308" t="s">
        <v>72</v>
      </c>
      <c r="C12308" t="s">
        <v>47</v>
      </c>
    </row>
    <row r="12309" spans="1:3" x14ac:dyDescent="0.2">
      <c r="A12309" t="s">
        <v>135</v>
      </c>
      <c r="B12309" t="s">
        <v>87</v>
      </c>
      <c r="C12309" t="s">
        <v>13</v>
      </c>
    </row>
    <row r="12310" spans="1:3" x14ac:dyDescent="0.2">
      <c r="A12310" t="s">
        <v>135</v>
      </c>
      <c r="B12310" t="s">
        <v>88</v>
      </c>
      <c r="C12310" t="s">
        <v>122</v>
      </c>
    </row>
    <row r="12311" spans="1:3" x14ac:dyDescent="0.2">
      <c r="A12311" t="s">
        <v>135</v>
      </c>
      <c r="B12311" t="s">
        <v>19</v>
      </c>
      <c r="C12311" t="s">
        <v>111</v>
      </c>
    </row>
    <row r="12312" spans="1:3" x14ac:dyDescent="0.2">
      <c r="A12312" t="s">
        <v>135</v>
      </c>
      <c r="B12312" t="s">
        <v>31</v>
      </c>
      <c r="C12312" t="s">
        <v>81</v>
      </c>
    </row>
    <row r="12313" spans="1:3" x14ac:dyDescent="0.2">
      <c r="A12313" t="s">
        <v>135</v>
      </c>
      <c r="B12313" t="s">
        <v>126</v>
      </c>
      <c r="C12313" t="s">
        <v>124</v>
      </c>
    </row>
    <row r="12314" spans="1:3" x14ac:dyDescent="0.2">
      <c r="A12314" t="s">
        <v>135</v>
      </c>
      <c r="B12314" t="s">
        <v>42</v>
      </c>
      <c r="C12314" t="s">
        <v>47</v>
      </c>
    </row>
    <row r="12315" spans="1:3" x14ac:dyDescent="0.2">
      <c r="A12315" t="s">
        <v>135</v>
      </c>
      <c r="B12315" t="s">
        <v>93</v>
      </c>
      <c r="C12315" t="s">
        <v>48</v>
      </c>
    </row>
    <row r="12316" spans="1:3" x14ac:dyDescent="0.2">
      <c r="A12316" t="s">
        <v>135</v>
      </c>
      <c r="B12316" t="s">
        <v>13</v>
      </c>
      <c r="C12316" t="s">
        <v>54</v>
      </c>
    </row>
    <row r="12317" spans="1:3" x14ac:dyDescent="0.2">
      <c r="A12317" t="s">
        <v>135</v>
      </c>
      <c r="B12317" t="s">
        <v>49</v>
      </c>
      <c r="C12317" t="s">
        <v>114</v>
      </c>
    </row>
    <row r="12318" spans="1:3" x14ac:dyDescent="0.2">
      <c r="A12318" t="s">
        <v>135</v>
      </c>
      <c r="B12318" t="s">
        <v>50</v>
      </c>
      <c r="C12318" t="s">
        <v>114</v>
      </c>
    </row>
    <row r="12319" spans="1:3" x14ac:dyDescent="0.2">
      <c r="A12319" t="s">
        <v>135</v>
      </c>
      <c r="B12319" t="s">
        <v>56</v>
      </c>
      <c r="C12319" t="s">
        <v>72</v>
      </c>
    </row>
    <row r="12320" spans="1:3" x14ac:dyDescent="0.2">
      <c r="A12320" t="s">
        <v>135</v>
      </c>
      <c r="B12320" t="s">
        <v>57</v>
      </c>
      <c r="C12320" t="s">
        <v>72</v>
      </c>
    </row>
    <row r="12321" spans="1:3" x14ac:dyDescent="0.2">
      <c r="A12321" t="s">
        <v>135</v>
      </c>
      <c r="B12321" t="s">
        <v>91</v>
      </c>
      <c r="C12321" t="s">
        <v>2</v>
      </c>
    </row>
    <row r="12322" spans="1:3" x14ac:dyDescent="0.2">
      <c r="A12322" t="s">
        <v>135</v>
      </c>
      <c r="B12322" t="s">
        <v>92</v>
      </c>
      <c r="C12322" t="s">
        <v>101</v>
      </c>
    </row>
    <row r="12323" spans="1:3" x14ac:dyDescent="0.2">
      <c r="A12323" t="s">
        <v>135</v>
      </c>
      <c r="B12323" t="s">
        <v>136</v>
      </c>
      <c r="C12323" t="s">
        <v>96</v>
      </c>
    </row>
    <row r="12324" spans="1:3" x14ac:dyDescent="0.2">
      <c r="A12324" t="s">
        <v>135</v>
      </c>
      <c r="B12324" t="s">
        <v>16</v>
      </c>
      <c r="C12324" t="s">
        <v>51</v>
      </c>
    </row>
    <row r="12325" spans="1:3" x14ac:dyDescent="0.2">
      <c r="A12325" t="s">
        <v>135</v>
      </c>
      <c r="B12325" t="s">
        <v>89</v>
      </c>
      <c r="C12325" t="s">
        <v>48</v>
      </c>
    </row>
    <row r="12326" spans="1:3" x14ac:dyDescent="0.2">
      <c r="A12326" t="s">
        <v>135</v>
      </c>
      <c r="B12326" t="s">
        <v>33</v>
      </c>
      <c r="C12326" t="s">
        <v>51</v>
      </c>
    </row>
    <row r="12327" spans="1:3" x14ac:dyDescent="0.2">
      <c r="A12327" t="s">
        <v>135</v>
      </c>
      <c r="B12327" t="s">
        <v>34</v>
      </c>
      <c r="C12327" t="s">
        <v>48</v>
      </c>
    </row>
    <row r="12328" spans="1:3" x14ac:dyDescent="0.2">
      <c r="A12328" t="s">
        <v>135</v>
      </c>
      <c r="B12328" t="s">
        <v>95</v>
      </c>
      <c r="C12328" t="s">
        <v>2</v>
      </c>
    </row>
    <row r="12329" spans="1:3" x14ac:dyDescent="0.2">
      <c r="A12329" t="s">
        <v>135</v>
      </c>
      <c r="B12329" t="s">
        <v>110</v>
      </c>
      <c r="C12329" t="s">
        <v>25</v>
      </c>
    </row>
    <row r="12330" spans="1:3" x14ac:dyDescent="0.2">
      <c r="A12330" t="s">
        <v>135</v>
      </c>
      <c r="B12330" t="s">
        <v>62</v>
      </c>
      <c r="C12330" t="s">
        <v>106</v>
      </c>
    </row>
    <row r="12331" spans="1:3" x14ac:dyDescent="0.2">
      <c r="A12331" t="s">
        <v>135</v>
      </c>
      <c r="B12331" t="s">
        <v>63</v>
      </c>
      <c r="C12331" t="s">
        <v>19</v>
      </c>
    </row>
    <row r="12332" spans="1:3" x14ac:dyDescent="0.2">
      <c r="A12332" t="s">
        <v>135</v>
      </c>
      <c r="B12332" t="s">
        <v>22</v>
      </c>
      <c r="C12332" t="s">
        <v>74</v>
      </c>
    </row>
    <row r="12333" spans="1:3" x14ac:dyDescent="0.2">
      <c r="A12333" t="s">
        <v>135</v>
      </c>
      <c r="B12333" t="s">
        <v>2</v>
      </c>
      <c r="C12333" t="s">
        <v>40</v>
      </c>
    </row>
    <row r="12334" spans="1:3" x14ac:dyDescent="0.2">
      <c r="A12334" t="s">
        <v>135</v>
      </c>
      <c r="B12334" t="s">
        <v>32</v>
      </c>
      <c r="C12334" t="s">
        <v>48</v>
      </c>
    </row>
    <row r="12335" spans="1:3" x14ac:dyDescent="0.2">
      <c r="A12335" t="s">
        <v>135</v>
      </c>
      <c r="B12335" t="s">
        <v>18</v>
      </c>
      <c r="C12335" t="s">
        <v>76</v>
      </c>
    </row>
    <row r="12336" spans="1:3" x14ac:dyDescent="0.2">
      <c r="A12336" t="s">
        <v>135</v>
      </c>
      <c r="B12336" t="s">
        <v>76</v>
      </c>
      <c r="C12336" t="s">
        <v>114</v>
      </c>
    </row>
    <row r="12337" spans="1:3" x14ac:dyDescent="0.2">
      <c r="A12337" t="s">
        <v>135</v>
      </c>
      <c r="B12337" t="s">
        <v>77</v>
      </c>
      <c r="C12337" t="s">
        <v>86</v>
      </c>
    </row>
    <row r="12338" spans="1:3" x14ac:dyDescent="0.2">
      <c r="A12338" t="s">
        <v>135</v>
      </c>
      <c r="B12338" t="s">
        <v>79</v>
      </c>
      <c r="C12338" t="s">
        <v>31</v>
      </c>
    </row>
    <row r="12339" spans="1:3" x14ac:dyDescent="0.2">
      <c r="A12339" t="s">
        <v>135</v>
      </c>
      <c r="B12339" t="s">
        <v>48</v>
      </c>
      <c r="C12339" t="s">
        <v>49</v>
      </c>
    </row>
    <row r="12340" spans="1:3" x14ac:dyDescent="0.2">
      <c r="A12340" t="s">
        <v>135</v>
      </c>
      <c r="B12340" t="s">
        <v>111</v>
      </c>
      <c r="C12340" t="s">
        <v>49</v>
      </c>
    </row>
    <row r="12341" spans="1:3" x14ac:dyDescent="0.2">
      <c r="A12341" t="s">
        <v>135</v>
      </c>
      <c r="B12341" t="s">
        <v>112</v>
      </c>
      <c r="C12341" t="s">
        <v>18</v>
      </c>
    </row>
    <row r="12342" spans="1:3" x14ac:dyDescent="0.2">
      <c r="A12342" t="s">
        <v>135</v>
      </c>
      <c r="B12342" t="s">
        <v>51</v>
      </c>
      <c r="C12342" t="s">
        <v>81</v>
      </c>
    </row>
    <row r="12343" spans="1:3" x14ac:dyDescent="0.2">
      <c r="A12343" t="s">
        <v>135</v>
      </c>
      <c r="B12343" t="s">
        <v>8</v>
      </c>
      <c r="C12343" t="s">
        <v>81</v>
      </c>
    </row>
    <row r="12344" spans="1:3" x14ac:dyDescent="0.2">
      <c r="A12344" t="s">
        <v>135</v>
      </c>
      <c r="B12344" t="s">
        <v>35</v>
      </c>
      <c r="C12344" t="s">
        <v>127</v>
      </c>
    </row>
    <row r="12345" spans="1:3" x14ac:dyDescent="0.2">
      <c r="A12345" t="s">
        <v>135</v>
      </c>
      <c r="B12345" t="s">
        <v>52</v>
      </c>
      <c r="C12345" t="s">
        <v>74</v>
      </c>
    </row>
    <row r="12346" spans="1:3" x14ac:dyDescent="0.2">
      <c r="A12346" t="s">
        <v>135</v>
      </c>
      <c r="B12346" t="s">
        <v>122</v>
      </c>
      <c r="C12346" t="s">
        <v>25</v>
      </c>
    </row>
    <row r="12347" spans="1:3" x14ac:dyDescent="0.2">
      <c r="A12347" t="s">
        <v>135</v>
      </c>
      <c r="B12347" t="s">
        <v>123</v>
      </c>
      <c r="C12347" t="s">
        <v>2</v>
      </c>
    </row>
    <row r="12348" spans="1:3" x14ac:dyDescent="0.2">
      <c r="A12348" t="s">
        <v>135</v>
      </c>
      <c r="B12348" t="s">
        <v>21</v>
      </c>
      <c r="C12348" t="s">
        <v>40</v>
      </c>
    </row>
    <row r="12349" spans="1:3" x14ac:dyDescent="0.2">
      <c r="A12349" t="s">
        <v>135</v>
      </c>
      <c r="B12349" t="s">
        <v>128</v>
      </c>
      <c r="C12349" t="s">
        <v>33</v>
      </c>
    </row>
    <row r="12350" spans="1:3" x14ac:dyDescent="0.2">
      <c r="A12350" t="s">
        <v>135</v>
      </c>
      <c r="B12350" t="s">
        <v>43</v>
      </c>
      <c r="C12350" t="s">
        <v>79</v>
      </c>
    </row>
    <row r="12351" spans="1:3" x14ac:dyDescent="0.2">
      <c r="A12351" t="s">
        <v>135</v>
      </c>
      <c r="B12351" t="s">
        <v>102</v>
      </c>
      <c r="C12351" t="s">
        <v>43</v>
      </c>
    </row>
    <row r="12352" spans="1:3" x14ac:dyDescent="0.2">
      <c r="A12352" t="s">
        <v>135</v>
      </c>
      <c r="B12352" t="s">
        <v>103</v>
      </c>
      <c r="C12352" t="s">
        <v>69</v>
      </c>
    </row>
    <row r="12353" spans="1:3" x14ac:dyDescent="0.2">
      <c r="A12353" t="s">
        <v>135</v>
      </c>
      <c r="B12353" t="s">
        <v>106</v>
      </c>
      <c r="C12353" t="s">
        <v>111</v>
      </c>
    </row>
    <row r="12354" spans="1:3" x14ac:dyDescent="0.2">
      <c r="A12354" t="s">
        <v>135</v>
      </c>
      <c r="B12354" t="s">
        <v>105</v>
      </c>
      <c r="C12354" t="s">
        <v>79</v>
      </c>
    </row>
    <row r="12355" spans="1:3" x14ac:dyDescent="0.2">
      <c r="A12355" t="s">
        <v>135</v>
      </c>
      <c r="B12355" t="s">
        <v>74</v>
      </c>
      <c r="C12355" t="s">
        <v>132</v>
      </c>
    </row>
    <row r="12356" spans="1:3" x14ac:dyDescent="0.2">
      <c r="A12356" t="s">
        <v>135</v>
      </c>
      <c r="B12356" t="s">
        <v>26</v>
      </c>
      <c r="C12356" t="s">
        <v>136</v>
      </c>
    </row>
    <row r="12357" spans="1:3" x14ac:dyDescent="0.2">
      <c r="A12357" t="s">
        <v>135</v>
      </c>
      <c r="B12357" t="s">
        <v>81</v>
      </c>
      <c r="C12357" t="s">
        <v>114</v>
      </c>
    </row>
    <row r="12358" spans="1:3" x14ac:dyDescent="0.2">
      <c r="A12358" t="s">
        <v>135</v>
      </c>
      <c r="B12358" t="s">
        <v>29</v>
      </c>
      <c r="C12358" t="s">
        <v>132</v>
      </c>
    </row>
    <row r="12359" spans="1:3" x14ac:dyDescent="0.2">
      <c r="A12359" t="s">
        <v>135</v>
      </c>
      <c r="B12359" t="s">
        <v>30</v>
      </c>
      <c r="C12359" t="s">
        <v>40</v>
      </c>
    </row>
    <row r="12360" spans="1:3" x14ac:dyDescent="0.2">
      <c r="A12360" t="s">
        <v>135</v>
      </c>
      <c r="B12360" t="s">
        <v>118</v>
      </c>
      <c r="C12360" t="s">
        <v>14</v>
      </c>
    </row>
    <row r="12361" spans="1:3" x14ac:dyDescent="0.2">
      <c r="A12361" t="s">
        <v>135</v>
      </c>
      <c r="B12361" t="s">
        <v>119</v>
      </c>
      <c r="C12361" t="s">
        <v>28</v>
      </c>
    </row>
    <row r="12362" spans="1:3" x14ac:dyDescent="0.2">
      <c r="A12362" t="s">
        <v>135</v>
      </c>
      <c r="B12362" t="s">
        <v>86</v>
      </c>
      <c r="C12362" t="s">
        <v>113</v>
      </c>
    </row>
    <row r="12363" spans="1:3" x14ac:dyDescent="0.2">
      <c r="A12363" t="s">
        <v>135</v>
      </c>
      <c r="B12363" t="s">
        <v>28</v>
      </c>
      <c r="C12363" t="s">
        <v>39</v>
      </c>
    </row>
    <row r="12364" spans="1:3" x14ac:dyDescent="0.2">
      <c r="A12364" t="s">
        <v>135</v>
      </c>
      <c r="B12364" t="s">
        <v>127</v>
      </c>
      <c r="C12364" t="s">
        <v>79</v>
      </c>
    </row>
    <row r="12365" spans="1:3" x14ac:dyDescent="0.2">
      <c r="A12365" t="s">
        <v>135</v>
      </c>
      <c r="B12365" t="s">
        <v>80</v>
      </c>
      <c r="C12365" t="s">
        <v>129</v>
      </c>
    </row>
    <row r="12366" spans="1:3" x14ac:dyDescent="0.2">
      <c r="A12366" t="s">
        <v>135</v>
      </c>
      <c r="B12366" t="s">
        <v>41</v>
      </c>
      <c r="C12366" t="s">
        <v>42</v>
      </c>
    </row>
    <row r="12367" spans="1:3" x14ac:dyDescent="0.2">
      <c r="A12367" t="s">
        <v>135</v>
      </c>
      <c r="B12367" t="s">
        <v>130</v>
      </c>
      <c r="C12367" t="s">
        <v>93</v>
      </c>
    </row>
    <row r="12368" spans="1:3" x14ac:dyDescent="0.2">
      <c r="A12368" t="s">
        <v>135</v>
      </c>
      <c r="B12368" t="s">
        <v>131</v>
      </c>
      <c r="C12368" t="s">
        <v>89</v>
      </c>
    </row>
    <row r="12369" spans="1:3" x14ac:dyDescent="0.2">
      <c r="A12369" t="s">
        <v>135</v>
      </c>
      <c r="B12369" t="s">
        <v>11</v>
      </c>
      <c r="C12369" t="s">
        <v>32</v>
      </c>
    </row>
    <row r="12370" spans="1:3" x14ac:dyDescent="0.2">
      <c r="A12370" t="s">
        <v>135</v>
      </c>
      <c r="B12370" t="s">
        <v>6</v>
      </c>
      <c r="C12370" t="s">
        <v>128</v>
      </c>
    </row>
    <row r="12371" spans="1:3" x14ac:dyDescent="0.2">
      <c r="A12371" t="s">
        <v>135</v>
      </c>
      <c r="B12371" t="s">
        <v>3</v>
      </c>
      <c r="C12371" t="s">
        <v>43</v>
      </c>
    </row>
    <row r="12372" spans="1:3" x14ac:dyDescent="0.2">
      <c r="A12372" t="s">
        <v>135</v>
      </c>
      <c r="B12372" t="s">
        <v>69</v>
      </c>
      <c r="C12372" t="s">
        <v>16</v>
      </c>
    </row>
    <row r="12373" spans="1:3" x14ac:dyDescent="0.2">
      <c r="A12373" t="s">
        <v>135</v>
      </c>
      <c r="B12373" t="s">
        <v>135</v>
      </c>
      <c r="C12373" t="s">
        <v>135</v>
      </c>
    </row>
    <row r="12374" spans="1:3" x14ac:dyDescent="0.2">
      <c r="A12374" t="s">
        <v>135</v>
      </c>
      <c r="B12374" t="s">
        <v>132</v>
      </c>
      <c r="C12374" t="s">
        <v>18</v>
      </c>
    </row>
    <row r="12375" spans="1:3" x14ac:dyDescent="0.2">
      <c r="A12375" t="s">
        <v>135</v>
      </c>
      <c r="B12375" t="s">
        <v>129</v>
      </c>
      <c r="C12375" t="s">
        <v>81</v>
      </c>
    </row>
    <row r="12376" spans="1:3" x14ac:dyDescent="0.2">
      <c r="A12376" t="s">
        <v>135</v>
      </c>
      <c r="B12376" t="s">
        <v>116</v>
      </c>
      <c r="C12376" t="s">
        <v>21</v>
      </c>
    </row>
    <row r="12377" spans="1:3" x14ac:dyDescent="0.2">
      <c r="A12377" t="s">
        <v>135</v>
      </c>
      <c r="B12377" t="s">
        <v>36</v>
      </c>
      <c r="C12377" t="s">
        <v>28</v>
      </c>
    </row>
    <row r="12378" spans="1:3" x14ac:dyDescent="0.2">
      <c r="A12378" t="s">
        <v>135</v>
      </c>
      <c r="B12378" t="s">
        <v>37</v>
      </c>
      <c r="C12378" t="s">
        <v>28</v>
      </c>
    </row>
    <row r="12379" spans="1:3" x14ac:dyDescent="0.2">
      <c r="A12379" t="s">
        <v>135</v>
      </c>
      <c r="B12379" t="s">
        <v>70</v>
      </c>
      <c r="C12379" t="s">
        <v>26</v>
      </c>
    </row>
    <row r="12380" spans="1:3" x14ac:dyDescent="0.2">
      <c r="A12380" t="s">
        <v>135</v>
      </c>
      <c r="B12380" t="s">
        <v>71</v>
      </c>
      <c r="C12380" t="s">
        <v>26</v>
      </c>
    </row>
    <row r="12381" spans="1:3" x14ac:dyDescent="0.2">
      <c r="A12381" t="s">
        <v>135</v>
      </c>
      <c r="B12381" t="s">
        <v>5</v>
      </c>
      <c r="C12381" t="s">
        <v>74</v>
      </c>
    </row>
    <row r="12382" spans="1:3" x14ac:dyDescent="0.2">
      <c r="A12382" t="s">
        <v>135</v>
      </c>
      <c r="B12382" t="s">
        <v>24</v>
      </c>
      <c r="C12382" t="s">
        <v>11</v>
      </c>
    </row>
    <row r="12383" spans="1:3" x14ac:dyDescent="0.2">
      <c r="A12383" t="s">
        <v>135</v>
      </c>
      <c r="B12383" t="s">
        <v>10</v>
      </c>
      <c r="C12383" t="s">
        <v>16</v>
      </c>
    </row>
    <row r="12384" spans="1:3" x14ac:dyDescent="0.2">
      <c r="A12384" t="s">
        <v>135</v>
      </c>
      <c r="B12384" t="s">
        <v>12</v>
      </c>
      <c r="C12384" t="s">
        <v>33</v>
      </c>
    </row>
    <row r="12385" spans="1:3" x14ac:dyDescent="0.2">
      <c r="A12385" t="s">
        <v>135</v>
      </c>
      <c r="B12385" t="s">
        <v>107</v>
      </c>
      <c r="C12385" t="s">
        <v>10</v>
      </c>
    </row>
    <row r="12386" spans="1:3" x14ac:dyDescent="0.2">
      <c r="A12386" t="s">
        <v>135</v>
      </c>
      <c r="B12386" t="s">
        <v>108</v>
      </c>
      <c r="C12386" t="s">
        <v>10</v>
      </c>
    </row>
    <row r="12387" spans="1:3" x14ac:dyDescent="0.2">
      <c r="A12387" t="s">
        <v>135</v>
      </c>
      <c r="B12387" t="s">
        <v>14</v>
      </c>
      <c r="C12387" t="s">
        <v>39</v>
      </c>
    </row>
    <row r="12388" spans="1:3" x14ac:dyDescent="0.2">
      <c r="A12388" t="s">
        <v>135</v>
      </c>
      <c r="B12388" t="s">
        <v>15</v>
      </c>
      <c r="C12388" t="s">
        <v>39</v>
      </c>
    </row>
    <row r="12389" spans="1:3" x14ac:dyDescent="0.2">
      <c r="A12389" t="s">
        <v>135</v>
      </c>
      <c r="B12389" t="s">
        <v>101</v>
      </c>
      <c r="C12389" t="s">
        <v>40</v>
      </c>
    </row>
    <row r="12390" spans="1:3" x14ac:dyDescent="0.2">
      <c r="A12390" t="s">
        <v>135</v>
      </c>
      <c r="B12390" t="s">
        <v>109</v>
      </c>
      <c r="C12390" t="s">
        <v>105</v>
      </c>
    </row>
    <row r="12391" spans="1:3" x14ac:dyDescent="0.2">
      <c r="A12391" t="s">
        <v>135</v>
      </c>
      <c r="B12391" t="s">
        <v>61</v>
      </c>
      <c r="C12391" t="s">
        <v>69</v>
      </c>
    </row>
    <row r="12392" spans="1:3" x14ac:dyDescent="0.2">
      <c r="A12392" t="s">
        <v>135</v>
      </c>
      <c r="B12392" t="s">
        <v>73</v>
      </c>
      <c r="C12392" t="s">
        <v>29</v>
      </c>
    </row>
    <row r="12393" spans="1:3" x14ac:dyDescent="0.2">
      <c r="A12393" t="s">
        <v>135</v>
      </c>
      <c r="B12393" t="s">
        <v>60</v>
      </c>
      <c r="C12393" t="s">
        <v>21</v>
      </c>
    </row>
    <row r="12394" spans="1:3" x14ac:dyDescent="0.2">
      <c r="A12394" t="s">
        <v>135</v>
      </c>
      <c r="B12394" t="s">
        <v>84</v>
      </c>
      <c r="C12394" t="s">
        <v>105</v>
      </c>
    </row>
    <row r="12395" spans="1:3" x14ac:dyDescent="0.2">
      <c r="A12395" t="s">
        <v>135</v>
      </c>
      <c r="B12395" t="s">
        <v>85</v>
      </c>
      <c r="C12395" t="s">
        <v>105</v>
      </c>
    </row>
    <row r="12396" spans="1:3" x14ac:dyDescent="0.2">
      <c r="A12396" t="s">
        <v>135</v>
      </c>
      <c r="B12396" t="s">
        <v>137</v>
      </c>
      <c r="C12396" t="s">
        <v>29</v>
      </c>
    </row>
    <row r="12397" spans="1:3" x14ac:dyDescent="0.2">
      <c r="A12397" t="s">
        <v>135</v>
      </c>
      <c r="B12397" t="s">
        <v>138</v>
      </c>
      <c r="C12397" t="s">
        <v>29</v>
      </c>
    </row>
    <row r="12398" spans="1:3" x14ac:dyDescent="0.2">
      <c r="A12398" t="s">
        <v>135</v>
      </c>
      <c r="B12398" t="s">
        <v>134</v>
      </c>
      <c r="C12398" t="s">
        <v>127</v>
      </c>
    </row>
    <row r="12399" spans="1:3" x14ac:dyDescent="0.2">
      <c r="A12399" t="s">
        <v>135</v>
      </c>
      <c r="B12399" t="s">
        <v>40</v>
      </c>
      <c r="C12399" t="s">
        <v>8</v>
      </c>
    </row>
    <row r="12400" spans="1:3" x14ac:dyDescent="0.2">
      <c r="A12400" t="s">
        <v>135</v>
      </c>
      <c r="B12400" t="s">
        <v>39</v>
      </c>
      <c r="C12400" t="s">
        <v>49</v>
      </c>
    </row>
    <row r="12401" spans="1:3" x14ac:dyDescent="0.2">
      <c r="A12401" t="s">
        <v>135</v>
      </c>
      <c r="B12401" t="s">
        <v>104</v>
      </c>
      <c r="C12401" t="s">
        <v>127</v>
      </c>
    </row>
    <row r="12402" spans="1:3" x14ac:dyDescent="0.2">
      <c r="A12402" t="s">
        <v>135</v>
      </c>
      <c r="B12402" t="s">
        <v>9</v>
      </c>
      <c r="C12402" t="s">
        <v>62</v>
      </c>
    </row>
    <row r="12403" spans="1:3" x14ac:dyDescent="0.2">
      <c r="A12403" t="s">
        <v>135</v>
      </c>
      <c r="B12403" t="s">
        <v>58</v>
      </c>
      <c r="C12403" t="s">
        <v>128</v>
      </c>
    </row>
    <row r="12404" spans="1:3" x14ac:dyDescent="0.2">
      <c r="A12404" t="s">
        <v>135</v>
      </c>
      <c r="B12404" t="s">
        <v>4</v>
      </c>
      <c r="C12404" t="s">
        <v>130</v>
      </c>
    </row>
    <row r="12405" spans="1:3" x14ac:dyDescent="0.2">
      <c r="A12405" t="s">
        <v>135</v>
      </c>
      <c r="B12405" t="s">
        <v>90</v>
      </c>
      <c r="C12405" t="s">
        <v>10</v>
      </c>
    </row>
    <row r="12406" spans="1:3" x14ac:dyDescent="0.2">
      <c r="A12406" t="s">
        <v>135</v>
      </c>
      <c r="B12406" t="s">
        <v>1</v>
      </c>
      <c r="C12406" t="s">
        <v>14</v>
      </c>
    </row>
    <row r="12407" spans="1:3" x14ac:dyDescent="0.2">
      <c r="A12407" t="s">
        <v>135</v>
      </c>
      <c r="B12407" t="s">
        <v>67</v>
      </c>
      <c r="C12407" t="s">
        <v>105</v>
      </c>
    </row>
    <row r="12408" spans="1:3" x14ac:dyDescent="0.2">
      <c r="A12408" t="s">
        <v>135</v>
      </c>
      <c r="B12408" t="s">
        <v>68</v>
      </c>
      <c r="C12408" t="s">
        <v>105</v>
      </c>
    </row>
    <row r="12409" spans="1:3" x14ac:dyDescent="0.2">
      <c r="A12409" t="s">
        <v>135</v>
      </c>
      <c r="B12409" t="s">
        <v>120</v>
      </c>
      <c r="C12409" t="s">
        <v>62</v>
      </c>
    </row>
    <row r="12410" spans="1:3" x14ac:dyDescent="0.2">
      <c r="A12410" t="s">
        <v>135</v>
      </c>
      <c r="B12410" t="s">
        <v>121</v>
      </c>
      <c r="C12410" t="s">
        <v>62</v>
      </c>
    </row>
    <row r="12411" spans="1:3" x14ac:dyDescent="0.2">
      <c r="A12411" t="s">
        <v>135</v>
      </c>
      <c r="B12411" t="s">
        <v>53</v>
      </c>
      <c r="C12411" t="s">
        <v>128</v>
      </c>
    </row>
    <row r="12412" spans="1:3" x14ac:dyDescent="0.2">
      <c r="A12412" t="s">
        <v>135</v>
      </c>
      <c r="B12412" t="s">
        <v>82</v>
      </c>
      <c r="C12412" t="s">
        <v>10</v>
      </c>
    </row>
    <row r="12413" spans="1:3" x14ac:dyDescent="0.2">
      <c r="A12413" t="s">
        <v>135</v>
      </c>
      <c r="B12413" t="s">
        <v>83</v>
      </c>
      <c r="C12413" t="s">
        <v>128</v>
      </c>
    </row>
    <row r="12414" spans="1:3" x14ac:dyDescent="0.2">
      <c r="A12414" t="s">
        <v>135</v>
      </c>
      <c r="B12414" t="s">
        <v>38</v>
      </c>
      <c r="C12414" t="s">
        <v>43</v>
      </c>
    </row>
    <row r="12415" spans="1:3" x14ac:dyDescent="0.2">
      <c r="A12415" t="s">
        <v>135</v>
      </c>
      <c r="B12415" t="s">
        <v>97</v>
      </c>
      <c r="C12415" t="s">
        <v>130</v>
      </c>
    </row>
    <row r="12416" spans="1:3" x14ac:dyDescent="0.2">
      <c r="A12416" t="s">
        <v>135</v>
      </c>
      <c r="B12416" t="s">
        <v>115</v>
      </c>
      <c r="C12416" t="s">
        <v>62</v>
      </c>
    </row>
    <row r="12417" spans="1:3" x14ac:dyDescent="0.2">
      <c r="A12417" t="s">
        <v>135</v>
      </c>
      <c r="B12417" t="s">
        <v>98</v>
      </c>
      <c r="C12417" t="s">
        <v>11</v>
      </c>
    </row>
    <row r="12418" spans="1:3" x14ac:dyDescent="0.2">
      <c r="A12418" t="s">
        <v>135</v>
      </c>
      <c r="B12418" t="s">
        <v>94</v>
      </c>
      <c r="C12418" t="s">
        <v>62</v>
      </c>
    </row>
    <row r="12419" spans="1:3" x14ac:dyDescent="0.2">
      <c r="A12419" t="s">
        <v>135</v>
      </c>
      <c r="B12419" t="s">
        <v>7</v>
      </c>
      <c r="C12419" t="s">
        <v>11</v>
      </c>
    </row>
    <row r="12420" spans="1:3" x14ac:dyDescent="0.2">
      <c r="A12420" t="s">
        <v>135</v>
      </c>
      <c r="B12420" t="s">
        <v>45</v>
      </c>
      <c r="C12420" t="s">
        <v>11</v>
      </c>
    </row>
    <row r="12421" spans="1:3" x14ac:dyDescent="0.2">
      <c r="A12421" t="s">
        <v>135</v>
      </c>
      <c r="B12421" t="s">
        <v>64</v>
      </c>
      <c r="C12421" t="s">
        <v>11</v>
      </c>
    </row>
    <row r="12422" spans="1:3" x14ac:dyDescent="0.2">
      <c r="A12422" t="s">
        <v>132</v>
      </c>
      <c r="B12422" t="s">
        <v>75</v>
      </c>
      <c r="C12422" t="s">
        <v>25</v>
      </c>
    </row>
    <row r="12423" spans="1:3" x14ac:dyDescent="0.2">
      <c r="A12423" t="s">
        <v>132</v>
      </c>
      <c r="B12423" t="s">
        <v>17</v>
      </c>
      <c r="C12423" t="s">
        <v>47</v>
      </c>
    </row>
    <row r="12424" spans="1:3" x14ac:dyDescent="0.2">
      <c r="A12424" t="s">
        <v>132</v>
      </c>
      <c r="B12424" t="s">
        <v>20</v>
      </c>
      <c r="C12424" t="s">
        <v>124</v>
      </c>
    </row>
    <row r="12425" spans="1:3" x14ac:dyDescent="0.2">
      <c r="A12425" t="s">
        <v>132</v>
      </c>
      <c r="B12425" t="s">
        <v>78</v>
      </c>
      <c r="C12425" t="s">
        <v>26</v>
      </c>
    </row>
    <row r="12426" spans="1:3" x14ac:dyDescent="0.2">
      <c r="A12426" t="s">
        <v>132</v>
      </c>
      <c r="B12426" t="s">
        <v>44</v>
      </c>
      <c r="C12426" t="s">
        <v>136</v>
      </c>
    </row>
    <row r="12427" spans="1:3" x14ac:dyDescent="0.2">
      <c r="A12427" t="s">
        <v>132</v>
      </c>
      <c r="B12427" t="s">
        <v>46</v>
      </c>
      <c r="C12427" t="s">
        <v>135</v>
      </c>
    </row>
    <row r="12428" spans="1:3" x14ac:dyDescent="0.2">
      <c r="A12428" t="s">
        <v>132</v>
      </c>
      <c r="B12428" t="s">
        <v>117</v>
      </c>
      <c r="C12428" t="s">
        <v>26</v>
      </c>
    </row>
    <row r="12429" spans="1:3" x14ac:dyDescent="0.2">
      <c r="A12429" t="s">
        <v>132</v>
      </c>
      <c r="B12429" t="s">
        <v>124</v>
      </c>
      <c r="C12429" t="s">
        <v>76</v>
      </c>
    </row>
    <row r="12430" spans="1:3" x14ac:dyDescent="0.2">
      <c r="A12430" t="s">
        <v>132</v>
      </c>
      <c r="B12430" t="s">
        <v>113</v>
      </c>
      <c r="C12430" t="s">
        <v>8</v>
      </c>
    </row>
    <row r="12431" spans="1:3" x14ac:dyDescent="0.2">
      <c r="A12431" t="s">
        <v>132</v>
      </c>
      <c r="B12431" t="s">
        <v>99</v>
      </c>
      <c r="C12431" t="s">
        <v>135</v>
      </c>
    </row>
    <row r="12432" spans="1:3" x14ac:dyDescent="0.2">
      <c r="A12432" t="s">
        <v>132</v>
      </c>
      <c r="B12432" t="s">
        <v>100</v>
      </c>
      <c r="C12432" t="s">
        <v>127</v>
      </c>
    </row>
    <row r="12433" spans="1:3" x14ac:dyDescent="0.2">
      <c r="A12433" t="s">
        <v>132</v>
      </c>
      <c r="B12433" t="s">
        <v>65</v>
      </c>
      <c r="C12433" t="s">
        <v>96</v>
      </c>
    </row>
    <row r="12434" spans="1:3" x14ac:dyDescent="0.2">
      <c r="A12434" t="s">
        <v>132</v>
      </c>
      <c r="B12434" t="s">
        <v>66</v>
      </c>
      <c r="C12434" t="s">
        <v>96</v>
      </c>
    </row>
    <row r="12435" spans="1:3" x14ac:dyDescent="0.2">
      <c r="A12435" t="s">
        <v>132</v>
      </c>
      <c r="B12435" t="s">
        <v>54</v>
      </c>
      <c r="C12435" t="s">
        <v>81</v>
      </c>
    </row>
    <row r="12436" spans="1:3" x14ac:dyDescent="0.2">
      <c r="A12436" t="s">
        <v>132</v>
      </c>
      <c r="B12436" t="s">
        <v>55</v>
      </c>
      <c r="C12436" t="s">
        <v>81</v>
      </c>
    </row>
    <row r="12437" spans="1:3" x14ac:dyDescent="0.2">
      <c r="A12437" t="s">
        <v>132</v>
      </c>
      <c r="B12437" t="s">
        <v>133</v>
      </c>
      <c r="C12437" t="s">
        <v>47</v>
      </c>
    </row>
    <row r="12438" spans="1:3" x14ac:dyDescent="0.2">
      <c r="A12438" t="s">
        <v>132</v>
      </c>
      <c r="B12438" t="s">
        <v>59</v>
      </c>
      <c r="C12438" t="s">
        <v>136</v>
      </c>
    </row>
    <row r="12439" spans="1:3" x14ac:dyDescent="0.2">
      <c r="A12439" t="s">
        <v>132</v>
      </c>
      <c r="B12439" t="s">
        <v>125</v>
      </c>
      <c r="C12439" t="s">
        <v>54</v>
      </c>
    </row>
    <row r="12440" spans="1:3" x14ac:dyDescent="0.2">
      <c r="A12440" t="s">
        <v>132</v>
      </c>
      <c r="B12440" t="s">
        <v>27</v>
      </c>
      <c r="C12440" t="s">
        <v>136</v>
      </c>
    </row>
    <row r="12441" spans="1:3" x14ac:dyDescent="0.2">
      <c r="A12441" t="s">
        <v>132</v>
      </c>
      <c r="B12441" t="s">
        <v>23</v>
      </c>
      <c r="C12441" t="s">
        <v>47</v>
      </c>
    </row>
    <row r="12442" spans="1:3" x14ac:dyDescent="0.2">
      <c r="A12442" t="s">
        <v>132</v>
      </c>
      <c r="B12442" t="s">
        <v>25</v>
      </c>
      <c r="C12442" t="s">
        <v>81</v>
      </c>
    </row>
    <row r="12443" spans="1:3" x14ac:dyDescent="0.2">
      <c r="A12443" t="s">
        <v>132</v>
      </c>
      <c r="B12443" t="s">
        <v>114</v>
      </c>
      <c r="C12443" t="s">
        <v>31</v>
      </c>
    </row>
    <row r="12444" spans="1:3" x14ac:dyDescent="0.2">
      <c r="A12444" t="s">
        <v>132</v>
      </c>
      <c r="B12444" t="s">
        <v>96</v>
      </c>
      <c r="C12444" t="s">
        <v>49</v>
      </c>
    </row>
    <row r="12445" spans="1:3" x14ac:dyDescent="0.2">
      <c r="A12445" t="s">
        <v>132</v>
      </c>
      <c r="B12445" t="s">
        <v>47</v>
      </c>
      <c r="C12445" t="s">
        <v>81</v>
      </c>
    </row>
    <row r="12446" spans="1:3" x14ac:dyDescent="0.2">
      <c r="A12446" t="s">
        <v>132</v>
      </c>
      <c r="B12446" t="s">
        <v>72</v>
      </c>
      <c r="C12446" t="s">
        <v>114</v>
      </c>
    </row>
    <row r="12447" spans="1:3" x14ac:dyDescent="0.2">
      <c r="A12447" t="s">
        <v>132</v>
      </c>
      <c r="B12447" t="s">
        <v>87</v>
      </c>
      <c r="C12447" t="s">
        <v>25</v>
      </c>
    </row>
    <row r="12448" spans="1:3" x14ac:dyDescent="0.2">
      <c r="A12448" t="s">
        <v>132</v>
      </c>
      <c r="B12448" t="s">
        <v>88</v>
      </c>
      <c r="C12448" t="s">
        <v>26</v>
      </c>
    </row>
    <row r="12449" spans="1:3" x14ac:dyDescent="0.2">
      <c r="A12449" t="s">
        <v>132</v>
      </c>
      <c r="B12449" t="s">
        <v>19</v>
      </c>
      <c r="C12449" t="s">
        <v>16</v>
      </c>
    </row>
    <row r="12450" spans="1:3" x14ac:dyDescent="0.2">
      <c r="A12450" t="s">
        <v>132</v>
      </c>
      <c r="B12450" t="s">
        <v>31</v>
      </c>
      <c r="C12450" t="s">
        <v>48</v>
      </c>
    </row>
    <row r="12451" spans="1:3" x14ac:dyDescent="0.2">
      <c r="A12451" t="s">
        <v>132</v>
      </c>
      <c r="B12451" t="s">
        <v>126</v>
      </c>
      <c r="C12451" t="s">
        <v>135</v>
      </c>
    </row>
    <row r="12452" spans="1:3" x14ac:dyDescent="0.2">
      <c r="A12452" t="s">
        <v>132</v>
      </c>
      <c r="B12452" t="s">
        <v>42</v>
      </c>
      <c r="C12452" t="s">
        <v>114</v>
      </c>
    </row>
    <row r="12453" spans="1:3" x14ac:dyDescent="0.2">
      <c r="A12453" t="s">
        <v>132</v>
      </c>
      <c r="B12453" t="s">
        <v>93</v>
      </c>
      <c r="C12453" t="s">
        <v>79</v>
      </c>
    </row>
    <row r="12454" spans="1:3" x14ac:dyDescent="0.2">
      <c r="A12454" t="s">
        <v>132</v>
      </c>
      <c r="B12454" t="s">
        <v>13</v>
      </c>
      <c r="C12454" t="s">
        <v>113</v>
      </c>
    </row>
    <row r="12455" spans="1:3" x14ac:dyDescent="0.2">
      <c r="A12455" t="s">
        <v>132</v>
      </c>
      <c r="B12455" t="s">
        <v>49</v>
      </c>
      <c r="C12455" t="s">
        <v>51</v>
      </c>
    </row>
    <row r="12456" spans="1:3" x14ac:dyDescent="0.2">
      <c r="A12456" t="s">
        <v>132</v>
      </c>
      <c r="B12456" t="s">
        <v>50</v>
      </c>
      <c r="C12456" t="s">
        <v>51</v>
      </c>
    </row>
    <row r="12457" spans="1:3" x14ac:dyDescent="0.2">
      <c r="A12457" t="s">
        <v>132</v>
      </c>
      <c r="B12457" t="s">
        <v>56</v>
      </c>
      <c r="C12457" t="s">
        <v>26</v>
      </c>
    </row>
    <row r="12458" spans="1:3" x14ac:dyDescent="0.2">
      <c r="A12458" t="s">
        <v>132</v>
      </c>
      <c r="B12458" t="s">
        <v>57</v>
      </c>
      <c r="C12458" t="s">
        <v>26</v>
      </c>
    </row>
    <row r="12459" spans="1:3" x14ac:dyDescent="0.2">
      <c r="A12459" t="s">
        <v>132</v>
      </c>
      <c r="B12459" t="s">
        <v>91</v>
      </c>
      <c r="C12459" t="s">
        <v>10</v>
      </c>
    </row>
    <row r="12460" spans="1:3" x14ac:dyDescent="0.2">
      <c r="A12460" t="s">
        <v>132</v>
      </c>
      <c r="B12460" t="s">
        <v>92</v>
      </c>
      <c r="C12460" t="s">
        <v>128</v>
      </c>
    </row>
    <row r="12461" spans="1:3" x14ac:dyDescent="0.2">
      <c r="A12461" t="s">
        <v>132</v>
      </c>
      <c r="B12461" t="s">
        <v>136</v>
      </c>
      <c r="C12461" t="s">
        <v>49</v>
      </c>
    </row>
    <row r="12462" spans="1:3" x14ac:dyDescent="0.2">
      <c r="A12462" t="s">
        <v>132</v>
      </c>
      <c r="B12462" t="s">
        <v>16</v>
      </c>
      <c r="C12462" t="s">
        <v>79</v>
      </c>
    </row>
    <row r="12463" spans="1:3" x14ac:dyDescent="0.2">
      <c r="A12463" t="s">
        <v>132</v>
      </c>
      <c r="B12463" t="s">
        <v>89</v>
      </c>
      <c r="C12463" t="s">
        <v>80</v>
      </c>
    </row>
    <row r="12464" spans="1:3" x14ac:dyDescent="0.2">
      <c r="A12464" t="s">
        <v>132</v>
      </c>
      <c r="B12464" t="s">
        <v>33</v>
      </c>
      <c r="C12464" t="s">
        <v>79</v>
      </c>
    </row>
    <row r="12465" spans="1:3" x14ac:dyDescent="0.2">
      <c r="A12465" t="s">
        <v>132</v>
      </c>
      <c r="B12465" t="s">
        <v>34</v>
      </c>
      <c r="C12465" t="s">
        <v>79</v>
      </c>
    </row>
    <row r="12466" spans="1:3" x14ac:dyDescent="0.2">
      <c r="A12466" t="s">
        <v>132</v>
      </c>
      <c r="B12466" t="s">
        <v>95</v>
      </c>
      <c r="C12466" t="s">
        <v>10</v>
      </c>
    </row>
    <row r="12467" spans="1:3" x14ac:dyDescent="0.2">
      <c r="A12467" t="s">
        <v>132</v>
      </c>
      <c r="B12467" t="s">
        <v>110</v>
      </c>
      <c r="C12467" t="s">
        <v>86</v>
      </c>
    </row>
    <row r="12468" spans="1:3" x14ac:dyDescent="0.2">
      <c r="A12468" t="s">
        <v>132</v>
      </c>
      <c r="B12468" t="s">
        <v>62</v>
      </c>
      <c r="C12468" t="s">
        <v>2</v>
      </c>
    </row>
    <row r="12469" spans="1:3" x14ac:dyDescent="0.2">
      <c r="A12469" t="s">
        <v>132</v>
      </c>
      <c r="B12469" t="s">
        <v>63</v>
      </c>
      <c r="C12469" t="s">
        <v>2</v>
      </c>
    </row>
    <row r="12470" spans="1:3" x14ac:dyDescent="0.2">
      <c r="A12470" t="s">
        <v>132</v>
      </c>
      <c r="B12470" t="s">
        <v>22</v>
      </c>
      <c r="C12470" t="s">
        <v>105</v>
      </c>
    </row>
    <row r="12471" spans="1:3" x14ac:dyDescent="0.2">
      <c r="A12471" t="s">
        <v>132</v>
      </c>
      <c r="B12471" t="s">
        <v>2</v>
      </c>
      <c r="C12471" t="s">
        <v>89</v>
      </c>
    </row>
    <row r="12472" spans="1:3" x14ac:dyDescent="0.2">
      <c r="A12472" t="s">
        <v>132</v>
      </c>
      <c r="B12472" t="s">
        <v>32</v>
      </c>
      <c r="C12472" t="s">
        <v>80</v>
      </c>
    </row>
    <row r="12473" spans="1:3" x14ac:dyDescent="0.2">
      <c r="A12473" t="s">
        <v>132</v>
      </c>
      <c r="B12473" t="s">
        <v>18</v>
      </c>
      <c r="C12473" t="s">
        <v>48</v>
      </c>
    </row>
    <row r="12474" spans="1:3" x14ac:dyDescent="0.2">
      <c r="A12474" t="s">
        <v>132</v>
      </c>
      <c r="B12474" t="s">
        <v>76</v>
      </c>
      <c r="C12474" t="s">
        <v>31</v>
      </c>
    </row>
    <row r="12475" spans="1:3" x14ac:dyDescent="0.2">
      <c r="A12475" t="s">
        <v>132</v>
      </c>
      <c r="B12475" t="s">
        <v>77</v>
      </c>
      <c r="C12475" t="s">
        <v>31</v>
      </c>
    </row>
    <row r="12476" spans="1:3" x14ac:dyDescent="0.2">
      <c r="A12476" t="s">
        <v>132</v>
      </c>
      <c r="B12476" t="s">
        <v>79</v>
      </c>
      <c r="C12476" t="s">
        <v>40</v>
      </c>
    </row>
    <row r="12477" spans="1:3" x14ac:dyDescent="0.2">
      <c r="A12477" t="s">
        <v>132</v>
      </c>
      <c r="B12477" t="s">
        <v>48</v>
      </c>
      <c r="C12477" t="s">
        <v>39</v>
      </c>
    </row>
    <row r="12478" spans="1:3" x14ac:dyDescent="0.2">
      <c r="A12478" t="s">
        <v>132</v>
      </c>
      <c r="B12478" t="s">
        <v>111</v>
      </c>
      <c r="C12478" t="s">
        <v>39</v>
      </c>
    </row>
    <row r="12479" spans="1:3" x14ac:dyDescent="0.2">
      <c r="A12479" t="s">
        <v>132</v>
      </c>
      <c r="B12479" t="s">
        <v>112</v>
      </c>
      <c r="C12479" t="s">
        <v>132</v>
      </c>
    </row>
    <row r="12480" spans="1:3" x14ac:dyDescent="0.2">
      <c r="A12480" t="s">
        <v>132</v>
      </c>
      <c r="B12480" t="s">
        <v>51</v>
      </c>
      <c r="C12480" t="s">
        <v>111</v>
      </c>
    </row>
    <row r="12481" spans="1:3" x14ac:dyDescent="0.2">
      <c r="A12481" t="s">
        <v>132</v>
      </c>
      <c r="B12481" t="s">
        <v>8</v>
      </c>
      <c r="C12481" t="s">
        <v>48</v>
      </c>
    </row>
    <row r="12482" spans="1:3" x14ac:dyDescent="0.2">
      <c r="A12482" t="s">
        <v>132</v>
      </c>
      <c r="B12482" t="s">
        <v>35</v>
      </c>
      <c r="C12482" t="s">
        <v>130</v>
      </c>
    </row>
    <row r="12483" spans="1:3" x14ac:dyDescent="0.2">
      <c r="A12483" t="s">
        <v>132</v>
      </c>
      <c r="B12483" t="s">
        <v>52</v>
      </c>
      <c r="C12483" t="s">
        <v>127</v>
      </c>
    </row>
    <row r="12484" spans="1:3" x14ac:dyDescent="0.2">
      <c r="A12484" t="s">
        <v>132</v>
      </c>
      <c r="B12484" t="s">
        <v>122</v>
      </c>
      <c r="C12484" t="s">
        <v>86</v>
      </c>
    </row>
    <row r="12485" spans="1:3" x14ac:dyDescent="0.2">
      <c r="A12485" t="s">
        <v>132</v>
      </c>
      <c r="B12485" t="s">
        <v>123</v>
      </c>
      <c r="C12485" t="s">
        <v>69</v>
      </c>
    </row>
    <row r="12486" spans="1:3" x14ac:dyDescent="0.2">
      <c r="A12486" t="s">
        <v>132</v>
      </c>
      <c r="B12486" t="s">
        <v>21</v>
      </c>
      <c r="C12486" t="s">
        <v>32</v>
      </c>
    </row>
    <row r="12487" spans="1:3" x14ac:dyDescent="0.2">
      <c r="A12487" t="s">
        <v>132</v>
      </c>
      <c r="B12487" t="s">
        <v>128</v>
      </c>
      <c r="C12487" t="s">
        <v>74</v>
      </c>
    </row>
    <row r="12488" spans="1:3" x14ac:dyDescent="0.2">
      <c r="A12488" t="s">
        <v>132</v>
      </c>
      <c r="B12488" t="s">
        <v>43</v>
      </c>
      <c r="C12488" t="s">
        <v>106</v>
      </c>
    </row>
    <row r="12489" spans="1:3" x14ac:dyDescent="0.2">
      <c r="A12489" t="s">
        <v>132</v>
      </c>
      <c r="B12489" t="s">
        <v>102</v>
      </c>
      <c r="C12489" t="s">
        <v>128</v>
      </c>
    </row>
    <row r="12490" spans="1:3" x14ac:dyDescent="0.2">
      <c r="A12490" t="s">
        <v>132</v>
      </c>
      <c r="B12490" t="s">
        <v>103</v>
      </c>
      <c r="C12490" t="s">
        <v>62</v>
      </c>
    </row>
    <row r="12491" spans="1:3" x14ac:dyDescent="0.2">
      <c r="A12491" t="s">
        <v>132</v>
      </c>
      <c r="B12491" t="s">
        <v>106</v>
      </c>
      <c r="C12491" t="s">
        <v>16</v>
      </c>
    </row>
    <row r="12492" spans="1:3" x14ac:dyDescent="0.2">
      <c r="A12492" t="s">
        <v>132</v>
      </c>
      <c r="B12492" t="s">
        <v>105</v>
      </c>
      <c r="C12492" t="s">
        <v>14</v>
      </c>
    </row>
    <row r="12493" spans="1:3" x14ac:dyDescent="0.2">
      <c r="A12493" t="s">
        <v>132</v>
      </c>
      <c r="B12493" t="s">
        <v>74</v>
      </c>
      <c r="C12493" t="s">
        <v>93</v>
      </c>
    </row>
    <row r="12494" spans="1:3" x14ac:dyDescent="0.2">
      <c r="A12494" t="s">
        <v>132</v>
      </c>
      <c r="B12494" t="s">
        <v>26</v>
      </c>
      <c r="C12494" t="s">
        <v>81</v>
      </c>
    </row>
    <row r="12495" spans="1:3" x14ac:dyDescent="0.2">
      <c r="A12495" t="s">
        <v>132</v>
      </c>
      <c r="B12495" t="s">
        <v>81</v>
      </c>
      <c r="C12495" t="s">
        <v>129</v>
      </c>
    </row>
    <row r="12496" spans="1:3" x14ac:dyDescent="0.2">
      <c r="A12496" t="s">
        <v>132</v>
      </c>
      <c r="B12496" t="s">
        <v>29</v>
      </c>
      <c r="C12496" t="s">
        <v>93</v>
      </c>
    </row>
    <row r="12497" spans="1:3" x14ac:dyDescent="0.2">
      <c r="A12497" t="s">
        <v>132</v>
      </c>
      <c r="B12497" t="s">
        <v>30</v>
      </c>
      <c r="C12497" t="s">
        <v>32</v>
      </c>
    </row>
    <row r="12498" spans="1:3" x14ac:dyDescent="0.2">
      <c r="A12498" t="s">
        <v>132</v>
      </c>
      <c r="B12498" t="s">
        <v>118</v>
      </c>
      <c r="C12498" t="s">
        <v>101</v>
      </c>
    </row>
    <row r="12499" spans="1:3" x14ac:dyDescent="0.2">
      <c r="A12499" t="s">
        <v>132</v>
      </c>
      <c r="B12499" t="s">
        <v>119</v>
      </c>
      <c r="C12499" t="s">
        <v>43</v>
      </c>
    </row>
    <row r="12500" spans="1:3" x14ac:dyDescent="0.2">
      <c r="A12500" t="s">
        <v>132</v>
      </c>
      <c r="B12500" t="s">
        <v>86</v>
      </c>
      <c r="C12500" t="s">
        <v>8</v>
      </c>
    </row>
    <row r="12501" spans="1:3" x14ac:dyDescent="0.2">
      <c r="A12501" t="s">
        <v>132</v>
      </c>
      <c r="B12501" t="s">
        <v>28</v>
      </c>
      <c r="C12501" t="s">
        <v>33</v>
      </c>
    </row>
    <row r="12502" spans="1:3" x14ac:dyDescent="0.2">
      <c r="A12502" t="s">
        <v>132</v>
      </c>
      <c r="B12502" t="s">
        <v>127</v>
      </c>
      <c r="C12502" t="s">
        <v>19</v>
      </c>
    </row>
    <row r="12503" spans="1:3" x14ac:dyDescent="0.2">
      <c r="A12503" t="s">
        <v>132</v>
      </c>
      <c r="B12503" t="s">
        <v>80</v>
      </c>
      <c r="C12503" t="s">
        <v>79</v>
      </c>
    </row>
    <row r="12504" spans="1:3" x14ac:dyDescent="0.2">
      <c r="A12504" t="s">
        <v>132</v>
      </c>
      <c r="B12504" t="s">
        <v>41</v>
      </c>
      <c r="C12504" t="s">
        <v>136</v>
      </c>
    </row>
    <row r="12505" spans="1:3" x14ac:dyDescent="0.2">
      <c r="A12505" t="s">
        <v>132</v>
      </c>
      <c r="B12505" t="s">
        <v>130</v>
      </c>
      <c r="C12505" t="s">
        <v>74</v>
      </c>
    </row>
    <row r="12506" spans="1:3" x14ac:dyDescent="0.2">
      <c r="A12506" t="s">
        <v>132</v>
      </c>
      <c r="B12506" t="s">
        <v>131</v>
      </c>
      <c r="C12506" t="s">
        <v>21</v>
      </c>
    </row>
    <row r="12507" spans="1:3" x14ac:dyDescent="0.2">
      <c r="A12507" t="s">
        <v>132</v>
      </c>
      <c r="B12507" t="s">
        <v>11</v>
      </c>
      <c r="C12507" t="s">
        <v>29</v>
      </c>
    </row>
    <row r="12508" spans="1:3" x14ac:dyDescent="0.2">
      <c r="A12508" t="s">
        <v>132</v>
      </c>
      <c r="B12508" t="s">
        <v>6</v>
      </c>
      <c r="C12508" t="s">
        <v>62</v>
      </c>
    </row>
    <row r="12509" spans="1:3" x14ac:dyDescent="0.2">
      <c r="A12509" t="s">
        <v>132</v>
      </c>
      <c r="B12509" t="s">
        <v>3</v>
      </c>
      <c r="C12509" t="s">
        <v>128</v>
      </c>
    </row>
    <row r="12510" spans="1:3" x14ac:dyDescent="0.2">
      <c r="A12510" t="s">
        <v>132</v>
      </c>
      <c r="B12510" t="s">
        <v>69</v>
      </c>
      <c r="C12510" t="s">
        <v>28</v>
      </c>
    </row>
    <row r="12511" spans="1:3" x14ac:dyDescent="0.2">
      <c r="A12511" t="s">
        <v>132</v>
      </c>
      <c r="B12511" t="s">
        <v>135</v>
      </c>
      <c r="C12511" t="s">
        <v>18</v>
      </c>
    </row>
    <row r="12512" spans="1:3" x14ac:dyDescent="0.2">
      <c r="A12512" t="s">
        <v>132</v>
      </c>
      <c r="B12512" t="s">
        <v>132</v>
      </c>
      <c r="C12512" t="s">
        <v>132</v>
      </c>
    </row>
    <row r="12513" spans="1:3" x14ac:dyDescent="0.2">
      <c r="A12513" t="s">
        <v>132</v>
      </c>
      <c r="B12513" t="s">
        <v>129</v>
      </c>
      <c r="C12513" t="s">
        <v>111</v>
      </c>
    </row>
    <row r="12514" spans="1:3" x14ac:dyDescent="0.2">
      <c r="A12514" t="s">
        <v>132</v>
      </c>
      <c r="B12514" t="s">
        <v>116</v>
      </c>
      <c r="C12514" t="s">
        <v>10</v>
      </c>
    </row>
    <row r="12515" spans="1:3" x14ac:dyDescent="0.2">
      <c r="A12515" t="s">
        <v>132</v>
      </c>
      <c r="B12515" t="s">
        <v>36</v>
      </c>
      <c r="C12515" t="s">
        <v>43</v>
      </c>
    </row>
    <row r="12516" spans="1:3" x14ac:dyDescent="0.2">
      <c r="A12516" t="s">
        <v>132</v>
      </c>
      <c r="B12516" t="s">
        <v>37</v>
      </c>
      <c r="C12516" t="s">
        <v>43</v>
      </c>
    </row>
    <row r="12517" spans="1:3" x14ac:dyDescent="0.2">
      <c r="A12517" t="s">
        <v>132</v>
      </c>
      <c r="B12517" t="s">
        <v>70</v>
      </c>
      <c r="C12517" t="s">
        <v>114</v>
      </c>
    </row>
    <row r="12518" spans="1:3" x14ac:dyDescent="0.2">
      <c r="A12518" t="s">
        <v>132</v>
      </c>
      <c r="B12518" t="s">
        <v>71</v>
      </c>
      <c r="C12518" t="s">
        <v>114</v>
      </c>
    </row>
    <row r="12519" spans="1:3" x14ac:dyDescent="0.2">
      <c r="A12519" t="s">
        <v>132</v>
      </c>
      <c r="B12519" t="s">
        <v>5</v>
      </c>
      <c r="C12519" t="s">
        <v>127</v>
      </c>
    </row>
    <row r="12520" spans="1:3" x14ac:dyDescent="0.2">
      <c r="A12520" t="s">
        <v>132</v>
      </c>
      <c r="B12520" t="s">
        <v>24</v>
      </c>
      <c r="C12520" t="s">
        <v>118</v>
      </c>
    </row>
    <row r="12521" spans="1:3" x14ac:dyDescent="0.2">
      <c r="A12521" t="s">
        <v>132</v>
      </c>
      <c r="B12521" t="s">
        <v>10</v>
      </c>
      <c r="C12521" t="s">
        <v>28</v>
      </c>
    </row>
    <row r="12522" spans="1:3" x14ac:dyDescent="0.2">
      <c r="A12522" t="s">
        <v>132</v>
      </c>
      <c r="B12522" t="s">
        <v>12</v>
      </c>
      <c r="C12522" t="s">
        <v>74</v>
      </c>
    </row>
    <row r="12523" spans="1:3" x14ac:dyDescent="0.2">
      <c r="A12523" t="s">
        <v>132</v>
      </c>
      <c r="B12523" t="s">
        <v>107</v>
      </c>
      <c r="C12523" t="s">
        <v>11</v>
      </c>
    </row>
    <row r="12524" spans="1:3" x14ac:dyDescent="0.2">
      <c r="A12524" t="s">
        <v>132</v>
      </c>
      <c r="B12524" t="s">
        <v>108</v>
      </c>
      <c r="C12524" t="s">
        <v>11</v>
      </c>
    </row>
    <row r="12525" spans="1:3" x14ac:dyDescent="0.2">
      <c r="A12525" t="s">
        <v>132</v>
      </c>
      <c r="B12525" t="s">
        <v>14</v>
      </c>
      <c r="C12525" t="s">
        <v>33</v>
      </c>
    </row>
    <row r="12526" spans="1:3" x14ac:dyDescent="0.2">
      <c r="A12526" t="s">
        <v>132</v>
      </c>
      <c r="B12526" t="s">
        <v>15</v>
      </c>
      <c r="C12526" t="s">
        <v>33</v>
      </c>
    </row>
    <row r="12527" spans="1:3" x14ac:dyDescent="0.2">
      <c r="A12527" t="s">
        <v>132</v>
      </c>
      <c r="B12527" t="s">
        <v>101</v>
      </c>
      <c r="C12527" t="s">
        <v>89</v>
      </c>
    </row>
    <row r="12528" spans="1:3" x14ac:dyDescent="0.2">
      <c r="A12528" t="s">
        <v>132</v>
      </c>
      <c r="B12528" t="s">
        <v>109</v>
      </c>
      <c r="C12528" t="s">
        <v>130</v>
      </c>
    </row>
    <row r="12529" spans="1:3" x14ac:dyDescent="0.2">
      <c r="A12529" t="s">
        <v>132</v>
      </c>
      <c r="B12529" t="s">
        <v>61</v>
      </c>
      <c r="C12529" t="s">
        <v>62</v>
      </c>
    </row>
    <row r="12530" spans="1:3" x14ac:dyDescent="0.2">
      <c r="A12530" t="s">
        <v>132</v>
      </c>
      <c r="B12530" t="s">
        <v>73</v>
      </c>
      <c r="C12530" t="s">
        <v>105</v>
      </c>
    </row>
    <row r="12531" spans="1:3" x14ac:dyDescent="0.2">
      <c r="A12531" t="s">
        <v>132</v>
      </c>
      <c r="B12531" t="s">
        <v>60</v>
      </c>
      <c r="C12531" t="s">
        <v>10</v>
      </c>
    </row>
    <row r="12532" spans="1:3" x14ac:dyDescent="0.2">
      <c r="A12532" t="s">
        <v>132</v>
      </c>
      <c r="B12532" t="s">
        <v>84</v>
      </c>
      <c r="C12532" t="s">
        <v>11</v>
      </c>
    </row>
    <row r="12533" spans="1:3" x14ac:dyDescent="0.2">
      <c r="A12533" t="s">
        <v>132</v>
      </c>
      <c r="B12533" t="s">
        <v>85</v>
      </c>
      <c r="C12533" t="s">
        <v>11</v>
      </c>
    </row>
    <row r="12534" spans="1:3" x14ac:dyDescent="0.2">
      <c r="A12534" t="s">
        <v>132</v>
      </c>
      <c r="B12534" t="s">
        <v>137</v>
      </c>
      <c r="C12534" t="s">
        <v>105</v>
      </c>
    </row>
    <row r="12535" spans="1:3" x14ac:dyDescent="0.2">
      <c r="A12535" t="s">
        <v>132</v>
      </c>
      <c r="B12535" t="s">
        <v>138</v>
      </c>
      <c r="C12535" t="s">
        <v>105</v>
      </c>
    </row>
    <row r="12536" spans="1:3" x14ac:dyDescent="0.2">
      <c r="A12536" t="s">
        <v>132</v>
      </c>
      <c r="B12536" t="s">
        <v>134</v>
      </c>
      <c r="C12536" t="s">
        <v>130</v>
      </c>
    </row>
    <row r="12537" spans="1:3" x14ac:dyDescent="0.2">
      <c r="A12537" t="s">
        <v>132</v>
      </c>
      <c r="B12537" t="s">
        <v>40</v>
      </c>
      <c r="C12537" t="s">
        <v>40</v>
      </c>
    </row>
    <row r="12538" spans="1:3" x14ac:dyDescent="0.2">
      <c r="A12538" t="s">
        <v>132</v>
      </c>
      <c r="B12538" t="s">
        <v>39</v>
      </c>
      <c r="C12538" t="s">
        <v>39</v>
      </c>
    </row>
    <row r="12539" spans="1:3" x14ac:dyDescent="0.2">
      <c r="A12539" t="s">
        <v>132</v>
      </c>
      <c r="B12539" t="s">
        <v>104</v>
      </c>
      <c r="C12539" t="s">
        <v>128</v>
      </c>
    </row>
    <row r="12540" spans="1:3" x14ac:dyDescent="0.2">
      <c r="A12540" t="s">
        <v>132</v>
      </c>
      <c r="B12540" t="s">
        <v>9</v>
      </c>
      <c r="C12540" t="s">
        <v>5</v>
      </c>
    </row>
    <row r="12541" spans="1:3" x14ac:dyDescent="0.2">
      <c r="A12541" t="s">
        <v>132</v>
      </c>
      <c r="B12541" t="s">
        <v>58</v>
      </c>
      <c r="C12541" t="s">
        <v>62</v>
      </c>
    </row>
    <row r="12542" spans="1:3" x14ac:dyDescent="0.2">
      <c r="A12542" t="s">
        <v>132</v>
      </c>
      <c r="B12542" t="s">
        <v>4</v>
      </c>
      <c r="C12542" t="s">
        <v>1</v>
      </c>
    </row>
    <row r="12543" spans="1:3" x14ac:dyDescent="0.2">
      <c r="A12543" t="s">
        <v>132</v>
      </c>
      <c r="B12543" t="s">
        <v>90</v>
      </c>
      <c r="C12543" t="s">
        <v>11</v>
      </c>
    </row>
    <row r="12544" spans="1:3" x14ac:dyDescent="0.2">
      <c r="A12544" t="s">
        <v>132</v>
      </c>
      <c r="B12544" t="s">
        <v>1</v>
      </c>
      <c r="C12544" t="s">
        <v>101</v>
      </c>
    </row>
    <row r="12545" spans="1:3" x14ac:dyDescent="0.2">
      <c r="A12545" t="s">
        <v>132</v>
      </c>
      <c r="B12545" t="s">
        <v>67</v>
      </c>
      <c r="C12545" t="s">
        <v>130</v>
      </c>
    </row>
    <row r="12546" spans="1:3" x14ac:dyDescent="0.2">
      <c r="A12546" t="s">
        <v>132</v>
      </c>
      <c r="B12546" t="s">
        <v>68</v>
      </c>
      <c r="C12546" t="s">
        <v>130</v>
      </c>
    </row>
    <row r="12547" spans="1:3" x14ac:dyDescent="0.2">
      <c r="A12547" t="s">
        <v>132</v>
      </c>
      <c r="B12547" t="s">
        <v>120</v>
      </c>
      <c r="C12547" t="s">
        <v>100</v>
      </c>
    </row>
    <row r="12548" spans="1:3" x14ac:dyDescent="0.2">
      <c r="A12548" t="s">
        <v>132</v>
      </c>
      <c r="B12548" t="s">
        <v>121</v>
      </c>
      <c r="C12548" t="s">
        <v>52</v>
      </c>
    </row>
    <row r="12549" spans="1:3" x14ac:dyDescent="0.2">
      <c r="A12549" t="s">
        <v>132</v>
      </c>
      <c r="B12549" t="s">
        <v>53</v>
      </c>
      <c r="C12549" t="s">
        <v>62</v>
      </c>
    </row>
    <row r="12550" spans="1:3" x14ac:dyDescent="0.2">
      <c r="A12550" t="s">
        <v>132</v>
      </c>
      <c r="B12550" t="s">
        <v>82</v>
      </c>
      <c r="C12550" t="s">
        <v>11</v>
      </c>
    </row>
    <row r="12551" spans="1:3" x14ac:dyDescent="0.2">
      <c r="A12551" t="s">
        <v>132</v>
      </c>
      <c r="B12551" t="s">
        <v>83</v>
      </c>
      <c r="C12551" t="s">
        <v>62</v>
      </c>
    </row>
    <row r="12552" spans="1:3" x14ac:dyDescent="0.2">
      <c r="A12552" t="s">
        <v>132</v>
      </c>
      <c r="B12552" t="s">
        <v>38</v>
      </c>
      <c r="C12552" t="s">
        <v>128</v>
      </c>
    </row>
    <row r="12553" spans="1:3" x14ac:dyDescent="0.2">
      <c r="A12553" t="s">
        <v>132</v>
      </c>
      <c r="B12553" t="s">
        <v>97</v>
      </c>
      <c r="C12553" t="s">
        <v>1</v>
      </c>
    </row>
    <row r="12554" spans="1:3" x14ac:dyDescent="0.2">
      <c r="A12554" t="s">
        <v>132</v>
      </c>
      <c r="B12554" t="s">
        <v>115</v>
      </c>
      <c r="C12554" t="s">
        <v>100</v>
      </c>
    </row>
    <row r="12555" spans="1:3" x14ac:dyDescent="0.2">
      <c r="A12555" t="s">
        <v>132</v>
      </c>
      <c r="B12555" t="s">
        <v>98</v>
      </c>
      <c r="C12555" t="s">
        <v>36</v>
      </c>
    </row>
    <row r="12556" spans="1:3" x14ac:dyDescent="0.2">
      <c r="A12556" t="s">
        <v>132</v>
      </c>
      <c r="B12556" t="s">
        <v>94</v>
      </c>
      <c r="C12556" t="s">
        <v>36</v>
      </c>
    </row>
    <row r="12557" spans="1:3" x14ac:dyDescent="0.2">
      <c r="A12557" t="s">
        <v>132</v>
      </c>
      <c r="B12557" t="s">
        <v>7</v>
      </c>
      <c r="C12557" t="s">
        <v>118</v>
      </c>
    </row>
    <row r="12558" spans="1:3" x14ac:dyDescent="0.2">
      <c r="A12558" t="s">
        <v>132</v>
      </c>
      <c r="B12558" t="s">
        <v>45</v>
      </c>
      <c r="C12558" t="s">
        <v>36</v>
      </c>
    </row>
    <row r="12559" spans="1:3" x14ac:dyDescent="0.2">
      <c r="A12559" t="s">
        <v>132</v>
      </c>
      <c r="B12559" t="s">
        <v>64</v>
      </c>
      <c r="C12559" t="s">
        <v>36</v>
      </c>
    </row>
    <row r="12560" spans="1:3" x14ac:dyDescent="0.2">
      <c r="A12560" t="s">
        <v>129</v>
      </c>
      <c r="B12560" t="s">
        <v>75</v>
      </c>
      <c r="C12560" t="s">
        <v>70</v>
      </c>
    </row>
    <row r="12561" spans="1:3" x14ac:dyDescent="0.2">
      <c r="A12561" t="s">
        <v>129</v>
      </c>
      <c r="B12561" t="s">
        <v>17</v>
      </c>
      <c r="C12561" t="s">
        <v>70</v>
      </c>
    </row>
    <row r="12562" spans="1:3" x14ac:dyDescent="0.2">
      <c r="A12562" t="s">
        <v>129</v>
      </c>
      <c r="B12562" t="s">
        <v>20</v>
      </c>
      <c r="C12562" t="s">
        <v>71</v>
      </c>
    </row>
    <row r="12563" spans="1:3" x14ac:dyDescent="0.2">
      <c r="A12563" t="s">
        <v>129</v>
      </c>
      <c r="B12563" t="s">
        <v>78</v>
      </c>
      <c r="C12563" t="s">
        <v>54</v>
      </c>
    </row>
    <row r="12564" spans="1:3" x14ac:dyDescent="0.2">
      <c r="A12564" t="s">
        <v>129</v>
      </c>
      <c r="B12564" t="s">
        <v>44</v>
      </c>
      <c r="C12564" t="s">
        <v>47</v>
      </c>
    </row>
    <row r="12565" spans="1:3" x14ac:dyDescent="0.2">
      <c r="A12565" t="s">
        <v>129</v>
      </c>
      <c r="B12565" t="s">
        <v>46</v>
      </c>
      <c r="C12565" t="s">
        <v>136</v>
      </c>
    </row>
    <row r="12566" spans="1:3" x14ac:dyDescent="0.2">
      <c r="A12566" t="s">
        <v>129</v>
      </c>
      <c r="B12566" t="s">
        <v>117</v>
      </c>
      <c r="C12566" t="s">
        <v>25</v>
      </c>
    </row>
    <row r="12567" spans="1:3" x14ac:dyDescent="0.2">
      <c r="A12567" t="s">
        <v>129</v>
      </c>
      <c r="B12567" t="s">
        <v>124</v>
      </c>
      <c r="C12567" t="s">
        <v>86</v>
      </c>
    </row>
    <row r="12568" spans="1:3" x14ac:dyDescent="0.2">
      <c r="A12568" t="s">
        <v>129</v>
      </c>
      <c r="B12568" t="s">
        <v>113</v>
      </c>
      <c r="C12568" t="s">
        <v>81</v>
      </c>
    </row>
    <row r="12569" spans="1:3" x14ac:dyDescent="0.2">
      <c r="A12569" t="s">
        <v>129</v>
      </c>
      <c r="B12569" t="s">
        <v>99</v>
      </c>
      <c r="C12569" t="s">
        <v>26</v>
      </c>
    </row>
    <row r="12570" spans="1:3" x14ac:dyDescent="0.2">
      <c r="A12570" t="s">
        <v>129</v>
      </c>
      <c r="B12570" t="s">
        <v>100</v>
      </c>
      <c r="C12570" t="s">
        <v>2</v>
      </c>
    </row>
    <row r="12571" spans="1:3" x14ac:dyDescent="0.2">
      <c r="A12571" t="s">
        <v>129</v>
      </c>
      <c r="B12571" t="s">
        <v>65</v>
      </c>
      <c r="C12571" t="s">
        <v>26</v>
      </c>
    </row>
    <row r="12572" spans="1:3" x14ac:dyDescent="0.2">
      <c r="A12572" t="s">
        <v>129</v>
      </c>
      <c r="B12572" t="s">
        <v>66</v>
      </c>
      <c r="C12572" t="s">
        <v>26</v>
      </c>
    </row>
    <row r="12573" spans="1:3" x14ac:dyDescent="0.2">
      <c r="A12573" t="s">
        <v>129</v>
      </c>
      <c r="B12573" t="s">
        <v>54</v>
      </c>
      <c r="C12573" t="s">
        <v>86</v>
      </c>
    </row>
    <row r="12574" spans="1:3" x14ac:dyDescent="0.2">
      <c r="A12574" t="s">
        <v>129</v>
      </c>
      <c r="B12574" t="s">
        <v>55</v>
      </c>
      <c r="C12574" t="s">
        <v>86</v>
      </c>
    </row>
    <row r="12575" spans="1:3" x14ac:dyDescent="0.2">
      <c r="A12575" t="s">
        <v>129</v>
      </c>
      <c r="B12575" t="s">
        <v>133</v>
      </c>
      <c r="C12575" t="s">
        <v>124</v>
      </c>
    </row>
    <row r="12576" spans="1:3" x14ac:dyDescent="0.2">
      <c r="A12576" t="s">
        <v>129</v>
      </c>
      <c r="B12576" t="s">
        <v>59</v>
      </c>
      <c r="C12576" t="s">
        <v>47</v>
      </c>
    </row>
    <row r="12577" spans="1:3" x14ac:dyDescent="0.2">
      <c r="A12577" t="s">
        <v>129</v>
      </c>
      <c r="B12577" t="s">
        <v>125</v>
      </c>
      <c r="C12577" t="s">
        <v>71</v>
      </c>
    </row>
    <row r="12578" spans="1:3" x14ac:dyDescent="0.2">
      <c r="A12578" t="s">
        <v>129</v>
      </c>
      <c r="B12578" t="s">
        <v>27</v>
      </c>
      <c r="C12578" t="s">
        <v>26</v>
      </c>
    </row>
    <row r="12579" spans="1:3" x14ac:dyDescent="0.2">
      <c r="A12579" t="s">
        <v>129</v>
      </c>
      <c r="B12579" t="s">
        <v>23</v>
      </c>
      <c r="C12579" t="s">
        <v>124</v>
      </c>
    </row>
    <row r="12580" spans="1:3" x14ac:dyDescent="0.2">
      <c r="A12580" t="s">
        <v>129</v>
      </c>
      <c r="B12580" t="s">
        <v>25</v>
      </c>
      <c r="C12580" t="s">
        <v>114</v>
      </c>
    </row>
    <row r="12581" spans="1:3" x14ac:dyDescent="0.2">
      <c r="A12581" t="s">
        <v>129</v>
      </c>
      <c r="B12581" t="s">
        <v>114</v>
      </c>
      <c r="C12581" t="s">
        <v>49</v>
      </c>
    </row>
    <row r="12582" spans="1:3" x14ac:dyDescent="0.2">
      <c r="A12582" t="s">
        <v>129</v>
      </c>
      <c r="B12582" t="s">
        <v>96</v>
      </c>
      <c r="C12582" t="s">
        <v>81</v>
      </c>
    </row>
    <row r="12583" spans="1:3" x14ac:dyDescent="0.2">
      <c r="A12583" t="s">
        <v>129</v>
      </c>
      <c r="B12583" t="s">
        <v>47</v>
      </c>
      <c r="C12583" t="s">
        <v>114</v>
      </c>
    </row>
    <row r="12584" spans="1:3" x14ac:dyDescent="0.2">
      <c r="A12584" t="s">
        <v>129</v>
      </c>
      <c r="B12584" t="s">
        <v>72</v>
      </c>
      <c r="C12584" t="s">
        <v>135</v>
      </c>
    </row>
    <row r="12585" spans="1:3" x14ac:dyDescent="0.2">
      <c r="A12585" t="s">
        <v>129</v>
      </c>
      <c r="B12585" t="s">
        <v>87</v>
      </c>
      <c r="C12585" t="s">
        <v>70</v>
      </c>
    </row>
    <row r="12586" spans="1:3" x14ac:dyDescent="0.2">
      <c r="A12586" t="s">
        <v>129</v>
      </c>
      <c r="B12586" t="s">
        <v>88</v>
      </c>
      <c r="C12586" t="s">
        <v>124</v>
      </c>
    </row>
    <row r="12587" spans="1:3" x14ac:dyDescent="0.2">
      <c r="A12587" t="s">
        <v>129</v>
      </c>
      <c r="B12587" t="s">
        <v>19</v>
      </c>
      <c r="C12587" t="s">
        <v>79</v>
      </c>
    </row>
    <row r="12588" spans="1:3" x14ac:dyDescent="0.2">
      <c r="A12588" t="s">
        <v>129</v>
      </c>
      <c r="B12588" t="s">
        <v>31</v>
      </c>
      <c r="C12588" t="s">
        <v>31</v>
      </c>
    </row>
    <row r="12589" spans="1:3" x14ac:dyDescent="0.2">
      <c r="A12589" t="s">
        <v>129</v>
      </c>
      <c r="B12589" t="s">
        <v>126</v>
      </c>
      <c r="C12589" t="s">
        <v>136</v>
      </c>
    </row>
    <row r="12590" spans="1:3" x14ac:dyDescent="0.2">
      <c r="A12590" t="s">
        <v>129</v>
      </c>
      <c r="B12590" t="s">
        <v>42</v>
      </c>
      <c r="C12590" t="s">
        <v>135</v>
      </c>
    </row>
    <row r="12591" spans="1:3" x14ac:dyDescent="0.2">
      <c r="A12591" t="s">
        <v>129</v>
      </c>
      <c r="B12591" t="s">
        <v>93</v>
      </c>
      <c r="C12591" t="s">
        <v>40</v>
      </c>
    </row>
    <row r="12592" spans="1:3" x14ac:dyDescent="0.2">
      <c r="A12592" t="s">
        <v>129</v>
      </c>
      <c r="B12592" t="s">
        <v>13</v>
      </c>
      <c r="C12592" t="s">
        <v>136</v>
      </c>
    </row>
    <row r="12593" spans="1:3" x14ac:dyDescent="0.2">
      <c r="A12593" t="s">
        <v>129</v>
      </c>
      <c r="B12593" t="s">
        <v>49</v>
      </c>
      <c r="C12593" t="s">
        <v>8</v>
      </c>
    </row>
    <row r="12594" spans="1:3" x14ac:dyDescent="0.2">
      <c r="A12594" t="s">
        <v>129</v>
      </c>
      <c r="B12594" t="s">
        <v>50</v>
      </c>
      <c r="C12594" t="s">
        <v>18</v>
      </c>
    </row>
    <row r="12595" spans="1:3" x14ac:dyDescent="0.2">
      <c r="A12595" t="s">
        <v>129</v>
      </c>
      <c r="B12595" t="s">
        <v>56</v>
      </c>
      <c r="C12595" t="s">
        <v>25</v>
      </c>
    </row>
    <row r="12596" spans="1:3" x14ac:dyDescent="0.2">
      <c r="A12596" t="s">
        <v>129</v>
      </c>
      <c r="B12596" t="s">
        <v>57</v>
      </c>
      <c r="C12596" t="s">
        <v>54</v>
      </c>
    </row>
    <row r="12597" spans="1:3" x14ac:dyDescent="0.2">
      <c r="A12597" t="s">
        <v>129</v>
      </c>
      <c r="B12597" t="s">
        <v>91</v>
      </c>
      <c r="C12597" t="s">
        <v>105</v>
      </c>
    </row>
    <row r="12598" spans="1:3" x14ac:dyDescent="0.2">
      <c r="A12598" t="s">
        <v>129</v>
      </c>
      <c r="B12598" t="s">
        <v>92</v>
      </c>
      <c r="C12598" t="s">
        <v>10</v>
      </c>
    </row>
    <row r="12599" spans="1:3" x14ac:dyDescent="0.2">
      <c r="A12599" t="s">
        <v>129</v>
      </c>
      <c r="B12599" t="s">
        <v>136</v>
      </c>
      <c r="C12599" t="s">
        <v>76</v>
      </c>
    </row>
    <row r="12600" spans="1:3" x14ac:dyDescent="0.2">
      <c r="A12600" t="s">
        <v>129</v>
      </c>
      <c r="B12600" t="s">
        <v>16</v>
      </c>
      <c r="C12600" t="s">
        <v>132</v>
      </c>
    </row>
    <row r="12601" spans="1:3" x14ac:dyDescent="0.2">
      <c r="A12601" t="s">
        <v>129</v>
      </c>
      <c r="B12601" t="s">
        <v>89</v>
      </c>
      <c r="C12601" t="s">
        <v>40</v>
      </c>
    </row>
    <row r="12602" spans="1:3" x14ac:dyDescent="0.2">
      <c r="A12602" t="s">
        <v>129</v>
      </c>
      <c r="B12602" t="s">
        <v>33</v>
      </c>
      <c r="C12602" t="s">
        <v>40</v>
      </c>
    </row>
    <row r="12603" spans="1:3" x14ac:dyDescent="0.2">
      <c r="A12603" t="s">
        <v>129</v>
      </c>
      <c r="B12603" t="s">
        <v>34</v>
      </c>
      <c r="C12603" t="s">
        <v>40</v>
      </c>
    </row>
    <row r="12604" spans="1:3" x14ac:dyDescent="0.2">
      <c r="A12604" t="s">
        <v>129</v>
      </c>
      <c r="B12604" t="s">
        <v>95</v>
      </c>
      <c r="C12604" t="s">
        <v>105</v>
      </c>
    </row>
    <row r="12605" spans="1:3" x14ac:dyDescent="0.2">
      <c r="A12605" t="s">
        <v>129</v>
      </c>
      <c r="B12605" t="s">
        <v>110</v>
      </c>
      <c r="C12605" t="s">
        <v>96</v>
      </c>
    </row>
    <row r="12606" spans="1:3" x14ac:dyDescent="0.2">
      <c r="A12606" t="s">
        <v>129</v>
      </c>
      <c r="B12606" t="s">
        <v>62</v>
      </c>
      <c r="C12606" t="s">
        <v>29</v>
      </c>
    </row>
    <row r="12607" spans="1:3" x14ac:dyDescent="0.2">
      <c r="A12607" t="s">
        <v>129</v>
      </c>
      <c r="B12607" t="s">
        <v>63</v>
      </c>
      <c r="C12607" t="s">
        <v>29</v>
      </c>
    </row>
    <row r="12608" spans="1:3" x14ac:dyDescent="0.2">
      <c r="A12608" t="s">
        <v>129</v>
      </c>
      <c r="B12608" t="s">
        <v>22</v>
      </c>
      <c r="C12608" t="s">
        <v>43</v>
      </c>
    </row>
    <row r="12609" spans="1:3" x14ac:dyDescent="0.2">
      <c r="A12609" t="s">
        <v>129</v>
      </c>
      <c r="B12609" t="s">
        <v>2</v>
      </c>
      <c r="C12609" t="s">
        <v>33</v>
      </c>
    </row>
    <row r="12610" spans="1:3" x14ac:dyDescent="0.2">
      <c r="A12610" t="s">
        <v>129</v>
      </c>
      <c r="B12610" t="s">
        <v>32</v>
      </c>
      <c r="C12610" t="s">
        <v>40</v>
      </c>
    </row>
    <row r="12611" spans="1:3" x14ac:dyDescent="0.2">
      <c r="A12611" t="s">
        <v>129</v>
      </c>
      <c r="B12611" t="s">
        <v>18</v>
      </c>
      <c r="C12611" t="s">
        <v>31</v>
      </c>
    </row>
    <row r="12612" spans="1:3" x14ac:dyDescent="0.2">
      <c r="A12612" t="s">
        <v>129</v>
      </c>
      <c r="B12612" t="s">
        <v>76</v>
      </c>
      <c r="C12612" t="s">
        <v>49</v>
      </c>
    </row>
    <row r="12613" spans="1:3" x14ac:dyDescent="0.2">
      <c r="A12613" t="s">
        <v>129</v>
      </c>
      <c r="B12613" t="s">
        <v>77</v>
      </c>
      <c r="C12613" t="s">
        <v>49</v>
      </c>
    </row>
    <row r="12614" spans="1:3" x14ac:dyDescent="0.2">
      <c r="A12614" t="s">
        <v>129</v>
      </c>
      <c r="B12614" t="s">
        <v>79</v>
      </c>
      <c r="C12614" t="s">
        <v>39</v>
      </c>
    </row>
    <row r="12615" spans="1:3" x14ac:dyDescent="0.2">
      <c r="A12615" t="s">
        <v>129</v>
      </c>
      <c r="B12615" t="s">
        <v>48</v>
      </c>
      <c r="C12615" t="s">
        <v>51</v>
      </c>
    </row>
    <row r="12616" spans="1:3" x14ac:dyDescent="0.2">
      <c r="A12616" t="s">
        <v>129</v>
      </c>
      <c r="B12616" t="s">
        <v>111</v>
      </c>
      <c r="C12616" t="s">
        <v>48</v>
      </c>
    </row>
    <row r="12617" spans="1:3" x14ac:dyDescent="0.2">
      <c r="A12617" t="s">
        <v>129</v>
      </c>
      <c r="B12617" t="s">
        <v>112</v>
      </c>
      <c r="C12617" t="s">
        <v>48</v>
      </c>
    </row>
    <row r="12618" spans="1:3" x14ac:dyDescent="0.2">
      <c r="A12618" t="s">
        <v>129</v>
      </c>
      <c r="B12618" t="s">
        <v>51</v>
      </c>
      <c r="C12618" t="s">
        <v>51</v>
      </c>
    </row>
    <row r="12619" spans="1:3" x14ac:dyDescent="0.2">
      <c r="A12619" t="s">
        <v>129</v>
      </c>
      <c r="B12619" t="s">
        <v>8</v>
      </c>
      <c r="C12619" t="s">
        <v>31</v>
      </c>
    </row>
    <row r="12620" spans="1:3" x14ac:dyDescent="0.2">
      <c r="A12620" t="s">
        <v>129</v>
      </c>
      <c r="B12620" t="s">
        <v>35</v>
      </c>
      <c r="C12620" t="s">
        <v>128</v>
      </c>
    </row>
    <row r="12621" spans="1:3" x14ac:dyDescent="0.2">
      <c r="A12621" t="s">
        <v>129</v>
      </c>
      <c r="B12621" t="s">
        <v>52</v>
      </c>
      <c r="C12621" t="s">
        <v>101</v>
      </c>
    </row>
    <row r="12622" spans="1:3" x14ac:dyDescent="0.2">
      <c r="A12622" t="s">
        <v>129</v>
      </c>
      <c r="B12622" t="s">
        <v>122</v>
      </c>
      <c r="C12622" t="s">
        <v>96</v>
      </c>
    </row>
    <row r="12623" spans="1:3" x14ac:dyDescent="0.2">
      <c r="A12623" t="s">
        <v>129</v>
      </c>
      <c r="B12623" t="s">
        <v>123</v>
      </c>
      <c r="C12623" t="s">
        <v>105</v>
      </c>
    </row>
    <row r="12624" spans="1:3" x14ac:dyDescent="0.2">
      <c r="A12624" t="s">
        <v>129</v>
      </c>
      <c r="B12624" t="s">
        <v>21</v>
      </c>
      <c r="C12624" t="s">
        <v>33</v>
      </c>
    </row>
    <row r="12625" spans="1:3" x14ac:dyDescent="0.2">
      <c r="A12625" t="s">
        <v>129</v>
      </c>
      <c r="B12625" t="s">
        <v>128</v>
      </c>
      <c r="C12625" t="s">
        <v>14</v>
      </c>
    </row>
    <row r="12626" spans="1:3" x14ac:dyDescent="0.2">
      <c r="A12626" t="s">
        <v>129</v>
      </c>
      <c r="B12626" t="s">
        <v>43</v>
      </c>
      <c r="C12626" t="s">
        <v>93</v>
      </c>
    </row>
    <row r="12627" spans="1:3" x14ac:dyDescent="0.2">
      <c r="A12627" t="s">
        <v>129</v>
      </c>
      <c r="B12627" t="s">
        <v>102</v>
      </c>
      <c r="C12627" t="s">
        <v>10</v>
      </c>
    </row>
    <row r="12628" spans="1:3" x14ac:dyDescent="0.2">
      <c r="A12628" t="s">
        <v>129</v>
      </c>
      <c r="B12628" t="s">
        <v>103</v>
      </c>
      <c r="C12628" t="s">
        <v>11</v>
      </c>
    </row>
    <row r="12629" spans="1:3" x14ac:dyDescent="0.2">
      <c r="A12629" t="s">
        <v>129</v>
      </c>
      <c r="B12629" t="s">
        <v>106</v>
      </c>
      <c r="C12629" t="s">
        <v>79</v>
      </c>
    </row>
    <row r="12630" spans="1:3" x14ac:dyDescent="0.2">
      <c r="A12630" t="s">
        <v>129</v>
      </c>
      <c r="B12630" t="s">
        <v>105</v>
      </c>
      <c r="C12630" t="s">
        <v>32</v>
      </c>
    </row>
    <row r="12631" spans="1:3" x14ac:dyDescent="0.2">
      <c r="A12631" t="s">
        <v>129</v>
      </c>
      <c r="B12631" t="s">
        <v>74</v>
      </c>
      <c r="C12631" t="s">
        <v>80</v>
      </c>
    </row>
    <row r="12632" spans="1:3" x14ac:dyDescent="0.2">
      <c r="A12632" t="s">
        <v>129</v>
      </c>
      <c r="B12632" t="s">
        <v>26</v>
      </c>
      <c r="C12632" t="s">
        <v>114</v>
      </c>
    </row>
    <row r="12633" spans="1:3" x14ac:dyDescent="0.2">
      <c r="A12633" t="s">
        <v>129</v>
      </c>
      <c r="B12633" t="s">
        <v>81</v>
      </c>
      <c r="C12633" t="s">
        <v>18</v>
      </c>
    </row>
    <row r="12634" spans="1:3" x14ac:dyDescent="0.2">
      <c r="A12634" t="s">
        <v>129</v>
      </c>
      <c r="B12634" t="s">
        <v>29</v>
      </c>
      <c r="C12634" t="s">
        <v>16</v>
      </c>
    </row>
    <row r="12635" spans="1:3" x14ac:dyDescent="0.2">
      <c r="A12635" t="s">
        <v>129</v>
      </c>
      <c r="B12635" t="s">
        <v>30</v>
      </c>
      <c r="C12635" t="s">
        <v>16</v>
      </c>
    </row>
    <row r="12636" spans="1:3" x14ac:dyDescent="0.2">
      <c r="A12636" t="s">
        <v>129</v>
      </c>
      <c r="B12636" t="s">
        <v>118</v>
      </c>
      <c r="C12636" t="s">
        <v>21</v>
      </c>
    </row>
    <row r="12637" spans="1:3" x14ac:dyDescent="0.2">
      <c r="A12637" t="s">
        <v>129</v>
      </c>
      <c r="B12637" t="s">
        <v>119</v>
      </c>
      <c r="C12637" t="s">
        <v>21</v>
      </c>
    </row>
    <row r="12638" spans="1:3" x14ac:dyDescent="0.2">
      <c r="A12638" t="s">
        <v>129</v>
      </c>
      <c r="B12638" t="s">
        <v>86</v>
      </c>
      <c r="C12638" t="s">
        <v>81</v>
      </c>
    </row>
    <row r="12639" spans="1:3" x14ac:dyDescent="0.2">
      <c r="A12639" t="s">
        <v>129</v>
      </c>
      <c r="B12639" t="s">
        <v>28</v>
      </c>
      <c r="C12639" t="s">
        <v>79</v>
      </c>
    </row>
    <row r="12640" spans="1:3" x14ac:dyDescent="0.2">
      <c r="A12640" t="s">
        <v>129</v>
      </c>
      <c r="B12640" t="s">
        <v>127</v>
      </c>
      <c r="C12640" t="s">
        <v>32</v>
      </c>
    </row>
    <row r="12641" spans="1:3" x14ac:dyDescent="0.2">
      <c r="A12641" t="s">
        <v>129</v>
      </c>
      <c r="B12641" t="s">
        <v>80</v>
      </c>
      <c r="C12641" t="s">
        <v>132</v>
      </c>
    </row>
    <row r="12642" spans="1:3" x14ac:dyDescent="0.2">
      <c r="A12642" t="s">
        <v>129</v>
      </c>
      <c r="B12642" t="s">
        <v>41</v>
      </c>
      <c r="C12642" t="s">
        <v>25</v>
      </c>
    </row>
    <row r="12643" spans="1:3" x14ac:dyDescent="0.2">
      <c r="A12643" t="s">
        <v>129</v>
      </c>
      <c r="B12643" t="s">
        <v>130</v>
      </c>
      <c r="C12643" t="s">
        <v>28</v>
      </c>
    </row>
    <row r="12644" spans="1:3" x14ac:dyDescent="0.2">
      <c r="A12644" t="s">
        <v>129</v>
      </c>
      <c r="B12644" t="s">
        <v>131</v>
      </c>
      <c r="C12644" t="s">
        <v>74</v>
      </c>
    </row>
    <row r="12645" spans="1:3" x14ac:dyDescent="0.2">
      <c r="A12645" t="s">
        <v>129</v>
      </c>
      <c r="B12645" t="s">
        <v>11</v>
      </c>
      <c r="C12645" t="s">
        <v>28</v>
      </c>
    </row>
    <row r="12646" spans="1:3" x14ac:dyDescent="0.2">
      <c r="A12646" t="s">
        <v>129</v>
      </c>
      <c r="B12646" t="s">
        <v>6</v>
      </c>
      <c r="C12646" t="s">
        <v>11</v>
      </c>
    </row>
    <row r="12647" spans="1:3" x14ac:dyDescent="0.2">
      <c r="A12647" t="s">
        <v>129</v>
      </c>
      <c r="B12647" t="s">
        <v>3</v>
      </c>
      <c r="C12647" t="s">
        <v>10</v>
      </c>
    </row>
    <row r="12648" spans="1:3" x14ac:dyDescent="0.2">
      <c r="A12648" t="s">
        <v>129</v>
      </c>
      <c r="B12648" t="s">
        <v>69</v>
      </c>
      <c r="C12648" t="s">
        <v>106</v>
      </c>
    </row>
    <row r="12649" spans="1:3" x14ac:dyDescent="0.2">
      <c r="A12649" t="s">
        <v>129</v>
      </c>
      <c r="B12649" t="s">
        <v>135</v>
      </c>
      <c r="C12649" t="s">
        <v>81</v>
      </c>
    </row>
    <row r="12650" spans="1:3" x14ac:dyDescent="0.2">
      <c r="A12650" t="s">
        <v>129</v>
      </c>
      <c r="B12650" t="s">
        <v>132</v>
      </c>
      <c r="C12650" t="s">
        <v>111</v>
      </c>
    </row>
    <row r="12651" spans="1:3" x14ac:dyDescent="0.2">
      <c r="A12651" t="s">
        <v>129</v>
      </c>
      <c r="B12651" t="s">
        <v>129</v>
      </c>
      <c r="C12651" t="s">
        <v>129</v>
      </c>
    </row>
    <row r="12652" spans="1:3" x14ac:dyDescent="0.2">
      <c r="A12652" t="s">
        <v>129</v>
      </c>
      <c r="B12652" t="s">
        <v>116</v>
      </c>
      <c r="C12652" t="s">
        <v>127</v>
      </c>
    </row>
    <row r="12653" spans="1:3" x14ac:dyDescent="0.2">
      <c r="A12653" t="s">
        <v>129</v>
      </c>
      <c r="B12653" t="s">
        <v>36</v>
      </c>
      <c r="C12653" t="s">
        <v>2</v>
      </c>
    </row>
    <row r="12654" spans="1:3" x14ac:dyDescent="0.2">
      <c r="A12654" t="s">
        <v>129</v>
      </c>
      <c r="B12654" t="s">
        <v>37</v>
      </c>
      <c r="C12654" t="s">
        <v>2</v>
      </c>
    </row>
    <row r="12655" spans="1:3" x14ac:dyDescent="0.2">
      <c r="A12655" t="s">
        <v>129</v>
      </c>
      <c r="B12655" t="s">
        <v>70</v>
      </c>
      <c r="C12655" t="s">
        <v>113</v>
      </c>
    </row>
    <row r="12656" spans="1:3" x14ac:dyDescent="0.2">
      <c r="A12656" t="s">
        <v>129</v>
      </c>
      <c r="B12656" t="s">
        <v>71</v>
      </c>
      <c r="C12656" t="s">
        <v>135</v>
      </c>
    </row>
    <row r="12657" spans="1:3" x14ac:dyDescent="0.2">
      <c r="A12657" t="s">
        <v>129</v>
      </c>
      <c r="B12657" t="s">
        <v>5</v>
      </c>
      <c r="C12657" t="s">
        <v>101</v>
      </c>
    </row>
    <row r="12658" spans="1:3" x14ac:dyDescent="0.2">
      <c r="A12658" t="s">
        <v>129</v>
      </c>
      <c r="B12658" t="s">
        <v>24</v>
      </c>
      <c r="C12658" t="s">
        <v>62</v>
      </c>
    </row>
    <row r="12659" spans="1:3" x14ac:dyDescent="0.2">
      <c r="A12659" t="s">
        <v>129</v>
      </c>
      <c r="B12659" t="s">
        <v>10</v>
      </c>
      <c r="C12659" t="s">
        <v>106</v>
      </c>
    </row>
    <row r="12660" spans="1:3" x14ac:dyDescent="0.2">
      <c r="A12660" t="s">
        <v>129</v>
      </c>
      <c r="B12660" t="s">
        <v>12</v>
      </c>
      <c r="C12660" t="s">
        <v>14</v>
      </c>
    </row>
    <row r="12661" spans="1:3" x14ac:dyDescent="0.2">
      <c r="A12661" t="s">
        <v>129</v>
      </c>
      <c r="B12661" t="s">
        <v>107</v>
      </c>
      <c r="C12661" t="s">
        <v>130</v>
      </c>
    </row>
    <row r="12662" spans="1:3" x14ac:dyDescent="0.2">
      <c r="A12662" t="s">
        <v>129</v>
      </c>
      <c r="B12662" t="s">
        <v>108</v>
      </c>
      <c r="C12662" t="s">
        <v>130</v>
      </c>
    </row>
    <row r="12663" spans="1:3" x14ac:dyDescent="0.2">
      <c r="A12663" t="s">
        <v>129</v>
      </c>
      <c r="B12663" t="s">
        <v>14</v>
      </c>
      <c r="C12663" t="s">
        <v>79</v>
      </c>
    </row>
    <row r="12664" spans="1:3" x14ac:dyDescent="0.2">
      <c r="A12664" t="s">
        <v>129</v>
      </c>
      <c r="B12664" t="s">
        <v>15</v>
      </c>
      <c r="C12664" t="s">
        <v>79</v>
      </c>
    </row>
    <row r="12665" spans="1:3" x14ac:dyDescent="0.2">
      <c r="A12665" t="s">
        <v>129</v>
      </c>
      <c r="B12665" t="s">
        <v>101</v>
      </c>
      <c r="C12665" t="s">
        <v>33</v>
      </c>
    </row>
    <row r="12666" spans="1:3" x14ac:dyDescent="0.2">
      <c r="A12666" t="s">
        <v>129</v>
      </c>
      <c r="B12666" t="s">
        <v>109</v>
      </c>
      <c r="C12666" t="s">
        <v>128</v>
      </c>
    </row>
    <row r="12667" spans="1:3" x14ac:dyDescent="0.2">
      <c r="A12667" t="s">
        <v>129</v>
      </c>
      <c r="B12667" t="s">
        <v>61</v>
      </c>
      <c r="C12667" t="s">
        <v>11</v>
      </c>
    </row>
    <row r="12668" spans="1:3" x14ac:dyDescent="0.2">
      <c r="A12668" t="s">
        <v>129</v>
      </c>
      <c r="B12668" t="s">
        <v>73</v>
      </c>
      <c r="C12668" t="s">
        <v>43</v>
      </c>
    </row>
    <row r="12669" spans="1:3" x14ac:dyDescent="0.2">
      <c r="A12669" t="s">
        <v>129</v>
      </c>
      <c r="B12669" t="s">
        <v>60</v>
      </c>
      <c r="C12669" t="s">
        <v>127</v>
      </c>
    </row>
    <row r="12670" spans="1:3" x14ac:dyDescent="0.2">
      <c r="A12670" t="s">
        <v>129</v>
      </c>
      <c r="B12670" t="s">
        <v>84</v>
      </c>
      <c r="C12670" t="s">
        <v>128</v>
      </c>
    </row>
    <row r="12671" spans="1:3" x14ac:dyDescent="0.2">
      <c r="A12671" t="s">
        <v>129</v>
      </c>
      <c r="B12671" t="s">
        <v>85</v>
      </c>
      <c r="C12671" t="s">
        <v>128</v>
      </c>
    </row>
    <row r="12672" spans="1:3" x14ac:dyDescent="0.2">
      <c r="A12672" t="s">
        <v>129</v>
      </c>
      <c r="B12672" t="s">
        <v>137</v>
      </c>
      <c r="C12672" t="s">
        <v>127</v>
      </c>
    </row>
    <row r="12673" spans="1:3" x14ac:dyDescent="0.2">
      <c r="A12673" t="s">
        <v>129</v>
      </c>
      <c r="B12673" t="s">
        <v>138</v>
      </c>
      <c r="C12673" t="s">
        <v>43</v>
      </c>
    </row>
    <row r="12674" spans="1:3" x14ac:dyDescent="0.2">
      <c r="A12674" t="s">
        <v>129</v>
      </c>
      <c r="B12674" t="s">
        <v>134</v>
      </c>
      <c r="C12674" t="s">
        <v>69</v>
      </c>
    </row>
    <row r="12675" spans="1:3" x14ac:dyDescent="0.2">
      <c r="A12675" t="s">
        <v>129</v>
      </c>
      <c r="B12675" t="s">
        <v>40</v>
      </c>
      <c r="C12675" t="s">
        <v>111</v>
      </c>
    </row>
    <row r="12676" spans="1:3" x14ac:dyDescent="0.2">
      <c r="A12676" t="s">
        <v>129</v>
      </c>
      <c r="B12676" t="s">
        <v>39</v>
      </c>
      <c r="C12676" t="s">
        <v>48</v>
      </c>
    </row>
    <row r="12677" spans="1:3" x14ac:dyDescent="0.2">
      <c r="A12677" t="s">
        <v>129</v>
      </c>
      <c r="B12677" t="s">
        <v>104</v>
      </c>
      <c r="C12677" t="s">
        <v>69</v>
      </c>
    </row>
    <row r="12678" spans="1:3" x14ac:dyDescent="0.2">
      <c r="A12678" t="s">
        <v>129</v>
      </c>
      <c r="B12678" t="s">
        <v>9</v>
      </c>
      <c r="C12678" t="s">
        <v>36</v>
      </c>
    </row>
    <row r="12679" spans="1:3" x14ac:dyDescent="0.2">
      <c r="A12679" t="s">
        <v>129</v>
      </c>
      <c r="B12679" t="s">
        <v>58</v>
      </c>
      <c r="C12679" t="s">
        <v>11</v>
      </c>
    </row>
    <row r="12680" spans="1:3" x14ac:dyDescent="0.2">
      <c r="A12680" t="s">
        <v>129</v>
      </c>
      <c r="B12680" t="s">
        <v>4</v>
      </c>
      <c r="C12680" t="s">
        <v>62</v>
      </c>
    </row>
    <row r="12681" spans="1:3" x14ac:dyDescent="0.2">
      <c r="A12681" t="s">
        <v>129</v>
      </c>
      <c r="B12681" t="s">
        <v>90</v>
      </c>
      <c r="C12681" t="s">
        <v>130</v>
      </c>
    </row>
    <row r="12682" spans="1:3" x14ac:dyDescent="0.2">
      <c r="A12682" t="s">
        <v>129</v>
      </c>
      <c r="B12682" t="s">
        <v>1</v>
      </c>
      <c r="C12682" t="s">
        <v>29</v>
      </c>
    </row>
    <row r="12683" spans="1:3" x14ac:dyDescent="0.2">
      <c r="A12683" t="s">
        <v>129</v>
      </c>
      <c r="B12683" t="s">
        <v>67</v>
      </c>
      <c r="C12683" t="s">
        <v>128</v>
      </c>
    </row>
    <row r="12684" spans="1:3" x14ac:dyDescent="0.2">
      <c r="A12684" t="s">
        <v>129</v>
      </c>
      <c r="B12684" t="s">
        <v>68</v>
      </c>
      <c r="C12684" t="s">
        <v>128</v>
      </c>
    </row>
    <row r="12685" spans="1:3" x14ac:dyDescent="0.2">
      <c r="A12685" t="s">
        <v>129</v>
      </c>
      <c r="B12685" t="s">
        <v>120</v>
      </c>
      <c r="C12685" t="s">
        <v>36</v>
      </c>
    </row>
    <row r="12686" spans="1:3" x14ac:dyDescent="0.2">
      <c r="A12686" t="s">
        <v>129</v>
      </c>
      <c r="B12686" t="s">
        <v>121</v>
      </c>
      <c r="C12686" t="s">
        <v>36</v>
      </c>
    </row>
    <row r="12687" spans="1:3" x14ac:dyDescent="0.2">
      <c r="A12687" t="s">
        <v>129</v>
      </c>
      <c r="B12687" t="s">
        <v>53</v>
      </c>
      <c r="C12687" t="s">
        <v>11</v>
      </c>
    </row>
    <row r="12688" spans="1:3" x14ac:dyDescent="0.2">
      <c r="A12688" t="s">
        <v>129</v>
      </c>
      <c r="B12688" t="s">
        <v>82</v>
      </c>
      <c r="C12688" t="s">
        <v>130</v>
      </c>
    </row>
    <row r="12689" spans="1:3" x14ac:dyDescent="0.2">
      <c r="A12689" t="s">
        <v>129</v>
      </c>
      <c r="B12689" t="s">
        <v>83</v>
      </c>
      <c r="C12689" t="s">
        <v>11</v>
      </c>
    </row>
    <row r="12690" spans="1:3" x14ac:dyDescent="0.2">
      <c r="A12690" t="s">
        <v>129</v>
      </c>
      <c r="B12690" t="s">
        <v>38</v>
      </c>
      <c r="C12690" t="s">
        <v>10</v>
      </c>
    </row>
    <row r="12691" spans="1:3" x14ac:dyDescent="0.2">
      <c r="A12691" t="s">
        <v>129</v>
      </c>
      <c r="B12691" t="s">
        <v>97</v>
      </c>
      <c r="C12691" t="s">
        <v>62</v>
      </c>
    </row>
    <row r="12692" spans="1:3" x14ac:dyDescent="0.2">
      <c r="A12692" t="s">
        <v>129</v>
      </c>
      <c r="B12692" t="s">
        <v>115</v>
      </c>
      <c r="C12692" t="s">
        <v>118</v>
      </c>
    </row>
    <row r="12693" spans="1:3" x14ac:dyDescent="0.2">
      <c r="A12693" t="s">
        <v>129</v>
      </c>
      <c r="B12693" t="s">
        <v>98</v>
      </c>
      <c r="C12693" t="s">
        <v>1</v>
      </c>
    </row>
    <row r="12694" spans="1:3" x14ac:dyDescent="0.2">
      <c r="A12694" t="s">
        <v>129</v>
      </c>
      <c r="B12694" t="s">
        <v>94</v>
      </c>
      <c r="C12694" t="s">
        <v>118</v>
      </c>
    </row>
    <row r="12695" spans="1:3" x14ac:dyDescent="0.2">
      <c r="A12695" t="s">
        <v>129</v>
      </c>
      <c r="B12695" t="s">
        <v>7</v>
      </c>
      <c r="C12695" t="s">
        <v>62</v>
      </c>
    </row>
    <row r="12696" spans="1:3" x14ac:dyDescent="0.2">
      <c r="A12696" t="s">
        <v>129</v>
      </c>
      <c r="B12696" t="s">
        <v>45</v>
      </c>
      <c r="C12696" t="s">
        <v>1</v>
      </c>
    </row>
    <row r="12697" spans="1:3" x14ac:dyDescent="0.2">
      <c r="A12697" t="s">
        <v>129</v>
      </c>
      <c r="B12697" t="s">
        <v>64</v>
      </c>
      <c r="C12697" t="s">
        <v>1</v>
      </c>
    </row>
    <row r="12698" spans="1:3" x14ac:dyDescent="0.2">
      <c r="A12698" t="s">
        <v>116</v>
      </c>
      <c r="B12698" t="s">
        <v>75</v>
      </c>
      <c r="C12698" t="s">
        <v>79</v>
      </c>
    </row>
    <row r="12699" spans="1:3" x14ac:dyDescent="0.2">
      <c r="A12699" t="s">
        <v>116</v>
      </c>
      <c r="B12699" t="s">
        <v>17</v>
      </c>
      <c r="C12699" t="s">
        <v>79</v>
      </c>
    </row>
    <row r="12700" spans="1:3" x14ac:dyDescent="0.2">
      <c r="A12700" t="s">
        <v>116</v>
      </c>
      <c r="B12700" t="s">
        <v>20</v>
      </c>
      <c r="C12700" t="s">
        <v>40</v>
      </c>
    </row>
    <row r="12701" spans="1:3" x14ac:dyDescent="0.2">
      <c r="A12701" t="s">
        <v>116</v>
      </c>
      <c r="B12701" t="s">
        <v>78</v>
      </c>
      <c r="C12701" t="s">
        <v>80</v>
      </c>
    </row>
    <row r="12702" spans="1:3" x14ac:dyDescent="0.2">
      <c r="A12702" t="s">
        <v>116</v>
      </c>
      <c r="B12702" t="s">
        <v>44</v>
      </c>
      <c r="C12702" t="s">
        <v>33</v>
      </c>
    </row>
    <row r="12703" spans="1:3" x14ac:dyDescent="0.2">
      <c r="A12703" t="s">
        <v>116</v>
      </c>
      <c r="B12703" t="s">
        <v>46</v>
      </c>
      <c r="C12703" t="s">
        <v>89</v>
      </c>
    </row>
    <row r="12704" spans="1:3" x14ac:dyDescent="0.2">
      <c r="A12704" t="s">
        <v>116</v>
      </c>
      <c r="B12704" t="s">
        <v>117</v>
      </c>
      <c r="C12704" t="s">
        <v>16</v>
      </c>
    </row>
    <row r="12705" spans="1:3" x14ac:dyDescent="0.2">
      <c r="A12705" t="s">
        <v>116</v>
      </c>
      <c r="B12705" t="s">
        <v>124</v>
      </c>
      <c r="C12705" t="s">
        <v>28</v>
      </c>
    </row>
    <row r="12706" spans="1:3" x14ac:dyDescent="0.2">
      <c r="A12706" t="s">
        <v>116</v>
      </c>
      <c r="B12706" t="s">
        <v>113</v>
      </c>
      <c r="C12706" t="s">
        <v>21</v>
      </c>
    </row>
    <row r="12707" spans="1:3" x14ac:dyDescent="0.2">
      <c r="A12707" t="s">
        <v>116</v>
      </c>
      <c r="B12707" t="s">
        <v>99</v>
      </c>
      <c r="C12707" t="s">
        <v>32</v>
      </c>
    </row>
    <row r="12708" spans="1:3" x14ac:dyDescent="0.2">
      <c r="A12708" t="s">
        <v>116</v>
      </c>
      <c r="B12708" t="s">
        <v>100</v>
      </c>
      <c r="C12708" t="s">
        <v>138</v>
      </c>
    </row>
    <row r="12709" spans="1:3" x14ac:dyDescent="0.2">
      <c r="A12709" t="s">
        <v>116</v>
      </c>
      <c r="B12709" t="s">
        <v>65</v>
      </c>
      <c r="C12709" t="s">
        <v>93</v>
      </c>
    </row>
    <row r="12710" spans="1:3" x14ac:dyDescent="0.2">
      <c r="A12710" t="s">
        <v>116</v>
      </c>
      <c r="B12710" t="s">
        <v>66</v>
      </c>
      <c r="C12710" t="s">
        <v>93</v>
      </c>
    </row>
    <row r="12711" spans="1:3" x14ac:dyDescent="0.2">
      <c r="A12711" t="s">
        <v>116</v>
      </c>
      <c r="B12711" t="s">
        <v>54</v>
      </c>
      <c r="C12711" t="s">
        <v>28</v>
      </c>
    </row>
    <row r="12712" spans="1:3" x14ac:dyDescent="0.2">
      <c r="A12712" t="s">
        <v>116</v>
      </c>
      <c r="B12712" t="s">
        <v>55</v>
      </c>
      <c r="C12712" t="s">
        <v>28</v>
      </c>
    </row>
    <row r="12713" spans="1:3" x14ac:dyDescent="0.2">
      <c r="A12713" t="s">
        <v>116</v>
      </c>
      <c r="B12713" t="s">
        <v>133</v>
      </c>
      <c r="C12713" t="s">
        <v>79</v>
      </c>
    </row>
    <row r="12714" spans="1:3" x14ac:dyDescent="0.2">
      <c r="A12714" t="s">
        <v>116</v>
      </c>
      <c r="B12714" t="s">
        <v>59</v>
      </c>
      <c r="C12714" t="s">
        <v>33</v>
      </c>
    </row>
    <row r="12715" spans="1:3" x14ac:dyDescent="0.2">
      <c r="A12715" t="s">
        <v>116</v>
      </c>
      <c r="B12715" t="s">
        <v>125</v>
      </c>
      <c r="C12715" t="s">
        <v>40</v>
      </c>
    </row>
    <row r="12716" spans="1:3" x14ac:dyDescent="0.2">
      <c r="A12716" t="s">
        <v>116</v>
      </c>
      <c r="B12716" t="s">
        <v>27</v>
      </c>
      <c r="C12716" t="s">
        <v>33</v>
      </c>
    </row>
    <row r="12717" spans="1:3" x14ac:dyDescent="0.2">
      <c r="A12717" t="s">
        <v>116</v>
      </c>
      <c r="B12717" t="s">
        <v>23</v>
      </c>
      <c r="C12717" t="s">
        <v>79</v>
      </c>
    </row>
    <row r="12718" spans="1:3" x14ac:dyDescent="0.2">
      <c r="A12718" t="s">
        <v>116</v>
      </c>
      <c r="B12718" t="s">
        <v>25</v>
      </c>
      <c r="C12718" t="s">
        <v>28</v>
      </c>
    </row>
    <row r="12719" spans="1:3" x14ac:dyDescent="0.2">
      <c r="A12719" t="s">
        <v>116</v>
      </c>
      <c r="B12719" t="s">
        <v>114</v>
      </c>
      <c r="C12719" t="s">
        <v>2</v>
      </c>
    </row>
    <row r="12720" spans="1:3" x14ac:dyDescent="0.2">
      <c r="A12720" t="s">
        <v>116</v>
      </c>
      <c r="B12720" t="s">
        <v>96</v>
      </c>
      <c r="C12720" t="s">
        <v>29</v>
      </c>
    </row>
    <row r="12721" spans="1:3" x14ac:dyDescent="0.2">
      <c r="A12721" t="s">
        <v>116</v>
      </c>
      <c r="B12721" t="s">
        <v>47</v>
      </c>
      <c r="C12721" t="s">
        <v>74</v>
      </c>
    </row>
    <row r="12722" spans="1:3" x14ac:dyDescent="0.2">
      <c r="A12722" t="s">
        <v>116</v>
      </c>
      <c r="B12722" t="s">
        <v>72</v>
      </c>
      <c r="C12722" t="s">
        <v>19</v>
      </c>
    </row>
    <row r="12723" spans="1:3" x14ac:dyDescent="0.2">
      <c r="A12723" t="s">
        <v>116</v>
      </c>
      <c r="B12723" t="s">
        <v>87</v>
      </c>
      <c r="C12723" t="s">
        <v>79</v>
      </c>
    </row>
    <row r="12724" spans="1:3" x14ac:dyDescent="0.2">
      <c r="A12724" t="s">
        <v>116</v>
      </c>
      <c r="B12724" t="s">
        <v>88</v>
      </c>
      <c r="C12724" t="s">
        <v>79</v>
      </c>
    </row>
    <row r="12725" spans="1:3" x14ac:dyDescent="0.2">
      <c r="A12725" t="s">
        <v>116</v>
      </c>
      <c r="B12725" t="s">
        <v>19</v>
      </c>
      <c r="C12725" t="s">
        <v>130</v>
      </c>
    </row>
    <row r="12726" spans="1:3" x14ac:dyDescent="0.2">
      <c r="A12726" t="s">
        <v>116</v>
      </c>
      <c r="B12726" t="s">
        <v>31</v>
      </c>
      <c r="C12726" t="s">
        <v>127</v>
      </c>
    </row>
    <row r="12727" spans="1:3" x14ac:dyDescent="0.2">
      <c r="A12727" t="s">
        <v>116</v>
      </c>
      <c r="B12727" t="s">
        <v>126</v>
      </c>
      <c r="C12727" t="s">
        <v>32</v>
      </c>
    </row>
    <row r="12728" spans="1:3" x14ac:dyDescent="0.2">
      <c r="A12728" t="s">
        <v>116</v>
      </c>
      <c r="B12728" t="s">
        <v>42</v>
      </c>
      <c r="C12728" t="s">
        <v>14</v>
      </c>
    </row>
    <row r="12729" spans="1:3" x14ac:dyDescent="0.2">
      <c r="A12729" t="s">
        <v>116</v>
      </c>
      <c r="B12729" t="s">
        <v>93</v>
      </c>
      <c r="C12729" t="s">
        <v>128</v>
      </c>
    </row>
    <row r="12730" spans="1:3" x14ac:dyDescent="0.2">
      <c r="A12730" t="s">
        <v>116</v>
      </c>
      <c r="B12730" t="s">
        <v>13</v>
      </c>
      <c r="C12730" t="s">
        <v>89</v>
      </c>
    </row>
    <row r="12731" spans="1:3" x14ac:dyDescent="0.2">
      <c r="A12731" t="s">
        <v>116</v>
      </c>
      <c r="B12731" t="s">
        <v>49</v>
      </c>
      <c r="C12731" t="s">
        <v>43</v>
      </c>
    </row>
    <row r="12732" spans="1:3" x14ac:dyDescent="0.2">
      <c r="A12732" t="s">
        <v>116</v>
      </c>
      <c r="B12732" t="s">
        <v>50</v>
      </c>
      <c r="C12732" t="s">
        <v>101</v>
      </c>
    </row>
    <row r="12733" spans="1:3" x14ac:dyDescent="0.2">
      <c r="A12733" t="s">
        <v>116</v>
      </c>
      <c r="B12733" t="s">
        <v>56</v>
      </c>
      <c r="C12733" t="s">
        <v>16</v>
      </c>
    </row>
    <row r="12734" spans="1:3" x14ac:dyDescent="0.2">
      <c r="A12734" t="s">
        <v>116</v>
      </c>
      <c r="B12734" t="s">
        <v>57</v>
      </c>
      <c r="C12734" t="s">
        <v>80</v>
      </c>
    </row>
    <row r="12735" spans="1:3" x14ac:dyDescent="0.2">
      <c r="A12735" t="s">
        <v>116</v>
      </c>
      <c r="B12735" t="s">
        <v>91</v>
      </c>
      <c r="C12735" t="s">
        <v>116</v>
      </c>
    </row>
    <row r="12736" spans="1:3" x14ac:dyDescent="0.2">
      <c r="A12736" t="s">
        <v>116</v>
      </c>
      <c r="B12736" t="s">
        <v>92</v>
      </c>
      <c r="C12736" t="s">
        <v>95</v>
      </c>
    </row>
    <row r="12737" spans="1:3" x14ac:dyDescent="0.2">
      <c r="A12737" t="s">
        <v>116</v>
      </c>
      <c r="B12737" t="s">
        <v>136</v>
      </c>
      <c r="C12737" t="s">
        <v>29</v>
      </c>
    </row>
    <row r="12738" spans="1:3" x14ac:dyDescent="0.2">
      <c r="A12738" t="s">
        <v>116</v>
      </c>
      <c r="B12738" t="s">
        <v>16</v>
      </c>
      <c r="C12738" t="s">
        <v>128</v>
      </c>
    </row>
    <row r="12739" spans="1:3" x14ac:dyDescent="0.2">
      <c r="A12739" t="s">
        <v>116</v>
      </c>
      <c r="B12739" t="s">
        <v>89</v>
      </c>
      <c r="C12739" t="s">
        <v>128</v>
      </c>
    </row>
    <row r="12740" spans="1:3" x14ac:dyDescent="0.2">
      <c r="A12740" t="s">
        <v>116</v>
      </c>
      <c r="B12740" t="s">
        <v>33</v>
      </c>
      <c r="C12740" t="s">
        <v>128</v>
      </c>
    </row>
    <row r="12741" spans="1:3" x14ac:dyDescent="0.2">
      <c r="A12741" t="s">
        <v>116</v>
      </c>
      <c r="B12741" t="s">
        <v>34</v>
      </c>
      <c r="C12741" t="s">
        <v>128</v>
      </c>
    </row>
    <row r="12742" spans="1:3" x14ac:dyDescent="0.2">
      <c r="A12742" t="s">
        <v>116</v>
      </c>
      <c r="B12742" t="s">
        <v>95</v>
      </c>
      <c r="C12742" t="s">
        <v>91</v>
      </c>
    </row>
    <row r="12743" spans="1:3" x14ac:dyDescent="0.2">
      <c r="A12743" t="s">
        <v>116</v>
      </c>
      <c r="B12743" t="s">
        <v>110</v>
      </c>
      <c r="C12743" t="s">
        <v>106</v>
      </c>
    </row>
    <row r="12744" spans="1:3" x14ac:dyDescent="0.2">
      <c r="A12744" t="s">
        <v>116</v>
      </c>
      <c r="B12744" t="s">
        <v>62</v>
      </c>
      <c r="C12744" t="s">
        <v>100</v>
      </c>
    </row>
    <row r="12745" spans="1:3" x14ac:dyDescent="0.2">
      <c r="A12745" t="s">
        <v>116</v>
      </c>
      <c r="B12745" t="s">
        <v>63</v>
      </c>
      <c r="C12745" t="s">
        <v>100</v>
      </c>
    </row>
    <row r="12746" spans="1:3" x14ac:dyDescent="0.2">
      <c r="A12746" t="s">
        <v>116</v>
      </c>
      <c r="B12746" t="s">
        <v>22</v>
      </c>
      <c r="C12746" t="s">
        <v>73</v>
      </c>
    </row>
    <row r="12747" spans="1:3" x14ac:dyDescent="0.2">
      <c r="A12747" t="s">
        <v>116</v>
      </c>
      <c r="B12747" t="s">
        <v>2</v>
      </c>
      <c r="C12747" t="s">
        <v>11</v>
      </c>
    </row>
    <row r="12748" spans="1:3" x14ac:dyDescent="0.2">
      <c r="A12748" t="s">
        <v>116</v>
      </c>
      <c r="B12748" t="s">
        <v>32</v>
      </c>
      <c r="C12748" t="s">
        <v>128</v>
      </c>
    </row>
    <row r="12749" spans="1:3" x14ac:dyDescent="0.2">
      <c r="A12749" t="s">
        <v>116</v>
      </c>
      <c r="B12749" t="s">
        <v>18</v>
      </c>
      <c r="C12749" t="s">
        <v>43</v>
      </c>
    </row>
    <row r="12750" spans="1:3" x14ac:dyDescent="0.2">
      <c r="A12750" t="s">
        <v>116</v>
      </c>
      <c r="B12750" t="s">
        <v>76</v>
      </c>
      <c r="C12750" t="s">
        <v>2</v>
      </c>
    </row>
    <row r="12751" spans="1:3" x14ac:dyDescent="0.2">
      <c r="A12751" t="s">
        <v>116</v>
      </c>
      <c r="B12751" t="s">
        <v>77</v>
      </c>
      <c r="C12751" t="s">
        <v>2</v>
      </c>
    </row>
    <row r="12752" spans="1:3" x14ac:dyDescent="0.2">
      <c r="A12752" t="s">
        <v>116</v>
      </c>
      <c r="B12752" t="s">
        <v>79</v>
      </c>
      <c r="C12752" t="s">
        <v>69</v>
      </c>
    </row>
    <row r="12753" spans="1:3" x14ac:dyDescent="0.2">
      <c r="A12753" t="s">
        <v>116</v>
      </c>
      <c r="B12753" t="s">
        <v>48</v>
      </c>
      <c r="C12753" t="s">
        <v>105</v>
      </c>
    </row>
    <row r="12754" spans="1:3" x14ac:dyDescent="0.2">
      <c r="A12754" t="s">
        <v>116</v>
      </c>
      <c r="B12754" t="s">
        <v>111</v>
      </c>
      <c r="C12754" t="s">
        <v>105</v>
      </c>
    </row>
    <row r="12755" spans="1:3" x14ac:dyDescent="0.2">
      <c r="A12755" t="s">
        <v>116</v>
      </c>
      <c r="B12755" t="s">
        <v>112</v>
      </c>
      <c r="C12755" t="s">
        <v>105</v>
      </c>
    </row>
    <row r="12756" spans="1:3" x14ac:dyDescent="0.2">
      <c r="A12756" t="s">
        <v>116</v>
      </c>
      <c r="B12756" t="s">
        <v>51</v>
      </c>
      <c r="C12756" t="s">
        <v>127</v>
      </c>
    </row>
    <row r="12757" spans="1:3" x14ac:dyDescent="0.2">
      <c r="A12757" t="s">
        <v>116</v>
      </c>
      <c r="B12757" t="s">
        <v>8</v>
      </c>
      <c r="C12757" t="s">
        <v>43</v>
      </c>
    </row>
    <row r="12758" spans="1:3" x14ac:dyDescent="0.2">
      <c r="A12758" t="s">
        <v>116</v>
      </c>
      <c r="B12758" t="s">
        <v>35</v>
      </c>
      <c r="C12758" t="s">
        <v>3</v>
      </c>
    </row>
    <row r="12759" spans="1:3" x14ac:dyDescent="0.2">
      <c r="A12759" t="s">
        <v>116</v>
      </c>
      <c r="B12759" t="s">
        <v>52</v>
      </c>
      <c r="C12759" t="s">
        <v>138</v>
      </c>
    </row>
    <row r="12760" spans="1:3" x14ac:dyDescent="0.2">
      <c r="A12760" t="s">
        <v>116</v>
      </c>
      <c r="B12760" t="s">
        <v>122</v>
      </c>
      <c r="C12760" t="s">
        <v>106</v>
      </c>
    </row>
    <row r="12761" spans="1:3" x14ac:dyDescent="0.2">
      <c r="A12761" t="s">
        <v>116</v>
      </c>
      <c r="B12761" t="s">
        <v>123</v>
      </c>
      <c r="C12761" t="s">
        <v>91</v>
      </c>
    </row>
    <row r="12762" spans="1:3" x14ac:dyDescent="0.2">
      <c r="A12762" t="s">
        <v>116</v>
      </c>
      <c r="B12762" t="s">
        <v>21</v>
      </c>
      <c r="C12762" t="s">
        <v>11</v>
      </c>
    </row>
    <row r="12763" spans="1:3" x14ac:dyDescent="0.2">
      <c r="A12763" t="s">
        <v>116</v>
      </c>
      <c r="B12763" t="s">
        <v>128</v>
      </c>
      <c r="C12763" t="s">
        <v>1</v>
      </c>
    </row>
    <row r="12764" spans="1:3" x14ac:dyDescent="0.2">
      <c r="A12764" t="s">
        <v>116</v>
      </c>
      <c r="B12764" t="s">
        <v>43</v>
      </c>
      <c r="C12764" t="s">
        <v>62</v>
      </c>
    </row>
    <row r="12765" spans="1:3" x14ac:dyDescent="0.2">
      <c r="A12765" t="s">
        <v>116</v>
      </c>
      <c r="B12765" t="s">
        <v>102</v>
      </c>
      <c r="C12765" t="s">
        <v>123</v>
      </c>
    </row>
    <row r="12766" spans="1:3" x14ac:dyDescent="0.2">
      <c r="A12766" t="s">
        <v>116</v>
      </c>
      <c r="B12766" t="s">
        <v>103</v>
      </c>
      <c r="C12766" t="s">
        <v>134</v>
      </c>
    </row>
    <row r="12767" spans="1:3" x14ac:dyDescent="0.2">
      <c r="A12767" t="s">
        <v>116</v>
      </c>
      <c r="B12767" t="s">
        <v>106</v>
      </c>
      <c r="C12767" t="s">
        <v>130</v>
      </c>
    </row>
    <row r="12768" spans="1:3" x14ac:dyDescent="0.2">
      <c r="A12768" t="s">
        <v>116</v>
      </c>
      <c r="B12768" t="s">
        <v>105</v>
      </c>
      <c r="C12768" t="s">
        <v>62</v>
      </c>
    </row>
    <row r="12769" spans="1:3" x14ac:dyDescent="0.2">
      <c r="A12769" t="s">
        <v>116</v>
      </c>
      <c r="B12769" t="s">
        <v>74</v>
      </c>
      <c r="C12769" t="s">
        <v>11</v>
      </c>
    </row>
    <row r="12770" spans="1:3" x14ac:dyDescent="0.2">
      <c r="A12770" t="s">
        <v>116</v>
      </c>
      <c r="B12770" t="s">
        <v>26</v>
      </c>
      <c r="C12770" t="s">
        <v>74</v>
      </c>
    </row>
    <row r="12771" spans="1:3" x14ac:dyDescent="0.2">
      <c r="A12771" t="s">
        <v>116</v>
      </c>
      <c r="B12771" t="s">
        <v>81</v>
      </c>
      <c r="C12771" t="s">
        <v>101</v>
      </c>
    </row>
    <row r="12772" spans="1:3" x14ac:dyDescent="0.2">
      <c r="A12772" t="s">
        <v>116</v>
      </c>
      <c r="B12772" t="s">
        <v>29</v>
      </c>
      <c r="C12772" t="s">
        <v>11</v>
      </c>
    </row>
    <row r="12773" spans="1:3" x14ac:dyDescent="0.2">
      <c r="A12773" t="s">
        <v>116</v>
      </c>
      <c r="B12773" t="s">
        <v>30</v>
      </c>
      <c r="C12773" t="s">
        <v>11</v>
      </c>
    </row>
    <row r="12774" spans="1:3" x14ac:dyDescent="0.2">
      <c r="A12774" t="s">
        <v>116</v>
      </c>
      <c r="B12774" t="s">
        <v>118</v>
      </c>
      <c r="C12774" t="s">
        <v>5</v>
      </c>
    </row>
    <row r="12775" spans="1:3" x14ac:dyDescent="0.2">
      <c r="A12775" t="s">
        <v>116</v>
      </c>
      <c r="B12775" t="s">
        <v>119</v>
      </c>
      <c r="C12775" t="s">
        <v>5</v>
      </c>
    </row>
    <row r="12776" spans="1:3" x14ac:dyDescent="0.2">
      <c r="A12776" t="s">
        <v>116</v>
      </c>
      <c r="B12776" t="s">
        <v>86</v>
      </c>
      <c r="C12776" t="s">
        <v>21</v>
      </c>
    </row>
    <row r="12777" spans="1:3" x14ac:dyDescent="0.2">
      <c r="A12777" t="s">
        <v>116</v>
      </c>
      <c r="B12777" t="s">
        <v>28</v>
      </c>
      <c r="C12777" t="s">
        <v>130</v>
      </c>
    </row>
    <row r="12778" spans="1:3" x14ac:dyDescent="0.2">
      <c r="A12778" t="s">
        <v>116</v>
      </c>
      <c r="B12778" t="s">
        <v>127</v>
      </c>
      <c r="C12778" t="s">
        <v>62</v>
      </c>
    </row>
    <row r="12779" spans="1:3" x14ac:dyDescent="0.2">
      <c r="A12779" t="s">
        <v>116</v>
      </c>
      <c r="B12779" t="s">
        <v>80</v>
      </c>
      <c r="C12779" t="s">
        <v>69</v>
      </c>
    </row>
    <row r="12780" spans="1:3" x14ac:dyDescent="0.2">
      <c r="A12780" t="s">
        <v>116</v>
      </c>
      <c r="B12780" t="s">
        <v>41</v>
      </c>
      <c r="C12780" t="s">
        <v>16</v>
      </c>
    </row>
    <row r="12781" spans="1:3" x14ac:dyDescent="0.2">
      <c r="A12781" t="s">
        <v>116</v>
      </c>
      <c r="B12781" t="s">
        <v>130</v>
      </c>
      <c r="C12781" t="s">
        <v>118</v>
      </c>
    </row>
    <row r="12782" spans="1:3" x14ac:dyDescent="0.2">
      <c r="A12782" t="s">
        <v>116</v>
      </c>
      <c r="B12782" t="s">
        <v>131</v>
      </c>
      <c r="C12782" t="s">
        <v>36</v>
      </c>
    </row>
    <row r="12783" spans="1:3" x14ac:dyDescent="0.2">
      <c r="A12783" t="s">
        <v>116</v>
      </c>
      <c r="B12783" t="s">
        <v>11</v>
      </c>
      <c r="C12783" t="s">
        <v>36</v>
      </c>
    </row>
    <row r="12784" spans="1:3" x14ac:dyDescent="0.2">
      <c r="A12784" t="s">
        <v>116</v>
      </c>
      <c r="B12784" t="s">
        <v>6</v>
      </c>
      <c r="C12784" t="s">
        <v>35</v>
      </c>
    </row>
    <row r="12785" spans="1:3" x14ac:dyDescent="0.2">
      <c r="A12785" t="s">
        <v>116</v>
      </c>
      <c r="B12785" t="s">
        <v>3</v>
      </c>
      <c r="C12785" t="s">
        <v>95</v>
      </c>
    </row>
    <row r="12786" spans="1:3" x14ac:dyDescent="0.2">
      <c r="A12786" t="s">
        <v>116</v>
      </c>
      <c r="B12786" t="s">
        <v>69</v>
      </c>
      <c r="C12786" t="s">
        <v>1</v>
      </c>
    </row>
    <row r="12787" spans="1:3" x14ac:dyDescent="0.2">
      <c r="A12787" t="s">
        <v>116</v>
      </c>
      <c r="B12787" t="s">
        <v>135</v>
      </c>
      <c r="C12787" t="s">
        <v>21</v>
      </c>
    </row>
    <row r="12788" spans="1:3" x14ac:dyDescent="0.2">
      <c r="A12788" t="s">
        <v>116</v>
      </c>
      <c r="B12788" t="s">
        <v>132</v>
      </c>
      <c r="C12788" t="s">
        <v>10</v>
      </c>
    </row>
    <row r="12789" spans="1:3" x14ac:dyDescent="0.2">
      <c r="A12789" t="s">
        <v>116</v>
      </c>
      <c r="B12789" t="s">
        <v>129</v>
      </c>
      <c r="C12789" t="s">
        <v>127</v>
      </c>
    </row>
    <row r="12790" spans="1:3" x14ac:dyDescent="0.2">
      <c r="A12790" t="s">
        <v>116</v>
      </c>
      <c r="B12790" t="s">
        <v>116</v>
      </c>
      <c r="C12790" t="s">
        <v>116</v>
      </c>
    </row>
    <row r="12791" spans="1:3" x14ac:dyDescent="0.2">
      <c r="A12791" t="s">
        <v>116</v>
      </c>
      <c r="B12791" t="s">
        <v>36</v>
      </c>
      <c r="C12791" t="s">
        <v>5</v>
      </c>
    </row>
    <row r="12792" spans="1:3" x14ac:dyDescent="0.2">
      <c r="A12792" t="s">
        <v>116</v>
      </c>
      <c r="B12792" t="s">
        <v>37</v>
      </c>
      <c r="C12792" t="s">
        <v>22</v>
      </c>
    </row>
    <row r="12793" spans="1:3" x14ac:dyDescent="0.2">
      <c r="A12793" t="s">
        <v>116</v>
      </c>
      <c r="B12793" t="s">
        <v>70</v>
      </c>
      <c r="C12793" t="s">
        <v>28</v>
      </c>
    </row>
    <row r="12794" spans="1:3" x14ac:dyDescent="0.2">
      <c r="A12794" t="s">
        <v>116</v>
      </c>
      <c r="B12794" t="s">
        <v>71</v>
      </c>
      <c r="C12794" t="s">
        <v>14</v>
      </c>
    </row>
    <row r="12795" spans="1:3" x14ac:dyDescent="0.2">
      <c r="A12795" t="s">
        <v>116</v>
      </c>
      <c r="B12795" t="s">
        <v>5</v>
      </c>
      <c r="C12795" t="s">
        <v>138</v>
      </c>
    </row>
    <row r="12796" spans="1:3" x14ac:dyDescent="0.2">
      <c r="A12796" t="s">
        <v>116</v>
      </c>
      <c r="B12796" t="s">
        <v>24</v>
      </c>
      <c r="C12796" t="s">
        <v>107</v>
      </c>
    </row>
    <row r="12797" spans="1:3" x14ac:dyDescent="0.2">
      <c r="A12797" t="s">
        <v>116</v>
      </c>
      <c r="B12797" t="s">
        <v>10</v>
      </c>
      <c r="C12797" t="s">
        <v>1</v>
      </c>
    </row>
    <row r="12798" spans="1:3" x14ac:dyDescent="0.2">
      <c r="A12798" t="s">
        <v>116</v>
      </c>
      <c r="B12798" t="s">
        <v>12</v>
      </c>
      <c r="C12798" t="s">
        <v>118</v>
      </c>
    </row>
    <row r="12799" spans="1:3" x14ac:dyDescent="0.2">
      <c r="A12799" t="s">
        <v>116</v>
      </c>
      <c r="B12799" t="s">
        <v>107</v>
      </c>
      <c r="C12799" t="s">
        <v>102</v>
      </c>
    </row>
    <row r="12800" spans="1:3" x14ac:dyDescent="0.2">
      <c r="A12800" t="s">
        <v>116</v>
      </c>
      <c r="B12800" t="s">
        <v>108</v>
      </c>
      <c r="C12800" t="s">
        <v>102</v>
      </c>
    </row>
    <row r="12801" spans="1:3" x14ac:dyDescent="0.2">
      <c r="A12801" t="s">
        <v>116</v>
      </c>
      <c r="B12801" t="s">
        <v>14</v>
      </c>
      <c r="C12801" t="s">
        <v>130</v>
      </c>
    </row>
    <row r="12802" spans="1:3" x14ac:dyDescent="0.2">
      <c r="A12802" t="s">
        <v>116</v>
      </c>
      <c r="B12802" t="s">
        <v>15</v>
      </c>
      <c r="C12802" t="s">
        <v>11</v>
      </c>
    </row>
    <row r="12803" spans="1:3" x14ac:dyDescent="0.2">
      <c r="A12803" t="s">
        <v>116</v>
      </c>
      <c r="B12803" t="s">
        <v>101</v>
      </c>
      <c r="C12803" t="s">
        <v>62</v>
      </c>
    </row>
    <row r="12804" spans="1:3" x14ac:dyDescent="0.2">
      <c r="A12804" t="s">
        <v>116</v>
      </c>
      <c r="B12804" t="s">
        <v>109</v>
      </c>
      <c r="C12804" t="s">
        <v>3</v>
      </c>
    </row>
    <row r="12805" spans="1:3" x14ac:dyDescent="0.2">
      <c r="A12805" t="s">
        <v>116</v>
      </c>
      <c r="B12805" t="s">
        <v>61</v>
      </c>
      <c r="C12805" t="s">
        <v>134</v>
      </c>
    </row>
    <row r="12806" spans="1:3" x14ac:dyDescent="0.2">
      <c r="A12806" t="s">
        <v>116</v>
      </c>
      <c r="B12806" t="s">
        <v>73</v>
      </c>
      <c r="C12806" t="s">
        <v>137</v>
      </c>
    </row>
    <row r="12807" spans="1:3" x14ac:dyDescent="0.2">
      <c r="A12807" t="s">
        <v>116</v>
      </c>
      <c r="B12807" t="s">
        <v>60</v>
      </c>
      <c r="C12807" t="s">
        <v>116</v>
      </c>
    </row>
    <row r="12808" spans="1:3" x14ac:dyDescent="0.2">
      <c r="A12808" t="s">
        <v>116</v>
      </c>
      <c r="B12808" t="s">
        <v>84</v>
      </c>
      <c r="C12808" t="s">
        <v>3</v>
      </c>
    </row>
    <row r="12809" spans="1:3" x14ac:dyDescent="0.2">
      <c r="A12809" t="s">
        <v>116</v>
      </c>
      <c r="B12809" t="s">
        <v>85</v>
      </c>
      <c r="C12809" t="s">
        <v>102</v>
      </c>
    </row>
    <row r="12810" spans="1:3" x14ac:dyDescent="0.2">
      <c r="A12810" t="s">
        <v>116</v>
      </c>
      <c r="B12810" t="s">
        <v>137</v>
      </c>
      <c r="C12810" t="s">
        <v>116</v>
      </c>
    </row>
    <row r="12811" spans="1:3" x14ac:dyDescent="0.2">
      <c r="A12811" t="s">
        <v>116</v>
      </c>
      <c r="B12811" t="s">
        <v>138</v>
      </c>
      <c r="C12811" t="s">
        <v>137</v>
      </c>
    </row>
    <row r="12812" spans="1:3" x14ac:dyDescent="0.2">
      <c r="A12812" t="s">
        <v>116</v>
      </c>
      <c r="B12812" t="s">
        <v>134</v>
      </c>
      <c r="C12812" t="s">
        <v>123</v>
      </c>
    </row>
    <row r="12813" spans="1:3" x14ac:dyDescent="0.2">
      <c r="A12813" t="s">
        <v>116</v>
      </c>
      <c r="B12813" t="s">
        <v>40</v>
      </c>
      <c r="C12813" t="s">
        <v>10</v>
      </c>
    </row>
    <row r="12814" spans="1:3" x14ac:dyDescent="0.2">
      <c r="A12814" t="s">
        <v>116</v>
      </c>
      <c r="B12814" t="s">
        <v>39</v>
      </c>
      <c r="C12814" t="s">
        <v>105</v>
      </c>
    </row>
    <row r="12815" spans="1:3" x14ac:dyDescent="0.2">
      <c r="A12815" t="s">
        <v>116</v>
      </c>
      <c r="B12815" t="s">
        <v>104</v>
      </c>
      <c r="C12815" t="s">
        <v>123</v>
      </c>
    </row>
    <row r="12816" spans="1:3" x14ac:dyDescent="0.2">
      <c r="A12816" t="s">
        <v>116</v>
      </c>
      <c r="B12816" t="s">
        <v>9</v>
      </c>
      <c r="C12816" t="s">
        <v>6</v>
      </c>
    </row>
    <row r="12817" spans="1:3" x14ac:dyDescent="0.2">
      <c r="A12817" t="s">
        <v>116</v>
      </c>
      <c r="B12817" t="s">
        <v>58</v>
      </c>
      <c r="C12817" t="s">
        <v>109</v>
      </c>
    </row>
    <row r="12818" spans="1:3" x14ac:dyDescent="0.2">
      <c r="A12818" t="s">
        <v>116</v>
      </c>
      <c r="B12818" t="s">
        <v>4</v>
      </c>
      <c r="C12818" t="s">
        <v>84</v>
      </c>
    </row>
    <row r="12819" spans="1:3" x14ac:dyDescent="0.2">
      <c r="A12819" t="s">
        <v>116</v>
      </c>
      <c r="B12819" t="s">
        <v>90</v>
      </c>
      <c r="C12819" t="s">
        <v>102</v>
      </c>
    </row>
    <row r="12820" spans="1:3" x14ac:dyDescent="0.2">
      <c r="A12820" t="s">
        <v>116</v>
      </c>
      <c r="B12820" t="s">
        <v>1</v>
      </c>
      <c r="C12820" t="s">
        <v>52</v>
      </c>
    </row>
    <row r="12821" spans="1:3" x14ac:dyDescent="0.2">
      <c r="A12821" t="s">
        <v>116</v>
      </c>
      <c r="B12821" t="s">
        <v>67</v>
      </c>
      <c r="C12821" t="s">
        <v>3</v>
      </c>
    </row>
    <row r="12822" spans="1:3" x14ac:dyDescent="0.2">
      <c r="A12822" t="s">
        <v>116</v>
      </c>
      <c r="B12822" t="s">
        <v>68</v>
      </c>
      <c r="C12822" t="s">
        <v>3</v>
      </c>
    </row>
    <row r="12823" spans="1:3" x14ac:dyDescent="0.2">
      <c r="A12823" t="s">
        <v>116</v>
      </c>
      <c r="B12823" t="s">
        <v>120</v>
      </c>
      <c r="C12823" t="s">
        <v>90</v>
      </c>
    </row>
    <row r="12824" spans="1:3" x14ac:dyDescent="0.2">
      <c r="A12824" t="s">
        <v>116</v>
      </c>
      <c r="B12824" t="s">
        <v>121</v>
      </c>
      <c r="C12824" t="s">
        <v>6</v>
      </c>
    </row>
    <row r="12825" spans="1:3" x14ac:dyDescent="0.2">
      <c r="A12825" t="s">
        <v>116</v>
      </c>
      <c r="B12825" t="s">
        <v>53</v>
      </c>
      <c r="C12825" t="s">
        <v>109</v>
      </c>
    </row>
    <row r="12826" spans="1:3" x14ac:dyDescent="0.2">
      <c r="A12826" t="s">
        <v>116</v>
      </c>
      <c r="B12826" t="s">
        <v>82</v>
      </c>
      <c r="C12826" t="s">
        <v>104</v>
      </c>
    </row>
    <row r="12827" spans="1:3" x14ac:dyDescent="0.2">
      <c r="A12827" t="s">
        <v>116</v>
      </c>
      <c r="B12827" t="s">
        <v>83</v>
      </c>
      <c r="C12827" t="s">
        <v>35</v>
      </c>
    </row>
    <row r="12828" spans="1:3" x14ac:dyDescent="0.2">
      <c r="A12828" t="s">
        <v>116</v>
      </c>
      <c r="B12828" t="s">
        <v>38</v>
      </c>
      <c r="C12828" t="s">
        <v>123</v>
      </c>
    </row>
    <row r="12829" spans="1:3" x14ac:dyDescent="0.2">
      <c r="A12829" t="s">
        <v>116</v>
      </c>
      <c r="B12829" t="s">
        <v>97</v>
      </c>
      <c r="C12829" t="s">
        <v>84</v>
      </c>
    </row>
    <row r="12830" spans="1:3" x14ac:dyDescent="0.2">
      <c r="A12830" t="s">
        <v>116</v>
      </c>
      <c r="B12830" t="s">
        <v>115</v>
      </c>
      <c r="C12830" t="s">
        <v>90</v>
      </c>
    </row>
    <row r="12831" spans="1:3" x14ac:dyDescent="0.2">
      <c r="A12831" t="s">
        <v>116</v>
      </c>
      <c r="B12831" t="s">
        <v>98</v>
      </c>
      <c r="C12831" t="s">
        <v>90</v>
      </c>
    </row>
    <row r="12832" spans="1:3" x14ac:dyDescent="0.2">
      <c r="A12832" t="s">
        <v>116</v>
      </c>
      <c r="B12832" t="s">
        <v>94</v>
      </c>
      <c r="C12832" t="s">
        <v>90</v>
      </c>
    </row>
    <row r="12833" spans="1:3" x14ac:dyDescent="0.2">
      <c r="A12833" t="s">
        <v>116</v>
      </c>
      <c r="B12833" t="s">
        <v>7</v>
      </c>
      <c r="C12833" t="s">
        <v>107</v>
      </c>
    </row>
    <row r="12834" spans="1:3" x14ac:dyDescent="0.2">
      <c r="A12834" t="s">
        <v>116</v>
      </c>
      <c r="B12834" t="s">
        <v>45</v>
      </c>
      <c r="C12834" t="s">
        <v>107</v>
      </c>
    </row>
    <row r="12835" spans="1:3" x14ac:dyDescent="0.2">
      <c r="A12835" t="s">
        <v>116</v>
      </c>
      <c r="B12835" t="s">
        <v>64</v>
      </c>
      <c r="C12835" t="s">
        <v>107</v>
      </c>
    </row>
    <row r="12836" spans="1:3" x14ac:dyDescent="0.2">
      <c r="A12836" t="s">
        <v>36</v>
      </c>
      <c r="B12836" t="s">
        <v>75</v>
      </c>
      <c r="C12836" t="s">
        <v>39</v>
      </c>
    </row>
    <row r="12837" spans="1:3" x14ac:dyDescent="0.2">
      <c r="A12837" t="s">
        <v>36</v>
      </c>
      <c r="B12837" t="s">
        <v>17</v>
      </c>
      <c r="C12837" t="s">
        <v>39</v>
      </c>
    </row>
    <row r="12838" spans="1:3" x14ac:dyDescent="0.2">
      <c r="A12838" t="s">
        <v>36</v>
      </c>
      <c r="B12838" t="s">
        <v>20</v>
      </c>
      <c r="C12838" t="s">
        <v>111</v>
      </c>
    </row>
    <row r="12839" spans="1:3" x14ac:dyDescent="0.2">
      <c r="A12839" t="s">
        <v>36</v>
      </c>
      <c r="B12839" t="s">
        <v>78</v>
      </c>
      <c r="C12839" t="s">
        <v>40</v>
      </c>
    </row>
    <row r="12840" spans="1:3" x14ac:dyDescent="0.2">
      <c r="A12840" t="s">
        <v>36</v>
      </c>
      <c r="B12840" t="s">
        <v>44</v>
      </c>
      <c r="C12840" t="s">
        <v>40</v>
      </c>
    </row>
    <row r="12841" spans="1:3" x14ac:dyDescent="0.2">
      <c r="A12841" t="s">
        <v>36</v>
      </c>
      <c r="B12841" t="s">
        <v>46</v>
      </c>
      <c r="C12841" t="s">
        <v>16</v>
      </c>
    </row>
    <row r="12842" spans="1:3" x14ac:dyDescent="0.2">
      <c r="A12842" t="s">
        <v>36</v>
      </c>
      <c r="B12842" t="s">
        <v>117</v>
      </c>
      <c r="C12842" t="s">
        <v>40</v>
      </c>
    </row>
    <row r="12843" spans="1:3" x14ac:dyDescent="0.2">
      <c r="A12843" t="s">
        <v>36</v>
      </c>
      <c r="B12843" t="s">
        <v>124</v>
      </c>
      <c r="C12843" t="s">
        <v>32</v>
      </c>
    </row>
    <row r="12844" spans="1:3" x14ac:dyDescent="0.2">
      <c r="A12844" t="s">
        <v>36</v>
      </c>
      <c r="B12844" t="s">
        <v>113</v>
      </c>
      <c r="C12844" t="s">
        <v>28</v>
      </c>
    </row>
    <row r="12845" spans="1:3" x14ac:dyDescent="0.2">
      <c r="A12845" t="s">
        <v>36</v>
      </c>
      <c r="B12845" t="s">
        <v>99</v>
      </c>
      <c r="C12845" t="s">
        <v>79</v>
      </c>
    </row>
    <row r="12846" spans="1:3" x14ac:dyDescent="0.2">
      <c r="A12846" t="s">
        <v>36</v>
      </c>
      <c r="B12846" t="s">
        <v>100</v>
      </c>
      <c r="C12846" t="s">
        <v>36</v>
      </c>
    </row>
    <row r="12847" spans="1:3" x14ac:dyDescent="0.2">
      <c r="A12847" t="s">
        <v>36</v>
      </c>
      <c r="B12847" t="s">
        <v>65</v>
      </c>
      <c r="C12847" t="s">
        <v>79</v>
      </c>
    </row>
    <row r="12848" spans="1:3" x14ac:dyDescent="0.2">
      <c r="A12848" t="s">
        <v>36</v>
      </c>
      <c r="B12848" t="s">
        <v>66</v>
      </c>
      <c r="C12848" t="s">
        <v>79</v>
      </c>
    </row>
    <row r="12849" spans="1:3" x14ac:dyDescent="0.2">
      <c r="A12849" t="s">
        <v>36</v>
      </c>
      <c r="B12849" t="s">
        <v>54</v>
      </c>
      <c r="C12849" t="s">
        <v>89</v>
      </c>
    </row>
    <row r="12850" spans="1:3" x14ac:dyDescent="0.2">
      <c r="A12850" t="s">
        <v>36</v>
      </c>
      <c r="B12850" t="s">
        <v>55</v>
      </c>
      <c r="C12850" t="s">
        <v>89</v>
      </c>
    </row>
    <row r="12851" spans="1:3" x14ac:dyDescent="0.2">
      <c r="A12851" t="s">
        <v>36</v>
      </c>
      <c r="B12851" t="s">
        <v>133</v>
      </c>
      <c r="C12851" t="s">
        <v>132</v>
      </c>
    </row>
    <row r="12852" spans="1:3" x14ac:dyDescent="0.2">
      <c r="A12852" t="s">
        <v>36</v>
      </c>
      <c r="B12852" t="s">
        <v>59</v>
      </c>
      <c r="C12852" t="s">
        <v>79</v>
      </c>
    </row>
    <row r="12853" spans="1:3" x14ac:dyDescent="0.2">
      <c r="A12853" t="s">
        <v>36</v>
      </c>
      <c r="B12853" t="s">
        <v>125</v>
      </c>
      <c r="C12853" t="s">
        <v>111</v>
      </c>
    </row>
    <row r="12854" spans="1:3" x14ac:dyDescent="0.2">
      <c r="A12854" t="s">
        <v>36</v>
      </c>
      <c r="B12854" t="s">
        <v>27</v>
      </c>
      <c r="C12854" t="s">
        <v>79</v>
      </c>
    </row>
    <row r="12855" spans="1:3" x14ac:dyDescent="0.2">
      <c r="A12855" t="s">
        <v>36</v>
      </c>
      <c r="B12855" t="s">
        <v>23</v>
      </c>
      <c r="C12855" t="s">
        <v>132</v>
      </c>
    </row>
    <row r="12856" spans="1:3" x14ac:dyDescent="0.2">
      <c r="A12856" t="s">
        <v>36</v>
      </c>
      <c r="B12856" t="s">
        <v>25</v>
      </c>
      <c r="C12856" t="s">
        <v>89</v>
      </c>
    </row>
    <row r="12857" spans="1:3" x14ac:dyDescent="0.2">
      <c r="A12857" t="s">
        <v>36</v>
      </c>
      <c r="B12857" t="s">
        <v>114</v>
      </c>
      <c r="C12857" t="s">
        <v>74</v>
      </c>
    </row>
    <row r="12858" spans="1:3" x14ac:dyDescent="0.2">
      <c r="A12858" t="s">
        <v>36</v>
      </c>
      <c r="B12858" t="s">
        <v>96</v>
      </c>
      <c r="C12858" t="s">
        <v>14</v>
      </c>
    </row>
    <row r="12859" spans="1:3" x14ac:dyDescent="0.2">
      <c r="A12859" t="s">
        <v>36</v>
      </c>
      <c r="B12859" t="s">
        <v>47</v>
      </c>
      <c r="C12859" t="s">
        <v>106</v>
      </c>
    </row>
    <row r="12860" spans="1:3" x14ac:dyDescent="0.2">
      <c r="A12860" t="s">
        <v>36</v>
      </c>
      <c r="B12860" t="s">
        <v>72</v>
      </c>
      <c r="C12860" t="s">
        <v>33</v>
      </c>
    </row>
    <row r="12861" spans="1:3" x14ac:dyDescent="0.2">
      <c r="A12861" t="s">
        <v>36</v>
      </c>
      <c r="B12861" t="s">
        <v>87</v>
      </c>
      <c r="C12861" t="s">
        <v>39</v>
      </c>
    </row>
    <row r="12862" spans="1:3" x14ac:dyDescent="0.2">
      <c r="A12862" t="s">
        <v>36</v>
      </c>
      <c r="B12862" t="s">
        <v>88</v>
      </c>
      <c r="C12862" t="s">
        <v>132</v>
      </c>
    </row>
    <row r="12863" spans="1:3" x14ac:dyDescent="0.2">
      <c r="A12863" t="s">
        <v>36</v>
      </c>
      <c r="B12863" t="s">
        <v>19</v>
      </c>
      <c r="C12863" t="s">
        <v>10</v>
      </c>
    </row>
    <row r="12864" spans="1:3" x14ac:dyDescent="0.2">
      <c r="A12864" t="s">
        <v>36</v>
      </c>
      <c r="B12864" t="s">
        <v>31</v>
      </c>
      <c r="C12864" t="s">
        <v>21</v>
      </c>
    </row>
    <row r="12865" spans="1:3" x14ac:dyDescent="0.2">
      <c r="A12865" t="s">
        <v>36</v>
      </c>
      <c r="B12865" t="s">
        <v>126</v>
      </c>
      <c r="C12865" t="s">
        <v>80</v>
      </c>
    </row>
    <row r="12866" spans="1:3" x14ac:dyDescent="0.2">
      <c r="A12866" t="s">
        <v>36</v>
      </c>
      <c r="B12866" t="s">
        <v>42</v>
      </c>
      <c r="C12866" t="s">
        <v>93</v>
      </c>
    </row>
    <row r="12867" spans="1:3" x14ac:dyDescent="0.2">
      <c r="A12867" t="s">
        <v>36</v>
      </c>
      <c r="B12867" t="s">
        <v>93</v>
      </c>
      <c r="C12867" t="s">
        <v>105</v>
      </c>
    </row>
    <row r="12868" spans="1:3" x14ac:dyDescent="0.2">
      <c r="A12868" t="s">
        <v>36</v>
      </c>
      <c r="B12868" t="s">
        <v>13</v>
      </c>
      <c r="C12868" t="s">
        <v>16</v>
      </c>
    </row>
    <row r="12869" spans="1:3" x14ac:dyDescent="0.2">
      <c r="A12869" t="s">
        <v>36</v>
      </c>
      <c r="B12869" t="s">
        <v>49</v>
      </c>
      <c r="C12869" t="s">
        <v>29</v>
      </c>
    </row>
    <row r="12870" spans="1:3" x14ac:dyDescent="0.2">
      <c r="A12870" t="s">
        <v>36</v>
      </c>
      <c r="B12870" t="s">
        <v>50</v>
      </c>
      <c r="C12870" t="s">
        <v>29</v>
      </c>
    </row>
    <row r="12871" spans="1:3" x14ac:dyDescent="0.2">
      <c r="A12871" t="s">
        <v>36</v>
      </c>
      <c r="B12871" t="s">
        <v>56</v>
      </c>
      <c r="C12871" t="s">
        <v>40</v>
      </c>
    </row>
    <row r="12872" spans="1:3" x14ac:dyDescent="0.2">
      <c r="A12872" t="s">
        <v>36</v>
      </c>
      <c r="B12872" t="s">
        <v>57</v>
      </c>
      <c r="C12872" t="s">
        <v>40</v>
      </c>
    </row>
    <row r="12873" spans="1:3" x14ac:dyDescent="0.2">
      <c r="A12873" t="s">
        <v>36</v>
      </c>
      <c r="B12873" t="s">
        <v>91</v>
      </c>
      <c r="C12873" t="s">
        <v>138</v>
      </c>
    </row>
    <row r="12874" spans="1:3" x14ac:dyDescent="0.2">
      <c r="A12874" t="s">
        <v>36</v>
      </c>
      <c r="B12874" t="s">
        <v>92</v>
      </c>
      <c r="C12874" t="s">
        <v>137</v>
      </c>
    </row>
    <row r="12875" spans="1:3" x14ac:dyDescent="0.2">
      <c r="A12875" t="s">
        <v>36</v>
      </c>
      <c r="B12875" t="s">
        <v>136</v>
      </c>
      <c r="C12875" t="s">
        <v>14</v>
      </c>
    </row>
    <row r="12876" spans="1:3" x14ac:dyDescent="0.2">
      <c r="A12876" t="s">
        <v>36</v>
      </c>
      <c r="B12876" t="s">
        <v>16</v>
      </c>
      <c r="C12876" t="s">
        <v>105</v>
      </c>
    </row>
    <row r="12877" spans="1:3" x14ac:dyDescent="0.2">
      <c r="A12877" t="s">
        <v>36</v>
      </c>
      <c r="B12877" t="s">
        <v>89</v>
      </c>
      <c r="C12877" t="s">
        <v>10</v>
      </c>
    </row>
    <row r="12878" spans="1:3" x14ac:dyDescent="0.2">
      <c r="A12878" t="s">
        <v>36</v>
      </c>
      <c r="B12878" t="s">
        <v>33</v>
      </c>
      <c r="C12878" t="s">
        <v>105</v>
      </c>
    </row>
    <row r="12879" spans="1:3" x14ac:dyDescent="0.2">
      <c r="A12879" t="s">
        <v>36</v>
      </c>
      <c r="B12879" t="s">
        <v>34</v>
      </c>
      <c r="C12879" t="s">
        <v>10</v>
      </c>
    </row>
    <row r="12880" spans="1:3" x14ac:dyDescent="0.2">
      <c r="A12880" t="s">
        <v>36</v>
      </c>
      <c r="B12880" t="s">
        <v>95</v>
      </c>
      <c r="C12880" t="s">
        <v>138</v>
      </c>
    </row>
    <row r="12881" spans="1:3" x14ac:dyDescent="0.2">
      <c r="A12881" t="s">
        <v>36</v>
      </c>
      <c r="B12881" t="s">
        <v>110</v>
      </c>
      <c r="C12881" t="s">
        <v>33</v>
      </c>
    </row>
    <row r="12882" spans="1:3" x14ac:dyDescent="0.2">
      <c r="A12882" t="s">
        <v>36</v>
      </c>
      <c r="B12882" t="s">
        <v>62</v>
      </c>
      <c r="C12882" t="s">
        <v>1</v>
      </c>
    </row>
    <row r="12883" spans="1:3" x14ac:dyDescent="0.2">
      <c r="A12883" t="s">
        <v>36</v>
      </c>
      <c r="B12883" t="s">
        <v>63</v>
      </c>
      <c r="C12883" t="s">
        <v>118</v>
      </c>
    </row>
    <row r="12884" spans="1:3" x14ac:dyDescent="0.2">
      <c r="A12884" t="s">
        <v>36</v>
      </c>
      <c r="B12884" t="s">
        <v>22</v>
      </c>
      <c r="C12884" t="s">
        <v>100</v>
      </c>
    </row>
    <row r="12885" spans="1:3" x14ac:dyDescent="0.2">
      <c r="A12885" t="s">
        <v>36</v>
      </c>
      <c r="B12885" t="s">
        <v>2</v>
      </c>
      <c r="C12885" t="s">
        <v>130</v>
      </c>
    </row>
    <row r="12886" spans="1:3" x14ac:dyDescent="0.2">
      <c r="A12886" t="s">
        <v>36</v>
      </c>
      <c r="B12886" t="s">
        <v>32</v>
      </c>
      <c r="C12886" t="s">
        <v>10</v>
      </c>
    </row>
    <row r="12887" spans="1:3" x14ac:dyDescent="0.2">
      <c r="A12887" t="s">
        <v>36</v>
      </c>
      <c r="B12887" t="s">
        <v>18</v>
      </c>
      <c r="C12887" t="s">
        <v>29</v>
      </c>
    </row>
    <row r="12888" spans="1:3" x14ac:dyDescent="0.2">
      <c r="A12888" t="s">
        <v>36</v>
      </c>
      <c r="B12888" t="s">
        <v>76</v>
      </c>
      <c r="C12888" t="s">
        <v>74</v>
      </c>
    </row>
    <row r="12889" spans="1:3" x14ac:dyDescent="0.2">
      <c r="A12889" t="s">
        <v>36</v>
      </c>
      <c r="B12889" t="s">
        <v>77</v>
      </c>
      <c r="C12889" t="s">
        <v>28</v>
      </c>
    </row>
    <row r="12890" spans="1:3" x14ac:dyDescent="0.2">
      <c r="A12890" t="s">
        <v>36</v>
      </c>
      <c r="B12890" t="s">
        <v>79</v>
      </c>
      <c r="C12890" t="s">
        <v>127</v>
      </c>
    </row>
    <row r="12891" spans="1:3" x14ac:dyDescent="0.2">
      <c r="A12891" t="s">
        <v>36</v>
      </c>
      <c r="B12891" t="s">
        <v>48</v>
      </c>
      <c r="C12891" t="s">
        <v>2</v>
      </c>
    </row>
    <row r="12892" spans="1:3" x14ac:dyDescent="0.2">
      <c r="A12892" t="s">
        <v>36</v>
      </c>
      <c r="B12892" t="s">
        <v>111</v>
      </c>
      <c r="C12892" t="s">
        <v>101</v>
      </c>
    </row>
    <row r="12893" spans="1:3" x14ac:dyDescent="0.2">
      <c r="A12893" t="s">
        <v>36</v>
      </c>
      <c r="B12893" t="s">
        <v>112</v>
      </c>
      <c r="C12893" t="s">
        <v>43</v>
      </c>
    </row>
    <row r="12894" spans="1:3" x14ac:dyDescent="0.2">
      <c r="A12894" t="s">
        <v>36</v>
      </c>
      <c r="B12894" t="s">
        <v>51</v>
      </c>
      <c r="C12894" t="s">
        <v>2</v>
      </c>
    </row>
    <row r="12895" spans="1:3" x14ac:dyDescent="0.2">
      <c r="A12895" t="s">
        <v>36</v>
      </c>
      <c r="B12895" t="s">
        <v>8</v>
      </c>
      <c r="C12895" t="s">
        <v>21</v>
      </c>
    </row>
    <row r="12896" spans="1:3" x14ac:dyDescent="0.2">
      <c r="A12896" t="s">
        <v>36</v>
      </c>
      <c r="B12896" t="s">
        <v>35</v>
      </c>
      <c r="C12896" t="s">
        <v>91</v>
      </c>
    </row>
    <row r="12897" spans="1:3" x14ac:dyDescent="0.2">
      <c r="A12897" t="s">
        <v>36</v>
      </c>
      <c r="B12897" t="s">
        <v>52</v>
      </c>
      <c r="C12897" t="s">
        <v>100</v>
      </c>
    </row>
    <row r="12898" spans="1:3" x14ac:dyDescent="0.2">
      <c r="A12898" t="s">
        <v>36</v>
      </c>
      <c r="B12898" t="s">
        <v>122</v>
      </c>
      <c r="C12898" t="s">
        <v>33</v>
      </c>
    </row>
    <row r="12899" spans="1:3" x14ac:dyDescent="0.2">
      <c r="A12899" t="s">
        <v>36</v>
      </c>
      <c r="B12899" t="s">
        <v>123</v>
      </c>
      <c r="C12899" t="s">
        <v>138</v>
      </c>
    </row>
    <row r="12900" spans="1:3" x14ac:dyDescent="0.2">
      <c r="A12900" t="s">
        <v>36</v>
      </c>
      <c r="B12900" t="s">
        <v>21</v>
      </c>
      <c r="C12900" t="s">
        <v>128</v>
      </c>
    </row>
    <row r="12901" spans="1:3" x14ac:dyDescent="0.2">
      <c r="A12901" t="s">
        <v>36</v>
      </c>
      <c r="B12901" t="s">
        <v>128</v>
      </c>
      <c r="C12901" t="s">
        <v>62</v>
      </c>
    </row>
    <row r="12902" spans="1:3" x14ac:dyDescent="0.2">
      <c r="A12902" t="s">
        <v>36</v>
      </c>
      <c r="B12902" t="s">
        <v>43</v>
      </c>
      <c r="C12902" t="s">
        <v>130</v>
      </c>
    </row>
    <row r="12903" spans="1:3" x14ac:dyDescent="0.2">
      <c r="A12903" t="s">
        <v>36</v>
      </c>
      <c r="B12903" t="s">
        <v>102</v>
      </c>
      <c r="C12903" t="s">
        <v>116</v>
      </c>
    </row>
    <row r="12904" spans="1:3" x14ac:dyDescent="0.2">
      <c r="A12904" t="s">
        <v>36</v>
      </c>
      <c r="B12904" t="s">
        <v>103</v>
      </c>
      <c r="C12904" t="s">
        <v>3</v>
      </c>
    </row>
    <row r="12905" spans="1:3" x14ac:dyDescent="0.2">
      <c r="A12905" t="s">
        <v>36</v>
      </c>
      <c r="B12905" t="s">
        <v>106</v>
      </c>
      <c r="C12905" t="s">
        <v>10</v>
      </c>
    </row>
    <row r="12906" spans="1:3" x14ac:dyDescent="0.2">
      <c r="A12906" t="s">
        <v>36</v>
      </c>
      <c r="B12906" t="s">
        <v>105</v>
      </c>
      <c r="C12906" t="s">
        <v>11</v>
      </c>
    </row>
    <row r="12907" spans="1:3" x14ac:dyDescent="0.2">
      <c r="A12907" t="s">
        <v>36</v>
      </c>
      <c r="B12907" t="s">
        <v>74</v>
      </c>
      <c r="C12907" t="s">
        <v>128</v>
      </c>
    </row>
    <row r="12908" spans="1:3" x14ac:dyDescent="0.2">
      <c r="A12908" t="s">
        <v>36</v>
      </c>
      <c r="B12908" t="s">
        <v>26</v>
      </c>
      <c r="C12908" t="s">
        <v>106</v>
      </c>
    </row>
    <row r="12909" spans="1:3" x14ac:dyDescent="0.2">
      <c r="A12909" t="s">
        <v>36</v>
      </c>
      <c r="B12909" t="s">
        <v>81</v>
      </c>
      <c r="C12909" t="s">
        <v>74</v>
      </c>
    </row>
    <row r="12910" spans="1:3" x14ac:dyDescent="0.2">
      <c r="A12910" t="s">
        <v>36</v>
      </c>
      <c r="B12910" t="s">
        <v>29</v>
      </c>
      <c r="C12910" t="s">
        <v>128</v>
      </c>
    </row>
    <row r="12911" spans="1:3" x14ac:dyDescent="0.2">
      <c r="A12911" t="s">
        <v>36</v>
      </c>
      <c r="B12911" t="s">
        <v>30</v>
      </c>
      <c r="C12911" t="s">
        <v>128</v>
      </c>
    </row>
    <row r="12912" spans="1:3" x14ac:dyDescent="0.2">
      <c r="A12912" t="s">
        <v>36</v>
      </c>
      <c r="B12912" t="s">
        <v>118</v>
      </c>
      <c r="C12912" t="s">
        <v>37</v>
      </c>
    </row>
    <row r="12913" spans="1:3" x14ac:dyDescent="0.2">
      <c r="A12913" t="s">
        <v>36</v>
      </c>
      <c r="B12913" t="s">
        <v>119</v>
      </c>
      <c r="C12913" t="s">
        <v>36</v>
      </c>
    </row>
    <row r="12914" spans="1:3" x14ac:dyDescent="0.2">
      <c r="A12914" t="s">
        <v>36</v>
      </c>
      <c r="B12914" t="s">
        <v>86</v>
      </c>
      <c r="C12914" t="s">
        <v>28</v>
      </c>
    </row>
    <row r="12915" spans="1:3" x14ac:dyDescent="0.2">
      <c r="A12915" t="s">
        <v>36</v>
      </c>
      <c r="B12915" t="s">
        <v>28</v>
      </c>
      <c r="C12915" t="s">
        <v>69</v>
      </c>
    </row>
    <row r="12916" spans="1:3" x14ac:dyDescent="0.2">
      <c r="A12916" t="s">
        <v>36</v>
      </c>
      <c r="B12916" t="s">
        <v>127</v>
      </c>
      <c r="C12916" t="s">
        <v>11</v>
      </c>
    </row>
    <row r="12917" spans="1:3" x14ac:dyDescent="0.2">
      <c r="A12917" t="s">
        <v>36</v>
      </c>
      <c r="B12917" t="s">
        <v>80</v>
      </c>
      <c r="C12917" t="s">
        <v>105</v>
      </c>
    </row>
    <row r="12918" spans="1:3" x14ac:dyDescent="0.2">
      <c r="A12918" t="s">
        <v>36</v>
      </c>
      <c r="B12918" t="s">
        <v>41</v>
      </c>
      <c r="C12918" t="s">
        <v>40</v>
      </c>
    </row>
    <row r="12919" spans="1:3" x14ac:dyDescent="0.2">
      <c r="A12919" t="s">
        <v>36</v>
      </c>
      <c r="B12919" t="s">
        <v>130</v>
      </c>
      <c r="C12919" t="s">
        <v>62</v>
      </c>
    </row>
    <row r="12920" spans="1:3" x14ac:dyDescent="0.2">
      <c r="A12920" t="s">
        <v>36</v>
      </c>
      <c r="B12920" t="s">
        <v>131</v>
      </c>
      <c r="C12920" t="s">
        <v>1</v>
      </c>
    </row>
    <row r="12921" spans="1:3" x14ac:dyDescent="0.2">
      <c r="A12921" t="s">
        <v>36</v>
      </c>
      <c r="B12921" t="s">
        <v>11</v>
      </c>
      <c r="C12921" t="s">
        <v>62</v>
      </c>
    </row>
    <row r="12922" spans="1:3" x14ac:dyDescent="0.2">
      <c r="A12922" t="s">
        <v>36</v>
      </c>
      <c r="B12922" t="s">
        <v>6</v>
      </c>
      <c r="C12922" t="s">
        <v>3</v>
      </c>
    </row>
    <row r="12923" spans="1:3" x14ac:dyDescent="0.2">
      <c r="A12923" t="s">
        <v>36</v>
      </c>
      <c r="B12923" t="s">
        <v>3</v>
      </c>
      <c r="C12923" t="s">
        <v>137</v>
      </c>
    </row>
    <row r="12924" spans="1:3" x14ac:dyDescent="0.2">
      <c r="A12924" t="s">
        <v>36</v>
      </c>
      <c r="B12924" t="s">
        <v>69</v>
      </c>
      <c r="C12924" t="s">
        <v>11</v>
      </c>
    </row>
    <row r="12925" spans="1:3" x14ac:dyDescent="0.2">
      <c r="A12925" t="s">
        <v>36</v>
      </c>
      <c r="B12925" t="s">
        <v>135</v>
      </c>
      <c r="C12925" t="s">
        <v>28</v>
      </c>
    </row>
    <row r="12926" spans="1:3" x14ac:dyDescent="0.2">
      <c r="A12926" t="s">
        <v>36</v>
      </c>
      <c r="B12926" t="s">
        <v>132</v>
      </c>
      <c r="C12926" t="s">
        <v>43</v>
      </c>
    </row>
    <row r="12927" spans="1:3" x14ac:dyDescent="0.2">
      <c r="A12927" t="s">
        <v>36</v>
      </c>
      <c r="B12927" t="s">
        <v>129</v>
      </c>
      <c r="C12927" t="s">
        <v>2</v>
      </c>
    </row>
    <row r="12928" spans="1:3" x14ac:dyDescent="0.2">
      <c r="A12928" t="s">
        <v>36</v>
      </c>
      <c r="B12928" t="s">
        <v>116</v>
      </c>
      <c r="C12928" t="s">
        <v>5</v>
      </c>
    </row>
    <row r="12929" spans="1:3" x14ac:dyDescent="0.2">
      <c r="A12929" t="s">
        <v>36</v>
      </c>
      <c r="B12929" t="s">
        <v>36</v>
      </c>
      <c r="C12929" t="s">
        <v>36</v>
      </c>
    </row>
    <row r="12930" spans="1:3" x14ac:dyDescent="0.2">
      <c r="A12930" t="s">
        <v>36</v>
      </c>
      <c r="B12930" t="s">
        <v>37</v>
      </c>
      <c r="C12930" t="s">
        <v>36</v>
      </c>
    </row>
    <row r="12931" spans="1:3" x14ac:dyDescent="0.2">
      <c r="A12931" t="s">
        <v>36</v>
      </c>
      <c r="B12931" t="s">
        <v>70</v>
      </c>
      <c r="C12931" t="s">
        <v>32</v>
      </c>
    </row>
    <row r="12932" spans="1:3" x14ac:dyDescent="0.2">
      <c r="A12932" t="s">
        <v>36</v>
      </c>
      <c r="B12932" t="s">
        <v>71</v>
      </c>
      <c r="C12932" t="s">
        <v>93</v>
      </c>
    </row>
    <row r="12933" spans="1:3" x14ac:dyDescent="0.2">
      <c r="A12933" t="s">
        <v>36</v>
      </c>
      <c r="B12933" t="s">
        <v>5</v>
      </c>
      <c r="C12933" t="s">
        <v>100</v>
      </c>
    </row>
    <row r="12934" spans="1:3" x14ac:dyDescent="0.2">
      <c r="A12934" t="s">
        <v>36</v>
      </c>
      <c r="B12934" t="s">
        <v>24</v>
      </c>
      <c r="C12934" t="s">
        <v>35</v>
      </c>
    </row>
    <row r="12935" spans="1:3" x14ac:dyDescent="0.2">
      <c r="A12935" t="s">
        <v>36</v>
      </c>
      <c r="B12935" t="s">
        <v>10</v>
      </c>
      <c r="C12935" t="s">
        <v>11</v>
      </c>
    </row>
    <row r="12936" spans="1:3" x14ac:dyDescent="0.2">
      <c r="A12936" t="s">
        <v>36</v>
      </c>
      <c r="B12936" t="s">
        <v>12</v>
      </c>
      <c r="C12936" t="s">
        <v>62</v>
      </c>
    </row>
    <row r="12937" spans="1:3" x14ac:dyDescent="0.2">
      <c r="A12937" t="s">
        <v>36</v>
      </c>
      <c r="B12937" t="s">
        <v>107</v>
      </c>
      <c r="C12937" t="s">
        <v>123</v>
      </c>
    </row>
    <row r="12938" spans="1:3" x14ac:dyDescent="0.2">
      <c r="A12938" t="s">
        <v>36</v>
      </c>
      <c r="B12938" t="s">
        <v>108</v>
      </c>
      <c r="C12938" t="s">
        <v>123</v>
      </c>
    </row>
    <row r="12939" spans="1:3" x14ac:dyDescent="0.2">
      <c r="A12939" t="s">
        <v>36</v>
      </c>
      <c r="B12939" t="s">
        <v>14</v>
      </c>
      <c r="C12939" t="s">
        <v>69</v>
      </c>
    </row>
    <row r="12940" spans="1:3" x14ac:dyDescent="0.2">
      <c r="A12940" t="s">
        <v>36</v>
      </c>
      <c r="B12940" t="s">
        <v>15</v>
      </c>
      <c r="C12940" t="s">
        <v>128</v>
      </c>
    </row>
    <row r="12941" spans="1:3" x14ac:dyDescent="0.2">
      <c r="A12941" t="s">
        <v>36</v>
      </c>
      <c r="B12941" t="s">
        <v>101</v>
      </c>
      <c r="C12941" t="s">
        <v>130</v>
      </c>
    </row>
    <row r="12942" spans="1:3" x14ac:dyDescent="0.2">
      <c r="A12942" t="s">
        <v>36</v>
      </c>
      <c r="B12942" t="s">
        <v>109</v>
      </c>
      <c r="C12942" t="s">
        <v>91</v>
      </c>
    </row>
    <row r="12943" spans="1:3" x14ac:dyDescent="0.2">
      <c r="A12943" t="s">
        <v>36</v>
      </c>
      <c r="B12943" t="s">
        <v>61</v>
      </c>
      <c r="C12943" t="s">
        <v>3</v>
      </c>
    </row>
    <row r="12944" spans="1:3" x14ac:dyDescent="0.2">
      <c r="A12944" t="s">
        <v>36</v>
      </c>
      <c r="B12944" t="s">
        <v>73</v>
      </c>
      <c r="C12944" t="s">
        <v>5</v>
      </c>
    </row>
    <row r="12945" spans="1:3" x14ac:dyDescent="0.2">
      <c r="A12945" t="s">
        <v>36</v>
      </c>
      <c r="B12945" t="s">
        <v>60</v>
      </c>
      <c r="C12945" t="s">
        <v>22</v>
      </c>
    </row>
    <row r="12946" spans="1:3" x14ac:dyDescent="0.2">
      <c r="A12946" t="s">
        <v>36</v>
      </c>
      <c r="B12946" t="s">
        <v>84</v>
      </c>
      <c r="C12946" t="s">
        <v>95</v>
      </c>
    </row>
    <row r="12947" spans="1:3" x14ac:dyDescent="0.2">
      <c r="A12947" t="s">
        <v>36</v>
      </c>
      <c r="B12947" t="s">
        <v>85</v>
      </c>
      <c r="C12947" t="s">
        <v>95</v>
      </c>
    </row>
    <row r="12948" spans="1:3" x14ac:dyDescent="0.2">
      <c r="A12948" t="s">
        <v>36</v>
      </c>
      <c r="B12948" t="s">
        <v>137</v>
      </c>
      <c r="C12948" t="s">
        <v>5</v>
      </c>
    </row>
    <row r="12949" spans="1:3" x14ac:dyDescent="0.2">
      <c r="A12949" t="s">
        <v>36</v>
      </c>
      <c r="B12949" t="s">
        <v>138</v>
      </c>
      <c r="C12949" t="s">
        <v>52</v>
      </c>
    </row>
    <row r="12950" spans="1:3" x14ac:dyDescent="0.2">
      <c r="A12950" t="s">
        <v>36</v>
      </c>
      <c r="B12950" t="s">
        <v>134</v>
      </c>
      <c r="C12950" t="s">
        <v>116</v>
      </c>
    </row>
    <row r="12951" spans="1:3" x14ac:dyDescent="0.2">
      <c r="A12951" t="s">
        <v>36</v>
      </c>
      <c r="B12951" t="s">
        <v>40</v>
      </c>
      <c r="C12951" t="s">
        <v>43</v>
      </c>
    </row>
    <row r="12952" spans="1:3" x14ac:dyDescent="0.2">
      <c r="A12952" t="s">
        <v>36</v>
      </c>
      <c r="B12952" t="s">
        <v>39</v>
      </c>
      <c r="C12952" t="s">
        <v>101</v>
      </c>
    </row>
    <row r="12953" spans="1:3" x14ac:dyDescent="0.2">
      <c r="A12953" t="s">
        <v>36</v>
      </c>
      <c r="B12953" t="s">
        <v>104</v>
      </c>
      <c r="C12953" t="s">
        <v>116</v>
      </c>
    </row>
    <row r="12954" spans="1:3" x14ac:dyDescent="0.2">
      <c r="A12954" t="s">
        <v>36</v>
      </c>
      <c r="B12954" t="s">
        <v>9</v>
      </c>
      <c r="C12954" t="s">
        <v>107</v>
      </c>
    </row>
    <row r="12955" spans="1:3" x14ac:dyDescent="0.2">
      <c r="A12955" t="s">
        <v>36</v>
      </c>
      <c r="B12955" t="s">
        <v>58</v>
      </c>
      <c r="C12955" t="s">
        <v>102</v>
      </c>
    </row>
    <row r="12956" spans="1:3" x14ac:dyDescent="0.2">
      <c r="A12956" t="s">
        <v>36</v>
      </c>
      <c r="B12956" t="s">
        <v>4</v>
      </c>
      <c r="C12956" t="s">
        <v>134</v>
      </c>
    </row>
    <row r="12957" spans="1:3" x14ac:dyDescent="0.2">
      <c r="A12957" t="s">
        <v>36</v>
      </c>
      <c r="B12957" t="s">
        <v>90</v>
      </c>
      <c r="C12957" t="s">
        <v>123</v>
      </c>
    </row>
    <row r="12958" spans="1:3" x14ac:dyDescent="0.2">
      <c r="A12958" t="s">
        <v>36</v>
      </c>
      <c r="B12958" t="s">
        <v>1</v>
      </c>
      <c r="C12958" t="s">
        <v>118</v>
      </c>
    </row>
    <row r="12959" spans="1:3" x14ac:dyDescent="0.2">
      <c r="A12959" t="s">
        <v>36</v>
      </c>
      <c r="B12959" t="s">
        <v>67</v>
      </c>
      <c r="C12959" t="s">
        <v>95</v>
      </c>
    </row>
    <row r="12960" spans="1:3" x14ac:dyDescent="0.2">
      <c r="A12960" t="s">
        <v>36</v>
      </c>
      <c r="B12960" t="s">
        <v>68</v>
      </c>
      <c r="C12960" t="s">
        <v>91</v>
      </c>
    </row>
    <row r="12961" spans="1:3" x14ac:dyDescent="0.2">
      <c r="A12961" t="s">
        <v>36</v>
      </c>
      <c r="B12961" t="s">
        <v>120</v>
      </c>
      <c r="C12961" t="s">
        <v>84</v>
      </c>
    </row>
    <row r="12962" spans="1:3" x14ac:dyDescent="0.2">
      <c r="A12962" t="s">
        <v>36</v>
      </c>
      <c r="B12962" t="s">
        <v>121</v>
      </c>
      <c r="C12962" t="s">
        <v>107</v>
      </c>
    </row>
    <row r="12963" spans="1:3" x14ac:dyDescent="0.2">
      <c r="A12963" t="s">
        <v>36</v>
      </c>
      <c r="B12963" t="s">
        <v>53</v>
      </c>
      <c r="C12963" t="s">
        <v>102</v>
      </c>
    </row>
    <row r="12964" spans="1:3" x14ac:dyDescent="0.2">
      <c r="A12964" t="s">
        <v>36</v>
      </c>
      <c r="B12964" t="s">
        <v>82</v>
      </c>
      <c r="C12964" t="s">
        <v>123</v>
      </c>
    </row>
    <row r="12965" spans="1:3" x14ac:dyDescent="0.2">
      <c r="A12965" t="s">
        <v>36</v>
      </c>
      <c r="B12965" t="s">
        <v>83</v>
      </c>
      <c r="C12965" t="s">
        <v>3</v>
      </c>
    </row>
    <row r="12966" spans="1:3" x14ac:dyDescent="0.2">
      <c r="A12966" t="s">
        <v>36</v>
      </c>
      <c r="B12966" t="s">
        <v>38</v>
      </c>
      <c r="C12966" t="s">
        <v>116</v>
      </c>
    </row>
    <row r="12967" spans="1:3" x14ac:dyDescent="0.2">
      <c r="A12967" t="s">
        <v>36</v>
      </c>
      <c r="B12967" t="s">
        <v>97</v>
      </c>
      <c r="C12967" t="s">
        <v>134</v>
      </c>
    </row>
    <row r="12968" spans="1:3" x14ac:dyDescent="0.2">
      <c r="A12968" t="s">
        <v>36</v>
      </c>
      <c r="B12968" t="s">
        <v>115</v>
      </c>
      <c r="C12968" t="s">
        <v>84</v>
      </c>
    </row>
    <row r="12969" spans="1:3" x14ac:dyDescent="0.2">
      <c r="A12969" t="s">
        <v>36</v>
      </c>
      <c r="B12969" t="s">
        <v>98</v>
      </c>
      <c r="C12969" t="s">
        <v>67</v>
      </c>
    </row>
    <row r="12970" spans="1:3" x14ac:dyDescent="0.2">
      <c r="A12970" t="s">
        <v>36</v>
      </c>
      <c r="B12970" t="s">
        <v>94</v>
      </c>
      <c r="C12970" t="s">
        <v>67</v>
      </c>
    </row>
    <row r="12971" spans="1:3" x14ac:dyDescent="0.2">
      <c r="A12971" t="s">
        <v>36</v>
      </c>
      <c r="B12971" t="s">
        <v>7</v>
      </c>
      <c r="C12971" t="s">
        <v>35</v>
      </c>
    </row>
    <row r="12972" spans="1:3" x14ac:dyDescent="0.2">
      <c r="A12972" t="s">
        <v>36</v>
      </c>
      <c r="B12972" t="s">
        <v>45</v>
      </c>
      <c r="C12972" t="s">
        <v>109</v>
      </c>
    </row>
    <row r="12973" spans="1:3" x14ac:dyDescent="0.2">
      <c r="A12973" t="s">
        <v>36</v>
      </c>
      <c r="B12973" t="s">
        <v>64</v>
      </c>
      <c r="C12973" t="s">
        <v>67</v>
      </c>
    </row>
    <row r="12974" spans="1:3" x14ac:dyDescent="0.2">
      <c r="A12974" t="s">
        <v>37</v>
      </c>
      <c r="B12974" t="s">
        <v>75</v>
      </c>
      <c r="C12974" t="s">
        <v>39</v>
      </c>
    </row>
    <row r="12975" spans="1:3" x14ac:dyDescent="0.2">
      <c r="A12975" t="s">
        <v>37</v>
      </c>
      <c r="B12975" t="s">
        <v>17</v>
      </c>
      <c r="C12975" t="s">
        <v>132</v>
      </c>
    </row>
    <row r="12976" spans="1:3" x14ac:dyDescent="0.2">
      <c r="A12976" t="s">
        <v>37</v>
      </c>
      <c r="B12976" t="s">
        <v>20</v>
      </c>
      <c r="C12976" t="s">
        <v>111</v>
      </c>
    </row>
    <row r="12977" spans="1:3" x14ac:dyDescent="0.2">
      <c r="A12977" t="s">
        <v>37</v>
      </c>
      <c r="B12977" t="s">
        <v>78</v>
      </c>
      <c r="C12977" t="s">
        <v>40</v>
      </c>
    </row>
    <row r="12978" spans="1:3" x14ac:dyDescent="0.2">
      <c r="A12978" t="s">
        <v>37</v>
      </c>
      <c r="B12978" t="s">
        <v>44</v>
      </c>
      <c r="C12978" t="s">
        <v>79</v>
      </c>
    </row>
    <row r="12979" spans="1:3" x14ac:dyDescent="0.2">
      <c r="A12979" t="s">
        <v>37</v>
      </c>
      <c r="B12979" t="s">
        <v>46</v>
      </c>
      <c r="C12979" t="s">
        <v>16</v>
      </c>
    </row>
    <row r="12980" spans="1:3" x14ac:dyDescent="0.2">
      <c r="A12980" t="s">
        <v>37</v>
      </c>
      <c r="B12980" t="s">
        <v>117</v>
      </c>
      <c r="C12980" t="s">
        <v>40</v>
      </c>
    </row>
    <row r="12981" spans="1:3" x14ac:dyDescent="0.2">
      <c r="A12981" t="s">
        <v>37</v>
      </c>
      <c r="B12981" t="s">
        <v>124</v>
      </c>
      <c r="C12981" t="s">
        <v>89</v>
      </c>
    </row>
    <row r="12982" spans="1:3" x14ac:dyDescent="0.2">
      <c r="A12982" t="s">
        <v>37</v>
      </c>
      <c r="B12982" t="s">
        <v>113</v>
      </c>
      <c r="C12982" t="s">
        <v>28</v>
      </c>
    </row>
    <row r="12983" spans="1:3" x14ac:dyDescent="0.2">
      <c r="A12983" t="s">
        <v>37</v>
      </c>
      <c r="B12983" t="s">
        <v>99</v>
      </c>
      <c r="C12983" t="s">
        <v>80</v>
      </c>
    </row>
    <row r="12984" spans="1:3" x14ac:dyDescent="0.2">
      <c r="A12984" t="s">
        <v>37</v>
      </c>
      <c r="B12984" t="s">
        <v>100</v>
      </c>
      <c r="C12984" t="s">
        <v>100</v>
      </c>
    </row>
    <row r="12985" spans="1:3" x14ac:dyDescent="0.2">
      <c r="A12985" t="s">
        <v>37</v>
      </c>
      <c r="B12985" t="s">
        <v>65</v>
      </c>
      <c r="C12985" t="s">
        <v>79</v>
      </c>
    </row>
    <row r="12986" spans="1:3" x14ac:dyDescent="0.2">
      <c r="A12986" t="s">
        <v>37</v>
      </c>
      <c r="B12986" t="s">
        <v>66</v>
      </c>
      <c r="C12986" t="s">
        <v>79</v>
      </c>
    </row>
    <row r="12987" spans="1:3" x14ac:dyDescent="0.2">
      <c r="A12987" t="s">
        <v>37</v>
      </c>
      <c r="B12987" t="s">
        <v>54</v>
      </c>
      <c r="C12987" t="s">
        <v>89</v>
      </c>
    </row>
    <row r="12988" spans="1:3" x14ac:dyDescent="0.2">
      <c r="A12988" t="s">
        <v>37</v>
      </c>
      <c r="B12988" t="s">
        <v>55</v>
      </c>
      <c r="C12988" t="s">
        <v>89</v>
      </c>
    </row>
    <row r="12989" spans="1:3" x14ac:dyDescent="0.2">
      <c r="A12989" t="s">
        <v>37</v>
      </c>
      <c r="B12989" t="s">
        <v>133</v>
      </c>
      <c r="C12989" t="s">
        <v>132</v>
      </c>
    </row>
    <row r="12990" spans="1:3" x14ac:dyDescent="0.2">
      <c r="A12990" t="s">
        <v>37</v>
      </c>
      <c r="B12990" t="s">
        <v>59</v>
      </c>
      <c r="C12990" t="s">
        <v>79</v>
      </c>
    </row>
    <row r="12991" spans="1:3" x14ac:dyDescent="0.2">
      <c r="A12991" t="s">
        <v>37</v>
      </c>
      <c r="B12991" t="s">
        <v>125</v>
      </c>
      <c r="C12991" t="s">
        <v>39</v>
      </c>
    </row>
    <row r="12992" spans="1:3" x14ac:dyDescent="0.2">
      <c r="A12992" t="s">
        <v>37</v>
      </c>
      <c r="B12992" t="s">
        <v>27</v>
      </c>
      <c r="C12992" t="s">
        <v>79</v>
      </c>
    </row>
    <row r="12993" spans="1:3" x14ac:dyDescent="0.2">
      <c r="A12993" t="s">
        <v>37</v>
      </c>
      <c r="B12993" t="s">
        <v>23</v>
      </c>
      <c r="C12993" t="s">
        <v>132</v>
      </c>
    </row>
    <row r="12994" spans="1:3" x14ac:dyDescent="0.2">
      <c r="A12994" t="s">
        <v>37</v>
      </c>
      <c r="B12994" t="s">
        <v>25</v>
      </c>
      <c r="C12994" t="s">
        <v>106</v>
      </c>
    </row>
    <row r="12995" spans="1:3" x14ac:dyDescent="0.2">
      <c r="A12995" t="s">
        <v>37</v>
      </c>
      <c r="B12995" t="s">
        <v>114</v>
      </c>
      <c r="C12995" t="s">
        <v>74</v>
      </c>
    </row>
    <row r="12996" spans="1:3" x14ac:dyDescent="0.2">
      <c r="A12996" t="s">
        <v>37</v>
      </c>
      <c r="B12996" t="s">
        <v>96</v>
      </c>
      <c r="C12996" t="s">
        <v>28</v>
      </c>
    </row>
    <row r="12997" spans="1:3" x14ac:dyDescent="0.2">
      <c r="A12997" t="s">
        <v>37</v>
      </c>
      <c r="B12997" t="s">
        <v>47</v>
      </c>
      <c r="C12997" t="s">
        <v>106</v>
      </c>
    </row>
    <row r="12998" spans="1:3" x14ac:dyDescent="0.2">
      <c r="A12998" t="s">
        <v>37</v>
      </c>
      <c r="B12998" t="s">
        <v>72</v>
      </c>
      <c r="C12998" t="s">
        <v>93</v>
      </c>
    </row>
    <row r="12999" spans="1:3" x14ac:dyDescent="0.2">
      <c r="A12999" t="s">
        <v>37</v>
      </c>
      <c r="B12999" t="s">
        <v>87</v>
      </c>
      <c r="C12999" t="s">
        <v>39</v>
      </c>
    </row>
    <row r="13000" spans="1:3" x14ac:dyDescent="0.2">
      <c r="A13000" t="s">
        <v>37</v>
      </c>
      <c r="B13000" t="s">
        <v>88</v>
      </c>
      <c r="C13000" t="s">
        <v>40</v>
      </c>
    </row>
    <row r="13001" spans="1:3" x14ac:dyDescent="0.2">
      <c r="A13001" t="s">
        <v>37</v>
      </c>
      <c r="B13001" t="s">
        <v>19</v>
      </c>
      <c r="C13001" t="s">
        <v>69</v>
      </c>
    </row>
    <row r="13002" spans="1:3" x14ac:dyDescent="0.2">
      <c r="A13002" t="s">
        <v>37</v>
      </c>
      <c r="B13002" t="s">
        <v>31</v>
      </c>
      <c r="C13002" t="s">
        <v>2</v>
      </c>
    </row>
    <row r="13003" spans="1:3" x14ac:dyDescent="0.2">
      <c r="A13003" t="s">
        <v>37</v>
      </c>
      <c r="B13003" t="s">
        <v>126</v>
      </c>
      <c r="C13003" t="s">
        <v>16</v>
      </c>
    </row>
    <row r="13004" spans="1:3" x14ac:dyDescent="0.2">
      <c r="A13004" t="s">
        <v>37</v>
      </c>
      <c r="B13004" t="s">
        <v>42</v>
      </c>
      <c r="C13004" t="s">
        <v>93</v>
      </c>
    </row>
    <row r="13005" spans="1:3" x14ac:dyDescent="0.2">
      <c r="A13005" t="s">
        <v>37</v>
      </c>
      <c r="B13005" t="s">
        <v>93</v>
      </c>
      <c r="C13005" t="s">
        <v>10</v>
      </c>
    </row>
    <row r="13006" spans="1:3" x14ac:dyDescent="0.2">
      <c r="A13006" t="s">
        <v>37</v>
      </c>
      <c r="B13006" t="s">
        <v>13</v>
      </c>
      <c r="C13006" t="s">
        <v>33</v>
      </c>
    </row>
    <row r="13007" spans="1:3" x14ac:dyDescent="0.2">
      <c r="A13007" t="s">
        <v>37</v>
      </c>
      <c r="B13007" t="s">
        <v>49</v>
      </c>
      <c r="C13007" t="s">
        <v>29</v>
      </c>
    </row>
    <row r="13008" spans="1:3" x14ac:dyDescent="0.2">
      <c r="A13008" t="s">
        <v>37</v>
      </c>
      <c r="B13008" t="s">
        <v>50</v>
      </c>
      <c r="C13008" t="s">
        <v>29</v>
      </c>
    </row>
    <row r="13009" spans="1:3" x14ac:dyDescent="0.2">
      <c r="A13009" t="s">
        <v>37</v>
      </c>
      <c r="B13009" t="s">
        <v>56</v>
      </c>
      <c r="C13009" t="s">
        <v>40</v>
      </c>
    </row>
    <row r="13010" spans="1:3" x14ac:dyDescent="0.2">
      <c r="A13010" t="s">
        <v>37</v>
      </c>
      <c r="B13010" t="s">
        <v>57</v>
      </c>
      <c r="C13010" t="s">
        <v>40</v>
      </c>
    </row>
    <row r="13011" spans="1:3" x14ac:dyDescent="0.2">
      <c r="A13011" t="s">
        <v>37</v>
      </c>
      <c r="B13011" t="s">
        <v>91</v>
      </c>
      <c r="C13011" t="s">
        <v>138</v>
      </c>
    </row>
    <row r="13012" spans="1:3" x14ac:dyDescent="0.2">
      <c r="A13012" t="s">
        <v>37</v>
      </c>
      <c r="B13012" t="s">
        <v>92</v>
      </c>
      <c r="C13012" t="s">
        <v>137</v>
      </c>
    </row>
    <row r="13013" spans="1:3" x14ac:dyDescent="0.2">
      <c r="A13013" t="s">
        <v>37</v>
      </c>
      <c r="B13013" t="s">
        <v>136</v>
      </c>
      <c r="C13013" t="s">
        <v>14</v>
      </c>
    </row>
    <row r="13014" spans="1:3" x14ac:dyDescent="0.2">
      <c r="A13014" t="s">
        <v>37</v>
      </c>
      <c r="B13014" t="s">
        <v>16</v>
      </c>
      <c r="C13014" t="s">
        <v>105</v>
      </c>
    </row>
    <row r="13015" spans="1:3" x14ac:dyDescent="0.2">
      <c r="A13015" t="s">
        <v>37</v>
      </c>
      <c r="B13015" t="s">
        <v>89</v>
      </c>
      <c r="C13015" t="s">
        <v>10</v>
      </c>
    </row>
    <row r="13016" spans="1:3" x14ac:dyDescent="0.2">
      <c r="A13016" t="s">
        <v>37</v>
      </c>
      <c r="B13016" t="s">
        <v>33</v>
      </c>
      <c r="C13016" t="s">
        <v>105</v>
      </c>
    </row>
    <row r="13017" spans="1:3" x14ac:dyDescent="0.2">
      <c r="A13017" t="s">
        <v>37</v>
      </c>
      <c r="B13017" t="s">
        <v>34</v>
      </c>
      <c r="C13017" t="s">
        <v>10</v>
      </c>
    </row>
    <row r="13018" spans="1:3" x14ac:dyDescent="0.2">
      <c r="A13018" t="s">
        <v>37</v>
      </c>
      <c r="B13018" t="s">
        <v>95</v>
      </c>
      <c r="C13018" t="s">
        <v>138</v>
      </c>
    </row>
    <row r="13019" spans="1:3" x14ac:dyDescent="0.2">
      <c r="A13019" t="s">
        <v>37</v>
      </c>
      <c r="B13019" t="s">
        <v>110</v>
      </c>
      <c r="C13019" t="s">
        <v>33</v>
      </c>
    </row>
    <row r="13020" spans="1:3" x14ac:dyDescent="0.2">
      <c r="A13020" t="s">
        <v>37</v>
      </c>
      <c r="B13020" t="s">
        <v>62</v>
      </c>
      <c r="C13020" t="s">
        <v>118</v>
      </c>
    </row>
    <row r="13021" spans="1:3" x14ac:dyDescent="0.2">
      <c r="A13021" t="s">
        <v>37</v>
      </c>
      <c r="B13021" t="s">
        <v>63</v>
      </c>
      <c r="C13021" t="s">
        <v>118</v>
      </c>
    </row>
    <row r="13022" spans="1:3" x14ac:dyDescent="0.2">
      <c r="A13022" t="s">
        <v>37</v>
      </c>
      <c r="B13022" t="s">
        <v>22</v>
      </c>
      <c r="C13022" t="s">
        <v>52</v>
      </c>
    </row>
    <row r="13023" spans="1:3" x14ac:dyDescent="0.2">
      <c r="A13023" t="s">
        <v>37</v>
      </c>
      <c r="B13023" t="s">
        <v>2</v>
      </c>
      <c r="C13023" t="s">
        <v>130</v>
      </c>
    </row>
    <row r="13024" spans="1:3" x14ac:dyDescent="0.2">
      <c r="A13024" t="s">
        <v>37</v>
      </c>
      <c r="B13024" t="s">
        <v>32</v>
      </c>
      <c r="C13024" t="s">
        <v>10</v>
      </c>
    </row>
    <row r="13025" spans="1:3" x14ac:dyDescent="0.2">
      <c r="A13025" t="s">
        <v>37</v>
      </c>
      <c r="B13025" t="s">
        <v>18</v>
      </c>
      <c r="C13025" t="s">
        <v>21</v>
      </c>
    </row>
    <row r="13026" spans="1:3" x14ac:dyDescent="0.2">
      <c r="A13026" t="s">
        <v>37</v>
      </c>
      <c r="B13026" t="s">
        <v>76</v>
      </c>
      <c r="C13026" t="s">
        <v>74</v>
      </c>
    </row>
    <row r="13027" spans="1:3" x14ac:dyDescent="0.2">
      <c r="A13027" t="s">
        <v>37</v>
      </c>
      <c r="B13027" t="s">
        <v>77</v>
      </c>
      <c r="C13027" t="s">
        <v>74</v>
      </c>
    </row>
    <row r="13028" spans="1:3" x14ac:dyDescent="0.2">
      <c r="A13028" t="s">
        <v>37</v>
      </c>
      <c r="B13028" t="s">
        <v>79</v>
      </c>
      <c r="C13028" t="s">
        <v>105</v>
      </c>
    </row>
    <row r="13029" spans="1:3" x14ac:dyDescent="0.2">
      <c r="A13029" t="s">
        <v>37</v>
      </c>
      <c r="B13029" t="s">
        <v>48</v>
      </c>
      <c r="C13029" t="s">
        <v>101</v>
      </c>
    </row>
    <row r="13030" spans="1:3" x14ac:dyDescent="0.2">
      <c r="A13030" t="s">
        <v>37</v>
      </c>
      <c r="B13030" t="s">
        <v>111</v>
      </c>
      <c r="C13030" t="s">
        <v>101</v>
      </c>
    </row>
    <row r="13031" spans="1:3" x14ac:dyDescent="0.2">
      <c r="A13031" t="s">
        <v>37</v>
      </c>
      <c r="B13031" t="s">
        <v>112</v>
      </c>
      <c r="C13031" t="s">
        <v>43</v>
      </c>
    </row>
    <row r="13032" spans="1:3" x14ac:dyDescent="0.2">
      <c r="A13032" t="s">
        <v>37</v>
      </c>
      <c r="B13032" t="s">
        <v>51</v>
      </c>
      <c r="C13032" t="s">
        <v>2</v>
      </c>
    </row>
    <row r="13033" spans="1:3" x14ac:dyDescent="0.2">
      <c r="A13033" t="s">
        <v>37</v>
      </c>
      <c r="B13033" t="s">
        <v>8</v>
      </c>
      <c r="C13033" t="s">
        <v>21</v>
      </c>
    </row>
    <row r="13034" spans="1:3" x14ac:dyDescent="0.2">
      <c r="A13034" t="s">
        <v>37</v>
      </c>
      <c r="B13034" t="s">
        <v>35</v>
      </c>
      <c r="C13034" t="s">
        <v>91</v>
      </c>
    </row>
    <row r="13035" spans="1:3" x14ac:dyDescent="0.2">
      <c r="A13035" t="s">
        <v>37</v>
      </c>
      <c r="B13035" t="s">
        <v>52</v>
      </c>
      <c r="C13035" t="s">
        <v>100</v>
      </c>
    </row>
    <row r="13036" spans="1:3" x14ac:dyDescent="0.2">
      <c r="A13036" t="s">
        <v>37</v>
      </c>
      <c r="B13036" t="s">
        <v>122</v>
      </c>
      <c r="C13036" t="s">
        <v>33</v>
      </c>
    </row>
    <row r="13037" spans="1:3" x14ac:dyDescent="0.2">
      <c r="A13037" t="s">
        <v>37</v>
      </c>
      <c r="B13037" t="s">
        <v>123</v>
      </c>
      <c r="C13037" t="s">
        <v>73</v>
      </c>
    </row>
    <row r="13038" spans="1:3" x14ac:dyDescent="0.2">
      <c r="A13038" t="s">
        <v>37</v>
      </c>
      <c r="B13038" t="s">
        <v>21</v>
      </c>
      <c r="C13038" t="s">
        <v>130</v>
      </c>
    </row>
    <row r="13039" spans="1:3" x14ac:dyDescent="0.2">
      <c r="A13039" t="s">
        <v>37</v>
      </c>
      <c r="B13039" t="s">
        <v>128</v>
      </c>
      <c r="C13039" t="s">
        <v>62</v>
      </c>
    </row>
    <row r="13040" spans="1:3" x14ac:dyDescent="0.2">
      <c r="A13040" t="s">
        <v>37</v>
      </c>
      <c r="B13040" t="s">
        <v>43</v>
      </c>
      <c r="C13040" t="s">
        <v>11</v>
      </c>
    </row>
    <row r="13041" spans="1:3" x14ac:dyDescent="0.2">
      <c r="A13041" t="s">
        <v>37</v>
      </c>
      <c r="B13041" t="s">
        <v>102</v>
      </c>
      <c r="C13041" t="s">
        <v>116</v>
      </c>
    </row>
    <row r="13042" spans="1:3" x14ac:dyDescent="0.2">
      <c r="A13042" t="s">
        <v>37</v>
      </c>
      <c r="B13042" t="s">
        <v>103</v>
      </c>
      <c r="C13042" t="s">
        <v>3</v>
      </c>
    </row>
    <row r="13043" spans="1:3" x14ac:dyDescent="0.2">
      <c r="A13043" t="s">
        <v>37</v>
      </c>
      <c r="B13043" t="s">
        <v>106</v>
      </c>
      <c r="C13043" t="s">
        <v>10</v>
      </c>
    </row>
    <row r="13044" spans="1:3" x14ac:dyDescent="0.2">
      <c r="A13044" t="s">
        <v>37</v>
      </c>
      <c r="B13044" t="s">
        <v>105</v>
      </c>
      <c r="C13044" t="s">
        <v>11</v>
      </c>
    </row>
    <row r="13045" spans="1:3" x14ac:dyDescent="0.2">
      <c r="A13045" t="s">
        <v>37</v>
      </c>
      <c r="B13045" t="s">
        <v>74</v>
      </c>
      <c r="C13045" t="s">
        <v>128</v>
      </c>
    </row>
    <row r="13046" spans="1:3" x14ac:dyDescent="0.2">
      <c r="A13046" t="s">
        <v>37</v>
      </c>
      <c r="B13046" t="s">
        <v>26</v>
      </c>
      <c r="C13046" t="s">
        <v>19</v>
      </c>
    </row>
    <row r="13047" spans="1:3" x14ac:dyDescent="0.2">
      <c r="A13047" t="s">
        <v>37</v>
      </c>
      <c r="B13047" t="s">
        <v>81</v>
      </c>
      <c r="C13047" t="s">
        <v>29</v>
      </c>
    </row>
    <row r="13048" spans="1:3" x14ac:dyDescent="0.2">
      <c r="A13048" t="s">
        <v>37</v>
      </c>
      <c r="B13048" t="s">
        <v>29</v>
      </c>
      <c r="C13048" t="s">
        <v>128</v>
      </c>
    </row>
    <row r="13049" spans="1:3" x14ac:dyDescent="0.2">
      <c r="A13049" t="s">
        <v>37</v>
      </c>
      <c r="B13049" t="s">
        <v>30</v>
      </c>
      <c r="C13049" t="s">
        <v>128</v>
      </c>
    </row>
    <row r="13050" spans="1:3" x14ac:dyDescent="0.2">
      <c r="A13050" t="s">
        <v>37</v>
      </c>
      <c r="B13050" t="s">
        <v>118</v>
      </c>
      <c r="C13050" t="s">
        <v>36</v>
      </c>
    </row>
    <row r="13051" spans="1:3" x14ac:dyDescent="0.2">
      <c r="A13051" t="s">
        <v>37</v>
      </c>
      <c r="B13051" t="s">
        <v>119</v>
      </c>
      <c r="C13051" t="s">
        <v>36</v>
      </c>
    </row>
    <row r="13052" spans="1:3" x14ac:dyDescent="0.2">
      <c r="A13052" t="s">
        <v>37</v>
      </c>
      <c r="B13052" t="s">
        <v>86</v>
      </c>
      <c r="C13052" t="s">
        <v>28</v>
      </c>
    </row>
    <row r="13053" spans="1:3" x14ac:dyDescent="0.2">
      <c r="A13053" t="s">
        <v>37</v>
      </c>
      <c r="B13053" t="s">
        <v>28</v>
      </c>
      <c r="C13053" t="s">
        <v>128</v>
      </c>
    </row>
    <row r="13054" spans="1:3" x14ac:dyDescent="0.2">
      <c r="A13054" t="s">
        <v>37</v>
      </c>
      <c r="B13054" t="s">
        <v>127</v>
      </c>
      <c r="C13054" t="s">
        <v>11</v>
      </c>
    </row>
    <row r="13055" spans="1:3" x14ac:dyDescent="0.2">
      <c r="A13055" t="s">
        <v>37</v>
      </c>
      <c r="B13055" t="s">
        <v>80</v>
      </c>
      <c r="C13055" t="s">
        <v>105</v>
      </c>
    </row>
    <row r="13056" spans="1:3" x14ac:dyDescent="0.2">
      <c r="A13056" t="s">
        <v>37</v>
      </c>
      <c r="B13056" t="s">
        <v>41</v>
      </c>
      <c r="C13056" t="s">
        <v>40</v>
      </c>
    </row>
    <row r="13057" spans="1:3" x14ac:dyDescent="0.2">
      <c r="A13057" t="s">
        <v>37</v>
      </c>
      <c r="B13057" t="s">
        <v>130</v>
      </c>
      <c r="C13057" t="s">
        <v>62</v>
      </c>
    </row>
    <row r="13058" spans="1:3" x14ac:dyDescent="0.2">
      <c r="A13058" t="s">
        <v>37</v>
      </c>
      <c r="B13058" t="s">
        <v>131</v>
      </c>
      <c r="C13058" t="s">
        <v>1</v>
      </c>
    </row>
    <row r="13059" spans="1:3" x14ac:dyDescent="0.2">
      <c r="A13059" t="s">
        <v>37</v>
      </c>
      <c r="B13059" t="s">
        <v>11</v>
      </c>
      <c r="C13059" t="s">
        <v>62</v>
      </c>
    </row>
    <row r="13060" spans="1:3" x14ac:dyDescent="0.2">
      <c r="A13060" t="s">
        <v>37</v>
      </c>
      <c r="B13060" t="s">
        <v>6</v>
      </c>
      <c r="C13060" t="s">
        <v>3</v>
      </c>
    </row>
    <row r="13061" spans="1:3" x14ac:dyDescent="0.2">
      <c r="A13061" t="s">
        <v>37</v>
      </c>
      <c r="B13061" t="s">
        <v>3</v>
      </c>
      <c r="C13061" t="s">
        <v>116</v>
      </c>
    </row>
    <row r="13062" spans="1:3" x14ac:dyDescent="0.2">
      <c r="A13062" t="s">
        <v>37</v>
      </c>
      <c r="B13062" t="s">
        <v>69</v>
      </c>
      <c r="C13062" t="s">
        <v>62</v>
      </c>
    </row>
    <row r="13063" spans="1:3" x14ac:dyDescent="0.2">
      <c r="A13063" t="s">
        <v>37</v>
      </c>
      <c r="B13063" t="s">
        <v>135</v>
      </c>
      <c r="C13063" t="s">
        <v>28</v>
      </c>
    </row>
    <row r="13064" spans="1:3" x14ac:dyDescent="0.2">
      <c r="A13064" t="s">
        <v>37</v>
      </c>
      <c r="B13064" t="s">
        <v>132</v>
      </c>
      <c r="C13064" t="s">
        <v>43</v>
      </c>
    </row>
    <row r="13065" spans="1:3" x14ac:dyDescent="0.2">
      <c r="A13065" t="s">
        <v>37</v>
      </c>
      <c r="B13065" t="s">
        <v>129</v>
      </c>
      <c r="C13065" t="s">
        <v>2</v>
      </c>
    </row>
    <row r="13066" spans="1:3" x14ac:dyDescent="0.2">
      <c r="A13066" t="s">
        <v>37</v>
      </c>
      <c r="B13066" t="s">
        <v>116</v>
      </c>
      <c r="C13066" t="s">
        <v>22</v>
      </c>
    </row>
    <row r="13067" spans="1:3" x14ac:dyDescent="0.2">
      <c r="A13067" t="s">
        <v>37</v>
      </c>
      <c r="B13067" t="s">
        <v>36</v>
      </c>
      <c r="C13067" t="s">
        <v>36</v>
      </c>
    </row>
    <row r="13068" spans="1:3" x14ac:dyDescent="0.2">
      <c r="A13068" t="s">
        <v>37</v>
      </c>
      <c r="B13068" t="s">
        <v>37</v>
      </c>
      <c r="C13068" t="s">
        <v>37</v>
      </c>
    </row>
    <row r="13069" spans="1:3" x14ac:dyDescent="0.2">
      <c r="A13069" t="s">
        <v>37</v>
      </c>
      <c r="B13069" t="s">
        <v>70</v>
      </c>
      <c r="C13069" t="s">
        <v>32</v>
      </c>
    </row>
    <row r="13070" spans="1:3" x14ac:dyDescent="0.2">
      <c r="A13070" t="s">
        <v>37</v>
      </c>
      <c r="B13070" t="s">
        <v>71</v>
      </c>
      <c r="C13070" t="s">
        <v>32</v>
      </c>
    </row>
    <row r="13071" spans="1:3" x14ac:dyDescent="0.2">
      <c r="A13071" t="s">
        <v>37</v>
      </c>
      <c r="B13071" t="s">
        <v>5</v>
      </c>
      <c r="C13071" t="s">
        <v>100</v>
      </c>
    </row>
    <row r="13072" spans="1:3" x14ac:dyDescent="0.2">
      <c r="A13072" t="s">
        <v>37</v>
      </c>
      <c r="B13072" t="s">
        <v>24</v>
      </c>
      <c r="C13072" t="s">
        <v>35</v>
      </c>
    </row>
    <row r="13073" spans="1:3" x14ac:dyDescent="0.2">
      <c r="A13073" t="s">
        <v>37</v>
      </c>
      <c r="B13073" t="s">
        <v>10</v>
      </c>
      <c r="C13073" t="s">
        <v>11</v>
      </c>
    </row>
    <row r="13074" spans="1:3" x14ac:dyDescent="0.2">
      <c r="A13074" t="s">
        <v>37</v>
      </c>
      <c r="B13074" t="s">
        <v>12</v>
      </c>
      <c r="C13074" t="s">
        <v>62</v>
      </c>
    </row>
    <row r="13075" spans="1:3" x14ac:dyDescent="0.2">
      <c r="A13075" t="s">
        <v>37</v>
      </c>
      <c r="B13075" t="s">
        <v>107</v>
      </c>
      <c r="C13075" t="s">
        <v>123</v>
      </c>
    </row>
    <row r="13076" spans="1:3" x14ac:dyDescent="0.2">
      <c r="A13076" t="s">
        <v>37</v>
      </c>
      <c r="B13076" t="s">
        <v>108</v>
      </c>
      <c r="C13076" t="s">
        <v>123</v>
      </c>
    </row>
    <row r="13077" spans="1:3" x14ac:dyDescent="0.2">
      <c r="A13077" t="s">
        <v>37</v>
      </c>
      <c r="B13077" t="s">
        <v>14</v>
      </c>
      <c r="C13077" t="s">
        <v>69</v>
      </c>
    </row>
    <row r="13078" spans="1:3" x14ac:dyDescent="0.2">
      <c r="A13078" t="s">
        <v>37</v>
      </c>
      <c r="B13078" t="s">
        <v>15</v>
      </c>
      <c r="C13078" t="s">
        <v>128</v>
      </c>
    </row>
    <row r="13079" spans="1:3" x14ac:dyDescent="0.2">
      <c r="A13079" t="s">
        <v>37</v>
      </c>
      <c r="B13079" t="s">
        <v>101</v>
      </c>
      <c r="C13079" t="s">
        <v>130</v>
      </c>
    </row>
    <row r="13080" spans="1:3" x14ac:dyDescent="0.2">
      <c r="A13080" t="s">
        <v>37</v>
      </c>
      <c r="B13080" t="s">
        <v>109</v>
      </c>
      <c r="C13080" t="s">
        <v>95</v>
      </c>
    </row>
    <row r="13081" spans="1:3" x14ac:dyDescent="0.2">
      <c r="A13081" t="s">
        <v>37</v>
      </c>
      <c r="B13081" t="s">
        <v>61</v>
      </c>
      <c r="C13081" t="s">
        <v>3</v>
      </c>
    </row>
    <row r="13082" spans="1:3" x14ac:dyDescent="0.2">
      <c r="A13082" t="s">
        <v>37</v>
      </c>
      <c r="B13082" t="s">
        <v>73</v>
      </c>
      <c r="C13082" t="s">
        <v>5</v>
      </c>
    </row>
    <row r="13083" spans="1:3" x14ac:dyDescent="0.2">
      <c r="A13083" t="s">
        <v>37</v>
      </c>
      <c r="B13083" t="s">
        <v>60</v>
      </c>
      <c r="C13083" t="s">
        <v>138</v>
      </c>
    </row>
    <row r="13084" spans="1:3" x14ac:dyDescent="0.2">
      <c r="A13084" t="s">
        <v>37</v>
      </c>
      <c r="B13084" t="s">
        <v>84</v>
      </c>
      <c r="C13084" t="s">
        <v>95</v>
      </c>
    </row>
    <row r="13085" spans="1:3" x14ac:dyDescent="0.2">
      <c r="A13085" t="s">
        <v>37</v>
      </c>
      <c r="B13085" t="s">
        <v>85</v>
      </c>
      <c r="C13085" t="s">
        <v>123</v>
      </c>
    </row>
    <row r="13086" spans="1:3" x14ac:dyDescent="0.2">
      <c r="A13086" t="s">
        <v>37</v>
      </c>
      <c r="B13086" t="s">
        <v>137</v>
      </c>
      <c r="C13086" t="s">
        <v>5</v>
      </c>
    </row>
    <row r="13087" spans="1:3" x14ac:dyDescent="0.2">
      <c r="A13087" t="s">
        <v>37</v>
      </c>
      <c r="B13087" t="s">
        <v>138</v>
      </c>
      <c r="C13087" t="s">
        <v>5</v>
      </c>
    </row>
    <row r="13088" spans="1:3" x14ac:dyDescent="0.2">
      <c r="A13088" t="s">
        <v>37</v>
      </c>
      <c r="B13088" t="s">
        <v>134</v>
      </c>
      <c r="C13088" t="s">
        <v>91</v>
      </c>
    </row>
    <row r="13089" spans="1:3" x14ac:dyDescent="0.2">
      <c r="A13089" t="s">
        <v>37</v>
      </c>
      <c r="B13089" t="s">
        <v>40</v>
      </c>
      <c r="C13089" t="s">
        <v>127</v>
      </c>
    </row>
    <row r="13090" spans="1:3" x14ac:dyDescent="0.2">
      <c r="A13090" t="s">
        <v>37</v>
      </c>
      <c r="B13090" t="s">
        <v>39</v>
      </c>
      <c r="C13090" t="s">
        <v>43</v>
      </c>
    </row>
    <row r="13091" spans="1:3" x14ac:dyDescent="0.2">
      <c r="A13091" t="s">
        <v>37</v>
      </c>
      <c r="B13091" t="s">
        <v>104</v>
      </c>
      <c r="C13091" t="s">
        <v>116</v>
      </c>
    </row>
    <row r="13092" spans="1:3" x14ac:dyDescent="0.2">
      <c r="A13092" t="s">
        <v>37</v>
      </c>
      <c r="B13092" t="s">
        <v>9</v>
      </c>
      <c r="C13092" t="s">
        <v>107</v>
      </c>
    </row>
    <row r="13093" spans="1:3" x14ac:dyDescent="0.2">
      <c r="A13093" t="s">
        <v>37</v>
      </c>
      <c r="B13093" t="s">
        <v>58</v>
      </c>
      <c r="C13093" t="s">
        <v>102</v>
      </c>
    </row>
    <row r="13094" spans="1:3" x14ac:dyDescent="0.2">
      <c r="A13094" t="s">
        <v>37</v>
      </c>
      <c r="B13094" t="s">
        <v>4</v>
      </c>
      <c r="C13094" t="s">
        <v>134</v>
      </c>
    </row>
    <row r="13095" spans="1:3" x14ac:dyDescent="0.2">
      <c r="A13095" t="s">
        <v>37</v>
      </c>
      <c r="B13095" t="s">
        <v>90</v>
      </c>
      <c r="C13095" t="s">
        <v>123</v>
      </c>
    </row>
    <row r="13096" spans="1:3" x14ac:dyDescent="0.2">
      <c r="A13096" t="s">
        <v>37</v>
      </c>
      <c r="B13096" t="s">
        <v>1</v>
      </c>
      <c r="C13096" t="s">
        <v>36</v>
      </c>
    </row>
    <row r="13097" spans="1:3" x14ac:dyDescent="0.2">
      <c r="A13097" t="s">
        <v>37</v>
      </c>
      <c r="B13097" t="s">
        <v>67</v>
      </c>
      <c r="C13097" t="s">
        <v>95</v>
      </c>
    </row>
    <row r="13098" spans="1:3" x14ac:dyDescent="0.2">
      <c r="A13098" t="s">
        <v>37</v>
      </c>
      <c r="B13098" t="s">
        <v>68</v>
      </c>
      <c r="C13098" t="s">
        <v>95</v>
      </c>
    </row>
    <row r="13099" spans="1:3" x14ac:dyDescent="0.2">
      <c r="A13099" t="s">
        <v>37</v>
      </c>
      <c r="B13099" t="s">
        <v>120</v>
      </c>
      <c r="C13099" t="s">
        <v>107</v>
      </c>
    </row>
    <row r="13100" spans="1:3" x14ac:dyDescent="0.2">
      <c r="A13100" t="s">
        <v>37</v>
      </c>
      <c r="B13100" t="s">
        <v>121</v>
      </c>
      <c r="C13100" t="s">
        <v>107</v>
      </c>
    </row>
    <row r="13101" spans="1:3" x14ac:dyDescent="0.2">
      <c r="A13101" t="s">
        <v>37</v>
      </c>
      <c r="B13101" t="s">
        <v>53</v>
      </c>
      <c r="C13101" t="s">
        <v>102</v>
      </c>
    </row>
    <row r="13102" spans="1:3" x14ac:dyDescent="0.2">
      <c r="A13102" t="s">
        <v>37</v>
      </c>
      <c r="B13102" t="s">
        <v>82</v>
      </c>
      <c r="C13102" t="s">
        <v>3</v>
      </c>
    </row>
    <row r="13103" spans="1:3" x14ac:dyDescent="0.2">
      <c r="A13103" t="s">
        <v>37</v>
      </c>
      <c r="B13103" t="s">
        <v>83</v>
      </c>
      <c r="C13103" t="s">
        <v>102</v>
      </c>
    </row>
    <row r="13104" spans="1:3" x14ac:dyDescent="0.2">
      <c r="A13104" t="s">
        <v>37</v>
      </c>
      <c r="B13104" t="s">
        <v>38</v>
      </c>
      <c r="C13104" t="s">
        <v>116</v>
      </c>
    </row>
    <row r="13105" spans="1:3" x14ac:dyDescent="0.2">
      <c r="A13105" t="s">
        <v>37</v>
      </c>
      <c r="B13105" t="s">
        <v>97</v>
      </c>
      <c r="C13105" t="s">
        <v>35</v>
      </c>
    </row>
    <row r="13106" spans="1:3" x14ac:dyDescent="0.2">
      <c r="A13106" t="s">
        <v>37</v>
      </c>
      <c r="B13106" t="s">
        <v>115</v>
      </c>
      <c r="C13106" t="s">
        <v>84</v>
      </c>
    </row>
    <row r="13107" spans="1:3" x14ac:dyDescent="0.2">
      <c r="A13107" t="s">
        <v>37</v>
      </c>
      <c r="B13107" t="s">
        <v>98</v>
      </c>
      <c r="C13107" t="s">
        <v>67</v>
      </c>
    </row>
    <row r="13108" spans="1:3" x14ac:dyDescent="0.2">
      <c r="A13108" t="s">
        <v>37</v>
      </c>
      <c r="B13108" t="s">
        <v>94</v>
      </c>
      <c r="C13108" t="s">
        <v>84</v>
      </c>
    </row>
    <row r="13109" spans="1:3" x14ac:dyDescent="0.2">
      <c r="A13109" t="s">
        <v>37</v>
      </c>
      <c r="B13109" t="s">
        <v>7</v>
      </c>
      <c r="C13109" t="s">
        <v>109</v>
      </c>
    </row>
    <row r="13110" spans="1:3" x14ac:dyDescent="0.2">
      <c r="A13110" t="s">
        <v>37</v>
      </c>
      <c r="B13110" t="s">
        <v>45</v>
      </c>
      <c r="C13110" t="s">
        <v>67</v>
      </c>
    </row>
    <row r="13111" spans="1:3" x14ac:dyDescent="0.2">
      <c r="A13111" t="s">
        <v>37</v>
      </c>
      <c r="B13111" t="s">
        <v>64</v>
      </c>
      <c r="C13111" t="s">
        <v>67</v>
      </c>
    </row>
    <row r="13112" spans="1:3" x14ac:dyDescent="0.2">
      <c r="A13112" t="s">
        <v>70</v>
      </c>
      <c r="B13112" t="s">
        <v>75</v>
      </c>
      <c r="C13112" t="s">
        <v>65</v>
      </c>
    </row>
    <row r="13113" spans="1:3" x14ac:dyDescent="0.2">
      <c r="A13113" t="s">
        <v>70</v>
      </c>
      <c r="B13113" t="s">
        <v>17</v>
      </c>
      <c r="C13113" t="s">
        <v>65</v>
      </c>
    </row>
    <row r="13114" spans="1:3" x14ac:dyDescent="0.2">
      <c r="A13114" t="s">
        <v>70</v>
      </c>
      <c r="B13114" t="s">
        <v>20</v>
      </c>
      <c r="C13114" t="s">
        <v>27</v>
      </c>
    </row>
    <row r="13115" spans="1:3" x14ac:dyDescent="0.2">
      <c r="A13115" t="s">
        <v>70</v>
      </c>
      <c r="B13115" t="s">
        <v>78</v>
      </c>
      <c r="C13115" t="s">
        <v>126</v>
      </c>
    </row>
    <row r="13116" spans="1:3" x14ac:dyDescent="0.2">
      <c r="A13116" t="s">
        <v>70</v>
      </c>
      <c r="B13116" t="s">
        <v>44</v>
      </c>
      <c r="C13116" t="s">
        <v>46</v>
      </c>
    </row>
    <row r="13117" spans="1:3" x14ac:dyDescent="0.2">
      <c r="A13117" t="s">
        <v>70</v>
      </c>
      <c r="B13117" t="s">
        <v>46</v>
      </c>
      <c r="C13117" t="s">
        <v>72</v>
      </c>
    </row>
    <row r="13118" spans="1:3" x14ac:dyDescent="0.2">
      <c r="A13118" t="s">
        <v>70</v>
      </c>
      <c r="B13118" t="s">
        <v>117</v>
      </c>
      <c r="C13118" t="s">
        <v>126</v>
      </c>
    </row>
    <row r="13119" spans="1:3" x14ac:dyDescent="0.2">
      <c r="A13119" t="s">
        <v>70</v>
      </c>
      <c r="B13119" t="s">
        <v>124</v>
      </c>
      <c r="C13119" t="s">
        <v>70</v>
      </c>
    </row>
    <row r="13120" spans="1:3" x14ac:dyDescent="0.2">
      <c r="A13120" t="s">
        <v>70</v>
      </c>
      <c r="B13120" t="s">
        <v>113</v>
      </c>
      <c r="C13120" t="s">
        <v>26</v>
      </c>
    </row>
    <row r="13121" spans="1:3" x14ac:dyDescent="0.2">
      <c r="A13121" t="s">
        <v>70</v>
      </c>
      <c r="B13121" t="s">
        <v>99</v>
      </c>
      <c r="C13121" t="s">
        <v>122</v>
      </c>
    </row>
    <row r="13122" spans="1:3" x14ac:dyDescent="0.2">
      <c r="A13122" t="s">
        <v>70</v>
      </c>
      <c r="B13122" t="s">
        <v>100</v>
      </c>
      <c r="C13122" t="s">
        <v>89</v>
      </c>
    </row>
    <row r="13123" spans="1:3" x14ac:dyDescent="0.2">
      <c r="A13123" t="s">
        <v>70</v>
      </c>
      <c r="B13123" t="s">
        <v>65</v>
      </c>
      <c r="C13123" t="s">
        <v>13</v>
      </c>
    </row>
    <row r="13124" spans="1:3" x14ac:dyDescent="0.2">
      <c r="A13124" t="s">
        <v>70</v>
      </c>
      <c r="B13124" t="s">
        <v>66</v>
      </c>
      <c r="C13124" t="s">
        <v>110</v>
      </c>
    </row>
    <row r="13125" spans="1:3" x14ac:dyDescent="0.2">
      <c r="A13125" t="s">
        <v>70</v>
      </c>
      <c r="B13125" t="s">
        <v>54</v>
      </c>
      <c r="C13125" t="s">
        <v>124</v>
      </c>
    </row>
    <row r="13126" spans="1:3" x14ac:dyDescent="0.2">
      <c r="A13126" t="s">
        <v>70</v>
      </c>
      <c r="B13126" t="s">
        <v>55</v>
      </c>
      <c r="C13126" t="s">
        <v>124</v>
      </c>
    </row>
    <row r="13127" spans="1:3" x14ac:dyDescent="0.2">
      <c r="A13127" t="s">
        <v>70</v>
      </c>
      <c r="B13127" t="s">
        <v>133</v>
      </c>
      <c r="C13127" t="s">
        <v>99</v>
      </c>
    </row>
    <row r="13128" spans="1:3" x14ac:dyDescent="0.2">
      <c r="A13128" t="s">
        <v>70</v>
      </c>
      <c r="B13128" t="s">
        <v>59</v>
      </c>
      <c r="C13128" t="s">
        <v>13</v>
      </c>
    </row>
    <row r="13129" spans="1:3" x14ac:dyDescent="0.2">
      <c r="A13129" t="s">
        <v>70</v>
      </c>
      <c r="B13129" t="s">
        <v>125</v>
      </c>
      <c r="C13129" t="s">
        <v>65</v>
      </c>
    </row>
    <row r="13130" spans="1:3" x14ac:dyDescent="0.2">
      <c r="A13130" t="s">
        <v>70</v>
      </c>
      <c r="B13130" t="s">
        <v>27</v>
      </c>
      <c r="C13130" t="s">
        <v>13</v>
      </c>
    </row>
    <row r="13131" spans="1:3" x14ac:dyDescent="0.2">
      <c r="A13131" t="s">
        <v>70</v>
      </c>
      <c r="B13131" t="s">
        <v>23</v>
      </c>
      <c r="C13131" t="s">
        <v>99</v>
      </c>
    </row>
    <row r="13132" spans="1:3" x14ac:dyDescent="0.2">
      <c r="A13132" t="s">
        <v>70</v>
      </c>
      <c r="B13132" t="s">
        <v>25</v>
      </c>
      <c r="C13132" t="s">
        <v>124</v>
      </c>
    </row>
    <row r="13133" spans="1:3" x14ac:dyDescent="0.2">
      <c r="A13133" t="s">
        <v>70</v>
      </c>
      <c r="B13133" t="s">
        <v>114</v>
      </c>
      <c r="C13133" t="s">
        <v>136</v>
      </c>
    </row>
    <row r="13134" spans="1:3" x14ac:dyDescent="0.2">
      <c r="A13134" t="s">
        <v>70</v>
      </c>
      <c r="B13134" t="s">
        <v>96</v>
      </c>
      <c r="C13134" t="s">
        <v>47</v>
      </c>
    </row>
    <row r="13135" spans="1:3" x14ac:dyDescent="0.2">
      <c r="A13135" t="s">
        <v>70</v>
      </c>
      <c r="B13135" t="s">
        <v>47</v>
      </c>
      <c r="C13135" t="s">
        <v>54</v>
      </c>
    </row>
    <row r="13136" spans="1:3" x14ac:dyDescent="0.2">
      <c r="A13136" t="s">
        <v>70</v>
      </c>
      <c r="B13136" t="s">
        <v>72</v>
      </c>
      <c r="C13136" t="s">
        <v>71</v>
      </c>
    </row>
    <row r="13137" spans="1:3" x14ac:dyDescent="0.2">
      <c r="A13137" t="s">
        <v>70</v>
      </c>
      <c r="B13137" t="s">
        <v>87</v>
      </c>
      <c r="C13137" t="s">
        <v>65</v>
      </c>
    </row>
    <row r="13138" spans="1:3" x14ac:dyDescent="0.2">
      <c r="A13138" t="s">
        <v>70</v>
      </c>
      <c r="B13138" t="s">
        <v>88</v>
      </c>
      <c r="C13138" t="s">
        <v>99</v>
      </c>
    </row>
    <row r="13139" spans="1:3" x14ac:dyDescent="0.2">
      <c r="A13139" t="s">
        <v>70</v>
      </c>
      <c r="B13139" t="s">
        <v>19</v>
      </c>
      <c r="C13139" t="s">
        <v>31</v>
      </c>
    </row>
    <row r="13140" spans="1:3" x14ac:dyDescent="0.2">
      <c r="A13140" t="s">
        <v>70</v>
      </c>
      <c r="B13140" t="s">
        <v>31</v>
      </c>
      <c r="C13140" t="s">
        <v>135</v>
      </c>
    </row>
    <row r="13141" spans="1:3" x14ac:dyDescent="0.2">
      <c r="A13141" t="s">
        <v>70</v>
      </c>
      <c r="B13141" t="s">
        <v>126</v>
      </c>
      <c r="C13141" t="s">
        <v>122</v>
      </c>
    </row>
    <row r="13142" spans="1:3" x14ac:dyDescent="0.2">
      <c r="A13142" t="s">
        <v>70</v>
      </c>
      <c r="B13142" t="s">
        <v>42</v>
      </c>
      <c r="C13142" t="s">
        <v>71</v>
      </c>
    </row>
    <row r="13143" spans="1:3" x14ac:dyDescent="0.2">
      <c r="A13143" t="s">
        <v>70</v>
      </c>
      <c r="B13143" t="s">
        <v>93</v>
      </c>
      <c r="C13143" t="s">
        <v>49</v>
      </c>
    </row>
    <row r="13144" spans="1:3" x14ac:dyDescent="0.2">
      <c r="A13144" t="s">
        <v>70</v>
      </c>
      <c r="B13144" t="s">
        <v>13</v>
      </c>
      <c r="C13144" t="s">
        <v>72</v>
      </c>
    </row>
    <row r="13145" spans="1:3" x14ac:dyDescent="0.2">
      <c r="A13145" t="s">
        <v>70</v>
      </c>
      <c r="B13145" t="s">
        <v>49</v>
      </c>
      <c r="C13145" t="s">
        <v>96</v>
      </c>
    </row>
    <row r="13146" spans="1:3" x14ac:dyDescent="0.2">
      <c r="A13146" t="s">
        <v>70</v>
      </c>
      <c r="B13146" t="s">
        <v>50</v>
      </c>
      <c r="C13146" t="s">
        <v>96</v>
      </c>
    </row>
    <row r="13147" spans="1:3" x14ac:dyDescent="0.2">
      <c r="A13147" t="s">
        <v>70</v>
      </c>
      <c r="B13147" t="s">
        <v>56</v>
      </c>
      <c r="C13147" t="s">
        <v>126</v>
      </c>
    </row>
    <row r="13148" spans="1:3" x14ac:dyDescent="0.2">
      <c r="A13148" t="s">
        <v>70</v>
      </c>
      <c r="B13148" t="s">
        <v>57</v>
      </c>
      <c r="C13148" t="s">
        <v>126</v>
      </c>
    </row>
    <row r="13149" spans="1:3" x14ac:dyDescent="0.2">
      <c r="A13149" t="s">
        <v>70</v>
      </c>
      <c r="B13149" t="s">
        <v>91</v>
      </c>
      <c r="C13149" t="s">
        <v>28</v>
      </c>
    </row>
    <row r="13150" spans="1:3" x14ac:dyDescent="0.2">
      <c r="A13150" t="s">
        <v>70</v>
      </c>
      <c r="B13150" t="s">
        <v>92</v>
      </c>
      <c r="C13150" t="s">
        <v>74</v>
      </c>
    </row>
    <row r="13151" spans="1:3" x14ac:dyDescent="0.2">
      <c r="A13151" t="s">
        <v>70</v>
      </c>
      <c r="B13151" t="s">
        <v>136</v>
      </c>
      <c r="C13151" t="s">
        <v>47</v>
      </c>
    </row>
    <row r="13152" spans="1:3" x14ac:dyDescent="0.2">
      <c r="A13152" t="s">
        <v>70</v>
      </c>
      <c r="B13152" t="s">
        <v>16</v>
      </c>
      <c r="C13152" t="s">
        <v>49</v>
      </c>
    </row>
    <row r="13153" spans="1:3" x14ac:dyDescent="0.2">
      <c r="A13153" t="s">
        <v>70</v>
      </c>
      <c r="B13153" t="s">
        <v>89</v>
      </c>
      <c r="C13153" t="s">
        <v>18</v>
      </c>
    </row>
    <row r="13154" spans="1:3" x14ac:dyDescent="0.2">
      <c r="A13154" t="s">
        <v>70</v>
      </c>
      <c r="B13154" t="s">
        <v>33</v>
      </c>
      <c r="C13154" t="s">
        <v>49</v>
      </c>
    </row>
    <row r="13155" spans="1:3" x14ac:dyDescent="0.2">
      <c r="A13155" t="s">
        <v>70</v>
      </c>
      <c r="B13155" t="s">
        <v>34</v>
      </c>
      <c r="C13155" t="s">
        <v>18</v>
      </c>
    </row>
    <row r="13156" spans="1:3" x14ac:dyDescent="0.2">
      <c r="A13156" t="s">
        <v>70</v>
      </c>
      <c r="B13156" t="s">
        <v>95</v>
      </c>
      <c r="C13156" t="s">
        <v>28</v>
      </c>
    </row>
    <row r="13157" spans="1:3" x14ac:dyDescent="0.2">
      <c r="A13157" t="s">
        <v>70</v>
      </c>
      <c r="B13157" t="s">
        <v>110</v>
      </c>
      <c r="C13157" t="s">
        <v>72</v>
      </c>
    </row>
    <row r="13158" spans="1:3" x14ac:dyDescent="0.2">
      <c r="A13158" t="s">
        <v>70</v>
      </c>
      <c r="B13158" t="s">
        <v>62</v>
      </c>
      <c r="C13158" t="s">
        <v>33</v>
      </c>
    </row>
    <row r="13159" spans="1:3" x14ac:dyDescent="0.2">
      <c r="A13159" t="s">
        <v>70</v>
      </c>
      <c r="B13159" t="s">
        <v>63</v>
      </c>
      <c r="C13159" t="s">
        <v>33</v>
      </c>
    </row>
    <row r="13160" spans="1:3" x14ac:dyDescent="0.2">
      <c r="A13160" t="s">
        <v>70</v>
      </c>
      <c r="B13160" t="s">
        <v>22</v>
      </c>
      <c r="C13160" t="s">
        <v>106</v>
      </c>
    </row>
    <row r="13161" spans="1:3" x14ac:dyDescent="0.2">
      <c r="A13161" t="s">
        <v>70</v>
      </c>
      <c r="B13161" t="s">
        <v>2</v>
      </c>
      <c r="C13161" t="s">
        <v>48</v>
      </c>
    </row>
    <row r="13162" spans="1:3" x14ac:dyDescent="0.2">
      <c r="A13162" t="s">
        <v>70</v>
      </c>
      <c r="B13162" t="s">
        <v>32</v>
      </c>
      <c r="C13162" t="s">
        <v>18</v>
      </c>
    </row>
    <row r="13163" spans="1:3" x14ac:dyDescent="0.2">
      <c r="A13163" t="s">
        <v>70</v>
      </c>
      <c r="B13163" t="s">
        <v>18</v>
      </c>
      <c r="C13163" t="s">
        <v>135</v>
      </c>
    </row>
    <row r="13164" spans="1:3" x14ac:dyDescent="0.2">
      <c r="A13164" t="s">
        <v>70</v>
      </c>
      <c r="B13164" t="s">
        <v>76</v>
      </c>
      <c r="C13164" t="s">
        <v>136</v>
      </c>
    </row>
    <row r="13165" spans="1:3" x14ac:dyDescent="0.2">
      <c r="A13165" t="s">
        <v>70</v>
      </c>
      <c r="B13165" t="s">
        <v>77</v>
      </c>
      <c r="C13165" t="s">
        <v>26</v>
      </c>
    </row>
    <row r="13166" spans="1:3" x14ac:dyDescent="0.2">
      <c r="A13166" t="s">
        <v>70</v>
      </c>
      <c r="B13166" t="s">
        <v>79</v>
      </c>
      <c r="C13166" t="s">
        <v>81</v>
      </c>
    </row>
    <row r="13167" spans="1:3" x14ac:dyDescent="0.2">
      <c r="A13167" t="s">
        <v>70</v>
      </c>
      <c r="B13167" t="s">
        <v>48</v>
      </c>
      <c r="C13167" t="s">
        <v>86</v>
      </c>
    </row>
    <row r="13168" spans="1:3" x14ac:dyDescent="0.2">
      <c r="A13168" t="s">
        <v>70</v>
      </c>
      <c r="B13168" t="s">
        <v>111</v>
      </c>
      <c r="C13168" t="s">
        <v>114</v>
      </c>
    </row>
    <row r="13169" spans="1:3" x14ac:dyDescent="0.2">
      <c r="A13169" t="s">
        <v>70</v>
      </c>
      <c r="B13169" t="s">
        <v>112</v>
      </c>
      <c r="C13169" t="s">
        <v>114</v>
      </c>
    </row>
    <row r="13170" spans="1:3" x14ac:dyDescent="0.2">
      <c r="A13170" t="s">
        <v>70</v>
      </c>
      <c r="B13170" t="s">
        <v>51</v>
      </c>
      <c r="C13170" t="s">
        <v>86</v>
      </c>
    </row>
    <row r="13171" spans="1:3" x14ac:dyDescent="0.2">
      <c r="A13171" t="s">
        <v>70</v>
      </c>
      <c r="B13171" t="s">
        <v>8</v>
      </c>
      <c r="C13171" t="s">
        <v>135</v>
      </c>
    </row>
    <row r="13172" spans="1:3" x14ac:dyDescent="0.2">
      <c r="A13172" t="s">
        <v>70</v>
      </c>
      <c r="B13172" t="s">
        <v>35</v>
      </c>
      <c r="C13172" t="s">
        <v>2</v>
      </c>
    </row>
    <row r="13173" spans="1:3" x14ac:dyDescent="0.2">
      <c r="A13173" t="s">
        <v>70</v>
      </c>
      <c r="B13173" t="s">
        <v>52</v>
      </c>
      <c r="C13173" t="s">
        <v>89</v>
      </c>
    </row>
    <row r="13174" spans="1:3" x14ac:dyDescent="0.2">
      <c r="A13174" t="s">
        <v>70</v>
      </c>
      <c r="B13174" t="s">
        <v>122</v>
      </c>
      <c r="C13174" t="s">
        <v>42</v>
      </c>
    </row>
    <row r="13175" spans="1:3" x14ac:dyDescent="0.2">
      <c r="A13175" t="s">
        <v>70</v>
      </c>
      <c r="B13175" t="s">
        <v>123</v>
      </c>
      <c r="C13175" t="s">
        <v>74</v>
      </c>
    </row>
    <row r="13176" spans="1:3" x14ac:dyDescent="0.2">
      <c r="A13176" t="s">
        <v>70</v>
      </c>
      <c r="B13176" t="s">
        <v>21</v>
      </c>
      <c r="C13176" t="s">
        <v>48</v>
      </c>
    </row>
    <row r="13177" spans="1:3" x14ac:dyDescent="0.2">
      <c r="A13177" t="s">
        <v>70</v>
      </c>
      <c r="B13177" t="s">
        <v>128</v>
      </c>
      <c r="C13177" t="s">
        <v>40</v>
      </c>
    </row>
    <row r="13178" spans="1:3" x14ac:dyDescent="0.2">
      <c r="A13178" t="s">
        <v>70</v>
      </c>
      <c r="B13178" t="s">
        <v>43</v>
      </c>
      <c r="C13178" t="s">
        <v>39</v>
      </c>
    </row>
    <row r="13179" spans="1:3" x14ac:dyDescent="0.2">
      <c r="A13179" t="s">
        <v>70</v>
      </c>
      <c r="B13179" t="s">
        <v>102</v>
      </c>
      <c r="C13179" t="s">
        <v>29</v>
      </c>
    </row>
    <row r="13180" spans="1:3" x14ac:dyDescent="0.2">
      <c r="A13180" t="s">
        <v>70</v>
      </c>
      <c r="B13180" t="s">
        <v>103</v>
      </c>
      <c r="C13180" t="s">
        <v>127</v>
      </c>
    </row>
    <row r="13181" spans="1:3" x14ac:dyDescent="0.2">
      <c r="A13181" t="s">
        <v>70</v>
      </c>
      <c r="B13181" t="s">
        <v>106</v>
      </c>
      <c r="C13181" t="s">
        <v>8</v>
      </c>
    </row>
    <row r="13182" spans="1:3" x14ac:dyDescent="0.2">
      <c r="A13182" t="s">
        <v>70</v>
      </c>
      <c r="B13182" t="s">
        <v>105</v>
      </c>
      <c r="C13182" t="s">
        <v>39</v>
      </c>
    </row>
    <row r="13183" spans="1:3" x14ac:dyDescent="0.2">
      <c r="A13183" t="s">
        <v>70</v>
      </c>
      <c r="B13183" t="s">
        <v>74</v>
      </c>
      <c r="C13183" t="s">
        <v>51</v>
      </c>
    </row>
    <row r="13184" spans="1:3" x14ac:dyDescent="0.2">
      <c r="A13184" t="s">
        <v>70</v>
      </c>
      <c r="B13184" t="s">
        <v>26</v>
      </c>
      <c r="C13184" t="s">
        <v>25</v>
      </c>
    </row>
    <row r="13185" spans="1:3" x14ac:dyDescent="0.2">
      <c r="A13185" t="s">
        <v>70</v>
      </c>
      <c r="B13185" t="s">
        <v>81</v>
      </c>
      <c r="C13185" t="s">
        <v>136</v>
      </c>
    </row>
    <row r="13186" spans="1:3" x14ac:dyDescent="0.2">
      <c r="A13186" t="s">
        <v>70</v>
      </c>
      <c r="B13186" t="s">
        <v>29</v>
      </c>
      <c r="C13186" t="s">
        <v>51</v>
      </c>
    </row>
    <row r="13187" spans="1:3" x14ac:dyDescent="0.2">
      <c r="A13187" t="s">
        <v>70</v>
      </c>
      <c r="B13187" t="s">
        <v>30</v>
      </c>
      <c r="C13187" t="s">
        <v>48</v>
      </c>
    </row>
    <row r="13188" spans="1:3" x14ac:dyDescent="0.2">
      <c r="A13188" t="s">
        <v>70</v>
      </c>
      <c r="B13188" t="s">
        <v>118</v>
      </c>
      <c r="C13188" t="s">
        <v>93</v>
      </c>
    </row>
    <row r="13189" spans="1:3" x14ac:dyDescent="0.2">
      <c r="A13189" t="s">
        <v>70</v>
      </c>
      <c r="B13189" t="s">
        <v>119</v>
      </c>
      <c r="C13189" t="s">
        <v>93</v>
      </c>
    </row>
    <row r="13190" spans="1:3" x14ac:dyDescent="0.2">
      <c r="A13190" t="s">
        <v>70</v>
      </c>
      <c r="B13190" t="s">
        <v>86</v>
      </c>
      <c r="C13190" t="s">
        <v>26</v>
      </c>
    </row>
    <row r="13191" spans="1:3" x14ac:dyDescent="0.2">
      <c r="A13191" t="s">
        <v>70</v>
      </c>
      <c r="B13191" t="s">
        <v>28</v>
      </c>
      <c r="C13191" t="s">
        <v>31</v>
      </c>
    </row>
    <row r="13192" spans="1:3" x14ac:dyDescent="0.2">
      <c r="A13192" t="s">
        <v>70</v>
      </c>
      <c r="B13192" t="s">
        <v>127</v>
      </c>
      <c r="C13192" t="s">
        <v>39</v>
      </c>
    </row>
    <row r="13193" spans="1:3" x14ac:dyDescent="0.2">
      <c r="A13193" t="s">
        <v>70</v>
      </c>
      <c r="B13193" t="s">
        <v>80</v>
      </c>
      <c r="C13193" t="s">
        <v>81</v>
      </c>
    </row>
    <row r="13194" spans="1:3" x14ac:dyDescent="0.2">
      <c r="A13194" t="s">
        <v>70</v>
      </c>
      <c r="B13194" t="s">
        <v>41</v>
      </c>
      <c r="C13194" t="s">
        <v>46</v>
      </c>
    </row>
    <row r="13195" spans="1:3" x14ac:dyDescent="0.2">
      <c r="A13195" t="s">
        <v>70</v>
      </c>
      <c r="B13195" t="s">
        <v>130</v>
      </c>
      <c r="C13195" t="s">
        <v>79</v>
      </c>
    </row>
    <row r="13196" spans="1:3" x14ac:dyDescent="0.2">
      <c r="A13196" t="s">
        <v>70</v>
      </c>
      <c r="B13196" t="s">
        <v>131</v>
      </c>
      <c r="C13196" t="s">
        <v>80</v>
      </c>
    </row>
    <row r="13197" spans="1:3" x14ac:dyDescent="0.2">
      <c r="A13197" t="s">
        <v>70</v>
      </c>
      <c r="B13197" t="s">
        <v>11</v>
      </c>
      <c r="C13197" t="s">
        <v>79</v>
      </c>
    </row>
    <row r="13198" spans="1:3" x14ac:dyDescent="0.2">
      <c r="A13198" t="s">
        <v>70</v>
      </c>
      <c r="B13198" t="s">
        <v>6</v>
      </c>
      <c r="C13198" t="s">
        <v>105</v>
      </c>
    </row>
    <row r="13199" spans="1:3" x14ac:dyDescent="0.2">
      <c r="A13199" t="s">
        <v>70</v>
      </c>
      <c r="B13199" t="s">
        <v>3</v>
      </c>
      <c r="C13199" t="s">
        <v>29</v>
      </c>
    </row>
    <row r="13200" spans="1:3" x14ac:dyDescent="0.2">
      <c r="A13200" t="s">
        <v>70</v>
      </c>
      <c r="B13200" t="s">
        <v>69</v>
      </c>
      <c r="C13200" t="s">
        <v>40</v>
      </c>
    </row>
    <row r="13201" spans="1:3" x14ac:dyDescent="0.2">
      <c r="A13201" t="s">
        <v>70</v>
      </c>
      <c r="B13201" t="s">
        <v>135</v>
      </c>
      <c r="C13201" t="s">
        <v>26</v>
      </c>
    </row>
    <row r="13202" spans="1:3" x14ac:dyDescent="0.2">
      <c r="A13202" t="s">
        <v>70</v>
      </c>
      <c r="B13202" t="s">
        <v>132</v>
      </c>
      <c r="C13202" t="s">
        <v>114</v>
      </c>
    </row>
    <row r="13203" spans="1:3" x14ac:dyDescent="0.2">
      <c r="A13203" t="s">
        <v>70</v>
      </c>
      <c r="B13203" t="s">
        <v>129</v>
      </c>
      <c r="C13203" t="s">
        <v>113</v>
      </c>
    </row>
    <row r="13204" spans="1:3" x14ac:dyDescent="0.2">
      <c r="A13204" t="s">
        <v>70</v>
      </c>
      <c r="B13204" t="s">
        <v>116</v>
      </c>
      <c r="C13204" t="s">
        <v>28</v>
      </c>
    </row>
    <row r="13205" spans="1:3" x14ac:dyDescent="0.2">
      <c r="A13205" t="s">
        <v>70</v>
      </c>
      <c r="B13205" t="s">
        <v>36</v>
      </c>
      <c r="C13205" t="s">
        <v>32</v>
      </c>
    </row>
    <row r="13206" spans="1:3" x14ac:dyDescent="0.2">
      <c r="A13206" t="s">
        <v>70</v>
      </c>
      <c r="B13206" t="s">
        <v>37</v>
      </c>
      <c r="C13206" t="s">
        <v>32</v>
      </c>
    </row>
    <row r="13207" spans="1:3" x14ac:dyDescent="0.2">
      <c r="A13207" t="s">
        <v>70</v>
      </c>
      <c r="B13207" t="s">
        <v>70</v>
      </c>
      <c r="C13207" t="s">
        <v>70</v>
      </c>
    </row>
    <row r="13208" spans="1:3" x14ac:dyDescent="0.2">
      <c r="A13208" t="s">
        <v>70</v>
      </c>
      <c r="B13208" t="s">
        <v>71</v>
      </c>
      <c r="C13208" t="s">
        <v>70</v>
      </c>
    </row>
    <row r="13209" spans="1:3" x14ac:dyDescent="0.2">
      <c r="A13209" t="s">
        <v>70</v>
      </c>
      <c r="B13209" t="s">
        <v>5</v>
      </c>
      <c r="C13209" t="s">
        <v>106</v>
      </c>
    </row>
    <row r="13210" spans="1:3" x14ac:dyDescent="0.2">
      <c r="A13210" t="s">
        <v>70</v>
      </c>
      <c r="B13210" t="s">
        <v>24</v>
      </c>
      <c r="C13210" t="s">
        <v>69</v>
      </c>
    </row>
    <row r="13211" spans="1:3" x14ac:dyDescent="0.2">
      <c r="A13211" t="s">
        <v>70</v>
      </c>
      <c r="B13211" t="s">
        <v>10</v>
      </c>
      <c r="C13211" t="s">
        <v>40</v>
      </c>
    </row>
    <row r="13212" spans="1:3" x14ac:dyDescent="0.2">
      <c r="A13212" t="s">
        <v>70</v>
      </c>
      <c r="B13212" t="s">
        <v>12</v>
      </c>
      <c r="C13212" t="s">
        <v>79</v>
      </c>
    </row>
    <row r="13213" spans="1:3" x14ac:dyDescent="0.2">
      <c r="A13213" t="s">
        <v>70</v>
      </c>
      <c r="B13213" t="s">
        <v>107</v>
      </c>
      <c r="C13213" t="s">
        <v>43</v>
      </c>
    </row>
    <row r="13214" spans="1:3" x14ac:dyDescent="0.2">
      <c r="A13214" t="s">
        <v>70</v>
      </c>
      <c r="B13214" t="s">
        <v>108</v>
      </c>
      <c r="C13214" t="s">
        <v>43</v>
      </c>
    </row>
    <row r="13215" spans="1:3" x14ac:dyDescent="0.2">
      <c r="A13215" t="s">
        <v>70</v>
      </c>
      <c r="B13215" t="s">
        <v>14</v>
      </c>
      <c r="C13215" t="s">
        <v>31</v>
      </c>
    </row>
    <row r="13216" spans="1:3" x14ac:dyDescent="0.2">
      <c r="A13216" t="s">
        <v>70</v>
      </c>
      <c r="B13216" t="s">
        <v>15</v>
      </c>
      <c r="C13216" t="s">
        <v>129</v>
      </c>
    </row>
    <row r="13217" spans="1:3" x14ac:dyDescent="0.2">
      <c r="A13217" t="s">
        <v>70</v>
      </c>
      <c r="B13217" t="s">
        <v>101</v>
      </c>
      <c r="C13217" t="s">
        <v>111</v>
      </c>
    </row>
    <row r="13218" spans="1:3" x14ac:dyDescent="0.2">
      <c r="A13218" t="s">
        <v>70</v>
      </c>
      <c r="B13218" t="s">
        <v>109</v>
      </c>
      <c r="C13218" t="s">
        <v>2</v>
      </c>
    </row>
    <row r="13219" spans="1:3" x14ac:dyDescent="0.2">
      <c r="A13219" t="s">
        <v>70</v>
      </c>
      <c r="B13219" t="s">
        <v>61</v>
      </c>
      <c r="C13219" t="s">
        <v>127</v>
      </c>
    </row>
    <row r="13220" spans="1:3" x14ac:dyDescent="0.2">
      <c r="A13220" t="s">
        <v>70</v>
      </c>
      <c r="B13220" t="s">
        <v>73</v>
      </c>
      <c r="C13220" t="s">
        <v>14</v>
      </c>
    </row>
    <row r="13221" spans="1:3" x14ac:dyDescent="0.2">
      <c r="A13221" t="s">
        <v>70</v>
      </c>
      <c r="B13221" t="s">
        <v>60</v>
      </c>
      <c r="C13221" t="s">
        <v>28</v>
      </c>
    </row>
    <row r="13222" spans="1:3" x14ac:dyDescent="0.2">
      <c r="A13222" t="s">
        <v>70</v>
      </c>
      <c r="B13222" t="s">
        <v>84</v>
      </c>
      <c r="C13222" t="s">
        <v>101</v>
      </c>
    </row>
    <row r="13223" spans="1:3" x14ac:dyDescent="0.2">
      <c r="A13223" t="s">
        <v>70</v>
      </c>
      <c r="B13223" t="s">
        <v>85</v>
      </c>
      <c r="C13223" t="s">
        <v>101</v>
      </c>
    </row>
    <row r="13224" spans="1:3" x14ac:dyDescent="0.2">
      <c r="A13224" t="s">
        <v>70</v>
      </c>
      <c r="B13224" t="s">
        <v>137</v>
      </c>
      <c r="C13224" t="s">
        <v>14</v>
      </c>
    </row>
    <row r="13225" spans="1:3" x14ac:dyDescent="0.2">
      <c r="A13225" t="s">
        <v>70</v>
      </c>
      <c r="B13225" t="s">
        <v>138</v>
      </c>
      <c r="C13225" t="s">
        <v>19</v>
      </c>
    </row>
    <row r="13226" spans="1:3" x14ac:dyDescent="0.2">
      <c r="A13226" t="s">
        <v>70</v>
      </c>
      <c r="B13226" t="s">
        <v>134</v>
      </c>
      <c r="C13226" t="s">
        <v>21</v>
      </c>
    </row>
    <row r="13227" spans="1:3" x14ac:dyDescent="0.2">
      <c r="A13227" t="s">
        <v>70</v>
      </c>
      <c r="B13227" t="s">
        <v>40</v>
      </c>
      <c r="C13227" t="s">
        <v>76</v>
      </c>
    </row>
    <row r="13228" spans="1:3" x14ac:dyDescent="0.2">
      <c r="A13228" t="s">
        <v>70</v>
      </c>
      <c r="B13228" t="s">
        <v>39</v>
      </c>
      <c r="C13228" t="s">
        <v>114</v>
      </c>
    </row>
    <row r="13229" spans="1:3" x14ac:dyDescent="0.2">
      <c r="A13229" t="s">
        <v>70</v>
      </c>
      <c r="B13229" t="s">
        <v>104</v>
      </c>
      <c r="C13229" t="s">
        <v>21</v>
      </c>
    </row>
    <row r="13230" spans="1:3" x14ac:dyDescent="0.2">
      <c r="A13230" t="s">
        <v>70</v>
      </c>
      <c r="B13230" t="s">
        <v>9</v>
      </c>
      <c r="C13230" t="s">
        <v>11</v>
      </c>
    </row>
    <row r="13231" spans="1:3" x14ac:dyDescent="0.2">
      <c r="A13231" t="s">
        <v>70</v>
      </c>
      <c r="B13231" t="s">
        <v>58</v>
      </c>
      <c r="C13231" t="s">
        <v>105</v>
      </c>
    </row>
    <row r="13232" spans="1:3" x14ac:dyDescent="0.2">
      <c r="A13232" t="s">
        <v>70</v>
      </c>
      <c r="B13232" t="s">
        <v>4</v>
      </c>
      <c r="C13232" t="s">
        <v>10</v>
      </c>
    </row>
    <row r="13233" spans="1:3" x14ac:dyDescent="0.2">
      <c r="A13233" t="s">
        <v>70</v>
      </c>
      <c r="B13233" t="s">
        <v>90</v>
      </c>
      <c r="C13233" t="s">
        <v>43</v>
      </c>
    </row>
    <row r="13234" spans="1:3" x14ac:dyDescent="0.2">
      <c r="A13234" t="s">
        <v>70</v>
      </c>
      <c r="B13234" t="s">
        <v>1</v>
      </c>
      <c r="C13234" t="s">
        <v>33</v>
      </c>
    </row>
    <row r="13235" spans="1:3" x14ac:dyDescent="0.2">
      <c r="A13235" t="s">
        <v>70</v>
      </c>
      <c r="B13235" t="s">
        <v>67</v>
      </c>
      <c r="C13235" t="s">
        <v>2</v>
      </c>
    </row>
    <row r="13236" spans="1:3" x14ac:dyDescent="0.2">
      <c r="A13236" t="s">
        <v>70</v>
      </c>
      <c r="B13236" t="s">
        <v>68</v>
      </c>
      <c r="C13236" t="s">
        <v>2</v>
      </c>
    </row>
    <row r="13237" spans="1:3" x14ac:dyDescent="0.2">
      <c r="A13237" t="s">
        <v>70</v>
      </c>
      <c r="B13237" t="s">
        <v>120</v>
      </c>
      <c r="C13237" t="s">
        <v>130</v>
      </c>
    </row>
    <row r="13238" spans="1:3" x14ac:dyDescent="0.2">
      <c r="A13238" t="s">
        <v>70</v>
      </c>
      <c r="B13238" t="s">
        <v>121</v>
      </c>
      <c r="C13238" t="s">
        <v>11</v>
      </c>
    </row>
    <row r="13239" spans="1:3" x14ac:dyDescent="0.2">
      <c r="A13239" t="s">
        <v>70</v>
      </c>
      <c r="B13239" t="s">
        <v>53</v>
      </c>
      <c r="C13239" t="s">
        <v>105</v>
      </c>
    </row>
    <row r="13240" spans="1:3" x14ac:dyDescent="0.2">
      <c r="A13240" t="s">
        <v>70</v>
      </c>
      <c r="B13240" t="s">
        <v>82</v>
      </c>
      <c r="C13240" t="s">
        <v>127</v>
      </c>
    </row>
    <row r="13241" spans="1:3" x14ac:dyDescent="0.2">
      <c r="A13241" t="s">
        <v>70</v>
      </c>
      <c r="B13241" t="s">
        <v>83</v>
      </c>
      <c r="C13241" t="s">
        <v>105</v>
      </c>
    </row>
    <row r="13242" spans="1:3" x14ac:dyDescent="0.2">
      <c r="A13242" t="s">
        <v>70</v>
      </c>
      <c r="B13242" t="s">
        <v>38</v>
      </c>
      <c r="C13242" t="s">
        <v>29</v>
      </c>
    </row>
    <row r="13243" spans="1:3" x14ac:dyDescent="0.2">
      <c r="A13243" t="s">
        <v>70</v>
      </c>
      <c r="B13243" t="s">
        <v>97</v>
      </c>
      <c r="C13243" t="s">
        <v>69</v>
      </c>
    </row>
    <row r="13244" spans="1:3" x14ac:dyDescent="0.2">
      <c r="A13244" t="s">
        <v>70</v>
      </c>
      <c r="B13244" t="s">
        <v>115</v>
      </c>
      <c r="C13244" t="s">
        <v>130</v>
      </c>
    </row>
    <row r="13245" spans="1:3" x14ac:dyDescent="0.2">
      <c r="A13245" t="s">
        <v>70</v>
      </c>
      <c r="B13245" t="s">
        <v>98</v>
      </c>
      <c r="C13245" t="s">
        <v>128</v>
      </c>
    </row>
    <row r="13246" spans="1:3" x14ac:dyDescent="0.2">
      <c r="A13246" t="s">
        <v>70</v>
      </c>
      <c r="B13246" t="s">
        <v>94</v>
      </c>
      <c r="C13246" t="s">
        <v>130</v>
      </c>
    </row>
    <row r="13247" spans="1:3" x14ac:dyDescent="0.2">
      <c r="A13247" t="s">
        <v>70</v>
      </c>
      <c r="B13247" t="s">
        <v>7</v>
      </c>
      <c r="C13247" t="s">
        <v>128</v>
      </c>
    </row>
    <row r="13248" spans="1:3" x14ac:dyDescent="0.2">
      <c r="A13248" t="s">
        <v>70</v>
      </c>
      <c r="B13248" t="s">
        <v>45</v>
      </c>
      <c r="C13248" t="s">
        <v>128</v>
      </c>
    </row>
    <row r="13249" spans="1:3" x14ac:dyDescent="0.2">
      <c r="A13249" t="s">
        <v>70</v>
      </c>
      <c r="B13249" t="s">
        <v>64</v>
      </c>
      <c r="C13249" t="s">
        <v>128</v>
      </c>
    </row>
    <row r="13250" spans="1:3" x14ac:dyDescent="0.2">
      <c r="A13250" t="s">
        <v>71</v>
      </c>
      <c r="B13250" t="s">
        <v>75</v>
      </c>
      <c r="C13250" t="s">
        <v>65</v>
      </c>
    </row>
    <row r="13251" spans="1:3" x14ac:dyDescent="0.2">
      <c r="A13251" t="s">
        <v>71</v>
      </c>
      <c r="B13251" t="s">
        <v>17</v>
      </c>
      <c r="C13251" t="s">
        <v>65</v>
      </c>
    </row>
    <row r="13252" spans="1:3" x14ac:dyDescent="0.2">
      <c r="A13252" t="s">
        <v>71</v>
      </c>
      <c r="B13252" t="s">
        <v>20</v>
      </c>
      <c r="C13252" t="s">
        <v>27</v>
      </c>
    </row>
    <row r="13253" spans="1:3" x14ac:dyDescent="0.2">
      <c r="A13253" t="s">
        <v>71</v>
      </c>
      <c r="B13253" t="s">
        <v>78</v>
      </c>
      <c r="C13253" t="s">
        <v>99</v>
      </c>
    </row>
    <row r="13254" spans="1:3" x14ac:dyDescent="0.2">
      <c r="A13254" t="s">
        <v>71</v>
      </c>
      <c r="B13254" t="s">
        <v>44</v>
      </c>
      <c r="C13254" t="s">
        <v>126</v>
      </c>
    </row>
    <row r="13255" spans="1:3" x14ac:dyDescent="0.2">
      <c r="A13255" t="s">
        <v>71</v>
      </c>
      <c r="B13255" t="s">
        <v>46</v>
      </c>
      <c r="C13255" t="s">
        <v>122</v>
      </c>
    </row>
    <row r="13256" spans="1:3" x14ac:dyDescent="0.2">
      <c r="A13256" t="s">
        <v>71</v>
      </c>
      <c r="B13256" t="s">
        <v>117</v>
      </c>
      <c r="C13256" t="s">
        <v>126</v>
      </c>
    </row>
    <row r="13257" spans="1:3" x14ac:dyDescent="0.2">
      <c r="A13257" t="s">
        <v>71</v>
      </c>
      <c r="B13257" t="s">
        <v>124</v>
      </c>
      <c r="C13257" t="s">
        <v>70</v>
      </c>
    </row>
    <row r="13258" spans="1:3" x14ac:dyDescent="0.2">
      <c r="A13258" t="s">
        <v>71</v>
      </c>
      <c r="B13258" t="s">
        <v>113</v>
      </c>
      <c r="C13258" t="s">
        <v>26</v>
      </c>
    </row>
    <row r="13259" spans="1:3" x14ac:dyDescent="0.2">
      <c r="A13259" t="s">
        <v>71</v>
      </c>
      <c r="B13259" t="s">
        <v>99</v>
      </c>
      <c r="C13259" t="s">
        <v>110</v>
      </c>
    </row>
    <row r="13260" spans="1:3" x14ac:dyDescent="0.2">
      <c r="A13260" t="s">
        <v>71</v>
      </c>
      <c r="B13260" t="s">
        <v>100</v>
      </c>
      <c r="C13260" t="s">
        <v>32</v>
      </c>
    </row>
    <row r="13261" spans="1:3" x14ac:dyDescent="0.2">
      <c r="A13261" t="s">
        <v>71</v>
      </c>
      <c r="B13261" t="s">
        <v>65</v>
      </c>
      <c r="C13261" t="s">
        <v>13</v>
      </c>
    </row>
    <row r="13262" spans="1:3" x14ac:dyDescent="0.2">
      <c r="A13262" t="s">
        <v>71</v>
      </c>
      <c r="B13262" t="s">
        <v>66</v>
      </c>
      <c r="C13262" t="s">
        <v>13</v>
      </c>
    </row>
    <row r="13263" spans="1:3" x14ac:dyDescent="0.2">
      <c r="A13263" t="s">
        <v>71</v>
      </c>
      <c r="B13263" t="s">
        <v>54</v>
      </c>
      <c r="C13263" t="s">
        <v>70</v>
      </c>
    </row>
    <row r="13264" spans="1:3" x14ac:dyDescent="0.2">
      <c r="A13264" t="s">
        <v>71</v>
      </c>
      <c r="B13264" t="s">
        <v>55</v>
      </c>
      <c r="C13264" t="s">
        <v>70</v>
      </c>
    </row>
    <row r="13265" spans="1:3" x14ac:dyDescent="0.2">
      <c r="A13265" t="s">
        <v>71</v>
      </c>
      <c r="B13265" t="s">
        <v>133</v>
      </c>
      <c r="C13265" t="s">
        <v>65</v>
      </c>
    </row>
    <row r="13266" spans="1:3" x14ac:dyDescent="0.2">
      <c r="A13266" t="s">
        <v>71</v>
      </c>
      <c r="B13266" t="s">
        <v>59</v>
      </c>
      <c r="C13266" t="s">
        <v>46</v>
      </c>
    </row>
    <row r="13267" spans="1:3" x14ac:dyDescent="0.2">
      <c r="A13267" t="s">
        <v>71</v>
      </c>
      <c r="B13267" t="s">
        <v>125</v>
      </c>
      <c r="C13267" t="s">
        <v>27</v>
      </c>
    </row>
    <row r="13268" spans="1:3" x14ac:dyDescent="0.2">
      <c r="A13268" t="s">
        <v>71</v>
      </c>
      <c r="B13268" t="s">
        <v>27</v>
      </c>
      <c r="C13268" t="s">
        <v>13</v>
      </c>
    </row>
    <row r="13269" spans="1:3" x14ac:dyDescent="0.2">
      <c r="A13269" t="s">
        <v>71</v>
      </c>
      <c r="B13269" t="s">
        <v>23</v>
      </c>
      <c r="C13269" t="s">
        <v>65</v>
      </c>
    </row>
    <row r="13270" spans="1:3" x14ac:dyDescent="0.2">
      <c r="A13270" t="s">
        <v>71</v>
      </c>
      <c r="B13270" t="s">
        <v>25</v>
      </c>
      <c r="C13270" t="s">
        <v>124</v>
      </c>
    </row>
    <row r="13271" spans="1:3" x14ac:dyDescent="0.2">
      <c r="A13271" t="s">
        <v>71</v>
      </c>
      <c r="B13271" t="s">
        <v>114</v>
      </c>
      <c r="C13271" t="s">
        <v>26</v>
      </c>
    </row>
    <row r="13272" spans="1:3" x14ac:dyDescent="0.2">
      <c r="A13272" t="s">
        <v>71</v>
      </c>
      <c r="B13272" t="s">
        <v>96</v>
      </c>
      <c r="C13272" t="s">
        <v>47</v>
      </c>
    </row>
    <row r="13273" spans="1:3" x14ac:dyDescent="0.2">
      <c r="A13273" t="s">
        <v>71</v>
      </c>
      <c r="B13273" t="s">
        <v>47</v>
      </c>
      <c r="C13273" t="s">
        <v>124</v>
      </c>
    </row>
    <row r="13274" spans="1:3" x14ac:dyDescent="0.2">
      <c r="A13274" t="s">
        <v>71</v>
      </c>
      <c r="B13274" t="s">
        <v>72</v>
      </c>
      <c r="C13274" t="s">
        <v>42</v>
      </c>
    </row>
    <row r="13275" spans="1:3" x14ac:dyDescent="0.2">
      <c r="A13275" t="s">
        <v>71</v>
      </c>
      <c r="B13275" t="s">
        <v>87</v>
      </c>
      <c r="C13275" t="s">
        <v>65</v>
      </c>
    </row>
    <row r="13276" spans="1:3" x14ac:dyDescent="0.2">
      <c r="A13276" t="s">
        <v>71</v>
      </c>
      <c r="B13276" t="s">
        <v>88</v>
      </c>
      <c r="C13276" t="s">
        <v>99</v>
      </c>
    </row>
    <row r="13277" spans="1:3" x14ac:dyDescent="0.2">
      <c r="A13277" t="s">
        <v>71</v>
      </c>
      <c r="B13277" t="s">
        <v>19</v>
      </c>
      <c r="C13277" t="s">
        <v>8</v>
      </c>
    </row>
    <row r="13278" spans="1:3" x14ac:dyDescent="0.2">
      <c r="A13278" t="s">
        <v>71</v>
      </c>
      <c r="B13278" t="s">
        <v>31</v>
      </c>
      <c r="C13278" t="s">
        <v>135</v>
      </c>
    </row>
    <row r="13279" spans="1:3" x14ac:dyDescent="0.2">
      <c r="A13279" t="s">
        <v>71</v>
      </c>
      <c r="B13279" t="s">
        <v>126</v>
      </c>
      <c r="C13279" t="s">
        <v>122</v>
      </c>
    </row>
    <row r="13280" spans="1:3" x14ac:dyDescent="0.2">
      <c r="A13280" t="s">
        <v>71</v>
      </c>
      <c r="B13280" t="s">
        <v>42</v>
      </c>
      <c r="C13280" t="s">
        <v>71</v>
      </c>
    </row>
    <row r="13281" spans="1:3" x14ac:dyDescent="0.2">
      <c r="A13281" t="s">
        <v>71</v>
      </c>
      <c r="B13281" t="s">
        <v>93</v>
      </c>
      <c r="C13281" t="s">
        <v>49</v>
      </c>
    </row>
    <row r="13282" spans="1:3" x14ac:dyDescent="0.2">
      <c r="A13282" t="s">
        <v>71</v>
      </c>
      <c r="B13282" t="s">
        <v>13</v>
      </c>
      <c r="C13282" t="s">
        <v>72</v>
      </c>
    </row>
    <row r="13283" spans="1:3" x14ac:dyDescent="0.2">
      <c r="A13283" t="s">
        <v>71</v>
      </c>
      <c r="B13283" t="s">
        <v>49</v>
      </c>
      <c r="C13283" t="s">
        <v>96</v>
      </c>
    </row>
    <row r="13284" spans="1:3" x14ac:dyDescent="0.2">
      <c r="A13284" t="s">
        <v>71</v>
      </c>
      <c r="B13284" t="s">
        <v>50</v>
      </c>
      <c r="C13284" t="s">
        <v>136</v>
      </c>
    </row>
    <row r="13285" spans="1:3" x14ac:dyDescent="0.2">
      <c r="A13285" t="s">
        <v>71</v>
      </c>
      <c r="B13285" t="s">
        <v>56</v>
      </c>
      <c r="C13285" t="s">
        <v>126</v>
      </c>
    </row>
    <row r="13286" spans="1:3" x14ac:dyDescent="0.2">
      <c r="A13286" t="s">
        <v>71</v>
      </c>
      <c r="B13286" t="s">
        <v>57</v>
      </c>
      <c r="C13286" t="s">
        <v>99</v>
      </c>
    </row>
    <row r="13287" spans="1:3" x14ac:dyDescent="0.2">
      <c r="A13287" t="s">
        <v>71</v>
      </c>
      <c r="B13287" t="s">
        <v>91</v>
      </c>
      <c r="C13287" t="s">
        <v>28</v>
      </c>
    </row>
    <row r="13288" spans="1:3" x14ac:dyDescent="0.2">
      <c r="A13288" t="s">
        <v>71</v>
      </c>
      <c r="B13288" t="s">
        <v>92</v>
      </c>
      <c r="C13288" t="s">
        <v>74</v>
      </c>
    </row>
    <row r="13289" spans="1:3" x14ac:dyDescent="0.2">
      <c r="A13289" t="s">
        <v>71</v>
      </c>
      <c r="B13289" t="s">
        <v>136</v>
      </c>
      <c r="C13289" t="s">
        <v>25</v>
      </c>
    </row>
    <row r="13290" spans="1:3" x14ac:dyDescent="0.2">
      <c r="A13290" t="s">
        <v>71</v>
      </c>
      <c r="B13290" t="s">
        <v>16</v>
      </c>
      <c r="C13290" t="s">
        <v>81</v>
      </c>
    </row>
    <row r="13291" spans="1:3" x14ac:dyDescent="0.2">
      <c r="A13291" t="s">
        <v>71</v>
      </c>
      <c r="B13291" t="s">
        <v>89</v>
      </c>
      <c r="C13291" t="s">
        <v>18</v>
      </c>
    </row>
    <row r="13292" spans="1:3" x14ac:dyDescent="0.2">
      <c r="A13292" t="s">
        <v>71</v>
      </c>
      <c r="B13292" t="s">
        <v>33</v>
      </c>
      <c r="C13292" t="s">
        <v>49</v>
      </c>
    </row>
    <row r="13293" spans="1:3" x14ac:dyDescent="0.2">
      <c r="A13293" t="s">
        <v>71</v>
      </c>
      <c r="B13293" t="s">
        <v>34</v>
      </c>
      <c r="C13293" t="s">
        <v>49</v>
      </c>
    </row>
    <row r="13294" spans="1:3" x14ac:dyDescent="0.2">
      <c r="A13294" t="s">
        <v>71</v>
      </c>
      <c r="B13294" t="s">
        <v>95</v>
      </c>
      <c r="C13294" t="s">
        <v>28</v>
      </c>
    </row>
    <row r="13295" spans="1:3" x14ac:dyDescent="0.2">
      <c r="A13295" t="s">
        <v>71</v>
      </c>
      <c r="B13295" t="s">
        <v>110</v>
      </c>
      <c r="C13295" t="s">
        <v>72</v>
      </c>
    </row>
    <row r="13296" spans="1:3" x14ac:dyDescent="0.2">
      <c r="A13296" t="s">
        <v>71</v>
      </c>
      <c r="B13296" t="s">
        <v>62</v>
      </c>
      <c r="C13296" t="s">
        <v>16</v>
      </c>
    </row>
    <row r="13297" spans="1:3" x14ac:dyDescent="0.2">
      <c r="A13297" t="s">
        <v>71</v>
      </c>
      <c r="B13297" t="s">
        <v>63</v>
      </c>
      <c r="C13297" t="s">
        <v>33</v>
      </c>
    </row>
    <row r="13298" spans="1:3" x14ac:dyDescent="0.2">
      <c r="A13298" t="s">
        <v>71</v>
      </c>
      <c r="B13298" t="s">
        <v>22</v>
      </c>
      <c r="C13298" t="s">
        <v>106</v>
      </c>
    </row>
    <row r="13299" spans="1:3" x14ac:dyDescent="0.2">
      <c r="A13299" t="s">
        <v>71</v>
      </c>
      <c r="B13299" t="s">
        <v>2</v>
      </c>
      <c r="C13299" t="s">
        <v>48</v>
      </c>
    </row>
    <row r="13300" spans="1:3" x14ac:dyDescent="0.2">
      <c r="A13300" t="s">
        <v>71</v>
      </c>
      <c r="B13300" t="s">
        <v>32</v>
      </c>
      <c r="C13300" t="s">
        <v>18</v>
      </c>
    </row>
    <row r="13301" spans="1:3" x14ac:dyDescent="0.2">
      <c r="A13301" t="s">
        <v>71</v>
      </c>
      <c r="B13301" t="s">
        <v>18</v>
      </c>
      <c r="C13301" t="s">
        <v>96</v>
      </c>
    </row>
    <row r="13302" spans="1:3" x14ac:dyDescent="0.2">
      <c r="A13302" t="s">
        <v>71</v>
      </c>
      <c r="B13302" t="s">
        <v>76</v>
      </c>
      <c r="C13302" t="s">
        <v>136</v>
      </c>
    </row>
    <row r="13303" spans="1:3" x14ac:dyDescent="0.2">
      <c r="A13303" t="s">
        <v>71</v>
      </c>
      <c r="B13303" t="s">
        <v>77</v>
      </c>
      <c r="C13303" t="s">
        <v>26</v>
      </c>
    </row>
    <row r="13304" spans="1:3" x14ac:dyDescent="0.2">
      <c r="A13304" t="s">
        <v>71</v>
      </c>
      <c r="B13304" t="s">
        <v>79</v>
      </c>
      <c r="C13304" t="s">
        <v>81</v>
      </c>
    </row>
    <row r="13305" spans="1:3" x14ac:dyDescent="0.2">
      <c r="A13305" t="s">
        <v>71</v>
      </c>
      <c r="B13305" t="s">
        <v>48</v>
      </c>
      <c r="C13305" t="s">
        <v>86</v>
      </c>
    </row>
    <row r="13306" spans="1:3" x14ac:dyDescent="0.2">
      <c r="A13306" t="s">
        <v>71</v>
      </c>
      <c r="B13306" t="s">
        <v>111</v>
      </c>
      <c r="C13306" t="s">
        <v>86</v>
      </c>
    </row>
    <row r="13307" spans="1:3" x14ac:dyDescent="0.2">
      <c r="A13307" t="s">
        <v>71</v>
      </c>
      <c r="B13307" t="s">
        <v>112</v>
      </c>
      <c r="C13307" t="s">
        <v>114</v>
      </c>
    </row>
    <row r="13308" spans="1:3" x14ac:dyDescent="0.2">
      <c r="A13308" t="s">
        <v>71</v>
      </c>
      <c r="B13308" t="s">
        <v>51</v>
      </c>
      <c r="C13308" t="s">
        <v>113</v>
      </c>
    </row>
    <row r="13309" spans="1:3" x14ac:dyDescent="0.2">
      <c r="A13309" t="s">
        <v>71</v>
      </c>
      <c r="B13309" t="s">
        <v>8</v>
      </c>
      <c r="C13309" t="s">
        <v>135</v>
      </c>
    </row>
    <row r="13310" spans="1:3" x14ac:dyDescent="0.2">
      <c r="A13310" t="s">
        <v>71</v>
      </c>
      <c r="B13310" t="s">
        <v>35</v>
      </c>
      <c r="C13310" t="s">
        <v>21</v>
      </c>
    </row>
    <row r="13311" spans="1:3" x14ac:dyDescent="0.2">
      <c r="A13311" t="s">
        <v>71</v>
      </c>
      <c r="B13311" t="s">
        <v>52</v>
      </c>
      <c r="C13311" t="s">
        <v>89</v>
      </c>
    </row>
    <row r="13312" spans="1:3" x14ac:dyDescent="0.2">
      <c r="A13312" t="s">
        <v>71</v>
      </c>
      <c r="B13312" t="s">
        <v>122</v>
      </c>
      <c r="C13312" t="s">
        <v>72</v>
      </c>
    </row>
    <row r="13313" spans="1:3" x14ac:dyDescent="0.2">
      <c r="A13313" t="s">
        <v>71</v>
      </c>
      <c r="B13313" t="s">
        <v>123</v>
      </c>
      <c r="C13313" t="s">
        <v>28</v>
      </c>
    </row>
    <row r="13314" spans="1:3" x14ac:dyDescent="0.2">
      <c r="A13314" t="s">
        <v>71</v>
      </c>
      <c r="B13314" t="s">
        <v>21</v>
      </c>
      <c r="C13314" t="s">
        <v>48</v>
      </c>
    </row>
    <row r="13315" spans="1:3" x14ac:dyDescent="0.2">
      <c r="A13315" t="s">
        <v>71</v>
      </c>
      <c r="B13315" t="s">
        <v>128</v>
      </c>
      <c r="C13315" t="s">
        <v>40</v>
      </c>
    </row>
    <row r="13316" spans="1:3" x14ac:dyDescent="0.2">
      <c r="A13316" t="s">
        <v>71</v>
      </c>
      <c r="B13316" t="s">
        <v>43</v>
      </c>
      <c r="C13316" t="s">
        <v>111</v>
      </c>
    </row>
    <row r="13317" spans="1:3" x14ac:dyDescent="0.2">
      <c r="A13317" t="s">
        <v>71</v>
      </c>
      <c r="B13317" t="s">
        <v>102</v>
      </c>
      <c r="C13317" t="s">
        <v>29</v>
      </c>
    </row>
    <row r="13318" spans="1:3" x14ac:dyDescent="0.2">
      <c r="A13318" t="s">
        <v>71</v>
      </c>
      <c r="B13318" t="s">
        <v>103</v>
      </c>
      <c r="C13318" t="s">
        <v>127</v>
      </c>
    </row>
    <row r="13319" spans="1:3" x14ac:dyDescent="0.2">
      <c r="A13319" t="s">
        <v>71</v>
      </c>
      <c r="B13319" t="s">
        <v>106</v>
      </c>
      <c r="C13319" t="s">
        <v>18</v>
      </c>
    </row>
    <row r="13320" spans="1:3" x14ac:dyDescent="0.2">
      <c r="A13320" t="s">
        <v>71</v>
      </c>
      <c r="B13320" t="s">
        <v>105</v>
      </c>
      <c r="C13320" t="s">
        <v>39</v>
      </c>
    </row>
    <row r="13321" spans="1:3" x14ac:dyDescent="0.2">
      <c r="A13321" t="s">
        <v>71</v>
      </c>
      <c r="B13321" t="s">
        <v>74</v>
      </c>
      <c r="C13321" t="s">
        <v>129</v>
      </c>
    </row>
    <row r="13322" spans="1:3" x14ac:dyDescent="0.2">
      <c r="A13322" t="s">
        <v>71</v>
      </c>
      <c r="B13322" t="s">
        <v>26</v>
      </c>
      <c r="C13322" t="s">
        <v>54</v>
      </c>
    </row>
    <row r="13323" spans="1:3" x14ac:dyDescent="0.2">
      <c r="A13323" t="s">
        <v>71</v>
      </c>
      <c r="B13323" t="s">
        <v>81</v>
      </c>
      <c r="C13323" t="s">
        <v>136</v>
      </c>
    </row>
    <row r="13324" spans="1:3" x14ac:dyDescent="0.2">
      <c r="A13324" t="s">
        <v>71</v>
      </c>
      <c r="B13324" t="s">
        <v>29</v>
      </c>
      <c r="C13324" t="s">
        <v>51</v>
      </c>
    </row>
    <row r="13325" spans="1:3" x14ac:dyDescent="0.2">
      <c r="A13325" t="s">
        <v>71</v>
      </c>
      <c r="B13325" t="s">
        <v>30</v>
      </c>
      <c r="C13325" t="s">
        <v>51</v>
      </c>
    </row>
    <row r="13326" spans="1:3" x14ac:dyDescent="0.2">
      <c r="A13326" t="s">
        <v>71</v>
      </c>
      <c r="B13326" t="s">
        <v>118</v>
      </c>
      <c r="C13326" t="s">
        <v>33</v>
      </c>
    </row>
    <row r="13327" spans="1:3" x14ac:dyDescent="0.2">
      <c r="A13327" t="s">
        <v>71</v>
      </c>
      <c r="B13327" t="s">
        <v>119</v>
      </c>
      <c r="C13327" t="s">
        <v>93</v>
      </c>
    </row>
    <row r="13328" spans="1:3" x14ac:dyDescent="0.2">
      <c r="A13328" t="s">
        <v>71</v>
      </c>
      <c r="B13328" t="s">
        <v>86</v>
      </c>
      <c r="C13328" t="s">
        <v>26</v>
      </c>
    </row>
    <row r="13329" spans="1:3" x14ac:dyDescent="0.2">
      <c r="A13329" t="s">
        <v>71</v>
      </c>
      <c r="B13329" t="s">
        <v>28</v>
      </c>
      <c r="C13329" t="s">
        <v>31</v>
      </c>
    </row>
    <row r="13330" spans="1:3" x14ac:dyDescent="0.2">
      <c r="A13330" t="s">
        <v>71</v>
      </c>
      <c r="B13330" t="s">
        <v>127</v>
      </c>
      <c r="C13330" t="s">
        <v>39</v>
      </c>
    </row>
    <row r="13331" spans="1:3" x14ac:dyDescent="0.2">
      <c r="A13331" t="s">
        <v>71</v>
      </c>
      <c r="B13331" t="s">
        <v>80</v>
      </c>
      <c r="C13331" t="s">
        <v>81</v>
      </c>
    </row>
    <row r="13332" spans="1:3" x14ac:dyDescent="0.2">
      <c r="A13332" t="s">
        <v>71</v>
      </c>
      <c r="B13332" t="s">
        <v>41</v>
      </c>
      <c r="C13332" t="s">
        <v>126</v>
      </c>
    </row>
    <row r="13333" spans="1:3" x14ac:dyDescent="0.2">
      <c r="A13333" t="s">
        <v>71</v>
      </c>
      <c r="B13333" t="s">
        <v>130</v>
      </c>
      <c r="C13333" t="s">
        <v>79</v>
      </c>
    </row>
    <row r="13334" spans="1:3" x14ac:dyDescent="0.2">
      <c r="A13334" t="s">
        <v>71</v>
      </c>
      <c r="B13334" t="s">
        <v>131</v>
      </c>
      <c r="C13334" t="s">
        <v>79</v>
      </c>
    </row>
    <row r="13335" spans="1:3" x14ac:dyDescent="0.2">
      <c r="A13335" t="s">
        <v>71</v>
      </c>
      <c r="B13335" t="s">
        <v>11</v>
      </c>
      <c r="C13335" t="s">
        <v>79</v>
      </c>
    </row>
    <row r="13336" spans="1:3" x14ac:dyDescent="0.2">
      <c r="A13336" t="s">
        <v>71</v>
      </c>
      <c r="B13336" t="s">
        <v>6</v>
      </c>
      <c r="C13336" t="s">
        <v>127</v>
      </c>
    </row>
    <row r="13337" spans="1:3" x14ac:dyDescent="0.2">
      <c r="A13337" t="s">
        <v>71</v>
      </c>
      <c r="B13337" t="s">
        <v>3</v>
      </c>
      <c r="C13337" t="s">
        <v>74</v>
      </c>
    </row>
    <row r="13338" spans="1:3" x14ac:dyDescent="0.2">
      <c r="A13338" t="s">
        <v>71</v>
      </c>
      <c r="B13338" t="s">
        <v>69</v>
      </c>
      <c r="C13338" t="s">
        <v>40</v>
      </c>
    </row>
    <row r="13339" spans="1:3" x14ac:dyDescent="0.2">
      <c r="A13339" t="s">
        <v>71</v>
      </c>
      <c r="B13339" t="s">
        <v>135</v>
      </c>
      <c r="C13339" t="s">
        <v>26</v>
      </c>
    </row>
    <row r="13340" spans="1:3" x14ac:dyDescent="0.2">
      <c r="A13340" t="s">
        <v>71</v>
      </c>
      <c r="B13340" t="s">
        <v>132</v>
      </c>
      <c r="C13340" t="s">
        <v>114</v>
      </c>
    </row>
    <row r="13341" spans="1:3" x14ac:dyDescent="0.2">
      <c r="A13341" t="s">
        <v>71</v>
      </c>
      <c r="B13341" t="s">
        <v>129</v>
      </c>
      <c r="C13341" t="s">
        <v>135</v>
      </c>
    </row>
    <row r="13342" spans="1:3" x14ac:dyDescent="0.2">
      <c r="A13342" t="s">
        <v>71</v>
      </c>
      <c r="B13342" t="s">
        <v>116</v>
      </c>
      <c r="C13342" t="s">
        <v>14</v>
      </c>
    </row>
    <row r="13343" spans="1:3" x14ac:dyDescent="0.2">
      <c r="A13343" t="s">
        <v>71</v>
      </c>
      <c r="B13343" t="s">
        <v>36</v>
      </c>
      <c r="C13343" t="s">
        <v>93</v>
      </c>
    </row>
    <row r="13344" spans="1:3" x14ac:dyDescent="0.2">
      <c r="A13344" t="s">
        <v>71</v>
      </c>
      <c r="B13344" t="s">
        <v>37</v>
      </c>
      <c r="C13344" t="s">
        <v>32</v>
      </c>
    </row>
    <row r="13345" spans="1:3" x14ac:dyDescent="0.2">
      <c r="A13345" t="s">
        <v>71</v>
      </c>
      <c r="B13345" t="s">
        <v>70</v>
      </c>
      <c r="C13345" t="s">
        <v>70</v>
      </c>
    </row>
    <row r="13346" spans="1:3" x14ac:dyDescent="0.2">
      <c r="A13346" t="s">
        <v>71</v>
      </c>
      <c r="B13346" t="s">
        <v>71</v>
      </c>
      <c r="C13346" t="s">
        <v>71</v>
      </c>
    </row>
    <row r="13347" spans="1:3" x14ac:dyDescent="0.2">
      <c r="A13347" t="s">
        <v>71</v>
      </c>
      <c r="B13347" t="s">
        <v>5</v>
      </c>
      <c r="C13347" t="s">
        <v>89</v>
      </c>
    </row>
    <row r="13348" spans="1:3" x14ac:dyDescent="0.2">
      <c r="A13348" t="s">
        <v>71</v>
      </c>
      <c r="B13348" t="s">
        <v>24</v>
      </c>
      <c r="C13348" t="s">
        <v>69</v>
      </c>
    </row>
    <row r="13349" spans="1:3" x14ac:dyDescent="0.2">
      <c r="A13349" t="s">
        <v>71</v>
      </c>
      <c r="B13349" t="s">
        <v>10</v>
      </c>
      <c r="C13349" t="s">
        <v>132</v>
      </c>
    </row>
    <row r="13350" spans="1:3" x14ac:dyDescent="0.2">
      <c r="A13350" t="s">
        <v>71</v>
      </c>
      <c r="B13350" t="s">
        <v>12</v>
      </c>
      <c r="C13350" t="s">
        <v>40</v>
      </c>
    </row>
    <row r="13351" spans="1:3" x14ac:dyDescent="0.2">
      <c r="A13351" t="s">
        <v>71</v>
      </c>
      <c r="B13351" t="s">
        <v>107</v>
      </c>
      <c r="C13351" t="s">
        <v>101</v>
      </c>
    </row>
    <row r="13352" spans="1:3" x14ac:dyDescent="0.2">
      <c r="A13352" t="s">
        <v>71</v>
      </c>
      <c r="B13352" t="s">
        <v>108</v>
      </c>
      <c r="C13352" t="s">
        <v>43</v>
      </c>
    </row>
    <row r="13353" spans="1:3" x14ac:dyDescent="0.2">
      <c r="A13353" t="s">
        <v>71</v>
      </c>
      <c r="B13353" t="s">
        <v>14</v>
      </c>
      <c r="C13353" t="s">
        <v>31</v>
      </c>
    </row>
    <row r="13354" spans="1:3" x14ac:dyDescent="0.2">
      <c r="A13354" t="s">
        <v>71</v>
      </c>
      <c r="B13354" t="s">
        <v>15</v>
      </c>
      <c r="C13354" t="s">
        <v>31</v>
      </c>
    </row>
    <row r="13355" spans="1:3" x14ac:dyDescent="0.2">
      <c r="A13355" t="s">
        <v>71</v>
      </c>
      <c r="B13355" t="s">
        <v>101</v>
      </c>
      <c r="C13355" t="s">
        <v>48</v>
      </c>
    </row>
    <row r="13356" spans="1:3" x14ac:dyDescent="0.2">
      <c r="A13356" t="s">
        <v>71</v>
      </c>
      <c r="B13356" t="s">
        <v>109</v>
      </c>
      <c r="C13356" t="s">
        <v>2</v>
      </c>
    </row>
    <row r="13357" spans="1:3" x14ac:dyDescent="0.2">
      <c r="A13357" t="s">
        <v>71</v>
      </c>
      <c r="B13357" t="s">
        <v>61</v>
      </c>
      <c r="C13357" t="s">
        <v>127</v>
      </c>
    </row>
    <row r="13358" spans="1:3" x14ac:dyDescent="0.2">
      <c r="A13358" t="s">
        <v>71</v>
      </c>
      <c r="B13358" t="s">
        <v>73</v>
      </c>
      <c r="C13358" t="s">
        <v>19</v>
      </c>
    </row>
    <row r="13359" spans="1:3" x14ac:dyDescent="0.2">
      <c r="A13359" t="s">
        <v>71</v>
      </c>
      <c r="B13359" t="s">
        <v>60</v>
      </c>
      <c r="C13359" t="s">
        <v>28</v>
      </c>
    </row>
    <row r="13360" spans="1:3" x14ac:dyDescent="0.2">
      <c r="A13360" t="s">
        <v>71</v>
      </c>
      <c r="B13360" t="s">
        <v>84</v>
      </c>
      <c r="C13360" t="s">
        <v>2</v>
      </c>
    </row>
    <row r="13361" spans="1:3" x14ac:dyDescent="0.2">
      <c r="A13361" t="s">
        <v>71</v>
      </c>
      <c r="B13361" t="s">
        <v>85</v>
      </c>
      <c r="C13361" t="s">
        <v>101</v>
      </c>
    </row>
    <row r="13362" spans="1:3" x14ac:dyDescent="0.2">
      <c r="A13362" t="s">
        <v>71</v>
      </c>
      <c r="B13362" t="s">
        <v>137</v>
      </c>
      <c r="C13362" t="s">
        <v>14</v>
      </c>
    </row>
    <row r="13363" spans="1:3" x14ac:dyDescent="0.2">
      <c r="A13363" t="s">
        <v>71</v>
      </c>
      <c r="B13363" t="s">
        <v>138</v>
      </c>
      <c r="C13363" t="s">
        <v>106</v>
      </c>
    </row>
    <row r="13364" spans="1:3" x14ac:dyDescent="0.2">
      <c r="A13364" t="s">
        <v>71</v>
      </c>
      <c r="B13364" t="s">
        <v>134</v>
      </c>
      <c r="C13364" t="s">
        <v>21</v>
      </c>
    </row>
    <row r="13365" spans="1:3" x14ac:dyDescent="0.2">
      <c r="A13365" t="s">
        <v>71</v>
      </c>
      <c r="B13365" t="s">
        <v>40</v>
      </c>
      <c r="C13365" t="s">
        <v>114</v>
      </c>
    </row>
    <row r="13366" spans="1:3" x14ac:dyDescent="0.2">
      <c r="A13366" t="s">
        <v>71</v>
      </c>
      <c r="B13366" t="s">
        <v>39</v>
      </c>
      <c r="C13366" t="s">
        <v>114</v>
      </c>
    </row>
    <row r="13367" spans="1:3" x14ac:dyDescent="0.2">
      <c r="A13367" t="s">
        <v>71</v>
      </c>
      <c r="B13367" t="s">
        <v>104</v>
      </c>
      <c r="C13367" t="s">
        <v>29</v>
      </c>
    </row>
    <row r="13368" spans="1:3" x14ac:dyDescent="0.2">
      <c r="A13368" t="s">
        <v>71</v>
      </c>
      <c r="B13368" t="s">
        <v>9</v>
      </c>
      <c r="C13368" t="s">
        <v>11</v>
      </c>
    </row>
    <row r="13369" spans="1:3" x14ac:dyDescent="0.2">
      <c r="A13369" t="s">
        <v>71</v>
      </c>
      <c r="B13369" t="s">
        <v>58</v>
      </c>
      <c r="C13369" t="s">
        <v>105</v>
      </c>
    </row>
    <row r="13370" spans="1:3" x14ac:dyDescent="0.2">
      <c r="A13370" t="s">
        <v>71</v>
      </c>
      <c r="B13370" t="s">
        <v>4</v>
      </c>
      <c r="C13370" t="s">
        <v>10</v>
      </c>
    </row>
    <row r="13371" spans="1:3" x14ac:dyDescent="0.2">
      <c r="A13371" t="s">
        <v>71</v>
      </c>
      <c r="B13371" t="s">
        <v>90</v>
      </c>
      <c r="C13371" t="s">
        <v>43</v>
      </c>
    </row>
    <row r="13372" spans="1:3" x14ac:dyDescent="0.2">
      <c r="A13372" t="s">
        <v>71</v>
      </c>
      <c r="B13372" t="s">
        <v>1</v>
      </c>
      <c r="C13372" t="s">
        <v>33</v>
      </c>
    </row>
    <row r="13373" spans="1:3" x14ac:dyDescent="0.2">
      <c r="A13373" t="s">
        <v>71</v>
      </c>
      <c r="B13373" t="s">
        <v>67</v>
      </c>
      <c r="C13373" t="s">
        <v>2</v>
      </c>
    </row>
    <row r="13374" spans="1:3" x14ac:dyDescent="0.2">
      <c r="A13374" t="s">
        <v>71</v>
      </c>
      <c r="B13374" t="s">
        <v>68</v>
      </c>
      <c r="C13374" t="s">
        <v>2</v>
      </c>
    </row>
    <row r="13375" spans="1:3" x14ac:dyDescent="0.2">
      <c r="A13375" t="s">
        <v>71</v>
      </c>
      <c r="B13375" t="s">
        <v>120</v>
      </c>
      <c r="C13375" t="s">
        <v>130</v>
      </c>
    </row>
    <row r="13376" spans="1:3" x14ac:dyDescent="0.2">
      <c r="A13376" t="s">
        <v>71</v>
      </c>
      <c r="B13376" t="s">
        <v>121</v>
      </c>
      <c r="C13376" t="s">
        <v>130</v>
      </c>
    </row>
    <row r="13377" spans="1:3" x14ac:dyDescent="0.2">
      <c r="A13377" t="s">
        <v>71</v>
      </c>
      <c r="B13377" t="s">
        <v>53</v>
      </c>
      <c r="C13377" t="s">
        <v>105</v>
      </c>
    </row>
    <row r="13378" spans="1:3" x14ac:dyDescent="0.2">
      <c r="A13378" t="s">
        <v>71</v>
      </c>
      <c r="B13378" t="s">
        <v>82</v>
      </c>
      <c r="C13378" t="s">
        <v>43</v>
      </c>
    </row>
    <row r="13379" spans="1:3" x14ac:dyDescent="0.2">
      <c r="A13379" t="s">
        <v>71</v>
      </c>
      <c r="B13379" t="s">
        <v>83</v>
      </c>
      <c r="C13379" t="s">
        <v>105</v>
      </c>
    </row>
    <row r="13380" spans="1:3" x14ac:dyDescent="0.2">
      <c r="A13380" t="s">
        <v>71</v>
      </c>
      <c r="B13380" t="s">
        <v>38</v>
      </c>
      <c r="C13380" t="s">
        <v>29</v>
      </c>
    </row>
    <row r="13381" spans="1:3" x14ac:dyDescent="0.2">
      <c r="A13381" t="s">
        <v>71</v>
      </c>
      <c r="B13381" t="s">
        <v>97</v>
      </c>
      <c r="C13381" t="s">
        <v>10</v>
      </c>
    </row>
    <row r="13382" spans="1:3" x14ac:dyDescent="0.2">
      <c r="A13382" t="s">
        <v>71</v>
      </c>
      <c r="B13382" t="s">
        <v>115</v>
      </c>
      <c r="C13382" t="s">
        <v>130</v>
      </c>
    </row>
    <row r="13383" spans="1:3" x14ac:dyDescent="0.2">
      <c r="A13383" t="s">
        <v>71</v>
      </c>
      <c r="B13383" t="s">
        <v>98</v>
      </c>
      <c r="C13383" t="s">
        <v>128</v>
      </c>
    </row>
    <row r="13384" spans="1:3" x14ac:dyDescent="0.2">
      <c r="A13384" t="s">
        <v>71</v>
      </c>
      <c r="B13384" t="s">
        <v>94</v>
      </c>
      <c r="C13384" t="s">
        <v>128</v>
      </c>
    </row>
    <row r="13385" spans="1:3" x14ac:dyDescent="0.2">
      <c r="A13385" t="s">
        <v>71</v>
      </c>
      <c r="B13385" t="s">
        <v>7</v>
      </c>
      <c r="C13385" t="s">
        <v>69</v>
      </c>
    </row>
    <row r="13386" spans="1:3" x14ac:dyDescent="0.2">
      <c r="A13386" t="s">
        <v>71</v>
      </c>
      <c r="B13386" t="s">
        <v>45</v>
      </c>
      <c r="C13386" t="s">
        <v>128</v>
      </c>
    </row>
    <row r="13387" spans="1:3" x14ac:dyDescent="0.2">
      <c r="A13387" t="s">
        <v>71</v>
      </c>
      <c r="B13387" t="s">
        <v>64</v>
      </c>
      <c r="C13387" t="s">
        <v>128</v>
      </c>
    </row>
    <row r="13388" spans="1:3" x14ac:dyDescent="0.2">
      <c r="A13388" t="s">
        <v>5</v>
      </c>
      <c r="B13388" t="s">
        <v>75</v>
      </c>
      <c r="C13388" t="s">
        <v>40</v>
      </c>
    </row>
    <row r="13389" spans="1:3" x14ac:dyDescent="0.2">
      <c r="A13389" t="s">
        <v>5</v>
      </c>
      <c r="B13389" t="s">
        <v>17</v>
      </c>
      <c r="C13389" t="s">
        <v>40</v>
      </c>
    </row>
    <row r="13390" spans="1:3" x14ac:dyDescent="0.2">
      <c r="A13390" t="s">
        <v>5</v>
      </c>
      <c r="B13390" t="s">
        <v>20</v>
      </c>
      <c r="C13390" t="s">
        <v>39</v>
      </c>
    </row>
    <row r="13391" spans="1:3" x14ac:dyDescent="0.2">
      <c r="A13391" t="s">
        <v>5</v>
      </c>
      <c r="B13391" t="s">
        <v>78</v>
      </c>
      <c r="C13391" t="s">
        <v>79</v>
      </c>
    </row>
    <row r="13392" spans="1:3" x14ac:dyDescent="0.2">
      <c r="A13392" t="s">
        <v>5</v>
      </c>
      <c r="B13392" t="s">
        <v>44</v>
      </c>
      <c r="C13392" t="s">
        <v>79</v>
      </c>
    </row>
    <row r="13393" spans="1:3" x14ac:dyDescent="0.2">
      <c r="A13393" t="s">
        <v>5</v>
      </c>
      <c r="B13393" t="s">
        <v>46</v>
      </c>
      <c r="C13393" t="s">
        <v>33</v>
      </c>
    </row>
    <row r="13394" spans="1:3" x14ac:dyDescent="0.2">
      <c r="A13394" t="s">
        <v>5</v>
      </c>
      <c r="B13394" t="s">
        <v>117</v>
      </c>
      <c r="C13394" t="s">
        <v>79</v>
      </c>
    </row>
    <row r="13395" spans="1:3" x14ac:dyDescent="0.2">
      <c r="A13395" t="s">
        <v>5</v>
      </c>
      <c r="B13395" t="s">
        <v>124</v>
      </c>
      <c r="C13395" t="s">
        <v>106</v>
      </c>
    </row>
    <row r="13396" spans="1:3" x14ac:dyDescent="0.2">
      <c r="A13396" t="s">
        <v>5</v>
      </c>
      <c r="B13396" t="s">
        <v>113</v>
      </c>
      <c r="C13396" t="s">
        <v>74</v>
      </c>
    </row>
    <row r="13397" spans="1:3" x14ac:dyDescent="0.2">
      <c r="A13397" t="s">
        <v>5</v>
      </c>
      <c r="B13397" t="s">
        <v>99</v>
      </c>
      <c r="C13397" t="s">
        <v>33</v>
      </c>
    </row>
    <row r="13398" spans="1:3" x14ac:dyDescent="0.2">
      <c r="A13398" t="s">
        <v>5</v>
      </c>
      <c r="B13398" t="s">
        <v>100</v>
      </c>
      <c r="C13398" t="s">
        <v>52</v>
      </c>
    </row>
    <row r="13399" spans="1:3" x14ac:dyDescent="0.2">
      <c r="A13399" t="s">
        <v>5</v>
      </c>
      <c r="B13399" t="s">
        <v>65</v>
      </c>
      <c r="C13399" t="s">
        <v>16</v>
      </c>
    </row>
    <row r="13400" spans="1:3" x14ac:dyDescent="0.2">
      <c r="A13400" t="s">
        <v>5</v>
      </c>
      <c r="B13400" t="s">
        <v>66</v>
      </c>
      <c r="C13400" t="s">
        <v>16</v>
      </c>
    </row>
    <row r="13401" spans="1:3" x14ac:dyDescent="0.2">
      <c r="A13401" t="s">
        <v>5</v>
      </c>
      <c r="B13401" t="s">
        <v>54</v>
      </c>
      <c r="C13401" t="s">
        <v>19</v>
      </c>
    </row>
    <row r="13402" spans="1:3" x14ac:dyDescent="0.2">
      <c r="A13402" t="s">
        <v>5</v>
      </c>
      <c r="B13402" t="s">
        <v>55</v>
      </c>
      <c r="C13402" t="s">
        <v>19</v>
      </c>
    </row>
    <row r="13403" spans="1:3" x14ac:dyDescent="0.2">
      <c r="A13403" t="s">
        <v>5</v>
      </c>
      <c r="B13403" t="s">
        <v>133</v>
      </c>
      <c r="C13403" t="s">
        <v>40</v>
      </c>
    </row>
    <row r="13404" spans="1:3" x14ac:dyDescent="0.2">
      <c r="A13404" t="s">
        <v>5</v>
      </c>
      <c r="B13404" t="s">
        <v>59</v>
      </c>
      <c r="C13404" t="s">
        <v>79</v>
      </c>
    </row>
    <row r="13405" spans="1:3" x14ac:dyDescent="0.2">
      <c r="A13405" t="s">
        <v>5</v>
      </c>
      <c r="B13405" t="s">
        <v>125</v>
      </c>
      <c r="C13405" t="s">
        <v>132</v>
      </c>
    </row>
    <row r="13406" spans="1:3" x14ac:dyDescent="0.2">
      <c r="A13406" t="s">
        <v>5</v>
      </c>
      <c r="B13406" t="s">
        <v>27</v>
      </c>
      <c r="C13406" t="s">
        <v>80</v>
      </c>
    </row>
    <row r="13407" spans="1:3" x14ac:dyDescent="0.2">
      <c r="A13407" t="s">
        <v>5</v>
      </c>
      <c r="B13407" t="s">
        <v>23</v>
      </c>
      <c r="C13407" t="s">
        <v>40</v>
      </c>
    </row>
    <row r="13408" spans="1:3" x14ac:dyDescent="0.2">
      <c r="A13408" t="s">
        <v>5</v>
      </c>
      <c r="B13408" t="s">
        <v>25</v>
      </c>
      <c r="C13408" t="s">
        <v>14</v>
      </c>
    </row>
    <row r="13409" spans="1:3" x14ac:dyDescent="0.2">
      <c r="A13409" t="s">
        <v>5</v>
      </c>
      <c r="B13409" t="s">
        <v>114</v>
      </c>
      <c r="C13409" t="s">
        <v>29</v>
      </c>
    </row>
    <row r="13410" spans="1:3" x14ac:dyDescent="0.2">
      <c r="A13410" t="s">
        <v>5</v>
      </c>
      <c r="B13410" t="s">
        <v>96</v>
      </c>
      <c r="C13410" t="s">
        <v>28</v>
      </c>
    </row>
    <row r="13411" spans="1:3" x14ac:dyDescent="0.2">
      <c r="A13411" t="s">
        <v>5</v>
      </c>
      <c r="B13411" t="s">
        <v>47</v>
      </c>
      <c r="C13411" t="s">
        <v>14</v>
      </c>
    </row>
    <row r="13412" spans="1:3" x14ac:dyDescent="0.2">
      <c r="A13412" t="s">
        <v>5</v>
      </c>
      <c r="B13412" t="s">
        <v>72</v>
      </c>
      <c r="C13412" t="s">
        <v>32</v>
      </c>
    </row>
    <row r="13413" spans="1:3" x14ac:dyDescent="0.2">
      <c r="A13413" t="s">
        <v>5</v>
      </c>
      <c r="B13413" t="s">
        <v>87</v>
      </c>
      <c r="C13413" t="s">
        <v>132</v>
      </c>
    </row>
    <row r="13414" spans="1:3" x14ac:dyDescent="0.2">
      <c r="A13414" t="s">
        <v>5</v>
      </c>
      <c r="B13414" t="s">
        <v>88</v>
      </c>
      <c r="C13414" t="s">
        <v>40</v>
      </c>
    </row>
    <row r="13415" spans="1:3" x14ac:dyDescent="0.2">
      <c r="A13415" t="s">
        <v>5</v>
      </c>
      <c r="B13415" t="s">
        <v>19</v>
      </c>
      <c r="C13415" t="s">
        <v>128</v>
      </c>
    </row>
    <row r="13416" spans="1:3" x14ac:dyDescent="0.2">
      <c r="A13416" t="s">
        <v>5</v>
      </c>
      <c r="B13416" t="s">
        <v>31</v>
      </c>
      <c r="C13416" t="s">
        <v>101</v>
      </c>
    </row>
    <row r="13417" spans="1:3" x14ac:dyDescent="0.2">
      <c r="A13417" t="s">
        <v>5</v>
      </c>
      <c r="B13417" t="s">
        <v>126</v>
      </c>
      <c r="C13417" t="s">
        <v>33</v>
      </c>
    </row>
    <row r="13418" spans="1:3" x14ac:dyDescent="0.2">
      <c r="A13418" t="s">
        <v>5</v>
      </c>
      <c r="B13418" t="s">
        <v>42</v>
      </c>
      <c r="C13418" t="s">
        <v>89</v>
      </c>
    </row>
    <row r="13419" spans="1:3" x14ac:dyDescent="0.2">
      <c r="A13419" t="s">
        <v>5</v>
      </c>
      <c r="B13419" t="s">
        <v>93</v>
      </c>
      <c r="C13419" t="s">
        <v>10</v>
      </c>
    </row>
    <row r="13420" spans="1:3" x14ac:dyDescent="0.2">
      <c r="A13420" t="s">
        <v>5</v>
      </c>
      <c r="B13420" t="s">
        <v>13</v>
      </c>
      <c r="C13420" t="s">
        <v>93</v>
      </c>
    </row>
    <row r="13421" spans="1:3" x14ac:dyDescent="0.2">
      <c r="A13421" t="s">
        <v>5</v>
      </c>
      <c r="B13421" t="s">
        <v>49</v>
      </c>
      <c r="C13421" t="s">
        <v>2</v>
      </c>
    </row>
    <row r="13422" spans="1:3" x14ac:dyDescent="0.2">
      <c r="A13422" t="s">
        <v>5</v>
      </c>
      <c r="B13422" t="s">
        <v>50</v>
      </c>
      <c r="C13422" t="s">
        <v>21</v>
      </c>
    </row>
    <row r="13423" spans="1:3" x14ac:dyDescent="0.2">
      <c r="A13423" t="s">
        <v>5</v>
      </c>
      <c r="B13423" t="s">
        <v>56</v>
      </c>
      <c r="C13423" t="s">
        <v>79</v>
      </c>
    </row>
    <row r="13424" spans="1:3" x14ac:dyDescent="0.2">
      <c r="A13424" t="s">
        <v>5</v>
      </c>
      <c r="B13424" t="s">
        <v>57</v>
      </c>
      <c r="C13424" t="s">
        <v>79</v>
      </c>
    </row>
    <row r="13425" spans="1:3" x14ac:dyDescent="0.2">
      <c r="A13425" t="s">
        <v>5</v>
      </c>
      <c r="B13425" t="s">
        <v>91</v>
      </c>
      <c r="C13425" t="s">
        <v>137</v>
      </c>
    </row>
    <row r="13426" spans="1:3" x14ac:dyDescent="0.2">
      <c r="A13426" t="s">
        <v>5</v>
      </c>
      <c r="B13426" t="s">
        <v>92</v>
      </c>
      <c r="C13426" t="s">
        <v>116</v>
      </c>
    </row>
    <row r="13427" spans="1:3" x14ac:dyDescent="0.2">
      <c r="A13427" t="s">
        <v>5</v>
      </c>
      <c r="B13427" t="s">
        <v>136</v>
      </c>
      <c r="C13427" t="s">
        <v>28</v>
      </c>
    </row>
    <row r="13428" spans="1:3" x14ac:dyDescent="0.2">
      <c r="A13428" t="s">
        <v>5</v>
      </c>
      <c r="B13428" t="s">
        <v>16</v>
      </c>
      <c r="C13428" t="s">
        <v>10</v>
      </c>
    </row>
    <row r="13429" spans="1:3" x14ac:dyDescent="0.2">
      <c r="A13429" t="s">
        <v>5</v>
      </c>
      <c r="B13429" t="s">
        <v>89</v>
      </c>
      <c r="C13429" t="s">
        <v>69</v>
      </c>
    </row>
    <row r="13430" spans="1:3" x14ac:dyDescent="0.2">
      <c r="A13430" t="s">
        <v>5</v>
      </c>
      <c r="B13430" t="s">
        <v>33</v>
      </c>
      <c r="C13430" t="s">
        <v>10</v>
      </c>
    </row>
    <row r="13431" spans="1:3" x14ac:dyDescent="0.2">
      <c r="A13431" t="s">
        <v>5</v>
      </c>
      <c r="B13431" t="s">
        <v>34</v>
      </c>
      <c r="C13431" t="s">
        <v>69</v>
      </c>
    </row>
    <row r="13432" spans="1:3" x14ac:dyDescent="0.2">
      <c r="A13432" t="s">
        <v>5</v>
      </c>
      <c r="B13432" t="s">
        <v>95</v>
      </c>
      <c r="C13432" t="s">
        <v>137</v>
      </c>
    </row>
    <row r="13433" spans="1:3" x14ac:dyDescent="0.2">
      <c r="A13433" t="s">
        <v>5</v>
      </c>
      <c r="B13433" t="s">
        <v>110</v>
      </c>
      <c r="C13433" t="s">
        <v>93</v>
      </c>
    </row>
    <row r="13434" spans="1:3" x14ac:dyDescent="0.2">
      <c r="A13434" t="s">
        <v>5</v>
      </c>
      <c r="B13434" t="s">
        <v>62</v>
      </c>
      <c r="C13434" t="s">
        <v>36</v>
      </c>
    </row>
    <row r="13435" spans="1:3" x14ac:dyDescent="0.2">
      <c r="A13435" t="s">
        <v>5</v>
      </c>
      <c r="B13435" t="s">
        <v>63</v>
      </c>
      <c r="C13435" t="s">
        <v>36</v>
      </c>
    </row>
    <row r="13436" spans="1:3" x14ac:dyDescent="0.2">
      <c r="A13436" t="s">
        <v>5</v>
      </c>
      <c r="B13436" t="s">
        <v>22</v>
      </c>
      <c r="C13436" t="s">
        <v>5</v>
      </c>
    </row>
    <row r="13437" spans="1:3" x14ac:dyDescent="0.2">
      <c r="A13437" t="s">
        <v>5</v>
      </c>
      <c r="B13437" t="s">
        <v>2</v>
      </c>
      <c r="C13437" t="s">
        <v>11</v>
      </c>
    </row>
    <row r="13438" spans="1:3" x14ac:dyDescent="0.2">
      <c r="A13438" t="s">
        <v>5</v>
      </c>
      <c r="B13438" t="s">
        <v>32</v>
      </c>
      <c r="C13438" t="s">
        <v>69</v>
      </c>
    </row>
    <row r="13439" spans="1:3" x14ac:dyDescent="0.2">
      <c r="A13439" t="s">
        <v>5</v>
      </c>
      <c r="B13439" t="s">
        <v>18</v>
      </c>
      <c r="C13439" t="s">
        <v>2</v>
      </c>
    </row>
    <row r="13440" spans="1:3" x14ac:dyDescent="0.2">
      <c r="A13440" t="s">
        <v>5</v>
      </c>
      <c r="B13440" t="s">
        <v>76</v>
      </c>
      <c r="C13440" t="s">
        <v>29</v>
      </c>
    </row>
    <row r="13441" spans="1:3" x14ac:dyDescent="0.2">
      <c r="A13441" t="s">
        <v>5</v>
      </c>
      <c r="B13441" t="s">
        <v>77</v>
      </c>
      <c r="C13441" t="s">
        <v>29</v>
      </c>
    </row>
    <row r="13442" spans="1:3" x14ac:dyDescent="0.2">
      <c r="A13442" t="s">
        <v>5</v>
      </c>
      <c r="B13442" t="s">
        <v>79</v>
      </c>
      <c r="C13442" t="s">
        <v>105</v>
      </c>
    </row>
    <row r="13443" spans="1:3" x14ac:dyDescent="0.2">
      <c r="A13443" t="s">
        <v>5</v>
      </c>
      <c r="B13443" t="s">
        <v>48</v>
      </c>
      <c r="C13443" t="s">
        <v>43</v>
      </c>
    </row>
    <row r="13444" spans="1:3" x14ac:dyDescent="0.2">
      <c r="A13444" t="s">
        <v>5</v>
      </c>
      <c r="B13444" t="s">
        <v>111</v>
      </c>
      <c r="C13444" t="s">
        <v>43</v>
      </c>
    </row>
    <row r="13445" spans="1:3" x14ac:dyDescent="0.2">
      <c r="A13445" t="s">
        <v>5</v>
      </c>
      <c r="B13445" t="s">
        <v>112</v>
      </c>
      <c r="C13445" t="s">
        <v>127</v>
      </c>
    </row>
    <row r="13446" spans="1:3" x14ac:dyDescent="0.2">
      <c r="A13446" t="s">
        <v>5</v>
      </c>
      <c r="B13446" t="s">
        <v>51</v>
      </c>
      <c r="C13446" t="s">
        <v>43</v>
      </c>
    </row>
    <row r="13447" spans="1:3" x14ac:dyDescent="0.2">
      <c r="A13447" t="s">
        <v>5</v>
      </c>
      <c r="B13447" t="s">
        <v>8</v>
      </c>
      <c r="C13447" t="s">
        <v>2</v>
      </c>
    </row>
    <row r="13448" spans="1:3" x14ac:dyDescent="0.2">
      <c r="A13448" t="s">
        <v>5</v>
      </c>
      <c r="B13448" t="s">
        <v>35</v>
      </c>
      <c r="C13448" t="s">
        <v>95</v>
      </c>
    </row>
    <row r="13449" spans="1:3" x14ac:dyDescent="0.2">
      <c r="A13449" t="s">
        <v>5</v>
      </c>
      <c r="B13449" t="s">
        <v>52</v>
      </c>
      <c r="C13449" t="s">
        <v>5</v>
      </c>
    </row>
    <row r="13450" spans="1:3" x14ac:dyDescent="0.2">
      <c r="A13450" t="s">
        <v>5</v>
      </c>
      <c r="B13450" t="s">
        <v>122</v>
      </c>
      <c r="C13450" t="s">
        <v>32</v>
      </c>
    </row>
    <row r="13451" spans="1:3" x14ac:dyDescent="0.2">
      <c r="A13451" t="s">
        <v>5</v>
      </c>
      <c r="B13451" t="s">
        <v>123</v>
      </c>
      <c r="C13451" t="s">
        <v>116</v>
      </c>
    </row>
    <row r="13452" spans="1:3" x14ac:dyDescent="0.2">
      <c r="A13452" t="s">
        <v>5</v>
      </c>
      <c r="B13452" t="s">
        <v>21</v>
      </c>
      <c r="C13452" t="s">
        <v>130</v>
      </c>
    </row>
    <row r="13453" spans="1:3" x14ac:dyDescent="0.2">
      <c r="A13453" t="s">
        <v>5</v>
      </c>
      <c r="B13453" t="s">
        <v>128</v>
      </c>
      <c r="C13453" t="s">
        <v>62</v>
      </c>
    </row>
    <row r="13454" spans="1:3" x14ac:dyDescent="0.2">
      <c r="A13454" t="s">
        <v>5</v>
      </c>
      <c r="B13454" t="s">
        <v>43</v>
      </c>
      <c r="C13454" t="s">
        <v>11</v>
      </c>
    </row>
    <row r="13455" spans="1:3" x14ac:dyDescent="0.2">
      <c r="A13455" t="s">
        <v>5</v>
      </c>
      <c r="B13455" t="s">
        <v>102</v>
      </c>
      <c r="C13455" t="s">
        <v>91</v>
      </c>
    </row>
    <row r="13456" spans="1:3" x14ac:dyDescent="0.2">
      <c r="A13456" t="s">
        <v>5</v>
      </c>
      <c r="B13456" t="s">
        <v>103</v>
      </c>
      <c r="C13456" t="s">
        <v>102</v>
      </c>
    </row>
    <row r="13457" spans="1:3" x14ac:dyDescent="0.2">
      <c r="A13457" t="s">
        <v>5</v>
      </c>
      <c r="B13457" t="s">
        <v>106</v>
      </c>
      <c r="C13457" t="s">
        <v>128</v>
      </c>
    </row>
    <row r="13458" spans="1:3" x14ac:dyDescent="0.2">
      <c r="A13458" t="s">
        <v>5</v>
      </c>
      <c r="B13458" t="s">
        <v>105</v>
      </c>
      <c r="C13458" t="s">
        <v>11</v>
      </c>
    </row>
    <row r="13459" spans="1:3" x14ac:dyDescent="0.2">
      <c r="A13459" t="s">
        <v>5</v>
      </c>
      <c r="B13459" t="s">
        <v>74</v>
      </c>
      <c r="C13459" t="s">
        <v>130</v>
      </c>
    </row>
    <row r="13460" spans="1:3" x14ac:dyDescent="0.2">
      <c r="A13460" t="s">
        <v>5</v>
      </c>
      <c r="B13460" t="s">
        <v>26</v>
      </c>
      <c r="C13460" t="s">
        <v>28</v>
      </c>
    </row>
    <row r="13461" spans="1:3" x14ac:dyDescent="0.2">
      <c r="A13461" t="s">
        <v>5</v>
      </c>
      <c r="B13461" t="s">
        <v>81</v>
      </c>
      <c r="C13461" t="s">
        <v>21</v>
      </c>
    </row>
    <row r="13462" spans="1:3" x14ac:dyDescent="0.2">
      <c r="A13462" t="s">
        <v>5</v>
      </c>
      <c r="B13462" t="s">
        <v>29</v>
      </c>
      <c r="C13462" t="s">
        <v>130</v>
      </c>
    </row>
    <row r="13463" spans="1:3" x14ac:dyDescent="0.2">
      <c r="A13463" t="s">
        <v>5</v>
      </c>
      <c r="B13463" t="s">
        <v>30</v>
      </c>
      <c r="C13463" t="s">
        <v>130</v>
      </c>
    </row>
    <row r="13464" spans="1:3" x14ac:dyDescent="0.2">
      <c r="A13464" t="s">
        <v>5</v>
      </c>
      <c r="B13464" t="s">
        <v>118</v>
      </c>
      <c r="C13464" t="s">
        <v>36</v>
      </c>
    </row>
    <row r="13465" spans="1:3" x14ac:dyDescent="0.2">
      <c r="A13465" t="s">
        <v>5</v>
      </c>
      <c r="B13465" t="s">
        <v>119</v>
      </c>
      <c r="C13465" t="s">
        <v>100</v>
      </c>
    </row>
    <row r="13466" spans="1:3" x14ac:dyDescent="0.2">
      <c r="A13466" t="s">
        <v>5</v>
      </c>
      <c r="B13466" t="s">
        <v>86</v>
      </c>
      <c r="C13466" t="s">
        <v>74</v>
      </c>
    </row>
    <row r="13467" spans="1:3" x14ac:dyDescent="0.2">
      <c r="A13467" t="s">
        <v>5</v>
      </c>
      <c r="B13467" t="s">
        <v>28</v>
      </c>
      <c r="C13467" t="s">
        <v>128</v>
      </c>
    </row>
    <row r="13468" spans="1:3" x14ac:dyDescent="0.2">
      <c r="A13468" t="s">
        <v>5</v>
      </c>
      <c r="B13468" t="s">
        <v>127</v>
      </c>
      <c r="C13468" t="s">
        <v>11</v>
      </c>
    </row>
    <row r="13469" spans="1:3" x14ac:dyDescent="0.2">
      <c r="A13469" t="s">
        <v>5</v>
      </c>
      <c r="B13469" t="s">
        <v>80</v>
      </c>
      <c r="C13469" t="s">
        <v>10</v>
      </c>
    </row>
    <row r="13470" spans="1:3" x14ac:dyDescent="0.2">
      <c r="A13470" t="s">
        <v>5</v>
      </c>
      <c r="B13470" t="s">
        <v>41</v>
      </c>
      <c r="C13470" t="s">
        <v>79</v>
      </c>
    </row>
    <row r="13471" spans="1:3" x14ac:dyDescent="0.2">
      <c r="A13471" t="s">
        <v>5</v>
      </c>
      <c r="B13471" t="s">
        <v>130</v>
      </c>
      <c r="C13471" t="s">
        <v>1</v>
      </c>
    </row>
    <row r="13472" spans="1:3" x14ac:dyDescent="0.2">
      <c r="A13472" t="s">
        <v>5</v>
      </c>
      <c r="B13472" t="s">
        <v>131</v>
      </c>
      <c r="C13472" t="s">
        <v>118</v>
      </c>
    </row>
    <row r="13473" spans="1:3" x14ac:dyDescent="0.2">
      <c r="A13473" t="s">
        <v>5</v>
      </c>
      <c r="B13473" t="s">
        <v>11</v>
      </c>
      <c r="C13473" t="s">
        <v>1</v>
      </c>
    </row>
    <row r="13474" spans="1:3" x14ac:dyDescent="0.2">
      <c r="A13474" t="s">
        <v>5</v>
      </c>
      <c r="B13474" t="s">
        <v>6</v>
      </c>
      <c r="C13474" t="s">
        <v>102</v>
      </c>
    </row>
    <row r="13475" spans="1:3" x14ac:dyDescent="0.2">
      <c r="A13475" t="s">
        <v>5</v>
      </c>
      <c r="B13475" t="s">
        <v>3</v>
      </c>
      <c r="C13475" t="s">
        <v>116</v>
      </c>
    </row>
    <row r="13476" spans="1:3" x14ac:dyDescent="0.2">
      <c r="A13476" t="s">
        <v>5</v>
      </c>
      <c r="B13476" t="s">
        <v>69</v>
      </c>
      <c r="C13476" t="s">
        <v>62</v>
      </c>
    </row>
    <row r="13477" spans="1:3" x14ac:dyDescent="0.2">
      <c r="A13477" t="s">
        <v>5</v>
      </c>
      <c r="B13477" t="s">
        <v>135</v>
      </c>
      <c r="C13477" t="s">
        <v>74</v>
      </c>
    </row>
    <row r="13478" spans="1:3" x14ac:dyDescent="0.2">
      <c r="A13478" t="s">
        <v>5</v>
      </c>
      <c r="B13478" t="s">
        <v>132</v>
      </c>
      <c r="C13478" t="s">
        <v>127</v>
      </c>
    </row>
    <row r="13479" spans="1:3" x14ac:dyDescent="0.2">
      <c r="A13479" t="s">
        <v>5</v>
      </c>
      <c r="B13479" t="s">
        <v>129</v>
      </c>
      <c r="C13479" t="s">
        <v>101</v>
      </c>
    </row>
    <row r="13480" spans="1:3" x14ac:dyDescent="0.2">
      <c r="A13480" t="s">
        <v>5</v>
      </c>
      <c r="B13480" t="s">
        <v>116</v>
      </c>
      <c r="C13480" t="s">
        <v>138</v>
      </c>
    </row>
    <row r="13481" spans="1:3" x14ac:dyDescent="0.2">
      <c r="A13481" t="s">
        <v>5</v>
      </c>
      <c r="B13481" t="s">
        <v>36</v>
      </c>
      <c r="C13481" t="s">
        <v>100</v>
      </c>
    </row>
    <row r="13482" spans="1:3" x14ac:dyDescent="0.2">
      <c r="A13482" t="s">
        <v>5</v>
      </c>
      <c r="B13482" t="s">
        <v>37</v>
      </c>
      <c r="C13482" t="s">
        <v>100</v>
      </c>
    </row>
    <row r="13483" spans="1:3" x14ac:dyDescent="0.2">
      <c r="A13483" t="s">
        <v>5</v>
      </c>
      <c r="B13483" t="s">
        <v>70</v>
      </c>
      <c r="C13483" t="s">
        <v>106</v>
      </c>
    </row>
    <row r="13484" spans="1:3" x14ac:dyDescent="0.2">
      <c r="A13484" t="s">
        <v>5</v>
      </c>
      <c r="B13484" t="s">
        <v>71</v>
      </c>
      <c r="C13484" t="s">
        <v>89</v>
      </c>
    </row>
    <row r="13485" spans="1:3" x14ac:dyDescent="0.2">
      <c r="A13485" t="s">
        <v>5</v>
      </c>
      <c r="B13485" t="s">
        <v>5</v>
      </c>
      <c r="C13485" t="s">
        <v>5</v>
      </c>
    </row>
    <row r="13486" spans="1:3" x14ac:dyDescent="0.2">
      <c r="A13486" t="s">
        <v>5</v>
      </c>
      <c r="B13486" t="s">
        <v>24</v>
      </c>
      <c r="C13486" t="s">
        <v>67</v>
      </c>
    </row>
    <row r="13487" spans="1:3" x14ac:dyDescent="0.2">
      <c r="A13487" t="s">
        <v>5</v>
      </c>
      <c r="B13487" t="s">
        <v>10</v>
      </c>
      <c r="C13487" t="s">
        <v>62</v>
      </c>
    </row>
    <row r="13488" spans="1:3" x14ac:dyDescent="0.2">
      <c r="A13488" t="s">
        <v>5</v>
      </c>
      <c r="B13488" t="s">
        <v>12</v>
      </c>
      <c r="C13488" t="s">
        <v>62</v>
      </c>
    </row>
    <row r="13489" spans="1:3" x14ac:dyDescent="0.2">
      <c r="A13489" t="s">
        <v>5</v>
      </c>
      <c r="B13489" t="s">
        <v>107</v>
      </c>
      <c r="C13489" t="s">
        <v>3</v>
      </c>
    </row>
    <row r="13490" spans="1:3" x14ac:dyDescent="0.2">
      <c r="A13490" t="s">
        <v>5</v>
      </c>
      <c r="B13490" t="s">
        <v>108</v>
      </c>
      <c r="C13490" t="s">
        <v>3</v>
      </c>
    </row>
    <row r="13491" spans="1:3" x14ac:dyDescent="0.2">
      <c r="A13491" t="s">
        <v>5</v>
      </c>
      <c r="B13491" t="s">
        <v>14</v>
      </c>
      <c r="C13491" t="s">
        <v>128</v>
      </c>
    </row>
    <row r="13492" spans="1:3" x14ac:dyDescent="0.2">
      <c r="A13492" t="s">
        <v>5</v>
      </c>
      <c r="B13492" t="s">
        <v>15</v>
      </c>
      <c r="C13492" t="s">
        <v>128</v>
      </c>
    </row>
    <row r="13493" spans="1:3" x14ac:dyDescent="0.2">
      <c r="A13493" t="s">
        <v>5</v>
      </c>
      <c r="B13493" t="s">
        <v>101</v>
      </c>
      <c r="C13493" t="s">
        <v>11</v>
      </c>
    </row>
    <row r="13494" spans="1:3" x14ac:dyDescent="0.2">
      <c r="A13494" t="s">
        <v>5</v>
      </c>
      <c r="B13494" t="s">
        <v>109</v>
      </c>
      <c r="C13494" t="s">
        <v>123</v>
      </c>
    </row>
    <row r="13495" spans="1:3" x14ac:dyDescent="0.2">
      <c r="A13495" t="s">
        <v>5</v>
      </c>
      <c r="B13495" t="s">
        <v>61</v>
      </c>
      <c r="C13495" t="s">
        <v>102</v>
      </c>
    </row>
    <row r="13496" spans="1:3" x14ac:dyDescent="0.2">
      <c r="A13496" t="s">
        <v>5</v>
      </c>
      <c r="B13496" t="s">
        <v>73</v>
      </c>
      <c r="C13496" t="s">
        <v>138</v>
      </c>
    </row>
    <row r="13497" spans="1:3" x14ac:dyDescent="0.2">
      <c r="A13497" t="s">
        <v>5</v>
      </c>
      <c r="B13497" t="s">
        <v>60</v>
      </c>
      <c r="C13497" t="s">
        <v>73</v>
      </c>
    </row>
    <row r="13498" spans="1:3" x14ac:dyDescent="0.2">
      <c r="A13498" t="s">
        <v>5</v>
      </c>
      <c r="B13498" t="s">
        <v>84</v>
      </c>
      <c r="C13498" t="s">
        <v>123</v>
      </c>
    </row>
    <row r="13499" spans="1:3" x14ac:dyDescent="0.2">
      <c r="A13499" t="s">
        <v>5</v>
      </c>
      <c r="B13499" t="s">
        <v>85</v>
      </c>
      <c r="C13499" t="s">
        <v>123</v>
      </c>
    </row>
    <row r="13500" spans="1:3" x14ac:dyDescent="0.2">
      <c r="A13500" t="s">
        <v>5</v>
      </c>
      <c r="B13500" t="s">
        <v>137</v>
      </c>
      <c r="C13500" t="s">
        <v>138</v>
      </c>
    </row>
    <row r="13501" spans="1:3" x14ac:dyDescent="0.2">
      <c r="A13501" t="s">
        <v>5</v>
      </c>
      <c r="B13501" t="s">
        <v>138</v>
      </c>
      <c r="C13501" t="s">
        <v>22</v>
      </c>
    </row>
    <row r="13502" spans="1:3" x14ac:dyDescent="0.2">
      <c r="A13502" t="s">
        <v>5</v>
      </c>
      <c r="B13502" t="s">
        <v>134</v>
      </c>
      <c r="C13502" t="s">
        <v>95</v>
      </c>
    </row>
    <row r="13503" spans="1:3" x14ac:dyDescent="0.2">
      <c r="A13503" t="s">
        <v>5</v>
      </c>
      <c r="B13503" t="s">
        <v>40</v>
      </c>
      <c r="C13503" t="s">
        <v>105</v>
      </c>
    </row>
    <row r="13504" spans="1:3" x14ac:dyDescent="0.2">
      <c r="A13504" t="s">
        <v>5</v>
      </c>
      <c r="B13504" t="s">
        <v>39</v>
      </c>
      <c r="C13504" t="s">
        <v>127</v>
      </c>
    </row>
    <row r="13505" spans="1:3" x14ac:dyDescent="0.2">
      <c r="A13505" t="s">
        <v>5</v>
      </c>
      <c r="B13505" t="s">
        <v>104</v>
      </c>
      <c r="C13505" t="s">
        <v>95</v>
      </c>
    </row>
    <row r="13506" spans="1:3" x14ac:dyDescent="0.2">
      <c r="A13506" t="s">
        <v>5</v>
      </c>
      <c r="B13506" t="s">
        <v>9</v>
      </c>
      <c r="C13506" t="s">
        <v>90</v>
      </c>
    </row>
    <row r="13507" spans="1:3" x14ac:dyDescent="0.2">
      <c r="A13507" t="s">
        <v>5</v>
      </c>
      <c r="B13507" t="s">
        <v>58</v>
      </c>
      <c r="C13507" t="s">
        <v>134</v>
      </c>
    </row>
    <row r="13508" spans="1:3" x14ac:dyDescent="0.2">
      <c r="A13508" t="s">
        <v>5</v>
      </c>
      <c r="B13508" t="s">
        <v>4</v>
      </c>
      <c r="C13508" t="s">
        <v>109</v>
      </c>
    </row>
    <row r="13509" spans="1:3" x14ac:dyDescent="0.2">
      <c r="A13509" t="s">
        <v>5</v>
      </c>
      <c r="B13509" t="s">
        <v>90</v>
      </c>
      <c r="C13509" t="s">
        <v>3</v>
      </c>
    </row>
    <row r="13510" spans="1:3" x14ac:dyDescent="0.2">
      <c r="A13510" t="s">
        <v>5</v>
      </c>
      <c r="B13510" t="s">
        <v>1</v>
      </c>
      <c r="C13510" t="s">
        <v>36</v>
      </c>
    </row>
    <row r="13511" spans="1:3" x14ac:dyDescent="0.2">
      <c r="A13511" t="s">
        <v>5</v>
      </c>
      <c r="B13511" t="s">
        <v>67</v>
      </c>
      <c r="C13511" t="s">
        <v>123</v>
      </c>
    </row>
    <row r="13512" spans="1:3" x14ac:dyDescent="0.2">
      <c r="A13512" t="s">
        <v>5</v>
      </c>
      <c r="B13512" t="s">
        <v>68</v>
      </c>
      <c r="C13512" t="s">
        <v>123</v>
      </c>
    </row>
    <row r="13513" spans="1:3" x14ac:dyDescent="0.2">
      <c r="A13513" t="s">
        <v>5</v>
      </c>
      <c r="B13513" t="s">
        <v>120</v>
      </c>
      <c r="C13513" t="s">
        <v>107</v>
      </c>
    </row>
    <row r="13514" spans="1:3" x14ac:dyDescent="0.2">
      <c r="A13514" t="s">
        <v>5</v>
      </c>
      <c r="B13514" t="s">
        <v>121</v>
      </c>
      <c r="C13514" t="s">
        <v>90</v>
      </c>
    </row>
    <row r="13515" spans="1:3" x14ac:dyDescent="0.2">
      <c r="A13515" t="s">
        <v>5</v>
      </c>
      <c r="B13515" t="s">
        <v>53</v>
      </c>
      <c r="C13515" t="s">
        <v>104</v>
      </c>
    </row>
    <row r="13516" spans="1:3" x14ac:dyDescent="0.2">
      <c r="A13516" t="s">
        <v>5</v>
      </c>
      <c r="B13516" t="s">
        <v>82</v>
      </c>
      <c r="C13516" t="s">
        <v>3</v>
      </c>
    </row>
    <row r="13517" spans="1:3" x14ac:dyDescent="0.2">
      <c r="A13517" t="s">
        <v>5</v>
      </c>
      <c r="B13517" t="s">
        <v>83</v>
      </c>
      <c r="C13517" t="s">
        <v>102</v>
      </c>
    </row>
    <row r="13518" spans="1:3" x14ac:dyDescent="0.2">
      <c r="A13518" t="s">
        <v>5</v>
      </c>
      <c r="B13518" t="s">
        <v>38</v>
      </c>
      <c r="C13518" t="s">
        <v>91</v>
      </c>
    </row>
    <row r="13519" spans="1:3" x14ac:dyDescent="0.2">
      <c r="A13519" t="s">
        <v>5</v>
      </c>
      <c r="B13519" t="s">
        <v>97</v>
      </c>
      <c r="C13519" t="s">
        <v>109</v>
      </c>
    </row>
    <row r="13520" spans="1:3" x14ac:dyDescent="0.2">
      <c r="A13520" t="s">
        <v>5</v>
      </c>
      <c r="B13520" t="s">
        <v>115</v>
      </c>
      <c r="C13520" t="s">
        <v>107</v>
      </c>
    </row>
    <row r="13521" spans="1:3" x14ac:dyDescent="0.2">
      <c r="A13521" t="s">
        <v>5</v>
      </c>
      <c r="B13521" t="s">
        <v>98</v>
      </c>
      <c r="C13521" t="s">
        <v>107</v>
      </c>
    </row>
    <row r="13522" spans="1:3" x14ac:dyDescent="0.2">
      <c r="A13522" t="s">
        <v>5</v>
      </c>
      <c r="B13522" t="s">
        <v>94</v>
      </c>
      <c r="C13522" t="s">
        <v>107</v>
      </c>
    </row>
    <row r="13523" spans="1:3" x14ac:dyDescent="0.2">
      <c r="A13523" t="s">
        <v>5</v>
      </c>
      <c r="B13523" t="s">
        <v>7</v>
      </c>
      <c r="C13523" t="s">
        <v>67</v>
      </c>
    </row>
    <row r="13524" spans="1:3" x14ac:dyDescent="0.2">
      <c r="A13524" t="s">
        <v>5</v>
      </c>
      <c r="B13524" t="s">
        <v>45</v>
      </c>
      <c r="C13524" t="s">
        <v>84</v>
      </c>
    </row>
    <row r="13525" spans="1:3" x14ac:dyDescent="0.2">
      <c r="A13525" t="s">
        <v>5</v>
      </c>
      <c r="B13525" t="s">
        <v>64</v>
      </c>
      <c r="C13525" t="s">
        <v>84</v>
      </c>
    </row>
    <row r="13526" spans="1:3" x14ac:dyDescent="0.2">
      <c r="A13526" t="s">
        <v>24</v>
      </c>
      <c r="B13526" t="s">
        <v>75</v>
      </c>
      <c r="C13526" t="s">
        <v>21</v>
      </c>
    </row>
    <row r="13527" spans="1:3" x14ac:dyDescent="0.2">
      <c r="A13527" t="s">
        <v>24</v>
      </c>
      <c r="B13527" t="s">
        <v>17</v>
      </c>
      <c r="C13527" t="s">
        <v>2</v>
      </c>
    </row>
    <row r="13528" spans="1:3" x14ac:dyDescent="0.2">
      <c r="A13528" t="s">
        <v>24</v>
      </c>
      <c r="B13528" t="s">
        <v>20</v>
      </c>
      <c r="C13528" t="s">
        <v>29</v>
      </c>
    </row>
    <row r="13529" spans="1:3" x14ac:dyDescent="0.2">
      <c r="A13529" t="s">
        <v>24</v>
      </c>
      <c r="B13529" t="s">
        <v>78</v>
      </c>
      <c r="C13529" t="s">
        <v>101</v>
      </c>
    </row>
    <row r="13530" spans="1:3" x14ac:dyDescent="0.2">
      <c r="A13530" t="s">
        <v>24</v>
      </c>
      <c r="B13530" t="s">
        <v>44</v>
      </c>
      <c r="C13530" t="s">
        <v>43</v>
      </c>
    </row>
    <row r="13531" spans="1:3" x14ac:dyDescent="0.2">
      <c r="A13531" t="s">
        <v>24</v>
      </c>
      <c r="B13531" t="s">
        <v>46</v>
      </c>
      <c r="C13531" t="s">
        <v>105</v>
      </c>
    </row>
    <row r="13532" spans="1:3" x14ac:dyDescent="0.2">
      <c r="A13532" t="s">
        <v>24</v>
      </c>
      <c r="B13532" t="s">
        <v>117</v>
      </c>
      <c r="C13532" t="s">
        <v>43</v>
      </c>
    </row>
    <row r="13533" spans="1:3" x14ac:dyDescent="0.2">
      <c r="A13533" t="s">
        <v>24</v>
      </c>
      <c r="B13533" t="s">
        <v>124</v>
      </c>
      <c r="C13533" t="s">
        <v>128</v>
      </c>
    </row>
    <row r="13534" spans="1:3" x14ac:dyDescent="0.2">
      <c r="A13534" t="s">
        <v>24</v>
      </c>
      <c r="B13534" t="s">
        <v>113</v>
      </c>
      <c r="C13534" t="s">
        <v>11</v>
      </c>
    </row>
    <row r="13535" spans="1:3" x14ac:dyDescent="0.2">
      <c r="A13535" t="s">
        <v>24</v>
      </c>
      <c r="B13535" t="s">
        <v>99</v>
      </c>
      <c r="C13535" t="s">
        <v>105</v>
      </c>
    </row>
    <row r="13536" spans="1:3" x14ac:dyDescent="0.2">
      <c r="A13536" t="s">
        <v>24</v>
      </c>
      <c r="B13536" t="s">
        <v>100</v>
      </c>
      <c r="C13536" t="s">
        <v>109</v>
      </c>
    </row>
    <row r="13537" spans="1:3" x14ac:dyDescent="0.2">
      <c r="A13537" t="s">
        <v>24</v>
      </c>
      <c r="B13537" t="s">
        <v>65</v>
      </c>
      <c r="C13537" t="s">
        <v>127</v>
      </c>
    </row>
    <row r="13538" spans="1:3" x14ac:dyDescent="0.2">
      <c r="A13538" t="s">
        <v>24</v>
      </c>
      <c r="B13538" t="s">
        <v>66</v>
      </c>
      <c r="C13538" t="s">
        <v>127</v>
      </c>
    </row>
    <row r="13539" spans="1:3" x14ac:dyDescent="0.2">
      <c r="A13539" t="s">
        <v>24</v>
      </c>
      <c r="B13539" t="s">
        <v>54</v>
      </c>
      <c r="C13539" t="s">
        <v>128</v>
      </c>
    </row>
    <row r="13540" spans="1:3" x14ac:dyDescent="0.2">
      <c r="A13540" t="s">
        <v>24</v>
      </c>
      <c r="B13540" t="s">
        <v>55</v>
      </c>
      <c r="C13540" t="s">
        <v>128</v>
      </c>
    </row>
    <row r="13541" spans="1:3" x14ac:dyDescent="0.2">
      <c r="A13541" t="s">
        <v>24</v>
      </c>
      <c r="B13541" t="s">
        <v>133</v>
      </c>
      <c r="C13541" t="s">
        <v>2</v>
      </c>
    </row>
    <row r="13542" spans="1:3" x14ac:dyDescent="0.2">
      <c r="A13542" t="s">
        <v>24</v>
      </c>
      <c r="B13542" t="s">
        <v>59</v>
      </c>
      <c r="C13542" t="s">
        <v>43</v>
      </c>
    </row>
    <row r="13543" spans="1:3" x14ac:dyDescent="0.2">
      <c r="A13543" t="s">
        <v>24</v>
      </c>
      <c r="B13543" t="s">
        <v>125</v>
      </c>
      <c r="C13543" t="s">
        <v>29</v>
      </c>
    </row>
    <row r="13544" spans="1:3" x14ac:dyDescent="0.2">
      <c r="A13544" t="s">
        <v>24</v>
      </c>
      <c r="B13544" t="s">
        <v>27</v>
      </c>
      <c r="C13544" t="s">
        <v>127</v>
      </c>
    </row>
    <row r="13545" spans="1:3" x14ac:dyDescent="0.2">
      <c r="A13545" t="s">
        <v>24</v>
      </c>
      <c r="B13545" t="s">
        <v>23</v>
      </c>
      <c r="C13545" t="s">
        <v>2</v>
      </c>
    </row>
    <row r="13546" spans="1:3" x14ac:dyDescent="0.2">
      <c r="A13546" t="s">
        <v>24</v>
      </c>
      <c r="B13546" t="s">
        <v>25</v>
      </c>
      <c r="C13546" t="s">
        <v>128</v>
      </c>
    </row>
    <row r="13547" spans="1:3" x14ac:dyDescent="0.2">
      <c r="A13547" t="s">
        <v>24</v>
      </c>
      <c r="B13547" t="s">
        <v>114</v>
      </c>
      <c r="C13547" t="s">
        <v>11</v>
      </c>
    </row>
    <row r="13548" spans="1:3" x14ac:dyDescent="0.2">
      <c r="A13548" t="s">
        <v>24</v>
      </c>
      <c r="B13548" t="s">
        <v>96</v>
      </c>
      <c r="C13548" t="s">
        <v>130</v>
      </c>
    </row>
    <row r="13549" spans="1:3" x14ac:dyDescent="0.2">
      <c r="A13549" t="s">
        <v>24</v>
      </c>
      <c r="B13549" t="s">
        <v>47</v>
      </c>
      <c r="C13549" t="s">
        <v>128</v>
      </c>
    </row>
    <row r="13550" spans="1:3" x14ac:dyDescent="0.2">
      <c r="A13550" t="s">
        <v>24</v>
      </c>
      <c r="B13550" t="s">
        <v>72</v>
      </c>
      <c r="C13550" t="s">
        <v>10</v>
      </c>
    </row>
    <row r="13551" spans="1:3" x14ac:dyDescent="0.2">
      <c r="A13551" t="s">
        <v>24</v>
      </c>
      <c r="B13551" t="s">
        <v>87</v>
      </c>
      <c r="C13551" t="s">
        <v>21</v>
      </c>
    </row>
    <row r="13552" spans="1:3" x14ac:dyDescent="0.2">
      <c r="A13552" t="s">
        <v>24</v>
      </c>
      <c r="B13552" t="s">
        <v>88</v>
      </c>
      <c r="C13552" t="s">
        <v>2</v>
      </c>
    </row>
    <row r="13553" spans="1:3" x14ac:dyDescent="0.2">
      <c r="A13553" t="s">
        <v>24</v>
      </c>
      <c r="B13553" t="s">
        <v>19</v>
      </c>
      <c r="C13553" t="s">
        <v>5</v>
      </c>
    </row>
    <row r="13554" spans="1:3" x14ac:dyDescent="0.2">
      <c r="A13554" t="s">
        <v>24</v>
      </c>
      <c r="B13554" t="s">
        <v>31</v>
      </c>
      <c r="C13554" t="s">
        <v>62</v>
      </c>
    </row>
    <row r="13555" spans="1:3" x14ac:dyDescent="0.2">
      <c r="A13555" t="s">
        <v>24</v>
      </c>
      <c r="B13555" t="s">
        <v>126</v>
      </c>
      <c r="C13555" t="s">
        <v>105</v>
      </c>
    </row>
    <row r="13556" spans="1:3" x14ac:dyDescent="0.2">
      <c r="A13556" t="s">
        <v>24</v>
      </c>
      <c r="B13556" t="s">
        <v>42</v>
      </c>
      <c r="C13556" t="s">
        <v>10</v>
      </c>
    </row>
    <row r="13557" spans="1:3" x14ac:dyDescent="0.2">
      <c r="A13557" t="s">
        <v>24</v>
      </c>
      <c r="B13557" t="s">
        <v>93</v>
      </c>
      <c r="C13557" t="s">
        <v>100</v>
      </c>
    </row>
    <row r="13558" spans="1:3" x14ac:dyDescent="0.2">
      <c r="A13558" t="s">
        <v>24</v>
      </c>
      <c r="B13558" t="s">
        <v>13</v>
      </c>
      <c r="C13558" t="s">
        <v>105</v>
      </c>
    </row>
    <row r="13559" spans="1:3" x14ac:dyDescent="0.2">
      <c r="A13559" t="s">
        <v>24</v>
      </c>
      <c r="B13559" t="s">
        <v>49</v>
      </c>
      <c r="C13559" t="s">
        <v>62</v>
      </c>
    </row>
    <row r="13560" spans="1:3" x14ac:dyDescent="0.2">
      <c r="A13560" t="s">
        <v>24</v>
      </c>
      <c r="B13560" t="s">
        <v>50</v>
      </c>
      <c r="C13560" t="s">
        <v>62</v>
      </c>
    </row>
    <row r="13561" spans="1:3" x14ac:dyDescent="0.2">
      <c r="A13561" t="s">
        <v>24</v>
      </c>
      <c r="B13561" t="s">
        <v>56</v>
      </c>
      <c r="C13561" t="s">
        <v>101</v>
      </c>
    </row>
    <row r="13562" spans="1:3" x14ac:dyDescent="0.2">
      <c r="A13562" t="s">
        <v>24</v>
      </c>
      <c r="B13562" t="s">
        <v>57</v>
      </c>
      <c r="C13562" t="s">
        <v>101</v>
      </c>
    </row>
    <row r="13563" spans="1:3" x14ac:dyDescent="0.2">
      <c r="A13563" t="s">
        <v>24</v>
      </c>
      <c r="B13563" t="s">
        <v>91</v>
      </c>
      <c r="C13563" t="s">
        <v>107</v>
      </c>
    </row>
    <row r="13564" spans="1:3" x14ac:dyDescent="0.2">
      <c r="A13564" t="s">
        <v>24</v>
      </c>
      <c r="B13564" t="s">
        <v>92</v>
      </c>
      <c r="C13564" t="s">
        <v>90</v>
      </c>
    </row>
    <row r="13565" spans="1:3" x14ac:dyDescent="0.2">
      <c r="A13565" t="s">
        <v>24</v>
      </c>
      <c r="B13565" t="s">
        <v>136</v>
      </c>
      <c r="C13565" t="s">
        <v>130</v>
      </c>
    </row>
    <row r="13566" spans="1:3" x14ac:dyDescent="0.2">
      <c r="A13566" t="s">
        <v>24</v>
      </c>
      <c r="B13566" t="s">
        <v>16</v>
      </c>
      <c r="C13566" t="s">
        <v>36</v>
      </c>
    </row>
    <row r="13567" spans="1:3" x14ac:dyDescent="0.2">
      <c r="A13567" t="s">
        <v>24</v>
      </c>
      <c r="B13567" t="s">
        <v>89</v>
      </c>
      <c r="C13567" t="s">
        <v>52</v>
      </c>
    </row>
    <row r="13568" spans="1:3" x14ac:dyDescent="0.2">
      <c r="A13568" t="s">
        <v>24</v>
      </c>
      <c r="B13568" t="s">
        <v>33</v>
      </c>
      <c r="C13568" t="s">
        <v>100</v>
      </c>
    </row>
    <row r="13569" spans="1:3" x14ac:dyDescent="0.2">
      <c r="A13569" t="s">
        <v>24</v>
      </c>
      <c r="B13569" t="s">
        <v>34</v>
      </c>
      <c r="C13569" t="s">
        <v>100</v>
      </c>
    </row>
    <row r="13570" spans="1:3" x14ac:dyDescent="0.2">
      <c r="A13570" t="s">
        <v>24</v>
      </c>
      <c r="B13570" t="s">
        <v>95</v>
      </c>
      <c r="C13570" t="s">
        <v>107</v>
      </c>
    </row>
    <row r="13571" spans="1:3" x14ac:dyDescent="0.2">
      <c r="A13571" t="s">
        <v>24</v>
      </c>
      <c r="B13571" t="s">
        <v>110</v>
      </c>
      <c r="C13571" t="s">
        <v>10</v>
      </c>
    </row>
    <row r="13572" spans="1:3" x14ac:dyDescent="0.2">
      <c r="A13572" t="s">
        <v>24</v>
      </c>
      <c r="B13572" t="s">
        <v>62</v>
      </c>
      <c r="C13572" t="s">
        <v>102</v>
      </c>
    </row>
    <row r="13573" spans="1:3" x14ac:dyDescent="0.2">
      <c r="A13573" t="s">
        <v>24</v>
      </c>
      <c r="B13573" t="s">
        <v>63</v>
      </c>
      <c r="C13573" t="s">
        <v>102</v>
      </c>
    </row>
    <row r="13574" spans="1:3" x14ac:dyDescent="0.2">
      <c r="A13574" t="s">
        <v>24</v>
      </c>
      <c r="B13574" t="s">
        <v>22</v>
      </c>
      <c r="C13574" t="s">
        <v>67</v>
      </c>
    </row>
    <row r="13575" spans="1:3" x14ac:dyDescent="0.2">
      <c r="A13575" t="s">
        <v>24</v>
      </c>
      <c r="B13575" t="s">
        <v>2</v>
      </c>
      <c r="C13575" t="s">
        <v>137</v>
      </c>
    </row>
    <row r="13576" spans="1:3" x14ac:dyDescent="0.2">
      <c r="A13576" t="s">
        <v>24</v>
      </c>
      <c r="B13576" t="s">
        <v>32</v>
      </c>
      <c r="C13576" t="s">
        <v>52</v>
      </c>
    </row>
    <row r="13577" spans="1:3" x14ac:dyDescent="0.2">
      <c r="A13577" t="s">
        <v>24</v>
      </c>
      <c r="B13577" t="s">
        <v>18</v>
      </c>
      <c r="C13577" t="s">
        <v>62</v>
      </c>
    </row>
    <row r="13578" spans="1:3" x14ac:dyDescent="0.2">
      <c r="A13578" t="s">
        <v>24</v>
      </c>
      <c r="B13578" t="s">
        <v>76</v>
      </c>
      <c r="C13578" t="s">
        <v>11</v>
      </c>
    </row>
    <row r="13579" spans="1:3" x14ac:dyDescent="0.2">
      <c r="A13579" t="s">
        <v>24</v>
      </c>
      <c r="B13579" t="s">
        <v>77</v>
      </c>
      <c r="C13579" t="s">
        <v>11</v>
      </c>
    </row>
    <row r="13580" spans="1:3" x14ac:dyDescent="0.2">
      <c r="A13580" t="s">
        <v>24</v>
      </c>
      <c r="B13580" t="s">
        <v>79</v>
      </c>
      <c r="C13580" t="s">
        <v>36</v>
      </c>
    </row>
    <row r="13581" spans="1:3" x14ac:dyDescent="0.2">
      <c r="A13581" t="s">
        <v>24</v>
      </c>
      <c r="B13581" t="s">
        <v>48</v>
      </c>
      <c r="C13581" t="s">
        <v>1</v>
      </c>
    </row>
    <row r="13582" spans="1:3" x14ac:dyDescent="0.2">
      <c r="A13582" t="s">
        <v>24</v>
      </c>
      <c r="B13582" t="s">
        <v>111</v>
      </c>
      <c r="C13582" t="s">
        <v>1</v>
      </c>
    </row>
    <row r="13583" spans="1:3" x14ac:dyDescent="0.2">
      <c r="A13583" t="s">
        <v>24</v>
      </c>
      <c r="B13583" t="s">
        <v>112</v>
      </c>
      <c r="C13583" t="s">
        <v>1</v>
      </c>
    </row>
    <row r="13584" spans="1:3" x14ac:dyDescent="0.2">
      <c r="A13584" t="s">
        <v>24</v>
      </c>
      <c r="B13584" t="s">
        <v>51</v>
      </c>
      <c r="C13584" t="s">
        <v>62</v>
      </c>
    </row>
    <row r="13585" spans="1:3" x14ac:dyDescent="0.2">
      <c r="A13585" t="s">
        <v>24</v>
      </c>
      <c r="B13585" t="s">
        <v>8</v>
      </c>
      <c r="C13585" t="s">
        <v>62</v>
      </c>
    </row>
    <row r="13586" spans="1:3" x14ac:dyDescent="0.2">
      <c r="A13586" t="s">
        <v>24</v>
      </c>
      <c r="B13586" t="s">
        <v>35</v>
      </c>
      <c r="C13586" t="s">
        <v>6</v>
      </c>
    </row>
    <row r="13587" spans="1:3" x14ac:dyDescent="0.2">
      <c r="A13587" t="s">
        <v>24</v>
      </c>
      <c r="B13587" t="s">
        <v>52</v>
      </c>
      <c r="C13587" t="s">
        <v>109</v>
      </c>
    </row>
    <row r="13588" spans="1:3" x14ac:dyDescent="0.2">
      <c r="A13588" t="s">
        <v>24</v>
      </c>
      <c r="B13588" t="s">
        <v>122</v>
      </c>
      <c r="C13588" t="s">
        <v>10</v>
      </c>
    </row>
    <row r="13589" spans="1:3" x14ac:dyDescent="0.2">
      <c r="A13589" t="s">
        <v>24</v>
      </c>
      <c r="B13589" t="s">
        <v>123</v>
      </c>
      <c r="C13589" t="s">
        <v>107</v>
      </c>
    </row>
    <row r="13590" spans="1:3" x14ac:dyDescent="0.2">
      <c r="A13590" t="s">
        <v>24</v>
      </c>
      <c r="B13590" t="s">
        <v>21</v>
      </c>
      <c r="C13590" t="s">
        <v>137</v>
      </c>
    </row>
    <row r="13591" spans="1:3" x14ac:dyDescent="0.2">
      <c r="A13591" t="s">
        <v>24</v>
      </c>
      <c r="B13591" t="s">
        <v>128</v>
      </c>
      <c r="C13591" t="s">
        <v>123</v>
      </c>
    </row>
    <row r="13592" spans="1:3" x14ac:dyDescent="0.2">
      <c r="A13592" t="s">
        <v>24</v>
      </c>
      <c r="B13592" t="s">
        <v>43</v>
      </c>
      <c r="C13592" t="s">
        <v>116</v>
      </c>
    </row>
    <row r="13593" spans="1:3" x14ac:dyDescent="0.2">
      <c r="A13593" t="s">
        <v>24</v>
      </c>
      <c r="B13593" t="s">
        <v>102</v>
      </c>
      <c r="C13593" t="s">
        <v>90</v>
      </c>
    </row>
    <row r="13594" spans="1:3" x14ac:dyDescent="0.2">
      <c r="A13594" t="s">
        <v>24</v>
      </c>
      <c r="B13594" t="s">
        <v>103</v>
      </c>
      <c r="C13594" t="s">
        <v>58</v>
      </c>
    </row>
    <row r="13595" spans="1:3" x14ac:dyDescent="0.2">
      <c r="A13595" t="s">
        <v>24</v>
      </c>
      <c r="B13595" t="s">
        <v>106</v>
      </c>
      <c r="C13595" t="s">
        <v>5</v>
      </c>
    </row>
    <row r="13596" spans="1:3" x14ac:dyDescent="0.2">
      <c r="A13596" t="s">
        <v>24</v>
      </c>
      <c r="B13596" t="s">
        <v>105</v>
      </c>
      <c r="C13596" t="s">
        <v>91</v>
      </c>
    </row>
    <row r="13597" spans="1:3" x14ac:dyDescent="0.2">
      <c r="A13597" t="s">
        <v>24</v>
      </c>
      <c r="B13597" t="s">
        <v>74</v>
      </c>
      <c r="C13597" t="s">
        <v>138</v>
      </c>
    </row>
    <row r="13598" spans="1:3" x14ac:dyDescent="0.2">
      <c r="A13598" t="s">
        <v>24</v>
      </c>
      <c r="B13598" t="s">
        <v>26</v>
      </c>
      <c r="C13598" t="s">
        <v>128</v>
      </c>
    </row>
    <row r="13599" spans="1:3" x14ac:dyDescent="0.2">
      <c r="A13599" t="s">
        <v>24</v>
      </c>
      <c r="B13599" t="s">
        <v>81</v>
      </c>
      <c r="C13599" t="s">
        <v>11</v>
      </c>
    </row>
    <row r="13600" spans="1:3" x14ac:dyDescent="0.2">
      <c r="A13600" t="s">
        <v>24</v>
      </c>
      <c r="B13600" t="s">
        <v>29</v>
      </c>
      <c r="C13600" t="s">
        <v>138</v>
      </c>
    </row>
    <row r="13601" spans="1:3" x14ac:dyDescent="0.2">
      <c r="A13601" t="s">
        <v>24</v>
      </c>
      <c r="B13601" t="s">
        <v>30</v>
      </c>
      <c r="C13601" t="s">
        <v>73</v>
      </c>
    </row>
    <row r="13602" spans="1:3" x14ac:dyDescent="0.2">
      <c r="A13602" t="s">
        <v>24</v>
      </c>
      <c r="B13602" t="s">
        <v>118</v>
      </c>
      <c r="C13602" t="s">
        <v>134</v>
      </c>
    </row>
    <row r="13603" spans="1:3" x14ac:dyDescent="0.2">
      <c r="A13603" t="s">
        <v>24</v>
      </c>
      <c r="B13603" t="s">
        <v>119</v>
      </c>
      <c r="C13603" t="s">
        <v>134</v>
      </c>
    </row>
    <row r="13604" spans="1:3" x14ac:dyDescent="0.2">
      <c r="A13604" t="s">
        <v>24</v>
      </c>
      <c r="B13604" t="s">
        <v>86</v>
      </c>
      <c r="C13604" t="s">
        <v>11</v>
      </c>
    </row>
    <row r="13605" spans="1:3" x14ac:dyDescent="0.2">
      <c r="A13605" t="s">
        <v>24</v>
      </c>
      <c r="B13605" t="s">
        <v>28</v>
      </c>
      <c r="C13605" t="s">
        <v>22</v>
      </c>
    </row>
    <row r="13606" spans="1:3" x14ac:dyDescent="0.2">
      <c r="A13606" t="s">
        <v>24</v>
      </c>
      <c r="B13606" t="s">
        <v>127</v>
      </c>
      <c r="C13606" t="s">
        <v>116</v>
      </c>
    </row>
    <row r="13607" spans="1:3" x14ac:dyDescent="0.2">
      <c r="A13607" t="s">
        <v>24</v>
      </c>
      <c r="B13607" t="s">
        <v>80</v>
      </c>
      <c r="C13607" t="s">
        <v>36</v>
      </c>
    </row>
    <row r="13608" spans="1:3" x14ac:dyDescent="0.2">
      <c r="A13608" t="s">
        <v>24</v>
      </c>
      <c r="B13608" t="s">
        <v>41</v>
      </c>
      <c r="C13608" t="s">
        <v>43</v>
      </c>
    </row>
    <row r="13609" spans="1:3" x14ac:dyDescent="0.2">
      <c r="A13609" t="s">
        <v>24</v>
      </c>
      <c r="B13609" t="s">
        <v>130</v>
      </c>
      <c r="C13609" t="s">
        <v>123</v>
      </c>
    </row>
    <row r="13610" spans="1:3" x14ac:dyDescent="0.2">
      <c r="A13610" t="s">
        <v>24</v>
      </c>
      <c r="B13610" t="s">
        <v>131</v>
      </c>
      <c r="C13610" t="s">
        <v>3</v>
      </c>
    </row>
    <row r="13611" spans="1:3" x14ac:dyDescent="0.2">
      <c r="A13611" t="s">
        <v>24</v>
      </c>
      <c r="B13611" t="s">
        <v>11</v>
      </c>
      <c r="C13611" t="s">
        <v>3</v>
      </c>
    </row>
    <row r="13612" spans="1:3" x14ac:dyDescent="0.2">
      <c r="A13612" t="s">
        <v>24</v>
      </c>
      <c r="B13612" t="s">
        <v>6</v>
      </c>
      <c r="C13612" t="s">
        <v>58</v>
      </c>
    </row>
    <row r="13613" spans="1:3" x14ac:dyDescent="0.2">
      <c r="A13613" t="s">
        <v>24</v>
      </c>
      <c r="B13613" t="s">
        <v>3</v>
      </c>
      <c r="C13613" t="s">
        <v>90</v>
      </c>
    </row>
    <row r="13614" spans="1:3" x14ac:dyDescent="0.2">
      <c r="A13614" t="s">
        <v>24</v>
      </c>
      <c r="B13614" t="s">
        <v>69</v>
      </c>
      <c r="C13614" t="s">
        <v>95</v>
      </c>
    </row>
    <row r="13615" spans="1:3" x14ac:dyDescent="0.2">
      <c r="A13615" t="s">
        <v>24</v>
      </c>
      <c r="B13615" t="s">
        <v>135</v>
      </c>
      <c r="C13615" t="s">
        <v>11</v>
      </c>
    </row>
    <row r="13616" spans="1:3" x14ac:dyDescent="0.2">
      <c r="A13616" t="s">
        <v>24</v>
      </c>
      <c r="B13616" t="s">
        <v>132</v>
      </c>
      <c r="C13616" t="s">
        <v>118</v>
      </c>
    </row>
    <row r="13617" spans="1:3" x14ac:dyDescent="0.2">
      <c r="A13617" t="s">
        <v>24</v>
      </c>
      <c r="B13617" t="s">
        <v>129</v>
      </c>
      <c r="C13617" t="s">
        <v>62</v>
      </c>
    </row>
    <row r="13618" spans="1:3" x14ac:dyDescent="0.2">
      <c r="A13618" t="s">
        <v>24</v>
      </c>
      <c r="B13618" t="s">
        <v>116</v>
      </c>
      <c r="C13618" t="s">
        <v>107</v>
      </c>
    </row>
    <row r="13619" spans="1:3" x14ac:dyDescent="0.2">
      <c r="A13619" t="s">
        <v>24</v>
      </c>
      <c r="B13619" t="s">
        <v>36</v>
      </c>
      <c r="C13619" t="s">
        <v>35</v>
      </c>
    </row>
    <row r="13620" spans="1:3" x14ac:dyDescent="0.2">
      <c r="A13620" t="s">
        <v>24</v>
      </c>
      <c r="B13620" t="s">
        <v>37</v>
      </c>
      <c r="C13620" t="s">
        <v>35</v>
      </c>
    </row>
    <row r="13621" spans="1:3" x14ac:dyDescent="0.2">
      <c r="A13621" t="s">
        <v>24</v>
      </c>
      <c r="B13621" t="s">
        <v>70</v>
      </c>
      <c r="C13621" t="s">
        <v>69</v>
      </c>
    </row>
    <row r="13622" spans="1:3" x14ac:dyDescent="0.2">
      <c r="A13622" t="s">
        <v>24</v>
      </c>
      <c r="B13622" t="s">
        <v>71</v>
      </c>
      <c r="C13622" t="s">
        <v>69</v>
      </c>
    </row>
    <row r="13623" spans="1:3" x14ac:dyDescent="0.2">
      <c r="A13623" t="s">
        <v>24</v>
      </c>
      <c r="B13623" t="s">
        <v>5</v>
      </c>
      <c r="C13623" t="s">
        <v>67</v>
      </c>
    </row>
    <row r="13624" spans="1:3" x14ac:dyDescent="0.2">
      <c r="A13624" t="s">
        <v>24</v>
      </c>
      <c r="B13624" t="s">
        <v>24</v>
      </c>
      <c r="C13624" t="s">
        <v>24</v>
      </c>
    </row>
    <row r="13625" spans="1:3" x14ac:dyDescent="0.2">
      <c r="A13625" t="s">
        <v>24</v>
      </c>
      <c r="B13625" t="s">
        <v>10</v>
      </c>
      <c r="C13625" t="s">
        <v>95</v>
      </c>
    </row>
    <row r="13626" spans="1:3" x14ac:dyDescent="0.2">
      <c r="A13626" t="s">
        <v>24</v>
      </c>
      <c r="B13626" t="s">
        <v>12</v>
      </c>
      <c r="C13626" t="s">
        <v>123</v>
      </c>
    </row>
    <row r="13627" spans="1:3" x14ac:dyDescent="0.2">
      <c r="A13627" t="s">
        <v>24</v>
      </c>
      <c r="B13627" t="s">
        <v>107</v>
      </c>
      <c r="C13627" t="s">
        <v>6</v>
      </c>
    </row>
    <row r="13628" spans="1:3" x14ac:dyDescent="0.2">
      <c r="A13628" t="s">
        <v>24</v>
      </c>
      <c r="B13628" t="s">
        <v>108</v>
      </c>
      <c r="C13628" t="s">
        <v>58</v>
      </c>
    </row>
    <row r="13629" spans="1:3" x14ac:dyDescent="0.2">
      <c r="A13629" t="s">
        <v>24</v>
      </c>
      <c r="B13629" t="s">
        <v>14</v>
      </c>
      <c r="C13629" t="s">
        <v>5</v>
      </c>
    </row>
    <row r="13630" spans="1:3" x14ac:dyDescent="0.2">
      <c r="A13630" t="s">
        <v>24</v>
      </c>
      <c r="B13630" t="s">
        <v>15</v>
      </c>
      <c r="C13630" t="s">
        <v>138</v>
      </c>
    </row>
    <row r="13631" spans="1:3" x14ac:dyDescent="0.2">
      <c r="A13631" t="s">
        <v>24</v>
      </c>
      <c r="B13631" t="s">
        <v>101</v>
      </c>
      <c r="C13631" t="s">
        <v>116</v>
      </c>
    </row>
    <row r="13632" spans="1:3" x14ac:dyDescent="0.2">
      <c r="A13632" t="s">
        <v>24</v>
      </c>
      <c r="B13632" t="s">
        <v>109</v>
      </c>
      <c r="C13632" t="s">
        <v>6</v>
      </c>
    </row>
    <row r="13633" spans="1:3" x14ac:dyDescent="0.2">
      <c r="A13633" t="s">
        <v>24</v>
      </c>
      <c r="B13633" t="s">
        <v>61</v>
      </c>
      <c r="C13633" t="s">
        <v>58</v>
      </c>
    </row>
    <row r="13634" spans="1:3" x14ac:dyDescent="0.2">
      <c r="A13634" t="s">
        <v>24</v>
      </c>
      <c r="B13634" t="s">
        <v>73</v>
      </c>
      <c r="C13634" t="s">
        <v>84</v>
      </c>
    </row>
    <row r="13635" spans="1:3" x14ac:dyDescent="0.2">
      <c r="A13635" t="s">
        <v>24</v>
      </c>
      <c r="B13635" t="s">
        <v>60</v>
      </c>
      <c r="C13635" t="s">
        <v>107</v>
      </c>
    </row>
    <row r="13636" spans="1:3" x14ac:dyDescent="0.2">
      <c r="A13636" t="s">
        <v>24</v>
      </c>
      <c r="B13636" t="s">
        <v>84</v>
      </c>
      <c r="C13636" t="s">
        <v>6</v>
      </c>
    </row>
    <row r="13637" spans="1:3" x14ac:dyDescent="0.2">
      <c r="A13637" t="s">
        <v>24</v>
      </c>
      <c r="B13637" t="s">
        <v>85</v>
      </c>
      <c r="C13637" t="s">
        <v>6</v>
      </c>
    </row>
    <row r="13638" spans="1:3" x14ac:dyDescent="0.2">
      <c r="A13638" t="s">
        <v>24</v>
      </c>
      <c r="B13638" t="s">
        <v>137</v>
      </c>
      <c r="C13638" t="s">
        <v>84</v>
      </c>
    </row>
    <row r="13639" spans="1:3" x14ac:dyDescent="0.2">
      <c r="A13639" t="s">
        <v>24</v>
      </c>
      <c r="B13639" t="s">
        <v>138</v>
      </c>
      <c r="C13639" t="s">
        <v>67</v>
      </c>
    </row>
    <row r="13640" spans="1:3" x14ac:dyDescent="0.2">
      <c r="A13640" t="s">
        <v>24</v>
      </c>
      <c r="B13640" t="s">
        <v>134</v>
      </c>
      <c r="C13640" t="s">
        <v>6</v>
      </c>
    </row>
    <row r="13641" spans="1:3" x14ac:dyDescent="0.2">
      <c r="A13641" t="s">
        <v>24</v>
      </c>
      <c r="B13641" t="s">
        <v>40</v>
      </c>
      <c r="C13641" t="s">
        <v>118</v>
      </c>
    </row>
    <row r="13642" spans="1:3" x14ac:dyDescent="0.2">
      <c r="A13642" t="s">
        <v>24</v>
      </c>
      <c r="B13642" t="s">
        <v>39</v>
      </c>
      <c r="C13642" t="s">
        <v>1</v>
      </c>
    </row>
    <row r="13643" spans="1:3" x14ac:dyDescent="0.2">
      <c r="A13643" t="s">
        <v>24</v>
      </c>
      <c r="B13643" t="s">
        <v>104</v>
      </c>
      <c r="C13643" t="s">
        <v>6</v>
      </c>
    </row>
    <row r="13644" spans="1:3" x14ac:dyDescent="0.2">
      <c r="A13644" t="s">
        <v>24</v>
      </c>
      <c r="B13644" t="s">
        <v>9</v>
      </c>
      <c r="C13644" t="s">
        <v>120</v>
      </c>
    </row>
    <row r="13645" spans="1:3" x14ac:dyDescent="0.2">
      <c r="A13645" t="s">
        <v>24</v>
      </c>
      <c r="B13645" t="s">
        <v>58</v>
      </c>
      <c r="C13645" t="s">
        <v>4</v>
      </c>
    </row>
    <row r="13646" spans="1:3" x14ac:dyDescent="0.2">
      <c r="A13646" t="s">
        <v>24</v>
      </c>
      <c r="B13646" t="s">
        <v>4</v>
      </c>
      <c r="C13646" t="s">
        <v>24</v>
      </c>
    </row>
    <row r="13647" spans="1:3" x14ac:dyDescent="0.2">
      <c r="A13647" t="s">
        <v>24</v>
      </c>
      <c r="B13647" t="s">
        <v>90</v>
      </c>
      <c r="C13647" t="s">
        <v>58</v>
      </c>
    </row>
    <row r="13648" spans="1:3" x14ac:dyDescent="0.2">
      <c r="A13648" t="s">
        <v>24</v>
      </c>
      <c r="B13648" t="s">
        <v>1</v>
      </c>
      <c r="C13648" t="s">
        <v>104</v>
      </c>
    </row>
    <row r="13649" spans="1:3" x14ac:dyDescent="0.2">
      <c r="A13649" t="s">
        <v>24</v>
      </c>
      <c r="B13649" t="s">
        <v>67</v>
      </c>
      <c r="C13649" t="s">
        <v>6</v>
      </c>
    </row>
    <row r="13650" spans="1:3" x14ac:dyDescent="0.2">
      <c r="A13650" t="s">
        <v>24</v>
      </c>
      <c r="B13650" t="s">
        <v>68</v>
      </c>
      <c r="C13650" t="s">
        <v>6</v>
      </c>
    </row>
    <row r="13651" spans="1:3" x14ac:dyDescent="0.2">
      <c r="A13651" t="s">
        <v>24</v>
      </c>
      <c r="B13651" t="s">
        <v>120</v>
      </c>
      <c r="C13651" t="s">
        <v>120</v>
      </c>
    </row>
    <row r="13652" spans="1:3" x14ac:dyDescent="0.2">
      <c r="A13652" t="s">
        <v>24</v>
      </c>
      <c r="B13652" t="s">
        <v>121</v>
      </c>
      <c r="C13652" t="s">
        <v>120</v>
      </c>
    </row>
    <row r="13653" spans="1:3" x14ac:dyDescent="0.2">
      <c r="A13653" t="s">
        <v>24</v>
      </c>
      <c r="B13653" t="s">
        <v>53</v>
      </c>
      <c r="C13653" t="s">
        <v>4</v>
      </c>
    </row>
    <row r="13654" spans="1:3" x14ac:dyDescent="0.2">
      <c r="A13654" t="s">
        <v>24</v>
      </c>
      <c r="B13654" t="s">
        <v>82</v>
      </c>
      <c r="C13654" t="s">
        <v>58</v>
      </c>
    </row>
    <row r="13655" spans="1:3" x14ac:dyDescent="0.2">
      <c r="A13655" t="s">
        <v>24</v>
      </c>
      <c r="B13655" t="s">
        <v>83</v>
      </c>
      <c r="C13655" t="s">
        <v>4</v>
      </c>
    </row>
    <row r="13656" spans="1:3" x14ac:dyDescent="0.2">
      <c r="A13656" t="s">
        <v>24</v>
      </c>
      <c r="B13656" t="s">
        <v>38</v>
      </c>
      <c r="C13656" t="s">
        <v>90</v>
      </c>
    </row>
    <row r="13657" spans="1:3" x14ac:dyDescent="0.2">
      <c r="A13657" t="s">
        <v>24</v>
      </c>
      <c r="B13657" t="s">
        <v>97</v>
      </c>
      <c r="C13657" t="s">
        <v>24</v>
      </c>
    </row>
    <row r="13658" spans="1:3" x14ac:dyDescent="0.2">
      <c r="A13658" t="s">
        <v>24</v>
      </c>
      <c r="B13658" t="s">
        <v>115</v>
      </c>
      <c r="C13658" t="s">
        <v>24</v>
      </c>
    </row>
    <row r="13659" spans="1:3" x14ac:dyDescent="0.2">
      <c r="A13659" t="s">
        <v>24</v>
      </c>
      <c r="B13659" t="s">
        <v>98</v>
      </c>
      <c r="C13659" t="s">
        <v>24</v>
      </c>
    </row>
    <row r="13660" spans="1:3" x14ac:dyDescent="0.2">
      <c r="A13660" t="s">
        <v>24</v>
      </c>
      <c r="B13660" t="s">
        <v>94</v>
      </c>
      <c r="C13660" t="s">
        <v>24</v>
      </c>
    </row>
    <row r="13661" spans="1:3" x14ac:dyDescent="0.2">
      <c r="A13661" t="s">
        <v>24</v>
      </c>
      <c r="B13661" t="s">
        <v>7</v>
      </c>
      <c r="C13661" t="s">
        <v>24</v>
      </c>
    </row>
    <row r="13662" spans="1:3" x14ac:dyDescent="0.2">
      <c r="A13662" t="s">
        <v>24</v>
      </c>
      <c r="B13662" t="s">
        <v>45</v>
      </c>
      <c r="C13662" t="s">
        <v>24</v>
      </c>
    </row>
    <row r="13663" spans="1:3" x14ac:dyDescent="0.2">
      <c r="A13663" t="s">
        <v>24</v>
      </c>
      <c r="B13663" t="s">
        <v>64</v>
      </c>
      <c r="C13663" t="s">
        <v>24</v>
      </c>
    </row>
    <row r="13664" spans="1:3" x14ac:dyDescent="0.2">
      <c r="A13664" t="s">
        <v>10</v>
      </c>
      <c r="B13664" t="s">
        <v>75</v>
      </c>
      <c r="C13664" t="s">
        <v>49</v>
      </c>
    </row>
    <row r="13665" spans="1:3" x14ac:dyDescent="0.2">
      <c r="A13665" t="s">
        <v>10</v>
      </c>
      <c r="B13665" t="s">
        <v>17</v>
      </c>
      <c r="C13665" t="s">
        <v>49</v>
      </c>
    </row>
    <row r="13666" spans="1:3" x14ac:dyDescent="0.2">
      <c r="A13666" t="s">
        <v>10</v>
      </c>
      <c r="B13666" t="s">
        <v>20</v>
      </c>
      <c r="C13666" t="s">
        <v>81</v>
      </c>
    </row>
    <row r="13667" spans="1:3" x14ac:dyDescent="0.2">
      <c r="A13667" t="s">
        <v>10</v>
      </c>
      <c r="B13667" t="s">
        <v>78</v>
      </c>
      <c r="C13667" t="s">
        <v>8</v>
      </c>
    </row>
    <row r="13668" spans="1:3" x14ac:dyDescent="0.2">
      <c r="A13668" t="s">
        <v>10</v>
      </c>
      <c r="B13668" t="s">
        <v>44</v>
      </c>
      <c r="C13668" t="s">
        <v>31</v>
      </c>
    </row>
    <row r="13669" spans="1:3" x14ac:dyDescent="0.2">
      <c r="A13669" t="s">
        <v>10</v>
      </c>
      <c r="B13669" t="s">
        <v>46</v>
      </c>
      <c r="C13669" t="s">
        <v>111</v>
      </c>
    </row>
    <row r="13670" spans="1:3" x14ac:dyDescent="0.2">
      <c r="A13670" t="s">
        <v>10</v>
      </c>
      <c r="B13670" t="s">
        <v>117</v>
      </c>
      <c r="C13670" t="s">
        <v>31</v>
      </c>
    </row>
    <row r="13671" spans="1:3" x14ac:dyDescent="0.2">
      <c r="A13671" t="s">
        <v>10</v>
      </c>
      <c r="B13671" t="s">
        <v>124</v>
      </c>
      <c r="C13671" t="s">
        <v>40</v>
      </c>
    </row>
    <row r="13672" spans="1:3" x14ac:dyDescent="0.2">
      <c r="A13672" t="s">
        <v>10</v>
      </c>
      <c r="B13672" t="s">
        <v>113</v>
      </c>
      <c r="C13672" t="s">
        <v>16</v>
      </c>
    </row>
    <row r="13673" spans="1:3" x14ac:dyDescent="0.2">
      <c r="A13673" t="s">
        <v>10</v>
      </c>
      <c r="B13673" t="s">
        <v>99</v>
      </c>
      <c r="C13673" t="s">
        <v>48</v>
      </c>
    </row>
    <row r="13674" spans="1:3" x14ac:dyDescent="0.2">
      <c r="A13674" t="s">
        <v>10</v>
      </c>
      <c r="B13674" t="s">
        <v>100</v>
      </c>
      <c r="C13674" t="s">
        <v>62</v>
      </c>
    </row>
    <row r="13675" spans="1:3" x14ac:dyDescent="0.2">
      <c r="A13675" t="s">
        <v>10</v>
      </c>
      <c r="B13675" t="s">
        <v>65</v>
      </c>
      <c r="C13675" t="s">
        <v>51</v>
      </c>
    </row>
    <row r="13676" spans="1:3" x14ac:dyDescent="0.2">
      <c r="A13676" t="s">
        <v>10</v>
      </c>
      <c r="B13676" t="s">
        <v>66</v>
      </c>
      <c r="C13676" t="s">
        <v>48</v>
      </c>
    </row>
    <row r="13677" spans="1:3" x14ac:dyDescent="0.2">
      <c r="A13677" t="s">
        <v>10</v>
      </c>
      <c r="B13677" t="s">
        <v>54</v>
      </c>
      <c r="C13677" t="s">
        <v>40</v>
      </c>
    </row>
    <row r="13678" spans="1:3" x14ac:dyDescent="0.2">
      <c r="A13678" t="s">
        <v>10</v>
      </c>
      <c r="B13678" t="s">
        <v>55</v>
      </c>
      <c r="C13678" t="s">
        <v>40</v>
      </c>
    </row>
    <row r="13679" spans="1:3" x14ac:dyDescent="0.2">
      <c r="A13679" t="s">
        <v>10</v>
      </c>
      <c r="B13679" t="s">
        <v>133</v>
      </c>
      <c r="C13679" t="s">
        <v>18</v>
      </c>
    </row>
    <row r="13680" spans="1:3" x14ac:dyDescent="0.2">
      <c r="A13680" t="s">
        <v>10</v>
      </c>
      <c r="B13680" t="s">
        <v>59</v>
      </c>
      <c r="C13680" t="s">
        <v>129</v>
      </c>
    </row>
    <row r="13681" spans="1:3" x14ac:dyDescent="0.2">
      <c r="A13681" t="s">
        <v>10</v>
      </c>
      <c r="B13681" t="s">
        <v>125</v>
      </c>
      <c r="C13681" t="s">
        <v>81</v>
      </c>
    </row>
    <row r="13682" spans="1:3" x14ac:dyDescent="0.2">
      <c r="A13682" t="s">
        <v>10</v>
      </c>
      <c r="B13682" t="s">
        <v>27</v>
      </c>
      <c r="C13682" t="s">
        <v>51</v>
      </c>
    </row>
    <row r="13683" spans="1:3" x14ac:dyDescent="0.2">
      <c r="A13683" t="s">
        <v>10</v>
      </c>
      <c r="B13683" t="s">
        <v>23</v>
      </c>
      <c r="C13683" t="s">
        <v>18</v>
      </c>
    </row>
    <row r="13684" spans="1:3" x14ac:dyDescent="0.2">
      <c r="A13684" t="s">
        <v>10</v>
      </c>
      <c r="B13684" t="s">
        <v>25</v>
      </c>
      <c r="C13684" t="s">
        <v>40</v>
      </c>
    </row>
    <row r="13685" spans="1:3" x14ac:dyDescent="0.2">
      <c r="A13685" t="s">
        <v>10</v>
      </c>
      <c r="B13685" t="s">
        <v>114</v>
      </c>
      <c r="C13685" t="s">
        <v>33</v>
      </c>
    </row>
    <row r="13686" spans="1:3" x14ac:dyDescent="0.2">
      <c r="A13686" t="s">
        <v>10</v>
      </c>
      <c r="B13686" t="s">
        <v>96</v>
      </c>
      <c r="C13686" t="s">
        <v>79</v>
      </c>
    </row>
    <row r="13687" spans="1:3" x14ac:dyDescent="0.2">
      <c r="A13687" t="s">
        <v>10</v>
      </c>
      <c r="B13687" t="s">
        <v>47</v>
      </c>
      <c r="C13687" t="s">
        <v>79</v>
      </c>
    </row>
    <row r="13688" spans="1:3" x14ac:dyDescent="0.2">
      <c r="A13688" t="s">
        <v>10</v>
      </c>
      <c r="B13688" t="s">
        <v>72</v>
      </c>
      <c r="C13688" t="s">
        <v>39</v>
      </c>
    </row>
    <row r="13689" spans="1:3" x14ac:dyDescent="0.2">
      <c r="A13689" t="s">
        <v>10</v>
      </c>
      <c r="B13689" t="s">
        <v>87</v>
      </c>
      <c r="C13689" t="s">
        <v>49</v>
      </c>
    </row>
    <row r="13690" spans="1:3" x14ac:dyDescent="0.2">
      <c r="A13690" t="s">
        <v>10</v>
      </c>
      <c r="B13690" t="s">
        <v>88</v>
      </c>
      <c r="C13690" t="s">
        <v>18</v>
      </c>
    </row>
    <row r="13691" spans="1:3" x14ac:dyDescent="0.2">
      <c r="A13691" t="s">
        <v>10</v>
      </c>
      <c r="B13691" t="s">
        <v>19</v>
      </c>
      <c r="C13691" t="s">
        <v>2</v>
      </c>
    </row>
    <row r="13692" spans="1:3" x14ac:dyDescent="0.2">
      <c r="A13692" t="s">
        <v>10</v>
      </c>
      <c r="B13692" t="s">
        <v>31</v>
      </c>
      <c r="C13692" t="s">
        <v>89</v>
      </c>
    </row>
    <row r="13693" spans="1:3" x14ac:dyDescent="0.2">
      <c r="A13693" t="s">
        <v>10</v>
      </c>
      <c r="B13693" t="s">
        <v>126</v>
      </c>
      <c r="C13693" t="s">
        <v>48</v>
      </c>
    </row>
    <row r="13694" spans="1:3" x14ac:dyDescent="0.2">
      <c r="A13694" t="s">
        <v>10</v>
      </c>
      <c r="B13694" t="s">
        <v>42</v>
      </c>
      <c r="C13694" t="s">
        <v>132</v>
      </c>
    </row>
    <row r="13695" spans="1:3" x14ac:dyDescent="0.2">
      <c r="A13695" t="s">
        <v>10</v>
      </c>
      <c r="B13695" t="s">
        <v>93</v>
      </c>
      <c r="C13695" t="s">
        <v>29</v>
      </c>
    </row>
    <row r="13696" spans="1:3" x14ac:dyDescent="0.2">
      <c r="A13696" t="s">
        <v>10</v>
      </c>
      <c r="B13696" t="s">
        <v>13</v>
      </c>
      <c r="C13696" t="s">
        <v>111</v>
      </c>
    </row>
    <row r="13697" spans="1:3" x14ac:dyDescent="0.2">
      <c r="A13697" t="s">
        <v>10</v>
      </c>
      <c r="B13697" t="s">
        <v>49</v>
      </c>
      <c r="C13697" t="s">
        <v>32</v>
      </c>
    </row>
    <row r="13698" spans="1:3" x14ac:dyDescent="0.2">
      <c r="A13698" t="s">
        <v>10</v>
      </c>
      <c r="B13698" t="s">
        <v>50</v>
      </c>
      <c r="C13698" t="s">
        <v>93</v>
      </c>
    </row>
    <row r="13699" spans="1:3" x14ac:dyDescent="0.2">
      <c r="A13699" t="s">
        <v>10</v>
      </c>
      <c r="B13699" t="s">
        <v>56</v>
      </c>
      <c r="C13699" t="s">
        <v>31</v>
      </c>
    </row>
    <row r="13700" spans="1:3" x14ac:dyDescent="0.2">
      <c r="A13700" t="s">
        <v>10</v>
      </c>
      <c r="B13700" t="s">
        <v>57</v>
      </c>
      <c r="C13700" t="s">
        <v>8</v>
      </c>
    </row>
    <row r="13701" spans="1:3" x14ac:dyDescent="0.2">
      <c r="A13701" t="s">
        <v>10</v>
      </c>
      <c r="B13701" t="s">
        <v>91</v>
      </c>
      <c r="C13701" t="s">
        <v>1</v>
      </c>
    </row>
    <row r="13702" spans="1:3" x14ac:dyDescent="0.2">
      <c r="A13702" t="s">
        <v>10</v>
      </c>
      <c r="B13702" t="s">
        <v>92</v>
      </c>
      <c r="C13702" t="s">
        <v>36</v>
      </c>
    </row>
    <row r="13703" spans="1:3" x14ac:dyDescent="0.2">
      <c r="A13703" t="s">
        <v>10</v>
      </c>
      <c r="B13703" t="s">
        <v>136</v>
      </c>
      <c r="C13703" t="s">
        <v>79</v>
      </c>
    </row>
    <row r="13704" spans="1:3" x14ac:dyDescent="0.2">
      <c r="A13704" t="s">
        <v>10</v>
      </c>
      <c r="B13704" t="s">
        <v>16</v>
      </c>
      <c r="C13704" t="s">
        <v>29</v>
      </c>
    </row>
    <row r="13705" spans="1:3" x14ac:dyDescent="0.2">
      <c r="A13705" t="s">
        <v>10</v>
      </c>
      <c r="B13705" t="s">
        <v>89</v>
      </c>
      <c r="C13705" t="s">
        <v>21</v>
      </c>
    </row>
    <row r="13706" spans="1:3" x14ac:dyDescent="0.2">
      <c r="A13706" t="s">
        <v>10</v>
      </c>
      <c r="B13706" t="s">
        <v>33</v>
      </c>
      <c r="C13706" t="s">
        <v>29</v>
      </c>
    </row>
    <row r="13707" spans="1:3" x14ac:dyDescent="0.2">
      <c r="A13707" t="s">
        <v>10</v>
      </c>
      <c r="B13707" t="s">
        <v>34</v>
      </c>
      <c r="C13707" t="s">
        <v>21</v>
      </c>
    </row>
    <row r="13708" spans="1:3" x14ac:dyDescent="0.2">
      <c r="A13708" t="s">
        <v>10</v>
      </c>
      <c r="B13708" t="s">
        <v>95</v>
      </c>
      <c r="C13708" t="s">
        <v>1</v>
      </c>
    </row>
    <row r="13709" spans="1:3" x14ac:dyDescent="0.2">
      <c r="A13709" t="s">
        <v>10</v>
      </c>
      <c r="B13709" t="s">
        <v>110</v>
      </c>
      <c r="C13709" t="s">
        <v>39</v>
      </c>
    </row>
    <row r="13710" spans="1:3" x14ac:dyDescent="0.2">
      <c r="A13710" t="s">
        <v>10</v>
      </c>
      <c r="B13710" t="s">
        <v>62</v>
      </c>
      <c r="C13710" t="s">
        <v>130</v>
      </c>
    </row>
    <row r="13711" spans="1:3" x14ac:dyDescent="0.2">
      <c r="A13711" t="s">
        <v>10</v>
      </c>
      <c r="B13711" t="s">
        <v>63</v>
      </c>
      <c r="C13711" t="s">
        <v>11</v>
      </c>
    </row>
    <row r="13712" spans="1:3" x14ac:dyDescent="0.2">
      <c r="A13712" t="s">
        <v>10</v>
      </c>
      <c r="B13712" t="s">
        <v>22</v>
      </c>
      <c r="C13712" t="s">
        <v>62</v>
      </c>
    </row>
    <row r="13713" spans="1:3" x14ac:dyDescent="0.2">
      <c r="A13713" t="s">
        <v>10</v>
      </c>
      <c r="B13713" t="s">
        <v>2</v>
      </c>
      <c r="C13713" t="s">
        <v>127</v>
      </c>
    </row>
    <row r="13714" spans="1:3" x14ac:dyDescent="0.2">
      <c r="A13714" t="s">
        <v>10</v>
      </c>
      <c r="B13714" t="s">
        <v>32</v>
      </c>
      <c r="C13714" t="s">
        <v>21</v>
      </c>
    </row>
    <row r="13715" spans="1:3" x14ac:dyDescent="0.2">
      <c r="A13715" t="s">
        <v>10</v>
      </c>
      <c r="B13715" t="s">
        <v>18</v>
      </c>
      <c r="C13715" t="s">
        <v>32</v>
      </c>
    </row>
    <row r="13716" spans="1:3" x14ac:dyDescent="0.2">
      <c r="A13716" t="s">
        <v>10</v>
      </c>
      <c r="B13716" t="s">
        <v>76</v>
      </c>
      <c r="C13716" t="s">
        <v>33</v>
      </c>
    </row>
    <row r="13717" spans="1:3" x14ac:dyDescent="0.2">
      <c r="A13717" t="s">
        <v>10</v>
      </c>
      <c r="B13717" t="s">
        <v>77</v>
      </c>
      <c r="C13717" t="s">
        <v>33</v>
      </c>
    </row>
    <row r="13718" spans="1:3" x14ac:dyDescent="0.2">
      <c r="A13718" t="s">
        <v>10</v>
      </c>
      <c r="B13718" t="s">
        <v>79</v>
      </c>
      <c r="C13718" t="s">
        <v>74</v>
      </c>
    </row>
    <row r="13719" spans="1:3" x14ac:dyDescent="0.2">
      <c r="A13719" t="s">
        <v>10</v>
      </c>
      <c r="B13719" t="s">
        <v>48</v>
      </c>
      <c r="C13719" t="s">
        <v>19</v>
      </c>
    </row>
    <row r="13720" spans="1:3" x14ac:dyDescent="0.2">
      <c r="A13720" t="s">
        <v>10</v>
      </c>
      <c r="B13720" t="s">
        <v>111</v>
      </c>
      <c r="C13720" t="s">
        <v>14</v>
      </c>
    </row>
    <row r="13721" spans="1:3" x14ac:dyDescent="0.2">
      <c r="A13721" t="s">
        <v>10</v>
      </c>
      <c r="B13721" t="s">
        <v>112</v>
      </c>
      <c r="C13721" t="s">
        <v>28</v>
      </c>
    </row>
    <row r="13722" spans="1:3" x14ac:dyDescent="0.2">
      <c r="A13722" t="s">
        <v>10</v>
      </c>
      <c r="B13722" t="s">
        <v>51</v>
      </c>
      <c r="C13722" t="s">
        <v>106</v>
      </c>
    </row>
    <row r="13723" spans="1:3" x14ac:dyDescent="0.2">
      <c r="A13723" t="s">
        <v>10</v>
      </c>
      <c r="B13723" t="s">
        <v>8</v>
      </c>
      <c r="C13723" t="s">
        <v>89</v>
      </c>
    </row>
    <row r="13724" spans="1:3" x14ac:dyDescent="0.2">
      <c r="A13724" t="s">
        <v>10</v>
      </c>
      <c r="B13724" t="s">
        <v>35</v>
      </c>
      <c r="C13724" t="s">
        <v>100</v>
      </c>
    </row>
    <row r="13725" spans="1:3" x14ac:dyDescent="0.2">
      <c r="A13725" t="s">
        <v>10</v>
      </c>
      <c r="B13725" t="s">
        <v>52</v>
      </c>
      <c r="C13725" t="s">
        <v>62</v>
      </c>
    </row>
    <row r="13726" spans="1:3" x14ac:dyDescent="0.2">
      <c r="A13726" t="s">
        <v>10</v>
      </c>
      <c r="B13726" t="s">
        <v>122</v>
      </c>
      <c r="C13726" t="s">
        <v>39</v>
      </c>
    </row>
    <row r="13727" spans="1:3" x14ac:dyDescent="0.2">
      <c r="A13727" t="s">
        <v>10</v>
      </c>
      <c r="B13727" t="s">
        <v>123</v>
      </c>
      <c r="C13727" t="s">
        <v>118</v>
      </c>
    </row>
    <row r="13728" spans="1:3" x14ac:dyDescent="0.2">
      <c r="A13728" t="s">
        <v>10</v>
      </c>
      <c r="B13728" t="s">
        <v>21</v>
      </c>
      <c r="C13728" t="s">
        <v>127</v>
      </c>
    </row>
    <row r="13729" spans="1:3" x14ac:dyDescent="0.2">
      <c r="A13729" t="s">
        <v>10</v>
      </c>
      <c r="B13729" t="s">
        <v>128</v>
      </c>
      <c r="C13729" t="s">
        <v>69</v>
      </c>
    </row>
    <row r="13730" spans="1:3" x14ac:dyDescent="0.2">
      <c r="A13730" t="s">
        <v>10</v>
      </c>
      <c r="B13730" t="s">
        <v>43</v>
      </c>
      <c r="C13730" t="s">
        <v>105</v>
      </c>
    </row>
    <row r="13731" spans="1:3" x14ac:dyDescent="0.2">
      <c r="A13731" t="s">
        <v>10</v>
      </c>
      <c r="B13731" t="s">
        <v>102</v>
      </c>
      <c r="C13731" t="s">
        <v>36</v>
      </c>
    </row>
    <row r="13732" spans="1:3" x14ac:dyDescent="0.2">
      <c r="A13732" t="s">
        <v>10</v>
      </c>
      <c r="B13732" t="s">
        <v>103</v>
      </c>
      <c r="C13732" t="s">
        <v>138</v>
      </c>
    </row>
    <row r="13733" spans="1:3" x14ac:dyDescent="0.2">
      <c r="A13733" t="s">
        <v>10</v>
      </c>
      <c r="B13733" t="s">
        <v>106</v>
      </c>
      <c r="C13733" t="s">
        <v>2</v>
      </c>
    </row>
    <row r="13734" spans="1:3" x14ac:dyDescent="0.2">
      <c r="A13734" t="s">
        <v>10</v>
      </c>
      <c r="B13734" t="s">
        <v>105</v>
      </c>
      <c r="C13734" t="s">
        <v>105</v>
      </c>
    </row>
    <row r="13735" spans="1:3" x14ac:dyDescent="0.2">
      <c r="A13735" t="s">
        <v>10</v>
      </c>
      <c r="B13735" t="s">
        <v>74</v>
      </c>
      <c r="C13735" t="s">
        <v>43</v>
      </c>
    </row>
    <row r="13736" spans="1:3" x14ac:dyDescent="0.2">
      <c r="A13736" t="s">
        <v>10</v>
      </c>
      <c r="B13736" t="s">
        <v>26</v>
      </c>
      <c r="C13736" t="s">
        <v>79</v>
      </c>
    </row>
    <row r="13737" spans="1:3" x14ac:dyDescent="0.2">
      <c r="A13737" t="s">
        <v>10</v>
      </c>
      <c r="B13737" t="s">
        <v>81</v>
      </c>
      <c r="C13737" t="s">
        <v>93</v>
      </c>
    </row>
    <row r="13738" spans="1:3" x14ac:dyDescent="0.2">
      <c r="A13738" t="s">
        <v>10</v>
      </c>
      <c r="B13738" t="s">
        <v>29</v>
      </c>
      <c r="C13738" t="s">
        <v>43</v>
      </c>
    </row>
    <row r="13739" spans="1:3" x14ac:dyDescent="0.2">
      <c r="A13739" t="s">
        <v>10</v>
      </c>
      <c r="B13739" t="s">
        <v>30</v>
      </c>
      <c r="C13739" t="s">
        <v>43</v>
      </c>
    </row>
    <row r="13740" spans="1:3" x14ac:dyDescent="0.2">
      <c r="A13740" t="s">
        <v>10</v>
      </c>
      <c r="B13740" t="s">
        <v>118</v>
      </c>
      <c r="C13740" t="s">
        <v>11</v>
      </c>
    </row>
    <row r="13741" spans="1:3" x14ac:dyDescent="0.2">
      <c r="A13741" t="s">
        <v>10</v>
      </c>
      <c r="B13741" t="s">
        <v>119</v>
      </c>
      <c r="C13741" t="s">
        <v>11</v>
      </c>
    </row>
    <row r="13742" spans="1:3" x14ac:dyDescent="0.2">
      <c r="A13742" t="s">
        <v>10</v>
      </c>
      <c r="B13742" t="s">
        <v>86</v>
      </c>
      <c r="C13742" t="s">
        <v>16</v>
      </c>
    </row>
    <row r="13743" spans="1:3" x14ac:dyDescent="0.2">
      <c r="A13743" t="s">
        <v>10</v>
      </c>
      <c r="B13743" t="s">
        <v>28</v>
      </c>
      <c r="C13743" t="s">
        <v>101</v>
      </c>
    </row>
    <row r="13744" spans="1:3" x14ac:dyDescent="0.2">
      <c r="A13744" t="s">
        <v>10</v>
      </c>
      <c r="B13744" t="s">
        <v>127</v>
      </c>
      <c r="C13744" t="s">
        <v>105</v>
      </c>
    </row>
    <row r="13745" spans="1:3" x14ac:dyDescent="0.2">
      <c r="A13745" t="s">
        <v>10</v>
      </c>
      <c r="B13745" t="s">
        <v>80</v>
      </c>
      <c r="C13745" t="s">
        <v>74</v>
      </c>
    </row>
    <row r="13746" spans="1:3" x14ac:dyDescent="0.2">
      <c r="A13746" t="s">
        <v>10</v>
      </c>
      <c r="B13746" t="s">
        <v>41</v>
      </c>
      <c r="C13746" t="s">
        <v>31</v>
      </c>
    </row>
    <row r="13747" spans="1:3" x14ac:dyDescent="0.2">
      <c r="A13747" t="s">
        <v>10</v>
      </c>
      <c r="B13747" t="s">
        <v>130</v>
      </c>
      <c r="C13747" t="s">
        <v>128</v>
      </c>
    </row>
    <row r="13748" spans="1:3" x14ac:dyDescent="0.2">
      <c r="A13748" t="s">
        <v>10</v>
      </c>
      <c r="B13748" t="s">
        <v>131</v>
      </c>
      <c r="C13748" t="s">
        <v>130</v>
      </c>
    </row>
    <row r="13749" spans="1:3" x14ac:dyDescent="0.2">
      <c r="A13749" t="s">
        <v>10</v>
      </c>
      <c r="B13749" t="s">
        <v>11</v>
      </c>
      <c r="C13749" t="s">
        <v>128</v>
      </c>
    </row>
    <row r="13750" spans="1:3" x14ac:dyDescent="0.2">
      <c r="A13750" t="s">
        <v>10</v>
      </c>
      <c r="B13750" t="s">
        <v>6</v>
      </c>
      <c r="C13750" t="s">
        <v>137</v>
      </c>
    </row>
    <row r="13751" spans="1:3" x14ac:dyDescent="0.2">
      <c r="A13751" t="s">
        <v>10</v>
      </c>
      <c r="B13751" t="s">
        <v>3</v>
      </c>
      <c r="C13751" t="s">
        <v>36</v>
      </c>
    </row>
    <row r="13752" spans="1:3" x14ac:dyDescent="0.2">
      <c r="A13752" t="s">
        <v>10</v>
      </c>
      <c r="B13752" t="s">
        <v>69</v>
      </c>
      <c r="C13752" t="s">
        <v>10</v>
      </c>
    </row>
    <row r="13753" spans="1:3" x14ac:dyDescent="0.2">
      <c r="A13753" t="s">
        <v>10</v>
      </c>
      <c r="B13753" t="s">
        <v>135</v>
      </c>
      <c r="C13753" t="s">
        <v>16</v>
      </c>
    </row>
    <row r="13754" spans="1:3" x14ac:dyDescent="0.2">
      <c r="A13754" t="s">
        <v>10</v>
      </c>
      <c r="B13754" t="s">
        <v>132</v>
      </c>
      <c r="C13754" t="s">
        <v>28</v>
      </c>
    </row>
    <row r="13755" spans="1:3" x14ac:dyDescent="0.2">
      <c r="A13755" t="s">
        <v>10</v>
      </c>
      <c r="B13755" t="s">
        <v>129</v>
      </c>
      <c r="C13755" t="s">
        <v>106</v>
      </c>
    </row>
    <row r="13756" spans="1:3" x14ac:dyDescent="0.2">
      <c r="A13756" t="s">
        <v>10</v>
      </c>
      <c r="B13756" t="s">
        <v>116</v>
      </c>
      <c r="C13756" t="s">
        <v>1</v>
      </c>
    </row>
    <row r="13757" spans="1:3" x14ac:dyDescent="0.2">
      <c r="A13757" t="s">
        <v>10</v>
      </c>
      <c r="B13757" t="s">
        <v>36</v>
      </c>
      <c r="C13757" t="s">
        <v>11</v>
      </c>
    </row>
    <row r="13758" spans="1:3" x14ac:dyDescent="0.2">
      <c r="A13758" t="s">
        <v>10</v>
      </c>
      <c r="B13758" t="s">
        <v>37</v>
      </c>
      <c r="C13758" t="s">
        <v>11</v>
      </c>
    </row>
    <row r="13759" spans="1:3" x14ac:dyDescent="0.2">
      <c r="A13759" t="s">
        <v>10</v>
      </c>
      <c r="B13759" t="s">
        <v>70</v>
      </c>
      <c r="C13759" t="s">
        <v>40</v>
      </c>
    </row>
    <row r="13760" spans="1:3" x14ac:dyDescent="0.2">
      <c r="A13760" t="s">
        <v>10</v>
      </c>
      <c r="B13760" t="s">
        <v>71</v>
      </c>
      <c r="C13760" t="s">
        <v>132</v>
      </c>
    </row>
    <row r="13761" spans="1:3" x14ac:dyDescent="0.2">
      <c r="A13761" t="s">
        <v>10</v>
      </c>
      <c r="B13761" t="s">
        <v>5</v>
      </c>
      <c r="C13761" t="s">
        <v>62</v>
      </c>
    </row>
    <row r="13762" spans="1:3" x14ac:dyDescent="0.2">
      <c r="A13762" t="s">
        <v>10</v>
      </c>
      <c r="B13762" t="s">
        <v>24</v>
      </c>
      <c r="C13762" t="s">
        <v>95</v>
      </c>
    </row>
    <row r="13763" spans="1:3" x14ac:dyDescent="0.2">
      <c r="A13763" t="s">
        <v>10</v>
      </c>
      <c r="B13763" t="s">
        <v>10</v>
      </c>
      <c r="C13763" t="s">
        <v>10</v>
      </c>
    </row>
    <row r="13764" spans="1:3" x14ac:dyDescent="0.2">
      <c r="A13764" t="s">
        <v>10</v>
      </c>
      <c r="B13764" t="s">
        <v>12</v>
      </c>
      <c r="C13764" t="s">
        <v>128</v>
      </c>
    </row>
    <row r="13765" spans="1:3" x14ac:dyDescent="0.2">
      <c r="A13765" t="s">
        <v>10</v>
      </c>
      <c r="B13765" t="s">
        <v>107</v>
      </c>
      <c r="C13765" t="s">
        <v>5</v>
      </c>
    </row>
    <row r="13766" spans="1:3" x14ac:dyDescent="0.2">
      <c r="A13766" t="s">
        <v>10</v>
      </c>
      <c r="B13766" t="s">
        <v>108</v>
      </c>
      <c r="C13766" t="s">
        <v>22</v>
      </c>
    </row>
    <row r="13767" spans="1:3" x14ac:dyDescent="0.2">
      <c r="A13767" t="s">
        <v>10</v>
      </c>
      <c r="B13767" t="s">
        <v>14</v>
      </c>
      <c r="C13767" t="s">
        <v>2</v>
      </c>
    </row>
    <row r="13768" spans="1:3" x14ac:dyDescent="0.2">
      <c r="A13768" t="s">
        <v>10</v>
      </c>
      <c r="B13768" t="s">
        <v>15</v>
      </c>
      <c r="C13768" t="s">
        <v>101</v>
      </c>
    </row>
    <row r="13769" spans="1:3" x14ac:dyDescent="0.2">
      <c r="A13769" t="s">
        <v>10</v>
      </c>
      <c r="B13769" t="s">
        <v>101</v>
      </c>
      <c r="C13769" t="s">
        <v>127</v>
      </c>
    </row>
    <row r="13770" spans="1:3" x14ac:dyDescent="0.2">
      <c r="A13770" t="s">
        <v>10</v>
      </c>
      <c r="B13770" t="s">
        <v>109</v>
      </c>
      <c r="C13770" t="s">
        <v>100</v>
      </c>
    </row>
    <row r="13771" spans="1:3" x14ac:dyDescent="0.2">
      <c r="A13771" t="s">
        <v>10</v>
      </c>
      <c r="B13771" t="s">
        <v>61</v>
      </c>
      <c r="C13771" t="s">
        <v>73</v>
      </c>
    </row>
    <row r="13772" spans="1:3" x14ac:dyDescent="0.2">
      <c r="A13772" t="s">
        <v>10</v>
      </c>
      <c r="B13772" t="s">
        <v>73</v>
      </c>
      <c r="C13772" t="s">
        <v>62</v>
      </c>
    </row>
    <row r="13773" spans="1:3" x14ac:dyDescent="0.2">
      <c r="A13773" t="s">
        <v>10</v>
      </c>
      <c r="B13773" t="s">
        <v>60</v>
      </c>
      <c r="C13773" t="s">
        <v>1</v>
      </c>
    </row>
    <row r="13774" spans="1:3" x14ac:dyDescent="0.2">
      <c r="A13774" t="s">
        <v>10</v>
      </c>
      <c r="B13774" t="s">
        <v>84</v>
      </c>
      <c r="C13774" t="s">
        <v>5</v>
      </c>
    </row>
    <row r="13775" spans="1:3" x14ac:dyDescent="0.2">
      <c r="A13775" t="s">
        <v>10</v>
      </c>
      <c r="B13775" t="s">
        <v>85</v>
      </c>
      <c r="C13775" t="s">
        <v>5</v>
      </c>
    </row>
    <row r="13776" spans="1:3" x14ac:dyDescent="0.2">
      <c r="A13776" t="s">
        <v>10</v>
      </c>
      <c r="B13776" t="s">
        <v>137</v>
      </c>
      <c r="C13776" t="s">
        <v>62</v>
      </c>
    </row>
    <row r="13777" spans="1:3" x14ac:dyDescent="0.2">
      <c r="A13777" t="s">
        <v>10</v>
      </c>
      <c r="B13777" t="s">
        <v>138</v>
      </c>
      <c r="C13777" t="s">
        <v>62</v>
      </c>
    </row>
    <row r="13778" spans="1:3" x14ac:dyDescent="0.2">
      <c r="A13778" t="s">
        <v>10</v>
      </c>
      <c r="B13778" t="s">
        <v>134</v>
      </c>
      <c r="C13778" t="s">
        <v>100</v>
      </c>
    </row>
    <row r="13779" spans="1:3" x14ac:dyDescent="0.2">
      <c r="A13779" t="s">
        <v>10</v>
      </c>
      <c r="B13779" t="s">
        <v>40</v>
      </c>
      <c r="C13779" t="s">
        <v>28</v>
      </c>
    </row>
    <row r="13780" spans="1:3" x14ac:dyDescent="0.2">
      <c r="A13780" t="s">
        <v>10</v>
      </c>
      <c r="B13780" t="s">
        <v>39</v>
      </c>
      <c r="C13780" t="s">
        <v>12</v>
      </c>
    </row>
    <row r="13781" spans="1:3" x14ac:dyDescent="0.2">
      <c r="A13781" t="s">
        <v>10</v>
      </c>
      <c r="B13781" t="s">
        <v>104</v>
      </c>
      <c r="C13781" t="s">
        <v>36</v>
      </c>
    </row>
    <row r="13782" spans="1:3" x14ac:dyDescent="0.2">
      <c r="A13782" t="s">
        <v>10</v>
      </c>
      <c r="B13782" t="s">
        <v>9</v>
      </c>
      <c r="C13782" t="s">
        <v>102</v>
      </c>
    </row>
    <row r="13783" spans="1:3" x14ac:dyDescent="0.2">
      <c r="A13783" t="s">
        <v>10</v>
      </c>
      <c r="B13783" t="s">
        <v>58</v>
      </c>
      <c r="C13783" t="s">
        <v>116</v>
      </c>
    </row>
    <row r="13784" spans="1:3" x14ac:dyDescent="0.2">
      <c r="A13784" t="s">
        <v>10</v>
      </c>
      <c r="B13784" t="s">
        <v>4</v>
      </c>
      <c r="C13784" t="s">
        <v>91</v>
      </c>
    </row>
    <row r="13785" spans="1:3" x14ac:dyDescent="0.2">
      <c r="A13785" t="s">
        <v>10</v>
      </c>
      <c r="B13785" t="s">
        <v>90</v>
      </c>
      <c r="C13785" t="s">
        <v>138</v>
      </c>
    </row>
    <row r="13786" spans="1:3" x14ac:dyDescent="0.2">
      <c r="A13786" t="s">
        <v>10</v>
      </c>
      <c r="B13786" t="s">
        <v>1</v>
      </c>
      <c r="C13786" t="s">
        <v>11</v>
      </c>
    </row>
    <row r="13787" spans="1:3" x14ac:dyDescent="0.2">
      <c r="A13787" t="s">
        <v>10</v>
      </c>
      <c r="B13787" t="s">
        <v>67</v>
      </c>
      <c r="C13787" t="s">
        <v>52</v>
      </c>
    </row>
    <row r="13788" spans="1:3" x14ac:dyDescent="0.2">
      <c r="A13788" t="s">
        <v>10</v>
      </c>
      <c r="B13788" t="s">
        <v>68</v>
      </c>
      <c r="C13788" t="s">
        <v>52</v>
      </c>
    </row>
    <row r="13789" spans="1:3" x14ac:dyDescent="0.2">
      <c r="A13789" t="s">
        <v>10</v>
      </c>
      <c r="B13789" t="s">
        <v>120</v>
      </c>
      <c r="C13789" t="s">
        <v>3</v>
      </c>
    </row>
    <row r="13790" spans="1:3" x14ac:dyDescent="0.2">
      <c r="A13790" t="s">
        <v>10</v>
      </c>
      <c r="B13790" t="s">
        <v>121</v>
      </c>
      <c r="C13790" t="s">
        <v>102</v>
      </c>
    </row>
    <row r="13791" spans="1:3" x14ac:dyDescent="0.2">
      <c r="A13791" t="s">
        <v>10</v>
      </c>
      <c r="B13791" t="s">
        <v>53</v>
      </c>
      <c r="C13791" t="s">
        <v>116</v>
      </c>
    </row>
    <row r="13792" spans="1:3" x14ac:dyDescent="0.2">
      <c r="A13792" t="s">
        <v>10</v>
      </c>
      <c r="B13792" t="s">
        <v>82</v>
      </c>
      <c r="C13792" t="s">
        <v>138</v>
      </c>
    </row>
    <row r="13793" spans="1:3" x14ac:dyDescent="0.2">
      <c r="A13793" t="s">
        <v>10</v>
      </c>
      <c r="B13793" t="s">
        <v>83</v>
      </c>
      <c r="C13793" t="s">
        <v>137</v>
      </c>
    </row>
    <row r="13794" spans="1:3" x14ac:dyDescent="0.2">
      <c r="A13794" t="s">
        <v>10</v>
      </c>
      <c r="B13794" t="s">
        <v>38</v>
      </c>
      <c r="C13794" t="s">
        <v>36</v>
      </c>
    </row>
    <row r="13795" spans="1:3" x14ac:dyDescent="0.2">
      <c r="A13795" t="s">
        <v>10</v>
      </c>
      <c r="B13795" t="s">
        <v>97</v>
      </c>
      <c r="C13795" t="s">
        <v>95</v>
      </c>
    </row>
    <row r="13796" spans="1:3" x14ac:dyDescent="0.2">
      <c r="A13796" t="s">
        <v>10</v>
      </c>
      <c r="B13796" t="s">
        <v>115</v>
      </c>
      <c r="C13796" t="s">
        <v>3</v>
      </c>
    </row>
    <row r="13797" spans="1:3" x14ac:dyDescent="0.2">
      <c r="A13797" t="s">
        <v>10</v>
      </c>
      <c r="B13797" t="s">
        <v>98</v>
      </c>
      <c r="C13797" t="s">
        <v>123</v>
      </c>
    </row>
    <row r="13798" spans="1:3" x14ac:dyDescent="0.2">
      <c r="A13798" t="s">
        <v>10</v>
      </c>
      <c r="B13798" t="s">
        <v>94</v>
      </c>
      <c r="C13798" t="s">
        <v>3</v>
      </c>
    </row>
    <row r="13799" spans="1:3" x14ac:dyDescent="0.2">
      <c r="A13799" t="s">
        <v>10</v>
      </c>
      <c r="B13799" t="s">
        <v>7</v>
      </c>
      <c r="C13799" t="s">
        <v>95</v>
      </c>
    </row>
    <row r="13800" spans="1:3" x14ac:dyDescent="0.2">
      <c r="A13800" t="s">
        <v>10</v>
      </c>
      <c r="B13800" t="s">
        <v>45</v>
      </c>
      <c r="C13800" t="s">
        <v>123</v>
      </c>
    </row>
    <row r="13801" spans="1:3" x14ac:dyDescent="0.2">
      <c r="A13801" t="s">
        <v>10</v>
      </c>
      <c r="B13801" t="s">
        <v>64</v>
      </c>
      <c r="C13801" t="s">
        <v>123</v>
      </c>
    </row>
    <row r="13802" spans="1:3" x14ac:dyDescent="0.2">
      <c r="A13802" t="s">
        <v>12</v>
      </c>
      <c r="B13802" t="s">
        <v>75</v>
      </c>
      <c r="C13802" t="s">
        <v>8</v>
      </c>
    </row>
    <row r="13803" spans="1:3" x14ac:dyDescent="0.2">
      <c r="A13803" t="s">
        <v>12</v>
      </c>
      <c r="B13803" t="s">
        <v>17</v>
      </c>
      <c r="C13803" t="s">
        <v>31</v>
      </c>
    </row>
    <row r="13804" spans="1:3" x14ac:dyDescent="0.2">
      <c r="A13804" t="s">
        <v>12</v>
      </c>
      <c r="B13804" t="s">
        <v>20</v>
      </c>
      <c r="C13804" t="s">
        <v>49</v>
      </c>
    </row>
    <row r="13805" spans="1:3" x14ac:dyDescent="0.2">
      <c r="A13805" t="s">
        <v>12</v>
      </c>
      <c r="B13805" t="s">
        <v>78</v>
      </c>
      <c r="C13805" t="s">
        <v>129</v>
      </c>
    </row>
    <row r="13806" spans="1:3" x14ac:dyDescent="0.2">
      <c r="A13806" t="s">
        <v>12</v>
      </c>
      <c r="B13806" t="s">
        <v>44</v>
      </c>
      <c r="C13806" t="s">
        <v>48</v>
      </c>
    </row>
    <row r="13807" spans="1:3" x14ac:dyDescent="0.2">
      <c r="A13807" t="s">
        <v>12</v>
      </c>
      <c r="B13807" t="s">
        <v>46</v>
      </c>
      <c r="C13807" t="s">
        <v>39</v>
      </c>
    </row>
    <row r="13808" spans="1:3" x14ac:dyDescent="0.2">
      <c r="A13808" t="s">
        <v>12</v>
      </c>
      <c r="B13808" t="s">
        <v>117</v>
      </c>
      <c r="C13808" t="s">
        <v>51</v>
      </c>
    </row>
    <row r="13809" spans="1:3" x14ac:dyDescent="0.2">
      <c r="A13809" t="s">
        <v>12</v>
      </c>
      <c r="B13809" t="s">
        <v>124</v>
      </c>
      <c r="C13809" t="s">
        <v>79</v>
      </c>
    </row>
    <row r="13810" spans="1:3" x14ac:dyDescent="0.2">
      <c r="A13810" t="s">
        <v>12</v>
      </c>
      <c r="B13810" t="s">
        <v>113</v>
      </c>
      <c r="C13810" t="s">
        <v>93</v>
      </c>
    </row>
    <row r="13811" spans="1:3" x14ac:dyDescent="0.2">
      <c r="A13811" t="s">
        <v>12</v>
      </c>
      <c r="B13811" t="s">
        <v>99</v>
      </c>
      <c r="C13811" t="s">
        <v>39</v>
      </c>
    </row>
    <row r="13812" spans="1:3" x14ac:dyDescent="0.2">
      <c r="A13812" t="s">
        <v>12</v>
      </c>
      <c r="B13812" t="s">
        <v>100</v>
      </c>
      <c r="C13812" t="s">
        <v>62</v>
      </c>
    </row>
    <row r="13813" spans="1:3" x14ac:dyDescent="0.2">
      <c r="A13813" t="s">
        <v>12</v>
      </c>
      <c r="B13813" t="s">
        <v>65</v>
      </c>
      <c r="C13813" t="s">
        <v>111</v>
      </c>
    </row>
    <row r="13814" spans="1:3" x14ac:dyDescent="0.2">
      <c r="A13814" t="s">
        <v>12</v>
      </c>
      <c r="B13814" t="s">
        <v>66</v>
      </c>
      <c r="C13814" t="s">
        <v>111</v>
      </c>
    </row>
    <row r="13815" spans="1:3" x14ac:dyDescent="0.2">
      <c r="A13815" t="s">
        <v>12</v>
      </c>
      <c r="B13815" t="s">
        <v>54</v>
      </c>
      <c r="C13815" t="s">
        <v>79</v>
      </c>
    </row>
    <row r="13816" spans="1:3" x14ac:dyDescent="0.2">
      <c r="A13816" t="s">
        <v>12</v>
      </c>
      <c r="B13816" t="s">
        <v>55</v>
      </c>
      <c r="C13816" t="s">
        <v>79</v>
      </c>
    </row>
    <row r="13817" spans="1:3" x14ac:dyDescent="0.2">
      <c r="A13817" t="s">
        <v>12</v>
      </c>
      <c r="B13817" t="s">
        <v>133</v>
      </c>
      <c r="C13817" t="s">
        <v>31</v>
      </c>
    </row>
    <row r="13818" spans="1:3" x14ac:dyDescent="0.2">
      <c r="A13818" t="s">
        <v>12</v>
      </c>
      <c r="B13818" t="s">
        <v>59</v>
      </c>
      <c r="C13818" t="s">
        <v>48</v>
      </c>
    </row>
    <row r="13819" spans="1:3" x14ac:dyDescent="0.2">
      <c r="A13819" t="s">
        <v>12</v>
      </c>
      <c r="B13819" t="s">
        <v>125</v>
      </c>
      <c r="C13819" t="s">
        <v>18</v>
      </c>
    </row>
    <row r="13820" spans="1:3" x14ac:dyDescent="0.2">
      <c r="A13820" t="s">
        <v>12</v>
      </c>
      <c r="B13820" t="s">
        <v>27</v>
      </c>
      <c r="C13820" t="s">
        <v>48</v>
      </c>
    </row>
    <row r="13821" spans="1:3" x14ac:dyDescent="0.2">
      <c r="A13821" t="s">
        <v>12</v>
      </c>
      <c r="B13821" t="s">
        <v>23</v>
      </c>
      <c r="C13821" t="s">
        <v>31</v>
      </c>
    </row>
    <row r="13822" spans="1:3" x14ac:dyDescent="0.2">
      <c r="A13822" t="s">
        <v>12</v>
      </c>
      <c r="B13822" t="s">
        <v>25</v>
      </c>
      <c r="C13822" t="s">
        <v>79</v>
      </c>
    </row>
    <row r="13823" spans="1:3" x14ac:dyDescent="0.2">
      <c r="A13823" t="s">
        <v>12</v>
      </c>
      <c r="B13823" t="s">
        <v>114</v>
      </c>
      <c r="C13823" t="s">
        <v>32</v>
      </c>
    </row>
    <row r="13824" spans="1:3" x14ac:dyDescent="0.2">
      <c r="A13824" t="s">
        <v>12</v>
      </c>
      <c r="B13824" t="s">
        <v>96</v>
      </c>
      <c r="C13824" t="s">
        <v>33</v>
      </c>
    </row>
    <row r="13825" spans="1:3" x14ac:dyDescent="0.2">
      <c r="A13825" t="s">
        <v>12</v>
      </c>
      <c r="B13825" t="s">
        <v>47</v>
      </c>
      <c r="C13825" t="s">
        <v>79</v>
      </c>
    </row>
    <row r="13826" spans="1:3" x14ac:dyDescent="0.2">
      <c r="A13826" t="s">
        <v>12</v>
      </c>
      <c r="B13826" t="s">
        <v>72</v>
      </c>
      <c r="C13826" t="s">
        <v>40</v>
      </c>
    </row>
    <row r="13827" spans="1:3" x14ac:dyDescent="0.2">
      <c r="A13827" t="s">
        <v>12</v>
      </c>
      <c r="B13827" t="s">
        <v>87</v>
      </c>
      <c r="C13827" t="s">
        <v>18</v>
      </c>
    </row>
    <row r="13828" spans="1:3" x14ac:dyDescent="0.2">
      <c r="A13828" t="s">
        <v>12</v>
      </c>
      <c r="B13828" t="s">
        <v>88</v>
      </c>
      <c r="C13828" t="s">
        <v>31</v>
      </c>
    </row>
    <row r="13829" spans="1:3" x14ac:dyDescent="0.2">
      <c r="A13829" t="s">
        <v>12</v>
      </c>
      <c r="B13829" t="s">
        <v>19</v>
      </c>
      <c r="C13829" t="s">
        <v>43</v>
      </c>
    </row>
    <row r="13830" spans="1:3" x14ac:dyDescent="0.2">
      <c r="A13830" t="s">
        <v>12</v>
      </c>
      <c r="B13830" t="s">
        <v>31</v>
      </c>
      <c r="C13830" t="s">
        <v>14</v>
      </c>
    </row>
    <row r="13831" spans="1:3" x14ac:dyDescent="0.2">
      <c r="A13831" t="s">
        <v>12</v>
      </c>
      <c r="B13831" t="s">
        <v>126</v>
      </c>
      <c r="C13831" t="s">
        <v>39</v>
      </c>
    </row>
    <row r="13832" spans="1:3" x14ac:dyDescent="0.2">
      <c r="A13832" t="s">
        <v>12</v>
      </c>
      <c r="B13832" t="s">
        <v>42</v>
      </c>
      <c r="C13832" t="s">
        <v>40</v>
      </c>
    </row>
    <row r="13833" spans="1:3" x14ac:dyDescent="0.2">
      <c r="A13833" t="s">
        <v>12</v>
      </c>
      <c r="B13833" t="s">
        <v>93</v>
      </c>
      <c r="C13833" t="s">
        <v>2</v>
      </c>
    </row>
    <row r="13834" spans="1:3" x14ac:dyDescent="0.2">
      <c r="A13834" t="s">
        <v>12</v>
      </c>
      <c r="B13834" t="s">
        <v>13</v>
      </c>
      <c r="C13834" t="s">
        <v>132</v>
      </c>
    </row>
    <row r="13835" spans="1:3" x14ac:dyDescent="0.2">
      <c r="A13835" t="s">
        <v>12</v>
      </c>
      <c r="B13835" t="s">
        <v>49</v>
      </c>
      <c r="C13835" t="s">
        <v>106</v>
      </c>
    </row>
    <row r="13836" spans="1:3" x14ac:dyDescent="0.2">
      <c r="A13836" t="s">
        <v>12</v>
      </c>
      <c r="B13836" t="s">
        <v>50</v>
      </c>
      <c r="C13836" t="s">
        <v>89</v>
      </c>
    </row>
    <row r="13837" spans="1:3" x14ac:dyDescent="0.2">
      <c r="A13837" t="s">
        <v>12</v>
      </c>
      <c r="B13837" t="s">
        <v>56</v>
      </c>
      <c r="C13837" t="s">
        <v>51</v>
      </c>
    </row>
    <row r="13838" spans="1:3" x14ac:dyDescent="0.2">
      <c r="A13838" t="s">
        <v>12</v>
      </c>
      <c r="B13838" t="s">
        <v>57</v>
      </c>
      <c r="C13838" t="s">
        <v>129</v>
      </c>
    </row>
    <row r="13839" spans="1:3" x14ac:dyDescent="0.2">
      <c r="A13839" t="s">
        <v>12</v>
      </c>
      <c r="B13839" t="s">
        <v>91</v>
      </c>
      <c r="C13839" t="s">
        <v>36</v>
      </c>
    </row>
    <row r="13840" spans="1:3" x14ac:dyDescent="0.2">
      <c r="A13840" t="s">
        <v>12</v>
      </c>
      <c r="B13840" t="s">
        <v>92</v>
      </c>
      <c r="C13840" t="s">
        <v>36</v>
      </c>
    </row>
    <row r="13841" spans="1:3" x14ac:dyDescent="0.2">
      <c r="A13841" t="s">
        <v>12</v>
      </c>
      <c r="B13841" t="s">
        <v>136</v>
      </c>
      <c r="C13841" t="s">
        <v>16</v>
      </c>
    </row>
    <row r="13842" spans="1:3" x14ac:dyDescent="0.2">
      <c r="A13842" t="s">
        <v>12</v>
      </c>
      <c r="B13842" t="s">
        <v>16</v>
      </c>
      <c r="C13842" t="s">
        <v>21</v>
      </c>
    </row>
    <row r="13843" spans="1:3" x14ac:dyDescent="0.2">
      <c r="A13843" t="s">
        <v>12</v>
      </c>
      <c r="B13843" t="s">
        <v>89</v>
      </c>
      <c r="C13843" t="s">
        <v>101</v>
      </c>
    </row>
    <row r="13844" spans="1:3" x14ac:dyDescent="0.2">
      <c r="A13844" t="s">
        <v>12</v>
      </c>
      <c r="B13844" t="s">
        <v>33</v>
      </c>
      <c r="C13844" t="s">
        <v>2</v>
      </c>
    </row>
    <row r="13845" spans="1:3" x14ac:dyDescent="0.2">
      <c r="A13845" t="s">
        <v>12</v>
      </c>
      <c r="B13845" t="s">
        <v>34</v>
      </c>
      <c r="C13845" t="s">
        <v>2</v>
      </c>
    </row>
    <row r="13846" spans="1:3" x14ac:dyDescent="0.2">
      <c r="A13846" t="s">
        <v>12</v>
      </c>
      <c r="B13846" t="s">
        <v>95</v>
      </c>
      <c r="C13846" t="s">
        <v>36</v>
      </c>
    </row>
    <row r="13847" spans="1:3" x14ac:dyDescent="0.2">
      <c r="A13847" t="s">
        <v>12</v>
      </c>
      <c r="B13847" t="s">
        <v>110</v>
      </c>
      <c r="C13847" t="s">
        <v>132</v>
      </c>
    </row>
    <row r="13848" spans="1:3" x14ac:dyDescent="0.2">
      <c r="A13848" t="s">
        <v>12</v>
      </c>
      <c r="B13848" t="s">
        <v>62</v>
      </c>
      <c r="C13848" t="s">
        <v>11</v>
      </c>
    </row>
    <row r="13849" spans="1:3" x14ac:dyDescent="0.2">
      <c r="A13849" t="s">
        <v>12</v>
      </c>
      <c r="B13849" t="s">
        <v>63</v>
      </c>
      <c r="C13849" t="s">
        <v>11</v>
      </c>
    </row>
    <row r="13850" spans="1:3" x14ac:dyDescent="0.2">
      <c r="A13850" t="s">
        <v>12</v>
      </c>
      <c r="B13850" t="s">
        <v>22</v>
      </c>
      <c r="C13850" t="s">
        <v>1</v>
      </c>
    </row>
    <row r="13851" spans="1:3" x14ac:dyDescent="0.2">
      <c r="A13851" t="s">
        <v>12</v>
      </c>
      <c r="B13851" t="s">
        <v>2</v>
      </c>
      <c r="C13851" t="s">
        <v>105</v>
      </c>
    </row>
    <row r="13852" spans="1:3" x14ac:dyDescent="0.2">
      <c r="A13852" t="s">
        <v>12</v>
      </c>
      <c r="B13852" t="s">
        <v>32</v>
      </c>
      <c r="C13852" t="s">
        <v>101</v>
      </c>
    </row>
    <row r="13853" spans="1:3" x14ac:dyDescent="0.2">
      <c r="A13853" t="s">
        <v>12</v>
      </c>
      <c r="B13853" t="s">
        <v>18</v>
      </c>
      <c r="C13853" t="s">
        <v>106</v>
      </c>
    </row>
    <row r="13854" spans="1:3" x14ac:dyDescent="0.2">
      <c r="A13854" t="s">
        <v>12</v>
      </c>
      <c r="B13854" t="s">
        <v>76</v>
      </c>
      <c r="C13854" t="s">
        <v>32</v>
      </c>
    </row>
    <row r="13855" spans="1:3" x14ac:dyDescent="0.2">
      <c r="A13855" t="s">
        <v>12</v>
      </c>
      <c r="B13855" t="s">
        <v>77</v>
      </c>
      <c r="C13855" t="s">
        <v>93</v>
      </c>
    </row>
    <row r="13856" spans="1:3" x14ac:dyDescent="0.2">
      <c r="A13856" t="s">
        <v>12</v>
      </c>
      <c r="B13856" t="s">
        <v>79</v>
      </c>
      <c r="C13856" t="s">
        <v>29</v>
      </c>
    </row>
    <row r="13857" spans="1:3" x14ac:dyDescent="0.2">
      <c r="A13857" t="s">
        <v>12</v>
      </c>
      <c r="B13857" t="s">
        <v>48</v>
      </c>
      <c r="C13857" t="s">
        <v>28</v>
      </c>
    </row>
    <row r="13858" spans="1:3" x14ac:dyDescent="0.2">
      <c r="A13858" t="s">
        <v>12</v>
      </c>
      <c r="B13858" t="s">
        <v>111</v>
      </c>
      <c r="C13858" t="s">
        <v>28</v>
      </c>
    </row>
    <row r="13859" spans="1:3" x14ac:dyDescent="0.2">
      <c r="A13859" t="s">
        <v>12</v>
      </c>
      <c r="B13859" t="s">
        <v>112</v>
      </c>
      <c r="C13859" t="s">
        <v>74</v>
      </c>
    </row>
    <row r="13860" spans="1:3" x14ac:dyDescent="0.2">
      <c r="A13860" t="s">
        <v>12</v>
      </c>
      <c r="B13860" t="s">
        <v>51</v>
      </c>
      <c r="C13860" t="s">
        <v>28</v>
      </c>
    </row>
    <row r="13861" spans="1:3" x14ac:dyDescent="0.2">
      <c r="A13861" t="s">
        <v>12</v>
      </c>
      <c r="B13861" t="s">
        <v>8</v>
      </c>
      <c r="C13861" t="s">
        <v>19</v>
      </c>
    </row>
    <row r="13862" spans="1:3" x14ac:dyDescent="0.2">
      <c r="A13862" t="s">
        <v>12</v>
      </c>
      <c r="B13862" t="s">
        <v>35</v>
      </c>
      <c r="C13862" t="s">
        <v>5</v>
      </c>
    </row>
    <row r="13863" spans="1:3" x14ac:dyDescent="0.2">
      <c r="A13863" t="s">
        <v>12</v>
      </c>
      <c r="B13863" t="s">
        <v>52</v>
      </c>
      <c r="C13863" t="s">
        <v>62</v>
      </c>
    </row>
    <row r="13864" spans="1:3" x14ac:dyDescent="0.2">
      <c r="A13864" t="s">
        <v>12</v>
      </c>
      <c r="B13864" t="s">
        <v>122</v>
      </c>
      <c r="C13864" t="s">
        <v>40</v>
      </c>
    </row>
    <row r="13865" spans="1:3" x14ac:dyDescent="0.2">
      <c r="A13865" t="s">
        <v>12</v>
      </c>
      <c r="B13865" t="s">
        <v>123</v>
      </c>
      <c r="C13865" t="s">
        <v>36</v>
      </c>
    </row>
    <row r="13866" spans="1:3" x14ac:dyDescent="0.2">
      <c r="A13866" t="s">
        <v>12</v>
      </c>
      <c r="B13866" t="s">
        <v>21</v>
      </c>
      <c r="C13866" t="s">
        <v>105</v>
      </c>
    </row>
    <row r="13867" spans="1:3" x14ac:dyDescent="0.2">
      <c r="A13867" t="s">
        <v>12</v>
      </c>
      <c r="B13867" t="s">
        <v>128</v>
      </c>
      <c r="C13867" t="s">
        <v>128</v>
      </c>
    </row>
    <row r="13868" spans="1:3" x14ac:dyDescent="0.2">
      <c r="A13868" t="s">
        <v>12</v>
      </c>
      <c r="B13868" t="s">
        <v>43</v>
      </c>
      <c r="C13868" t="s">
        <v>10</v>
      </c>
    </row>
    <row r="13869" spans="1:3" x14ac:dyDescent="0.2">
      <c r="A13869" t="s">
        <v>12</v>
      </c>
      <c r="B13869" t="s">
        <v>102</v>
      </c>
      <c r="C13869" t="s">
        <v>100</v>
      </c>
    </row>
    <row r="13870" spans="1:3" x14ac:dyDescent="0.2">
      <c r="A13870" t="s">
        <v>12</v>
      </c>
      <c r="B13870" t="s">
        <v>103</v>
      </c>
      <c r="C13870" t="s">
        <v>116</v>
      </c>
    </row>
    <row r="13871" spans="1:3" x14ac:dyDescent="0.2">
      <c r="A13871" t="s">
        <v>12</v>
      </c>
      <c r="B13871" t="s">
        <v>106</v>
      </c>
      <c r="C13871" t="s">
        <v>101</v>
      </c>
    </row>
    <row r="13872" spans="1:3" x14ac:dyDescent="0.2">
      <c r="A13872" t="s">
        <v>12</v>
      </c>
      <c r="B13872" t="s">
        <v>105</v>
      </c>
      <c r="C13872" t="s">
        <v>10</v>
      </c>
    </row>
    <row r="13873" spans="1:3" x14ac:dyDescent="0.2">
      <c r="A13873" t="s">
        <v>12</v>
      </c>
      <c r="B13873" t="s">
        <v>74</v>
      </c>
      <c r="C13873" t="s">
        <v>127</v>
      </c>
    </row>
    <row r="13874" spans="1:3" x14ac:dyDescent="0.2">
      <c r="A13874" t="s">
        <v>12</v>
      </c>
      <c r="B13874" t="s">
        <v>26</v>
      </c>
      <c r="C13874" t="s">
        <v>80</v>
      </c>
    </row>
    <row r="13875" spans="1:3" x14ac:dyDescent="0.2">
      <c r="A13875" t="s">
        <v>12</v>
      </c>
      <c r="B13875" t="s">
        <v>81</v>
      </c>
      <c r="C13875" t="s">
        <v>89</v>
      </c>
    </row>
    <row r="13876" spans="1:3" x14ac:dyDescent="0.2">
      <c r="A13876" t="s">
        <v>12</v>
      </c>
      <c r="B13876" t="s">
        <v>29</v>
      </c>
      <c r="C13876" t="s">
        <v>127</v>
      </c>
    </row>
    <row r="13877" spans="1:3" x14ac:dyDescent="0.2">
      <c r="A13877" t="s">
        <v>12</v>
      </c>
      <c r="B13877" t="s">
        <v>30</v>
      </c>
      <c r="C13877" t="s">
        <v>105</v>
      </c>
    </row>
    <row r="13878" spans="1:3" x14ac:dyDescent="0.2">
      <c r="A13878" t="s">
        <v>12</v>
      </c>
      <c r="B13878" t="s">
        <v>118</v>
      </c>
      <c r="C13878" t="s">
        <v>62</v>
      </c>
    </row>
    <row r="13879" spans="1:3" x14ac:dyDescent="0.2">
      <c r="A13879" t="s">
        <v>12</v>
      </c>
      <c r="B13879" t="s">
        <v>119</v>
      </c>
      <c r="C13879" t="s">
        <v>62</v>
      </c>
    </row>
    <row r="13880" spans="1:3" x14ac:dyDescent="0.2">
      <c r="A13880" t="s">
        <v>12</v>
      </c>
      <c r="B13880" t="s">
        <v>86</v>
      </c>
      <c r="C13880" t="s">
        <v>93</v>
      </c>
    </row>
    <row r="13881" spans="1:3" x14ac:dyDescent="0.2">
      <c r="A13881" t="s">
        <v>12</v>
      </c>
      <c r="B13881" t="s">
        <v>28</v>
      </c>
      <c r="C13881" t="s">
        <v>43</v>
      </c>
    </row>
    <row r="13882" spans="1:3" x14ac:dyDescent="0.2">
      <c r="A13882" t="s">
        <v>12</v>
      </c>
      <c r="B13882" t="s">
        <v>127</v>
      </c>
      <c r="C13882" t="s">
        <v>10</v>
      </c>
    </row>
    <row r="13883" spans="1:3" x14ac:dyDescent="0.2">
      <c r="A13883" t="s">
        <v>12</v>
      </c>
      <c r="B13883" t="s">
        <v>80</v>
      </c>
      <c r="C13883" t="s">
        <v>21</v>
      </c>
    </row>
    <row r="13884" spans="1:3" x14ac:dyDescent="0.2">
      <c r="A13884" t="s">
        <v>12</v>
      </c>
      <c r="B13884" t="s">
        <v>41</v>
      </c>
      <c r="C13884" t="s">
        <v>51</v>
      </c>
    </row>
    <row r="13885" spans="1:3" x14ac:dyDescent="0.2">
      <c r="A13885" t="s">
        <v>12</v>
      </c>
      <c r="B13885" t="s">
        <v>130</v>
      </c>
      <c r="C13885" t="s">
        <v>130</v>
      </c>
    </row>
    <row r="13886" spans="1:3" x14ac:dyDescent="0.2">
      <c r="A13886" t="s">
        <v>12</v>
      </c>
      <c r="B13886" t="s">
        <v>131</v>
      </c>
      <c r="C13886" t="s">
        <v>11</v>
      </c>
    </row>
    <row r="13887" spans="1:3" x14ac:dyDescent="0.2">
      <c r="A13887" t="s">
        <v>12</v>
      </c>
      <c r="B13887" t="s">
        <v>11</v>
      </c>
      <c r="C13887" t="s">
        <v>130</v>
      </c>
    </row>
    <row r="13888" spans="1:3" x14ac:dyDescent="0.2">
      <c r="A13888" t="s">
        <v>12</v>
      </c>
      <c r="B13888" t="s">
        <v>6</v>
      </c>
      <c r="C13888" t="s">
        <v>116</v>
      </c>
    </row>
    <row r="13889" spans="1:3" x14ac:dyDescent="0.2">
      <c r="A13889" t="s">
        <v>12</v>
      </c>
      <c r="B13889" t="s">
        <v>3</v>
      </c>
      <c r="C13889" t="s">
        <v>100</v>
      </c>
    </row>
    <row r="13890" spans="1:3" x14ac:dyDescent="0.2">
      <c r="A13890" t="s">
        <v>12</v>
      </c>
      <c r="B13890" t="s">
        <v>69</v>
      </c>
      <c r="C13890" t="s">
        <v>128</v>
      </c>
    </row>
    <row r="13891" spans="1:3" x14ac:dyDescent="0.2">
      <c r="A13891" t="s">
        <v>12</v>
      </c>
      <c r="B13891" t="s">
        <v>135</v>
      </c>
      <c r="C13891" t="s">
        <v>33</v>
      </c>
    </row>
    <row r="13892" spans="1:3" x14ac:dyDescent="0.2">
      <c r="A13892" t="s">
        <v>12</v>
      </c>
      <c r="B13892" t="s">
        <v>132</v>
      </c>
      <c r="C13892" t="s">
        <v>74</v>
      </c>
    </row>
    <row r="13893" spans="1:3" x14ac:dyDescent="0.2">
      <c r="A13893" t="s">
        <v>12</v>
      </c>
      <c r="B13893" t="s">
        <v>129</v>
      </c>
      <c r="C13893" t="s">
        <v>14</v>
      </c>
    </row>
    <row r="13894" spans="1:3" x14ac:dyDescent="0.2">
      <c r="A13894" t="s">
        <v>12</v>
      </c>
      <c r="B13894" t="s">
        <v>116</v>
      </c>
      <c r="C13894" t="s">
        <v>118</v>
      </c>
    </row>
    <row r="13895" spans="1:3" x14ac:dyDescent="0.2">
      <c r="A13895" t="s">
        <v>12</v>
      </c>
      <c r="B13895" t="s">
        <v>36</v>
      </c>
      <c r="C13895" t="s">
        <v>62</v>
      </c>
    </row>
    <row r="13896" spans="1:3" x14ac:dyDescent="0.2">
      <c r="A13896" t="s">
        <v>12</v>
      </c>
      <c r="B13896" t="s">
        <v>37</v>
      </c>
      <c r="C13896" t="s">
        <v>62</v>
      </c>
    </row>
    <row r="13897" spans="1:3" x14ac:dyDescent="0.2">
      <c r="A13897" t="s">
        <v>12</v>
      </c>
      <c r="B13897" t="s">
        <v>70</v>
      </c>
      <c r="C13897" t="s">
        <v>79</v>
      </c>
    </row>
    <row r="13898" spans="1:3" x14ac:dyDescent="0.2">
      <c r="A13898" t="s">
        <v>12</v>
      </c>
      <c r="B13898" t="s">
        <v>71</v>
      </c>
      <c r="C13898" t="s">
        <v>40</v>
      </c>
    </row>
    <row r="13899" spans="1:3" x14ac:dyDescent="0.2">
      <c r="A13899" t="s">
        <v>12</v>
      </c>
      <c r="B13899" t="s">
        <v>5</v>
      </c>
      <c r="C13899" t="s">
        <v>62</v>
      </c>
    </row>
    <row r="13900" spans="1:3" x14ac:dyDescent="0.2">
      <c r="A13900" t="s">
        <v>12</v>
      </c>
      <c r="B13900" t="s">
        <v>24</v>
      </c>
      <c r="C13900" t="s">
        <v>123</v>
      </c>
    </row>
    <row r="13901" spans="1:3" x14ac:dyDescent="0.2">
      <c r="A13901" t="s">
        <v>12</v>
      </c>
      <c r="B13901" t="s">
        <v>10</v>
      </c>
      <c r="C13901" t="s">
        <v>128</v>
      </c>
    </row>
    <row r="13902" spans="1:3" x14ac:dyDescent="0.2">
      <c r="A13902" t="s">
        <v>12</v>
      </c>
      <c r="B13902" t="s">
        <v>12</v>
      </c>
      <c r="C13902" t="s">
        <v>12</v>
      </c>
    </row>
    <row r="13903" spans="1:3" x14ac:dyDescent="0.2">
      <c r="A13903" t="s">
        <v>12</v>
      </c>
      <c r="B13903" t="s">
        <v>107</v>
      </c>
      <c r="C13903" t="s">
        <v>138</v>
      </c>
    </row>
    <row r="13904" spans="1:3" x14ac:dyDescent="0.2">
      <c r="A13904" t="s">
        <v>12</v>
      </c>
      <c r="B13904" t="s">
        <v>108</v>
      </c>
      <c r="C13904" t="s">
        <v>73</v>
      </c>
    </row>
    <row r="13905" spans="1:3" x14ac:dyDescent="0.2">
      <c r="A13905" t="s">
        <v>12</v>
      </c>
      <c r="B13905" t="s">
        <v>14</v>
      </c>
      <c r="C13905" t="s">
        <v>43</v>
      </c>
    </row>
    <row r="13906" spans="1:3" x14ac:dyDescent="0.2">
      <c r="A13906" t="s">
        <v>12</v>
      </c>
      <c r="B13906" t="s">
        <v>15</v>
      </c>
      <c r="C13906" t="s">
        <v>127</v>
      </c>
    </row>
    <row r="13907" spans="1:3" x14ac:dyDescent="0.2">
      <c r="A13907" t="s">
        <v>12</v>
      </c>
      <c r="B13907" t="s">
        <v>101</v>
      </c>
      <c r="C13907" t="s">
        <v>105</v>
      </c>
    </row>
    <row r="13908" spans="1:3" x14ac:dyDescent="0.2">
      <c r="A13908" t="s">
        <v>12</v>
      </c>
      <c r="B13908" t="s">
        <v>109</v>
      </c>
      <c r="C13908" t="s">
        <v>5</v>
      </c>
    </row>
    <row r="13909" spans="1:3" x14ac:dyDescent="0.2">
      <c r="A13909" t="s">
        <v>12</v>
      </c>
      <c r="B13909" t="s">
        <v>61</v>
      </c>
      <c r="C13909" t="s">
        <v>116</v>
      </c>
    </row>
    <row r="13910" spans="1:3" x14ac:dyDescent="0.2">
      <c r="A13910" t="s">
        <v>12</v>
      </c>
      <c r="B13910" t="s">
        <v>73</v>
      </c>
      <c r="C13910" t="s">
        <v>1</v>
      </c>
    </row>
    <row r="13911" spans="1:3" x14ac:dyDescent="0.2">
      <c r="A13911" t="s">
        <v>12</v>
      </c>
      <c r="B13911" t="s">
        <v>60</v>
      </c>
      <c r="C13911" t="s">
        <v>118</v>
      </c>
    </row>
    <row r="13912" spans="1:3" x14ac:dyDescent="0.2">
      <c r="A13912" t="s">
        <v>12</v>
      </c>
      <c r="B13912" t="s">
        <v>84</v>
      </c>
      <c r="C13912" t="s">
        <v>138</v>
      </c>
    </row>
    <row r="13913" spans="1:3" x14ac:dyDescent="0.2">
      <c r="A13913" t="s">
        <v>12</v>
      </c>
      <c r="B13913" t="s">
        <v>85</v>
      </c>
      <c r="C13913" t="s">
        <v>138</v>
      </c>
    </row>
    <row r="13914" spans="1:3" x14ac:dyDescent="0.2">
      <c r="A13914" t="s">
        <v>12</v>
      </c>
      <c r="B13914" t="s">
        <v>137</v>
      </c>
      <c r="C13914" t="s">
        <v>1</v>
      </c>
    </row>
    <row r="13915" spans="1:3" x14ac:dyDescent="0.2">
      <c r="A13915" t="s">
        <v>12</v>
      </c>
      <c r="B13915" t="s">
        <v>138</v>
      </c>
      <c r="C13915" t="s">
        <v>1</v>
      </c>
    </row>
    <row r="13916" spans="1:3" x14ac:dyDescent="0.2">
      <c r="A13916" t="s">
        <v>12</v>
      </c>
      <c r="B13916" t="s">
        <v>134</v>
      </c>
      <c r="C13916" t="s">
        <v>5</v>
      </c>
    </row>
    <row r="13917" spans="1:3" x14ac:dyDescent="0.2">
      <c r="A13917" t="s">
        <v>12</v>
      </c>
      <c r="B13917" t="s">
        <v>40</v>
      </c>
      <c r="C13917" t="s">
        <v>74</v>
      </c>
    </row>
    <row r="13918" spans="1:3" x14ac:dyDescent="0.2">
      <c r="A13918" t="s">
        <v>12</v>
      </c>
      <c r="B13918" t="s">
        <v>39</v>
      </c>
      <c r="C13918" t="s">
        <v>28</v>
      </c>
    </row>
    <row r="13919" spans="1:3" x14ac:dyDescent="0.2">
      <c r="A13919" t="s">
        <v>12</v>
      </c>
      <c r="B13919" t="s">
        <v>104</v>
      </c>
      <c r="C13919" t="s">
        <v>52</v>
      </c>
    </row>
    <row r="13920" spans="1:3" x14ac:dyDescent="0.2">
      <c r="A13920" t="s">
        <v>12</v>
      </c>
      <c r="B13920" t="s">
        <v>9</v>
      </c>
      <c r="C13920" t="s">
        <v>134</v>
      </c>
    </row>
    <row r="13921" spans="1:3" x14ac:dyDescent="0.2">
      <c r="A13921" t="s">
        <v>12</v>
      </c>
      <c r="B13921" t="s">
        <v>58</v>
      </c>
      <c r="C13921" t="s">
        <v>91</v>
      </c>
    </row>
    <row r="13922" spans="1:3" x14ac:dyDescent="0.2">
      <c r="A13922" t="s">
        <v>12</v>
      </c>
      <c r="B13922" t="s">
        <v>4</v>
      </c>
      <c r="C13922" t="s">
        <v>123</v>
      </c>
    </row>
    <row r="13923" spans="1:3" x14ac:dyDescent="0.2">
      <c r="A13923" t="s">
        <v>12</v>
      </c>
      <c r="B13923" t="s">
        <v>90</v>
      </c>
      <c r="C13923" t="s">
        <v>137</v>
      </c>
    </row>
    <row r="13924" spans="1:3" x14ac:dyDescent="0.2">
      <c r="A13924" t="s">
        <v>12</v>
      </c>
      <c r="B13924" t="s">
        <v>1</v>
      </c>
      <c r="C13924" t="s">
        <v>11</v>
      </c>
    </row>
    <row r="13925" spans="1:3" x14ac:dyDescent="0.2">
      <c r="A13925" t="s">
        <v>12</v>
      </c>
      <c r="B13925" t="s">
        <v>67</v>
      </c>
      <c r="C13925" t="s">
        <v>22</v>
      </c>
    </row>
    <row r="13926" spans="1:3" x14ac:dyDescent="0.2">
      <c r="A13926" t="s">
        <v>12</v>
      </c>
      <c r="B13926" t="s">
        <v>68</v>
      </c>
      <c r="C13926" t="s">
        <v>22</v>
      </c>
    </row>
    <row r="13927" spans="1:3" x14ac:dyDescent="0.2">
      <c r="A13927" t="s">
        <v>12</v>
      </c>
      <c r="B13927" t="s">
        <v>120</v>
      </c>
      <c r="C13927" t="s">
        <v>102</v>
      </c>
    </row>
    <row r="13928" spans="1:3" x14ac:dyDescent="0.2">
      <c r="A13928" t="s">
        <v>12</v>
      </c>
      <c r="B13928" t="s">
        <v>121</v>
      </c>
      <c r="C13928" t="s">
        <v>104</v>
      </c>
    </row>
    <row r="13929" spans="1:3" x14ac:dyDescent="0.2">
      <c r="A13929" t="s">
        <v>12</v>
      </c>
      <c r="B13929" t="s">
        <v>53</v>
      </c>
      <c r="C13929" t="s">
        <v>91</v>
      </c>
    </row>
    <row r="13930" spans="1:3" x14ac:dyDescent="0.2">
      <c r="A13930" t="s">
        <v>12</v>
      </c>
      <c r="B13930" t="s">
        <v>82</v>
      </c>
      <c r="C13930" t="s">
        <v>137</v>
      </c>
    </row>
    <row r="13931" spans="1:3" x14ac:dyDescent="0.2">
      <c r="A13931" t="s">
        <v>12</v>
      </c>
      <c r="B13931" t="s">
        <v>83</v>
      </c>
      <c r="C13931" t="s">
        <v>116</v>
      </c>
    </row>
    <row r="13932" spans="1:3" x14ac:dyDescent="0.2">
      <c r="A13932" t="s">
        <v>12</v>
      </c>
      <c r="B13932" t="s">
        <v>38</v>
      </c>
      <c r="C13932" t="s">
        <v>100</v>
      </c>
    </row>
    <row r="13933" spans="1:3" x14ac:dyDescent="0.2">
      <c r="A13933" t="s">
        <v>12</v>
      </c>
      <c r="B13933" t="s">
        <v>97</v>
      </c>
      <c r="C13933" t="s">
        <v>123</v>
      </c>
    </row>
    <row r="13934" spans="1:3" x14ac:dyDescent="0.2">
      <c r="A13934" t="s">
        <v>12</v>
      </c>
      <c r="B13934" t="s">
        <v>115</v>
      </c>
      <c r="C13934" t="s">
        <v>102</v>
      </c>
    </row>
    <row r="13935" spans="1:3" x14ac:dyDescent="0.2">
      <c r="A13935" t="s">
        <v>12</v>
      </c>
      <c r="B13935" t="s">
        <v>98</v>
      </c>
      <c r="C13935" t="s">
        <v>3</v>
      </c>
    </row>
    <row r="13936" spans="1:3" x14ac:dyDescent="0.2">
      <c r="A13936" t="s">
        <v>12</v>
      </c>
      <c r="B13936" t="s">
        <v>94</v>
      </c>
      <c r="C13936" t="s">
        <v>102</v>
      </c>
    </row>
    <row r="13937" spans="1:3" x14ac:dyDescent="0.2">
      <c r="A13937" t="s">
        <v>12</v>
      </c>
      <c r="B13937" t="s">
        <v>7</v>
      </c>
      <c r="C13937" t="s">
        <v>123</v>
      </c>
    </row>
    <row r="13938" spans="1:3" x14ac:dyDescent="0.2">
      <c r="A13938" t="s">
        <v>12</v>
      </c>
      <c r="B13938" t="s">
        <v>45</v>
      </c>
      <c r="C13938" t="s">
        <v>3</v>
      </c>
    </row>
    <row r="13939" spans="1:3" x14ac:dyDescent="0.2">
      <c r="A13939" t="s">
        <v>12</v>
      </c>
      <c r="B13939" t="s">
        <v>64</v>
      </c>
      <c r="C13939" t="s">
        <v>3</v>
      </c>
    </row>
    <row r="13940" spans="1:3" x14ac:dyDescent="0.2">
      <c r="A13940" t="s">
        <v>107</v>
      </c>
      <c r="B13940" t="s">
        <v>75</v>
      </c>
      <c r="C13940" t="s">
        <v>106</v>
      </c>
    </row>
    <row r="13941" spans="1:3" x14ac:dyDescent="0.2">
      <c r="A13941" t="s">
        <v>107</v>
      </c>
      <c r="B13941" t="s">
        <v>17</v>
      </c>
      <c r="C13941" t="s">
        <v>19</v>
      </c>
    </row>
    <row r="13942" spans="1:3" x14ac:dyDescent="0.2">
      <c r="A13942" t="s">
        <v>107</v>
      </c>
      <c r="B13942" t="s">
        <v>20</v>
      </c>
      <c r="C13942" t="s">
        <v>89</v>
      </c>
    </row>
    <row r="13943" spans="1:3" x14ac:dyDescent="0.2">
      <c r="A13943" t="s">
        <v>107</v>
      </c>
      <c r="B13943" t="s">
        <v>78</v>
      </c>
      <c r="C13943" t="s">
        <v>28</v>
      </c>
    </row>
    <row r="13944" spans="1:3" x14ac:dyDescent="0.2">
      <c r="A13944" t="s">
        <v>107</v>
      </c>
      <c r="B13944" t="s">
        <v>44</v>
      </c>
      <c r="C13944" t="s">
        <v>28</v>
      </c>
    </row>
    <row r="13945" spans="1:3" x14ac:dyDescent="0.2">
      <c r="A13945" t="s">
        <v>107</v>
      </c>
      <c r="B13945" t="s">
        <v>46</v>
      </c>
      <c r="C13945" t="s">
        <v>21</v>
      </c>
    </row>
    <row r="13946" spans="1:3" x14ac:dyDescent="0.2">
      <c r="A13946" t="s">
        <v>107</v>
      </c>
      <c r="B13946" t="s">
        <v>117</v>
      </c>
      <c r="C13946" t="s">
        <v>108</v>
      </c>
    </row>
    <row r="13947" spans="1:3" x14ac:dyDescent="0.2">
      <c r="A13947" t="s">
        <v>107</v>
      </c>
      <c r="B13947" t="s">
        <v>124</v>
      </c>
      <c r="C13947" t="s">
        <v>43</v>
      </c>
    </row>
    <row r="13948" spans="1:3" x14ac:dyDescent="0.2">
      <c r="A13948" t="s">
        <v>107</v>
      </c>
      <c r="B13948" t="s">
        <v>113</v>
      </c>
      <c r="C13948" t="s">
        <v>10</v>
      </c>
    </row>
    <row r="13949" spans="1:3" x14ac:dyDescent="0.2">
      <c r="A13949" t="s">
        <v>107</v>
      </c>
      <c r="B13949" t="s">
        <v>99</v>
      </c>
      <c r="C13949" t="s">
        <v>29</v>
      </c>
    </row>
    <row r="13950" spans="1:3" x14ac:dyDescent="0.2">
      <c r="A13950" t="s">
        <v>107</v>
      </c>
      <c r="B13950" t="s">
        <v>100</v>
      </c>
      <c r="C13950" t="s">
        <v>123</v>
      </c>
    </row>
    <row r="13951" spans="1:3" x14ac:dyDescent="0.2">
      <c r="A13951" t="s">
        <v>107</v>
      </c>
      <c r="B13951" t="s">
        <v>65</v>
      </c>
      <c r="C13951" t="s">
        <v>74</v>
      </c>
    </row>
    <row r="13952" spans="1:3" x14ac:dyDescent="0.2">
      <c r="A13952" t="s">
        <v>107</v>
      </c>
      <c r="B13952" t="s">
        <v>66</v>
      </c>
      <c r="C13952" t="s">
        <v>29</v>
      </c>
    </row>
    <row r="13953" spans="1:3" x14ac:dyDescent="0.2">
      <c r="A13953" t="s">
        <v>107</v>
      </c>
      <c r="B13953" t="s">
        <v>54</v>
      </c>
      <c r="C13953" t="s">
        <v>43</v>
      </c>
    </row>
    <row r="13954" spans="1:3" x14ac:dyDescent="0.2">
      <c r="A13954" t="s">
        <v>107</v>
      </c>
      <c r="B13954" t="s">
        <v>55</v>
      </c>
      <c r="C13954" t="s">
        <v>43</v>
      </c>
    </row>
    <row r="13955" spans="1:3" x14ac:dyDescent="0.2">
      <c r="A13955" t="s">
        <v>107</v>
      </c>
      <c r="B13955" t="s">
        <v>133</v>
      </c>
      <c r="C13955" t="s">
        <v>14</v>
      </c>
    </row>
    <row r="13956" spans="1:3" x14ac:dyDescent="0.2">
      <c r="A13956" t="s">
        <v>107</v>
      </c>
      <c r="B13956" t="s">
        <v>59</v>
      </c>
      <c r="C13956" t="s">
        <v>74</v>
      </c>
    </row>
    <row r="13957" spans="1:3" x14ac:dyDescent="0.2">
      <c r="A13957" t="s">
        <v>107</v>
      </c>
      <c r="B13957" t="s">
        <v>125</v>
      </c>
      <c r="C13957" t="s">
        <v>89</v>
      </c>
    </row>
    <row r="13958" spans="1:3" x14ac:dyDescent="0.2">
      <c r="A13958" t="s">
        <v>107</v>
      </c>
      <c r="B13958" t="s">
        <v>27</v>
      </c>
      <c r="C13958" t="s">
        <v>74</v>
      </c>
    </row>
    <row r="13959" spans="1:3" x14ac:dyDescent="0.2">
      <c r="A13959" t="s">
        <v>107</v>
      </c>
      <c r="B13959" t="s">
        <v>23</v>
      </c>
      <c r="C13959" t="s">
        <v>19</v>
      </c>
    </row>
    <row r="13960" spans="1:3" x14ac:dyDescent="0.2">
      <c r="A13960" t="s">
        <v>107</v>
      </c>
      <c r="B13960" t="s">
        <v>25</v>
      </c>
      <c r="C13960" t="s">
        <v>127</v>
      </c>
    </row>
    <row r="13961" spans="1:3" x14ac:dyDescent="0.2">
      <c r="A13961" t="s">
        <v>107</v>
      </c>
      <c r="B13961" t="s">
        <v>114</v>
      </c>
      <c r="C13961" t="s">
        <v>10</v>
      </c>
    </row>
    <row r="13962" spans="1:3" x14ac:dyDescent="0.2">
      <c r="A13962" t="s">
        <v>107</v>
      </c>
      <c r="B13962" t="s">
        <v>96</v>
      </c>
      <c r="C13962" t="s">
        <v>105</v>
      </c>
    </row>
    <row r="13963" spans="1:3" x14ac:dyDescent="0.2">
      <c r="A13963" t="s">
        <v>107</v>
      </c>
      <c r="B13963" t="s">
        <v>47</v>
      </c>
      <c r="C13963" t="s">
        <v>127</v>
      </c>
    </row>
    <row r="13964" spans="1:3" x14ac:dyDescent="0.2">
      <c r="A13964" t="s">
        <v>107</v>
      </c>
      <c r="B13964" t="s">
        <v>72</v>
      </c>
      <c r="C13964" t="s">
        <v>2</v>
      </c>
    </row>
    <row r="13965" spans="1:3" x14ac:dyDescent="0.2">
      <c r="A13965" t="s">
        <v>107</v>
      </c>
      <c r="B13965" t="s">
        <v>87</v>
      </c>
      <c r="C13965" t="s">
        <v>106</v>
      </c>
    </row>
    <row r="13966" spans="1:3" x14ac:dyDescent="0.2">
      <c r="A13966" t="s">
        <v>107</v>
      </c>
      <c r="B13966" t="s">
        <v>88</v>
      </c>
      <c r="C13966" t="s">
        <v>14</v>
      </c>
    </row>
    <row r="13967" spans="1:3" x14ac:dyDescent="0.2">
      <c r="A13967" t="s">
        <v>107</v>
      </c>
      <c r="B13967" t="s">
        <v>19</v>
      </c>
      <c r="C13967" t="s">
        <v>1</v>
      </c>
    </row>
    <row r="13968" spans="1:3" x14ac:dyDescent="0.2">
      <c r="A13968" t="s">
        <v>107</v>
      </c>
      <c r="B13968" t="s">
        <v>31</v>
      </c>
      <c r="C13968" t="s">
        <v>128</v>
      </c>
    </row>
    <row r="13969" spans="1:3" x14ac:dyDescent="0.2">
      <c r="A13969" t="s">
        <v>107</v>
      </c>
      <c r="B13969" t="s">
        <v>126</v>
      </c>
      <c r="C13969" t="s">
        <v>29</v>
      </c>
    </row>
    <row r="13970" spans="1:3" x14ac:dyDescent="0.2">
      <c r="A13970" t="s">
        <v>107</v>
      </c>
      <c r="B13970" t="s">
        <v>42</v>
      </c>
      <c r="C13970" t="s">
        <v>101</v>
      </c>
    </row>
    <row r="13971" spans="1:3" x14ac:dyDescent="0.2">
      <c r="A13971" t="s">
        <v>107</v>
      </c>
      <c r="B13971" t="s">
        <v>93</v>
      </c>
      <c r="C13971" t="s">
        <v>62</v>
      </c>
    </row>
    <row r="13972" spans="1:3" x14ac:dyDescent="0.2">
      <c r="A13972" t="s">
        <v>107</v>
      </c>
      <c r="B13972" t="s">
        <v>13</v>
      </c>
      <c r="C13972" t="s">
        <v>21</v>
      </c>
    </row>
    <row r="13973" spans="1:3" x14ac:dyDescent="0.2">
      <c r="A13973" t="s">
        <v>107</v>
      </c>
      <c r="B13973" t="s">
        <v>49</v>
      </c>
      <c r="C13973" t="s">
        <v>128</v>
      </c>
    </row>
    <row r="13974" spans="1:3" x14ac:dyDescent="0.2">
      <c r="A13974" t="s">
        <v>107</v>
      </c>
      <c r="B13974" t="s">
        <v>50</v>
      </c>
      <c r="C13974" t="s">
        <v>128</v>
      </c>
    </row>
    <row r="13975" spans="1:3" x14ac:dyDescent="0.2">
      <c r="A13975" t="s">
        <v>107</v>
      </c>
      <c r="B13975" t="s">
        <v>56</v>
      </c>
      <c r="C13975" t="s">
        <v>28</v>
      </c>
    </row>
    <row r="13976" spans="1:3" x14ac:dyDescent="0.2">
      <c r="A13976" t="s">
        <v>107</v>
      </c>
      <c r="B13976" t="s">
        <v>57</v>
      </c>
      <c r="C13976" t="s">
        <v>28</v>
      </c>
    </row>
    <row r="13977" spans="1:3" x14ac:dyDescent="0.2">
      <c r="A13977" t="s">
        <v>107</v>
      </c>
      <c r="B13977" t="s">
        <v>91</v>
      </c>
      <c r="C13977" t="s">
        <v>102</v>
      </c>
    </row>
    <row r="13978" spans="1:3" x14ac:dyDescent="0.2">
      <c r="A13978" t="s">
        <v>107</v>
      </c>
      <c r="B13978" t="s">
        <v>92</v>
      </c>
      <c r="C13978" t="s">
        <v>35</v>
      </c>
    </row>
    <row r="13979" spans="1:3" x14ac:dyDescent="0.2">
      <c r="A13979" t="s">
        <v>107</v>
      </c>
      <c r="B13979" t="s">
        <v>136</v>
      </c>
      <c r="C13979" t="s">
        <v>105</v>
      </c>
    </row>
    <row r="13980" spans="1:3" x14ac:dyDescent="0.2">
      <c r="A13980" t="s">
        <v>107</v>
      </c>
      <c r="B13980" t="s">
        <v>16</v>
      </c>
      <c r="C13980" t="s">
        <v>62</v>
      </c>
    </row>
    <row r="13981" spans="1:3" x14ac:dyDescent="0.2">
      <c r="A13981" t="s">
        <v>107</v>
      </c>
      <c r="B13981" t="s">
        <v>89</v>
      </c>
      <c r="C13981" t="s">
        <v>62</v>
      </c>
    </row>
    <row r="13982" spans="1:3" x14ac:dyDescent="0.2">
      <c r="A13982" t="s">
        <v>107</v>
      </c>
      <c r="B13982" t="s">
        <v>33</v>
      </c>
      <c r="C13982" t="s">
        <v>62</v>
      </c>
    </row>
    <row r="13983" spans="1:3" x14ac:dyDescent="0.2">
      <c r="A13983" t="s">
        <v>107</v>
      </c>
      <c r="B13983" t="s">
        <v>34</v>
      </c>
      <c r="C13983" t="s">
        <v>62</v>
      </c>
    </row>
    <row r="13984" spans="1:3" x14ac:dyDescent="0.2">
      <c r="A13984" t="s">
        <v>107</v>
      </c>
      <c r="B13984" t="s">
        <v>95</v>
      </c>
      <c r="C13984" t="s">
        <v>104</v>
      </c>
    </row>
    <row r="13985" spans="1:3" x14ac:dyDescent="0.2">
      <c r="A13985" t="s">
        <v>107</v>
      </c>
      <c r="B13985" t="s">
        <v>110</v>
      </c>
      <c r="C13985" t="s">
        <v>2</v>
      </c>
    </row>
    <row r="13986" spans="1:3" x14ac:dyDescent="0.2">
      <c r="A13986" t="s">
        <v>107</v>
      </c>
      <c r="B13986" t="s">
        <v>62</v>
      </c>
      <c r="C13986" t="s">
        <v>91</v>
      </c>
    </row>
    <row r="13987" spans="1:3" x14ac:dyDescent="0.2">
      <c r="A13987" t="s">
        <v>107</v>
      </c>
      <c r="B13987" t="s">
        <v>63</v>
      </c>
      <c r="C13987" t="s">
        <v>91</v>
      </c>
    </row>
    <row r="13988" spans="1:3" x14ac:dyDescent="0.2">
      <c r="A13988" t="s">
        <v>107</v>
      </c>
      <c r="B13988" t="s">
        <v>22</v>
      </c>
      <c r="C13988" t="s">
        <v>3</v>
      </c>
    </row>
    <row r="13989" spans="1:3" x14ac:dyDescent="0.2">
      <c r="A13989" t="s">
        <v>107</v>
      </c>
      <c r="B13989" t="s">
        <v>2</v>
      </c>
      <c r="C13989" t="s">
        <v>36</v>
      </c>
    </row>
    <row r="13990" spans="1:3" x14ac:dyDescent="0.2">
      <c r="A13990" t="s">
        <v>107</v>
      </c>
      <c r="B13990" t="s">
        <v>32</v>
      </c>
      <c r="C13990" t="s">
        <v>62</v>
      </c>
    </row>
    <row r="13991" spans="1:3" x14ac:dyDescent="0.2">
      <c r="A13991" t="s">
        <v>107</v>
      </c>
      <c r="B13991" t="s">
        <v>18</v>
      </c>
      <c r="C13991" t="s">
        <v>128</v>
      </c>
    </row>
    <row r="13992" spans="1:3" x14ac:dyDescent="0.2">
      <c r="A13992" t="s">
        <v>107</v>
      </c>
      <c r="B13992" t="s">
        <v>76</v>
      </c>
      <c r="C13992" t="s">
        <v>69</v>
      </c>
    </row>
    <row r="13993" spans="1:3" x14ac:dyDescent="0.2">
      <c r="A13993" t="s">
        <v>107</v>
      </c>
      <c r="B13993" t="s">
        <v>77</v>
      </c>
      <c r="C13993" t="s">
        <v>10</v>
      </c>
    </row>
    <row r="13994" spans="1:3" x14ac:dyDescent="0.2">
      <c r="A13994" t="s">
        <v>107</v>
      </c>
      <c r="B13994" t="s">
        <v>79</v>
      </c>
      <c r="C13994" t="s">
        <v>62</v>
      </c>
    </row>
    <row r="13995" spans="1:3" x14ac:dyDescent="0.2">
      <c r="A13995" t="s">
        <v>107</v>
      </c>
      <c r="B13995" t="s">
        <v>48</v>
      </c>
      <c r="C13995" t="s">
        <v>130</v>
      </c>
    </row>
    <row r="13996" spans="1:3" x14ac:dyDescent="0.2">
      <c r="A13996" t="s">
        <v>107</v>
      </c>
      <c r="B13996" t="s">
        <v>111</v>
      </c>
      <c r="C13996" t="s">
        <v>130</v>
      </c>
    </row>
    <row r="13997" spans="1:3" x14ac:dyDescent="0.2">
      <c r="A13997" t="s">
        <v>107</v>
      </c>
      <c r="B13997" t="s">
        <v>112</v>
      </c>
      <c r="C13997" t="s">
        <v>11</v>
      </c>
    </row>
    <row r="13998" spans="1:3" x14ac:dyDescent="0.2">
      <c r="A13998" t="s">
        <v>107</v>
      </c>
      <c r="B13998" t="s">
        <v>51</v>
      </c>
      <c r="C13998" t="s">
        <v>130</v>
      </c>
    </row>
    <row r="13999" spans="1:3" x14ac:dyDescent="0.2">
      <c r="A13999" t="s">
        <v>107</v>
      </c>
      <c r="B13999" t="s">
        <v>8</v>
      </c>
      <c r="C13999" t="s">
        <v>128</v>
      </c>
    </row>
    <row r="14000" spans="1:3" x14ac:dyDescent="0.2">
      <c r="A14000" t="s">
        <v>107</v>
      </c>
      <c r="B14000" t="s">
        <v>35</v>
      </c>
      <c r="C14000" t="s">
        <v>67</v>
      </c>
    </row>
    <row r="14001" spans="1:3" x14ac:dyDescent="0.2">
      <c r="A14001" t="s">
        <v>107</v>
      </c>
      <c r="B14001" t="s">
        <v>52</v>
      </c>
      <c r="C14001" t="s">
        <v>123</v>
      </c>
    </row>
    <row r="14002" spans="1:3" x14ac:dyDescent="0.2">
      <c r="A14002" t="s">
        <v>107</v>
      </c>
      <c r="B14002" t="s">
        <v>122</v>
      </c>
      <c r="C14002" t="s">
        <v>2</v>
      </c>
    </row>
    <row r="14003" spans="1:3" x14ac:dyDescent="0.2">
      <c r="A14003" t="s">
        <v>107</v>
      </c>
      <c r="B14003" t="s">
        <v>123</v>
      </c>
      <c r="C14003" t="s">
        <v>134</v>
      </c>
    </row>
    <row r="14004" spans="1:3" x14ac:dyDescent="0.2">
      <c r="A14004" t="s">
        <v>107</v>
      </c>
      <c r="B14004" t="s">
        <v>21</v>
      </c>
      <c r="C14004" t="s">
        <v>36</v>
      </c>
    </row>
    <row r="14005" spans="1:3" x14ac:dyDescent="0.2">
      <c r="A14005" t="s">
        <v>107</v>
      </c>
      <c r="B14005" t="s">
        <v>128</v>
      </c>
      <c r="C14005" t="s">
        <v>138</v>
      </c>
    </row>
    <row r="14006" spans="1:3" x14ac:dyDescent="0.2">
      <c r="A14006" t="s">
        <v>107</v>
      </c>
      <c r="B14006" t="s">
        <v>43</v>
      </c>
      <c r="C14006" t="s">
        <v>100</v>
      </c>
    </row>
    <row r="14007" spans="1:3" x14ac:dyDescent="0.2">
      <c r="A14007" t="s">
        <v>107</v>
      </c>
      <c r="B14007" t="s">
        <v>102</v>
      </c>
      <c r="C14007" t="s">
        <v>109</v>
      </c>
    </row>
    <row r="14008" spans="1:3" x14ac:dyDescent="0.2">
      <c r="A14008" t="s">
        <v>107</v>
      </c>
      <c r="B14008" t="s">
        <v>103</v>
      </c>
      <c r="C14008" t="s">
        <v>90</v>
      </c>
    </row>
    <row r="14009" spans="1:3" x14ac:dyDescent="0.2">
      <c r="A14009" t="s">
        <v>107</v>
      </c>
      <c r="B14009" t="s">
        <v>106</v>
      </c>
      <c r="C14009" t="s">
        <v>1</v>
      </c>
    </row>
    <row r="14010" spans="1:3" x14ac:dyDescent="0.2">
      <c r="A14010" t="s">
        <v>107</v>
      </c>
      <c r="B14010" t="s">
        <v>105</v>
      </c>
      <c r="C14010" t="s">
        <v>52</v>
      </c>
    </row>
    <row r="14011" spans="1:3" x14ac:dyDescent="0.2">
      <c r="A14011" t="s">
        <v>107</v>
      </c>
      <c r="B14011" t="s">
        <v>74</v>
      </c>
      <c r="C14011" t="s">
        <v>118</v>
      </c>
    </row>
    <row r="14012" spans="1:3" x14ac:dyDescent="0.2">
      <c r="A14012" t="s">
        <v>107</v>
      </c>
      <c r="B14012" t="s">
        <v>26</v>
      </c>
      <c r="C14012" t="s">
        <v>127</v>
      </c>
    </row>
    <row r="14013" spans="1:3" x14ac:dyDescent="0.2">
      <c r="A14013" t="s">
        <v>107</v>
      </c>
      <c r="B14013" t="s">
        <v>81</v>
      </c>
      <c r="C14013" t="s">
        <v>69</v>
      </c>
    </row>
    <row r="14014" spans="1:3" x14ac:dyDescent="0.2">
      <c r="A14014" t="s">
        <v>107</v>
      </c>
      <c r="B14014" t="s">
        <v>29</v>
      </c>
      <c r="C14014" t="s">
        <v>36</v>
      </c>
    </row>
    <row r="14015" spans="1:3" x14ac:dyDescent="0.2">
      <c r="A14015" t="s">
        <v>107</v>
      </c>
      <c r="B14015" t="s">
        <v>30</v>
      </c>
      <c r="C14015" t="s">
        <v>36</v>
      </c>
    </row>
    <row r="14016" spans="1:3" x14ac:dyDescent="0.2">
      <c r="A14016" t="s">
        <v>107</v>
      </c>
      <c r="B14016" t="s">
        <v>118</v>
      </c>
      <c r="C14016" t="s">
        <v>95</v>
      </c>
    </row>
    <row r="14017" spans="1:3" x14ac:dyDescent="0.2">
      <c r="A14017" t="s">
        <v>107</v>
      </c>
      <c r="B14017" t="s">
        <v>119</v>
      </c>
      <c r="C14017" t="s">
        <v>95</v>
      </c>
    </row>
    <row r="14018" spans="1:3" x14ac:dyDescent="0.2">
      <c r="A14018" t="s">
        <v>107</v>
      </c>
      <c r="B14018" t="s">
        <v>86</v>
      </c>
      <c r="C14018" t="s">
        <v>10</v>
      </c>
    </row>
    <row r="14019" spans="1:3" x14ac:dyDescent="0.2">
      <c r="A14019" t="s">
        <v>107</v>
      </c>
      <c r="B14019" t="s">
        <v>28</v>
      </c>
      <c r="C14019" t="s">
        <v>1</v>
      </c>
    </row>
    <row r="14020" spans="1:3" x14ac:dyDescent="0.2">
      <c r="A14020" t="s">
        <v>107</v>
      </c>
      <c r="B14020" t="s">
        <v>127</v>
      </c>
      <c r="C14020" t="s">
        <v>100</v>
      </c>
    </row>
    <row r="14021" spans="1:3" x14ac:dyDescent="0.2">
      <c r="A14021" t="s">
        <v>107</v>
      </c>
      <c r="B14021" t="s">
        <v>80</v>
      </c>
      <c r="C14021" t="s">
        <v>62</v>
      </c>
    </row>
    <row r="14022" spans="1:3" x14ac:dyDescent="0.2">
      <c r="A14022" t="s">
        <v>107</v>
      </c>
      <c r="B14022" t="s">
        <v>41</v>
      </c>
      <c r="C14022" t="s">
        <v>28</v>
      </c>
    </row>
    <row r="14023" spans="1:3" x14ac:dyDescent="0.2">
      <c r="A14023" t="s">
        <v>107</v>
      </c>
      <c r="B14023" t="s">
        <v>130</v>
      </c>
      <c r="C14023" t="s">
        <v>73</v>
      </c>
    </row>
    <row r="14024" spans="1:3" x14ac:dyDescent="0.2">
      <c r="A14024" t="s">
        <v>107</v>
      </c>
      <c r="B14024" t="s">
        <v>131</v>
      </c>
      <c r="C14024" t="s">
        <v>116</v>
      </c>
    </row>
    <row r="14025" spans="1:3" x14ac:dyDescent="0.2">
      <c r="A14025" t="s">
        <v>107</v>
      </c>
      <c r="B14025" t="s">
        <v>11</v>
      </c>
      <c r="C14025" t="s">
        <v>137</v>
      </c>
    </row>
    <row r="14026" spans="1:3" x14ac:dyDescent="0.2">
      <c r="A14026" t="s">
        <v>107</v>
      </c>
      <c r="B14026" t="s">
        <v>6</v>
      </c>
      <c r="C14026" t="s">
        <v>90</v>
      </c>
    </row>
    <row r="14027" spans="1:3" x14ac:dyDescent="0.2">
      <c r="A14027" t="s">
        <v>107</v>
      </c>
      <c r="B14027" t="s">
        <v>3</v>
      </c>
      <c r="C14027" t="s">
        <v>35</v>
      </c>
    </row>
    <row r="14028" spans="1:3" x14ac:dyDescent="0.2">
      <c r="A14028" t="s">
        <v>107</v>
      </c>
      <c r="B14028" t="s">
        <v>69</v>
      </c>
      <c r="C14028" t="s">
        <v>22</v>
      </c>
    </row>
    <row r="14029" spans="1:3" x14ac:dyDescent="0.2">
      <c r="A14029" t="s">
        <v>107</v>
      </c>
      <c r="B14029" t="s">
        <v>135</v>
      </c>
      <c r="C14029" t="s">
        <v>10</v>
      </c>
    </row>
    <row r="14030" spans="1:3" x14ac:dyDescent="0.2">
      <c r="A14030" t="s">
        <v>107</v>
      </c>
      <c r="B14030" t="s">
        <v>132</v>
      </c>
      <c r="C14030" t="s">
        <v>11</v>
      </c>
    </row>
    <row r="14031" spans="1:3" x14ac:dyDescent="0.2">
      <c r="A14031" t="s">
        <v>107</v>
      </c>
      <c r="B14031" t="s">
        <v>129</v>
      </c>
      <c r="C14031" t="s">
        <v>130</v>
      </c>
    </row>
    <row r="14032" spans="1:3" x14ac:dyDescent="0.2">
      <c r="A14032" t="s">
        <v>107</v>
      </c>
      <c r="B14032" t="s">
        <v>116</v>
      </c>
      <c r="C14032" t="s">
        <v>102</v>
      </c>
    </row>
    <row r="14033" spans="1:3" x14ac:dyDescent="0.2">
      <c r="A14033" t="s">
        <v>107</v>
      </c>
      <c r="B14033" t="s">
        <v>36</v>
      </c>
      <c r="C14033" t="s">
        <v>123</v>
      </c>
    </row>
    <row r="14034" spans="1:3" x14ac:dyDescent="0.2">
      <c r="A14034" t="s">
        <v>107</v>
      </c>
      <c r="B14034" t="s">
        <v>37</v>
      </c>
      <c r="C14034" t="s">
        <v>123</v>
      </c>
    </row>
    <row r="14035" spans="1:3" x14ac:dyDescent="0.2">
      <c r="A14035" t="s">
        <v>107</v>
      </c>
      <c r="B14035" t="s">
        <v>70</v>
      </c>
      <c r="C14035" t="s">
        <v>43</v>
      </c>
    </row>
    <row r="14036" spans="1:3" x14ac:dyDescent="0.2">
      <c r="A14036" t="s">
        <v>107</v>
      </c>
      <c r="B14036" t="s">
        <v>71</v>
      </c>
      <c r="C14036" t="s">
        <v>101</v>
      </c>
    </row>
    <row r="14037" spans="1:3" x14ac:dyDescent="0.2">
      <c r="A14037" t="s">
        <v>107</v>
      </c>
      <c r="B14037" t="s">
        <v>5</v>
      </c>
      <c r="C14037" t="s">
        <v>3</v>
      </c>
    </row>
    <row r="14038" spans="1:3" x14ac:dyDescent="0.2">
      <c r="A14038" t="s">
        <v>107</v>
      </c>
      <c r="B14038" t="s">
        <v>24</v>
      </c>
      <c r="C14038" t="s">
        <v>6</v>
      </c>
    </row>
    <row r="14039" spans="1:3" x14ac:dyDescent="0.2">
      <c r="A14039" t="s">
        <v>107</v>
      </c>
      <c r="B14039" t="s">
        <v>10</v>
      </c>
      <c r="C14039" t="s">
        <v>5</v>
      </c>
    </row>
    <row r="14040" spans="1:3" x14ac:dyDescent="0.2">
      <c r="A14040" t="s">
        <v>107</v>
      </c>
      <c r="B14040" t="s">
        <v>12</v>
      </c>
      <c r="C14040" t="s">
        <v>138</v>
      </c>
    </row>
    <row r="14041" spans="1:3" x14ac:dyDescent="0.2">
      <c r="A14041" t="s">
        <v>107</v>
      </c>
      <c r="B14041" t="s">
        <v>107</v>
      </c>
      <c r="C14041" t="s">
        <v>107</v>
      </c>
    </row>
    <row r="14042" spans="1:3" x14ac:dyDescent="0.2">
      <c r="A14042" t="s">
        <v>107</v>
      </c>
      <c r="B14042" t="s">
        <v>108</v>
      </c>
      <c r="C14042" t="s">
        <v>107</v>
      </c>
    </row>
    <row r="14043" spans="1:3" x14ac:dyDescent="0.2">
      <c r="A14043" t="s">
        <v>107</v>
      </c>
      <c r="B14043" t="s">
        <v>14</v>
      </c>
      <c r="C14043" t="s">
        <v>1</v>
      </c>
    </row>
    <row r="14044" spans="1:3" x14ac:dyDescent="0.2">
      <c r="A14044" t="s">
        <v>107</v>
      </c>
      <c r="B14044" t="s">
        <v>15</v>
      </c>
      <c r="C14044" t="s">
        <v>118</v>
      </c>
    </row>
    <row r="14045" spans="1:3" x14ac:dyDescent="0.2">
      <c r="A14045" t="s">
        <v>107</v>
      </c>
      <c r="B14045" t="s">
        <v>101</v>
      </c>
      <c r="C14045" t="s">
        <v>36</v>
      </c>
    </row>
    <row r="14046" spans="1:3" x14ac:dyDescent="0.2">
      <c r="A14046" t="s">
        <v>107</v>
      </c>
      <c r="B14046" t="s">
        <v>109</v>
      </c>
      <c r="C14046" t="s">
        <v>84</v>
      </c>
    </row>
    <row r="14047" spans="1:3" x14ac:dyDescent="0.2">
      <c r="A14047" t="s">
        <v>107</v>
      </c>
      <c r="B14047" t="s">
        <v>61</v>
      </c>
      <c r="C14047" t="s">
        <v>90</v>
      </c>
    </row>
    <row r="14048" spans="1:3" x14ac:dyDescent="0.2">
      <c r="A14048" t="s">
        <v>107</v>
      </c>
      <c r="B14048" t="s">
        <v>73</v>
      </c>
      <c r="C14048" t="s">
        <v>3</v>
      </c>
    </row>
    <row r="14049" spans="1:3" x14ac:dyDescent="0.2">
      <c r="A14049" t="s">
        <v>107</v>
      </c>
      <c r="B14049" t="s">
        <v>60</v>
      </c>
      <c r="C14049" t="s">
        <v>102</v>
      </c>
    </row>
    <row r="14050" spans="1:3" x14ac:dyDescent="0.2">
      <c r="A14050" t="s">
        <v>107</v>
      </c>
      <c r="B14050" t="s">
        <v>84</v>
      </c>
      <c r="C14050" t="s">
        <v>107</v>
      </c>
    </row>
    <row r="14051" spans="1:3" x14ac:dyDescent="0.2">
      <c r="A14051" t="s">
        <v>107</v>
      </c>
      <c r="B14051" t="s">
        <v>85</v>
      </c>
      <c r="C14051" t="s">
        <v>107</v>
      </c>
    </row>
    <row r="14052" spans="1:3" x14ac:dyDescent="0.2">
      <c r="A14052" t="s">
        <v>107</v>
      </c>
      <c r="B14052" t="s">
        <v>137</v>
      </c>
      <c r="C14052" t="s">
        <v>102</v>
      </c>
    </row>
    <row r="14053" spans="1:3" x14ac:dyDescent="0.2">
      <c r="A14053" t="s">
        <v>107</v>
      </c>
      <c r="B14053" t="s">
        <v>138</v>
      </c>
      <c r="C14053" t="s">
        <v>3</v>
      </c>
    </row>
    <row r="14054" spans="1:3" x14ac:dyDescent="0.2">
      <c r="A14054" t="s">
        <v>107</v>
      </c>
      <c r="B14054" t="s">
        <v>134</v>
      </c>
      <c r="C14054" t="s">
        <v>67</v>
      </c>
    </row>
    <row r="14055" spans="1:3" x14ac:dyDescent="0.2">
      <c r="A14055" t="s">
        <v>107</v>
      </c>
      <c r="B14055" t="s">
        <v>40</v>
      </c>
      <c r="C14055" t="s">
        <v>11</v>
      </c>
    </row>
    <row r="14056" spans="1:3" x14ac:dyDescent="0.2">
      <c r="A14056" t="s">
        <v>107</v>
      </c>
      <c r="B14056" t="s">
        <v>39</v>
      </c>
      <c r="C14056" t="s">
        <v>11</v>
      </c>
    </row>
    <row r="14057" spans="1:3" x14ac:dyDescent="0.2">
      <c r="A14057" t="s">
        <v>107</v>
      </c>
      <c r="B14057" t="s">
        <v>104</v>
      </c>
      <c r="C14057" t="s">
        <v>67</v>
      </c>
    </row>
    <row r="14058" spans="1:3" x14ac:dyDescent="0.2">
      <c r="A14058" t="s">
        <v>107</v>
      </c>
      <c r="B14058" t="s">
        <v>9</v>
      </c>
      <c r="C14058" t="s">
        <v>4</v>
      </c>
    </row>
    <row r="14059" spans="1:3" x14ac:dyDescent="0.2">
      <c r="A14059" t="s">
        <v>107</v>
      </c>
      <c r="B14059" t="s">
        <v>58</v>
      </c>
      <c r="C14059" t="s">
        <v>6</v>
      </c>
    </row>
    <row r="14060" spans="1:3" x14ac:dyDescent="0.2">
      <c r="A14060" t="s">
        <v>107</v>
      </c>
      <c r="B14060" t="s">
        <v>4</v>
      </c>
      <c r="C14060" t="s">
        <v>6</v>
      </c>
    </row>
    <row r="14061" spans="1:3" x14ac:dyDescent="0.2">
      <c r="A14061" t="s">
        <v>107</v>
      </c>
      <c r="B14061" t="s">
        <v>90</v>
      </c>
      <c r="C14061" t="s">
        <v>107</v>
      </c>
    </row>
    <row r="14062" spans="1:3" x14ac:dyDescent="0.2">
      <c r="A14062" t="s">
        <v>107</v>
      </c>
      <c r="B14062" t="s">
        <v>1</v>
      </c>
      <c r="C14062" t="s">
        <v>95</v>
      </c>
    </row>
    <row r="14063" spans="1:3" x14ac:dyDescent="0.2">
      <c r="A14063" t="s">
        <v>107</v>
      </c>
      <c r="B14063" t="s">
        <v>67</v>
      </c>
      <c r="C14063" t="s">
        <v>84</v>
      </c>
    </row>
    <row r="14064" spans="1:3" x14ac:dyDescent="0.2">
      <c r="A14064" t="s">
        <v>107</v>
      </c>
      <c r="B14064" t="s">
        <v>68</v>
      </c>
      <c r="C14064" t="s">
        <v>84</v>
      </c>
    </row>
    <row r="14065" spans="1:3" x14ac:dyDescent="0.2">
      <c r="A14065" t="s">
        <v>107</v>
      </c>
      <c r="B14065" t="s">
        <v>120</v>
      </c>
      <c r="C14065" t="s">
        <v>4</v>
      </c>
    </row>
    <row r="14066" spans="1:3" x14ac:dyDescent="0.2">
      <c r="A14066" t="s">
        <v>107</v>
      </c>
      <c r="B14066" t="s">
        <v>121</v>
      </c>
      <c r="C14066" t="s">
        <v>4</v>
      </c>
    </row>
    <row r="14067" spans="1:3" x14ac:dyDescent="0.2">
      <c r="A14067" t="s">
        <v>107</v>
      </c>
      <c r="B14067" t="s">
        <v>53</v>
      </c>
      <c r="C14067" t="s">
        <v>97</v>
      </c>
    </row>
    <row r="14068" spans="1:3" x14ac:dyDescent="0.2">
      <c r="A14068" t="s">
        <v>107</v>
      </c>
      <c r="B14068" t="s">
        <v>82</v>
      </c>
      <c r="C14068" t="s">
        <v>90</v>
      </c>
    </row>
    <row r="14069" spans="1:3" x14ac:dyDescent="0.2">
      <c r="A14069" t="s">
        <v>107</v>
      </c>
      <c r="B14069" t="s">
        <v>83</v>
      </c>
      <c r="C14069" t="s">
        <v>90</v>
      </c>
    </row>
    <row r="14070" spans="1:3" x14ac:dyDescent="0.2">
      <c r="A14070" t="s">
        <v>107</v>
      </c>
      <c r="B14070" t="s">
        <v>38</v>
      </c>
      <c r="C14070" t="s">
        <v>109</v>
      </c>
    </row>
    <row r="14071" spans="1:3" x14ac:dyDescent="0.2">
      <c r="A14071" t="s">
        <v>107</v>
      </c>
      <c r="B14071" t="s">
        <v>97</v>
      </c>
      <c r="C14071" t="s">
        <v>6</v>
      </c>
    </row>
    <row r="14072" spans="1:3" x14ac:dyDescent="0.2">
      <c r="A14072" t="s">
        <v>107</v>
      </c>
      <c r="B14072" t="s">
        <v>115</v>
      </c>
      <c r="C14072" t="s">
        <v>4</v>
      </c>
    </row>
    <row r="14073" spans="1:3" x14ac:dyDescent="0.2">
      <c r="A14073" t="s">
        <v>107</v>
      </c>
      <c r="B14073" t="s">
        <v>98</v>
      </c>
      <c r="C14073" t="s">
        <v>58</v>
      </c>
    </row>
    <row r="14074" spans="1:3" x14ac:dyDescent="0.2">
      <c r="A14074" t="s">
        <v>107</v>
      </c>
      <c r="B14074" t="s">
        <v>94</v>
      </c>
      <c r="C14074" t="s">
        <v>58</v>
      </c>
    </row>
    <row r="14075" spans="1:3" x14ac:dyDescent="0.2">
      <c r="A14075" t="s">
        <v>107</v>
      </c>
      <c r="B14075" t="s">
        <v>7</v>
      </c>
      <c r="C14075" t="s">
        <v>58</v>
      </c>
    </row>
    <row r="14076" spans="1:3" x14ac:dyDescent="0.2">
      <c r="A14076" t="s">
        <v>107</v>
      </c>
      <c r="B14076" t="s">
        <v>45</v>
      </c>
      <c r="C14076" t="s">
        <v>58</v>
      </c>
    </row>
    <row r="14077" spans="1:3" x14ac:dyDescent="0.2">
      <c r="A14077" t="s">
        <v>107</v>
      </c>
      <c r="B14077" t="s">
        <v>64</v>
      </c>
      <c r="C14077" t="s">
        <v>58</v>
      </c>
    </row>
    <row r="14078" spans="1:3" x14ac:dyDescent="0.2">
      <c r="A14078" t="s">
        <v>108</v>
      </c>
      <c r="B14078" t="s">
        <v>75</v>
      </c>
      <c r="C14078" t="s">
        <v>19</v>
      </c>
    </row>
    <row r="14079" spans="1:3" x14ac:dyDescent="0.2">
      <c r="A14079" t="s">
        <v>108</v>
      </c>
      <c r="B14079" t="s">
        <v>17</v>
      </c>
      <c r="C14079" t="s">
        <v>14</v>
      </c>
    </row>
    <row r="14080" spans="1:3" x14ac:dyDescent="0.2">
      <c r="A14080" t="s">
        <v>108</v>
      </c>
      <c r="B14080" t="s">
        <v>20</v>
      </c>
      <c r="C14080" t="s">
        <v>89</v>
      </c>
    </row>
    <row r="14081" spans="1:3" x14ac:dyDescent="0.2">
      <c r="A14081" t="s">
        <v>108</v>
      </c>
      <c r="B14081" t="s">
        <v>78</v>
      </c>
      <c r="C14081" t="s">
        <v>28</v>
      </c>
    </row>
    <row r="14082" spans="1:3" x14ac:dyDescent="0.2">
      <c r="A14082" t="s">
        <v>108</v>
      </c>
      <c r="B14082" t="s">
        <v>44</v>
      </c>
      <c r="C14082" t="s">
        <v>74</v>
      </c>
    </row>
    <row r="14083" spans="1:3" x14ac:dyDescent="0.2">
      <c r="A14083" t="s">
        <v>108</v>
      </c>
      <c r="B14083" t="s">
        <v>46</v>
      </c>
      <c r="C14083" t="s">
        <v>21</v>
      </c>
    </row>
    <row r="14084" spans="1:3" x14ac:dyDescent="0.2">
      <c r="A14084" t="s">
        <v>108</v>
      </c>
      <c r="B14084" t="s">
        <v>117</v>
      </c>
      <c r="C14084" t="s">
        <v>28</v>
      </c>
    </row>
    <row r="14085" spans="1:3" x14ac:dyDescent="0.2">
      <c r="A14085" t="s">
        <v>108</v>
      </c>
      <c r="B14085" t="s">
        <v>124</v>
      </c>
      <c r="C14085" t="s">
        <v>43</v>
      </c>
    </row>
    <row r="14086" spans="1:3" x14ac:dyDescent="0.2">
      <c r="A14086" t="s">
        <v>108</v>
      </c>
      <c r="B14086" t="s">
        <v>113</v>
      </c>
      <c r="C14086" t="s">
        <v>10</v>
      </c>
    </row>
    <row r="14087" spans="1:3" x14ac:dyDescent="0.2">
      <c r="A14087" t="s">
        <v>108</v>
      </c>
      <c r="B14087" t="s">
        <v>99</v>
      </c>
      <c r="C14087" t="s">
        <v>29</v>
      </c>
    </row>
    <row r="14088" spans="1:3" x14ac:dyDescent="0.2">
      <c r="A14088" t="s">
        <v>108</v>
      </c>
      <c r="B14088" t="s">
        <v>100</v>
      </c>
      <c r="C14088" t="s">
        <v>123</v>
      </c>
    </row>
    <row r="14089" spans="1:3" x14ac:dyDescent="0.2">
      <c r="A14089" t="s">
        <v>108</v>
      </c>
      <c r="B14089" t="s">
        <v>65</v>
      </c>
      <c r="C14089" t="s">
        <v>29</v>
      </c>
    </row>
    <row r="14090" spans="1:3" x14ac:dyDescent="0.2">
      <c r="A14090" t="s">
        <v>108</v>
      </c>
      <c r="B14090" t="s">
        <v>66</v>
      </c>
      <c r="C14090" t="s">
        <v>29</v>
      </c>
    </row>
    <row r="14091" spans="1:3" x14ac:dyDescent="0.2">
      <c r="A14091" t="s">
        <v>108</v>
      </c>
      <c r="B14091" t="s">
        <v>54</v>
      </c>
      <c r="C14091" t="s">
        <v>127</v>
      </c>
    </row>
    <row r="14092" spans="1:3" x14ac:dyDescent="0.2">
      <c r="A14092" t="s">
        <v>108</v>
      </c>
      <c r="B14092" t="s">
        <v>55</v>
      </c>
      <c r="C14092" t="s">
        <v>127</v>
      </c>
    </row>
    <row r="14093" spans="1:3" x14ac:dyDescent="0.2">
      <c r="A14093" t="s">
        <v>108</v>
      </c>
      <c r="B14093" t="s">
        <v>133</v>
      </c>
      <c r="C14093" t="s">
        <v>14</v>
      </c>
    </row>
    <row r="14094" spans="1:3" x14ac:dyDescent="0.2">
      <c r="A14094" t="s">
        <v>108</v>
      </c>
      <c r="B14094" t="s">
        <v>59</v>
      </c>
      <c r="C14094" t="s">
        <v>74</v>
      </c>
    </row>
    <row r="14095" spans="1:3" x14ac:dyDescent="0.2">
      <c r="A14095" t="s">
        <v>108</v>
      </c>
      <c r="B14095" t="s">
        <v>125</v>
      </c>
      <c r="C14095" t="s">
        <v>106</v>
      </c>
    </row>
    <row r="14096" spans="1:3" x14ac:dyDescent="0.2">
      <c r="A14096" t="s">
        <v>108</v>
      </c>
      <c r="B14096" t="s">
        <v>27</v>
      </c>
      <c r="C14096" t="s">
        <v>74</v>
      </c>
    </row>
    <row r="14097" spans="1:3" x14ac:dyDescent="0.2">
      <c r="A14097" t="s">
        <v>108</v>
      </c>
      <c r="B14097" t="s">
        <v>23</v>
      </c>
      <c r="C14097" t="s">
        <v>14</v>
      </c>
    </row>
    <row r="14098" spans="1:3" x14ac:dyDescent="0.2">
      <c r="A14098" t="s">
        <v>108</v>
      </c>
      <c r="B14098" t="s">
        <v>25</v>
      </c>
      <c r="C14098" t="s">
        <v>127</v>
      </c>
    </row>
    <row r="14099" spans="1:3" x14ac:dyDescent="0.2">
      <c r="A14099" t="s">
        <v>108</v>
      </c>
      <c r="B14099" t="s">
        <v>114</v>
      </c>
      <c r="C14099" t="s">
        <v>69</v>
      </c>
    </row>
    <row r="14100" spans="1:3" x14ac:dyDescent="0.2">
      <c r="A14100" t="s">
        <v>108</v>
      </c>
      <c r="B14100" t="s">
        <v>96</v>
      </c>
      <c r="C14100" t="s">
        <v>105</v>
      </c>
    </row>
    <row r="14101" spans="1:3" x14ac:dyDescent="0.2">
      <c r="A14101" t="s">
        <v>108</v>
      </c>
      <c r="B14101" t="s">
        <v>47</v>
      </c>
      <c r="C14101" t="s">
        <v>127</v>
      </c>
    </row>
    <row r="14102" spans="1:3" x14ac:dyDescent="0.2">
      <c r="A14102" t="s">
        <v>108</v>
      </c>
      <c r="B14102" t="s">
        <v>72</v>
      </c>
      <c r="C14102" t="s">
        <v>101</v>
      </c>
    </row>
    <row r="14103" spans="1:3" x14ac:dyDescent="0.2">
      <c r="A14103" t="s">
        <v>108</v>
      </c>
      <c r="B14103" t="s">
        <v>87</v>
      </c>
      <c r="C14103" t="s">
        <v>106</v>
      </c>
    </row>
    <row r="14104" spans="1:3" x14ac:dyDescent="0.2">
      <c r="A14104" t="s">
        <v>108</v>
      </c>
      <c r="B14104" t="s">
        <v>88</v>
      </c>
      <c r="C14104" t="s">
        <v>28</v>
      </c>
    </row>
    <row r="14105" spans="1:3" x14ac:dyDescent="0.2">
      <c r="A14105" t="s">
        <v>108</v>
      </c>
      <c r="B14105" t="s">
        <v>19</v>
      </c>
      <c r="C14105" t="s">
        <v>1</v>
      </c>
    </row>
    <row r="14106" spans="1:3" x14ac:dyDescent="0.2">
      <c r="A14106" t="s">
        <v>108</v>
      </c>
      <c r="B14106" t="s">
        <v>31</v>
      </c>
      <c r="C14106" t="s">
        <v>130</v>
      </c>
    </row>
    <row r="14107" spans="1:3" x14ac:dyDescent="0.2">
      <c r="A14107" t="s">
        <v>108</v>
      </c>
      <c r="B14107" t="s">
        <v>126</v>
      </c>
      <c r="C14107" t="s">
        <v>21</v>
      </c>
    </row>
    <row r="14108" spans="1:3" x14ac:dyDescent="0.2">
      <c r="A14108" t="s">
        <v>108</v>
      </c>
      <c r="B14108" t="s">
        <v>42</v>
      </c>
      <c r="C14108" t="s">
        <v>101</v>
      </c>
    </row>
    <row r="14109" spans="1:3" x14ac:dyDescent="0.2">
      <c r="A14109" t="s">
        <v>108</v>
      </c>
      <c r="B14109" t="s">
        <v>93</v>
      </c>
      <c r="C14109" t="s">
        <v>62</v>
      </c>
    </row>
    <row r="14110" spans="1:3" x14ac:dyDescent="0.2">
      <c r="A14110" t="s">
        <v>108</v>
      </c>
      <c r="B14110" t="s">
        <v>13</v>
      </c>
      <c r="C14110" t="s">
        <v>2</v>
      </c>
    </row>
    <row r="14111" spans="1:3" x14ac:dyDescent="0.2">
      <c r="A14111" t="s">
        <v>108</v>
      </c>
      <c r="B14111" t="s">
        <v>49</v>
      </c>
      <c r="C14111" t="s">
        <v>128</v>
      </c>
    </row>
    <row r="14112" spans="1:3" x14ac:dyDescent="0.2">
      <c r="A14112" t="s">
        <v>108</v>
      </c>
      <c r="B14112" t="s">
        <v>50</v>
      </c>
      <c r="C14112" t="s">
        <v>128</v>
      </c>
    </row>
    <row r="14113" spans="1:3" x14ac:dyDescent="0.2">
      <c r="A14113" t="s">
        <v>108</v>
      </c>
      <c r="B14113" t="s">
        <v>56</v>
      </c>
      <c r="C14113" t="s">
        <v>28</v>
      </c>
    </row>
    <row r="14114" spans="1:3" x14ac:dyDescent="0.2">
      <c r="A14114" t="s">
        <v>108</v>
      </c>
      <c r="B14114" t="s">
        <v>57</v>
      </c>
      <c r="C14114" t="s">
        <v>28</v>
      </c>
    </row>
    <row r="14115" spans="1:3" x14ac:dyDescent="0.2">
      <c r="A14115" t="s">
        <v>108</v>
      </c>
      <c r="B14115" t="s">
        <v>91</v>
      </c>
      <c r="C14115" t="s">
        <v>104</v>
      </c>
    </row>
    <row r="14116" spans="1:3" x14ac:dyDescent="0.2">
      <c r="A14116" t="s">
        <v>108</v>
      </c>
      <c r="B14116" t="s">
        <v>92</v>
      </c>
      <c r="C14116" t="s">
        <v>35</v>
      </c>
    </row>
    <row r="14117" spans="1:3" x14ac:dyDescent="0.2">
      <c r="A14117" t="s">
        <v>108</v>
      </c>
      <c r="B14117" t="s">
        <v>136</v>
      </c>
      <c r="C14117" t="s">
        <v>105</v>
      </c>
    </row>
    <row r="14118" spans="1:3" x14ac:dyDescent="0.2">
      <c r="A14118" t="s">
        <v>108</v>
      </c>
      <c r="B14118" t="s">
        <v>16</v>
      </c>
      <c r="C14118" t="s">
        <v>62</v>
      </c>
    </row>
    <row r="14119" spans="1:3" x14ac:dyDescent="0.2">
      <c r="A14119" t="s">
        <v>108</v>
      </c>
      <c r="B14119" t="s">
        <v>89</v>
      </c>
      <c r="C14119" t="s">
        <v>1</v>
      </c>
    </row>
    <row r="14120" spans="1:3" x14ac:dyDescent="0.2">
      <c r="A14120" t="s">
        <v>108</v>
      </c>
      <c r="B14120" t="s">
        <v>33</v>
      </c>
      <c r="C14120" t="s">
        <v>62</v>
      </c>
    </row>
    <row r="14121" spans="1:3" x14ac:dyDescent="0.2">
      <c r="A14121" t="s">
        <v>108</v>
      </c>
      <c r="B14121" t="s">
        <v>34</v>
      </c>
      <c r="C14121" t="s">
        <v>62</v>
      </c>
    </row>
    <row r="14122" spans="1:3" x14ac:dyDescent="0.2">
      <c r="A14122" t="s">
        <v>108</v>
      </c>
      <c r="B14122" t="s">
        <v>95</v>
      </c>
      <c r="C14122" t="s">
        <v>134</v>
      </c>
    </row>
    <row r="14123" spans="1:3" x14ac:dyDescent="0.2">
      <c r="A14123" t="s">
        <v>108</v>
      </c>
      <c r="B14123" t="s">
        <v>110</v>
      </c>
      <c r="C14123" t="s">
        <v>2</v>
      </c>
    </row>
    <row r="14124" spans="1:3" x14ac:dyDescent="0.2">
      <c r="A14124" t="s">
        <v>108</v>
      </c>
      <c r="B14124" t="s">
        <v>62</v>
      </c>
      <c r="C14124" t="s">
        <v>91</v>
      </c>
    </row>
    <row r="14125" spans="1:3" x14ac:dyDescent="0.2">
      <c r="A14125" t="s">
        <v>108</v>
      </c>
      <c r="B14125" t="s">
        <v>63</v>
      </c>
      <c r="C14125" t="s">
        <v>95</v>
      </c>
    </row>
    <row r="14126" spans="1:3" x14ac:dyDescent="0.2">
      <c r="A14126" t="s">
        <v>108</v>
      </c>
      <c r="B14126" t="s">
        <v>22</v>
      </c>
      <c r="C14126" t="s">
        <v>3</v>
      </c>
    </row>
    <row r="14127" spans="1:3" x14ac:dyDescent="0.2">
      <c r="A14127" t="s">
        <v>108</v>
      </c>
      <c r="B14127" t="s">
        <v>2</v>
      </c>
      <c r="C14127" t="s">
        <v>36</v>
      </c>
    </row>
    <row r="14128" spans="1:3" x14ac:dyDescent="0.2">
      <c r="A14128" t="s">
        <v>108</v>
      </c>
      <c r="B14128" t="s">
        <v>32</v>
      </c>
      <c r="C14128" t="s">
        <v>62</v>
      </c>
    </row>
    <row r="14129" spans="1:3" x14ac:dyDescent="0.2">
      <c r="A14129" t="s">
        <v>108</v>
      </c>
      <c r="B14129" t="s">
        <v>18</v>
      </c>
      <c r="C14129" t="s">
        <v>128</v>
      </c>
    </row>
    <row r="14130" spans="1:3" x14ac:dyDescent="0.2">
      <c r="A14130" t="s">
        <v>108</v>
      </c>
      <c r="B14130" t="s">
        <v>76</v>
      </c>
      <c r="C14130" t="s">
        <v>69</v>
      </c>
    </row>
    <row r="14131" spans="1:3" x14ac:dyDescent="0.2">
      <c r="A14131" t="s">
        <v>108</v>
      </c>
      <c r="B14131" t="s">
        <v>77</v>
      </c>
      <c r="C14131" t="s">
        <v>10</v>
      </c>
    </row>
    <row r="14132" spans="1:3" x14ac:dyDescent="0.2">
      <c r="A14132" t="s">
        <v>108</v>
      </c>
      <c r="B14132" t="s">
        <v>79</v>
      </c>
      <c r="C14132" t="s">
        <v>62</v>
      </c>
    </row>
    <row r="14133" spans="1:3" x14ac:dyDescent="0.2">
      <c r="A14133" t="s">
        <v>108</v>
      </c>
      <c r="B14133" t="s">
        <v>48</v>
      </c>
      <c r="C14133" t="s">
        <v>130</v>
      </c>
    </row>
    <row r="14134" spans="1:3" x14ac:dyDescent="0.2">
      <c r="A14134" t="s">
        <v>108</v>
      </c>
      <c r="B14134" t="s">
        <v>111</v>
      </c>
      <c r="C14134" t="s">
        <v>11</v>
      </c>
    </row>
    <row r="14135" spans="1:3" x14ac:dyDescent="0.2">
      <c r="A14135" t="s">
        <v>108</v>
      </c>
      <c r="B14135" t="s">
        <v>112</v>
      </c>
      <c r="C14135" t="s">
        <v>11</v>
      </c>
    </row>
    <row r="14136" spans="1:3" x14ac:dyDescent="0.2">
      <c r="A14136" t="s">
        <v>108</v>
      </c>
      <c r="B14136" t="s">
        <v>51</v>
      </c>
      <c r="C14136" t="s">
        <v>130</v>
      </c>
    </row>
    <row r="14137" spans="1:3" x14ac:dyDescent="0.2">
      <c r="A14137" t="s">
        <v>108</v>
      </c>
      <c r="B14137" t="s">
        <v>8</v>
      </c>
      <c r="C14137" t="s">
        <v>128</v>
      </c>
    </row>
    <row r="14138" spans="1:3" x14ac:dyDescent="0.2">
      <c r="A14138" t="s">
        <v>108</v>
      </c>
      <c r="B14138" t="s">
        <v>35</v>
      </c>
      <c r="C14138" t="s">
        <v>84</v>
      </c>
    </row>
    <row r="14139" spans="1:3" x14ac:dyDescent="0.2">
      <c r="A14139" t="s">
        <v>108</v>
      </c>
      <c r="B14139" t="s">
        <v>52</v>
      </c>
      <c r="C14139" t="s">
        <v>3</v>
      </c>
    </row>
    <row r="14140" spans="1:3" x14ac:dyDescent="0.2">
      <c r="A14140" t="s">
        <v>108</v>
      </c>
      <c r="B14140" t="s">
        <v>122</v>
      </c>
      <c r="C14140" t="s">
        <v>2</v>
      </c>
    </row>
    <row r="14141" spans="1:3" x14ac:dyDescent="0.2">
      <c r="A14141" t="s">
        <v>108</v>
      </c>
      <c r="B14141" t="s">
        <v>123</v>
      </c>
      <c r="C14141" t="s">
        <v>134</v>
      </c>
    </row>
    <row r="14142" spans="1:3" x14ac:dyDescent="0.2">
      <c r="A14142" t="s">
        <v>108</v>
      </c>
      <c r="B14142" t="s">
        <v>21</v>
      </c>
      <c r="C14142" t="s">
        <v>36</v>
      </c>
    </row>
    <row r="14143" spans="1:3" x14ac:dyDescent="0.2">
      <c r="A14143" t="s">
        <v>108</v>
      </c>
      <c r="B14143" t="s">
        <v>128</v>
      </c>
      <c r="C14143" t="s">
        <v>138</v>
      </c>
    </row>
    <row r="14144" spans="1:3" x14ac:dyDescent="0.2">
      <c r="A14144" t="s">
        <v>108</v>
      </c>
      <c r="B14144" t="s">
        <v>43</v>
      </c>
      <c r="C14144" t="s">
        <v>100</v>
      </c>
    </row>
    <row r="14145" spans="1:3" x14ac:dyDescent="0.2">
      <c r="A14145" t="s">
        <v>108</v>
      </c>
      <c r="B14145" t="s">
        <v>102</v>
      </c>
      <c r="C14145" t="s">
        <v>67</v>
      </c>
    </row>
    <row r="14146" spans="1:3" x14ac:dyDescent="0.2">
      <c r="A14146" t="s">
        <v>108</v>
      </c>
      <c r="B14146" t="s">
        <v>103</v>
      </c>
      <c r="C14146" t="s">
        <v>90</v>
      </c>
    </row>
    <row r="14147" spans="1:3" x14ac:dyDescent="0.2">
      <c r="A14147" t="s">
        <v>108</v>
      </c>
      <c r="B14147" t="s">
        <v>106</v>
      </c>
      <c r="C14147" t="s">
        <v>1</v>
      </c>
    </row>
    <row r="14148" spans="1:3" x14ac:dyDescent="0.2">
      <c r="A14148" t="s">
        <v>108</v>
      </c>
      <c r="B14148" t="s">
        <v>105</v>
      </c>
      <c r="C14148" t="s">
        <v>5</v>
      </c>
    </row>
    <row r="14149" spans="1:3" x14ac:dyDescent="0.2">
      <c r="A14149" t="s">
        <v>108</v>
      </c>
      <c r="B14149" t="s">
        <v>74</v>
      </c>
      <c r="C14149" t="s">
        <v>36</v>
      </c>
    </row>
    <row r="14150" spans="1:3" x14ac:dyDescent="0.2">
      <c r="A14150" t="s">
        <v>108</v>
      </c>
      <c r="B14150" t="s">
        <v>26</v>
      </c>
      <c r="C14150" t="s">
        <v>105</v>
      </c>
    </row>
    <row r="14151" spans="1:3" x14ac:dyDescent="0.2">
      <c r="A14151" t="s">
        <v>108</v>
      </c>
      <c r="B14151" t="s">
        <v>81</v>
      </c>
      <c r="C14151" t="s">
        <v>128</v>
      </c>
    </row>
    <row r="14152" spans="1:3" x14ac:dyDescent="0.2">
      <c r="A14152" t="s">
        <v>108</v>
      </c>
      <c r="B14152" t="s">
        <v>29</v>
      </c>
      <c r="C14152" t="s">
        <v>36</v>
      </c>
    </row>
    <row r="14153" spans="1:3" x14ac:dyDescent="0.2">
      <c r="A14153" t="s">
        <v>108</v>
      </c>
      <c r="B14153" t="s">
        <v>30</v>
      </c>
      <c r="C14153" t="s">
        <v>36</v>
      </c>
    </row>
    <row r="14154" spans="1:3" x14ac:dyDescent="0.2">
      <c r="A14154" t="s">
        <v>108</v>
      </c>
      <c r="B14154" t="s">
        <v>118</v>
      </c>
      <c r="C14154" t="s">
        <v>95</v>
      </c>
    </row>
    <row r="14155" spans="1:3" x14ac:dyDescent="0.2">
      <c r="A14155" t="s">
        <v>108</v>
      </c>
      <c r="B14155" t="s">
        <v>119</v>
      </c>
      <c r="C14155" t="s">
        <v>123</v>
      </c>
    </row>
    <row r="14156" spans="1:3" x14ac:dyDescent="0.2">
      <c r="A14156" t="s">
        <v>108</v>
      </c>
      <c r="B14156" t="s">
        <v>86</v>
      </c>
      <c r="C14156" t="s">
        <v>10</v>
      </c>
    </row>
    <row r="14157" spans="1:3" x14ac:dyDescent="0.2">
      <c r="A14157" t="s">
        <v>108</v>
      </c>
      <c r="B14157" t="s">
        <v>28</v>
      </c>
      <c r="C14157" t="s">
        <v>118</v>
      </c>
    </row>
    <row r="14158" spans="1:3" x14ac:dyDescent="0.2">
      <c r="A14158" t="s">
        <v>108</v>
      </c>
      <c r="B14158" t="s">
        <v>127</v>
      </c>
      <c r="C14158" t="s">
        <v>52</v>
      </c>
    </row>
    <row r="14159" spans="1:3" x14ac:dyDescent="0.2">
      <c r="A14159" t="s">
        <v>108</v>
      </c>
      <c r="B14159" t="s">
        <v>80</v>
      </c>
      <c r="C14159" t="s">
        <v>62</v>
      </c>
    </row>
    <row r="14160" spans="1:3" x14ac:dyDescent="0.2">
      <c r="A14160" t="s">
        <v>108</v>
      </c>
      <c r="B14160" t="s">
        <v>41</v>
      </c>
      <c r="C14160" t="s">
        <v>74</v>
      </c>
    </row>
    <row r="14161" spans="1:3" x14ac:dyDescent="0.2">
      <c r="A14161" t="s">
        <v>108</v>
      </c>
      <c r="B14161" t="s">
        <v>130</v>
      </c>
      <c r="C14161" t="s">
        <v>137</v>
      </c>
    </row>
    <row r="14162" spans="1:3" x14ac:dyDescent="0.2">
      <c r="A14162" t="s">
        <v>108</v>
      </c>
      <c r="B14162" t="s">
        <v>131</v>
      </c>
      <c r="C14162" t="s">
        <v>116</v>
      </c>
    </row>
    <row r="14163" spans="1:3" x14ac:dyDescent="0.2">
      <c r="A14163" t="s">
        <v>108</v>
      </c>
      <c r="B14163" t="s">
        <v>11</v>
      </c>
      <c r="C14163" t="s">
        <v>116</v>
      </c>
    </row>
    <row r="14164" spans="1:3" x14ac:dyDescent="0.2">
      <c r="A14164" t="s">
        <v>108</v>
      </c>
      <c r="B14164" t="s">
        <v>6</v>
      </c>
      <c r="C14164" t="s">
        <v>90</v>
      </c>
    </row>
    <row r="14165" spans="1:3" x14ac:dyDescent="0.2">
      <c r="A14165" t="s">
        <v>108</v>
      </c>
      <c r="B14165" t="s">
        <v>3</v>
      </c>
      <c r="C14165" t="s">
        <v>109</v>
      </c>
    </row>
    <row r="14166" spans="1:3" x14ac:dyDescent="0.2">
      <c r="A14166" t="s">
        <v>108</v>
      </c>
      <c r="B14166" t="s">
        <v>69</v>
      </c>
      <c r="C14166" t="s">
        <v>138</v>
      </c>
    </row>
    <row r="14167" spans="1:3" x14ac:dyDescent="0.2">
      <c r="A14167" t="s">
        <v>108</v>
      </c>
      <c r="B14167" t="s">
        <v>135</v>
      </c>
      <c r="C14167" t="s">
        <v>10</v>
      </c>
    </row>
    <row r="14168" spans="1:3" x14ac:dyDescent="0.2">
      <c r="A14168" t="s">
        <v>108</v>
      </c>
      <c r="B14168" t="s">
        <v>132</v>
      </c>
      <c r="C14168" t="s">
        <v>11</v>
      </c>
    </row>
    <row r="14169" spans="1:3" x14ac:dyDescent="0.2">
      <c r="A14169" t="s">
        <v>108</v>
      </c>
      <c r="B14169" t="s">
        <v>129</v>
      </c>
      <c r="C14169" t="s">
        <v>130</v>
      </c>
    </row>
    <row r="14170" spans="1:3" x14ac:dyDescent="0.2">
      <c r="A14170" t="s">
        <v>108</v>
      </c>
      <c r="B14170" t="s">
        <v>116</v>
      </c>
      <c r="C14170" t="s">
        <v>102</v>
      </c>
    </row>
    <row r="14171" spans="1:3" x14ac:dyDescent="0.2">
      <c r="A14171" t="s">
        <v>108</v>
      </c>
      <c r="B14171" t="s">
        <v>36</v>
      </c>
      <c r="C14171" t="s">
        <v>123</v>
      </c>
    </row>
    <row r="14172" spans="1:3" x14ac:dyDescent="0.2">
      <c r="A14172" t="s">
        <v>108</v>
      </c>
      <c r="B14172" t="s">
        <v>37</v>
      </c>
      <c r="C14172" t="s">
        <v>123</v>
      </c>
    </row>
    <row r="14173" spans="1:3" x14ac:dyDescent="0.2">
      <c r="A14173" t="s">
        <v>108</v>
      </c>
      <c r="B14173" t="s">
        <v>70</v>
      </c>
      <c r="C14173" t="s">
        <v>43</v>
      </c>
    </row>
    <row r="14174" spans="1:3" x14ac:dyDescent="0.2">
      <c r="A14174" t="s">
        <v>108</v>
      </c>
      <c r="B14174" t="s">
        <v>71</v>
      </c>
      <c r="C14174" t="s">
        <v>43</v>
      </c>
    </row>
    <row r="14175" spans="1:3" x14ac:dyDescent="0.2">
      <c r="A14175" t="s">
        <v>108</v>
      </c>
      <c r="B14175" t="s">
        <v>5</v>
      </c>
      <c r="C14175" t="s">
        <v>3</v>
      </c>
    </row>
    <row r="14176" spans="1:3" x14ac:dyDescent="0.2">
      <c r="A14176" t="s">
        <v>108</v>
      </c>
      <c r="B14176" t="s">
        <v>24</v>
      </c>
      <c r="C14176" t="s">
        <v>58</v>
      </c>
    </row>
    <row r="14177" spans="1:3" x14ac:dyDescent="0.2">
      <c r="A14177" t="s">
        <v>108</v>
      </c>
      <c r="B14177" t="s">
        <v>10</v>
      </c>
      <c r="C14177" t="s">
        <v>22</v>
      </c>
    </row>
    <row r="14178" spans="1:3" x14ac:dyDescent="0.2">
      <c r="A14178" t="s">
        <v>108</v>
      </c>
      <c r="B14178" t="s">
        <v>12</v>
      </c>
      <c r="C14178" t="s">
        <v>73</v>
      </c>
    </row>
    <row r="14179" spans="1:3" x14ac:dyDescent="0.2">
      <c r="A14179" t="s">
        <v>108</v>
      </c>
      <c r="B14179" t="s">
        <v>107</v>
      </c>
      <c r="C14179" t="s">
        <v>107</v>
      </c>
    </row>
    <row r="14180" spans="1:3" x14ac:dyDescent="0.2">
      <c r="A14180" t="s">
        <v>108</v>
      </c>
      <c r="B14180" t="s">
        <v>108</v>
      </c>
      <c r="C14180" t="s">
        <v>108</v>
      </c>
    </row>
    <row r="14181" spans="1:3" x14ac:dyDescent="0.2">
      <c r="A14181" t="s">
        <v>108</v>
      </c>
      <c r="B14181" t="s">
        <v>14</v>
      </c>
      <c r="C14181" t="s">
        <v>1</v>
      </c>
    </row>
    <row r="14182" spans="1:3" x14ac:dyDescent="0.2">
      <c r="A14182" t="s">
        <v>108</v>
      </c>
      <c r="B14182" t="s">
        <v>15</v>
      </c>
      <c r="C14182" t="s">
        <v>118</v>
      </c>
    </row>
    <row r="14183" spans="1:3" x14ac:dyDescent="0.2">
      <c r="A14183" t="s">
        <v>108</v>
      </c>
      <c r="B14183" t="s">
        <v>101</v>
      </c>
      <c r="C14183" t="s">
        <v>100</v>
      </c>
    </row>
    <row r="14184" spans="1:3" x14ac:dyDescent="0.2">
      <c r="A14184" t="s">
        <v>108</v>
      </c>
      <c r="B14184" t="s">
        <v>109</v>
      </c>
      <c r="C14184" t="s">
        <v>84</v>
      </c>
    </row>
    <row r="14185" spans="1:3" x14ac:dyDescent="0.2">
      <c r="A14185" t="s">
        <v>108</v>
      </c>
      <c r="B14185" t="s">
        <v>61</v>
      </c>
      <c r="C14185" t="s">
        <v>90</v>
      </c>
    </row>
    <row r="14186" spans="1:3" x14ac:dyDescent="0.2">
      <c r="A14186" t="s">
        <v>108</v>
      </c>
      <c r="B14186" t="s">
        <v>73</v>
      </c>
      <c r="C14186" t="s">
        <v>102</v>
      </c>
    </row>
    <row r="14187" spans="1:3" x14ac:dyDescent="0.2">
      <c r="A14187" t="s">
        <v>108</v>
      </c>
      <c r="B14187" t="s">
        <v>60</v>
      </c>
      <c r="C14187" t="s">
        <v>102</v>
      </c>
    </row>
    <row r="14188" spans="1:3" x14ac:dyDescent="0.2">
      <c r="A14188" t="s">
        <v>108</v>
      </c>
      <c r="B14188" t="s">
        <v>84</v>
      </c>
      <c r="C14188" t="s">
        <v>107</v>
      </c>
    </row>
    <row r="14189" spans="1:3" x14ac:dyDescent="0.2">
      <c r="A14189" t="s">
        <v>108</v>
      </c>
      <c r="B14189" t="s">
        <v>85</v>
      </c>
      <c r="C14189" t="s">
        <v>107</v>
      </c>
    </row>
    <row r="14190" spans="1:3" x14ac:dyDescent="0.2">
      <c r="A14190" t="s">
        <v>108</v>
      </c>
      <c r="B14190" t="s">
        <v>137</v>
      </c>
      <c r="C14190" t="s">
        <v>102</v>
      </c>
    </row>
    <row r="14191" spans="1:3" x14ac:dyDescent="0.2">
      <c r="A14191" t="s">
        <v>108</v>
      </c>
      <c r="B14191" t="s">
        <v>138</v>
      </c>
      <c r="C14191" t="s">
        <v>3</v>
      </c>
    </row>
    <row r="14192" spans="1:3" x14ac:dyDescent="0.2">
      <c r="A14192" t="s">
        <v>108</v>
      </c>
      <c r="B14192" t="s">
        <v>134</v>
      </c>
      <c r="C14192" t="s">
        <v>67</v>
      </c>
    </row>
    <row r="14193" spans="1:3" x14ac:dyDescent="0.2">
      <c r="A14193" t="s">
        <v>108</v>
      </c>
      <c r="B14193" t="s">
        <v>40</v>
      </c>
      <c r="C14193" t="s">
        <v>11</v>
      </c>
    </row>
    <row r="14194" spans="1:3" x14ac:dyDescent="0.2">
      <c r="A14194" t="s">
        <v>108</v>
      </c>
      <c r="B14194" t="s">
        <v>39</v>
      </c>
      <c r="C14194" t="s">
        <v>11</v>
      </c>
    </row>
    <row r="14195" spans="1:3" x14ac:dyDescent="0.2">
      <c r="A14195" t="s">
        <v>108</v>
      </c>
      <c r="B14195" t="s">
        <v>104</v>
      </c>
      <c r="C14195" t="s">
        <v>67</v>
      </c>
    </row>
    <row r="14196" spans="1:3" x14ac:dyDescent="0.2">
      <c r="A14196" t="s">
        <v>108</v>
      </c>
      <c r="B14196" t="s">
        <v>9</v>
      </c>
      <c r="C14196" t="s">
        <v>24</v>
      </c>
    </row>
    <row r="14197" spans="1:3" x14ac:dyDescent="0.2">
      <c r="A14197" t="s">
        <v>108</v>
      </c>
      <c r="B14197" t="s">
        <v>58</v>
      </c>
      <c r="C14197" t="s">
        <v>6</v>
      </c>
    </row>
    <row r="14198" spans="1:3" x14ac:dyDescent="0.2">
      <c r="A14198" t="s">
        <v>108</v>
      </c>
      <c r="B14198" t="s">
        <v>4</v>
      </c>
      <c r="C14198" t="s">
        <v>6</v>
      </c>
    </row>
    <row r="14199" spans="1:3" x14ac:dyDescent="0.2">
      <c r="A14199" t="s">
        <v>108</v>
      </c>
      <c r="B14199" t="s">
        <v>90</v>
      </c>
      <c r="C14199" t="s">
        <v>90</v>
      </c>
    </row>
    <row r="14200" spans="1:3" x14ac:dyDescent="0.2">
      <c r="A14200" t="s">
        <v>108</v>
      </c>
      <c r="B14200" t="s">
        <v>1</v>
      </c>
      <c r="C14200" t="s">
        <v>95</v>
      </c>
    </row>
    <row r="14201" spans="1:3" x14ac:dyDescent="0.2">
      <c r="A14201" t="s">
        <v>108</v>
      </c>
      <c r="B14201" t="s">
        <v>67</v>
      </c>
      <c r="C14201" t="s">
        <v>107</v>
      </c>
    </row>
    <row r="14202" spans="1:3" x14ac:dyDescent="0.2">
      <c r="A14202" t="s">
        <v>108</v>
      </c>
      <c r="B14202" t="s">
        <v>68</v>
      </c>
      <c r="C14202" t="s">
        <v>84</v>
      </c>
    </row>
    <row r="14203" spans="1:3" x14ac:dyDescent="0.2">
      <c r="A14203" t="s">
        <v>108</v>
      </c>
      <c r="B14203" t="s">
        <v>120</v>
      </c>
      <c r="C14203" t="s">
        <v>4</v>
      </c>
    </row>
    <row r="14204" spans="1:3" x14ac:dyDescent="0.2">
      <c r="A14204" t="s">
        <v>108</v>
      </c>
      <c r="B14204" t="s">
        <v>121</v>
      </c>
      <c r="C14204" t="s">
        <v>4</v>
      </c>
    </row>
    <row r="14205" spans="1:3" x14ac:dyDescent="0.2">
      <c r="A14205" t="s">
        <v>108</v>
      </c>
      <c r="B14205" t="s">
        <v>53</v>
      </c>
      <c r="C14205" t="s">
        <v>6</v>
      </c>
    </row>
    <row r="14206" spans="1:3" x14ac:dyDescent="0.2">
      <c r="A14206" t="s">
        <v>108</v>
      </c>
      <c r="B14206" t="s">
        <v>82</v>
      </c>
      <c r="C14206" t="s">
        <v>90</v>
      </c>
    </row>
    <row r="14207" spans="1:3" x14ac:dyDescent="0.2">
      <c r="A14207" t="s">
        <v>108</v>
      </c>
      <c r="B14207" t="s">
        <v>83</v>
      </c>
      <c r="C14207" t="s">
        <v>6</v>
      </c>
    </row>
    <row r="14208" spans="1:3" x14ac:dyDescent="0.2">
      <c r="A14208" t="s">
        <v>108</v>
      </c>
      <c r="B14208" t="s">
        <v>38</v>
      </c>
      <c r="C14208" t="s">
        <v>109</v>
      </c>
    </row>
    <row r="14209" spans="1:3" x14ac:dyDescent="0.2">
      <c r="A14209" t="s">
        <v>108</v>
      </c>
      <c r="B14209" t="s">
        <v>97</v>
      </c>
      <c r="C14209" t="s">
        <v>6</v>
      </c>
    </row>
    <row r="14210" spans="1:3" x14ac:dyDescent="0.2">
      <c r="A14210" t="s">
        <v>108</v>
      </c>
      <c r="B14210" t="s">
        <v>115</v>
      </c>
      <c r="C14210" t="s">
        <v>4</v>
      </c>
    </row>
    <row r="14211" spans="1:3" x14ac:dyDescent="0.2">
      <c r="A14211" t="s">
        <v>108</v>
      </c>
      <c r="B14211" t="s">
        <v>98</v>
      </c>
      <c r="C14211" t="s">
        <v>58</v>
      </c>
    </row>
    <row r="14212" spans="1:3" x14ac:dyDescent="0.2">
      <c r="A14212" t="s">
        <v>108</v>
      </c>
      <c r="B14212" t="s">
        <v>94</v>
      </c>
      <c r="C14212" t="s">
        <v>4</v>
      </c>
    </row>
    <row r="14213" spans="1:3" x14ac:dyDescent="0.2">
      <c r="A14213" t="s">
        <v>108</v>
      </c>
      <c r="B14213" t="s">
        <v>7</v>
      </c>
      <c r="C14213" t="s">
        <v>58</v>
      </c>
    </row>
    <row r="14214" spans="1:3" x14ac:dyDescent="0.2">
      <c r="A14214" t="s">
        <v>108</v>
      </c>
      <c r="B14214" t="s">
        <v>45</v>
      </c>
      <c r="C14214" t="s">
        <v>58</v>
      </c>
    </row>
    <row r="14215" spans="1:3" x14ac:dyDescent="0.2">
      <c r="A14215" t="s">
        <v>108</v>
      </c>
      <c r="B14215" t="s">
        <v>64</v>
      </c>
      <c r="C14215" t="s">
        <v>58</v>
      </c>
    </row>
    <row r="14216" spans="1:3" x14ac:dyDescent="0.2">
      <c r="A14216" t="s">
        <v>14</v>
      </c>
      <c r="B14216" t="s">
        <v>75</v>
      </c>
      <c r="C14216" t="s">
        <v>135</v>
      </c>
    </row>
    <row r="14217" spans="1:3" x14ac:dyDescent="0.2">
      <c r="A14217" t="s">
        <v>14</v>
      </c>
      <c r="B14217" t="s">
        <v>17</v>
      </c>
      <c r="C14217" t="s">
        <v>135</v>
      </c>
    </row>
    <row r="14218" spans="1:3" x14ac:dyDescent="0.2">
      <c r="A14218" t="s">
        <v>14</v>
      </c>
      <c r="B14218" t="s">
        <v>20</v>
      </c>
      <c r="C14218" t="s">
        <v>96</v>
      </c>
    </row>
    <row r="14219" spans="1:3" x14ac:dyDescent="0.2">
      <c r="A14219" t="s">
        <v>14</v>
      </c>
      <c r="B14219" t="s">
        <v>78</v>
      </c>
      <c r="C14219" t="s">
        <v>86</v>
      </c>
    </row>
    <row r="14220" spans="1:3" x14ac:dyDescent="0.2">
      <c r="A14220" t="s">
        <v>14</v>
      </c>
      <c r="B14220" t="s">
        <v>44</v>
      </c>
      <c r="C14220" t="s">
        <v>114</v>
      </c>
    </row>
    <row r="14221" spans="1:3" x14ac:dyDescent="0.2">
      <c r="A14221" t="s">
        <v>14</v>
      </c>
      <c r="B14221" t="s">
        <v>46</v>
      </c>
      <c r="C14221" t="s">
        <v>15</v>
      </c>
    </row>
    <row r="14222" spans="1:3" x14ac:dyDescent="0.2">
      <c r="A14222" t="s">
        <v>14</v>
      </c>
      <c r="B14222" t="s">
        <v>117</v>
      </c>
      <c r="C14222" t="s">
        <v>114</v>
      </c>
    </row>
    <row r="14223" spans="1:3" x14ac:dyDescent="0.2">
      <c r="A14223" t="s">
        <v>14</v>
      </c>
      <c r="B14223" t="s">
        <v>124</v>
      </c>
      <c r="C14223" t="s">
        <v>31</v>
      </c>
    </row>
    <row r="14224" spans="1:3" x14ac:dyDescent="0.2">
      <c r="A14224" t="s">
        <v>14</v>
      </c>
      <c r="B14224" t="s">
        <v>113</v>
      </c>
      <c r="C14224" t="s">
        <v>39</v>
      </c>
    </row>
    <row r="14225" spans="1:3" x14ac:dyDescent="0.2">
      <c r="A14225" t="s">
        <v>14</v>
      </c>
      <c r="B14225" t="s">
        <v>99</v>
      </c>
      <c r="C14225" t="s">
        <v>81</v>
      </c>
    </row>
    <row r="14226" spans="1:3" x14ac:dyDescent="0.2">
      <c r="A14226" t="s">
        <v>14</v>
      </c>
      <c r="B14226" t="s">
        <v>100</v>
      </c>
      <c r="C14226" t="s">
        <v>128</v>
      </c>
    </row>
    <row r="14227" spans="1:3" x14ac:dyDescent="0.2">
      <c r="A14227" t="s">
        <v>14</v>
      </c>
      <c r="B14227" t="s">
        <v>65</v>
      </c>
      <c r="C14227" t="s">
        <v>81</v>
      </c>
    </row>
    <row r="14228" spans="1:3" x14ac:dyDescent="0.2">
      <c r="A14228" t="s">
        <v>14</v>
      </c>
      <c r="B14228" t="s">
        <v>66</v>
      </c>
      <c r="C14228" t="s">
        <v>81</v>
      </c>
    </row>
    <row r="14229" spans="1:3" x14ac:dyDescent="0.2">
      <c r="A14229" t="s">
        <v>14</v>
      </c>
      <c r="B14229" t="s">
        <v>54</v>
      </c>
      <c r="C14229" t="s">
        <v>129</v>
      </c>
    </row>
    <row r="14230" spans="1:3" x14ac:dyDescent="0.2">
      <c r="A14230" t="s">
        <v>14</v>
      </c>
      <c r="B14230" t="s">
        <v>55</v>
      </c>
      <c r="C14230" t="s">
        <v>129</v>
      </c>
    </row>
    <row r="14231" spans="1:3" x14ac:dyDescent="0.2">
      <c r="A14231" t="s">
        <v>14</v>
      </c>
      <c r="B14231" t="s">
        <v>133</v>
      </c>
      <c r="C14231" t="s">
        <v>113</v>
      </c>
    </row>
    <row r="14232" spans="1:3" x14ac:dyDescent="0.2">
      <c r="A14232" t="s">
        <v>14</v>
      </c>
      <c r="B14232" t="s">
        <v>59</v>
      </c>
      <c r="C14232" t="s">
        <v>114</v>
      </c>
    </row>
    <row r="14233" spans="1:3" x14ac:dyDescent="0.2">
      <c r="A14233" t="s">
        <v>14</v>
      </c>
      <c r="B14233" t="s">
        <v>125</v>
      </c>
      <c r="C14233" t="s">
        <v>96</v>
      </c>
    </row>
    <row r="14234" spans="1:3" x14ac:dyDescent="0.2">
      <c r="A14234" t="s">
        <v>14</v>
      </c>
      <c r="B14234" t="s">
        <v>27</v>
      </c>
      <c r="C14234" t="s">
        <v>76</v>
      </c>
    </row>
    <row r="14235" spans="1:3" x14ac:dyDescent="0.2">
      <c r="A14235" t="s">
        <v>14</v>
      </c>
      <c r="B14235" t="s">
        <v>23</v>
      </c>
      <c r="C14235" t="s">
        <v>135</v>
      </c>
    </row>
    <row r="14236" spans="1:3" x14ac:dyDescent="0.2">
      <c r="A14236" t="s">
        <v>14</v>
      </c>
      <c r="B14236" t="s">
        <v>25</v>
      </c>
      <c r="C14236" t="s">
        <v>51</v>
      </c>
    </row>
    <row r="14237" spans="1:3" x14ac:dyDescent="0.2">
      <c r="A14237" t="s">
        <v>14</v>
      </c>
      <c r="B14237" t="s">
        <v>114</v>
      </c>
      <c r="C14237" t="s">
        <v>132</v>
      </c>
    </row>
    <row r="14238" spans="1:3" x14ac:dyDescent="0.2">
      <c r="A14238" t="s">
        <v>14</v>
      </c>
      <c r="B14238" t="s">
        <v>96</v>
      </c>
      <c r="C14238" t="s">
        <v>111</v>
      </c>
    </row>
    <row r="14239" spans="1:3" x14ac:dyDescent="0.2">
      <c r="A14239" t="s">
        <v>14</v>
      </c>
      <c r="B14239" t="s">
        <v>47</v>
      </c>
      <c r="C14239" t="s">
        <v>51</v>
      </c>
    </row>
    <row r="14240" spans="1:3" x14ac:dyDescent="0.2">
      <c r="A14240" t="s">
        <v>14</v>
      </c>
      <c r="B14240" t="s">
        <v>72</v>
      </c>
      <c r="C14240" t="s">
        <v>18</v>
      </c>
    </row>
    <row r="14241" spans="1:3" x14ac:dyDescent="0.2">
      <c r="A14241" t="s">
        <v>14</v>
      </c>
      <c r="B14241" t="s">
        <v>87</v>
      </c>
      <c r="C14241" t="s">
        <v>135</v>
      </c>
    </row>
    <row r="14242" spans="1:3" x14ac:dyDescent="0.2">
      <c r="A14242" t="s">
        <v>14</v>
      </c>
      <c r="B14242" t="s">
        <v>88</v>
      </c>
      <c r="C14242" t="s">
        <v>86</v>
      </c>
    </row>
    <row r="14243" spans="1:3" x14ac:dyDescent="0.2">
      <c r="A14243" t="s">
        <v>14</v>
      </c>
      <c r="B14243" t="s">
        <v>19</v>
      </c>
      <c r="C14243" t="s">
        <v>14</v>
      </c>
    </row>
    <row r="14244" spans="1:3" x14ac:dyDescent="0.2">
      <c r="A14244" t="s">
        <v>14</v>
      </c>
      <c r="B14244" t="s">
        <v>31</v>
      </c>
      <c r="C14244" t="s">
        <v>79</v>
      </c>
    </row>
    <row r="14245" spans="1:3" x14ac:dyDescent="0.2">
      <c r="A14245" t="s">
        <v>14</v>
      </c>
      <c r="B14245" t="s">
        <v>126</v>
      </c>
      <c r="C14245" t="s">
        <v>81</v>
      </c>
    </row>
    <row r="14246" spans="1:3" x14ac:dyDescent="0.2">
      <c r="A14246" t="s">
        <v>14</v>
      </c>
      <c r="B14246" t="s">
        <v>42</v>
      </c>
      <c r="C14246" t="s">
        <v>8</v>
      </c>
    </row>
    <row r="14247" spans="1:3" x14ac:dyDescent="0.2">
      <c r="A14247" t="s">
        <v>14</v>
      </c>
      <c r="B14247" t="s">
        <v>93</v>
      </c>
      <c r="C14247" t="s">
        <v>89</v>
      </c>
    </row>
    <row r="14248" spans="1:3" x14ac:dyDescent="0.2">
      <c r="A14248" t="s">
        <v>14</v>
      </c>
      <c r="B14248" t="s">
        <v>13</v>
      </c>
      <c r="C14248" t="s">
        <v>49</v>
      </c>
    </row>
    <row r="14249" spans="1:3" x14ac:dyDescent="0.2">
      <c r="A14249" t="s">
        <v>14</v>
      </c>
      <c r="B14249" t="s">
        <v>49</v>
      </c>
      <c r="C14249" t="s">
        <v>40</v>
      </c>
    </row>
    <row r="14250" spans="1:3" x14ac:dyDescent="0.2">
      <c r="A14250" t="s">
        <v>14</v>
      </c>
      <c r="B14250" t="s">
        <v>50</v>
      </c>
      <c r="C14250" t="s">
        <v>40</v>
      </c>
    </row>
    <row r="14251" spans="1:3" x14ac:dyDescent="0.2">
      <c r="A14251" t="s">
        <v>14</v>
      </c>
      <c r="B14251" t="s">
        <v>56</v>
      </c>
      <c r="C14251" t="s">
        <v>114</v>
      </c>
    </row>
    <row r="14252" spans="1:3" x14ac:dyDescent="0.2">
      <c r="A14252" t="s">
        <v>14</v>
      </c>
      <c r="B14252" t="s">
        <v>57</v>
      </c>
      <c r="C14252" t="s">
        <v>86</v>
      </c>
    </row>
    <row r="14253" spans="1:3" x14ac:dyDescent="0.2">
      <c r="A14253" t="s">
        <v>14</v>
      </c>
      <c r="B14253" t="s">
        <v>91</v>
      </c>
      <c r="C14253" t="s">
        <v>11</v>
      </c>
    </row>
    <row r="14254" spans="1:3" x14ac:dyDescent="0.2">
      <c r="A14254" t="s">
        <v>14</v>
      </c>
      <c r="B14254" t="s">
        <v>92</v>
      </c>
      <c r="C14254" t="s">
        <v>11</v>
      </c>
    </row>
    <row r="14255" spans="1:3" x14ac:dyDescent="0.2">
      <c r="A14255" t="s">
        <v>14</v>
      </c>
      <c r="B14255" t="s">
        <v>136</v>
      </c>
      <c r="C14255" t="s">
        <v>48</v>
      </c>
    </row>
    <row r="14256" spans="1:3" x14ac:dyDescent="0.2">
      <c r="A14256" t="s">
        <v>14</v>
      </c>
      <c r="B14256" t="s">
        <v>16</v>
      </c>
      <c r="C14256" t="s">
        <v>32</v>
      </c>
    </row>
    <row r="14257" spans="1:3" x14ac:dyDescent="0.2">
      <c r="A14257" t="s">
        <v>14</v>
      </c>
      <c r="B14257" t="s">
        <v>89</v>
      </c>
      <c r="C14257" t="s">
        <v>106</v>
      </c>
    </row>
    <row r="14258" spans="1:3" x14ac:dyDescent="0.2">
      <c r="A14258" t="s">
        <v>14</v>
      </c>
      <c r="B14258" t="s">
        <v>33</v>
      </c>
      <c r="C14258" t="s">
        <v>89</v>
      </c>
    </row>
    <row r="14259" spans="1:3" x14ac:dyDescent="0.2">
      <c r="A14259" t="s">
        <v>14</v>
      </c>
      <c r="B14259" t="s">
        <v>34</v>
      </c>
      <c r="C14259" t="s">
        <v>106</v>
      </c>
    </row>
    <row r="14260" spans="1:3" x14ac:dyDescent="0.2">
      <c r="A14260" t="s">
        <v>14</v>
      </c>
      <c r="B14260" t="s">
        <v>95</v>
      </c>
      <c r="C14260" t="s">
        <v>11</v>
      </c>
    </row>
    <row r="14261" spans="1:3" x14ac:dyDescent="0.2">
      <c r="A14261" t="s">
        <v>14</v>
      </c>
      <c r="B14261" t="s">
        <v>110</v>
      </c>
      <c r="C14261" t="s">
        <v>49</v>
      </c>
    </row>
    <row r="14262" spans="1:3" x14ac:dyDescent="0.2">
      <c r="A14262" t="s">
        <v>14</v>
      </c>
      <c r="B14262" t="s">
        <v>62</v>
      </c>
      <c r="C14262" t="s">
        <v>105</v>
      </c>
    </row>
    <row r="14263" spans="1:3" x14ac:dyDescent="0.2">
      <c r="A14263" t="s">
        <v>14</v>
      </c>
      <c r="B14263" t="s">
        <v>63</v>
      </c>
      <c r="C14263" t="s">
        <v>10</v>
      </c>
    </row>
    <row r="14264" spans="1:3" x14ac:dyDescent="0.2">
      <c r="A14264" t="s">
        <v>14</v>
      </c>
      <c r="B14264" t="s">
        <v>22</v>
      </c>
      <c r="C14264" t="s">
        <v>128</v>
      </c>
    </row>
    <row r="14265" spans="1:3" x14ac:dyDescent="0.2">
      <c r="A14265" t="s">
        <v>14</v>
      </c>
      <c r="B14265" t="s">
        <v>2</v>
      </c>
      <c r="C14265" t="s">
        <v>74</v>
      </c>
    </row>
    <row r="14266" spans="1:3" x14ac:dyDescent="0.2">
      <c r="A14266" t="s">
        <v>14</v>
      </c>
      <c r="B14266" t="s">
        <v>32</v>
      </c>
      <c r="C14266" t="s">
        <v>106</v>
      </c>
    </row>
    <row r="14267" spans="1:3" x14ac:dyDescent="0.2">
      <c r="A14267" t="s">
        <v>14</v>
      </c>
      <c r="B14267" t="s">
        <v>18</v>
      </c>
      <c r="C14267" t="s">
        <v>40</v>
      </c>
    </row>
    <row r="14268" spans="1:3" x14ac:dyDescent="0.2">
      <c r="A14268" t="s">
        <v>14</v>
      </c>
      <c r="B14268" t="s">
        <v>76</v>
      </c>
      <c r="C14268" t="s">
        <v>132</v>
      </c>
    </row>
    <row r="14269" spans="1:3" x14ac:dyDescent="0.2">
      <c r="A14269" t="s">
        <v>14</v>
      </c>
      <c r="B14269" t="s">
        <v>77</v>
      </c>
      <c r="C14269" t="s">
        <v>39</v>
      </c>
    </row>
    <row r="14270" spans="1:3" x14ac:dyDescent="0.2">
      <c r="A14270" t="s">
        <v>14</v>
      </c>
      <c r="B14270" t="s">
        <v>79</v>
      </c>
      <c r="C14270" t="s">
        <v>93</v>
      </c>
    </row>
    <row r="14271" spans="1:3" x14ac:dyDescent="0.2">
      <c r="A14271" t="s">
        <v>14</v>
      </c>
      <c r="B14271" t="s">
        <v>48</v>
      </c>
      <c r="C14271" t="s">
        <v>79</v>
      </c>
    </row>
    <row r="14272" spans="1:3" x14ac:dyDescent="0.2">
      <c r="A14272" t="s">
        <v>14</v>
      </c>
      <c r="B14272" t="s">
        <v>111</v>
      </c>
      <c r="C14272" t="s">
        <v>80</v>
      </c>
    </row>
    <row r="14273" spans="1:3" x14ac:dyDescent="0.2">
      <c r="A14273" t="s">
        <v>14</v>
      </c>
      <c r="B14273" t="s">
        <v>112</v>
      </c>
      <c r="C14273" t="s">
        <v>16</v>
      </c>
    </row>
    <row r="14274" spans="1:3" x14ac:dyDescent="0.2">
      <c r="A14274" t="s">
        <v>14</v>
      </c>
      <c r="B14274" t="s">
        <v>51</v>
      </c>
      <c r="C14274" t="s">
        <v>79</v>
      </c>
    </row>
    <row r="14275" spans="1:3" x14ac:dyDescent="0.2">
      <c r="A14275" t="s">
        <v>14</v>
      </c>
      <c r="B14275" t="s">
        <v>8</v>
      </c>
      <c r="C14275" t="s">
        <v>79</v>
      </c>
    </row>
    <row r="14276" spans="1:3" x14ac:dyDescent="0.2">
      <c r="A14276" t="s">
        <v>14</v>
      </c>
      <c r="B14276" t="s">
        <v>35</v>
      </c>
      <c r="C14276" t="s">
        <v>62</v>
      </c>
    </row>
    <row r="14277" spans="1:3" x14ac:dyDescent="0.2">
      <c r="A14277" t="s">
        <v>14</v>
      </c>
      <c r="B14277" t="s">
        <v>52</v>
      </c>
      <c r="C14277" t="s">
        <v>128</v>
      </c>
    </row>
    <row r="14278" spans="1:3" x14ac:dyDescent="0.2">
      <c r="A14278" t="s">
        <v>14</v>
      </c>
      <c r="B14278" t="s">
        <v>122</v>
      </c>
      <c r="C14278" t="s">
        <v>18</v>
      </c>
    </row>
    <row r="14279" spans="1:3" x14ac:dyDescent="0.2">
      <c r="A14279" t="s">
        <v>14</v>
      </c>
      <c r="B14279" t="s">
        <v>123</v>
      </c>
      <c r="C14279" t="s">
        <v>11</v>
      </c>
    </row>
    <row r="14280" spans="1:3" x14ac:dyDescent="0.2">
      <c r="A14280" t="s">
        <v>14</v>
      </c>
      <c r="B14280" t="s">
        <v>21</v>
      </c>
      <c r="C14280" t="s">
        <v>74</v>
      </c>
    </row>
    <row r="14281" spans="1:3" x14ac:dyDescent="0.2">
      <c r="A14281" t="s">
        <v>14</v>
      </c>
      <c r="B14281" t="s">
        <v>128</v>
      </c>
      <c r="C14281" t="s">
        <v>43</v>
      </c>
    </row>
    <row r="14282" spans="1:3" x14ac:dyDescent="0.2">
      <c r="A14282" t="s">
        <v>14</v>
      </c>
      <c r="B14282" t="s">
        <v>43</v>
      </c>
      <c r="C14282" t="s">
        <v>29</v>
      </c>
    </row>
    <row r="14283" spans="1:3" x14ac:dyDescent="0.2">
      <c r="A14283" t="s">
        <v>14</v>
      </c>
      <c r="B14283" t="s">
        <v>102</v>
      </c>
      <c r="C14283" t="s">
        <v>62</v>
      </c>
    </row>
    <row r="14284" spans="1:3" x14ac:dyDescent="0.2">
      <c r="A14284" t="s">
        <v>14</v>
      </c>
      <c r="B14284" t="s">
        <v>103</v>
      </c>
      <c r="C14284" t="s">
        <v>36</v>
      </c>
    </row>
    <row r="14285" spans="1:3" x14ac:dyDescent="0.2">
      <c r="A14285" t="s">
        <v>14</v>
      </c>
      <c r="B14285" t="s">
        <v>106</v>
      </c>
      <c r="C14285" t="s">
        <v>19</v>
      </c>
    </row>
    <row r="14286" spans="1:3" x14ac:dyDescent="0.2">
      <c r="A14286" t="s">
        <v>14</v>
      </c>
      <c r="B14286" t="s">
        <v>105</v>
      </c>
      <c r="C14286" t="s">
        <v>21</v>
      </c>
    </row>
    <row r="14287" spans="1:3" x14ac:dyDescent="0.2">
      <c r="A14287" t="s">
        <v>14</v>
      </c>
      <c r="B14287" t="s">
        <v>74</v>
      </c>
      <c r="C14287" t="s">
        <v>28</v>
      </c>
    </row>
    <row r="14288" spans="1:3" x14ac:dyDescent="0.2">
      <c r="A14288" t="s">
        <v>14</v>
      </c>
      <c r="B14288" t="s">
        <v>26</v>
      </c>
      <c r="C14288" t="s">
        <v>48</v>
      </c>
    </row>
    <row r="14289" spans="1:3" x14ac:dyDescent="0.2">
      <c r="A14289" t="s">
        <v>14</v>
      </c>
      <c r="B14289" t="s">
        <v>81</v>
      </c>
      <c r="C14289" t="s">
        <v>40</v>
      </c>
    </row>
    <row r="14290" spans="1:3" x14ac:dyDescent="0.2">
      <c r="A14290" t="s">
        <v>14</v>
      </c>
      <c r="B14290" t="s">
        <v>29</v>
      </c>
      <c r="C14290" t="s">
        <v>28</v>
      </c>
    </row>
    <row r="14291" spans="1:3" x14ac:dyDescent="0.2">
      <c r="A14291" t="s">
        <v>14</v>
      </c>
      <c r="B14291" t="s">
        <v>30</v>
      </c>
      <c r="C14291" t="s">
        <v>74</v>
      </c>
    </row>
    <row r="14292" spans="1:3" x14ac:dyDescent="0.2">
      <c r="A14292" t="s">
        <v>14</v>
      </c>
      <c r="B14292" t="s">
        <v>118</v>
      </c>
      <c r="C14292" t="s">
        <v>10</v>
      </c>
    </row>
    <row r="14293" spans="1:3" x14ac:dyDescent="0.2">
      <c r="A14293" t="s">
        <v>14</v>
      </c>
      <c r="B14293" t="s">
        <v>119</v>
      </c>
      <c r="C14293" t="s">
        <v>10</v>
      </c>
    </row>
    <row r="14294" spans="1:3" x14ac:dyDescent="0.2">
      <c r="A14294" t="s">
        <v>14</v>
      </c>
      <c r="B14294" t="s">
        <v>86</v>
      </c>
      <c r="C14294" t="s">
        <v>39</v>
      </c>
    </row>
    <row r="14295" spans="1:3" x14ac:dyDescent="0.2">
      <c r="A14295" t="s">
        <v>14</v>
      </c>
      <c r="B14295" t="s">
        <v>28</v>
      </c>
      <c r="C14295" t="s">
        <v>28</v>
      </c>
    </row>
    <row r="14296" spans="1:3" x14ac:dyDescent="0.2">
      <c r="A14296" t="s">
        <v>14</v>
      </c>
      <c r="B14296" t="s">
        <v>127</v>
      </c>
      <c r="C14296" t="s">
        <v>21</v>
      </c>
    </row>
    <row r="14297" spans="1:3" x14ac:dyDescent="0.2">
      <c r="A14297" t="s">
        <v>14</v>
      </c>
      <c r="B14297" t="s">
        <v>80</v>
      </c>
      <c r="C14297" t="s">
        <v>32</v>
      </c>
    </row>
    <row r="14298" spans="1:3" x14ac:dyDescent="0.2">
      <c r="A14298" t="s">
        <v>14</v>
      </c>
      <c r="B14298" t="s">
        <v>41</v>
      </c>
      <c r="C14298" t="s">
        <v>114</v>
      </c>
    </row>
    <row r="14299" spans="1:3" x14ac:dyDescent="0.2">
      <c r="A14299" t="s">
        <v>14</v>
      </c>
      <c r="B14299" t="s">
        <v>130</v>
      </c>
      <c r="C14299" t="s">
        <v>43</v>
      </c>
    </row>
    <row r="14300" spans="1:3" x14ac:dyDescent="0.2">
      <c r="A14300" t="s">
        <v>14</v>
      </c>
      <c r="B14300" t="s">
        <v>131</v>
      </c>
      <c r="C14300" t="s">
        <v>105</v>
      </c>
    </row>
    <row r="14301" spans="1:3" x14ac:dyDescent="0.2">
      <c r="A14301" t="s">
        <v>14</v>
      </c>
      <c r="B14301" t="s">
        <v>11</v>
      </c>
      <c r="C14301" t="s">
        <v>127</v>
      </c>
    </row>
    <row r="14302" spans="1:3" x14ac:dyDescent="0.2">
      <c r="A14302" t="s">
        <v>14</v>
      </c>
      <c r="B14302" t="s">
        <v>6</v>
      </c>
      <c r="C14302" t="s">
        <v>36</v>
      </c>
    </row>
    <row r="14303" spans="1:3" x14ac:dyDescent="0.2">
      <c r="A14303" t="s">
        <v>14</v>
      </c>
      <c r="B14303" t="s">
        <v>3</v>
      </c>
      <c r="C14303" t="s">
        <v>11</v>
      </c>
    </row>
    <row r="14304" spans="1:3" x14ac:dyDescent="0.2">
      <c r="A14304" t="s">
        <v>14</v>
      </c>
      <c r="B14304" t="s">
        <v>69</v>
      </c>
      <c r="C14304" t="s">
        <v>101</v>
      </c>
    </row>
    <row r="14305" spans="1:3" x14ac:dyDescent="0.2">
      <c r="A14305" t="s">
        <v>14</v>
      </c>
      <c r="B14305" t="s">
        <v>135</v>
      </c>
      <c r="C14305" t="s">
        <v>39</v>
      </c>
    </row>
    <row r="14306" spans="1:3" x14ac:dyDescent="0.2">
      <c r="A14306" t="s">
        <v>14</v>
      </c>
      <c r="B14306" t="s">
        <v>132</v>
      </c>
      <c r="C14306" t="s">
        <v>33</v>
      </c>
    </row>
    <row r="14307" spans="1:3" x14ac:dyDescent="0.2">
      <c r="A14307" t="s">
        <v>14</v>
      </c>
      <c r="B14307" t="s">
        <v>129</v>
      </c>
      <c r="C14307" t="s">
        <v>79</v>
      </c>
    </row>
    <row r="14308" spans="1:3" x14ac:dyDescent="0.2">
      <c r="A14308" t="s">
        <v>14</v>
      </c>
      <c r="B14308" t="s">
        <v>116</v>
      </c>
      <c r="C14308" t="s">
        <v>130</v>
      </c>
    </row>
    <row r="14309" spans="1:3" x14ac:dyDescent="0.2">
      <c r="A14309" t="s">
        <v>14</v>
      </c>
      <c r="B14309" t="s">
        <v>36</v>
      </c>
      <c r="C14309" t="s">
        <v>69</v>
      </c>
    </row>
    <row r="14310" spans="1:3" x14ac:dyDescent="0.2">
      <c r="A14310" t="s">
        <v>14</v>
      </c>
      <c r="B14310" t="s">
        <v>37</v>
      </c>
      <c r="C14310" t="s">
        <v>69</v>
      </c>
    </row>
    <row r="14311" spans="1:3" x14ac:dyDescent="0.2">
      <c r="A14311" t="s">
        <v>14</v>
      </c>
      <c r="B14311" t="s">
        <v>70</v>
      </c>
      <c r="C14311" t="s">
        <v>31</v>
      </c>
    </row>
    <row r="14312" spans="1:3" x14ac:dyDescent="0.2">
      <c r="A14312" t="s">
        <v>14</v>
      </c>
      <c r="B14312" t="s">
        <v>71</v>
      </c>
      <c r="C14312" t="s">
        <v>31</v>
      </c>
    </row>
    <row r="14313" spans="1:3" x14ac:dyDescent="0.2">
      <c r="A14313" t="s">
        <v>14</v>
      </c>
      <c r="B14313" t="s">
        <v>5</v>
      </c>
      <c r="C14313" t="s">
        <v>128</v>
      </c>
    </row>
    <row r="14314" spans="1:3" x14ac:dyDescent="0.2">
      <c r="A14314" t="s">
        <v>14</v>
      </c>
      <c r="B14314" t="s">
        <v>24</v>
      </c>
      <c r="C14314" t="s">
        <v>5</v>
      </c>
    </row>
    <row r="14315" spans="1:3" x14ac:dyDescent="0.2">
      <c r="A14315" t="s">
        <v>14</v>
      </c>
      <c r="B14315" t="s">
        <v>10</v>
      </c>
      <c r="C14315" t="s">
        <v>2</v>
      </c>
    </row>
    <row r="14316" spans="1:3" x14ac:dyDescent="0.2">
      <c r="A14316" t="s">
        <v>14</v>
      </c>
      <c r="B14316" t="s">
        <v>12</v>
      </c>
      <c r="C14316" t="s">
        <v>43</v>
      </c>
    </row>
    <row r="14317" spans="1:3" x14ac:dyDescent="0.2">
      <c r="A14317" t="s">
        <v>14</v>
      </c>
      <c r="B14317" t="s">
        <v>107</v>
      </c>
      <c r="C14317" t="s">
        <v>1</v>
      </c>
    </row>
    <row r="14318" spans="1:3" x14ac:dyDescent="0.2">
      <c r="A14318" t="s">
        <v>14</v>
      </c>
      <c r="B14318" t="s">
        <v>108</v>
      </c>
      <c r="C14318" t="s">
        <v>1</v>
      </c>
    </row>
    <row r="14319" spans="1:3" x14ac:dyDescent="0.2">
      <c r="A14319" t="s">
        <v>14</v>
      </c>
      <c r="B14319" t="s">
        <v>14</v>
      </c>
      <c r="C14319" t="s">
        <v>14</v>
      </c>
    </row>
    <row r="14320" spans="1:3" x14ac:dyDescent="0.2">
      <c r="A14320" t="s">
        <v>14</v>
      </c>
      <c r="B14320" t="s">
        <v>15</v>
      </c>
      <c r="C14320" t="s">
        <v>28</v>
      </c>
    </row>
    <row r="14321" spans="1:3" x14ac:dyDescent="0.2">
      <c r="A14321" t="s">
        <v>14</v>
      </c>
      <c r="B14321" t="s">
        <v>101</v>
      </c>
      <c r="C14321" t="s">
        <v>29</v>
      </c>
    </row>
    <row r="14322" spans="1:3" x14ac:dyDescent="0.2">
      <c r="A14322" t="s">
        <v>14</v>
      </c>
      <c r="B14322" t="s">
        <v>109</v>
      </c>
      <c r="C14322" t="s">
        <v>62</v>
      </c>
    </row>
    <row r="14323" spans="1:3" x14ac:dyDescent="0.2">
      <c r="A14323" t="s">
        <v>14</v>
      </c>
      <c r="B14323" t="s">
        <v>61</v>
      </c>
      <c r="C14323" t="s">
        <v>36</v>
      </c>
    </row>
    <row r="14324" spans="1:3" x14ac:dyDescent="0.2">
      <c r="A14324" t="s">
        <v>14</v>
      </c>
      <c r="B14324" t="s">
        <v>73</v>
      </c>
      <c r="C14324" t="s">
        <v>130</v>
      </c>
    </row>
    <row r="14325" spans="1:3" x14ac:dyDescent="0.2">
      <c r="A14325" t="s">
        <v>14</v>
      </c>
      <c r="B14325" t="s">
        <v>60</v>
      </c>
      <c r="C14325" t="s">
        <v>130</v>
      </c>
    </row>
    <row r="14326" spans="1:3" x14ac:dyDescent="0.2">
      <c r="A14326" t="s">
        <v>14</v>
      </c>
      <c r="B14326" t="s">
        <v>84</v>
      </c>
      <c r="C14326" t="s">
        <v>1</v>
      </c>
    </row>
    <row r="14327" spans="1:3" x14ac:dyDescent="0.2">
      <c r="A14327" t="s">
        <v>14</v>
      </c>
      <c r="B14327" t="s">
        <v>85</v>
      </c>
      <c r="C14327" t="s">
        <v>1</v>
      </c>
    </row>
    <row r="14328" spans="1:3" x14ac:dyDescent="0.2">
      <c r="A14328" t="s">
        <v>14</v>
      </c>
      <c r="B14328" t="s">
        <v>137</v>
      </c>
      <c r="C14328" t="s">
        <v>130</v>
      </c>
    </row>
    <row r="14329" spans="1:3" x14ac:dyDescent="0.2">
      <c r="A14329" t="s">
        <v>14</v>
      </c>
      <c r="B14329" t="s">
        <v>138</v>
      </c>
      <c r="C14329" t="s">
        <v>128</v>
      </c>
    </row>
    <row r="14330" spans="1:3" x14ac:dyDescent="0.2">
      <c r="A14330" t="s">
        <v>14</v>
      </c>
      <c r="B14330" t="s">
        <v>134</v>
      </c>
      <c r="C14330" t="s">
        <v>62</v>
      </c>
    </row>
    <row r="14331" spans="1:3" x14ac:dyDescent="0.2">
      <c r="A14331" t="s">
        <v>14</v>
      </c>
      <c r="B14331" t="s">
        <v>40</v>
      </c>
      <c r="C14331" t="s">
        <v>33</v>
      </c>
    </row>
    <row r="14332" spans="1:3" x14ac:dyDescent="0.2">
      <c r="A14332" t="s">
        <v>14</v>
      </c>
      <c r="B14332" t="s">
        <v>39</v>
      </c>
      <c r="C14332" t="s">
        <v>16</v>
      </c>
    </row>
    <row r="14333" spans="1:3" x14ac:dyDescent="0.2">
      <c r="A14333" t="s">
        <v>14</v>
      </c>
      <c r="B14333" t="s">
        <v>104</v>
      </c>
      <c r="C14333" t="s">
        <v>62</v>
      </c>
    </row>
    <row r="14334" spans="1:3" x14ac:dyDescent="0.2">
      <c r="A14334" t="s">
        <v>14</v>
      </c>
      <c r="B14334" t="s">
        <v>9</v>
      </c>
      <c r="C14334" t="s">
        <v>91</v>
      </c>
    </row>
    <row r="14335" spans="1:3" x14ac:dyDescent="0.2">
      <c r="A14335" t="s">
        <v>14</v>
      </c>
      <c r="B14335" t="s">
        <v>58</v>
      </c>
      <c r="C14335" t="s">
        <v>100</v>
      </c>
    </row>
    <row r="14336" spans="1:3" x14ac:dyDescent="0.2">
      <c r="A14336" t="s">
        <v>14</v>
      </c>
      <c r="B14336" t="s">
        <v>4</v>
      </c>
      <c r="C14336" t="s">
        <v>5</v>
      </c>
    </row>
    <row r="14337" spans="1:3" x14ac:dyDescent="0.2">
      <c r="A14337" t="s">
        <v>14</v>
      </c>
      <c r="B14337" t="s">
        <v>90</v>
      </c>
      <c r="C14337" t="s">
        <v>118</v>
      </c>
    </row>
    <row r="14338" spans="1:3" x14ac:dyDescent="0.2">
      <c r="A14338" t="s">
        <v>14</v>
      </c>
      <c r="B14338" t="s">
        <v>1</v>
      </c>
      <c r="C14338" t="s">
        <v>10</v>
      </c>
    </row>
    <row r="14339" spans="1:3" x14ac:dyDescent="0.2">
      <c r="A14339" t="s">
        <v>14</v>
      </c>
      <c r="B14339" t="s">
        <v>67</v>
      </c>
      <c r="C14339" t="s">
        <v>62</v>
      </c>
    </row>
    <row r="14340" spans="1:3" x14ac:dyDescent="0.2">
      <c r="A14340" t="s">
        <v>14</v>
      </c>
      <c r="B14340" t="s">
        <v>68</v>
      </c>
      <c r="C14340" t="s">
        <v>62</v>
      </c>
    </row>
    <row r="14341" spans="1:3" x14ac:dyDescent="0.2">
      <c r="A14341" t="s">
        <v>14</v>
      </c>
      <c r="B14341" t="s">
        <v>120</v>
      </c>
      <c r="C14341" t="s">
        <v>116</v>
      </c>
    </row>
    <row r="14342" spans="1:3" x14ac:dyDescent="0.2">
      <c r="A14342" t="s">
        <v>14</v>
      </c>
      <c r="B14342" t="s">
        <v>121</v>
      </c>
      <c r="C14342" t="s">
        <v>116</v>
      </c>
    </row>
    <row r="14343" spans="1:3" x14ac:dyDescent="0.2">
      <c r="A14343" t="s">
        <v>14</v>
      </c>
      <c r="B14343" t="s">
        <v>53</v>
      </c>
      <c r="C14343" t="s">
        <v>36</v>
      </c>
    </row>
    <row r="14344" spans="1:3" x14ac:dyDescent="0.2">
      <c r="A14344" t="s">
        <v>14</v>
      </c>
      <c r="B14344" t="s">
        <v>82</v>
      </c>
      <c r="C14344" t="s">
        <v>118</v>
      </c>
    </row>
    <row r="14345" spans="1:3" x14ac:dyDescent="0.2">
      <c r="A14345" t="s">
        <v>14</v>
      </c>
      <c r="B14345" t="s">
        <v>83</v>
      </c>
      <c r="C14345" t="s">
        <v>36</v>
      </c>
    </row>
    <row r="14346" spans="1:3" x14ac:dyDescent="0.2">
      <c r="A14346" t="s">
        <v>14</v>
      </c>
      <c r="B14346" t="s">
        <v>38</v>
      </c>
      <c r="C14346" t="s">
        <v>62</v>
      </c>
    </row>
    <row r="14347" spans="1:3" x14ac:dyDescent="0.2">
      <c r="A14347" t="s">
        <v>14</v>
      </c>
      <c r="B14347" t="s">
        <v>97</v>
      </c>
      <c r="C14347" t="s">
        <v>5</v>
      </c>
    </row>
    <row r="14348" spans="1:3" x14ac:dyDescent="0.2">
      <c r="A14348" t="s">
        <v>14</v>
      </c>
      <c r="B14348" t="s">
        <v>115</v>
      </c>
      <c r="C14348" t="s">
        <v>137</v>
      </c>
    </row>
    <row r="14349" spans="1:3" x14ac:dyDescent="0.2">
      <c r="A14349" t="s">
        <v>14</v>
      </c>
      <c r="B14349" t="s">
        <v>98</v>
      </c>
      <c r="C14349" t="s">
        <v>73</v>
      </c>
    </row>
    <row r="14350" spans="1:3" x14ac:dyDescent="0.2">
      <c r="A14350" t="s">
        <v>14</v>
      </c>
      <c r="B14350" t="s">
        <v>94</v>
      </c>
      <c r="C14350" t="s">
        <v>137</v>
      </c>
    </row>
    <row r="14351" spans="1:3" x14ac:dyDescent="0.2">
      <c r="A14351" t="s">
        <v>14</v>
      </c>
      <c r="B14351" t="s">
        <v>7</v>
      </c>
      <c r="C14351" t="s">
        <v>22</v>
      </c>
    </row>
    <row r="14352" spans="1:3" x14ac:dyDescent="0.2">
      <c r="A14352" t="s">
        <v>14</v>
      </c>
      <c r="B14352" t="s">
        <v>45</v>
      </c>
      <c r="C14352" t="s">
        <v>138</v>
      </c>
    </row>
    <row r="14353" spans="1:3" x14ac:dyDescent="0.2">
      <c r="A14353" t="s">
        <v>14</v>
      </c>
      <c r="B14353" t="s">
        <v>64</v>
      </c>
      <c r="C14353" t="s">
        <v>138</v>
      </c>
    </row>
    <row r="14354" spans="1:3" x14ac:dyDescent="0.2">
      <c r="A14354" t="s">
        <v>15</v>
      </c>
      <c r="B14354" t="s">
        <v>75</v>
      </c>
      <c r="C14354" t="s">
        <v>113</v>
      </c>
    </row>
    <row r="14355" spans="1:3" x14ac:dyDescent="0.2">
      <c r="A14355" t="s">
        <v>15</v>
      </c>
      <c r="B14355" t="s">
        <v>17</v>
      </c>
      <c r="C14355" t="s">
        <v>86</v>
      </c>
    </row>
    <row r="14356" spans="1:3" x14ac:dyDescent="0.2">
      <c r="A14356" t="s">
        <v>15</v>
      </c>
      <c r="B14356" t="s">
        <v>20</v>
      </c>
      <c r="C14356" t="s">
        <v>135</v>
      </c>
    </row>
    <row r="14357" spans="1:3" x14ac:dyDescent="0.2">
      <c r="A14357" t="s">
        <v>15</v>
      </c>
      <c r="B14357" t="s">
        <v>78</v>
      </c>
      <c r="C14357" t="s">
        <v>114</v>
      </c>
    </row>
    <row r="14358" spans="1:3" x14ac:dyDescent="0.2">
      <c r="A14358" t="s">
        <v>15</v>
      </c>
      <c r="B14358" t="s">
        <v>44</v>
      </c>
      <c r="C14358" t="s">
        <v>76</v>
      </c>
    </row>
    <row r="14359" spans="1:3" x14ac:dyDescent="0.2">
      <c r="A14359" t="s">
        <v>15</v>
      </c>
      <c r="B14359" t="s">
        <v>46</v>
      </c>
      <c r="C14359" t="s">
        <v>49</v>
      </c>
    </row>
    <row r="14360" spans="1:3" x14ac:dyDescent="0.2">
      <c r="A14360" t="s">
        <v>15</v>
      </c>
      <c r="B14360" t="s">
        <v>117</v>
      </c>
      <c r="C14360" t="s">
        <v>114</v>
      </c>
    </row>
    <row r="14361" spans="1:3" x14ac:dyDescent="0.2">
      <c r="A14361" t="s">
        <v>15</v>
      </c>
      <c r="B14361" t="s">
        <v>124</v>
      </c>
      <c r="C14361" t="s">
        <v>51</v>
      </c>
    </row>
    <row r="14362" spans="1:3" x14ac:dyDescent="0.2">
      <c r="A14362" t="s">
        <v>15</v>
      </c>
      <c r="B14362" t="s">
        <v>113</v>
      </c>
      <c r="C14362" t="s">
        <v>132</v>
      </c>
    </row>
    <row r="14363" spans="1:3" x14ac:dyDescent="0.2">
      <c r="A14363" t="s">
        <v>15</v>
      </c>
      <c r="B14363" t="s">
        <v>99</v>
      </c>
      <c r="C14363" t="s">
        <v>49</v>
      </c>
    </row>
    <row r="14364" spans="1:3" x14ac:dyDescent="0.2">
      <c r="A14364" t="s">
        <v>15</v>
      </c>
      <c r="B14364" t="s">
        <v>100</v>
      </c>
      <c r="C14364" t="s">
        <v>128</v>
      </c>
    </row>
    <row r="14365" spans="1:3" x14ac:dyDescent="0.2">
      <c r="A14365" t="s">
        <v>15</v>
      </c>
      <c r="B14365" t="s">
        <v>65</v>
      </c>
      <c r="C14365" t="s">
        <v>81</v>
      </c>
    </row>
    <row r="14366" spans="1:3" x14ac:dyDescent="0.2">
      <c r="A14366" t="s">
        <v>15</v>
      </c>
      <c r="B14366" t="s">
        <v>66</v>
      </c>
      <c r="C14366" t="s">
        <v>81</v>
      </c>
    </row>
    <row r="14367" spans="1:3" x14ac:dyDescent="0.2">
      <c r="A14367" t="s">
        <v>15</v>
      </c>
      <c r="B14367" t="s">
        <v>54</v>
      </c>
      <c r="C14367" t="s">
        <v>51</v>
      </c>
    </row>
    <row r="14368" spans="1:3" x14ac:dyDescent="0.2">
      <c r="A14368" t="s">
        <v>15</v>
      </c>
      <c r="B14368" t="s">
        <v>55</v>
      </c>
      <c r="C14368" t="s">
        <v>51</v>
      </c>
    </row>
    <row r="14369" spans="1:3" x14ac:dyDescent="0.2">
      <c r="A14369" t="s">
        <v>15</v>
      </c>
      <c r="B14369" t="s">
        <v>133</v>
      </c>
      <c r="C14369" t="s">
        <v>86</v>
      </c>
    </row>
    <row r="14370" spans="1:3" x14ac:dyDescent="0.2">
      <c r="A14370" t="s">
        <v>15</v>
      </c>
      <c r="B14370" t="s">
        <v>59</v>
      </c>
      <c r="C14370" t="s">
        <v>81</v>
      </c>
    </row>
    <row r="14371" spans="1:3" x14ac:dyDescent="0.2">
      <c r="A14371" t="s">
        <v>15</v>
      </c>
      <c r="B14371" t="s">
        <v>125</v>
      </c>
      <c r="C14371" t="s">
        <v>135</v>
      </c>
    </row>
    <row r="14372" spans="1:3" x14ac:dyDescent="0.2">
      <c r="A14372" t="s">
        <v>15</v>
      </c>
      <c r="B14372" t="s">
        <v>27</v>
      </c>
      <c r="C14372" t="s">
        <v>81</v>
      </c>
    </row>
    <row r="14373" spans="1:3" x14ac:dyDescent="0.2">
      <c r="A14373" t="s">
        <v>15</v>
      </c>
      <c r="B14373" t="s">
        <v>23</v>
      </c>
      <c r="C14373" t="s">
        <v>86</v>
      </c>
    </row>
    <row r="14374" spans="1:3" x14ac:dyDescent="0.2">
      <c r="A14374" t="s">
        <v>15</v>
      </c>
      <c r="B14374" t="s">
        <v>25</v>
      </c>
      <c r="C14374" t="s">
        <v>48</v>
      </c>
    </row>
    <row r="14375" spans="1:3" x14ac:dyDescent="0.2">
      <c r="A14375" t="s">
        <v>15</v>
      </c>
      <c r="B14375" t="s">
        <v>114</v>
      </c>
      <c r="C14375" t="s">
        <v>40</v>
      </c>
    </row>
    <row r="14376" spans="1:3" x14ac:dyDescent="0.2">
      <c r="A14376" t="s">
        <v>15</v>
      </c>
      <c r="B14376" t="s">
        <v>96</v>
      </c>
      <c r="C14376" t="s">
        <v>39</v>
      </c>
    </row>
    <row r="14377" spans="1:3" x14ac:dyDescent="0.2">
      <c r="A14377" t="s">
        <v>15</v>
      </c>
      <c r="B14377" t="s">
        <v>47</v>
      </c>
      <c r="C14377" t="s">
        <v>48</v>
      </c>
    </row>
    <row r="14378" spans="1:3" x14ac:dyDescent="0.2">
      <c r="A14378" t="s">
        <v>15</v>
      </c>
      <c r="B14378" t="s">
        <v>72</v>
      </c>
      <c r="C14378" t="s">
        <v>31</v>
      </c>
    </row>
    <row r="14379" spans="1:3" x14ac:dyDescent="0.2">
      <c r="A14379" t="s">
        <v>15</v>
      </c>
      <c r="B14379" t="s">
        <v>87</v>
      </c>
      <c r="C14379" t="s">
        <v>135</v>
      </c>
    </row>
    <row r="14380" spans="1:3" x14ac:dyDescent="0.2">
      <c r="A14380" t="s">
        <v>15</v>
      </c>
      <c r="B14380" t="s">
        <v>88</v>
      </c>
      <c r="C14380" t="s">
        <v>114</v>
      </c>
    </row>
    <row r="14381" spans="1:3" x14ac:dyDescent="0.2">
      <c r="A14381" t="s">
        <v>15</v>
      </c>
      <c r="B14381" t="s">
        <v>19</v>
      </c>
      <c r="C14381" t="s">
        <v>28</v>
      </c>
    </row>
    <row r="14382" spans="1:3" x14ac:dyDescent="0.2">
      <c r="A14382" t="s">
        <v>15</v>
      </c>
      <c r="B14382" t="s">
        <v>31</v>
      </c>
      <c r="C14382" t="s">
        <v>79</v>
      </c>
    </row>
    <row r="14383" spans="1:3" x14ac:dyDescent="0.2">
      <c r="A14383" t="s">
        <v>15</v>
      </c>
      <c r="B14383" t="s">
        <v>126</v>
      </c>
      <c r="C14383" t="s">
        <v>49</v>
      </c>
    </row>
    <row r="14384" spans="1:3" x14ac:dyDescent="0.2">
      <c r="A14384" t="s">
        <v>15</v>
      </c>
      <c r="B14384" t="s">
        <v>42</v>
      </c>
      <c r="C14384" t="s">
        <v>31</v>
      </c>
    </row>
    <row r="14385" spans="1:3" x14ac:dyDescent="0.2">
      <c r="A14385" t="s">
        <v>15</v>
      </c>
      <c r="B14385" t="s">
        <v>93</v>
      </c>
      <c r="C14385" t="s">
        <v>106</v>
      </c>
    </row>
    <row r="14386" spans="1:3" x14ac:dyDescent="0.2">
      <c r="A14386" t="s">
        <v>15</v>
      </c>
      <c r="B14386" t="s">
        <v>13</v>
      </c>
      <c r="C14386" t="s">
        <v>18</v>
      </c>
    </row>
    <row r="14387" spans="1:3" x14ac:dyDescent="0.2">
      <c r="A14387" t="s">
        <v>15</v>
      </c>
      <c r="B14387" t="s">
        <v>49</v>
      </c>
      <c r="C14387" t="s">
        <v>79</v>
      </c>
    </row>
    <row r="14388" spans="1:3" x14ac:dyDescent="0.2">
      <c r="A14388" t="s">
        <v>15</v>
      </c>
      <c r="B14388" t="s">
        <v>50</v>
      </c>
      <c r="C14388" t="s">
        <v>40</v>
      </c>
    </row>
    <row r="14389" spans="1:3" x14ac:dyDescent="0.2">
      <c r="A14389" t="s">
        <v>15</v>
      </c>
      <c r="B14389" t="s">
        <v>56</v>
      </c>
      <c r="C14389" t="s">
        <v>114</v>
      </c>
    </row>
    <row r="14390" spans="1:3" x14ac:dyDescent="0.2">
      <c r="A14390" t="s">
        <v>15</v>
      </c>
      <c r="B14390" t="s">
        <v>57</v>
      </c>
      <c r="C14390" t="s">
        <v>114</v>
      </c>
    </row>
    <row r="14391" spans="1:3" x14ac:dyDescent="0.2">
      <c r="A14391" t="s">
        <v>15</v>
      </c>
      <c r="B14391" t="s">
        <v>91</v>
      </c>
      <c r="C14391" t="s">
        <v>11</v>
      </c>
    </row>
    <row r="14392" spans="1:3" x14ac:dyDescent="0.2">
      <c r="A14392" t="s">
        <v>15</v>
      </c>
      <c r="B14392" t="s">
        <v>92</v>
      </c>
      <c r="C14392" t="s">
        <v>62</v>
      </c>
    </row>
    <row r="14393" spans="1:3" x14ac:dyDescent="0.2">
      <c r="A14393" t="s">
        <v>15</v>
      </c>
      <c r="B14393" t="s">
        <v>136</v>
      </c>
      <c r="C14393" t="s">
        <v>111</v>
      </c>
    </row>
    <row r="14394" spans="1:3" x14ac:dyDescent="0.2">
      <c r="A14394" t="s">
        <v>15</v>
      </c>
      <c r="B14394" t="s">
        <v>16</v>
      </c>
      <c r="C14394" t="s">
        <v>89</v>
      </c>
    </row>
    <row r="14395" spans="1:3" x14ac:dyDescent="0.2">
      <c r="A14395" t="s">
        <v>15</v>
      </c>
      <c r="B14395" t="s">
        <v>89</v>
      </c>
      <c r="C14395" t="s">
        <v>14</v>
      </c>
    </row>
    <row r="14396" spans="1:3" x14ac:dyDescent="0.2">
      <c r="A14396" t="s">
        <v>15</v>
      </c>
      <c r="B14396" t="s">
        <v>33</v>
      </c>
      <c r="C14396" t="s">
        <v>106</v>
      </c>
    </row>
    <row r="14397" spans="1:3" x14ac:dyDescent="0.2">
      <c r="A14397" t="s">
        <v>15</v>
      </c>
      <c r="B14397" t="s">
        <v>34</v>
      </c>
      <c r="C14397" t="s">
        <v>19</v>
      </c>
    </row>
    <row r="14398" spans="1:3" x14ac:dyDescent="0.2">
      <c r="A14398" t="s">
        <v>15</v>
      </c>
      <c r="B14398" t="s">
        <v>95</v>
      </c>
      <c r="C14398" t="s">
        <v>11</v>
      </c>
    </row>
    <row r="14399" spans="1:3" x14ac:dyDescent="0.2">
      <c r="A14399" t="s">
        <v>15</v>
      </c>
      <c r="B14399" t="s">
        <v>110</v>
      </c>
      <c r="C14399" t="s">
        <v>18</v>
      </c>
    </row>
    <row r="14400" spans="1:3" x14ac:dyDescent="0.2">
      <c r="A14400" t="s">
        <v>15</v>
      </c>
      <c r="B14400" t="s">
        <v>62</v>
      </c>
      <c r="C14400" t="s">
        <v>10</v>
      </c>
    </row>
    <row r="14401" spans="1:3" x14ac:dyDescent="0.2">
      <c r="A14401" t="s">
        <v>15</v>
      </c>
      <c r="B14401" t="s">
        <v>63</v>
      </c>
      <c r="C14401" t="s">
        <v>10</v>
      </c>
    </row>
    <row r="14402" spans="1:3" x14ac:dyDescent="0.2">
      <c r="A14402" t="s">
        <v>15</v>
      </c>
      <c r="B14402" t="s">
        <v>22</v>
      </c>
      <c r="C14402" t="s">
        <v>130</v>
      </c>
    </row>
    <row r="14403" spans="1:3" x14ac:dyDescent="0.2">
      <c r="A14403" t="s">
        <v>15</v>
      </c>
      <c r="B14403" t="s">
        <v>2</v>
      </c>
      <c r="C14403" t="s">
        <v>29</v>
      </c>
    </row>
    <row r="14404" spans="1:3" x14ac:dyDescent="0.2">
      <c r="A14404" t="s">
        <v>15</v>
      </c>
      <c r="B14404" t="s">
        <v>32</v>
      </c>
      <c r="C14404" t="s">
        <v>19</v>
      </c>
    </row>
    <row r="14405" spans="1:3" x14ac:dyDescent="0.2">
      <c r="A14405" t="s">
        <v>15</v>
      </c>
      <c r="B14405" t="s">
        <v>18</v>
      </c>
      <c r="C14405" t="s">
        <v>79</v>
      </c>
    </row>
    <row r="14406" spans="1:3" x14ac:dyDescent="0.2">
      <c r="A14406" t="s">
        <v>15</v>
      </c>
      <c r="B14406" t="s">
        <v>76</v>
      </c>
      <c r="C14406" t="s">
        <v>40</v>
      </c>
    </row>
    <row r="14407" spans="1:3" x14ac:dyDescent="0.2">
      <c r="A14407" t="s">
        <v>15</v>
      </c>
      <c r="B14407" t="s">
        <v>77</v>
      </c>
      <c r="C14407" t="s">
        <v>132</v>
      </c>
    </row>
    <row r="14408" spans="1:3" x14ac:dyDescent="0.2">
      <c r="A14408" t="s">
        <v>15</v>
      </c>
      <c r="B14408" t="s">
        <v>79</v>
      </c>
      <c r="C14408" t="s">
        <v>32</v>
      </c>
    </row>
    <row r="14409" spans="1:3" x14ac:dyDescent="0.2">
      <c r="A14409" t="s">
        <v>15</v>
      </c>
      <c r="B14409" t="s">
        <v>48</v>
      </c>
      <c r="C14409" t="s">
        <v>16</v>
      </c>
    </row>
    <row r="14410" spans="1:3" x14ac:dyDescent="0.2">
      <c r="A14410" t="s">
        <v>15</v>
      </c>
      <c r="B14410" t="s">
        <v>111</v>
      </c>
      <c r="C14410" t="s">
        <v>16</v>
      </c>
    </row>
    <row r="14411" spans="1:3" x14ac:dyDescent="0.2">
      <c r="A14411" t="s">
        <v>15</v>
      </c>
      <c r="B14411" t="s">
        <v>112</v>
      </c>
      <c r="C14411" t="s">
        <v>33</v>
      </c>
    </row>
    <row r="14412" spans="1:3" x14ac:dyDescent="0.2">
      <c r="A14412" t="s">
        <v>15</v>
      </c>
      <c r="B14412" t="s">
        <v>51</v>
      </c>
      <c r="C14412" t="s">
        <v>80</v>
      </c>
    </row>
    <row r="14413" spans="1:3" x14ac:dyDescent="0.2">
      <c r="A14413" t="s">
        <v>15</v>
      </c>
      <c r="B14413" t="s">
        <v>8</v>
      </c>
      <c r="C14413" t="s">
        <v>79</v>
      </c>
    </row>
    <row r="14414" spans="1:3" x14ac:dyDescent="0.2">
      <c r="A14414" t="s">
        <v>15</v>
      </c>
      <c r="B14414" t="s">
        <v>35</v>
      </c>
      <c r="C14414" t="s">
        <v>62</v>
      </c>
    </row>
    <row r="14415" spans="1:3" x14ac:dyDescent="0.2">
      <c r="A14415" t="s">
        <v>15</v>
      </c>
      <c r="B14415" t="s">
        <v>52</v>
      </c>
      <c r="C14415" t="s">
        <v>128</v>
      </c>
    </row>
    <row r="14416" spans="1:3" x14ac:dyDescent="0.2">
      <c r="A14416" t="s">
        <v>15</v>
      </c>
      <c r="B14416" t="s">
        <v>122</v>
      </c>
      <c r="C14416" t="s">
        <v>8</v>
      </c>
    </row>
    <row r="14417" spans="1:3" x14ac:dyDescent="0.2">
      <c r="A14417" t="s">
        <v>15</v>
      </c>
      <c r="B14417" t="s">
        <v>123</v>
      </c>
      <c r="C14417" t="s">
        <v>11</v>
      </c>
    </row>
    <row r="14418" spans="1:3" x14ac:dyDescent="0.2">
      <c r="A14418" t="s">
        <v>15</v>
      </c>
      <c r="B14418" t="s">
        <v>21</v>
      </c>
      <c r="C14418" t="s">
        <v>29</v>
      </c>
    </row>
    <row r="14419" spans="1:3" x14ac:dyDescent="0.2">
      <c r="A14419" t="s">
        <v>15</v>
      </c>
      <c r="B14419" t="s">
        <v>128</v>
      </c>
      <c r="C14419" t="s">
        <v>43</v>
      </c>
    </row>
    <row r="14420" spans="1:3" x14ac:dyDescent="0.2">
      <c r="A14420" t="s">
        <v>15</v>
      </c>
      <c r="B14420" t="s">
        <v>43</v>
      </c>
      <c r="C14420" t="s">
        <v>21</v>
      </c>
    </row>
    <row r="14421" spans="1:3" x14ac:dyDescent="0.2">
      <c r="A14421" t="s">
        <v>15</v>
      </c>
      <c r="B14421" t="s">
        <v>102</v>
      </c>
      <c r="C14421" t="s">
        <v>62</v>
      </c>
    </row>
    <row r="14422" spans="1:3" x14ac:dyDescent="0.2">
      <c r="A14422" t="s">
        <v>15</v>
      </c>
      <c r="B14422" t="s">
        <v>103</v>
      </c>
      <c r="C14422" t="s">
        <v>36</v>
      </c>
    </row>
    <row r="14423" spans="1:3" x14ac:dyDescent="0.2">
      <c r="A14423" t="s">
        <v>15</v>
      </c>
      <c r="B14423" t="s">
        <v>106</v>
      </c>
      <c r="C14423" t="s">
        <v>14</v>
      </c>
    </row>
    <row r="14424" spans="1:3" x14ac:dyDescent="0.2">
      <c r="A14424" t="s">
        <v>15</v>
      </c>
      <c r="B14424" t="s">
        <v>105</v>
      </c>
      <c r="C14424" t="s">
        <v>2</v>
      </c>
    </row>
    <row r="14425" spans="1:3" x14ac:dyDescent="0.2">
      <c r="A14425" t="s">
        <v>15</v>
      </c>
      <c r="B14425" t="s">
        <v>74</v>
      </c>
      <c r="C14425" t="s">
        <v>74</v>
      </c>
    </row>
    <row r="14426" spans="1:3" x14ac:dyDescent="0.2">
      <c r="A14426" t="s">
        <v>15</v>
      </c>
      <c r="B14426" t="s">
        <v>26</v>
      </c>
      <c r="C14426" t="s">
        <v>48</v>
      </c>
    </row>
    <row r="14427" spans="1:3" x14ac:dyDescent="0.2">
      <c r="A14427" t="s">
        <v>15</v>
      </c>
      <c r="B14427" t="s">
        <v>81</v>
      </c>
      <c r="C14427" t="s">
        <v>40</v>
      </c>
    </row>
    <row r="14428" spans="1:3" x14ac:dyDescent="0.2">
      <c r="A14428" t="s">
        <v>15</v>
      </c>
      <c r="B14428" t="s">
        <v>29</v>
      </c>
      <c r="C14428" t="s">
        <v>74</v>
      </c>
    </row>
    <row r="14429" spans="1:3" x14ac:dyDescent="0.2">
      <c r="A14429" t="s">
        <v>15</v>
      </c>
      <c r="B14429" t="s">
        <v>30</v>
      </c>
      <c r="C14429" t="s">
        <v>74</v>
      </c>
    </row>
    <row r="14430" spans="1:3" x14ac:dyDescent="0.2">
      <c r="A14430" t="s">
        <v>15</v>
      </c>
      <c r="B14430" t="s">
        <v>118</v>
      </c>
      <c r="C14430" t="s">
        <v>69</v>
      </c>
    </row>
    <row r="14431" spans="1:3" x14ac:dyDescent="0.2">
      <c r="A14431" t="s">
        <v>15</v>
      </c>
      <c r="B14431" t="s">
        <v>119</v>
      </c>
      <c r="C14431" t="s">
        <v>69</v>
      </c>
    </row>
    <row r="14432" spans="1:3" x14ac:dyDescent="0.2">
      <c r="A14432" t="s">
        <v>15</v>
      </c>
      <c r="B14432" t="s">
        <v>86</v>
      </c>
      <c r="C14432" t="s">
        <v>132</v>
      </c>
    </row>
    <row r="14433" spans="1:3" x14ac:dyDescent="0.2">
      <c r="A14433" t="s">
        <v>15</v>
      </c>
      <c r="B14433" t="s">
        <v>28</v>
      </c>
      <c r="C14433" t="s">
        <v>28</v>
      </c>
    </row>
    <row r="14434" spans="1:3" x14ac:dyDescent="0.2">
      <c r="A14434" t="s">
        <v>15</v>
      </c>
      <c r="B14434" t="s">
        <v>127</v>
      </c>
      <c r="C14434" t="s">
        <v>2</v>
      </c>
    </row>
    <row r="14435" spans="1:3" x14ac:dyDescent="0.2">
      <c r="A14435" t="s">
        <v>15</v>
      </c>
      <c r="B14435" t="s">
        <v>80</v>
      </c>
      <c r="C14435" t="s">
        <v>89</v>
      </c>
    </row>
    <row r="14436" spans="1:3" x14ac:dyDescent="0.2">
      <c r="A14436" t="s">
        <v>15</v>
      </c>
      <c r="B14436" t="s">
        <v>41</v>
      </c>
      <c r="C14436" t="s">
        <v>76</v>
      </c>
    </row>
    <row r="14437" spans="1:3" x14ac:dyDescent="0.2">
      <c r="A14437" t="s">
        <v>15</v>
      </c>
      <c r="B14437" t="s">
        <v>130</v>
      </c>
      <c r="C14437" t="s">
        <v>127</v>
      </c>
    </row>
    <row r="14438" spans="1:3" x14ac:dyDescent="0.2">
      <c r="A14438" t="s">
        <v>15</v>
      </c>
      <c r="B14438" t="s">
        <v>131</v>
      </c>
      <c r="C14438" t="s">
        <v>105</v>
      </c>
    </row>
    <row r="14439" spans="1:3" x14ac:dyDescent="0.2">
      <c r="A14439" t="s">
        <v>15</v>
      </c>
      <c r="B14439" t="s">
        <v>11</v>
      </c>
      <c r="C14439" t="s">
        <v>105</v>
      </c>
    </row>
    <row r="14440" spans="1:3" x14ac:dyDescent="0.2">
      <c r="A14440" t="s">
        <v>15</v>
      </c>
      <c r="B14440" t="s">
        <v>6</v>
      </c>
      <c r="C14440" t="s">
        <v>36</v>
      </c>
    </row>
    <row r="14441" spans="1:3" x14ac:dyDescent="0.2">
      <c r="A14441" t="s">
        <v>15</v>
      </c>
      <c r="B14441" t="s">
        <v>3</v>
      </c>
      <c r="C14441" t="s">
        <v>62</v>
      </c>
    </row>
    <row r="14442" spans="1:3" x14ac:dyDescent="0.2">
      <c r="A14442" t="s">
        <v>15</v>
      </c>
      <c r="B14442" t="s">
        <v>69</v>
      </c>
      <c r="C14442" t="s">
        <v>43</v>
      </c>
    </row>
    <row r="14443" spans="1:3" x14ac:dyDescent="0.2">
      <c r="A14443" t="s">
        <v>15</v>
      </c>
      <c r="B14443" t="s">
        <v>135</v>
      </c>
      <c r="C14443" t="s">
        <v>39</v>
      </c>
    </row>
    <row r="14444" spans="1:3" x14ac:dyDescent="0.2">
      <c r="A14444" t="s">
        <v>15</v>
      </c>
      <c r="B14444" t="s">
        <v>132</v>
      </c>
      <c r="C14444" t="s">
        <v>33</v>
      </c>
    </row>
    <row r="14445" spans="1:3" x14ac:dyDescent="0.2">
      <c r="A14445" t="s">
        <v>15</v>
      </c>
      <c r="B14445" t="s">
        <v>129</v>
      </c>
      <c r="C14445" t="s">
        <v>79</v>
      </c>
    </row>
    <row r="14446" spans="1:3" x14ac:dyDescent="0.2">
      <c r="A14446" t="s">
        <v>15</v>
      </c>
      <c r="B14446" t="s">
        <v>116</v>
      </c>
      <c r="C14446" t="s">
        <v>11</v>
      </c>
    </row>
    <row r="14447" spans="1:3" x14ac:dyDescent="0.2">
      <c r="A14447" t="s">
        <v>15</v>
      </c>
      <c r="B14447" t="s">
        <v>36</v>
      </c>
      <c r="C14447" t="s">
        <v>128</v>
      </c>
    </row>
    <row r="14448" spans="1:3" x14ac:dyDescent="0.2">
      <c r="A14448" t="s">
        <v>15</v>
      </c>
      <c r="B14448" t="s">
        <v>37</v>
      </c>
      <c r="C14448" t="s">
        <v>128</v>
      </c>
    </row>
    <row r="14449" spans="1:3" x14ac:dyDescent="0.2">
      <c r="A14449" t="s">
        <v>15</v>
      </c>
      <c r="B14449" t="s">
        <v>70</v>
      </c>
      <c r="C14449" t="s">
        <v>129</v>
      </c>
    </row>
    <row r="14450" spans="1:3" x14ac:dyDescent="0.2">
      <c r="A14450" t="s">
        <v>15</v>
      </c>
      <c r="B14450" t="s">
        <v>71</v>
      </c>
      <c r="C14450" t="s">
        <v>31</v>
      </c>
    </row>
    <row r="14451" spans="1:3" x14ac:dyDescent="0.2">
      <c r="A14451" t="s">
        <v>15</v>
      </c>
      <c r="B14451" t="s">
        <v>5</v>
      </c>
      <c r="C14451" t="s">
        <v>128</v>
      </c>
    </row>
    <row r="14452" spans="1:3" x14ac:dyDescent="0.2">
      <c r="A14452" t="s">
        <v>15</v>
      </c>
      <c r="B14452" t="s">
        <v>24</v>
      </c>
      <c r="C14452" t="s">
        <v>138</v>
      </c>
    </row>
    <row r="14453" spans="1:3" x14ac:dyDescent="0.2">
      <c r="A14453" t="s">
        <v>15</v>
      </c>
      <c r="B14453" t="s">
        <v>10</v>
      </c>
      <c r="C14453" t="s">
        <v>101</v>
      </c>
    </row>
    <row r="14454" spans="1:3" x14ac:dyDescent="0.2">
      <c r="A14454" t="s">
        <v>15</v>
      </c>
      <c r="B14454" t="s">
        <v>12</v>
      </c>
      <c r="C14454" t="s">
        <v>127</v>
      </c>
    </row>
    <row r="14455" spans="1:3" x14ac:dyDescent="0.2">
      <c r="A14455" t="s">
        <v>15</v>
      </c>
      <c r="B14455" t="s">
        <v>107</v>
      </c>
      <c r="C14455" t="s">
        <v>118</v>
      </c>
    </row>
    <row r="14456" spans="1:3" x14ac:dyDescent="0.2">
      <c r="A14456" t="s">
        <v>15</v>
      </c>
      <c r="B14456" t="s">
        <v>108</v>
      </c>
      <c r="C14456" t="s">
        <v>118</v>
      </c>
    </row>
    <row r="14457" spans="1:3" x14ac:dyDescent="0.2">
      <c r="A14457" t="s">
        <v>15</v>
      </c>
      <c r="B14457" t="s">
        <v>14</v>
      </c>
      <c r="C14457" t="s">
        <v>28</v>
      </c>
    </row>
    <row r="14458" spans="1:3" x14ac:dyDescent="0.2">
      <c r="A14458" t="s">
        <v>15</v>
      </c>
      <c r="B14458" t="s">
        <v>15</v>
      </c>
      <c r="C14458" t="s">
        <v>15</v>
      </c>
    </row>
    <row r="14459" spans="1:3" x14ac:dyDescent="0.2">
      <c r="A14459" t="s">
        <v>15</v>
      </c>
      <c r="B14459" t="s">
        <v>101</v>
      </c>
      <c r="C14459" t="s">
        <v>29</v>
      </c>
    </row>
    <row r="14460" spans="1:3" x14ac:dyDescent="0.2">
      <c r="A14460" t="s">
        <v>15</v>
      </c>
      <c r="B14460" t="s">
        <v>109</v>
      </c>
      <c r="C14460" t="s">
        <v>1</v>
      </c>
    </row>
    <row r="14461" spans="1:3" x14ac:dyDescent="0.2">
      <c r="A14461" t="s">
        <v>15</v>
      </c>
      <c r="B14461" t="s">
        <v>61</v>
      </c>
      <c r="C14461" t="s">
        <v>36</v>
      </c>
    </row>
    <row r="14462" spans="1:3" x14ac:dyDescent="0.2">
      <c r="A14462" t="s">
        <v>15</v>
      </c>
      <c r="B14462" t="s">
        <v>73</v>
      </c>
      <c r="C14462" t="s">
        <v>130</v>
      </c>
    </row>
    <row r="14463" spans="1:3" x14ac:dyDescent="0.2">
      <c r="A14463" t="s">
        <v>15</v>
      </c>
      <c r="B14463" t="s">
        <v>60</v>
      </c>
      <c r="C14463" t="s">
        <v>11</v>
      </c>
    </row>
    <row r="14464" spans="1:3" x14ac:dyDescent="0.2">
      <c r="A14464" t="s">
        <v>15</v>
      </c>
      <c r="B14464" t="s">
        <v>84</v>
      </c>
      <c r="C14464" t="s">
        <v>1</v>
      </c>
    </row>
    <row r="14465" spans="1:3" x14ac:dyDescent="0.2">
      <c r="A14465" t="s">
        <v>15</v>
      </c>
      <c r="B14465" t="s">
        <v>85</v>
      </c>
      <c r="C14465" t="s">
        <v>1</v>
      </c>
    </row>
    <row r="14466" spans="1:3" x14ac:dyDescent="0.2">
      <c r="A14466" t="s">
        <v>15</v>
      </c>
      <c r="B14466" t="s">
        <v>137</v>
      </c>
      <c r="C14466" t="s">
        <v>130</v>
      </c>
    </row>
    <row r="14467" spans="1:3" x14ac:dyDescent="0.2">
      <c r="A14467" t="s">
        <v>15</v>
      </c>
      <c r="B14467" t="s">
        <v>138</v>
      </c>
      <c r="C14467" t="s">
        <v>130</v>
      </c>
    </row>
    <row r="14468" spans="1:3" x14ac:dyDescent="0.2">
      <c r="A14468" t="s">
        <v>15</v>
      </c>
      <c r="B14468" t="s">
        <v>134</v>
      </c>
      <c r="C14468" t="s">
        <v>62</v>
      </c>
    </row>
    <row r="14469" spans="1:3" x14ac:dyDescent="0.2">
      <c r="A14469" t="s">
        <v>15</v>
      </c>
      <c r="B14469" t="s">
        <v>40</v>
      </c>
      <c r="C14469" t="s">
        <v>93</v>
      </c>
    </row>
    <row r="14470" spans="1:3" x14ac:dyDescent="0.2">
      <c r="A14470" t="s">
        <v>15</v>
      </c>
      <c r="B14470" t="s">
        <v>39</v>
      </c>
      <c r="C14470" t="s">
        <v>33</v>
      </c>
    </row>
    <row r="14471" spans="1:3" x14ac:dyDescent="0.2">
      <c r="A14471" t="s">
        <v>15</v>
      </c>
      <c r="B14471" t="s">
        <v>104</v>
      </c>
      <c r="C14471" t="s">
        <v>62</v>
      </c>
    </row>
    <row r="14472" spans="1:3" x14ac:dyDescent="0.2">
      <c r="A14472" t="s">
        <v>15</v>
      </c>
      <c r="B14472" t="s">
        <v>9</v>
      </c>
      <c r="C14472" t="s">
        <v>95</v>
      </c>
    </row>
    <row r="14473" spans="1:3" x14ac:dyDescent="0.2">
      <c r="A14473" t="s">
        <v>15</v>
      </c>
      <c r="B14473" t="s">
        <v>58</v>
      </c>
      <c r="C14473" t="s">
        <v>100</v>
      </c>
    </row>
    <row r="14474" spans="1:3" x14ac:dyDescent="0.2">
      <c r="A14474" t="s">
        <v>15</v>
      </c>
      <c r="B14474" t="s">
        <v>4</v>
      </c>
      <c r="C14474" t="s">
        <v>5</v>
      </c>
    </row>
    <row r="14475" spans="1:3" x14ac:dyDescent="0.2">
      <c r="A14475" t="s">
        <v>15</v>
      </c>
      <c r="B14475" t="s">
        <v>90</v>
      </c>
      <c r="C14475" t="s">
        <v>36</v>
      </c>
    </row>
    <row r="14476" spans="1:3" x14ac:dyDescent="0.2">
      <c r="A14476" t="s">
        <v>15</v>
      </c>
      <c r="B14476" t="s">
        <v>1</v>
      </c>
      <c r="C14476" t="s">
        <v>10</v>
      </c>
    </row>
    <row r="14477" spans="1:3" x14ac:dyDescent="0.2">
      <c r="A14477" t="s">
        <v>15</v>
      </c>
      <c r="B14477" t="s">
        <v>67</v>
      </c>
      <c r="C14477" t="s">
        <v>1</v>
      </c>
    </row>
    <row r="14478" spans="1:3" x14ac:dyDescent="0.2">
      <c r="A14478" t="s">
        <v>15</v>
      </c>
      <c r="B14478" t="s">
        <v>68</v>
      </c>
      <c r="C14478" t="s">
        <v>1</v>
      </c>
    </row>
    <row r="14479" spans="1:3" x14ac:dyDescent="0.2">
      <c r="A14479" t="s">
        <v>15</v>
      </c>
      <c r="B14479" t="s">
        <v>120</v>
      </c>
      <c r="C14479" t="s">
        <v>116</v>
      </c>
    </row>
    <row r="14480" spans="1:3" x14ac:dyDescent="0.2">
      <c r="A14480" t="s">
        <v>15</v>
      </c>
      <c r="B14480" t="s">
        <v>121</v>
      </c>
      <c r="C14480" t="s">
        <v>91</v>
      </c>
    </row>
    <row r="14481" spans="1:3" x14ac:dyDescent="0.2">
      <c r="A14481" t="s">
        <v>15</v>
      </c>
      <c r="B14481" t="s">
        <v>53</v>
      </c>
      <c r="C14481" t="s">
        <v>100</v>
      </c>
    </row>
    <row r="14482" spans="1:3" x14ac:dyDescent="0.2">
      <c r="A14482" t="s">
        <v>15</v>
      </c>
      <c r="B14482" t="s">
        <v>82</v>
      </c>
      <c r="C14482" t="s">
        <v>36</v>
      </c>
    </row>
    <row r="14483" spans="1:3" x14ac:dyDescent="0.2">
      <c r="A14483" t="s">
        <v>15</v>
      </c>
      <c r="B14483" t="s">
        <v>83</v>
      </c>
      <c r="C14483" t="s">
        <v>100</v>
      </c>
    </row>
    <row r="14484" spans="1:3" x14ac:dyDescent="0.2">
      <c r="A14484" t="s">
        <v>15</v>
      </c>
      <c r="B14484" t="s">
        <v>38</v>
      </c>
      <c r="C14484" t="s">
        <v>62</v>
      </c>
    </row>
    <row r="14485" spans="1:3" x14ac:dyDescent="0.2">
      <c r="A14485" t="s">
        <v>15</v>
      </c>
      <c r="B14485" t="s">
        <v>97</v>
      </c>
      <c r="C14485" t="s">
        <v>22</v>
      </c>
    </row>
    <row r="14486" spans="1:3" x14ac:dyDescent="0.2">
      <c r="A14486" t="s">
        <v>15</v>
      </c>
      <c r="B14486" t="s">
        <v>115</v>
      </c>
      <c r="C14486" t="s">
        <v>116</v>
      </c>
    </row>
    <row r="14487" spans="1:3" x14ac:dyDescent="0.2">
      <c r="A14487" t="s">
        <v>15</v>
      </c>
      <c r="B14487" t="s">
        <v>98</v>
      </c>
      <c r="C14487" t="s">
        <v>137</v>
      </c>
    </row>
    <row r="14488" spans="1:3" x14ac:dyDescent="0.2">
      <c r="A14488" t="s">
        <v>15</v>
      </c>
      <c r="B14488" t="s">
        <v>94</v>
      </c>
      <c r="C14488" t="s">
        <v>116</v>
      </c>
    </row>
    <row r="14489" spans="1:3" x14ac:dyDescent="0.2">
      <c r="A14489" t="s">
        <v>15</v>
      </c>
      <c r="B14489" t="s">
        <v>7</v>
      </c>
      <c r="C14489" t="s">
        <v>138</v>
      </c>
    </row>
    <row r="14490" spans="1:3" x14ac:dyDescent="0.2">
      <c r="A14490" t="s">
        <v>15</v>
      </c>
      <c r="B14490" t="s">
        <v>45</v>
      </c>
      <c r="C14490" t="s">
        <v>73</v>
      </c>
    </row>
    <row r="14491" spans="1:3" x14ac:dyDescent="0.2">
      <c r="A14491" t="s">
        <v>15</v>
      </c>
      <c r="B14491" t="s">
        <v>64</v>
      </c>
      <c r="C14491" t="s">
        <v>137</v>
      </c>
    </row>
    <row r="14492" spans="1:3" x14ac:dyDescent="0.2">
      <c r="A14492" t="s">
        <v>101</v>
      </c>
      <c r="B14492" t="s">
        <v>75</v>
      </c>
      <c r="C14492" t="s">
        <v>114</v>
      </c>
    </row>
    <row r="14493" spans="1:3" x14ac:dyDescent="0.2">
      <c r="A14493" t="s">
        <v>101</v>
      </c>
      <c r="B14493" t="s">
        <v>17</v>
      </c>
      <c r="C14493" t="s">
        <v>76</v>
      </c>
    </row>
    <row r="14494" spans="1:3" x14ac:dyDescent="0.2">
      <c r="A14494" t="s">
        <v>101</v>
      </c>
      <c r="B14494" t="s">
        <v>20</v>
      </c>
      <c r="C14494" t="s">
        <v>114</v>
      </c>
    </row>
    <row r="14495" spans="1:3" x14ac:dyDescent="0.2">
      <c r="A14495" t="s">
        <v>101</v>
      </c>
      <c r="B14495" t="s">
        <v>78</v>
      </c>
      <c r="C14495" t="s">
        <v>81</v>
      </c>
    </row>
    <row r="14496" spans="1:3" x14ac:dyDescent="0.2">
      <c r="A14496" t="s">
        <v>101</v>
      </c>
      <c r="B14496" t="s">
        <v>44</v>
      </c>
      <c r="C14496" t="s">
        <v>49</v>
      </c>
    </row>
    <row r="14497" spans="1:3" x14ac:dyDescent="0.2">
      <c r="A14497" t="s">
        <v>101</v>
      </c>
      <c r="B14497" t="s">
        <v>46</v>
      </c>
      <c r="C14497" t="s">
        <v>31</v>
      </c>
    </row>
    <row r="14498" spans="1:3" x14ac:dyDescent="0.2">
      <c r="A14498" t="s">
        <v>101</v>
      </c>
      <c r="B14498" t="s">
        <v>117</v>
      </c>
      <c r="C14498" t="s">
        <v>49</v>
      </c>
    </row>
    <row r="14499" spans="1:3" x14ac:dyDescent="0.2">
      <c r="A14499" t="s">
        <v>101</v>
      </c>
      <c r="B14499" t="s">
        <v>124</v>
      </c>
      <c r="C14499" t="s">
        <v>111</v>
      </c>
    </row>
    <row r="14500" spans="1:3" x14ac:dyDescent="0.2">
      <c r="A14500" t="s">
        <v>101</v>
      </c>
      <c r="B14500" t="s">
        <v>113</v>
      </c>
      <c r="C14500" t="s">
        <v>40</v>
      </c>
    </row>
    <row r="14501" spans="1:3" x14ac:dyDescent="0.2">
      <c r="A14501" t="s">
        <v>101</v>
      </c>
      <c r="B14501" t="s">
        <v>99</v>
      </c>
      <c r="C14501" t="s">
        <v>31</v>
      </c>
    </row>
    <row r="14502" spans="1:3" x14ac:dyDescent="0.2">
      <c r="A14502" t="s">
        <v>101</v>
      </c>
      <c r="B14502" t="s">
        <v>100</v>
      </c>
      <c r="C14502" t="s">
        <v>130</v>
      </c>
    </row>
    <row r="14503" spans="1:3" x14ac:dyDescent="0.2">
      <c r="A14503" t="s">
        <v>101</v>
      </c>
      <c r="B14503" t="s">
        <v>65</v>
      </c>
      <c r="C14503" t="s">
        <v>18</v>
      </c>
    </row>
    <row r="14504" spans="1:3" x14ac:dyDescent="0.2">
      <c r="A14504" t="s">
        <v>101</v>
      </c>
      <c r="B14504" t="s">
        <v>66</v>
      </c>
      <c r="C14504" t="s">
        <v>8</v>
      </c>
    </row>
    <row r="14505" spans="1:3" x14ac:dyDescent="0.2">
      <c r="A14505" t="s">
        <v>101</v>
      </c>
      <c r="B14505" t="s">
        <v>54</v>
      </c>
      <c r="C14505" t="s">
        <v>39</v>
      </c>
    </row>
    <row r="14506" spans="1:3" x14ac:dyDescent="0.2">
      <c r="A14506" t="s">
        <v>101</v>
      </c>
      <c r="B14506" t="s">
        <v>55</v>
      </c>
      <c r="C14506" t="s">
        <v>39</v>
      </c>
    </row>
    <row r="14507" spans="1:3" x14ac:dyDescent="0.2">
      <c r="A14507" t="s">
        <v>101</v>
      </c>
      <c r="B14507" t="s">
        <v>133</v>
      </c>
      <c r="C14507" t="s">
        <v>81</v>
      </c>
    </row>
    <row r="14508" spans="1:3" x14ac:dyDescent="0.2">
      <c r="A14508" t="s">
        <v>101</v>
      </c>
      <c r="B14508" t="s">
        <v>59</v>
      </c>
      <c r="C14508" t="s">
        <v>49</v>
      </c>
    </row>
    <row r="14509" spans="1:3" x14ac:dyDescent="0.2">
      <c r="A14509" t="s">
        <v>101</v>
      </c>
      <c r="B14509" t="s">
        <v>125</v>
      </c>
      <c r="C14509" t="s">
        <v>114</v>
      </c>
    </row>
    <row r="14510" spans="1:3" x14ac:dyDescent="0.2">
      <c r="A14510" t="s">
        <v>101</v>
      </c>
      <c r="B14510" t="s">
        <v>27</v>
      </c>
      <c r="C14510" t="s">
        <v>18</v>
      </c>
    </row>
    <row r="14511" spans="1:3" x14ac:dyDescent="0.2">
      <c r="A14511" t="s">
        <v>101</v>
      </c>
      <c r="B14511" t="s">
        <v>23</v>
      </c>
      <c r="C14511" t="s">
        <v>76</v>
      </c>
    </row>
    <row r="14512" spans="1:3" x14ac:dyDescent="0.2">
      <c r="A14512" t="s">
        <v>101</v>
      </c>
      <c r="B14512" t="s">
        <v>25</v>
      </c>
      <c r="C14512" t="s">
        <v>39</v>
      </c>
    </row>
    <row r="14513" spans="1:3" x14ac:dyDescent="0.2">
      <c r="A14513" t="s">
        <v>101</v>
      </c>
      <c r="B14513" t="s">
        <v>114</v>
      </c>
      <c r="C14513" t="s">
        <v>79</v>
      </c>
    </row>
    <row r="14514" spans="1:3" x14ac:dyDescent="0.2">
      <c r="A14514" t="s">
        <v>101</v>
      </c>
      <c r="B14514" t="s">
        <v>96</v>
      </c>
      <c r="C14514" t="s">
        <v>40</v>
      </c>
    </row>
    <row r="14515" spans="1:3" x14ac:dyDescent="0.2">
      <c r="A14515" t="s">
        <v>101</v>
      </c>
      <c r="B14515" t="s">
        <v>47</v>
      </c>
      <c r="C14515" t="s">
        <v>39</v>
      </c>
    </row>
    <row r="14516" spans="1:3" x14ac:dyDescent="0.2">
      <c r="A14516" t="s">
        <v>101</v>
      </c>
      <c r="B14516" t="s">
        <v>72</v>
      </c>
      <c r="C14516" t="s">
        <v>48</v>
      </c>
    </row>
    <row r="14517" spans="1:3" x14ac:dyDescent="0.2">
      <c r="A14517" t="s">
        <v>101</v>
      </c>
      <c r="B14517" t="s">
        <v>87</v>
      </c>
      <c r="C14517" t="s">
        <v>114</v>
      </c>
    </row>
    <row r="14518" spans="1:3" x14ac:dyDescent="0.2">
      <c r="A14518" t="s">
        <v>101</v>
      </c>
      <c r="B14518" t="s">
        <v>88</v>
      </c>
      <c r="C14518" t="s">
        <v>81</v>
      </c>
    </row>
    <row r="14519" spans="1:3" x14ac:dyDescent="0.2">
      <c r="A14519" t="s">
        <v>101</v>
      </c>
      <c r="B14519" t="s">
        <v>19</v>
      </c>
      <c r="C14519" t="s">
        <v>74</v>
      </c>
    </row>
    <row r="14520" spans="1:3" x14ac:dyDescent="0.2">
      <c r="A14520" t="s">
        <v>101</v>
      </c>
      <c r="B14520" t="s">
        <v>31</v>
      </c>
      <c r="C14520" t="s">
        <v>33</v>
      </c>
    </row>
    <row r="14521" spans="1:3" x14ac:dyDescent="0.2">
      <c r="A14521" t="s">
        <v>101</v>
      </c>
      <c r="B14521" t="s">
        <v>126</v>
      </c>
      <c r="C14521" t="s">
        <v>31</v>
      </c>
    </row>
    <row r="14522" spans="1:3" x14ac:dyDescent="0.2">
      <c r="A14522" t="s">
        <v>101</v>
      </c>
      <c r="B14522" t="s">
        <v>42</v>
      </c>
      <c r="C14522" t="s">
        <v>48</v>
      </c>
    </row>
    <row r="14523" spans="1:3" x14ac:dyDescent="0.2">
      <c r="A14523" t="s">
        <v>101</v>
      </c>
      <c r="B14523" t="s">
        <v>93</v>
      </c>
      <c r="C14523" t="s">
        <v>28</v>
      </c>
    </row>
    <row r="14524" spans="1:3" x14ac:dyDescent="0.2">
      <c r="A14524" t="s">
        <v>101</v>
      </c>
      <c r="B14524" t="s">
        <v>13</v>
      </c>
      <c r="C14524" t="s">
        <v>129</v>
      </c>
    </row>
    <row r="14525" spans="1:3" x14ac:dyDescent="0.2">
      <c r="A14525" t="s">
        <v>101</v>
      </c>
      <c r="B14525" t="s">
        <v>49</v>
      </c>
      <c r="C14525" t="s">
        <v>16</v>
      </c>
    </row>
    <row r="14526" spans="1:3" x14ac:dyDescent="0.2">
      <c r="A14526" t="s">
        <v>101</v>
      </c>
      <c r="B14526" t="s">
        <v>50</v>
      </c>
      <c r="C14526" t="s">
        <v>80</v>
      </c>
    </row>
    <row r="14527" spans="1:3" x14ac:dyDescent="0.2">
      <c r="A14527" t="s">
        <v>101</v>
      </c>
      <c r="B14527" t="s">
        <v>56</v>
      </c>
      <c r="C14527" t="s">
        <v>81</v>
      </c>
    </row>
    <row r="14528" spans="1:3" x14ac:dyDescent="0.2">
      <c r="A14528" t="s">
        <v>101</v>
      </c>
      <c r="B14528" t="s">
        <v>57</v>
      </c>
      <c r="C14528" t="s">
        <v>81</v>
      </c>
    </row>
    <row r="14529" spans="1:3" x14ac:dyDescent="0.2">
      <c r="A14529" t="s">
        <v>101</v>
      </c>
      <c r="B14529" t="s">
        <v>91</v>
      </c>
      <c r="C14529" t="s">
        <v>82</v>
      </c>
    </row>
    <row r="14530" spans="1:3" x14ac:dyDescent="0.2">
      <c r="A14530" t="s">
        <v>101</v>
      </c>
      <c r="B14530" t="s">
        <v>92</v>
      </c>
      <c r="C14530" t="s">
        <v>62</v>
      </c>
    </row>
    <row r="14531" spans="1:3" x14ac:dyDescent="0.2">
      <c r="A14531" t="s">
        <v>101</v>
      </c>
      <c r="B14531" t="s">
        <v>136</v>
      </c>
      <c r="C14531" t="s">
        <v>40</v>
      </c>
    </row>
    <row r="14532" spans="1:3" x14ac:dyDescent="0.2">
      <c r="A14532" t="s">
        <v>101</v>
      </c>
      <c r="B14532" t="s">
        <v>16</v>
      </c>
      <c r="C14532" t="s">
        <v>28</v>
      </c>
    </row>
    <row r="14533" spans="1:3" x14ac:dyDescent="0.2">
      <c r="A14533" t="s">
        <v>101</v>
      </c>
      <c r="B14533" t="s">
        <v>89</v>
      </c>
      <c r="C14533" t="s">
        <v>74</v>
      </c>
    </row>
    <row r="14534" spans="1:3" x14ac:dyDescent="0.2">
      <c r="A14534" t="s">
        <v>101</v>
      </c>
      <c r="B14534" t="s">
        <v>33</v>
      </c>
      <c r="C14534" t="s">
        <v>28</v>
      </c>
    </row>
    <row r="14535" spans="1:3" x14ac:dyDescent="0.2">
      <c r="A14535" t="s">
        <v>101</v>
      </c>
      <c r="B14535" t="s">
        <v>34</v>
      </c>
      <c r="C14535" t="s">
        <v>28</v>
      </c>
    </row>
    <row r="14536" spans="1:3" x14ac:dyDescent="0.2">
      <c r="A14536" t="s">
        <v>101</v>
      </c>
      <c r="B14536" t="s">
        <v>95</v>
      </c>
      <c r="C14536" t="s">
        <v>62</v>
      </c>
    </row>
    <row r="14537" spans="1:3" x14ac:dyDescent="0.2">
      <c r="A14537" t="s">
        <v>101</v>
      </c>
      <c r="B14537" t="s">
        <v>110</v>
      </c>
      <c r="C14537" t="s">
        <v>51</v>
      </c>
    </row>
    <row r="14538" spans="1:3" x14ac:dyDescent="0.2">
      <c r="A14538" t="s">
        <v>101</v>
      </c>
      <c r="B14538" t="s">
        <v>62</v>
      </c>
      <c r="C14538" t="s">
        <v>128</v>
      </c>
    </row>
    <row r="14539" spans="1:3" x14ac:dyDescent="0.2">
      <c r="A14539" t="s">
        <v>101</v>
      </c>
      <c r="B14539" t="s">
        <v>63</v>
      </c>
      <c r="C14539" t="s">
        <v>128</v>
      </c>
    </row>
    <row r="14540" spans="1:3" x14ac:dyDescent="0.2">
      <c r="A14540" t="s">
        <v>101</v>
      </c>
      <c r="B14540" t="s">
        <v>22</v>
      </c>
      <c r="C14540" t="s">
        <v>11</v>
      </c>
    </row>
    <row r="14541" spans="1:3" x14ac:dyDescent="0.2">
      <c r="A14541" t="s">
        <v>101</v>
      </c>
      <c r="B14541" t="s">
        <v>2</v>
      </c>
      <c r="C14541" t="s">
        <v>2</v>
      </c>
    </row>
    <row r="14542" spans="1:3" x14ac:dyDescent="0.2">
      <c r="A14542" t="s">
        <v>101</v>
      </c>
      <c r="B14542" t="s">
        <v>32</v>
      </c>
      <c r="C14542" t="s">
        <v>74</v>
      </c>
    </row>
    <row r="14543" spans="1:3" x14ac:dyDescent="0.2">
      <c r="A14543" t="s">
        <v>101</v>
      </c>
      <c r="B14543" t="s">
        <v>18</v>
      </c>
      <c r="C14543" t="s">
        <v>16</v>
      </c>
    </row>
    <row r="14544" spans="1:3" x14ac:dyDescent="0.2">
      <c r="A14544" t="s">
        <v>101</v>
      </c>
      <c r="B14544" t="s">
        <v>76</v>
      </c>
      <c r="C14544" t="s">
        <v>79</v>
      </c>
    </row>
    <row r="14545" spans="1:3" x14ac:dyDescent="0.2">
      <c r="A14545" t="s">
        <v>101</v>
      </c>
      <c r="B14545" t="s">
        <v>77</v>
      </c>
      <c r="C14545" t="s">
        <v>79</v>
      </c>
    </row>
    <row r="14546" spans="1:3" x14ac:dyDescent="0.2">
      <c r="A14546" t="s">
        <v>101</v>
      </c>
      <c r="B14546" t="s">
        <v>79</v>
      </c>
      <c r="C14546" t="s">
        <v>14</v>
      </c>
    </row>
    <row r="14547" spans="1:3" x14ac:dyDescent="0.2">
      <c r="A14547" t="s">
        <v>101</v>
      </c>
      <c r="B14547" t="s">
        <v>48</v>
      </c>
      <c r="C14547" t="s">
        <v>93</v>
      </c>
    </row>
    <row r="14548" spans="1:3" x14ac:dyDescent="0.2">
      <c r="A14548" t="s">
        <v>101</v>
      </c>
      <c r="B14548" t="s">
        <v>111</v>
      </c>
      <c r="C14548" t="s">
        <v>32</v>
      </c>
    </row>
    <row r="14549" spans="1:3" x14ac:dyDescent="0.2">
      <c r="A14549" t="s">
        <v>101</v>
      </c>
      <c r="B14549" t="s">
        <v>112</v>
      </c>
      <c r="C14549" t="s">
        <v>89</v>
      </c>
    </row>
    <row r="14550" spans="1:3" x14ac:dyDescent="0.2">
      <c r="A14550" t="s">
        <v>101</v>
      </c>
      <c r="B14550" t="s">
        <v>51</v>
      </c>
      <c r="C14550" t="s">
        <v>93</v>
      </c>
    </row>
    <row r="14551" spans="1:3" x14ac:dyDescent="0.2">
      <c r="A14551" t="s">
        <v>101</v>
      </c>
      <c r="B14551" t="s">
        <v>8</v>
      </c>
      <c r="C14551" t="s">
        <v>33</v>
      </c>
    </row>
    <row r="14552" spans="1:3" x14ac:dyDescent="0.2">
      <c r="A14552" t="s">
        <v>101</v>
      </c>
      <c r="B14552" t="s">
        <v>35</v>
      </c>
      <c r="C14552" t="s">
        <v>118</v>
      </c>
    </row>
    <row r="14553" spans="1:3" x14ac:dyDescent="0.2">
      <c r="A14553" t="s">
        <v>101</v>
      </c>
      <c r="B14553" t="s">
        <v>52</v>
      </c>
      <c r="C14553" t="s">
        <v>11</v>
      </c>
    </row>
    <row r="14554" spans="1:3" x14ac:dyDescent="0.2">
      <c r="A14554" t="s">
        <v>101</v>
      </c>
      <c r="B14554" t="s">
        <v>122</v>
      </c>
      <c r="C14554" t="s">
        <v>51</v>
      </c>
    </row>
    <row r="14555" spans="1:3" x14ac:dyDescent="0.2">
      <c r="A14555" t="s">
        <v>101</v>
      </c>
      <c r="B14555" t="s">
        <v>123</v>
      </c>
      <c r="C14555" t="s">
        <v>62</v>
      </c>
    </row>
    <row r="14556" spans="1:3" x14ac:dyDescent="0.2">
      <c r="A14556" t="s">
        <v>101</v>
      </c>
      <c r="B14556" t="s">
        <v>21</v>
      </c>
      <c r="C14556" t="s">
        <v>2</v>
      </c>
    </row>
    <row r="14557" spans="1:3" x14ac:dyDescent="0.2">
      <c r="A14557" t="s">
        <v>101</v>
      </c>
      <c r="B14557" t="s">
        <v>128</v>
      </c>
      <c r="C14557" t="s">
        <v>105</v>
      </c>
    </row>
    <row r="14558" spans="1:3" x14ac:dyDescent="0.2">
      <c r="A14558" t="s">
        <v>101</v>
      </c>
      <c r="B14558" t="s">
        <v>43</v>
      </c>
      <c r="C14558" t="s">
        <v>43</v>
      </c>
    </row>
    <row r="14559" spans="1:3" x14ac:dyDescent="0.2">
      <c r="A14559" t="s">
        <v>101</v>
      </c>
      <c r="B14559" t="s">
        <v>102</v>
      </c>
      <c r="C14559" t="s">
        <v>1</v>
      </c>
    </row>
    <row r="14560" spans="1:3" x14ac:dyDescent="0.2">
      <c r="A14560" t="s">
        <v>101</v>
      </c>
      <c r="B14560" t="s">
        <v>103</v>
      </c>
      <c r="C14560" t="s">
        <v>52</v>
      </c>
    </row>
    <row r="14561" spans="1:3" x14ac:dyDescent="0.2">
      <c r="A14561" t="s">
        <v>101</v>
      </c>
      <c r="B14561" t="s">
        <v>106</v>
      </c>
      <c r="C14561" t="s">
        <v>74</v>
      </c>
    </row>
    <row r="14562" spans="1:3" x14ac:dyDescent="0.2">
      <c r="A14562" t="s">
        <v>101</v>
      </c>
      <c r="B14562" t="s">
        <v>105</v>
      </c>
      <c r="C14562" t="s">
        <v>43</v>
      </c>
    </row>
    <row r="14563" spans="1:3" x14ac:dyDescent="0.2">
      <c r="A14563" t="s">
        <v>101</v>
      </c>
      <c r="B14563" t="s">
        <v>74</v>
      </c>
      <c r="C14563" t="s">
        <v>21</v>
      </c>
    </row>
    <row r="14564" spans="1:3" x14ac:dyDescent="0.2">
      <c r="A14564" t="s">
        <v>101</v>
      </c>
      <c r="B14564" t="s">
        <v>26</v>
      </c>
      <c r="C14564" t="s">
        <v>132</v>
      </c>
    </row>
    <row r="14565" spans="1:3" x14ac:dyDescent="0.2">
      <c r="A14565" t="s">
        <v>101</v>
      </c>
      <c r="B14565" t="s">
        <v>81</v>
      </c>
      <c r="C14565" t="s">
        <v>79</v>
      </c>
    </row>
    <row r="14566" spans="1:3" x14ac:dyDescent="0.2">
      <c r="A14566" t="s">
        <v>101</v>
      </c>
      <c r="B14566" t="s">
        <v>29</v>
      </c>
      <c r="C14566" t="s">
        <v>21</v>
      </c>
    </row>
    <row r="14567" spans="1:3" x14ac:dyDescent="0.2">
      <c r="A14567" t="s">
        <v>101</v>
      </c>
      <c r="B14567" t="s">
        <v>30</v>
      </c>
      <c r="C14567" t="s">
        <v>2</v>
      </c>
    </row>
    <row r="14568" spans="1:3" x14ac:dyDescent="0.2">
      <c r="A14568" t="s">
        <v>101</v>
      </c>
      <c r="B14568" t="s">
        <v>118</v>
      </c>
      <c r="C14568" t="s">
        <v>128</v>
      </c>
    </row>
    <row r="14569" spans="1:3" x14ac:dyDescent="0.2">
      <c r="A14569" t="s">
        <v>101</v>
      </c>
      <c r="B14569" t="s">
        <v>119</v>
      </c>
      <c r="C14569" t="s">
        <v>130</v>
      </c>
    </row>
    <row r="14570" spans="1:3" x14ac:dyDescent="0.2">
      <c r="A14570" t="s">
        <v>101</v>
      </c>
      <c r="B14570" t="s">
        <v>86</v>
      </c>
      <c r="C14570" t="s">
        <v>79</v>
      </c>
    </row>
    <row r="14571" spans="1:3" x14ac:dyDescent="0.2">
      <c r="A14571" t="s">
        <v>101</v>
      </c>
      <c r="B14571" t="s">
        <v>28</v>
      </c>
      <c r="C14571" t="s">
        <v>29</v>
      </c>
    </row>
    <row r="14572" spans="1:3" x14ac:dyDescent="0.2">
      <c r="A14572" t="s">
        <v>101</v>
      </c>
      <c r="B14572" t="s">
        <v>127</v>
      </c>
      <c r="C14572" t="s">
        <v>43</v>
      </c>
    </row>
    <row r="14573" spans="1:3" x14ac:dyDescent="0.2">
      <c r="A14573" t="s">
        <v>101</v>
      </c>
      <c r="B14573" t="s">
        <v>80</v>
      </c>
      <c r="C14573" t="s">
        <v>14</v>
      </c>
    </row>
    <row r="14574" spans="1:3" x14ac:dyDescent="0.2">
      <c r="A14574" t="s">
        <v>101</v>
      </c>
      <c r="B14574" t="s">
        <v>41</v>
      </c>
      <c r="C14574" t="s">
        <v>49</v>
      </c>
    </row>
    <row r="14575" spans="1:3" x14ac:dyDescent="0.2">
      <c r="A14575" t="s">
        <v>101</v>
      </c>
      <c r="B14575" t="s">
        <v>130</v>
      </c>
      <c r="C14575" t="s">
        <v>10</v>
      </c>
    </row>
    <row r="14576" spans="1:3" x14ac:dyDescent="0.2">
      <c r="A14576" t="s">
        <v>101</v>
      </c>
      <c r="B14576" t="s">
        <v>131</v>
      </c>
      <c r="C14576" t="s">
        <v>69</v>
      </c>
    </row>
    <row r="14577" spans="1:3" x14ac:dyDescent="0.2">
      <c r="A14577" t="s">
        <v>101</v>
      </c>
      <c r="B14577" t="s">
        <v>11</v>
      </c>
      <c r="C14577" t="s">
        <v>10</v>
      </c>
    </row>
    <row r="14578" spans="1:3" x14ac:dyDescent="0.2">
      <c r="A14578" t="s">
        <v>101</v>
      </c>
      <c r="B14578" t="s">
        <v>6</v>
      </c>
      <c r="C14578" t="s">
        <v>5</v>
      </c>
    </row>
    <row r="14579" spans="1:3" x14ac:dyDescent="0.2">
      <c r="A14579" t="s">
        <v>101</v>
      </c>
      <c r="B14579" t="s">
        <v>3</v>
      </c>
      <c r="C14579" t="s">
        <v>1</v>
      </c>
    </row>
    <row r="14580" spans="1:3" x14ac:dyDescent="0.2">
      <c r="A14580" t="s">
        <v>101</v>
      </c>
      <c r="B14580" t="s">
        <v>69</v>
      </c>
      <c r="C14580" t="s">
        <v>105</v>
      </c>
    </row>
    <row r="14581" spans="1:3" x14ac:dyDescent="0.2">
      <c r="A14581" t="s">
        <v>101</v>
      </c>
      <c r="B14581" t="s">
        <v>135</v>
      </c>
      <c r="C14581" t="s">
        <v>40</v>
      </c>
    </row>
    <row r="14582" spans="1:3" x14ac:dyDescent="0.2">
      <c r="A14582" t="s">
        <v>101</v>
      </c>
      <c r="B14582" t="s">
        <v>132</v>
      </c>
      <c r="C14582" t="s">
        <v>89</v>
      </c>
    </row>
    <row r="14583" spans="1:3" x14ac:dyDescent="0.2">
      <c r="A14583" t="s">
        <v>101</v>
      </c>
      <c r="B14583" t="s">
        <v>129</v>
      </c>
      <c r="C14583" t="s">
        <v>33</v>
      </c>
    </row>
    <row r="14584" spans="1:3" x14ac:dyDescent="0.2">
      <c r="A14584" t="s">
        <v>101</v>
      </c>
      <c r="B14584" t="s">
        <v>116</v>
      </c>
      <c r="C14584" t="s">
        <v>62</v>
      </c>
    </row>
    <row r="14585" spans="1:3" x14ac:dyDescent="0.2">
      <c r="A14585" t="s">
        <v>101</v>
      </c>
      <c r="B14585" t="s">
        <v>36</v>
      </c>
      <c r="C14585" t="s">
        <v>130</v>
      </c>
    </row>
    <row r="14586" spans="1:3" x14ac:dyDescent="0.2">
      <c r="A14586" t="s">
        <v>101</v>
      </c>
      <c r="B14586" t="s">
        <v>37</v>
      </c>
      <c r="C14586" t="s">
        <v>130</v>
      </c>
    </row>
    <row r="14587" spans="1:3" x14ac:dyDescent="0.2">
      <c r="A14587" t="s">
        <v>101</v>
      </c>
      <c r="B14587" t="s">
        <v>70</v>
      </c>
      <c r="C14587" t="s">
        <v>111</v>
      </c>
    </row>
    <row r="14588" spans="1:3" x14ac:dyDescent="0.2">
      <c r="A14588" t="s">
        <v>101</v>
      </c>
      <c r="B14588" t="s">
        <v>71</v>
      </c>
      <c r="C14588" t="s">
        <v>48</v>
      </c>
    </row>
    <row r="14589" spans="1:3" x14ac:dyDescent="0.2">
      <c r="A14589" t="s">
        <v>101</v>
      </c>
      <c r="B14589" t="s">
        <v>5</v>
      </c>
      <c r="C14589" t="s">
        <v>11</v>
      </c>
    </row>
    <row r="14590" spans="1:3" x14ac:dyDescent="0.2">
      <c r="A14590" t="s">
        <v>101</v>
      </c>
      <c r="B14590" t="s">
        <v>24</v>
      </c>
      <c r="C14590" t="s">
        <v>116</v>
      </c>
    </row>
    <row r="14591" spans="1:3" x14ac:dyDescent="0.2">
      <c r="A14591" t="s">
        <v>101</v>
      </c>
      <c r="B14591" t="s">
        <v>10</v>
      </c>
      <c r="C14591" t="s">
        <v>127</v>
      </c>
    </row>
    <row r="14592" spans="1:3" x14ac:dyDescent="0.2">
      <c r="A14592" t="s">
        <v>101</v>
      </c>
      <c r="B14592" t="s">
        <v>12</v>
      </c>
      <c r="C14592" t="s">
        <v>105</v>
      </c>
    </row>
    <row r="14593" spans="1:3" x14ac:dyDescent="0.2">
      <c r="A14593" t="s">
        <v>101</v>
      </c>
      <c r="B14593" t="s">
        <v>107</v>
      </c>
      <c r="C14593" t="s">
        <v>36</v>
      </c>
    </row>
    <row r="14594" spans="1:3" x14ac:dyDescent="0.2">
      <c r="A14594" t="s">
        <v>101</v>
      </c>
      <c r="B14594" t="s">
        <v>108</v>
      </c>
      <c r="C14594" t="s">
        <v>100</v>
      </c>
    </row>
    <row r="14595" spans="1:3" x14ac:dyDescent="0.2">
      <c r="A14595" t="s">
        <v>101</v>
      </c>
      <c r="B14595" t="s">
        <v>14</v>
      </c>
      <c r="C14595" t="s">
        <v>29</v>
      </c>
    </row>
    <row r="14596" spans="1:3" x14ac:dyDescent="0.2">
      <c r="A14596" t="s">
        <v>101</v>
      </c>
      <c r="B14596" t="s">
        <v>15</v>
      </c>
      <c r="C14596" t="s">
        <v>29</v>
      </c>
    </row>
    <row r="14597" spans="1:3" x14ac:dyDescent="0.2">
      <c r="A14597" t="s">
        <v>101</v>
      </c>
      <c r="B14597" t="s">
        <v>101</v>
      </c>
      <c r="C14597" t="s">
        <v>101</v>
      </c>
    </row>
    <row r="14598" spans="1:3" x14ac:dyDescent="0.2">
      <c r="A14598" t="s">
        <v>101</v>
      </c>
      <c r="B14598" t="s">
        <v>109</v>
      </c>
      <c r="C14598" t="s">
        <v>36</v>
      </c>
    </row>
    <row r="14599" spans="1:3" x14ac:dyDescent="0.2">
      <c r="A14599" t="s">
        <v>101</v>
      </c>
      <c r="B14599" t="s">
        <v>61</v>
      </c>
      <c r="C14599" t="s">
        <v>5</v>
      </c>
    </row>
    <row r="14600" spans="1:3" x14ac:dyDescent="0.2">
      <c r="A14600" t="s">
        <v>101</v>
      </c>
      <c r="B14600" t="s">
        <v>73</v>
      </c>
      <c r="C14600" t="s">
        <v>11</v>
      </c>
    </row>
    <row r="14601" spans="1:3" x14ac:dyDescent="0.2">
      <c r="A14601" t="s">
        <v>101</v>
      </c>
      <c r="B14601" t="s">
        <v>60</v>
      </c>
      <c r="C14601" t="s">
        <v>62</v>
      </c>
    </row>
    <row r="14602" spans="1:3" x14ac:dyDescent="0.2">
      <c r="A14602" t="s">
        <v>101</v>
      </c>
      <c r="B14602" t="s">
        <v>84</v>
      </c>
      <c r="C14602" t="s">
        <v>36</v>
      </c>
    </row>
    <row r="14603" spans="1:3" x14ac:dyDescent="0.2">
      <c r="A14603" t="s">
        <v>101</v>
      </c>
      <c r="B14603" t="s">
        <v>85</v>
      </c>
      <c r="C14603" t="s">
        <v>36</v>
      </c>
    </row>
    <row r="14604" spans="1:3" x14ac:dyDescent="0.2">
      <c r="A14604" t="s">
        <v>101</v>
      </c>
      <c r="B14604" t="s">
        <v>137</v>
      </c>
      <c r="C14604" t="s">
        <v>11</v>
      </c>
    </row>
    <row r="14605" spans="1:3" x14ac:dyDescent="0.2">
      <c r="A14605" t="s">
        <v>101</v>
      </c>
      <c r="B14605" t="s">
        <v>138</v>
      </c>
      <c r="C14605" t="s">
        <v>11</v>
      </c>
    </row>
    <row r="14606" spans="1:3" x14ac:dyDescent="0.2">
      <c r="A14606" t="s">
        <v>101</v>
      </c>
      <c r="B14606" t="s">
        <v>134</v>
      </c>
      <c r="C14606" t="s">
        <v>118</v>
      </c>
    </row>
    <row r="14607" spans="1:3" x14ac:dyDescent="0.2">
      <c r="A14607" t="s">
        <v>101</v>
      </c>
      <c r="B14607" t="s">
        <v>40</v>
      </c>
      <c r="C14607" t="s">
        <v>106</v>
      </c>
    </row>
    <row r="14608" spans="1:3" x14ac:dyDescent="0.2">
      <c r="A14608" t="s">
        <v>101</v>
      </c>
      <c r="B14608" t="s">
        <v>39</v>
      </c>
      <c r="C14608" t="s">
        <v>32</v>
      </c>
    </row>
    <row r="14609" spans="1:3" x14ac:dyDescent="0.2">
      <c r="A14609" t="s">
        <v>101</v>
      </c>
      <c r="B14609" t="s">
        <v>104</v>
      </c>
      <c r="C14609" t="s">
        <v>1</v>
      </c>
    </row>
    <row r="14610" spans="1:3" x14ac:dyDescent="0.2">
      <c r="A14610" t="s">
        <v>101</v>
      </c>
      <c r="B14610" t="s">
        <v>9</v>
      </c>
      <c r="C14610" t="s">
        <v>123</v>
      </c>
    </row>
    <row r="14611" spans="1:3" x14ac:dyDescent="0.2">
      <c r="A14611" t="s">
        <v>101</v>
      </c>
      <c r="B14611" t="s">
        <v>58</v>
      </c>
      <c r="C14611" t="s">
        <v>138</v>
      </c>
    </row>
    <row r="14612" spans="1:3" x14ac:dyDescent="0.2">
      <c r="A14612" t="s">
        <v>101</v>
      </c>
      <c r="B14612" t="s">
        <v>4</v>
      </c>
      <c r="C14612" t="s">
        <v>137</v>
      </c>
    </row>
    <row r="14613" spans="1:3" x14ac:dyDescent="0.2">
      <c r="A14613" t="s">
        <v>101</v>
      </c>
      <c r="B14613" t="s">
        <v>90</v>
      </c>
      <c r="C14613" t="s">
        <v>100</v>
      </c>
    </row>
    <row r="14614" spans="1:3" x14ac:dyDescent="0.2">
      <c r="A14614" t="s">
        <v>101</v>
      </c>
      <c r="B14614" t="s">
        <v>1</v>
      </c>
      <c r="C14614" t="s">
        <v>128</v>
      </c>
    </row>
    <row r="14615" spans="1:3" x14ac:dyDescent="0.2">
      <c r="A14615" t="s">
        <v>101</v>
      </c>
      <c r="B14615" t="s">
        <v>67</v>
      </c>
      <c r="C14615" t="s">
        <v>36</v>
      </c>
    </row>
    <row r="14616" spans="1:3" x14ac:dyDescent="0.2">
      <c r="A14616" t="s">
        <v>101</v>
      </c>
      <c r="B14616" t="s">
        <v>68</v>
      </c>
      <c r="C14616" t="s">
        <v>36</v>
      </c>
    </row>
    <row r="14617" spans="1:3" x14ac:dyDescent="0.2">
      <c r="A14617" t="s">
        <v>101</v>
      </c>
      <c r="B14617" t="s">
        <v>120</v>
      </c>
      <c r="C14617" t="s">
        <v>95</v>
      </c>
    </row>
    <row r="14618" spans="1:3" x14ac:dyDescent="0.2">
      <c r="A14618" t="s">
        <v>101</v>
      </c>
      <c r="B14618" t="s">
        <v>121</v>
      </c>
      <c r="C14618" t="s">
        <v>123</v>
      </c>
    </row>
    <row r="14619" spans="1:3" x14ac:dyDescent="0.2">
      <c r="A14619" t="s">
        <v>101</v>
      </c>
      <c r="B14619" t="s">
        <v>53</v>
      </c>
      <c r="C14619" t="s">
        <v>22</v>
      </c>
    </row>
    <row r="14620" spans="1:3" x14ac:dyDescent="0.2">
      <c r="A14620" t="s">
        <v>101</v>
      </c>
      <c r="B14620" t="s">
        <v>82</v>
      </c>
      <c r="C14620" t="s">
        <v>100</v>
      </c>
    </row>
    <row r="14621" spans="1:3" x14ac:dyDescent="0.2">
      <c r="A14621" t="s">
        <v>101</v>
      </c>
      <c r="B14621" t="s">
        <v>83</v>
      </c>
      <c r="C14621" t="s">
        <v>5</v>
      </c>
    </row>
    <row r="14622" spans="1:3" x14ac:dyDescent="0.2">
      <c r="A14622" t="s">
        <v>101</v>
      </c>
      <c r="B14622" t="s">
        <v>38</v>
      </c>
      <c r="C14622" t="s">
        <v>1</v>
      </c>
    </row>
    <row r="14623" spans="1:3" x14ac:dyDescent="0.2">
      <c r="A14623" t="s">
        <v>101</v>
      </c>
      <c r="B14623" t="s">
        <v>97</v>
      </c>
      <c r="C14623" t="s">
        <v>137</v>
      </c>
    </row>
    <row r="14624" spans="1:3" x14ac:dyDescent="0.2">
      <c r="A14624" t="s">
        <v>101</v>
      </c>
      <c r="B14624" t="s">
        <v>115</v>
      </c>
      <c r="C14624" t="s">
        <v>95</v>
      </c>
    </row>
    <row r="14625" spans="1:3" x14ac:dyDescent="0.2">
      <c r="A14625" t="s">
        <v>101</v>
      </c>
      <c r="B14625" t="s">
        <v>98</v>
      </c>
      <c r="C14625" t="s">
        <v>91</v>
      </c>
    </row>
    <row r="14626" spans="1:3" x14ac:dyDescent="0.2">
      <c r="A14626" t="s">
        <v>101</v>
      </c>
      <c r="B14626" t="s">
        <v>94</v>
      </c>
      <c r="C14626" t="s">
        <v>95</v>
      </c>
    </row>
    <row r="14627" spans="1:3" x14ac:dyDescent="0.2">
      <c r="A14627" t="s">
        <v>101</v>
      </c>
      <c r="B14627" t="s">
        <v>7</v>
      </c>
      <c r="C14627" t="s">
        <v>116</v>
      </c>
    </row>
    <row r="14628" spans="1:3" x14ac:dyDescent="0.2">
      <c r="A14628" t="s">
        <v>101</v>
      </c>
      <c r="B14628" t="s">
        <v>45</v>
      </c>
      <c r="C14628" t="s">
        <v>116</v>
      </c>
    </row>
    <row r="14629" spans="1:3" x14ac:dyDescent="0.2">
      <c r="A14629" t="s">
        <v>101</v>
      </c>
      <c r="B14629" t="s">
        <v>64</v>
      </c>
      <c r="C14629" t="s">
        <v>91</v>
      </c>
    </row>
    <row r="14630" spans="1:3" x14ac:dyDescent="0.2">
      <c r="A14630" t="s">
        <v>109</v>
      </c>
      <c r="B14630" t="s">
        <v>75</v>
      </c>
      <c r="C14630" t="s">
        <v>32</v>
      </c>
    </row>
    <row r="14631" spans="1:3" x14ac:dyDescent="0.2">
      <c r="A14631" t="s">
        <v>109</v>
      </c>
      <c r="B14631" t="s">
        <v>17</v>
      </c>
      <c r="C14631" t="s">
        <v>89</v>
      </c>
    </row>
    <row r="14632" spans="1:3" x14ac:dyDescent="0.2">
      <c r="A14632" t="s">
        <v>109</v>
      </c>
      <c r="B14632" t="s">
        <v>20</v>
      </c>
      <c r="C14632" t="s">
        <v>93</v>
      </c>
    </row>
    <row r="14633" spans="1:3" x14ac:dyDescent="0.2">
      <c r="A14633" t="s">
        <v>109</v>
      </c>
      <c r="B14633" t="s">
        <v>78</v>
      </c>
      <c r="C14633" t="s">
        <v>106</v>
      </c>
    </row>
    <row r="14634" spans="1:3" x14ac:dyDescent="0.2">
      <c r="A14634" t="s">
        <v>109</v>
      </c>
      <c r="B14634" t="s">
        <v>44</v>
      </c>
      <c r="C14634" t="s">
        <v>14</v>
      </c>
    </row>
    <row r="14635" spans="1:3" x14ac:dyDescent="0.2">
      <c r="A14635" t="s">
        <v>109</v>
      </c>
      <c r="B14635" t="s">
        <v>46</v>
      </c>
      <c r="C14635" t="s">
        <v>74</v>
      </c>
    </row>
    <row r="14636" spans="1:3" x14ac:dyDescent="0.2">
      <c r="A14636" t="s">
        <v>109</v>
      </c>
      <c r="B14636" t="s">
        <v>117</v>
      </c>
      <c r="C14636" t="s">
        <v>14</v>
      </c>
    </row>
    <row r="14637" spans="1:3" x14ac:dyDescent="0.2">
      <c r="A14637" t="s">
        <v>109</v>
      </c>
      <c r="B14637" t="s">
        <v>124</v>
      </c>
      <c r="C14637" t="s">
        <v>2</v>
      </c>
    </row>
    <row r="14638" spans="1:3" x14ac:dyDescent="0.2">
      <c r="A14638" t="s">
        <v>109</v>
      </c>
      <c r="B14638" t="s">
        <v>113</v>
      </c>
      <c r="C14638" t="s">
        <v>105</v>
      </c>
    </row>
    <row r="14639" spans="1:3" x14ac:dyDescent="0.2">
      <c r="A14639" t="s">
        <v>109</v>
      </c>
      <c r="B14639" t="s">
        <v>99</v>
      </c>
      <c r="C14639" t="s">
        <v>74</v>
      </c>
    </row>
    <row r="14640" spans="1:3" x14ac:dyDescent="0.2">
      <c r="A14640" t="s">
        <v>109</v>
      </c>
      <c r="B14640" t="s">
        <v>100</v>
      </c>
      <c r="C14640" t="s">
        <v>95</v>
      </c>
    </row>
    <row r="14641" spans="1:3" x14ac:dyDescent="0.2">
      <c r="A14641" t="s">
        <v>109</v>
      </c>
      <c r="B14641" t="s">
        <v>65</v>
      </c>
      <c r="C14641" t="s">
        <v>28</v>
      </c>
    </row>
    <row r="14642" spans="1:3" x14ac:dyDescent="0.2">
      <c r="A14642" t="s">
        <v>109</v>
      </c>
      <c r="B14642" t="s">
        <v>66</v>
      </c>
      <c r="C14642" t="s">
        <v>28</v>
      </c>
    </row>
    <row r="14643" spans="1:3" x14ac:dyDescent="0.2">
      <c r="A14643" t="s">
        <v>109</v>
      </c>
      <c r="B14643" t="s">
        <v>54</v>
      </c>
      <c r="C14643" t="s">
        <v>101</v>
      </c>
    </row>
    <row r="14644" spans="1:3" x14ac:dyDescent="0.2">
      <c r="A14644" t="s">
        <v>109</v>
      </c>
      <c r="B14644" t="s">
        <v>55</v>
      </c>
      <c r="C14644" t="s">
        <v>101</v>
      </c>
    </row>
    <row r="14645" spans="1:3" x14ac:dyDescent="0.2">
      <c r="A14645" t="s">
        <v>109</v>
      </c>
      <c r="B14645" t="s">
        <v>133</v>
      </c>
      <c r="C14645" t="s">
        <v>89</v>
      </c>
    </row>
    <row r="14646" spans="1:3" x14ac:dyDescent="0.2">
      <c r="A14646" t="s">
        <v>109</v>
      </c>
      <c r="B14646" t="s">
        <v>59</v>
      </c>
      <c r="C14646" t="s">
        <v>28</v>
      </c>
    </row>
    <row r="14647" spans="1:3" x14ac:dyDescent="0.2">
      <c r="A14647" t="s">
        <v>109</v>
      </c>
      <c r="B14647" t="s">
        <v>125</v>
      </c>
      <c r="C14647" t="s">
        <v>93</v>
      </c>
    </row>
    <row r="14648" spans="1:3" x14ac:dyDescent="0.2">
      <c r="A14648" t="s">
        <v>109</v>
      </c>
      <c r="B14648" t="s">
        <v>27</v>
      </c>
      <c r="C14648" t="s">
        <v>28</v>
      </c>
    </row>
    <row r="14649" spans="1:3" x14ac:dyDescent="0.2">
      <c r="A14649" t="s">
        <v>109</v>
      </c>
      <c r="B14649" t="s">
        <v>23</v>
      </c>
      <c r="C14649" t="s">
        <v>89</v>
      </c>
    </row>
    <row r="14650" spans="1:3" x14ac:dyDescent="0.2">
      <c r="A14650" t="s">
        <v>109</v>
      </c>
      <c r="B14650" t="s">
        <v>25</v>
      </c>
      <c r="C14650" t="s">
        <v>101</v>
      </c>
    </row>
    <row r="14651" spans="1:3" x14ac:dyDescent="0.2">
      <c r="A14651" t="s">
        <v>109</v>
      </c>
      <c r="B14651" t="s">
        <v>114</v>
      </c>
      <c r="C14651" t="s">
        <v>105</v>
      </c>
    </row>
    <row r="14652" spans="1:3" x14ac:dyDescent="0.2">
      <c r="A14652" t="s">
        <v>109</v>
      </c>
      <c r="B14652" t="s">
        <v>96</v>
      </c>
      <c r="C14652" t="s">
        <v>127</v>
      </c>
    </row>
    <row r="14653" spans="1:3" x14ac:dyDescent="0.2">
      <c r="A14653" t="s">
        <v>109</v>
      </c>
      <c r="B14653" t="s">
        <v>47</v>
      </c>
      <c r="C14653" t="s">
        <v>43</v>
      </c>
    </row>
    <row r="14654" spans="1:3" x14ac:dyDescent="0.2">
      <c r="A14654" t="s">
        <v>109</v>
      </c>
      <c r="B14654" t="s">
        <v>72</v>
      </c>
      <c r="C14654" t="s">
        <v>21</v>
      </c>
    </row>
    <row r="14655" spans="1:3" x14ac:dyDescent="0.2">
      <c r="A14655" t="s">
        <v>109</v>
      </c>
      <c r="B14655" t="s">
        <v>87</v>
      </c>
      <c r="C14655" t="s">
        <v>32</v>
      </c>
    </row>
    <row r="14656" spans="1:3" x14ac:dyDescent="0.2">
      <c r="A14656" t="s">
        <v>109</v>
      </c>
      <c r="B14656" t="s">
        <v>88</v>
      </c>
      <c r="C14656" t="s">
        <v>106</v>
      </c>
    </row>
    <row r="14657" spans="1:3" x14ac:dyDescent="0.2">
      <c r="A14657" t="s">
        <v>109</v>
      </c>
      <c r="B14657" t="s">
        <v>19</v>
      </c>
      <c r="C14657" t="s">
        <v>62</v>
      </c>
    </row>
    <row r="14658" spans="1:3" x14ac:dyDescent="0.2">
      <c r="A14658" t="s">
        <v>109</v>
      </c>
      <c r="B14658" t="s">
        <v>31</v>
      </c>
      <c r="C14658" t="s">
        <v>128</v>
      </c>
    </row>
    <row r="14659" spans="1:3" x14ac:dyDescent="0.2">
      <c r="A14659" t="s">
        <v>109</v>
      </c>
      <c r="B14659" t="s">
        <v>126</v>
      </c>
      <c r="C14659" t="s">
        <v>74</v>
      </c>
    </row>
    <row r="14660" spans="1:3" x14ac:dyDescent="0.2">
      <c r="A14660" t="s">
        <v>109</v>
      </c>
      <c r="B14660" t="s">
        <v>42</v>
      </c>
      <c r="C14660" t="s">
        <v>21</v>
      </c>
    </row>
    <row r="14661" spans="1:3" x14ac:dyDescent="0.2">
      <c r="A14661" t="s">
        <v>109</v>
      </c>
      <c r="B14661" t="s">
        <v>93</v>
      </c>
      <c r="C14661" t="s">
        <v>62</v>
      </c>
    </row>
    <row r="14662" spans="1:3" x14ac:dyDescent="0.2">
      <c r="A14662" t="s">
        <v>109</v>
      </c>
      <c r="B14662" t="s">
        <v>13</v>
      </c>
      <c r="C14662" t="s">
        <v>29</v>
      </c>
    </row>
    <row r="14663" spans="1:3" x14ac:dyDescent="0.2">
      <c r="A14663" t="s">
        <v>109</v>
      </c>
      <c r="B14663" t="s">
        <v>49</v>
      </c>
      <c r="C14663" t="s">
        <v>10</v>
      </c>
    </row>
    <row r="14664" spans="1:3" x14ac:dyDescent="0.2">
      <c r="A14664" t="s">
        <v>109</v>
      </c>
      <c r="B14664" t="s">
        <v>50</v>
      </c>
      <c r="C14664" t="s">
        <v>10</v>
      </c>
    </row>
    <row r="14665" spans="1:3" x14ac:dyDescent="0.2">
      <c r="A14665" t="s">
        <v>109</v>
      </c>
      <c r="B14665" t="s">
        <v>56</v>
      </c>
      <c r="C14665" t="s">
        <v>19</v>
      </c>
    </row>
    <row r="14666" spans="1:3" x14ac:dyDescent="0.2">
      <c r="A14666" t="s">
        <v>109</v>
      </c>
      <c r="B14666" t="s">
        <v>57</v>
      </c>
      <c r="C14666" t="s">
        <v>19</v>
      </c>
    </row>
    <row r="14667" spans="1:3" x14ac:dyDescent="0.2">
      <c r="A14667" t="s">
        <v>109</v>
      </c>
      <c r="B14667" t="s">
        <v>91</v>
      </c>
      <c r="C14667" t="s">
        <v>3</v>
      </c>
    </row>
    <row r="14668" spans="1:3" x14ac:dyDescent="0.2">
      <c r="A14668" t="s">
        <v>109</v>
      </c>
      <c r="B14668" t="s">
        <v>92</v>
      </c>
      <c r="C14668" t="s">
        <v>102</v>
      </c>
    </row>
    <row r="14669" spans="1:3" x14ac:dyDescent="0.2">
      <c r="A14669" t="s">
        <v>109</v>
      </c>
      <c r="B14669" t="s">
        <v>136</v>
      </c>
      <c r="C14669" t="s">
        <v>127</v>
      </c>
    </row>
    <row r="14670" spans="1:3" x14ac:dyDescent="0.2">
      <c r="A14670" t="s">
        <v>109</v>
      </c>
      <c r="B14670" t="s">
        <v>16</v>
      </c>
      <c r="C14670" t="s">
        <v>11</v>
      </c>
    </row>
    <row r="14671" spans="1:3" x14ac:dyDescent="0.2">
      <c r="A14671" t="s">
        <v>109</v>
      </c>
      <c r="B14671" t="s">
        <v>89</v>
      </c>
      <c r="C14671" t="s">
        <v>62</v>
      </c>
    </row>
    <row r="14672" spans="1:3" x14ac:dyDescent="0.2">
      <c r="A14672" t="s">
        <v>109</v>
      </c>
      <c r="B14672" t="s">
        <v>33</v>
      </c>
      <c r="C14672" t="s">
        <v>11</v>
      </c>
    </row>
    <row r="14673" spans="1:3" x14ac:dyDescent="0.2">
      <c r="A14673" t="s">
        <v>109</v>
      </c>
      <c r="B14673" t="s">
        <v>34</v>
      </c>
      <c r="C14673" t="s">
        <v>62</v>
      </c>
    </row>
    <row r="14674" spans="1:3" x14ac:dyDescent="0.2">
      <c r="A14674" t="s">
        <v>109</v>
      </c>
      <c r="B14674" t="s">
        <v>95</v>
      </c>
      <c r="C14674" t="s">
        <v>102</v>
      </c>
    </row>
    <row r="14675" spans="1:3" x14ac:dyDescent="0.2">
      <c r="A14675" t="s">
        <v>109</v>
      </c>
      <c r="B14675" t="s">
        <v>110</v>
      </c>
      <c r="C14675" t="s">
        <v>29</v>
      </c>
    </row>
    <row r="14676" spans="1:3" x14ac:dyDescent="0.2">
      <c r="A14676" t="s">
        <v>109</v>
      </c>
      <c r="B14676" t="s">
        <v>62</v>
      </c>
      <c r="C14676" t="s">
        <v>116</v>
      </c>
    </row>
    <row r="14677" spans="1:3" x14ac:dyDescent="0.2">
      <c r="A14677" t="s">
        <v>109</v>
      </c>
      <c r="B14677" t="s">
        <v>63</v>
      </c>
      <c r="C14677" t="s">
        <v>116</v>
      </c>
    </row>
    <row r="14678" spans="1:3" x14ac:dyDescent="0.2">
      <c r="A14678" t="s">
        <v>109</v>
      </c>
      <c r="B14678" t="s">
        <v>22</v>
      </c>
      <c r="C14678" t="s">
        <v>123</v>
      </c>
    </row>
    <row r="14679" spans="1:3" x14ac:dyDescent="0.2">
      <c r="A14679" t="s">
        <v>109</v>
      </c>
      <c r="B14679" t="s">
        <v>2</v>
      </c>
      <c r="C14679" t="s">
        <v>118</v>
      </c>
    </row>
    <row r="14680" spans="1:3" x14ac:dyDescent="0.2">
      <c r="A14680" t="s">
        <v>109</v>
      </c>
      <c r="B14680" t="s">
        <v>32</v>
      </c>
      <c r="C14680" t="s">
        <v>62</v>
      </c>
    </row>
    <row r="14681" spans="1:3" x14ac:dyDescent="0.2">
      <c r="A14681" t="s">
        <v>109</v>
      </c>
      <c r="B14681" t="s">
        <v>18</v>
      </c>
      <c r="C14681" t="s">
        <v>69</v>
      </c>
    </row>
    <row r="14682" spans="1:3" x14ac:dyDescent="0.2">
      <c r="A14682" t="s">
        <v>109</v>
      </c>
      <c r="B14682" t="s">
        <v>76</v>
      </c>
      <c r="C14682" t="s">
        <v>10</v>
      </c>
    </row>
    <row r="14683" spans="1:3" x14ac:dyDescent="0.2">
      <c r="A14683" t="s">
        <v>109</v>
      </c>
      <c r="B14683" t="s">
        <v>77</v>
      </c>
      <c r="C14683" t="s">
        <v>105</v>
      </c>
    </row>
    <row r="14684" spans="1:3" x14ac:dyDescent="0.2">
      <c r="A14684" t="s">
        <v>109</v>
      </c>
      <c r="B14684" t="s">
        <v>79</v>
      </c>
      <c r="C14684" t="s">
        <v>11</v>
      </c>
    </row>
    <row r="14685" spans="1:3" x14ac:dyDescent="0.2">
      <c r="A14685" t="s">
        <v>109</v>
      </c>
      <c r="B14685" t="s">
        <v>48</v>
      </c>
      <c r="C14685" t="s">
        <v>128</v>
      </c>
    </row>
    <row r="14686" spans="1:3" x14ac:dyDescent="0.2">
      <c r="A14686" t="s">
        <v>109</v>
      </c>
      <c r="B14686" t="s">
        <v>111</v>
      </c>
      <c r="C14686" t="s">
        <v>128</v>
      </c>
    </row>
    <row r="14687" spans="1:3" x14ac:dyDescent="0.2">
      <c r="A14687" t="s">
        <v>109</v>
      </c>
      <c r="B14687" t="s">
        <v>112</v>
      </c>
      <c r="C14687" t="s">
        <v>130</v>
      </c>
    </row>
    <row r="14688" spans="1:3" x14ac:dyDescent="0.2">
      <c r="A14688" t="s">
        <v>109</v>
      </c>
      <c r="B14688" t="s">
        <v>51</v>
      </c>
      <c r="C14688" t="s">
        <v>128</v>
      </c>
    </row>
    <row r="14689" spans="1:3" x14ac:dyDescent="0.2">
      <c r="A14689" t="s">
        <v>109</v>
      </c>
      <c r="B14689" t="s">
        <v>8</v>
      </c>
      <c r="C14689" t="s">
        <v>69</v>
      </c>
    </row>
    <row r="14690" spans="1:3" x14ac:dyDescent="0.2">
      <c r="A14690" t="s">
        <v>109</v>
      </c>
      <c r="B14690" t="s">
        <v>35</v>
      </c>
      <c r="C14690" t="s">
        <v>109</v>
      </c>
    </row>
    <row r="14691" spans="1:3" x14ac:dyDescent="0.2">
      <c r="A14691" t="s">
        <v>109</v>
      </c>
      <c r="B14691" t="s">
        <v>52</v>
      </c>
      <c r="C14691" t="s">
        <v>95</v>
      </c>
    </row>
    <row r="14692" spans="1:3" x14ac:dyDescent="0.2">
      <c r="A14692" t="s">
        <v>109</v>
      </c>
      <c r="B14692" t="s">
        <v>122</v>
      </c>
      <c r="C14692" t="s">
        <v>29</v>
      </c>
    </row>
    <row r="14693" spans="1:3" x14ac:dyDescent="0.2">
      <c r="A14693" t="s">
        <v>109</v>
      </c>
      <c r="B14693" t="s">
        <v>123</v>
      </c>
      <c r="C14693" t="s">
        <v>102</v>
      </c>
    </row>
    <row r="14694" spans="1:3" x14ac:dyDescent="0.2">
      <c r="A14694" t="s">
        <v>109</v>
      </c>
      <c r="B14694" t="s">
        <v>21</v>
      </c>
      <c r="C14694" t="s">
        <v>118</v>
      </c>
    </row>
    <row r="14695" spans="1:3" x14ac:dyDescent="0.2">
      <c r="A14695" t="s">
        <v>109</v>
      </c>
      <c r="B14695" t="s">
        <v>128</v>
      </c>
      <c r="C14695" t="s">
        <v>5</v>
      </c>
    </row>
    <row r="14696" spans="1:3" x14ac:dyDescent="0.2">
      <c r="A14696" t="s">
        <v>109</v>
      </c>
      <c r="B14696" t="s">
        <v>43</v>
      </c>
      <c r="C14696" t="s">
        <v>61</v>
      </c>
    </row>
    <row r="14697" spans="1:3" x14ac:dyDescent="0.2">
      <c r="A14697" t="s">
        <v>109</v>
      </c>
      <c r="B14697" t="s">
        <v>102</v>
      </c>
      <c r="C14697" t="s">
        <v>134</v>
      </c>
    </row>
    <row r="14698" spans="1:3" x14ac:dyDescent="0.2">
      <c r="A14698" t="s">
        <v>109</v>
      </c>
      <c r="B14698" t="s">
        <v>103</v>
      </c>
      <c r="C14698" t="s">
        <v>107</v>
      </c>
    </row>
    <row r="14699" spans="1:3" x14ac:dyDescent="0.2">
      <c r="A14699" t="s">
        <v>109</v>
      </c>
      <c r="B14699" t="s">
        <v>106</v>
      </c>
      <c r="C14699" t="s">
        <v>62</v>
      </c>
    </row>
    <row r="14700" spans="1:3" x14ac:dyDescent="0.2">
      <c r="A14700" t="s">
        <v>109</v>
      </c>
      <c r="B14700" t="s">
        <v>105</v>
      </c>
      <c r="C14700" t="s">
        <v>36</v>
      </c>
    </row>
    <row r="14701" spans="1:3" x14ac:dyDescent="0.2">
      <c r="A14701" t="s">
        <v>109</v>
      </c>
      <c r="B14701" t="s">
        <v>74</v>
      </c>
      <c r="C14701" t="s">
        <v>1</v>
      </c>
    </row>
    <row r="14702" spans="1:3" x14ac:dyDescent="0.2">
      <c r="A14702" t="s">
        <v>109</v>
      </c>
      <c r="B14702" t="s">
        <v>26</v>
      </c>
      <c r="C14702" t="s">
        <v>43</v>
      </c>
    </row>
    <row r="14703" spans="1:3" x14ac:dyDescent="0.2">
      <c r="A14703" t="s">
        <v>109</v>
      </c>
      <c r="B14703" t="s">
        <v>81</v>
      </c>
      <c r="C14703" t="s">
        <v>10</v>
      </c>
    </row>
    <row r="14704" spans="1:3" x14ac:dyDescent="0.2">
      <c r="A14704" t="s">
        <v>109</v>
      </c>
      <c r="B14704" t="s">
        <v>29</v>
      </c>
      <c r="C14704" t="s">
        <v>1</v>
      </c>
    </row>
    <row r="14705" spans="1:3" x14ac:dyDescent="0.2">
      <c r="A14705" t="s">
        <v>109</v>
      </c>
      <c r="B14705" t="s">
        <v>30</v>
      </c>
      <c r="C14705" t="s">
        <v>1</v>
      </c>
    </row>
    <row r="14706" spans="1:3" x14ac:dyDescent="0.2">
      <c r="A14706" t="s">
        <v>109</v>
      </c>
      <c r="B14706" t="s">
        <v>118</v>
      </c>
      <c r="C14706" t="s">
        <v>116</v>
      </c>
    </row>
    <row r="14707" spans="1:3" x14ac:dyDescent="0.2">
      <c r="A14707" t="s">
        <v>109</v>
      </c>
      <c r="B14707" t="s">
        <v>119</v>
      </c>
      <c r="C14707" t="s">
        <v>91</v>
      </c>
    </row>
    <row r="14708" spans="1:3" x14ac:dyDescent="0.2">
      <c r="A14708" t="s">
        <v>109</v>
      </c>
      <c r="B14708" t="s">
        <v>86</v>
      </c>
      <c r="C14708" t="s">
        <v>105</v>
      </c>
    </row>
    <row r="14709" spans="1:3" x14ac:dyDescent="0.2">
      <c r="A14709" t="s">
        <v>109</v>
      </c>
      <c r="B14709" t="s">
        <v>28</v>
      </c>
      <c r="C14709" t="s">
        <v>62</v>
      </c>
    </row>
    <row r="14710" spans="1:3" x14ac:dyDescent="0.2">
      <c r="A14710" t="s">
        <v>109</v>
      </c>
      <c r="B14710" t="s">
        <v>127</v>
      </c>
      <c r="C14710" t="s">
        <v>36</v>
      </c>
    </row>
    <row r="14711" spans="1:3" x14ac:dyDescent="0.2">
      <c r="A14711" t="s">
        <v>109</v>
      </c>
      <c r="B14711" t="s">
        <v>80</v>
      </c>
      <c r="C14711" t="s">
        <v>11</v>
      </c>
    </row>
    <row r="14712" spans="1:3" x14ac:dyDescent="0.2">
      <c r="A14712" t="s">
        <v>109</v>
      </c>
      <c r="B14712" t="s">
        <v>41</v>
      </c>
      <c r="C14712" t="s">
        <v>14</v>
      </c>
    </row>
    <row r="14713" spans="1:3" x14ac:dyDescent="0.2">
      <c r="A14713" t="s">
        <v>109</v>
      </c>
      <c r="B14713" t="s">
        <v>130</v>
      </c>
      <c r="C14713" t="s">
        <v>22</v>
      </c>
    </row>
    <row r="14714" spans="1:3" x14ac:dyDescent="0.2">
      <c r="A14714" t="s">
        <v>109</v>
      </c>
      <c r="B14714" t="s">
        <v>131</v>
      </c>
      <c r="C14714" t="s">
        <v>73</v>
      </c>
    </row>
    <row r="14715" spans="1:3" x14ac:dyDescent="0.2">
      <c r="A14715" t="s">
        <v>109</v>
      </c>
      <c r="B14715" t="s">
        <v>11</v>
      </c>
      <c r="C14715" t="s">
        <v>138</v>
      </c>
    </row>
    <row r="14716" spans="1:3" x14ac:dyDescent="0.2">
      <c r="A14716" t="s">
        <v>109</v>
      </c>
      <c r="B14716" t="s">
        <v>6</v>
      </c>
      <c r="C14716" t="s">
        <v>107</v>
      </c>
    </row>
    <row r="14717" spans="1:3" x14ac:dyDescent="0.2">
      <c r="A14717" t="s">
        <v>109</v>
      </c>
      <c r="B14717" t="s">
        <v>3</v>
      </c>
      <c r="C14717" t="s">
        <v>104</v>
      </c>
    </row>
    <row r="14718" spans="1:3" x14ac:dyDescent="0.2">
      <c r="A14718" t="s">
        <v>109</v>
      </c>
      <c r="B14718" t="s">
        <v>69</v>
      </c>
      <c r="C14718" t="s">
        <v>52</v>
      </c>
    </row>
    <row r="14719" spans="1:3" x14ac:dyDescent="0.2">
      <c r="A14719" t="s">
        <v>109</v>
      </c>
      <c r="B14719" t="s">
        <v>135</v>
      </c>
      <c r="C14719" t="s">
        <v>105</v>
      </c>
    </row>
    <row r="14720" spans="1:3" x14ac:dyDescent="0.2">
      <c r="A14720" t="s">
        <v>109</v>
      </c>
      <c r="B14720" t="s">
        <v>132</v>
      </c>
      <c r="C14720" t="s">
        <v>130</v>
      </c>
    </row>
    <row r="14721" spans="1:3" x14ac:dyDescent="0.2">
      <c r="A14721" t="s">
        <v>109</v>
      </c>
      <c r="B14721" t="s">
        <v>129</v>
      </c>
      <c r="C14721" t="s">
        <v>128</v>
      </c>
    </row>
    <row r="14722" spans="1:3" x14ac:dyDescent="0.2">
      <c r="A14722" t="s">
        <v>109</v>
      </c>
      <c r="B14722" t="s">
        <v>116</v>
      </c>
      <c r="C14722" t="s">
        <v>3</v>
      </c>
    </row>
    <row r="14723" spans="1:3" x14ac:dyDescent="0.2">
      <c r="A14723" t="s">
        <v>109</v>
      </c>
      <c r="B14723" t="s">
        <v>36</v>
      </c>
      <c r="C14723" t="s">
        <v>91</v>
      </c>
    </row>
    <row r="14724" spans="1:3" x14ac:dyDescent="0.2">
      <c r="A14724" t="s">
        <v>109</v>
      </c>
      <c r="B14724" t="s">
        <v>37</v>
      </c>
      <c r="C14724" t="s">
        <v>95</v>
      </c>
    </row>
    <row r="14725" spans="1:3" x14ac:dyDescent="0.2">
      <c r="A14725" t="s">
        <v>109</v>
      </c>
      <c r="B14725" t="s">
        <v>70</v>
      </c>
      <c r="C14725" t="s">
        <v>2</v>
      </c>
    </row>
    <row r="14726" spans="1:3" x14ac:dyDescent="0.2">
      <c r="A14726" t="s">
        <v>109</v>
      </c>
      <c r="B14726" t="s">
        <v>71</v>
      </c>
      <c r="C14726" t="s">
        <v>2</v>
      </c>
    </row>
    <row r="14727" spans="1:3" x14ac:dyDescent="0.2">
      <c r="A14727" t="s">
        <v>109</v>
      </c>
      <c r="B14727" t="s">
        <v>5</v>
      </c>
      <c r="C14727" t="s">
        <v>123</v>
      </c>
    </row>
    <row r="14728" spans="1:3" x14ac:dyDescent="0.2">
      <c r="A14728" t="s">
        <v>109</v>
      </c>
      <c r="B14728" t="s">
        <v>24</v>
      </c>
      <c r="C14728" t="s">
        <v>6</v>
      </c>
    </row>
    <row r="14729" spans="1:3" x14ac:dyDescent="0.2">
      <c r="A14729" t="s">
        <v>109</v>
      </c>
      <c r="B14729" t="s">
        <v>10</v>
      </c>
      <c r="C14729" t="s">
        <v>100</v>
      </c>
    </row>
    <row r="14730" spans="1:3" x14ac:dyDescent="0.2">
      <c r="A14730" t="s">
        <v>109</v>
      </c>
      <c r="B14730" t="s">
        <v>12</v>
      </c>
      <c r="C14730" t="s">
        <v>5</v>
      </c>
    </row>
    <row r="14731" spans="1:3" x14ac:dyDescent="0.2">
      <c r="A14731" t="s">
        <v>109</v>
      </c>
      <c r="B14731" t="s">
        <v>107</v>
      </c>
      <c r="C14731" t="s">
        <v>84</v>
      </c>
    </row>
    <row r="14732" spans="1:3" x14ac:dyDescent="0.2">
      <c r="A14732" t="s">
        <v>109</v>
      </c>
      <c r="B14732" t="s">
        <v>108</v>
      </c>
      <c r="C14732" t="s">
        <v>84</v>
      </c>
    </row>
    <row r="14733" spans="1:3" x14ac:dyDescent="0.2">
      <c r="A14733" t="s">
        <v>109</v>
      </c>
      <c r="B14733" t="s">
        <v>14</v>
      </c>
      <c r="C14733" t="s">
        <v>62</v>
      </c>
    </row>
    <row r="14734" spans="1:3" x14ac:dyDescent="0.2">
      <c r="A14734" t="s">
        <v>109</v>
      </c>
      <c r="B14734" t="s">
        <v>15</v>
      </c>
      <c r="C14734" t="s">
        <v>1</v>
      </c>
    </row>
    <row r="14735" spans="1:3" x14ac:dyDescent="0.2">
      <c r="A14735" t="s">
        <v>109</v>
      </c>
      <c r="B14735" t="s">
        <v>101</v>
      </c>
      <c r="C14735" t="s">
        <v>36</v>
      </c>
    </row>
    <row r="14736" spans="1:3" x14ac:dyDescent="0.2">
      <c r="A14736" t="s">
        <v>109</v>
      </c>
      <c r="B14736" t="s">
        <v>109</v>
      </c>
      <c r="C14736" t="s">
        <v>109</v>
      </c>
    </row>
    <row r="14737" spans="1:3" x14ac:dyDescent="0.2">
      <c r="A14737" t="s">
        <v>109</v>
      </c>
      <c r="B14737" t="s">
        <v>61</v>
      </c>
      <c r="C14737" t="s">
        <v>107</v>
      </c>
    </row>
    <row r="14738" spans="1:3" x14ac:dyDescent="0.2">
      <c r="A14738" t="s">
        <v>109</v>
      </c>
      <c r="B14738" t="s">
        <v>73</v>
      </c>
      <c r="C14738" t="s">
        <v>123</v>
      </c>
    </row>
    <row r="14739" spans="1:3" x14ac:dyDescent="0.2">
      <c r="A14739" t="s">
        <v>109</v>
      </c>
      <c r="B14739" t="s">
        <v>60</v>
      </c>
      <c r="C14739" t="s">
        <v>3</v>
      </c>
    </row>
    <row r="14740" spans="1:3" x14ac:dyDescent="0.2">
      <c r="A14740" t="s">
        <v>109</v>
      </c>
      <c r="B14740" t="s">
        <v>84</v>
      </c>
      <c r="C14740" t="s">
        <v>67</v>
      </c>
    </row>
    <row r="14741" spans="1:3" x14ac:dyDescent="0.2">
      <c r="A14741" t="s">
        <v>109</v>
      </c>
      <c r="B14741" t="s">
        <v>85</v>
      </c>
      <c r="C14741" t="s">
        <v>67</v>
      </c>
    </row>
    <row r="14742" spans="1:3" x14ac:dyDescent="0.2">
      <c r="A14742" t="s">
        <v>109</v>
      </c>
      <c r="B14742" t="s">
        <v>137</v>
      </c>
      <c r="C14742" t="s">
        <v>3</v>
      </c>
    </row>
    <row r="14743" spans="1:3" x14ac:dyDescent="0.2">
      <c r="A14743" t="s">
        <v>109</v>
      </c>
      <c r="B14743" t="s">
        <v>138</v>
      </c>
      <c r="C14743" t="s">
        <v>123</v>
      </c>
    </row>
    <row r="14744" spans="1:3" x14ac:dyDescent="0.2">
      <c r="A14744" t="s">
        <v>109</v>
      </c>
      <c r="B14744" t="s">
        <v>134</v>
      </c>
      <c r="C14744" t="s">
        <v>35</v>
      </c>
    </row>
    <row r="14745" spans="1:3" x14ac:dyDescent="0.2">
      <c r="A14745" t="s">
        <v>109</v>
      </c>
      <c r="B14745" t="s">
        <v>40</v>
      </c>
      <c r="C14745" t="s">
        <v>130</v>
      </c>
    </row>
    <row r="14746" spans="1:3" x14ac:dyDescent="0.2">
      <c r="A14746" t="s">
        <v>109</v>
      </c>
      <c r="B14746" t="s">
        <v>39</v>
      </c>
      <c r="C14746" t="s">
        <v>130</v>
      </c>
    </row>
    <row r="14747" spans="1:3" x14ac:dyDescent="0.2">
      <c r="A14747" t="s">
        <v>109</v>
      </c>
      <c r="B14747" t="s">
        <v>104</v>
      </c>
      <c r="C14747" t="s">
        <v>35</v>
      </c>
    </row>
    <row r="14748" spans="1:3" x14ac:dyDescent="0.2">
      <c r="A14748" t="s">
        <v>109</v>
      </c>
      <c r="B14748" t="s">
        <v>9</v>
      </c>
      <c r="C14748" t="s">
        <v>4</v>
      </c>
    </row>
    <row r="14749" spans="1:3" x14ac:dyDescent="0.2">
      <c r="A14749" t="s">
        <v>109</v>
      </c>
      <c r="B14749" t="s">
        <v>58</v>
      </c>
      <c r="C14749" t="s">
        <v>90</v>
      </c>
    </row>
    <row r="14750" spans="1:3" x14ac:dyDescent="0.2">
      <c r="A14750" t="s">
        <v>109</v>
      </c>
      <c r="B14750" t="s">
        <v>4</v>
      </c>
      <c r="C14750" t="s">
        <v>6</v>
      </c>
    </row>
    <row r="14751" spans="1:3" x14ac:dyDescent="0.2">
      <c r="A14751" t="s">
        <v>109</v>
      </c>
      <c r="B14751" t="s">
        <v>90</v>
      </c>
      <c r="C14751" t="s">
        <v>107</v>
      </c>
    </row>
    <row r="14752" spans="1:3" x14ac:dyDescent="0.2">
      <c r="A14752" t="s">
        <v>109</v>
      </c>
      <c r="B14752" t="s">
        <v>1</v>
      </c>
      <c r="C14752" t="s">
        <v>116</v>
      </c>
    </row>
    <row r="14753" spans="1:3" x14ac:dyDescent="0.2">
      <c r="A14753" t="s">
        <v>109</v>
      </c>
      <c r="B14753" t="s">
        <v>67</v>
      </c>
      <c r="C14753" t="s">
        <v>67</v>
      </c>
    </row>
    <row r="14754" spans="1:3" x14ac:dyDescent="0.2">
      <c r="A14754" t="s">
        <v>109</v>
      </c>
      <c r="B14754" t="s">
        <v>68</v>
      </c>
      <c r="C14754" t="s">
        <v>109</v>
      </c>
    </row>
    <row r="14755" spans="1:3" x14ac:dyDescent="0.2">
      <c r="A14755" t="s">
        <v>109</v>
      </c>
      <c r="B14755" t="s">
        <v>120</v>
      </c>
      <c r="C14755" t="s">
        <v>58</v>
      </c>
    </row>
    <row r="14756" spans="1:3" x14ac:dyDescent="0.2">
      <c r="A14756" t="s">
        <v>109</v>
      </c>
      <c r="B14756" t="s">
        <v>121</v>
      </c>
      <c r="C14756" t="s">
        <v>58</v>
      </c>
    </row>
    <row r="14757" spans="1:3" x14ac:dyDescent="0.2">
      <c r="A14757" t="s">
        <v>109</v>
      </c>
      <c r="B14757" t="s">
        <v>53</v>
      </c>
      <c r="C14757" t="s">
        <v>90</v>
      </c>
    </row>
    <row r="14758" spans="1:3" x14ac:dyDescent="0.2">
      <c r="A14758" t="s">
        <v>109</v>
      </c>
      <c r="B14758" t="s">
        <v>82</v>
      </c>
      <c r="C14758" t="s">
        <v>107</v>
      </c>
    </row>
    <row r="14759" spans="1:3" x14ac:dyDescent="0.2">
      <c r="A14759" t="s">
        <v>109</v>
      </c>
      <c r="B14759" t="s">
        <v>83</v>
      </c>
      <c r="C14759" t="s">
        <v>90</v>
      </c>
    </row>
    <row r="14760" spans="1:3" x14ac:dyDescent="0.2">
      <c r="A14760" t="s">
        <v>109</v>
      </c>
      <c r="B14760" t="s">
        <v>38</v>
      </c>
      <c r="C14760" t="s">
        <v>134</v>
      </c>
    </row>
    <row r="14761" spans="1:3" x14ac:dyDescent="0.2">
      <c r="A14761" t="s">
        <v>109</v>
      </c>
      <c r="B14761" t="s">
        <v>97</v>
      </c>
      <c r="C14761" t="s">
        <v>6</v>
      </c>
    </row>
    <row r="14762" spans="1:3" x14ac:dyDescent="0.2">
      <c r="A14762" t="s">
        <v>109</v>
      </c>
      <c r="B14762" t="s">
        <v>115</v>
      </c>
      <c r="C14762" t="s">
        <v>58</v>
      </c>
    </row>
    <row r="14763" spans="1:3" x14ac:dyDescent="0.2">
      <c r="A14763" t="s">
        <v>109</v>
      </c>
      <c r="B14763" t="s">
        <v>98</v>
      </c>
      <c r="C14763" t="s">
        <v>58</v>
      </c>
    </row>
    <row r="14764" spans="1:3" x14ac:dyDescent="0.2">
      <c r="A14764" t="s">
        <v>109</v>
      </c>
      <c r="B14764" t="s">
        <v>94</v>
      </c>
      <c r="C14764" t="s">
        <v>58</v>
      </c>
    </row>
    <row r="14765" spans="1:3" x14ac:dyDescent="0.2">
      <c r="A14765" t="s">
        <v>109</v>
      </c>
      <c r="B14765" t="s">
        <v>7</v>
      </c>
      <c r="C14765" t="s">
        <v>6</v>
      </c>
    </row>
    <row r="14766" spans="1:3" x14ac:dyDescent="0.2">
      <c r="A14766" t="s">
        <v>109</v>
      </c>
      <c r="B14766" t="s">
        <v>45</v>
      </c>
      <c r="C14766" t="s">
        <v>6</v>
      </c>
    </row>
    <row r="14767" spans="1:3" x14ac:dyDescent="0.2">
      <c r="A14767" t="s">
        <v>109</v>
      </c>
      <c r="B14767" t="s">
        <v>64</v>
      </c>
      <c r="C14767" t="s">
        <v>6</v>
      </c>
    </row>
    <row r="14768" spans="1:3" x14ac:dyDescent="0.2">
      <c r="A14768" t="s">
        <v>61</v>
      </c>
      <c r="B14768" t="s">
        <v>75</v>
      </c>
      <c r="C14768" t="s">
        <v>28</v>
      </c>
    </row>
    <row r="14769" spans="1:3" x14ac:dyDescent="0.2">
      <c r="A14769" t="s">
        <v>61</v>
      </c>
      <c r="B14769" t="s">
        <v>17</v>
      </c>
      <c r="C14769" t="s">
        <v>28</v>
      </c>
    </row>
    <row r="14770" spans="1:3" x14ac:dyDescent="0.2">
      <c r="A14770" t="s">
        <v>61</v>
      </c>
      <c r="B14770" t="s">
        <v>20</v>
      </c>
      <c r="C14770" t="s">
        <v>14</v>
      </c>
    </row>
    <row r="14771" spans="1:3" x14ac:dyDescent="0.2">
      <c r="A14771" t="s">
        <v>61</v>
      </c>
      <c r="B14771" t="s">
        <v>78</v>
      </c>
      <c r="C14771" t="s">
        <v>74</v>
      </c>
    </row>
    <row r="14772" spans="1:3" x14ac:dyDescent="0.2">
      <c r="A14772" t="s">
        <v>61</v>
      </c>
      <c r="B14772" t="s">
        <v>44</v>
      </c>
      <c r="C14772" t="s">
        <v>29</v>
      </c>
    </row>
    <row r="14773" spans="1:3" x14ac:dyDescent="0.2">
      <c r="A14773" t="s">
        <v>61</v>
      </c>
      <c r="B14773" t="s">
        <v>46</v>
      </c>
      <c r="C14773" t="s">
        <v>101</v>
      </c>
    </row>
    <row r="14774" spans="1:3" x14ac:dyDescent="0.2">
      <c r="A14774" t="s">
        <v>61</v>
      </c>
      <c r="B14774" t="s">
        <v>117</v>
      </c>
      <c r="C14774" t="s">
        <v>29</v>
      </c>
    </row>
    <row r="14775" spans="1:3" x14ac:dyDescent="0.2">
      <c r="A14775" t="s">
        <v>61</v>
      </c>
      <c r="B14775" t="s">
        <v>124</v>
      </c>
      <c r="C14775" t="s">
        <v>105</v>
      </c>
    </row>
    <row r="14776" spans="1:3" x14ac:dyDescent="0.2">
      <c r="A14776" t="s">
        <v>61</v>
      </c>
      <c r="B14776" t="s">
        <v>113</v>
      </c>
      <c r="C14776" t="s">
        <v>69</v>
      </c>
    </row>
    <row r="14777" spans="1:3" x14ac:dyDescent="0.2">
      <c r="A14777" t="s">
        <v>61</v>
      </c>
      <c r="B14777" t="s">
        <v>99</v>
      </c>
      <c r="C14777" t="s">
        <v>2</v>
      </c>
    </row>
    <row r="14778" spans="1:3" x14ac:dyDescent="0.2">
      <c r="A14778" t="s">
        <v>61</v>
      </c>
      <c r="B14778" t="s">
        <v>100</v>
      </c>
      <c r="C14778" t="s">
        <v>3</v>
      </c>
    </row>
    <row r="14779" spans="1:3" x14ac:dyDescent="0.2">
      <c r="A14779" t="s">
        <v>61</v>
      </c>
      <c r="B14779" t="s">
        <v>65</v>
      </c>
      <c r="C14779" t="s">
        <v>21</v>
      </c>
    </row>
    <row r="14780" spans="1:3" x14ac:dyDescent="0.2">
      <c r="A14780" t="s">
        <v>61</v>
      </c>
      <c r="B14780" t="s">
        <v>66</v>
      </c>
      <c r="C14780" t="s">
        <v>2</v>
      </c>
    </row>
    <row r="14781" spans="1:3" x14ac:dyDescent="0.2">
      <c r="A14781" t="s">
        <v>61</v>
      </c>
      <c r="B14781" t="s">
        <v>54</v>
      </c>
      <c r="C14781" t="s">
        <v>105</v>
      </c>
    </row>
    <row r="14782" spans="1:3" x14ac:dyDescent="0.2">
      <c r="A14782" t="s">
        <v>61</v>
      </c>
      <c r="B14782" t="s">
        <v>55</v>
      </c>
      <c r="C14782" t="s">
        <v>105</v>
      </c>
    </row>
    <row r="14783" spans="1:3" x14ac:dyDescent="0.2">
      <c r="A14783" t="s">
        <v>61</v>
      </c>
      <c r="B14783" t="s">
        <v>133</v>
      </c>
      <c r="C14783" t="s">
        <v>28</v>
      </c>
    </row>
    <row r="14784" spans="1:3" x14ac:dyDescent="0.2">
      <c r="A14784" t="s">
        <v>61</v>
      </c>
      <c r="B14784" t="s">
        <v>59</v>
      </c>
      <c r="C14784" t="s">
        <v>29</v>
      </c>
    </row>
    <row r="14785" spans="1:3" x14ac:dyDescent="0.2">
      <c r="A14785" t="s">
        <v>61</v>
      </c>
      <c r="B14785" t="s">
        <v>125</v>
      </c>
      <c r="C14785" t="s">
        <v>14</v>
      </c>
    </row>
    <row r="14786" spans="1:3" x14ac:dyDescent="0.2">
      <c r="A14786" t="s">
        <v>61</v>
      </c>
      <c r="B14786" t="s">
        <v>27</v>
      </c>
      <c r="C14786" t="s">
        <v>21</v>
      </c>
    </row>
    <row r="14787" spans="1:3" x14ac:dyDescent="0.2">
      <c r="A14787" t="s">
        <v>61</v>
      </c>
      <c r="B14787" t="s">
        <v>23</v>
      </c>
      <c r="C14787" t="s">
        <v>28</v>
      </c>
    </row>
    <row r="14788" spans="1:3" x14ac:dyDescent="0.2">
      <c r="A14788" t="s">
        <v>61</v>
      </c>
      <c r="B14788" t="s">
        <v>25</v>
      </c>
      <c r="C14788" t="s">
        <v>105</v>
      </c>
    </row>
    <row r="14789" spans="1:3" x14ac:dyDescent="0.2">
      <c r="A14789" t="s">
        <v>61</v>
      </c>
      <c r="B14789" t="s">
        <v>114</v>
      </c>
      <c r="C14789" t="s">
        <v>128</v>
      </c>
    </row>
    <row r="14790" spans="1:3" x14ac:dyDescent="0.2">
      <c r="A14790" t="s">
        <v>61</v>
      </c>
      <c r="B14790" t="s">
        <v>96</v>
      </c>
      <c r="C14790" t="s">
        <v>10</v>
      </c>
    </row>
    <row r="14791" spans="1:3" x14ac:dyDescent="0.2">
      <c r="A14791" t="s">
        <v>61</v>
      </c>
      <c r="B14791" t="s">
        <v>47</v>
      </c>
      <c r="C14791" t="s">
        <v>105</v>
      </c>
    </row>
    <row r="14792" spans="1:3" x14ac:dyDescent="0.2">
      <c r="A14792" t="s">
        <v>61</v>
      </c>
      <c r="B14792" t="s">
        <v>72</v>
      </c>
      <c r="C14792" t="s">
        <v>43</v>
      </c>
    </row>
    <row r="14793" spans="1:3" x14ac:dyDescent="0.2">
      <c r="A14793" t="s">
        <v>61</v>
      </c>
      <c r="B14793" t="s">
        <v>87</v>
      </c>
      <c r="C14793" t="s">
        <v>28</v>
      </c>
    </row>
    <row r="14794" spans="1:3" x14ac:dyDescent="0.2">
      <c r="A14794" t="s">
        <v>61</v>
      </c>
      <c r="B14794" t="s">
        <v>88</v>
      </c>
      <c r="C14794" t="s">
        <v>74</v>
      </c>
    </row>
    <row r="14795" spans="1:3" x14ac:dyDescent="0.2">
      <c r="A14795" t="s">
        <v>61</v>
      </c>
      <c r="B14795" t="s">
        <v>19</v>
      </c>
      <c r="C14795" t="s">
        <v>36</v>
      </c>
    </row>
    <row r="14796" spans="1:3" x14ac:dyDescent="0.2">
      <c r="A14796" t="s">
        <v>61</v>
      </c>
      <c r="B14796" t="s">
        <v>31</v>
      </c>
      <c r="C14796" t="s">
        <v>11</v>
      </c>
    </row>
    <row r="14797" spans="1:3" x14ac:dyDescent="0.2">
      <c r="A14797" t="s">
        <v>61</v>
      </c>
      <c r="B14797" t="s">
        <v>126</v>
      </c>
      <c r="C14797" t="s">
        <v>2</v>
      </c>
    </row>
    <row r="14798" spans="1:3" x14ac:dyDescent="0.2">
      <c r="A14798" t="s">
        <v>61</v>
      </c>
      <c r="B14798" t="s">
        <v>42</v>
      </c>
      <c r="C14798" t="s">
        <v>127</v>
      </c>
    </row>
    <row r="14799" spans="1:3" x14ac:dyDescent="0.2">
      <c r="A14799" t="s">
        <v>61</v>
      </c>
      <c r="B14799" t="s">
        <v>93</v>
      </c>
      <c r="C14799" t="s">
        <v>1</v>
      </c>
    </row>
    <row r="14800" spans="1:3" x14ac:dyDescent="0.2">
      <c r="A14800" t="s">
        <v>61</v>
      </c>
      <c r="B14800" t="s">
        <v>13</v>
      </c>
      <c r="C14800" t="s">
        <v>101</v>
      </c>
    </row>
    <row r="14801" spans="1:3" x14ac:dyDescent="0.2">
      <c r="A14801" t="s">
        <v>61</v>
      </c>
      <c r="B14801" t="s">
        <v>49</v>
      </c>
      <c r="C14801" t="s">
        <v>130</v>
      </c>
    </row>
    <row r="14802" spans="1:3" x14ac:dyDescent="0.2">
      <c r="A14802" t="s">
        <v>61</v>
      </c>
      <c r="B14802" t="s">
        <v>50</v>
      </c>
      <c r="C14802" t="s">
        <v>130</v>
      </c>
    </row>
    <row r="14803" spans="1:3" x14ac:dyDescent="0.2">
      <c r="A14803" t="s">
        <v>61</v>
      </c>
      <c r="B14803" t="s">
        <v>56</v>
      </c>
      <c r="C14803" t="s">
        <v>74</v>
      </c>
    </row>
    <row r="14804" spans="1:3" x14ac:dyDescent="0.2">
      <c r="A14804" t="s">
        <v>61</v>
      </c>
      <c r="B14804" t="s">
        <v>57</v>
      </c>
      <c r="C14804" t="s">
        <v>74</v>
      </c>
    </row>
    <row r="14805" spans="1:3" x14ac:dyDescent="0.2">
      <c r="A14805" t="s">
        <v>61</v>
      </c>
      <c r="B14805" t="s">
        <v>91</v>
      </c>
      <c r="C14805" t="s">
        <v>35</v>
      </c>
    </row>
    <row r="14806" spans="1:3" x14ac:dyDescent="0.2">
      <c r="A14806" t="s">
        <v>61</v>
      </c>
      <c r="B14806" t="s">
        <v>92</v>
      </c>
      <c r="C14806" t="s">
        <v>67</v>
      </c>
    </row>
    <row r="14807" spans="1:3" x14ac:dyDescent="0.2">
      <c r="A14807" t="s">
        <v>61</v>
      </c>
      <c r="B14807" t="s">
        <v>136</v>
      </c>
      <c r="C14807" t="s">
        <v>10</v>
      </c>
    </row>
    <row r="14808" spans="1:3" x14ac:dyDescent="0.2">
      <c r="A14808" t="s">
        <v>61</v>
      </c>
      <c r="B14808" t="s">
        <v>16</v>
      </c>
      <c r="C14808" t="s">
        <v>1</v>
      </c>
    </row>
    <row r="14809" spans="1:3" x14ac:dyDescent="0.2">
      <c r="A14809" t="s">
        <v>61</v>
      </c>
      <c r="B14809" t="s">
        <v>89</v>
      </c>
      <c r="C14809" t="s">
        <v>118</v>
      </c>
    </row>
    <row r="14810" spans="1:3" x14ac:dyDescent="0.2">
      <c r="A14810" t="s">
        <v>61</v>
      </c>
      <c r="B14810" t="s">
        <v>33</v>
      </c>
      <c r="C14810" t="s">
        <v>1</v>
      </c>
    </row>
    <row r="14811" spans="1:3" x14ac:dyDescent="0.2">
      <c r="A14811" t="s">
        <v>61</v>
      </c>
      <c r="B14811" t="s">
        <v>34</v>
      </c>
      <c r="C14811" t="s">
        <v>1</v>
      </c>
    </row>
    <row r="14812" spans="1:3" x14ac:dyDescent="0.2">
      <c r="A14812" t="s">
        <v>61</v>
      </c>
      <c r="B14812" t="s">
        <v>95</v>
      </c>
      <c r="C14812" t="s">
        <v>109</v>
      </c>
    </row>
    <row r="14813" spans="1:3" x14ac:dyDescent="0.2">
      <c r="A14813" t="s">
        <v>61</v>
      </c>
      <c r="B14813" t="s">
        <v>110</v>
      </c>
      <c r="C14813" t="s">
        <v>43</v>
      </c>
    </row>
    <row r="14814" spans="1:3" x14ac:dyDescent="0.2">
      <c r="A14814" t="s">
        <v>61</v>
      </c>
      <c r="B14814" t="s">
        <v>62</v>
      </c>
      <c r="C14814" t="s">
        <v>123</v>
      </c>
    </row>
    <row r="14815" spans="1:3" x14ac:dyDescent="0.2">
      <c r="A14815" t="s">
        <v>61</v>
      </c>
      <c r="B14815" t="s">
        <v>63</v>
      </c>
      <c r="C14815" t="s">
        <v>123</v>
      </c>
    </row>
    <row r="14816" spans="1:3" x14ac:dyDescent="0.2">
      <c r="A14816" t="s">
        <v>61</v>
      </c>
      <c r="B14816" t="s">
        <v>22</v>
      </c>
      <c r="C14816" t="s">
        <v>102</v>
      </c>
    </row>
    <row r="14817" spans="1:3" x14ac:dyDescent="0.2">
      <c r="A14817" t="s">
        <v>61</v>
      </c>
      <c r="B14817" t="s">
        <v>2</v>
      </c>
      <c r="C14817" t="s">
        <v>52</v>
      </c>
    </row>
    <row r="14818" spans="1:3" x14ac:dyDescent="0.2">
      <c r="A14818" t="s">
        <v>61</v>
      </c>
      <c r="B14818" t="s">
        <v>32</v>
      </c>
      <c r="C14818" t="s">
        <v>118</v>
      </c>
    </row>
    <row r="14819" spans="1:3" x14ac:dyDescent="0.2">
      <c r="A14819" t="s">
        <v>61</v>
      </c>
      <c r="B14819" t="s">
        <v>18</v>
      </c>
      <c r="C14819" t="s">
        <v>130</v>
      </c>
    </row>
    <row r="14820" spans="1:3" x14ac:dyDescent="0.2">
      <c r="A14820" t="s">
        <v>61</v>
      </c>
      <c r="B14820" t="s">
        <v>76</v>
      </c>
      <c r="C14820" t="s">
        <v>128</v>
      </c>
    </row>
    <row r="14821" spans="1:3" x14ac:dyDescent="0.2">
      <c r="A14821" t="s">
        <v>61</v>
      </c>
      <c r="B14821" t="s">
        <v>77</v>
      </c>
      <c r="C14821" t="s">
        <v>128</v>
      </c>
    </row>
    <row r="14822" spans="1:3" x14ac:dyDescent="0.2">
      <c r="A14822" t="s">
        <v>61</v>
      </c>
      <c r="B14822" t="s">
        <v>79</v>
      </c>
      <c r="C14822" t="s">
        <v>62</v>
      </c>
    </row>
    <row r="14823" spans="1:3" x14ac:dyDescent="0.2">
      <c r="A14823" t="s">
        <v>61</v>
      </c>
      <c r="B14823" t="s">
        <v>48</v>
      </c>
      <c r="C14823" t="s">
        <v>11</v>
      </c>
    </row>
    <row r="14824" spans="1:3" x14ac:dyDescent="0.2">
      <c r="A14824" t="s">
        <v>61</v>
      </c>
      <c r="B14824" t="s">
        <v>111</v>
      </c>
      <c r="C14824" t="s">
        <v>11</v>
      </c>
    </row>
    <row r="14825" spans="1:3" x14ac:dyDescent="0.2">
      <c r="A14825" t="s">
        <v>61</v>
      </c>
      <c r="B14825" t="s">
        <v>112</v>
      </c>
      <c r="C14825" t="s">
        <v>62</v>
      </c>
    </row>
    <row r="14826" spans="1:3" x14ac:dyDescent="0.2">
      <c r="A14826" t="s">
        <v>61</v>
      </c>
      <c r="B14826" t="s">
        <v>51</v>
      </c>
      <c r="C14826" t="s">
        <v>11</v>
      </c>
    </row>
    <row r="14827" spans="1:3" x14ac:dyDescent="0.2">
      <c r="A14827" t="s">
        <v>61</v>
      </c>
      <c r="B14827" t="s">
        <v>8</v>
      </c>
      <c r="C14827" t="s">
        <v>130</v>
      </c>
    </row>
    <row r="14828" spans="1:3" x14ac:dyDescent="0.2">
      <c r="A14828" t="s">
        <v>61</v>
      </c>
      <c r="B14828" t="s">
        <v>35</v>
      </c>
      <c r="C14828" t="s">
        <v>107</v>
      </c>
    </row>
    <row r="14829" spans="1:3" x14ac:dyDescent="0.2">
      <c r="A14829" t="s">
        <v>61</v>
      </c>
      <c r="B14829" t="s">
        <v>52</v>
      </c>
      <c r="C14829" t="s">
        <v>102</v>
      </c>
    </row>
    <row r="14830" spans="1:3" x14ac:dyDescent="0.2">
      <c r="A14830" t="s">
        <v>61</v>
      </c>
      <c r="B14830" t="s">
        <v>122</v>
      </c>
      <c r="C14830" t="s">
        <v>43</v>
      </c>
    </row>
    <row r="14831" spans="1:3" x14ac:dyDescent="0.2">
      <c r="A14831" t="s">
        <v>61</v>
      </c>
      <c r="B14831" t="s">
        <v>123</v>
      </c>
      <c r="C14831" t="s">
        <v>109</v>
      </c>
    </row>
    <row r="14832" spans="1:3" x14ac:dyDescent="0.2">
      <c r="A14832" t="s">
        <v>61</v>
      </c>
      <c r="B14832" t="s">
        <v>21</v>
      </c>
      <c r="C14832" t="s">
        <v>100</v>
      </c>
    </row>
    <row r="14833" spans="1:3" x14ac:dyDescent="0.2">
      <c r="A14833" t="s">
        <v>61</v>
      </c>
      <c r="B14833" t="s">
        <v>128</v>
      </c>
      <c r="C14833" t="s">
        <v>116</v>
      </c>
    </row>
    <row r="14834" spans="1:3" x14ac:dyDescent="0.2">
      <c r="A14834" t="s">
        <v>61</v>
      </c>
      <c r="B14834" t="s">
        <v>43</v>
      </c>
      <c r="C14834" t="s">
        <v>5</v>
      </c>
    </row>
    <row r="14835" spans="1:3" x14ac:dyDescent="0.2">
      <c r="A14835" t="s">
        <v>61</v>
      </c>
      <c r="B14835" t="s">
        <v>102</v>
      </c>
      <c r="C14835" t="s">
        <v>84</v>
      </c>
    </row>
    <row r="14836" spans="1:3" x14ac:dyDescent="0.2">
      <c r="A14836" t="s">
        <v>61</v>
      </c>
      <c r="B14836" t="s">
        <v>103</v>
      </c>
      <c r="C14836" t="s">
        <v>6</v>
      </c>
    </row>
    <row r="14837" spans="1:3" x14ac:dyDescent="0.2">
      <c r="A14837" t="s">
        <v>61</v>
      </c>
      <c r="B14837" t="s">
        <v>106</v>
      </c>
      <c r="C14837" t="s">
        <v>118</v>
      </c>
    </row>
    <row r="14838" spans="1:3" x14ac:dyDescent="0.2">
      <c r="A14838" t="s">
        <v>61</v>
      </c>
      <c r="B14838" t="s">
        <v>105</v>
      </c>
      <c r="C14838" t="s">
        <v>138</v>
      </c>
    </row>
    <row r="14839" spans="1:3" x14ac:dyDescent="0.2">
      <c r="A14839" t="s">
        <v>61</v>
      </c>
      <c r="B14839" t="s">
        <v>74</v>
      </c>
      <c r="C14839" t="s">
        <v>36</v>
      </c>
    </row>
    <row r="14840" spans="1:3" x14ac:dyDescent="0.2">
      <c r="A14840" t="s">
        <v>61</v>
      </c>
      <c r="B14840" t="s">
        <v>26</v>
      </c>
      <c r="C14840" t="s">
        <v>10</v>
      </c>
    </row>
    <row r="14841" spans="1:3" x14ac:dyDescent="0.2">
      <c r="A14841" t="s">
        <v>61</v>
      </c>
      <c r="B14841" t="s">
        <v>81</v>
      </c>
      <c r="C14841" t="s">
        <v>128</v>
      </c>
    </row>
    <row r="14842" spans="1:3" x14ac:dyDescent="0.2">
      <c r="A14842" t="s">
        <v>61</v>
      </c>
      <c r="B14842" t="s">
        <v>29</v>
      </c>
      <c r="C14842" t="s">
        <v>100</v>
      </c>
    </row>
    <row r="14843" spans="1:3" x14ac:dyDescent="0.2">
      <c r="A14843" t="s">
        <v>61</v>
      </c>
      <c r="B14843" t="s">
        <v>30</v>
      </c>
      <c r="C14843" t="s">
        <v>100</v>
      </c>
    </row>
    <row r="14844" spans="1:3" x14ac:dyDescent="0.2">
      <c r="A14844" t="s">
        <v>61</v>
      </c>
      <c r="B14844" t="s">
        <v>118</v>
      </c>
      <c r="C14844" t="s">
        <v>123</v>
      </c>
    </row>
    <row r="14845" spans="1:3" x14ac:dyDescent="0.2">
      <c r="A14845" t="s">
        <v>61</v>
      </c>
      <c r="B14845" t="s">
        <v>119</v>
      </c>
      <c r="C14845" t="s">
        <v>3</v>
      </c>
    </row>
    <row r="14846" spans="1:3" x14ac:dyDescent="0.2">
      <c r="A14846" t="s">
        <v>61</v>
      </c>
      <c r="B14846" t="s">
        <v>86</v>
      </c>
      <c r="C14846" t="s">
        <v>128</v>
      </c>
    </row>
    <row r="14847" spans="1:3" x14ac:dyDescent="0.2">
      <c r="A14847" t="s">
        <v>61</v>
      </c>
      <c r="B14847" t="s">
        <v>28</v>
      </c>
      <c r="C14847" t="s">
        <v>36</v>
      </c>
    </row>
    <row r="14848" spans="1:3" x14ac:dyDescent="0.2">
      <c r="A14848" t="s">
        <v>61</v>
      </c>
      <c r="B14848" t="s">
        <v>127</v>
      </c>
      <c r="C14848" t="s">
        <v>22</v>
      </c>
    </row>
    <row r="14849" spans="1:3" x14ac:dyDescent="0.2">
      <c r="A14849" t="s">
        <v>61</v>
      </c>
      <c r="B14849" t="s">
        <v>80</v>
      </c>
      <c r="C14849" t="s">
        <v>62</v>
      </c>
    </row>
    <row r="14850" spans="1:3" x14ac:dyDescent="0.2">
      <c r="A14850" t="s">
        <v>61</v>
      </c>
      <c r="B14850" t="s">
        <v>41</v>
      </c>
      <c r="C14850" t="s">
        <v>29</v>
      </c>
    </row>
    <row r="14851" spans="1:3" x14ac:dyDescent="0.2">
      <c r="A14851" t="s">
        <v>61</v>
      </c>
      <c r="B14851" t="s">
        <v>130</v>
      </c>
      <c r="C14851" t="s">
        <v>116</v>
      </c>
    </row>
    <row r="14852" spans="1:3" x14ac:dyDescent="0.2">
      <c r="A14852" t="s">
        <v>61</v>
      </c>
      <c r="B14852" t="s">
        <v>131</v>
      </c>
      <c r="C14852" t="s">
        <v>95</v>
      </c>
    </row>
    <row r="14853" spans="1:3" x14ac:dyDescent="0.2">
      <c r="A14853" t="s">
        <v>61</v>
      </c>
      <c r="B14853" t="s">
        <v>11</v>
      </c>
      <c r="C14853" t="s">
        <v>91</v>
      </c>
    </row>
    <row r="14854" spans="1:3" x14ac:dyDescent="0.2">
      <c r="A14854" t="s">
        <v>61</v>
      </c>
      <c r="B14854" t="s">
        <v>6</v>
      </c>
      <c r="C14854" t="s">
        <v>6</v>
      </c>
    </row>
    <row r="14855" spans="1:3" x14ac:dyDescent="0.2">
      <c r="A14855" t="s">
        <v>61</v>
      </c>
      <c r="B14855" t="s">
        <v>3</v>
      </c>
      <c r="C14855" t="s">
        <v>67</v>
      </c>
    </row>
    <row r="14856" spans="1:3" x14ac:dyDescent="0.2">
      <c r="A14856" t="s">
        <v>61</v>
      </c>
      <c r="B14856" t="s">
        <v>69</v>
      </c>
      <c r="C14856" t="s">
        <v>137</v>
      </c>
    </row>
    <row r="14857" spans="1:3" x14ac:dyDescent="0.2">
      <c r="A14857" t="s">
        <v>61</v>
      </c>
      <c r="B14857" t="s">
        <v>135</v>
      </c>
      <c r="C14857" t="s">
        <v>69</v>
      </c>
    </row>
    <row r="14858" spans="1:3" x14ac:dyDescent="0.2">
      <c r="A14858" t="s">
        <v>61</v>
      </c>
      <c r="B14858" t="s">
        <v>132</v>
      </c>
      <c r="C14858" t="s">
        <v>62</v>
      </c>
    </row>
    <row r="14859" spans="1:3" x14ac:dyDescent="0.2">
      <c r="A14859" t="s">
        <v>61</v>
      </c>
      <c r="B14859" t="s">
        <v>129</v>
      </c>
      <c r="C14859" t="s">
        <v>11</v>
      </c>
    </row>
    <row r="14860" spans="1:3" x14ac:dyDescent="0.2">
      <c r="A14860" t="s">
        <v>61</v>
      </c>
      <c r="B14860" t="s">
        <v>116</v>
      </c>
      <c r="C14860" t="s">
        <v>134</v>
      </c>
    </row>
    <row r="14861" spans="1:3" x14ac:dyDescent="0.2">
      <c r="A14861" t="s">
        <v>61</v>
      </c>
      <c r="B14861" t="s">
        <v>36</v>
      </c>
      <c r="C14861" t="s">
        <v>3</v>
      </c>
    </row>
    <row r="14862" spans="1:3" x14ac:dyDescent="0.2">
      <c r="A14862" t="s">
        <v>61</v>
      </c>
      <c r="B14862" t="s">
        <v>37</v>
      </c>
      <c r="C14862" t="s">
        <v>3</v>
      </c>
    </row>
    <row r="14863" spans="1:3" x14ac:dyDescent="0.2">
      <c r="A14863" t="s">
        <v>61</v>
      </c>
      <c r="B14863" t="s">
        <v>70</v>
      </c>
      <c r="C14863" t="s">
        <v>127</v>
      </c>
    </row>
    <row r="14864" spans="1:3" x14ac:dyDescent="0.2">
      <c r="A14864" t="s">
        <v>61</v>
      </c>
      <c r="B14864" t="s">
        <v>71</v>
      </c>
      <c r="C14864" t="s">
        <v>127</v>
      </c>
    </row>
    <row r="14865" spans="1:3" x14ac:dyDescent="0.2">
      <c r="A14865" t="s">
        <v>61</v>
      </c>
      <c r="B14865" t="s">
        <v>5</v>
      </c>
      <c r="C14865" t="s">
        <v>102</v>
      </c>
    </row>
    <row r="14866" spans="1:3" x14ac:dyDescent="0.2">
      <c r="A14866" t="s">
        <v>61</v>
      </c>
      <c r="B14866" t="s">
        <v>24</v>
      </c>
      <c r="C14866" t="s">
        <v>58</v>
      </c>
    </row>
    <row r="14867" spans="1:3" x14ac:dyDescent="0.2">
      <c r="A14867" t="s">
        <v>61</v>
      </c>
      <c r="B14867" t="s">
        <v>10</v>
      </c>
      <c r="C14867" t="s">
        <v>73</v>
      </c>
    </row>
    <row r="14868" spans="1:3" x14ac:dyDescent="0.2">
      <c r="A14868" t="s">
        <v>61</v>
      </c>
      <c r="B14868" t="s">
        <v>12</v>
      </c>
      <c r="C14868" t="s">
        <v>116</v>
      </c>
    </row>
    <row r="14869" spans="1:3" x14ac:dyDescent="0.2">
      <c r="A14869" t="s">
        <v>61</v>
      </c>
      <c r="B14869" t="s">
        <v>107</v>
      </c>
      <c r="C14869" t="s">
        <v>90</v>
      </c>
    </row>
    <row r="14870" spans="1:3" x14ac:dyDescent="0.2">
      <c r="A14870" t="s">
        <v>61</v>
      </c>
      <c r="B14870" t="s">
        <v>108</v>
      </c>
      <c r="C14870" t="s">
        <v>90</v>
      </c>
    </row>
    <row r="14871" spans="1:3" x14ac:dyDescent="0.2">
      <c r="A14871" t="s">
        <v>61</v>
      </c>
      <c r="B14871" t="s">
        <v>14</v>
      </c>
      <c r="C14871" t="s">
        <v>36</v>
      </c>
    </row>
    <row r="14872" spans="1:3" x14ac:dyDescent="0.2">
      <c r="A14872" t="s">
        <v>61</v>
      </c>
      <c r="B14872" t="s">
        <v>15</v>
      </c>
      <c r="C14872" t="s">
        <v>36</v>
      </c>
    </row>
    <row r="14873" spans="1:3" x14ac:dyDescent="0.2">
      <c r="A14873" t="s">
        <v>61</v>
      </c>
      <c r="B14873" t="s">
        <v>101</v>
      </c>
      <c r="C14873" t="s">
        <v>5</v>
      </c>
    </row>
    <row r="14874" spans="1:3" x14ac:dyDescent="0.2">
      <c r="A14874" t="s">
        <v>61</v>
      </c>
      <c r="B14874" t="s">
        <v>109</v>
      </c>
      <c r="C14874" t="s">
        <v>107</v>
      </c>
    </row>
    <row r="14875" spans="1:3" x14ac:dyDescent="0.2">
      <c r="A14875" t="s">
        <v>61</v>
      </c>
      <c r="B14875" t="s">
        <v>61</v>
      </c>
      <c r="C14875" t="s">
        <v>61</v>
      </c>
    </row>
    <row r="14876" spans="1:3" x14ac:dyDescent="0.2">
      <c r="A14876" t="s">
        <v>61</v>
      </c>
      <c r="B14876" t="s">
        <v>73</v>
      </c>
      <c r="C14876" t="s">
        <v>104</v>
      </c>
    </row>
    <row r="14877" spans="1:3" x14ac:dyDescent="0.2">
      <c r="A14877" t="s">
        <v>61</v>
      </c>
      <c r="B14877" t="s">
        <v>60</v>
      </c>
      <c r="C14877" t="s">
        <v>35</v>
      </c>
    </row>
    <row r="14878" spans="1:3" x14ac:dyDescent="0.2">
      <c r="A14878" t="s">
        <v>61</v>
      </c>
      <c r="B14878" t="s">
        <v>84</v>
      </c>
      <c r="C14878" t="s">
        <v>90</v>
      </c>
    </row>
    <row r="14879" spans="1:3" x14ac:dyDescent="0.2">
      <c r="A14879" t="s">
        <v>61</v>
      </c>
      <c r="B14879" t="s">
        <v>85</v>
      </c>
      <c r="C14879" t="s">
        <v>90</v>
      </c>
    </row>
    <row r="14880" spans="1:3" x14ac:dyDescent="0.2">
      <c r="A14880" t="s">
        <v>61</v>
      </c>
      <c r="B14880" t="s">
        <v>137</v>
      </c>
      <c r="C14880" t="s">
        <v>134</v>
      </c>
    </row>
    <row r="14881" spans="1:3" x14ac:dyDescent="0.2">
      <c r="A14881" t="s">
        <v>61</v>
      </c>
      <c r="B14881" t="s">
        <v>138</v>
      </c>
      <c r="C14881" t="s">
        <v>102</v>
      </c>
    </row>
    <row r="14882" spans="1:3" x14ac:dyDescent="0.2">
      <c r="A14882" t="s">
        <v>61</v>
      </c>
      <c r="B14882" t="s">
        <v>134</v>
      </c>
      <c r="C14882" t="s">
        <v>107</v>
      </c>
    </row>
    <row r="14883" spans="1:3" x14ac:dyDescent="0.2">
      <c r="A14883" t="s">
        <v>61</v>
      </c>
      <c r="B14883" t="s">
        <v>40</v>
      </c>
      <c r="C14883" t="s">
        <v>62</v>
      </c>
    </row>
    <row r="14884" spans="1:3" x14ac:dyDescent="0.2">
      <c r="A14884" t="s">
        <v>61</v>
      </c>
      <c r="B14884" t="s">
        <v>39</v>
      </c>
      <c r="C14884" t="s">
        <v>11</v>
      </c>
    </row>
    <row r="14885" spans="1:3" x14ac:dyDescent="0.2">
      <c r="A14885" t="s">
        <v>61</v>
      </c>
      <c r="B14885" t="s">
        <v>104</v>
      </c>
      <c r="C14885" t="s">
        <v>107</v>
      </c>
    </row>
    <row r="14886" spans="1:3" x14ac:dyDescent="0.2">
      <c r="A14886" t="s">
        <v>61</v>
      </c>
      <c r="B14886" t="s">
        <v>9</v>
      </c>
      <c r="C14886" t="s">
        <v>24</v>
      </c>
    </row>
    <row r="14887" spans="1:3" x14ac:dyDescent="0.2">
      <c r="A14887" t="s">
        <v>61</v>
      </c>
      <c r="B14887" t="s">
        <v>58</v>
      </c>
      <c r="C14887" t="s">
        <v>6</v>
      </c>
    </row>
    <row r="14888" spans="1:3" x14ac:dyDescent="0.2">
      <c r="A14888" t="s">
        <v>61</v>
      </c>
      <c r="B14888" t="s">
        <v>4</v>
      </c>
      <c r="C14888" t="s">
        <v>58</v>
      </c>
    </row>
    <row r="14889" spans="1:3" x14ac:dyDescent="0.2">
      <c r="A14889" t="s">
        <v>61</v>
      </c>
      <c r="B14889" t="s">
        <v>90</v>
      </c>
      <c r="C14889" t="s">
        <v>90</v>
      </c>
    </row>
    <row r="14890" spans="1:3" x14ac:dyDescent="0.2">
      <c r="A14890" t="s">
        <v>61</v>
      </c>
      <c r="B14890" t="s">
        <v>1</v>
      </c>
      <c r="C14890" t="s">
        <v>123</v>
      </c>
    </row>
    <row r="14891" spans="1:3" x14ac:dyDescent="0.2">
      <c r="A14891" t="s">
        <v>61</v>
      </c>
      <c r="B14891" t="s">
        <v>67</v>
      </c>
      <c r="C14891" t="s">
        <v>107</v>
      </c>
    </row>
    <row r="14892" spans="1:3" x14ac:dyDescent="0.2">
      <c r="A14892" t="s">
        <v>61</v>
      </c>
      <c r="B14892" t="s">
        <v>68</v>
      </c>
      <c r="C14892" t="s">
        <v>107</v>
      </c>
    </row>
    <row r="14893" spans="1:3" x14ac:dyDescent="0.2">
      <c r="A14893" t="s">
        <v>61</v>
      </c>
      <c r="B14893" t="s">
        <v>120</v>
      </c>
      <c r="C14893" t="s">
        <v>24</v>
      </c>
    </row>
    <row r="14894" spans="1:3" x14ac:dyDescent="0.2">
      <c r="A14894" t="s">
        <v>61</v>
      </c>
      <c r="B14894" t="s">
        <v>121</v>
      </c>
      <c r="C14894" t="s">
        <v>24</v>
      </c>
    </row>
    <row r="14895" spans="1:3" x14ac:dyDescent="0.2">
      <c r="A14895" t="s">
        <v>61</v>
      </c>
      <c r="B14895" t="s">
        <v>53</v>
      </c>
      <c r="C14895" t="s">
        <v>6</v>
      </c>
    </row>
    <row r="14896" spans="1:3" x14ac:dyDescent="0.2">
      <c r="A14896" t="s">
        <v>61</v>
      </c>
      <c r="B14896" t="s">
        <v>82</v>
      </c>
      <c r="C14896" t="s">
        <v>6</v>
      </c>
    </row>
    <row r="14897" spans="1:3" x14ac:dyDescent="0.2">
      <c r="A14897" t="s">
        <v>61</v>
      </c>
      <c r="B14897" t="s">
        <v>83</v>
      </c>
      <c r="C14897" t="s">
        <v>6</v>
      </c>
    </row>
    <row r="14898" spans="1:3" x14ac:dyDescent="0.2">
      <c r="A14898" t="s">
        <v>61</v>
      </c>
      <c r="B14898" t="s">
        <v>38</v>
      </c>
      <c r="C14898" t="s">
        <v>84</v>
      </c>
    </row>
    <row r="14899" spans="1:3" x14ac:dyDescent="0.2">
      <c r="A14899" t="s">
        <v>61</v>
      </c>
      <c r="B14899" t="s">
        <v>97</v>
      </c>
      <c r="C14899" t="s">
        <v>58</v>
      </c>
    </row>
    <row r="14900" spans="1:3" x14ac:dyDescent="0.2">
      <c r="A14900" t="s">
        <v>61</v>
      </c>
      <c r="B14900" t="s">
        <v>115</v>
      </c>
      <c r="C14900" t="s">
        <v>4</v>
      </c>
    </row>
    <row r="14901" spans="1:3" x14ac:dyDescent="0.2">
      <c r="A14901" t="s">
        <v>61</v>
      </c>
      <c r="B14901" t="s">
        <v>98</v>
      </c>
      <c r="C14901" t="s">
        <v>4</v>
      </c>
    </row>
    <row r="14902" spans="1:3" x14ac:dyDescent="0.2">
      <c r="A14902" t="s">
        <v>61</v>
      </c>
      <c r="B14902" t="s">
        <v>94</v>
      </c>
      <c r="C14902" t="s">
        <v>4</v>
      </c>
    </row>
    <row r="14903" spans="1:3" x14ac:dyDescent="0.2">
      <c r="A14903" t="s">
        <v>61</v>
      </c>
      <c r="B14903" t="s">
        <v>7</v>
      </c>
      <c r="C14903" t="s">
        <v>58</v>
      </c>
    </row>
    <row r="14904" spans="1:3" x14ac:dyDescent="0.2">
      <c r="A14904" t="s">
        <v>61</v>
      </c>
      <c r="B14904" t="s">
        <v>45</v>
      </c>
      <c r="C14904" t="s">
        <v>4</v>
      </c>
    </row>
    <row r="14905" spans="1:3" x14ac:dyDescent="0.2">
      <c r="A14905" t="s">
        <v>61</v>
      </c>
      <c r="B14905" t="s">
        <v>64</v>
      </c>
      <c r="C14905" t="s">
        <v>4</v>
      </c>
    </row>
    <row r="14906" spans="1:3" x14ac:dyDescent="0.2">
      <c r="A14906" t="s">
        <v>73</v>
      </c>
      <c r="B14906" t="s">
        <v>75</v>
      </c>
      <c r="C14906" t="s">
        <v>40</v>
      </c>
    </row>
    <row r="14907" spans="1:3" x14ac:dyDescent="0.2">
      <c r="A14907" t="s">
        <v>73</v>
      </c>
      <c r="B14907" t="s">
        <v>17</v>
      </c>
      <c r="C14907" t="s">
        <v>79</v>
      </c>
    </row>
    <row r="14908" spans="1:3" x14ac:dyDescent="0.2">
      <c r="A14908" t="s">
        <v>73</v>
      </c>
      <c r="B14908" t="s">
        <v>20</v>
      </c>
      <c r="C14908" t="s">
        <v>40</v>
      </c>
    </row>
    <row r="14909" spans="1:3" x14ac:dyDescent="0.2">
      <c r="A14909" t="s">
        <v>73</v>
      </c>
      <c r="B14909" t="s">
        <v>78</v>
      </c>
      <c r="C14909" t="s">
        <v>79</v>
      </c>
    </row>
    <row r="14910" spans="1:3" x14ac:dyDescent="0.2">
      <c r="A14910" t="s">
        <v>73</v>
      </c>
      <c r="B14910" t="s">
        <v>44</v>
      </c>
      <c r="C14910" t="s">
        <v>16</v>
      </c>
    </row>
    <row r="14911" spans="1:3" x14ac:dyDescent="0.2">
      <c r="A14911" t="s">
        <v>73</v>
      </c>
      <c r="B14911" t="s">
        <v>46</v>
      </c>
      <c r="C14911" t="s">
        <v>32</v>
      </c>
    </row>
    <row r="14912" spans="1:3" x14ac:dyDescent="0.2">
      <c r="A14912" t="s">
        <v>73</v>
      </c>
      <c r="B14912" t="s">
        <v>117</v>
      </c>
      <c r="C14912" t="s">
        <v>80</v>
      </c>
    </row>
    <row r="14913" spans="1:3" x14ac:dyDescent="0.2">
      <c r="A14913" t="s">
        <v>73</v>
      </c>
      <c r="B14913" t="s">
        <v>124</v>
      </c>
      <c r="C14913" t="s">
        <v>14</v>
      </c>
    </row>
    <row r="14914" spans="1:3" x14ac:dyDescent="0.2">
      <c r="A14914" t="s">
        <v>73</v>
      </c>
      <c r="B14914" t="s">
        <v>113</v>
      </c>
      <c r="C14914" t="s">
        <v>29</v>
      </c>
    </row>
    <row r="14915" spans="1:3" x14ac:dyDescent="0.2">
      <c r="A14915" t="s">
        <v>73</v>
      </c>
      <c r="B14915" t="s">
        <v>99</v>
      </c>
      <c r="C14915" t="s">
        <v>93</v>
      </c>
    </row>
    <row r="14916" spans="1:3" x14ac:dyDescent="0.2">
      <c r="A14916" t="s">
        <v>73</v>
      </c>
      <c r="B14916" t="s">
        <v>100</v>
      </c>
      <c r="C14916" t="s">
        <v>5</v>
      </c>
    </row>
    <row r="14917" spans="1:3" x14ac:dyDescent="0.2">
      <c r="A14917" t="s">
        <v>73</v>
      </c>
      <c r="B14917" t="s">
        <v>65</v>
      </c>
      <c r="C14917" t="s">
        <v>33</v>
      </c>
    </row>
    <row r="14918" spans="1:3" x14ac:dyDescent="0.2">
      <c r="A14918" t="s">
        <v>73</v>
      </c>
      <c r="B14918" t="s">
        <v>66</v>
      </c>
      <c r="C14918" t="s">
        <v>33</v>
      </c>
    </row>
    <row r="14919" spans="1:3" x14ac:dyDescent="0.2">
      <c r="A14919" t="s">
        <v>73</v>
      </c>
      <c r="B14919" t="s">
        <v>54</v>
      </c>
      <c r="C14919" t="s">
        <v>28</v>
      </c>
    </row>
    <row r="14920" spans="1:3" x14ac:dyDescent="0.2">
      <c r="A14920" t="s">
        <v>73</v>
      </c>
      <c r="B14920" t="s">
        <v>55</v>
      </c>
      <c r="C14920" t="s">
        <v>28</v>
      </c>
    </row>
    <row r="14921" spans="1:3" x14ac:dyDescent="0.2">
      <c r="A14921" t="s">
        <v>73</v>
      </c>
      <c r="B14921" t="s">
        <v>133</v>
      </c>
      <c r="C14921" t="s">
        <v>79</v>
      </c>
    </row>
    <row r="14922" spans="1:3" x14ac:dyDescent="0.2">
      <c r="A14922" t="s">
        <v>73</v>
      </c>
      <c r="B14922" t="s">
        <v>59</v>
      </c>
      <c r="C14922" t="s">
        <v>16</v>
      </c>
    </row>
    <row r="14923" spans="1:3" x14ac:dyDescent="0.2">
      <c r="A14923" t="s">
        <v>73</v>
      </c>
      <c r="B14923" t="s">
        <v>125</v>
      </c>
      <c r="C14923" t="s">
        <v>40</v>
      </c>
    </row>
    <row r="14924" spans="1:3" x14ac:dyDescent="0.2">
      <c r="A14924" t="s">
        <v>73</v>
      </c>
      <c r="B14924" t="s">
        <v>27</v>
      </c>
      <c r="C14924" t="s">
        <v>33</v>
      </c>
    </row>
    <row r="14925" spans="1:3" x14ac:dyDescent="0.2">
      <c r="A14925" t="s">
        <v>73</v>
      </c>
      <c r="B14925" t="s">
        <v>23</v>
      </c>
      <c r="C14925" t="s">
        <v>79</v>
      </c>
    </row>
    <row r="14926" spans="1:3" x14ac:dyDescent="0.2">
      <c r="A14926" t="s">
        <v>73</v>
      </c>
      <c r="B14926" t="s">
        <v>25</v>
      </c>
      <c r="C14926" t="s">
        <v>28</v>
      </c>
    </row>
    <row r="14927" spans="1:3" x14ac:dyDescent="0.2">
      <c r="A14927" t="s">
        <v>73</v>
      </c>
      <c r="B14927" t="s">
        <v>114</v>
      </c>
      <c r="C14927" t="s">
        <v>21</v>
      </c>
    </row>
    <row r="14928" spans="1:3" x14ac:dyDescent="0.2">
      <c r="A14928" t="s">
        <v>73</v>
      </c>
      <c r="B14928" t="s">
        <v>96</v>
      </c>
      <c r="C14928" t="s">
        <v>74</v>
      </c>
    </row>
    <row r="14929" spans="1:3" x14ac:dyDescent="0.2">
      <c r="A14929" t="s">
        <v>73</v>
      </c>
      <c r="B14929" t="s">
        <v>47</v>
      </c>
      <c r="C14929" t="s">
        <v>28</v>
      </c>
    </row>
    <row r="14930" spans="1:3" x14ac:dyDescent="0.2">
      <c r="A14930" t="s">
        <v>73</v>
      </c>
      <c r="B14930" t="s">
        <v>72</v>
      </c>
      <c r="C14930" t="s">
        <v>106</v>
      </c>
    </row>
    <row r="14931" spans="1:3" x14ac:dyDescent="0.2">
      <c r="A14931" t="s">
        <v>73</v>
      </c>
      <c r="B14931" t="s">
        <v>87</v>
      </c>
      <c r="C14931" t="s">
        <v>40</v>
      </c>
    </row>
    <row r="14932" spans="1:3" x14ac:dyDescent="0.2">
      <c r="A14932" t="s">
        <v>73</v>
      </c>
      <c r="B14932" t="s">
        <v>88</v>
      </c>
      <c r="C14932" t="s">
        <v>79</v>
      </c>
    </row>
    <row r="14933" spans="1:3" x14ac:dyDescent="0.2">
      <c r="A14933" t="s">
        <v>73</v>
      </c>
      <c r="B14933" t="s">
        <v>19</v>
      </c>
      <c r="C14933" t="s">
        <v>128</v>
      </c>
    </row>
    <row r="14934" spans="1:3" x14ac:dyDescent="0.2">
      <c r="A14934" t="s">
        <v>73</v>
      </c>
      <c r="B14934" t="s">
        <v>31</v>
      </c>
      <c r="C14934" t="s">
        <v>43</v>
      </c>
    </row>
    <row r="14935" spans="1:3" x14ac:dyDescent="0.2">
      <c r="A14935" t="s">
        <v>73</v>
      </c>
      <c r="B14935" t="s">
        <v>126</v>
      </c>
      <c r="C14935" t="s">
        <v>93</v>
      </c>
    </row>
    <row r="14936" spans="1:3" x14ac:dyDescent="0.2">
      <c r="A14936" t="s">
        <v>73</v>
      </c>
      <c r="B14936" t="s">
        <v>42</v>
      </c>
      <c r="C14936" t="s">
        <v>106</v>
      </c>
    </row>
    <row r="14937" spans="1:3" x14ac:dyDescent="0.2">
      <c r="A14937" t="s">
        <v>73</v>
      </c>
      <c r="B14937" t="s">
        <v>93</v>
      </c>
      <c r="C14937" t="s">
        <v>128</v>
      </c>
    </row>
    <row r="14938" spans="1:3" x14ac:dyDescent="0.2">
      <c r="A14938" t="s">
        <v>73</v>
      </c>
      <c r="B14938" t="s">
        <v>13</v>
      </c>
      <c r="C14938" t="s">
        <v>32</v>
      </c>
    </row>
    <row r="14939" spans="1:3" x14ac:dyDescent="0.2">
      <c r="A14939" t="s">
        <v>73</v>
      </c>
      <c r="B14939" t="s">
        <v>49</v>
      </c>
      <c r="C14939" t="s">
        <v>101</v>
      </c>
    </row>
    <row r="14940" spans="1:3" x14ac:dyDescent="0.2">
      <c r="A14940" t="s">
        <v>73</v>
      </c>
      <c r="B14940" t="s">
        <v>50</v>
      </c>
      <c r="C14940" t="s">
        <v>2</v>
      </c>
    </row>
    <row r="14941" spans="1:3" x14ac:dyDescent="0.2">
      <c r="A14941" t="s">
        <v>73</v>
      </c>
      <c r="B14941" t="s">
        <v>56</v>
      </c>
      <c r="C14941" t="s">
        <v>79</v>
      </c>
    </row>
    <row r="14942" spans="1:3" x14ac:dyDescent="0.2">
      <c r="A14942" t="s">
        <v>73</v>
      </c>
      <c r="B14942" t="s">
        <v>57</v>
      </c>
      <c r="C14942" t="s">
        <v>79</v>
      </c>
    </row>
    <row r="14943" spans="1:3" x14ac:dyDescent="0.2">
      <c r="A14943" t="s">
        <v>73</v>
      </c>
      <c r="B14943" t="s">
        <v>91</v>
      </c>
      <c r="C14943" t="s">
        <v>116</v>
      </c>
    </row>
    <row r="14944" spans="1:3" x14ac:dyDescent="0.2">
      <c r="A14944" t="s">
        <v>73</v>
      </c>
      <c r="B14944" t="s">
        <v>92</v>
      </c>
      <c r="C14944" t="s">
        <v>91</v>
      </c>
    </row>
    <row r="14945" spans="1:3" x14ac:dyDescent="0.2">
      <c r="A14945" t="s">
        <v>73</v>
      </c>
      <c r="B14945" t="s">
        <v>136</v>
      </c>
      <c r="C14945" t="s">
        <v>74</v>
      </c>
    </row>
    <row r="14946" spans="1:3" x14ac:dyDescent="0.2">
      <c r="A14946" t="s">
        <v>73</v>
      </c>
      <c r="B14946" t="s">
        <v>16</v>
      </c>
      <c r="C14946" t="s">
        <v>69</v>
      </c>
    </row>
    <row r="14947" spans="1:3" x14ac:dyDescent="0.2">
      <c r="A14947" t="s">
        <v>73</v>
      </c>
      <c r="B14947" t="s">
        <v>89</v>
      </c>
      <c r="C14947" t="s">
        <v>128</v>
      </c>
    </row>
    <row r="14948" spans="1:3" x14ac:dyDescent="0.2">
      <c r="A14948" t="s">
        <v>73</v>
      </c>
      <c r="B14948" t="s">
        <v>33</v>
      </c>
      <c r="C14948" t="s">
        <v>69</v>
      </c>
    </row>
    <row r="14949" spans="1:3" x14ac:dyDescent="0.2">
      <c r="A14949" t="s">
        <v>73</v>
      </c>
      <c r="B14949" t="s">
        <v>34</v>
      </c>
      <c r="C14949" t="s">
        <v>128</v>
      </c>
    </row>
    <row r="14950" spans="1:3" x14ac:dyDescent="0.2">
      <c r="A14950" t="s">
        <v>73</v>
      </c>
      <c r="B14950" t="s">
        <v>95</v>
      </c>
      <c r="C14950" t="s">
        <v>116</v>
      </c>
    </row>
    <row r="14951" spans="1:3" x14ac:dyDescent="0.2">
      <c r="A14951" t="s">
        <v>73</v>
      </c>
      <c r="B14951" t="s">
        <v>110</v>
      </c>
      <c r="C14951" t="s">
        <v>89</v>
      </c>
    </row>
    <row r="14952" spans="1:3" x14ac:dyDescent="0.2">
      <c r="A14952" t="s">
        <v>73</v>
      </c>
      <c r="B14952" t="s">
        <v>62</v>
      </c>
      <c r="C14952" t="s">
        <v>36</v>
      </c>
    </row>
    <row r="14953" spans="1:3" x14ac:dyDescent="0.2">
      <c r="A14953" t="s">
        <v>73</v>
      </c>
      <c r="B14953" t="s">
        <v>63</v>
      </c>
      <c r="C14953" t="s">
        <v>100</v>
      </c>
    </row>
    <row r="14954" spans="1:3" x14ac:dyDescent="0.2">
      <c r="A14954" t="s">
        <v>73</v>
      </c>
      <c r="B14954" t="s">
        <v>22</v>
      </c>
      <c r="C14954" t="s">
        <v>138</v>
      </c>
    </row>
    <row r="14955" spans="1:3" x14ac:dyDescent="0.2">
      <c r="A14955" t="s">
        <v>73</v>
      </c>
      <c r="B14955" t="s">
        <v>2</v>
      </c>
      <c r="C14955" t="s">
        <v>11</v>
      </c>
    </row>
    <row r="14956" spans="1:3" x14ac:dyDescent="0.2">
      <c r="A14956" t="s">
        <v>73</v>
      </c>
      <c r="B14956" t="s">
        <v>32</v>
      </c>
      <c r="C14956" t="s">
        <v>128</v>
      </c>
    </row>
    <row r="14957" spans="1:3" x14ac:dyDescent="0.2">
      <c r="A14957" t="s">
        <v>73</v>
      </c>
      <c r="B14957" t="s">
        <v>18</v>
      </c>
      <c r="C14957" t="s">
        <v>101</v>
      </c>
    </row>
    <row r="14958" spans="1:3" x14ac:dyDescent="0.2">
      <c r="A14958" t="s">
        <v>73</v>
      </c>
      <c r="B14958" t="s">
        <v>76</v>
      </c>
      <c r="C14958" t="s">
        <v>2</v>
      </c>
    </row>
    <row r="14959" spans="1:3" x14ac:dyDescent="0.2">
      <c r="A14959" t="s">
        <v>73</v>
      </c>
      <c r="B14959" t="s">
        <v>77</v>
      </c>
      <c r="C14959" t="s">
        <v>21</v>
      </c>
    </row>
    <row r="14960" spans="1:3" x14ac:dyDescent="0.2">
      <c r="A14960" t="s">
        <v>73</v>
      </c>
      <c r="B14960" t="s">
        <v>79</v>
      </c>
      <c r="C14960" t="s">
        <v>10</v>
      </c>
    </row>
    <row r="14961" spans="1:3" x14ac:dyDescent="0.2">
      <c r="A14961" t="s">
        <v>73</v>
      </c>
      <c r="B14961" t="s">
        <v>48</v>
      </c>
      <c r="C14961" t="s">
        <v>127</v>
      </c>
    </row>
    <row r="14962" spans="1:3" x14ac:dyDescent="0.2">
      <c r="A14962" t="s">
        <v>73</v>
      </c>
      <c r="B14962" t="s">
        <v>111</v>
      </c>
      <c r="C14962" t="s">
        <v>127</v>
      </c>
    </row>
    <row r="14963" spans="1:3" x14ac:dyDescent="0.2">
      <c r="A14963" t="s">
        <v>73</v>
      </c>
      <c r="B14963" t="s">
        <v>112</v>
      </c>
      <c r="C14963" t="s">
        <v>105</v>
      </c>
    </row>
    <row r="14964" spans="1:3" x14ac:dyDescent="0.2">
      <c r="A14964" t="s">
        <v>73</v>
      </c>
      <c r="B14964" t="s">
        <v>51</v>
      </c>
      <c r="C14964" t="s">
        <v>127</v>
      </c>
    </row>
    <row r="14965" spans="1:3" x14ac:dyDescent="0.2">
      <c r="A14965" t="s">
        <v>73</v>
      </c>
      <c r="B14965" t="s">
        <v>8</v>
      </c>
      <c r="C14965" t="s">
        <v>43</v>
      </c>
    </row>
    <row r="14966" spans="1:3" x14ac:dyDescent="0.2">
      <c r="A14966" t="s">
        <v>73</v>
      </c>
      <c r="B14966" t="s">
        <v>35</v>
      </c>
      <c r="C14966" t="s">
        <v>123</v>
      </c>
    </row>
    <row r="14967" spans="1:3" x14ac:dyDescent="0.2">
      <c r="A14967" t="s">
        <v>73</v>
      </c>
      <c r="B14967" t="s">
        <v>52</v>
      </c>
      <c r="C14967" t="s">
        <v>22</v>
      </c>
    </row>
    <row r="14968" spans="1:3" x14ac:dyDescent="0.2">
      <c r="A14968" t="s">
        <v>73</v>
      </c>
      <c r="B14968" t="s">
        <v>122</v>
      </c>
      <c r="C14968" t="s">
        <v>89</v>
      </c>
    </row>
    <row r="14969" spans="1:3" x14ac:dyDescent="0.2">
      <c r="A14969" t="s">
        <v>73</v>
      </c>
      <c r="B14969" t="s">
        <v>123</v>
      </c>
      <c r="C14969" t="s">
        <v>116</v>
      </c>
    </row>
    <row r="14970" spans="1:3" x14ac:dyDescent="0.2">
      <c r="A14970" t="s">
        <v>73</v>
      </c>
      <c r="B14970" t="s">
        <v>21</v>
      </c>
      <c r="C14970" t="s">
        <v>11</v>
      </c>
    </row>
    <row r="14971" spans="1:3" x14ac:dyDescent="0.2">
      <c r="A14971" t="s">
        <v>73</v>
      </c>
      <c r="B14971" t="s">
        <v>128</v>
      </c>
      <c r="C14971" t="s">
        <v>1</v>
      </c>
    </row>
    <row r="14972" spans="1:3" x14ac:dyDescent="0.2">
      <c r="A14972" t="s">
        <v>73</v>
      </c>
      <c r="B14972" t="s">
        <v>43</v>
      </c>
      <c r="C14972" t="s">
        <v>62</v>
      </c>
    </row>
    <row r="14973" spans="1:3" x14ac:dyDescent="0.2">
      <c r="A14973" t="s">
        <v>73</v>
      </c>
      <c r="B14973" t="s">
        <v>102</v>
      </c>
      <c r="C14973" t="s">
        <v>95</v>
      </c>
    </row>
    <row r="14974" spans="1:3" x14ac:dyDescent="0.2">
      <c r="A14974" t="s">
        <v>73</v>
      </c>
      <c r="B14974" t="s">
        <v>103</v>
      </c>
      <c r="C14974" t="s">
        <v>102</v>
      </c>
    </row>
    <row r="14975" spans="1:3" x14ac:dyDescent="0.2">
      <c r="A14975" t="s">
        <v>73</v>
      </c>
      <c r="B14975" t="s">
        <v>106</v>
      </c>
      <c r="C14975" t="s">
        <v>60</v>
      </c>
    </row>
    <row r="14976" spans="1:3" x14ac:dyDescent="0.2">
      <c r="A14976" t="s">
        <v>73</v>
      </c>
      <c r="B14976" t="s">
        <v>105</v>
      </c>
      <c r="C14976" t="s">
        <v>62</v>
      </c>
    </row>
    <row r="14977" spans="1:3" x14ac:dyDescent="0.2">
      <c r="A14977" t="s">
        <v>73</v>
      </c>
      <c r="B14977" t="s">
        <v>74</v>
      </c>
      <c r="C14977" t="s">
        <v>130</v>
      </c>
    </row>
    <row r="14978" spans="1:3" x14ac:dyDescent="0.2">
      <c r="A14978" t="s">
        <v>73</v>
      </c>
      <c r="B14978" t="s">
        <v>26</v>
      </c>
      <c r="C14978" t="s">
        <v>28</v>
      </c>
    </row>
    <row r="14979" spans="1:3" x14ac:dyDescent="0.2">
      <c r="A14979" t="s">
        <v>73</v>
      </c>
      <c r="B14979" t="s">
        <v>81</v>
      </c>
      <c r="C14979" t="s">
        <v>2</v>
      </c>
    </row>
    <row r="14980" spans="1:3" x14ac:dyDescent="0.2">
      <c r="A14980" t="s">
        <v>73</v>
      </c>
      <c r="B14980" t="s">
        <v>29</v>
      </c>
      <c r="C14980" t="s">
        <v>11</v>
      </c>
    </row>
    <row r="14981" spans="1:3" x14ac:dyDescent="0.2">
      <c r="A14981" t="s">
        <v>73</v>
      </c>
      <c r="B14981" t="s">
        <v>30</v>
      </c>
      <c r="C14981" t="s">
        <v>11</v>
      </c>
    </row>
    <row r="14982" spans="1:3" x14ac:dyDescent="0.2">
      <c r="A14982" t="s">
        <v>73</v>
      </c>
      <c r="B14982" t="s">
        <v>118</v>
      </c>
      <c r="C14982" t="s">
        <v>100</v>
      </c>
    </row>
    <row r="14983" spans="1:3" x14ac:dyDescent="0.2">
      <c r="A14983" t="s">
        <v>73</v>
      </c>
      <c r="B14983" t="s">
        <v>119</v>
      </c>
      <c r="C14983" t="s">
        <v>52</v>
      </c>
    </row>
    <row r="14984" spans="1:3" x14ac:dyDescent="0.2">
      <c r="A14984" t="s">
        <v>73</v>
      </c>
      <c r="B14984" t="s">
        <v>86</v>
      </c>
      <c r="C14984" t="s">
        <v>29</v>
      </c>
    </row>
    <row r="14985" spans="1:3" x14ac:dyDescent="0.2">
      <c r="A14985" t="s">
        <v>73</v>
      </c>
      <c r="B14985" t="s">
        <v>28</v>
      </c>
      <c r="C14985" t="s">
        <v>130</v>
      </c>
    </row>
    <row r="14986" spans="1:3" x14ac:dyDescent="0.2">
      <c r="A14986" t="s">
        <v>73</v>
      </c>
      <c r="B14986" t="s">
        <v>127</v>
      </c>
      <c r="C14986" t="s">
        <v>62</v>
      </c>
    </row>
    <row r="14987" spans="1:3" x14ac:dyDescent="0.2">
      <c r="A14987" t="s">
        <v>73</v>
      </c>
      <c r="B14987" t="s">
        <v>80</v>
      </c>
      <c r="C14987" t="s">
        <v>10</v>
      </c>
    </row>
    <row r="14988" spans="1:3" x14ac:dyDescent="0.2">
      <c r="A14988" t="s">
        <v>73</v>
      </c>
      <c r="B14988" t="s">
        <v>41</v>
      </c>
      <c r="C14988" t="s">
        <v>80</v>
      </c>
    </row>
    <row r="14989" spans="1:3" x14ac:dyDescent="0.2">
      <c r="A14989" t="s">
        <v>73</v>
      </c>
      <c r="B14989" t="s">
        <v>130</v>
      </c>
      <c r="C14989" t="s">
        <v>1</v>
      </c>
    </row>
    <row r="14990" spans="1:3" x14ac:dyDescent="0.2">
      <c r="A14990" t="s">
        <v>73</v>
      </c>
      <c r="B14990" t="s">
        <v>131</v>
      </c>
      <c r="C14990" t="s">
        <v>36</v>
      </c>
    </row>
    <row r="14991" spans="1:3" x14ac:dyDescent="0.2">
      <c r="A14991" t="s">
        <v>73</v>
      </c>
      <c r="B14991" t="s">
        <v>11</v>
      </c>
      <c r="C14991" t="s">
        <v>118</v>
      </c>
    </row>
    <row r="14992" spans="1:3" x14ac:dyDescent="0.2">
      <c r="A14992" t="s">
        <v>73</v>
      </c>
      <c r="B14992" t="s">
        <v>6</v>
      </c>
      <c r="C14992" t="s">
        <v>134</v>
      </c>
    </row>
    <row r="14993" spans="1:3" x14ac:dyDescent="0.2">
      <c r="A14993" t="s">
        <v>73</v>
      </c>
      <c r="B14993" t="s">
        <v>3</v>
      </c>
      <c r="C14993" t="s">
        <v>95</v>
      </c>
    </row>
    <row r="14994" spans="1:3" x14ac:dyDescent="0.2">
      <c r="A14994" t="s">
        <v>73</v>
      </c>
      <c r="B14994" t="s">
        <v>69</v>
      </c>
      <c r="C14994" t="s">
        <v>62</v>
      </c>
    </row>
    <row r="14995" spans="1:3" x14ac:dyDescent="0.2">
      <c r="A14995" t="s">
        <v>73</v>
      </c>
      <c r="B14995" t="s">
        <v>135</v>
      </c>
      <c r="C14995" t="s">
        <v>29</v>
      </c>
    </row>
    <row r="14996" spans="1:3" x14ac:dyDescent="0.2">
      <c r="A14996" t="s">
        <v>73</v>
      </c>
      <c r="B14996" t="s">
        <v>132</v>
      </c>
      <c r="C14996" t="s">
        <v>105</v>
      </c>
    </row>
    <row r="14997" spans="1:3" x14ac:dyDescent="0.2">
      <c r="A14997" t="s">
        <v>73</v>
      </c>
      <c r="B14997" t="s">
        <v>129</v>
      </c>
      <c r="C14997" t="s">
        <v>43</v>
      </c>
    </row>
    <row r="14998" spans="1:3" x14ac:dyDescent="0.2">
      <c r="A14998" t="s">
        <v>73</v>
      </c>
      <c r="B14998" t="s">
        <v>116</v>
      </c>
      <c r="C14998" t="s">
        <v>137</v>
      </c>
    </row>
    <row r="14999" spans="1:3" x14ac:dyDescent="0.2">
      <c r="A14999" t="s">
        <v>73</v>
      </c>
      <c r="B14999" t="s">
        <v>36</v>
      </c>
      <c r="C14999" t="s">
        <v>5</v>
      </c>
    </row>
    <row r="15000" spans="1:3" x14ac:dyDescent="0.2">
      <c r="A15000" t="s">
        <v>73</v>
      </c>
      <c r="B15000" t="s">
        <v>37</v>
      </c>
      <c r="C15000" t="s">
        <v>5</v>
      </c>
    </row>
    <row r="15001" spans="1:3" x14ac:dyDescent="0.2">
      <c r="A15001" t="s">
        <v>73</v>
      </c>
      <c r="B15001" t="s">
        <v>70</v>
      </c>
      <c r="C15001" t="s">
        <v>14</v>
      </c>
    </row>
    <row r="15002" spans="1:3" x14ac:dyDescent="0.2">
      <c r="A15002" t="s">
        <v>73</v>
      </c>
      <c r="B15002" t="s">
        <v>71</v>
      </c>
      <c r="C15002" t="s">
        <v>19</v>
      </c>
    </row>
    <row r="15003" spans="1:3" x14ac:dyDescent="0.2">
      <c r="A15003" t="s">
        <v>73</v>
      </c>
      <c r="B15003" t="s">
        <v>5</v>
      </c>
      <c r="C15003" t="s">
        <v>138</v>
      </c>
    </row>
    <row r="15004" spans="1:3" x14ac:dyDescent="0.2">
      <c r="A15004" t="s">
        <v>73</v>
      </c>
      <c r="B15004" t="s">
        <v>24</v>
      </c>
      <c r="C15004" t="s">
        <v>84</v>
      </c>
    </row>
    <row r="15005" spans="1:3" x14ac:dyDescent="0.2">
      <c r="A15005" t="s">
        <v>73</v>
      </c>
      <c r="B15005" t="s">
        <v>10</v>
      </c>
      <c r="C15005" t="s">
        <v>62</v>
      </c>
    </row>
    <row r="15006" spans="1:3" x14ac:dyDescent="0.2">
      <c r="A15006" t="s">
        <v>73</v>
      </c>
      <c r="B15006" t="s">
        <v>12</v>
      </c>
      <c r="C15006" t="s">
        <v>1</v>
      </c>
    </row>
    <row r="15007" spans="1:3" x14ac:dyDescent="0.2">
      <c r="A15007" t="s">
        <v>73</v>
      </c>
      <c r="B15007" t="s">
        <v>107</v>
      </c>
      <c r="C15007" t="s">
        <v>3</v>
      </c>
    </row>
    <row r="15008" spans="1:3" x14ac:dyDescent="0.2">
      <c r="A15008" t="s">
        <v>73</v>
      </c>
      <c r="B15008" t="s">
        <v>108</v>
      </c>
      <c r="C15008" t="s">
        <v>102</v>
      </c>
    </row>
    <row r="15009" spans="1:3" x14ac:dyDescent="0.2">
      <c r="A15009" t="s">
        <v>73</v>
      </c>
      <c r="B15009" t="s">
        <v>14</v>
      </c>
      <c r="C15009" t="s">
        <v>130</v>
      </c>
    </row>
    <row r="15010" spans="1:3" x14ac:dyDescent="0.2">
      <c r="A15010" t="s">
        <v>73</v>
      </c>
      <c r="B15010" t="s">
        <v>15</v>
      </c>
      <c r="C15010" t="s">
        <v>130</v>
      </c>
    </row>
    <row r="15011" spans="1:3" x14ac:dyDescent="0.2">
      <c r="A15011" t="s">
        <v>73</v>
      </c>
      <c r="B15011" t="s">
        <v>101</v>
      </c>
      <c r="C15011" t="s">
        <v>11</v>
      </c>
    </row>
    <row r="15012" spans="1:3" x14ac:dyDescent="0.2">
      <c r="A15012" t="s">
        <v>73</v>
      </c>
      <c r="B15012" t="s">
        <v>109</v>
      </c>
      <c r="C15012" t="s">
        <v>123</v>
      </c>
    </row>
    <row r="15013" spans="1:3" x14ac:dyDescent="0.2">
      <c r="A15013" t="s">
        <v>73</v>
      </c>
      <c r="B15013" t="s">
        <v>61</v>
      </c>
      <c r="C15013" t="s">
        <v>104</v>
      </c>
    </row>
    <row r="15014" spans="1:3" x14ac:dyDescent="0.2">
      <c r="A15014" t="s">
        <v>73</v>
      </c>
      <c r="B15014" t="s">
        <v>73</v>
      </c>
      <c r="C15014" t="s">
        <v>73</v>
      </c>
    </row>
    <row r="15015" spans="1:3" x14ac:dyDescent="0.2">
      <c r="A15015" t="s">
        <v>73</v>
      </c>
      <c r="B15015" t="s">
        <v>60</v>
      </c>
      <c r="C15015" t="s">
        <v>116</v>
      </c>
    </row>
    <row r="15016" spans="1:3" x14ac:dyDescent="0.2">
      <c r="A15016" t="s">
        <v>73</v>
      </c>
      <c r="B15016" t="s">
        <v>84</v>
      </c>
      <c r="C15016" t="s">
        <v>3</v>
      </c>
    </row>
    <row r="15017" spans="1:3" x14ac:dyDescent="0.2">
      <c r="A15017" t="s">
        <v>73</v>
      </c>
      <c r="B15017" t="s">
        <v>85</v>
      </c>
      <c r="C15017" t="s">
        <v>3</v>
      </c>
    </row>
    <row r="15018" spans="1:3" x14ac:dyDescent="0.2">
      <c r="A15018" t="s">
        <v>73</v>
      </c>
      <c r="B15018" t="s">
        <v>137</v>
      </c>
      <c r="C15018" t="s">
        <v>137</v>
      </c>
    </row>
    <row r="15019" spans="1:3" x14ac:dyDescent="0.2">
      <c r="A15019" t="s">
        <v>73</v>
      </c>
      <c r="B15019" t="s">
        <v>138</v>
      </c>
      <c r="C15019" t="s">
        <v>138</v>
      </c>
    </row>
    <row r="15020" spans="1:3" x14ac:dyDescent="0.2">
      <c r="A15020" t="s">
        <v>73</v>
      </c>
      <c r="B15020" t="s">
        <v>134</v>
      </c>
      <c r="C15020" t="s">
        <v>123</v>
      </c>
    </row>
    <row r="15021" spans="1:3" x14ac:dyDescent="0.2">
      <c r="A15021" t="s">
        <v>73</v>
      </c>
      <c r="B15021" t="s">
        <v>40</v>
      </c>
      <c r="C15021" t="s">
        <v>105</v>
      </c>
    </row>
    <row r="15022" spans="1:3" x14ac:dyDescent="0.2">
      <c r="A15022" t="s">
        <v>73</v>
      </c>
      <c r="B15022" t="s">
        <v>39</v>
      </c>
      <c r="C15022" t="s">
        <v>105</v>
      </c>
    </row>
    <row r="15023" spans="1:3" x14ac:dyDescent="0.2">
      <c r="A15023" t="s">
        <v>73</v>
      </c>
      <c r="B15023" t="s">
        <v>104</v>
      </c>
      <c r="C15023" t="s">
        <v>123</v>
      </c>
    </row>
    <row r="15024" spans="1:3" x14ac:dyDescent="0.2">
      <c r="A15024" t="s">
        <v>73</v>
      </c>
      <c r="B15024" t="s">
        <v>9</v>
      </c>
      <c r="C15024" t="s">
        <v>6</v>
      </c>
    </row>
    <row r="15025" spans="1:3" x14ac:dyDescent="0.2">
      <c r="A15025" t="s">
        <v>73</v>
      </c>
      <c r="B15025" t="s">
        <v>58</v>
      </c>
      <c r="C15025" t="s">
        <v>35</v>
      </c>
    </row>
    <row r="15026" spans="1:3" x14ac:dyDescent="0.2">
      <c r="A15026" t="s">
        <v>73</v>
      </c>
      <c r="B15026" t="s">
        <v>4</v>
      </c>
      <c r="C15026" t="s">
        <v>67</v>
      </c>
    </row>
    <row r="15027" spans="1:3" x14ac:dyDescent="0.2">
      <c r="A15027" t="s">
        <v>73</v>
      </c>
      <c r="B15027" t="s">
        <v>90</v>
      </c>
      <c r="C15027" t="s">
        <v>102</v>
      </c>
    </row>
    <row r="15028" spans="1:3" x14ac:dyDescent="0.2">
      <c r="A15028" t="s">
        <v>73</v>
      </c>
      <c r="B15028" t="s">
        <v>1</v>
      </c>
      <c r="C15028" t="s">
        <v>100</v>
      </c>
    </row>
    <row r="15029" spans="1:3" x14ac:dyDescent="0.2">
      <c r="A15029" t="s">
        <v>73</v>
      </c>
      <c r="B15029" t="s">
        <v>67</v>
      </c>
      <c r="C15029" t="s">
        <v>3</v>
      </c>
    </row>
    <row r="15030" spans="1:3" x14ac:dyDescent="0.2">
      <c r="A15030" t="s">
        <v>73</v>
      </c>
      <c r="B15030" t="s">
        <v>68</v>
      </c>
      <c r="C15030" t="s">
        <v>3</v>
      </c>
    </row>
    <row r="15031" spans="1:3" x14ac:dyDescent="0.2">
      <c r="A15031" t="s">
        <v>73</v>
      </c>
      <c r="B15031" t="s">
        <v>120</v>
      </c>
      <c r="C15031" t="s">
        <v>90</v>
      </c>
    </row>
    <row r="15032" spans="1:3" x14ac:dyDescent="0.2">
      <c r="A15032" t="s">
        <v>73</v>
      </c>
      <c r="B15032" t="s">
        <v>121</v>
      </c>
      <c r="C15032" t="s">
        <v>90</v>
      </c>
    </row>
    <row r="15033" spans="1:3" x14ac:dyDescent="0.2">
      <c r="A15033" t="s">
        <v>73</v>
      </c>
      <c r="B15033" t="s">
        <v>53</v>
      </c>
      <c r="C15033" t="s">
        <v>35</v>
      </c>
    </row>
    <row r="15034" spans="1:3" x14ac:dyDescent="0.2">
      <c r="A15034" t="s">
        <v>73</v>
      </c>
      <c r="B15034" t="s">
        <v>82</v>
      </c>
      <c r="C15034" t="s">
        <v>102</v>
      </c>
    </row>
    <row r="15035" spans="1:3" x14ac:dyDescent="0.2">
      <c r="A15035" t="s">
        <v>73</v>
      </c>
      <c r="B15035" t="s">
        <v>83</v>
      </c>
      <c r="C15035" t="s">
        <v>134</v>
      </c>
    </row>
    <row r="15036" spans="1:3" x14ac:dyDescent="0.2">
      <c r="A15036" t="s">
        <v>73</v>
      </c>
      <c r="B15036" t="s">
        <v>38</v>
      </c>
      <c r="C15036" t="s">
        <v>95</v>
      </c>
    </row>
    <row r="15037" spans="1:3" x14ac:dyDescent="0.2">
      <c r="A15037" t="s">
        <v>73</v>
      </c>
      <c r="B15037" t="s">
        <v>97</v>
      </c>
      <c r="C15037" t="s">
        <v>67</v>
      </c>
    </row>
    <row r="15038" spans="1:3" x14ac:dyDescent="0.2">
      <c r="A15038" t="s">
        <v>73</v>
      </c>
      <c r="B15038" t="s">
        <v>115</v>
      </c>
      <c r="C15038" t="s">
        <v>90</v>
      </c>
    </row>
    <row r="15039" spans="1:3" x14ac:dyDescent="0.2">
      <c r="A15039" t="s">
        <v>73</v>
      </c>
      <c r="B15039" t="s">
        <v>98</v>
      </c>
      <c r="C15039" t="s">
        <v>107</v>
      </c>
    </row>
    <row r="15040" spans="1:3" x14ac:dyDescent="0.2">
      <c r="A15040" t="s">
        <v>73</v>
      </c>
      <c r="B15040" t="s">
        <v>94</v>
      </c>
      <c r="C15040" t="s">
        <v>107</v>
      </c>
    </row>
    <row r="15041" spans="1:3" x14ac:dyDescent="0.2">
      <c r="A15041" t="s">
        <v>73</v>
      </c>
      <c r="B15041" t="s">
        <v>7</v>
      </c>
      <c r="C15041" t="s">
        <v>84</v>
      </c>
    </row>
    <row r="15042" spans="1:3" x14ac:dyDescent="0.2">
      <c r="A15042" t="s">
        <v>73</v>
      </c>
      <c r="B15042" t="s">
        <v>45</v>
      </c>
      <c r="C15042" t="s">
        <v>107</v>
      </c>
    </row>
    <row r="15043" spans="1:3" x14ac:dyDescent="0.2">
      <c r="A15043" t="s">
        <v>73</v>
      </c>
      <c r="B15043" t="s">
        <v>64</v>
      </c>
      <c r="C15043" t="s">
        <v>107</v>
      </c>
    </row>
    <row r="15044" spans="1:3" x14ac:dyDescent="0.2">
      <c r="A15044" t="s">
        <v>60</v>
      </c>
      <c r="B15044" t="s">
        <v>75</v>
      </c>
      <c r="C15044" t="s">
        <v>79</v>
      </c>
    </row>
    <row r="15045" spans="1:3" x14ac:dyDescent="0.2">
      <c r="A15045" t="s">
        <v>60</v>
      </c>
      <c r="B15045" t="s">
        <v>17</v>
      </c>
      <c r="C15045" t="s">
        <v>79</v>
      </c>
    </row>
    <row r="15046" spans="1:3" x14ac:dyDescent="0.2">
      <c r="A15046" t="s">
        <v>60</v>
      </c>
      <c r="B15046" t="s">
        <v>20</v>
      </c>
      <c r="C15046" t="s">
        <v>40</v>
      </c>
    </row>
    <row r="15047" spans="1:3" x14ac:dyDescent="0.2">
      <c r="A15047" t="s">
        <v>60</v>
      </c>
      <c r="B15047" t="s">
        <v>78</v>
      </c>
      <c r="C15047" t="s">
        <v>16</v>
      </c>
    </row>
    <row r="15048" spans="1:3" x14ac:dyDescent="0.2">
      <c r="A15048" t="s">
        <v>60</v>
      </c>
      <c r="B15048" t="s">
        <v>44</v>
      </c>
      <c r="C15048" t="s">
        <v>33</v>
      </c>
    </row>
    <row r="15049" spans="1:3" x14ac:dyDescent="0.2">
      <c r="A15049" t="s">
        <v>60</v>
      </c>
      <c r="B15049" t="s">
        <v>46</v>
      </c>
      <c r="C15049" t="s">
        <v>89</v>
      </c>
    </row>
    <row r="15050" spans="1:3" x14ac:dyDescent="0.2">
      <c r="A15050" t="s">
        <v>60</v>
      </c>
      <c r="B15050" t="s">
        <v>117</v>
      </c>
      <c r="C15050" t="s">
        <v>33</v>
      </c>
    </row>
    <row r="15051" spans="1:3" x14ac:dyDescent="0.2">
      <c r="A15051" t="s">
        <v>60</v>
      </c>
      <c r="B15051" t="s">
        <v>124</v>
      </c>
      <c r="C15051" t="s">
        <v>28</v>
      </c>
    </row>
    <row r="15052" spans="1:3" x14ac:dyDescent="0.2">
      <c r="A15052" t="s">
        <v>60</v>
      </c>
      <c r="B15052" t="s">
        <v>113</v>
      </c>
      <c r="C15052" t="s">
        <v>21</v>
      </c>
    </row>
    <row r="15053" spans="1:3" x14ac:dyDescent="0.2">
      <c r="A15053" t="s">
        <v>60</v>
      </c>
      <c r="B15053" t="s">
        <v>99</v>
      </c>
      <c r="C15053" t="s">
        <v>32</v>
      </c>
    </row>
    <row r="15054" spans="1:3" x14ac:dyDescent="0.2">
      <c r="A15054" t="s">
        <v>60</v>
      </c>
      <c r="B15054" t="s">
        <v>100</v>
      </c>
      <c r="C15054" t="s">
        <v>138</v>
      </c>
    </row>
    <row r="15055" spans="1:3" x14ac:dyDescent="0.2">
      <c r="A15055" t="s">
        <v>60</v>
      </c>
      <c r="B15055" t="s">
        <v>65</v>
      </c>
      <c r="C15055" t="s">
        <v>93</v>
      </c>
    </row>
    <row r="15056" spans="1:3" x14ac:dyDescent="0.2">
      <c r="A15056" t="s">
        <v>60</v>
      </c>
      <c r="B15056" t="s">
        <v>66</v>
      </c>
      <c r="C15056" t="s">
        <v>32</v>
      </c>
    </row>
    <row r="15057" spans="1:3" x14ac:dyDescent="0.2">
      <c r="A15057" t="s">
        <v>60</v>
      </c>
      <c r="B15057" t="s">
        <v>54</v>
      </c>
      <c r="C15057" t="s">
        <v>28</v>
      </c>
    </row>
    <row r="15058" spans="1:3" x14ac:dyDescent="0.2">
      <c r="A15058" t="s">
        <v>60</v>
      </c>
      <c r="B15058" t="s">
        <v>55</v>
      </c>
      <c r="C15058" t="s">
        <v>28</v>
      </c>
    </row>
    <row r="15059" spans="1:3" x14ac:dyDescent="0.2">
      <c r="A15059" t="s">
        <v>60</v>
      </c>
      <c r="B15059" t="s">
        <v>133</v>
      </c>
      <c r="C15059" t="s">
        <v>79</v>
      </c>
    </row>
    <row r="15060" spans="1:3" x14ac:dyDescent="0.2">
      <c r="A15060" t="s">
        <v>60</v>
      </c>
      <c r="B15060" t="s">
        <v>59</v>
      </c>
      <c r="C15060" t="s">
        <v>33</v>
      </c>
    </row>
    <row r="15061" spans="1:3" x14ac:dyDescent="0.2">
      <c r="A15061" t="s">
        <v>60</v>
      </c>
      <c r="B15061" t="s">
        <v>125</v>
      </c>
      <c r="C15061" t="s">
        <v>79</v>
      </c>
    </row>
    <row r="15062" spans="1:3" x14ac:dyDescent="0.2">
      <c r="A15062" t="s">
        <v>60</v>
      </c>
      <c r="B15062" t="s">
        <v>27</v>
      </c>
      <c r="C15062" t="s">
        <v>93</v>
      </c>
    </row>
    <row r="15063" spans="1:3" x14ac:dyDescent="0.2">
      <c r="A15063" t="s">
        <v>60</v>
      </c>
      <c r="B15063" t="s">
        <v>23</v>
      </c>
      <c r="C15063" t="s">
        <v>79</v>
      </c>
    </row>
    <row r="15064" spans="1:3" x14ac:dyDescent="0.2">
      <c r="A15064" t="s">
        <v>60</v>
      </c>
      <c r="B15064" t="s">
        <v>25</v>
      </c>
      <c r="C15064" t="s">
        <v>74</v>
      </c>
    </row>
    <row r="15065" spans="1:3" x14ac:dyDescent="0.2">
      <c r="A15065" t="s">
        <v>60</v>
      </c>
      <c r="B15065" t="s">
        <v>114</v>
      </c>
      <c r="C15065" t="s">
        <v>2</v>
      </c>
    </row>
    <row r="15066" spans="1:3" x14ac:dyDescent="0.2">
      <c r="A15066" t="s">
        <v>60</v>
      </c>
      <c r="B15066" t="s">
        <v>96</v>
      </c>
      <c r="C15066" t="s">
        <v>29</v>
      </c>
    </row>
    <row r="15067" spans="1:3" x14ac:dyDescent="0.2">
      <c r="A15067" t="s">
        <v>60</v>
      </c>
      <c r="B15067" t="s">
        <v>47</v>
      </c>
      <c r="C15067" t="s">
        <v>74</v>
      </c>
    </row>
    <row r="15068" spans="1:3" x14ac:dyDescent="0.2">
      <c r="A15068" t="s">
        <v>60</v>
      </c>
      <c r="B15068" t="s">
        <v>72</v>
      </c>
      <c r="C15068" t="s">
        <v>14</v>
      </c>
    </row>
    <row r="15069" spans="1:3" x14ac:dyDescent="0.2">
      <c r="A15069" t="s">
        <v>60</v>
      </c>
      <c r="B15069" t="s">
        <v>87</v>
      </c>
      <c r="C15069" t="s">
        <v>79</v>
      </c>
    </row>
    <row r="15070" spans="1:3" x14ac:dyDescent="0.2">
      <c r="A15070" t="s">
        <v>60</v>
      </c>
      <c r="B15070" t="s">
        <v>88</v>
      </c>
      <c r="C15070" t="s">
        <v>80</v>
      </c>
    </row>
    <row r="15071" spans="1:3" x14ac:dyDescent="0.2">
      <c r="A15071" t="s">
        <v>60</v>
      </c>
      <c r="B15071" t="s">
        <v>19</v>
      </c>
      <c r="C15071" t="s">
        <v>130</v>
      </c>
    </row>
    <row r="15072" spans="1:3" x14ac:dyDescent="0.2">
      <c r="A15072" t="s">
        <v>60</v>
      </c>
      <c r="B15072" t="s">
        <v>31</v>
      </c>
      <c r="C15072" t="s">
        <v>127</v>
      </c>
    </row>
    <row r="15073" spans="1:3" x14ac:dyDescent="0.2">
      <c r="A15073" t="s">
        <v>60</v>
      </c>
      <c r="B15073" t="s">
        <v>126</v>
      </c>
      <c r="C15073" t="s">
        <v>89</v>
      </c>
    </row>
    <row r="15074" spans="1:3" x14ac:dyDescent="0.2">
      <c r="A15074" t="s">
        <v>60</v>
      </c>
      <c r="B15074" t="s">
        <v>42</v>
      </c>
      <c r="C15074" t="s">
        <v>14</v>
      </c>
    </row>
    <row r="15075" spans="1:3" x14ac:dyDescent="0.2">
      <c r="A15075" t="s">
        <v>60</v>
      </c>
      <c r="B15075" t="s">
        <v>93</v>
      </c>
      <c r="C15075" t="s">
        <v>128</v>
      </c>
    </row>
    <row r="15076" spans="1:3" x14ac:dyDescent="0.2">
      <c r="A15076" t="s">
        <v>60</v>
      </c>
      <c r="B15076" t="s">
        <v>13</v>
      </c>
      <c r="C15076" t="s">
        <v>106</v>
      </c>
    </row>
    <row r="15077" spans="1:3" x14ac:dyDescent="0.2">
      <c r="A15077" t="s">
        <v>60</v>
      </c>
      <c r="B15077" t="s">
        <v>49</v>
      </c>
      <c r="C15077" t="s">
        <v>43</v>
      </c>
    </row>
    <row r="15078" spans="1:3" x14ac:dyDescent="0.2">
      <c r="A15078" t="s">
        <v>60</v>
      </c>
      <c r="B15078" t="s">
        <v>50</v>
      </c>
      <c r="C15078" t="s">
        <v>43</v>
      </c>
    </row>
    <row r="15079" spans="1:3" x14ac:dyDescent="0.2">
      <c r="A15079" t="s">
        <v>60</v>
      </c>
      <c r="B15079" t="s">
        <v>56</v>
      </c>
      <c r="C15079" t="s">
        <v>16</v>
      </c>
    </row>
    <row r="15080" spans="1:3" x14ac:dyDescent="0.2">
      <c r="A15080" t="s">
        <v>60</v>
      </c>
      <c r="B15080" t="s">
        <v>57</v>
      </c>
      <c r="C15080" t="s">
        <v>16</v>
      </c>
    </row>
    <row r="15081" spans="1:3" x14ac:dyDescent="0.2">
      <c r="A15081" t="s">
        <v>60</v>
      </c>
      <c r="B15081" t="s">
        <v>91</v>
      </c>
      <c r="C15081" t="s">
        <v>91</v>
      </c>
    </row>
    <row r="15082" spans="1:3" x14ac:dyDescent="0.2">
      <c r="A15082" t="s">
        <v>60</v>
      </c>
      <c r="B15082" t="s">
        <v>92</v>
      </c>
      <c r="C15082" t="s">
        <v>95</v>
      </c>
    </row>
    <row r="15083" spans="1:3" x14ac:dyDescent="0.2">
      <c r="A15083" t="s">
        <v>60</v>
      </c>
      <c r="B15083" t="s">
        <v>136</v>
      </c>
      <c r="C15083" t="s">
        <v>29</v>
      </c>
    </row>
    <row r="15084" spans="1:3" x14ac:dyDescent="0.2">
      <c r="A15084" t="s">
        <v>60</v>
      </c>
      <c r="B15084" t="s">
        <v>16</v>
      </c>
      <c r="C15084" t="s">
        <v>128</v>
      </c>
    </row>
    <row r="15085" spans="1:3" x14ac:dyDescent="0.2">
      <c r="A15085" t="s">
        <v>60</v>
      </c>
      <c r="B15085" t="s">
        <v>89</v>
      </c>
      <c r="C15085" t="s">
        <v>130</v>
      </c>
    </row>
    <row r="15086" spans="1:3" x14ac:dyDescent="0.2">
      <c r="A15086" t="s">
        <v>60</v>
      </c>
      <c r="B15086" t="s">
        <v>33</v>
      </c>
      <c r="C15086" t="s">
        <v>128</v>
      </c>
    </row>
    <row r="15087" spans="1:3" x14ac:dyDescent="0.2">
      <c r="A15087" t="s">
        <v>60</v>
      </c>
      <c r="B15087" t="s">
        <v>34</v>
      </c>
      <c r="C15087" t="s">
        <v>128</v>
      </c>
    </row>
    <row r="15088" spans="1:3" x14ac:dyDescent="0.2">
      <c r="A15088" t="s">
        <v>60</v>
      </c>
      <c r="B15088" t="s">
        <v>95</v>
      </c>
      <c r="C15088" t="s">
        <v>91</v>
      </c>
    </row>
    <row r="15089" spans="1:3" x14ac:dyDescent="0.2">
      <c r="A15089" t="s">
        <v>60</v>
      </c>
      <c r="B15089" t="s">
        <v>110</v>
      </c>
      <c r="C15089" t="s">
        <v>106</v>
      </c>
    </row>
    <row r="15090" spans="1:3" x14ac:dyDescent="0.2">
      <c r="A15090" t="s">
        <v>60</v>
      </c>
      <c r="B15090" t="s">
        <v>62</v>
      </c>
      <c r="C15090" t="s">
        <v>100</v>
      </c>
    </row>
    <row r="15091" spans="1:3" x14ac:dyDescent="0.2">
      <c r="A15091" t="s">
        <v>60</v>
      </c>
      <c r="B15091" t="s">
        <v>63</v>
      </c>
      <c r="C15091" t="s">
        <v>52</v>
      </c>
    </row>
    <row r="15092" spans="1:3" x14ac:dyDescent="0.2">
      <c r="A15092" t="s">
        <v>60</v>
      </c>
      <c r="B15092" t="s">
        <v>22</v>
      </c>
      <c r="C15092" t="s">
        <v>137</v>
      </c>
    </row>
    <row r="15093" spans="1:3" x14ac:dyDescent="0.2">
      <c r="A15093" t="s">
        <v>60</v>
      </c>
      <c r="B15093" t="s">
        <v>2</v>
      </c>
      <c r="C15093" t="s">
        <v>62</v>
      </c>
    </row>
    <row r="15094" spans="1:3" x14ac:dyDescent="0.2">
      <c r="A15094" t="s">
        <v>60</v>
      </c>
      <c r="B15094" t="s">
        <v>32</v>
      </c>
      <c r="C15094" t="s">
        <v>130</v>
      </c>
    </row>
    <row r="15095" spans="1:3" x14ac:dyDescent="0.2">
      <c r="A15095" t="s">
        <v>60</v>
      </c>
      <c r="B15095" t="s">
        <v>18</v>
      </c>
      <c r="C15095" t="s">
        <v>43</v>
      </c>
    </row>
    <row r="15096" spans="1:3" x14ac:dyDescent="0.2">
      <c r="A15096" t="s">
        <v>60</v>
      </c>
      <c r="B15096" t="s">
        <v>76</v>
      </c>
      <c r="C15096" t="s">
        <v>101</v>
      </c>
    </row>
    <row r="15097" spans="1:3" x14ac:dyDescent="0.2">
      <c r="A15097" t="s">
        <v>60</v>
      </c>
      <c r="B15097" t="s">
        <v>77</v>
      </c>
      <c r="C15097" t="s">
        <v>2</v>
      </c>
    </row>
    <row r="15098" spans="1:3" x14ac:dyDescent="0.2">
      <c r="A15098" t="s">
        <v>60</v>
      </c>
      <c r="B15098" t="s">
        <v>79</v>
      </c>
      <c r="C15098" t="s">
        <v>69</v>
      </c>
    </row>
    <row r="15099" spans="1:3" x14ac:dyDescent="0.2">
      <c r="A15099" t="s">
        <v>60</v>
      </c>
      <c r="B15099" t="s">
        <v>48</v>
      </c>
      <c r="C15099" t="s">
        <v>105</v>
      </c>
    </row>
    <row r="15100" spans="1:3" x14ac:dyDescent="0.2">
      <c r="A15100" t="s">
        <v>60</v>
      </c>
      <c r="B15100" t="s">
        <v>111</v>
      </c>
      <c r="C15100" t="s">
        <v>105</v>
      </c>
    </row>
    <row r="15101" spans="1:3" x14ac:dyDescent="0.2">
      <c r="A15101" t="s">
        <v>60</v>
      </c>
      <c r="B15101" t="s">
        <v>112</v>
      </c>
      <c r="C15101" t="s">
        <v>10</v>
      </c>
    </row>
    <row r="15102" spans="1:3" x14ac:dyDescent="0.2">
      <c r="A15102" t="s">
        <v>60</v>
      </c>
      <c r="B15102" t="s">
        <v>51</v>
      </c>
      <c r="C15102" t="s">
        <v>105</v>
      </c>
    </row>
    <row r="15103" spans="1:3" x14ac:dyDescent="0.2">
      <c r="A15103" t="s">
        <v>60</v>
      </c>
      <c r="B15103" t="s">
        <v>8</v>
      </c>
      <c r="C15103" t="s">
        <v>127</v>
      </c>
    </row>
    <row r="15104" spans="1:3" x14ac:dyDescent="0.2">
      <c r="A15104" t="s">
        <v>60</v>
      </c>
      <c r="B15104" t="s">
        <v>35</v>
      </c>
      <c r="C15104" t="s">
        <v>3</v>
      </c>
    </row>
    <row r="15105" spans="1:3" x14ac:dyDescent="0.2">
      <c r="A15105" t="s">
        <v>60</v>
      </c>
      <c r="B15105" t="s">
        <v>52</v>
      </c>
      <c r="C15105" t="s">
        <v>138</v>
      </c>
    </row>
    <row r="15106" spans="1:3" x14ac:dyDescent="0.2">
      <c r="A15106" t="s">
        <v>60</v>
      </c>
      <c r="B15106" t="s">
        <v>122</v>
      </c>
      <c r="C15106" t="s">
        <v>19</v>
      </c>
    </row>
    <row r="15107" spans="1:3" x14ac:dyDescent="0.2">
      <c r="A15107" t="s">
        <v>60</v>
      </c>
      <c r="B15107" t="s">
        <v>123</v>
      </c>
      <c r="C15107" t="s">
        <v>95</v>
      </c>
    </row>
    <row r="15108" spans="1:3" x14ac:dyDescent="0.2">
      <c r="A15108" t="s">
        <v>60</v>
      </c>
      <c r="B15108" t="s">
        <v>21</v>
      </c>
      <c r="C15108" t="s">
        <v>11</v>
      </c>
    </row>
    <row r="15109" spans="1:3" x14ac:dyDescent="0.2">
      <c r="A15109" t="s">
        <v>60</v>
      </c>
      <c r="B15109" t="s">
        <v>128</v>
      </c>
      <c r="C15109" t="s">
        <v>118</v>
      </c>
    </row>
    <row r="15110" spans="1:3" x14ac:dyDescent="0.2">
      <c r="A15110" t="s">
        <v>60</v>
      </c>
      <c r="B15110" t="s">
        <v>43</v>
      </c>
      <c r="C15110" t="s">
        <v>62</v>
      </c>
    </row>
    <row r="15111" spans="1:3" x14ac:dyDescent="0.2">
      <c r="A15111" t="s">
        <v>60</v>
      </c>
      <c r="B15111" t="s">
        <v>102</v>
      </c>
      <c r="C15111" t="s">
        <v>123</v>
      </c>
    </row>
    <row r="15112" spans="1:3" x14ac:dyDescent="0.2">
      <c r="A15112" t="s">
        <v>60</v>
      </c>
      <c r="B15112" t="s">
        <v>103</v>
      </c>
      <c r="C15112" t="s">
        <v>134</v>
      </c>
    </row>
    <row r="15113" spans="1:3" x14ac:dyDescent="0.2">
      <c r="A15113" t="s">
        <v>60</v>
      </c>
      <c r="B15113" t="s">
        <v>106</v>
      </c>
      <c r="C15113" t="s">
        <v>130</v>
      </c>
    </row>
    <row r="15114" spans="1:3" x14ac:dyDescent="0.2">
      <c r="A15114" t="s">
        <v>60</v>
      </c>
      <c r="B15114" t="s">
        <v>105</v>
      </c>
      <c r="C15114" t="s">
        <v>62</v>
      </c>
    </row>
    <row r="15115" spans="1:3" x14ac:dyDescent="0.2">
      <c r="A15115" t="s">
        <v>60</v>
      </c>
      <c r="B15115" t="s">
        <v>74</v>
      </c>
      <c r="C15115" t="s">
        <v>11</v>
      </c>
    </row>
    <row r="15116" spans="1:3" x14ac:dyDescent="0.2">
      <c r="A15116" t="s">
        <v>60</v>
      </c>
      <c r="B15116" t="s">
        <v>26</v>
      </c>
      <c r="C15116" t="s">
        <v>74</v>
      </c>
    </row>
    <row r="15117" spans="1:3" x14ac:dyDescent="0.2">
      <c r="A15117" t="s">
        <v>60</v>
      </c>
      <c r="B15117" t="s">
        <v>81</v>
      </c>
      <c r="C15117" t="s">
        <v>101</v>
      </c>
    </row>
    <row r="15118" spans="1:3" x14ac:dyDescent="0.2">
      <c r="A15118" t="s">
        <v>60</v>
      </c>
      <c r="B15118" t="s">
        <v>29</v>
      </c>
      <c r="C15118" t="s">
        <v>11</v>
      </c>
    </row>
    <row r="15119" spans="1:3" x14ac:dyDescent="0.2">
      <c r="A15119" t="s">
        <v>60</v>
      </c>
      <c r="B15119" t="s">
        <v>30</v>
      </c>
      <c r="C15119" t="s">
        <v>11</v>
      </c>
    </row>
    <row r="15120" spans="1:3" x14ac:dyDescent="0.2">
      <c r="A15120" t="s">
        <v>60</v>
      </c>
      <c r="B15120" t="s">
        <v>118</v>
      </c>
      <c r="C15120" t="s">
        <v>5</v>
      </c>
    </row>
    <row r="15121" spans="1:3" x14ac:dyDescent="0.2">
      <c r="A15121" t="s">
        <v>60</v>
      </c>
      <c r="B15121" t="s">
        <v>119</v>
      </c>
      <c r="C15121" t="s">
        <v>5</v>
      </c>
    </row>
    <row r="15122" spans="1:3" x14ac:dyDescent="0.2">
      <c r="A15122" t="s">
        <v>60</v>
      </c>
      <c r="B15122" t="s">
        <v>86</v>
      </c>
      <c r="C15122" t="s">
        <v>2</v>
      </c>
    </row>
    <row r="15123" spans="1:3" x14ac:dyDescent="0.2">
      <c r="A15123" t="s">
        <v>60</v>
      </c>
      <c r="B15123" t="s">
        <v>28</v>
      </c>
      <c r="C15123" t="s">
        <v>11</v>
      </c>
    </row>
    <row r="15124" spans="1:3" x14ac:dyDescent="0.2">
      <c r="A15124" t="s">
        <v>60</v>
      </c>
      <c r="B15124" t="s">
        <v>127</v>
      </c>
      <c r="C15124" t="s">
        <v>62</v>
      </c>
    </row>
    <row r="15125" spans="1:3" x14ac:dyDescent="0.2">
      <c r="A15125" t="s">
        <v>60</v>
      </c>
      <c r="B15125" t="s">
        <v>80</v>
      </c>
      <c r="C15125" t="s">
        <v>128</v>
      </c>
    </row>
    <row r="15126" spans="1:3" x14ac:dyDescent="0.2">
      <c r="A15126" t="s">
        <v>60</v>
      </c>
      <c r="B15126" t="s">
        <v>41</v>
      </c>
      <c r="C15126" t="s">
        <v>33</v>
      </c>
    </row>
    <row r="15127" spans="1:3" x14ac:dyDescent="0.2">
      <c r="A15127" t="s">
        <v>60</v>
      </c>
      <c r="B15127" t="s">
        <v>130</v>
      </c>
      <c r="C15127" t="s">
        <v>36</v>
      </c>
    </row>
    <row r="15128" spans="1:3" x14ac:dyDescent="0.2">
      <c r="A15128" t="s">
        <v>60</v>
      </c>
      <c r="B15128" t="s">
        <v>131</v>
      </c>
      <c r="C15128" t="s">
        <v>36</v>
      </c>
    </row>
    <row r="15129" spans="1:3" x14ac:dyDescent="0.2">
      <c r="A15129" t="s">
        <v>60</v>
      </c>
      <c r="B15129" t="s">
        <v>11</v>
      </c>
      <c r="C15129" t="s">
        <v>36</v>
      </c>
    </row>
    <row r="15130" spans="1:3" x14ac:dyDescent="0.2">
      <c r="A15130" t="s">
        <v>60</v>
      </c>
      <c r="B15130" t="s">
        <v>6</v>
      </c>
      <c r="C15130" t="s">
        <v>35</v>
      </c>
    </row>
    <row r="15131" spans="1:3" x14ac:dyDescent="0.2">
      <c r="A15131" t="s">
        <v>60</v>
      </c>
      <c r="B15131" t="s">
        <v>3</v>
      </c>
      <c r="C15131" t="s">
        <v>123</v>
      </c>
    </row>
    <row r="15132" spans="1:3" x14ac:dyDescent="0.2">
      <c r="A15132" t="s">
        <v>60</v>
      </c>
      <c r="B15132" t="s">
        <v>69</v>
      </c>
      <c r="C15132" t="s">
        <v>1</v>
      </c>
    </row>
    <row r="15133" spans="1:3" x14ac:dyDescent="0.2">
      <c r="A15133" t="s">
        <v>60</v>
      </c>
      <c r="B15133" t="s">
        <v>135</v>
      </c>
      <c r="C15133" t="s">
        <v>21</v>
      </c>
    </row>
    <row r="15134" spans="1:3" x14ac:dyDescent="0.2">
      <c r="A15134" t="s">
        <v>60</v>
      </c>
      <c r="B15134" t="s">
        <v>132</v>
      </c>
      <c r="C15134" t="s">
        <v>10</v>
      </c>
    </row>
    <row r="15135" spans="1:3" x14ac:dyDescent="0.2">
      <c r="A15135" t="s">
        <v>60</v>
      </c>
      <c r="B15135" t="s">
        <v>129</v>
      </c>
      <c r="C15135" t="s">
        <v>127</v>
      </c>
    </row>
    <row r="15136" spans="1:3" x14ac:dyDescent="0.2">
      <c r="A15136" t="s">
        <v>60</v>
      </c>
      <c r="B15136" t="s">
        <v>116</v>
      </c>
      <c r="C15136" t="s">
        <v>116</v>
      </c>
    </row>
    <row r="15137" spans="1:3" x14ac:dyDescent="0.2">
      <c r="A15137" t="s">
        <v>60</v>
      </c>
      <c r="B15137" t="s">
        <v>36</v>
      </c>
      <c r="C15137" t="s">
        <v>22</v>
      </c>
    </row>
    <row r="15138" spans="1:3" x14ac:dyDescent="0.2">
      <c r="A15138" t="s">
        <v>60</v>
      </c>
      <c r="B15138" t="s">
        <v>37</v>
      </c>
      <c r="C15138" t="s">
        <v>138</v>
      </c>
    </row>
    <row r="15139" spans="1:3" x14ac:dyDescent="0.2">
      <c r="A15139" t="s">
        <v>60</v>
      </c>
      <c r="B15139" t="s">
        <v>70</v>
      </c>
      <c r="C15139" t="s">
        <v>28</v>
      </c>
    </row>
    <row r="15140" spans="1:3" x14ac:dyDescent="0.2">
      <c r="A15140" t="s">
        <v>60</v>
      </c>
      <c r="B15140" t="s">
        <v>71</v>
      </c>
      <c r="C15140" t="s">
        <v>28</v>
      </c>
    </row>
    <row r="15141" spans="1:3" x14ac:dyDescent="0.2">
      <c r="A15141" t="s">
        <v>60</v>
      </c>
      <c r="B15141" t="s">
        <v>5</v>
      </c>
      <c r="C15141" t="s">
        <v>73</v>
      </c>
    </row>
    <row r="15142" spans="1:3" x14ac:dyDescent="0.2">
      <c r="A15142" t="s">
        <v>60</v>
      </c>
      <c r="B15142" t="s">
        <v>24</v>
      </c>
      <c r="C15142" t="s">
        <v>107</v>
      </c>
    </row>
    <row r="15143" spans="1:3" x14ac:dyDescent="0.2">
      <c r="A15143" t="s">
        <v>60</v>
      </c>
      <c r="B15143" t="s">
        <v>10</v>
      </c>
      <c r="C15143" t="s">
        <v>1</v>
      </c>
    </row>
    <row r="15144" spans="1:3" x14ac:dyDescent="0.2">
      <c r="A15144" t="s">
        <v>60</v>
      </c>
      <c r="B15144" t="s">
        <v>12</v>
      </c>
      <c r="C15144" t="s">
        <v>118</v>
      </c>
    </row>
    <row r="15145" spans="1:3" x14ac:dyDescent="0.2">
      <c r="A15145" t="s">
        <v>60</v>
      </c>
      <c r="B15145" t="s">
        <v>107</v>
      </c>
      <c r="C15145" t="s">
        <v>102</v>
      </c>
    </row>
    <row r="15146" spans="1:3" x14ac:dyDescent="0.2">
      <c r="A15146" t="s">
        <v>60</v>
      </c>
      <c r="B15146" t="s">
        <v>108</v>
      </c>
      <c r="C15146" t="s">
        <v>102</v>
      </c>
    </row>
    <row r="15147" spans="1:3" x14ac:dyDescent="0.2">
      <c r="A15147" t="s">
        <v>60</v>
      </c>
      <c r="B15147" t="s">
        <v>14</v>
      </c>
      <c r="C15147" t="s">
        <v>130</v>
      </c>
    </row>
    <row r="15148" spans="1:3" x14ac:dyDescent="0.2">
      <c r="A15148" t="s">
        <v>60</v>
      </c>
      <c r="B15148" t="s">
        <v>15</v>
      </c>
      <c r="C15148" t="s">
        <v>11</v>
      </c>
    </row>
    <row r="15149" spans="1:3" x14ac:dyDescent="0.2">
      <c r="A15149" t="s">
        <v>60</v>
      </c>
      <c r="B15149" t="s">
        <v>101</v>
      </c>
      <c r="C15149" t="s">
        <v>62</v>
      </c>
    </row>
    <row r="15150" spans="1:3" x14ac:dyDescent="0.2">
      <c r="A15150" t="s">
        <v>60</v>
      </c>
      <c r="B15150" t="s">
        <v>109</v>
      </c>
      <c r="C15150" t="s">
        <v>3</v>
      </c>
    </row>
    <row r="15151" spans="1:3" x14ac:dyDescent="0.2">
      <c r="A15151" t="s">
        <v>60</v>
      </c>
      <c r="B15151" t="s">
        <v>61</v>
      </c>
      <c r="C15151" t="s">
        <v>35</v>
      </c>
    </row>
    <row r="15152" spans="1:3" x14ac:dyDescent="0.2">
      <c r="A15152" t="s">
        <v>60</v>
      </c>
      <c r="B15152" t="s">
        <v>73</v>
      </c>
      <c r="C15152" t="s">
        <v>116</v>
      </c>
    </row>
    <row r="15153" spans="1:3" x14ac:dyDescent="0.2">
      <c r="A15153" t="s">
        <v>60</v>
      </c>
      <c r="B15153" t="s">
        <v>60</v>
      </c>
      <c r="C15153" t="s">
        <v>60</v>
      </c>
    </row>
    <row r="15154" spans="1:3" x14ac:dyDescent="0.2">
      <c r="A15154" t="s">
        <v>60</v>
      </c>
      <c r="B15154" t="s">
        <v>84</v>
      </c>
      <c r="C15154" t="s">
        <v>102</v>
      </c>
    </row>
    <row r="15155" spans="1:3" x14ac:dyDescent="0.2">
      <c r="A15155" t="s">
        <v>60</v>
      </c>
      <c r="B15155" t="s">
        <v>85</v>
      </c>
      <c r="C15155" t="s">
        <v>102</v>
      </c>
    </row>
    <row r="15156" spans="1:3" x14ac:dyDescent="0.2">
      <c r="A15156" t="s">
        <v>60</v>
      </c>
      <c r="B15156" t="s">
        <v>137</v>
      </c>
      <c r="C15156" t="s">
        <v>116</v>
      </c>
    </row>
    <row r="15157" spans="1:3" x14ac:dyDescent="0.2">
      <c r="A15157" t="s">
        <v>60</v>
      </c>
      <c r="B15157" t="s">
        <v>138</v>
      </c>
      <c r="C15157" t="s">
        <v>137</v>
      </c>
    </row>
    <row r="15158" spans="1:3" x14ac:dyDescent="0.2">
      <c r="A15158" t="s">
        <v>60</v>
      </c>
      <c r="B15158" t="s">
        <v>134</v>
      </c>
      <c r="C15158" t="s">
        <v>3</v>
      </c>
    </row>
    <row r="15159" spans="1:3" x14ac:dyDescent="0.2">
      <c r="A15159" t="s">
        <v>60</v>
      </c>
      <c r="B15159" t="s">
        <v>40</v>
      </c>
      <c r="C15159" t="s">
        <v>10</v>
      </c>
    </row>
    <row r="15160" spans="1:3" x14ac:dyDescent="0.2">
      <c r="A15160" t="s">
        <v>60</v>
      </c>
      <c r="B15160" t="s">
        <v>39</v>
      </c>
      <c r="C15160" t="s">
        <v>105</v>
      </c>
    </row>
    <row r="15161" spans="1:3" x14ac:dyDescent="0.2">
      <c r="A15161" t="s">
        <v>60</v>
      </c>
      <c r="B15161" t="s">
        <v>104</v>
      </c>
      <c r="C15161" t="s">
        <v>123</v>
      </c>
    </row>
    <row r="15162" spans="1:3" x14ac:dyDescent="0.2">
      <c r="A15162" t="s">
        <v>60</v>
      </c>
      <c r="B15162" t="s">
        <v>9</v>
      </c>
      <c r="C15162" t="s">
        <v>6</v>
      </c>
    </row>
    <row r="15163" spans="1:3" x14ac:dyDescent="0.2">
      <c r="A15163" t="s">
        <v>60</v>
      </c>
      <c r="B15163" t="s">
        <v>58</v>
      </c>
      <c r="C15163" t="s">
        <v>67</v>
      </c>
    </row>
    <row r="15164" spans="1:3" x14ac:dyDescent="0.2">
      <c r="A15164" t="s">
        <v>60</v>
      </c>
      <c r="B15164" t="s">
        <v>4</v>
      </c>
      <c r="C15164" t="s">
        <v>84</v>
      </c>
    </row>
    <row r="15165" spans="1:3" x14ac:dyDescent="0.2">
      <c r="A15165" t="s">
        <v>60</v>
      </c>
      <c r="B15165" t="s">
        <v>90</v>
      </c>
      <c r="C15165" t="s">
        <v>104</v>
      </c>
    </row>
    <row r="15166" spans="1:3" x14ac:dyDescent="0.2">
      <c r="A15166" t="s">
        <v>60</v>
      </c>
      <c r="B15166" t="s">
        <v>1</v>
      </c>
      <c r="C15166" t="s">
        <v>5</v>
      </c>
    </row>
    <row r="15167" spans="1:3" x14ac:dyDescent="0.2">
      <c r="A15167" t="s">
        <v>60</v>
      </c>
      <c r="B15167" t="s">
        <v>67</v>
      </c>
      <c r="C15167" t="s">
        <v>3</v>
      </c>
    </row>
    <row r="15168" spans="1:3" x14ac:dyDescent="0.2">
      <c r="A15168" t="s">
        <v>60</v>
      </c>
      <c r="B15168" t="s">
        <v>68</v>
      </c>
      <c r="C15168" t="s">
        <v>3</v>
      </c>
    </row>
    <row r="15169" spans="1:3" x14ac:dyDescent="0.2">
      <c r="A15169" t="s">
        <v>60</v>
      </c>
      <c r="B15169" t="s">
        <v>120</v>
      </c>
      <c r="C15169" t="s">
        <v>90</v>
      </c>
    </row>
    <row r="15170" spans="1:3" x14ac:dyDescent="0.2">
      <c r="A15170" t="s">
        <v>60</v>
      </c>
      <c r="B15170" t="s">
        <v>121</v>
      </c>
      <c r="C15170" t="s">
        <v>6</v>
      </c>
    </row>
    <row r="15171" spans="1:3" x14ac:dyDescent="0.2">
      <c r="A15171" t="s">
        <v>60</v>
      </c>
      <c r="B15171" t="s">
        <v>53</v>
      </c>
      <c r="C15171" t="s">
        <v>109</v>
      </c>
    </row>
    <row r="15172" spans="1:3" x14ac:dyDescent="0.2">
      <c r="A15172" t="s">
        <v>60</v>
      </c>
      <c r="B15172" t="s">
        <v>82</v>
      </c>
      <c r="C15172" t="s">
        <v>134</v>
      </c>
    </row>
    <row r="15173" spans="1:3" x14ac:dyDescent="0.2">
      <c r="A15173" t="s">
        <v>60</v>
      </c>
      <c r="B15173" t="s">
        <v>83</v>
      </c>
      <c r="C15173" t="s">
        <v>109</v>
      </c>
    </row>
    <row r="15174" spans="1:3" x14ac:dyDescent="0.2">
      <c r="A15174" t="s">
        <v>60</v>
      </c>
      <c r="B15174" t="s">
        <v>38</v>
      </c>
      <c r="C15174" t="s">
        <v>123</v>
      </c>
    </row>
    <row r="15175" spans="1:3" x14ac:dyDescent="0.2">
      <c r="A15175" t="s">
        <v>60</v>
      </c>
      <c r="B15175" t="s">
        <v>97</v>
      </c>
      <c r="C15175" t="s">
        <v>107</v>
      </c>
    </row>
    <row r="15176" spans="1:3" x14ac:dyDescent="0.2">
      <c r="A15176" t="s">
        <v>60</v>
      </c>
      <c r="B15176" t="s">
        <v>115</v>
      </c>
      <c r="C15176" t="s">
        <v>90</v>
      </c>
    </row>
    <row r="15177" spans="1:3" x14ac:dyDescent="0.2">
      <c r="A15177" t="s">
        <v>60</v>
      </c>
      <c r="B15177" t="s">
        <v>98</v>
      </c>
      <c r="C15177" t="s">
        <v>90</v>
      </c>
    </row>
    <row r="15178" spans="1:3" x14ac:dyDescent="0.2">
      <c r="A15178" t="s">
        <v>60</v>
      </c>
      <c r="B15178" t="s">
        <v>94</v>
      </c>
      <c r="C15178" t="s">
        <v>90</v>
      </c>
    </row>
    <row r="15179" spans="1:3" x14ac:dyDescent="0.2">
      <c r="A15179" t="s">
        <v>60</v>
      </c>
      <c r="B15179" t="s">
        <v>7</v>
      </c>
      <c r="C15179" t="s">
        <v>107</v>
      </c>
    </row>
    <row r="15180" spans="1:3" x14ac:dyDescent="0.2">
      <c r="A15180" t="s">
        <v>60</v>
      </c>
      <c r="B15180" t="s">
        <v>45</v>
      </c>
      <c r="C15180" t="s">
        <v>107</v>
      </c>
    </row>
    <row r="15181" spans="1:3" x14ac:dyDescent="0.2">
      <c r="A15181" t="s">
        <v>60</v>
      </c>
      <c r="B15181" t="s">
        <v>64</v>
      </c>
      <c r="C15181" t="s">
        <v>90</v>
      </c>
    </row>
    <row r="15182" spans="1:3" x14ac:dyDescent="0.2">
      <c r="A15182" t="s">
        <v>84</v>
      </c>
      <c r="B15182" t="s">
        <v>75</v>
      </c>
      <c r="C15182" t="s">
        <v>89</v>
      </c>
    </row>
    <row r="15183" spans="1:3" x14ac:dyDescent="0.2">
      <c r="A15183" t="s">
        <v>84</v>
      </c>
      <c r="B15183" t="s">
        <v>17</v>
      </c>
      <c r="C15183" t="s">
        <v>106</v>
      </c>
    </row>
    <row r="15184" spans="1:3" x14ac:dyDescent="0.2">
      <c r="A15184" t="s">
        <v>84</v>
      </c>
      <c r="B15184" t="s">
        <v>20</v>
      </c>
      <c r="C15184" t="s">
        <v>32</v>
      </c>
    </row>
    <row r="15185" spans="1:3" x14ac:dyDescent="0.2">
      <c r="A15185" t="s">
        <v>84</v>
      </c>
      <c r="B15185" t="s">
        <v>78</v>
      </c>
      <c r="C15185" t="s">
        <v>14</v>
      </c>
    </row>
    <row r="15186" spans="1:3" x14ac:dyDescent="0.2">
      <c r="A15186" t="s">
        <v>84</v>
      </c>
      <c r="B15186" t="s">
        <v>44</v>
      </c>
      <c r="C15186" t="s">
        <v>28</v>
      </c>
    </row>
    <row r="15187" spans="1:3" x14ac:dyDescent="0.2">
      <c r="A15187" t="s">
        <v>84</v>
      </c>
      <c r="B15187" t="s">
        <v>46</v>
      </c>
      <c r="C15187" t="s">
        <v>29</v>
      </c>
    </row>
    <row r="15188" spans="1:3" x14ac:dyDescent="0.2">
      <c r="A15188" t="s">
        <v>84</v>
      </c>
      <c r="B15188" t="s">
        <v>117</v>
      </c>
      <c r="C15188" t="s">
        <v>28</v>
      </c>
    </row>
    <row r="15189" spans="1:3" x14ac:dyDescent="0.2">
      <c r="A15189" t="s">
        <v>84</v>
      </c>
      <c r="B15189" t="s">
        <v>124</v>
      </c>
      <c r="C15189" t="s">
        <v>101</v>
      </c>
    </row>
    <row r="15190" spans="1:3" x14ac:dyDescent="0.2">
      <c r="A15190" t="s">
        <v>84</v>
      </c>
      <c r="B15190" t="s">
        <v>113</v>
      </c>
      <c r="C15190" t="s">
        <v>105</v>
      </c>
    </row>
    <row r="15191" spans="1:3" x14ac:dyDescent="0.2">
      <c r="A15191" t="s">
        <v>84</v>
      </c>
      <c r="B15191" t="s">
        <v>99</v>
      </c>
      <c r="C15191" t="s">
        <v>74</v>
      </c>
    </row>
    <row r="15192" spans="1:3" x14ac:dyDescent="0.2">
      <c r="A15192" t="s">
        <v>84</v>
      </c>
      <c r="B15192" t="s">
        <v>100</v>
      </c>
      <c r="C15192" t="s">
        <v>123</v>
      </c>
    </row>
    <row r="15193" spans="1:3" x14ac:dyDescent="0.2">
      <c r="A15193" t="s">
        <v>84</v>
      </c>
      <c r="B15193" t="s">
        <v>65</v>
      </c>
      <c r="C15193" t="s">
        <v>74</v>
      </c>
    </row>
    <row r="15194" spans="1:3" x14ac:dyDescent="0.2">
      <c r="A15194" t="s">
        <v>84</v>
      </c>
      <c r="B15194" t="s">
        <v>66</v>
      </c>
      <c r="C15194" t="s">
        <v>74</v>
      </c>
    </row>
    <row r="15195" spans="1:3" x14ac:dyDescent="0.2">
      <c r="A15195" t="s">
        <v>84</v>
      </c>
      <c r="B15195" t="s">
        <v>54</v>
      </c>
      <c r="C15195" t="s">
        <v>43</v>
      </c>
    </row>
    <row r="15196" spans="1:3" x14ac:dyDescent="0.2">
      <c r="A15196" t="s">
        <v>84</v>
      </c>
      <c r="B15196" t="s">
        <v>55</v>
      </c>
      <c r="C15196" t="s">
        <v>43</v>
      </c>
    </row>
    <row r="15197" spans="1:3" x14ac:dyDescent="0.2">
      <c r="A15197" t="s">
        <v>84</v>
      </c>
      <c r="B15197" t="s">
        <v>133</v>
      </c>
      <c r="C15197" t="s">
        <v>106</v>
      </c>
    </row>
    <row r="15198" spans="1:3" x14ac:dyDescent="0.2">
      <c r="A15198" t="s">
        <v>84</v>
      </c>
      <c r="B15198" t="s">
        <v>59</v>
      </c>
      <c r="C15198" t="s">
        <v>28</v>
      </c>
    </row>
    <row r="15199" spans="1:3" x14ac:dyDescent="0.2">
      <c r="A15199" t="s">
        <v>84</v>
      </c>
      <c r="B15199" t="s">
        <v>125</v>
      </c>
      <c r="C15199" t="s">
        <v>32</v>
      </c>
    </row>
    <row r="15200" spans="1:3" x14ac:dyDescent="0.2">
      <c r="A15200" t="s">
        <v>84</v>
      </c>
      <c r="B15200" t="s">
        <v>27</v>
      </c>
      <c r="C15200" t="s">
        <v>28</v>
      </c>
    </row>
    <row r="15201" spans="1:3" x14ac:dyDescent="0.2">
      <c r="A15201" t="s">
        <v>84</v>
      </c>
      <c r="B15201" t="s">
        <v>23</v>
      </c>
      <c r="C15201" t="s">
        <v>106</v>
      </c>
    </row>
    <row r="15202" spans="1:3" x14ac:dyDescent="0.2">
      <c r="A15202" t="s">
        <v>84</v>
      </c>
      <c r="B15202" t="s">
        <v>25</v>
      </c>
      <c r="C15202" t="s">
        <v>43</v>
      </c>
    </row>
    <row r="15203" spans="1:3" x14ac:dyDescent="0.2">
      <c r="A15203" t="s">
        <v>84</v>
      </c>
      <c r="B15203" t="s">
        <v>114</v>
      </c>
      <c r="C15203" t="s">
        <v>10</v>
      </c>
    </row>
    <row r="15204" spans="1:3" x14ac:dyDescent="0.2">
      <c r="A15204" t="s">
        <v>84</v>
      </c>
      <c r="B15204" t="s">
        <v>96</v>
      </c>
      <c r="C15204" t="s">
        <v>105</v>
      </c>
    </row>
    <row r="15205" spans="1:3" x14ac:dyDescent="0.2">
      <c r="A15205" t="s">
        <v>84</v>
      </c>
      <c r="B15205" t="s">
        <v>47</v>
      </c>
      <c r="C15205" t="s">
        <v>43</v>
      </c>
    </row>
    <row r="15206" spans="1:3" x14ac:dyDescent="0.2">
      <c r="A15206" t="s">
        <v>84</v>
      </c>
      <c r="B15206" t="s">
        <v>72</v>
      </c>
      <c r="C15206" t="s">
        <v>2</v>
      </c>
    </row>
    <row r="15207" spans="1:3" x14ac:dyDescent="0.2">
      <c r="A15207" t="s">
        <v>84</v>
      </c>
      <c r="B15207" t="s">
        <v>87</v>
      </c>
      <c r="C15207" t="s">
        <v>89</v>
      </c>
    </row>
    <row r="15208" spans="1:3" x14ac:dyDescent="0.2">
      <c r="A15208" t="s">
        <v>84</v>
      </c>
      <c r="B15208" t="s">
        <v>88</v>
      </c>
      <c r="C15208" t="s">
        <v>19</v>
      </c>
    </row>
    <row r="15209" spans="1:3" x14ac:dyDescent="0.2">
      <c r="A15209" t="s">
        <v>84</v>
      </c>
      <c r="B15209" t="s">
        <v>19</v>
      </c>
      <c r="C15209" t="s">
        <v>62</v>
      </c>
    </row>
    <row r="15210" spans="1:3" x14ac:dyDescent="0.2">
      <c r="A15210" t="s">
        <v>84</v>
      </c>
      <c r="B15210" t="s">
        <v>31</v>
      </c>
      <c r="C15210" t="s">
        <v>128</v>
      </c>
    </row>
    <row r="15211" spans="1:3" x14ac:dyDescent="0.2">
      <c r="A15211" t="s">
        <v>84</v>
      </c>
      <c r="B15211" t="s">
        <v>126</v>
      </c>
      <c r="C15211" t="s">
        <v>29</v>
      </c>
    </row>
    <row r="15212" spans="1:3" x14ac:dyDescent="0.2">
      <c r="A15212" t="s">
        <v>84</v>
      </c>
      <c r="B15212" t="s">
        <v>42</v>
      </c>
      <c r="C15212" t="s">
        <v>2</v>
      </c>
    </row>
    <row r="15213" spans="1:3" x14ac:dyDescent="0.2">
      <c r="A15213" t="s">
        <v>84</v>
      </c>
      <c r="B15213" t="s">
        <v>93</v>
      </c>
      <c r="C15213" t="s">
        <v>62</v>
      </c>
    </row>
    <row r="15214" spans="1:3" x14ac:dyDescent="0.2">
      <c r="A15214" t="s">
        <v>84</v>
      </c>
      <c r="B15214" t="s">
        <v>13</v>
      </c>
      <c r="C15214" t="s">
        <v>29</v>
      </c>
    </row>
    <row r="15215" spans="1:3" x14ac:dyDescent="0.2">
      <c r="A15215" t="s">
        <v>84</v>
      </c>
      <c r="B15215" t="s">
        <v>49</v>
      </c>
      <c r="C15215" t="s">
        <v>69</v>
      </c>
    </row>
    <row r="15216" spans="1:3" x14ac:dyDescent="0.2">
      <c r="A15216" t="s">
        <v>84</v>
      </c>
      <c r="B15216" t="s">
        <v>50</v>
      </c>
      <c r="C15216" t="s">
        <v>69</v>
      </c>
    </row>
    <row r="15217" spans="1:3" x14ac:dyDescent="0.2">
      <c r="A15217" t="s">
        <v>84</v>
      </c>
      <c r="B15217" t="s">
        <v>56</v>
      </c>
      <c r="C15217" t="s">
        <v>14</v>
      </c>
    </row>
    <row r="15218" spans="1:3" x14ac:dyDescent="0.2">
      <c r="A15218" t="s">
        <v>84</v>
      </c>
      <c r="B15218" t="s">
        <v>57</v>
      </c>
      <c r="C15218" t="s">
        <v>14</v>
      </c>
    </row>
    <row r="15219" spans="1:3" x14ac:dyDescent="0.2">
      <c r="A15219" t="s">
        <v>84</v>
      </c>
      <c r="B15219" t="s">
        <v>91</v>
      </c>
      <c r="C15219" t="s">
        <v>102</v>
      </c>
    </row>
    <row r="15220" spans="1:3" x14ac:dyDescent="0.2">
      <c r="A15220" t="s">
        <v>84</v>
      </c>
      <c r="B15220" t="s">
        <v>92</v>
      </c>
      <c r="C15220" t="s">
        <v>134</v>
      </c>
    </row>
    <row r="15221" spans="1:3" x14ac:dyDescent="0.2">
      <c r="A15221" t="s">
        <v>84</v>
      </c>
      <c r="B15221" t="s">
        <v>136</v>
      </c>
      <c r="C15221" t="s">
        <v>127</v>
      </c>
    </row>
    <row r="15222" spans="1:3" x14ac:dyDescent="0.2">
      <c r="A15222" t="s">
        <v>84</v>
      </c>
      <c r="B15222" t="s">
        <v>16</v>
      </c>
      <c r="C15222" t="s">
        <v>62</v>
      </c>
    </row>
    <row r="15223" spans="1:3" x14ac:dyDescent="0.2">
      <c r="A15223" t="s">
        <v>84</v>
      </c>
      <c r="B15223" t="s">
        <v>89</v>
      </c>
      <c r="C15223" t="s">
        <v>62</v>
      </c>
    </row>
    <row r="15224" spans="1:3" x14ac:dyDescent="0.2">
      <c r="A15224" t="s">
        <v>84</v>
      </c>
      <c r="B15224" t="s">
        <v>33</v>
      </c>
      <c r="C15224" t="s">
        <v>62</v>
      </c>
    </row>
    <row r="15225" spans="1:3" x14ac:dyDescent="0.2">
      <c r="A15225" t="s">
        <v>84</v>
      </c>
      <c r="B15225" t="s">
        <v>34</v>
      </c>
      <c r="C15225" t="s">
        <v>62</v>
      </c>
    </row>
    <row r="15226" spans="1:3" x14ac:dyDescent="0.2">
      <c r="A15226" t="s">
        <v>84</v>
      </c>
      <c r="B15226" t="s">
        <v>95</v>
      </c>
      <c r="C15226" t="s">
        <v>102</v>
      </c>
    </row>
    <row r="15227" spans="1:3" x14ac:dyDescent="0.2">
      <c r="A15227" t="s">
        <v>84</v>
      </c>
      <c r="B15227" t="s">
        <v>110</v>
      </c>
      <c r="C15227" t="s">
        <v>21</v>
      </c>
    </row>
    <row r="15228" spans="1:3" x14ac:dyDescent="0.2">
      <c r="A15228" t="s">
        <v>84</v>
      </c>
      <c r="B15228" t="s">
        <v>62</v>
      </c>
      <c r="C15228" t="s">
        <v>116</v>
      </c>
    </row>
    <row r="15229" spans="1:3" x14ac:dyDescent="0.2">
      <c r="A15229" t="s">
        <v>84</v>
      </c>
      <c r="B15229" t="s">
        <v>63</v>
      </c>
      <c r="C15229" t="s">
        <v>116</v>
      </c>
    </row>
    <row r="15230" spans="1:3" x14ac:dyDescent="0.2">
      <c r="A15230" t="s">
        <v>84</v>
      </c>
      <c r="B15230" t="s">
        <v>22</v>
      </c>
      <c r="C15230" t="s">
        <v>123</v>
      </c>
    </row>
    <row r="15231" spans="1:3" x14ac:dyDescent="0.2">
      <c r="A15231" t="s">
        <v>84</v>
      </c>
      <c r="B15231" t="s">
        <v>2</v>
      </c>
      <c r="C15231" t="s">
        <v>36</v>
      </c>
    </row>
    <row r="15232" spans="1:3" x14ac:dyDescent="0.2">
      <c r="A15232" t="s">
        <v>84</v>
      </c>
      <c r="B15232" t="s">
        <v>32</v>
      </c>
      <c r="C15232" t="s">
        <v>62</v>
      </c>
    </row>
    <row r="15233" spans="1:3" x14ac:dyDescent="0.2">
      <c r="A15233" t="s">
        <v>84</v>
      </c>
      <c r="B15233" t="s">
        <v>18</v>
      </c>
      <c r="C15233" t="s">
        <v>128</v>
      </c>
    </row>
    <row r="15234" spans="1:3" x14ac:dyDescent="0.2">
      <c r="A15234" t="s">
        <v>84</v>
      </c>
      <c r="B15234" t="s">
        <v>76</v>
      </c>
      <c r="C15234" t="s">
        <v>10</v>
      </c>
    </row>
    <row r="15235" spans="1:3" x14ac:dyDescent="0.2">
      <c r="A15235" t="s">
        <v>84</v>
      </c>
      <c r="B15235" t="s">
        <v>77</v>
      </c>
      <c r="C15235" t="s">
        <v>10</v>
      </c>
    </row>
    <row r="15236" spans="1:3" x14ac:dyDescent="0.2">
      <c r="A15236" t="s">
        <v>84</v>
      </c>
      <c r="B15236" t="s">
        <v>79</v>
      </c>
      <c r="C15236" t="s">
        <v>11</v>
      </c>
    </row>
    <row r="15237" spans="1:3" x14ac:dyDescent="0.2">
      <c r="A15237" t="s">
        <v>84</v>
      </c>
      <c r="B15237" t="s">
        <v>48</v>
      </c>
      <c r="C15237" t="s">
        <v>130</v>
      </c>
    </row>
    <row r="15238" spans="1:3" x14ac:dyDescent="0.2">
      <c r="A15238" t="s">
        <v>84</v>
      </c>
      <c r="B15238" t="s">
        <v>111</v>
      </c>
      <c r="C15238" t="s">
        <v>130</v>
      </c>
    </row>
    <row r="15239" spans="1:3" x14ac:dyDescent="0.2">
      <c r="A15239" t="s">
        <v>84</v>
      </c>
      <c r="B15239" t="s">
        <v>112</v>
      </c>
      <c r="C15239" t="s">
        <v>130</v>
      </c>
    </row>
    <row r="15240" spans="1:3" x14ac:dyDescent="0.2">
      <c r="A15240" t="s">
        <v>84</v>
      </c>
      <c r="B15240" t="s">
        <v>51</v>
      </c>
      <c r="C15240" t="s">
        <v>128</v>
      </c>
    </row>
    <row r="15241" spans="1:3" x14ac:dyDescent="0.2">
      <c r="A15241" t="s">
        <v>84</v>
      </c>
      <c r="B15241" t="s">
        <v>8</v>
      </c>
      <c r="C15241" t="s">
        <v>128</v>
      </c>
    </row>
    <row r="15242" spans="1:3" x14ac:dyDescent="0.2">
      <c r="A15242" t="s">
        <v>84</v>
      </c>
      <c r="B15242" t="s">
        <v>35</v>
      </c>
      <c r="C15242" t="s">
        <v>67</v>
      </c>
    </row>
    <row r="15243" spans="1:3" x14ac:dyDescent="0.2">
      <c r="A15243" t="s">
        <v>84</v>
      </c>
      <c r="B15243" t="s">
        <v>52</v>
      </c>
      <c r="C15243" t="s">
        <v>123</v>
      </c>
    </row>
    <row r="15244" spans="1:3" x14ac:dyDescent="0.2">
      <c r="A15244" t="s">
        <v>84</v>
      </c>
      <c r="B15244" t="s">
        <v>122</v>
      </c>
      <c r="C15244" t="s">
        <v>21</v>
      </c>
    </row>
    <row r="15245" spans="1:3" x14ac:dyDescent="0.2">
      <c r="A15245" t="s">
        <v>84</v>
      </c>
      <c r="B15245" t="s">
        <v>123</v>
      </c>
      <c r="C15245" t="s">
        <v>102</v>
      </c>
    </row>
    <row r="15246" spans="1:3" x14ac:dyDescent="0.2">
      <c r="A15246" t="s">
        <v>84</v>
      </c>
      <c r="B15246" t="s">
        <v>21</v>
      </c>
      <c r="C15246" t="s">
        <v>36</v>
      </c>
    </row>
    <row r="15247" spans="1:3" x14ac:dyDescent="0.2">
      <c r="A15247" t="s">
        <v>84</v>
      </c>
      <c r="B15247" t="s">
        <v>128</v>
      </c>
      <c r="C15247" t="s">
        <v>22</v>
      </c>
    </row>
    <row r="15248" spans="1:3" x14ac:dyDescent="0.2">
      <c r="A15248" t="s">
        <v>84</v>
      </c>
      <c r="B15248" t="s">
        <v>43</v>
      </c>
      <c r="C15248" t="s">
        <v>36</v>
      </c>
    </row>
    <row r="15249" spans="1:3" x14ac:dyDescent="0.2">
      <c r="A15249" t="s">
        <v>84</v>
      </c>
      <c r="B15249" t="s">
        <v>102</v>
      </c>
      <c r="C15249" t="s">
        <v>35</v>
      </c>
    </row>
    <row r="15250" spans="1:3" x14ac:dyDescent="0.2">
      <c r="A15250" t="s">
        <v>84</v>
      </c>
      <c r="B15250" t="s">
        <v>103</v>
      </c>
      <c r="C15250" t="s">
        <v>107</v>
      </c>
    </row>
    <row r="15251" spans="1:3" x14ac:dyDescent="0.2">
      <c r="A15251" t="s">
        <v>84</v>
      </c>
      <c r="B15251" t="s">
        <v>106</v>
      </c>
      <c r="C15251" t="s">
        <v>62</v>
      </c>
    </row>
    <row r="15252" spans="1:3" x14ac:dyDescent="0.2">
      <c r="A15252" t="s">
        <v>84</v>
      </c>
      <c r="B15252" t="s">
        <v>105</v>
      </c>
      <c r="C15252" t="s">
        <v>100</v>
      </c>
    </row>
    <row r="15253" spans="1:3" x14ac:dyDescent="0.2">
      <c r="A15253" t="s">
        <v>84</v>
      </c>
      <c r="B15253" t="s">
        <v>74</v>
      </c>
      <c r="C15253" t="s">
        <v>1</v>
      </c>
    </row>
    <row r="15254" spans="1:3" x14ac:dyDescent="0.2">
      <c r="A15254" t="s">
        <v>84</v>
      </c>
      <c r="B15254" t="s">
        <v>26</v>
      </c>
      <c r="C15254" t="s">
        <v>127</v>
      </c>
    </row>
    <row r="15255" spans="1:3" x14ac:dyDescent="0.2">
      <c r="A15255" t="s">
        <v>84</v>
      </c>
      <c r="B15255" t="s">
        <v>81</v>
      </c>
      <c r="C15255" t="s">
        <v>10</v>
      </c>
    </row>
    <row r="15256" spans="1:3" x14ac:dyDescent="0.2">
      <c r="A15256" t="s">
        <v>84</v>
      </c>
      <c r="B15256" t="s">
        <v>29</v>
      </c>
      <c r="C15256" t="s">
        <v>118</v>
      </c>
    </row>
    <row r="15257" spans="1:3" x14ac:dyDescent="0.2">
      <c r="A15257" t="s">
        <v>84</v>
      </c>
      <c r="B15257" t="s">
        <v>30</v>
      </c>
      <c r="C15257" t="s">
        <v>118</v>
      </c>
    </row>
    <row r="15258" spans="1:3" x14ac:dyDescent="0.2">
      <c r="A15258" t="s">
        <v>84</v>
      </c>
      <c r="B15258" t="s">
        <v>118</v>
      </c>
      <c r="C15258" t="s">
        <v>91</v>
      </c>
    </row>
    <row r="15259" spans="1:3" x14ac:dyDescent="0.2">
      <c r="A15259" t="s">
        <v>84</v>
      </c>
      <c r="B15259" t="s">
        <v>119</v>
      </c>
      <c r="C15259" t="s">
        <v>95</v>
      </c>
    </row>
    <row r="15260" spans="1:3" x14ac:dyDescent="0.2">
      <c r="A15260" t="s">
        <v>84</v>
      </c>
      <c r="B15260" t="s">
        <v>86</v>
      </c>
      <c r="C15260" t="s">
        <v>105</v>
      </c>
    </row>
    <row r="15261" spans="1:3" x14ac:dyDescent="0.2">
      <c r="A15261" t="s">
        <v>84</v>
      </c>
      <c r="B15261" t="s">
        <v>28</v>
      </c>
      <c r="C15261" t="s">
        <v>1</v>
      </c>
    </row>
    <row r="15262" spans="1:3" x14ac:dyDescent="0.2">
      <c r="A15262" t="s">
        <v>84</v>
      </c>
      <c r="B15262" t="s">
        <v>127</v>
      </c>
      <c r="C15262" t="s">
        <v>100</v>
      </c>
    </row>
    <row r="15263" spans="1:3" x14ac:dyDescent="0.2">
      <c r="A15263" t="s">
        <v>84</v>
      </c>
      <c r="B15263" t="s">
        <v>80</v>
      </c>
      <c r="C15263" t="s">
        <v>11</v>
      </c>
    </row>
    <row r="15264" spans="1:3" x14ac:dyDescent="0.2">
      <c r="A15264" t="s">
        <v>84</v>
      </c>
      <c r="B15264" t="s">
        <v>41</v>
      </c>
      <c r="C15264" t="s">
        <v>28</v>
      </c>
    </row>
    <row r="15265" spans="1:3" x14ac:dyDescent="0.2">
      <c r="A15265" t="s">
        <v>84</v>
      </c>
      <c r="B15265" t="s">
        <v>130</v>
      </c>
      <c r="C15265" t="s">
        <v>138</v>
      </c>
    </row>
    <row r="15266" spans="1:3" x14ac:dyDescent="0.2">
      <c r="A15266" t="s">
        <v>84</v>
      </c>
      <c r="B15266" t="s">
        <v>131</v>
      </c>
      <c r="C15266" t="s">
        <v>137</v>
      </c>
    </row>
    <row r="15267" spans="1:3" x14ac:dyDescent="0.2">
      <c r="A15267" t="s">
        <v>84</v>
      </c>
      <c r="B15267" t="s">
        <v>11</v>
      </c>
      <c r="C15267" t="s">
        <v>73</v>
      </c>
    </row>
    <row r="15268" spans="1:3" x14ac:dyDescent="0.2">
      <c r="A15268" t="s">
        <v>84</v>
      </c>
      <c r="B15268" t="s">
        <v>6</v>
      </c>
      <c r="C15268" t="s">
        <v>90</v>
      </c>
    </row>
    <row r="15269" spans="1:3" x14ac:dyDescent="0.2">
      <c r="A15269" t="s">
        <v>84</v>
      </c>
      <c r="B15269" t="s">
        <v>3</v>
      </c>
      <c r="C15269" t="s">
        <v>134</v>
      </c>
    </row>
    <row r="15270" spans="1:3" x14ac:dyDescent="0.2">
      <c r="A15270" t="s">
        <v>84</v>
      </c>
      <c r="B15270" t="s">
        <v>69</v>
      </c>
      <c r="C15270" t="s">
        <v>5</v>
      </c>
    </row>
    <row r="15271" spans="1:3" x14ac:dyDescent="0.2">
      <c r="A15271" t="s">
        <v>84</v>
      </c>
      <c r="B15271" t="s">
        <v>135</v>
      </c>
      <c r="C15271" t="s">
        <v>105</v>
      </c>
    </row>
    <row r="15272" spans="1:3" x14ac:dyDescent="0.2">
      <c r="A15272" t="s">
        <v>84</v>
      </c>
      <c r="B15272" t="s">
        <v>132</v>
      </c>
      <c r="C15272" t="s">
        <v>11</v>
      </c>
    </row>
    <row r="15273" spans="1:3" x14ac:dyDescent="0.2">
      <c r="A15273" t="s">
        <v>84</v>
      </c>
      <c r="B15273" t="s">
        <v>129</v>
      </c>
      <c r="C15273" t="s">
        <v>128</v>
      </c>
    </row>
    <row r="15274" spans="1:3" x14ac:dyDescent="0.2">
      <c r="A15274" t="s">
        <v>84</v>
      </c>
      <c r="B15274" t="s">
        <v>116</v>
      </c>
      <c r="C15274" t="s">
        <v>3</v>
      </c>
    </row>
    <row r="15275" spans="1:3" x14ac:dyDescent="0.2">
      <c r="A15275" t="s">
        <v>84</v>
      </c>
      <c r="B15275" t="s">
        <v>36</v>
      </c>
      <c r="C15275" t="s">
        <v>95</v>
      </c>
    </row>
    <row r="15276" spans="1:3" x14ac:dyDescent="0.2">
      <c r="A15276" t="s">
        <v>84</v>
      </c>
      <c r="B15276" t="s">
        <v>37</v>
      </c>
      <c r="C15276" t="s">
        <v>95</v>
      </c>
    </row>
    <row r="15277" spans="1:3" x14ac:dyDescent="0.2">
      <c r="A15277" t="s">
        <v>84</v>
      </c>
      <c r="B15277" t="s">
        <v>70</v>
      </c>
      <c r="C15277" t="s">
        <v>101</v>
      </c>
    </row>
    <row r="15278" spans="1:3" x14ac:dyDescent="0.2">
      <c r="A15278" t="s">
        <v>84</v>
      </c>
      <c r="B15278" t="s">
        <v>71</v>
      </c>
      <c r="C15278" t="s">
        <v>2</v>
      </c>
    </row>
    <row r="15279" spans="1:3" x14ac:dyDescent="0.2">
      <c r="A15279" t="s">
        <v>84</v>
      </c>
      <c r="B15279" t="s">
        <v>5</v>
      </c>
      <c r="C15279" t="s">
        <v>123</v>
      </c>
    </row>
    <row r="15280" spans="1:3" x14ac:dyDescent="0.2">
      <c r="A15280" t="s">
        <v>84</v>
      </c>
      <c r="B15280" t="s">
        <v>24</v>
      </c>
      <c r="C15280" t="s">
        <v>6</v>
      </c>
    </row>
    <row r="15281" spans="1:3" x14ac:dyDescent="0.2">
      <c r="A15281" t="s">
        <v>84</v>
      </c>
      <c r="B15281" t="s">
        <v>10</v>
      </c>
      <c r="C15281" t="s">
        <v>5</v>
      </c>
    </row>
    <row r="15282" spans="1:3" x14ac:dyDescent="0.2">
      <c r="A15282" t="s">
        <v>84</v>
      </c>
      <c r="B15282" t="s">
        <v>12</v>
      </c>
      <c r="C15282" t="s">
        <v>138</v>
      </c>
    </row>
    <row r="15283" spans="1:3" x14ac:dyDescent="0.2">
      <c r="A15283" t="s">
        <v>84</v>
      </c>
      <c r="B15283" t="s">
        <v>107</v>
      </c>
      <c r="C15283" t="s">
        <v>107</v>
      </c>
    </row>
    <row r="15284" spans="1:3" x14ac:dyDescent="0.2">
      <c r="A15284" t="s">
        <v>84</v>
      </c>
      <c r="B15284" t="s">
        <v>108</v>
      </c>
      <c r="C15284" t="s">
        <v>107</v>
      </c>
    </row>
    <row r="15285" spans="1:3" x14ac:dyDescent="0.2">
      <c r="A15285" t="s">
        <v>84</v>
      </c>
      <c r="B15285" t="s">
        <v>14</v>
      </c>
      <c r="C15285" t="s">
        <v>1</v>
      </c>
    </row>
    <row r="15286" spans="1:3" x14ac:dyDescent="0.2">
      <c r="A15286" t="s">
        <v>84</v>
      </c>
      <c r="B15286" t="s">
        <v>15</v>
      </c>
      <c r="C15286" t="s">
        <v>1</v>
      </c>
    </row>
    <row r="15287" spans="1:3" x14ac:dyDescent="0.2">
      <c r="A15287" t="s">
        <v>84</v>
      </c>
      <c r="B15287" t="s">
        <v>101</v>
      </c>
      <c r="C15287" t="s">
        <v>36</v>
      </c>
    </row>
    <row r="15288" spans="1:3" x14ac:dyDescent="0.2">
      <c r="A15288" t="s">
        <v>84</v>
      </c>
      <c r="B15288" t="s">
        <v>109</v>
      </c>
      <c r="C15288" t="s">
        <v>67</v>
      </c>
    </row>
    <row r="15289" spans="1:3" x14ac:dyDescent="0.2">
      <c r="A15289" t="s">
        <v>84</v>
      </c>
      <c r="B15289" t="s">
        <v>61</v>
      </c>
      <c r="C15289" t="s">
        <v>90</v>
      </c>
    </row>
    <row r="15290" spans="1:3" x14ac:dyDescent="0.2">
      <c r="A15290" t="s">
        <v>84</v>
      </c>
      <c r="B15290" t="s">
        <v>73</v>
      </c>
      <c r="C15290" t="s">
        <v>3</v>
      </c>
    </row>
    <row r="15291" spans="1:3" x14ac:dyDescent="0.2">
      <c r="A15291" t="s">
        <v>84</v>
      </c>
      <c r="B15291" t="s">
        <v>60</v>
      </c>
      <c r="C15291" t="s">
        <v>102</v>
      </c>
    </row>
    <row r="15292" spans="1:3" x14ac:dyDescent="0.2">
      <c r="A15292" t="s">
        <v>84</v>
      </c>
      <c r="B15292" t="s">
        <v>84</v>
      </c>
      <c r="C15292" t="s">
        <v>84</v>
      </c>
    </row>
    <row r="15293" spans="1:3" x14ac:dyDescent="0.2">
      <c r="A15293" t="s">
        <v>84</v>
      </c>
      <c r="B15293" t="s">
        <v>85</v>
      </c>
      <c r="C15293" t="s">
        <v>84</v>
      </c>
    </row>
    <row r="15294" spans="1:3" x14ac:dyDescent="0.2">
      <c r="A15294" t="s">
        <v>84</v>
      </c>
      <c r="B15294" t="s">
        <v>137</v>
      </c>
      <c r="C15294" t="s">
        <v>85</v>
      </c>
    </row>
    <row r="15295" spans="1:3" x14ac:dyDescent="0.2">
      <c r="A15295" t="s">
        <v>84</v>
      </c>
      <c r="B15295" t="s">
        <v>138</v>
      </c>
      <c r="C15295" t="s">
        <v>3</v>
      </c>
    </row>
    <row r="15296" spans="1:3" x14ac:dyDescent="0.2">
      <c r="A15296" t="s">
        <v>84</v>
      </c>
      <c r="B15296" t="s">
        <v>134</v>
      </c>
      <c r="C15296" t="s">
        <v>109</v>
      </c>
    </row>
    <row r="15297" spans="1:3" x14ac:dyDescent="0.2">
      <c r="A15297" t="s">
        <v>84</v>
      </c>
      <c r="B15297" t="s">
        <v>40</v>
      </c>
      <c r="C15297" t="s">
        <v>11</v>
      </c>
    </row>
    <row r="15298" spans="1:3" x14ac:dyDescent="0.2">
      <c r="A15298" t="s">
        <v>84</v>
      </c>
      <c r="B15298" t="s">
        <v>39</v>
      </c>
      <c r="C15298" t="s">
        <v>130</v>
      </c>
    </row>
    <row r="15299" spans="1:3" x14ac:dyDescent="0.2">
      <c r="A15299" t="s">
        <v>84</v>
      </c>
      <c r="B15299" t="s">
        <v>104</v>
      </c>
      <c r="C15299" t="s">
        <v>109</v>
      </c>
    </row>
    <row r="15300" spans="1:3" x14ac:dyDescent="0.2">
      <c r="A15300" t="s">
        <v>84</v>
      </c>
      <c r="B15300" t="s">
        <v>9</v>
      </c>
      <c r="C15300" t="s">
        <v>4</v>
      </c>
    </row>
    <row r="15301" spans="1:3" x14ac:dyDescent="0.2">
      <c r="A15301" t="s">
        <v>84</v>
      </c>
      <c r="B15301" t="s">
        <v>58</v>
      </c>
      <c r="C15301" t="s">
        <v>90</v>
      </c>
    </row>
    <row r="15302" spans="1:3" x14ac:dyDescent="0.2">
      <c r="A15302" t="s">
        <v>84</v>
      </c>
      <c r="B15302" t="s">
        <v>4</v>
      </c>
      <c r="C15302" t="s">
        <v>6</v>
      </c>
    </row>
    <row r="15303" spans="1:3" x14ac:dyDescent="0.2">
      <c r="A15303" t="s">
        <v>84</v>
      </c>
      <c r="B15303" t="s">
        <v>90</v>
      </c>
      <c r="C15303" t="s">
        <v>107</v>
      </c>
    </row>
    <row r="15304" spans="1:3" x14ac:dyDescent="0.2">
      <c r="A15304" t="s">
        <v>84</v>
      </c>
      <c r="B15304" t="s">
        <v>1</v>
      </c>
      <c r="C15304" t="s">
        <v>91</v>
      </c>
    </row>
    <row r="15305" spans="1:3" x14ac:dyDescent="0.2">
      <c r="A15305" t="s">
        <v>84</v>
      </c>
      <c r="B15305" t="s">
        <v>67</v>
      </c>
      <c r="C15305" t="s">
        <v>67</v>
      </c>
    </row>
    <row r="15306" spans="1:3" x14ac:dyDescent="0.2">
      <c r="A15306" t="s">
        <v>84</v>
      </c>
      <c r="B15306" t="s">
        <v>68</v>
      </c>
      <c r="C15306" t="s">
        <v>67</v>
      </c>
    </row>
    <row r="15307" spans="1:3" x14ac:dyDescent="0.2">
      <c r="A15307" t="s">
        <v>84</v>
      </c>
      <c r="B15307" t="s">
        <v>120</v>
      </c>
      <c r="C15307" t="s">
        <v>58</v>
      </c>
    </row>
    <row r="15308" spans="1:3" x14ac:dyDescent="0.2">
      <c r="A15308" t="s">
        <v>84</v>
      </c>
      <c r="B15308" t="s">
        <v>121</v>
      </c>
      <c r="C15308" t="s">
        <v>4</v>
      </c>
    </row>
    <row r="15309" spans="1:3" x14ac:dyDescent="0.2">
      <c r="A15309" t="s">
        <v>84</v>
      </c>
      <c r="B15309" t="s">
        <v>53</v>
      </c>
      <c r="C15309" t="s">
        <v>90</v>
      </c>
    </row>
    <row r="15310" spans="1:3" x14ac:dyDescent="0.2">
      <c r="A15310" t="s">
        <v>84</v>
      </c>
      <c r="B15310" t="s">
        <v>82</v>
      </c>
      <c r="C15310" t="s">
        <v>107</v>
      </c>
    </row>
    <row r="15311" spans="1:3" x14ac:dyDescent="0.2">
      <c r="A15311" t="s">
        <v>84</v>
      </c>
      <c r="B15311" t="s">
        <v>83</v>
      </c>
      <c r="C15311" t="s">
        <v>90</v>
      </c>
    </row>
    <row r="15312" spans="1:3" x14ac:dyDescent="0.2">
      <c r="A15312" t="s">
        <v>84</v>
      </c>
      <c r="B15312" t="s">
        <v>38</v>
      </c>
      <c r="C15312" t="s">
        <v>35</v>
      </c>
    </row>
    <row r="15313" spans="1:3" x14ac:dyDescent="0.2">
      <c r="A15313" t="s">
        <v>84</v>
      </c>
      <c r="B15313" t="s">
        <v>97</v>
      </c>
      <c r="C15313" t="s">
        <v>6</v>
      </c>
    </row>
    <row r="15314" spans="1:3" x14ac:dyDescent="0.2">
      <c r="A15314" t="s">
        <v>84</v>
      </c>
      <c r="B15314" t="s">
        <v>115</v>
      </c>
      <c r="C15314" t="s">
        <v>58</v>
      </c>
    </row>
    <row r="15315" spans="1:3" x14ac:dyDescent="0.2">
      <c r="A15315" t="s">
        <v>84</v>
      </c>
      <c r="B15315" t="s">
        <v>98</v>
      </c>
      <c r="C15315" t="s">
        <v>58</v>
      </c>
    </row>
    <row r="15316" spans="1:3" x14ac:dyDescent="0.2">
      <c r="A15316" t="s">
        <v>84</v>
      </c>
      <c r="B15316" t="s">
        <v>94</v>
      </c>
      <c r="C15316" t="s">
        <v>58</v>
      </c>
    </row>
    <row r="15317" spans="1:3" x14ac:dyDescent="0.2">
      <c r="A15317" t="s">
        <v>84</v>
      </c>
      <c r="B15317" t="s">
        <v>7</v>
      </c>
      <c r="C15317" t="s">
        <v>6</v>
      </c>
    </row>
    <row r="15318" spans="1:3" x14ac:dyDescent="0.2">
      <c r="A15318" t="s">
        <v>84</v>
      </c>
      <c r="B15318" t="s">
        <v>45</v>
      </c>
      <c r="C15318" t="s">
        <v>58</v>
      </c>
    </row>
    <row r="15319" spans="1:3" x14ac:dyDescent="0.2">
      <c r="A15319" t="s">
        <v>84</v>
      </c>
      <c r="B15319" t="s">
        <v>64</v>
      </c>
      <c r="C15319" t="s">
        <v>58</v>
      </c>
    </row>
    <row r="15320" spans="1:3" x14ac:dyDescent="0.2">
      <c r="A15320" t="s">
        <v>85</v>
      </c>
      <c r="B15320" t="s">
        <v>75</v>
      </c>
      <c r="C15320" t="s">
        <v>106</v>
      </c>
    </row>
    <row r="15321" spans="1:3" x14ac:dyDescent="0.2">
      <c r="A15321" t="s">
        <v>85</v>
      </c>
      <c r="B15321" t="s">
        <v>17</v>
      </c>
      <c r="C15321" t="s">
        <v>106</v>
      </c>
    </row>
    <row r="15322" spans="1:3" x14ac:dyDescent="0.2">
      <c r="A15322" t="s">
        <v>85</v>
      </c>
      <c r="B15322" t="s">
        <v>20</v>
      </c>
      <c r="C15322" t="s">
        <v>32</v>
      </c>
    </row>
    <row r="15323" spans="1:3" x14ac:dyDescent="0.2">
      <c r="A15323" t="s">
        <v>85</v>
      </c>
      <c r="B15323" t="s">
        <v>78</v>
      </c>
      <c r="C15323" t="s">
        <v>14</v>
      </c>
    </row>
    <row r="15324" spans="1:3" x14ac:dyDescent="0.2">
      <c r="A15324" t="s">
        <v>85</v>
      </c>
      <c r="B15324" t="s">
        <v>44</v>
      </c>
      <c r="C15324" t="s">
        <v>28</v>
      </c>
    </row>
    <row r="15325" spans="1:3" x14ac:dyDescent="0.2">
      <c r="A15325" t="s">
        <v>85</v>
      </c>
      <c r="B15325" t="s">
        <v>46</v>
      </c>
      <c r="C15325" t="s">
        <v>29</v>
      </c>
    </row>
    <row r="15326" spans="1:3" x14ac:dyDescent="0.2">
      <c r="A15326" t="s">
        <v>85</v>
      </c>
      <c r="B15326" t="s">
        <v>117</v>
      </c>
      <c r="C15326" t="s">
        <v>28</v>
      </c>
    </row>
    <row r="15327" spans="1:3" x14ac:dyDescent="0.2">
      <c r="A15327" t="s">
        <v>85</v>
      </c>
      <c r="B15327" t="s">
        <v>124</v>
      </c>
      <c r="C15327" t="s">
        <v>43</v>
      </c>
    </row>
    <row r="15328" spans="1:3" x14ac:dyDescent="0.2">
      <c r="A15328" t="s">
        <v>85</v>
      </c>
      <c r="B15328" t="s">
        <v>113</v>
      </c>
      <c r="C15328" t="s">
        <v>10</v>
      </c>
    </row>
    <row r="15329" spans="1:3" x14ac:dyDescent="0.2">
      <c r="A15329" t="s">
        <v>85</v>
      </c>
      <c r="B15329" t="s">
        <v>99</v>
      </c>
      <c r="C15329" t="s">
        <v>29</v>
      </c>
    </row>
    <row r="15330" spans="1:3" x14ac:dyDescent="0.2">
      <c r="A15330" t="s">
        <v>85</v>
      </c>
      <c r="B15330" t="s">
        <v>100</v>
      </c>
      <c r="C15330" t="s">
        <v>123</v>
      </c>
    </row>
    <row r="15331" spans="1:3" x14ac:dyDescent="0.2">
      <c r="A15331" t="s">
        <v>85</v>
      </c>
      <c r="B15331" t="s">
        <v>65</v>
      </c>
      <c r="C15331" t="s">
        <v>74</v>
      </c>
    </row>
    <row r="15332" spans="1:3" x14ac:dyDescent="0.2">
      <c r="A15332" t="s">
        <v>85</v>
      </c>
      <c r="B15332" t="s">
        <v>66</v>
      </c>
      <c r="C15332" t="s">
        <v>74</v>
      </c>
    </row>
    <row r="15333" spans="1:3" x14ac:dyDescent="0.2">
      <c r="A15333" t="s">
        <v>85</v>
      </c>
      <c r="B15333" t="s">
        <v>54</v>
      </c>
      <c r="C15333" t="s">
        <v>43</v>
      </c>
    </row>
    <row r="15334" spans="1:3" x14ac:dyDescent="0.2">
      <c r="A15334" t="s">
        <v>85</v>
      </c>
      <c r="B15334" t="s">
        <v>55</v>
      </c>
      <c r="C15334" t="s">
        <v>43</v>
      </c>
    </row>
    <row r="15335" spans="1:3" x14ac:dyDescent="0.2">
      <c r="A15335" t="s">
        <v>85</v>
      </c>
      <c r="B15335" t="s">
        <v>133</v>
      </c>
      <c r="C15335" t="s">
        <v>19</v>
      </c>
    </row>
    <row r="15336" spans="1:3" x14ac:dyDescent="0.2">
      <c r="A15336" t="s">
        <v>85</v>
      </c>
      <c r="B15336" t="s">
        <v>59</v>
      </c>
      <c r="C15336" t="s">
        <v>28</v>
      </c>
    </row>
    <row r="15337" spans="1:3" x14ac:dyDescent="0.2">
      <c r="A15337" t="s">
        <v>85</v>
      </c>
      <c r="B15337" t="s">
        <v>125</v>
      </c>
      <c r="C15337" t="s">
        <v>89</v>
      </c>
    </row>
    <row r="15338" spans="1:3" x14ac:dyDescent="0.2">
      <c r="A15338" t="s">
        <v>85</v>
      </c>
      <c r="B15338" t="s">
        <v>27</v>
      </c>
      <c r="C15338" t="s">
        <v>74</v>
      </c>
    </row>
    <row r="15339" spans="1:3" x14ac:dyDescent="0.2">
      <c r="A15339" t="s">
        <v>85</v>
      </c>
      <c r="B15339" t="s">
        <v>23</v>
      </c>
      <c r="C15339" t="s">
        <v>19</v>
      </c>
    </row>
    <row r="15340" spans="1:3" x14ac:dyDescent="0.2">
      <c r="A15340" t="s">
        <v>85</v>
      </c>
      <c r="B15340" t="s">
        <v>25</v>
      </c>
      <c r="C15340" t="s">
        <v>43</v>
      </c>
    </row>
    <row r="15341" spans="1:3" x14ac:dyDescent="0.2">
      <c r="A15341" t="s">
        <v>85</v>
      </c>
      <c r="B15341" t="s">
        <v>114</v>
      </c>
      <c r="C15341" t="s">
        <v>10</v>
      </c>
    </row>
    <row r="15342" spans="1:3" x14ac:dyDescent="0.2">
      <c r="A15342" t="s">
        <v>85</v>
      </c>
      <c r="B15342" t="s">
        <v>96</v>
      </c>
      <c r="C15342" t="s">
        <v>105</v>
      </c>
    </row>
    <row r="15343" spans="1:3" x14ac:dyDescent="0.2">
      <c r="A15343" t="s">
        <v>85</v>
      </c>
      <c r="B15343" t="s">
        <v>47</v>
      </c>
      <c r="C15343" t="s">
        <v>127</v>
      </c>
    </row>
    <row r="15344" spans="1:3" x14ac:dyDescent="0.2">
      <c r="A15344" t="s">
        <v>85</v>
      </c>
      <c r="B15344" t="s">
        <v>72</v>
      </c>
      <c r="C15344" t="s">
        <v>2</v>
      </c>
    </row>
    <row r="15345" spans="1:3" x14ac:dyDescent="0.2">
      <c r="A15345" t="s">
        <v>85</v>
      </c>
      <c r="B15345" t="s">
        <v>87</v>
      </c>
      <c r="C15345" t="s">
        <v>89</v>
      </c>
    </row>
    <row r="15346" spans="1:3" x14ac:dyDescent="0.2">
      <c r="A15346" t="s">
        <v>85</v>
      </c>
      <c r="B15346" t="s">
        <v>88</v>
      </c>
      <c r="C15346" t="s">
        <v>14</v>
      </c>
    </row>
    <row r="15347" spans="1:3" x14ac:dyDescent="0.2">
      <c r="A15347" t="s">
        <v>85</v>
      </c>
      <c r="B15347" t="s">
        <v>19</v>
      </c>
      <c r="C15347" t="s">
        <v>1</v>
      </c>
    </row>
    <row r="15348" spans="1:3" x14ac:dyDescent="0.2">
      <c r="A15348" t="s">
        <v>85</v>
      </c>
      <c r="B15348" t="s">
        <v>31</v>
      </c>
      <c r="C15348" t="s">
        <v>128</v>
      </c>
    </row>
    <row r="15349" spans="1:3" x14ac:dyDescent="0.2">
      <c r="A15349" t="s">
        <v>85</v>
      </c>
      <c r="B15349" t="s">
        <v>126</v>
      </c>
      <c r="C15349" t="s">
        <v>29</v>
      </c>
    </row>
    <row r="15350" spans="1:3" x14ac:dyDescent="0.2">
      <c r="A15350" t="s">
        <v>85</v>
      </c>
      <c r="B15350" t="s">
        <v>42</v>
      </c>
      <c r="C15350" t="s">
        <v>2</v>
      </c>
    </row>
    <row r="15351" spans="1:3" x14ac:dyDescent="0.2">
      <c r="A15351" t="s">
        <v>85</v>
      </c>
      <c r="B15351" t="s">
        <v>93</v>
      </c>
      <c r="C15351" t="s">
        <v>62</v>
      </c>
    </row>
    <row r="15352" spans="1:3" x14ac:dyDescent="0.2">
      <c r="A15352" t="s">
        <v>85</v>
      </c>
      <c r="B15352" t="s">
        <v>13</v>
      </c>
      <c r="C15352" t="s">
        <v>21</v>
      </c>
    </row>
    <row r="15353" spans="1:3" x14ac:dyDescent="0.2">
      <c r="A15353" t="s">
        <v>85</v>
      </c>
      <c r="B15353" t="s">
        <v>49</v>
      </c>
      <c r="C15353" t="s">
        <v>128</v>
      </c>
    </row>
    <row r="15354" spans="1:3" x14ac:dyDescent="0.2">
      <c r="A15354" t="s">
        <v>85</v>
      </c>
      <c r="B15354" t="s">
        <v>50</v>
      </c>
      <c r="C15354" t="s">
        <v>69</v>
      </c>
    </row>
    <row r="15355" spans="1:3" x14ac:dyDescent="0.2">
      <c r="A15355" t="s">
        <v>85</v>
      </c>
      <c r="B15355" t="s">
        <v>56</v>
      </c>
      <c r="C15355" t="s">
        <v>28</v>
      </c>
    </row>
    <row r="15356" spans="1:3" x14ac:dyDescent="0.2">
      <c r="A15356" t="s">
        <v>85</v>
      </c>
      <c r="B15356" t="s">
        <v>57</v>
      </c>
      <c r="C15356" t="s">
        <v>14</v>
      </c>
    </row>
    <row r="15357" spans="1:3" x14ac:dyDescent="0.2">
      <c r="A15357" t="s">
        <v>85</v>
      </c>
      <c r="B15357" t="s">
        <v>91</v>
      </c>
      <c r="C15357" t="s">
        <v>102</v>
      </c>
    </row>
    <row r="15358" spans="1:3" x14ac:dyDescent="0.2">
      <c r="A15358" t="s">
        <v>85</v>
      </c>
      <c r="B15358" t="s">
        <v>92</v>
      </c>
      <c r="C15358" t="s">
        <v>134</v>
      </c>
    </row>
    <row r="15359" spans="1:3" x14ac:dyDescent="0.2">
      <c r="A15359" t="s">
        <v>85</v>
      </c>
      <c r="B15359" t="s">
        <v>136</v>
      </c>
      <c r="C15359" t="s">
        <v>105</v>
      </c>
    </row>
    <row r="15360" spans="1:3" x14ac:dyDescent="0.2">
      <c r="A15360" t="s">
        <v>85</v>
      </c>
      <c r="B15360" t="s">
        <v>16</v>
      </c>
      <c r="C15360" t="s">
        <v>62</v>
      </c>
    </row>
    <row r="15361" spans="1:3" x14ac:dyDescent="0.2">
      <c r="A15361" t="s">
        <v>85</v>
      </c>
      <c r="B15361" t="s">
        <v>89</v>
      </c>
      <c r="C15361" t="s">
        <v>62</v>
      </c>
    </row>
    <row r="15362" spans="1:3" x14ac:dyDescent="0.2">
      <c r="A15362" t="s">
        <v>85</v>
      </c>
      <c r="B15362" t="s">
        <v>33</v>
      </c>
      <c r="C15362" t="s">
        <v>62</v>
      </c>
    </row>
    <row r="15363" spans="1:3" x14ac:dyDescent="0.2">
      <c r="A15363" t="s">
        <v>85</v>
      </c>
      <c r="B15363" t="s">
        <v>34</v>
      </c>
      <c r="C15363" t="s">
        <v>62</v>
      </c>
    </row>
    <row r="15364" spans="1:3" x14ac:dyDescent="0.2">
      <c r="A15364" t="s">
        <v>85</v>
      </c>
      <c r="B15364" t="s">
        <v>95</v>
      </c>
      <c r="C15364" t="s">
        <v>102</v>
      </c>
    </row>
    <row r="15365" spans="1:3" x14ac:dyDescent="0.2">
      <c r="A15365" t="s">
        <v>85</v>
      </c>
      <c r="B15365" t="s">
        <v>110</v>
      </c>
      <c r="C15365" t="s">
        <v>21</v>
      </c>
    </row>
    <row r="15366" spans="1:3" x14ac:dyDescent="0.2">
      <c r="A15366" t="s">
        <v>85</v>
      </c>
      <c r="B15366" t="s">
        <v>62</v>
      </c>
      <c r="C15366" t="s">
        <v>116</v>
      </c>
    </row>
    <row r="15367" spans="1:3" x14ac:dyDescent="0.2">
      <c r="A15367" t="s">
        <v>85</v>
      </c>
      <c r="B15367" t="s">
        <v>63</v>
      </c>
      <c r="C15367" t="s">
        <v>91</v>
      </c>
    </row>
    <row r="15368" spans="1:3" x14ac:dyDescent="0.2">
      <c r="A15368" t="s">
        <v>85</v>
      </c>
      <c r="B15368" t="s">
        <v>22</v>
      </c>
      <c r="C15368" t="s">
        <v>3</v>
      </c>
    </row>
    <row r="15369" spans="1:3" x14ac:dyDescent="0.2">
      <c r="A15369" t="s">
        <v>85</v>
      </c>
      <c r="B15369" t="s">
        <v>2</v>
      </c>
      <c r="C15369" t="s">
        <v>36</v>
      </c>
    </row>
    <row r="15370" spans="1:3" x14ac:dyDescent="0.2">
      <c r="A15370" t="s">
        <v>85</v>
      </c>
      <c r="B15370" t="s">
        <v>32</v>
      </c>
      <c r="C15370" t="s">
        <v>62</v>
      </c>
    </row>
    <row r="15371" spans="1:3" x14ac:dyDescent="0.2">
      <c r="A15371" t="s">
        <v>85</v>
      </c>
      <c r="B15371" t="s">
        <v>18</v>
      </c>
      <c r="C15371" t="s">
        <v>128</v>
      </c>
    </row>
    <row r="15372" spans="1:3" x14ac:dyDescent="0.2">
      <c r="A15372" t="s">
        <v>85</v>
      </c>
      <c r="B15372" t="s">
        <v>76</v>
      </c>
      <c r="C15372" t="s">
        <v>10</v>
      </c>
    </row>
    <row r="15373" spans="1:3" x14ac:dyDescent="0.2">
      <c r="A15373" t="s">
        <v>85</v>
      </c>
      <c r="B15373" t="s">
        <v>77</v>
      </c>
      <c r="C15373" t="s">
        <v>10</v>
      </c>
    </row>
    <row r="15374" spans="1:3" x14ac:dyDescent="0.2">
      <c r="A15374" t="s">
        <v>85</v>
      </c>
      <c r="B15374" t="s">
        <v>79</v>
      </c>
      <c r="C15374" t="s">
        <v>11</v>
      </c>
    </row>
    <row r="15375" spans="1:3" x14ac:dyDescent="0.2">
      <c r="A15375" t="s">
        <v>85</v>
      </c>
      <c r="B15375" t="s">
        <v>48</v>
      </c>
      <c r="C15375" t="s">
        <v>130</v>
      </c>
    </row>
    <row r="15376" spans="1:3" x14ac:dyDescent="0.2">
      <c r="A15376" t="s">
        <v>85</v>
      </c>
      <c r="B15376" t="s">
        <v>111</v>
      </c>
      <c r="C15376" t="s">
        <v>130</v>
      </c>
    </row>
    <row r="15377" spans="1:3" x14ac:dyDescent="0.2">
      <c r="A15377" t="s">
        <v>85</v>
      </c>
      <c r="B15377" t="s">
        <v>112</v>
      </c>
      <c r="C15377" t="s">
        <v>11</v>
      </c>
    </row>
    <row r="15378" spans="1:3" x14ac:dyDescent="0.2">
      <c r="A15378" t="s">
        <v>85</v>
      </c>
      <c r="B15378" t="s">
        <v>51</v>
      </c>
      <c r="C15378" t="s">
        <v>130</v>
      </c>
    </row>
    <row r="15379" spans="1:3" x14ac:dyDescent="0.2">
      <c r="A15379" t="s">
        <v>85</v>
      </c>
      <c r="B15379" t="s">
        <v>8</v>
      </c>
      <c r="C15379" t="s">
        <v>128</v>
      </c>
    </row>
    <row r="15380" spans="1:3" x14ac:dyDescent="0.2">
      <c r="A15380" t="s">
        <v>85</v>
      </c>
      <c r="B15380" t="s">
        <v>35</v>
      </c>
      <c r="C15380" t="s">
        <v>67</v>
      </c>
    </row>
    <row r="15381" spans="1:3" x14ac:dyDescent="0.2">
      <c r="A15381" t="s">
        <v>85</v>
      </c>
      <c r="B15381" t="s">
        <v>52</v>
      </c>
      <c r="C15381" t="s">
        <v>123</v>
      </c>
    </row>
    <row r="15382" spans="1:3" x14ac:dyDescent="0.2">
      <c r="A15382" t="s">
        <v>85</v>
      </c>
      <c r="B15382" t="s">
        <v>122</v>
      </c>
      <c r="C15382" t="s">
        <v>2</v>
      </c>
    </row>
    <row r="15383" spans="1:3" x14ac:dyDescent="0.2">
      <c r="A15383" t="s">
        <v>85</v>
      </c>
      <c r="B15383" t="s">
        <v>123</v>
      </c>
      <c r="C15383" t="s">
        <v>104</v>
      </c>
    </row>
    <row r="15384" spans="1:3" x14ac:dyDescent="0.2">
      <c r="A15384" t="s">
        <v>85</v>
      </c>
      <c r="B15384" t="s">
        <v>21</v>
      </c>
      <c r="C15384" t="s">
        <v>36</v>
      </c>
    </row>
    <row r="15385" spans="1:3" x14ac:dyDescent="0.2">
      <c r="A15385" t="s">
        <v>85</v>
      </c>
      <c r="B15385" t="s">
        <v>128</v>
      </c>
      <c r="C15385" t="s">
        <v>138</v>
      </c>
    </row>
    <row r="15386" spans="1:3" x14ac:dyDescent="0.2">
      <c r="A15386" t="s">
        <v>85</v>
      </c>
      <c r="B15386" t="s">
        <v>43</v>
      </c>
      <c r="C15386" t="s">
        <v>100</v>
      </c>
    </row>
    <row r="15387" spans="1:3" x14ac:dyDescent="0.2">
      <c r="A15387" t="s">
        <v>85</v>
      </c>
      <c r="B15387" t="s">
        <v>102</v>
      </c>
      <c r="C15387" t="s">
        <v>109</v>
      </c>
    </row>
    <row r="15388" spans="1:3" x14ac:dyDescent="0.2">
      <c r="A15388" t="s">
        <v>85</v>
      </c>
      <c r="B15388" t="s">
        <v>103</v>
      </c>
      <c r="C15388" t="s">
        <v>90</v>
      </c>
    </row>
    <row r="15389" spans="1:3" x14ac:dyDescent="0.2">
      <c r="A15389" t="s">
        <v>85</v>
      </c>
      <c r="B15389" t="s">
        <v>106</v>
      </c>
      <c r="C15389" t="s">
        <v>62</v>
      </c>
    </row>
    <row r="15390" spans="1:3" x14ac:dyDescent="0.2">
      <c r="A15390" t="s">
        <v>85</v>
      </c>
      <c r="B15390" t="s">
        <v>105</v>
      </c>
      <c r="C15390" t="s">
        <v>100</v>
      </c>
    </row>
    <row r="15391" spans="1:3" x14ac:dyDescent="0.2">
      <c r="A15391" t="s">
        <v>85</v>
      </c>
      <c r="B15391" t="s">
        <v>74</v>
      </c>
      <c r="C15391" t="s">
        <v>118</v>
      </c>
    </row>
    <row r="15392" spans="1:3" x14ac:dyDescent="0.2">
      <c r="A15392" t="s">
        <v>85</v>
      </c>
      <c r="B15392" t="s">
        <v>26</v>
      </c>
      <c r="C15392" t="s">
        <v>127</v>
      </c>
    </row>
    <row r="15393" spans="1:3" x14ac:dyDescent="0.2">
      <c r="A15393" t="s">
        <v>85</v>
      </c>
      <c r="B15393" t="s">
        <v>81</v>
      </c>
      <c r="C15393" t="s">
        <v>69</v>
      </c>
    </row>
    <row r="15394" spans="1:3" x14ac:dyDescent="0.2">
      <c r="A15394" t="s">
        <v>85</v>
      </c>
      <c r="B15394" t="s">
        <v>29</v>
      </c>
      <c r="C15394" t="s">
        <v>118</v>
      </c>
    </row>
    <row r="15395" spans="1:3" x14ac:dyDescent="0.2">
      <c r="A15395" t="s">
        <v>85</v>
      </c>
      <c r="B15395" t="s">
        <v>30</v>
      </c>
      <c r="C15395" t="s">
        <v>36</v>
      </c>
    </row>
    <row r="15396" spans="1:3" x14ac:dyDescent="0.2">
      <c r="A15396" t="s">
        <v>85</v>
      </c>
      <c r="B15396" t="s">
        <v>118</v>
      </c>
      <c r="C15396" t="s">
        <v>95</v>
      </c>
    </row>
    <row r="15397" spans="1:3" x14ac:dyDescent="0.2">
      <c r="A15397" t="s">
        <v>85</v>
      </c>
      <c r="B15397" t="s">
        <v>119</v>
      </c>
      <c r="C15397" t="s">
        <v>95</v>
      </c>
    </row>
    <row r="15398" spans="1:3" x14ac:dyDescent="0.2">
      <c r="A15398" t="s">
        <v>85</v>
      </c>
      <c r="B15398" t="s">
        <v>86</v>
      </c>
      <c r="C15398" t="s">
        <v>10</v>
      </c>
    </row>
    <row r="15399" spans="1:3" x14ac:dyDescent="0.2">
      <c r="A15399" t="s">
        <v>85</v>
      </c>
      <c r="B15399" t="s">
        <v>28</v>
      </c>
      <c r="C15399" t="s">
        <v>1</v>
      </c>
    </row>
    <row r="15400" spans="1:3" x14ac:dyDescent="0.2">
      <c r="A15400" t="s">
        <v>85</v>
      </c>
      <c r="B15400" t="s">
        <v>127</v>
      </c>
      <c r="C15400" t="s">
        <v>100</v>
      </c>
    </row>
    <row r="15401" spans="1:3" x14ac:dyDescent="0.2">
      <c r="A15401" t="s">
        <v>85</v>
      </c>
      <c r="B15401" t="s">
        <v>80</v>
      </c>
      <c r="C15401" t="s">
        <v>62</v>
      </c>
    </row>
    <row r="15402" spans="1:3" x14ac:dyDescent="0.2">
      <c r="A15402" t="s">
        <v>85</v>
      </c>
      <c r="B15402" t="s">
        <v>41</v>
      </c>
      <c r="C15402" t="s">
        <v>28</v>
      </c>
    </row>
    <row r="15403" spans="1:3" x14ac:dyDescent="0.2">
      <c r="A15403" t="s">
        <v>85</v>
      </c>
      <c r="B15403" t="s">
        <v>130</v>
      </c>
      <c r="C15403" t="s">
        <v>138</v>
      </c>
    </row>
    <row r="15404" spans="1:3" x14ac:dyDescent="0.2">
      <c r="A15404" t="s">
        <v>85</v>
      </c>
      <c r="B15404" t="s">
        <v>131</v>
      </c>
      <c r="C15404" t="s">
        <v>116</v>
      </c>
    </row>
    <row r="15405" spans="1:3" x14ac:dyDescent="0.2">
      <c r="A15405" t="s">
        <v>85</v>
      </c>
      <c r="B15405" t="s">
        <v>11</v>
      </c>
      <c r="C15405" t="s">
        <v>137</v>
      </c>
    </row>
    <row r="15406" spans="1:3" x14ac:dyDescent="0.2">
      <c r="A15406" t="s">
        <v>85</v>
      </c>
      <c r="B15406" t="s">
        <v>6</v>
      </c>
      <c r="C15406" t="s">
        <v>90</v>
      </c>
    </row>
    <row r="15407" spans="1:3" x14ac:dyDescent="0.2">
      <c r="A15407" t="s">
        <v>85</v>
      </c>
      <c r="B15407" t="s">
        <v>3</v>
      </c>
      <c r="C15407" t="s">
        <v>35</v>
      </c>
    </row>
    <row r="15408" spans="1:3" x14ac:dyDescent="0.2">
      <c r="A15408" t="s">
        <v>85</v>
      </c>
      <c r="B15408" t="s">
        <v>69</v>
      </c>
      <c r="C15408" t="s">
        <v>5</v>
      </c>
    </row>
    <row r="15409" spans="1:3" x14ac:dyDescent="0.2">
      <c r="A15409" t="s">
        <v>85</v>
      </c>
      <c r="B15409" t="s">
        <v>135</v>
      </c>
      <c r="C15409" t="s">
        <v>105</v>
      </c>
    </row>
    <row r="15410" spans="1:3" x14ac:dyDescent="0.2">
      <c r="A15410" t="s">
        <v>85</v>
      </c>
      <c r="B15410" t="s">
        <v>132</v>
      </c>
      <c r="C15410" t="s">
        <v>11</v>
      </c>
    </row>
    <row r="15411" spans="1:3" x14ac:dyDescent="0.2">
      <c r="A15411" t="s">
        <v>85</v>
      </c>
      <c r="B15411" t="s">
        <v>129</v>
      </c>
      <c r="C15411" t="s">
        <v>128</v>
      </c>
    </row>
    <row r="15412" spans="1:3" x14ac:dyDescent="0.2">
      <c r="A15412" t="s">
        <v>85</v>
      </c>
      <c r="B15412" t="s">
        <v>116</v>
      </c>
      <c r="C15412" t="s">
        <v>102</v>
      </c>
    </row>
    <row r="15413" spans="1:3" x14ac:dyDescent="0.2">
      <c r="A15413" t="s">
        <v>85</v>
      </c>
      <c r="B15413" t="s">
        <v>36</v>
      </c>
      <c r="C15413" t="s">
        <v>95</v>
      </c>
    </row>
    <row r="15414" spans="1:3" x14ac:dyDescent="0.2">
      <c r="A15414" t="s">
        <v>85</v>
      </c>
      <c r="B15414" t="s">
        <v>37</v>
      </c>
      <c r="C15414" t="s">
        <v>123</v>
      </c>
    </row>
    <row r="15415" spans="1:3" x14ac:dyDescent="0.2">
      <c r="A15415" t="s">
        <v>85</v>
      </c>
      <c r="B15415" t="s">
        <v>70</v>
      </c>
      <c r="C15415" t="s">
        <v>101</v>
      </c>
    </row>
    <row r="15416" spans="1:3" x14ac:dyDescent="0.2">
      <c r="A15416" t="s">
        <v>85</v>
      </c>
      <c r="B15416" t="s">
        <v>71</v>
      </c>
      <c r="C15416" t="s">
        <v>101</v>
      </c>
    </row>
    <row r="15417" spans="1:3" x14ac:dyDescent="0.2">
      <c r="A15417" t="s">
        <v>85</v>
      </c>
      <c r="B15417" t="s">
        <v>5</v>
      </c>
      <c r="C15417" t="s">
        <v>123</v>
      </c>
    </row>
    <row r="15418" spans="1:3" x14ac:dyDescent="0.2">
      <c r="A15418" t="s">
        <v>85</v>
      </c>
      <c r="B15418" t="s">
        <v>24</v>
      </c>
      <c r="C15418" t="s">
        <v>6</v>
      </c>
    </row>
    <row r="15419" spans="1:3" x14ac:dyDescent="0.2">
      <c r="A15419" t="s">
        <v>85</v>
      </c>
      <c r="B15419" t="s">
        <v>10</v>
      </c>
      <c r="C15419" t="s">
        <v>5</v>
      </c>
    </row>
    <row r="15420" spans="1:3" x14ac:dyDescent="0.2">
      <c r="A15420" t="s">
        <v>85</v>
      </c>
      <c r="B15420" t="s">
        <v>12</v>
      </c>
      <c r="C15420" t="s">
        <v>138</v>
      </c>
    </row>
    <row r="15421" spans="1:3" x14ac:dyDescent="0.2">
      <c r="A15421" t="s">
        <v>85</v>
      </c>
      <c r="B15421" t="s">
        <v>107</v>
      </c>
      <c r="C15421" t="s">
        <v>107</v>
      </c>
    </row>
    <row r="15422" spans="1:3" x14ac:dyDescent="0.2">
      <c r="A15422" t="s">
        <v>85</v>
      </c>
      <c r="B15422" t="s">
        <v>108</v>
      </c>
      <c r="C15422" t="s">
        <v>107</v>
      </c>
    </row>
    <row r="15423" spans="1:3" x14ac:dyDescent="0.2">
      <c r="A15423" t="s">
        <v>85</v>
      </c>
      <c r="B15423" t="s">
        <v>14</v>
      </c>
      <c r="C15423" t="s">
        <v>1</v>
      </c>
    </row>
    <row r="15424" spans="1:3" x14ac:dyDescent="0.2">
      <c r="A15424" t="s">
        <v>85</v>
      </c>
      <c r="B15424" t="s">
        <v>15</v>
      </c>
      <c r="C15424" t="s">
        <v>1</v>
      </c>
    </row>
    <row r="15425" spans="1:3" x14ac:dyDescent="0.2">
      <c r="A15425" t="s">
        <v>85</v>
      </c>
      <c r="B15425" t="s">
        <v>101</v>
      </c>
      <c r="C15425" t="s">
        <v>36</v>
      </c>
    </row>
    <row r="15426" spans="1:3" x14ac:dyDescent="0.2">
      <c r="A15426" t="s">
        <v>85</v>
      </c>
      <c r="B15426" t="s">
        <v>109</v>
      </c>
      <c r="C15426" t="s">
        <v>67</v>
      </c>
    </row>
    <row r="15427" spans="1:3" x14ac:dyDescent="0.2">
      <c r="A15427" t="s">
        <v>85</v>
      </c>
      <c r="B15427" t="s">
        <v>61</v>
      </c>
      <c r="C15427" t="s">
        <v>90</v>
      </c>
    </row>
    <row r="15428" spans="1:3" x14ac:dyDescent="0.2">
      <c r="A15428" t="s">
        <v>85</v>
      </c>
      <c r="B15428" t="s">
        <v>73</v>
      </c>
      <c r="C15428" t="s">
        <v>3</v>
      </c>
    </row>
    <row r="15429" spans="1:3" x14ac:dyDescent="0.2">
      <c r="A15429" t="s">
        <v>85</v>
      </c>
      <c r="B15429" t="s">
        <v>60</v>
      </c>
      <c r="C15429" t="s">
        <v>102</v>
      </c>
    </row>
    <row r="15430" spans="1:3" x14ac:dyDescent="0.2">
      <c r="A15430" t="s">
        <v>85</v>
      </c>
      <c r="B15430" t="s">
        <v>84</v>
      </c>
      <c r="C15430" t="s">
        <v>84</v>
      </c>
    </row>
    <row r="15431" spans="1:3" x14ac:dyDescent="0.2">
      <c r="A15431" t="s">
        <v>85</v>
      </c>
      <c r="B15431" t="s">
        <v>85</v>
      </c>
      <c r="C15431" t="s">
        <v>85</v>
      </c>
    </row>
    <row r="15432" spans="1:3" x14ac:dyDescent="0.2">
      <c r="A15432" t="s">
        <v>85</v>
      </c>
      <c r="B15432" t="s">
        <v>137</v>
      </c>
      <c r="C15432" t="s">
        <v>3</v>
      </c>
    </row>
    <row r="15433" spans="1:3" x14ac:dyDescent="0.2">
      <c r="A15433" t="s">
        <v>85</v>
      </c>
      <c r="B15433" t="s">
        <v>138</v>
      </c>
      <c r="C15433" t="s">
        <v>3</v>
      </c>
    </row>
    <row r="15434" spans="1:3" x14ac:dyDescent="0.2">
      <c r="A15434" t="s">
        <v>85</v>
      </c>
      <c r="B15434" t="s">
        <v>134</v>
      </c>
      <c r="C15434" t="s">
        <v>67</v>
      </c>
    </row>
    <row r="15435" spans="1:3" x14ac:dyDescent="0.2">
      <c r="A15435" t="s">
        <v>85</v>
      </c>
      <c r="B15435" t="s">
        <v>40</v>
      </c>
      <c r="C15435" t="s">
        <v>11</v>
      </c>
    </row>
    <row r="15436" spans="1:3" x14ac:dyDescent="0.2">
      <c r="A15436" t="s">
        <v>85</v>
      </c>
      <c r="B15436" t="s">
        <v>39</v>
      </c>
      <c r="C15436" t="s">
        <v>130</v>
      </c>
    </row>
    <row r="15437" spans="1:3" x14ac:dyDescent="0.2">
      <c r="A15437" t="s">
        <v>85</v>
      </c>
      <c r="B15437" t="s">
        <v>104</v>
      </c>
      <c r="C15437" t="s">
        <v>109</v>
      </c>
    </row>
    <row r="15438" spans="1:3" x14ac:dyDescent="0.2">
      <c r="A15438" t="s">
        <v>85</v>
      </c>
      <c r="B15438" t="s">
        <v>9</v>
      </c>
      <c r="C15438" t="s">
        <v>4</v>
      </c>
    </row>
    <row r="15439" spans="1:3" x14ac:dyDescent="0.2">
      <c r="A15439" t="s">
        <v>85</v>
      </c>
      <c r="B15439" t="s">
        <v>58</v>
      </c>
      <c r="C15439" t="s">
        <v>6</v>
      </c>
    </row>
    <row r="15440" spans="1:3" x14ac:dyDescent="0.2">
      <c r="A15440" t="s">
        <v>85</v>
      </c>
      <c r="B15440" t="s">
        <v>4</v>
      </c>
      <c r="C15440" t="s">
        <v>6</v>
      </c>
    </row>
    <row r="15441" spans="1:3" x14ac:dyDescent="0.2">
      <c r="A15441" t="s">
        <v>85</v>
      </c>
      <c r="B15441" t="s">
        <v>90</v>
      </c>
      <c r="C15441" t="s">
        <v>107</v>
      </c>
    </row>
    <row r="15442" spans="1:3" x14ac:dyDescent="0.2">
      <c r="A15442" t="s">
        <v>85</v>
      </c>
      <c r="B15442" t="s">
        <v>1</v>
      </c>
      <c r="C15442" t="s">
        <v>91</v>
      </c>
    </row>
    <row r="15443" spans="1:3" x14ac:dyDescent="0.2">
      <c r="A15443" t="s">
        <v>85</v>
      </c>
      <c r="B15443" t="s">
        <v>67</v>
      </c>
      <c r="C15443" t="s">
        <v>84</v>
      </c>
    </row>
    <row r="15444" spans="1:3" x14ac:dyDescent="0.2">
      <c r="A15444" t="s">
        <v>85</v>
      </c>
      <c r="B15444" t="s">
        <v>68</v>
      </c>
      <c r="C15444" t="s">
        <v>84</v>
      </c>
    </row>
    <row r="15445" spans="1:3" x14ac:dyDescent="0.2">
      <c r="A15445" t="s">
        <v>85</v>
      </c>
      <c r="B15445" t="s">
        <v>120</v>
      </c>
      <c r="C15445" t="s">
        <v>4</v>
      </c>
    </row>
    <row r="15446" spans="1:3" x14ac:dyDescent="0.2">
      <c r="A15446" t="s">
        <v>85</v>
      </c>
      <c r="B15446" t="s">
        <v>121</v>
      </c>
      <c r="C15446" t="s">
        <v>4</v>
      </c>
    </row>
    <row r="15447" spans="1:3" x14ac:dyDescent="0.2">
      <c r="A15447" t="s">
        <v>85</v>
      </c>
      <c r="B15447" t="s">
        <v>53</v>
      </c>
      <c r="C15447" t="s">
        <v>90</v>
      </c>
    </row>
    <row r="15448" spans="1:3" x14ac:dyDescent="0.2">
      <c r="A15448" t="s">
        <v>85</v>
      </c>
      <c r="B15448" t="s">
        <v>82</v>
      </c>
      <c r="C15448" t="s">
        <v>107</v>
      </c>
    </row>
    <row r="15449" spans="1:3" x14ac:dyDescent="0.2">
      <c r="A15449" t="s">
        <v>85</v>
      </c>
      <c r="B15449" t="s">
        <v>83</v>
      </c>
      <c r="C15449" t="s">
        <v>90</v>
      </c>
    </row>
    <row r="15450" spans="1:3" x14ac:dyDescent="0.2">
      <c r="A15450" t="s">
        <v>85</v>
      </c>
      <c r="B15450" t="s">
        <v>38</v>
      </c>
      <c r="C15450" t="s">
        <v>35</v>
      </c>
    </row>
    <row r="15451" spans="1:3" x14ac:dyDescent="0.2">
      <c r="A15451" t="s">
        <v>85</v>
      </c>
      <c r="B15451" t="s">
        <v>97</v>
      </c>
      <c r="C15451" t="s">
        <v>6</v>
      </c>
    </row>
    <row r="15452" spans="1:3" x14ac:dyDescent="0.2">
      <c r="A15452" t="s">
        <v>85</v>
      </c>
      <c r="B15452" t="s">
        <v>115</v>
      </c>
      <c r="C15452" t="s">
        <v>58</v>
      </c>
    </row>
    <row r="15453" spans="1:3" x14ac:dyDescent="0.2">
      <c r="A15453" t="s">
        <v>85</v>
      </c>
      <c r="B15453" t="s">
        <v>98</v>
      </c>
      <c r="C15453" t="s">
        <v>58</v>
      </c>
    </row>
    <row r="15454" spans="1:3" x14ac:dyDescent="0.2">
      <c r="A15454" t="s">
        <v>85</v>
      </c>
      <c r="B15454" t="s">
        <v>94</v>
      </c>
      <c r="C15454" t="s">
        <v>58</v>
      </c>
    </row>
    <row r="15455" spans="1:3" x14ac:dyDescent="0.2">
      <c r="A15455" t="s">
        <v>85</v>
      </c>
      <c r="B15455" t="s">
        <v>7</v>
      </c>
      <c r="C15455" t="s">
        <v>6</v>
      </c>
    </row>
    <row r="15456" spans="1:3" x14ac:dyDescent="0.2">
      <c r="A15456" t="s">
        <v>85</v>
      </c>
      <c r="B15456" t="s">
        <v>45</v>
      </c>
      <c r="C15456" t="s">
        <v>58</v>
      </c>
    </row>
    <row r="15457" spans="1:3" x14ac:dyDescent="0.2">
      <c r="A15457" t="s">
        <v>85</v>
      </c>
      <c r="B15457" t="s">
        <v>64</v>
      </c>
      <c r="C15457" t="s">
        <v>58</v>
      </c>
    </row>
    <row r="15458" spans="1:3" x14ac:dyDescent="0.2">
      <c r="A15458" t="s">
        <v>137</v>
      </c>
      <c r="B15458" t="s">
        <v>75</v>
      </c>
      <c r="C15458" t="s">
        <v>79</v>
      </c>
    </row>
    <row r="15459" spans="1:3" x14ac:dyDescent="0.2">
      <c r="A15459" t="s">
        <v>137</v>
      </c>
      <c r="B15459" t="s">
        <v>17</v>
      </c>
      <c r="C15459" t="s">
        <v>79</v>
      </c>
    </row>
    <row r="15460" spans="1:3" x14ac:dyDescent="0.2">
      <c r="A15460" t="s">
        <v>137</v>
      </c>
      <c r="B15460" t="s">
        <v>20</v>
      </c>
      <c r="C15460" t="s">
        <v>40</v>
      </c>
    </row>
    <row r="15461" spans="1:3" x14ac:dyDescent="0.2">
      <c r="A15461" t="s">
        <v>137</v>
      </c>
      <c r="B15461" t="s">
        <v>78</v>
      </c>
      <c r="C15461" t="s">
        <v>79</v>
      </c>
    </row>
    <row r="15462" spans="1:3" x14ac:dyDescent="0.2">
      <c r="A15462" t="s">
        <v>137</v>
      </c>
      <c r="B15462" t="s">
        <v>44</v>
      </c>
      <c r="C15462" t="s">
        <v>16</v>
      </c>
    </row>
    <row r="15463" spans="1:3" x14ac:dyDescent="0.2">
      <c r="A15463" t="s">
        <v>137</v>
      </c>
      <c r="B15463" t="s">
        <v>46</v>
      </c>
      <c r="C15463" t="s">
        <v>32</v>
      </c>
    </row>
    <row r="15464" spans="1:3" x14ac:dyDescent="0.2">
      <c r="A15464" t="s">
        <v>137</v>
      </c>
      <c r="B15464" t="s">
        <v>117</v>
      </c>
      <c r="C15464" t="s">
        <v>16</v>
      </c>
    </row>
    <row r="15465" spans="1:3" x14ac:dyDescent="0.2">
      <c r="A15465" t="s">
        <v>137</v>
      </c>
      <c r="B15465" t="s">
        <v>124</v>
      </c>
      <c r="C15465" t="s">
        <v>28</v>
      </c>
    </row>
    <row r="15466" spans="1:3" x14ac:dyDescent="0.2">
      <c r="A15466" t="s">
        <v>137</v>
      </c>
      <c r="B15466" t="s">
        <v>113</v>
      </c>
      <c r="C15466" t="s">
        <v>21</v>
      </c>
    </row>
    <row r="15467" spans="1:3" x14ac:dyDescent="0.2">
      <c r="A15467" t="s">
        <v>137</v>
      </c>
      <c r="B15467" t="s">
        <v>99</v>
      </c>
      <c r="C15467" t="s">
        <v>93</v>
      </c>
    </row>
    <row r="15468" spans="1:3" x14ac:dyDescent="0.2">
      <c r="A15468" t="s">
        <v>137</v>
      </c>
      <c r="B15468" t="s">
        <v>100</v>
      </c>
      <c r="C15468" t="s">
        <v>22</v>
      </c>
    </row>
    <row r="15469" spans="1:3" x14ac:dyDescent="0.2">
      <c r="A15469" t="s">
        <v>137</v>
      </c>
      <c r="B15469" t="s">
        <v>65</v>
      </c>
      <c r="C15469" t="s">
        <v>33</v>
      </c>
    </row>
    <row r="15470" spans="1:3" x14ac:dyDescent="0.2">
      <c r="A15470" t="s">
        <v>137</v>
      </c>
      <c r="B15470" t="s">
        <v>66</v>
      </c>
      <c r="C15470" t="s">
        <v>93</v>
      </c>
    </row>
    <row r="15471" spans="1:3" x14ac:dyDescent="0.2">
      <c r="A15471" t="s">
        <v>137</v>
      </c>
      <c r="B15471" t="s">
        <v>54</v>
      </c>
      <c r="C15471" t="s">
        <v>28</v>
      </c>
    </row>
    <row r="15472" spans="1:3" x14ac:dyDescent="0.2">
      <c r="A15472" t="s">
        <v>137</v>
      </c>
      <c r="B15472" t="s">
        <v>55</v>
      </c>
      <c r="C15472" t="s">
        <v>28</v>
      </c>
    </row>
    <row r="15473" spans="1:3" x14ac:dyDescent="0.2">
      <c r="A15473" t="s">
        <v>137</v>
      </c>
      <c r="B15473" t="s">
        <v>133</v>
      </c>
      <c r="C15473" t="s">
        <v>79</v>
      </c>
    </row>
    <row r="15474" spans="1:3" x14ac:dyDescent="0.2">
      <c r="A15474" t="s">
        <v>137</v>
      </c>
      <c r="B15474" t="s">
        <v>59</v>
      </c>
      <c r="C15474" t="s">
        <v>33</v>
      </c>
    </row>
    <row r="15475" spans="1:3" x14ac:dyDescent="0.2">
      <c r="A15475" t="s">
        <v>137</v>
      </c>
      <c r="B15475" t="s">
        <v>125</v>
      </c>
      <c r="C15475" t="s">
        <v>40</v>
      </c>
    </row>
    <row r="15476" spans="1:3" x14ac:dyDescent="0.2">
      <c r="A15476" t="s">
        <v>137</v>
      </c>
      <c r="B15476" t="s">
        <v>27</v>
      </c>
      <c r="C15476" t="s">
        <v>33</v>
      </c>
    </row>
    <row r="15477" spans="1:3" x14ac:dyDescent="0.2">
      <c r="A15477" t="s">
        <v>137</v>
      </c>
      <c r="B15477" t="s">
        <v>23</v>
      </c>
      <c r="C15477" t="s">
        <v>79</v>
      </c>
    </row>
    <row r="15478" spans="1:3" x14ac:dyDescent="0.2">
      <c r="A15478" t="s">
        <v>137</v>
      </c>
      <c r="B15478" t="s">
        <v>25</v>
      </c>
      <c r="C15478" t="s">
        <v>28</v>
      </c>
    </row>
    <row r="15479" spans="1:3" x14ac:dyDescent="0.2">
      <c r="A15479" t="s">
        <v>137</v>
      </c>
      <c r="B15479" t="s">
        <v>114</v>
      </c>
      <c r="C15479" t="s">
        <v>2</v>
      </c>
    </row>
    <row r="15480" spans="1:3" x14ac:dyDescent="0.2">
      <c r="A15480" t="s">
        <v>137</v>
      </c>
      <c r="B15480" t="s">
        <v>96</v>
      </c>
      <c r="C15480" t="s">
        <v>29</v>
      </c>
    </row>
    <row r="15481" spans="1:3" x14ac:dyDescent="0.2">
      <c r="A15481" t="s">
        <v>137</v>
      </c>
      <c r="B15481" t="s">
        <v>47</v>
      </c>
      <c r="C15481" t="s">
        <v>28</v>
      </c>
    </row>
    <row r="15482" spans="1:3" x14ac:dyDescent="0.2">
      <c r="A15482" t="s">
        <v>137</v>
      </c>
      <c r="B15482" t="s">
        <v>72</v>
      </c>
      <c r="C15482" t="s">
        <v>106</v>
      </c>
    </row>
    <row r="15483" spans="1:3" x14ac:dyDescent="0.2">
      <c r="A15483" t="s">
        <v>137</v>
      </c>
      <c r="B15483" t="s">
        <v>87</v>
      </c>
      <c r="C15483" t="s">
        <v>40</v>
      </c>
    </row>
    <row r="15484" spans="1:3" x14ac:dyDescent="0.2">
      <c r="A15484" t="s">
        <v>137</v>
      </c>
      <c r="B15484" t="s">
        <v>88</v>
      </c>
      <c r="C15484" t="s">
        <v>79</v>
      </c>
    </row>
    <row r="15485" spans="1:3" x14ac:dyDescent="0.2">
      <c r="A15485" t="s">
        <v>137</v>
      </c>
      <c r="B15485" t="s">
        <v>19</v>
      </c>
      <c r="C15485" t="s">
        <v>130</v>
      </c>
    </row>
    <row r="15486" spans="1:3" x14ac:dyDescent="0.2">
      <c r="A15486" t="s">
        <v>137</v>
      </c>
      <c r="B15486" t="s">
        <v>31</v>
      </c>
      <c r="C15486" t="s">
        <v>43</v>
      </c>
    </row>
    <row r="15487" spans="1:3" x14ac:dyDescent="0.2">
      <c r="A15487" t="s">
        <v>137</v>
      </c>
      <c r="B15487" t="s">
        <v>126</v>
      </c>
      <c r="C15487" t="s">
        <v>32</v>
      </c>
    </row>
    <row r="15488" spans="1:3" x14ac:dyDescent="0.2">
      <c r="A15488" t="s">
        <v>137</v>
      </c>
      <c r="B15488" t="s">
        <v>42</v>
      </c>
      <c r="C15488" t="s">
        <v>19</v>
      </c>
    </row>
    <row r="15489" spans="1:3" x14ac:dyDescent="0.2">
      <c r="A15489" t="s">
        <v>137</v>
      </c>
      <c r="B15489" t="s">
        <v>93</v>
      </c>
      <c r="C15489" t="s">
        <v>128</v>
      </c>
    </row>
    <row r="15490" spans="1:3" x14ac:dyDescent="0.2">
      <c r="A15490" t="s">
        <v>137</v>
      </c>
      <c r="B15490" t="s">
        <v>13</v>
      </c>
      <c r="C15490" t="s">
        <v>89</v>
      </c>
    </row>
    <row r="15491" spans="1:3" x14ac:dyDescent="0.2">
      <c r="A15491" t="s">
        <v>137</v>
      </c>
      <c r="B15491" t="s">
        <v>49</v>
      </c>
      <c r="C15491" t="s">
        <v>101</v>
      </c>
    </row>
    <row r="15492" spans="1:3" x14ac:dyDescent="0.2">
      <c r="A15492" t="s">
        <v>137</v>
      </c>
      <c r="B15492" t="s">
        <v>50</v>
      </c>
      <c r="C15492" t="s">
        <v>101</v>
      </c>
    </row>
    <row r="15493" spans="1:3" x14ac:dyDescent="0.2">
      <c r="A15493" t="s">
        <v>137</v>
      </c>
      <c r="B15493" t="s">
        <v>56</v>
      </c>
      <c r="C15493" t="s">
        <v>80</v>
      </c>
    </row>
    <row r="15494" spans="1:3" x14ac:dyDescent="0.2">
      <c r="A15494" t="s">
        <v>137</v>
      </c>
      <c r="B15494" t="s">
        <v>57</v>
      </c>
      <c r="C15494" t="s">
        <v>80</v>
      </c>
    </row>
    <row r="15495" spans="1:3" x14ac:dyDescent="0.2">
      <c r="A15495" t="s">
        <v>137</v>
      </c>
      <c r="B15495" t="s">
        <v>91</v>
      </c>
      <c r="C15495" t="s">
        <v>116</v>
      </c>
    </row>
    <row r="15496" spans="1:3" x14ac:dyDescent="0.2">
      <c r="A15496" t="s">
        <v>137</v>
      </c>
      <c r="B15496" t="s">
        <v>92</v>
      </c>
      <c r="C15496" t="s">
        <v>95</v>
      </c>
    </row>
    <row r="15497" spans="1:3" x14ac:dyDescent="0.2">
      <c r="A15497" t="s">
        <v>137</v>
      </c>
      <c r="B15497" t="s">
        <v>136</v>
      </c>
      <c r="C15497" t="s">
        <v>74</v>
      </c>
    </row>
    <row r="15498" spans="1:3" x14ac:dyDescent="0.2">
      <c r="A15498" t="s">
        <v>137</v>
      </c>
      <c r="B15498" t="s">
        <v>16</v>
      </c>
      <c r="C15498" t="s">
        <v>69</v>
      </c>
    </row>
    <row r="15499" spans="1:3" x14ac:dyDescent="0.2">
      <c r="A15499" t="s">
        <v>137</v>
      </c>
      <c r="B15499" t="s">
        <v>89</v>
      </c>
      <c r="C15499" t="s">
        <v>128</v>
      </c>
    </row>
    <row r="15500" spans="1:3" x14ac:dyDescent="0.2">
      <c r="A15500" t="s">
        <v>137</v>
      </c>
      <c r="B15500" t="s">
        <v>33</v>
      </c>
      <c r="C15500" t="s">
        <v>128</v>
      </c>
    </row>
    <row r="15501" spans="1:3" x14ac:dyDescent="0.2">
      <c r="A15501" t="s">
        <v>137</v>
      </c>
      <c r="B15501" t="s">
        <v>34</v>
      </c>
      <c r="C15501" t="s">
        <v>128</v>
      </c>
    </row>
    <row r="15502" spans="1:3" x14ac:dyDescent="0.2">
      <c r="A15502" t="s">
        <v>137</v>
      </c>
      <c r="B15502" t="s">
        <v>95</v>
      </c>
      <c r="C15502" t="s">
        <v>116</v>
      </c>
    </row>
    <row r="15503" spans="1:3" x14ac:dyDescent="0.2">
      <c r="A15503" t="s">
        <v>137</v>
      </c>
      <c r="B15503" t="s">
        <v>110</v>
      </c>
      <c r="C15503" t="s">
        <v>89</v>
      </c>
    </row>
    <row r="15504" spans="1:3" x14ac:dyDescent="0.2">
      <c r="A15504" t="s">
        <v>137</v>
      </c>
      <c r="B15504" t="s">
        <v>62</v>
      </c>
      <c r="C15504" t="s">
        <v>100</v>
      </c>
    </row>
    <row r="15505" spans="1:3" x14ac:dyDescent="0.2">
      <c r="A15505" t="s">
        <v>137</v>
      </c>
      <c r="B15505" t="s">
        <v>63</v>
      </c>
      <c r="C15505" t="s">
        <v>100</v>
      </c>
    </row>
    <row r="15506" spans="1:3" x14ac:dyDescent="0.2">
      <c r="A15506" t="s">
        <v>137</v>
      </c>
      <c r="B15506" t="s">
        <v>22</v>
      </c>
      <c r="C15506" t="s">
        <v>138</v>
      </c>
    </row>
    <row r="15507" spans="1:3" x14ac:dyDescent="0.2">
      <c r="A15507" t="s">
        <v>137</v>
      </c>
      <c r="B15507" t="s">
        <v>2</v>
      </c>
      <c r="C15507" t="s">
        <v>11</v>
      </c>
    </row>
    <row r="15508" spans="1:3" x14ac:dyDescent="0.2">
      <c r="A15508" t="s">
        <v>137</v>
      </c>
      <c r="B15508" t="s">
        <v>32</v>
      </c>
      <c r="C15508" t="s">
        <v>128</v>
      </c>
    </row>
    <row r="15509" spans="1:3" x14ac:dyDescent="0.2">
      <c r="A15509" t="s">
        <v>137</v>
      </c>
      <c r="B15509" t="s">
        <v>18</v>
      </c>
      <c r="C15509" t="s">
        <v>43</v>
      </c>
    </row>
    <row r="15510" spans="1:3" x14ac:dyDescent="0.2">
      <c r="A15510" t="s">
        <v>137</v>
      </c>
      <c r="B15510" t="s">
        <v>76</v>
      </c>
      <c r="C15510" t="s">
        <v>2</v>
      </c>
    </row>
    <row r="15511" spans="1:3" x14ac:dyDescent="0.2">
      <c r="A15511" t="s">
        <v>137</v>
      </c>
      <c r="B15511" t="s">
        <v>77</v>
      </c>
      <c r="C15511" t="s">
        <v>21</v>
      </c>
    </row>
    <row r="15512" spans="1:3" x14ac:dyDescent="0.2">
      <c r="A15512" t="s">
        <v>137</v>
      </c>
      <c r="B15512" t="s">
        <v>79</v>
      </c>
      <c r="C15512" t="s">
        <v>10</v>
      </c>
    </row>
    <row r="15513" spans="1:3" x14ac:dyDescent="0.2">
      <c r="A15513" t="s">
        <v>137</v>
      </c>
      <c r="B15513" t="s">
        <v>48</v>
      </c>
      <c r="C15513" t="s">
        <v>127</v>
      </c>
    </row>
    <row r="15514" spans="1:3" x14ac:dyDescent="0.2">
      <c r="A15514" t="s">
        <v>137</v>
      </c>
      <c r="B15514" t="s">
        <v>111</v>
      </c>
      <c r="C15514" t="s">
        <v>105</v>
      </c>
    </row>
    <row r="15515" spans="1:3" x14ac:dyDescent="0.2">
      <c r="A15515" t="s">
        <v>137</v>
      </c>
      <c r="B15515" t="s">
        <v>112</v>
      </c>
      <c r="C15515" t="s">
        <v>105</v>
      </c>
    </row>
    <row r="15516" spans="1:3" x14ac:dyDescent="0.2">
      <c r="A15516" t="s">
        <v>137</v>
      </c>
      <c r="B15516" t="s">
        <v>51</v>
      </c>
      <c r="C15516" t="s">
        <v>127</v>
      </c>
    </row>
    <row r="15517" spans="1:3" x14ac:dyDescent="0.2">
      <c r="A15517" t="s">
        <v>137</v>
      </c>
      <c r="B15517" t="s">
        <v>8</v>
      </c>
      <c r="C15517" t="s">
        <v>43</v>
      </c>
    </row>
    <row r="15518" spans="1:3" x14ac:dyDescent="0.2">
      <c r="A15518" t="s">
        <v>137</v>
      </c>
      <c r="B15518" t="s">
        <v>35</v>
      </c>
      <c r="C15518" t="s">
        <v>123</v>
      </c>
    </row>
    <row r="15519" spans="1:3" x14ac:dyDescent="0.2">
      <c r="A15519" t="s">
        <v>137</v>
      </c>
      <c r="B15519" t="s">
        <v>52</v>
      </c>
      <c r="C15519" t="s">
        <v>138</v>
      </c>
    </row>
    <row r="15520" spans="1:3" x14ac:dyDescent="0.2">
      <c r="A15520" t="s">
        <v>137</v>
      </c>
      <c r="B15520" t="s">
        <v>122</v>
      </c>
      <c r="C15520" t="s">
        <v>106</v>
      </c>
    </row>
    <row r="15521" spans="1:3" x14ac:dyDescent="0.2">
      <c r="A15521" t="s">
        <v>137</v>
      </c>
      <c r="B15521" t="s">
        <v>123</v>
      </c>
      <c r="C15521" t="s">
        <v>91</v>
      </c>
    </row>
    <row r="15522" spans="1:3" x14ac:dyDescent="0.2">
      <c r="A15522" t="s">
        <v>137</v>
      </c>
      <c r="B15522" t="s">
        <v>21</v>
      </c>
      <c r="C15522" t="s">
        <v>11</v>
      </c>
    </row>
    <row r="15523" spans="1:3" x14ac:dyDescent="0.2">
      <c r="A15523" t="s">
        <v>137</v>
      </c>
      <c r="B15523" t="s">
        <v>128</v>
      </c>
      <c r="C15523" t="s">
        <v>1</v>
      </c>
    </row>
    <row r="15524" spans="1:3" x14ac:dyDescent="0.2">
      <c r="A15524" t="s">
        <v>137</v>
      </c>
      <c r="B15524" t="s">
        <v>43</v>
      </c>
      <c r="C15524" t="s">
        <v>62</v>
      </c>
    </row>
    <row r="15525" spans="1:3" x14ac:dyDescent="0.2">
      <c r="A15525" t="s">
        <v>137</v>
      </c>
      <c r="B15525" t="s">
        <v>102</v>
      </c>
      <c r="C15525" t="s">
        <v>123</v>
      </c>
    </row>
    <row r="15526" spans="1:3" x14ac:dyDescent="0.2">
      <c r="A15526" t="s">
        <v>137</v>
      </c>
      <c r="B15526" t="s">
        <v>103</v>
      </c>
      <c r="C15526" t="s">
        <v>104</v>
      </c>
    </row>
    <row r="15527" spans="1:3" x14ac:dyDescent="0.2">
      <c r="A15527" t="s">
        <v>137</v>
      </c>
      <c r="B15527" t="s">
        <v>106</v>
      </c>
      <c r="C15527" t="s">
        <v>128</v>
      </c>
    </row>
    <row r="15528" spans="1:3" x14ac:dyDescent="0.2">
      <c r="A15528" t="s">
        <v>137</v>
      </c>
      <c r="B15528" t="s">
        <v>105</v>
      </c>
      <c r="C15528" t="s">
        <v>62</v>
      </c>
    </row>
    <row r="15529" spans="1:3" x14ac:dyDescent="0.2">
      <c r="A15529" t="s">
        <v>137</v>
      </c>
      <c r="B15529" t="s">
        <v>74</v>
      </c>
      <c r="C15529" t="s">
        <v>11</v>
      </c>
    </row>
    <row r="15530" spans="1:3" x14ac:dyDescent="0.2">
      <c r="A15530" t="s">
        <v>137</v>
      </c>
      <c r="B15530" t="s">
        <v>26</v>
      </c>
      <c r="C15530" t="s">
        <v>74</v>
      </c>
    </row>
    <row r="15531" spans="1:3" x14ac:dyDescent="0.2">
      <c r="A15531" t="s">
        <v>137</v>
      </c>
      <c r="B15531" t="s">
        <v>81</v>
      </c>
      <c r="C15531" t="s">
        <v>2</v>
      </c>
    </row>
    <row r="15532" spans="1:3" x14ac:dyDescent="0.2">
      <c r="A15532" t="s">
        <v>137</v>
      </c>
      <c r="B15532" t="s">
        <v>29</v>
      </c>
      <c r="C15532" t="s">
        <v>11</v>
      </c>
    </row>
    <row r="15533" spans="1:3" x14ac:dyDescent="0.2">
      <c r="A15533" t="s">
        <v>137</v>
      </c>
      <c r="B15533" t="s">
        <v>30</v>
      </c>
      <c r="C15533" t="s">
        <v>11</v>
      </c>
    </row>
    <row r="15534" spans="1:3" x14ac:dyDescent="0.2">
      <c r="A15534" t="s">
        <v>137</v>
      </c>
      <c r="B15534" t="s">
        <v>118</v>
      </c>
      <c r="C15534" t="s">
        <v>52</v>
      </c>
    </row>
    <row r="15535" spans="1:3" x14ac:dyDescent="0.2">
      <c r="A15535" t="s">
        <v>137</v>
      </c>
      <c r="B15535" t="s">
        <v>119</v>
      </c>
      <c r="C15535" t="s">
        <v>5</v>
      </c>
    </row>
    <row r="15536" spans="1:3" x14ac:dyDescent="0.2">
      <c r="A15536" t="s">
        <v>137</v>
      </c>
      <c r="B15536" t="s">
        <v>86</v>
      </c>
      <c r="C15536" t="s">
        <v>21</v>
      </c>
    </row>
    <row r="15537" spans="1:3" x14ac:dyDescent="0.2">
      <c r="A15537" t="s">
        <v>137</v>
      </c>
      <c r="B15537" t="s">
        <v>28</v>
      </c>
      <c r="C15537" t="s">
        <v>130</v>
      </c>
    </row>
    <row r="15538" spans="1:3" x14ac:dyDescent="0.2">
      <c r="A15538" t="s">
        <v>137</v>
      </c>
      <c r="B15538" t="s">
        <v>127</v>
      </c>
      <c r="C15538" t="s">
        <v>62</v>
      </c>
    </row>
    <row r="15539" spans="1:3" x14ac:dyDescent="0.2">
      <c r="A15539" t="s">
        <v>137</v>
      </c>
      <c r="B15539" t="s">
        <v>80</v>
      </c>
      <c r="C15539" t="s">
        <v>69</v>
      </c>
    </row>
    <row r="15540" spans="1:3" x14ac:dyDescent="0.2">
      <c r="A15540" t="s">
        <v>137</v>
      </c>
      <c r="B15540" t="s">
        <v>41</v>
      </c>
      <c r="C15540" t="s">
        <v>16</v>
      </c>
    </row>
    <row r="15541" spans="1:3" x14ac:dyDescent="0.2">
      <c r="A15541" t="s">
        <v>137</v>
      </c>
      <c r="B15541" t="s">
        <v>130</v>
      </c>
      <c r="C15541" t="s">
        <v>118</v>
      </c>
    </row>
    <row r="15542" spans="1:3" x14ac:dyDescent="0.2">
      <c r="A15542" t="s">
        <v>137</v>
      </c>
      <c r="B15542" t="s">
        <v>131</v>
      </c>
      <c r="C15542" t="s">
        <v>36</v>
      </c>
    </row>
    <row r="15543" spans="1:3" x14ac:dyDescent="0.2">
      <c r="A15543" t="s">
        <v>137</v>
      </c>
      <c r="B15543" t="s">
        <v>11</v>
      </c>
      <c r="C15543" t="s">
        <v>36</v>
      </c>
    </row>
    <row r="15544" spans="1:3" x14ac:dyDescent="0.2">
      <c r="A15544" t="s">
        <v>137</v>
      </c>
      <c r="B15544" t="s">
        <v>6</v>
      </c>
      <c r="C15544" t="s">
        <v>134</v>
      </c>
    </row>
    <row r="15545" spans="1:3" x14ac:dyDescent="0.2">
      <c r="A15545" t="s">
        <v>137</v>
      </c>
      <c r="B15545" t="s">
        <v>3</v>
      </c>
      <c r="C15545" t="s">
        <v>95</v>
      </c>
    </row>
    <row r="15546" spans="1:3" x14ac:dyDescent="0.2">
      <c r="A15546" t="s">
        <v>137</v>
      </c>
      <c r="B15546" t="s">
        <v>69</v>
      </c>
      <c r="C15546" t="s">
        <v>1</v>
      </c>
    </row>
    <row r="15547" spans="1:3" x14ac:dyDescent="0.2">
      <c r="A15547" t="s">
        <v>137</v>
      </c>
      <c r="B15547" t="s">
        <v>135</v>
      </c>
      <c r="C15547" t="s">
        <v>29</v>
      </c>
    </row>
    <row r="15548" spans="1:3" x14ac:dyDescent="0.2">
      <c r="A15548" t="s">
        <v>137</v>
      </c>
      <c r="B15548" t="s">
        <v>132</v>
      </c>
      <c r="C15548" t="s">
        <v>105</v>
      </c>
    </row>
    <row r="15549" spans="1:3" x14ac:dyDescent="0.2">
      <c r="A15549" t="s">
        <v>137</v>
      </c>
      <c r="B15549" t="s">
        <v>129</v>
      </c>
      <c r="C15549" t="s">
        <v>127</v>
      </c>
    </row>
    <row r="15550" spans="1:3" x14ac:dyDescent="0.2">
      <c r="A15550" t="s">
        <v>137</v>
      </c>
      <c r="B15550" t="s">
        <v>116</v>
      </c>
      <c r="C15550" t="s">
        <v>116</v>
      </c>
    </row>
    <row r="15551" spans="1:3" x14ac:dyDescent="0.2">
      <c r="A15551" t="s">
        <v>137</v>
      </c>
      <c r="B15551" t="s">
        <v>36</v>
      </c>
      <c r="C15551" t="s">
        <v>5</v>
      </c>
    </row>
    <row r="15552" spans="1:3" x14ac:dyDescent="0.2">
      <c r="A15552" t="s">
        <v>137</v>
      </c>
      <c r="B15552" t="s">
        <v>37</v>
      </c>
      <c r="C15552" t="s">
        <v>5</v>
      </c>
    </row>
    <row r="15553" spans="1:3" x14ac:dyDescent="0.2">
      <c r="A15553" t="s">
        <v>137</v>
      </c>
      <c r="B15553" t="s">
        <v>70</v>
      </c>
      <c r="C15553" t="s">
        <v>14</v>
      </c>
    </row>
    <row r="15554" spans="1:3" x14ac:dyDescent="0.2">
      <c r="A15554" t="s">
        <v>137</v>
      </c>
      <c r="B15554" t="s">
        <v>71</v>
      </c>
      <c r="C15554" t="s">
        <v>14</v>
      </c>
    </row>
    <row r="15555" spans="1:3" x14ac:dyDescent="0.2">
      <c r="A15555" t="s">
        <v>137</v>
      </c>
      <c r="B15555" t="s">
        <v>5</v>
      </c>
      <c r="C15555" t="s">
        <v>138</v>
      </c>
    </row>
    <row r="15556" spans="1:3" x14ac:dyDescent="0.2">
      <c r="A15556" t="s">
        <v>137</v>
      </c>
      <c r="B15556" t="s">
        <v>24</v>
      </c>
      <c r="C15556" t="s">
        <v>84</v>
      </c>
    </row>
    <row r="15557" spans="1:3" x14ac:dyDescent="0.2">
      <c r="A15557" t="s">
        <v>137</v>
      </c>
      <c r="B15557" t="s">
        <v>10</v>
      </c>
      <c r="C15557" t="s">
        <v>62</v>
      </c>
    </row>
    <row r="15558" spans="1:3" x14ac:dyDescent="0.2">
      <c r="A15558" t="s">
        <v>137</v>
      </c>
      <c r="B15558" t="s">
        <v>12</v>
      </c>
      <c r="C15558" t="s">
        <v>1</v>
      </c>
    </row>
    <row r="15559" spans="1:3" x14ac:dyDescent="0.2">
      <c r="A15559" t="s">
        <v>137</v>
      </c>
      <c r="B15559" t="s">
        <v>107</v>
      </c>
      <c r="C15559" t="s">
        <v>102</v>
      </c>
    </row>
    <row r="15560" spans="1:3" x14ac:dyDescent="0.2">
      <c r="A15560" t="s">
        <v>137</v>
      </c>
      <c r="B15560" t="s">
        <v>108</v>
      </c>
      <c r="C15560" t="s">
        <v>102</v>
      </c>
    </row>
    <row r="15561" spans="1:3" x14ac:dyDescent="0.2">
      <c r="A15561" t="s">
        <v>137</v>
      </c>
      <c r="B15561" t="s">
        <v>14</v>
      </c>
      <c r="C15561" t="s">
        <v>130</v>
      </c>
    </row>
    <row r="15562" spans="1:3" x14ac:dyDescent="0.2">
      <c r="A15562" t="s">
        <v>137</v>
      </c>
      <c r="B15562" t="s">
        <v>15</v>
      </c>
      <c r="C15562" t="s">
        <v>130</v>
      </c>
    </row>
    <row r="15563" spans="1:3" x14ac:dyDescent="0.2">
      <c r="A15563" t="s">
        <v>137</v>
      </c>
      <c r="B15563" t="s">
        <v>101</v>
      </c>
      <c r="C15563" t="s">
        <v>11</v>
      </c>
    </row>
    <row r="15564" spans="1:3" x14ac:dyDescent="0.2">
      <c r="A15564" t="s">
        <v>137</v>
      </c>
      <c r="B15564" t="s">
        <v>109</v>
      </c>
      <c r="C15564" t="s">
        <v>3</v>
      </c>
    </row>
    <row r="15565" spans="1:3" x14ac:dyDescent="0.2">
      <c r="A15565" t="s">
        <v>137</v>
      </c>
      <c r="B15565" t="s">
        <v>61</v>
      </c>
      <c r="C15565" t="s">
        <v>134</v>
      </c>
    </row>
    <row r="15566" spans="1:3" x14ac:dyDescent="0.2">
      <c r="A15566" t="s">
        <v>137</v>
      </c>
      <c r="B15566" t="s">
        <v>73</v>
      </c>
      <c r="C15566" t="s">
        <v>137</v>
      </c>
    </row>
    <row r="15567" spans="1:3" x14ac:dyDescent="0.2">
      <c r="A15567" t="s">
        <v>137</v>
      </c>
      <c r="B15567" t="s">
        <v>60</v>
      </c>
      <c r="C15567" t="s">
        <v>116</v>
      </c>
    </row>
    <row r="15568" spans="1:3" x14ac:dyDescent="0.2">
      <c r="A15568" t="s">
        <v>137</v>
      </c>
      <c r="B15568" t="s">
        <v>84</v>
      </c>
      <c r="C15568" t="s">
        <v>85</v>
      </c>
    </row>
    <row r="15569" spans="1:3" x14ac:dyDescent="0.2">
      <c r="A15569" t="s">
        <v>137</v>
      </c>
      <c r="B15569" t="s">
        <v>85</v>
      </c>
      <c r="C15569" t="s">
        <v>3</v>
      </c>
    </row>
    <row r="15570" spans="1:3" x14ac:dyDescent="0.2">
      <c r="A15570" t="s">
        <v>137</v>
      </c>
      <c r="B15570" t="s">
        <v>137</v>
      </c>
      <c r="C15570" t="s">
        <v>137</v>
      </c>
    </row>
    <row r="15571" spans="1:3" x14ac:dyDescent="0.2">
      <c r="A15571" t="s">
        <v>137</v>
      </c>
      <c r="B15571" t="s">
        <v>138</v>
      </c>
      <c r="C15571" t="s">
        <v>73</v>
      </c>
    </row>
    <row r="15572" spans="1:3" x14ac:dyDescent="0.2">
      <c r="A15572" t="s">
        <v>137</v>
      </c>
      <c r="B15572" t="s">
        <v>134</v>
      </c>
      <c r="C15572" t="s">
        <v>123</v>
      </c>
    </row>
    <row r="15573" spans="1:3" x14ac:dyDescent="0.2">
      <c r="A15573" t="s">
        <v>137</v>
      </c>
      <c r="B15573" t="s">
        <v>40</v>
      </c>
      <c r="C15573" t="s">
        <v>10</v>
      </c>
    </row>
    <row r="15574" spans="1:3" x14ac:dyDescent="0.2">
      <c r="A15574" t="s">
        <v>137</v>
      </c>
      <c r="B15574" t="s">
        <v>39</v>
      </c>
      <c r="C15574" t="s">
        <v>105</v>
      </c>
    </row>
    <row r="15575" spans="1:3" x14ac:dyDescent="0.2">
      <c r="A15575" t="s">
        <v>137</v>
      </c>
      <c r="B15575" t="s">
        <v>104</v>
      </c>
      <c r="C15575" t="s">
        <v>123</v>
      </c>
    </row>
    <row r="15576" spans="1:3" x14ac:dyDescent="0.2">
      <c r="A15576" t="s">
        <v>137</v>
      </c>
      <c r="B15576" t="s">
        <v>9</v>
      </c>
      <c r="C15576" t="s">
        <v>6</v>
      </c>
    </row>
    <row r="15577" spans="1:3" x14ac:dyDescent="0.2">
      <c r="A15577" t="s">
        <v>137</v>
      </c>
      <c r="B15577" t="s">
        <v>58</v>
      </c>
      <c r="C15577" t="s">
        <v>109</v>
      </c>
    </row>
    <row r="15578" spans="1:3" x14ac:dyDescent="0.2">
      <c r="A15578" t="s">
        <v>137</v>
      </c>
      <c r="B15578" t="s">
        <v>4</v>
      </c>
      <c r="C15578" t="s">
        <v>67</v>
      </c>
    </row>
    <row r="15579" spans="1:3" x14ac:dyDescent="0.2">
      <c r="A15579" t="s">
        <v>137</v>
      </c>
      <c r="B15579" t="s">
        <v>90</v>
      </c>
      <c r="C15579" t="s">
        <v>102</v>
      </c>
    </row>
    <row r="15580" spans="1:3" x14ac:dyDescent="0.2">
      <c r="A15580" t="s">
        <v>137</v>
      </c>
      <c r="B15580" t="s">
        <v>1</v>
      </c>
      <c r="C15580" t="s">
        <v>100</v>
      </c>
    </row>
    <row r="15581" spans="1:3" x14ac:dyDescent="0.2">
      <c r="A15581" t="s">
        <v>137</v>
      </c>
      <c r="B15581" t="s">
        <v>67</v>
      </c>
      <c r="C15581" t="s">
        <v>3</v>
      </c>
    </row>
    <row r="15582" spans="1:3" x14ac:dyDescent="0.2">
      <c r="A15582" t="s">
        <v>137</v>
      </c>
      <c r="B15582" t="s">
        <v>68</v>
      </c>
      <c r="C15582" t="s">
        <v>3</v>
      </c>
    </row>
    <row r="15583" spans="1:3" x14ac:dyDescent="0.2">
      <c r="A15583" t="s">
        <v>137</v>
      </c>
      <c r="B15583" t="s">
        <v>120</v>
      </c>
      <c r="C15583" t="s">
        <v>90</v>
      </c>
    </row>
    <row r="15584" spans="1:3" x14ac:dyDescent="0.2">
      <c r="A15584" t="s">
        <v>137</v>
      </c>
      <c r="B15584" t="s">
        <v>121</v>
      </c>
      <c r="C15584" t="s">
        <v>90</v>
      </c>
    </row>
    <row r="15585" spans="1:3" x14ac:dyDescent="0.2">
      <c r="A15585" t="s">
        <v>137</v>
      </c>
      <c r="B15585" t="s">
        <v>53</v>
      </c>
      <c r="C15585" t="s">
        <v>35</v>
      </c>
    </row>
    <row r="15586" spans="1:3" x14ac:dyDescent="0.2">
      <c r="A15586" t="s">
        <v>137</v>
      </c>
      <c r="B15586" t="s">
        <v>82</v>
      </c>
      <c r="C15586" t="s">
        <v>102</v>
      </c>
    </row>
    <row r="15587" spans="1:3" x14ac:dyDescent="0.2">
      <c r="A15587" t="s">
        <v>137</v>
      </c>
      <c r="B15587" t="s">
        <v>83</v>
      </c>
      <c r="C15587" t="s">
        <v>35</v>
      </c>
    </row>
    <row r="15588" spans="1:3" x14ac:dyDescent="0.2">
      <c r="A15588" t="s">
        <v>137</v>
      </c>
      <c r="B15588" t="s">
        <v>38</v>
      </c>
      <c r="C15588" t="s">
        <v>95</v>
      </c>
    </row>
    <row r="15589" spans="1:3" x14ac:dyDescent="0.2">
      <c r="A15589" t="s">
        <v>137</v>
      </c>
      <c r="B15589" t="s">
        <v>97</v>
      </c>
      <c r="C15589" t="s">
        <v>84</v>
      </c>
    </row>
    <row r="15590" spans="1:3" x14ac:dyDescent="0.2">
      <c r="A15590" t="s">
        <v>137</v>
      </c>
      <c r="B15590" t="s">
        <v>115</v>
      </c>
      <c r="C15590" t="s">
        <v>90</v>
      </c>
    </row>
    <row r="15591" spans="1:3" x14ac:dyDescent="0.2">
      <c r="A15591" t="s">
        <v>137</v>
      </c>
      <c r="B15591" t="s">
        <v>98</v>
      </c>
      <c r="C15591" t="s">
        <v>107</v>
      </c>
    </row>
    <row r="15592" spans="1:3" x14ac:dyDescent="0.2">
      <c r="A15592" t="s">
        <v>137</v>
      </c>
      <c r="B15592" t="s">
        <v>94</v>
      </c>
      <c r="C15592" t="s">
        <v>90</v>
      </c>
    </row>
    <row r="15593" spans="1:3" x14ac:dyDescent="0.2">
      <c r="A15593" t="s">
        <v>137</v>
      </c>
      <c r="B15593" t="s">
        <v>7</v>
      </c>
      <c r="C15593" t="s">
        <v>107</v>
      </c>
    </row>
    <row r="15594" spans="1:3" x14ac:dyDescent="0.2">
      <c r="A15594" t="s">
        <v>137</v>
      </c>
      <c r="B15594" t="s">
        <v>45</v>
      </c>
      <c r="C15594" t="s">
        <v>107</v>
      </c>
    </row>
    <row r="15595" spans="1:3" x14ac:dyDescent="0.2">
      <c r="A15595" t="s">
        <v>137</v>
      </c>
      <c r="B15595" t="s">
        <v>64</v>
      </c>
      <c r="C15595" t="s">
        <v>107</v>
      </c>
    </row>
    <row r="15596" spans="1:3" x14ac:dyDescent="0.2">
      <c r="A15596" t="s">
        <v>138</v>
      </c>
      <c r="B15596" t="s">
        <v>75</v>
      </c>
      <c r="C15596" t="s">
        <v>40</v>
      </c>
    </row>
    <row r="15597" spans="1:3" x14ac:dyDescent="0.2">
      <c r="A15597" t="s">
        <v>138</v>
      </c>
      <c r="B15597" t="s">
        <v>17</v>
      </c>
      <c r="C15597" t="s">
        <v>40</v>
      </c>
    </row>
    <row r="15598" spans="1:3" x14ac:dyDescent="0.2">
      <c r="A15598" t="s">
        <v>138</v>
      </c>
      <c r="B15598" t="s">
        <v>20</v>
      </c>
      <c r="C15598" t="s">
        <v>132</v>
      </c>
    </row>
    <row r="15599" spans="1:3" x14ac:dyDescent="0.2">
      <c r="A15599" t="s">
        <v>138</v>
      </c>
      <c r="B15599" t="s">
        <v>78</v>
      </c>
      <c r="C15599" t="s">
        <v>79</v>
      </c>
    </row>
    <row r="15600" spans="1:3" x14ac:dyDescent="0.2">
      <c r="A15600" t="s">
        <v>138</v>
      </c>
      <c r="B15600" t="s">
        <v>44</v>
      </c>
      <c r="C15600" t="s">
        <v>80</v>
      </c>
    </row>
    <row r="15601" spans="1:3" x14ac:dyDescent="0.2">
      <c r="A15601" t="s">
        <v>138</v>
      </c>
      <c r="B15601" t="s">
        <v>46</v>
      </c>
      <c r="C15601" t="s">
        <v>93</v>
      </c>
    </row>
    <row r="15602" spans="1:3" x14ac:dyDescent="0.2">
      <c r="A15602" t="s">
        <v>138</v>
      </c>
      <c r="B15602" t="s">
        <v>117</v>
      </c>
      <c r="C15602" t="s">
        <v>79</v>
      </c>
    </row>
    <row r="15603" spans="1:3" x14ac:dyDescent="0.2">
      <c r="A15603" t="s">
        <v>138</v>
      </c>
      <c r="B15603" t="s">
        <v>124</v>
      </c>
      <c r="C15603" t="s">
        <v>14</v>
      </c>
    </row>
    <row r="15604" spans="1:3" x14ac:dyDescent="0.2">
      <c r="A15604" t="s">
        <v>138</v>
      </c>
      <c r="B15604" t="s">
        <v>113</v>
      </c>
      <c r="C15604" t="s">
        <v>29</v>
      </c>
    </row>
    <row r="15605" spans="1:3" x14ac:dyDescent="0.2">
      <c r="A15605" t="s">
        <v>138</v>
      </c>
      <c r="B15605" t="s">
        <v>99</v>
      </c>
      <c r="C15605" t="s">
        <v>33</v>
      </c>
    </row>
    <row r="15606" spans="1:3" x14ac:dyDescent="0.2">
      <c r="A15606" t="s">
        <v>138</v>
      </c>
      <c r="B15606" t="s">
        <v>100</v>
      </c>
      <c r="C15606" t="s">
        <v>5</v>
      </c>
    </row>
    <row r="15607" spans="1:3" x14ac:dyDescent="0.2">
      <c r="A15607" t="s">
        <v>138</v>
      </c>
      <c r="B15607" t="s">
        <v>65</v>
      </c>
      <c r="C15607" t="s">
        <v>33</v>
      </c>
    </row>
    <row r="15608" spans="1:3" x14ac:dyDescent="0.2">
      <c r="A15608" t="s">
        <v>138</v>
      </c>
      <c r="B15608" t="s">
        <v>66</v>
      </c>
      <c r="C15608" t="s">
        <v>33</v>
      </c>
    </row>
    <row r="15609" spans="1:3" x14ac:dyDescent="0.2">
      <c r="A15609" t="s">
        <v>138</v>
      </c>
      <c r="B15609" t="s">
        <v>54</v>
      </c>
      <c r="C15609" t="s">
        <v>14</v>
      </c>
    </row>
    <row r="15610" spans="1:3" x14ac:dyDescent="0.2">
      <c r="A15610" t="s">
        <v>138</v>
      </c>
      <c r="B15610" t="s">
        <v>55</v>
      </c>
      <c r="C15610" t="s">
        <v>14</v>
      </c>
    </row>
    <row r="15611" spans="1:3" x14ac:dyDescent="0.2">
      <c r="A15611" t="s">
        <v>138</v>
      </c>
      <c r="B15611" t="s">
        <v>133</v>
      </c>
      <c r="C15611" t="s">
        <v>79</v>
      </c>
    </row>
    <row r="15612" spans="1:3" x14ac:dyDescent="0.2">
      <c r="A15612" t="s">
        <v>138</v>
      </c>
      <c r="B15612" t="s">
        <v>59</v>
      </c>
      <c r="C15612" t="s">
        <v>16</v>
      </c>
    </row>
    <row r="15613" spans="1:3" x14ac:dyDescent="0.2">
      <c r="A15613" t="s">
        <v>138</v>
      </c>
      <c r="B15613" t="s">
        <v>125</v>
      </c>
      <c r="C15613" t="s">
        <v>40</v>
      </c>
    </row>
    <row r="15614" spans="1:3" x14ac:dyDescent="0.2">
      <c r="A15614" t="s">
        <v>138</v>
      </c>
      <c r="B15614" t="s">
        <v>27</v>
      </c>
      <c r="C15614" t="s">
        <v>16</v>
      </c>
    </row>
    <row r="15615" spans="1:3" x14ac:dyDescent="0.2">
      <c r="A15615" t="s">
        <v>138</v>
      </c>
      <c r="B15615" t="s">
        <v>23</v>
      </c>
      <c r="C15615" t="s">
        <v>40</v>
      </c>
    </row>
    <row r="15616" spans="1:3" x14ac:dyDescent="0.2">
      <c r="A15616" t="s">
        <v>138</v>
      </c>
      <c r="B15616" t="s">
        <v>25</v>
      </c>
      <c r="C15616" t="s">
        <v>28</v>
      </c>
    </row>
    <row r="15617" spans="1:3" x14ac:dyDescent="0.2">
      <c r="A15617" t="s">
        <v>138</v>
      </c>
      <c r="B15617" t="s">
        <v>114</v>
      </c>
      <c r="C15617" t="s">
        <v>21</v>
      </c>
    </row>
    <row r="15618" spans="1:3" x14ac:dyDescent="0.2">
      <c r="A15618" t="s">
        <v>138</v>
      </c>
      <c r="B15618" t="s">
        <v>96</v>
      </c>
      <c r="C15618" t="s">
        <v>74</v>
      </c>
    </row>
    <row r="15619" spans="1:3" x14ac:dyDescent="0.2">
      <c r="A15619" t="s">
        <v>138</v>
      </c>
      <c r="B15619" t="s">
        <v>47</v>
      </c>
      <c r="C15619" t="s">
        <v>28</v>
      </c>
    </row>
    <row r="15620" spans="1:3" x14ac:dyDescent="0.2">
      <c r="A15620" t="s">
        <v>138</v>
      </c>
      <c r="B15620" t="s">
        <v>72</v>
      </c>
      <c r="C15620" t="s">
        <v>89</v>
      </c>
    </row>
    <row r="15621" spans="1:3" x14ac:dyDescent="0.2">
      <c r="A15621" t="s">
        <v>138</v>
      </c>
      <c r="B15621" t="s">
        <v>87</v>
      </c>
      <c r="C15621" t="s">
        <v>40</v>
      </c>
    </row>
    <row r="15622" spans="1:3" x14ac:dyDescent="0.2">
      <c r="A15622" t="s">
        <v>138</v>
      </c>
      <c r="B15622" t="s">
        <v>88</v>
      </c>
      <c r="C15622" t="s">
        <v>79</v>
      </c>
    </row>
    <row r="15623" spans="1:3" x14ac:dyDescent="0.2">
      <c r="A15623" t="s">
        <v>138</v>
      </c>
      <c r="B15623" t="s">
        <v>19</v>
      </c>
      <c r="C15623" t="s">
        <v>128</v>
      </c>
    </row>
    <row r="15624" spans="1:3" x14ac:dyDescent="0.2">
      <c r="A15624" t="s">
        <v>138</v>
      </c>
      <c r="B15624" t="s">
        <v>31</v>
      </c>
      <c r="C15624" t="s">
        <v>43</v>
      </c>
    </row>
    <row r="15625" spans="1:3" x14ac:dyDescent="0.2">
      <c r="A15625" t="s">
        <v>138</v>
      </c>
      <c r="B15625" t="s">
        <v>126</v>
      </c>
      <c r="C15625" t="s">
        <v>93</v>
      </c>
    </row>
    <row r="15626" spans="1:3" x14ac:dyDescent="0.2">
      <c r="A15626" t="s">
        <v>138</v>
      </c>
      <c r="B15626" t="s">
        <v>42</v>
      </c>
      <c r="C15626" t="s">
        <v>106</v>
      </c>
    </row>
    <row r="15627" spans="1:3" x14ac:dyDescent="0.2">
      <c r="A15627" t="s">
        <v>138</v>
      </c>
      <c r="B15627" t="s">
        <v>93</v>
      </c>
      <c r="C15627" t="s">
        <v>69</v>
      </c>
    </row>
    <row r="15628" spans="1:3" x14ac:dyDescent="0.2">
      <c r="A15628" t="s">
        <v>138</v>
      </c>
      <c r="B15628" t="s">
        <v>13</v>
      </c>
      <c r="C15628" t="s">
        <v>32</v>
      </c>
    </row>
    <row r="15629" spans="1:3" x14ac:dyDescent="0.2">
      <c r="A15629" t="s">
        <v>138</v>
      </c>
      <c r="B15629" t="s">
        <v>49</v>
      </c>
      <c r="C15629" t="s">
        <v>2</v>
      </c>
    </row>
    <row r="15630" spans="1:3" x14ac:dyDescent="0.2">
      <c r="A15630" t="s">
        <v>138</v>
      </c>
      <c r="B15630" t="s">
        <v>50</v>
      </c>
      <c r="C15630" t="s">
        <v>2</v>
      </c>
    </row>
    <row r="15631" spans="1:3" x14ac:dyDescent="0.2">
      <c r="A15631" t="s">
        <v>138</v>
      </c>
      <c r="B15631" t="s">
        <v>56</v>
      </c>
      <c r="C15631" t="s">
        <v>79</v>
      </c>
    </row>
    <row r="15632" spans="1:3" x14ac:dyDescent="0.2">
      <c r="A15632" t="s">
        <v>138</v>
      </c>
      <c r="B15632" t="s">
        <v>57</v>
      </c>
      <c r="C15632" t="s">
        <v>79</v>
      </c>
    </row>
    <row r="15633" spans="1:3" x14ac:dyDescent="0.2">
      <c r="A15633" t="s">
        <v>138</v>
      </c>
      <c r="B15633" t="s">
        <v>91</v>
      </c>
      <c r="C15633" t="s">
        <v>116</v>
      </c>
    </row>
    <row r="15634" spans="1:3" x14ac:dyDescent="0.2">
      <c r="A15634" t="s">
        <v>138</v>
      </c>
      <c r="B15634" t="s">
        <v>92</v>
      </c>
      <c r="C15634" t="s">
        <v>91</v>
      </c>
    </row>
    <row r="15635" spans="1:3" x14ac:dyDescent="0.2">
      <c r="A15635" t="s">
        <v>138</v>
      </c>
      <c r="B15635" t="s">
        <v>136</v>
      </c>
      <c r="C15635" t="s">
        <v>74</v>
      </c>
    </row>
    <row r="15636" spans="1:3" x14ac:dyDescent="0.2">
      <c r="A15636" t="s">
        <v>138</v>
      </c>
      <c r="B15636" t="s">
        <v>16</v>
      </c>
      <c r="C15636" t="s">
        <v>10</v>
      </c>
    </row>
    <row r="15637" spans="1:3" x14ac:dyDescent="0.2">
      <c r="A15637" t="s">
        <v>138</v>
      </c>
      <c r="B15637" t="s">
        <v>89</v>
      </c>
      <c r="C15637" t="s">
        <v>128</v>
      </c>
    </row>
    <row r="15638" spans="1:3" x14ac:dyDescent="0.2">
      <c r="A15638" t="s">
        <v>138</v>
      </c>
      <c r="B15638" t="s">
        <v>33</v>
      </c>
      <c r="C15638" t="s">
        <v>69</v>
      </c>
    </row>
    <row r="15639" spans="1:3" x14ac:dyDescent="0.2">
      <c r="A15639" t="s">
        <v>138</v>
      </c>
      <c r="B15639" t="s">
        <v>34</v>
      </c>
      <c r="C15639" t="s">
        <v>128</v>
      </c>
    </row>
    <row r="15640" spans="1:3" x14ac:dyDescent="0.2">
      <c r="A15640" t="s">
        <v>138</v>
      </c>
      <c r="B15640" t="s">
        <v>95</v>
      </c>
      <c r="C15640" t="s">
        <v>116</v>
      </c>
    </row>
    <row r="15641" spans="1:3" x14ac:dyDescent="0.2">
      <c r="A15641" t="s">
        <v>138</v>
      </c>
      <c r="B15641" t="s">
        <v>110</v>
      </c>
      <c r="C15641" t="s">
        <v>32</v>
      </c>
    </row>
    <row r="15642" spans="1:3" x14ac:dyDescent="0.2">
      <c r="A15642" t="s">
        <v>138</v>
      </c>
      <c r="B15642" t="s">
        <v>62</v>
      </c>
      <c r="C15642" t="s">
        <v>36</v>
      </c>
    </row>
    <row r="15643" spans="1:3" x14ac:dyDescent="0.2">
      <c r="A15643" t="s">
        <v>138</v>
      </c>
      <c r="B15643" t="s">
        <v>63</v>
      </c>
      <c r="C15643" t="s">
        <v>36</v>
      </c>
    </row>
    <row r="15644" spans="1:3" x14ac:dyDescent="0.2">
      <c r="A15644" t="s">
        <v>138</v>
      </c>
      <c r="B15644" t="s">
        <v>22</v>
      </c>
      <c r="C15644" t="s">
        <v>138</v>
      </c>
    </row>
    <row r="15645" spans="1:3" x14ac:dyDescent="0.2">
      <c r="A15645" t="s">
        <v>138</v>
      </c>
      <c r="B15645" t="s">
        <v>2</v>
      </c>
      <c r="C15645" t="s">
        <v>11</v>
      </c>
    </row>
    <row r="15646" spans="1:3" x14ac:dyDescent="0.2">
      <c r="A15646" t="s">
        <v>138</v>
      </c>
      <c r="B15646" t="s">
        <v>32</v>
      </c>
      <c r="C15646" t="s">
        <v>128</v>
      </c>
    </row>
    <row r="15647" spans="1:3" x14ac:dyDescent="0.2">
      <c r="A15647" t="s">
        <v>138</v>
      </c>
      <c r="B15647" t="s">
        <v>18</v>
      </c>
      <c r="C15647" t="s">
        <v>101</v>
      </c>
    </row>
    <row r="15648" spans="1:3" x14ac:dyDescent="0.2">
      <c r="A15648" t="s">
        <v>138</v>
      </c>
      <c r="B15648" t="s">
        <v>76</v>
      </c>
      <c r="C15648" t="s">
        <v>21</v>
      </c>
    </row>
    <row r="15649" spans="1:3" x14ac:dyDescent="0.2">
      <c r="A15649" t="s">
        <v>138</v>
      </c>
      <c r="B15649" t="s">
        <v>77</v>
      </c>
      <c r="C15649" t="s">
        <v>29</v>
      </c>
    </row>
    <row r="15650" spans="1:3" x14ac:dyDescent="0.2">
      <c r="A15650" t="s">
        <v>138</v>
      </c>
      <c r="B15650" t="s">
        <v>79</v>
      </c>
      <c r="C15650" t="s">
        <v>10</v>
      </c>
    </row>
    <row r="15651" spans="1:3" x14ac:dyDescent="0.2">
      <c r="A15651" t="s">
        <v>138</v>
      </c>
      <c r="B15651" t="s">
        <v>48</v>
      </c>
      <c r="C15651" t="s">
        <v>127</v>
      </c>
    </row>
    <row r="15652" spans="1:3" x14ac:dyDescent="0.2">
      <c r="A15652" t="s">
        <v>138</v>
      </c>
      <c r="B15652" t="s">
        <v>111</v>
      </c>
      <c r="C15652" t="s">
        <v>127</v>
      </c>
    </row>
    <row r="15653" spans="1:3" x14ac:dyDescent="0.2">
      <c r="A15653" t="s">
        <v>138</v>
      </c>
      <c r="B15653" t="s">
        <v>112</v>
      </c>
      <c r="C15653" t="s">
        <v>105</v>
      </c>
    </row>
    <row r="15654" spans="1:3" x14ac:dyDescent="0.2">
      <c r="A15654" t="s">
        <v>138</v>
      </c>
      <c r="B15654" t="s">
        <v>51</v>
      </c>
      <c r="C15654" t="s">
        <v>43</v>
      </c>
    </row>
    <row r="15655" spans="1:3" x14ac:dyDescent="0.2">
      <c r="A15655" t="s">
        <v>138</v>
      </c>
      <c r="B15655" t="s">
        <v>8</v>
      </c>
      <c r="C15655" t="s">
        <v>101</v>
      </c>
    </row>
    <row r="15656" spans="1:3" x14ac:dyDescent="0.2">
      <c r="A15656" t="s">
        <v>138</v>
      </c>
      <c r="B15656" t="s">
        <v>35</v>
      </c>
      <c r="C15656" t="s">
        <v>123</v>
      </c>
    </row>
    <row r="15657" spans="1:3" x14ac:dyDescent="0.2">
      <c r="A15657" t="s">
        <v>138</v>
      </c>
      <c r="B15657" t="s">
        <v>52</v>
      </c>
      <c r="C15657" t="s">
        <v>5</v>
      </c>
    </row>
    <row r="15658" spans="1:3" x14ac:dyDescent="0.2">
      <c r="A15658" t="s">
        <v>138</v>
      </c>
      <c r="B15658" t="s">
        <v>122</v>
      </c>
      <c r="C15658" t="s">
        <v>89</v>
      </c>
    </row>
    <row r="15659" spans="1:3" x14ac:dyDescent="0.2">
      <c r="A15659" t="s">
        <v>138</v>
      </c>
      <c r="B15659" t="s">
        <v>123</v>
      </c>
      <c r="C15659" t="s">
        <v>116</v>
      </c>
    </row>
    <row r="15660" spans="1:3" x14ac:dyDescent="0.2">
      <c r="A15660" t="s">
        <v>138</v>
      </c>
      <c r="B15660" t="s">
        <v>21</v>
      </c>
      <c r="C15660" t="s">
        <v>11</v>
      </c>
    </row>
    <row r="15661" spans="1:3" x14ac:dyDescent="0.2">
      <c r="A15661" t="s">
        <v>138</v>
      </c>
      <c r="B15661" t="s">
        <v>128</v>
      </c>
      <c r="C15661" t="s">
        <v>1</v>
      </c>
    </row>
    <row r="15662" spans="1:3" x14ac:dyDescent="0.2">
      <c r="A15662" t="s">
        <v>138</v>
      </c>
      <c r="B15662" t="s">
        <v>43</v>
      </c>
      <c r="C15662" t="s">
        <v>11</v>
      </c>
    </row>
    <row r="15663" spans="1:3" x14ac:dyDescent="0.2">
      <c r="A15663" t="s">
        <v>138</v>
      </c>
      <c r="B15663" t="s">
        <v>102</v>
      </c>
      <c r="C15663" t="s">
        <v>95</v>
      </c>
    </row>
    <row r="15664" spans="1:3" x14ac:dyDescent="0.2">
      <c r="A15664" t="s">
        <v>138</v>
      </c>
      <c r="B15664" t="s">
        <v>103</v>
      </c>
      <c r="C15664" t="s">
        <v>102</v>
      </c>
    </row>
    <row r="15665" spans="1:3" x14ac:dyDescent="0.2">
      <c r="A15665" t="s">
        <v>138</v>
      </c>
      <c r="B15665" t="s">
        <v>106</v>
      </c>
      <c r="C15665" t="s">
        <v>128</v>
      </c>
    </row>
    <row r="15666" spans="1:3" x14ac:dyDescent="0.2">
      <c r="A15666" t="s">
        <v>138</v>
      </c>
      <c r="B15666" t="s">
        <v>105</v>
      </c>
      <c r="C15666" t="s">
        <v>62</v>
      </c>
    </row>
    <row r="15667" spans="1:3" x14ac:dyDescent="0.2">
      <c r="A15667" t="s">
        <v>138</v>
      </c>
      <c r="B15667" t="s">
        <v>74</v>
      </c>
      <c r="C15667" t="s">
        <v>130</v>
      </c>
    </row>
    <row r="15668" spans="1:3" x14ac:dyDescent="0.2">
      <c r="A15668" t="s">
        <v>138</v>
      </c>
      <c r="B15668" t="s">
        <v>26</v>
      </c>
      <c r="C15668" t="s">
        <v>28</v>
      </c>
    </row>
    <row r="15669" spans="1:3" x14ac:dyDescent="0.2">
      <c r="A15669" t="s">
        <v>138</v>
      </c>
      <c r="B15669" t="s">
        <v>81</v>
      </c>
      <c r="C15669" t="s">
        <v>2</v>
      </c>
    </row>
    <row r="15670" spans="1:3" x14ac:dyDescent="0.2">
      <c r="A15670" t="s">
        <v>138</v>
      </c>
      <c r="B15670" t="s">
        <v>29</v>
      </c>
      <c r="C15670" t="s">
        <v>130</v>
      </c>
    </row>
    <row r="15671" spans="1:3" x14ac:dyDescent="0.2">
      <c r="A15671" t="s">
        <v>138</v>
      </c>
      <c r="B15671" t="s">
        <v>30</v>
      </c>
      <c r="C15671" t="s">
        <v>11</v>
      </c>
    </row>
    <row r="15672" spans="1:3" x14ac:dyDescent="0.2">
      <c r="A15672" t="s">
        <v>138</v>
      </c>
      <c r="B15672" t="s">
        <v>118</v>
      </c>
      <c r="C15672" t="s">
        <v>100</v>
      </c>
    </row>
    <row r="15673" spans="1:3" x14ac:dyDescent="0.2">
      <c r="A15673" t="s">
        <v>138</v>
      </c>
      <c r="B15673" t="s">
        <v>119</v>
      </c>
      <c r="C15673" t="s">
        <v>100</v>
      </c>
    </row>
    <row r="15674" spans="1:3" x14ac:dyDescent="0.2">
      <c r="A15674" t="s">
        <v>138</v>
      </c>
      <c r="B15674" t="s">
        <v>86</v>
      </c>
      <c r="C15674" t="s">
        <v>29</v>
      </c>
    </row>
    <row r="15675" spans="1:3" x14ac:dyDescent="0.2">
      <c r="A15675" t="s">
        <v>138</v>
      </c>
      <c r="B15675" t="s">
        <v>28</v>
      </c>
      <c r="C15675" t="s">
        <v>130</v>
      </c>
    </row>
    <row r="15676" spans="1:3" x14ac:dyDescent="0.2">
      <c r="A15676" t="s">
        <v>138</v>
      </c>
      <c r="B15676" t="s">
        <v>127</v>
      </c>
      <c r="C15676" t="s">
        <v>62</v>
      </c>
    </row>
    <row r="15677" spans="1:3" x14ac:dyDescent="0.2">
      <c r="A15677" t="s">
        <v>138</v>
      </c>
      <c r="B15677" t="s">
        <v>80</v>
      </c>
      <c r="C15677" t="s">
        <v>10</v>
      </c>
    </row>
    <row r="15678" spans="1:3" x14ac:dyDescent="0.2">
      <c r="A15678" t="s">
        <v>138</v>
      </c>
      <c r="B15678" t="s">
        <v>41</v>
      </c>
      <c r="C15678" t="s">
        <v>80</v>
      </c>
    </row>
    <row r="15679" spans="1:3" x14ac:dyDescent="0.2">
      <c r="A15679" t="s">
        <v>138</v>
      </c>
      <c r="B15679" t="s">
        <v>130</v>
      </c>
      <c r="C15679" t="s">
        <v>1</v>
      </c>
    </row>
    <row r="15680" spans="1:3" x14ac:dyDescent="0.2">
      <c r="A15680" t="s">
        <v>138</v>
      </c>
      <c r="B15680" t="s">
        <v>131</v>
      </c>
      <c r="C15680" t="s">
        <v>36</v>
      </c>
    </row>
    <row r="15681" spans="1:3" x14ac:dyDescent="0.2">
      <c r="A15681" t="s">
        <v>138</v>
      </c>
      <c r="B15681" t="s">
        <v>11</v>
      </c>
      <c r="C15681" t="s">
        <v>118</v>
      </c>
    </row>
    <row r="15682" spans="1:3" x14ac:dyDescent="0.2">
      <c r="A15682" t="s">
        <v>138</v>
      </c>
      <c r="B15682" t="s">
        <v>6</v>
      </c>
      <c r="C15682" t="s">
        <v>104</v>
      </c>
    </row>
    <row r="15683" spans="1:3" x14ac:dyDescent="0.2">
      <c r="A15683" t="s">
        <v>138</v>
      </c>
      <c r="B15683" t="s">
        <v>3</v>
      </c>
      <c r="C15683" t="s">
        <v>91</v>
      </c>
    </row>
    <row r="15684" spans="1:3" x14ac:dyDescent="0.2">
      <c r="A15684" t="s">
        <v>138</v>
      </c>
      <c r="B15684" t="s">
        <v>69</v>
      </c>
      <c r="C15684" t="s">
        <v>62</v>
      </c>
    </row>
    <row r="15685" spans="1:3" x14ac:dyDescent="0.2">
      <c r="A15685" t="s">
        <v>138</v>
      </c>
      <c r="B15685" t="s">
        <v>135</v>
      </c>
      <c r="C15685" t="s">
        <v>29</v>
      </c>
    </row>
    <row r="15686" spans="1:3" x14ac:dyDescent="0.2">
      <c r="A15686" t="s">
        <v>138</v>
      </c>
      <c r="B15686" t="s">
        <v>132</v>
      </c>
      <c r="C15686" t="s">
        <v>105</v>
      </c>
    </row>
    <row r="15687" spans="1:3" x14ac:dyDescent="0.2">
      <c r="A15687" t="s">
        <v>138</v>
      </c>
      <c r="B15687" t="s">
        <v>129</v>
      </c>
      <c r="C15687" t="s">
        <v>43</v>
      </c>
    </row>
    <row r="15688" spans="1:3" x14ac:dyDescent="0.2">
      <c r="A15688" t="s">
        <v>138</v>
      </c>
      <c r="B15688" t="s">
        <v>116</v>
      </c>
      <c r="C15688" t="s">
        <v>137</v>
      </c>
    </row>
    <row r="15689" spans="1:3" x14ac:dyDescent="0.2">
      <c r="A15689" t="s">
        <v>138</v>
      </c>
      <c r="B15689" t="s">
        <v>36</v>
      </c>
      <c r="C15689" t="s">
        <v>52</v>
      </c>
    </row>
    <row r="15690" spans="1:3" x14ac:dyDescent="0.2">
      <c r="A15690" t="s">
        <v>138</v>
      </c>
      <c r="B15690" t="s">
        <v>37</v>
      </c>
      <c r="C15690" t="s">
        <v>5</v>
      </c>
    </row>
    <row r="15691" spans="1:3" x14ac:dyDescent="0.2">
      <c r="A15691" t="s">
        <v>138</v>
      </c>
      <c r="B15691" t="s">
        <v>70</v>
      </c>
      <c r="C15691" t="s">
        <v>19</v>
      </c>
    </row>
    <row r="15692" spans="1:3" x14ac:dyDescent="0.2">
      <c r="A15692" t="s">
        <v>138</v>
      </c>
      <c r="B15692" t="s">
        <v>71</v>
      </c>
      <c r="C15692" t="s">
        <v>106</v>
      </c>
    </row>
    <row r="15693" spans="1:3" x14ac:dyDescent="0.2">
      <c r="A15693" t="s">
        <v>138</v>
      </c>
      <c r="B15693" t="s">
        <v>5</v>
      </c>
      <c r="C15693" t="s">
        <v>22</v>
      </c>
    </row>
    <row r="15694" spans="1:3" x14ac:dyDescent="0.2">
      <c r="A15694" t="s">
        <v>138</v>
      </c>
      <c r="B15694" t="s">
        <v>24</v>
      </c>
      <c r="C15694" t="s">
        <v>67</v>
      </c>
    </row>
    <row r="15695" spans="1:3" x14ac:dyDescent="0.2">
      <c r="A15695" t="s">
        <v>138</v>
      </c>
      <c r="B15695" t="s">
        <v>10</v>
      </c>
      <c r="C15695" t="s">
        <v>62</v>
      </c>
    </row>
    <row r="15696" spans="1:3" x14ac:dyDescent="0.2">
      <c r="A15696" t="s">
        <v>138</v>
      </c>
      <c r="B15696" t="s">
        <v>12</v>
      </c>
      <c r="C15696" t="s">
        <v>1</v>
      </c>
    </row>
    <row r="15697" spans="1:3" x14ac:dyDescent="0.2">
      <c r="A15697" t="s">
        <v>138</v>
      </c>
      <c r="B15697" t="s">
        <v>107</v>
      </c>
      <c r="C15697" t="s">
        <v>3</v>
      </c>
    </row>
    <row r="15698" spans="1:3" x14ac:dyDescent="0.2">
      <c r="A15698" t="s">
        <v>138</v>
      </c>
      <c r="B15698" t="s">
        <v>108</v>
      </c>
      <c r="C15698" t="s">
        <v>3</v>
      </c>
    </row>
    <row r="15699" spans="1:3" x14ac:dyDescent="0.2">
      <c r="A15699" t="s">
        <v>138</v>
      </c>
      <c r="B15699" t="s">
        <v>14</v>
      </c>
      <c r="C15699" t="s">
        <v>128</v>
      </c>
    </row>
    <row r="15700" spans="1:3" x14ac:dyDescent="0.2">
      <c r="A15700" t="s">
        <v>138</v>
      </c>
      <c r="B15700" t="s">
        <v>15</v>
      </c>
      <c r="C15700" t="s">
        <v>130</v>
      </c>
    </row>
    <row r="15701" spans="1:3" x14ac:dyDescent="0.2">
      <c r="A15701" t="s">
        <v>138</v>
      </c>
      <c r="B15701" t="s">
        <v>101</v>
      </c>
      <c r="C15701" t="s">
        <v>11</v>
      </c>
    </row>
    <row r="15702" spans="1:3" x14ac:dyDescent="0.2">
      <c r="A15702" t="s">
        <v>138</v>
      </c>
      <c r="B15702" t="s">
        <v>109</v>
      </c>
      <c r="C15702" t="s">
        <v>123</v>
      </c>
    </row>
    <row r="15703" spans="1:3" x14ac:dyDescent="0.2">
      <c r="A15703" t="s">
        <v>138</v>
      </c>
      <c r="B15703" t="s">
        <v>61</v>
      </c>
      <c r="C15703" t="s">
        <v>102</v>
      </c>
    </row>
    <row r="15704" spans="1:3" x14ac:dyDescent="0.2">
      <c r="A15704" t="s">
        <v>138</v>
      </c>
      <c r="B15704" t="s">
        <v>73</v>
      </c>
      <c r="C15704" t="s">
        <v>138</v>
      </c>
    </row>
    <row r="15705" spans="1:3" x14ac:dyDescent="0.2">
      <c r="A15705" t="s">
        <v>138</v>
      </c>
      <c r="B15705" t="s">
        <v>60</v>
      </c>
      <c r="C15705" t="s">
        <v>137</v>
      </c>
    </row>
    <row r="15706" spans="1:3" x14ac:dyDescent="0.2">
      <c r="A15706" t="s">
        <v>138</v>
      </c>
      <c r="B15706" t="s">
        <v>84</v>
      </c>
      <c r="C15706" t="s">
        <v>3</v>
      </c>
    </row>
    <row r="15707" spans="1:3" x14ac:dyDescent="0.2">
      <c r="A15707" t="s">
        <v>138</v>
      </c>
      <c r="B15707" t="s">
        <v>85</v>
      </c>
      <c r="C15707" t="s">
        <v>3</v>
      </c>
    </row>
    <row r="15708" spans="1:3" x14ac:dyDescent="0.2">
      <c r="A15708" t="s">
        <v>138</v>
      </c>
      <c r="B15708" t="s">
        <v>137</v>
      </c>
      <c r="C15708" t="s">
        <v>73</v>
      </c>
    </row>
    <row r="15709" spans="1:3" x14ac:dyDescent="0.2">
      <c r="A15709" t="s">
        <v>138</v>
      </c>
      <c r="B15709" t="s">
        <v>138</v>
      </c>
      <c r="C15709" t="s">
        <v>138</v>
      </c>
    </row>
    <row r="15710" spans="1:3" x14ac:dyDescent="0.2">
      <c r="A15710" t="s">
        <v>138</v>
      </c>
      <c r="B15710" t="s">
        <v>134</v>
      </c>
      <c r="C15710" t="s">
        <v>123</v>
      </c>
    </row>
    <row r="15711" spans="1:3" x14ac:dyDescent="0.2">
      <c r="A15711" t="s">
        <v>138</v>
      </c>
      <c r="B15711" t="s">
        <v>40</v>
      </c>
      <c r="C15711" t="s">
        <v>105</v>
      </c>
    </row>
    <row r="15712" spans="1:3" x14ac:dyDescent="0.2">
      <c r="A15712" t="s">
        <v>138</v>
      </c>
      <c r="B15712" t="s">
        <v>39</v>
      </c>
      <c r="C15712" t="s">
        <v>127</v>
      </c>
    </row>
    <row r="15713" spans="1:3" x14ac:dyDescent="0.2">
      <c r="A15713" t="s">
        <v>138</v>
      </c>
      <c r="B15713" t="s">
        <v>104</v>
      </c>
      <c r="C15713" t="s">
        <v>95</v>
      </c>
    </row>
    <row r="15714" spans="1:3" x14ac:dyDescent="0.2">
      <c r="A15714" t="s">
        <v>138</v>
      </c>
      <c r="B15714" t="s">
        <v>9</v>
      </c>
      <c r="C15714" t="s">
        <v>90</v>
      </c>
    </row>
    <row r="15715" spans="1:3" x14ac:dyDescent="0.2">
      <c r="A15715" t="s">
        <v>138</v>
      </c>
      <c r="B15715" t="s">
        <v>58</v>
      </c>
      <c r="C15715" t="s">
        <v>35</v>
      </c>
    </row>
    <row r="15716" spans="1:3" x14ac:dyDescent="0.2">
      <c r="A15716" t="s">
        <v>138</v>
      </c>
      <c r="B15716" t="s">
        <v>4</v>
      </c>
      <c r="C15716" t="s">
        <v>67</v>
      </c>
    </row>
    <row r="15717" spans="1:3" x14ac:dyDescent="0.2">
      <c r="A15717" t="s">
        <v>138</v>
      </c>
      <c r="B15717" t="s">
        <v>90</v>
      </c>
      <c r="C15717" t="s">
        <v>102</v>
      </c>
    </row>
    <row r="15718" spans="1:3" x14ac:dyDescent="0.2">
      <c r="A15718" t="s">
        <v>138</v>
      </c>
      <c r="B15718" t="s">
        <v>1</v>
      </c>
      <c r="C15718" t="s">
        <v>100</v>
      </c>
    </row>
    <row r="15719" spans="1:3" x14ac:dyDescent="0.2">
      <c r="A15719" t="s">
        <v>138</v>
      </c>
      <c r="B15719" t="s">
        <v>67</v>
      </c>
      <c r="C15719" t="s">
        <v>123</v>
      </c>
    </row>
    <row r="15720" spans="1:3" x14ac:dyDescent="0.2">
      <c r="A15720" t="s">
        <v>138</v>
      </c>
      <c r="B15720" t="s">
        <v>68</v>
      </c>
      <c r="C15720" t="s">
        <v>123</v>
      </c>
    </row>
    <row r="15721" spans="1:3" x14ac:dyDescent="0.2">
      <c r="A15721" t="s">
        <v>138</v>
      </c>
      <c r="B15721" t="s">
        <v>120</v>
      </c>
      <c r="C15721" t="s">
        <v>90</v>
      </c>
    </row>
    <row r="15722" spans="1:3" x14ac:dyDescent="0.2">
      <c r="A15722" t="s">
        <v>138</v>
      </c>
      <c r="B15722" t="s">
        <v>121</v>
      </c>
      <c r="C15722" t="s">
        <v>90</v>
      </c>
    </row>
    <row r="15723" spans="1:3" x14ac:dyDescent="0.2">
      <c r="A15723" t="s">
        <v>138</v>
      </c>
      <c r="B15723" t="s">
        <v>53</v>
      </c>
      <c r="C15723" t="s">
        <v>134</v>
      </c>
    </row>
    <row r="15724" spans="1:3" x14ac:dyDescent="0.2">
      <c r="A15724" t="s">
        <v>138</v>
      </c>
      <c r="B15724" t="s">
        <v>82</v>
      </c>
      <c r="C15724" t="s">
        <v>102</v>
      </c>
    </row>
    <row r="15725" spans="1:3" x14ac:dyDescent="0.2">
      <c r="A15725" t="s">
        <v>138</v>
      </c>
      <c r="B15725" t="s">
        <v>83</v>
      </c>
      <c r="C15725" t="s">
        <v>134</v>
      </c>
    </row>
    <row r="15726" spans="1:3" x14ac:dyDescent="0.2">
      <c r="A15726" t="s">
        <v>138</v>
      </c>
      <c r="B15726" t="s">
        <v>38</v>
      </c>
      <c r="C15726" t="s">
        <v>95</v>
      </c>
    </row>
    <row r="15727" spans="1:3" x14ac:dyDescent="0.2">
      <c r="A15727" t="s">
        <v>138</v>
      </c>
      <c r="B15727" t="s">
        <v>97</v>
      </c>
      <c r="C15727" t="s">
        <v>67</v>
      </c>
    </row>
    <row r="15728" spans="1:3" x14ac:dyDescent="0.2">
      <c r="A15728" t="s">
        <v>138</v>
      </c>
      <c r="B15728" t="s">
        <v>115</v>
      </c>
      <c r="C15728" t="s">
        <v>107</v>
      </c>
    </row>
    <row r="15729" spans="1:3" x14ac:dyDescent="0.2">
      <c r="A15729" t="s">
        <v>138</v>
      </c>
      <c r="B15729" t="s">
        <v>98</v>
      </c>
      <c r="C15729" t="s">
        <v>107</v>
      </c>
    </row>
    <row r="15730" spans="1:3" x14ac:dyDescent="0.2">
      <c r="A15730" t="s">
        <v>138</v>
      </c>
      <c r="B15730" t="s">
        <v>94</v>
      </c>
      <c r="C15730" t="s">
        <v>107</v>
      </c>
    </row>
    <row r="15731" spans="1:3" x14ac:dyDescent="0.2">
      <c r="A15731" t="s">
        <v>138</v>
      </c>
      <c r="B15731" t="s">
        <v>7</v>
      </c>
      <c r="C15731" t="s">
        <v>84</v>
      </c>
    </row>
    <row r="15732" spans="1:3" x14ac:dyDescent="0.2">
      <c r="A15732" t="s">
        <v>138</v>
      </c>
      <c r="B15732" t="s">
        <v>45</v>
      </c>
      <c r="C15732" t="s">
        <v>107</v>
      </c>
    </row>
    <row r="15733" spans="1:3" x14ac:dyDescent="0.2">
      <c r="A15733" t="s">
        <v>138</v>
      </c>
      <c r="B15733" t="s">
        <v>64</v>
      </c>
      <c r="C15733" t="s">
        <v>107</v>
      </c>
    </row>
    <row r="15734" spans="1:3" x14ac:dyDescent="0.2">
      <c r="A15734" t="s">
        <v>134</v>
      </c>
      <c r="B15734" t="s">
        <v>75</v>
      </c>
      <c r="C15734" t="s">
        <v>93</v>
      </c>
    </row>
    <row r="15735" spans="1:3" x14ac:dyDescent="0.2">
      <c r="A15735" t="s">
        <v>134</v>
      </c>
      <c r="B15735" t="s">
        <v>17</v>
      </c>
      <c r="C15735" t="s">
        <v>32</v>
      </c>
    </row>
    <row r="15736" spans="1:3" x14ac:dyDescent="0.2">
      <c r="A15736" t="s">
        <v>134</v>
      </c>
      <c r="B15736" t="s">
        <v>20</v>
      </c>
      <c r="C15736" t="s">
        <v>33</v>
      </c>
    </row>
    <row r="15737" spans="1:3" x14ac:dyDescent="0.2">
      <c r="A15737" t="s">
        <v>134</v>
      </c>
      <c r="B15737" t="s">
        <v>78</v>
      </c>
      <c r="C15737" t="s">
        <v>89</v>
      </c>
    </row>
    <row r="15738" spans="1:3" x14ac:dyDescent="0.2">
      <c r="A15738" t="s">
        <v>134</v>
      </c>
      <c r="B15738" t="s">
        <v>44</v>
      </c>
      <c r="C15738" t="s">
        <v>19</v>
      </c>
    </row>
    <row r="15739" spans="1:3" x14ac:dyDescent="0.2">
      <c r="A15739" t="s">
        <v>134</v>
      </c>
      <c r="B15739" t="s">
        <v>46</v>
      </c>
      <c r="C15739" t="s">
        <v>74</v>
      </c>
    </row>
    <row r="15740" spans="1:3" x14ac:dyDescent="0.2">
      <c r="A15740" t="s">
        <v>134</v>
      </c>
      <c r="B15740" t="s">
        <v>117</v>
      </c>
      <c r="C15740" t="s">
        <v>106</v>
      </c>
    </row>
    <row r="15741" spans="1:3" x14ac:dyDescent="0.2">
      <c r="A15741" t="s">
        <v>134</v>
      </c>
      <c r="B15741" t="s">
        <v>124</v>
      </c>
      <c r="C15741" t="s">
        <v>2</v>
      </c>
    </row>
    <row r="15742" spans="1:3" x14ac:dyDescent="0.2">
      <c r="A15742" t="s">
        <v>134</v>
      </c>
      <c r="B15742" t="s">
        <v>113</v>
      </c>
      <c r="C15742" t="s">
        <v>127</v>
      </c>
    </row>
    <row r="15743" spans="1:3" x14ac:dyDescent="0.2">
      <c r="A15743" t="s">
        <v>134</v>
      </c>
      <c r="B15743" t="s">
        <v>99</v>
      </c>
      <c r="C15743" t="s">
        <v>28</v>
      </c>
    </row>
    <row r="15744" spans="1:3" x14ac:dyDescent="0.2">
      <c r="A15744" t="s">
        <v>134</v>
      </c>
      <c r="B15744" t="s">
        <v>100</v>
      </c>
      <c r="C15744" t="s">
        <v>91</v>
      </c>
    </row>
    <row r="15745" spans="1:3" x14ac:dyDescent="0.2">
      <c r="A15745" t="s">
        <v>134</v>
      </c>
      <c r="B15745" t="s">
        <v>65</v>
      </c>
      <c r="C15745" t="s">
        <v>28</v>
      </c>
    </row>
    <row r="15746" spans="1:3" x14ac:dyDescent="0.2">
      <c r="A15746" t="s">
        <v>134</v>
      </c>
      <c r="B15746" t="s">
        <v>66</v>
      </c>
      <c r="C15746" t="s">
        <v>28</v>
      </c>
    </row>
    <row r="15747" spans="1:3" x14ac:dyDescent="0.2">
      <c r="A15747" t="s">
        <v>134</v>
      </c>
      <c r="B15747" t="s">
        <v>54</v>
      </c>
      <c r="C15747" t="s">
        <v>2</v>
      </c>
    </row>
    <row r="15748" spans="1:3" x14ac:dyDescent="0.2">
      <c r="A15748" t="s">
        <v>134</v>
      </c>
      <c r="B15748" t="s">
        <v>55</v>
      </c>
      <c r="C15748" t="s">
        <v>2</v>
      </c>
    </row>
    <row r="15749" spans="1:3" x14ac:dyDescent="0.2">
      <c r="A15749" t="s">
        <v>134</v>
      </c>
      <c r="B15749" t="s">
        <v>133</v>
      </c>
      <c r="C15749" t="s">
        <v>32</v>
      </c>
    </row>
    <row r="15750" spans="1:3" x14ac:dyDescent="0.2">
      <c r="A15750" t="s">
        <v>134</v>
      </c>
      <c r="B15750" t="s">
        <v>59</v>
      </c>
      <c r="C15750" t="s">
        <v>14</v>
      </c>
    </row>
    <row r="15751" spans="1:3" x14ac:dyDescent="0.2">
      <c r="A15751" t="s">
        <v>134</v>
      </c>
      <c r="B15751" t="s">
        <v>125</v>
      </c>
      <c r="C15751" t="s">
        <v>33</v>
      </c>
    </row>
    <row r="15752" spans="1:3" x14ac:dyDescent="0.2">
      <c r="A15752" t="s">
        <v>134</v>
      </c>
      <c r="B15752" t="s">
        <v>27</v>
      </c>
      <c r="C15752" t="s">
        <v>14</v>
      </c>
    </row>
    <row r="15753" spans="1:3" x14ac:dyDescent="0.2">
      <c r="A15753" t="s">
        <v>134</v>
      </c>
      <c r="B15753" t="s">
        <v>23</v>
      </c>
      <c r="C15753" t="s">
        <v>32</v>
      </c>
    </row>
    <row r="15754" spans="1:3" x14ac:dyDescent="0.2">
      <c r="A15754" t="s">
        <v>134</v>
      </c>
      <c r="B15754" t="s">
        <v>25</v>
      </c>
      <c r="C15754" t="s">
        <v>2</v>
      </c>
    </row>
    <row r="15755" spans="1:3" x14ac:dyDescent="0.2">
      <c r="A15755" t="s">
        <v>134</v>
      </c>
      <c r="B15755" t="s">
        <v>114</v>
      </c>
      <c r="C15755" t="s">
        <v>105</v>
      </c>
    </row>
    <row r="15756" spans="1:3" x14ac:dyDescent="0.2">
      <c r="A15756" t="s">
        <v>134</v>
      </c>
      <c r="B15756" t="s">
        <v>96</v>
      </c>
      <c r="C15756" t="s">
        <v>43</v>
      </c>
    </row>
    <row r="15757" spans="1:3" x14ac:dyDescent="0.2">
      <c r="A15757" t="s">
        <v>134</v>
      </c>
      <c r="B15757" t="s">
        <v>47</v>
      </c>
      <c r="C15757" t="s">
        <v>101</v>
      </c>
    </row>
    <row r="15758" spans="1:3" x14ac:dyDescent="0.2">
      <c r="A15758" t="s">
        <v>134</v>
      </c>
      <c r="B15758" t="s">
        <v>72</v>
      </c>
      <c r="C15758" t="s">
        <v>29</v>
      </c>
    </row>
    <row r="15759" spans="1:3" x14ac:dyDescent="0.2">
      <c r="A15759" t="s">
        <v>134</v>
      </c>
      <c r="B15759" t="s">
        <v>87</v>
      </c>
      <c r="C15759" t="s">
        <v>93</v>
      </c>
    </row>
    <row r="15760" spans="1:3" x14ac:dyDescent="0.2">
      <c r="A15760" t="s">
        <v>134</v>
      </c>
      <c r="B15760" t="s">
        <v>88</v>
      </c>
      <c r="C15760" t="s">
        <v>89</v>
      </c>
    </row>
    <row r="15761" spans="1:3" x14ac:dyDescent="0.2">
      <c r="A15761" t="s">
        <v>134</v>
      </c>
      <c r="B15761" t="s">
        <v>19</v>
      </c>
      <c r="C15761" t="s">
        <v>62</v>
      </c>
    </row>
    <row r="15762" spans="1:3" x14ac:dyDescent="0.2">
      <c r="A15762" t="s">
        <v>134</v>
      </c>
      <c r="B15762" t="s">
        <v>31</v>
      </c>
      <c r="C15762" t="s">
        <v>69</v>
      </c>
    </row>
    <row r="15763" spans="1:3" x14ac:dyDescent="0.2">
      <c r="A15763" t="s">
        <v>134</v>
      </c>
      <c r="B15763" t="s">
        <v>126</v>
      </c>
      <c r="C15763" t="s">
        <v>28</v>
      </c>
    </row>
    <row r="15764" spans="1:3" x14ac:dyDescent="0.2">
      <c r="A15764" t="s">
        <v>134</v>
      </c>
      <c r="B15764" t="s">
        <v>42</v>
      </c>
      <c r="C15764" t="s">
        <v>29</v>
      </c>
    </row>
    <row r="15765" spans="1:3" x14ac:dyDescent="0.2">
      <c r="A15765" t="s">
        <v>134</v>
      </c>
      <c r="B15765" t="s">
        <v>93</v>
      </c>
      <c r="C15765" t="s">
        <v>11</v>
      </c>
    </row>
    <row r="15766" spans="1:3" x14ac:dyDescent="0.2">
      <c r="A15766" t="s">
        <v>134</v>
      </c>
      <c r="B15766" t="s">
        <v>13</v>
      </c>
      <c r="C15766" t="s">
        <v>74</v>
      </c>
    </row>
    <row r="15767" spans="1:3" x14ac:dyDescent="0.2">
      <c r="A15767" t="s">
        <v>134</v>
      </c>
      <c r="B15767" t="s">
        <v>49</v>
      </c>
      <c r="C15767" t="s">
        <v>10</v>
      </c>
    </row>
    <row r="15768" spans="1:3" x14ac:dyDescent="0.2">
      <c r="A15768" t="s">
        <v>134</v>
      </c>
      <c r="B15768" t="s">
        <v>50</v>
      </c>
      <c r="C15768" t="s">
        <v>10</v>
      </c>
    </row>
    <row r="15769" spans="1:3" x14ac:dyDescent="0.2">
      <c r="A15769" t="s">
        <v>134</v>
      </c>
      <c r="B15769" t="s">
        <v>56</v>
      </c>
      <c r="C15769" t="s">
        <v>106</v>
      </c>
    </row>
    <row r="15770" spans="1:3" x14ac:dyDescent="0.2">
      <c r="A15770" t="s">
        <v>134</v>
      </c>
      <c r="B15770" t="s">
        <v>57</v>
      </c>
      <c r="C15770" t="s">
        <v>106</v>
      </c>
    </row>
    <row r="15771" spans="1:3" x14ac:dyDescent="0.2">
      <c r="A15771" t="s">
        <v>134</v>
      </c>
      <c r="B15771" t="s">
        <v>91</v>
      </c>
      <c r="C15771" t="s">
        <v>3</v>
      </c>
    </row>
    <row r="15772" spans="1:3" x14ac:dyDescent="0.2">
      <c r="A15772" t="s">
        <v>134</v>
      </c>
      <c r="B15772" t="s">
        <v>92</v>
      </c>
      <c r="C15772" t="s">
        <v>102</v>
      </c>
    </row>
    <row r="15773" spans="1:3" x14ac:dyDescent="0.2">
      <c r="A15773" t="s">
        <v>134</v>
      </c>
      <c r="B15773" t="s">
        <v>136</v>
      </c>
      <c r="C15773" t="s">
        <v>43</v>
      </c>
    </row>
    <row r="15774" spans="1:3" x14ac:dyDescent="0.2">
      <c r="A15774" t="s">
        <v>134</v>
      </c>
      <c r="B15774" t="s">
        <v>16</v>
      </c>
      <c r="C15774" t="s">
        <v>11</v>
      </c>
    </row>
    <row r="15775" spans="1:3" x14ac:dyDescent="0.2">
      <c r="A15775" t="s">
        <v>134</v>
      </c>
      <c r="B15775" t="s">
        <v>89</v>
      </c>
      <c r="C15775" t="s">
        <v>62</v>
      </c>
    </row>
    <row r="15776" spans="1:3" x14ac:dyDescent="0.2">
      <c r="A15776" t="s">
        <v>134</v>
      </c>
      <c r="B15776" t="s">
        <v>33</v>
      </c>
      <c r="C15776" t="s">
        <v>11</v>
      </c>
    </row>
    <row r="15777" spans="1:3" x14ac:dyDescent="0.2">
      <c r="A15777" t="s">
        <v>134</v>
      </c>
      <c r="B15777" t="s">
        <v>34</v>
      </c>
      <c r="C15777" t="s">
        <v>11</v>
      </c>
    </row>
    <row r="15778" spans="1:3" x14ac:dyDescent="0.2">
      <c r="A15778" t="s">
        <v>134</v>
      </c>
      <c r="B15778" t="s">
        <v>95</v>
      </c>
      <c r="C15778" t="s">
        <v>3</v>
      </c>
    </row>
    <row r="15779" spans="1:3" x14ac:dyDescent="0.2">
      <c r="A15779" t="s">
        <v>134</v>
      </c>
      <c r="B15779" t="s">
        <v>110</v>
      </c>
      <c r="C15779" t="s">
        <v>74</v>
      </c>
    </row>
    <row r="15780" spans="1:3" x14ac:dyDescent="0.2">
      <c r="A15780" t="s">
        <v>134</v>
      </c>
      <c r="B15780" t="s">
        <v>62</v>
      </c>
      <c r="C15780" t="s">
        <v>137</v>
      </c>
    </row>
    <row r="15781" spans="1:3" x14ac:dyDescent="0.2">
      <c r="A15781" t="s">
        <v>134</v>
      </c>
      <c r="B15781" t="s">
        <v>63</v>
      </c>
      <c r="C15781" t="s">
        <v>137</v>
      </c>
    </row>
    <row r="15782" spans="1:3" x14ac:dyDescent="0.2">
      <c r="A15782" t="s">
        <v>134</v>
      </c>
      <c r="B15782" t="s">
        <v>22</v>
      </c>
      <c r="C15782" t="s">
        <v>95</v>
      </c>
    </row>
    <row r="15783" spans="1:3" x14ac:dyDescent="0.2">
      <c r="A15783" t="s">
        <v>134</v>
      </c>
      <c r="B15783" t="s">
        <v>2</v>
      </c>
      <c r="C15783" t="s">
        <v>1</v>
      </c>
    </row>
    <row r="15784" spans="1:3" x14ac:dyDescent="0.2">
      <c r="A15784" t="s">
        <v>134</v>
      </c>
      <c r="B15784" t="s">
        <v>32</v>
      </c>
      <c r="C15784" t="s">
        <v>11</v>
      </c>
    </row>
    <row r="15785" spans="1:3" x14ac:dyDescent="0.2">
      <c r="A15785" t="s">
        <v>134</v>
      </c>
      <c r="B15785" t="s">
        <v>18</v>
      </c>
      <c r="C15785" t="s">
        <v>10</v>
      </c>
    </row>
    <row r="15786" spans="1:3" x14ac:dyDescent="0.2">
      <c r="A15786" t="s">
        <v>134</v>
      </c>
      <c r="B15786" t="s">
        <v>76</v>
      </c>
      <c r="C15786" t="s">
        <v>105</v>
      </c>
    </row>
    <row r="15787" spans="1:3" x14ac:dyDescent="0.2">
      <c r="A15787" t="s">
        <v>134</v>
      </c>
      <c r="B15787" t="s">
        <v>77</v>
      </c>
      <c r="C15787" t="s">
        <v>105</v>
      </c>
    </row>
    <row r="15788" spans="1:3" x14ac:dyDescent="0.2">
      <c r="A15788" t="s">
        <v>134</v>
      </c>
      <c r="B15788" t="s">
        <v>79</v>
      </c>
      <c r="C15788" t="s">
        <v>11</v>
      </c>
    </row>
    <row r="15789" spans="1:3" x14ac:dyDescent="0.2">
      <c r="A15789" t="s">
        <v>134</v>
      </c>
      <c r="B15789" t="s">
        <v>48</v>
      </c>
      <c r="C15789" t="s">
        <v>128</v>
      </c>
    </row>
    <row r="15790" spans="1:3" x14ac:dyDescent="0.2">
      <c r="A15790" t="s">
        <v>134</v>
      </c>
      <c r="B15790" t="s">
        <v>111</v>
      </c>
      <c r="C15790" t="s">
        <v>128</v>
      </c>
    </row>
    <row r="15791" spans="1:3" x14ac:dyDescent="0.2">
      <c r="A15791" t="s">
        <v>134</v>
      </c>
      <c r="B15791" t="s">
        <v>112</v>
      </c>
      <c r="C15791" t="s">
        <v>128</v>
      </c>
    </row>
    <row r="15792" spans="1:3" x14ac:dyDescent="0.2">
      <c r="A15792" t="s">
        <v>134</v>
      </c>
      <c r="B15792" t="s">
        <v>51</v>
      </c>
      <c r="C15792" t="s">
        <v>128</v>
      </c>
    </row>
    <row r="15793" spans="1:3" x14ac:dyDescent="0.2">
      <c r="A15793" t="s">
        <v>134</v>
      </c>
      <c r="B15793" t="s">
        <v>8</v>
      </c>
      <c r="C15793" t="s">
        <v>10</v>
      </c>
    </row>
    <row r="15794" spans="1:3" x14ac:dyDescent="0.2">
      <c r="A15794" t="s">
        <v>134</v>
      </c>
      <c r="B15794" t="s">
        <v>35</v>
      </c>
      <c r="C15794" t="s">
        <v>35</v>
      </c>
    </row>
    <row r="15795" spans="1:3" x14ac:dyDescent="0.2">
      <c r="A15795" t="s">
        <v>134</v>
      </c>
      <c r="B15795" t="s">
        <v>52</v>
      </c>
      <c r="C15795" t="s">
        <v>95</v>
      </c>
    </row>
    <row r="15796" spans="1:3" x14ac:dyDescent="0.2">
      <c r="A15796" t="s">
        <v>134</v>
      </c>
      <c r="B15796" t="s">
        <v>122</v>
      </c>
      <c r="C15796" t="s">
        <v>29</v>
      </c>
    </row>
    <row r="15797" spans="1:3" x14ac:dyDescent="0.2">
      <c r="A15797" t="s">
        <v>134</v>
      </c>
      <c r="B15797" t="s">
        <v>123</v>
      </c>
      <c r="C15797" t="s">
        <v>3</v>
      </c>
    </row>
    <row r="15798" spans="1:3" x14ac:dyDescent="0.2">
      <c r="A15798" t="s">
        <v>134</v>
      </c>
      <c r="B15798" t="s">
        <v>21</v>
      </c>
      <c r="C15798" t="s">
        <v>1</v>
      </c>
    </row>
    <row r="15799" spans="1:3" x14ac:dyDescent="0.2">
      <c r="A15799" t="s">
        <v>134</v>
      </c>
      <c r="B15799" t="s">
        <v>128</v>
      </c>
      <c r="C15799" t="s">
        <v>52</v>
      </c>
    </row>
    <row r="15800" spans="1:3" x14ac:dyDescent="0.2">
      <c r="A15800" t="s">
        <v>134</v>
      </c>
      <c r="B15800" t="s">
        <v>43</v>
      </c>
      <c r="C15800" t="s">
        <v>36</v>
      </c>
    </row>
    <row r="15801" spans="1:3" x14ac:dyDescent="0.2">
      <c r="A15801" t="s">
        <v>134</v>
      </c>
      <c r="B15801" t="s">
        <v>102</v>
      </c>
      <c r="C15801" t="s">
        <v>104</v>
      </c>
    </row>
    <row r="15802" spans="1:3" x14ac:dyDescent="0.2">
      <c r="A15802" t="s">
        <v>134</v>
      </c>
      <c r="B15802" t="s">
        <v>103</v>
      </c>
      <c r="C15802" t="s">
        <v>107</v>
      </c>
    </row>
    <row r="15803" spans="1:3" x14ac:dyDescent="0.2">
      <c r="A15803" t="s">
        <v>134</v>
      </c>
      <c r="B15803" t="s">
        <v>106</v>
      </c>
      <c r="C15803" t="s">
        <v>62</v>
      </c>
    </row>
    <row r="15804" spans="1:3" x14ac:dyDescent="0.2">
      <c r="A15804" t="s">
        <v>134</v>
      </c>
      <c r="B15804" t="s">
        <v>105</v>
      </c>
      <c r="C15804" t="s">
        <v>36</v>
      </c>
    </row>
    <row r="15805" spans="1:3" x14ac:dyDescent="0.2">
      <c r="A15805" t="s">
        <v>134</v>
      </c>
      <c r="B15805" t="s">
        <v>74</v>
      </c>
      <c r="C15805" t="s">
        <v>62</v>
      </c>
    </row>
    <row r="15806" spans="1:3" x14ac:dyDescent="0.2">
      <c r="A15806" t="s">
        <v>134</v>
      </c>
      <c r="B15806" t="s">
        <v>26</v>
      </c>
      <c r="C15806" t="s">
        <v>101</v>
      </c>
    </row>
    <row r="15807" spans="1:3" x14ac:dyDescent="0.2">
      <c r="A15807" t="s">
        <v>134</v>
      </c>
      <c r="B15807" t="s">
        <v>81</v>
      </c>
      <c r="C15807" t="s">
        <v>105</v>
      </c>
    </row>
    <row r="15808" spans="1:3" x14ac:dyDescent="0.2">
      <c r="A15808" t="s">
        <v>134</v>
      </c>
      <c r="B15808" t="s">
        <v>29</v>
      </c>
      <c r="C15808" t="s">
        <v>1</v>
      </c>
    </row>
    <row r="15809" spans="1:3" x14ac:dyDescent="0.2">
      <c r="A15809" t="s">
        <v>134</v>
      </c>
      <c r="B15809" t="s">
        <v>30</v>
      </c>
      <c r="C15809" t="s">
        <v>1</v>
      </c>
    </row>
    <row r="15810" spans="1:3" x14ac:dyDescent="0.2">
      <c r="A15810" t="s">
        <v>134</v>
      </c>
      <c r="B15810" t="s">
        <v>118</v>
      </c>
      <c r="C15810" t="s">
        <v>116</v>
      </c>
    </row>
    <row r="15811" spans="1:3" x14ac:dyDescent="0.2">
      <c r="A15811" t="s">
        <v>134</v>
      </c>
      <c r="B15811" t="s">
        <v>119</v>
      </c>
      <c r="C15811" t="s">
        <v>116</v>
      </c>
    </row>
    <row r="15812" spans="1:3" x14ac:dyDescent="0.2">
      <c r="A15812" t="s">
        <v>134</v>
      </c>
      <c r="B15812" t="s">
        <v>86</v>
      </c>
      <c r="C15812" t="s">
        <v>127</v>
      </c>
    </row>
    <row r="15813" spans="1:3" x14ac:dyDescent="0.2">
      <c r="A15813" t="s">
        <v>134</v>
      </c>
      <c r="B15813" t="s">
        <v>28</v>
      </c>
      <c r="C15813" t="s">
        <v>62</v>
      </c>
    </row>
    <row r="15814" spans="1:3" x14ac:dyDescent="0.2">
      <c r="A15814" t="s">
        <v>134</v>
      </c>
      <c r="B15814" t="s">
        <v>127</v>
      </c>
      <c r="C15814" t="s">
        <v>36</v>
      </c>
    </row>
    <row r="15815" spans="1:3" x14ac:dyDescent="0.2">
      <c r="A15815" t="s">
        <v>134</v>
      </c>
      <c r="B15815" t="s">
        <v>80</v>
      </c>
      <c r="C15815" t="s">
        <v>11</v>
      </c>
    </row>
    <row r="15816" spans="1:3" x14ac:dyDescent="0.2">
      <c r="A15816" t="s">
        <v>134</v>
      </c>
      <c r="B15816" t="s">
        <v>41</v>
      </c>
      <c r="C15816" t="s">
        <v>19</v>
      </c>
    </row>
    <row r="15817" spans="1:3" x14ac:dyDescent="0.2">
      <c r="A15817" t="s">
        <v>134</v>
      </c>
      <c r="B15817" t="s">
        <v>130</v>
      </c>
      <c r="C15817" t="s">
        <v>5</v>
      </c>
    </row>
    <row r="15818" spans="1:3" x14ac:dyDescent="0.2">
      <c r="A15818" t="s">
        <v>134</v>
      </c>
      <c r="B15818" t="s">
        <v>131</v>
      </c>
      <c r="C15818" t="s">
        <v>138</v>
      </c>
    </row>
    <row r="15819" spans="1:3" x14ac:dyDescent="0.2">
      <c r="A15819" t="s">
        <v>134</v>
      </c>
      <c r="B15819" t="s">
        <v>11</v>
      </c>
      <c r="C15819" t="s">
        <v>22</v>
      </c>
    </row>
    <row r="15820" spans="1:3" x14ac:dyDescent="0.2">
      <c r="A15820" t="s">
        <v>134</v>
      </c>
      <c r="B15820" t="s">
        <v>6</v>
      </c>
      <c r="C15820" t="s">
        <v>107</v>
      </c>
    </row>
    <row r="15821" spans="1:3" x14ac:dyDescent="0.2">
      <c r="A15821" t="s">
        <v>134</v>
      </c>
      <c r="B15821" t="s">
        <v>3</v>
      </c>
      <c r="C15821" t="s">
        <v>102</v>
      </c>
    </row>
    <row r="15822" spans="1:3" x14ac:dyDescent="0.2">
      <c r="A15822" t="s">
        <v>134</v>
      </c>
      <c r="B15822" t="s">
        <v>69</v>
      </c>
      <c r="C15822" t="s">
        <v>100</v>
      </c>
    </row>
    <row r="15823" spans="1:3" x14ac:dyDescent="0.2">
      <c r="A15823" t="s">
        <v>134</v>
      </c>
      <c r="B15823" t="s">
        <v>135</v>
      </c>
      <c r="C15823" t="s">
        <v>127</v>
      </c>
    </row>
    <row r="15824" spans="1:3" x14ac:dyDescent="0.2">
      <c r="A15824" t="s">
        <v>134</v>
      </c>
      <c r="B15824" t="s">
        <v>132</v>
      </c>
      <c r="C15824" t="s">
        <v>130</v>
      </c>
    </row>
    <row r="15825" spans="1:3" x14ac:dyDescent="0.2">
      <c r="A15825" t="s">
        <v>134</v>
      </c>
      <c r="B15825" t="s">
        <v>129</v>
      </c>
      <c r="C15825" t="s">
        <v>69</v>
      </c>
    </row>
    <row r="15826" spans="1:3" x14ac:dyDescent="0.2">
      <c r="A15826" t="s">
        <v>134</v>
      </c>
      <c r="B15826" t="s">
        <v>116</v>
      </c>
      <c r="C15826" t="s">
        <v>123</v>
      </c>
    </row>
    <row r="15827" spans="1:3" x14ac:dyDescent="0.2">
      <c r="A15827" t="s">
        <v>134</v>
      </c>
      <c r="B15827" t="s">
        <v>36</v>
      </c>
      <c r="C15827" t="s">
        <v>116</v>
      </c>
    </row>
    <row r="15828" spans="1:3" x14ac:dyDescent="0.2">
      <c r="A15828" t="s">
        <v>134</v>
      </c>
      <c r="B15828" t="s">
        <v>37</v>
      </c>
      <c r="C15828" t="s">
        <v>91</v>
      </c>
    </row>
    <row r="15829" spans="1:3" x14ac:dyDescent="0.2">
      <c r="A15829" t="s">
        <v>134</v>
      </c>
      <c r="B15829" t="s">
        <v>70</v>
      </c>
      <c r="C15829" t="s">
        <v>21</v>
      </c>
    </row>
    <row r="15830" spans="1:3" x14ac:dyDescent="0.2">
      <c r="A15830" t="s">
        <v>134</v>
      </c>
      <c r="B15830" t="s">
        <v>71</v>
      </c>
      <c r="C15830" t="s">
        <v>21</v>
      </c>
    </row>
    <row r="15831" spans="1:3" x14ac:dyDescent="0.2">
      <c r="A15831" t="s">
        <v>134</v>
      </c>
      <c r="B15831" t="s">
        <v>5</v>
      </c>
      <c r="C15831" t="s">
        <v>95</v>
      </c>
    </row>
    <row r="15832" spans="1:3" x14ac:dyDescent="0.2">
      <c r="A15832" t="s">
        <v>134</v>
      </c>
      <c r="B15832" t="s">
        <v>24</v>
      </c>
      <c r="C15832" t="s">
        <v>6</v>
      </c>
    </row>
    <row r="15833" spans="1:3" x14ac:dyDescent="0.2">
      <c r="A15833" t="s">
        <v>134</v>
      </c>
      <c r="B15833" t="s">
        <v>10</v>
      </c>
      <c r="C15833" t="s">
        <v>100</v>
      </c>
    </row>
    <row r="15834" spans="1:3" x14ac:dyDescent="0.2">
      <c r="A15834" t="s">
        <v>134</v>
      </c>
      <c r="B15834" t="s">
        <v>12</v>
      </c>
      <c r="C15834" t="s">
        <v>5</v>
      </c>
    </row>
    <row r="15835" spans="1:3" x14ac:dyDescent="0.2">
      <c r="A15835" t="s">
        <v>134</v>
      </c>
      <c r="B15835" t="s">
        <v>107</v>
      </c>
      <c r="C15835" t="s">
        <v>67</v>
      </c>
    </row>
    <row r="15836" spans="1:3" x14ac:dyDescent="0.2">
      <c r="A15836" t="s">
        <v>134</v>
      </c>
      <c r="B15836" t="s">
        <v>108</v>
      </c>
      <c r="C15836" t="s">
        <v>67</v>
      </c>
    </row>
    <row r="15837" spans="1:3" x14ac:dyDescent="0.2">
      <c r="A15837" t="s">
        <v>134</v>
      </c>
      <c r="B15837" t="s">
        <v>14</v>
      </c>
      <c r="C15837" t="s">
        <v>62</v>
      </c>
    </row>
    <row r="15838" spans="1:3" x14ac:dyDescent="0.2">
      <c r="A15838" t="s">
        <v>134</v>
      </c>
      <c r="B15838" t="s">
        <v>15</v>
      </c>
      <c r="C15838" t="s">
        <v>62</v>
      </c>
    </row>
    <row r="15839" spans="1:3" x14ac:dyDescent="0.2">
      <c r="A15839" t="s">
        <v>134</v>
      </c>
      <c r="B15839" t="s">
        <v>101</v>
      </c>
      <c r="C15839" t="s">
        <v>118</v>
      </c>
    </row>
    <row r="15840" spans="1:3" x14ac:dyDescent="0.2">
      <c r="A15840" t="s">
        <v>134</v>
      </c>
      <c r="B15840" t="s">
        <v>109</v>
      </c>
      <c r="C15840" t="s">
        <v>35</v>
      </c>
    </row>
    <row r="15841" spans="1:3" x14ac:dyDescent="0.2">
      <c r="A15841" t="s">
        <v>134</v>
      </c>
      <c r="B15841" t="s">
        <v>61</v>
      </c>
      <c r="C15841" t="s">
        <v>107</v>
      </c>
    </row>
    <row r="15842" spans="1:3" x14ac:dyDescent="0.2">
      <c r="A15842" t="s">
        <v>134</v>
      </c>
      <c r="B15842" t="s">
        <v>73</v>
      </c>
      <c r="C15842" t="s">
        <v>123</v>
      </c>
    </row>
    <row r="15843" spans="1:3" x14ac:dyDescent="0.2">
      <c r="A15843" t="s">
        <v>134</v>
      </c>
      <c r="B15843" t="s">
        <v>60</v>
      </c>
      <c r="C15843" t="s">
        <v>3</v>
      </c>
    </row>
    <row r="15844" spans="1:3" x14ac:dyDescent="0.2">
      <c r="A15844" t="s">
        <v>134</v>
      </c>
      <c r="B15844" t="s">
        <v>84</v>
      </c>
      <c r="C15844" t="s">
        <v>109</v>
      </c>
    </row>
    <row r="15845" spans="1:3" x14ac:dyDescent="0.2">
      <c r="A15845" t="s">
        <v>134</v>
      </c>
      <c r="B15845" t="s">
        <v>85</v>
      </c>
      <c r="C15845" t="s">
        <v>67</v>
      </c>
    </row>
    <row r="15846" spans="1:3" x14ac:dyDescent="0.2">
      <c r="A15846" t="s">
        <v>134</v>
      </c>
      <c r="B15846" t="s">
        <v>137</v>
      </c>
      <c r="C15846" t="s">
        <v>123</v>
      </c>
    </row>
    <row r="15847" spans="1:3" x14ac:dyDescent="0.2">
      <c r="A15847" t="s">
        <v>134</v>
      </c>
      <c r="B15847" t="s">
        <v>138</v>
      </c>
      <c r="C15847" t="s">
        <v>123</v>
      </c>
    </row>
    <row r="15848" spans="1:3" x14ac:dyDescent="0.2">
      <c r="A15848" t="s">
        <v>134</v>
      </c>
      <c r="B15848" t="s">
        <v>134</v>
      </c>
      <c r="C15848" t="s">
        <v>134</v>
      </c>
    </row>
    <row r="15849" spans="1:3" x14ac:dyDescent="0.2">
      <c r="A15849" t="s">
        <v>134</v>
      </c>
      <c r="B15849" t="s">
        <v>40</v>
      </c>
      <c r="C15849" t="s">
        <v>130</v>
      </c>
    </row>
    <row r="15850" spans="1:3" x14ac:dyDescent="0.2">
      <c r="A15850" t="s">
        <v>134</v>
      </c>
      <c r="B15850" t="s">
        <v>39</v>
      </c>
      <c r="C15850" t="s">
        <v>128</v>
      </c>
    </row>
    <row r="15851" spans="1:3" x14ac:dyDescent="0.2">
      <c r="A15851" t="s">
        <v>134</v>
      </c>
      <c r="B15851" t="s">
        <v>104</v>
      </c>
      <c r="C15851" t="s">
        <v>134</v>
      </c>
    </row>
    <row r="15852" spans="1:3" x14ac:dyDescent="0.2">
      <c r="A15852" t="s">
        <v>134</v>
      </c>
      <c r="B15852" t="s">
        <v>9</v>
      </c>
      <c r="C15852" t="s">
        <v>58</v>
      </c>
    </row>
    <row r="15853" spans="1:3" x14ac:dyDescent="0.2">
      <c r="A15853" t="s">
        <v>134</v>
      </c>
      <c r="B15853" t="s">
        <v>58</v>
      </c>
      <c r="C15853" t="s">
        <v>90</v>
      </c>
    </row>
    <row r="15854" spans="1:3" x14ac:dyDescent="0.2">
      <c r="A15854" t="s">
        <v>134</v>
      </c>
      <c r="B15854" t="s">
        <v>4</v>
      </c>
      <c r="C15854" t="s">
        <v>90</v>
      </c>
    </row>
    <row r="15855" spans="1:3" x14ac:dyDescent="0.2">
      <c r="A15855" t="s">
        <v>134</v>
      </c>
      <c r="B15855" t="s">
        <v>90</v>
      </c>
      <c r="C15855" t="s">
        <v>84</v>
      </c>
    </row>
    <row r="15856" spans="1:3" x14ac:dyDescent="0.2">
      <c r="A15856" t="s">
        <v>134</v>
      </c>
      <c r="B15856" t="s">
        <v>1</v>
      </c>
      <c r="C15856" t="s">
        <v>116</v>
      </c>
    </row>
    <row r="15857" spans="1:3" x14ac:dyDescent="0.2">
      <c r="A15857" t="s">
        <v>134</v>
      </c>
      <c r="B15857" t="s">
        <v>67</v>
      </c>
      <c r="C15857" t="s">
        <v>109</v>
      </c>
    </row>
    <row r="15858" spans="1:3" x14ac:dyDescent="0.2">
      <c r="A15858" t="s">
        <v>134</v>
      </c>
      <c r="B15858" t="s">
        <v>68</v>
      </c>
      <c r="C15858" t="s">
        <v>35</v>
      </c>
    </row>
    <row r="15859" spans="1:3" x14ac:dyDescent="0.2">
      <c r="A15859" t="s">
        <v>134</v>
      </c>
      <c r="B15859" t="s">
        <v>120</v>
      </c>
      <c r="C15859" t="s">
        <v>58</v>
      </c>
    </row>
    <row r="15860" spans="1:3" x14ac:dyDescent="0.2">
      <c r="A15860" t="s">
        <v>134</v>
      </c>
      <c r="B15860" t="s">
        <v>121</v>
      </c>
      <c r="C15860" t="s">
        <v>58</v>
      </c>
    </row>
    <row r="15861" spans="1:3" x14ac:dyDescent="0.2">
      <c r="A15861" t="s">
        <v>134</v>
      </c>
      <c r="B15861" t="s">
        <v>53</v>
      </c>
      <c r="C15861" t="s">
        <v>107</v>
      </c>
    </row>
    <row r="15862" spans="1:3" x14ac:dyDescent="0.2">
      <c r="A15862" t="s">
        <v>134</v>
      </c>
      <c r="B15862" t="s">
        <v>82</v>
      </c>
      <c r="C15862" t="s">
        <v>84</v>
      </c>
    </row>
    <row r="15863" spans="1:3" x14ac:dyDescent="0.2">
      <c r="A15863" t="s">
        <v>134</v>
      </c>
      <c r="B15863" t="s">
        <v>83</v>
      </c>
      <c r="C15863" t="s">
        <v>107</v>
      </c>
    </row>
    <row r="15864" spans="1:3" x14ac:dyDescent="0.2">
      <c r="A15864" t="s">
        <v>134</v>
      </c>
      <c r="B15864" t="s">
        <v>38</v>
      </c>
      <c r="C15864" t="s">
        <v>102</v>
      </c>
    </row>
    <row r="15865" spans="1:3" x14ac:dyDescent="0.2">
      <c r="A15865" t="s">
        <v>134</v>
      </c>
      <c r="B15865" t="s">
        <v>97</v>
      </c>
      <c r="C15865" t="s">
        <v>6</v>
      </c>
    </row>
    <row r="15866" spans="1:3" x14ac:dyDescent="0.2">
      <c r="A15866" t="s">
        <v>134</v>
      </c>
      <c r="B15866" t="s">
        <v>115</v>
      </c>
      <c r="C15866" t="s">
        <v>58</v>
      </c>
    </row>
    <row r="15867" spans="1:3" x14ac:dyDescent="0.2">
      <c r="A15867" t="s">
        <v>134</v>
      </c>
      <c r="B15867" t="s">
        <v>98</v>
      </c>
      <c r="C15867" t="s">
        <v>6</v>
      </c>
    </row>
    <row r="15868" spans="1:3" x14ac:dyDescent="0.2">
      <c r="A15868" t="s">
        <v>134</v>
      </c>
      <c r="B15868" t="s">
        <v>94</v>
      </c>
      <c r="C15868" t="s">
        <v>6</v>
      </c>
    </row>
    <row r="15869" spans="1:3" x14ac:dyDescent="0.2">
      <c r="A15869" t="s">
        <v>134</v>
      </c>
      <c r="B15869" t="s">
        <v>7</v>
      </c>
      <c r="C15869" t="s">
        <v>6</v>
      </c>
    </row>
    <row r="15870" spans="1:3" x14ac:dyDescent="0.2">
      <c r="A15870" t="s">
        <v>134</v>
      </c>
      <c r="B15870" t="s">
        <v>45</v>
      </c>
      <c r="C15870" t="s">
        <v>6</v>
      </c>
    </row>
    <row r="15871" spans="1:3" x14ac:dyDescent="0.2">
      <c r="A15871" t="s">
        <v>134</v>
      </c>
      <c r="B15871" t="s">
        <v>64</v>
      </c>
      <c r="C15871" t="s">
        <v>6</v>
      </c>
    </row>
    <row r="15872" spans="1:3" x14ac:dyDescent="0.2">
      <c r="A15872" t="s">
        <v>40</v>
      </c>
      <c r="B15872" t="s">
        <v>75</v>
      </c>
      <c r="C15872" t="s">
        <v>47</v>
      </c>
    </row>
    <row r="15873" spans="1:3" x14ac:dyDescent="0.2">
      <c r="A15873" t="s">
        <v>40</v>
      </c>
      <c r="B15873" t="s">
        <v>17</v>
      </c>
      <c r="C15873" t="s">
        <v>47</v>
      </c>
    </row>
    <row r="15874" spans="1:3" x14ac:dyDescent="0.2">
      <c r="A15874" t="s">
        <v>40</v>
      </c>
      <c r="B15874" t="s">
        <v>20</v>
      </c>
      <c r="C15874" t="s">
        <v>54</v>
      </c>
    </row>
    <row r="15875" spans="1:3" x14ac:dyDescent="0.2">
      <c r="A15875" t="s">
        <v>40</v>
      </c>
      <c r="B15875" t="s">
        <v>78</v>
      </c>
      <c r="C15875" t="s">
        <v>26</v>
      </c>
    </row>
    <row r="15876" spans="1:3" x14ac:dyDescent="0.2">
      <c r="A15876" t="s">
        <v>40</v>
      </c>
      <c r="B15876" t="s">
        <v>44</v>
      </c>
      <c r="C15876" t="s">
        <v>136</v>
      </c>
    </row>
    <row r="15877" spans="1:3" x14ac:dyDescent="0.2">
      <c r="A15877" t="s">
        <v>40</v>
      </c>
      <c r="B15877" t="s">
        <v>46</v>
      </c>
      <c r="C15877" t="s">
        <v>113</v>
      </c>
    </row>
    <row r="15878" spans="1:3" x14ac:dyDescent="0.2">
      <c r="A15878" t="s">
        <v>40</v>
      </c>
      <c r="B15878" t="s">
        <v>117</v>
      </c>
      <c r="C15878" t="s">
        <v>136</v>
      </c>
    </row>
    <row r="15879" spans="1:3" x14ac:dyDescent="0.2">
      <c r="A15879" t="s">
        <v>40</v>
      </c>
      <c r="B15879" t="s">
        <v>124</v>
      </c>
      <c r="C15879" t="s">
        <v>81</v>
      </c>
    </row>
    <row r="15880" spans="1:3" x14ac:dyDescent="0.2">
      <c r="A15880" t="s">
        <v>40</v>
      </c>
      <c r="B15880" t="s">
        <v>113</v>
      </c>
      <c r="C15880" t="s">
        <v>8</v>
      </c>
    </row>
    <row r="15881" spans="1:3" x14ac:dyDescent="0.2">
      <c r="A15881" t="s">
        <v>40</v>
      </c>
      <c r="B15881" t="s">
        <v>99</v>
      </c>
      <c r="C15881" t="s">
        <v>135</v>
      </c>
    </row>
    <row r="15882" spans="1:3" x14ac:dyDescent="0.2">
      <c r="A15882" t="s">
        <v>40</v>
      </c>
      <c r="B15882" t="s">
        <v>100</v>
      </c>
      <c r="C15882" t="s">
        <v>127</v>
      </c>
    </row>
    <row r="15883" spans="1:3" x14ac:dyDescent="0.2">
      <c r="A15883" t="s">
        <v>40</v>
      </c>
      <c r="B15883" t="s">
        <v>65</v>
      </c>
      <c r="C15883" t="s">
        <v>96</v>
      </c>
    </row>
    <row r="15884" spans="1:3" x14ac:dyDescent="0.2">
      <c r="A15884" t="s">
        <v>40</v>
      </c>
      <c r="B15884" t="s">
        <v>66</v>
      </c>
      <c r="C15884" t="s">
        <v>135</v>
      </c>
    </row>
    <row r="15885" spans="1:3" x14ac:dyDescent="0.2">
      <c r="A15885" t="s">
        <v>40</v>
      </c>
      <c r="B15885" t="s">
        <v>54</v>
      </c>
      <c r="C15885" t="s">
        <v>81</v>
      </c>
    </row>
    <row r="15886" spans="1:3" x14ac:dyDescent="0.2">
      <c r="A15886" t="s">
        <v>40</v>
      </c>
      <c r="B15886" t="s">
        <v>55</v>
      </c>
      <c r="C15886" t="s">
        <v>81</v>
      </c>
    </row>
    <row r="15887" spans="1:3" x14ac:dyDescent="0.2">
      <c r="A15887" t="s">
        <v>40</v>
      </c>
      <c r="B15887" t="s">
        <v>133</v>
      </c>
      <c r="C15887" t="s">
        <v>26</v>
      </c>
    </row>
    <row r="15888" spans="1:3" x14ac:dyDescent="0.2">
      <c r="A15888" t="s">
        <v>40</v>
      </c>
      <c r="B15888" t="s">
        <v>59</v>
      </c>
      <c r="C15888" t="s">
        <v>136</v>
      </c>
    </row>
    <row r="15889" spans="1:3" x14ac:dyDescent="0.2">
      <c r="A15889" t="s">
        <v>40</v>
      </c>
      <c r="B15889" t="s">
        <v>125</v>
      </c>
      <c r="C15889" t="s">
        <v>25</v>
      </c>
    </row>
    <row r="15890" spans="1:3" x14ac:dyDescent="0.2">
      <c r="A15890" t="s">
        <v>40</v>
      </c>
      <c r="B15890" t="s">
        <v>27</v>
      </c>
      <c r="C15890" t="s">
        <v>96</v>
      </c>
    </row>
    <row r="15891" spans="1:3" x14ac:dyDescent="0.2">
      <c r="A15891" t="s">
        <v>40</v>
      </c>
      <c r="B15891" t="s">
        <v>23</v>
      </c>
      <c r="C15891" t="s">
        <v>47</v>
      </c>
    </row>
    <row r="15892" spans="1:3" x14ac:dyDescent="0.2">
      <c r="A15892" t="s">
        <v>40</v>
      </c>
      <c r="B15892" t="s">
        <v>25</v>
      </c>
      <c r="C15892" t="s">
        <v>81</v>
      </c>
    </row>
    <row r="15893" spans="1:3" x14ac:dyDescent="0.2">
      <c r="A15893" t="s">
        <v>40</v>
      </c>
      <c r="B15893" t="s">
        <v>114</v>
      </c>
      <c r="C15893" t="s">
        <v>31</v>
      </c>
    </row>
    <row r="15894" spans="1:3" x14ac:dyDescent="0.2">
      <c r="A15894" t="s">
        <v>40</v>
      </c>
      <c r="B15894" t="s">
        <v>96</v>
      </c>
      <c r="C15894" t="s">
        <v>18</v>
      </c>
    </row>
    <row r="15895" spans="1:3" x14ac:dyDescent="0.2">
      <c r="A15895" t="s">
        <v>40</v>
      </c>
      <c r="B15895" t="s">
        <v>47</v>
      </c>
      <c r="C15895" t="s">
        <v>81</v>
      </c>
    </row>
    <row r="15896" spans="1:3" x14ac:dyDescent="0.2">
      <c r="A15896" t="s">
        <v>40</v>
      </c>
      <c r="B15896" t="s">
        <v>72</v>
      </c>
      <c r="C15896" t="s">
        <v>114</v>
      </c>
    </row>
    <row r="15897" spans="1:3" x14ac:dyDescent="0.2">
      <c r="A15897" t="s">
        <v>40</v>
      </c>
      <c r="B15897" t="s">
        <v>87</v>
      </c>
      <c r="C15897" t="s">
        <v>25</v>
      </c>
    </row>
    <row r="15898" spans="1:3" x14ac:dyDescent="0.2">
      <c r="A15898" t="s">
        <v>40</v>
      </c>
      <c r="B15898" t="s">
        <v>88</v>
      </c>
      <c r="C15898" t="s">
        <v>26</v>
      </c>
    </row>
    <row r="15899" spans="1:3" x14ac:dyDescent="0.2">
      <c r="A15899" t="s">
        <v>40</v>
      </c>
      <c r="B15899" t="s">
        <v>19</v>
      </c>
      <c r="C15899" t="s">
        <v>33</v>
      </c>
    </row>
    <row r="15900" spans="1:3" x14ac:dyDescent="0.2">
      <c r="A15900" t="s">
        <v>40</v>
      </c>
      <c r="B15900" t="s">
        <v>31</v>
      </c>
      <c r="C15900" t="s">
        <v>111</v>
      </c>
    </row>
    <row r="15901" spans="1:3" x14ac:dyDescent="0.2">
      <c r="A15901" t="s">
        <v>40</v>
      </c>
      <c r="B15901" t="s">
        <v>126</v>
      </c>
      <c r="C15901" t="s">
        <v>135</v>
      </c>
    </row>
    <row r="15902" spans="1:3" x14ac:dyDescent="0.2">
      <c r="A15902" t="s">
        <v>40</v>
      </c>
      <c r="B15902" t="s">
        <v>42</v>
      </c>
      <c r="C15902" t="s">
        <v>114</v>
      </c>
    </row>
    <row r="15903" spans="1:3" x14ac:dyDescent="0.2">
      <c r="A15903" t="s">
        <v>40</v>
      </c>
      <c r="B15903" t="s">
        <v>93</v>
      </c>
      <c r="C15903" t="s">
        <v>79</v>
      </c>
    </row>
    <row r="15904" spans="1:3" x14ac:dyDescent="0.2">
      <c r="A15904" t="s">
        <v>40</v>
      </c>
      <c r="B15904" t="s">
        <v>13</v>
      </c>
      <c r="C15904" t="s">
        <v>86</v>
      </c>
    </row>
    <row r="15905" spans="1:3" x14ac:dyDescent="0.2">
      <c r="A15905" t="s">
        <v>40</v>
      </c>
      <c r="B15905" t="s">
        <v>49</v>
      </c>
      <c r="C15905" t="s">
        <v>48</v>
      </c>
    </row>
    <row r="15906" spans="1:3" x14ac:dyDescent="0.2">
      <c r="A15906" t="s">
        <v>40</v>
      </c>
      <c r="B15906" t="s">
        <v>50</v>
      </c>
      <c r="C15906" t="s">
        <v>51</v>
      </c>
    </row>
    <row r="15907" spans="1:3" x14ac:dyDescent="0.2">
      <c r="A15907" t="s">
        <v>40</v>
      </c>
      <c r="B15907" t="s">
        <v>56</v>
      </c>
      <c r="C15907" t="s">
        <v>26</v>
      </c>
    </row>
    <row r="15908" spans="1:3" x14ac:dyDescent="0.2">
      <c r="A15908" t="s">
        <v>40</v>
      </c>
      <c r="B15908" t="s">
        <v>57</v>
      </c>
      <c r="C15908" t="s">
        <v>26</v>
      </c>
    </row>
    <row r="15909" spans="1:3" x14ac:dyDescent="0.2">
      <c r="A15909" t="s">
        <v>40</v>
      </c>
      <c r="B15909" t="s">
        <v>91</v>
      </c>
      <c r="C15909" t="s">
        <v>10</v>
      </c>
    </row>
    <row r="15910" spans="1:3" x14ac:dyDescent="0.2">
      <c r="A15910" t="s">
        <v>40</v>
      </c>
      <c r="B15910" t="s">
        <v>92</v>
      </c>
      <c r="C15910" t="s">
        <v>128</v>
      </c>
    </row>
    <row r="15911" spans="1:3" x14ac:dyDescent="0.2">
      <c r="A15911" t="s">
        <v>40</v>
      </c>
      <c r="B15911" t="s">
        <v>136</v>
      </c>
      <c r="C15911" t="s">
        <v>49</v>
      </c>
    </row>
    <row r="15912" spans="1:3" x14ac:dyDescent="0.2">
      <c r="A15912" t="s">
        <v>40</v>
      </c>
      <c r="B15912" t="s">
        <v>16</v>
      </c>
      <c r="C15912" t="s">
        <v>79</v>
      </c>
    </row>
    <row r="15913" spans="1:3" x14ac:dyDescent="0.2">
      <c r="A15913" t="s">
        <v>40</v>
      </c>
      <c r="B15913" t="s">
        <v>89</v>
      </c>
      <c r="C15913" t="s">
        <v>16</v>
      </c>
    </row>
    <row r="15914" spans="1:3" x14ac:dyDescent="0.2">
      <c r="A15914" t="s">
        <v>40</v>
      </c>
      <c r="B15914" t="s">
        <v>33</v>
      </c>
      <c r="C15914" t="s">
        <v>79</v>
      </c>
    </row>
    <row r="15915" spans="1:3" x14ac:dyDescent="0.2">
      <c r="A15915" t="s">
        <v>40</v>
      </c>
      <c r="B15915" t="s">
        <v>34</v>
      </c>
      <c r="C15915" t="s">
        <v>80</v>
      </c>
    </row>
    <row r="15916" spans="1:3" x14ac:dyDescent="0.2">
      <c r="A15916" t="s">
        <v>40</v>
      </c>
      <c r="B15916" t="s">
        <v>95</v>
      </c>
      <c r="C15916" t="s">
        <v>69</v>
      </c>
    </row>
    <row r="15917" spans="1:3" x14ac:dyDescent="0.2">
      <c r="A15917" t="s">
        <v>40</v>
      </c>
      <c r="B15917" t="s">
        <v>110</v>
      </c>
      <c r="C15917" t="s">
        <v>86</v>
      </c>
    </row>
    <row r="15918" spans="1:3" x14ac:dyDescent="0.2">
      <c r="A15918" t="s">
        <v>40</v>
      </c>
      <c r="B15918" t="s">
        <v>62</v>
      </c>
      <c r="C15918" t="s">
        <v>2</v>
      </c>
    </row>
    <row r="15919" spans="1:3" x14ac:dyDescent="0.2">
      <c r="A15919" t="s">
        <v>40</v>
      </c>
      <c r="B15919" t="s">
        <v>63</v>
      </c>
      <c r="C15919" t="s">
        <v>101</v>
      </c>
    </row>
    <row r="15920" spans="1:3" x14ac:dyDescent="0.2">
      <c r="A15920" t="s">
        <v>40</v>
      </c>
      <c r="B15920" t="s">
        <v>22</v>
      </c>
      <c r="C15920" t="s">
        <v>105</v>
      </c>
    </row>
    <row r="15921" spans="1:3" x14ac:dyDescent="0.2">
      <c r="A15921" t="s">
        <v>40</v>
      </c>
      <c r="B15921" t="s">
        <v>2</v>
      </c>
      <c r="C15921" t="s">
        <v>89</v>
      </c>
    </row>
    <row r="15922" spans="1:3" x14ac:dyDescent="0.2">
      <c r="A15922" t="s">
        <v>40</v>
      </c>
      <c r="B15922" t="s">
        <v>32</v>
      </c>
      <c r="C15922" t="s">
        <v>80</v>
      </c>
    </row>
    <row r="15923" spans="1:3" x14ac:dyDescent="0.2">
      <c r="A15923" t="s">
        <v>40</v>
      </c>
      <c r="B15923" t="s">
        <v>18</v>
      </c>
      <c r="C15923" t="s">
        <v>48</v>
      </c>
    </row>
    <row r="15924" spans="1:3" x14ac:dyDescent="0.2">
      <c r="A15924" t="s">
        <v>40</v>
      </c>
      <c r="B15924" t="s">
        <v>76</v>
      </c>
      <c r="C15924" t="s">
        <v>129</v>
      </c>
    </row>
    <row r="15925" spans="1:3" x14ac:dyDescent="0.2">
      <c r="A15925" t="s">
        <v>40</v>
      </c>
      <c r="B15925" t="s">
        <v>77</v>
      </c>
      <c r="C15925" t="s">
        <v>31</v>
      </c>
    </row>
    <row r="15926" spans="1:3" x14ac:dyDescent="0.2">
      <c r="A15926" t="s">
        <v>40</v>
      </c>
      <c r="B15926" t="s">
        <v>79</v>
      </c>
      <c r="C15926" t="s">
        <v>79</v>
      </c>
    </row>
    <row r="15927" spans="1:3" x14ac:dyDescent="0.2">
      <c r="A15927" t="s">
        <v>40</v>
      </c>
      <c r="B15927" t="s">
        <v>48</v>
      </c>
      <c r="C15927" t="s">
        <v>39</v>
      </c>
    </row>
    <row r="15928" spans="1:3" x14ac:dyDescent="0.2">
      <c r="A15928" t="s">
        <v>40</v>
      </c>
      <c r="B15928" t="s">
        <v>111</v>
      </c>
      <c r="C15928" t="s">
        <v>39</v>
      </c>
    </row>
    <row r="15929" spans="1:3" x14ac:dyDescent="0.2">
      <c r="A15929" t="s">
        <v>40</v>
      </c>
      <c r="B15929" t="s">
        <v>112</v>
      </c>
      <c r="C15929" t="s">
        <v>132</v>
      </c>
    </row>
    <row r="15930" spans="1:3" x14ac:dyDescent="0.2">
      <c r="A15930" t="s">
        <v>40</v>
      </c>
      <c r="B15930" t="s">
        <v>51</v>
      </c>
      <c r="C15930" t="s">
        <v>39</v>
      </c>
    </row>
    <row r="15931" spans="1:3" x14ac:dyDescent="0.2">
      <c r="A15931" t="s">
        <v>40</v>
      </c>
      <c r="B15931" t="s">
        <v>8</v>
      </c>
      <c r="C15931" t="s">
        <v>48</v>
      </c>
    </row>
    <row r="15932" spans="1:3" x14ac:dyDescent="0.2">
      <c r="A15932" t="s">
        <v>40</v>
      </c>
      <c r="B15932" t="s">
        <v>35</v>
      </c>
      <c r="C15932" t="s">
        <v>130</v>
      </c>
    </row>
    <row r="15933" spans="1:3" x14ac:dyDescent="0.2">
      <c r="A15933" t="s">
        <v>40</v>
      </c>
      <c r="B15933" t="s">
        <v>52</v>
      </c>
      <c r="C15933" t="s">
        <v>127</v>
      </c>
    </row>
    <row r="15934" spans="1:3" x14ac:dyDescent="0.2">
      <c r="A15934" t="s">
        <v>40</v>
      </c>
      <c r="B15934" t="s">
        <v>122</v>
      </c>
      <c r="C15934" t="s">
        <v>114</v>
      </c>
    </row>
    <row r="15935" spans="1:3" x14ac:dyDescent="0.2">
      <c r="A15935" t="s">
        <v>40</v>
      </c>
      <c r="B15935" t="s">
        <v>123</v>
      </c>
      <c r="C15935" t="s">
        <v>69</v>
      </c>
    </row>
    <row r="15936" spans="1:3" x14ac:dyDescent="0.2">
      <c r="A15936" t="s">
        <v>40</v>
      </c>
      <c r="B15936" t="s">
        <v>21</v>
      </c>
      <c r="C15936" t="s">
        <v>89</v>
      </c>
    </row>
    <row r="15937" spans="1:3" x14ac:dyDescent="0.2">
      <c r="A15937" t="s">
        <v>40</v>
      </c>
      <c r="B15937" t="s">
        <v>128</v>
      </c>
      <c r="C15937" t="s">
        <v>74</v>
      </c>
    </row>
    <row r="15938" spans="1:3" x14ac:dyDescent="0.2">
      <c r="A15938" t="s">
        <v>40</v>
      </c>
      <c r="B15938" t="s">
        <v>43</v>
      </c>
      <c r="C15938" t="s">
        <v>19</v>
      </c>
    </row>
    <row r="15939" spans="1:3" x14ac:dyDescent="0.2">
      <c r="A15939" t="s">
        <v>40</v>
      </c>
      <c r="B15939" t="s">
        <v>102</v>
      </c>
      <c r="C15939" t="s">
        <v>128</v>
      </c>
    </row>
    <row r="15940" spans="1:3" x14ac:dyDescent="0.2">
      <c r="A15940" t="s">
        <v>40</v>
      </c>
      <c r="B15940" t="s">
        <v>103</v>
      </c>
      <c r="C15940" t="s">
        <v>62</v>
      </c>
    </row>
    <row r="15941" spans="1:3" x14ac:dyDescent="0.2">
      <c r="A15941" t="s">
        <v>40</v>
      </c>
      <c r="B15941" t="s">
        <v>106</v>
      </c>
      <c r="C15941" t="s">
        <v>16</v>
      </c>
    </row>
    <row r="15942" spans="1:3" x14ac:dyDescent="0.2">
      <c r="A15942" t="s">
        <v>40</v>
      </c>
      <c r="B15942" t="s">
        <v>105</v>
      </c>
      <c r="C15942" t="s">
        <v>14</v>
      </c>
    </row>
    <row r="15943" spans="1:3" x14ac:dyDescent="0.2">
      <c r="A15943" t="s">
        <v>40</v>
      </c>
      <c r="B15943" t="s">
        <v>74</v>
      </c>
      <c r="C15943" t="s">
        <v>93</v>
      </c>
    </row>
    <row r="15944" spans="1:3" x14ac:dyDescent="0.2">
      <c r="A15944" t="s">
        <v>40</v>
      </c>
      <c r="B15944" t="s">
        <v>26</v>
      </c>
      <c r="C15944" t="s">
        <v>49</v>
      </c>
    </row>
    <row r="15945" spans="1:3" x14ac:dyDescent="0.2">
      <c r="A15945" t="s">
        <v>40</v>
      </c>
      <c r="B15945" t="s">
        <v>81</v>
      </c>
      <c r="C15945" t="s">
        <v>51</v>
      </c>
    </row>
    <row r="15946" spans="1:3" x14ac:dyDescent="0.2">
      <c r="A15946" t="s">
        <v>40</v>
      </c>
      <c r="B15946" t="s">
        <v>29</v>
      </c>
      <c r="C15946" t="s">
        <v>32</v>
      </c>
    </row>
    <row r="15947" spans="1:3" x14ac:dyDescent="0.2">
      <c r="A15947" t="s">
        <v>40</v>
      </c>
      <c r="B15947" t="s">
        <v>30</v>
      </c>
      <c r="C15947" t="s">
        <v>32</v>
      </c>
    </row>
    <row r="15948" spans="1:3" x14ac:dyDescent="0.2">
      <c r="A15948" t="s">
        <v>40</v>
      </c>
      <c r="B15948" t="s">
        <v>118</v>
      </c>
      <c r="C15948" t="s">
        <v>43</v>
      </c>
    </row>
    <row r="15949" spans="1:3" x14ac:dyDescent="0.2">
      <c r="A15949" t="s">
        <v>40</v>
      </c>
      <c r="B15949" t="s">
        <v>119</v>
      </c>
      <c r="C15949" t="s">
        <v>43</v>
      </c>
    </row>
    <row r="15950" spans="1:3" x14ac:dyDescent="0.2">
      <c r="A15950" t="s">
        <v>40</v>
      </c>
      <c r="B15950" t="s">
        <v>86</v>
      </c>
      <c r="C15950" t="s">
        <v>31</v>
      </c>
    </row>
    <row r="15951" spans="1:3" x14ac:dyDescent="0.2">
      <c r="A15951" t="s">
        <v>40</v>
      </c>
      <c r="B15951" t="s">
        <v>28</v>
      </c>
      <c r="C15951" t="s">
        <v>33</v>
      </c>
    </row>
    <row r="15952" spans="1:3" x14ac:dyDescent="0.2">
      <c r="A15952" t="s">
        <v>40</v>
      </c>
      <c r="B15952" t="s">
        <v>127</v>
      </c>
      <c r="C15952" t="s">
        <v>14</v>
      </c>
    </row>
    <row r="15953" spans="1:3" x14ac:dyDescent="0.2">
      <c r="A15953" t="s">
        <v>40</v>
      </c>
      <c r="B15953" t="s">
        <v>80</v>
      </c>
      <c r="C15953" t="s">
        <v>79</v>
      </c>
    </row>
    <row r="15954" spans="1:3" x14ac:dyDescent="0.2">
      <c r="A15954" t="s">
        <v>40</v>
      </c>
      <c r="B15954" t="s">
        <v>41</v>
      </c>
      <c r="C15954" t="s">
        <v>136</v>
      </c>
    </row>
    <row r="15955" spans="1:3" x14ac:dyDescent="0.2">
      <c r="A15955" t="s">
        <v>40</v>
      </c>
      <c r="B15955" t="s">
        <v>130</v>
      </c>
      <c r="C15955" t="s">
        <v>29</v>
      </c>
    </row>
    <row r="15956" spans="1:3" x14ac:dyDescent="0.2">
      <c r="A15956" t="s">
        <v>40</v>
      </c>
      <c r="B15956" t="s">
        <v>131</v>
      </c>
      <c r="C15956" t="s">
        <v>21</v>
      </c>
    </row>
    <row r="15957" spans="1:3" x14ac:dyDescent="0.2">
      <c r="A15957" t="s">
        <v>40</v>
      </c>
      <c r="B15957" t="s">
        <v>11</v>
      </c>
      <c r="C15957" t="s">
        <v>29</v>
      </c>
    </row>
    <row r="15958" spans="1:3" x14ac:dyDescent="0.2">
      <c r="A15958" t="s">
        <v>40</v>
      </c>
      <c r="B15958" t="s">
        <v>6</v>
      </c>
      <c r="C15958" t="s">
        <v>62</v>
      </c>
    </row>
    <row r="15959" spans="1:3" x14ac:dyDescent="0.2">
      <c r="A15959" t="s">
        <v>40</v>
      </c>
      <c r="B15959" t="s">
        <v>3</v>
      </c>
      <c r="C15959" t="s">
        <v>128</v>
      </c>
    </row>
    <row r="15960" spans="1:3" x14ac:dyDescent="0.2">
      <c r="A15960" t="s">
        <v>40</v>
      </c>
      <c r="B15960" t="s">
        <v>69</v>
      </c>
      <c r="C15960" t="s">
        <v>28</v>
      </c>
    </row>
    <row r="15961" spans="1:3" x14ac:dyDescent="0.2">
      <c r="A15961" t="s">
        <v>40</v>
      </c>
      <c r="B15961" t="s">
        <v>135</v>
      </c>
      <c r="C15961" t="s">
        <v>8</v>
      </c>
    </row>
    <row r="15962" spans="1:3" x14ac:dyDescent="0.2">
      <c r="A15962" t="s">
        <v>40</v>
      </c>
      <c r="B15962" t="s">
        <v>132</v>
      </c>
      <c r="C15962" t="s">
        <v>40</v>
      </c>
    </row>
    <row r="15963" spans="1:3" x14ac:dyDescent="0.2">
      <c r="A15963" t="s">
        <v>40</v>
      </c>
      <c r="B15963" t="s">
        <v>129</v>
      </c>
      <c r="C15963" t="s">
        <v>111</v>
      </c>
    </row>
    <row r="15964" spans="1:3" x14ac:dyDescent="0.2">
      <c r="A15964" t="s">
        <v>40</v>
      </c>
      <c r="B15964" t="s">
        <v>116</v>
      </c>
      <c r="C15964" t="s">
        <v>10</v>
      </c>
    </row>
    <row r="15965" spans="1:3" x14ac:dyDescent="0.2">
      <c r="A15965" t="s">
        <v>40</v>
      </c>
      <c r="B15965" t="s">
        <v>36</v>
      </c>
      <c r="C15965" t="s">
        <v>43</v>
      </c>
    </row>
    <row r="15966" spans="1:3" x14ac:dyDescent="0.2">
      <c r="A15966" t="s">
        <v>40</v>
      </c>
      <c r="B15966" t="s">
        <v>37</v>
      </c>
      <c r="C15966" t="s">
        <v>127</v>
      </c>
    </row>
    <row r="15967" spans="1:3" x14ac:dyDescent="0.2">
      <c r="A15967" t="s">
        <v>40</v>
      </c>
      <c r="B15967" t="s">
        <v>70</v>
      </c>
      <c r="C15967" t="s">
        <v>76</v>
      </c>
    </row>
    <row r="15968" spans="1:3" x14ac:dyDescent="0.2">
      <c r="A15968" t="s">
        <v>40</v>
      </c>
      <c r="B15968" t="s">
        <v>71</v>
      </c>
      <c r="C15968" t="s">
        <v>114</v>
      </c>
    </row>
    <row r="15969" spans="1:3" x14ac:dyDescent="0.2">
      <c r="A15969" t="s">
        <v>40</v>
      </c>
      <c r="B15969" t="s">
        <v>5</v>
      </c>
      <c r="C15969" t="s">
        <v>105</v>
      </c>
    </row>
    <row r="15970" spans="1:3" x14ac:dyDescent="0.2">
      <c r="A15970" t="s">
        <v>40</v>
      </c>
      <c r="B15970" t="s">
        <v>24</v>
      </c>
      <c r="C15970" t="s">
        <v>118</v>
      </c>
    </row>
    <row r="15971" spans="1:3" x14ac:dyDescent="0.2">
      <c r="A15971" t="s">
        <v>40</v>
      </c>
      <c r="B15971" t="s">
        <v>10</v>
      </c>
      <c r="C15971" t="s">
        <v>28</v>
      </c>
    </row>
    <row r="15972" spans="1:3" x14ac:dyDescent="0.2">
      <c r="A15972" t="s">
        <v>40</v>
      </c>
      <c r="B15972" t="s">
        <v>12</v>
      </c>
      <c r="C15972" t="s">
        <v>74</v>
      </c>
    </row>
    <row r="15973" spans="1:3" x14ac:dyDescent="0.2">
      <c r="A15973" t="s">
        <v>40</v>
      </c>
      <c r="B15973" t="s">
        <v>107</v>
      </c>
      <c r="C15973" t="s">
        <v>11</v>
      </c>
    </row>
    <row r="15974" spans="1:3" x14ac:dyDescent="0.2">
      <c r="A15974" t="s">
        <v>40</v>
      </c>
      <c r="B15974" t="s">
        <v>108</v>
      </c>
      <c r="C15974" t="s">
        <v>11</v>
      </c>
    </row>
    <row r="15975" spans="1:3" x14ac:dyDescent="0.2">
      <c r="A15975" t="s">
        <v>40</v>
      </c>
      <c r="B15975" t="s">
        <v>14</v>
      </c>
      <c r="C15975" t="s">
        <v>33</v>
      </c>
    </row>
    <row r="15976" spans="1:3" x14ac:dyDescent="0.2">
      <c r="A15976" t="s">
        <v>40</v>
      </c>
      <c r="B15976" t="s">
        <v>15</v>
      </c>
      <c r="C15976" t="s">
        <v>93</v>
      </c>
    </row>
    <row r="15977" spans="1:3" x14ac:dyDescent="0.2">
      <c r="A15977" t="s">
        <v>40</v>
      </c>
      <c r="B15977" t="s">
        <v>101</v>
      </c>
      <c r="C15977" t="s">
        <v>106</v>
      </c>
    </row>
    <row r="15978" spans="1:3" x14ac:dyDescent="0.2">
      <c r="A15978" t="s">
        <v>40</v>
      </c>
      <c r="B15978" t="s">
        <v>109</v>
      </c>
      <c r="C15978" t="s">
        <v>130</v>
      </c>
    </row>
    <row r="15979" spans="1:3" x14ac:dyDescent="0.2">
      <c r="A15979" t="s">
        <v>40</v>
      </c>
      <c r="B15979" t="s">
        <v>61</v>
      </c>
      <c r="C15979" t="s">
        <v>62</v>
      </c>
    </row>
    <row r="15980" spans="1:3" x14ac:dyDescent="0.2">
      <c r="A15980" t="s">
        <v>40</v>
      </c>
      <c r="B15980" t="s">
        <v>73</v>
      </c>
      <c r="C15980" t="s">
        <v>105</v>
      </c>
    </row>
    <row r="15981" spans="1:3" x14ac:dyDescent="0.2">
      <c r="A15981" t="s">
        <v>40</v>
      </c>
      <c r="B15981" t="s">
        <v>60</v>
      </c>
      <c r="C15981" t="s">
        <v>10</v>
      </c>
    </row>
    <row r="15982" spans="1:3" x14ac:dyDescent="0.2">
      <c r="A15982" t="s">
        <v>40</v>
      </c>
      <c r="B15982" t="s">
        <v>84</v>
      </c>
      <c r="C15982" t="s">
        <v>11</v>
      </c>
    </row>
    <row r="15983" spans="1:3" x14ac:dyDescent="0.2">
      <c r="A15983" t="s">
        <v>40</v>
      </c>
      <c r="B15983" t="s">
        <v>85</v>
      </c>
      <c r="C15983" t="s">
        <v>11</v>
      </c>
    </row>
    <row r="15984" spans="1:3" x14ac:dyDescent="0.2">
      <c r="A15984" t="s">
        <v>40</v>
      </c>
      <c r="B15984" t="s">
        <v>137</v>
      </c>
      <c r="C15984" t="s">
        <v>10</v>
      </c>
    </row>
    <row r="15985" spans="1:3" x14ac:dyDescent="0.2">
      <c r="A15985" t="s">
        <v>40</v>
      </c>
      <c r="B15985" t="s">
        <v>138</v>
      </c>
      <c r="C15985" t="s">
        <v>105</v>
      </c>
    </row>
    <row r="15986" spans="1:3" x14ac:dyDescent="0.2">
      <c r="A15986" t="s">
        <v>40</v>
      </c>
      <c r="B15986" t="s">
        <v>134</v>
      </c>
      <c r="C15986" t="s">
        <v>130</v>
      </c>
    </row>
    <row r="15987" spans="1:3" x14ac:dyDescent="0.2">
      <c r="A15987" t="s">
        <v>40</v>
      </c>
      <c r="B15987" t="s">
        <v>40</v>
      </c>
      <c r="C15987" t="s">
        <v>40</v>
      </c>
    </row>
    <row r="15988" spans="1:3" x14ac:dyDescent="0.2">
      <c r="A15988" t="s">
        <v>40</v>
      </c>
      <c r="B15988" t="s">
        <v>39</v>
      </c>
      <c r="C15988" t="s">
        <v>132</v>
      </c>
    </row>
    <row r="15989" spans="1:3" x14ac:dyDescent="0.2">
      <c r="A15989" t="s">
        <v>40</v>
      </c>
      <c r="B15989" t="s">
        <v>104</v>
      </c>
      <c r="C15989" t="s">
        <v>130</v>
      </c>
    </row>
    <row r="15990" spans="1:3" x14ac:dyDescent="0.2">
      <c r="A15990" t="s">
        <v>40</v>
      </c>
      <c r="B15990" t="s">
        <v>9</v>
      </c>
      <c r="C15990" t="s">
        <v>5</v>
      </c>
    </row>
    <row r="15991" spans="1:3" x14ac:dyDescent="0.2">
      <c r="A15991" t="s">
        <v>40</v>
      </c>
      <c r="B15991" t="s">
        <v>58</v>
      </c>
      <c r="C15991" t="s">
        <v>62</v>
      </c>
    </row>
    <row r="15992" spans="1:3" x14ac:dyDescent="0.2">
      <c r="A15992" t="s">
        <v>40</v>
      </c>
      <c r="B15992" t="s">
        <v>4</v>
      </c>
      <c r="C15992" t="s">
        <v>1</v>
      </c>
    </row>
    <row r="15993" spans="1:3" x14ac:dyDescent="0.2">
      <c r="A15993" t="s">
        <v>40</v>
      </c>
      <c r="B15993" t="s">
        <v>90</v>
      </c>
      <c r="C15993" t="s">
        <v>11</v>
      </c>
    </row>
    <row r="15994" spans="1:3" x14ac:dyDescent="0.2">
      <c r="A15994" t="s">
        <v>40</v>
      </c>
      <c r="B15994" t="s">
        <v>1</v>
      </c>
      <c r="C15994" t="s">
        <v>101</v>
      </c>
    </row>
    <row r="15995" spans="1:3" x14ac:dyDescent="0.2">
      <c r="A15995" t="s">
        <v>40</v>
      </c>
      <c r="B15995" t="s">
        <v>67</v>
      </c>
      <c r="C15995" t="s">
        <v>11</v>
      </c>
    </row>
    <row r="15996" spans="1:3" x14ac:dyDescent="0.2">
      <c r="A15996" t="s">
        <v>40</v>
      </c>
      <c r="B15996" t="s">
        <v>68</v>
      </c>
      <c r="C15996" t="s">
        <v>11</v>
      </c>
    </row>
    <row r="15997" spans="1:3" x14ac:dyDescent="0.2">
      <c r="A15997" t="s">
        <v>40</v>
      </c>
      <c r="B15997" t="s">
        <v>120</v>
      </c>
      <c r="C15997" t="s">
        <v>100</v>
      </c>
    </row>
    <row r="15998" spans="1:3" x14ac:dyDescent="0.2">
      <c r="A15998" t="s">
        <v>40</v>
      </c>
      <c r="B15998" t="s">
        <v>121</v>
      </c>
      <c r="C15998" t="s">
        <v>5</v>
      </c>
    </row>
    <row r="15999" spans="1:3" x14ac:dyDescent="0.2">
      <c r="A15999" t="s">
        <v>40</v>
      </c>
      <c r="B15999" t="s">
        <v>53</v>
      </c>
      <c r="C15999" t="s">
        <v>62</v>
      </c>
    </row>
    <row r="16000" spans="1:3" x14ac:dyDescent="0.2">
      <c r="A16000" t="s">
        <v>40</v>
      </c>
      <c r="B16000" t="s">
        <v>82</v>
      </c>
      <c r="C16000" t="s">
        <v>62</v>
      </c>
    </row>
    <row r="16001" spans="1:3" x14ac:dyDescent="0.2">
      <c r="A16001" t="s">
        <v>40</v>
      </c>
      <c r="B16001" t="s">
        <v>83</v>
      </c>
      <c r="C16001" t="s">
        <v>62</v>
      </c>
    </row>
    <row r="16002" spans="1:3" x14ac:dyDescent="0.2">
      <c r="A16002" t="s">
        <v>40</v>
      </c>
      <c r="B16002" t="s">
        <v>38</v>
      </c>
      <c r="C16002" t="s">
        <v>128</v>
      </c>
    </row>
    <row r="16003" spans="1:3" x14ac:dyDescent="0.2">
      <c r="A16003" t="s">
        <v>40</v>
      </c>
      <c r="B16003" t="s">
        <v>97</v>
      </c>
      <c r="C16003" t="s">
        <v>118</v>
      </c>
    </row>
    <row r="16004" spans="1:3" x14ac:dyDescent="0.2">
      <c r="A16004" t="s">
        <v>40</v>
      </c>
      <c r="B16004" t="s">
        <v>115</v>
      </c>
      <c r="C16004" t="s">
        <v>100</v>
      </c>
    </row>
    <row r="16005" spans="1:3" x14ac:dyDescent="0.2">
      <c r="A16005" t="s">
        <v>40</v>
      </c>
      <c r="B16005" t="s">
        <v>98</v>
      </c>
      <c r="C16005" t="s">
        <v>36</v>
      </c>
    </row>
    <row r="16006" spans="1:3" x14ac:dyDescent="0.2">
      <c r="A16006" t="s">
        <v>40</v>
      </c>
      <c r="B16006" t="s">
        <v>94</v>
      </c>
      <c r="C16006" t="s">
        <v>100</v>
      </c>
    </row>
    <row r="16007" spans="1:3" x14ac:dyDescent="0.2">
      <c r="A16007" t="s">
        <v>40</v>
      </c>
      <c r="B16007" t="s">
        <v>7</v>
      </c>
      <c r="C16007" t="s">
        <v>36</v>
      </c>
    </row>
    <row r="16008" spans="1:3" x14ac:dyDescent="0.2">
      <c r="A16008" t="s">
        <v>40</v>
      </c>
      <c r="B16008" t="s">
        <v>45</v>
      </c>
      <c r="C16008" t="s">
        <v>36</v>
      </c>
    </row>
    <row r="16009" spans="1:3" x14ac:dyDescent="0.2">
      <c r="A16009" t="s">
        <v>40</v>
      </c>
      <c r="B16009" t="s">
        <v>64</v>
      </c>
      <c r="C16009" t="s">
        <v>36</v>
      </c>
    </row>
    <row r="16010" spans="1:3" x14ac:dyDescent="0.2">
      <c r="A16010" t="s">
        <v>39</v>
      </c>
      <c r="B16010" t="s">
        <v>75</v>
      </c>
      <c r="C16010" t="s">
        <v>54</v>
      </c>
    </row>
    <row r="16011" spans="1:3" x14ac:dyDescent="0.2">
      <c r="A16011" t="s">
        <v>39</v>
      </c>
      <c r="B16011" t="s">
        <v>17</v>
      </c>
      <c r="C16011" t="s">
        <v>25</v>
      </c>
    </row>
    <row r="16012" spans="1:3" x14ac:dyDescent="0.2">
      <c r="A16012" t="s">
        <v>39</v>
      </c>
      <c r="B16012" t="s">
        <v>20</v>
      </c>
      <c r="C16012" t="s">
        <v>70</v>
      </c>
    </row>
    <row r="16013" spans="1:3" x14ac:dyDescent="0.2">
      <c r="A16013" t="s">
        <v>39</v>
      </c>
      <c r="B16013" t="s">
        <v>78</v>
      </c>
      <c r="C16013" t="s">
        <v>47</v>
      </c>
    </row>
    <row r="16014" spans="1:3" x14ac:dyDescent="0.2">
      <c r="A16014" t="s">
        <v>39</v>
      </c>
      <c r="B16014" t="s">
        <v>44</v>
      </c>
      <c r="C16014" t="s">
        <v>26</v>
      </c>
    </row>
    <row r="16015" spans="1:3" x14ac:dyDescent="0.2">
      <c r="A16015" t="s">
        <v>39</v>
      </c>
      <c r="B16015" t="s">
        <v>46</v>
      </c>
      <c r="C16015" t="s">
        <v>135</v>
      </c>
    </row>
    <row r="16016" spans="1:3" x14ac:dyDescent="0.2">
      <c r="A16016" t="s">
        <v>39</v>
      </c>
      <c r="B16016" t="s">
        <v>117</v>
      </c>
      <c r="C16016" t="s">
        <v>26</v>
      </c>
    </row>
    <row r="16017" spans="1:3" x14ac:dyDescent="0.2">
      <c r="A16017" t="s">
        <v>39</v>
      </c>
      <c r="B16017" t="s">
        <v>124</v>
      </c>
      <c r="C16017" t="s">
        <v>114</v>
      </c>
    </row>
    <row r="16018" spans="1:3" x14ac:dyDescent="0.2">
      <c r="A16018" t="s">
        <v>39</v>
      </c>
      <c r="B16018" t="s">
        <v>113</v>
      </c>
      <c r="C16018" t="s">
        <v>18</v>
      </c>
    </row>
    <row r="16019" spans="1:3" x14ac:dyDescent="0.2">
      <c r="A16019" t="s">
        <v>39</v>
      </c>
      <c r="B16019" t="s">
        <v>99</v>
      </c>
      <c r="C16019" t="s">
        <v>96</v>
      </c>
    </row>
    <row r="16020" spans="1:3" x14ac:dyDescent="0.2">
      <c r="A16020" t="s">
        <v>39</v>
      </c>
      <c r="B16020" t="s">
        <v>100</v>
      </c>
      <c r="C16020" t="s">
        <v>43</v>
      </c>
    </row>
    <row r="16021" spans="1:3" x14ac:dyDescent="0.2">
      <c r="A16021" t="s">
        <v>39</v>
      </c>
      <c r="B16021" t="s">
        <v>65</v>
      </c>
      <c r="C16021" t="s">
        <v>136</v>
      </c>
    </row>
    <row r="16022" spans="1:3" x14ac:dyDescent="0.2">
      <c r="A16022" t="s">
        <v>39</v>
      </c>
      <c r="B16022" t="s">
        <v>66</v>
      </c>
      <c r="C16022" t="s">
        <v>136</v>
      </c>
    </row>
    <row r="16023" spans="1:3" x14ac:dyDescent="0.2">
      <c r="A16023" t="s">
        <v>39</v>
      </c>
      <c r="B16023" t="s">
        <v>54</v>
      </c>
      <c r="C16023" t="s">
        <v>114</v>
      </c>
    </row>
    <row r="16024" spans="1:3" x14ac:dyDescent="0.2">
      <c r="A16024" t="s">
        <v>39</v>
      </c>
      <c r="B16024" t="s">
        <v>55</v>
      </c>
      <c r="C16024" t="s">
        <v>114</v>
      </c>
    </row>
    <row r="16025" spans="1:3" x14ac:dyDescent="0.2">
      <c r="A16025" t="s">
        <v>39</v>
      </c>
      <c r="B16025" t="s">
        <v>133</v>
      </c>
      <c r="C16025" t="s">
        <v>25</v>
      </c>
    </row>
    <row r="16026" spans="1:3" x14ac:dyDescent="0.2">
      <c r="A16026" t="s">
        <v>39</v>
      </c>
      <c r="B16026" t="s">
        <v>59</v>
      </c>
      <c r="C16026" t="s">
        <v>26</v>
      </c>
    </row>
    <row r="16027" spans="1:3" x14ac:dyDescent="0.2">
      <c r="A16027" t="s">
        <v>39</v>
      </c>
      <c r="B16027" t="s">
        <v>125</v>
      </c>
      <c r="C16027" t="s">
        <v>124</v>
      </c>
    </row>
    <row r="16028" spans="1:3" x14ac:dyDescent="0.2">
      <c r="A16028" t="s">
        <v>39</v>
      </c>
      <c r="B16028" t="s">
        <v>27</v>
      </c>
      <c r="C16028" t="s">
        <v>136</v>
      </c>
    </row>
    <row r="16029" spans="1:3" x14ac:dyDescent="0.2">
      <c r="A16029" t="s">
        <v>39</v>
      </c>
      <c r="B16029" t="s">
        <v>23</v>
      </c>
      <c r="C16029" t="s">
        <v>25</v>
      </c>
    </row>
    <row r="16030" spans="1:3" x14ac:dyDescent="0.2">
      <c r="A16030" t="s">
        <v>39</v>
      </c>
      <c r="B16030" t="s">
        <v>25</v>
      </c>
      <c r="C16030" t="s">
        <v>76</v>
      </c>
    </row>
    <row r="16031" spans="1:3" x14ac:dyDescent="0.2">
      <c r="A16031" t="s">
        <v>39</v>
      </c>
      <c r="B16031" t="s">
        <v>114</v>
      </c>
      <c r="C16031" t="s">
        <v>8</v>
      </c>
    </row>
    <row r="16032" spans="1:3" x14ac:dyDescent="0.2">
      <c r="A16032" t="s">
        <v>39</v>
      </c>
      <c r="B16032" t="s">
        <v>96</v>
      </c>
      <c r="C16032" t="s">
        <v>49</v>
      </c>
    </row>
    <row r="16033" spans="1:3" x14ac:dyDescent="0.2">
      <c r="A16033" t="s">
        <v>39</v>
      </c>
      <c r="B16033" t="s">
        <v>47</v>
      </c>
      <c r="C16033" t="s">
        <v>81</v>
      </c>
    </row>
    <row r="16034" spans="1:3" x14ac:dyDescent="0.2">
      <c r="A16034" t="s">
        <v>39</v>
      </c>
      <c r="B16034" t="s">
        <v>72</v>
      </c>
      <c r="C16034" t="s">
        <v>86</v>
      </c>
    </row>
    <row r="16035" spans="1:3" x14ac:dyDescent="0.2">
      <c r="A16035" t="s">
        <v>39</v>
      </c>
      <c r="B16035" t="s">
        <v>87</v>
      </c>
      <c r="C16035" t="s">
        <v>124</v>
      </c>
    </row>
    <row r="16036" spans="1:3" x14ac:dyDescent="0.2">
      <c r="A16036" t="s">
        <v>39</v>
      </c>
      <c r="B16036" t="s">
        <v>88</v>
      </c>
      <c r="C16036" t="s">
        <v>47</v>
      </c>
    </row>
    <row r="16037" spans="1:3" x14ac:dyDescent="0.2">
      <c r="A16037" t="s">
        <v>39</v>
      </c>
      <c r="B16037" t="s">
        <v>19</v>
      </c>
      <c r="C16037" t="s">
        <v>80</v>
      </c>
    </row>
    <row r="16038" spans="1:3" x14ac:dyDescent="0.2">
      <c r="A16038" t="s">
        <v>39</v>
      </c>
      <c r="B16038" t="s">
        <v>31</v>
      </c>
      <c r="C16038" t="s">
        <v>48</v>
      </c>
    </row>
    <row r="16039" spans="1:3" x14ac:dyDescent="0.2">
      <c r="A16039" t="s">
        <v>39</v>
      </c>
      <c r="B16039" t="s">
        <v>126</v>
      </c>
      <c r="C16039" t="s">
        <v>96</v>
      </c>
    </row>
    <row r="16040" spans="1:3" x14ac:dyDescent="0.2">
      <c r="A16040" t="s">
        <v>39</v>
      </c>
      <c r="B16040" t="s">
        <v>42</v>
      </c>
      <c r="C16040" t="s">
        <v>86</v>
      </c>
    </row>
    <row r="16041" spans="1:3" x14ac:dyDescent="0.2">
      <c r="A16041" t="s">
        <v>39</v>
      </c>
      <c r="B16041" t="s">
        <v>93</v>
      </c>
      <c r="C16041" t="s">
        <v>79</v>
      </c>
    </row>
    <row r="16042" spans="1:3" x14ac:dyDescent="0.2">
      <c r="A16042" t="s">
        <v>39</v>
      </c>
      <c r="B16042" t="s">
        <v>13</v>
      </c>
      <c r="C16042" t="s">
        <v>135</v>
      </c>
    </row>
    <row r="16043" spans="1:3" x14ac:dyDescent="0.2">
      <c r="A16043" t="s">
        <v>39</v>
      </c>
      <c r="B16043" t="s">
        <v>49</v>
      </c>
      <c r="C16043" t="s">
        <v>129</v>
      </c>
    </row>
    <row r="16044" spans="1:3" x14ac:dyDescent="0.2">
      <c r="A16044" t="s">
        <v>39</v>
      </c>
      <c r="B16044" t="s">
        <v>50</v>
      </c>
      <c r="C16044" t="s">
        <v>31</v>
      </c>
    </row>
    <row r="16045" spans="1:3" x14ac:dyDescent="0.2">
      <c r="A16045" t="s">
        <v>39</v>
      </c>
      <c r="B16045" t="s">
        <v>56</v>
      </c>
      <c r="C16045" t="s">
        <v>26</v>
      </c>
    </row>
    <row r="16046" spans="1:3" x14ac:dyDescent="0.2">
      <c r="A16046" t="s">
        <v>39</v>
      </c>
      <c r="B16046" t="s">
        <v>57</v>
      </c>
      <c r="C16046" t="s">
        <v>47</v>
      </c>
    </row>
    <row r="16047" spans="1:3" x14ac:dyDescent="0.2">
      <c r="A16047" t="s">
        <v>39</v>
      </c>
      <c r="B16047" t="s">
        <v>91</v>
      </c>
      <c r="C16047" t="s">
        <v>10</v>
      </c>
    </row>
    <row r="16048" spans="1:3" x14ac:dyDescent="0.2">
      <c r="A16048" t="s">
        <v>39</v>
      </c>
      <c r="B16048" t="s">
        <v>92</v>
      </c>
      <c r="C16048" t="s">
        <v>69</v>
      </c>
    </row>
    <row r="16049" spans="1:3" x14ac:dyDescent="0.2">
      <c r="A16049" t="s">
        <v>39</v>
      </c>
      <c r="B16049" t="s">
        <v>136</v>
      </c>
      <c r="C16049" t="s">
        <v>81</v>
      </c>
    </row>
    <row r="16050" spans="1:3" x14ac:dyDescent="0.2">
      <c r="A16050" t="s">
        <v>39</v>
      </c>
      <c r="B16050" t="s">
        <v>16</v>
      </c>
      <c r="C16050" t="s">
        <v>40</v>
      </c>
    </row>
    <row r="16051" spans="1:3" x14ac:dyDescent="0.2">
      <c r="A16051" t="s">
        <v>39</v>
      </c>
      <c r="B16051" t="s">
        <v>89</v>
      </c>
      <c r="C16051" t="s">
        <v>79</v>
      </c>
    </row>
    <row r="16052" spans="1:3" x14ac:dyDescent="0.2">
      <c r="A16052" t="s">
        <v>39</v>
      </c>
      <c r="B16052" t="s">
        <v>33</v>
      </c>
      <c r="C16052" t="s">
        <v>79</v>
      </c>
    </row>
    <row r="16053" spans="1:3" x14ac:dyDescent="0.2">
      <c r="A16053" t="s">
        <v>39</v>
      </c>
      <c r="B16053" t="s">
        <v>34</v>
      </c>
      <c r="C16053" t="s">
        <v>79</v>
      </c>
    </row>
    <row r="16054" spans="1:3" x14ac:dyDescent="0.2">
      <c r="A16054" t="s">
        <v>39</v>
      </c>
      <c r="B16054" t="s">
        <v>95</v>
      </c>
      <c r="C16054" t="s">
        <v>10</v>
      </c>
    </row>
    <row r="16055" spans="1:3" x14ac:dyDescent="0.2">
      <c r="A16055" t="s">
        <v>39</v>
      </c>
      <c r="B16055" t="s">
        <v>110</v>
      </c>
      <c r="C16055" t="s">
        <v>135</v>
      </c>
    </row>
    <row r="16056" spans="1:3" x14ac:dyDescent="0.2">
      <c r="A16056" t="s">
        <v>39</v>
      </c>
      <c r="B16056" t="s">
        <v>62</v>
      </c>
      <c r="C16056" t="s">
        <v>21</v>
      </c>
    </row>
    <row r="16057" spans="1:3" x14ac:dyDescent="0.2">
      <c r="A16057" t="s">
        <v>39</v>
      </c>
      <c r="B16057" t="s">
        <v>63</v>
      </c>
      <c r="C16057" t="s">
        <v>2</v>
      </c>
    </row>
    <row r="16058" spans="1:3" x14ac:dyDescent="0.2">
      <c r="A16058" t="s">
        <v>39</v>
      </c>
      <c r="B16058" t="s">
        <v>22</v>
      </c>
      <c r="C16058" t="s">
        <v>127</v>
      </c>
    </row>
    <row r="16059" spans="1:3" x14ac:dyDescent="0.2">
      <c r="A16059" t="s">
        <v>39</v>
      </c>
      <c r="B16059" t="s">
        <v>2</v>
      </c>
      <c r="C16059" t="s">
        <v>32</v>
      </c>
    </row>
    <row r="16060" spans="1:3" x14ac:dyDescent="0.2">
      <c r="A16060" t="s">
        <v>39</v>
      </c>
      <c r="B16060" t="s">
        <v>32</v>
      </c>
      <c r="C16060" t="s">
        <v>79</v>
      </c>
    </row>
    <row r="16061" spans="1:3" x14ac:dyDescent="0.2">
      <c r="A16061" t="s">
        <v>39</v>
      </c>
      <c r="B16061" t="s">
        <v>18</v>
      </c>
      <c r="C16061" t="s">
        <v>51</v>
      </c>
    </row>
    <row r="16062" spans="1:3" x14ac:dyDescent="0.2">
      <c r="A16062" t="s">
        <v>39</v>
      </c>
      <c r="B16062" t="s">
        <v>76</v>
      </c>
      <c r="C16062" t="s">
        <v>31</v>
      </c>
    </row>
    <row r="16063" spans="1:3" x14ac:dyDescent="0.2">
      <c r="A16063" t="s">
        <v>39</v>
      </c>
      <c r="B16063" t="s">
        <v>77</v>
      </c>
      <c r="C16063" t="s">
        <v>18</v>
      </c>
    </row>
    <row r="16064" spans="1:3" x14ac:dyDescent="0.2">
      <c r="A16064" t="s">
        <v>39</v>
      </c>
      <c r="B16064" t="s">
        <v>79</v>
      </c>
      <c r="C16064" t="s">
        <v>40</v>
      </c>
    </row>
    <row r="16065" spans="1:3" x14ac:dyDescent="0.2">
      <c r="A16065" t="s">
        <v>39</v>
      </c>
      <c r="B16065" t="s">
        <v>48</v>
      </c>
      <c r="C16065" t="s">
        <v>111</v>
      </c>
    </row>
    <row r="16066" spans="1:3" x14ac:dyDescent="0.2">
      <c r="A16066" t="s">
        <v>39</v>
      </c>
      <c r="B16066" t="s">
        <v>111</v>
      </c>
      <c r="C16066" t="s">
        <v>111</v>
      </c>
    </row>
    <row r="16067" spans="1:3" x14ac:dyDescent="0.2">
      <c r="A16067" t="s">
        <v>39</v>
      </c>
      <c r="B16067" t="s">
        <v>112</v>
      </c>
      <c r="C16067" t="s">
        <v>39</v>
      </c>
    </row>
    <row r="16068" spans="1:3" x14ac:dyDescent="0.2">
      <c r="A16068" t="s">
        <v>39</v>
      </c>
      <c r="B16068" t="s">
        <v>51</v>
      </c>
      <c r="C16068" t="s">
        <v>48</v>
      </c>
    </row>
    <row r="16069" spans="1:3" x14ac:dyDescent="0.2">
      <c r="A16069" t="s">
        <v>39</v>
      </c>
      <c r="B16069" t="s">
        <v>8</v>
      </c>
      <c r="C16069" t="s">
        <v>51</v>
      </c>
    </row>
    <row r="16070" spans="1:3" x14ac:dyDescent="0.2">
      <c r="A16070" t="s">
        <v>39</v>
      </c>
      <c r="B16070" t="s">
        <v>35</v>
      </c>
      <c r="C16070" t="s">
        <v>128</v>
      </c>
    </row>
    <row r="16071" spans="1:3" x14ac:dyDescent="0.2">
      <c r="A16071" t="s">
        <v>39</v>
      </c>
      <c r="B16071" t="s">
        <v>52</v>
      </c>
      <c r="C16071" t="s">
        <v>43</v>
      </c>
    </row>
    <row r="16072" spans="1:3" x14ac:dyDescent="0.2">
      <c r="A16072" t="s">
        <v>39</v>
      </c>
      <c r="B16072" t="s">
        <v>122</v>
      </c>
      <c r="C16072" t="s">
        <v>113</v>
      </c>
    </row>
    <row r="16073" spans="1:3" x14ac:dyDescent="0.2">
      <c r="A16073" t="s">
        <v>39</v>
      </c>
      <c r="B16073" t="s">
        <v>123</v>
      </c>
      <c r="C16073" t="s">
        <v>10</v>
      </c>
    </row>
    <row r="16074" spans="1:3" x14ac:dyDescent="0.2">
      <c r="A16074" t="s">
        <v>39</v>
      </c>
      <c r="B16074" t="s">
        <v>21</v>
      </c>
      <c r="C16074" t="s">
        <v>93</v>
      </c>
    </row>
    <row r="16075" spans="1:3" x14ac:dyDescent="0.2">
      <c r="A16075" t="s">
        <v>39</v>
      </c>
      <c r="B16075" t="s">
        <v>128</v>
      </c>
      <c r="C16075" t="s">
        <v>28</v>
      </c>
    </row>
    <row r="16076" spans="1:3" x14ac:dyDescent="0.2">
      <c r="A16076" t="s">
        <v>39</v>
      </c>
      <c r="B16076" t="s">
        <v>43</v>
      </c>
      <c r="C16076" t="s">
        <v>89</v>
      </c>
    </row>
    <row r="16077" spans="1:3" x14ac:dyDescent="0.2">
      <c r="A16077" t="s">
        <v>39</v>
      </c>
      <c r="B16077" t="s">
        <v>102</v>
      </c>
      <c r="C16077" t="s">
        <v>128</v>
      </c>
    </row>
    <row r="16078" spans="1:3" x14ac:dyDescent="0.2">
      <c r="A16078" t="s">
        <v>39</v>
      </c>
      <c r="B16078" t="s">
        <v>103</v>
      </c>
      <c r="C16078" t="s">
        <v>11</v>
      </c>
    </row>
    <row r="16079" spans="1:3" x14ac:dyDescent="0.2">
      <c r="A16079" t="s">
        <v>39</v>
      </c>
      <c r="B16079" t="s">
        <v>106</v>
      </c>
      <c r="C16079" t="s">
        <v>79</v>
      </c>
    </row>
    <row r="16080" spans="1:3" x14ac:dyDescent="0.2">
      <c r="A16080" t="s">
        <v>39</v>
      </c>
      <c r="B16080" t="s">
        <v>105</v>
      </c>
      <c r="C16080" t="s">
        <v>106</v>
      </c>
    </row>
    <row r="16081" spans="1:3" x14ac:dyDescent="0.2">
      <c r="A16081" t="s">
        <v>39</v>
      </c>
      <c r="B16081" t="s">
        <v>74</v>
      </c>
      <c r="C16081" t="s">
        <v>33</v>
      </c>
    </row>
    <row r="16082" spans="1:3" x14ac:dyDescent="0.2">
      <c r="A16082" t="s">
        <v>39</v>
      </c>
      <c r="B16082" t="s">
        <v>26</v>
      </c>
      <c r="C16082" t="s">
        <v>81</v>
      </c>
    </row>
    <row r="16083" spans="1:3" x14ac:dyDescent="0.2">
      <c r="A16083" t="s">
        <v>39</v>
      </c>
      <c r="B16083" t="s">
        <v>81</v>
      </c>
      <c r="C16083" t="s">
        <v>31</v>
      </c>
    </row>
    <row r="16084" spans="1:3" x14ac:dyDescent="0.2">
      <c r="A16084" t="s">
        <v>39</v>
      </c>
      <c r="B16084" t="s">
        <v>29</v>
      </c>
      <c r="C16084" t="s">
        <v>33</v>
      </c>
    </row>
    <row r="16085" spans="1:3" x14ac:dyDescent="0.2">
      <c r="A16085" t="s">
        <v>39</v>
      </c>
      <c r="B16085" t="s">
        <v>30</v>
      </c>
      <c r="C16085" t="s">
        <v>93</v>
      </c>
    </row>
    <row r="16086" spans="1:3" x14ac:dyDescent="0.2">
      <c r="A16086" t="s">
        <v>39</v>
      </c>
      <c r="B16086" t="s">
        <v>118</v>
      </c>
      <c r="C16086" t="s">
        <v>2</v>
      </c>
    </row>
    <row r="16087" spans="1:3" x14ac:dyDescent="0.2">
      <c r="A16087" t="s">
        <v>39</v>
      </c>
      <c r="B16087" t="s">
        <v>119</v>
      </c>
      <c r="C16087" t="s">
        <v>101</v>
      </c>
    </row>
    <row r="16088" spans="1:3" x14ac:dyDescent="0.2">
      <c r="A16088" t="s">
        <v>39</v>
      </c>
      <c r="B16088" t="s">
        <v>86</v>
      </c>
      <c r="C16088" t="s">
        <v>18</v>
      </c>
    </row>
    <row r="16089" spans="1:3" x14ac:dyDescent="0.2">
      <c r="A16089" t="s">
        <v>39</v>
      </c>
      <c r="B16089" t="s">
        <v>28</v>
      </c>
      <c r="C16089" t="s">
        <v>16</v>
      </c>
    </row>
    <row r="16090" spans="1:3" x14ac:dyDescent="0.2">
      <c r="A16090" t="s">
        <v>39</v>
      </c>
      <c r="B16090" t="s">
        <v>127</v>
      </c>
      <c r="C16090" t="s">
        <v>106</v>
      </c>
    </row>
    <row r="16091" spans="1:3" x14ac:dyDescent="0.2">
      <c r="A16091" t="s">
        <v>39</v>
      </c>
      <c r="B16091" t="s">
        <v>80</v>
      </c>
      <c r="C16091" t="s">
        <v>40</v>
      </c>
    </row>
    <row r="16092" spans="1:3" x14ac:dyDescent="0.2">
      <c r="A16092" t="s">
        <v>39</v>
      </c>
      <c r="B16092" t="s">
        <v>41</v>
      </c>
      <c r="C16092" t="s">
        <v>26</v>
      </c>
    </row>
    <row r="16093" spans="1:3" x14ac:dyDescent="0.2">
      <c r="A16093" t="s">
        <v>39</v>
      </c>
      <c r="B16093" t="s">
        <v>130</v>
      </c>
      <c r="C16093" t="s">
        <v>74</v>
      </c>
    </row>
    <row r="16094" spans="1:3" x14ac:dyDescent="0.2">
      <c r="A16094" t="s">
        <v>39</v>
      </c>
      <c r="B16094" t="s">
        <v>131</v>
      </c>
      <c r="C16094" t="s">
        <v>29</v>
      </c>
    </row>
    <row r="16095" spans="1:3" x14ac:dyDescent="0.2">
      <c r="A16095" t="s">
        <v>39</v>
      </c>
      <c r="B16095" t="s">
        <v>11</v>
      </c>
      <c r="C16095" t="s">
        <v>74</v>
      </c>
    </row>
    <row r="16096" spans="1:3" x14ac:dyDescent="0.2">
      <c r="A16096" t="s">
        <v>39</v>
      </c>
      <c r="B16096" t="s">
        <v>6</v>
      </c>
      <c r="C16096" t="s">
        <v>62</v>
      </c>
    </row>
    <row r="16097" spans="1:3" x14ac:dyDescent="0.2">
      <c r="A16097" t="s">
        <v>39</v>
      </c>
      <c r="B16097" t="s">
        <v>3</v>
      </c>
      <c r="C16097" t="s">
        <v>69</v>
      </c>
    </row>
    <row r="16098" spans="1:3" x14ac:dyDescent="0.2">
      <c r="A16098" t="s">
        <v>39</v>
      </c>
      <c r="B16098" t="s">
        <v>69</v>
      </c>
      <c r="C16098" t="s">
        <v>28</v>
      </c>
    </row>
    <row r="16099" spans="1:3" x14ac:dyDescent="0.2">
      <c r="A16099" t="s">
        <v>39</v>
      </c>
      <c r="B16099" t="s">
        <v>135</v>
      </c>
      <c r="C16099" t="s">
        <v>49</v>
      </c>
    </row>
    <row r="16100" spans="1:3" x14ac:dyDescent="0.2">
      <c r="A16100" t="s">
        <v>39</v>
      </c>
      <c r="B16100" t="s">
        <v>132</v>
      </c>
      <c r="C16100" t="s">
        <v>39</v>
      </c>
    </row>
    <row r="16101" spans="1:3" x14ac:dyDescent="0.2">
      <c r="A16101" t="s">
        <v>39</v>
      </c>
      <c r="B16101" t="s">
        <v>129</v>
      </c>
      <c r="C16101" t="s">
        <v>48</v>
      </c>
    </row>
    <row r="16102" spans="1:3" x14ac:dyDescent="0.2">
      <c r="A16102" t="s">
        <v>39</v>
      </c>
      <c r="B16102" t="s">
        <v>116</v>
      </c>
      <c r="C16102" t="s">
        <v>105</v>
      </c>
    </row>
    <row r="16103" spans="1:3" x14ac:dyDescent="0.2">
      <c r="A16103" t="s">
        <v>39</v>
      </c>
      <c r="B16103" t="s">
        <v>36</v>
      </c>
      <c r="C16103" t="s">
        <v>101</v>
      </c>
    </row>
    <row r="16104" spans="1:3" x14ac:dyDescent="0.2">
      <c r="A16104" t="s">
        <v>39</v>
      </c>
      <c r="B16104" t="s">
        <v>37</v>
      </c>
      <c r="C16104" t="s">
        <v>43</v>
      </c>
    </row>
    <row r="16105" spans="1:3" x14ac:dyDescent="0.2">
      <c r="A16105" t="s">
        <v>39</v>
      </c>
      <c r="B16105" t="s">
        <v>70</v>
      </c>
      <c r="C16105" t="s">
        <v>114</v>
      </c>
    </row>
    <row r="16106" spans="1:3" x14ac:dyDescent="0.2">
      <c r="A16106" t="s">
        <v>39</v>
      </c>
      <c r="B16106" t="s">
        <v>71</v>
      </c>
      <c r="C16106" t="s">
        <v>114</v>
      </c>
    </row>
    <row r="16107" spans="1:3" x14ac:dyDescent="0.2">
      <c r="A16107" t="s">
        <v>39</v>
      </c>
      <c r="B16107" t="s">
        <v>5</v>
      </c>
      <c r="C16107" t="s">
        <v>127</v>
      </c>
    </row>
    <row r="16108" spans="1:3" x14ac:dyDescent="0.2">
      <c r="A16108" t="s">
        <v>39</v>
      </c>
      <c r="B16108" t="s">
        <v>24</v>
      </c>
      <c r="C16108" t="s">
        <v>1</v>
      </c>
    </row>
    <row r="16109" spans="1:3" x14ac:dyDescent="0.2">
      <c r="A16109" t="s">
        <v>39</v>
      </c>
      <c r="B16109" t="s">
        <v>10</v>
      </c>
      <c r="C16109" t="s">
        <v>12</v>
      </c>
    </row>
    <row r="16110" spans="1:3" x14ac:dyDescent="0.2">
      <c r="A16110" t="s">
        <v>39</v>
      </c>
      <c r="B16110" t="s">
        <v>12</v>
      </c>
      <c r="C16110" t="s">
        <v>28</v>
      </c>
    </row>
    <row r="16111" spans="1:3" x14ac:dyDescent="0.2">
      <c r="A16111" t="s">
        <v>39</v>
      </c>
      <c r="B16111" t="s">
        <v>107</v>
      </c>
      <c r="C16111" t="s">
        <v>11</v>
      </c>
    </row>
    <row r="16112" spans="1:3" x14ac:dyDescent="0.2">
      <c r="A16112" t="s">
        <v>39</v>
      </c>
      <c r="B16112" t="s">
        <v>108</v>
      </c>
      <c r="C16112" t="s">
        <v>11</v>
      </c>
    </row>
    <row r="16113" spans="1:3" x14ac:dyDescent="0.2">
      <c r="A16113" t="s">
        <v>39</v>
      </c>
      <c r="B16113" t="s">
        <v>14</v>
      </c>
      <c r="C16113" t="s">
        <v>16</v>
      </c>
    </row>
    <row r="16114" spans="1:3" x14ac:dyDescent="0.2">
      <c r="A16114" t="s">
        <v>39</v>
      </c>
      <c r="B16114" t="s">
        <v>15</v>
      </c>
      <c r="C16114" t="s">
        <v>33</v>
      </c>
    </row>
    <row r="16115" spans="1:3" x14ac:dyDescent="0.2">
      <c r="A16115" t="s">
        <v>39</v>
      </c>
      <c r="B16115" t="s">
        <v>101</v>
      </c>
      <c r="C16115" t="s">
        <v>32</v>
      </c>
    </row>
    <row r="16116" spans="1:3" x14ac:dyDescent="0.2">
      <c r="A16116" t="s">
        <v>39</v>
      </c>
      <c r="B16116" t="s">
        <v>109</v>
      </c>
      <c r="C16116" t="s">
        <v>130</v>
      </c>
    </row>
    <row r="16117" spans="1:3" x14ac:dyDescent="0.2">
      <c r="A16117" t="s">
        <v>39</v>
      </c>
      <c r="B16117" t="s">
        <v>61</v>
      </c>
      <c r="C16117" t="s">
        <v>11</v>
      </c>
    </row>
    <row r="16118" spans="1:3" x14ac:dyDescent="0.2">
      <c r="A16118" t="s">
        <v>39</v>
      </c>
      <c r="B16118" t="s">
        <v>73</v>
      </c>
      <c r="C16118" t="s">
        <v>105</v>
      </c>
    </row>
    <row r="16119" spans="1:3" x14ac:dyDescent="0.2">
      <c r="A16119" t="s">
        <v>39</v>
      </c>
      <c r="B16119" t="s">
        <v>60</v>
      </c>
      <c r="C16119" t="s">
        <v>105</v>
      </c>
    </row>
    <row r="16120" spans="1:3" x14ac:dyDescent="0.2">
      <c r="A16120" t="s">
        <v>39</v>
      </c>
      <c r="B16120" t="s">
        <v>84</v>
      </c>
      <c r="C16120" t="s">
        <v>130</v>
      </c>
    </row>
    <row r="16121" spans="1:3" x14ac:dyDescent="0.2">
      <c r="A16121" t="s">
        <v>39</v>
      </c>
      <c r="B16121" t="s">
        <v>85</v>
      </c>
      <c r="C16121" t="s">
        <v>130</v>
      </c>
    </row>
    <row r="16122" spans="1:3" x14ac:dyDescent="0.2">
      <c r="A16122" t="s">
        <v>39</v>
      </c>
      <c r="B16122" t="s">
        <v>137</v>
      </c>
      <c r="C16122" t="s">
        <v>105</v>
      </c>
    </row>
    <row r="16123" spans="1:3" x14ac:dyDescent="0.2">
      <c r="A16123" t="s">
        <v>39</v>
      </c>
      <c r="B16123" t="s">
        <v>138</v>
      </c>
      <c r="C16123" t="s">
        <v>127</v>
      </c>
    </row>
    <row r="16124" spans="1:3" x14ac:dyDescent="0.2">
      <c r="A16124" t="s">
        <v>39</v>
      </c>
      <c r="B16124" t="s">
        <v>134</v>
      </c>
      <c r="C16124" t="s">
        <v>128</v>
      </c>
    </row>
    <row r="16125" spans="1:3" x14ac:dyDescent="0.2">
      <c r="A16125" t="s">
        <v>39</v>
      </c>
      <c r="B16125" t="s">
        <v>40</v>
      </c>
      <c r="C16125" t="s">
        <v>132</v>
      </c>
    </row>
    <row r="16126" spans="1:3" x14ac:dyDescent="0.2">
      <c r="A16126" t="s">
        <v>39</v>
      </c>
      <c r="B16126" t="s">
        <v>39</v>
      </c>
      <c r="C16126" t="s">
        <v>39</v>
      </c>
    </row>
    <row r="16127" spans="1:3" x14ac:dyDescent="0.2">
      <c r="A16127" t="s">
        <v>39</v>
      </c>
      <c r="B16127" t="s">
        <v>104</v>
      </c>
      <c r="C16127" t="s">
        <v>128</v>
      </c>
    </row>
    <row r="16128" spans="1:3" x14ac:dyDescent="0.2">
      <c r="A16128" t="s">
        <v>39</v>
      </c>
      <c r="B16128" t="s">
        <v>9</v>
      </c>
      <c r="C16128" t="s">
        <v>52</v>
      </c>
    </row>
    <row r="16129" spans="1:3" x14ac:dyDescent="0.2">
      <c r="A16129" t="s">
        <v>39</v>
      </c>
      <c r="B16129" t="s">
        <v>58</v>
      </c>
      <c r="C16129" t="s">
        <v>62</v>
      </c>
    </row>
    <row r="16130" spans="1:3" x14ac:dyDescent="0.2">
      <c r="A16130" t="s">
        <v>39</v>
      </c>
      <c r="B16130" t="s">
        <v>4</v>
      </c>
      <c r="C16130" t="s">
        <v>1</v>
      </c>
    </row>
    <row r="16131" spans="1:3" x14ac:dyDescent="0.2">
      <c r="A16131" t="s">
        <v>39</v>
      </c>
      <c r="B16131" t="s">
        <v>90</v>
      </c>
      <c r="C16131" t="s">
        <v>11</v>
      </c>
    </row>
    <row r="16132" spans="1:3" x14ac:dyDescent="0.2">
      <c r="A16132" t="s">
        <v>39</v>
      </c>
      <c r="B16132" t="s">
        <v>1</v>
      </c>
      <c r="C16132" t="s">
        <v>2</v>
      </c>
    </row>
    <row r="16133" spans="1:3" x14ac:dyDescent="0.2">
      <c r="A16133" t="s">
        <v>39</v>
      </c>
      <c r="B16133" t="s">
        <v>67</v>
      </c>
      <c r="C16133" t="s">
        <v>130</v>
      </c>
    </row>
    <row r="16134" spans="1:3" x14ac:dyDescent="0.2">
      <c r="A16134" t="s">
        <v>39</v>
      </c>
      <c r="B16134" t="s">
        <v>68</v>
      </c>
      <c r="C16134" t="s">
        <v>130</v>
      </c>
    </row>
    <row r="16135" spans="1:3" x14ac:dyDescent="0.2">
      <c r="A16135" t="s">
        <v>39</v>
      </c>
      <c r="B16135" t="s">
        <v>120</v>
      </c>
      <c r="C16135" t="s">
        <v>36</v>
      </c>
    </row>
    <row r="16136" spans="1:3" x14ac:dyDescent="0.2">
      <c r="A16136" t="s">
        <v>39</v>
      </c>
      <c r="B16136" t="s">
        <v>121</v>
      </c>
      <c r="C16136" t="s">
        <v>100</v>
      </c>
    </row>
    <row r="16137" spans="1:3" x14ac:dyDescent="0.2">
      <c r="A16137" t="s">
        <v>39</v>
      </c>
      <c r="B16137" t="s">
        <v>53</v>
      </c>
      <c r="C16137" t="s">
        <v>62</v>
      </c>
    </row>
    <row r="16138" spans="1:3" x14ac:dyDescent="0.2">
      <c r="A16138" t="s">
        <v>39</v>
      </c>
      <c r="B16138" t="s">
        <v>82</v>
      </c>
      <c r="C16138" t="s">
        <v>11</v>
      </c>
    </row>
    <row r="16139" spans="1:3" x14ac:dyDescent="0.2">
      <c r="A16139" t="s">
        <v>39</v>
      </c>
      <c r="B16139" t="s">
        <v>83</v>
      </c>
      <c r="C16139" t="s">
        <v>62</v>
      </c>
    </row>
    <row r="16140" spans="1:3" x14ac:dyDescent="0.2">
      <c r="A16140" t="s">
        <v>39</v>
      </c>
      <c r="B16140" t="s">
        <v>38</v>
      </c>
      <c r="C16140" t="s">
        <v>128</v>
      </c>
    </row>
    <row r="16141" spans="1:3" x14ac:dyDescent="0.2">
      <c r="A16141" t="s">
        <v>39</v>
      </c>
      <c r="B16141" t="s">
        <v>97</v>
      </c>
      <c r="C16141" t="s">
        <v>1</v>
      </c>
    </row>
    <row r="16142" spans="1:3" x14ac:dyDescent="0.2">
      <c r="A16142" t="s">
        <v>39</v>
      </c>
      <c r="B16142" t="s">
        <v>115</v>
      </c>
      <c r="C16142" t="s">
        <v>36</v>
      </c>
    </row>
    <row r="16143" spans="1:3" x14ac:dyDescent="0.2">
      <c r="A16143" t="s">
        <v>39</v>
      </c>
      <c r="B16143" t="s">
        <v>98</v>
      </c>
      <c r="C16143" t="s">
        <v>36</v>
      </c>
    </row>
    <row r="16144" spans="1:3" x14ac:dyDescent="0.2">
      <c r="A16144" t="s">
        <v>39</v>
      </c>
      <c r="B16144" t="s">
        <v>94</v>
      </c>
      <c r="C16144" t="s">
        <v>36</v>
      </c>
    </row>
    <row r="16145" spans="1:3" x14ac:dyDescent="0.2">
      <c r="A16145" t="s">
        <v>39</v>
      </c>
      <c r="B16145" t="s">
        <v>7</v>
      </c>
      <c r="C16145" t="s">
        <v>1</v>
      </c>
    </row>
    <row r="16146" spans="1:3" x14ac:dyDescent="0.2">
      <c r="A16146" t="s">
        <v>39</v>
      </c>
      <c r="B16146" t="s">
        <v>45</v>
      </c>
      <c r="C16146" t="s">
        <v>118</v>
      </c>
    </row>
    <row r="16147" spans="1:3" x14ac:dyDescent="0.2">
      <c r="A16147" t="s">
        <v>39</v>
      </c>
      <c r="B16147" t="s">
        <v>64</v>
      </c>
      <c r="C16147" t="s">
        <v>36</v>
      </c>
    </row>
    <row r="16148" spans="1:3" x14ac:dyDescent="0.2">
      <c r="A16148" t="s">
        <v>104</v>
      </c>
      <c r="B16148" t="s">
        <v>75</v>
      </c>
      <c r="C16148" t="s">
        <v>93</v>
      </c>
    </row>
    <row r="16149" spans="1:3" x14ac:dyDescent="0.2">
      <c r="A16149" t="s">
        <v>104</v>
      </c>
      <c r="B16149" t="s">
        <v>17</v>
      </c>
      <c r="C16149" t="s">
        <v>93</v>
      </c>
    </row>
    <row r="16150" spans="1:3" x14ac:dyDescent="0.2">
      <c r="A16150" t="s">
        <v>104</v>
      </c>
      <c r="B16150" t="s">
        <v>20</v>
      </c>
      <c r="C16150" t="s">
        <v>33</v>
      </c>
    </row>
    <row r="16151" spans="1:3" x14ac:dyDescent="0.2">
      <c r="A16151" t="s">
        <v>104</v>
      </c>
      <c r="B16151" t="s">
        <v>78</v>
      </c>
      <c r="C16151" t="s">
        <v>89</v>
      </c>
    </row>
    <row r="16152" spans="1:3" x14ac:dyDescent="0.2">
      <c r="A16152" t="s">
        <v>104</v>
      </c>
      <c r="B16152" t="s">
        <v>44</v>
      </c>
      <c r="C16152" t="s">
        <v>106</v>
      </c>
    </row>
    <row r="16153" spans="1:3" x14ac:dyDescent="0.2">
      <c r="A16153" t="s">
        <v>104</v>
      </c>
      <c r="B16153" t="s">
        <v>46</v>
      </c>
      <c r="C16153" t="s">
        <v>28</v>
      </c>
    </row>
    <row r="16154" spans="1:3" x14ac:dyDescent="0.2">
      <c r="A16154" t="s">
        <v>104</v>
      </c>
      <c r="B16154" t="s">
        <v>117</v>
      </c>
      <c r="C16154" t="s">
        <v>106</v>
      </c>
    </row>
    <row r="16155" spans="1:3" x14ac:dyDescent="0.2">
      <c r="A16155" t="s">
        <v>104</v>
      </c>
      <c r="B16155" t="s">
        <v>124</v>
      </c>
      <c r="C16155" t="s">
        <v>21</v>
      </c>
    </row>
    <row r="16156" spans="1:3" x14ac:dyDescent="0.2">
      <c r="A16156" t="s">
        <v>104</v>
      </c>
      <c r="B16156" t="s">
        <v>113</v>
      </c>
      <c r="C16156" t="s">
        <v>127</v>
      </c>
    </row>
    <row r="16157" spans="1:3" x14ac:dyDescent="0.2">
      <c r="A16157" t="s">
        <v>104</v>
      </c>
      <c r="B16157" t="s">
        <v>99</v>
      </c>
      <c r="C16157" t="s">
        <v>28</v>
      </c>
    </row>
    <row r="16158" spans="1:3" x14ac:dyDescent="0.2">
      <c r="A16158" t="s">
        <v>104</v>
      </c>
      <c r="B16158" t="s">
        <v>100</v>
      </c>
      <c r="C16158" t="s">
        <v>91</v>
      </c>
    </row>
    <row r="16159" spans="1:3" x14ac:dyDescent="0.2">
      <c r="A16159" t="s">
        <v>104</v>
      </c>
      <c r="B16159" t="s">
        <v>65</v>
      </c>
      <c r="C16159" t="s">
        <v>14</v>
      </c>
    </row>
    <row r="16160" spans="1:3" x14ac:dyDescent="0.2">
      <c r="A16160" t="s">
        <v>104</v>
      </c>
      <c r="B16160" t="s">
        <v>66</v>
      </c>
      <c r="C16160" t="s">
        <v>28</v>
      </c>
    </row>
    <row r="16161" spans="1:3" x14ac:dyDescent="0.2">
      <c r="A16161" t="s">
        <v>104</v>
      </c>
      <c r="B16161" t="s">
        <v>54</v>
      </c>
      <c r="C16161" t="s">
        <v>2</v>
      </c>
    </row>
    <row r="16162" spans="1:3" x14ac:dyDescent="0.2">
      <c r="A16162" t="s">
        <v>104</v>
      </c>
      <c r="B16162" t="s">
        <v>55</v>
      </c>
      <c r="C16162" t="s">
        <v>2</v>
      </c>
    </row>
    <row r="16163" spans="1:3" x14ac:dyDescent="0.2">
      <c r="A16163" t="s">
        <v>104</v>
      </c>
      <c r="B16163" t="s">
        <v>133</v>
      </c>
      <c r="C16163" t="s">
        <v>32</v>
      </c>
    </row>
    <row r="16164" spans="1:3" x14ac:dyDescent="0.2">
      <c r="A16164" t="s">
        <v>104</v>
      </c>
      <c r="B16164" t="s">
        <v>59</v>
      </c>
      <c r="C16164" t="s">
        <v>19</v>
      </c>
    </row>
    <row r="16165" spans="1:3" x14ac:dyDescent="0.2">
      <c r="A16165" t="s">
        <v>104</v>
      </c>
      <c r="B16165" t="s">
        <v>125</v>
      </c>
      <c r="C16165" t="s">
        <v>33</v>
      </c>
    </row>
    <row r="16166" spans="1:3" x14ac:dyDescent="0.2">
      <c r="A16166" t="s">
        <v>104</v>
      </c>
      <c r="B16166" t="s">
        <v>27</v>
      </c>
      <c r="C16166" t="s">
        <v>14</v>
      </c>
    </row>
    <row r="16167" spans="1:3" x14ac:dyDescent="0.2">
      <c r="A16167" t="s">
        <v>104</v>
      </c>
      <c r="B16167" t="s">
        <v>23</v>
      </c>
      <c r="C16167" t="s">
        <v>93</v>
      </c>
    </row>
    <row r="16168" spans="1:3" x14ac:dyDescent="0.2">
      <c r="A16168" t="s">
        <v>104</v>
      </c>
      <c r="B16168" t="s">
        <v>25</v>
      </c>
      <c r="C16168" t="s">
        <v>2</v>
      </c>
    </row>
    <row r="16169" spans="1:3" x14ac:dyDescent="0.2">
      <c r="A16169" t="s">
        <v>104</v>
      </c>
      <c r="B16169" t="s">
        <v>114</v>
      </c>
      <c r="C16169" t="s">
        <v>105</v>
      </c>
    </row>
    <row r="16170" spans="1:3" x14ac:dyDescent="0.2">
      <c r="A16170" t="s">
        <v>104</v>
      </c>
      <c r="B16170" t="s">
        <v>96</v>
      </c>
      <c r="C16170" t="s">
        <v>43</v>
      </c>
    </row>
    <row r="16171" spans="1:3" x14ac:dyDescent="0.2">
      <c r="A16171" t="s">
        <v>104</v>
      </c>
      <c r="B16171" t="s">
        <v>47</v>
      </c>
      <c r="C16171" t="s">
        <v>2</v>
      </c>
    </row>
    <row r="16172" spans="1:3" x14ac:dyDescent="0.2">
      <c r="A16172" t="s">
        <v>104</v>
      </c>
      <c r="B16172" t="s">
        <v>72</v>
      </c>
      <c r="C16172" t="s">
        <v>29</v>
      </c>
    </row>
    <row r="16173" spans="1:3" x14ac:dyDescent="0.2">
      <c r="A16173" t="s">
        <v>104</v>
      </c>
      <c r="B16173" t="s">
        <v>87</v>
      </c>
      <c r="C16173" t="s">
        <v>33</v>
      </c>
    </row>
    <row r="16174" spans="1:3" x14ac:dyDescent="0.2">
      <c r="A16174" t="s">
        <v>104</v>
      </c>
      <c r="B16174" t="s">
        <v>88</v>
      </c>
      <c r="C16174" t="s">
        <v>32</v>
      </c>
    </row>
    <row r="16175" spans="1:3" x14ac:dyDescent="0.2">
      <c r="A16175" t="s">
        <v>104</v>
      </c>
      <c r="B16175" t="s">
        <v>19</v>
      </c>
      <c r="C16175" t="s">
        <v>62</v>
      </c>
    </row>
    <row r="16176" spans="1:3" x14ac:dyDescent="0.2">
      <c r="A16176" t="s">
        <v>104</v>
      </c>
      <c r="B16176" t="s">
        <v>31</v>
      </c>
      <c r="C16176" t="s">
        <v>10</v>
      </c>
    </row>
    <row r="16177" spans="1:3" x14ac:dyDescent="0.2">
      <c r="A16177" t="s">
        <v>104</v>
      </c>
      <c r="B16177" t="s">
        <v>126</v>
      </c>
      <c r="C16177" t="s">
        <v>28</v>
      </c>
    </row>
    <row r="16178" spans="1:3" x14ac:dyDescent="0.2">
      <c r="A16178" t="s">
        <v>104</v>
      </c>
      <c r="B16178" t="s">
        <v>42</v>
      </c>
      <c r="C16178" t="s">
        <v>29</v>
      </c>
    </row>
    <row r="16179" spans="1:3" x14ac:dyDescent="0.2">
      <c r="A16179" t="s">
        <v>104</v>
      </c>
      <c r="B16179" t="s">
        <v>93</v>
      </c>
      <c r="C16179" t="s">
        <v>11</v>
      </c>
    </row>
    <row r="16180" spans="1:3" x14ac:dyDescent="0.2">
      <c r="A16180" t="s">
        <v>104</v>
      </c>
      <c r="B16180" t="s">
        <v>13</v>
      </c>
      <c r="C16180" t="s">
        <v>74</v>
      </c>
    </row>
    <row r="16181" spans="1:3" x14ac:dyDescent="0.2">
      <c r="A16181" t="s">
        <v>104</v>
      </c>
      <c r="B16181" t="s">
        <v>49</v>
      </c>
      <c r="C16181" t="s">
        <v>10</v>
      </c>
    </row>
    <row r="16182" spans="1:3" x14ac:dyDescent="0.2">
      <c r="A16182" t="s">
        <v>104</v>
      </c>
      <c r="B16182" t="s">
        <v>50</v>
      </c>
      <c r="C16182" t="s">
        <v>105</v>
      </c>
    </row>
    <row r="16183" spans="1:3" x14ac:dyDescent="0.2">
      <c r="A16183" t="s">
        <v>104</v>
      </c>
      <c r="B16183" t="s">
        <v>56</v>
      </c>
      <c r="C16183" t="s">
        <v>89</v>
      </c>
    </row>
    <row r="16184" spans="1:3" x14ac:dyDescent="0.2">
      <c r="A16184" t="s">
        <v>104</v>
      </c>
      <c r="B16184" t="s">
        <v>57</v>
      </c>
      <c r="C16184" t="s">
        <v>89</v>
      </c>
    </row>
    <row r="16185" spans="1:3" x14ac:dyDescent="0.2">
      <c r="A16185" t="s">
        <v>104</v>
      </c>
      <c r="B16185" t="s">
        <v>91</v>
      </c>
      <c r="C16185" t="s">
        <v>3</v>
      </c>
    </row>
    <row r="16186" spans="1:3" x14ac:dyDescent="0.2">
      <c r="A16186" t="s">
        <v>104</v>
      </c>
      <c r="B16186" t="s">
        <v>92</v>
      </c>
      <c r="C16186" t="s">
        <v>102</v>
      </c>
    </row>
    <row r="16187" spans="1:3" x14ac:dyDescent="0.2">
      <c r="A16187" t="s">
        <v>104</v>
      </c>
      <c r="B16187" t="s">
        <v>136</v>
      </c>
      <c r="C16187" t="s">
        <v>43</v>
      </c>
    </row>
    <row r="16188" spans="1:3" x14ac:dyDescent="0.2">
      <c r="A16188" t="s">
        <v>104</v>
      </c>
      <c r="B16188" t="s">
        <v>16</v>
      </c>
      <c r="C16188" t="s">
        <v>11</v>
      </c>
    </row>
    <row r="16189" spans="1:3" x14ac:dyDescent="0.2">
      <c r="A16189" t="s">
        <v>104</v>
      </c>
      <c r="B16189" t="s">
        <v>89</v>
      </c>
      <c r="C16189" t="s">
        <v>11</v>
      </c>
    </row>
    <row r="16190" spans="1:3" x14ac:dyDescent="0.2">
      <c r="A16190" t="s">
        <v>104</v>
      </c>
      <c r="B16190" t="s">
        <v>33</v>
      </c>
      <c r="C16190" t="s">
        <v>11</v>
      </c>
    </row>
    <row r="16191" spans="1:3" x14ac:dyDescent="0.2">
      <c r="A16191" t="s">
        <v>104</v>
      </c>
      <c r="B16191" t="s">
        <v>34</v>
      </c>
      <c r="C16191" t="s">
        <v>11</v>
      </c>
    </row>
    <row r="16192" spans="1:3" x14ac:dyDescent="0.2">
      <c r="A16192" t="s">
        <v>104</v>
      </c>
      <c r="B16192" t="s">
        <v>95</v>
      </c>
      <c r="C16192" t="s">
        <v>3</v>
      </c>
    </row>
    <row r="16193" spans="1:3" x14ac:dyDescent="0.2">
      <c r="A16193" t="s">
        <v>104</v>
      </c>
      <c r="B16193" t="s">
        <v>110</v>
      </c>
      <c r="C16193" t="s">
        <v>74</v>
      </c>
    </row>
    <row r="16194" spans="1:3" x14ac:dyDescent="0.2">
      <c r="A16194" t="s">
        <v>104</v>
      </c>
      <c r="B16194" t="s">
        <v>62</v>
      </c>
      <c r="C16194" t="s">
        <v>73</v>
      </c>
    </row>
    <row r="16195" spans="1:3" x14ac:dyDescent="0.2">
      <c r="A16195" t="s">
        <v>104</v>
      </c>
      <c r="B16195" t="s">
        <v>63</v>
      </c>
      <c r="C16195" t="s">
        <v>137</v>
      </c>
    </row>
    <row r="16196" spans="1:3" x14ac:dyDescent="0.2">
      <c r="A16196" t="s">
        <v>104</v>
      </c>
      <c r="B16196" t="s">
        <v>22</v>
      </c>
      <c r="C16196" t="s">
        <v>95</v>
      </c>
    </row>
    <row r="16197" spans="1:3" x14ac:dyDescent="0.2">
      <c r="A16197" t="s">
        <v>104</v>
      </c>
      <c r="B16197" t="s">
        <v>2</v>
      </c>
      <c r="C16197" t="s">
        <v>1</v>
      </c>
    </row>
    <row r="16198" spans="1:3" x14ac:dyDescent="0.2">
      <c r="A16198" t="s">
        <v>104</v>
      </c>
      <c r="B16198" t="s">
        <v>32</v>
      </c>
      <c r="C16198" t="s">
        <v>11</v>
      </c>
    </row>
    <row r="16199" spans="1:3" x14ac:dyDescent="0.2">
      <c r="A16199" t="s">
        <v>104</v>
      </c>
      <c r="B16199" t="s">
        <v>18</v>
      </c>
      <c r="C16199" t="s">
        <v>10</v>
      </c>
    </row>
    <row r="16200" spans="1:3" x14ac:dyDescent="0.2">
      <c r="A16200" t="s">
        <v>104</v>
      </c>
      <c r="B16200" t="s">
        <v>76</v>
      </c>
      <c r="C16200" t="s">
        <v>105</v>
      </c>
    </row>
    <row r="16201" spans="1:3" x14ac:dyDescent="0.2">
      <c r="A16201" t="s">
        <v>104</v>
      </c>
      <c r="B16201" t="s">
        <v>77</v>
      </c>
      <c r="C16201" t="s">
        <v>127</v>
      </c>
    </row>
    <row r="16202" spans="1:3" x14ac:dyDescent="0.2">
      <c r="A16202" t="s">
        <v>104</v>
      </c>
      <c r="B16202" t="s">
        <v>79</v>
      </c>
      <c r="C16202" t="s">
        <v>130</v>
      </c>
    </row>
    <row r="16203" spans="1:3" x14ac:dyDescent="0.2">
      <c r="A16203" t="s">
        <v>104</v>
      </c>
      <c r="B16203" t="s">
        <v>48</v>
      </c>
      <c r="C16203" t="s">
        <v>128</v>
      </c>
    </row>
    <row r="16204" spans="1:3" x14ac:dyDescent="0.2">
      <c r="A16204" t="s">
        <v>104</v>
      </c>
      <c r="B16204" t="s">
        <v>111</v>
      </c>
      <c r="C16204" t="s">
        <v>128</v>
      </c>
    </row>
    <row r="16205" spans="1:3" x14ac:dyDescent="0.2">
      <c r="A16205" t="s">
        <v>104</v>
      </c>
      <c r="B16205" t="s">
        <v>112</v>
      </c>
      <c r="C16205" t="s">
        <v>128</v>
      </c>
    </row>
    <row r="16206" spans="1:3" x14ac:dyDescent="0.2">
      <c r="A16206" t="s">
        <v>104</v>
      </c>
      <c r="B16206" t="s">
        <v>51</v>
      </c>
      <c r="C16206" t="s">
        <v>69</v>
      </c>
    </row>
    <row r="16207" spans="1:3" x14ac:dyDescent="0.2">
      <c r="A16207" t="s">
        <v>104</v>
      </c>
      <c r="B16207" t="s">
        <v>8</v>
      </c>
      <c r="C16207" t="s">
        <v>10</v>
      </c>
    </row>
    <row r="16208" spans="1:3" x14ac:dyDescent="0.2">
      <c r="A16208" t="s">
        <v>104</v>
      </c>
      <c r="B16208" t="s">
        <v>35</v>
      </c>
      <c r="C16208" t="s">
        <v>134</v>
      </c>
    </row>
    <row r="16209" spans="1:3" x14ac:dyDescent="0.2">
      <c r="A16209" t="s">
        <v>104</v>
      </c>
      <c r="B16209" t="s">
        <v>52</v>
      </c>
      <c r="C16209" t="s">
        <v>91</v>
      </c>
    </row>
    <row r="16210" spans="1:3" x14ac:dyDescent="0.2">
      <c r="A16210" t="s">
        <v>104</v>
      </c>
      <c r="B16210" t="s">
        <v>122</v>
      </c>
      <c r="C16210" t="s">
        <v>74</v>
      </c>
    </row>
    <row r="16211" spans="1:3" x14ac:dyDescent="0.2">
      <c r="A16211" t="s">
        <v>104</v>
      </c>
      <c r="B16211" t="s">
        <v>123</v>
      </c>
      <c r="C16211" t="s">
        <v>3</v>
      </c>
    </row>
    <row r="16212" spans="1:3" x14ac:dyDescent="0.2">
      <c r="A16212" t="s">
        <v>104</v>
      </c>
      <c r="B16212" t="s">
        <v>21</v>
      </c>
      <c r="C16212" t="s">
        <v>1</v>
      </c>
    </row>
    <row r="16213" spans="1:3" x14ac:dyDescent="0.2">
      <c r="A16213" t="s">
        <v>104</v>
      </c>
      <c r="B16213" t="s">
        <v>128</v>
      </c>
      <c r="C16213" t="s">
        <v>100</v>
      </c>
    </row>
    <row r="16214" spans="1:3" x14ac:dyDescent="0.2">
      <c r="A16214" t="s">
        <v>104</v>
      </c>
      <c r="B16214" t="s">
        <v>43</v>
      </c>
      <c r="C16214" t="s">
        <v>118</v>
      </c>
    </row>
    <row r="16215" spans="1:3" x14ac:dyDescent="0.2">
      <c r="A16215" t="s">
        <v>104</v>
      </c>
      <c r="B16215" t="s">
        <v>102</v>
      </c>
      <c r="C16215" t="s">
        <v>102</v>
      </c>
    </row>
    <row r="16216" spans="1:3" x14ac:dyDescent="0.2">
      <c r="A16216" t="s">
        <v>104</v>
      </c>
      <c r="B16216" t="s">
        <v>103</v>
      </c>
      <c r="C16216" t="s">
        <v>84</v>
      </c>
    </row>
    <row r="16217" spans="1:3" x14ac:dyDescent="0.2">
      <c r="A16217" t="s">
        <v>104</v>
      </c>
      <c r="B16217" t="s">
        <v>106</v>
      </c>
      <c r="C16217" t="s">
        <v>62</v>
      </c>
    </row>
    <row r="16218" spans="1:3" x14ac:dyDescent="0.2">
      <c r="A16218" t="s">
        <v>104</v>
      </c>
      <c r="B16218" t="s">
        <v>105</v>
      </c>
      <c r="C16218" t="s">
        <v>36</v>
      </c>
    </row>
    <row r="16219" spans="1:3" x14ac:dyDescent="0.2">
      <c r="A16219" t="s">
        <v>104</v>
      </c>
      <c r="B16219" t="s">
        <v>74</v>
      </c>
      <c r="C16219" t="s">
        <v>62</v>
      </c>
    </row>
    <row r="16220" spans="1:3" x14ac:dyDescent="0.2">
      <c r="A16220" t="s">
        <v>104</v>
      </c>
      <c r="B16220" t="s">
        <v>26</v>
      </c>
      <c r="C16220" t="s">
        <v>101</v>
      </c>
    </row>
    <row r="16221" spans="1:3" x14ac:dyDescent="0.2">
      <c r="A16221" t="s">
        <v>104</v>
      </c>
      <c r="B16221" t="s">
        <v>81</v>
      </c>
      <c r="C16221" t="s">
        <v>105</v>
      </c>
    </row>
    <row r="16222" spans="1:3" x14ac:dyDescent="0.2">
      <c r="A16222" t="s">
        <v>104</v>
      </c>
      <c r="B16222" t="s">
        <v>29</v>
      </c>
      <c r="C16222" t="s">
        <v>62</v>
      </c>
    </row>
    <row r="16223" spans="1:3" x14ac:dyDescent="0.2">
      <c r="A16223" t="s">
        <v>104</v>
      </c>
      <c r="B16223" t="s">
        <v>30</v>
      </c>
      <c r="C16223" t="s">
        <v>1</v>
      </c>
    </row>
    <row r="16224" spans="1:3" x14ac:dyDescent="0.2">
      <c r="A16224" t="s">
        <v>104</v>
      </c>
      <c r="B16224" t="s">
        <v>118</v>
      </c>
      <c r="C16224" t="s">
        <v>116</v>
      </c>
    </row>
    <row r="16225" spans="1:3" x14ac:dyDescent="0.2">
      <c r="A16225" t="s">
        <v>104</v>
      </c>
      <c r="B16225" t="s">
        <v>119</v>
      </c>
      <c r="C16225" t="s">
        <v>116</v>
      </c>
    </row>
    <row r="16226" spans="1:3" x14ac:dyDescent="0.2">
      <c r="A16226" t="s">
        <v>104</v>
      </c>
      <c r="B16226" t="s">
        <v>86</v>
      </c>
      <c r="C16226" t="s">
        <v>127</v>
      </c>
    </row>
    <row r="16227" spans="1:3" x14ac:dyDescent="0.2">
      <c r="A16227" t="s">
        <v>104</v>
      </c>
      <c r="B16227" t="s">
        <v>28</v>
      </c>
      <c r="C16227" t="s">
        <v>62</v>
      </c>
    </row>
    <row r="16228" spans="1:3" x14ac:dyDescent="0.2">
      <c r="A16228" t="s">
        <v>104</v>
      </c>
      <c r="B16228" t="s">
        <v>127</v>
      </c>
      <c r="C16228" t="s">
        <v>36</v>
      </c>
    </row>
    <row r="16229" spans="1:3" x14ac:dyDescent="0.2">
      <c r="A16229" t="s">
        <v>104</v>
      </c>
      <c r="B16229" t="s">
        <v>80</v>
      </c>
      <c r="C16229" t="s">
        <v>11</v>
      </c>
    </row>
    <row r="16230" spans="1:3" x14ac:dyDescent="0.2">
      <c r="A16230" t="s">
        <v>104</v>
      </c>
      <c r="B16230" t="s">
        <v>41</v>
      </c>
      <c r="C16230" t="s">
        <v>106</v>
      </c>
    </row>
    <row r="16231" spans="1:3" x14ac:dyDescent="0.2">
      <c r="A16231" t="s">
        <v>104</v>
      </c>
      <c r="B16231" t="s">
        <v>130</v>
      </c>
      <c r="C16231" t="s">
        <v>5</v>
      </c>
    </row>
    <row r="16232" spans="1:3" x14ac:dyDescent="0.2">
      <c r="A16232" t="s">
        <v>104</v>
      </c>
      <c r="B16232" t="s">
        <v>131</v>
      </c>
      <c r="C16232" t="s">
        <v>138</v>
      </c>
    </row>
    <row r="16233" spans="1:3" x14ac:dyDescent="0.2">
      <c r="A16233" t="s">
        <v>104</v>
      </c>
      <c r="B16233" t="s">
        <v>11</v>
      </c>
      <c r="C16233" t="s">
        <v>5</v>
      </c>
    </row>
    <row r="16234" spans="1:3" x14ac:dyDescent="0.2">
      <c r="A16234" t="s">
        <v>104</v>
      </c>
      <c r="B16234" t="s">
        <v>6</v>
      </c>
      <c r="C16234" t="s">
        <v>107</v>
      </c>
    </row>
    <row r="16235" spans="1:3" x14ac:dyDescent="0.2">
      <c r="A16235" t="s">
        <v>104</v>
      </c>
      <c r="B16235" t="s">
        <v>3</v>
      </c>
      <c r="C16235" t="s">
        <v>102</v>
      </c>
    </row>
    <row r="16236" spans="1:3" x14ac:dyDescent="0.2">
      <c r="A16236" t="s">
        <v>104</v>
      </c>
      <c r="B16236" t="s">
        <v>69</v>
      </c>
      <c r="C16236" t="s">
        <v>100</v>
      </c>
    </row>
    <row r="16237" spans="1:3" x14ac:dyDescent="0.2">
      <c r="A16237" t="s">
        <v>104</v>
      </c>
      <c r="B16237" t="s">
        <v>135</v>
      </c>
      <c r="C16237" t="s">
        <v>127</v>
      </c>
    </row>
    <row r="16238" spans="1:3" x14ac:dyDescent="0.2">
      <c r="A16238" t="s">
        <v>104</v>
      </c>
      <c r="B16238" t="s">
        <v>132</v>
      </c>
      <c r="C16238" t="s">
        <v>128</v>
      </c>
    </row>
    <row r="16239" spans="1:3" x14ac:dyDescent="0.2">
      <c r="A16239" t="s">
        <v>104</v>
      </c>
      <c r="B16239" t="s">
        <v>129</v>
      </c>
      <c r="C16239" t="s">
        <v>69</v>
      </c>
    </row>
    <row r="16240" spans="1:3" x14ac:dyDescent="0.2">
      <c r="A16240" t="s">
        <v>104</v>
      </c>
      <c r="B16240" t="s">
        <v>116</v>
      </c>
      <c r="C16240" t="s">
        <v>123</v>
      </c>
    </row>
    <row r="16241" spans="1:3" x14ac:dyDescent="0.2">
      <c r="A16241" t="s">
        <v>104</v>
      </c>
      <c r="B16241" t="s">
        <v>36</v>
      </c>
      <c r="C16241" t="s">
        <v>116</v>
      </c>
    </row>
    <row r="16242" spans="1:3" x14ac:dyDescent="0.2">
      <c r="A16242" t="s">
        <v>104</v>
      </c>
      <c r="B16242" t="s">
        <v>37</v>
      </c>
      <c r="C16242" t="s">
        <v>116</v>
      </c>
    </row>
    <row r="16243" spans="1:3" x14ac:dyDescent="0.2">
      <c r="A16243" t="s">
        <v>104</v>
      </c>
      <c r="B16243" t="s">
        <v>70</v>
      </c>
      <c r="C16243" t="s">
        <v>21</v>
      </c>
    </row>
    <row r="16244" spans="1:3" x14ac:dyDescent="0.2">
      <c r="A16244" t="s">
        <v>104</v>
      </c>
      <c r="B16244" t="s">
        <v>71</v>
      </c>
      <c r="C16244" t="s">
        <v>29</v>
      </c>
    </row>
    <row r="16245" spans="1:3" x14ac:dyDescent="0.2">
      <c r="A16245" t="s">
        <v>104</v>
      </c>
      <c r="B16245" t="s">
        <v>5</v>
      </c>
      <c r="C16245" t="s">
        <v>95</v>
      </c>
    </row>
    <row r="16246" spans="1:3" x14ac:dyDescent="0.2">
      <c r="A16246" t="s">
        <v>104</v>
      </c>
      <c r="B16246" t="s">
        <v>24</v>
      </c>
      <c r="C16246" t="s">
        <v>6</v>
      </c>
    </row>
    <row r="16247" spans="1:3" x14ac:dyDescent="0.2">
      <c r="A16247" t="s">
        <v>104</v>
      </c>
      <c r="B16247" t="s">
        <v>10</v>
      </c>
      <c r="C16247" t="s">
        <v>36</v>
      </c>
    </row>
    <row r="16248" spans="1:3" x14ac:dyDescent="0.2">
      <c r="A16248" t="s">
        <v>104</v>
      </c>
      <c r="B16248" t="s">
        <v>12</v>
      </c>
      <c r="C16248" t="s">
        <v>52</v>
      </c>
    </row>
    <row r="16249" spans="1:3" x14ac:dyDescent="0.2">
      <c r="A16249" t="s">
        <v>104</v>
      </c>
      <c r="B16249" t="s">
        <v>107</v>
      </c>
      <c r="C16249" t="s">
        <v>67</v>
      </c>
    </row>
    <row r="16250" spans="1:3" x14ac:dyDescent="0.2">
      <c r="A16250" t="s">
        <v>104</v>
      </c>
      <c r="B16250" t="s">
        <v>108</v>
      </c>
      <c r="C16250" t="s">
        <v>67</v>
      </c>
    </row>
    <row r="16251" spans="1:3" x14ac:dyDescent="0.2">
      <c r="A16251" t="s">
        <v>104</v>
      </c>
      <c r="B16251" t="s">
        <v>14</v>
      </c>
      <c r="C16251" t="s">
        <v>62</v>
      </c>
    </row>
    <row r="16252" spans="1:3" x14ac:dyDescent="0.2">
      <c r="A16252" t="s">
        <v>104</v>
      </c>
      <c r="B16252" t="s">
        <v>15</v>
      </c>
      <c r="C16252" t="s">
        <v>62</v>
      </c>
    </row>
    <row r="16253" spans="1:3" x14ac:dyDescent="0.2">
      <c r="A16253" t="s">
        <v>104</v>
      </c>
      <c r="B16253" t="s">
        <v>101</v>
      </c>
      <c r="C16253" t="s">
        <v>1</v>
      </c>
    </row>
    <row r="16254" spans="1:3" x14ac:dyDescent="0.2">
      <c r="A16254" t="s">
        <v>104</v>
      </c>
      <c r="B16254" t="s">
        <v>109</v>
      </c>
      <c r="C16254" t="s">
        <v>35</v>
      </c>
    </row>
    <row r="16255" spans="1:3" x14ac:dyDescent="0.2">
      <c r="A16255" t="s">
        <v>104</v>
      </c>
      <c r="B16255" t="s">
        <v>61</v>
      </c>
      <c r="C16255" t="s">
        <v>107</v>
      </c>
    </row>
    <row r="16256" spans="1:3" x14ac:dyDescent="0.2">
      <c r="A16256" t="s">
        <v>104</v>
      </c>
      <c r="B16256" t="s">
        <v>73</v>
      </c>
      <c r="C16256" t="s">
        <v>123</v>
      </c>
    </row>
    <row r="16257" spans="1:3" x14ac:dyDescent="0.2">
      <c r="A16257" t="s">
        <v>104</v>
      </c>
      <c r="B16257" t="s">
        <v>60</v>
      </c>
      <c r="C16257" t="s">
        <v>123</v>
      </c>
    </row>
    <row r="16258" spans="1:3" x14ac:dyDescent="0.2">
      <c r="A16258" t="s">
        <v>104</v>
      </c>
      <c r="B16258" t="s">
        <v>84</v>
      </c>
      <c r="C16258" t="s">
        <v>109</v>
      </c>
    </row>
    <row r="16259" spans="1:3" x14ac:dyDescent="0.2">
      <c r="A16259" t="s">
        <v>104</v>
      </c>
      <c r="B16259" t="s">
        <v>85</v>
      </c>
      <c r="C16259" t="s">
        <v>109</v>
      </c>
    </row>
    <row r="16260" spans="1:3" x14ac:dyDescent="0.2">
      <c r="A16260" t="s">
        <v>104</v>
      </c>
      <c r="B16260" t="s">
        <v>137</v>
      </c>
      <c r="C16260" t="s">
        <v>123</v>
      </c>
    </row>
    <row r="16261" spans="1:3" x14ac:dyDescent="0.2">
      <c r="A16261" t="s">
        <v>104</v>
      </c>
      <c r="B16261" t="s">
        <v>138</v>
      </c>
      <c r="C16261" t="s">
        <v>95</v>
      </c>
    </row>
    <row r="16262" spans="1:3" x14ac:dyDescent="0.2">
      <c r="A16262" t="s">
        <v>104</v>
      </c>
      <c r="B16262" t="s">
        <v>134</v>
      </c>
      <c r="C16262" t="s">
        <v>134</v>
      </c>
    </row>
    <row r="16263" spans="1:3" x14ac:dyDescent="0.2">
      <c r="A16263" t="s">
        <v>104</v>
      </c>
      <c r="B16263" t="s">
        <v>40</v>
      </c>
      <c r="C16263" t="s">
        <v>130</v>
      </c>
    </row>
    <row r="16264" spans="1:3" x14ac:dyDescent="0.2">
      <c r="A16264" t="s">
        <v>104</v>
      </c>
      <c r="B16264" t="s">
        <v>39</v>
      </c>
      <c r="C16264" t="s">
        <v>128</v>
      </c>
    </row>
    <row r="16265" spans="1:3" x14ac:dyDescent="0.2">
      <c r="A16265" t="s">
        <v>104</v>
      </c>
      <c r="B16265" t="s">
        <v>104</v>
      </c>
      <c r="C16265" t="s">
        <v>104</v>
      </c>
    </row>
    <row r="16266" spans="1:3" x14ac:dyDescent="0.2">
      <c r="A16266" t="s">
        <v>104</v>
      </c>
      <c r="B16266" t="s">
        <v>9</v>
      </c>
      <c r="C16266" t="s">
        <v>58</v>
      </c>
    </row>
    <row r="16267" spans="1:3" x14ac:dyDescent="0.2">
      <c r="A16267" t="s">
        <v>104</v>
      </c>
      <c r="B16267" t="s">
        <v>58</v>
      </c>
      <c r="C16267" t="s">
        <v>107</v>
      </c>
    </row>
    <row r="16268" spans="1:3" x14ac:dyDescent="0.2">
      <c r="A16268" t="s">
        <v>104</v>
      </c>
      <c r="B16268" t="s">
        <v>4</v>
      </c>
      <c r="C16268" t="s">
        <v>90</v>
      </c>
    </row>
    <row r="16269" spans="1:3" x14ac:dyDescent="0.2">
      <c r="A16269" t="s">
        <v>104</v>
      </c>
      <c r="B16269" t="s">
        <v>90</v>
      </c>
      <c r="C16269" t="s">
        <v>67</v>
      </c>
    </row>
    <row r="16270" spans="1:3" x14ac:dyDescent="0.2">
      <c r="A16270" t="s">
        <v>104</v>
      </c>
      <c r="B16270" t="s">
        <v>1</v>
      </c>
      <c r="C16270" t="s">
        <v>137</v>
      </c>
    </row>
    <row r="16271" spans="1:3" x14ac:dyDescent="0.2">
      <c r="A16271" t="s">
        <v>104</v>
      </c>
      <c r="B16271" t="s">
        <v>67</v>
      </c>
      <c r="C16271" t="s">
        <v>35</v>
      </c>
    </row>
    <row r="16272" spans="1:3" x14ac:dyDescent="0.2">
      <c r="A16272" t="s">
        <v>104</v>
      </c>
      <c r="B16272" t="s">
        <v>68</v>
      </c>
      <c r="C16272" t="s">
        <v>35</v>
      </c>
    </row>
    <row r="16273" spans="1:3" x14ac:dyDescent="0.2">
      <c r="A16273" t="s">
        <v>104</v>
      </c>
      <c r="B16273" t="s">
        <v>120</v>
      </c>
      <c r="C16273" t="s">
        <v>58</v>
      </c>
    </row>
    <row r="16274" spans="1:3" x14ac:dyDescent="0.2">
      <c r="A16274" t="s">
        <v>104</v>
      </c>
      <c r="B16274" t="s">
        <v>121</v>
      </c>
      <c r="C16274" t="s">
        <v>58</v>
      </c>
    </row>
    <row r="16275" spans="1:3" x14ac:dyDescent="0.2">
      <c r="A16275" t="s">
        <v>104</v>
      </c>
      <c r="B16275" t="s">
        <v>53</v>
      </c>
      <c r="C16275" t="s">
        <v>107</v>
      </c>
    </row>
    <row r="16276" spans="1:3" x14ac:dyDescent="0.2">
      <c r="A16276" t="s">
        <v>104</v>
      </c>
      <c r="B16276" t="s">
        <v>82</v>
      </c>
      <c r="C16276" t="s">
        <v>84</v>
      </c>
    </row>
    <row r="16277" spans="1:3" x14ac:dyDescent="0.2">
      <c r="A16277" t="s">
        <v>104</v>
      </c>
      <c r="B16277" t="s">
        <v>83</v>
      </c>
      <c r="C16277" t="s">
        <v>107</v>
      </c>
    </row>
    <row r="16278" spans="1:3" x14ac:dyDescent="0.2">
      <c r="A16278" t="s">
        <v>104</v>
      </c>
      <c r="B16278" t="s">
        <v>38</v>
      </c>
      <c r="C16278" t="s">
        <v>102</v>
      </c>
    </row>
    <row r="16279" spans="1:3" x14ac:dyDescent="0.2">
      <c r="A16279" t="s">
        <v>104</v>
      </c>
      <c r="B16279" t="s">
        <v>97</v>
      </c>
      <c r="C16279" t="s">
        <v>90</v>
      </c>
    </row>
    <row r="16280" spans="1:3" x14ac:dyDescent="0.2">
      <c r="A16280" t="s">
        <v>104</v>
      </c>
      <c r="B16280" t="s">
        <v>115</v>
      </c>
      <c r="C16280" t="s">
        <v>6</v>
      </c>
    </row>
    <row r="16281" spans="1:3" x14ac:dyDescent="0.2">
      <c r="A16281" t="s">
        <v>104</v>
      </c>
      <c r="B16281" t="s">
        <v>98</v>
      </c>
      <c r="C16281" t="s">
        <v>6</v>
      </c>
    </row>
    <row r="16282" spans="1:3" x14ac:dyDescent="0.2">
      <c r="A16282" t="s">
        <v>104</v>
      </c>
      <c r="B16282" t="s">
        <v>94</v>
      </c>
      <c r="C16282" t="s">
        <v>6</v>
      </c>
    </row>
    <row r="16283" spans="1:3" x14ac:dyDescent="0.2">
      <c r="A16283" t="s">
        <v>104</v>
      </c>
      <c r="B16283" t="s">
        <v>7</v>
      </c>
      <c r="C16283" t="s">
        <v>6</v>
      </c>
    </row>
    <row r="16284" spans="1:3" x14ac:dyDescent="0.2">
      <c r="A16284" t="s">
        <v>104</v>
      </c>
      <c r="B16284" t="s">
        <v>45</v>
      </c>
      <c r="C16284" t="s">
        <v>6</v>
      </c>
    </row>
    <row r="16285" spans="1:3" x14ac:dyDescent="0.2">
      <c r="A16285" t="s">
        <v>104</v>
      </c>
      <c r="B16285" t="s">
        <v>64</v>
      </c>
      <c r="C16285" t="s">
        <v>6</v>
      </c>
    </row>
    <row r="16286" spans="1:3" x14ac:dyDescent="0.2">
      <c r="A16286" t="s">
        <v>9</v>
      </c>
      <c r="B16286" t="s">
        <v>75</v>
      </c>
      <c r="C16286" t="s">
        <v>105</v>
      </c>
    </row>
    <row r="16287" spans="1:3" x14ac:dyDescent="0.2">
      <c r="A16287" t="s">
        <v>9</v>
      </c>
      <c r="B16287" t="s">
        <v>17</v>
      </c>
      <c r="C16287" t="s">
        <v>105</v>
      </c>
    </row>
    <row r="16288" spans="1:3" x14ac:dyDescent="0.2">
      <c r="A16288" t="s">
        <v>9</v>
      </c>
      <c r="B16288" t="s">
        <v>20</v>
      </c>
      <c r="C16288" t="s">
        <v>127</v>
      </c>
    </row>
    <row r="16289" spans="1:3" x14ac:dyDescent="0.2">
      <c r="A16289" t="s">
        <v>9</v>
      </c>
      <c r="B16289" t="s">
        <v>78</v>
      </c>
      <c r="C16289" t="s">
        <v>10</v>
      </c>
    </row>
    <row r="16290" spans="1:3" x14ac:dyDescent="0.2">
      <c r="A16290" t="s">
        <v>9</v>
      </c>
      <c r="B16290" t="s">
        <v>44</v>
      </c>
      <c r="C16290" t="s">
        <v>10</v>
      </c>
    </row>
    <row r="16291" spans="1:3" x14ac:dyDescent="0.2">
      <c r="A16291" t="s">
        <v>9</v>
      </c>
      <c r="B16291" t="s">
        <v>46</v>
      </c>
      <c r="C16291" t="s">
        <v>128</v>
      </c>
    </row>
    <row r="16292" spans="1:3" x14ac:dyDescent="0.2">
      <c r="A16292" t="s">
        <v>9</v>
      </c>
      <c r="B16292" t="s">
        <v>117</v>
      </c>
      <c r="C16292" t="s">
        <v>10</v>
      </c>
    </row>
    <row r="16293" spans="1:3" x14ac:dyDescent="0.2">
      <c r="A16293" t="s">
        <v>9</v>
      </c>
      <c r="B16293" t="s">
        <v>124</v>
      </c>
      <c r="C16293" t="s">
        <v>11</v>
      </c>
    </row>
    <row r="16294" spans="1:3" x14ac:dyDescent="0.2">
      <c r="A16294" t="s">
        <v>9</v>
      </c>
      <c r="B16294" t="s">
        <v>113</v>
      </c>
      <c r="C16294" t="s">
        <v>62</v>
      </c>
    </row>
    <row r="16295" spans="1:3" x14ac:dyDescent="0.2">
      <c r="A16295" t="s">
        <v>9</v>
      </c>
      <c r="B16295" t="s">
        <v>99</v>
      </c>
      <c r="C16295" t="s">
        <v>128</v>
      </c>
    </row>
    <row r="16296" spans="1:3" x14ac:dyDescent="0.2">
      <c r="A16296" t="s">
        <v>9</v>
      </c>
      <c r="B16296" t="s">
        <v>100</v>
      </c>
      <c r="C16296" t="s">
        <v>90</v>
      </c>
    </row>
    <row r="16297" spans="1:3" x14ac:dyDescent="0.2">
      <c r="A16297" t="s">
        <v>9</v>
      </c>
      <c r="B16297" t="s">
        <v>65</v>
      </c>
      <c r="C16297" t="s">
        <v>128</v>
      </c>
    </row>
    <row r="16298" spans="1:3" x14ac:dyDescent="0.2">
      <c r="A16298" t="s">
        <v>9</v>
      </c>
      <c r="B16298" t="s">
        <v>66</v>
      </c>
      <c r="C16298" t="s">
        <v>128</v>
      </c>
    </row>
    <row r="16299" spans="1:3" x14ac:dyDescent="0.2">
      <c r="A16299" t="s">
        <v>9</v>
      </c>
      <c r="B16299" t="s">
        <v>54</v>
      </c>
      <c r="C16299" t="s">
        <v>11</v>
      </c>
    </row>
    <row r="16300" spans="1:3" x14ac:dyDescent="0.2">
      <c r="A16300" t="s">
        <v>9</v>
      </c>
      <c r="B16300" t="s">
        <v>55</v>
      </c>
      <c r="C16300" t="s">
        <v>11</v>
      </c>
    </row>
    <row r="16301" spans="1:3" x14ac:dyDescent="0.2">
      <c r="A16301" t="s">
        <v>9</v>
      </c>
      <c r="B16301" t="s">
        <v>133</v>
      </c>
      <c r="C16301" t="s">
        <v>105</v>
      </c>
    </row>
    <row r="16302" spans="1:3" x14ac:dyDescent="0.2">
      <c r="A16302" t="s">
        <v>9</v>
      </c>
      <c r="B16302" t="s">
        <v>59</v>
      </c>
      <c r="C16302" t="s">
        <v>69</v>
      </c>
    </row>
    <row r="16303" spans="1:3" x14ac:dyDescent="0.2">
      <c r="A16303" t="s">
        <v>9</v>
      </c>
      <c r="B16303" t="s">
        <v>125</v>
      </c>
      <c r="C16303" t="s">
        <v>127</v>
      </c>
    </row>
    <row r="16304" spans="1:3" x14ac:dyDescent="0.2">
      <c r="A16304" t="s">
        <v>9</v>
      </c>
      <c r="B16304" t="s">
        <v>27</v>
      </c>
      <c r="C16304" t="s">
        <v>69</v>
      </c>
    </row>
    <row r="16305" spans="1:3" x14ac:dyDescent="0.2">
      <c r="A16305" t="s">
        <v>9</v>
      </c>
      <c r="B16305" t="s">
        <v>23</v>
      </c>
      <c r="C16305" t="s">
        <v>105</v>
      </c>
    </row>
    <row r="16306" spans="1:3" x14ac:dyDescent="0.2">
      <c r="A16306" t="s">
        <v>9</v>
      </c>
      <c r="B16306" t="s">
        <v>25</v>
      </c>
      <c r="C16306" t="s">
        <v>11</v>
      </c>
    </row>
    <row r="16307" spans="1:3" x14ac:dyDescent="0.2">
      <c r="A16307" t="s">
        <v>9</v>
      </c>
      <c r="B16307" t="s">
        <v>114</v>
      </c>
      <c r="C16307" t="s">
        <v>1</v>
      </c>
    </row>
    <row r="16308" spans="1:3" x14ac:dyDescent="0.2">
      <c r="A16308" t="s">
        <v>9</v>
      </c>
      <c r="B16308" t="s">
        <v>96</v>
      </c>
      <c r="C16308" t="s">
        <v>62</v>
      </c>
    </row>
    <row r="16309" spans="1:3" x14ac:dyDescent="0.2">
      <c r="A16309" t="s">
        <v>9</v>
      </c>
      <c r="B16309" t="s">
        <v>47</v>
      </c>
      <c r="C16309" t="s">
        <v>62</v>
      </c>
    </row>
    <row r="16310" spans="1:3" x14ac:dyDescent="0.2">
      <c r="A16310" t="s">
        <v>9</v>
      </c>
      <c r="B16310" t="s">
        <v>72</v>
      </c>
      <c r="C16310" t="s">
        <v>130</v>
      </c>
    </row>
    <row r="16311" spans="1:3" x14ac:dyDescent="0.2">
      <c r="A16311" t="s">
        <v>9</v>
      </c>
      <c r="B16311" t="s">
        <v>87</v>
      </c>
      <c r="C16311" t="s">
        <v>127</v>
      </c>
    </row>
    <row r="16312" spans="1:3" x14ac:dyDescent="0.2">
      <c r="A16312" t="s">
        <v>9</v>
      </c>
      <c r="B16312" t="s">
        <v>88</v>
      </c>
      <c r="C16312" t="s">
        <v>105</v>
      </c>
    </row>
    <row r="16313" spans="1:3" x14ac:dyDescent="0.2">
      <c r="A16313" t="s">
        <v>9</v>
      </c>
      <c r="B16313" t="s">
        <v>19</v>
      </c>
      <c r="C16313" t="s">
        <v>116</v>
      </c>
    </row>
    <row r="16314" spans="1:3" x14ac:dyDescent="0.2">
      <c r="A16314" t="s">
        <v>9</v>
      </c>
      <c r="B16314" t="s">
        <v>31</v>
      </c>
      <c r="C16314" t="s">
        <v>36</v>
      </c>
    </row>
    <row r="16315" spans="1:3" x14ac:dyDescent="0.2">
      <c r="A16315" t="s">
        <v>9</v>
      </c>
      <c r="B16315" t="s">
        <v>126</v>
      </c>
      <c r="C16315" t="s">
        <v>128</v>
      </c>
    </row>
    <row r="16316" spans="1:3" x14ac:dyDescent="0.2">
      <c r="A16316" t="s">
        <v>9</v>
      </c>
      <c r="B16316" t="s">
        <v>42</v>
      </c>
      <c r="C16316" t="s">
        <v>11</v>
      </c>
    </row>
    <row r="16317" spans="1:3" x14ac:dyDescent="0.2">
      <c r="A16317" t="s">
        <v>9</v>
      </c>
      <c r="B16317" t="s">
        <v>93</v>
      </c>
      <c r="C16317" t="s">
        <v>137</v>
      </c>
    </row>
    <row r="16318" spans="1:3" x14ac:dyDescent="0.2">
      <c r="A16318" t="s">
        <v>9</v>
      </c>
      <c r="B16318" t="s">
        <v>13</v>
      </c>
      <c r="C16318" t="s">
        <v>130</v>
      </c>
    </row>
    <row r="16319" spans="1:3" x14ac:dyDescent="0.2">
      <c r="A16319" t="s">
        <v>9</v>
      </c>
      <c r="B16319" t="s">
        <v>49</v>
      </c>
      <c r="C16319" t="s">
        <v>36</v>
      </c>
    </row>
    <row r="16320" spans="1:3" x14ac:dyDescent="0.2">
      <c r="A16320" t="s">
        <v>9</v>
      </c>
      <c r="B16320" t="s">
        <v>50</v>
      </c>
      <c r="C16320" t="s">
        <v>118</v>
      </c>
    </row>
    <row r="16321" spans="1:3" x14ac:dyDescent="0.2">
      <c r="A16321" t="s">
        <v>9</v>
      </c>
      <c r="B16321" t="s">
        <v>56</v>
      </c>
      <c r="C16321" t="s">
        <v>10</v>
      </c>
    </row>
    <row r="16322" spans="1:3" x14ac:dyDescent="0.2">
      <c r="A16322" t="s">
        <v>9</v>
      </c>
      <c r="B16322" t="s">
        <v>57</v>
      </c>
      <c r="C16322" t="s">
        <v>10</v>
      </c>
    </row>
    <row r="16323" spans="1:3" x14ac:dyDescent="0.2">
      <c r="A16323" t="s">
        <v>9</v>
      </c>
      <c r="B16323" t="s">
        <v>91</v>
      </c>
      <c r="C16323" t="s">
        <v>6</v>
      </c>
    </row>
    <row r="16324" spans="1:3" x14ac:dyDescent="0.2">
      <c r="A16324" t="s">
        <v>9</v>
      </c>
      <c r="B16324" t="s">
        <v>92</v>
      </c>
      <c r="C16324" t="s">
        <v>58</v>
      </c>
    </row>
    <row r="16325" spans="1:3" x14ac:dyDescent="0.2">
      <c r="A16325" t="s">
        <v>9</v>
      </c>
      <c r="B16325" t="s">
        <v>136</v>
      </c>
      <c r="C16325" t="s">
        <v>62</v>
      </c>
    </row>
    <row r="16326" spans="1:3" x14ac:dyDescent="0.2">
      <c r="A16326" t="s">
        <v>9</v>
      </c>
      <c r="B16326" t="s">
        <v>16</v>
      </c>
      <c r="C16326" t="s">
        <v>73</v>
      </c>
    </row>
    <row r="16327" spans="1:3" x14ac:dyDescent="0.2">
      <c r="A16327" t="s">
        <v>9</v>
      </c>
      <c r="B16327" t="s">
        <v>89</v>
      </c>
      <c r="C16327" t="s">
        <v>116</v>
      </c>
    </row>
    <row r="16328" spans="1:3" x14ac:dyDescent="0.2">
      <c r="A16328" t="s">
        <v>9</v>
      </c>
      <c r="B16328" t="s">
        <v>33</v>
      </c>
      <c r="C16328" t="s">
        <v>137</v>
      </c>
    </row>
    <row r="16329" spans="1:3" x14ac:dyDescent="0.2">
      <c r="A16329" t="s">
        <v>9</v>
      </c>
      <c r="B16329" t="s">
        <v>34</v>
      </c>
      <c r="C16329" t="s">
        <v>116</v>
      </c>
    </row>
    <row r="16330" spans="1:3" x14ac:dyDescent="0.2">
      <c r="A16330" t="s">
        <v>9</v>
      </c>
      <c r="B16330" t="s">
        <v>95</v>
      </c>
      <c r="C16330" t="s">
        <v>6</v>
      </c>
    </row>
    <row r="16331" spans="1:3" x14ac:dyDescent="0.2">
      <c r="A16331" t="s">
        <v>9</v>
      </c>
      <c r="B16331" t="s">
        <v>110</v>
      </c>
      <c r="C16331" t="s">
        <v>130</v>
      </c>
    </row>
    <row r="16332" spans="1:3" x14ac:dyDescent="0.2">
      <c r="A16332" t="s">
        <v>9</v>
      </c>
      <c r="B16332" t="s">
        <v>62</v>
      </c>
      <c r="C16332" t="s">
        <v>84</v>
      </c>
    </row>
    <row r="16333" spans="1:3" x14ac:dyDescent="0.2">
      <c r="A16333" t="s">
        <v>9</v>
      </c>
      <c r="B16333" t="s">
        <v>63</v>
      </c>
      <c r="C16333" t="s">
        <v>84</v>
      </c>
    </row>
    <row r="16334" spans="1:3" x14ac:dyDescent="0.2">
      <c r="A16334" t="s">
        <v>9</v>
      </c>
      <c r="B16334" t="s">
        <v>22</v>
      </c>
      <c r="C16334" t="s">
        <v>90</v>
      </c>
    </row>
    <row r="16335" spans="1:3" x14ac:dyDescent="0.2">
      <c r="A16335" t="s">
        <v>9</v>
      </c>
      <c r="B16335" t="s">
        <v>2</v>
      </c>
      <c r="C16335" t="s">
        <v>123</v>
      </c>
    </row>
    <row r="16336" spans="1:3" x14ac:dyDescent="0.2">
      <c r="A16336" t="s">
        <v>9</v>
      </c>
      <c r="B16336" t="s">
        <v>32</v>
      </c>
      <c r="C16336" t="s">
        <v>116</v>
      </c>
    </row>
    <row r="16337" spans="1:3" x14ac:dyDescent="0.2">
      <c r="A16337" t="s">
        <v>9</v>
      </c>
      <c r="B16337" t="s">
        <v>18</v>
      </c>
      <c r="C16337" t="s">
        <v>36</v>
      </c>
    </row>
    <row r="16338" spans="1:3" x14ac:dyDescent="0.2">
      <c r="A16338" t="s">
        <v>9</v>
      </c>
      <c r="B16338" t="s">
        <v>76</v>
      </c>
      <c r="C16338" t="s">
        <v>1</v>
      </c>
    </row>
    <row r="16339" spans="1:3" x14ac:dyDescent="0.2">
      <c r="A16339" t="s">
        <v>9</v>
      </c>
      <c r="B16339" t="s">
        <v>77</v>
      </c>
      <c r="C16339" t="s">
        <v>1</v>
      </c>
    </row>
    <row r="16340" spans="1:3" x14ac:dyDescent="0.2">
      <c r="A16340" t="s">
        <v>9</v>
      </c>
      <c r="B16340" t="s">
        <v>79</v>
      </c>
      <c r="C16340" t="s">
        <v>138</v>
      </c>
    </row>
    <row r="16341" spans="1:3" x14ac:dyDescent="0.2">
      <c r="A16341" t="s">
        <v>9</v>
      </c>
      <c r="B16341" t="s">
        <v>48</v>
      </c>
      <c r="C16341" t="s">
        <v>100</v>
      </c>
    </row>
    <row r="16342" spans="1:3" x14ac:dyDescent="0.2">
      <c r="A16342" t="s">
        <v>9</v>
      </c>
      <c r="B16342" t="s">
        <v>111</v>
      </c>
      <c r="C16342" t="s">
        <v>100</v>
      </c>
    </row>
    <row r="16343" spans="1:3" x14ac:dyDescent="0.2">
      <c r="A16343" t="s">
        <v>9</v>
      </c>
      <c r="B16343" t="s">
        <v>112</v>
      </c>
      <c r="C16343" t="s">
        <v>5</v>
      </c>
    </row>
    <row r="16344" spans="1:3" x14ac:dyDescent="0.2">
      <c r="A16344" t="s">
        <v>9</v>
      </c>
      <c r="B16344" t="s">
        <v>51</v>
      </c>
      <c r="C16344" t="s">
        <v>100</v>
      </c>
    </row>
    <row r="16345" spans="1:3" x14ac:dyDescent="0.2">
      <c r="A16345" t="s">
        <v>9</v>
      </c>
      <c r="B16345" t="s">
        <v>8</v>
      </c>
      <c r="C16345" t="s">
        <v>36</v>
      </c>
    </row>
    <row r="16346" spans="1:3" x14ac:dyDescent="0.2">
      <c r="A16346" t="s">
        <v>9</v>
      </c>
      <c r="B16346" t="s">
        <v>35</v>
      </c>
      <c r="C16346" t="s">
        <v>4</v>
      </c>
    </row>
    <row r="16347" spans="1:3" x14ac:dyDescent="0.2">
      <c r="A16347" t="s">
        <v>9</v>
      </c>
      <c r="B16347" t="s">
        <v>52</v>
      </c>
      <c r="C16347" t="s">
        <v>90</v>
      </c>
    </row>
    <row r="16348" spans="1:3" x14ac:dyDescent="0.2">
      <c r="A16348" t="s">
        <v>9</v>
      </c>
      <c r="B16348" t="s">
        <v>122</v>
      </c>
      <c r="C16348" t="s">
        <v>130</v>
      </c>
    </row>
    <row r="16349" spans="1:3" x14ac:dyDescent="0.2">
      <c r="A16349" t="s">
        <v>9</v>
      </c>
      <c r="B16349" t="s">
        <v>123</v>
      </c>
      <c r="C16349" t="s">
        <v>6</v>
      </c>
    </row>
    <row r="16350" spans="1:3" x14ac:dyDescent="0.2">
      <c r="A16350" t="s">
        <v>9</v>
      </c>
      <c r="B16350" t="s">
        <v>21</v>
      </c>
      <c r="C16350" t="s">
        <v>123</v>
      </c>
    </row>
    <row r="16351" spans="1:3" x14ac:dyDescent="0.2">
      <c r="A16351" t="s">
        <v>9</v>
      </c>
      <c r="B16351" t="s">
        <v>128</v>
      </c>
      <c r="C16351" t="s">
        <v>134</v>
      </c>
    </row>
    <row r="16352" spans="1:3" x14ac:dyDescent="0.2">
      <c r="A16352" t="s">
        <v>9</v>
      </c>
      <c r="B16352" t="s">
        <v>43</v>
      </c>
      <c r="C16352" t="s">
        <v>3</v>
      </c>
    </row>
    <row r="16353" spans="1:3" x14ac:dyDescent="0.2">
      <c r="A16353" t="s">
        <v>9</v>
      </c>
      <c r="B16353" t="s">
        <v>102</v>
      </c>
      <c r="C16353" t="s">
        <v>58</v>
      </c>
    </row>
    <row r="16354" spans="1:3" x14ac:dyDescent="0.2">
      <c r="A16354" t="s">
        <v>9</v>
      </c>
      <c r="B16354" t="s">
        <v>103</v>
      </c>
      <c r="C16354" t="s">
        <v>24</v>
      </c>
    </row>
    <row r="16355" spans="1:3" x14ac:dyDescent="0.2">
      <c r="A16355" t="s">
        <v>9</v>
      </c>
      <c r="B16355" t="s">
        <v>106</v>
      </c>
      <c r="C16355" t="s">
        <v>116</v>
      </c>
    </row>
    <row r="16356" spans="1:3" x14ac:dyDescent="0.2">
      <c r="A16356" t="s">
        <v>9</v>
      </c>
      <c r="B16356" t="s">
        <v>105</v>
      </c>
      <c r="C16356" t="s">
        <v>3</v>
      </c>
    </row>
    <row r="16357" spans="1:3" x14ac:dyDescent="0.2">
      <c r="A16357" t="s">
        <v>9</v>
      </c>
      <c r="B16357" t="s">
        <v>74</v>
      </c>
      <c r="C16357" t="s">
        <v>95</v>
      </c>
    </row>
    <row r="16358" spans="1:3" x14ac:dyDescent="0.2">
      <c r="A16358" t="s">
        <v>9</v>
      </c>
      <c r="B16358" t="s">
        <v>26</v>
      </c>
      <c r="C16358" t="s">
        <v>62</v>
      </c>
    </row>
    <row r="16359" spans="1:3" x14ac:dyDescent="0.2">
      <c r="A16359" t="s">
        <v>9</v>
      </c>
      <c r="B16359" t="s">
        <v>81</v>
      </c>
      <c r="C16359" t="s">
        <v>118</v>
      </c>
    </row>
    <row r="16360" spans="1:3" x14ac:dyDescent="0.2">
      <c r="A16360" t="s">
        <v>9</v>
      </c>
      <c r="B16360" t="s">
        <v>29</v>
      </c>
      <c r="C16360" t="s">
        <v>95</v>
      </c>
    </row>
    <row r="16361" spans="1:3" x14ac:dyDescent="0.2">
      <c r="A16361" t="s">
        <v>9</v>
      </c>
      <c r="B16361" t="s">
        <v>30</v>
      </c>
      <c r="C16361" t="s">
        <v>123</v>
      </c>
    </row>
    <row r="16362" spans="1:3" x14ac:dyDescent="0.2">
      <c r="A16362" t="s">
        <v>9</v>
      </c>
      <c r="B16362" t="s">
        <v>118</v>
      </c>
      <c r="C16362" t="s">
        <v>107</v>
      </c>
    </row>
    <row r="16363" spans="1:3" x14ac:dyDescent="0.2">
      <c r="A16363" t="s">
        <v>9</v>
      </c>
      <c r="B16363" t="s">
        <v>119</v>
      </c>
      <c r="C16363" t="s">
        <v>107</v>
      </c>
    </row>
    <row r="16364" spans="1:3" x14ac:dyDescent="0.2">
      <c r="A16364" t="s">
        <v>9</v>
      </c>
      <c r="B16364" t="s">
        <v>86</v>
      </c>
      <c r="C16364" t="s">
        <v>1</v>
      </c>
    </row>
    <row r="16365" spans="1:3" x14ac:dyDescent="0.2">
      <c r="A16365" t="s">
        <v>9</v>
      </c>
      <c r="B16365" t="s">
        <v>28</v>
      </c>
      <c r="C16365" t="s">
        <v>91</v>
      </c>
    </row>
    <row r="16366" spans="1:3" x14ac:dyDescent="0.2">
      <c r="A16366" t="s">
        <v>9</v>
      </c>
      <c r="B16366" t="s">
        <v>127</v>
      </c>
      <c r="C16366" t="s">
        <v>3</v>
      </c>
    </row>
    <row r="16367" spans="1:3" x14ac:dyDescent="0.2">
      <c r="A16367" t="s">
        <v>9</v>
      </c>
      <c r="B16367" t="s">
        <v>80</v>
      </c>
      <c r="C16367" t="s">
        <v>138</v>
      </c>
    </row>
    <row r="16368" spans="1:3" x14ac:dyDescent="0.2">
      <c r="A16368" t="s">
        <v>9</v>
      </c>
      <c r="B16368" t="s">
        <v>41</v>
      </c>
      <c r="C16368" t="s">
        <v>10</v>
      </c>
    </row>
    <row r="16369" spans="1:3" x14ac:dyDescent="0.2">
      <c r="A16369" t="s">
        <v>9</v>
      </c>
      <c r="B16369" t="s">
        <v>130</v>
      </c>
      <c r="C16369" t="s">
        <v>35</v>
      </c>
    </row>
    <row r="16370" spans="1:3" x14ac:dyDescent="0.2">
      <c r="A16370" t="s">
        <v>9</v>
      </c>
      <c r="B16370" t="s">
        <v>131</v>
      </c>
      <c r="C16370" t="s">
        <v>67</v>
      </c>
    </row>
    <row r="16371" spans="1:3" x14ac:dyDescent="0.2">
      <c r="A16371" t="s">
        <v>9</v>
      </c>
      <c r="B16371" t="s">
        <v>11</v>
      </c>
      <c r="C16371" t="s">
        <v>109</v>
      </c>
    </row>
    <row r="16372" spans="1:3" x14ac:dyDescent="0.2">
      <c r="A16372" t="s">
        <v>9</v>
      </c>
      <c r="B16372" t="s">
        <v>6</v>
      </c>
      <c r="C16372" t="s">
        <v>24</v>
      </c>
    </row>
    <row r="16373" spans="1:3" x14ac:dyDescent="0.2">
      <c r="A16373" t="s">
        <v>9</v>
      </c>
      <c r="B16373" t="s">
        <v>3</v>
      </c>
      <c r="C16373" t="s">
        <v>58</v>
      </c>
    </row>
    <row r="16374" spans="1:3" x14ac:dyDescent="0.2">
      <c r="A16374" t="s">
        <v>9</v>
      </c>
      <c r="B16374" t="s">
        <v>69</v>
      </c>
      <c r="C16374" t="s">
        <v>102</v>
      </c>
    </row>
    <row r="16375" spans="1:3" x14ac:dyDescent="0.2">
      <c r="A16375" t="s">
        <v>9</v>
      </c>
      <c r="B16375" t="s">
        <v>135</v>
      </c>
      <c r="C16375" t="s">
        <v>62</v>
      </c>
    </row>
    <row r="16376" spans="1:3" x14ac:dyDescent="0.2">
      <c r="A16376" t="s">
        <v>9</v>
      </c>
      <c r="B16376" t="s">
        <v>132</v>
      </c>
      <c r="C16376" t="s">
        <v>5</v>
      </c>
    </row>
    <row r="16377" spans="1:3" x14ac:dyDescent="0.2">
      <c r="A16377" t="s">
        <v>9</v>
      </c>
      <c r="B16377" t="s">
        <v>129</v>
      </c>
      <c r="C16377" t="s">
        <v>36</v>
      </c>
    </row>
    <row r="16378" spans="1:3" x14ac:dyDescent="0.2">
      <c r="A16378" t="s">
        <v>9</v>
      </c>
      <c r="B16378" t="s">
        <v>116</v>
      </c>
      <c r="C16378" t="s">
        <v>6</v>
      </c>
    </row>
    <row r="16379" spans="1:3" x14ac:dyDescent="0.2">
      <c r="A16379" t="s">
        <v>9</v>
      </c>
      <c r="B16379" t="s">
        <v>36</v>
      </c>
      <c r="C16379" t="s">
        <v>107</v>
      </c>
    </row>
    <row r="16380" spans="1:3" x14ac:dyDescent="0.2">
      <c r="A16380" t="s">
        <v>9</v>
      </c>
      <c r="B16380" t="s">
        <v>37</v>
      </c>
      <c r="C16380" t="s">
        <v>107</v>
      </c>
    </row>
    <row r="16381" spans="1:3" x14ac:dyDescent="0.2">
      <c r="A16381" t="s">
        <v>9</v>
      </c>
      <c r="B16381" t="s">
        <v>70</v>
      </c>
      <c r="C16381" t="s">
        <v>11</v>
      </c>
    </row>
    <row r="16382" spans="1:3" x14ac:dyDescent="0.2">
      <c r="A16382" t="s">
        <v>9</v>
      </c>
      <c r="B16382" t="s">
        <v>71</v>
      </c>
      <c r="C16382" t="s">
        <v>11</v>
      </c>
    </row>
    <row r="16383" spans="1:3" x14ac:dyDescent="0.2">
      <c r="A16383" t="s">
        <v>9</v>
      </c>
      <c r="B16383" t="s">
        <v>5</v>
      </c>
      <c r="C16383" t="s">
        <v>90</v>
      </c>
    </row>
    <row r="16384" spans="1:3" x14ac:dyDescent="0.2">
      <c r="A16384" t="s">
        <v>9</v>
      </c>
      <c r="B16384" t="s">
        <v>24</v>
      </c>
      <c r="C16384" t="s">
        <v>120</v>
      </c>
    </row>
    <row r="16385" spans="1:3" x14ac:dyDescent="0.2">
      <c r="A16385" t="s">
        <v>9</v>
      </c>
      <c r="B16385" t="s">
        <v>10</v>
      </c>
      <c r="C16385" t="s">
        <v>102</v>
      </c>
    </row>
    <row r="16386" spans="1:3" x14ac:dyDescent="0.2">
      <c r="A16386" t="s">
        <v>9</v>
      </c>
      <c r="B16386" t="s">
        <v>12</v>
      </c>
      <c r="C16386" t="s">
        <v>134</v>
      </c>
    </row>
    <row r="16387" spans="1:3" x14ac:dyDescent="0.2">
      <c r="A16387" t="s">
        <v>9</v>
      </c>
      <c r="B16387" t="s">
        <v>107</v>
      </c>
      <c r="C16387" t="s">
        <v>4</v>
      </c>
    </row>
    <row r="16388" spans="1:3" x14ac:dyDescent="0.2">
      <c r="A16388" t="s">
        <v>9</v>
      </c>
      <c r="B16388" t="s">
        <v>108</v>
      </c>
      <c r="C16388" t="s">
        <v>24</v>
      </c>
    </row>
    <row r="16389" spans="1:3" x14ac:dyDescent="0.2">
      <c r="A16389" t="s">
        <v>9</v>
      </c>
      <c r="B16389" t="s">
        <v>14</v>
      </c>
      <c r="C16389" t="s">
        <v>91</v>
      </c>
    </row>
    <row r="16390" spans="1:3" x14ac:dyDescent="0.2">
      <c r="A16390" t="s">
        <v>9</v>
      </c>
      <c r="B16390" t="s">
        <v>15</v>
      </c>
      <c r="C16390" t="s">
        <v>95</v>
      </c>
    </row>
    <row r="16391" spans="1:3" x14ac:dyDescent="0.2">
      <c r="A16391" t="s">
        <v>9</v>
      </c>
      <c r="B16391" t="s">
        <v>101</v>
      </c>
      <c r="C16391" t="s">
        <v>123</v>
      </c>
    </row>
    <row r="16392" spans="1:3" x14ac:dyDescent="0.2">
      <c r="A16392" t="s">
        <v>9</v>
      </c>
      <c r="B16392" t="s">
        <v>109</v>
      </c>
      <c r="C16392" t="s">
        <v>4</v>
      </c>
    </row>
    <row r="16393" spans="1:3" x14ac:dyDescent="0.2">
      <c r="A16393" t="s">
        <v>9</v>
      </c>
      <c r="B16393" t="s">
        <v>61</v>
      </c>
      <c r="C16393" t="s">
        <v>24</v>
      </c>
    </row>
    <row r="16394" spans="1:3" x14ac:dyDescent="0.2">
      <c r="A16394" t="s">
        <v>9</v>
      </c>
      <c r="B16394" t="s">
        <v>73</v>
      </c>
      <c r="C16394" t="s">
        <v>6</v>
      </c>
    </row>
    <row r="16395" spans="1:3" x14ac:dyDescent="0.2">
      <c r="A16395" t="s">
        <v>9</v>
      </c>
      <c r="B16395" t="s">
        <v>60</v>
      </c>
      <c r="C16395" t="s">
        <v>6</v>
      </c>
    </row>
    <row r="16396" spans="1:3" x14ac:dyDescent="0.2">
      <c r="A16396" t="s">
        <v>9</v>
      </c>
      <c r="B16396" t="s">
        <v>84</v>
      </c>
      <c r="C16396" t="s">
        <v>4</v>
      </c>
    </row>
    <row r="16397" spans="1:3" x14ac:dyDescent="0.2">
      <c r="A16397" t="s">
        <v>9</v>
      </c>
      <c r="B16397" t="s">
        <v>85</v>
      </c>
      <c r="C16397" t="s">
        <v>4</v>
      </c>
    </row>
    <row r="16398" spans="1:3" x14ac:dyDescent="0.2">
      <c r="A16398" t="s">
        <v>9</v>
      </c>
      <c r="B16398" t="s">
        <v>137</v>
      </c>
      <c r="C16398" t="s">
        <v>6</v>
      </c>
    </row>
    <row r="16399" spans="1:3" x14ac:dyDescent="0.2">
      <c r="A16399" t="s">
        <v>9</v>
      </c>
      <c r="B16399" t="s">
        <v>138</v>
      </c>
      <c r="C16399" t="s">
        <v>90</v>
      </c>
    </row>
    <row r="16400" spans="1:3" x14ac:dyDescent="0.2">
      <c r="A16400" t="s">
        <v>9</v>
      </c>
      <c r="B16400" t="s">
        <v>134</v>
      </c>
      <c r="C16400" t="s">
        <v>58</v>
      </c>
    </row>
    <row r="16401" spans="1:3" x14ac:dyDescent="0.2">
      <c r="A16401" t="s">
        <v>9</v>
      </c>
      <c r="B16401" t="s">
        <v>40</v>
      </c>
      <c r="C16401" t="s">
        <v>5</v>
      </c>
    </row>
    <row r="16402" spans="1:3" x14ac:dyDescent="0.2">
      <c r="A16402" t="s">
        <v>9</v>
      </c>
      <c r="B16402" t="s">
        <v>39</v>
      </c>
      <c r="C16402" t="s">
        <v>52</v>
      </c>
    </row>
    <row r="16403" spans="1:3" x14ac:dyDescent="0.2">
      <c r="A16403" t="s">
        <v>9</v>
      </c>
      <c r="B16403" t="s">
        <v>104</v>
      </c>
      <c r="C16403" t="s">
        <v>58</v>
      </c>
    </row>
    <row r="16404" spans="1:3" x14ac:dyDescent="0.2">
      <c r="A16404" t="s">
        <v>9</v>
      </c>
      <c r="B16404" t="s">
        <v>9</v>
      </c>
      <c r="C16404" t="s">
        <v>9</v>
      </c>
    </row>
    <row r="16405" spans="1:3" x14ac:dyDescent="0.2">
      <c r="A16405" t="s">
        <v>9</v>
      </c>
      <c r="B16405" t="s">
        <v>58</v>
      </c>
      <c r="C16405" t="s">
        <v>24</v>
      </c>
    </row>
    <row r="16406" spans="1:3" x14ac:dyDescent="0.2">
      <c r="A16406" t="s">
        <v>9</v>
      </c>
      <c r="B16406" t="s">
        <v>4</v>
      </c>
      <c r="C16406" t="s">
        <v>120</v>
      </c>
    </row>
    <row r="16407" spans="1:3" x14ac:dyDescent="0.2">
      <c r="A16407" t="s">
        <v>9</v>
      </c>
      <c r="B16407" t="s">
        <v>90</v>
      </c>
      <c r="C16407" t="s">
        <v>24</v>
      </c>
    </row>
    <row r="16408" spans="1:3" x14ac:dyDescent="0.2">
      <c r="A16408" t="s">
        <v>9</v>
      </c>
      <c r="B16408" t="s">
        <v>1</v>
      </c>
      <c r="C16408" t="s">
        <v>107</v>
      </c>
    </row>
    <row r="16409" spans="1:3" x14ac:dyDescent="0.2">
      <c r="A16409" t="s">
        <v>9</v>
      </c>
      <c r="B16409" t="s">
        <v>67</v>
      </c>
      <c r="C16409" t="s">
        <v>4</v>
      </c>
    </row>
    <row r="16410" spans="1:3" x14ac:dyDescent="0.2">
      <c r="A16410" t="s">
        <v>9</v>
      </c>
      <c r="B16410" t="s">
        <v>68</v>
      </c>
      <c r="C16410" t="s">
        <v>4</v>
      </c>
    </row>
    <row r="16411" spans="1:3" x14ac:dyDescent="0.2">
      <c r="A16411" t="s">
        <v>9</v>
      </c>
      <c r="B16411" t="s">
        <v>120</v>
      </c>
      <c r="C16411" t="s">
        <v>120</v>
      </c>
    </row>
    <row r="16412" spans="1:3" x14ac:dyDescent="0.2">
      <c r="A16412" t="s">
        <v>9</v>
      </c>
      <c r="B16412" t="s">
        <v>121</v>
      </c>
      <c r="C16412" t="s">
        <v>9</v>
      </c>
    </row>
    <row r="16413" spans="1:3" x14ac:dyDescent="0.2">
      <c r="A16413" t="s">
        <v>9</v>
      </c>
      <c r="B16413" t="s">
        <v>53</v>
      </c>
      <c r="C16413" t="s">
        <v>24</v>
      </c>
    </row>
    <row r="16414" spans="1:3" x14ac:dyDescent="0.2">
      <c r="A16414" t="s">
        <v>9</v>
      </c>
      <c r="B16414" t="s">
        <v>82</v>
      </c>
      <c r="C16414" t="s">
        <v>24</v>
      </c>
    </row>
    <row r="16415" spans="1:3" x14ac:dyDescent="0.2">
      <c r="A16415" t="s">
        <v>9</v>
      </c>
      <c r="B16415" t="s">
        <v>83</v>
      </c>
      <c r="C16415" t="s">
        <v>24</v>
      </c>
    </row>
    <row r="16416" spans="1:3" x14ac:dyDescent="0.2">
      <c r="A16416" t="s">
        <v>9</v>
      </c>
      <c r="B16416" t="s">
        <v>38</v>
      </c>
      <c r="C16416" t="s">
        <v>58</v>
      </c>
    </row>
    <row r="16417" spans="1:3" x14ac:dyDescent="0.2">
      <c r="A16417" t="s">
        <v>9</v>
      </c>
      <c r="B16417" t="s">
        <v>97</v>
      </c>
      <c r="C16417" t="s">
        <v>120</v>
      </c>
    </row>
    <row r="16418" spans="1:3" x14ac:dyDescent="0.2">
      <c r="A16418" t="s">
        <v>9</v>
      </c>
      <c r="B16418" t="s">
        <v>115</v>
      </c>
      <c r="C16418" t="s">
        <v>120</v>
      </c>
    </row>
    <row r="16419" spans="1:3" x14ac:dyDescent="0.2">
      <c r="A16419" t="s">
        <v>9</v>
      </c>
      <c r="B16419" t="s">
        <v>98</v>
      </c>
      <c r="C16419" t="s">
        <v>120</v>
      </c>
    </row>
    <row r="16420" spans="1:3" x14ac:dyDescent="0.2">
      <c r="A16420" t="s">
        <v>9</v>
      </c>
      <c r="B16420" t="s">
        <v>94</v>
      </c>
      <c r="C16420" t="s">
        <v>120</v>
      </c>
    </row>
    <row r="16421" spans="1:3" x14ac:dyDescent="0.2">
      <c r="A16421" t="s">
        <v>9</v>
      </c>
      <c r="B16421" t="s">
        <v>7</v>
      </c>
      <c r="C16421" t="s">
        <v>120</v>
      </c>
    </row>
    <row r="16422" spans="1:3" x14ac:dyDescent="0.2">
      <c r="A16422" t="s">
        <v>9</v>
      </c>
      <c r="B16422" t="s">
        <v>45</v>
      </c>
      <c r="C16422" t="s">
        <v>120</v>
      </c>
    </row>
    <row r="16423" spans="1:3" x14ac:dyDescent="0.2">
      <c r="A16423" t="s">
        <v>9</v>
      </c>
      <c r="B16423" t="s">
        <v>64</v>
      </c>
      <c r="C16423" t="s">
        <v>120</v>
      </c>
    </row>
    <row r="16424" spans="1:3" x14ac:dyDescent="0.2">
      <c r="A16424" t="s">
        <v>58</v>
      </c>
      <c r="B16424" t="s">
        <v>75</v>
      </c>
      <c r="C16424" t="s">
        <v>74</v>
      </c>
    </row>
    <row r="16425" spans="1:3" x14ac:dyDescent="0.2">
      <c r="A16425" t="s">
        <v>58</v>
      </c>
      <c r="B16425" t="s">
        <v>17</v>
      </c>
      <c r="C16425" t="s">
        <v>74</v>
      </c>
    </row>
    <row r="16426" spans="1:3" x14ac:dyDescent="0.2">
      <c r="A16426" t="s">
        <v>58</v>
      </c>
      <c r="B16426" t="s">
        <v>20</v>
      </c>
      <c r="C16426" t="s">
        <v>28</v>
      </c>
    </row>
    <row r="16427" spans="1:3" x14ac:dyDescent="0.2">
      <c r="A16427" t="s">
        <v>58</v>
      </c>
      <c r="B16427" t="s">
        <v>78</v>
      </c>
      <c r="C16427" t="s">
        <v>29</v>
      </c>
    </row>
    <row r="16428" spans="1:3" x14ac:dyDescent="0.2">
      <c r="A16428" t="s">
        <v>58</v>
      </c>
      <c r="B16428" t="s">
        <v>44</v>
      </c>
      <c r="C16428" t="s">
        <v>2</v>
      </c>
    </row>
    <row r="16429" spans="1:3" x14ac:dyDescent="0.2">
      <c r="A16429" t="s">
        <v>58</v>
      </c>
      <c r="B16429" t="s">
        <v>46</v>
      </c>
      <c r="C16429" t="s">
        <v>43</v>
      </c>
    </row>
    <row r="16430" spans="1:3" x14ac:dyDescent="0.2">
      <c r="A16430" t="s">
        <v>58</v>
      </c>
      <c r="B16430" t="s">
        <v>117</v>
      </c>
      <c r="C16430" t="s">
        <v>21</v>
      </c>
    </row>
    <row r="16431" spans="1:3" x14ac:dyDescent="0.2">
      <c r="A16431" t="s">
        <v>58</v>
      </c>
      <c r="B16431" t="s">
        <v>124</v>
      </c>
      <c r="C16431" t="s">
        <v>10</v>
      </c>
    </row>
    <row r="16432" spans="1:3" x14ac:dyDescent="0.2">
      <c r="A16432" t="s">
        <v>58</v>
      </c>
      <c r="B16432" t="s">
        <v>113</v>
      </c>
      <c r="C16432" t="s">
        <v>128</v>
      </c>
    </row>
    <row r="16433" spans="1:3" x14ac:dyDescent="0.2">
      <c r="A16433" t="s">
        <v>58</v>
      </c>
      <c r="B16433" t="s">
        <v>99</v>
      </c>
      <c r="C16433" t="s">
        <v>43</v>
      </c>
    </row>
    <row r="16434" spans="1:3" x14ac:dyDescent="0.2">
      <c r="A16434" t="s">
        <v>58</v>
      </c>
      <c r="B16434" t="s">
        <v>100</v>
      </c>
      <c r="C16434" t="s">
        <v>102</v>
      </c>
    </row>
    <row r="16435" spans="1:3" x14ac:dyDescent="0.2">
      <c r="A16435" t="s">
        <v>58</v>
      </c>
      <c r="B16435" t="s">
        <v>65</v>
      </c>
      <c r="C16435" t="s">
        <v>101</v>
      </c>
    </row>
    <row r="16436" spans="1:3" x14ac:dyDescent="0.2">
      <c r="A16436" t="s">
        <v>58</v>
      </c>
      <c r="B16436" t="s">
        <v>66</v>
      </c>
      <c r="C16436" t="s">
        <v>101</v>
      </c>
    </row>
    <row r="16437" spans="1:3" x14ac:dyDescent="0.2">
      <c r="A16437" t="s">
        <v>58</v>
      </c>
      <c r="B16437" t="s">
        <v>54</v>
      </c>
      <c r="C16437" t="s">
        <v>10</v>
      </c>
    </row>
    <row r="16438" spans="1:3" x14ac:dyDescent="0.2">
      <c r="A16438" t="s">
        <v>58</v>
      </c>
      <c r="B16438" t="s">
        <v>55</v>
      </c>
      <c r="C16438" t="s">
        <v>10</v>
      </c>
    </row>
    <row r="16439" spans="1:3" x14ac:dyDescent="0.2">
      <c r="A16439" t="s">
        <v>58</v>
      </c>
      <c r="B16439" t="s">
        <v>133</v>
      </c>
      <c r="C16439" t="s">
        <v>29</v>
      </c>
    </row>
    <row r="16440" spans="1:3" x14ac:dyDescent="0.2">
      <c r="A16440" t="s">
        <v>58</v>
      </c>
      <c r="B16440" t="s">
        <v>59</v>
      </c>
      <c r="C16440" t="s">
        <v>2</v>
      </c>
    </row>
    <row r="16441" spans="1:3" x14ac:dyDescent="0.2">
      <c r="A16441" t="s">
        <v>58</v>
      </c>
      <c r="B16441" t="s">
        <v>125</v>
      </c>
      <c r="C16441" t="s">
        <v>28</v>
      </c>
    </row>
    <row r="16442" spans="1:3" x14ac:dyDescent="0.2">
      <c r="A16442" t="s">
        <v>58</v>
      </c>
      <c r="B16442" t="s">
        <v>27</v>
      </c>
      <c r="C16442" t="s">
        <v>2</v>
      </c>
    </row>
    <row r="16443" spans="1:3" x14ac:dyDescent="0.2">
      <c r="A16443" t="s">
        <v>58</v>
      </c>
      <c r="B16443" t="s">
        <v>23</v>
      </c>
      <c r="C16443" t="s">
        <v>29</v>
      </c>
    </row>
    <row r="16444" spans="1:3" x14ac:dyDescent="0.2">
      <c r="A16444" t="s">
        <v>58</v>
      </c>
      <c r="B16444" t="s">
        <v>25</v>
      </c>
      <c r="C16444" t="s">
        <v>10</v>
      </c>
    </row>
    <row r="16445" spans="1:3" x14ac:dyDescent="0.2">
      <c r="A16445" t="s">
        <v>58</v>
      </c>
      <c r="B16445" t="s">
        <v>114</v>
      </c>
      <c r="C16445" t="s">
        <v>130</v>
      </c>
    </row>
    <row r="16446" spans="1:3" x14ac:dyDescent="0.2">
      <c r="A16446" t="s">
        <v>58</v>
      </c>
      <c r="B16446" t="s">
        <v>96</v>
      </c>
      <c r="C16446" t="s">
        <v>128</v>
      </c>
    </row>
    <row r="16447" spans="1:3" x14ac:dyDescent="0.2">
      <c r="A16447" t="s">
        <v>58</v>
      </c>
      <c r="B16447" t="s">
        <v>47</v>
      </c>
      <c r="C16447" t="s">
        <v>10</v>
      </c>
    </row>
    <row r="16448" spans="1:3" x14ac:dyDescent="0.2">
      <c r="A16448" t="s">
        <v>58</v>
      </c>
      <c r="B16448" t="s">
        <v>72</v>
      </c>
      <c r="C16448" t="s">
        <v>105</v>
      </c>
    </row>
    <row r="16449" spans="1:3" x14ac:dyDescent="0.2">
      <c r="A16449" t="s">
        <v>58</v>
      </c>
      <c r="B16449" t="s">
        <v>87</v>
      </c>
      <c r="C16449" t="s">
        <v>74</v>
      </c>
    </row>
    <row r="16450" spans="1:3" x14ac:dyDescent="0.2">
      <c r="A16450" t="s">
        <v>58</v>
      </c>
      <c r="B16450" t="s">
        <v>88</v>
      </c>
      <c r="C16450" t="s">
        <v>29</v>
      </c>
    </row>
    <row r="16451" spans="1:3" x14ac:dyDescent="0.2">
      <c r="A16451" t="s">
        <v>58</v>
      </c>
      <c r="B16451" t="s">
        <v>19</v>
      </c>
      <c r="C16451" t="s">
        <v>36</v>
      </c>
    </row>
    <row r="16452" spans="1:3" x14ac:dyDescent="0.2">
      <c r="A16452" t="s">
        <v>58</v>
      </c>
      <c r="B16452" t="s">
        <v>31</v>
      </c>
      <c r="C16452" t="s">
        <v>11</v>
      </c>
    </row>
    <row r="16453" spans="1:3" x14ac:dyDescent="0.2">
      <c r="A16453" t="s">
        <v>58</v>
      </c>
      <c r="B16453" t="s">
        <v>126</v>
      </c>
      <c r="C16453" t="s">
        <v>43</v>
      </c>
    </row>
    <row r="16454" spans="1:3" x14ac:dyDescent="0.2">
      <c r="A16454" t="s">
        <v>58</v>
      </c>
      <c r="B16454" t="s">
        <v>42</v>
      </c>
      <c r="C16454" t="s">
        <v>105</v>
      </c>
    </row>
    <row r="16455" spans="1:3" x14ac:dyDescent="0.2">
      <c r="A16455" t="s">
        <v>58</v>
      </c>
      <c r="B16455" t="s">
        <v>93</v>
      </c>
      <c r="C16455" t="s">
        <v>36</v>
      </c>
    </row>
    <row r="16456" spans="1:3" x14ac:dyDescent="0.2">
      <c r="A16456" t="s">
        <v>58</v>
      </c>
      <c r="B16456" t="s">
        <v>13</v>
      </c>
      <c r="C16456" t="s">
        <v>127</v>
      </c>
    </row>
    <row r="16457" spans="1:3" x14ac:dyDescent="0.2">
      <c r="A16457" t="s">
        <v>58</v>
      </c>
      <c r="B16457" t="s">
        <v>49</v>
      </c>
      <c r="C16457" t="s">
        <v>11</v>
      </c>
    </row>
    <row r="16458" spans="1:3" x14ac:dyDescent="0.2">
      <c r="A16458" t="s">
        <v>58</v>
      </c>
      <c r="B16458" t="s">
        <v>50</v>
      </c>
      <c r="C16458" t="s">
        <v>11</v>
      </c>
    </row>
    <row r="16459" spans="1:3" x14ac:dyDescent="0.2">
      <c r="A16459" t="s">
        <v>58</v>
      </c>
      <c r="B16459" t="s">
        <v>56</v>
      </c>
      <c r="C16459" t="s">
        <v>21</v>
      </c>
    </row>
    <row r="16460" spans="1:3" x14ac:dyDescent="0.2">
      <c r="A16460" t="s">
        <v>58</v>
      </c>
      <c r="B16460" t="s">
        <v>57</v>
      </c>
      <c r="C16460" t="s">
        <v>21</v>
      </c>
    </row>
    <row r="16461" spans="1:3" x14ac:dyDescent="0.2">
      <c r="A16461" t="s">
        <v>58</v>
      </c>
      <c r="B16461" t="s">
        <v>91</v>
      </c>
      <c r="C16461" t="s">
        <v>67</v>
      </c>
    </row>
    <row r="16462" spans="1:3" x14ac:dyDescent="0.2">
      <c r="A16462" t="s">
        <v>58</v>
      </c>
      <c r="B16462" t="s">
        <v>92</v>
      </c>
      <c r="C16462" t="s">
        <v>107</v>
      </c>
    </row>
    <row r="16463" spans="1:3" x14ac:dyDescent="0.2">
      <c r="A16463" t="s">
        <v>58</v>
      </c>
      <c r="B16463" t="s">
        <v>136</v>
      </c>
      <c r="C16463" t="s">
        <v>128</v>
      </c>
    </row>
    <row r="16464" spans="1:3" x14ac:dyDescent="0.2">
      <c r="A16464" t="s">
        <v>58</v>
      </c>
      <c r="B16464" t="s">
        <v>16</v>
      </c>
      <c r="C16464" t="s">
        <v>118</v>
      </c>
    </row>
    <row r="16465" spans="1:3" x14ac:dyDescent="0.2">
      <c r="A16465" t="s">
        <v>58</v>
      </c>
      <c r="B16465" t="s">
        <v>89</v>
      </c>
      <c r="C16465" t="s">
        <v>36</v>
      </c>
    </row>
    <row r="16466" spans="1:3" x14ac:dyDescent="0.2">
      <c r="A16466" t="s">
        <v>58</v>
      </c>
      <c r="B16466" t="s">
        <v>33</v>
      </c>
      <c r="C16466" t="s">
        <v>118</v>
      </c>
    </row>
    <row r="16467" spans="1:3" x14ac:dyDescent="0.2">
      <c r="A16467" t="s">
        <v>58</v>
      </c>
      <c r="B16467" t="s">
        <v>34</v>
      </c>
      <c r="C16467" t="s">
        <v>36</v>
      </c>
    </row>
    <row r="16468" spans="1:3" x14ac:dyDescent="0.2">
      <c r="A16468" t="s">
        <v>58</v>
      </c>
      <c r="B16468" t="s">
        <v>95</v>
      </c>
      <c r="C16468" t="s">
        <v>67</v>
      </c>
    </row>
    <row r="16469" spans="1:3" x14ac:dyDescent="0.2">
      <c r="A16469" t="s">
        <v>58</v>
      </c>
      <c r="B16469" t="s">
        <v>110</v>
      </c>
      <c r="C16469" t="s">
        <v>127</v>
      </c>
    </row>
    <row r="16470" spans="1:3" x14ac:dyDescent="0.2">
      <c r="A16470" t="s">
        <v>58</v>
      </c>
      <c r="B16470" t="s">
        <v>62</v>
      </c>
      <c r="C16470" t="s">
        <v>3</v>
      </c>
    </row>
    <row r="16471" spans="1:3" x14ac:dyDescent="0.2">
      <c r="A16471" t="s">
        <v>58</v>
      </c>
      <c r="B16471" t="s">
        <v>63</v>
      </c>
      <c r="C16471" t="s">
        <v>3</v>
      </c>
    </row>
    <row r="16472" spans="1:3" x14ac:dyDescent="0.2">
      <c r="A16472" t="s">
        <v>58</v>
      </c>
      <c r="B16472" t="s">
        <v>22</v>
      </c>
      <c r="C16472" t="s">
        <v>134</v>
      </c>
    </row>
    <row r="16473" spans="1:3" x14ac:dyDescent="0.2">
      <c r="A16473" t="s">
        <v>58</v>
      </c>
      <c r="B16473" t="s">
        <v>2</v>
      </c>
      <c r="C16473" t="s">
        <v>22</v>
      </c>
    </row>
    <row r="16474" spans="1:3" x14ac:dyDescent="0.2">
      <c r="A16474" t="s">
        <v>58</v>
      </c>
      <c r="B16474" t="s">
        <v>32</v>
      </c>
      <c r="C16474" t="s">
        <v>36</v>
      </c>
    </row>
    <row r="16475" spans="1:3" x14ac:dyDescent="0.2">
      <c r="A16475" t="s">
        <v>58</v>
      </c>
      <c r="B16475" t="s">
        <v>18</v>
      </c>
      <c r="C16475" t="s">
        <v>11</v>
      </c>
    </row>
    <row r="16476" spans="1:3" x14ac:dyDescent="0.2">
      <c r="A16476" t="s">
        <v>58</v>
      </c>
      <c r="B16476" t="s">
        <v>76</v>
      </c>
      <c r="C16476" t="s">
        <v>130</v>
      </c>
    </row>
    <row r="16477" spans="1:3" x14ac:dyDescent="0.2">
      <c r="A16477" t="s">
        <v>58</v>
      </c>
      <c r="B16477" t="s">
        <v>77</v>
      </c>
      <c r="C16477" t="s">
        <v>130</v>
      </c>
    </row>
    <row r="16478" spans="1:3" x14ac:dyDescent="0.2">
      <c r="A16478" t="s">
        <v>58</v>
      </c>
      <c r="B16478" t="s">
        <v>79</v>
      </c>
      <c r="C16478" t="s">
        <v>1</v>
      </c>
    </row>
    <row r="16479" spans="1:3" x14ac:dyDescent="0.2">
      <c r="A16479" t="s">
        <v>58</v>
      </c>
      <c r="B16479" t="s">
        <v>48</v>
      </c>
      <c r="C16479" t="s">
        <v>62</v>
      </c>
    </row>
    <row r="16480" spans="1:3" x14ac:dyDescent="0.2">
      <c r="A16480" t="s">
        <v>58</v>
      </c>
      <c r="B16480" t="s">
        <v>111</v>
      </c>
      <c r="C16480" t="s">
        <v>62</v>
      </c>
    </row>
    <row r="16481" spans="1:3" x14ac:dyDescent="0.2">
      <c r="A16481" t="s">
        <v>58</v>
      </c>
      <c r="B16481" t="s">
        <v>112</v>
      </c>
      <c r="C16481" t="s">
        <v>62</v>
      </c>
    </row>
    <row r="16482" spans="1:3" x14ac:dyDescent="0.2">
      <c r="A16482" t="s">
        <v>58</v>
      </c>
      <c r="B16482" t="s">
        <v>51</v>
      </c>
      <c r="C16482" t="s">
        <v>62</v>
      </c>
    </row>
    <row r="16483" spans="1:3" x14ac:dyDescent="0.2">
      <c r="A16483" t="s">
        <v>58</v>
      </c>
      <c r="B16483" t="s">
        <v>8</v>
      </c>
      <c r="C16483" t="s">
        <v>11</v>
      </c>
    </row>
    <row r="16484" spans="1:3" x14ac:dyDescent="0.2">
      <c r="A16484" t="s">
        <v>58</v>
      </c>
      <c r="B16484" t="s">
        <v>35</v>
      </c>
      <c r="C16484" t="s">
        <v>90</v>
      </c>
    </row>
    <row r="16485" spans="1:3" x14ac:dyDescent="0.2">
      <c r="A16485" t="s">
        <v>58</v>
      </c>
      <c r="B16485" t="s">
        <v>52</v>
      </c>
      <c r="C16485" t="s">
        <v>104</v>
      </c>
    </row>
    <row r="16486" spans="1:3" x14ac:dyDescent="0.2">
      <c r="A16486" t="s">
        <v>58</v>
      </c>
      <c r="B16486" t="s">
        <v>122</v>
      </c>
      <c r="C16486" t="s">
        <v>127</v>
      </c>
    </row>
    <row r="16487" spans="1:3" x14ac:dyDescent="0.2">
      <c r="A16487" t="s">
        <v>58</v>
      </c>
      <c r="B16487" t="s">
        <v>123</v>
      </c>
      <c r="C16487" t="s">
        <v>84</v>
      </c>
    </row>
    <row r="16488" spans="1:3" x14ac:dyDescent="0.2">
      <c r="A16488" t="s">
        <v>58</v>
      </c>
      <c r="B16488" t="s">
        <v>21</v>
      </c>
      <c r="C16488" t="s">
        <v>5</v>
      </c>
    </row>
    <row r="16489" spans="1:3" x14ac:dyDescent="0.2">
      <c r="A16489" t="s">
        <v>58</v>
      </c>
      <c r="B16489" t="s">
        <v>128</v>
      </c>
      <c r="C16489" t="s">
        <v>91</v>
      </c>
    </row>
    <row r="16490" spans="1:3" x14ac:dyDescent="0.2">
      <c r="A16490" t="s">
        <v>58</v>
      </c>
      <c r="B16490" t="s">
        <v>43</v>
      </c>
      <c r="C16490" t="s">
        <v>138</v>
      </c>
    </row>
    <row r="16491" spans="1:3" x14ac:dyDescent="0.2">
      <c r="A16491" t="s">
        <v>58</v>
      </c>
      <c r="B16491" t="s">
        <v>102</v>
      </c>
      <c r="C16491" t="s">
        <v>107</v>
      </c>
    </row>
    <row r="16492" spans="1:3" x14ac:dyDescent="0.2">
      <c r="A16492" t="s">
        <v>58</v>
      </c>
      <c r="B16492" t="s">
        <v>103</v>
      </c>
      <c r="C16492" t="s">
        <v>6</v>
      </c>
    </row>
    <row r="16493" spans="1:3" x14ac:dyDescent="0.2">
      <c r="A16493" t="s">
        <v>58</v>
      </c>
      <c r="B16493" t="s">
        <v>106</v>
      </c>
      <c r="C16493" t="s">
        <v>36</v>
      </c>
    </row>
    <row r="16494" spans="1:3" x14ac:dyDescent="0.2">
      <c r="A16494" t="s">
        <v>58</v>
      </c>
      <c r="B16494" t="s">
        <v>105</v>
      </c>
      <c r="C16494" t="s">
        <v>137</v>
      </c>
    </row>
    <row r="16495" spans="1:3" x14ac:dyDescent="0.2">
      <c r="A16495" t="s">
        <v>58</v>
      </c>
      <c r="B16495" t="s">
        <v>74</v>
      </c>
      <c r="C16495" t="s">
        <v>52</v>
      </c>
    </row>
    <row r="16496" spans="1:3" x14ac:dyDescent="0.2">
      <c r="A16496" t="s">
        <v>58</v>
      </c>
      <c r="B16496" t="s">
        <v>26</v>
      </c>
      <c r="C16496" t="s">
        <v>69</v>
      </c>
    </row>
    <row r="16497" spans="1:3" x14ac:dyDescent="0.2">
      <c r="A16497" t="s">
        <v>58</v>
      </c>
      <c r="B16497" t="s">
        <v>81</v>
      </c>
      <c r="C16497" t="s">
        <v>130</v>
      </c>
    </row>
    <row r="16498" spans="1:3" x14ac:dyDescent="0.2">
      <c r="A16498" t="s">
        <v>58</v>
      </c>
      <c r="B16498" t="s">
        <v>29</v>
      </c>
      <c r="C16498" t="s">
        <v>5</v>
      </c>
    </row>
    <row r="16499" spans="1:3" x14ac:dyDescent="0.2">
      <c r="A16499" t="s">
        <v>58</v>
      </c>
      <c r="B16499" t="s">
        <v>30</v>
      </c>
      <c r="C16499" t="s">
        <v>5</v>
      </c>
    </row>
    <row r="16500" spans="1:3" x14ac:dyDescent="0.2">
      <c r="A16500" t="s">
        <v>58</v>
      </c>
      <c r="B16500" t="s">
        <v>118</v>
      </c>
      <c r="C16500" t="s">
        <v>3</v>
      </c>
    </row>
    <row r="16501" spans="1:3" x14ac:dyDescent="0.2">
      <c r="A16501" t="s">
        <v>58</v>
      </c>
      <c r="B16501" t="s">
        <v>119</v>
      </c>
      <c r="C16501" t="s">
        <v>102</v>
      </c>
    </row>
    <row r="16502" spans="1:3" x14ac:dyDescent="0.2">
      <c r="A16502" t="s">
        <v>58</v>
      </c>
      <c r="B16502" t="s">
        <v>86</v>
      </c>
      <c r="C16502" t="s">
        <v>128</v>
      </c>
    </row>
    <row r="16503" spans="1:3" x14ac:dyDescent="0.2">
      <c r="A16503" t="s">
        <v>58</v>
      </c>
      <c r="B16503" t="s">
        <v>28</v>
      </c>
      <c r="C16503" t="s">
        <v>100</v>
      </c>
    </row>
    <row r="16504" spans="1:3" x14ac:dyDescent="0.2">
      <c r="A16504" t="s">
        <v>58</v>
      </c>
      <c r="B16504" t="s">
        <v>127</v>
      </c>
      <c r="C16504" t="s">
        <v>73</v>
      </c>
    </row>
    <row r="16505" spans="1:3" x14ac:dyDescent="0.2">
      <c r="A16505" t="s">
        <v>58</v>
      </c>
      <c r="B16505" t="s">
        <v>80</v>
      </c>
      <c r="C16505" t="s">
        <v>1</v>
      </c>
    </row>
    <row r="16506" spans="1:3" x14ac:dyDescent="0.2">
      <c r="A16506" t="s">
        <v>58</v>
      </c>
      <c r="B16506" t="s">
        <v>41</v>
      </c>
      <c r="C16506" t="s">
        <v>21</v>
      </c>
    </row>
    <row r="16507" spans="1:3" x14ac:dyDescent="0.2">
      <c r="A16507" t="s">
        <v>58</v>
      </c>
      <c r="B16507" t="s">
        <v>130</v>
      </c>
      <c r="C16507" t="s">
        <v>95</v>
      </c>
    </row>
    <row r="16508" spans="1:3" x14ac:dyDescent="0.2">
      <c r="A16508" t="s">
        <v>58</v>
      </c>
      <c r="B16508" t="s">
        <v>131</v>
      </c>
      <c r="C16508" t="s">
        <v>123</v>
      </c>
    </row>
    <row r="16509" spans="1:3" x14ac:dyDescent="0.2">
      <c r="A16509" t="s">
        <v>58</v>
      </c>
      <c r="B16509" t="s">
        <v>11</v>
      </c>
      <c r="C16509" t="s">
        <v>95</v>
      </c>
    </row>
    <row r="16510" spans="1:3" x14ac:dyDescent="0.2">
      <c r="A16510" t="s">
        <v>58</v>
      </c>
      <c r="B16510" t="s">
        <v>6</v>
      </c>
      <c r="C16510" t="s">
        <v>6</v>
      </c>
    </row>
    <row r="16511" spans="1:3" x14ac:dyDescent="0.2">
      <c r="A16511" t="s">
        <v>58</v>
      </c>
      <c r="B16511" t="s">
        <v>3</v>
      </c>
      <c r="C16511" t="s">
        <v>107</v>
      </c>
    </row>
    <row r="16512" spans="1:3" x14ac:dyDescent="0.2">
      <c r="A16512" t="s">
        <v>58</v>
      </c>
      <c r="B16512" t="s">
        <v>69</v>
      </c>
      <c r="C16512" t="s">
        <v>116</v>
      </c>
    </row>
    <row r="16513" spans="1:3" x14ac:dyDescent="0.2">
      <c r="A16513" t="s">
        <v>58</v>
      </c>
      <c r="B16513" t="s">
        <v>135</v>
      </c>
      <c r="C16513" t="s">
        <v>128</v>
      </c>
    </row>
    <row r="16514" spans="1:3" x14ac:dyDescent="0.2">
      <c r="A16514" t="s">
        <v>58</v>
      </c>
      <c r="B16514" t="s">
        <v>132</v>
      </c>
      <c r="C16514" t="s">
        <v>62</v>
      </c>
    </row>
    <row r="16515" spans="1:3" x14ac:dyDescent="0.2">
      <c r="A16515" t="s">
        <v>58</v>
      </c>
      <c r="B16515" t="s">
        <v>129</v>
      </c>
      <c r="C16515" t="s">
        <v>11</v>
      </c>
    </row>
    <row r="16516" spans="1:3" x14ac:dyDescent="0.2">
      <c r="A16516" t="s">
        <v>58</v>
      </c>
      <c r="B16516" t="s">
        <v>116</v>
      </c>
      <c r="C16516" t="s">
        <v>109</v>
      </c>
    </row>
    <row r="16517" spans="1:3" x14ac:dyDescent="0.2">
      <c r="A16517" t="s">
        <v>58</v>
      </c>
      <c r="B16517" t="s">
        <v>36</v>
      </c>
      <c r="C16517" t="s">
        <v>102</v>
      </c>
    </row>
    <row r="16518" spans="1:3" x14ac:dyDescent="0.2">
      <c r="A16518" t="s">
        <v>58</v>
      </c>
      <c r="B16518" t="s">
        <v>37</v>
      </c>
      <c r="C16518" t="s">
        <v>102</v>
      </c>
    </row>
    <row r="16519" spans="1:3" x14ac:dyDescent="0.2">
      <c r="A16519" t="s">
        <v>58</v>
      </c>
      <c r="B16519" t="s">
        <v>70</v>
      </c>
      <c r="C16519" t="s">
        <v>105</v>
      </c>
    </row>
    <row r="16520" spans="1:3" x14ac:dyDescent="0.2">
      <c r="A16520" t="s">
        <v>58</v>
      </c>
      <c r="B16520" t="s">
        <v>71</v>
      </c>
      <c r="C16520" t="s">
        <v>105</v>
      </c>
    </row>
    <row r="16521" spans="1:3" x14ac:dyDescent="0.2">
      <c r="A16521" t="s">
        <v>58</v>
      </c>
      <c r="B16521" t="s">
        <v>5</v>
      </c>
      <c r="C16521" t="s">
        <v>134</v>
      </c>
    </row>
    <row r="16522" spans="1:3" x14ac:dyDescent="0.2">
      <c r="A16522" t="s">
        <v>58</v>
      </c>
      <c r="B16522" t="s">
        <v>24</v>
      </c>
      <c r="C16522" t="s">
        <v>4</v>
      </c>
    </row>
    <row r="16523" spans="1:3" x14ac:dyDescent="0.2">
      <c r="A16523" t="s">
        <v>58</v>
      </c>
      <c r="B16523" t="s">
        <v>10</v>
      </c>
      <c r="C16523" t="s">
        <v>116</v>
      </c>
    </row>
    <row r="16524" spans="1:3" x14ac:dyDescent="0.2">
      <c r="A16524" t="s">
        <v>58</v>
      </c>
      <c r="B16524" t="s">
        <v>12</v>
      </c>
      <c r="C16524" t="s">
        <v>91</v>
      </c>
    </row>
    <row r="16525" spans="1:3" x14ac:dyDescent="0.2">
      <c r="A16525" t="s">
        <v>58</v>
      </c>
      <c r="B16525" t="s">
        <v>107</v>
      </c>
      <c r="C16525" t="s">
        <v>6</v>
      </c>
    </row>
    <row r="16526" spans="1:3" x14ac:dyDescent="0.2">
      <c r="A16526" t="s">
        <v>58</v>
      </c>
      <c r="B16526" t="s">
        <v>108</v>
      </c>
      <c r="C16526" t="s">
        <v>6</v>
      </c>
    </row>
    <row r="16527" spans="1:3" x14ac:dyDescent="0.2">
      <c r="A16527" t="s">
        <v>58</v>
      </c>
      <c r="B16527" t="s">
        <v>14</v>
      </c>
      <c r="C16527" t="s">
        <v>100</v>
      </c>
    </row>
    <row r="16528" spans="1:3" x14ac:dyDescent="0.2">
      <c r="A16528" t="s">
        <v>58</v>
      </c>
      <c r="B16528" t="s">
        <v>15</v>
      </c>
      <c r="C16528" t="s">
        <v>100</v>
      </c>
    </row>
    <row r="16529" spans="1:3" x14ac:dyDescent="0.2">
      <c r="A16529" t="s">
        <v>58</v>
      </c>
      <c r="B16529" t="s">
        <v>101</v>
      </c>
      <c r="C16529" t="s">
        <v>138</v>
      </c>
    </row>
    <row r="16530" spans="1:3" x14ac:dyDescent="0.2">
      <c r="A16530" t="s">
        <v>58</v>
      </c>
      <c r="B16530" t="s">
        <v>109</v>
      </c>
      <c r="C16530" t="s">
        <v>90</v>
      </c>
    </row>
    <row r="16531" spans="1:3" x14ac:dyDescent="0.2">
      <c r="A16531" t="s">
        <v>58</v>
      </c>
      <c r="B16531" t="s">
        <v>61</v>
      </c>
      <c r="C16531" t="s">
        <v>6</v>
      </c>
    </row>
    <row r="16532" spans="1:3" x14ac:dyDescent="0.2">
      <c r="A16532" t="s">
        <v>58</v>
      </c>
      <c r="B16532" t="s">
        <v>73</v>
      </c>
      <c r="C16532" t="s">
        <v>35</v>
      </c>
    </row>
    <row r="16533" spans="1:3" x14ac:dyDescent="0.2">
      <c r="A16533" t="s">
        <v>58</v>
      </c>
      <c r="B16533" t="s">
        <v>60</v>
      </c>
      <c r="C16533" t="s">
        <v>67</v>
      </c>
    </row>
    <row r="16534" spans="1:3" x14ac:dyDescent="0.2">
      <c r="A16534" t="s">
        <v>58</v>
      </c>
      <c r="B16534" t="s">
        <v>84</v>
      </c>
      <c r="C16534" t="s">
        <v>90</v>
      </c>
    </row>
    <row r="16535" spans="1:3" x14ac:dyDescent="0.2">
      <c r="A16535" t="s">
        <v>58</v>
      </c>
      <c r="B16535" t="s">
        <v>85</v>
      </c>
      <c r="C16535" t="s">
        <v>6</v>
      </c>
    </row>
    <row r="16536" spans="1:3" x14ac:dyDescent="0.2">
      <c r="A16536" t="s">
        <v>58</v>
      </c>
      <c r="B16536" t="s">
        <v>137</v>
      </c>
      <c r="C16536" t="s">
        <v>109</v>
      </c>
    </row>
    <row r="16537" spans="1:3" x14ac:dyDescent="0.2">
      <c r="A16537" t="s">
        <v>58</v>
      </c>
      <c r="B16537" t="s">
        <v>138</v>
      </c>
      <c r="C16537" t="s">
        <v>35</v>
      </c>
    </row>
    <row r="16538" spans="1:3" x14ac:dyDescent="0.2">
      <c r="A16538" t="s">
        <v>58</v>
      </c>
      <c r="B16538" t="s">
        <v>134</v>
      </c>
      <c r="C16538" t="s">
        <v>90</v>
      </c>
    </row>
    <row r="16539" spans="1:3" x14ac:dyDescent="0.2">
      <c r="A16539" t="s">
        <v>58</v>
      </c>
      <c r="B16539" t="s">
        <v>40</v>
      </c>
      <c r="C16539" t="s">
        <v>62</v>
      </c>
    </row>
    <row r="16540" spans="1:3" x14ac:dyDescent="0.2">
      <c r="A16540" t="s">
        <v>58</v>
      </c>
      <c r="B16540" t="s">
        <v>39</v>
      </c>
      <c r="C16540" t="s">
        <v>62</v>
      </c>
    </row>
    <row r="16541" spans="1:3" x14ac:dyDescent="0.2">
      <c r="A16541" t="s">
        <v>58</v>
      </c>
      <c r="B16541" t="s">
        <v>104</v>
      </c>
      <c r="C16541" t="s">
        <v>107</v>
      </c>
    </row>
    <row r="16542" spans="1:3" x14ac:dyDescent="0.2">
      <c r="A16542" t="s">
        <v>58</v>
      </c>
      <c r="B16542" t="s">
        <v>9</v>
      </c>
      <c r="C16542" t="s">
        <v>24</v>
      </c>
    </row>
    <row r="16543" spans="1:3" x14ac:dyDescent="0.2">
      <c r="A16543" t="s">
        <v>58</v>
      </c>
      <c r="B16543" t="s">
        <v>58</v>
      </c>
      <c r="C16543" t="s">
        <v>58</v>
      </c>
    </row>
    <row r="16544" spans="1:3" x14ac:dyDescent="0.2">
      <c r="A16544" t="s">
        <v>58</v>
      </c>
      <c r="B16544" t="s">
        <v>4</v>
      </c>
      <c r="C16544" t="s">
        <v>4</v>
      </c>
    </row>
    <row r="16545" spans="1:3" x14ac:dyDescent="0.2">
      <c r="A16545" t="s">
        <v>58</v>
      </c>
      <c r="B16545" t="s">
        <v>90</v>
      </c>
      <c r="C16545" t="s">
        <v>6</v>
      </c>
    </row>
    <row r="16546" spans="1:3" x14ac:dyDescent="0.2">
      <c r="A16546" t="s">
        <v>58</v>
      </c>
      <c r="B16546" t="s">
        <v>1</v>
      </c>
      <c r="C16546" t="s">
        <v>3</v>
      </c>
    </row>
    <row r="16547" spans="1:3" x14ac:dyDescent="0.2">
      <c r="A16547" t="s">
        <v>58</v>
      </c>
      <c r="B16547" t="s">
        <v>67</v>
      </c>
      <c r="C16547" t="s">
        <v>90</v>
      </c>
    </row>
    <row r="16548" spans="1:3" x14ac:dyDescent="0.2">
      <c r="A16548" t="s">
        <v>58</v>
      </c>
      <c r="B16548" t="s">
        <v>68</v>
      </c>
      <c r="C16548" t="s">
        <v>90</v>
      </c>
    </row>
    <row r="16549" spans="1:3" x14ac:dyDescent="0.2">
      <c r="A16549" t="s">
        <v>58</v>
      </c>
      <c r="B16549" t="s">
        <v>120</v>
      </c>
      <c r="C16549" t="s">
        <v>24</v>
      </c>
    </row>
    <row r="16550" spans="1:3" x14ac:dyDescent="0.2">
      <c r="A16550" t="s">
        <v>58</v>
      </c>
      <c r="B16550" t="s">
        <v>121</v>
      </c>
      <c r="C16550" t="s">
        <v>24</v>
      </c>
    </row>
    <row r="16551" spans="1:3" x14ac:dyDescent="0.2">
      <c r="A16551" t="s">
        <v>58</v>
      </c>
      <c r="B16551" t="s">
        <v>53</v>
      </c>
      <c r="C16551" t="s">
        <v>58</v>
      </c>
    </row>
    <row r="16552" spans="1:3" x14ac:dyDescent="0.2">
      <c r="A16552" t="s">
        <v>58</v>
      </c>
      <c r="B16552" t="s">
        <v>82</v>
      </c>
      <c r="C16552" t="s">
        <v>6</v>
      </c>
    </row>
    <row r="16553" spans="1:3" x14ac:dyDescent="0.2">
      <c r="A16553" t="s">
        <v>58</v>
      </c>
      <c r="B16553" t="s">
        <v>83</v>
      </c>
      <c r="C16553" t="s">
        <v>58</v>
      </c>
    </row>
    <row r="16554" spans="1:3" x14ac:dyDescent="0.2">
      <c r="A16554" t="s">
        <v>58</v>
      </c>
      <c r="B16554" t="s">
        <v>38</v>
      </c>
      <c r="C16554" t="s">
        <v>107</v>
      </c>
    </row>
    <row r="16555" spans="1:3" x14ac:dyDescent="0.2">
      <c r="A16555" t="s">
        <v>58</v>
      </c>
      <c r="B16555" t="s">
        <v>97</v>
      </c>
      <c r="C16555" t="s">
        <v>4</v>
      </c>
    </row>
    <row r="16556" spans="1:3" x14ac:dyDescent="0.2">
      <c r="A16556" t="s">
        <v>58</v>
      </c>
      <c r="B16556" t="s">
        <v>115</v>
      </c>
      <c r="C16556" t="s">
        <v>24</v>
      </c>
    </row>
    <row r="16557" spans="1:3" x14ac:dyDescent="0.2">
      <c r="A16557" t="s">
        <v>58</v>
      </c>
      <c r="B16557" t="s">
        <v>98</v>
      </c>
      <c r="C16557" t="s">
        <v>24</v>
      </c>
    </row>
    <row r="16558" spans="1:3" x14ac:dyDescent="0.2">
      <c r="A16558" t="s">
        <v>58</v>
      </c>
      <c r="B16558" t="s">
        <v>94</v>
      </c>
      <c r="C16558" t="s">
        <v>24</v>
      </c>
    </row>
    <row r="16559" spans="1:3" x14ac:dyDescent="0.2">
      <c r="A16559" t="s">
        <v>58</v>
      </c>
      <c r="B16559" t="s">
        <v>7</v>
      </c>
      <c r="C16559" t="s">
        <v>45</v>
      </c>
    </row>
    <row r="16560" spans="1:3" x14ac:dyDescent="0.2">
      <c r="A16560" t="s">
        <v>58</v>
      </c>
      <c r="B16560" t="s">
        <v>45</v>
      </c>
      <c r="C16560" t="s">
        <v>4</v>
      </c>
    </row>
    <row r="16561" spans="1:3" x14ac:dyDescent="0.2">
      <c r="A16561" t="s">
        <v>58</v>
      </c>
      <c r="B16561" t="s">
        <v>64</v>
      </c>
      <c r="C16561" t="s">
        <v>24</v>
      </c>
    </row>
    <row r="16562" spans="1:3" x14ac:dyDescent="0.2">
      <c r="A16562" t="s">
        <v>4</v>
      </c>
      <c r="B16562" t="s">
        <v>75</v>
      </c>
      <c r="C16562" t="s">
        <v>29</v>
      </c>
    </row>
    <row r="16563" spans="1:3" x14ac:dyDescent="0.2">
      <c r="A16563" t="s">
        <v>4</v>
      </c>
      <c r="B16563" t="s">
        <v>17</v>
      </c>
      <c r="C16563" t="s">
        <v>21</v>
      </c>
    </row>
    <row r="16564" spans="1:3" x14ac:dyDescent="0.2">
      <c r="A16564" t="s">
        <v>4</v>
      </c>
      <c r="B16564" t="s">
        <v>20</v>
      </c>
      <c r="C16564" t="s">
        <v>74</v>
      </c>
    </row>
    <row r="16565" spans="1:3" x14ac:dyDescent="0.2">
      <c r="A16565" t="s">
        <v>4</v>
      </c>
      <c r="B16565" t="s">
        <v>78</v>
      </c>
      <c r="C16565" t="s">
        <v>2</v>
      </c>
    </row>
    <row r="16566" spans="1:3" x14ac:dyDescent="0.2">
      <c r="A16566" t="s">
        <v>4</v>
      </c>
      <c r="B16566" t="s">
        <v>44</v>
      </c>
      <c r="C16566" t="s">
        <v>101</v>
      </c>
    </row>
    <row r="16567" spans="1:3" x14ac:dyDescent="0.2">
      <c r="A16567" t="s">
        <v>4</v>
      </c>
      <c r="B16567" t="s">
        <v>46</v>
      </c>
      <c r="C16567" t="s">
        <v>105</v>
      </c>
    </row>
    <row r="16568" spans="1:3" x14ac:dyDescent="0.2">
      <c r="A16568" t="s">
        <v>4</v>
      </c>
      <c r="B16568" t="s">
        <v>117</v>
      </c>
      <c r="C16568" t="s">
        <v>101</v>
      </c>
    </row>
    <row r="16569" spans="1:3" x14ac:dyDescent="0.2">
      <c r="A16569" t="s">
        <v>4</v>
      </c>
      <c r="B16569" t="s">
        <v>124</v>
      </c>
      <c r="C16569" t="s">
        <v>69</v>
      </c>
    </row>
    <row r="16570" spans="1:3" x14ac:dyDescent="0.2">
      <c r="A16570" t="s">
        <v>4</v>
      </c>
      <c r="B16570" t="s">
        <v>113</v>
      </c>
      <c r="C16570" t="s">
        <v>130</v>
      </c>
    </row>
    <row r="16571" spans="1:3" x14ac:dyDescent="0.2">
      <c r="A16571" t="s">
        <v>4</v>
      </c>
      <c r="B16571" t="s">
        <v>99</v>
      </c>
      <c r="C16571" t="s">
        <v>127</v>
      </c>
    </row>
    <row r="16572" spans="1:3" x14ac:dyDescent="0.2">
      <c r="A16572" t="s">
        <v>4</v>
      </c>
      <c r="B16572" t="s">
        <v>100</v>
      </c>
      <c r="C16572" t="s">
        <v>35</v>
      </c>
    </row>
    <row r="16573" spans="1:3" x14ac:dyDescent="0.2">
      <c r="A16573" t="s">
        <v>4</v>
      </c>
      <c r="B16573" t="s">
        <v>65</v>
      </c>
      <c r="C16573" t="s">
        <v>43</v>
      </c>
    </row>
    <row r="16574" spans="1:3" x14ac:dyDescent="0.2">
      <c r="A16574" t="s">
        <v>4</v>
      </c>
      <c r="B16574" t="s">
        <v>66</v>
      </c>
      <c r="C16574" t="s">
        <v>127</v>
      </c>
    </row>
    <row r="16575" spans="1:3" x14ac:dyDescent="0.2">
      <c r="A16575" t="s">
        <v>4</v>
      </c>
      <c r="B16575" t="s">
        <v>54</v>
      </c>
      <c r="C16575" t="s">
        <v>69</v>
      </c>
    </row>
    <row r="16576" spans="1:3" x14ac:dyDescent="0.2">
      <c r="A16576" t="s">
        <v>4</v>
      </c>
      <c r="B16576" t="s">
        <v>55</v>
      </c>
      <c r="C16576" t="s">
        <v>69</v>
      </c>
    </row>
    <row r="16577" spans="1:3" x14ac:dyDescent="0.2">
      <c r="A16577" t="s">
        <v>4</v>
      </c>
      <c r="B16577" t="s">
        <v>133</v>
      </c>
      <c r="C16577" t="s">
        <v>21</v>
      </c>
    </row>
    <row r="16578" spans="1:3" x14ac:dyDescent="0.2">
      <c r="A16578" t="s">
        <v>4</v>
      </c>
      <c r="B16578" t="s">
        <v>59</v>
      </c>
      <c r="C16578" t="s">
        <v>43</v>
      </c>
    </row>
    <row r="16579" spans="1:3" x14ac:dyDescent="0.2">
      <c r="A16579" t="s">
        <v>4</v>
      </c>
      <c r="B16579" t="s">
        <v>125</v>
      </c>
      <c r="C16579" t="s">
        <v>29</v>
      </c>
    </row>
    <row r="16580" spans="1:3" x14ac:dyDescent="0.2">
      <c r="A16580" t="s">
        <v>4</v>
      </c>
      <c r="B16580" t="s">
        <v>27</v>
      </c>
      <c r="C16580" t="s">
        <v>43</v>
      </c>
    </row>
    <row r="16581" spans="1:3" x14ac:dyDescent="0.2">
      <c r="A16581" t="s">
        <v>4</v>
      </c>
      <c r="B16581" t="s">
        <v>23</v>
      </c>
      <c r="C16581" t="s">
        <v>21</v>
      </c>
    </row>
    <row r="16582" spans="1:3" x14ac:dyDescent="0.2">
      <c r="A16582" t="s">
        <v>4</v>
      </c>
      <c r="B16582" t="s">
        <v>25</v>
      </c>
      <c r="C16582" t="s">
        <v>128</v>
      </c>
    </row>
    <row r="16583" spans="1:3" x14ac:dyDescent="0.2">
      <c r="A16583" t="s">
        <v>4</v>
      </c>
      <c r="B16583" t="s">
        <v>114</v>
      </c>
      <c r="C16583" t="s">
        <v>11</v>
      </c>
    </row>
    <row r="16584" spans="1:3" x14ac:dyDescent="0.2">
      <c r="A16584" t="s">
        <v>4</v>
      </c>
      <c r="B16584" t="s">
        <v>96</v>
      </c>
      <c r="C16584" t="s">
        <v>130</v>
      </c>
    </row>
    <row r="16585" spans="1:3" x14ac:dyDescent="0.2">
      <c r="A16585" t="s">
        <v>4</v>
      </c>
      <c r="B16585" t="s">
        <v>47</v>
      </c>
      <c r="C16585" t="s">
        <v>128</v>
      </c>
    </row>
    <row r="16586" spans="1:3" x14ac:dyDescent="0.2">
      <c r="A16586" t="s">
        <v>4</v>
      </c>
      <c r="B16586" t="s">
        <v>72</v>
      </c>
      <c r="C16586" t="s">
        <v>10</v>
      </c>
    </row>
    <row r="16587" spans="1:3" x14ac:dyDescent="0.2">
      <c r="A16587" t="s">
        <v>4</v>
      </c>
      <c r="B16587" t="s">
        <v>87</v>
      </c>
      <c r="C16587" t="s">
        <v>29</v>
      </c>
    </row>
    <row r="16588" spans="1:3" x14ac:dyDescent="0.2">
      <c r="A16588" t="s">
        <v>4</v>
      </c>
      <c r="B16588" t="s">
        <v>88</v>
      </c>
      <c r="C16588" t="s">
        <v>2</v>
      </c>
    </row>
    <row r="16589" spans="1:3" x14ac:dyDescent="0.2">
      <c r="A16589" t="s">
        <v>4</v>
      </c>
      <c r="B16589" t="s">
        <v>19</v>
      </c>
      <c r="C16589" t="s">
        <v>52</v>
      </c>
    </row>
    <row r="16590" spans="1:3" x14ac:dyDescent="0.2">
      <c r="A16590" t="s">
        <v>4</v>
      </c>
      <c r="B16590" t="s">
        <v>31</v>
      </c>
      <c r="C16590" t="s">
        <v>62</v>
      </c>
    </row>
    <row r="16591" spans="1:3" x14ac:dyDescent="0.2">
      <c r="A16591" t="s">
        <v>4</v>
      </c>
      <c r="B16591" t="s">
        <v>126</v>
      </c>
      <c r="C16591" t="s">
        <v>127</v>
      </c>
    </row>
    <row r="16592" spans="1:3" x14ac:dyDescent="0.2">
      <c r="A16592" t="s">
        <v>4</v>
      </c>
      <c r="B16592" t="s">
        <v>42</v>
      </c>
      <c r="C16592" t="s">
        <v>10</v>
      </c>
    </row>
    <row r="16593" spans="1:3" x14ac:dyDescent="0.2">
      <c r="A16593" t="s">
        <v>4</v>
      </c>
      <c r="B16593" t="s">
        <v>93</v>
      </c>
      <c r="C16593" t="s">
        <v>36</v>
      </c>
    </row>
    <row r="16594" spans="1:3" x14ac:dyDescent="0.2">
      <c r="A16594" t="s">
        <v>4</v>
      </c>
      <c r="B16594" t="s">
        <v>13</v>
      </c>
      <c r="C16594" t="s">
        <v>105</v>
      </c>
    </row>
    <row r="16595" spans="1:3" x14ac:dyDescent="0.2">
      <c r="A16595" t="s">
        <v>4</v>
      </c>
      <c r="B16595" t="s">
        <v>49</v>
      </c>
      <c r="C16595" t="s">
        <v>11</v>
      </c>
    </row>
    <row r="16596" spans="1:3" x14ac:dyDescent="0.2">
      <c r="A16596" t="s">
        <v>4</v>
      </c>
      <c r="B16596" t="s">
        <v>50</v>
      </c>
      <c r="C16596" t="s">
        <v>11</v>
      </c>
    </row>
    <row r="16597" spans="1:3" x14ac:dyDescent="0.2">
      <c r="A16597" t="s">
        <v>4</v>
      </c>
      <c r="B16597" t="s">
        <v>56</v>
      </c>
      <c r="C16597" t="s">
        <v>2</v>
      </c>
    </row>
    <row r="16598" spans="1:3" x14ac:dyDescent="0.2">
      <c r="A16598" t="s">
        <v>4</v>
      </c>
      <c r="B16598" t="s">
        <v>57</v>
      </c>
      <c r="C16598" t="s">
        <v>2</v>
      </c>
    </row>
    <row r="16599" spans="1:3" x14ac:dyDescent="0.2">
      <c r="A16599" t="s">
        <v>4</v>
      </c>
      <c r="B16599" t="s">
        <v>91</v>
      </c>
      <c r="C16599" t="s">
        <v>107</v>
      </c>
    </row>
    <row r="16600" spans="1:3" x14ac:dyDescent="0.2">
      <c r="A16600" t="s">
        <v>4</v>
      </c>
      <c r="B16600" t="s">
        <v>92</v>
      </c>
      <c r="C16600" t="s">
        <v>107</v>
      </c>
    </row>
    <row r="16601" spans="1:3" x14ac:dyDescent="0.2">
      <c r="A16601" t="s">
        <v>4</v>
      </c>
      <c r="B16601" t="s">
        <v>136</v>
      </c>
      <c r="C16601" t="s">
        <v>128</v>
      </c>
    </row>
    <row r="16602" spans="1:3" x14ac:dyDescent="0.2">
      <c r="A16602" t="s">
        <v>4</v>
      </c>
      <c r="B16602" t="s">
        <v>16</v>
      </c>
      <c r="C16602" t="s">
        <v>36</v>
      </c>
    </row>
    <row r="16603" spans="1:3" x14ac:dyDescent="0.2">
      <c r="A16603" t="s">
        <v>4</v>
      </c>
      <c r="B16603" t="s">
        <v>89</v>
      </c>
      <c r="C16603" t="s">
        <v>100</v>
      </c>
    </row>
    <row r="16604" spans="1:3" x14ac:dyDescent="0.2">
      <c r="A16604" t="s">
        <v>4</v>
      </c>
      <c r="B16604" t="s">
        <v>33</v>
      </c>
      <c r="C16604" t="s">
        <v>36</v>
      </c>
    </row>
    <row r="16605" spans="1:3" x14ac:dyDescent="0.2">
      <c r="A16605" t="s">
        <v>4</v>
      </c>
      <c r="B16605" t="s">
        <v>34</v>
      </c>
      <c r="C16605" t="s">
        <v>100</v>
      </c>
    </row>
    <row r="16606" spans="1:3" x14ac:dyDescent="0.2">
      <c r="A16606" t="s">
        <v>4</v>
      </c>
      <c r="B16606" t="s">
        <v>95</v>
      </c>
      <c r="C16606" t="s">
        <v>107</v>
      </c>
    </row>
    <row r="16607" spans="1:3" x14ac:dyDescent="0.2">
      <c r="A16607" t="s">
        <v>4</v>
      </c>
      <c r="B16607" t="s">
        <v>110</v>
      </c>
      <c r="C16607" t="s">
        <v>105</v>
      </c>
    </row>
    <row r="16608" spans="1:3" x14ac:dyDescent="0.2">
      <c r="A16608" t="s">
        <v>4</v>
      </c>
      <c r="B16608" t="s">
        <v>62</v>
      </c>
      <c r="C16608" t="s">
        <v>102</v>
      </c>
    </row>
    <row r="16609" spans="1:3" x14ac:dyDescent="0.2">
      <c r="A16609" t="s">
        <v>4</v>
      </c>
      <c r="B16609" t="s">
        <v>63</v>
      </c>
      <c r="C16609" t="s">
        <v>102</v>
      </c>
    </row>
    <row r="16610" spans="1:3" x14ac:dyDescent="0.2">
      <c r="A16610" t="s">
        <v>4</v>
      </c>
      <c r="B16610" t="s">
        <v>22</v>
      </c>
      <c r="C16610" t="s">
        <v>109</v>
      </c>
    </row>
    <row r="16611" spans="1:3" x14ac:dyDescent="0.2">
      <c r="A16611" t="s">
        <v>4</v>
      </c>
      <c r="B16611" t="s">
        <v>2</v>
      </c>
      <c r="C16611" t="s">
        <v>73</v>
      </c>
    </row>
    <row r="16612" spans="1:3" x14ac:dyDescent="0.2">
      <c r="A16612" t="s">
        <v>4</v>
      </c>
      <c r="B16612" t="s">
        <v>32</v>
      </c>
      <c r="C16612" t="s">
        <v>100</v>
      </c>
    </row>
    <row r="16613" spans="1:3" x14ac:dyDescent="0.2">
      <c r="A16613" t="s">
        <v>4</v>
      </c>
      <c r="B16613" t="s">
        <v>18</v>
      </c>
      <c r="C16613" t="s">
        <v>62</v>
      </c>
    </row>
    <row r="16614" spans="1:3" x14ac:dyDescent="0.2">
      <c r="A16614" t="s">
        <v>4</v>
      </c>
      <c r="B16614" t="s">
        <v>76</v>
      </c>
      <c r="C16614" t="s">
        <v>11</v>
      </c>
    </row>
    <row r="16615" spans="1:3" x14ac:dyDescent="0.2">
      <c r="A16615" t="s">
        <v>4</v>
      </c>
      <c r="B16615" t="s">
        <v>77</v>
      </c>
      <c r="C16615" t="s">
        <v>11</v>
      </c>
    </row>
    <row r="16616" spans="1:3" x14ac:dyDescent="0.2">
      <c r="A16616" t="s">
        <v>4</v>
      </c>
      <c r="B16616" t="s">
        <v>79</v>
      </c>
      <c r="C16616" t="s">
        <v>36</v>
      </c>
    </row>
    <row r="16617" spans="1:3" x14ac:dyDescent="0.2">
      <c r="A16617" t="s">
        <v>4</v>
      </c>
      <c r="B16617" t="s">
        <v>48</v>
      </c>
      <c r="C16617" t="s">
        <v>62</v>
      </c>
    </row>
    <row r="16618" spans="1:3" x14ac:dyDescent="0.2">
      <c r="A16618" t="s">
        <v>4</v>
      </c>
      <c r="B16618" t="s">
        <v>111</v>
      </c>
      <c r="C16618" t="s">
        <v>62</v>
      </c>
    </row>
    <row r="16619" spans="1:3" x14ac:dyDescent="0.2">
      <c r="A16619" t="s">
        <v>4</v>
      </c>
      <c r="B16619" t="s">
        <v>112</v>
      </c>
      <c r="C16619" t="s">
        <v>1</v>
      </c>
    </row>
    <row r="16620" spans="1:3" x14ac:dyDescent="0.2">
      <c r="A16620" t="s">
        <v>4</v>
      </c>
      <c r="B16620" t="s">
        <v>51</v>
      </c>
      <c r="C16620" t="s">
        <v>62</v>
      </c>
    </row>
    <row r="16621" spans="1:3" x14ac:dyDescent="0.2">
      <c r="A16621" t="s">
        <v>4</v>
      </c>
      <c r="B16621" t="s">
        <v>8</v>
      </c>
      <c r="C16621" t="s">
        <v>62</v>
      </c>
    </row>
    <row r="16622" spans="1:3" x14ac:dyDescent="0.2">
      <c r="A16622" t="s">
        <v>4</v>
      </c>
      <c r="B16622" t="s">
        <v>35</v>
      </c>
      <c r="C16622" t="s">
        <v>6</v>
      </c>
    </row>
    <row r="16623" spans="1:3" x14ac:dyDescent="0.2">
      <c r="A16623" t="s">
        <v>4</v>
      </c>
      <c r="B16623" t="s">
        <v>52</v>
      </c>
      <c r="C16623" t="s">
        <v>35</v>
      </c>
    </row>
    <row r="16624" spans="1:3" x14ac:dyDescent="0.2">
      <c r="A16624" t="s">
        <v>4</v>
      </c>
      <c r="B16624" t="s">
        <v>122</v>
      </c>
      <c r="C16624" t="s">
        <v>105</v>
      </c>
    </row>
    <row r="16625" spans="1:3" x14ac:dyDescent="0.2">
      <c r="A16625" t="s">
        <v>4</v>
      </c>
      <c r="B16625" t="s">
        <v>123</v>
      </c>
      <c r="C16625" t="s">
        <v>107</v>
      </c>
    </row>
    <row r="16626" spans="1:3" x14ac:dyDescent="0.2">
      <c r="A16626" t="s">
        <v>4</v>
      </c>
      <c r="B16626" t="s">
        <v>21</v>
      </c>
      <c r="C16626" t="s">
        <v>138</v>
      </c>
    </row>
    <row r="16627" spans="1:3" x14ac:dyDescent="0.2">
      <c r="A16627" t="s">
        <v>4</v>
      </c>
      <c r="B16627" t="s">
        <v>128</v>
      </c>
      <c r="C16627" t="s">
        <v>95</v>
      </c>
    </row>
    <row r="16628" spans="1:3" x14ac:dyDescent="0.2">
      <c r="A16628" t="s">
        <v>4</v>
      </c>
      <c r="B16628" t="s">
        <v>43</v>
      </c>
      <c r="C16628" t="s">
        <v>116</v>
      </c>
    </row>
    <row r="16629" spans="1:3" x14ac:dyDescent="0.2">
      <c r="A16629" t="s">
        <v>4</v>
      </c>
      <c r="B16629" t="s">
        <v>102</v>
      </c>
      <c r="C16629" t="s">
        <v>90</v>
      </c>
    </row>
    <row r="16630" spans="1:3" x14ac:dyDescent="0.2">
      <c r="A16630" t="s">
        <v>4</v>
      </c>
      <c r="B16630" t="s">
        <v>103</v>
      </c>
      <c r="C16630" t="s">
        <v>58</v>
      </c>
    </row>
    <row r="16631" spans="1:3" x14ac:dyDescent="0.2">
      <c r="A16631" t="s">
        <v>4</v>
      </c>
      <c r="B16631" t="s">
        <v>106</v>
      </c>
      <c r="C16631" t="s">
        <v>100</v>
      </c>
    </row>
    <row r="16632" spans="1:3" x14ac:dyDescent="0.2">
      <c r="A16632" t="s">
        <v>4</v>
      </c>
      <c r="B16632" t="s">
        <v>105</v>
      </c>
      <c r="C16632" t="s">
        <v>116</v>
      </c>
    </row>
    <row r="16633" spans="1:3" x14ac:dyDescent="0.2">
      <c r="A16633" t="s">
        <v>4</v>
      </c>
      <c r="B16633" t="s">
        <v>74</v>
      </c>
      <c r="C16633" t="s">
        <v>115</v>
      </c>
    </row>
    <row r="16634" spans="1:3" x14ac:dyDescent="0.2">
      <c r="A16634" t="s">
        <v>4</v>
      </c>
      <c r="B16634" t="s">
        <v>26</v>
      </c>
      <c r="C16634" t="s">
        <v>128</v>
      </c>
    </row>
    <row r="16635" spans="1:3" x14ac:dyDescent="0.2">
      <c r="A16635" t="s">
        <v>4</v>
      </c>
      <c r="B16635" t="s">
        <v>81</v>
      </c>
      <c r="C16635" t="s">
        <v>11</v>
      </c>
    </row>
    <row r="16636" spans="1:3" x14ac:dyDescent="0.2">
      <c r="A16636" t="s">
        <v>4</v>
      </c>
      <c r="B16636" t="s">
        <v>29</v>
      </c>
      <c r="C16636" t="s">
        <v>138</v>
      </c>
    </row>
    <row r="16637" spans="1:3" x14ac:dyDescent="0.2">
      <c r="A16637" t="s">
        <v>4</v>
      </c>
      <c r="B16637" t="s">
        <v>30</v>
      </c>
      <c r="C16637" t="s">
        <v>138</v>
      </c>
    </row>
    <row r="16638" spans="1:3" x14ac:dyDescent="0.2">
      <c r="A16638" t="s">
        <v>4</v>
      </c>
      <c r="B16638" t="s">
        <v>118</v>
      </c>
      <c r="C16638" t="s">
        <v>102</v>
      </c>
    </row>
    <row r="16639" spans="1:3" x14ac:dyDescent="0.2">
      <c r="A16639" t="s">
        <v>4</v>
      </c>
      <c r="B16639" t="s">
        <v>119</v>
      </c>
      <c r="C16639" t="s">
        <v>104</v>
      </c>
    </row>
    <row r="16640" spans="1:3" x14ac:dyDescent="0.2">
      <c r="A16640" t="s">
        <v>4</v>
      </c>
      <c r="B16640" t="s">
        <v>86</v>
      </c>
      <c r="C16640" t="s">
        <v>130</v>
      </c>
    </row>
    <row r="16641" spans="1:3" x14ac:dyDescent="0.2">
      <c r="A16641" t="s">
        <v>4</v>
      </c>
      <c r="B16641" t="s">
        <v>28</v>
      </c>
      <c r="C16641" t="s">
        <v>5</v>
      </c>
    </row>
    <row r="16642" spans="1:3" x14ac:dyDescent="0.2">
      <c r="A16642" t="s">
        <v>4</v>
      </c>
      <c r="B16642" t="s">
        <v>127</v>
      </c>
      <c r="C16642" t="s">
        <v>116</v>
      </c>
    </row>
    <row r="16643" spans="1:3" x14ac:dyDescent="0.2">
      <c r="A16643" t="s">
        <v>4</v>
      </c>
      <c r="B16643" t="s">
        <v>80</v>
      </c>
      <c r="C16643" t="s">
        <v>36</v>
      </c>
    </row>
    <row r="16644" spans="1:3" x14ac:dyDescent="0.2">
      <c r="A16644" t="s">
        <v>4</v>
      </c>
      <c r="B16644" t="s">
        <v>41</v>
      </c>
      <c r="C16644" t="s">
        <v>101</v>
      </c>
    </row>
    <row r="16645" spans="1:3" x14ac:dyDescent="0.2">
      <c r="A16645" t="s">
        <v>4</v>
      </c>
      <c r="B16645" t="s">
        <v>130</v>
      </c>
      <c r="C16645" t="s">
        <v>123</v>
      </c>
    </row>
    <row r="16646" spans="1:3" x14ac:dyDescent="0.2">
      <c r="A16646" t="s">
        <v>4</v>
      </c>
      <c r="B16646" t="s">
        <v>131</v>
      </c>
      <c r="C16646" t="s">
        <v>3</v>
      </c>
    </row>
    <row r="16647" spans="1:3" x14ac:dyDescent="0.2">
      <c r="A16647" t="s">
        <v>4</v>
      </c>
      <c r="B16647" t="s">
        <v>11</v>
      </c>
      <c r="C16647" t="s">
        <v>123</v>
      </c>
    </row>
    <row r="16648" spans="1:3" x14ac:dyDescent="0.2">
      <c r="A16648" t="s">
        <v>4</v>
      </c>
      <c r="B16648" t="s">
        <v>6</v>
      </c>
      <c r="C16648" t="s">
        <v>58</v>
      </c>
    </row>
    <row r="16649" spans="1:3" x14ac:dyDescent="0.2">
      <c r="A16649" t="s">
        <v>4</v>
      </c>
      <c r="B16649" t="s">
        <v>3</v>
      </c>
      <c r="C16649" t="s">
        <v>90</v>
      </c>
    </row>
    <row r="16650" spans="1:3" x14ac:dyDescent="0.2">
      <c r="A16650" t="s">
        <v>4</v>
      </c>
      <c r="B16650" t="s">
        <v>69</v>
      </c>
      <c r="C16650" t="s">
        <v>95</v>
      </c>
    </row>
    <row r="16651" spans="1:3" x14ac:dyDescent="0.2">
      <c r="A16651" t="s">
        <v>4</v>
      </c>
      <c r="B16651" t="s">
        <v>135</v>
      </c>
      <c r="C16651" t="s">
        <v>130</v>
      </c>
    </row>
    <row r="16652" spans="1:3" x14ac:dyDescent="0.2">
      <c r="A16652" t="s">
        <v>4</v>
      </c>
      <c r="B16652" t="s">
        <v>132</v>
      </c>
      <c r="C16652" t="s">
        <v>1</v>
      </c>
    </row>
    <row r="16653" spans="1:3" x14ac:dyDescent="0.2">
      <c r="A16653" t="s">
        <v>4</v>
      </c>
      <c r="B16653" t="s">
        <v>129</v>
      </c>
      <c r="C16653" t="s">
        <v>62</v>
      </c>
    </row>
    <row r="16654" spans="1:3" x14ac:dyDescent="0.2">
      <c r="A16654" t="s">
        <v>4</v>
      </c>
      <c r="B16654" t="s">
        <v>116</v>
      </c>
      <c r="C16654" t="s">
        <v>84</v>
      </c>
    </row>
    <row r="16655" spans="1:3" x14ac:dyDescent="0.2">
      <c r="A16655" t="s">
        <v>4</v>
      </c>
      <c r="B16655" t="s">
        <v>36</v>
      </c>
      <c r="C16655" t="s">
        <v>134</v>
      </c>
    </row>
    <row r="16656" spans="1:3" x14ac:dyDescent="0.2">
      <c r="A16656" t="s">
        <v>4</v>
      </c>
      <c r="B16656" t="s">
        <v>37</v>
      </c>
      <c r="C16656" t="s">
        <v>134</v>
      </c>
    </row>
    <row r="16657" spans="1:3" x14ac:dyDescent="0.2">
      <c r="A16657" t="s">
        <v>4</v>
      </c>
      <c r="B16657" t="s">
        <v>70</v>
      </c>
      <c r="C16657" t="s">
        <v>10</v>
      </c>
    </row>
    <row r="16658" spans="1:3" x14ac:dyDescent="0.2">
      <c r="A16658" t="s">
        <v>4</v>
      </c>
      <c r="B16658" t="s">
        <v>71</v>
      </c>
      <c r="C16658" t="s">
        <v>10</v>
      </c>
    </row>
    <row r="16659" spans="1:3" x14ac:dyDescent="0.2">
      <c r="A16659" t="s">
        <v>4</v>
      </c>
      <c r="B16659" t="s">
        <v>5</v>
      </c>
      <c r="C16659" t="s">
        <v>109</v>
      </c>
    </row>
    <row r="16660" spans="1:3" x14ac:dyDescent="0.2">
      <c r="A16660" t="s">
        <v>4</v>
      </c>
      <c r="B16660" t="s">
        <v>24</v>
      </c>
      <c r="C16660" t="s">
        <v>24</v>
      </c>
    </row>
    <row r="16661" spans="1:3" x14ac:dyDescent="0.2">
      <c r="A16661" t="s">
        <v>4</v>
      </c>
      <c r="B16661" t="s">
        <v>10</v>
      </c>
      <c r="C16661" t="s">
        <v>91</v>
      </c>
    </row>
    <row r="16662" spans="1:3" x14ac:dyDescent="0.2">
      <c r="A16662" t="s">
        <v>4</v>
      </c>
      <c r="B16662" t="s">
        <v>12</v>
      </c>
      <c r="C16662" t="s">
        <v>123</v>
      </c>
    </row>
    <row r="16663" spans="1:3" x14ac:dyDescent="0.2">
      <c r="A16663" t="s">
        <v>4</v>
      </c>
      <c r="B16663" t="s">
        <v>107</v>
      </c>
      <c r="C16663" t="s">
        <v>6</v>
      </c>
    </row>
    <row r="16664" spans="1:3" x14ac:dyDescent="0.2">
      <c r="A16664" t="s">
        <v>4</v>
      </c>
      <c r="B16664" t="s">
        <v>108</v>
      </c>
      <c r="C16664" t="s">
        <v>6</v>
      </c>
    </row>
    <row r="16665" spans="1:3" x14ac:dyDescent="0.2">
      <c r="A16665" t="s">
        <v>4</v>
      </c>
      <c r="B16665" t="s">
        <v>14</v>
      </c>
      <c r="C16665" t="s">
        <v>5</v>
      </c>
    </row>
    <row r="16666" spans="1:3" x14ac:dyDescent="0.2">
      <c r="A16666" t="s">
        <v>4</v>
      </c>
      <c r="B16666" t="s">
        <v>15</v>
      </c>
      <c r="C16666" t="s">
        <v>5</v>
      </c>
    </row>
    <row r="16667" spans="1:3" x14ac:dyDescent="0.2">
      <c r="A16667" t="s">
        <v>4</v>
      </c>
      <c r="B16667" t="s">
        <v>101</v>
      </c>
      <c r="C16667" t="s">
        <v>137</v>
      </c>
    </row>
    <row r="16668" spans="1:3" x14ac:dyDescent="0.2">
      <c r="A16668" t="s">
        <v>4</v>
      </c>
      <c r="B16668" t="s">
        <v>109</v>
      </c>
      <c r="C16668" t="s">
        <v>6</v>
      </c>
    </row>
    <row r="16669" spans="1:3" x14ac:dyDescent="0.2">
      <c r="A16669" t="s">
        <v>4</v>
      </c>
      <c r="B16669" t="s">
        <v>61</v>
      </c>
      <c r="C16669" t="s">
        <v>58</v>
      </c>
    </row>
    <row r="16670" spans="1:3" x14ac:dyDescent="0.2">
      <c r="A16670" t="s">
        <v>4</v>
      </c>
      <c r="B16670" t="s">
        <v>73</v>
      </c>
      <c r="C16670" t="s">
        <v>67</v>
      </c>
    </row>
    <row r="16671" spans="1:3" x14ac:dyDescent="0.2">
      <c r="A16671" t="s">
        <v>4</v>
      </c>
      <c r="B16671" t="s">
        <v>60</v>
      </c>
      <c r="C16671" t="s">
        <v>84</v>
      </c>
    </row>
    <row r="16672" spans="1:3" x14ac:dyDescent="0.2">
      <c r="A16672" t="s">
        <v>4</v>
      </c>
      <c r="B16672" t="s">
        <v>84</v>
      </c>
      <c r="C16672" t="s">
        <v>6</v>
      </c>
    </row>
    <row r="16673" spans="1:3" x14ac:dyDescent="0.2">
      <c r="A16673" t="s">
        <v>4</v>
      </c>
      <c r="B16673" t="s">
        <v>85</v>
      </c>
      <c r="C16673" t="s">
        <v>6</v>
      </c>
    </row>
    <row r="16674" spans="1:3" x14ac:dyDescent="0.2">
      <c r="A16674" t="s">
        <v>4</v>
      </c>
      <c r="B16674" t="s">
        <v>137</v>
      </c>
      <c r="C16674" t="s">
        <v>67</v>
      </c>
    </row>
    <row r="16675" spans="1:3" x14ac:dyDescent="0.2">
      <c r="A16675" t="s">
        <v>4</v>
      </c>
      <c r="B16675" t="s">
        <v>138</v>
      </c>
      <c r="C16675" t="s">
        <v>67</v>
      </c>
    </row>
    <row r="16676" spans="1:3" x14ac:dyDescent="0.2">
      <c r="A16676" t="s">
        <v>4</v>
      </c>
      <c r="B16676" t="s">
        <v>134</v>
      </c>
      <c r="C16676" t="s">
        <v>90</v>
      </c>
    </row>
    <row r="16677" spans="1:3" x14ac:dyDescent="0.2">
      <c r="A16677" t="s">
        <v>4</v>
      </c>
      <c r="B16677" t="s">
        <v>40</v>
      </c>
      <c r="C16677" t="s">
        <v>1</v>
      </c>
    </row>
    <row r="16678" spans="1:3" x14ac:dyDescent="0.2">
      <c r="A16678" t="s">
        <v>4</v>
      </c>
      <c r="B16678" t="s">
        <v>39</v>
      </c>
      <c r="C16678" t="s">
        <v>1</v>
      </c>
    </row>
    <row r="16679" spans="1:3" x14ac:dyDescent="0.2">
      <c r="A16679" t="s">
        <v>4</v>
      </c>
      <c r="B16679" t="s">
        <v>104</v>
      </c>
      <c r="C16679" t="s">
        <v>90</v>
      </c>
    </row>
    <row r="16680" spans="1:3" x14ac:dyDescent="0.2">
      <c r="A16680" t="s">
        <v>4</v>
      </c>
      <c r="B16680" t="s">
        <v>9</v>
      </c>
      <c r="C16680" t="s">
        <v>120</v>
      </c>
    </row>
    <row r="16681" spans="1:3" x14ac:dyDescent="0.2">
      <c r="A16681" t="s">
        <v>4</v>
      </c>
      <c r="B16681" t="s">
        <v>58</v>
      </c>
      <c r="C16681" t="s">
        <v>4</v>
      </c>
    </row>
    <row r="16682" spans="1:3" x14ac:dyDescent="0.2">
      <c r="A16682" t="s">
        <v>4</v>
      </c>
      <c r="B16682" t="s">
        <v>4</v>
      </c>
      <c r="C16682" t="s">
        <v>4</v>
      </c>
    </row>
    <row r="16683" spans="1:3" x14ac:dyDescent="0.2">
      <c r="A16683" t="s">
        <v>4</v>
      </c>
      <c r="B16683" t="s">
        <v>90</v>
      </c>
      <c r="C16683" t="s">
        <v>6</v>
      </c>
    </row>
    <row r="16684" spans="1:3" x14ac:dyDescent="0.2">
      <c r="A16684" t="s">
        <v>4</v>
      </c>
      <c r="B16684" t="s">
        <v>1</v>
      </c>
      <c r="C16684" t="s">
        <v>102</v>
      </c>
    </row>
    <row r="16685" spans="1:3" x14ac:dyDescent="0.2">
      <c r="A16685" t="s">
        <v>4</v>
      </c>
      <c r="B16685" t="s">
        <v>67</v>
      </c>
      <c r="C16685" t="s">
        <v>6</v>
      </c>
    </row>
    <row r="16686" spans="1:3" x14ac:dyDescent="0.2">
      <c r="A16686" t="s">
        <v>4</v>
      </c>
      <c r="B16686" t="s">
        <v>68</v>
      </c>
      <c r="C16686" t="s">
        <v>6</v>
      </c>
    </row>
    <row r="16687" spans="1:3" x14ac:dyDescent="0.2">
      <c r="A16687" t="s">
        <v>4</v>
      </c>
      <c r="B16687" t="s">
        <v>120</v>
      </c>
      <c r="C16687" t="s">
        <v>24</v>
      </c>
    </row>
    <row r="16688" spans="1:3" x14ac:dyDescent="0.2">
      <c r="A16688" t="s">
        <v>4</v>
      </c>
      <c r="B16688" t="s">
        <v>121</v>
      </c>
      <c r="C16688" t="s">
        <v>120</v>
      </c>
    </row>
    <row r="16689" spans="1:3" x14ac:dyDescent="0.2">
      <c r="A16689" t="s">
        <v>4</v>
      </c>
      <c r="B16689" t="s">
        <v>53</v>
      </c>
      <c r="C16689" t="s">
        <v>58</v>
      </c>
    </row>
    <row r="16690" spans="1:3" x14ac:dyDescent="0.2">
      <c r="A16690" t="s">
        <v>4</v>
      </c>
      <c r="B16690" t="s">
        <v>82</v>
      </c>
      <c r="C16690" t="s">
        <v>58</v>
      </c>
    </row>
    <row r="16691" spans="1:3" x14ac:dyDescent="0.2">
      <c r="A16691" t="s">
        <v>4</v>
      </c>
      <c r="B16691" t="s">
        <v>83</v>
      </c>
      <c r="C16691" t="s">
        <v>58</v>
      </c>
    </row>
    <row r="16692" spans="1:3" x14ac:dyDescent="0.2">
      <c r="A16692" t="s">
        <v>4</v>
      </c>
      <c r="B16692" t="s">
        <v>38</v>
      </c>
      <c r="C16692" t="s">
        <v>90</v>
      </c>
    </row>
    <row r="16693" spans="1:3" x14ac:dyDescent="0.2">
      <c r="A16693" t="s">
        <v>4</v>
      </c>
      <c r="B16693" t="s">
        <v>97</v>
      </c>
      <c r="C16693" t="s">
        <v>4</v>
      </c>
    </row>
    <row r="16694" spans="1:3" x14ac:dyDescent="0.2">
      <c r="A16694" t="s">
        <v>4</v>
      </c>
      <c r="B16694" t="s">
        <v>115</v>
      </c>
      <c r="C16694" t="s">
        <v>24</v>
      </c>
    </row>
    <row r="16695" spans="1:3" x14ac:dyDescent="0.2">
      <c r="A16695" t="s">
        <v>4</v>
      </c>
      <c r="B16695" t="s">
        <v>98</v>
      </c>
      <c r="C16695" t="s">
        <v>24</v>
      </c>
    </row>
    <row r="16696" spans="1:3" x14ac:dyDescent="0.2">
      <c r="A16696" t="s">
        <v>4</v>
      </c>
      <c r="B16696" t="s">
        <v>94</v>
      </c>
      <c r="C16696" t="s">
        <v>24</v>
      </c>
    </row>
    <row r="16697" spans="1:3" x14ac:dyDescent="0.2">
      <c r="A16697" t="s">
        <v>4</v>
      </c>
      <c r="B16697" t="s">
        <v>7</v>
      </c>
      <c r="C16697" t="s">
        <v>24</v>
      </c>
    </row>
    <row r="16698" spans="1:3" x14ac:dyDescent="0.2">
      <c r="A16698" t="s">
        <v>4</v>
      </c>
      <c r="B16698" t="s">
        <v>45</v>
      </c>
      <c r="C16698" t="s">
        <v>24</v>
      </c>
    </row>
    <row r="16699" spans="1:3" x14ac:dyDescent="0.2">
      <c r="A16699" t="s">
        <v>4</v>
      </c>
      <c r="B16699" t="s">
        <v>64</v>
      </c>
      <c r="C16699" t="s">
        <v>24</v>
      </c>
    </row>
    <row r="16700" spans="1:3" x14ac:dyDescent="0.2">
      <c r="A16700" t="s">
        <v>90</v>
      </c>
      <c r="B16700" t="s">
        <v>75</v>
      </c>
      <c r="C16700" t="s">
        <v>14</v>
      </c>
    </row>
    <row r="16701" spans="1:3" x14ac:dyDescent="0.2">
      <c r="A16701" t="s">
        <v>90</v>
      </c>
      <c r="B16701" t="s">
        <v>17</v>
      </c>
      <c r="C16701" t="s">
        <v>14</v>
      </c>
    </row>
    <row r="16702" spans="1:3" x14ac:dyDescent="0.2">
      <c r="A16702" t="s">
        <v>90</v>
      </c>
      <c r="B16702" t="s">
        <v>20</v>
      </c>
      <c r="C16702" t="s">
        <v>106</v>
      </c>
    </row>
    <row r="16703" spans="1:3" x14ac:dyDescent="0.2">
      <c r="A16703" t="s">
        <v>90</v>
      </c>
      <c r="B16703" t="s">
        <v>78</v>
      </c>
      <c r="C16703" t="s">
        <v>28</v>
      </c>
    </row>
    <row r="16704" spans="1:3" x14ac:dyDescent="0.2">
      <c r="A16704" t="s">
        <v>90</v>
      </c>
      <c r="B16704" t="s">
        <v>44</v>
      </c>
      <c r="C16704" t="s">
        <v>74</v>
      </c>
    </row>
    <row r="16705" spans="1:3" x14ac:dyDescent="0.2">
      <c r="A16705" t="s">
        <v>90</v>
      </c>
      <c r="B16705" t="s">
        <v>46</v>
      </c>
      <c r="C16705" t="s">
        <v>2</v>
      </c>
    </row>
    <row r="16706" spans="1:3" x14ac:dyDescent="0.2">
      <c r="A16706" t="s">
        <v>90</v>
      </c>
      <c r="B16706" t="s">
        <v>117</v>
      </c>
      <c r="C16706" t="s">
        <v>74</v>
      </c>
    </row>
    <row r="16707" spans="1:3" x14ac:dyDescent="0.2">
      <c r="A16707" t="s">
        <v>90</v>
      </c>
      <c r="B16707" t="s">
        <v>124</v>
      </c>
      <c r="C16707" t="s">
        <v>127</v>
      </c>
    </row>
    <row r="16708" spans="1:3" x14ac:dyDescent="0.2">
      <c r="A16708" t="s">
        <v>90</v>
      </c>
      <c r="B16708" t="s">
        <v>113</v>
      </c>
      <c r="C16708" t="s">
        <v>10</v>
      </c>
    </row>
    <row r="16709" spans="1:3" x14ac:dyDescent="0.2">
      <c r="A16709" t="s">
        <v>90</v>
      </c>
      <c r="B16709" t="s">
        <v>99</v>
      </c>
      <c r="C16709" t="s">
        <v>21</v>
      </c>
    </row>
    <row r="16710" spans="1:3" x14ac:dyDescent="0.2">
      <c r="A16710" t="s">
        <v>90</v>
      </c>
      <c r="B16710" t="s">
        <v>100</v>
      </c>
      <c r="C16710" t="s">
        <v>3</v>
      </c>
    </row>
    <row r="16711" spans="1:3" x14ac:dyDescent="0.2">
      <c r="A16711" t="s">
        <v>90</v>
      </c>
      <c r="B16711" t="s">
        <v>65</v>
      </c>
      <c r="C16711" t="s">
        <v>29</v>
      </c>
    </row>
    <row r="16712" spans="1:3" x14ac:dyDescent="0.2">
      <c r="A16712" t="s">
        <v>90</v>
      </c>
      <c r="B16712" t="s">
        <v>66</v>
      </c>
      <c r="C16712" t="s">
        <v>29</v>
      </c>
    </row>
    <row r="16713" spans="1:3" x14ac:dyDescent="0.2">
      <c r="A16713" t="s">
        <v>90</v>
      </c>
      <c r="B16713" t="s">
        <v>54</v>
      </c>
      <c r="C16713" t="s">
        <v>127</v>
      </c>
    </row>
    <row r="16714" spans="1:3" x14ac:dyDescent="0.2">
      <c r="A16714" t="s">
        <v>90</v>
      </c>
      <c r="B16714" t="s">
        <v>55</v>
      </c>
      <c r="C16714" t="s">
        <v>127</v>
      </c>
    </row>
    <row r="16715" spans="1:3" x14ac:dyDescent="0.2">
      <c r="A16715" t="s">
        <v>90</v>
      </c>
      <c r="B16715" t="s">
        <v>133</v>
      </c>
      <c r="C16715" t="s">
        <v>28</v>
      </c>
    </row>
    <row r="16716" spans="1:3" x14ac:dyDescent="0.2">
      <c r="A16716" t="s">
        <v>90</v>
      </c>
      <c r="B16716" t="s">
        <v>59</v>
      </c>
      <c r="C16716" t="s">
        <v>74</v>
      </c>
    </row>
    <row r="16717" spans="1:3" x14ac:dyDescent="0.2">
      <c r="A16717" t="s">
        <v>90</v>
      </c>
      <c r="B16717" t="s">
        <v>125</v>
      </c>
      <c r="C16717" t="s">
        <v>106</v>
      </c>
    </row>
    <row r="16718" spans="1:3" x14ac:dyDescent="0.2">
      <c r="A16718" t="s">
        <v>90</v>
      </c>
      <c r="B16718" t="s">
        <v>27</v>
      </c>
      <c r="C16718" t="s">
        <v>29</v>
      </c>
    </row>
    <row r="16719" spans="1:3" x14ac:dyDescent="0.2">
      <c r="A16719" t="s">
        <v>90</v>
      </c>
      <c r="B16719" t="s">
        <v>23</v>
      </c>
      <c r="C16719" t="s">
        <v>14</v>
      </c>
    </row>
    <row r="16720" spans="1:3" x14ac:dyDescent="0.2">
      <c r="A16720" t="s">
        <v>90</v>
      </c>
      <c r="B16720" t="s">
        <v>25</v>
      </c>
      <c r="C16720" t="s">
        <v>127</v>
      </c>
    </row>
    <row r="16721" spans="1:3" x14ac:dyDescent="0.2">
      <c r="A16721" t="s">
        <v>90</v>
      </c>
      <c r="B16721" t="s">
        <v>114</v>
      </c>
      <c r="C16721" t="s">
        <v>69</v>
      </c>
    </row>
    <row r="16722" spans="1:3" x14ac:dyDescent="0.2">
      <c r="A16722" t="s">
        <v>90</v>
      </c>
      <c r="B16722" t="s">
        <v>96</v>
      </c>
      <c r="C16722" t="s">
        <v>10</v>
      </c>
    </row>
    <row r="16723" spans="1:3" x14ac:dyDescent="0.2">
      <c r="A16723" t="s">
        <v>90</v>
      </c>
      <c r="B16723" t="s">
        <v>47</v>
      </c>
      <c r="C16723" t="s">
        <v>105</v>
      </c>
    </row>
    <row r="16724" spans="1:3" x14ac:dyDescent="0.2">
      <c r="A16724" t="s">
        <v>90</v>
      </c>
      <c r="B16724" t="s">
        <v>72</v>
      </c>
      <c r="C16724" t="s">
        <v>101</v>
      </c>
    </row>
    <row r="16725" spans="1:3" x14ac:dyDescent="0.2">
      <c r="A16725" t="s">
        <v>90</v>
      </c>
      <c r="B16725" t="s">
        <v>87</v>
      </c>
      <c r="C16725" t="s">
        <v>19</v>
      </c>
    </row>
    <row r="16726" spans="1:3" x14ac:dyDescent="0.2">
      <c r="A16726" t="s">
        <v>90</v>
      </c>
      <c r="B16726" t="s">
        <v>88</v>
      </c>
      <c r="C16726" t="s">
        <v>28</v>
      </c>
    </row>
    <row r="16727" spans="1:3" x14ac:dyDescent="0.2">
      <c r="A16727" t="s">
        <v>90</v>
      </c>
      <c r="B16727" t="s">
        <v>19</v>
      </c>
      <c r="C16727" t="s">
        <v>1</v>
      </c>
    </row>
    <row r="16728" spans="1:3" x14ac:dyDescent="0.2">
      <c r="A16728" t="s">
        <v>90</v>
      </c>
      <c r="B16728" t="s">
        <v>31</v>
      </c>
      <c r="C16728" t="s">
        <v>130</v>
      </c>
    </row>
    <row r="16729" spans="1:3" x14ac:dyDescent="0.2">
      <c r="A16729" t="s">
        <v>90</v>
      </c>
      <c r="B16729" t="s">
        <v>126</v>
      </c>
      <c r="C16729" t="s">
        <v>21</v>
      </c>
    </row>
    <row r="16730" spans="1:3" x14ac:dyDescent="0.2">
      <c r="A16730" t="s">
        <v>90</v>
      </c>
      <c r="B16730" t="s">
        <v>42</v>
      </c>
      <c r="C16730" t="s">
        <v>43</v>
      </c>
    </row>
    <row r="16731" spans="1:3" x14ac:dyDescent="0.2">
      <c r="A16731" t="s">
        <v>90</v>
      </c>
      <c r="B16731" t="s">
        <v>93</v>
      </c>
      <c r="C16731" t="s">
        <v>62</v>
      </c>
    </row>
    <row r="16732" spans="1:3" x14ac:dyDescent="0.2">
      <c r="A16732" t="s">
        <v>90</v>
      </c>
      <c r="B16732" t="s">
        <v>13</v>
      </c>
      <c r="C16732" t="s">
        <v>2</v>
      </c>
    </row>
    <row r="16733" spans="1:3" x14ac:dyDescent="0.2">
      <c r="A16733" t="s">
        <v>90</v>
      </c>
      <c r="B16733" t="s">
        <v>49</v>
      </c>
      <c r="C16733" t="s">
        <v>128</v>
      </c>
    </row>
    <row r="16734" spans="1:3" x14ac:dyDescent="0.2">
      <c r="A16734" t="s">
        <v>90</v>
      </c>
      <c r="B16734" t="s">
        <v>50</v>
      </c>
      <c r="C16734" t="s">
        <v>128</v>
      </c>
    </row>
    <row r="16735" spans="1:3" x14ac:dyDescent="0.2">
      <c r="A16735" t="s">
        <v>90</v>
      </c>
      <c r="B16735" t="s">
        <v>56</v>
      </c>
      <c r="C16735" t="s">
        <v>28</v>
      </c>
    </row>
    <row r="16736" spans="1:3" x14ac:dyDescent="0.2">
      <c r="A16736" t="s">
        <v>90</v>
      </c>
      <c r="B16736" t="s">
        <v>57</v>
      </c>
      <c r="C16736" t="s">
        <v>28</v>
      </c>
    </row>
    <row r="16737" spans="1:3" x14ac:dyDescent="0.2">
      <c r="A16737" t="s">
        <v>90</v>
      </c>
      <c r="B16737" t="s">
        <v>91</v>
      </c>
      <c r="C16737" t="s">
        <v>134</v>
      </c>
    </row>
    <row r="16738" spans="1:3" x14ac:dyDescent="0.2">
      <c r="A16738" t="s">
        <v>90</v>
      </c>
      <c r="B16738" t="s">
        <v>92</v>
      </c>
      <c r="C16738" t="s">
        <v>109</v>
      </c>
    </row>
    <row r="16739" spans="1:3" x14ac:dyDescent="0.2">
      <c r="A16739" t="s">
        <v>90</v>
      </c>
      <c r="B16739" t="s">
        <v>136</v>
      </c>
      <c r="C16739" t="s">
        <v>105</v>
      </c>
    </row>
    <row r="16740" spans="1:3" x14ac:dyDescent="0.2">
      <c r="A16740" t="s">
        <v>90</v>
      </c>
      <c r="B16740" t="s">
        <v>16</v>
      </c>
      <c r="C16740" t="s">
        <v>62</v>
      </c>
    </row>
    <row r="16741" spans="1:3" x14ac:dyDescent="0.2">
      <c r="A16741" t="s">
        <v>90</v>
      </c>
      <c r="B16741" t="s">
        <v>89</v>
      </c>
      <c r="C16741" t="s">
        <v>1</v>
      </c>
    </row>
    <row r="16742" spans="1:3" x14ac:dyDescent="0.2">
      <c r="A16742" t="s">
        <v>90</v>
      </c>
      <c r="B16742" t="s">
        <v>33</v>
      </c>
      <c r="C16742" t="s">
        <v>62</v>
      </c>
    </row>
    <row r="16743" spans="1:3" x14ac:dyDescent="0.2">
      <c r="A16743" t="s">
        <v>90</v>
      </c>
      <c r="B16743" t="s">
        <v>34</v>
      </c>
      <c r="C16743" t="s">
        <v>1</v>
      </c>
    </row>
    <row r="16744" spans="1:3" x14ac:dyDescent="0.2">
      <c r="A16744" t="s">
        <v>90</v>
      </c>
      <c r="B16744" t="s">
        <v>95</v>
      </c>
      <c r="C16744" t="s">
        <v>134</v>
      </c>
    </row>
    <row r="16745" spans="1:3" x14ac:dyDescent="0.2">
      <c r="A16745" t="s">
        <v>90</v>
      </c>
      <c r="B16745" t="s">
        <v>110</v>
      </c>
      <c r="C16745" t="s">
        <v>2</v>
      </c>
    </row>
    <row r="16746" spans="1:3" x14ac:dyDescent="0.2">
      <c r="A16746" t="s">
        <v>90</v>
      </c>
      <c r="B16746" t="s">
        <v>62</v>
      </c>
      <c r="C16746" t="s">
        <v>95</v>
      </c>
    </row>
    <row r="16747" spans="1:3" x14ac:dyDescent="0.2">
      <c r="A16747" t="s">
        <v>90</v>
      </c>
      <c r="B16747" t="s">
        <v>63</v>
      </c>
      <c r="C16747" t="s">
        <v>95</v>
      </c>
    </row>
    <row r="16748" spans="1:3" x14ac:dyDescent="0.2">
      <c r="A16748" t="s">
        <v>90</v>
      </c>
      <c r="B16748" t="s">
        <v>22</v>
      </c>
      <c r="C16748" t="s">
        <v>3</v>
      </c>
    </row>
    <row r="16749" spans="1:3" x14ac:dyDescent="0.2">
      <c r="A16749" t="s">
        <v>90</v>
      </c>
      <c r="B16749" t="s">
        <v>2</v>
      </c>
      <c r="C16749" t="s">
        <v>100</v>
      </c>
    </row>
    <row r="16750" spans="1:3" x14ac:dyDescent="0.2">
      <c r="A16750" t="s">
        <v>90</v>
      </c>
      <c r="B16750" t="s">
        <v>32</v>
      </c>
      <c r="C16750" t="s">
        <v>1</v>
      </c>
    </row>
    <row r="16751" spans="1:3" x14ac:dyDescent="0.2">
      <c r="A16751" t="s">
        <v>90</v>
      </c>
      <c r="B16751" t="s">
        <v>18</v>
      </c>
      <c r="C16751" t="s">
        <v>128</v>
      </c>
    </row>
    <row r="16752" spans="1:3" x14ac:dyDescent="0.2">
      <c r="A16752" t="s">
        <v>90</v>
      </c>
      <c r="B16752" t="s">
        <v>76</v>
      </c>
      <c r="C16752" t="s">
        <v>128</v>
      </c>
    </row>
    <row r="16753" spans="1:3" x14ac:dyDescent="0.2">
      <c r="A16753" t="s">
        <v>90</v>
      </c>
      <c r="B16753" t="s">
        <v>77</v>
      </c>
      <c r="C16753" t="s">
        <v>69</v>
      </c>
    </row>
    <row r="16754" spans="1:3" x14ac:dyDescent="0.2">
      <c r="A16754" t="s">
        <v>90</v>
      </c>
      <c r="B16754" t="s">
        <v>79</v>
      </c>
      <c r="C16754" t="s">
        <v>62</v>
      </c>
    </row>
    <row r="16755" spans="1:3" x14ac:dyDescent="0.2">
      <c r="A16755" t="s">
        <v>90</v>
      </c>
      <c r="B16755" t="s">
        <v>48</v>
      </c>
      <c r="C16755" t="s">
        <v>11</v>
      </c>
    </row>
    <row r="16756" spans="1:3" x14ac:dyDescent="0.2">
      <c r="A16756" t="s">
        <v>90</v>
      </c>
      <c r="B16756" t="s">
        <v>111</v>
      </c>
      <c r="C16756" t="s">
        <v>11</v>
      </c>
    </row>
    <row r="16757" spans="1:3" x14ac:dyDescent="0.2">
      <c r="A16757" t="s">
        <v>90</v>
      </c>
      <c r="B16757" t="s">
        <v>112</v>
      </c>
      <c r="C16757" t="s">
        <v>11</v>
      </c>
    </row>
    <row r="16758" spans="1:3" x14ac:dyDescent="0.2">
      <c r="A16758" t="s">
        <v>90</v>
      </c>
      <c r="B16758" t="s">
        <v>51</v>
      </c>
      <c r="C16758" t="s">
        <v>130</v>
      </c>
    </row>
    <row r="16759" spans="1:3" x14ac:dyDescent="0.2">
      <c r="A16759" t="s">
        <v>90</v>
      </c>
      <c r="B16759" t="s">
        <v>8</v>
      </c>
      <c r="C16759" t="s">
        <v>130</v>
      </c>
    </row>
    <row r="16760" spans="1:3" x14ac:dyDescent="0.2">
      <c r="A16760" t="s">
        <v>90</v>
      </c>
      <c r="B16760" t="s">
        <v>35</v>
      </c>
      <c r="C16760" t="s">
        <v>84</v>
      </c>
    </row>
    <row r="16761" spans="1:3" x14ac:dyDescent="0.2">
      <c r="A16761" t="s">
        <v>90</v>
      </c>
      <c r="B16761" t="s">
        <v>52</v>
      </c>
      <c r="C16761" t="s">
        <v>3</v>
      </c>
    </row>
    <row r="16762" spans="1:3" x14ac:dyDescent="0.2">
      <c r="A16762" t="s">
        <v>90</v>
      </c>
      <c r="B16762" t="s">
        <v>122</v>
      </c>
      <c r="C16762" t="s">
        <v>101</v>
      </c>
    </row>
    <row r="16763" spans="1:3" x14ac:dyDescent="0.2">
      <c r="A16763" t="s">
        <v>90</v>
      </c>
      <c r="B16763" t="s">
        <v>123</v>
      </c>
      <c r="C16763" t="s">
        <v>35</v>
      </c>
    </row>
    <row r="16764" spans="1:3" x14ac:dyDescent="0.2">
      <c r="A16764" t="s">
        <v>90</v>
      </c>
      <c r="B16764" t="s">
        <v>21</v>
      </c>
      <c r="C16764" t="s">
        <v>36</v>
      </c>
    </row>
    <row r="16765" spans="1:3" x14ac:dyDescent="0.2">
      <c r="A16765" t="s">
        <v>90</v>
      </c>
      <c r="B16765" t="s">
        <v>128</v>
      </c>
      <c r="C16765" t="s">
        <v>73</v>
      </c>
    </row>
    <row r="16766" spans="1:3" x14ac:dyDescent="0.2">
      <c r="A16766" t="s">
        <v>90</v>
      </c>
      <c r="B16766" t="s">
        <v>43</v>
      </c>
      <c r="C16766" t="s">
        <v>52</v>
      </c>
    </row>
    <row r="16767" spans="1:3" x14ac:dyDescent="0.2">
      <c r="A16767" t="s">
        <v>90</v>
      </c>
      <c r="B16767" t="s">
        <v>102</v>
      </c>
      <c r="C16767" t="s">
        <v>67</v>
      </c>
    </row>
    <row r="16768" spans="1:3" x14ac:dyDescent="0.2">
      <c r="A16768" t="s">
        <v>90</v>
      </c>
      <c r="B16768" t="s">
        <v>103</v>
      </c>
      <c r="C16768" t="s">
        <v>90</v>
      </c>
    </row>
    <row r="16769" spans="1:3" x14ac:dyDescent="0.2">
      <c r="A16769" t="s">
        <v>90</v>
      </c>
      <c r="B16769" t="s">
        <v>106</v>
      </c>
      <c r="C16769" t="s">
        <v>1</v>
      </c>
    </row>
    <row r="16770" spans="1:3" x14ac:dyDescent="0.2">
      <c r="A16770" t="s">
        <v>90</v>
      </c>
      <c r="B16770" t="s">
        <v>105</v>
      </c>
      <c r="C16770" t="s">
        <v>5</v>
      </c>
    </row>
    <row r="16771" spans="1:3" x14ac:dyDescent="0.2">
      <c r="A16771" t="s">
        <v>90</v>
      </c>
      <c r="B16771" t="s">
        <v>74</v>
      </c>
      <c r="C16771" t="s">
        <v>36</v>
      </c>
    </row>
    <row r="16772" spans="1:3" x14ac:dyDescent="0.2">
      <c r="A16772" t="s">
        <v>90</v>
      </c>
      <c r="B16772" t="s">
        <v>26</v>
      </c>
      <c r="C16772" t="s">
        <v>105</v>
      </c>
    </row>
    <row r="16773" spans="1:3" x14ac:dyDescent="0.2">
      <c r="A16773" t="s">
        <v>90</v>
      </c>
      <c r="B16773" t="s">
        <v>81</v>
      </c>
      <c r="C16773" t="s">
        <v>128</v>
      </c>
    </row>
    <row r="16774" spans="1:3" x14ac:dyDescent="0.2">
      <c r="A16774" t="s">
        <v>90</v>
      </c>
      <c r="B16774" t="s">
        <v>29</v>
      </c>
      <c r="C16774" t="s">
        <v>36</v>
      </c>
    </row>
    <row r="16775" spans="1:3" x14ac:dyDescent="0.2">
      <c r="A16775" t="s">
        <v>90</v>
      </c>
      <c r="B16775" t="s">
        <v>30</v>
      </c>
      <c r="C16775" t="s">
        <v>36</v>
      </c>
    </row>
    <row r="16776" spans="1:3" x14ac:dyDescent="0.2">
      <c r="A16776" t="s">
        <v>90</v>
      </c>
      <c r="B16776" t="s">
        <v>118</v>
      </c>
      <c r="C16776" t="s">
        <v>123</v>
      </c>
    </row>
    <row r="16777" spans="1:3" x14ac:dyDescent="0.2">
      <c r="A16777" t="s">
        <v>90</v>
      </c>
      <c r="B16777" t="s">
        <v>119</v>
      </c>
      <c r="C16777" t="s">
        <v>123</v>
      </c>
    </row>
    <row r="16778" spans="1:3" x14ac:dyDescent="0.2">
      <c r="A16778" t="s">
        <v>90</v>
      </c>
      <c r="B16778" t="s">
        <v>86</v>
      </c>
      <c r="C16778" t="s">
        <v>10</v>
      </c>
    </row>
    <row r="16779" spans="1:3" x14ac:dyDescent="0.2">
      <c r="A16779" t="s">
        <v>90</v>
      </c>
      <c r="B16779" t="s">
        <v>28</v>
      </c>
      <c r="C16779" t="s">
        <v>118</v>
      </c>
    </row>
    <row r="16780" spans="1:3" x14ac:dyDescent="0.2">
      <c r="A16780" t="s">
        <v>90</v>
      </c>
      <c r="B16780" t="s">
        <v>127</v>
      </c>
      <c r="C16780" t="s">
        <v>5</v>
      </c>
    </row>
    <row r="16781" spans="1:3" x14ac:dyDescent="0.2">
      <c r="A16781" t="s">
        <v>90</v>
      </c>
      <c r="B16781" t="s">
        <v>80</v>
      </c>
      <c r="C16781" t="s">
        <v>62</v>
      </c>
    </row>
    <row r="16782" spans="1:3" x14ac:dyDescent="0.2">
      <c r="A16782" t="s">
        <v>90</v>
      </c>
      <c r="B16782" t="s">
        <v>41</v>
      </c>
      <c r="C16782" t="s">
        <v>74</v>
      </c>
    </row>
    <row r="16783" spans="1:3" x14ac:dyDescent="0.2">
      <c r="A16783" t="s">
        <v>90</v>
      </c>
      <c r="B16783" t="s">
        <v>130</v>
      </c>
      <c r="C16783" t="s">
        <v>137</v>
      </c>
    </row>
    <row r="16784" spans="1:3" x14ac:dyDescent="0.2">
      <c r="A16784" t="s">
        <v>90</v>
      </c>
      <c r="B16784" t="s">
        <v>131</v>
      </c>
      <c r="C16784" t="s">
        <v>116</v>
      </c>
    </row>
    <row r="16785" spans="1:3" x14ac:dyDescent="0.2">
      <c r="A16785" t="s">
        <v>90</v>
      </c>
      <c r="B16785" t="s">
        <v>11</v>
      </c>
      <c r="C16785" t="s">
        <v>116</v>
      </c>
    </row>
    <row r="16786" spans="1:3" x14ac:dyDescent="0.2">
      <c r="A16786" t="s">
        <v>90</v>
      </c>
      <c r="B16786" t="s">
        <v>6</v>
      </c>
      <c r="C16786" t="s">
        <v>6</v>
      </c>
    </row>
    <row r="16787" spans="1:3" x14ac:dyDescent="0.2">
      <c r="A16787" t="s">
        <v>90</v>
      </c>
      <c r="B16787" t="s">
        <v>3</v>
      </c>
      <c r="C16787" t="s">
        <v>109</v>
      </c>
    </row>
    <row r="16788" spans="1:3" x14ac:dyDescent="0.2">
      <c r="A16788" t="s">
        <v>90</v>
      </c>
      <c r="B16788" t="s">
        <v>69</v>
      </c>
      <c r="C16788" t="s">
        <v>138</v>
      </c>
    </row>
    <row r="16789" spans="1:3" x14ac:dyDescent="0.2">
      <c r="A16789" t="s">
        <v>90</v>
      </c>
      <c r="B16789" t="s">
        <v>135</v>
      </c>
      <c r="C16789" t="s">
        <v>10</v>
      </c>
    </row>
    <row r="16790" spans="1:3" x14ac:dyDescent="0.2">
      <c r="A16790" t="s">
        <v>90</v>
      </c>
      <c r="B16790" t="s">
        <v>132</v>
      </c>
      <c r="C16790" t="s">
        <v>11</v>
      </c>
    </row>
    <row r="16791" spans="1:3" x14ac:dyDescent="0.2">
      <c r="A16791" t="s">
        <v>90</v>
      </c>
      <c r="B16791" t="s">
        <v>129</v>
      </c>
      <c r="C16791" t="s">
        <v>130</v>
      </c>
    </row>
    <row r="16792" spans="1:3" x14ac:dyDescent="0.2">
      <c r="A16792" t="s">
        <v>90</v>
      </c>
      <c r="B16792" t="s">
        <v>116</v>
      </c>
      <c r="C16792" t="s">
        <v>102</v>
      </c>
    </row>
    <row r="16793" spans="1:3" x14ac:dyDescent="0.2">
      <c r="A16793" t="s">
        <v>90</v>
      </c>
      <c r="B16793" t="s">
        <v>36</v>
      </c>
      <c r="C16793" t="s">
        <v>123</v>
      </c>
    </row>
    <row r="16794" spans="1:3" x14ac:dyDescent="0.2">
      <c r="A16794" t="s">
        <v>90</v>
      </c>
      <c r="B16794" t="s">
        <v>37</v>
      </c>
      <c r="C16794" t="s">
        <v>123</v>
      </c>
    </row>
    <row r="16795" spans="1:3" x14ac:dyDescent="0.2">
      <c r="A16795" t="s">
        <v>90</v>
      </c>
      <c r="B16795" t="s">
        <v>70</v>
      </c>
      <c r="C16795" t="s">
        <v>43</v>
      </c>
    </row>
    <row r="16796" spans="1:3" x14ac:dyDescent="0.2">
      <c r="A16796" t="s">
        <v>90</v>
      </c>
      <c r="B16796" t="s">
        <v>71</v>
      </c>
      <c r="C16796" t="s">
        <v>43</v>
      </c>
    </row>
    <row r="16797" spans="1:3" x14ac:dyDescent="0.2">
      <c r="A16797" t="s">
        <v>90</v>
      </c>
      <c r="B16797" t="s">
        <v>5</v>
      </c>
      <c r="C16797" t="s">
        <v>3</v>
      </c>
    </row>
    <row r="16798" spans="1:3" x14ac:dyDescent="0.2">
      <c r="A16798" t="s">
        <v>90</v>
      </c>
      <c r="B16798" t="s">
        <v>24</v>
      </c>
      <c r="C16798" t="s">
        <v>58</v>
      </c>
    </row>
    <row r="16799" spans="1:3" x14ac:dyDescent="0.2">
      <c r="A16799" t="s">
        <v>90</v>
      </c>
      <c r="B16799" t="s">
        <v>10</v>
      </c>
      <c r="C16799" t="s">
        <v>138</v>
      </c>
    </row>
    <row r="16800" spans="1:3" x14ac:dyDescent="0.2">
      <c r="A16800" t="s">
        <v>90</v>
      </c>
      <c r="B16800" t="s">
        <v>12</v>
      </c>
      <c r="C16800" t="s">
        <v>137</v>
      </c>
    </row>
    <row r="16801" spans="1:3" x14ac:dyDescent="0.2">
      <c r="A16801" t="s">
        <v>90</v>
      </c>
      <c r="B16801" t="s">
        <v>107</v>
      </c>
      <c r="C16801" t="s">
        <v>107</v>
      </c>
    </row>
    <row r="16802" spans="1:3" x14ac:dyDescent="0.2">
      <c r="A16802" t="s">
        <v>90</v>
      </c>
      <c r="B16802" t="s">
        <v>108</v>
      </c>
      <c r="C16802" t="s">
        <v>90</v>
      </c>
    </row>
    <row r="16803" spans="1:3" x14ac:dyDescent="0.2">
      <c r="A16803" t="s">
        <v>90</v>
      </c>
      <c r="B16803" t="s">
        <v>14</v>
      </c>
      <c r="C16803" t="s">
        <v>118</v>
      </c>
    </row>
    <row r="16804" spans="1:3" x14ac:dyDescent="0.2">
      <c r="A16804" t="s">
        <v>90</v>
      </c>
      <c r="B16804" t="s">
        <v>15</v>
      </c>
      <c r="C16804" t="s">
        <v>36</v>
      </c>
    </row>
    <row r="16805" spans="1:3" x14ac:dyDescent="0.2">
      <c r="A16805" t="s">
        <v>90</v>
      </c>
      <c r="B16805" t="s">
        <v>101</v>
      </c>
      <c r="C16805" t="s">
        <v>100</v>
      </c>
    </row>
    <row r="16806" spans="1:3" x14ac:dyDescent="0.2">
      <c r="A16806" t="s">
        <v>90</v>
      </c>
      <c r="B16806" t="s">
        <v>109</v>
      </c>
      <c r="C16806" t="s">
        <v>107</v>
      </c>
    </row>
    <row r="16807" spans="1:3" x14ac:dyDescent="0.2">
      <c r="A16807" t="s">
        <v>90</v>
      </c>
      <c r="B16807" t="s">
        <v>61</v>
      </c>
      <c r="C16807" t="s">
        <v>90</v>
      </c>
    </row>
    <row r="16808" spans="1:3" x14ac:dyDescent="0.2">
      <c r="A16808" t="s">
        <v>90</v>
      </c>
      <c r="B16808" t="s">
        <v>73</v>
      </c>
      <c r="C16808" t="s">
        <v>102</v>
      </c>
    </row>
    <row r="16809" spans="1:3" x14ac:dyDescent="0.2">
      <c r="A16809" t="s">
        <v>90</v>
      </c>
      <c r="B16809" t="s">
        <v>60</v>
      </c>
      <c r="C16809" t="s">
        <v>104</v>
      </c>
    </row>
    <row r="16810" spans="1:3" x14ac:dyDescent="0.2">
      <c r="A16810" t="s">
        <v>90</v>
      </c>
      <c r="B16810" t="s">
        <v>84</v>
      </c>
      <c r="C16810" t="s">
        <v>107</v>
      </c>
    </row>
    <row r="16811" spans="1:3" x14ac:dyDescent="0.2">
      <c r="A16811" t="s">
        <v>90</v>
      </c>
      <c r="B16811" t="s">
        <v>85</v>
      </c>
      <c r="C16811" t="s">
        <v>107</v>
      </c>
    </row>
    <row r="16812" spans="1:3" x14ac:dyDescent="0.2">
      <c r="A16812" t="s">
        <v>90</v>
      </c>
      <c r="B16812" t="s">
        <v>137</v>
      </c>
      <c r="C16812" t="s">
        <v>102</v>
      </c>
    </row>
    <row r="16813" spans="1:3" x14ac:dyDescent="0.2">
      <c r="A16813" t="s">
        <v>90</v>
      </c>
      <c r="B16813" t="s">
        <v>138</v>
      </c>
      <c r="C16813" t="s">
        <v>102</v>
      </c>
    </row>
    <row r="16814" spans="1:3" x14ac:dyDescent="0.2">
      <c r="A16814" t="s">
        <v>90</v>
      </c>
      <c r="B16814" t="s">
        <v>134</v>
      </c>
      <c r="C16814" t="s">
        <v>84</v>
      </c>
    </row>
    <row r="16815" spans="1:3" x14ac:dyDescent="0.2">
      <c r="A16815" t="s">
        <v>90</v>
      </c>
      <c r="B16815" t="s">
        <v>40</v>
      </c>
      <c r="C16815" t="s">
        <v>11</v>
      </c>
    </row>
    <row r="16816" spans="1:3" x14ac:dyDescent="0.2">
      <c r="A16816" t="s">
        <v>90</v>
      </c>
      <c r="B16816" t="s">
        <v>39</v>
      </c>
      <c r="C16816" t="s">
        <v>11</v>
      </c>
    </row>
    <row r="16817" spans="1:3" x14ac:dyDescent="0.2">
      <c r="A16817" t="s">
        <v>90</v>
      </c>
      <c r="B16817" t="s">
        <v>104</v>
      </c>
      <c r="C16817" t="s">
        <v>67</v>
      </c>
    </row>
    <row r="16818" spans="1:3" x14ac:dyDescent="0.2">
      <c r="A16818" t="s">
        <v>90</v>
      </c>
      <c r="B16818" t="s">
        <v>9</v>
      </c>
      <c r="C16818" t="s">
        <v>24</v>
      </c>
    </row>
    <row r="16819" spans="1:3" x14ac:dyDescent="0.2">
      <c r="A16819" t="s">
        <v>90</v>
      </c>
      <c r="B16819" t="s">
        <v>58</v>
      </c>
      <c r="C16819" t="s">
        <v>6</v>
      </c>
    </row>
    <row r="16820" spans="1:3" x14ac:dyDescent="0.2">
      <c r="A16820" t="s">
        <v>90</v>
      </c>
      <c r="B16820" t="s">
        <v>4</v>
      </c>
      <c r="C16820" t="s">
        <v>6</v>
      </c>
    </row>
    <row r="16821" spans="1:3" x14ac:dyDescent="0.2">
      <c r="A16821" t="s">
        <v>90</v>
      </c>
      <c r="B16821" t="s">
        <v>90</v>
      </c>
      <c r="C16821" t="s">
        <v>90</v>
      </c>
    </row>
    <row r="16822" spans="1:3" x14ac:dyDescent="0.2">
      <c r="A16822" t="s">
        <v>90</v>
      </c>
      <c r="B16822" t="s">
        <v>1</v>
      </c>
      <c r="C16822" t="s">
        <v>95</v>
      </c>
    </row>
    <row r="16823" spans="1:3" x14ac:dyDescent="0.2">
      <c r="A16823" t="s">
        <v>90</v>
      </c>
      <c r="B16823" t="s">
        <v>67</v>
      </c>
      <c r="C16823" t="s">
        <v>107</v>
      </c>
    </row>
    <row r="16824" spans="1:3" x14ac:dyDescent="0.2">
      <c r="A16824" t="s">
        <v>90</v>
      </c>
      <c r="B16824" t="s">
        <v>68</v>
      </c>
      <c r="C16824" t="s">
        <v>107</v>
      </c>
    </row>
    <row r="16825" spans="1:3" x14ac:dyDescent="0.2">
      <c r="A16825" t="s">
        <v>90</v>
      </c>
      <c r="B16825" t="s">
        <v>120</v>
      </c>
      <c r="C16825" t="s">
        <v>4</v>
      </c>
    </row>
    <row r="16826" spans="1:3" x14ac:dyDescent="0.2">
      <c r="A16826" t="s">
        <v>90</v>
      </c>
      <c r="B16826" t="s">
        <v>121</v>
      </c>
      <c r="C16826" t="s">
        <v>4</v>
      </c>
    </row>
    <row r="16827" spans="1:3" x14ac:dyDescent="0.2">
      <c r="A16827" t="s">
        <v>90</v>
      </c>
      <c r="B16827" t="s">
        <v>53</v>
      </c>
      <c r="C16827" t="s">
        <v>6</v>
      </c>
    </row>
    <row r="16828" spans="1:3" x14ac:dyDescent="0.2">
      <c r="A16828" t="s">
        <v>90</v>
      </c>
      <c r="B16828" t="s">
        <v>82</v>
      </c>
      <c r="C16828" t="s">
        <v>83</v>
      </c>
    </row>
    <row r="16829" spans="1:3" x14ac:dyDescent="0.2">
      <c r="A16829" t="s">
        <v>90</v>
      </c>
      <c r="B16829" t="s">
        <v>83</v>
      </c>
      <c r="C16829" t="s">
        <v>6</v>
      </c>
    </row>
    <row r="16830" spans="1:3" x14ac:dyDescent="0.2">
      <c r="A16830" t="s">
        <v>90</v>
      </c>
      <c r="B16830" t="s">
        <v>38</v>
      </c>
      <c r="C16830" t="s">
        <v>67</v>
      </c>
    </row>
    <row r="16831" spans="1:3" x14ac:dyDescent="0.2">
      <c r="A16831" t="s">
        <v>90</v>
      </c>
      <c r="B16831" t="s">
        <v>97</v>
      </c>
      <c r="C16831" t="s">
        <v>58</v>
      </c>
    </row>
    <row r="16832" spans="1:3" x14ac:dyDescent="0.2">
      <c r="A16832" t="s">
        <v>90</v>
      </c>
      <c r="B16832" t="s">
        <v>115</v>
      </c>
      <c r="C16832" t="s">
        <v>4</v>
      </c>
    </row>
    <row r="16833" spans="1:3" x14ac:dyDescent="0.2">
      <c r="A16833" t="s">
        <v>90</v>
      </c>
      <c r="B16833" t="s">
        <v>98</v>
      </c>
      <c r="C16833" t="s">
        <v>4</v>
      </c>
    </row>
    <row r="16834" spans="1:3" x14ac:dyDescent="0.2">
      <c r="A16834" t="s">
        <v>90</v>
      </c>
      <c r="B16834" t="s">
        <v>94</v>
      </c>
      <c r="C16834" t="s">
        <v>4</v>
      </c>
    </row>
    <row r="16835" spans="1:3" x14ac:dyDescent="0.2">
      <c r="A16835" t="s">
        <v>90</v>
      </c>
      <c r="B16835" t="s">
        <v>7</v>
      </c>
      <c r="C16835" t="s">
        <v>58</v>
      </c>
    </row>
    <row r="16836" spans="1:3" x14ac:dyDescent="0.2">
      <c r="A16836" t="s">
        <v>90</v>
      </c>
      <c r="B16836" t="s">
        <v>45</v>
      </c>
      <c r="C16836" t="s">
        <v>58</v>
      </c>
    </row>
    <row r="16837" spans="1:3" x14ac:dyDescent="0.2">
      <c r="A16837" t="s">
        <v>90</v>
      </c>
      <c r="B16837" t="s">
        <v>64</v>
      </c>
      <c r="C16837" t="s">
        <v>58</v>
      </c>
    </row>
    <row r="16838" spans="1:3" x14ac:dyDescent="0.2">
      <c r="A16838" t="s">
        <v>1</v>
      </c>
      <c r="B16838" t="s">
        <v>75</v>
      </c>
      <c r="C16838" t="s">
        <v>111</v>
      </c>
    </row>
    <row r="16839" spans="1:3" x14ac:dyDescent="0.2">
      <c r="A16839" t="s">
        <v>1</v>
      </c>
      <c r="B16839" t="s">
        <v>17</v>
      </c>
      <c r="C16839" t="s">
        <v>111</v>
      </c>
    </row>
    <row r="16840" spans="1:3" x14ac:dyDescent="0.2">
      <c r="A16840" t="s">
        <v>1</v>
      </c>
      <c r="B16840" t="s">
        <v>20</v>
      </c>
      <c r="C16840" t="s">
        <v>48</v>
      </c>
    </row>
    <row r="16841" spans="1:3" x14ac:dyDescent="0.2">
      <c r="A16841" t="s">
        <v>1</v>
      </c>
      <c r="B16841" t="s">
        <v>78</v>
      </c>
      <c r="C16841" t="s">
        <v>39</v>
      </c>
    </row>
    <row r="16842" spans="1:3" x14ac:dyDescent="0.2">
      <c r="A16842" t="s">
        <v>1</v>
      </c>
      <c r="B16842" t="s">
        <v>44</v>
      </c>
      <c r="C16842" t="s">
        <v>40</v>
      </c>
    </row>
    <row r="16843" spans="1:3" x14ac:dyDescent="0.2">
      <c r="A16843" t="s">
        <v>1</v>
      </c>
      <c r="B16843" t="s">
        <v>46</v>
      </c>
      <c r="C16843" t="s">
        <v>79</v>
      </c>
    </row>
    <row r="16844" spans="1:3" x14ac:dyDescent="0.2">
      <c r="A16844" t="s">
        <v>1</v>
      </c>
      <c r="B16844" t="s">
        <v>117</v>
      </c>
      <c r="C16844" t="s">
        <v>132</v>
      </c>
    </row>
    <row r="16845" spans="1:3" x14ac:dyDescent="0.2">
      <c r="A16845" t="s">
        <v>1</v>
      </c>
      <c r="B16845" t="s">
        <v>124</v>
      </c>
      <c r="C16845" t="s">
        <v>93</v>
      </c>
    </row>
    <row r="16846" spans="1:3" x14ac:dyDescent="0.2">
      <c r="A16846" t="s">
        <v>1</v>
      </c>
      <c r="B16846" t="s">
        <v>113</v>
      </c>
      <c r="C16846" t="s">
        <v>14</v>
      </c>
    </row>
    <row r="16847" spans="1:3" x14ac:dyDescent="0.2">
      <c r="A16847" t="s">
        <v>1</v>
      </c>
      <c r="B16847" t="s">
        <v>99</v>
      </c>
      <c r="C16847" t="s">
        <v>79</v>
      </c>
    </row>
    <row r="16848" spans="1:3" x14ac:dyDescent="0.2">
      <c r="A16848" t="s">
        <v>1</v>
      </c>
      <c r="B16848" t="s">
        <v>100</v>
      </c>
      <c r="C16848" t="s">
        <v>36</v>
      </c>
    </row>
    <row r="16849" spans="1:3" x14ac:dyDescent="0.2">
      <c r="A16849" t="s">
        <v>1</v>
      </c>
      <c r="B16849" t="s">
        <v>65</v>
      </c>
      <c r="C16849" t="s">
        <v>40</v>
      </c>
    </row>
    <row r="16850" spans="1:3" x14ac:dyDescent="0.2">
      <c r="A16850" t="s">
        <v>1</v>
      </c>
      <c r="B16850" t="s">
        <v>66</v>
      </c>
      <c r="C16850" t="s">
        <v>79</v>
      </c>
    </row>
    <row r="16851" spans="1:3" x14ac:dyDescent="0.2">
      <c r="A16851" t="s">
        <v>1</v>
      </c>
      <c r="B16851" t="s">
        <v>54</v>
      </c>
      <c r="C16851" t="s">
        <v>93</v>
      </c>
    </row>
    <row r="16852" spans="1:3" x14ac:dyDescent="0.2">
      <c r="A16852" t="s">
        <v>1</v>
      </c>
      <c r="B16852" t="s">
        <v>55</v>
      </c>
      <c r="C16852" t="s">
        <v>93</v>
      </c>
    </row>
    <row r="16853" spans="1:3" x14ac:dyDescent="0.2">
      <c r="A16853" t="s">
        <v>1</v>
      </c>
      <c r="B16853" t="s">
        <v>133</v>
      </c>
      <c r="C16853" t="s">
        <v>39</v>
      </c>
    </row>
    <row r="16854" spans="1:3" x14ac:dyDescent="0.2">
      <c r="A16854" t="s">
        <v>1</v>
      </c>
      <c r="B16854" t="s">
        <v>59</v>
      </c>
      <c r="C16854" t="s">
        <v>40</v>
      </c>
    </row>
    <row r="16855" spans="1:3" x14ac:dyDescent="0.2">
      <c r="A16855" t="s">
        <v>1</v>
      </c>
      <c r="B16855" t="s">
        <v>125</v>
      </c>
      <c r="C16855" t="s">
        <v>48</v>
      </c>
    </row>
    <row r="16856" spans="1:3" x14ac:dyDescent="0.2">
      <c r="A16856" t="s">
        <v>1</v>
      </c>
      <c r="B16856" t="s">
        <v>27</v>
      </c>
      <c r="C16856" t="s">
        <v>40</v>
      </c>
    </row>
    <row r="16857" spans="1:3" x14ac:dyDescent="0.2">
      <c r="A16857" t="s">
        <v>1</v>
      </c>
      <c r="B16857" t="s">
        <v>23</v>
      </c>
      <c r="C16857" t="s">
        <v>39</v>
      </c>
    </row>
    <row r="16858" spans="1:3" x14ac:dyDescent="0.2">
      <c r="A16858" t="s">
        <v>1</v>
      </c>
      <c r="B16858" t="s">
        <v>25</v>
      </c>
      <c r="C16858" t="s">
        <v>32</v>
      </c>
    </row>
    <row r="16859" spans="1:3" x14ac:dyDescent="0.2">
      <c r="A16859" t="s">
        <v>1</v>
      </c>
      <c r="B16859" t="s">
        <v>114</v>
      </c>
      <c r="C16859" t="s">
        <v>28</v>
      </c>
    </row>
    <row r="16860" spans="1:3" x14ac:dyDescent="0.2">
      <c r="A16860" t="s">
        <v>1</v>
      </c>
      <c r="B16860" t="s">
        <v>96</v>
      </c>
      <c r="C16860" t="s">
        <v>106</v>
      </c>
    </row>
    <row r="16861" spans="1:3" x14ac:dyDescent="0.2">
      <c r="A16861" t="s">
        <v>1</v>
      </c>
      <c r="B16861" t="s">
        <v>47</v>
      </c>
      <c r="C16861" t="s">
        <v>32</v>
      </c>
    </row>
    <row r="16862" spans="1:3" x14ac:dyDescent="0.2">
      <c r="A16862" t="s">
        <v>1</v>
      </c>
      <c r="B16862" t="s">
        <v>72</v>
      </c>
      <c r="C16862" t="s">
        <v>16</v>
      </c>
    </row>
    <row r="16863" spans="1:3" x14ac:dyDescent="0.2">
      <c r="A16863" t="s">
        <v>1</v>
      </c>
      <c r="B16863" t="s">
        <v>87</v>
      </c>
      <c r="C16863" t="s">
        <v>48</v>
      </c>
    </row>
    <row r="16864" spans="1:3" x14ac:dyDescent="0.2">
      <c r="A16864" t="s">
        <v>1</v>
      </c>
      <c r="B16864" t="s">
        <v>88</v>
      </c>
      <c r="C16864" t="s">
        <v>39</v>
      </c>
    </row>
    <row r="16865" spans="1:3" x14ac:dyDescent="0.2">
      <c r="A16865" t="s">
        <v>1</v>
      </c>
      <c r="B16865" t="s">
        <v>19</v>
      </c>
      <c r="C16865" t="s">
        <v>10</v>
      </c>
    </row>
    <row r="16866" spans="1:3" x14ac:dyDescent="0.2">
      <c r="A16866" t="s">
        <v>1</v>
      </c>
      <c r="B16866" t="s">
        <v>31</v>
      </c>
      <c r="C16866" t="s">
        <v>29</v>
      </c>
    </row>
    <row r="16867" spans="1:3" x14ac:dyDescent="0.2">
      <c r="A16867" t="s">
        <v>1</v>
      </c>
      <c r="B16867" t="s">
        <v>126</v>
      </c>
      <c r="C16867" t="s">
        <v>79</v>
      </c>
    </row>
    <row r="16868" spans="1:3" x14ac:dyDescent="0.2">
      <c r="A16868" t="s">
        <v>1</v>
      </c>
      <c r="B16868" t="s">
        <v>42</v>
      </c>
      <c r="C16868" t="s">
        <v>33</v>
      </c>
    </row>
    <row r="16869" spans="1:3" x14ac:dyDescent="0.2">
      <c r="A16869" t="s">
        <v>1</v>
      </c>
      <c r="B16869" t="s">
        <v>93</v>
      </c>
      <c r="C16869" t="s">
        <v>105</v>
      </c>
    </row>
    <row r="16870" spans="1:3" x14ac:dyDescent="0.2">
      <c r="A16870" t="s">
        <v>1</v>
      </c>
      <c r="B16870" t="s">
        <v>13</v>
      </c>
      <c r="C16870" t="s">
        <v>79</v>
      </c>
    </row>
    <row r="16871" spans="1:3" x14ac:dyDescent="0.2">
      <c r="A16871" t="s">
        <v>1</v>
      </c>
      <c r="B16871" t="s">
        <v>49</v>
      </c>
      <c r="C16871" t="s">
        <v>74</v>
      </c>
    </row>
    <row r="16872" spans="1:3" x14ac:dyDescent="0.2">
      <c r="A16872" t="s">
        <v>1</v>
      </c>
      <c r="B16872" t="s">
        <v>50</v>
      </c>
      <c r="C16872" t="s">
        <v>74</v>
      </c>
    </row>
    <row r="16873" spans="1:3" x14ac:dyDescent="0.2">
      <c r="A16873" t="s">
        <v>1</v>
      </c>
      <c r="B16873" t="s">
        <v>56</v>
      </c>
      <c r="C16873" t="s">
        <v>132</v>
      </c>
    </row>
    <row r="16874" spans="1:3" x14ac:dyDescent="0.2">
      <c r="A16874" t="s">
        <v>1</v>
      </c>
      <c r="B16874" t="s">
        <v>57</v>
      </c>
      <c r="C16874" t="s">
        <v>132</v>
      </c>
    </row>
    <row r="16875" spans="1:3" x14ac:dyDescent="0.2">
      <c r="A16875" t="s">
        <v>1</v>
      </c>
      <c r="B16875" t="s">
        <v>91</v>
      </c>
      <c r="C16875" t="s">
        <v>5</v>
      </c>
    </row>
    <row r="16876" spans="1:3" x14ac:dyDescent="0.2">
      <c r="A16876" t="s">
        <v>1</v>
      </c>
      <c r="B16876" t="s">
        <v>92</v>
      </c>
      <c r="C16876" t="s">
        <v>138</v>
      </c>
    </row>
    <row r="16877" spans="1:3" x14ac:dyDescent="0.2">
      <c r="A16877" t="s">
        <v>1</v>
      </c>
      <c r="B16877" t="s">
        <v>136</v>
      </c>
      <c r="C16877" t="s">
        <v>106</v>
      </c>
    </row>
    <row r="16878" spans="1:3" x14ac:dyDescent="0.2">
      <c r="A16878" t="s">
        <v>1</v>
      </c>
      <c r="B16878" t="s">
        <v>16</v>
      </c>
      <c r="C16878" t="s">
        <v>127</v>
      </c>
    </row>
    <row r="16879" spans="1:3" x14ac:dyDescent="0.2">
      <c r="A16879" t="s">
        <v>1</v>
      </c>
      <c r="B16879" t="s">
        <v>89</v>
      </c>
      <c r="C16879" t="s">
        <v>105</v>
      </c>
    </row>
    <row r="16880" spans="1:3" x14ac:dyDescent="0.2">
      <c r="A16880" t="s">
        <v>1</v>
      </c>
      <c r="B16880" t="s">
        <v>33</v>
      </c>
      <c r="C16880" t="s">
        <v>127</v>
      </c>
    </row>
    <row r="16881" spans="1:3" x14ac:dyDescent="0.2">
      <c r="A16881" t="s">
        <v>1</v>
      </c>
      <c r="B16881" t="s">
        <v>34</v>
      </c>
      <c r="C16881" t="s">
        <v>105</v>
      </c>
    </row>
    <row r="16882" spans="1:3" x14ac:dyDescent="0.2">
      <c r="A16882" t="s">
        <v>1</v>
      </c>
      <c r="B16882" t="s">
        <v>95</v>
      </c>
      <c r="C16882" t="s">
        <v>5</v>
      </c>
    </row>
    <row r="16883" spans="1:3" x14ac:dyDescent="0.2">
      <c r="A16883" t="s">
        <v>1</v>
      </c>
      <c r="B16883" t="s">
        <v>110</v>
      </c>
      <c r="C16883" t="s">
        <v>80</v>
      </c>
    </row>
    <row r="16884" spans="1:3" x14ac:dyDescent="0.2">
      <c r="A16884" t="s">
        <v>1</v>
      </c>
      <c r="B16884" t="s">
        <v>62</v>
      </c>
      <c r="C16884" t="s">
        <v>1</v>
      </c>
    </row>
    <row r="16885" spans="1:3" x14ac:dyDescent="0.2">
      <c r="A16885" t="s">
        <v>1</v>
      </c>
      <c r="B16885" t="s">
        <v>63</v>
      </c>
      <c r="C16885" t="s">
        <v>1</v>
      </c>
    </row>
    <row r="16886" spans="1:3" x14ac:dyDescent="0.2">
      <c r="A16886" t="s">
        <v>1</v>
      </c>
      <c r="B16886" t="s">
        <v>22</v>
      </c>
      <c r="C16886" t="s">
        <v>36</v>
      </c>
    </row>
    <row r="16887" spans="1:3" x14ac:dyDescent="0.2">
      <c r="A16887" t="s">
        <v>1</v>
      </c>
      <c r="B16887" t="s">
        <v>2</v>
      </c>
      <c r="C16887" t="s">
        <v>128</v>
      </c>
    </row>
    <row r="16888" spans="1:3" x14ac:dyDescent="0.2">
      <c r="A16888" t="s">
        <v>1</v>
      </c>
      <c r="B16888" t="s">
        <v>32</v>
      </c>
      <c r="C16888" t="s">
        <v>105</v>
      </c>
    </row>
    <row r="16889" spans="1:3" x14ac:dyDescent="0.2">
      <c r="A16889" t="s">
        <v>1</v>
      </c>
      <c r="B16889" t="s">
        <v>18</v>
      </c>
      <c r="C16889" t="s">
        <v>74</v>
      </c>
    </row>
    <row r="16890" spans="1:3" x14ac:dyDescent="0.2">
      <c r="A16890" t="s">
        <v>1</v>
      </c>
      <c r="B16890" t="s">
        <v>76</v>
      </c>
      <c r="C16890" t="s">
        <v>28</v>
      </c>
    </row>
    <row r="16891" spans="1:3" x14ac:dyDescent="0.2">
      <c r="A16891" t="s">
        <v>1</v>
      </c>
      <c r="B16891" t="s">
        <v>77</v>
      </c>
      <c r="C16891" t="s">
        <v>28</v>
      </c>
    </row>
    <row r="16892" spans="1:3" x14ac:dyDescent="0.2">
      <c r="A16892" t="s">
        <v>1</v>
      </c>
      <c r="B16892" t="s">
        <v>79</v>
      </c>
      <c r="C16892" t="s">
        <v>43</v>
      </c>
    </row>
    <row r="16893" spans="1:3" x14ac:dyDescent="0.2">
      <c r="A16893" t="s">
        <v>1</v>
      </c>
      <c r="B16893" t="s">
        <v>48</v>
      </c>
      <c r="C16893" t="s">
        <v>21</v>
      </c>
    </row>
    <row r="16894" spans="1:3" x14ac:dyDescent="0.2">
      <c r="A16894" t="s">
        <v>1</v>
      </c>
      <c r="B16894" t="s">
        <v>111</v>
      </c>
      <c r="C16894" t="s">
        <v>2</v>
      </c>
    </row>
    <row r="16895" spans="1:3" x14ac:dyDescent="0.2">
      <c r="A16895" t="s">
        <v>1</v>
      </c>
      <c r="B16895" t="s">
        <v>112</v>
      </c>
      <c r="C16895" t="s">
        <v>2</v>
      </c>
    </row>
    <row r="16896" spans="1:3" x14ac:dyDescent="0.2">
      <c r="A16896" t="s">
        <v>1</v>
      </c>
      <c r="B16896" t="s">
        <v>51</v>
      </c>
      <c r="C16896" t="s">
        <v>21</v>
      </c>
    </row>
    <row r="16897" spans="1:3" x14ac:dyDescent="0.2">
      <c r="A16897" t="s">
        <v>1</v>
      </c>
      <c r="B16897" t="s">
        <v>8</v>
      </c>
      <c r="C16897" t="s">
        <v>29</v>
      </c>
    </row>
    <row r="16898" spans="1:3" x14ac:dyDescent="0.2">
      <c r="A16898" t="s">
        <v>1</v>
      </c>
      <c r="B16898" t="s">
        <v>35</v>
      </c>
      <c r="C16898" t="s">
        <v>116</v>
      </c>
    </row>
    <row r="16899" spans="1:3" x14ac:dyDescent="0.2">
      <c r="A16899" t="s">
        <v>1</v>
      </c>
      <c r="B16899" t="s">
        <v>52</v>
      </c>
      <c r="C16899" t="s">
        <v>36</v>
      </c>
    </row>
    <row r="16900" spans="1:3" x14ac:dyDescent="0.2">
      <c r="A16900" t="s">
        <v>1</v>
      </c>
      <c r="B16900" t="s">
        <v>122</v>
      </c>
      <c r="C16900" t="s">
        <v>16</v>
      </c>
    </row>
    <row r="16901" spans="1:3" x14ac:dyDescent="0.2">
      <c r="A16901" t="s">
        <v>1</v>
      </c>
      <c r="B16901" t="s">
        <v>123</v>
      </c>
      <c r="C16901" t="s">
        <v>22</v>
      </c>
    </row>
    <row r="16902" spans="1:3" x14ac:dyDescent="0.2">
      <c r="A16902" t="s">
        <v>1</v>
      </c>
      <c r="B16902" t="s">
        <v>21</v>
      </c>
      <c r="C16902" t="s">
        <v>128</v>
      </c>
    </row>
    <row r="16903" spans="1:3" x14ac:dyDescent="0.2">
      <c r="A16903" t="s">
        <v>1</v>
      </c>
      <c r="B16903" t="s">
        <v>128</v>
      </c>
      <c r="C16903" t="s">
        <v>11</v>
      </c>
    </row>
    <row r="16904" spans="1:3" x14ac:dyDescent="0.2">
      <c r="A16904" t="s">
        <v>1</v>
      </c>
      <c r="B16904" t="s">
        <v>43</v>
      </c>
      <c r="C16904" t="s">
        <v>130</v>
      </c>
    </row>
    <row r="16905" spans="1:3" x14ac:dyDescent="0.2">
      <c r="A16905" t="s">
        <v>1</v>
      </c>
      <c r="B16905" t="s">
        <v>102</v>
      </c>
      <c r="C16905" t="s">
        <v>137</v>
      </c>
    </row>
    <row r="16906" spans="1:3" x14ac:dyDescent="0.2">
      <c r="A16906" t="s">
        <v>1</v>
      </c>
      <c r="B16906" t="s">
        <v>103</v>
      </c>
      <c r="C16906" t="s">
        <v>123</v>
      </c>
    </row>
    <row r="16907" spans="1:3" x14ac:dyDescent="0.2">
      <c r="A16907" t="s">
        <v>1</v>
      </c>
      <c r="B16907" t="s">
        <v>106</v>
      </c>
      <c r="C16907" t="s">
        <v>105</v>
      </c>
    </row>
    <row r="16908" spans="1:3" x14ac:dyDescent="0.2">
      <c r="A16908" t="s">
        <v>1</v>
      </c>
      <c r="B16908" t="s">
        <v>105</v>
      </c>
      <c r="C16908" t="s">
        <v>130</v>
      </c>
    </row>
    <row r="16909" spans="1:3" x14ac:dyDescent="0.2">
      <c r="A16909" t="s">
        <v>1</v>
      </c>
      <c r="B16909" t="s">
        <v>74</v>
      </c>
      <c r="C16909" t="s">
        <v>69</v>
      </c>
    </row>
    <row r="16910" spans="1:3" x14ac:dyDescent="0.2">
      <c r="A16910" t="s">
        <v>1</v>
      </c>
      <c r="B16910" t="s">
        <v>26</v>
      </c>
      <c r="C16910" t="s">
        <v>89</v>
      </c>
    </row>
    <row r="16911" spans="1:3" x14ac:dyDescent="0.2">
      <c r="A16911" t="s">
        <v>1</v>
      </c>
      <c r="B16911" t="s">
        <v>81</v>
      </c>
      <c r="C16911" t="s">
        <v>28</v>
      </c>
    </row>
    <row r="16912" spans="1:3" x14ac:dyDescent="0.2">
      <c r="A16912" t="s">
        <v>1</v>
      </c>
      <c r="B16912" t="s">
        <v>29</v>
      </c>
      <c r="C16912" t="s">
        <v>69</v>
      </c>
    </row>
    <row r="16913" spans="1:3" x14ac:dyDescent="0.2">
      <c r="A16913" t="s">
        <v>1</v>
      </c>
      <c r="B16913" t="s">
        <v>30</v>
      </c>
      <c r="C16913" t="s">
        <v>128</v>
      </c>
    </row>
    <row r="16914" spans="1:3" x14ac:dyDescent="0.2">
      <c r="A16914" t="s">
        <v>1</v>
      </c>
      <c r="B16914" t="s">
        <v>118</v>
      </c>
      <c r="C16914" t="s">
        <v>1</v>
      </c>
    </row>
    <row r="16915" spans="1:3" x14ac:dyDescent="0.2">
      <c r="A16915" t="s">
        <v>1</v>
      </c>
      <c r="B16915" t="s">
        <v>119</v>
      </c>
      <c r="C16915" t="s">
        <v>118</v>
      </c>
    </row>
    <row r="16916" spans="1:3" x14ac:dyDescent="0.2">
      <c r="A16916" t="s">
        <v>1</v>
      </c>
      <c r="B16916" t="s">
        <v>86</v>
      </c>
      <c r="C16916" t="s">
        <v>14</v>
      </c>
    </row>
    <row r="16917" spans="1:3" x14ac:dyDescent="0.2">
      <c r="A16917" t="s">
        <v>1</v>
      </c>
      <c r="B16917" t="s">
        <v>28</v>
      </c>
      <c r="C16917" t="s">
        <v>10</v>
      </c>
    </row>
    <row r="16918" spans="1:3" x14ac:dyDescent="0.2">
      <c r="A16918" t="s">
        <v>1</v>
      </c>
      <c r="B16918" t="s">
        <v>127</v>
      </c>
      <c r="C16918" t="s">
        <v>130</v>
      </c>
    </row>
    <row r="16919" spans="1:3" x14ac:dyDescent="0.2">
      <c r="A16919" t="s">
        <v>1</v>
      </c>
      <c r="B16919" t="s">
        <v>80</v>
      </c>
      <c r="C16919" t="s">
        <v>127</v>
      </c>
    </row>
    <row r="16920" spans="1:3" x14ac:dyDescent="0.2">
      <c r="A16920" t="s">
        <v>1</v>
      </c>
      <c r="B16920" t="s">
        <v>41</v>
      </c>
      <c r="C16920" t="s">
        <v>132</v>
      </c>
    </row>
    <row r="16921" spans="1:3" x14ac:dyDescent="0.2">
      <c r="A16921" t="s">
        <v>1</v>
      </c>
      <c r="B16921" t="s">
        <v>130</v>
      </c>
      <c r="C16921" t="s">
        <v>38</v>
      </c>
    </row>
    <row r="16922" spans="1:3" x14ac:dyDescent="0.2">
      <c r="A16922" t="s">
        <v>1</v>
      </c>
      <c r="B16922" t="s">
        <v>131</v>
      </c>
      <c r="C16922" t="s">
        <v>62</v>
      </c>
    </row>
    <row r="16923" spans="1:3" x14ac:dyDescent="0.2">
      <c r="A16923" t="s">
        <v>1</v>
      </c>
      <c r="B16923" t="s">
        <v>11</v>
      </c>
      <c r="C16923" t="s">
        <v>62</v>
      </c>
    </row>
    <row r="16924" spans="1:3" x14ac:dyDescent="0.2">
      <c r="A16924" t="s">
        <v>1</v>
      </c>
      <c r="B16924" t="s">
        <v>6</v>
      </c>
      <c r="C16924" t="s">
        <v>123</v>
      </c>
    </row>
    <row r="16925" spans="1:3" x14ac:dyDescent="0.2">
      <c r="A16925" t="s">
        <v>1</v>
      </c>
      <c r="B16925" t="s">
        <v>3</v>
      </c>
      <c r="C16925" t="s">
        <v>138</v>
      </c>
    </row>
    <row r="16926" spans="1:3" x14ac:dyDescent="0.2">
      <c r="A16926" t="s">
        <v>1</v>
      </c>
      <c r="B16926" t="s">
        <v>69</v>
      </c>
      <c r="C16926" t="s">
        <v>11</v>
      </c>
    </row>
    <row r="16927" spans="1:3" x14ac:dyDescent="0.2">
      <c r="A16927" t="s">
        <v>1</v>
      </c>
      <c r="B16927" t="s">
        <v>135</v>
      </c>
      <c r="C16927" t="s">
        <v>14</v>
      </c>
    </row>
    <row r="16928" spans="1:3" x14ac:dyDescent="0.2">
      <c r="A16928" t="s">
        <v>1</v>
      </c>
      <c r="B16928" t="s">
        <v>132</v>
      </c>
      <c r="C16928" t="s">
        <v>101</v>
      </c>
    </row>
    <row r="16929" spans="1:3" x14ac:dyDescent="0.2">
      <c r="A16929" t="s">
        <v>1</v>
      </c>
      <c r="B16929" t="s">
        <v>129</v>
      </c>
      <c r="C16929" t="s">
        <v>29</v>
      </c>
    </row>
    <row r="16930" spans="1:3" x14ac:dyDescent="0.2">
      <c r="A16930" t="s">
        <v>1</v>
      </c>
      <c r="B16930" t="s">
        <v>116</v>
      </c>
      <c r="C16930" t="s">
        <v>52</v>
      </c>
    </row>
    <row r="16931" spans="1:3" x14ac:dyDescent="0.2">
      <c r="A16931" t="s">
        <v>1</v>
      </c>
      <c r="B16931" t="s">
        <v>36</v>
      </c>
      <c r="C16931" t="s">
        <v>118</v>
      </c>
    </row>
    <row r="16932" spans="1:3" x14ac:dyDescent="0.2">
      <c r="A16932" t="s">
        <v>1</v>
      </c>
      <c r="B16932" t="s">
        <v>37</v>
      </c>
      <c r="C16932" t="s">
        <v>36</v>
      </c>
    </row>
    <row r="16933" spans="1:3" x14ac:dyDescent="0.2">
      <c r="A16933" t="s">
        <v>1</v>
      </c>
      <c r="B16933" t="s">
        <v>70</v>
      </c>
      <c r="C16933" t="s">
        <v>33</v>
      </c>
    </row>
    <row r="16934" spans="1:3" x14ac:dyDescent="0.2">
      <c r="A16934" t="s">
        <v>1</v>
      </c>
      <c r="B16934" t="s">
        <v>71</v>
      </c>
      <c r="C16934" t="s">
        <v>33</v>
      </c>
    </row>
    <row r="16935" spans="1:3" x14ac:dyDescent="0.2">
      <c r="A16935" t="s">
        <v>1</v>
      </c>
      <c r="B16935" t="s">
        <v>5</v>
      </c>
      <c r="C16935" t="s">
        <v>36</v>
      </c>
    </row>
    <row r="16936" spans="1:3" x14ac:dyDescent="0.2">
      <c r="A16936" t="s">
        <v>1</v>
      </c>
      <c r="B16936" t="s">
        <v>24</v>
      </c>
      <c r="C16936" t="s">
        <v>104</v>
      </c>
    </row>
    <row r="16937" spans="1:3" x14ac:dyDescent="0.2">
      <c r="A16937" t="s">
        <v>1</v>
      </c>
      <c r="B16937" t="s">
        <v>10</v>
      </c>
      <c r="C16937" t="s">
        <v>11</v>
      </c>
    </row>
    <row r="16938" spans="1:3" x14ac:dyDescent="0.2">
      <c r="A16938" t="s">
        <v>1</v>
      </c>
      <c r="B16938" t="s">
        <v>12</v>
      </c>
      <c r="C16938" t="s">
        <v>11</v>
      </c>
    </row>
    <row r="16939" spans="1:3" x14ac:dyDescent="0.2">
      <c r="A16939" t="s">
        <v>1</v>
      </c>
      <c r="B16939" t="s">
        <v>107</v>
      </c>
      <c r="C16939" t="s">
        <v>95</v>
      </c>
    </row>
    <row r="16940" spans="1:3" x14ac:dyDescent="0.2">
      <c r="A16940" t="s">
        <v>1</v>
      </c>
      <c r="B16940" t="s">
        <v>108</v>
      </c>
      <c r="C16940" t="s">
        <v>95</v>
      </c>
    </row>
    <row r="16941" spans="1:3" x14ac:dyDescent="0.2">
      <c r="A16941" t="s">
        <v>1</v>
      </c>
      <c r="B16941" t="s">
        <v>14</v>
      </c>
      <c r="C16941" t="s">
        <v>10</v>
      </c>
    </row>
    <row r="16942" spans="1:3" x14ac:dyDescent="0.2">
      <c r="A16942" t="s">
        <v>1</v>
      </c>
      <c r="B16942" t="s">
        <v>15</v>
      </c>
      <c r="C16942" t="s">
        <v>10</v>
      </c>
    </row>
    <row r="16943" spans="1:3" x14ac:dyDescent="0.2">
      <c r="A16943" t="s">
        <v>1</v>
      </c>
      <c r="B16943" t="s">
        <v>101</v>
      </c>
      <c r="C16943" t="s">
        <v>128</v>
      </c>
    </row>
    <row r="16944" spans="1:3" x14ac:dyDescent="0.2">
      <c r="A16944" t="s">
        <v>1</v>
      </c>
      <c r="B16944" t="s">
        <v>109</v>
      </c>
      <c r="C16944" t="s">
        <v>116</v>
      </c>
    </row>
    <row r="16945" spans="1:3" x14ac:dyDescent="0.2">
      <c r="A16945" t="s">
        <v>1</v>
      </c>
      <c r="B16945" t="s">
        <v>61</v>
      </c>
      <c r="C16945" t="s">
        <v>123</v>
      </c>
    </row>
    <row r="16946" spans="1:3" x14ac:dyDescent="0.2">
      <c r="A16946" t="s">
        <v>1</v>
      </c>
      <c r="B16946" t="s">
        <v>73</v>
      </c>
      <c r="C16946" t="s">
        <v>100</v>
      </c>
    </row>
    <row r="16947" spans="1:3" x14ac:dyDescent="0.2">
      <c r="A16947" t="s">
        <v>1</v>
      </c>
      <c r="B16947" t="s">
        <v>60</v>
      </c>
      <c r="C16947" t="s">
        <v>5</v>
      </c>
    </row>
    <row r="16948" spans="1:3" x14ac:dyDescent="0.2">
      <c r="A16948" t="s">
        <v>1</v>
      </c>
      <c r="B16948" t="s">
        <v>84</v>
      </c>
      <c r="C16948" t="s">
        <v>91</v>
      </c>
    </row>
    <row r="16949" spans="1:3" x14ac:dyDescent="0.2">
      <c r="A16949" t="s">
        <v>1</v>
      </c>
      <c r="B16949" t="s">
        <v>85</v>
      </c>
      <c r="C16949" t="s">
        <v>91</v>
      </c>
    </row>
    <row r="16950" spans="1:3" x14ac:dyDescent="0.2">
      <c r="A16950" t="s">
        <v>1</v>
      </c>
      <c r="B16950" t="s">
        <v>137</v>
      </c>
      <c r="C16950" t="s">
        <v>100</v>
      </c>
    </row>
    <row r="16951" spans="1:3" x14ac:dyDescent="0.2">
      <c r="A16951" t="s">
        <v>1</v>
      </c>
      <c r="B16951" t="s">
        <v>138</v>
      </c>
      <c r="C16951" t="s">
        <v>100</v>
      </c>
    </row>
    <row r="16952" spans="1:3" x14ac:dyDescent="0.2">
      <c r="A16952" t="s">
        <v>1</v>
      </c>
      <c r="B16952" t="s">
        <v>134</v>
      </c>
      <c r="C16952" t="s">
        <v>116</v>
      </c>
    </row>
    <row r="16953" spans="1:3" x14ac:dyDescent="0.2">
      <c r="A16953" t="s">
        <v>1</v>
      </c>
      <c r="B16953" t="s">
        <v>40</v>
      </c>
      <c r="C16953" t="s">
        <v>101</v>
      </c>
    </row>
    <row r="16954" spans="1:3" x14ac:dyDescent="0.2">
      <c r="A16954" t="s">
        <v>1</v>
      </c>
      <c r="B16954" t="s">
        <v>39</v>
      </c>
      <c r="C16954" t="s">
        <v>2</v>
      </c>
    </row>
    <row r="16955" spans="1:3" x14ac:dyDescent="0.2">
      <c r="A16955" t="s">
        <v>1</v>
      </c>
      <c r="B16955" t="s">
        <v>104</v>
      </c>
      <c r="C16955" t="s">
        <v>137</v>
      </c>
    </row>
    <row r="16956" spans="1:3" x14ac:dyDescent="0.2">
      <c r="A16956" t="s">
        <v>1</v>
      </c>
      <c r="B16956" t="s">
        <v>9</v>
      </c>
      <c r="C16956" t="s">
        <v>107</v>
      </c>
    </row>
    <row r="16957" spans="1:3" x14ac:dyDescent="0.2">
      <c r="A16957" t="s">
        <v>1</v>
      </c>
      <c r="B16957" t="s">
        <v>58</v>
      </c>
      <c r="C16957" t="s">
        <v>3</v>
      </c>
    </row>
    <row r="16958" spans="1:3" x14ac:dyDescent="0.2">
      <c r="A16958" t="s">
        <v>1</v>
      </c>
      <c r="B16958" t="s">
        <v>4</v>
      </c>
      <c r="C16958" t="s">
        <v>102</v>
      </c>
    </row>
    <row r="16959" spans="1:3" x14ac:dyDescent="0.2">
      <c r="A16959" t="s">
        <v>1</v>
      </c>
      <c r="B16959" t="s">
        <v>90</v>
      </c>
      <c r="C16959" t="s">
        <v>95</v>
      </c>
    </row>
    <row r="16960" spans="1:3" x14ac:dyDescent="0.2">
      <c r="A16960" t="s">
        <v>1</v>
      </c>
      <c r="B16960" t="s">
        <v>1</v>
      </c>
      <c r="C16960" t="s">
        <v>1</v>
      </c>
    </row>
    <row r="16961" spans="1:3" x14ac:dyDescent="0.2">
      <c r="A16961" t="s">
        <v>1</v>
      </c>
      <c r="B16961" t="s">
        <v>67</v>
      </c>
      <c r="C16961" t="s">
        <v>116</v>
      </c>
    </row>
    <row r="16962" spans="1:3" x14ac:dyDescent="0.2">
      <c r="A16962" t="s">
        <v>1</v>
      </c>
      <c r="B16962" t="s">
        <v>68</v>
      </c>
      <c r="C16962" t="s">
        <v>116</v>
      </c>
    </row>
    <row r="16963" spans="1:3" x14ac:dyDescent="0.2">
      <c r="A16963" t="s">
        <v>1</v>
      </c>
      <c r="B16963" t="s">
        <v>120</v>
      </c>
      <c r="C16963" t="s">
        <v>67</v>
      </c>
    </row>
    <row r="16964" spans="1:3" x14ac:dyDescent="0.2">
      <c r="A16964" t="s">
        <v>1</v>
      </c>
      <c r="B16964" t="s">
        <v>121</v>
      </c>
      <c r="C16964" t="s">
        <v>84</v>
      </c>
    </row>
    <row r="16965" spans="1:3" x14ac:dyDescent="0.2">
      <c r="A16965" t="s">
        <v>1</v>
      </c>
      <c r="B16965" t="s">
        <v>53</v>
      </c>
      <c r="C16965" t="s">
        <v>3</v>
      </c>
    </row>
    <row r="16966" spans="1:3" x14ac:dyDescent="0.2">
      <c r="A16966" t="s">
        <v>1</v>
      </c>
      <c r="B16966" t="s">
        <v>82</v>
      </c>
      <c r="C16966" t="s">
        <v>123</v>
      </c>
    </row>
    <row r="16967" spans="1:3" x14ac:dyDescent="0.2">
      <c r="A16967" t="s">
        <v>1</v>
      </c>
      <c r="B16967" t="s">
        <v>83</v>
      </c>
      <c r="C16967" t="s">
        <v>3</v>
      </c>
    </row>
    <row r="16968" spans="1:3" x14ac:dyDescent="0.2">
      <c r="A16968" t="s">
        <v>1</v>
      </c>
      <c r="B16968" t="s">
        <v>38</v>
      </c>
      <c r="C16968" t="s">
        <v>73</v>
      </c>
    </row>
    <row r="16969" spans="1:3" x14ac:dyDescent="0.2">
      <c r="A16969" t="s">
        <v>1</v>
      </c>
      <c r="B16969" t="s">
        <v>97</v>
      </c>
      <c r="C16969" t="s">
        <v>102</v>
      </c>
    </row>
    <row r="16970" spans="1:3" x14ac:dyDescent="0.2">
      <c r="A16970" t="s">
        <v>1</v>
      </c>
      <c r="B16970" t="s">
        <v>115</v>
      </c>
      <c r="C16970" t="s">
        <v>67</v>
      </c>
    </row>
    <row r="16971" spans="1:3" x14ac:dyDescent="0.2">
      <c r="A16971" t="s">
        <v>1</v>
      </c>
      <c r="B16971" t="s">
        <v>98</v>
      </c>
      <c r="C16971" t="s">
        <v>109</v>
      </c>
    </row>
    <row r="16972" spans="1:3" x14ac:dyDescent="0.2">
      <c r="A16972" t="s">
        <v>1</v>
      </c>
      <c r="B16972" t="s">
        <v>94</v>
      </c>
      <c r="C16972" t="s">
        <v>109</v>
      </c>
    </row>
    <row r="16973" spans="1:3" x14ac:dyDescent="0.2">
      <c r="A16973" t="s">
        <v>1</v>
      </c>
      <c r="B16973" t="s">
        <v>7</v>
      </c>
      <c r="C16973" t="s">
        <v>134</v>
      </c>
    </row>
    <row r="16974" spans="1:3" x14ac:dyDescent="0.2">
      <c r="A16974" t="s">
        <v>1</v>
      </c>
      <c r="B16974" t="s">
        <v>45</v>
      </c>
      <c r="C16974" t="s">
        <v>35</v>
      </c>
    </row>
    <row r="16975" spans="1:3" x14ac:dyDescent="0.2">
      <c r="A16975" t="s">
        <v>1</v>
      </c>
      <c r="B16975" t="s">
        <v>64</v>
      </c>
      <c r="C16975" t="s">
        <v>35</v>
      </c>
    </row>
    <row r="16976" spans="1:3" x14ac:dyDescent="0.2">
      <c r="A16976" t="s">
        <v>67</v>
      </c>
      <c r="B16976" t="s">
        <v>75</v>
      </c>
      <c r="C16976" t="s">
        <v>89</v>
      </c>
    </row>
    <row r="16977" spans="1:3" x14ac:dyDescent="0.2">
      <c r="A16977" t="s">
        <v>67</v>
      </c>
      <c r="B16977" t="s">
        <v>17</v>
      </c>
      <c r="C16977" t="s">
        <v>89</v>
      </c>
    </row>
    <row r="16978" spans="1:3" x14ac:dyDescent="0.2">
      <c r="A16978" t="s">
        <v>67</v>
      </c>
      <c r="B16978" t="s">
        <v>20</v>
      </c>
      <c r="C16978" t="s">
        <v>93</v>
      </c>
    </row>
    <row r="16979" spans="1:3" x14ac:dyDescent="0.2">
      <c r="A16979" t="s">
        <v>67</v>
      </c>
      <c r="B16979" t="s">
        <v>78</v>
      </c>
      <c r="C16979" t="s">
        <v>19</v>
      </c>
    </row>
    <row r="16980" spans="1:3" x14ac:dyDescent="0.2">
      <c r="A16980" t="s">
        <v>67</v>
      </c>
      <c r="B16980" t="s">
        <v>44</v>
      </c>
      <c r="C16980" t="s">
        <v>28</v>
      </c>
    </row>
    <row r="16981" spans="1:3" x14ac:dyDescent="0.2">
      <c r="A16981" t="s">
        <v>67</v>
      </c>
      <c r="B16981" t="s">
        <v>46</v>
      </c>
      <c r="C16981" t="s">
        <v>29</v>
      </c>
    </row>
    <row r="16982" spans="1:3" x14ac:dyDescent="0.2">
      <c r="A16982" t="s">
        <v>67</v>
      </c>
      <c r="B16982" t="s">
        <v>117</v>
      </c>
      <c r="C16982" t="s">
        <v>14</v>
      </c>
    </row>
    <row r="16983" spans="1:3" x14ac:dyDescent="0.2">
      <c r="A16983" t="s">
        <v>67</v>
      </c>
      <c r="B16983" t="s">
        <v>124</v>
      </c>
      <c r="C16983" t="s">
        <v>101</v>
      </c>
    </row>
    <row r="16984" spans="1:3" x14ac:dyDescent="0.2">
      <c r="A16984" t="s">
        <v>67</v>
      </c>
      <c r="B16984" t="s">
        <v>113</v>
      </c>
      <c r="C16984" t="s">
        <v>105</v>
      </c>
    </row>
    <row r="16985" spans="1:3" x14ac:dyDescent="0.2">
      <c r="A16985" t="s">
        <v>67</v>
      </c>
      <c r="B16985" t="s">
        <v>99</v>
      </c>
      <c r="C16985" t="s">
        <v>74</v>
      </c>
    </row>
    <row r="16986" spans="1:3" x14ac:dyDescent="0.2">
      <c r="A16986" t="s">
        <v>67</v>
      </c>
      <c r="B16986" t="s">
        <v>100</v>
      </c>
      <c r="C16986" t="s">
        <v>95</v>
      </c>
    </row>
    <row r="16987" spans="1:3" x14ac:dyDescent="0.2">
      <c r="A16987" t="s">
        <v>67</v>
      </c>
      <c r="B16987" t="s">
        <v>65</v>
      </c>
      <c r="C16987" t="s">
        <v>28</v>
      </c>
    </row>
    <row r="16988" spans="1:3" x14ac:dyDescent="0.2">
      <c r="A16988" t="s">
        <v>67</v>
      </c>
      <c r="B16988" t="s">
        <v>66</v>
      </c>
      <c r="C16988" t="s">
        <v>74</v>
      </c>
    </row>
    <row r="16989" spans="1:3" x14ac:dyDescent="0.2">
      <c r="A16989" t="s">
        <v>67</v>
      </c>
      <c r="B16989" t="s">
        <v>54</v>
      </c>
      <c r="C16989" t="s">
        <v>101</v>
      </c>
    </row>
    <row r="16990" spans="1:3" x14ac:dyDescent="0.2">
      <c r="A16990" t="s">
        <v>67</v>
      </c>
      <c r="B16990" t="s">
        <v>55</v>
      </c>
      <c r="C16990" t="s">
        <v>101</v>
      </c>
    </row>
    <row r="16991" spans="1:3" x14ac:dyDescent="0.2">
      <c r="A16991" t="s">
        <v>67</v>
      </c>
      <c r="B16991" t="s">
        <v>133</v>
      </c>
      <c r="C16991" t="s">
        <v>106</v>
      </c>
    </row>
    <row r="16992" spans="1:3" x14ac:dyDescent="0.2">
      <c r="A16992" t="s">
        <v>67</v>
      </c>
      <c r="B16992" t="s">
        <v>59</v>
      </c>
      <c r="C16992" t="s">
        <v>28</v>
      </c>
    </row>
    <row r="16993" spans="1:3" x14ac:dyDescent="0.2">
      <c r="A16993" t="s">
        <v>67</v>
      </c>
      <c r="B16993" t="s">
        <v>125</v>
      </c>
      <c r="C16993" t="s">
        <v>32</v>
      </c>
    </row>
    <row r="16994" spans="1:3" x14ac:dyDescent="0.2">
      <c r="A16994" t="s">
        <v>67</v>
      </c>
      <c r="B16994" t="s">
        <v>27</v>
      </c>
      <c r="C16994" t="s">
        <v>28</v>
      </c>
    </row>
    <row r="16995" spans="1:3" x14ac:dyDescent="0.2">
      <c r="A16995" t="s">
        <v>67</v>
      </c>
      <c r="B16995" t="s">
        <v>23</v>
      </c>
      <c r="C16995" t="s">
        <v>106</v>
      </c>
    </row>
    <row r="16996" spans="1:3" x14ac:dyDescent="0.2">
      <c r="A16996" t="s">
        <v>67</v>
      </c>
      <c r="B16996" t="s">
        <v>25</v>
      </c>
      <c r="C16996" t="s">
        <v>43</v>
      </c>
    </row>
    <row r="16997" spans="1:3" x14ac:dyDescent="0.2">
      <c r="A16997" t="s">
        <v>67</v>
      </c>
      <c r="B16997" t="s">
        <v>114</v>
      </c>
      <c r="C16997" t="s">
        <v>10</v>
      </c>
    </row>
    <row r="16998" spans="1:3" x14ac:dyDescent="0.2">
      <c r="A16998" t="s">
        <v>67</v>
      </c>
      <c r="B16998" t="s">
        <v>96</v>
      </c>
      <c r="C16998" t="s">
        <v>127</v>
      </c>
    </row>
    <row r="16999" spans="1:3" x14ac:dyDescent="0.2">
      <c r="A16999" t="s">
        <v>67</v>
      </c>
      <c r="B16999" t="s">
        <v>47</v>
      </c>
      <c r="C16999" t="s">
        <v>43</v>
      </c>
    </row>
    <row r="17000" spans="1:3" x14ac:dyDescent="0.2">
      <c r="A17000" t="s">
        <v>67</v>
      </c>
      <c r="B17000" t="s">
        <v>72</v>
      </c>
      <c r="C17000" t="s">
        <v>21</v>
      </c>
    </row>
    <row r="17001" spans="1:3" x14ac:dyDescent="0.2">
      <c r="A17001" t="s">
        <v>67</v>
      </c>
      <c r="B17001" t="s">
        <v>87</v>
      </c>
      <c r="C17001" t="s">
        <v>32</v>
      </c>
    </row>
    <row r="17002" spans="1:3" x14ac:dyDescent="0.2">
      <c r="A17002" t="s">
        <v>67</v>
      </c>
      <c r="B17002" t="s">
        <v>88</v>
      </c>
      <c r="C17002" t="s">
        <v>106</v>
      </c>
    </row>
    <row r="17003" spans="1:3" x14ac:dyDescent="0.2">
      <c r="A17003" t="s">
        <v>67</v>
      </c>
      <c r="B17003" t="s">
        <v>19</v>
      </c>
      <c r="C17003" t="s">
        <v>62</v>
      </c>
    </row>
    <row r="17004" spans="1:3" x14ac:dyDescent="0.2">
      <c r="A17004" t="s">
        <v>67</v>
      </c>
      <c r="B17004" t="s">
        <v>31</v>
      </c>
      <c r="C17004" t="s">
        <v>128</v>
      </c>
    </row>
    <row r="17005" spans="1:3" x14ac:dyDescent="0.2">
      <c r="A17005" t="s">
        <v>67</v>
      </c>
      <c r="B17005" t="s">
        <v>126</v>
      </c>
      <c r="C17005" t="s">
        <v>74</v>
      </c>
    </row>
    <row r="17006" spans="1:3" x14ac:dyDescent="0.2">
      <c r="A17006" t="s">
        <v>67</v>
      </c>
      <c r="B17006" t="s">
        <v>42</v>
      </c>
      <c r="C17006" t="s">
        <v>2</v>
      </c>
    </row>
    <row r="17007" spans="1:3" x14ac:dyDescent="0.2">
      <c r="A17007" t="s">
        <v>67</v>
      </c>
      <c r="B17007" t="s">
        <v>93</v>
      </c>
      <c r="C17007" t="s">
        <v>62</v>
      </c>
    </row>
    <row r="17008" spans="1:3" x14ac:dyDescent="0.2">
      <c r="A17008" t="s">
        <v>67</v>
      </c>
      <c r="B17008" t="s">
        <v>13</v>
      </c>
      <c r="C17008" t="s">
        <v>29</v>
      </c>
    </row>
    <row r="17009" spans="1:3" x14ac:dyDescent="0.2">
      <c r="A17009" t="s">
        <v>67</v>
      </c>
      <c r="B17009" t="s">
        <v>49</v>
      </c>
      <c r="C17009" t="s">
        <v>69</v>
      </c>
    </row>
    <row r="17010" spans="1:3" x14ac:dyDescent="0.2">
      <c r="A17010" t="s">
        <v>67</v>
      </c>
      <c r="B17010" t="s">
        <v>50</v>
      </c>
      <c r="C17010" t="s">
        <v>10</v>
      </c>
    </row>
    <row r="17011" spans="1:3" x14ac:dyDescent="0.2">
      <c r="A17011" t="s">
        <v>67</v>
      </c>
      <c r="B17011" t="s">
        <v>56</v>
      </c>
      <c r="C17011" t="s">
        <v>14</v>
      </c>
    </row>
    <row r="17012" spans="1:3" x14ac:dyDescent="0.2">
      <c r="A17012" t="s">
        <v>67</v>
      </c>
      <c r="B17012" t="s">
        <v>57</v>
      </c>
      <c r="C17012" t="s">
        <v>19</v>
      </c>
    </row>
    <row r="17013" spans="1:3" x14ac:dyDescent="0.2">
      <c r="A17013" t="s">
        <v>67</v>
      </c>
      <c r="B17013" t="s">
        <v>91</v>
      </c>
      <c r="C17013" t="s">
        <v>102</v>
      </c>
    </row>
    <row r="17014" spans="1:3" x14ac:dyDescent="0.2">
      <c r="A17014" t="s">
        <v>67</v>
      </c>
      <c r="B17014" t="s">
        <v>92</v>
      </c>
      <c r="C17014" t="s">
        <v>104</v>
      </c>
    </row>
    <row r="17015" spans="1:3" x14ac:dyDescent="0.2">
      <c r="A17015" t="s">
        <v>67</v>
      </c>
      <c r="B17015" t="s">
        <v>136</v>
      </c>
      <c r="C17015" t="s">
        <v>127</v>
      </c>
    </row>
    <row r="17016" spans="1:3" x14ac:dyDescent="0.2">
      <c r="A17016" t="s">
        <v>67</v>
      </c>
      <c r="B17016" t="s">
        <v>16</v>
      </c>
      <c r="C17016" t="s">
        <v>11</v>
      </c>
    </row>
    <row r="17017" spans="1:3" x14ac:dyDescent="0.2">
      <c r="A17017" t="s">
        <v>67</v>
      </c>
      <c r="B17017" t="s">
        <v>89</v>
      </c>
      <c r="C17017" t="s">
        <v>62</v>
      </c>
    </row>
    <row r="17018" spans="1:3" x14ac:dyDescent="0.2">
      <c r="A17018" t="s">
        <v>67</v>
      </c>
      <c r="B17018" t="s">
        <v>33</v>
      </c>
      <c r="C17018" t="s">
        <v>62</v>
      </c>
    </row>
    <row r="17019" spans="1:3" x14ac:dyDescent="0.2">
      <c r="A17019" t="s">
        <v>67</v>
      </c>
      <c r="B17019" t="s">
        <v>34</v>
      </c>
      <c r="C17019" t="s">
        <v>62</v>
      </c>
    </row>
    <row r="17020" spans="1:3" x14ac:dyDescent="0.2">
      <c r="A17020" t="s">
        <v>67</v>
      </c>
      <c r="B17020" t="s">
        <v>95</v>
      </c>
      <c r="C17020" t="s">
        <v>102</v>
      </c>
    </row>
    <row r="17021" spans="1:3" x14ac:dyDescent="0.2">
      <c r="A17021" t="s">
        <v>67</v>
      </c>
      <c r="B17021" t="s">
        <v>110</v>
      </c>
      <c r="C17021" t="s">
        <v>29</v>
      </c>
    </row>
    <row r="17022" spans="1:3" x14ac:dyDescent="0.2">
      <c r="A17022" t="s">
        <v>67</v>
      </c>
      <c r="B17022" t="s">
        <v>62</v>
      </c>
      <c r="C17022" t="s">
        <v>116</v>
      </c>
    </row>
    <row r="17023" spans="1:3" x14ac:dyDescent="0.2">
      <c r="A17023" t="s">
        <v>67</v>
      </c>
      <c r="B17023" t="s">
        <v>63</v>
      </c>
      <c r="C17023" t="s">
        <v>116</v>
      </c>
    </row>
    <row r="17024" spans="1:3" x14ac:dyDescent="0.2">
      <c r="A17024" t="s">
        <v>67</v>
      </c>
      <c r="B17024" t="s">
        <v>22</v>
      </c>
      <c r="C17024" t="s">
        <v>123</v>
      </c>
    </row>
    <row r="17025" spans="1:3" x14ac:dyDescent="0.2">
      <c r="A17025" t="s">
        <v>67</v>
      </c>
      <c r="B17025" t="s">
        <v>2</v>
      </c>
      <c r="C17025" t="s">
        <v>36</v>
      </c>
    </row>
    <row r="17026" spans="1:3" x14ac:dyDescent="0.2">
      <c r="A17026" t="s">
        <v>67</v>
      </c>
      <c r="B17026" t="s">
        <v>32</v>
      </c>
      <c r="C17026" t="s">
        <v>62</v>
      </c>
    </row>
    <row r="17027" spans="1:3" x14ac:dyDescent="0.2">
      <c r="A17027" t="s">
        <v>67</v>
      </c>
      <c r="B17027" t="s">
        <v>18</v>
      </c>
      <c r="C17027" t="s">
        <v>69</v>
      </c>
    </row>
    <row r="17028" spans="1:3" x14ac:dyDescent="0.2">
      <c r="A17028" t="s">
        <v>67</v>
      </c>
      <c r="B17028" t="s">
        <v>76</v>
      </c>
      <c r="C17028" t="s">
        <v>10</v>
      </c>
    </row>
    <row r="17029" spans="1:3" x14ac:dyDescent="0.2">
      <c r="A17029" t="s">
        <v>67</v>
      </c>
      <c r="B17029" t="s">
        <v>77</v>
      </c>
      <c r="C17029" t="s">
        <v>105</v>
      </c>
    </row>
    <row r="17030" spans="1:3" x14ac:dyDescent="0.2">
      <c r="A17030" t="s">
        <v>67</v>
      </c>
      <c r="B17030" t="s">
        <v>79</v>
      </c>
      <c r="C17030" t="s">
        <v>11</v>
      </c>
    </row>
    <row r="17031" spans="1:3" x14ac:dyDescent="0.2">
      <c r="A17031" t="s">
        <v>67</v>
      </c>
      <c r="B17031" t="s">
        <v>48</v>
      </c>
      <c r="C17031" t="s">
        <v>128</v>
      </c>
    </row>
    <row r="17032" spans="1:3" x14ac:dyDescent="0.2">
      <c r="A17032" t="s">
        <v>67</v>
      </c>
      <c r="B17032" t="s">
        <v>111</v>
      </c>
      <c r="C17032" t="s">
        <v>130</v>
      </c>
    </row>
    <row r="17033" spans="1:3" x14ac:dyDescent="0.2">
      <c r="A17033" t="s">
        <v>67</v>
      </c>
      <c r="B17033" t="s">
        <v>112</v>
      </c>
      <c r="C17033" t="s">
        <v>130</v>
      </c>
    </row>
    <row r="17034" spans="1:3" x14ac:dyDescent="0.2">
      <c r="A17034" t="s">
        <v>67</v>
      </c>
      <c r="B17034" t="s">
        <v>51</v>
      </c>
      <c r="C17034" t="s">
        <v>128</v>
      </c>
    </row>
    <row r="17035" spans="1:3" x14ac:dyDescent="0.2">
      <c r="A17035" t="s">
        <v>67</v>
      </c>
      <c r="B17035" t="s">
        <v>8</v>
      </c>
      <c r="C17035" t="s">
        <v>128</v>
      </c>
    </row>
    <row r="17036" spans="1:3" x14ac:dyDescent="0.2">
      <c r="A17036" t="s">
        <v>67</v>
      </c>
      <c r="B17036" t="s">
        <v>35</v>
      </c>
      <c r="C17036" t="s">
        <v>109</v>
      </c>
    </row>
    <row r="17037" spans="1:3" x14ac:dyDescent="0.2">
      <c r="A17037" t="s">
        <v>67</v>
      </c>
      <c r="B17037" t="s">
        <v>52</v>
      </c>
      <c r="C17037" t="s">
        <v>123</v>
      </c>
    </row>
    <row r="17038" spans="1:3" x14ac:dyDescent="0.2">
      <c r="A17038" t="s">
        <v>67</v>
      </c>
      <c r="B17038" t="s">
        <v>122</v>
      </c>
      <c r="C17038" t="s">
        <v>21</v>
      </c>
    </row>
    <row r="17039" spans="1:3" x14ac:dyDescent="0.2">
      <c r="A17039" t="s">
        <v>67</v>
      </c>
      <c r="B17039" t="s">
        <v>123</v>
      </c>
      <c r="C17039" t="s">
        <v>102</v>
      </c>
    </row>
    <row r="17040" spans="1:3" x14ac:dyDescent="0.2">
      <c r="A17040" t="s">
        <v>67</v>
      </c>
      <c r="B17040" t="s">
        <v>21</v>
      </c>
      <c r="C17040" t="s">
        <v>118</v>
      </c>
    </row>
    <row r="17041" spans="1:3" x14ac:dyDescent="0.2">
      <c r="A17041" t="s">
        <v>67</v>
      </c>
      <c r="B17041" t="s">
        <v>128</v>
      </c>
      <c r="C17041" t="s">
        <v>5</v>
      </c>
    </row>
    <row r="17042" spans="1:3" x14ac:dyDescent="0.2">
      <c r="A17042" t="s">
        <v>67</v>
      </c>
      <c r="B17042" t="s">
        <v>43</v>
      </c>
      <c r="C17042" t="s">
        <v>36</v>
      </c>
    </row>
    <row r="17043" spans="1:3" x14ac:dyDescent="0.2">
      <c r="A17043" t="s">
        <v>67</v>
      </c>
      <c r="B17043" t="s">
        <v>102</v>
      </c>
      <c r="C17043" t="s">
        <v>35</v>
      </c>
    </row>
    <row r="17044" spans="1:3" x14ac:dyDescent="0.2">
      <c r="A17044" t="s">
        <v>67</v>
      </c>
      <c r="B17044" t="s">
        <v>103</v>
      </c>
      <c r="C17044" t="s">
        <v>107</v>
      </c>
    </row>
    <row r="17045" spans="1:3" x14ac:dyDescent="0.2">
      <c r="A17045" t="s">
        <v>67</v>
      </c>
      <c r="B17045" t="s">
        <v>106</v>
      </c>
      <c r="C17045" t="s">
        <v>62</v>
      </c>
    </row>
    <row r="17046" spans="1:3" x14ac:dyDescent="0.2">
      <c r="A17046" t="s">
        <v>67</v>
      </c>
      <c r="B17046" t="s">
        <v>105</v>
      </c>
      <c r="C17046" t="s">
        <v>100</v>
      </c>
    </row>
    <row r="17047" spans="1:3" x14ac:dyDescent="0.2">
      <c r="A17047" t="s">
        <v>67</v>
      </c>
      <c r="B17047" t="s">
        <v>74</v>
      </c>
      <c r="C17047" t="s">
        <v>1</v>
      </c>
    </row>
    <row r="17048" spans="1:3" x14ac:dyDescent="0.2">
      <c r="A17048" t="s">
        <v>67</v>
      </c>
      <c r="B17048" t="s">
        <v>26</v>
      </c>
      <c r="C17048" t="s">
        <v>43</v>
      </c>
    </row>
    <row r="17049" spans="1:3" x14ac:dyDescent="0.2">
      <c r="A17049" t="s">
        <v>67</v>
      </c>
      <c r="B17049" t="s">
        <v>81</v>
      </c>
      <c r="C17049" t="s">
        <v>10</v>
      </c>
    </row>
    <row r="17050" spans="1:3" x14ac:dyDescent="0.2">
      <c r="A17050" t="s">
        <v>67</v>
      </c>
      <c r="B17050" t="s">
        <v>29</v>
      </c>
      <c r="C17050" t="s">
        <v>1</v>
      </c>
    </row>
    <row r="17051" spans="1:3" x14ac:dyDescent="0.2">
      <c r="A17051" t="s">
        <v>67</v>
      </c>
      <c r="B17051" t="s">
        <v>30</v>
      </c>
      <c r="C17051" t="s">
        <v>118</v>
      </c>
    </row>
    <row r="17052" spans="1:3" x14ac:dyDescent="0.2">
      <c r="A17052" t="s">
        <v>67</v>
      </c>
      <c r="B17052" t="s">
        <v>118</v>
      </c>
      <c r="C17052" t="s">
        <v>91</v>
      </c>
    </row>
    <row r="17053" spans="1:3" x14ac:dyDescent="0.2">
      <c r="A17053" t="s">
        <v>67</v>
      </c>
      <c r="B17053" t="s">
        <v>119</v>
      </c>
      <c r="C17053" t="s">
        <v>91</v>
      </c>
    </row>
    <row r="17054" spans="1:3" x14ac:dyDescent="0.2">
      <c r="A17054" t="s">
        <v>67</v>
      </c>
      <c r="B17054" t="s">
        <v>86</v>
      </c>
      <c r="C17054" t="s">
        <v>105</v>
      </c>
    </row>
    <row r="17055" spans="1:3" x14ac:dyDescent="0.2">
      <c r="A17055" t="s">
        <v>67</v>
      </c>
      <c r="B17055" t="s">
        <v>28</v>
      </c>
      <c r="C17055" t="s">
        <v>1</v>
      </c>
    </row>
    <row r="17056" spans="1:3" x14ac:dyDescent="0.2">
      <c r="A17056" t="s">
        <v>67</v>
      </c>
      <c r="B17056" t="s">
        <v>127</v>
      </c>
      <c r="C17056" t="s">
        <v>36</v>
      </c>
    </row>
    <row r="17057" spans="1:3" x14ac:dyDescent="0.2">
      <c r="A17057" t="s">
        <v>67</v>
      </c>
      <c r="B17057" t="s">
        <v>80</v>
      </c>
      <c r="C17057" t="s">
        <v>11</v>
      </c>
    </row>
    <row r="17058" spans="1:3" x14ac:dyDescent="0.2">
      <c r="A17058" t="s">
        <v>67</v>
      </c>
      <c r="B17058" t="s">
        <v>41</v>
      </c>
      <c r="C17058" t="s">
        <v>14</v>
      </c>
    </row>
    <row r="17059" spans="1:3" x14ac:dyDescent="0.2">
      <c r="A17059" t="s">
        <v>67</v>
      </c>
      <c r="B17059" t="s">
        <v>130</v>
      </c>
      <c r="C17059" t="s">
        <v>138</v>
      </c>
    </row>
    <row r="17060" spans="1:3" x14ac:dyDescent="0.2">
      <c r="A17060" t="s">
        <v>67</v>
      </c>
      <c r="B17060" t="s">
        <v>131</v>
      </c>
      <c r="C17060" t="s">
        <v>137</v>
      </c>
    </row>
    <row r="17061" spans="1:3" x14ac:dyDescent="0.2">
      <c r="A17061" t="s">
        <v>67</v>
      </c>
      <c r="B17061" t="s">
        <v>11</v>
      </c>
      <c r="C17061" t="s">
        <v>138</v>
      </c>
    </row>
    <row r="17062" spans="1:3" x14ac:dyDescent="0.2">
      <c r="A17062" t="s">
        <v>67</v>
      </c>
      <c r="B17062" t="s">
        <v>6</v>
      </c>
      <c r="C17062" t="s">
        <v>90</v>
      </c>
    </row>
    <row r="17063" spans="1:3" x14ac:dyDescent="0.2">
      <c r="A17063" t="s">
        <v>67</v>
      </c>
      <c r="B17063" t="s">
        <v>3</v>
      </c>
      <c r="C17063" t="s">
        <v>134</v>
      </c>
    </row>
    <row r="17064" spans="1:3" x14ac:dyDescent="0.2">
      <c r="A17064" t="s">
        <v>67</v>
      </c>
      <c r="B17064" t="s">
        <v>69</v>
      </c>
      <c r="C17064" t="s">
        <v>5</v>
      </c>
    </row>
    <row r="17065" spans="1:3" x14ac:dyDescent="0.2">
      <c r="A17065" t="s">
        <v>67</v>
      </c>
      <c r="B17065" t="s">
        <v>135</v>
      </c>
      <c r="C17065" t="s">
        <v>105</v>
      </c>
    </row>
    <row r="17066" spans="1:3" x14ac:dyDescent="0.2">
      <c r="A17066" t="s">
        <v>67</v>
      </c>
      <c r="B17066" t="s">
        <v>132</v>
      </c>
      <c r="C17066" t="s">
        <v>130</v>
      </c>
    </row>
    <row r="17067" spans="1:3" x14ac:dyDescent="0.2">
      <c r="A17067" t="s">
        <v>67</v>
      </c>
      <c r="B17067" t="s">
        <v>129</v>
      </c>
      <c r="C17067" t="s">
        <v>128</v>
      </c>
    </row>
    <row r="17068" spans="1:3" x14ac:dyDescent="0.2">
      <c r="A17068" t="s">
        <v>67</v>
      </c>
      <c r="B17068" t="s">
        <v>116</v>
      </c>
      <c r="C17068" t="s">
        <v>3</v>
      </c>
    </row>
    <row r="17069" spans="1:3" x14ac:dyDescent="0.2">
      <c r="A17069" t="s">
        <v>67</v>
      </c>
      <c r="B17069" t="s">
        <v>36</v>
      </c>
      <c r="C17069" t="s">
        <v>95</v>
      </c>
    </row>
    <row r="17070" spans="1:3" x14ac:dyDescent="0.2">
      <c r="A17070" t="s">
        <v>67</v>
      </c>
      <c r="B17070" t="s">
        <v>37</v>
      </c>
      <c r="C17070" t="s">
        <v>95</v>
      </c>
    </row>
    <row r="17071" spans="1:3" x14ac:dyDescent="0.2">
      <c r="A17071" t="s">
        <v>67</v>
      </c>
      <c r="B17071" t="s">
        <v>70</v>
      </c>
      <c r="C17071" t="s">
        <v>2</v>
      </c>
    </row>
    <row r="17072" spans="1:3" x14ac:dyDescent="0.2">
      <c r="A17072" t="s">
        <v>67</v>
      </c>
      <c r="B17072" t="s">
        <v>71</v>
      </c>
      <c r="C17072" t="s">
        <v>2</v>
      </c>
    </row>
    <row r="17073" spans="1:3" x14ac:dyDescent="0.2">
      <c r="A17073" t="s">
        <v>67</v>
      </c>
      <c r="B17073" t="s">
        <v>5</v>
      </c>
      <c r="C17073" t="s">
        <v>123</v>
      </c>
    </row>
    <row r="17074" spans="1:3" x14ac:dyDescent="0.2">
      <c r="A17074" t="s">
        <v>67</v>
      </c>
      <c r="B17074" t="s">
        <v>24</v>
      </c>
      <c r="C17074" t="s">
        <v>6</v>
      </c>
    </row>
    <row r="17075" spans="1:3" x14ac:dyDescent="0.2">
      <c r="A17075" t="s">
        <v>67</v>
      </c>
      <c r="B17075" t="s">
        <v>10</v>
      </c>
      <c r="C17075" t="s">
        <v>52</v>
      </c>
    </row>
    <row r="17076" spans="1:3" x14ac:dyDescent="0.2">
      <c r="A17076" t="s">
        <v>67</v>
      </c>
      <c r="B17076" t="s">
        <v>12</v>
      </c>
      <c r="C17076" t="s">
        <v>22</v>
      </c>
    </row>
    <row r="17077" spans="1:3" x14ac:dyDescent="0.2">
      <c r="A17077" t="s">
        <v>67</v>
      </c>
      <c r="B17077" t="s">
        <v>107</v>
      </c>
      <c r="C17077" t="s">
        <v>84</v>
      </c>
    </row>
    <row r="17078" spans="1:3" x14ac:dyDescent="0.2">
      <c r="A17078" t="s">
        <v>67</v>
      </c>
      <c r="B17078" t="s">
        <v>108</v>
      </c>
      <c r="C17078" t="s">
        <v>107</v>
      </c>
    </row>
    <row r="17079" spans="1:3" x14ac:dyDescent="0.2">
      <c r="A17079" t="s">
        <v>67</v>
      </c>
      <c r="B17079" t="s">
        <v>14</v>
      </c>
      <c r="C17079" t="s">
        <v>62</v>
      </c>
    </row>
    <row r="17080" spans="1:3" x14ac:dyDescent="0.2">
      <c r="A17080" t="s">
        <v>67</v>
      </c>
      <c r="B17080" t="s">
        <v>15</v>
      </c>
      <c r="C17080" t="s">
        <v>1</v>
      </c>
    </row>
    <row r="17081" spans="1:3" x14ac:dyDescent="0.2">
      <c r="A17081" t="s">
        <v>67</v>
      </c>
      <c r="B17081" t="s">
        <v>101</v>
      </c>
      <c r="C17081" t="s">
        <v>36</v>
      </c>
    </row>
    <row r="17082" spans="1:3" x14ac:dyDescent="0.2">
      <c r="A17082" t="s">
        <v>67</v>
      </c>
      <c r="B17082" t="s">
        <v>109</v>
      </c>
      <c r="C17082" t="s">
        <v>67</v>
      </c>
    </row>
    <row r="17083" spans="1:3" x14ac:dyDescent="0.2">
      <c r="A17083" t="s">
        <v>67</v>
      </c>
      <c r="B17083" t="s">
        <v>61</v>
      </c>
      <c r="C17083" t="s">
        <v>107</v>
      </c>
    </row>
    <row r="17084" spans="1:3" x14ac:dyDescent="0.2">
      <c r="A17084" t="s">
        <v>67</v>
      </c>
      <c r="B17084" t="s">
        <v>73</v>
      </c>
      <c r="C17084" t="s">
        <v>3</v>
      </c>
    </row>
    <row r="17085" spans="1:3" x14ac:dyDescent="0.2">
      <c r="A17085" t="s">
        <v>67</v>
      </c>
      <c r="B17085" t="s">
        <v>60</v>
      </c>
      <c r="C17085" t="s">
        <v>3</v>
      </c>
    </row>
    <row r="17086" spans="1:3" x14ac:dyDescent="0.2">
      <c r="A17086" t="s">
        <v>67</v>
      </c>
      <c r="B17086" t="s">
        <v>84</v>
      </c>
      <c r="C17086" t="s">
        <v>67</v>
      </c>
    </row>
    <row r="17087" spans="1:3" x14ac:dyDescent="0.2">
      <c r="A17087" t="s">
        <v>67</v>
      </c>
      <c r="B17087" t="s">
        <v>85</v>
      </c>
      <c r="C17087" t="s">
        <v>84</v>
      </c>
    </row>
    <row r="17088" spans="1:3" x14ac:dyDescent="0.2">
      <c r="A17088" t="s">
        <v>67</v>
      </c>
      <c r="B17088" t="s">
        <v>137</v>
      </c>
      <c r="C17088" t="s">
        <v>3</v>
      </c>
    </row>
    <row r="17089" spans="1:3" x14ac:dyDescent="0.2">
      <c r="A17089" t="s">
        <v>67</v>
      </c>
      <c r="B17089" t="s">
        <v>138</v>
      </c>
      <c r="C17089" t="s">
        <v>123</v>
      </c>
    </row>
    <row r="17090" spans="1:3" x14ac:dyDescent="0.2">
      <c r="A17090" t="s">
        <v>67</v>
      </c>
      <c r="B17090" t="s">
        <v>134</v>
      </c>
      <c r="C17090" t="s">
        <v>109</v>
      </c>
    </row>
    <row r="17091" spans="1:3" x14ac:dyDescent="0.2">
      <c r="A17091" t="s">
        <v>67</v>
      </c>
      <c r="B17091" t="s">
        <v>40</v>
      </c>
      <c r="C17091" t="s">
        <v>11</v>
      </c>
    </row>
    <row r="17092" spans="1:3" x14ac:dyDescent="0.2">
      <c r="A17092" t="s">
        <v>67</v>
      </c>
      <c r="B17092" t="s">
        <v>39</v>
      </c>
      <c r="C17092" t="s">
        <v>130</v>
      </c>
    </row>
    <row r="17093" spans="1:3" x14ac:dyDescent="0.2">
      <c r="A17093" t="s">
        <v>67</v>
      </c>
      <c r="B17093" t="s">
        <v>104</v>
      </c>
      <c r="C17093" t="s">
        <v>35</v>
      </c>
    </row>
    <row r="17094" spans="1:3" x14ac:dyDescent="0.2">
      <c r="A17094" t="s">
        <v>67</v>
      </c>
      <c r="B17094" t="s">
        <v>9</v>
      </c>
      <c r="C17094" t="s">
        <v>4</v>
      </c>
    </row>
    <row r="17095" spans="1:3" x14ac:dyDescent="0.2">
      <c r="A17095" t="s">
        <v>67</v>
      </c>
      <c r="B17095" t="s">
        <v>58</v>
      </c>
      <c r="C17095" t="s">
        <v>90</v>
      </c>
    </row>
    <row r="17096" spans="1:3" x14ac:dyDescent="0.2">
      <c r="A17096" t="s">
        <v>67</v>
      </c>
      <c r="B17096" t="s">
        <v>4</v>
      </c>
      <c r="C17096" t="s">
        <v>6</v>
      </c>
    </row>
    <row r="17097" spans="1:3" x14ac:dyDescent="0.2">
      <c r="A17097" t="s">
        <v>67</v>
      </c>
      <c r="B17097" t="s">
        <v>90</v>
      </c>
      <c r="C17097" t="s">
        <v>107</v>
      </c>
    </row>
    <row r="17098" spans="1:3" x14ac:dyDescent="0.2">
      <c r="A17098" t="s">
        <v>67</v>
      </c>
      <c r="B17098" t="s">
        <v>1</v>
      </c>
      <c r="C17098" t="s">
        <v>116</v>
      </c>
    </row>
    <row r="17099" spans="1:3" x14ac:dyDescent="0.2">
      <c r="A17099" t="s">
        <v>67</v>
      </c>
      <c r="B17099" t="s">
        <v>67</v>
      </c>
      <c r="C17099" t="s">
        <v>67</v>
      </c>
    </row>
    <row r="17100" spans="1:3" x14ac:dyDescent="0.2">
      <c r="A17100" t="s">
        <v>67</v>
      </c>
      <c r="B17100" t="s">
        <v>68</v>
      </c>
      <c r="C17100" t="s">
        <v>67</v>
      </c>
    </row>
    <row r="17101" spans="1:3" x14ac:dyDescent="0.2">
      <c r="A17101" t="s">
        <v>67</v>
      </c>
      <c r="B17101" t="s">
        <v>120</v>
      </c>
      <c r="C17101" t="s">
        <v>121</v>
      </c>
    </row>
    <row r="17102" spans="1:3" x14ac:dyDescent="0.2">
      <c r="A17102" t="s">
        <v>67</v>
      </c>
      <c r="B17102" t="s">
        <v>121</v>
      </c>
      <c r="C17102" t="s">
        <v>4</v>
      </c>
    </row>
    <row r="17103" spans="1:3" x14ac:dyDescent="0.2">
      <c r="A17103" t="s">
        <v>67</v>
      </c>
      <c r="B17103" t="s">
        <v>53</v>
      </c>
      <c r="C17103" t="s">
        <v>90</v>
      </c>
    </row>
    <row r="17104" spans="1:3" x14ac:dyDescent="0.2">
      <c r="A17104" t="s">
        <v>67</v>
      </c>
      <c r="B17104" t="s">
        <v>82</v>
      </c>
      <c r="C17104" t="s">
        <v>107</v>
      </c>
    </row>
    <row r="17105" spans="1:3" x14ac:dyDescent="0.2">
      <c r="A17105" t="s">
        <v>67</v>
      </c>
      <c r="B17105" t="s">
        <v>83</v>
      </c>
      <c r="C17105" t="s">
        <v>90</v>
      </c>
    </row>
    <row r="17106" spans="1:3" x14ac:dyDescent="0.2">
      <c r="A17106" t="s">
        <v>67</v>
      </c>
      <c r="B17106" t="s">
        <v>38</v>
      </c>
      <c r="C17106" t="s">
        <v>134</v>
      </c>
    </row>
    <row r="17107" spans="1:3" x14ac:dyDescent="0.2">
      <c r="A17107" t="s">
        <v>67</v>
      </c>
      <c r="B17107" t="s">
        <v>97</v>
      </c>
      <c r="C17107" t="s">
        <v>6</v>
      </c>
    </row>
    <row r="17108" spans="1:3" x14ac:dyDescent="0.2">
      <c r="A17108" t="s">
        <v>67</v>
      </c>
      <c r="B17108" t="s">
        <v>115</v>
      </c>
      <c r="C17108" t="s">
        <v>58</v>
      </c>
    </row>
    <row r="17109" spans="1:3" x14ac:dyDescent="0.2">
      <c r="A17109" t="s">
        <v>67</v>
      </c>
      <c r="B17109" t="s">
        <v>98</v>
      </c>
      <c r="C17109" t="s">
        <v>58</v>
      </c>
    </row>
    <row r="17110" spans="1:3" x14ac:dyDescent="0.2">
      <c r="A17110" t="s">
        <v>67</v>
      </c>
      <c r="B17110" t="s">
        <v>94</v>
      </c>
      <c r="C17110" t="s">
        <v>58</v>
      </c>
    </row>
    <row r="17111" spans="1:3" x14ac:dyDescent="0.2">
      <c r="A17111" t="s">
        <v>67</v>
      </c>
      <c r="B17111" t="s">
        <v>7</v>
      </c>
      <c r="C17111" t="s">
        <v>6</v>
      </c>
    </row>
    <row r="17112" spans="1:3" x14ac:dyDescent="0.2">
      <c r="A17112" t="s">
        <v>67</v>
      </c>
      <c r="B17112" t="s">
        <v>45</v>
      </c>
      <c r="C17112" t="s">
        <v>6</v>
      </c>
    </row>
    <row r="17113" spans="1:3" x14ac:dyDescent="0.2">
      <c r="A17113" t="s">
        <v>67</v>
      </c>
      <c r="B17113" t="s">
        <v>64</v>
      </c>
      <c r="C17113" t="s">
        <v>58</v>
      </c>
    </row>
    <row r="17114" spans="1:3" x14ac:dyDescent="0.2">
      <c r="A17114" t="s">
        <v>68</v>
      </c>
      <c r="B17114" t="s">
        <v>75</v>
      </c>
      <c r="C17114" t="s">
        <v>32</v>
      </c>
    </row>
    <row r="17115" spans="1:3" x14ac:dyDescent="0.2">
      <c r="A17115" t="s">
        <v>68</v>
      </c>
      <c r="B17115" t="s">
        <v>17</v>
      </c>
      <c r="C17115" t="s">
        <v>89</v>
      </c>
    </row>
    <row r="17116" spans="1:3" x14ac:dyDescent="0.2">
      <c r="A17116" t="s">
        <v>68</v>
      </c>
      <c r="B17116" t="s">
        <v>20</v>
      </c>
      <c r="C17116" t="s">
        <v>93</v>
      </c>
    </row>
    <row r="17117" spans="1:3" x14ac:dyDescent="0.2">
      <c r="A17117" t="s">
        <v>68</v>
      </c>
      <c r="B17117" t="s">
        <v>78</v>
      </c>
      <c r="C17117" t="s">
        <v>19</v>
      </c>
    </row>
    <row r="17118" spans="1:3" x14ac:dyDescent="0.2">
      <c r="A17118" t="s">
        <v>68</v>
      </c>
      <c r="B17118" t="s">
        <v>44</v>
      </c>
      <c r="C17118" t="s">
        <v>14</v>
      </c>
    </row>
    <row r="17119" spans="1:3" x14ac:dyDescent="0.2">
      <c r="A17119" t="s">
        <v>68</v>
      </c>
      <c r="B17119" t="s">
        <v>46</v>
      </c>
      <c r="C17119" t="s">
        <v>29</v>
      </c>
    </row>
    <row r="17120" spans="1:3" x14ac:dyDescent="0.2">
      <c r="A17120" t="s">
        <v>68</v>
      </c>
      <c r="B17120" t="s">
        <v>117</v>
      </c>
      <c r="C17120" t="s">
        <v>14</v>
      </c>
    </row>
    <row r="17121" spans="1:3" x14ac:dyDescent="0.2">
      <c r="A17121" t="s">
        <v>68</v>
      </c>
      <c r="B17121" t="s">
        <v>124</v>
      </c>
      <c r="C17121" t="s">
        <v>101</v>
      </c>
    </row>
    <row r="17122" spans="1:3" x14ac:dyDescent="0.2">
      <c r="A17122" t="s">
        <v>68</v>
      </c>
      <c r="B17122" t="s">
        <v>113</v>
      </c>
      <c r="C17122" t="s">
        <v>105</v>
      </c>
    </row>
    <row r="17123" spans="1:3" x14ac:dyDescent="0.2">
      <c r="A17123" t="s">
        <v>68</v>
      </c>
      <c r="B17123" t="s">
        <v>99</v>
      </c>
      <c r="C17123" t="s">
        <v>74</v>
      </c>
    </row>
    <row r="17124" spans="1:3" x14ac:dyDescent="0.2">
      <c r="A17124" t="s">
        <v>68</v>
      </c>
      <c r="B17124" t="s">
        <v>100</v>
      </c>
      <c r="C17124" t="s">
        <v>95</v>
      </c>
    </row>
    <row r="17125" spans="1:3" x14ac:dyDescent="0.2">
      <c r="A17125" t="s">
        <v>68</v>
      </c>
      <c r="B17125" t="s">
        <v>65</v>
      </c>
      <c r="C17125" t="s">
        <v>28</v>
      </c>
    </row>
    <row r="17126" spans="1:3" x14ac:dyDescent="0.2">
      <c r="A17126" t="s">
        <v>68</v>
      </c>
      <c r="B17126" t="s">
        <v>66</v>
      </c>
      <c r="C17126" t="s">
        <v>74</v>
      </c>
    </row>
    <row r="17127" spans="1:3" x14ac:dyDescent="0.2">
      <c r="A17127" t="s">
        <v>68</v>
      </c>
      <c r="B17127" t="s">
        <v>54</v>
      </c>
      <c r="C17127" t="s">
        <v>101</v>
      </c>
    </row>
    <row r="17128" spans="1:3" x14ac:dyDescent="0.2">
      <c r="A17128" t="s">
        <v>68</v>
      </c>
      <c r="B17128" t="s">
        <v>55</v>
      </c>
      <c r="C17128" t="s">
        <v>101</v>
      </c>
    </row>
    <row r="17129" spans="1:3" x14ac:dyDescent="0.2">
      <c r="A17129" t="s">
        <v>68</v>
      </c>
      <c r="B17129" t="s">
        <v>133</v>
      </c>
      <c r="C17129" t="s">
        <v>106</v>
      </c>
    </row>
    <row r="17130" spans="1:3" x14ac:dyDescent="0.2">
      <c r="A17130" t="s">
        <v>68</v>
      </c>
      <c r="B17130" t="s">
        <v>59</v>
      </c>
      <c r="C17130" t="s">
        <v>28</v>
      </c>
    </row>
    <row r="17131" spans="1:3" x14ac:dyDescent="0.2">
      <c r="A17131" t="s">
        <v>68</v>
      </c>
      <c r="B17131" t="s">
        <v>125</v>
      </c>
      <c r="C17131" t="s">
        <v>93</v>
      </c>
    </row>
    <row r="17132" spans="1:3" x14ac:dyDescent="0.2">
      <c r="A17132" t="s">
        <v>68</v>
      </c>
      <c r="B17132" t="s">
        <v>27</v>
      </c>
      <c r="C17132" t="s">
        <v>28</v>
      </c>
    </row>
    <row r="17133" spans="1:3" x14ac:dyDescent="0.2">
      <c r="A17133" t="s">
        <v>68</v>
      </c>
      <c r="B17133" t="s">
        <v>23</v>
      </c>
      <c r="C17133" t="s">
        <v>89</v>
      </c>
    </row>
    <row r="17134" spans="1:3" x14ac:dyDescent="0.2">
      <c r="A17134" t="s">
        <v>68</v>
      </c>
      <c r="B17134" t="s">
        <v>25</v>
      </c>
      <c r="C17134" t="s">
        <v>101</v>
      </c>
    </row>
    <row r="17135" spans="1:3" x14ac:dyDescent="0.2">
      <c r="A17135" t="s">
        <v>68</v>
      </c>
      <c r="B17135" t="s">
        <v>114</v>
      </c>
      <c r="C17135" t="s">
        <v>10</v>
      </c>
    </row>
    <row r="17136" spans="1:3" x14ac:dyDescent="0.2">
      <c r="A17136" t="s">
        <v>68</v>
      </c>
      <c r="B17136" t="s">
        <v>96</v>
      </c>
      <c r="C17136" t="s">
        <v>127</v>
      </c>
    </row>
    <row r="17137" spans="1:3" x14ac:dyDescent="0.2">
      <c r="A17137" t="s">
        <v>68</v>
      </c>
      <c r="B17137" t="s">
        <v>47</v>
      </c>
      <c r="C17137" t="s">
        <v>43</v>
      </c>
    </row>
    <row r="17138" spans="1:3" x14ac:dyDescent="0.2">
      <c r="A17138" t="s">
        <v>68</v>
      </c>
      <c r="B17138" t="s">
        <v>72</v>
      </c>
      <c r="C17138" t="s">
        <v>21</v>
      </c>
    </row>
    <row r="17139" spans="1:3" x14ac:dyDescent="0.2">
      <c r="A17139" t="s">
        <v>68</v>
      </c>
      <c r="B17139" t="s">
        <v>87</v>
      </c>
      <c r="C17139" t="s">
        <v>32</v>
      </c>
    </row>
    <row r="17140" spans="1:3" x14ac:dyDescent="0.2">
      <c r="A17140" t="s">
        <v>68</v>
      </c>
      <c r="B17140" t="s">
        <v>88</v>
      </c>
      <c r="C17140" t="s">
        <v>106</v>
      </c>
    </row>
    <row r="17141" spans="1:3" x14ac:dyDescent="0.2">
      <c r="A17141" t="s">
        <v>68</v>
      </c>
      <c r="B17141" t="s">
        <v>19</v>
      </c>
      <c r="C17141" t="s">
        <v>62</v>
      </c>
    </row>
    <row r="17142" spans="1:3" x14ac:dyDescent="0.2">
      <c r="A17142" t="s">
        <v>68</v>
      </c>
      <c r="B17142" t="s">
        <v>31</v>
      </c>
      <c r="C17142" t="s">
        <v>128</v>
      </c>
    </row>
    <row r="17143" spans="1:3" x14ac:dyDescent="0.2">
      <c r="A17143" t="s">
        <v>68</v>
      </c>
      <c r="B17143" t="s">
        <v>126</v>
      </c>
      <c r="C17143" t="s">
        <v>74</v>
      </c>
    </row>
    <row r="17144" spans="1:3" x14ac:dyDescent="0.2">
      <c r="A17144" t="s">
        <v>68</v>
      </c>
      <c r="B17144" t="s">
        <v>42</v>
      </c>
      <c r="C17144" t="s">
        <v>21</v>
      </c>
    </row>
    <row r="17145" spans="1:3" x14ac:dyDescent="0.2">
      <c r="A17145" t="s">
        <v>68</v>
      </c>
      <c r="B17145" t="s">
        <v>93</v>
      </c>
      <c r="C17145" t="s">
        <v>62</v>
      </c>
    </row>
    <row r="17146" spans="1:3" x14ac:dyDescent="0.2">
      <c r="A17146" t="s">
        <v>68</v>
      </c>
      <c r="B17146" t="s">
        <v>13</v>
      </c>
      <c r="C17146" t="s">
        <v>29</v>
      </c>
    </row>
    <row r="17147" spans="1:3" x14ac:dyDescent="0.2">
      <c r="A17147" t="s">
        <v>68</v>
      </c>
      <c r="B17147" t="s">
        <v>49</v>
      </c>
      <c r="C17147" t="s">
        <v>69</v>
      </c>
    </row>
    <row r="17148" spans="1:3" x14ac:dyDescent="0.2">
      <c r="A17148" t="s">
        <v>68</v>
      </c>
      <c r="B17148" t="s">
        <v>50</v>
      </c>
      <c r="C17148" t="s">
        <v>10</v>
      </c>
    </row>
    <row r="17149" spans="1:3" x14ac:dyDescent="0.2">
      <c r="A17149" t="s">
        <v>68</v>
      </c>
      <c r="B17149" t="s">
        <v>56</v>
      </c>
      <c r="C17149" t="s">
        <v>19</v>
      </c>
    </row>
    <row r="17150" spans="1:3" x14ac:dyDescent="0.2">
      <c r="A17150" t="s">
        <v>68</v>
      </c>
      <c r="B17150" t="s">
        <v>57</v>
      </c>
      <c r="C17150" t="s">
        <v>19</v>
      </c>
    </row>
    <row r="17151" spans="1:3" x14ac:dyDescent="0.2">
      <c r="A17151" t="s">
        <v>68</v>
      </c>
      <c r="B17151" t="s">
        <v>91</v>
      </c>
      <c r="C17151" t="s">
        <v>3</v>
      </c>
    </row>
    <row r="17152" spans="1:3" x14ac:dyDescent="0.2">
      <c r="A17152" t="s">
        <v>68</v>
      </c>
      <c r="B17152" t="s">
        <v>92</v>
      </c>
      <c r="C17152" t="s">
        <v>104</v>
      </c>
    </row>
    <row r="17153" spans="1:3" x14ac:dyDescent="0.2">
      <c r="A17153" t="s">
        <v>68</v>
      </c>
      <c r="B17153" t="s">
        <v>136</v>
      </c>
      <c r="C17153" t="s">
        <v>127</v>
      </c>
    </row>
    <row r="17154" spans="1:3" x14ac:dyDescent="0.2">
      <c r="A17154" t="s">
        <v>68</v>
      </c>
      <c r="B17154" t="s">
        <v>16</v>
      </c>
      <c r="C17154" t="s">
        <v>11</v>
      </c>
    </row>
    <row r="17155" spans="1:3" x14ac:dyDescent="0.2">
      <c r="A17155" t="s">
        <v>68</v>
      </c>
      <c r="B17155" t="s">
        <v>89</v>
      </c>
      <c r="C17155" t="s">
        <v>62</v>
      </c>
    </row>
    <row r="17156" spans="1:3" x14ac:dyDescent="0.2">
      <c r="A17156" t="s">
        <v>68</v>
      </c>
      <c r="B17156" t="s">
        <v>33</v>
      </c>
      <c r="C17156" t="s">
        <v>11</v>
      </c>
    </row>
    <row r="17157" spans="1:3" x14ac:dyDescent="0.2">
      <c r="A17157" t="s">
        <v>68</v>
      </c>
      <c r="B17157" t="s">
        <v>34</v>
      </c>
      <c r="C17157" t="s">
        <v>62</v>
      </c>
    </row>
    <row r="17158" spans="1:3" x14ac:dyDescent="0.2">
      <c r="A17158" t="s">
        <v>68</v>
      </c>
      <c r="B17158" t="s">
        <v>95</v>
      </c>
      <c r="C17158" t="s">
        <v>102</v>
      </c>
    </row>
    <row r="17159" spans="1:3" x14ac:dyDescent="0.2">
      <c r="A17159" t="s">
        <v>68</v>
      </c>
      <c r="B17159" t="s">
        <v>110</v>
      </c>
      <c r="C17159" t="s">
        <v>29</v>
      </c>
    </row>
    <row r="17160" spans="1:3" x14ac:dyDescent="0.2">
      <c r="A17160" t="s">
        <v>68</v>
      </c>
      <c r="B17160" t="s">
        <v>62</v>
      </c>
      <c r="C17160" t="s">
        <v>116</v>
      </c>
    </row>
    <row r="17161" spans="1:3" x14ac:dyDescent="0.2">
      <c r="A17161" t="s">
        <v>68</v>
      </c>
      <c r="B17161" t="s">
        <v>63</v>
      </c>
      <c r="C17161" t="s">
        <v>116</v>
      </c>
    </row>
    <row r="17162" spans="1:3" x14ac:dyDescent="0.2">
      <c r="A17162" t="s">
        <v>68</v>
      </c>
      <c r="B17162" t="s">
        <v>22</v>
      </c>
      <c r="C17162" t="s">
        <v>123</v>
      </c>
    </row>
    <row r="17163" spans="1:3" x14ac:dyDescent="0.2">
      <c r="A17163" t="s">
        <v>68</v>
      </c>
      <c r="B17163" t="s">
        <v>2</v>
      </c>
      <c r="C17163" t="s">
        <v>118</v>
      </c>
    </row>
    <row r="17164" spans="1:3" x14ac:dyDescent="0.2">
      <c r="A17164" t="s">
        <v>68</v>
      </c>
      <c r="B17164" t="s">
        <v>32</v>
      </c>
      <c r="C17164" t="s">
        <v>62</v>
      </c>
    </row>
    <row r="17165" spans="1:3" x14ac:dyDescent="0.2">
      <c r="A17165" t="s">
        <v>68</v>
      </c>
      <c r="B17165" t="s">
        <v>18</v>
      </c>
      <c r="C17165" t="s">
        <v>69</v>
      </c>
    </row>
    <row r="17166" spans="1:3" x14ac:dyDescent="0.2">
      <c r="A17166" t="s">
        <v>68</v>
      </c>
      <c r="B17166" t="s">
        <v>76</v>
      </c>
      <c r="C17166" t="s">
        <v>10</v>
      </c>
    </row>
    <row r="17167" spans="1:3" x14ac:dyDescent="0.2">
      <c r="A17167" t="s">
        <v>68</v>
      </c>
      <c r="B17167" t="s">
        <v>77</v>
      </c>
      <c r="C17167" t="s">
        <v>105</v>
      </c>
    </row>
    <row r="17168" spans="1:3" x14ac:dyDescent="0.2">
      <c r="A17168" t="s">
        <v>68</v>
      </c>
      <c r="B17168" t="s">
        <v>79</v>
      </c>
      <c r="C17168" t="s">
        <v>11</v>
      </c>
    </row>
    <row r="17169" spans="1:3" x14ac:dyDescent="0.2">
      <c r="A17169" t="s">
        <v>68</v>
      </c>
      <c r="B17169" t="s">
        <v>48</v>
      </c>
      <c r="C17169" t="s">
        <v>128</v>
      </c>
    </row>
    <row r="17170" spans="1:3" x14ac:dyDescent="0.2">
      <c r="A17170" t="s">
        <v>68</v>
      </c>
      <c r="B17170" t="s">
        <v>111</v>
      </c>
      <c r="C17170" t="s">
        <v>130</v>
      </c>
    </row>
    <row r="17171" spans="1:3" x14ac:dyDescent="0.2">
      <c r="A17171" t="s">
        <v>68</v>
      </c>
      <c r="B17171" t="s">
        <v>112</v>
      </c>
      <c r="C17171" t="s">
        <v>130</v>
      </c>
    </row>
    <row r="17172" spans="1:3" x14ac:dyDescent="0.2">
      <c r="A17172" t="s">
        <v>68</v>
      </c>
      <c r="B17172" t="s">
        <v>51</v>
      </c>
      <c r="C17172" t="s">
        <v>128</v>
      </c>
    </row>
    <row r="17173" spans="1:3" x14ac:dyDescent="0.2">
      <c r="A17173" t="s">
        <v>68</v>
      </c>
      <c r="B17173" t="s">
        <v>8</v>
      </c>
      <c r="C17173" t="s">
        <v>69</v>
      </c>
    </row>
    <row r="17174" spans="1:3" x14ac:dyDescent="0.2">
      <c r="A17174" t="s">
        <v>68</v>
      </c>
      <c r="B17174" t="s">
        <v>35</v>
      </c>
      <c r="C17174" t="s">
        <v>109</v>
      </c>
    </row>
    <row r="17175" spans="1:3" x14ac:dyDescent="0.2">
      <c r="A17175" t="s">
        <v>68</v>
      </c>
      <c r="B17175" t="s">
        <v>52</v>
      </c>
      <c r="C17175" t="s">
        <v>123</v>
      </c>
    </row>
    <row r="17176" spans="1:3" x14ac:dyDescent="0.2">
      <c r="A17176" t="s">
        <v>68</v>
      </c>
      <c r="B17176" t="s">
        <v>122</v>
      </c>
      <c r="C17176" t="s">
        <v>21</v>
      </c>
    </row>
    <row r="17177" spans="1:3" x14ac:dyDescent="0.2">
      <c r="A17177" t="s">
        <v>68</v>
      </c>
      <c r="B17177" t="s">
        <v>123</v>
      </c>
      <c r="C17177" t="s">
        <v>102</v>
      </c>
    </row>
    <row r="17178" spans="1:3" x14ac:dyDescent="0.2">
      <c r="A17178" t="s">
        <v>68</v>
      </c>
      <c r="B17178" t="s">
        <v>21</v>
      </c>
      <c r="C17178" t="s">
        <v>118</v>
      </c>
    </row>
    <row r="17179" spans="1:3" x14ac:dyDescent="0.2">
      <c r="A17179" t="s">
        <v>68</v>
      </c>
      <c r="B17179" t="s">
        <v>128</v>
      </c>
      <c r="C17179" t="s">
        <v>5</v>
      </c>
    </row>
    <row r="17180" spans="1:3" x14ac:dyDescent="0.2">
      <c r="A17180" t="s">
        <v>68</v>
      </c>
      <c r="B17180" t="s">
        <v>43</v>
      </c>
      <c r="C17180" t="s">
        <v>36</v>
      </c>
    </row>
    <row r="17181" spans="1:3" x14ac:dyDescent="0.2">
      <c r="A17181" t="s">
        <v>68</v>
      </c>
      <c r="B17181" t="s">
        <v>102</v>
      </c>
      <c r="C17181" t="s">
        <v>134</v>
      </c>
    </row>
    <row r="17182" spans="1:3" x14ac:dyDescent="0.2">
      <c r="A17182" t="s">
        <v>68</v>
      </c>
      <c r="B17182" t="s">
        <v>103</v>
      </c>
      <c r="C17182" t="s">
        <v>107</v>
      </c>
    </row>
    <row r="17183" spans="1:3" x14ac:dyDescent="0.2">
      <c r="A17183" t="s">
        <v>68</v>
      </c>
      <c r="B17183" t="s">
        <v>106</v>
      </c>
      <c r="C17183" t="s">
        <v>62</v>
      </c>
    </row>
    <row r="17184" spans="1:3" x14ac:dyDescent="0.2">
      <c r="A17184" t="s">
        <v>68</v>
      </c>
      <c r="B17184" t="s">
        <v>105</v>
      </c>
      <c r="C17184" t="s">
        <v>100</v>
      </c>
    </row>
    <row r="17185" spans="1:3" x14ac:dyDescent="0.2">
      <c r="A17185" t="s">
        <v>68</v>
      </c>
      <c r="B17185" t="s">
        <v>74</v>
      </c>
      <c r="C17185" t="s">
        <v>1</v>
      </c>
    </row>
    <row r="17186" spans="1:3" x14ac:dyDescent="0.2">
      <c r="A17186" t="s">
        <v>68</v>
      </c>
      <c r="B17186" t="s">
        <v>26</v>
      </c>
      <c r="C17186" t="s">
        <v>43</v>
      </c>
    </row>
    <row r="17187" spans="1:3" x14ac:dyDescent="0.2">
      <c r="A17187" t="s">
        <v>68</v>
      </c>
      <c r="B17187" t="s">
        <v>81</v>
      </c>
      <c r="C17187" t="s">
        <v>10</v>
      </c>
    </row>
    <row r="17188" spans="1:3" x14ac:dyDescent="0.2">
      <c r="A17188" t="s">
        <v>68</v>
      </c>
      <c r="B17188" t="s">
        <v>29</v>
      </c>
      <c r="C17188" t="s">
        <v>1</v>
      </c>
    </row>
    <row r="17189" spans="1:3" x14ac:dyDescent="0.2">
      <c r="A17189" t="s">
        <v>68</v>
      </c>
      <c r="B17189" t="s">
        <v>30</v>
      </c>
      <c r="C17189" t="s">
        <v>118</v>
      </c>
    </row>
    <row r="17190" spans="1:3" x14ac:dyDescent="0.2">
      <c r="A17190" t="s">
        <v>68</v>
      </c>
      <c r="B17190" t="s">
        <v>118</v>
      </c>
      <c r="C17190" t="s">
        <v>91</v>
      </c>
    </row>
    <row r="17191" spans="1:3" x14ac:dyDescent="0.2">
      <c r="A17191" t="s">
        <v>68</v>
      </c>
      <c r="B17191" t="s">
        <v>119</v>
      </c>
      <c r="C17191" t="s">
        <v>91</v>
      </c>
    </row>
    <row r="17192" spans="1:3" x14ac:dyDescent="0.2">
      <c r="A17192" t="s">
        <v>68</v>
      </c>
      <c r="B17192" t="s">
        <v>86</v>
      </c>
      <c r="C17192" t="s">
        <v>105</v>
      </c>
    </row>
    <row r="17193" spans="1:3" x14ac:dyDescent="0.2">
      <c r="A17193" t="s">
        <v>68</v>
      </c>
      <c r="B17193" t="s">
        <v>28</v>
      </c>
      <c r="C17193" t="s">
        <v>62</v>
      </c>
    </row>
    <row r="17194" spans="1:3" x14ac:dyDescent="0.2">
      <c r="A17194" t="s">
        <v>68</v>
      </c>
      <c r="B17194" t="s">
        <v>127</v>
      </c>
      <c r="C17194" t="s">
        <v>36</v>
      </c>
    </row>
    <row r="17195" spans="1:3" x14ac:dyDescent="0.2">
      <c r="A17195" t="s">
        <v>68</v>
      </c>
      <c r="B17195" t="s">
        <v>80</v>
      </c>
      <c r="C17195" t="s">
        <v>11</v>
      </c>
    </row>
    <row r="17196" spans="1:3" x14ac:dyDescent="0.2">
      <c r="A17196" t="s">
        <v>68</v>
      </c>
      <c r="B17196" t="s">
        <v>41</v>
      </c>
      <c r="C17196" t="s">
        <v>14</v>
      </c>
    </row>
    <row r="17197" spans="1:3" x14ac:dyDescent="0.2">
      <c r="A17197" t="s">
        <v>68</v>
      </c>
      <c r="B17197" t="s">
        <v>130</v>
      </c>
      <c r="C17197" t="s">
        <v>22</v>
      </c>
    </row>
    <row r="17198" spans="1:3" x14ac:dyDescent="0.2">
      <c r="A17198" t="s">
        <v>68</v>
      </c>
      <c r="B17198" t="s">
        <v>131</v>
      </c>
      <c r="C17198" t="s">
        <v>73</v>
      </c>
    </row>
    <row r="17199" spans="1:3" x14ac:dyDescent="0.2">
      <c r="A17199" t="s">
        <v>68</v>
      </c>
      <c r="B17199" t="s">
        <v>11</v>
      </c>
      <c r="C17199" t="s">
        <v>138</v>
      </c>
    </row>
    <row r="17200" spans="1:3" x14ac:dyDescent="0.2">
      <c r="A17200" t="s">
        <v>68</v>
      </c>
      <c r="B17200" t="s">
        <v>6</v>
      </c>
      <c r="C17200" t="s">
        <v>90</v>
      </c>
    </row>
    <row r="17201" spans="1:3" x14ac:dyDescent="0.2">
      <c r="A17201" t="s">
        <v>68</v>
      </c>
      <c r="B17201" t="s">
        <v>3</v>
      </c>
      <c r="C17201" t="s">
        <v>104</v>
      </c>
    </row>
    <row r="17202" spans="1:3" x14ac:dyDescent="0.2">
      <c r="A17202" t="s">
        <v>68</v>
      </c>
      <c r="B17202" t="s">
        <v>69</v>
      </c>
      <c r="C17202" t="s">
        <v>52</v>
      </c>
    </row>
    <row r="17203" spans="1:3" x14ac:dyDescent="0.2">
      <c r="A17203" t="s">
        <v>68</v>
      </c>
      <c r="B17203" t="s">
        <v>135</v>
      </c>
      <c r="C17203" t="s">
        <v>105</v>
      </c>
    </row>
    <row r="17204" spans="1:3" x14ac:dyDescent="0.2">
      <c r="A17204" t="s">
        <v>68</v>
      </c>
      <c r="B17204" t="s">
        <v>132</v>
      </c>
      <c r="C17204" t="s">
        <v>130</v>
      </c>
    </row>
    <row r="17205" spans="1:3" x14ac:dyDescent="0.2">
      <c r="A17205" t="s">
        <v>68</v>
      </c>
      <c r="B17205" t="s">
        <v>129</v>
      </c>
      <c r="C17205" t="s">
        <v>128</v>
      </c>
    </row>
    <row r="17206" spans="1:3" x14ac:dyDescent="0.2">
      <c r="A17206" t="s">
        <v>68</v>
      </c>
      <c r="B17206" t="s">
        <v>116</v>
      </c>
      <c r="C17206" t="s">
        <v>3</v>
      </c>
    </row>
    <row r="17207" spans="1:3" x14ac:dyDescent="0.2">
      <c r="A17207" t="s">
        <v>68</v>
      </c>
      <c r="B17207" t="s">
        <v>36</v>
      </c>
      <c r="C17207" t="s">
        <v>91</v>
      </c>
    </row>
    <row r="17208" spans="1:3" x14ac:dyDescent="0.2">
      <c r="A17208" t="s">
        <v>68</v>
      </c>
      <c r="B17208" t="s">
        <v>37</v>
      </c>
      <c r="C17208" t="s">
        <v>95</v>
      </c>
    </row>
    <row r="17209" spans="1:3" x14ac:dyDescent="0.2">
      <c r="A17209" t="s">
        <v>68</v>
      </c>
      <c r="B17209" t="s">
        <v>70</v>
      </c>
      <c r="C17209" t="s">
        <v>2</v>
      </c>
    </row>
    <row r="17210" spans="1:3" x14ac:dyDescent="0.2">
      <c r="A17210" t="s">
        <v>68</v>
      </c>
      <c r="B17210" t="s">
        <v>71</v>
      </c>
      <c r="C17210" t="s">
        <v>2</v>
      </c>
    </row>
    <row r="17211" spans="1:3" x14ac:dyDescent="0.2">
      <c r="A17211" t="s">
        <v>68</v>
      </c>
      <c r="B17211" t="s">
        <v>5</v>
      </c>
      <c r="C17211" t="s">
        <v>123</v>
      </c>
    </row>
    <row r="17212" spans="1:3" x14ac:dyDescent="0.2">
      <c r="A17212" t="s">
        <v>68</v>
      </c>
      <c r="B17212" t="s">
        <v>24</v>
      </c>
      <c r="C17212" t="s">
        <v>6</v>
      </c>
    </row>
    <row r="17213" spans="1:3" x14ac:dyDescent="0.2">
      <c r="A17213" t="s">
        <v>68</v>
      </c>
      <c r="B17213" t="s">
        <v>10</v>
      </c>
      <c r="C17213" t="s">
        <v>52</v>
      </c>
    </row>
    <row r="17214" spans="1:3" x14ac:dyDescent="0.2">
      <c r="A17214" t="s">
        <v>68</v>
      </c>
      <c r="B17214" t="s">
        <v>12</v>
      </c>
      <c r="C17214" t="s">
        <v>22</v>
      </c>
    </row>
    <row r="17215" spans="1:3" x14ac:dyDescent="0.2">
      <c r="A17215" t="s">
        <v>68</v>
      </c>
      <c r="B17215" t="s">
        <v>107</v>
      </c>
      <c r="C17215" t="s">
        <v>84</v>
      </c>
    </row>
    <row r="17216" spans="1:3" x14ac:dyDescent="0.2">
      <c r="A17216" t="s">
        <v>68</v>
      </c>
      <c r="B17216" t="s">
        <v>108</v>
      </c>
      <c r="C17216" t="s">
        <v>84</v>
      </c>
    </row>
    <row r="17217" spans="1:3" x14ac:dyDescent="0.2">
      <c r="A17217" t="s">
        <v>68</v>
      </c>
      <c r="B17217" t="s">
        <v>14</v>
      </c>
      <c r="C17217" t="s">
        <v>62</v>
      </c>
    </row>
    <row r="17218" spans="1:3" x14ac:dyDescent="0.2">
      <c r="A17218" t="s">
        <v>68</v>
      </c>
      <c r="B17218" t="s">
        <v>15</v>
      </c>
      <c r="C17218" t="s">
        <v>1</v>
      </c>
    </row>
    <row r="17219" spans="1:3" x14ac:dyDescent="0.2">
      <c r="A17219" t="s">
        <v>68</v>
      </c>
      <c r="B17219" t="s">
        <v>101</v>
      </c>
      <c r="C17219" t="s">
        <v>36</v>
      </c>
    </row>
    <row r="17220" spans="1:3" x14ac:dyDescent="0.2">
      <c r="A17220" t="s">
        <v>68</v>
      </c>
      <c r="B17220" t="s">
        <v>109</v>
      </c>
      <c r="C17220" t="s">
        <v>109</v>
      </c>
    </row>
    <row r="17221" spans="1:3" x14ac:dyDescent="0.2">
      <c r="A17221" t="s">
        <v>68</v>
      </c>
      <c r="B17221" t="s">
        <v>61</v>
      </c>
      <c r="C17221" t="s">
        <v>107</v>
      </c>
    </row>
    <row r="17222" spans="1:3" x14ac:dyDescent="0.2">
      <c r="A17222" t="s">
        <v>68</v>
      </c>
      <c r="B17222" t="s">
        <v>73</v>
      </c>
      <c r="C17222" t="s">
        <v>3</v>
      </c>
    </row>
    <row r="17223" spans="1:3" x14ac:dyDescent="0.2">
      <c r="A17223" t="s">
        <v>68</v>
      </c>
      <c r="B17223" t="s">
        <v>60</v>
      </c>
      <c r="C17223" t="s">
        <v>3</v>
      </c>
    </row>
    <row r="17224" spans="1:3" x14ac:dyDescent="0.2">
      <c r="A17224" t="s">
        <v>68</v>
      </c>
      <c r="B17224" t="s">
        <v>84</v>
      </c>
      <c r="C17224" t="s">
        <v>67</v>
      </c>
    </row>
    <row r="17225" spans="1:3" x14ac:dyDescent="0.2">
      <c r="A17225" t="s">
        <v>68</v>
      </c>
      <c r="B17225" t="s">
        <v>85</v>
      </c>
      <c r="C17225" t="s">
        <v>84</v>
      </c>
    </row>
    <row r="17226" spans="1:3" x14ac:dyDescent="0.2">
      <c r="A17226" t="s">
        <v>68</v>
      </c>
      <c r="B17226" t="s">
        <v>137</v>
      </c>
      <c r="C17226" t="s">
        <v>3</v>
      </c>
    </row>
    <row r="17227" spans="1:3" x14ac:dyDescent="0.2">
      <c r="A17227" t="s">
        <v>68</v>
      </c>
      <c r="B17227" t="s">
        <v>138</v>
      </c>
      <c r="C17227" t="s">
        <v>123</v>
      </c>
    </row>
    <row r="17228" spans="1:3" x14ac:dyDescent="0.2">
      <c r="A17228" t="s">
        <v>68</v>
      </c>
      <c r="B17228" t="s">
        <v>134</v>
      </c>
      <c r="C17228" t="s">
        <v>35</v>
      </c>
    </row>
    <row r="17229" spans="1:3" x14ac:dyDescent="0.2">
      <c r="A17229" t="s">
        <v>68</v>
      </c>
      <c r="B17229" t="s">
        <v>40</v>
      </c>
      <c r="C17229" t="s">
        <v>11</v>
      </c>
    </row>
    <row r="17230" spans="1:3" x14ac:dyDescent="0.2">
      <c r="A17230" t="s">
        <v>68</v>
      </c>
      <c r="B17230" t="s">
        <v>39</v>
      </c>
      <c r="C17230" t="s">
        <v>130</v>
      </c>
    </row>
    <row r="17231" spans="1:3" x14ac:dyDescent="0.2">
      <c r="A17231" t="s">
        <v>68</v>
      </c>
      <c r="B17231" t="s">
        <v>104</v>
      </c>
      <c r="C17231" t="s">
        <v>35</v>
      </c>
    </row>
    <row r="17232" spans="1:3" x14ac:dyDescent="0.2">
      <c r="A17232" t="s">
        <v>68</v>
      </c>
      <c r="B17232" t="s">
        <v>9</v>
      </c>
      <c r="C17232" t="s">
        <v>4</v>
      </c>
    </row>
    <row r="17233" spans="1:3" x14ac:dyDescent="0.2">
      <c r="A17233" t="s">
        <v>68</v>
      </c>
      <c r="B17233" t="s">
        <v>58</v>
      </c>
      <c r="C17233" t="s">
        <v>90</v>
      </c>
    </row>
    <row r="17234" spans="1:3" x14ac:dyDescent="0.2">
      <c r="A17234" t="s">
        <v>68</v>
      </c>
      <c r="B17234" t="s">
        <v>4</v>
      </c>
      <c r="C17234" t="s">
        <v>6</v>
      </c>
    </row>
    <row r="17235" spans="1:3" x14ac:dyDescent="0.2">
      <c r="A17235" t="s">
        <v>68</v>
      </c>
      <c r="B17235" t="s">
        <v>90</v>
      </c>
      <c r="C17235" t="s">
        <v>107</v>
      </c>
    </row>
    <row r="17236" spans="1:3" x14ac:dyDescent="0.2">
      <c r="A17236" t="s">
        <v>68</v>
      </c>
      <c r="B17236" t="s">
        <v>1</v>
      </c>
      <c r="C17236" t="s">
        <v>116</v>
      </c>
    </row>
    <row r="17237" spans="1:3" x14ac:dyDescent="0.2">
      <c r="A17237" t="s">
        <v>68</v>
      </c>
      <c r="B17237" t="s">
        <v>67</v>
      </c>
      <c r="C17237" t="s">
        <v>67</v>
      </c>
    </row>
    <row r="17238" spans="1:3" x14ac:dyDescent="0.2">
      <c r="A17238" t="s">
        <v>68</v>
      </c>
      <c r="B17238" t="s">
        <v>68</v>
      </c>
      <c r="C17238" t="s">
        <v>68</v>
      </c>
    </row>
    <row r="17239" spans="1:3" x14ac:dyDescent="0.2">
      <c r="A17239" t="s">
        <v>68</v>
      </c>
      <c r="B17239" t="s">
        <v>120</v>
      </c>
      <c r="C17239" t="s">
        <v>58</v>
      </c>
    </row>
    <row r="17240" spans="1:3" x14ac:dyDescent="0.2">
      <c r="A17240" t="s">
        <v>68</v>
      </c>
      <c r="B17240" t="s">
        <v>121</v>
      </c>
      <c r="C17240" t="s">
        <v>58</v>
      </c>
    </row>
    <row r="17241" spans="1:3" x14ac:dyDescent="0.2">
      <c r="A17241" t="s">
        <v>68</v>
      </c>
      <c r="B17241" t="s">
        <v>53</v>
      </c>
      <c r="C17241" t="s">
        <v>90</v>
      </c>
    </row>
    <row r="17242" spans="1:3" x14ac:dyDescent="0.2">
      <c r="A17242" t="s">
        <v>68</v>
      </c>
      <c r="B17242" t="s">
        <v>82</v>
      </c>
      <c r="C17242" t="s">
        <v>107</v>
      </c>
    </row>
    <row r="17243" spans="1:3" x14ac:dyDescent="0.2">
      <c r="A17243" t="s">
        <v>68</v>
      </c>
      <c r="B17243" t="s">
        <v>83</v>
      </c>
      <c r="C17243" t="s">
        <v>90</v>
      </c>
    </row>
    <row r="17244" spans="1:3" x14ac:dyDescent="0.2">
      <c r="A17244" t="s">
        <v>68</v>
      </c>
      <c r="B17244" t="s">
        <v>38</v>
      </c>
      <c r="C17244" t="s">
        <v>134</v>
      </c>
    </row>
    <row r="17245" spans="1:3" x14ac:dyDescent="0.2">
      <c r="A17245" t="s">
        <v>68</v>
      </c>
      <c r="B17245" t="s">
        <v>97</v>
      </c>
      <c r="C17245" t="s">
        <v>6</v>
      </c>
    </row>
    <row r="17246" spans="1:3" x14ac:dyDescent="0.2">
      <c r="A17246" t="s">
        <v>68</v>
      </c>
      <c r="B17246" t="s">
        <v>115</v>
      </c>
      <c r="C17246" t="s">
        <v>58</v>
      </c>
    </row>
    <row r="17247" spans="1:3" x14ac:dyDescent="0.2">
      <c r="A17247" t="s">
        <v>68</v>
      </c>
      <c r="B17247" t="s">
        <v>98</v>
      </c>
      <c r="C17247" t="s">
        <v>58</v>
      </c>
    </row>
    <row r="17248" spans="1:3" x14ac:dyDescent="0.2">
      <c r="A17248" t="s">
        <v>68</v>
      </c>
      <c r="B17248" t="s">
        <v>94</v>
      </c>
      <c r="C17248" t="s">
        <v>58</v>
      </c>
    </row>
    <row r="17249" spans="1:3" x14ac:dyDescent="0.2">
      <c r="A17249" t="s">
        <v>68</v>
      </c>
      <c r="B17249" t="s">
        <v>7</v>
      </c>
      <c r="C17249" t="s">
        <v>6</v>
      </c>
    </row>
    <row r="17250" spans="1:3" x14ac:dyDescent="0.2">
      <c r="A17250" t="s">
        <v>68</v>
      </c>
      <c r="B17250" t="s">
        <v>45</v>
      </c>
      <c r="C17250" t="s">
        <v>6</v>
      </c>
    </row>
    <row r="17251" spans="1:3" x14ac:dyDescent="0.2">
      <c r="A17251" t="s">
        <v>68</v>
      </c>
      <c r="B17251" t="s">
        <v>64</v>
      </c>
      <c r="C17251" t="s">
        <v>58</v>
      </c>
    </row>
    <row r="17252" spans="1:3" x14ac:dyDescent="0.2">
      <c r="A17252" t="s">
        <v>120</v>
      </c>
      <c r="B17252" t="s">
        <v>75</v>
      </c>
      <c r="C17252" t="s">
        <v>43</v>
      </c>
    </row>
    <row r="17253" spans="1:3" x14ac:dyDescent="0.2">
      <c r="A17253" t="s">
        <v>120</v>
      </c>
      <c r="B17253" t="s">
        <v>17</v>
      </c>
      <c r="C17253" t="s">
        <v>127</v>
      </c>
    </row>
    <row r="17254" spans="1:3" x14ac:dyDescent="0.2">
      <c r="A17254" t="s">
        <v>120</v>
      </c>
      <c r="B17254" t="s">
        <v>20</v>
      </c>
      <c r="C17254" t="s">
        <v>101</v>
      </c>
    </row>
    <row r="17255" spans="1:3" x14ac:dyDescent="0.2">
      <c r="A17255" t="s">
        <v>120</v>
      </c>
      <c r="B17255" t="s">
        <v>78</v>
      </c>
      <c r="C17255" t="s">
        <v>105</v>
      </c>
    </row>
    <row r="17256" spans="1:3" x14ac:dyDescent="0.2">
      <c r="A17256" t="s">
        <v>120</v>
      </c>
      <c r="B17256" t="s">
        <v>44</v>
      </c>
      <c r="C17256" t="s">
        <v>105</v>
      </c>
    </row>
    <row r="17257" spans="1:3" x14ac:dyDescent="0.2">
      <c r="A17257" t="s">
        <v>120</v>
      </c>
      <c r="B17257" t="s">
        <v>46</v>
      </c>
      <c r="C17257" t="s">
        <v>128</v>
      </c>
    </row>
    <row r="17258" spans="1:3" x14ac:dyDescent="0.2">
      <c r="A17258" t="s">
        <v>120</v>
      </c>
      <c r="B17258" t="s">
        <v>117</v>
      </c>
      <c r="C17258" t="s">
        <v>105</v>
      </c>
    </row>
    <row r="17259" spans="1:3" x14ac:dyDescent="0.2">
      <c r="A17259" t="s">
        <v>120</v>
      </c>
      <c r="B17259" t="s">
        <v>124</v>
      </c>
      <c r="C17259" t="s">
        <v>130</v>
      </c>
    </row>
    <row r="17260" spans="1:3" x14ac:dyDescent="0.2">
      <c r="A17260" t="s">
        <v>120</v>
      </c>
      <c r="B17260" t="s">
        <v>113</v>
      </c>
      <c r="C17260" t="s">
        <v>62</v>
      </c>
    </row>
    <row r="17261" spans="1:3" x14ac:dyDescent="0.2">
      <c r="A17261" t="s">
        <v>120</v>
      </c>
      <c r="B17261" t="s">
        <v>99</v>
      </c>
      <c r="C17261" t="s">
        <v>69</v>
      </c>
    </row>
    <row r="17262" spans="1:3" x14ac:dyDescent="0.2">
      <c r="A17262" t="s">
        <v>120</v>
      </c>
      <c r="B17262" t="s">
        <v>100</v>
      </c>
      <c r="C17262" t="s">
        <v>107</v>
      </c>
    </row>
    <row r="17263" spans="1:3" x14ac:dyDescent="0.2">
      <c r="A17263" t="s">
        <v>120</v>
      </c>
      <c r="B17263" t="s">
        <v>65</v>
      </c>
      <c r="C17263" t="s">
        <v>10</v>
      </c>
    </row>
    <row r="17264" spans="1:3" x14ac:dyDescent="0.2">
      <c r="A17264" t="s">
        <v>120</v>
      </c>
      <c r="B17264" t="s">
        <v>66</v>
      </c>
      <c r="C17264" t="s">
        <v>10</v>
      </c>
    </row>
    <row r="17265" spans="1:3" x14ac:dyDescent="0.2">
      <c r="A17265" t="s">
        <v>120</v>
      </c>
      <c r="B17265" t="s">
        <v>54</v>
      </c>
      <c r="C17265" t="s">
        <v>11</v>
      </c>
    </row>
    <row r="17266" spans="1:3" x14ac:dyDescent="0.2">
      <c r="A17266" t="s">
        <v>120</v>
      </c>
      <c r="B17266" t="s">
        <v>55</v>
      </c>
      <c r="C17266" t="s">
        <v>11</v>
      </c>
    </row>
    <row r="17267" spans="1:3" x14ac:dyDescent="0.2">
      <c r="A17267" t="s">
        <v>120</v>
      </c>
      <c r="B17267" t="s">
        <v>133</v>
      </c>
      <c r="C17267" t="s">
        <v>127</v>
      </c>
    </row>
    <row r="17268" spans="1:3" x14ac:dyDescent="0.2">
      <c r="A17268" t="s">
        <v>120</v>
      </c>
      <c r="B17268" t="s">
        <v>59</v>
      </c>
      <c r="C17268" t="s">
        <v>10</v>
      </c>
    </row>
    <row r="17269" spans="1:3" x14ac:dyDescent="0.2">
      <c r="A17269" t="s">
        <v>120</v>
      </c>
      <c r="B17269" t="s">
        <v>125</v>
      </c>
      <c r="C17269" t="s">
        <v>43</v>
      </c>
    </row>
    <row r="17270" spans="1:3" x14ac:dyDescent="0.2">
      <c r="A17270" t="s">
        <v>120</v>
      </c>
      <c r="B17270" t="s">
        <v>27</v>
      </c>
      <c r="C17270" t="s">
        <v>10</v>
      </c>
    </row>
    <row r="17271" spans="1:3" x14ac:dyDescent="0.2">
      <c r="A17271" t="s">
        <v>120</v>
      </c>
      <c r="B17271" t="s">
        <v>23</v>
      </c>
      <c r="C17271" t="s">
        <v>127</v>
      </c>
    </row>
    <row r="17272" spans="1:3" x14ac:dyDescent="0.2">
      <c r="A17272" t="s">
        <v>120</v>
      </c>
      <c r="B17272" t="s">
        <v>25</v>
      </c>
      <c r="C17272" t="s">
        <v>11</v>
      </c>
    </row>
    <row r="17273" spans="1:3" x14ac:dyDescent="0.2">
      <c r="A17273" t="s">
        <v>120</v>
      </c>
      <c r="B17273" t="s">
        <v>114</v>
      </c>
      <c r="C17273" t="s">
        <v>62</v>
      </c>
    </row>
    <row r="17274" spans="1:3" x14ac:dyDescent="0.2">
      <c r="A17274" t="s">
        <v>120</v>
      </c>
      <c r="B17274" t="s">
        <v>96</v>
      </c>
      <c r="C17274" t="s">
        <v>62</v>
      </c>
    </row>
    <row r="17275" spans="1:3" x14ac:dyDescent="0.2">
      <c r="A17275" t="s">
        <v>120</v>
      </c>
      <c r="B17275" t="s">
        <v>47</v>
      </c>
      <c r="C17275" t="s">
        <v>11</v>
      </c>
    </row>
    <row r="17276" spans="1:3" x14ac:dyDescent="0.2">
      <c r="A17276" t="s">
        <v>120</v>
      </c>
      <c r="B17276" t="s">
        <v>72</v>
      </c>
      <c r="C17276" t="s">
        <v>128</v>
      </c>
    </row>
    <row r="17277" spans="1:3" x14ac:dyDescent="0.2">
      <c r="A17277" t="s">
        <v>120</v>
      </c>
      <c r="B17277" t="s">
        <v>87</v>
      </c>
      <c r="C17277" t="s">
        <v>43</v>
      </c>
    </row>
    <row r="17278" spans="1:3" x14ac:dyDescent="0.2">
      <c r="A17278" t="s">
        <v>120</v>
      </c>
      <c r="B17278" t="s">
        <v>88</v>
      </c>
      <c r="C17278" t="s">
        <v>127</v>
      </c>
    </row>
    <row r="17279" spans="1:3" x14ac:dyDescent="0.2">
      <c r="A17279" t="s">
        <v>120</v>
      </c>
      <c r="B17279" t="s">
        <v>19</v>
      </c>
      <c r="C17279" t="s">
        <v>137</v>
      </c>
    </row>
    <row r="17280" spans="1:3" x14ac:dyDescent="0.2">
      <c r="A17280" t="s">
        <v>120</v>
      </c>
      <c r="B17280" t="s">
        <v>31</v>
      </c>
      <c r="C17280" t="s">
        <v>118</v>
      </c>
    </row>
    <row r="17281" spans="1:3" x14ac:dyDescent="0.2">
      <c r="A17281" t="s">
        <v>120</v>
      </c>
      <c r="B17281" t="s">
        <v>126</v>
      </c>
      <c r="C17281" t="s">
        <v>69</v>
      </c>
    </row>
    <row r="17282" spans="1:3" x14ac:dyDescent="0.2">
      <c r="A17282" t="s">
        <v>120</v>
      </c>
      <c r="B17282" t="s">
        <v>42</v>
      </c>
      <c r="C17282" t="s">
        <v>130</v>
      </c>
    </row>
    <row r="17283" spans="1:3" x14ac:dyDescent="0.2">
      <c r="A17283" t="s">
        <v>120</v>
      </c>
      <c r="B17283" t="s">
        <v>93</v>
      </c>
      <c r="C17283" t="s">
        <v>138</v>
      </c>
    </row>
    <row r="17284" spans="1:3" x14ac:dyDescent="0.2">
      <c r="A17284" t="s">
        <v>120</v>
      </c>
      <c r="B17284" t="s">
        <v>13</v>
      </c>
      <c r="C17284" t="s">
        <v>128</v>
      </c>
    </row>
    <row r="17285" spans="1:3" x14ac:dyDescent="0.2">
      <c r="A17285" t="s">
        <v>120</v>
      </c>
      <c r="B17285" t="s">
        <v>49</v>
      </c>
      <c r="C17285" t="s">
        <v>1</v>
      </c>
    </row>
    <row r="17286" spans="1:3" x14ac:dyDescent="0.2">
      <c r="A17286" t="s">
        <v>120</v>
      </c>
      <c r="B17286" t="s">
        <v>50</v>
      </c>
      <c r="C17286" t="s">
        <v>1</v>
      </c>
    </row>
    <row r="17287" spans="1:3" x14ac:dyDescent="0.2">
      <c r="A17287" t="s">
        <v>120</v>
      </c>
      <c r="B17287" t="s">
        <v>56</v>
      </c>
      <c r="C17287" t="s">
        <v>105</v>
      </c>
    </row>
    <row r="17288" spans="1:3" x14ac:dyDescent="0.2">
      <c r="A17288" t="s">
        <v>120</v>
      </c>
      <c r="B17288" t="s">
        <v>57</v>
      </c>
      <c r="C17288" t="s">
        <v>105</v>
      </c>
    </row>
    <row r="17289" spans="1:3" x14ac:dyDescent="0.2">
      <c r="A17289" t="s">
        <v>120</v>
      </c>
      <c r="B17289" t="s">
        <v>91</v>
      </c>
      <c r="C17289" t="s">
        <v>6</v>
      </c>
    </row>
    <row r="17290" spans="1:3" x14ac:dyDescent="0.2">
      <c r="A17290" t="s">
        <v>120</v>
      </c>
      <c r="B17290" t="s">
        <v>92</v>
      </c>
      <c r="C17290" t="s">
        <v>6</v>
      </c>
    </row>
    <row r="17291" spans="1:3" x14ac:dyDescent="0.2">
      <c r="A17291" t="s">
        <v>120</v>
      </c>
      <c r="B17291" t="s">
        <v>136</v>
      </c>
      <c r="C17291" t="s">
        <v>11</v>
      </c>
    </row>
    <row r="17292" spans="1:3" x14ac:dyDescent="0.2">
      <c r="A17292" t="s">
        <v>120</v>
      </c>
      <c r="B17292" t="s">
        <v>16</v>
      </c>
      <c r="C17292" t="s">
        <v>22</v>
      </c>
    </row>
    <row r="17293" spans="1:3" x14ac:dyDescent="0.2">
      <c r="A17293" t="s">
        <v>120</v>
      </c>
      <c r="B17293" t="s">
        <v>89</v>
      </c>
      <c r="C17293" t="s">
        <v>73</v>
      </c>
    </row>
    <row r="17294" spans="1:3" x14ac:dyDescent="0.2">
      <c r="A17294" t="s">
        <v>120</v>
      </c>
      <c r="B17294" t="s">
        <v>33</v>
      </c>
      <c r="C17294" t="s">
        <v>138</v>
      </c>
    </row>
    <row r="17295" spans="1:3" x14ac:dyDescent="0.2">
      <c r="A17295" t="s">
        <v>120</v>
      </c>
      <c r="B17295" t="s">
        <v>34</v>
      </c>
      <c r="C17295" t="s">
        <v>138</v>
      </c>
    </row>
    <row r="17296" spans="1:3" x14ac:dyDescent="0.2">
      <c r="A17296" t="s">
        <v>120</v>
      </c>
      <c r="B17296" t="s">
        <v>95</v>
      </c>
      <c r="C17296" t="s">
        <v>6</v>
      </c>
    </row>
    <row r="17297" spans="1:3" x14ac:dyDescent="0.2">
      <c r="A17297" t="s">
        <v>120</v>
      </c>
      <c r="B17297" t="s">
        <v>110</v>
      </c>
      <c r="C17297" t="s">
        <v>128</v>
      </c>
    </row>
    <row r="17298" spans="1:3" x14ac:dyDescent="0.2">
      <c r="A17298" t="s">
        <v>120</v>
      </c>
      <c r="B17298" t="s">
        <v>62</v>
      </c>
      <c r="C17298" t="s">
        <v>109</v>
      </c>
    </row>
    <row r="17299" spans="1:3" x14ac:dyDescent="0.2">
      <c r="A17299" t="s">
        <v>120</v>
      </c>
      <c r="B17299" t="s">
        <v>63</v>
      </c>
      <c r="C17299" t="s">
        <v>67</v>
      </c>
    </row>
    <row r="17300" spans="1:3" x14ac:dyDescent="0.2">
      <c r="A17300" t="s">
        <v>120</v>
      </c>
      <c r="B17300" t="s">
        <v>22</v>
      </c>
      <c r="C17300" t="s">
        <v>107</v>
      </c>
    </row>
    <row r="17301" spans="1:3" x14ac:dyDescent="0.2">
      <c r="A17301" t="s">
        <v>120</v>
      </c>
      <c r="B17301" t="s">
        <v>2</v>
      </c>
      <c r="C17301" t="s">
        <v>95</v>
      </c>
    </row>
    <row r="17302" spans="1:3" x14ac:dyDescent="0.2">
      <c r="A17302" t="s">
        <v>120</v>
      </c>
      <c r="B17302" t="s">
        <v>32</v>
      </c>
      <c r="C17302" t="s">
        <v>73</v>
      </c>
    </row>
    <row r="17303" spans="1:3" x14ac:dyDescent="0.2">
      <c r="A17303" t="s">
        <v>120</v>
      </c>
      <c r="B17303" t="s">
        <v>18</v>
      </c>
      <c r="C17303" t="s">
        <v>1</v>
      </c>
    </row>
    <row r="17304" spans="1:3" x14ac:dyDescent="0.2">
      <c r="A17304" t="s">
        <v>120</v>
      </c>
      <c r="B17304" t="s">
        <v>76</v>
      </c>
      <c r="C17304" t="s">
        <v>62</v>
      </c>
    </row>
    <row r="17305" spans="1:3" x14ac:dyDescent="0.2">
      <c r="A17305" t="s">
        <v>120</v>
      </c>
      <c r="B17305" t="s">
        <v>77</v>
      </c>
      <c r="C17305" t="s">
        <v>62</v>
      </c>
    </row>
    <row r="17306" spans="1:3" x14ac:dyDescent="0.2">
      <c r="A17306" t="s">
        <v>120</v>
      </c>
      <c r="B17306" t="s">
        <v>79</v>
      </c>
      <c r="C17306" t="s">
        <v>5</v>
      </c>
    </row>
    <row r="17307" spans="1:3" x14ac:dyDescent="0.2">
      <c r="A17307" t="s">
        <v>120</v>
      </c>
      <c r="B17307" t="s">
        <v>48</v>
      </c>
      <c r="C17307" t="s">
        <v>36</v>
      </c>
    </row>
    <row r="17308" spans="1:3" x14ac:dyDescent="0.2">
      <c r="A17308" t="s">
        <v>120</v>
      </c>
      <c r="B17308" t="s">
        <v>111</v>
      </c>
      <c r="C17308" t="s">
        <v>36</v>
      </c>
    </row>
    <row r="17309" spans="1:3" x14ac:dyDescent="0.2">
      <c r="A17309" t="s">
        <v>120</v>
      </c>
      <c r="B17309" t="s">
        <v>112</v>
      </c>
      <c r="C17309" t="s">
        <v>100</v>
      </c>
    </row>
    <row r="17310" spans="1:3" x14ac:dyDescent="0.2">
      <c r="A17310" t="s">
        <v>120</v>
      </c>
      <c r="B17310" t="s">
        <v>51</v>
      </c>
      <c r="C17310" t="s">
        <v>36</v>
      </c>
    </row>
    <row r="17311" spans="1:3" x14ac:dyDescent="0.2">
      <c r="A17311" t="s">
        <v>120</v>
      </c>
      <c r="B17311" t="s">
        <v>8</v>
      </c>
      <c r="C17311" t="s">
        <v>118</v>
      </c>
    </row>
    <row r="17312" spans="1:3" x14ac:dyDescent="0.2">
      <c r="A17312" t="s">
        <v>120</v>
      </c>
      <c r="B17312" t="s">
        <v>35</v>
      </c>
      <c r="C17312" t="s">
        <v>58</v>
      </c>
    </row>
    <row r="17313" spans="1:3" x14ac:dyDescent="0.2">
      <c r="A17313" t="s">
        <v>120</v>
      </c>
      <c r="B17313" t="s">
        <v>52</v>
      </c>
      <c r="C17313" t="s">
        <v>107</v>
      </c>
    </row>
    <row r="17314" spans="1:3" x14ac:dyDescent="0.2">
      <c r="A17314" t="s">
        <v>120</v>
      </c>
      <c r="B17314" t="s">
        <v>122</v>
      </c>
      <c r="C17314" t="s">
        <v>128</v>
      </c>
    </row>
    <row r="17315" spans="1:3" x14ac:dyDescent="0.2">
      <c r="A17315" t="s">
        <v>120</v>
      </c>
      <c r="B17315" t="s">
        <v>123</v>
      </c>
      <c r="C17315" t="s">
        <v>6</v>
      </c>
    </row>
    <row r="17316" spans="1:3" x14ac:dyDescent="0.2">
      <c r="A17316" t="s">
        <v>120</v>
      </c>
      <c r="B17316" t="s">
        <v>21</v>
      </c>
      <c r="C17316" t="s">
        <v>95</v>
      </c>
    </row>
    <row r="17317" spans="1:3" x14ac:dyDescent="0.2">
      <c r="A17317" t="s">
        <v>120</v>
      </c>
      <c r="B17317" t="s">
        <v>128</v>
      </c>
      <c r="C17317" t="s">
        <v>102</v>
      </c>
    </row>
    <row r="17318" spans="1:3" x14ac:dyDescent="0.2">
      <c r="A17318" t="s">
        <v>120</v>
      </c>
      <c r="B17318" t="s">
        <v>43</v>
      </c>
      <c r="C17318" t="s">
        <v>123</v>
      </c>
    </row>
    <row r="17319" spans="1:3" x14ac:dyDescent="0.2">
      <c r="A17319" t="s">
        <v>120</v>
      </c>
      <c r="B17319" t="s">
        <v>102</v>
      </c>
      <c r="C17319" t="s">
        <v>6</v>
      </c>
    </row>
    <row r="17320" spans="1:3" x14ac:dyDescent="0.2">
      <c r="A17320" t="s">
        <v>120</v>
      </c>
      <c r="B17320" t="s">
        <v>103</v>
      </c>
      <c r="C17320" t="s">
        <v>4</v>
      </c>
    </row>
    <row r="17321" spans="1:3" x14ac:dyDescent="0.2">
      <c r="A17321" t="s">
        <v>120</v>
      </c>
      <c r="B17321" t="s">
        <v>106</v>
      </c>
      <c r="C17321" t="s">
        <v>137</v>
      </c>
    </row>
    <row r="17322" spans="1:3" x14ac:dyDescent="0.2">
      <c r="A17322" t="s">
        <v>120</v>
      </c>
      <c r="B17322" t="s">
        <v>105</v>
      </c>
      <c r="C17322" t="s">
        <v>123</v>
      </c>
    </row>
    <row r="17323" spans="1:3" x14ac:dyDescent="0.2">
      <c r="A17323" t="s">
        <v>120</v>
      </c>
      <c r="B17323" t="s">
        <v>74</v>
      </c>
      <c r="C17323" t="s">
        <v>116</v>
      </c>
    </row>
    <row r="17324" spans="1:3" x14ac:dyDescent="0.2">
      <c r="A17324" t="s">
        <v>120</v>
      </c>
      <c r="B17324" t="s">
        <v>26</v>
      </c>
      <c r="C17324" t="s">
        <v>11</v>
      </c>
    </row>
    <row r="17325" spans="1:3" x14ac:dyDescent="0.2">
      <c r="A17325" t="s">
        <v>120</v>
      </c>
      <c r="B17325" t="s">
        <v>81</v>
      </c>
      <c r="C17325" t="s">
        <v>1</v>
      </c>
    </row>
    <row r="17326" spans="1:3" x14ac:dyDescent="0.2">
      <c r="A17326" t="s">
        <v>120</v>
      </c>
      <c r="B17326" t="s">
        <v>29</v>
      </c>
      <c r="C17326" t="s">
        <v>91</v>
      </c>
    </row>
    <row r="17327" spans="1:3" x14ac:dyDescent="0.2">
      <c r="A17327" t="s">
        <v>120</v>
      </c>
      <c r="B17327" t="s">
        <v>30</v>
      </c>
      <c r="C17327" t="s">
        <v>91</v>
      </c>
    </row>
    <row r="17328" spans="1:3" x14ac:dyDescent="0.2">
      <c r="A17328" t="s">
        <v>120</v>
      </c>
      <c r="B17328" t="s">
        <v>118</v>
      </c>
      <c r="C17328" t="s">
        <v>67</v>
      </c>
    </row>
    <row r="17329" spans="1:3" x14ac:dyDescent="0.2">
      <c r="A17329" t="s">
        <v>120</v>
      </c>
      <c r="B17329" t="s">
        <v>119</v>
      </c>
      <c r="C17329" t="s">
        <v>84</v>
      </c>
    </row>
    <row r="17330" spans="1:3" x14ac:dyDescent="0.2">
      <c r="A17330" t="s">
        <v>120</v>
      </c>
      <c r="B17330" t="s">
        <v>86</v>
      </c>
      <c r="C17330" t="s">
        <v>62</v>
      </c>
    </row>
    <row r="17331" spans="1:3" x14ac:dyDescent="0.2">
      <c r="A17331" t="s">
        <v>120</v>
      </c>
      <c r="B17331" t="s">
        <v>28</v>
      </c>
      <c r="C17331" t="s">
        <v>116</v>
      </c>
    </row>
    <row r="17332" spans="1:3" x14ac:dyDescent="0.2">
      <c r="A17332" t="s">
        <v>120</v>
      </c>
      <c r="B17332" t="s">
        <v>127</v>
      </c>
      <c r="C17332" t="s">
        <v>123</v>
      </c>
    </row>
    <row r="17333" spans="1:3" x14ac:dyDescent="0.2">
      <c r="A17333" t="s">
        <v>120</v>
      </c>
      <c r="B17333" t="s">
        <v>80</v>
      </c>
      <c r="C17333" t="s">
        <v>5</v>
      </c>
    </row>
    <row r="17334" spans="1:3" x14ac:dyDescent="0.2">
      <c r="A17334" t="s">
        <v>120</v>
      </c>
      <c r="B17334" t="s">
        <v>41</v>
      </c>
      <c r="C17334" t="s">
        <v>105</v>
      </c>
    </row>
    <row r="17335" spans="1:3" x14ac:dyDescent="0.2">
      <c r="A17335" t="s">
        <v>120</v>
      </c>
      <c r="B17335" t="s">
        <v>130</v>
      </c>
      <c r="C17335" t="s">
        <v>102</v>
      </c>
    </row>
    <row r="17336" spans="1:3" x14ac:dyDescent="0.2">
      <c r="A17336" t="s">
        <v>120</v>
      </c>
      <c r="B17336" t="s">
        <v>131</v>
      </c>
      <c r="C17336" t="s">
        <v>35</v>
      </c>
    </row>
    <row r="17337" spans="1:3" x14ac:dyDescent="0.2">
      <c r="A17337" t="s">
        <v>120</v>
      </c>
      <c r="B17337" t="s">
        <v>11</v>
      </c>
      <c r="C17337" t="s">
        <v>134</v>
      </c>
    </row>
    <row r="17338" spans="1:3" x14ac:dyDescent="0.2">
      <c r="A17338" t="s">
        <v>120</v>
      </c>
      <c r="B17338" t="s">
        <v>6</v>
      </c>
      <c r="C17338" t="s">
        <v>24</v>
      </c>
    </row>
    <row r="17339" spans="1:3" x14ac:dyDescent="0.2">
      <c r="A17339" t="s">
        <v>120</v>
      </c>
      <c r="B17339" t="s">
        <v>3</v>
      </c>
      <c r="C17339" t="s">
        <v>6</v>
      </c>
    </row>
    <row r="17340" spans="1:3" x14ac:dyDescent="0.2">
      <c r="A17340" t="s">
        <v>120</v>
      </c>
      <c r="B17340" t="s">
        <v>69</v>
      </c>
      <c r="C17340" t="s">
        <v>3</v>
      </c>
    </row>
    <row r="17341" spans="1:3" x14ac:dyDescent="0.2">
      <c r="A17341" t="s">
        <v>120</v>
      </c>
      <c r="B17341" t="s">
        <v>135</v>
      </c>
      <c r="C17341" t="s">
        <v>62</v>
      </c>
    </row>
    <row r="17342" spans="1:3" x14ac:dyDescent="0.2">
      <c r="A17342" t="s">
        <v>120</v>
      </c>
      <c r="B17342" t="s">
        <v>132</v>
      </c>
      <c r="C17342" t="s">
        <v>100</v>
      </c>
    </row>
    <row r="17343" spans="1:3" x14ac:dyDescent="0.2">
      <c r="A17343" t="s">
        <v>120</v>
      </c>
      <c r="B17343" t="s">
        <v>129</v>
      </c>
      <c r="C17343" t="s">
        <v>36</v>
      </c>
    </row>
    <row r="17344" spans="1:3" x14ac:dyDescent="0.2">
      <c r="A17344" t="s">
        <v>120</v>
      </c>
      <c r="B17344" t="s">
        <v>116</v>
      </c>
      <c r="C17344" t="s">
        <v>90</v>
      </c>
    </row>
    <row r="17345" spans="1:3" x14ac:dyDescent="0.2">
      <c r="A17345" t="s">
        <v>120</v>
      </c>
      <c r="B17345" t="s">
        <v>36</v>
      </c>
      <c r="C17345" t="s">
        <v>84</v>
      </c>
    </row>
    <row r="17346" spans="1:3" x14ac:dyDescent="0.2">
      <c r="A17346" t="s">
        <v>120</v>
      </c>
      <c r="B17346" t="s">
        <v>37</v>
      </c>
      <c r="C17346" t="s">
        <v>107</v>
      </c>
    </row>
    <row r="17347" spans="1:3" x14ac:dyDescent="0.2">
      <c r="A17347" t="s">
        <v>120</v>
      </c>
      <c r="B17347" t="s">
        <v>70</v>
      </c>
      <c r="C17347" t="s">
        <v>130</v>
      </c>
    </row>
    <row r="17348" spans="1:3" x14ac:dyDescent="0.2">
      <c r="A17348" t="s">
        <v>120</v>
      </c>
      <c r="B17348" t="s">
        <v>71</v>
      </c>
      <c r="C17348" t="s">
        <v>130</v>
      </c>
    </row>
    <row r="17349" spans="1:3" x14ac:dyDescent="0.2">
      <c r="A17349" t="s">
        <v>120</v>
      </c>
      <c r="B17349" t="s">
        <v>5</v>
      </c>
      <c r="C17349" t="s">
        <v>107</v>
      </c>
    </row>
    <row r="17350" spans="1:3" x14ac:dyDescent="0.2">
      <c r="A17350" t="s">
        <v>120</v>
      </c>
      <c r="B17350" t="s">
        <v>24</v>
      </c>
      <c r="C17350" t="s">
        <v>120</v>
      </c>
    </row>
    <row r="17351" spans="1:3" x14ac:dyDescent="0.2">
      <c r="A17351" t="s">
        <v>120</v>
      </c>
      <c r="B17351" t="s">
        <v>10</v>
      </c>
      <c r="C17351" t="s">
        <v>3</v>
      </c>
    </row>
    <row r="17352" spans="1:3" x14ac:dyDescent="0.2">
      <c r="A17352" t="s">
        <v>120</v>
      </c>
      <c r="B17352" t="s">
        <v>12</v>
      </c>
      <c r="C17352" t="s">
        <v>102</v>
      </c>
    </row>
    <row r="17353" spans="1:3" x14ac:dyDescent="0.2">
      <c r="A17353" t="s">
        <v>120</v>
      </c>
      <c r="B17353" t="s">
        <v>107</v>
      </c>
      <c r="C17353" t="s">
        <v>4</v>
      </c>
    </row>
    <row r="17354" spans="1:3" x14ac:dyDescent="0.2">
      <c r="A17354" t="s">
        <v>120</v>
      </c>
      <c r="B17354" t="s">
        <v>108</v>
      </c>
      <c r="C17354" t="s">
        <v>4</v>
      </c>
    </row>
    <row r="17355" spans="1:3" x14ac:dyDescent="0.2">
      <c r="A17355" t="s">
        <v>120</v>
      </c>
      <c r="B17355" t="s">
        <v>14</v>
      </c>
      <c r="C17355" t="s">
        <v>116</v>
      </c>
    </row>
    <row r="17356" spans="1:3" x14ac:dyDescent="0.2">
      <c r="A17356" t="s">
        <v>120</v>
      </c>
      <c r="B17356" t="s">
        <v>15</v>
      </c>
      <c r="C17356" t="s">
        <v>116</v>
      </c>
    </row>
    <row r="17357" spans="1:3" x14ac:dyDescent="0.2">
      <c r="A17357" t="s">
        <v>120</v>
      </c>
      <c r="B17357" t="s">
        <v>101</v>
      </c>
      <c r="C17357" t="s">
        <v>95</v>
      </c>
    </row>
    <row r="17358" spans="1:3" x14ac:dyDescent="0.2">
      <c r="A17358" t="s">
        <v>120</v>
      </c>
      <c r="B17358" t="s">
        <v>109</v>
      </c>
      <c r="C17358" t="s">
        <v>58</v>
      </c>
    </row>
    <row r="17359" spans="1:3" x14ac:dyDescent="0.2">
      <c r="A17359" t="s">
        <v>120</v>
      </c>
      <c r="B17359" t="s">
        <v>61</v>
      </c>
      <c r="C17359" t="s">
        <v>24</v>
      </c>
    </row>
    <row r="17360" spans="1:3" x14ac:dyDescent="0.2">
      <c r="A17360" t="s">
        <v>120</v>
      </c>
      <c r="B17360" t="s">
        <v>73</v>
      </c>
      <c r="C17360" t="s">
        <v>90</v>
      </c>
    </row>
    <row r="17361" spans="1:3" x14ac:dyDescent="0.2">
      <c r="A17361" t="s">
        <v>120</v>
      </c>
      <c r="B17361" t="s">
        <v>60</v>
      </c>
      <c r="C17361" t="s">
        <v>90</v>
      </c>
    </row>
    <row r="17362" spans="1:3" x14ac:dyDescent="0.2">
      <c r="A17362" t="s">
        <v>120</v>
      </c>
      <c r="B17362" t="s">
        <v>84</v>
      </c>
      <c r="C17362" t="s">
        <v>58</v>
      </c>
    </row>
    <row r="17363" spans="1:3" x14ac:dyDescent="0.2">
      <c r="A17363" t="s">
        <v>120</v>
      </c>
      <c r="B17363" t="s">
        <v>85</v>
      </c>
      <c r="C17363" t="s">
        <v>4</v>
      </c>
    </row>
    <row r="17364" spans="1:3" x14ac:dyDescent="0.2">
      <c r="A17364" t="s">
        <v>120</v>
      </c>
      <c r="B17364" t="s">
        <v>137</v>
      </c>
      <c r="C17364" t="s">
        <v>90</v>
      </c>
    </row>
    <row r="17365" spans="1:3" x14ac:dyDescent="0.2">
      <c r="A17365" t="s">
        <v>120</v>
      </c>
      <c r="B17365" t="s">
        <v>138</v>
      </c>
      <c r="C17365" t="s">
        <v>90</v>
      </c>
    </row>
    <row r="17366" spans="1:3" x14ac:dyDescent="0.2">
      <c r="A17366" t="s">
        <v>120</v>
      </c>
      <c r="B17366" t="s">
        <v>134</v>
      </c>
      <c r="C17366" t="s">
        <v>58</v>
      </c>
    </row>
    <row r="17367" spans="1:3" x14ac:dyDescent="0.2">
      <c r="A17367" t="s">
        <v>120</v>
      </c>
      <c r="B17367" t="s">
        <v>40</v>
      </c>
      <c r="C17367" t="s">
        <v>100</v>
      </c>
    </row>
    <row r="17368" spans="1:3" x14ac:dyDescent="0.2">
      <c r="A17368" t="s">
        <v>120</v>
      </c>
      <c r="B17368" t="s">
        <v>39</v>
      </c>
      <c r="C17368" t="s">
        <v>36</v>
      </c>
    </row>
    <row r="17369" spans="1:3" x14ac:dyDescent="0.2">
      <c r="A17369" t="s">
        <v>120</v>
      </c>
      <c r="B17369" t="s">
        <v>104</v>
      </c>
      <c r="C17369" t="s">
        <v>58</v>
      </c>
    </row>
    <row r="17370" spans="1:3" x14ac:dyDescent="0.2">
      <c r="A17370" t="s">
        <v>120</v>
      </c>
      <c r="B17370" t="s">
        <v>9</v>
      </c>
      <c r="C17370" t="s">
        <v>120</v>
      </c>
    </row>
    <row r="17371" spans="1:3" x14ac:dyDescent="0.2">
      <c r="A17371" t="s">
        <v>120</v>
      </c>
      <c r="B17371" t="s">
        <v>58</v>
      </c>
      <c r="C17371" t="s">
        <v>24</v>
      </c>
    </row>
    <row r="17372" spans="1:3" x14ac:dyDescent="0.2">
      <c r="A17372" t="s">
        <v>120</v>
      </c>
      <c r="B17372" t="s">
        <v>4</v>
      </c>
      <c r="C17372" t="s">
        <v>24</v>
      </c>
    </row>
    <row r="17373" spans="1:3" x14ac:dyDescent="0.2">
      <c r="A17373" t="s">
        <v>120</v>
      </c>
      <c r="B17373" t="s">
        <v>90</v>
      </c>
      <c r="C17373" t="s">
        <v>4</v>
      </c>
    </row>
    <row r="17374" spans="1:3" x14ac:dyDescent="0.2">
      <c r="A17374" t="s">
        <v>120</v>
      </c>
      <c r="B17374" t="s">
        <v>1</v>
      </c>
      <c r="C17374" t="s">
        <v>67</v>
      </c>
    </row>
    <row r="17375" spans="1:3" x14ac:dyDescent="0.2">
      <c r="A17375" t="s">
        <v>120</v>
      </c>
      <c r="B17375" t="s">
        <v>67</v>
      </c>
      <c r="C17375" t="s">
        <v>121</v>
      </c>
    </row>
    <row r="17376" spans="1:3" x14ac:dyDescent="0.2">
      <c r="A17376" t="s">
        <v>120</v>
      </c>
      <c r="B17376" t="s">
        <v>68</v>
      </c>
      <c r="C17376" t="s">
        <v>58</v>
      </c>
    </row>
    <row r="17377" spans="1:3" x14ac:dyDescent="0.2">
      <c r="A17377" t="s">
        <v>120</v>
      </c>
      <c r="B17377" t="s">
        <v>120</v>
      </c>
      <c r="C17377" t="s">
        <v>120</v>
      </c>
    </row>
    <row r="17378" spans="1:3" x14ac:dyDescent="0.2">
      <c r="A17378" t="s">
        <v>120</v>
      </c>
      <c r="B17378" t="s">
        <v>121</v>
      </c>
      <c r="C17378" t="s">
        <v>120</v>
      </c>
    </row>
    <row r="17379" spans="1:3" x14ac:dyDescent="0.2">
      <c r="A17379" t="s">
        <v>120</v>
      </c>
      <c r="B17379" t="s">
        <v>53</v>
      </c>
      <c r="C17379" t="s">
        <v>24</v>
      </c>
    </row>
    <row r="17380" spans="1:3" x14ac:dyDescent="0.2">
      <c r="A17380" t="s">
        <v>120</v>
      </c>
      <c r="B17380" t="s">
        <v>82</v>
      </c>
      <c r="C17380" t="s">
        <v>4</v>
      </c>
    </row>
    <row r="17381" spans="1:3" x14ac:dyDescent="0.2">
      <c r="A17381" t="s">
        <v>120</v>
      </c>
      <c r="B17381" t="s">
        <v>83</v>
      </c>
      <c r="C17381" t="s">
        <v>24</v>
      </c>
    </row>
    <row r="17382" spans="1:3" x14ac:dyDescent="0.2">
      <c r="A17382" t="s">
        <v>120</v>
      </c>
      <c r="B17382" t="s">
        <v>38</v>
      </c>
      <c r="C17382" t="s">
        <v>6</v>
      </c>
    </row>
    <row r="17383" spans="1:3" x14ac:dyDescent="0.2">
      <c r="A17383" t="s">
        <v>120</v>
      </c>
      <c r="B17383" t="s">
        <v>97</v>
      </c>
      <c r="C17383" t="s">
        <v>24</v>
      </c>
    </row>
    <row r="17384" spans="1:3" x14ac:dyDescent="0.2">
      <c r="A17384" t="s">
        <v>120</v>
      </c>
      <c r="B17384" t="s">
        <v>115</v>
      </c>
      <c r="C17384" t="s">
        <v>120</v>
      </c>
    </row>
    <row r="17385" spans="1:3" x14ac:dyDescent="0.2">
      <c r="A17385" t="s">
        <v>120</v>
      </c>
      <c r="B17385" t="s">
        <v>98</v>
      </c>
      <c r="C17385" t="s">
        <v>120</v>
      </c>
    </row>
    <row r="17386" spans="1:3" x14ac:dyDescent="0.2">
      <c r="A17386" t="s">
        <v>120</v>
      </c>
      <c r="B17386" t="s">
        <v>94</v>
      </c>
      <c r="C17386" t="s">
        <v>120</v>
      </c>
    </row>
    <row r="17387" spans="1:3" x14ac:dyDescent="0.2">
      <c r="A17387" t="s">
        <v>120</v>
      </c>
      <c r="B17387" t="s">
        <v>7</v>
      </c>
      <c r="C17387" t="s">
        <v>120</v>
      </c>
    </row>
    <row r="17388" spans="1:3" x14ac:dyDescent="0.2">
      <c r="A17388" t="s">
        <v>120</v>
      </c>
      <c r="B17388" t="s">
        <v>45</v>
      </c>
      <c r="C17388" t="s">
        <v>120</v>
      </c>
    </row>
    <row r="17389" spans="1:3" x14ac:dyDescent="0.2">
      <c r="A17389" t="s">
        <v>120</v>
      </c>
      <c r="B17389" t="s">
        <v>64</v>
      </c>
      <c r="C17389" t="s">
        <v>120</v>
      </c>
    </row>
    <row r="17390" spans="1:3" x14ac:dyDescent="0.2">
      <c r="A17390" t="s">
        <v>121</v>
      </c>
      <c r="B17390" t="s">
        <v>75</v>
      </c>
      <c r="C17390" t="s">
        <v>127</v>
      </c>
    </row>
    <row r="17391" spans="1:3" x14ac:dyDescent="0.2">
      <c r="A17391" t="s">
        <v>121</v>
      </c>
      <c r="B17391" t="s">
        <v>17</v>
      </c>
      <c r="C17391" t="s">
        <v>127</v>
      </c>
    </row>
    <row r="17392" spans="1:3" x14ac:dyDescent="0.2">
      <c r="A17392" t="s">
        <v>121</v>
      </c>
      <c r="B17392" t="s">
        <v>20</v>
      </c>
      <c r="C17392" t="s">
        <v>43</v>
      </c>
    </row>
    <row r="17393" spans="1:3" x14ac:dyDescent="0.2">
      <c r="A17393" t="s">
        <v>121</v>
      </c>
      <c r="B17393" t="s">
        <v>78</v>
      </c>
      <c r="C17393" t="s">
        <v>105</v>
      </c>
    </row>
    <row r="17394" spans="1:3" x14ac:dyDescent="0.2">
      <c r="A17394" t="s">
        <v>121</v>
      </c>
      <c r="B17394" t="s">
        <v>44</v>
      </c>
      <c r="C17394" t="s">
        <v>10</v>
      </c>
    </row>
    <row r="17395" spans="1:3" x14ac:dyDescent="0.2">
      <c r="A17395" t="s">
        <v>121</v>
      </c>
      <c r="B17395" t="s">
        <v>46</v>
      </c>
      <c r="C17395" t="s">
        <v>128</v>
      </c>
    </row>
    <row r="17396" spans="1:3" x14ac:dyDescent="0.2">
      <c r="A17396" t="s">
        <v>121</v>
      </c>
      <c r="B17396" t="s">
        <v>117</v>
      </c>
      <c r="C17396" t="s">
        <v>10</v>
      </c>
    </row>
    <row r="17397" spans="1:3" x14ac:dyDescent="0.2">
      <c r="A17397" t="s">
        <v>121</v>
      </c>
      <c r="B17397" t="s">
        <v>124</v>
      </c>
      <c r="C17397" t="s">
        <v>11</v>
      </c>
    </row>
    <row r="17398" spans="1:3" x14ac:dyDescent="0.2">
      <c r="A17398" t="s">
        <v>121</v>
      </c>
      <c r="B17398" t="s">
        <v>113</v>
      </c>
      <c r="C17398" t="s">
        <v>62</v>
      </c>
    </row>
    <row r="17399" spans="1:3" x14ac:dyDescent="0.2">
      <c r="A17399" t="s">
        <v>121</v>
      </c>
      <c r="B17399" t="s">
        <v>99</v>
      </c>
      <c r="C17399" t="s">
        <v>128</v>
      </c>
    </row>
    <row r="17400" spans="1:3" x14ac:dyDescent="0.2">
      <c r="A17400" t="s">
        <v>121</v>
      </c>
      <c r="B17400" t="s">
        <v>100</v>
      </c>
      <c r="C17400" t="s">
        <v>107</v>
      </c>
    </row>
    <row r="17401" spans="1:3" x14ac:dyDescent="0.2">
      <c r="A17401" t="s">
        <v>121</v>
      </c>
      <c r="B17401" t="s">
        <v>65</v>
      </c>
      <c r="C17401" t="s">
        <v>69</v>
      </c>
    </row>
    <row r="17402" spans="1:3" x14ac:dyDescent="0.2">
      <c r="A17402" t="s">
        <v>121</v>
      </c>
      <c r="B17402" t="s">
        <v>66</v>
      </c>
      <c r="C17402" t="s">
        <v>69</v>
      </c>
    </row>
    <row r="17403" spans="1:3" x14ac:dyDescent="0.2">
      <c r="A17403" t="s">
        <v>121</v>
      </c>
      <c r="B17403" t="s">
        <v>54</v>
      </c>
      <c r="C17403" t="s">
        <v>11</v>
      </c>
    </row>
    <row r="17404" spans="1:3" x14ac:dyDescent="0.2">
      <c r="A17404" t="s">
        <v>121</v>
      </c>
      <c r="B17404" t="s">
        <v>55</v>
      </c>
      <c r="C17404" t="s">
        <v>11</v>
      </c>
    </row>
    <row r="17405" spans="1:3" x14ac:dyDescent="0.2">
      <c r="A17405" t="s">
        <v>121</v>
      </c>
      <c r="B17405" t="s">
        <v>133</v>
      </c>
      <c r="C17405" t="s">
        <v>105</v>
      </c>
    </row>
    <row r="17406" spans="1:3" x14ac:dyDescent="0.2">
      <c r="A17406" t="s">
        <v>121</v>
      </c>
      <c r="B17406" t="s">
        <v>59</v>
      </c>
      <c r="C17406" t="s">
        <v>10</v>
      </c>
    </row>
    <row r="17407" spans="1:3" x14ac:dyDescent="0.2">
      <c r="A17407" t="s">
        <v>121</v>
      </c>
      <c r="B17407" t="s">
        <v>125</v>
      </c>
      <c r="C17407" t="s">
        <v>43</v>
      </c>
    </row>
    <row r="17408" spans="1:3" x14ac:dyDescent="0.2">
      <c r="A17408" t="s">
        <v>121</v>
      </c>
      <c r="B17408" t="s">
        <v>27</v>
      </c>
      <c r="C17408" t="s">
        <v>10</v>
      </c>
    </row>
    <row r="17409" spans="1:3" x14ac:dyDescent="0.2">
      <c r="A17409" t="s">
        <v>121</v>
      </c>
      <c r="B17409" t="s">
        <v>23</v>
      </c>
      <c r="C17409" t="s">
        <v>105</v>
      </c>
    </row>
    <row r="17410" spans="1:3" x14ac:dyDescent="0.2">
      <c r="A17410" t="s">
        <v>121</v>
      </c>
      <c r="B17410" t="s">
        <v>25</v>
      </c>
      <c r="C17410" t="s">
        <v>11</v>
      </c>
    </row>
    <row r="17411" spans="1:3" x14ac:dyDescent="0.2">
      <c r="A17411" t="s">
        <v>121</v>
      </c>
      <c r="B17411" t="s">
        <v>114</v>
      </c>
      <c r="C17411" t="s">
        <v>1</v>
      </c>
    </row>
    <row r="17412" spans="1:3" x14ac:dyDescent="0.2">
      <c r="A17412" t="s">
        <v>121</v>
      </c>
      <c r="B17412" t="s">
        <v>96</v>
      </c>
      <c r="C17412" t="s">
        <v>62</v>
      </c>
    </row>
    <row r="17413" spans="1:3" x14ac:dyDescent="0.2">
      <c r="A17413" t="s">
        <v>121</v>
      </c>
      <c r="B17413" t="s">
        <v>47</v>
      </c>
      <c r="C17413" t="s">
        <v>11</v>
      </c>
    </row>
    <row r="17414" spans="1:3" x14ac:dyDescent="0.2">
      <c r="A17414" t="s">
        <v>121</v>
      </c>
      <c r="B17414" t="s">
        <v>72</v>
      </c>
      <c r="C17414" t="s">
        <v>130</v>
      </c>
    </row>
    <row r="17415" spans="1:3" x14ac:dyDescent="0.2">
      <c r="A17415" t="s">
        <v>121</v>
      </c>
      <c r="B17415" t="s">
        <v>87</v>
      </c>
      <c r="C17415" t="s">
        <v>127</v>
      </c>
    </row>
    <row r="17416" spans="1:3" x14ac:dyDescent="0.2">
      <c r="A17416" t="s">
        <v>121</v>
      </c>
      <c r="B17416" t="s">
        <v>88</v>
      </c>
      <c r="C17416" t="s">
        <v>105</v>
      </c>
    </row>
    <row r="17417" spans="1:3" x14ac:dyDescent="0.2">
      <c r="A17417" t="s">
        <v>121</v>
      </c>
      <c r="B17417" t="s">
        <v>19</v>
      </c>
      <c r="C17417" t="s">
        <v>116</v>
      </c>
    </row>
    <row r="17418" spans="1:3" x14ac:dyDescent="0.2">
      <c r="A17418" t="s">
        <v>121</v>
      </c>
      <c r="B17418" t="s">
        <v>31</v>
      </c>
      <c r="C17418" t="s">
        <v>36</v>
      </c>
    </row>
    <row r="17419" spans="1:3" x14ac:dyDescent="0.2">
      <c r="A17419" t="s">
        <v>121</v>
      </c>
      <c r="B17419" t="s">
        <v>126</v>
      </c>
      <c r="C17419" t="s">
        <v>128</v>
      </c>
    </row>
    <row r="17420" spans="1:3" x14ac:dyDescent="0.2">
      <c r="A17420" t="s">
        <v>121</v>
      </c>
      <c r="B17420" t="s">
        <v>42</v>
      </c>
      <c r="C17420" t="s">
        <v>130</v>
      </c>
    </row>
    <row r="17421" spans="1:3" x14ac:dyDescent="0.2">
      <c r="A17421" t="s">
        <v>121</v>
      </c>
      <c r="B17421" t="s">
        <v>93</v>
      </c>
      <c r="C17421" t="s">
        <v>73</v>
      </c>
    </row>
    <row r="17422" spans="1:3" x14ac:dyDescent="0.2">
      <c r="A17422" t="s">
        <v>121</v>
      </c>
      <c r="B17422" t="s">
        <v>13</v>
      </c>
      <c r="C17422" t="s">
        <v>128</v>
      </c>
    </row>
    <row r="17423" spans="1:3" x14ac:dyDescent="0.2">
      <c r="A17423" t="s">
        <v>121</v>
      </c>
      <c r="B17423" t="s">
        <v>49</v>
      </c>
      <c r="C17423" t="s">
        <v>118</v>
      </c>
    </row>
    <row r="17424" spans="1:3" x14ac:dyDescent="0.2">
      <c r="A17424" t="s">
        <v>121</v>
      </c>
      <c r="B17424" t="s">
        <v>50</v>
      </c>
      <c r="C17424" t="s">
        <v>1</v>
      </c>
    </row>
    <row r="17425" spans="1:3" x14ac:dyDescent="0.2">
      <c r="A17425" t="s">
        <v>121</v>
      </c>
      <c r="B17425" t="s">
        <v>56</v>
      </c>
      <c r="C17425" t="s">
        <v>105</v>
      </c>
    </row>
    <row r="17426" spans="1:3" x14ac:dyDescent="0.2">
      <c r="A17426" t="s">
        <v>121</v>
      </c>
      <c r="B17426" t="s">
        <v>57</v>
      </c>
      <c r="C17426" t="s">
        <v>105</v>
      </c>
    </row>
    <row r="17427" spans="1:3" x14ac:dyDescent="0.2">
      <c r="A17427" t="s">
        <v>121</v>
      </c>
      <c r="B17427" t="s">
        <v>91</v>
      </c>
      <c r="C17427" t="s">
        <v>6</v>
      </c>
    </row>
    <row r="17428" spans="1:3" x14ac:dyDescent="0.2">
      <c r="A17428" t="s">
        <v>121</v>
      </c>
      <c r="B17428" t="s">
        <v>92</v>
      </c>
      <c r="C17428" t="s">
        <v>6</v>
      </c>
    </row>
    <row r="17429" spans="1:3" x14ac:dyDescent="0.2">
      <c r="A17429" t="s">
        <v>121</v>
      </c>
      <c r="B17429" t="s">
        <v>136</v>
      </c>
      <c r="C17429" t="s">
        <v>62</v>
      </c>
    </row>
    <row r="17430" spans="1:3" x14ac:dyDescent="0.2">
      <c r="A17430" t="s">
        <v>121</v>
      </c>
      <c r="B17430" t="s">
        <v>16</v>
      </c>
      <c r="C17430" t="s">
        <v>138</v>
      </c>
    </row>
    <row r="17431" spans="1:3" x14ac:dyDescent="0.2">
      <c r="A17431" t="s">
        <v>121</v>
      </c>
      <c r="B17431" t="s">
        <v>89</v>
      </c>
      <c r="C17431" t="s">
        <v>137</v>
      </c>
    </row>
    <row r="17432" spans="1:3" x14ac:dyDescent="0.2">
      <c r="A17432" t="s">
        <v>121</v>
      </c>
      <c r="B17432" t="s">
        <v>33</v>
      </c>
      <c r="C17432" t="s">
        <v>138</v>
      </c>
    </row>
    <row r="17433" spans="1:3" x14ac:dyDescent="0.2">
      <c r="A17433" t="s">
        <v>121</v>
      </c>
      <c r="B17433" t="s">
        <v>34</v>
      </c>
      <c r="C17433" t="s">
        <v>137</v>
      </c>
    </row>
    <row r="17434" spans="1:3" x14ac:dyDescent="0.2">
      <c r="A17434" t="s">
        <v>121</v>
      </c>
      <c r="B17434" t="s">
        <v>95</v>
      </c>
      <c r="C17434" t="s">
        <v>6</v>
      </c>
    </row>
    <row r="17435" spans="1:3" x14ac:dyDescent="0.2">
      <c r="A17435" t="s">
        <v>121</v>
      </c>
      <c r="B17435" t="s">
        <v>110</v>
      </c>
      <c r="C17435" t="s">
        <v>128</v>
      </c>
    </row>
    <row r="17436" spans="1:3" x14ac:dyDescent="0.2">
      <c r="A17436" t="s">
        <v>121</v>
      </c>
      <c r="B17436" t="s">
        <v>62</v>
      </c>
      <c r="C17436" t="s">
        <v>67</v>
      </c>
    </row>
    <row r="17437" spans="1:3" x14ac:dyDescent="0.2">
      <c r="A17437" t="s">
        <v>121</v>
      </c>
      <c r="B17437" t="s">
        <v>63</v>
      </c>
      <c r="C17437" t="s">
        <v>67</v>
      </c>
    </row>
    <row r="17438" spans="1:3" x14ac:dyDescent="0.2">
      <c r="A17438" t="s">
        <v>121</v>
      </c>
      <c r="B17438" t="s">
        <v>22</v>
      </c>
      <c r="C17438" t="s">
        <v>90</v>
      </c>
    </row>
    <row r="17439" spans="1:3" x14ac:dyDescent="0.2">
      <c r="A17439" t="s">
        <v>121</v>
      </c>
      <c r="B17439" t="s">
        <v>2</v>
      </c>
      <c r="C17439" t="s">
        <v>123</v>
      </c>
    </row>
    <row r="17440" spans="1:3" x14ac:dyDescent="0.2">
      <c r="A17440" t="s">
        <v>121</v>
      </c>
      <c r="B17440" t="s">
        <v>32</v>
      </c>
      <c r="C17440" t="s">
        <v>137</v>
      </c>
    </row>
    <row r="17441" spans="1:3" x14ac:dyDescent="0.2">
      <c r="A17441" t="s">
        <v>121</v>
      </c>
      <c r="B17441" t="s">
        <v>18</v>
      </c>
      <c r="C17441" t="s">
        <v>118</v>
      </c>
    </row>
    <row r="17442" spans="1:3" x14ac:dyDescent="0.2">
      <c r="A17442" t="s">
        <v>121</v>
      </c>
      <c r="B17442" t="s">
        <v>76</v>
      </c>
      <c r="C17442" t="s">
        <v>1</v>
      </c>
    </row>
    <row r="17443" spans="1:3" x14ac:dyDescent="0.2">
      <c r="A17443" t="s">
        <v>121</v>
      </c>
      <c r="B17443" t="s">
        <v>77</v>
      </c>
      <c r="C17443" t="s">
        <v>62</v>
      </c>
    </row>
    <row r="17444" spans="1:3" x14ac:dyDescent="0.2">
      <c r="A17444" t="s">
        <v>121</v>
      </c>
      <c r="B17444" t="s">
        <v>79</v>
      </c>
      <c r="C17444" t="s">
        <v>22</v>
      </c>
    </row>
    <row r="17445" spans="1:3" x14ac:dyDescent="0.2">
      <c r="A17445" t="s">
        <v>121</v>
      </c>
      <c r="B17445" t="s">
        <v>48</v>
      </c>
      <c r="C17445" t="s">
        <v>36</v>
      </c>
    </row>
    <row r="17446" spans="1:3" x14ac:dyDescent="0.2">
      <c r="A17446" t="s">
        <v>121</v>
      </c>
      <c r="B17446" t="s">
        <v>111</v>
      </c>
      <c r="C17446" t="s">
        <v>100</v>
      </c>
    </row>
    <row r="17447" spans="1:3" x14ac:dyDescent="0.2">
      <c r="A17447" t="s">
        <v>121</v>
      </c>
      <c r="B17447" t="s">
        <v>112</v>
      </c>
      <c r="C17447" t="s">
        <v>100</v>
      </c>
    </row>
    <row r="17448" spans="1:3" x14ac:dyDescent="0.2">
      <c r="A17448" t="s">
        <v>121</v>
      </c>
      <c r="B17448" t="s">
        <v>51</v>
      </c>
      <c r="C17448" t="s">
        <v>36</v>
      </c>
    </row>
    <row r="17449" spans="1:3" x14ac:dyDescent="0.2">
      <c r="A17449" t="s">
        <v>121</v>
      </c>
      <c r="B17449" t="s">
        <v>8</v>
      </c>
      <c r="C17449" t="s">
        <v>36</v>
      </c>
    </row>
    <row r="17450" spans="1:3" x14ac:dyDescent="0.2">
      <c r="A17450" t="s">
        <v>121</v>
      </c>
      <c r="B17450" t="s">
        <v>35</v>
      </c>
      <c r="C17450" t="s">
        <v>58</v>
      </c>
    </row>
    <row r="17451" spans="1:3" x14ac:dyDescent="0.2">
      <c r="A17451" t="s">
        <v>121</v>
      </c>
      <c r="B17451" t="s">
        <v>52</v>
      </c>
      <c r="C17451" t="s">
        <v>107</v>
      </c>
    </row>
    <row r="17452" spans="1:3" x14ac:dyDescent="0.2">
      <c r="A17452" t="s">
        <v>121</v>
      </c>
      <c r="B17452" t="s">
        <v>122</v>
      </c>
      <c r="C17452" t="s">
        <v>130</v>
      </c>
    </row>
    <row r="17453" spans="1:3" x14ac:dyDescent="0.2">
      <c r="A17453" t="s">
        <v>121</v>
      </c>
      <c r="B17453" t="s">
        <v>123</v>
      </c>
      <c r="C17453" t="s">
        <v>6</v>
      </c>
    </row>
    <row r="17454" spans="1:3" x14ac:dyDescent="0.2">
      <c r="A17454" t="s">
        <v>121</v>
      </c>
      <c r="B17454" t="s">
        <v>21</v>
      </c>
      <c r="C17454" t="s">
        <v>95</v>
      </c>
    </row>
    <row r="17455" spans="1:3" x14ac:dyDescent="0.2">
      <c r="A17455" t="s">
        <v>121</v>
      </c>
      <c r="B17455" t="s">
        <v>128</v>
      </c>
      <c r="C17455" t="s">
        <v>102</v>
      </c>
    </row>
    <row r="17456" spans="1:3" x14ac:dyDescent="0.2">
      <c r="A17456" t="s">
        <v>121</v>
      </c>
      <c r="B17456" t="s">
        <v>43</v>
      </c>
      <c r="C17456" t="s">
        <v>123</v>
      </c>
    </row>
    <row r="17457" spans="1:3" x14ac:dyDescent="0.2">
      <c r="A17457" t="s">
        <v>121</v>
      </c>
      <c r="B17457" t="s">
        <v>102</v>
      </c>
      <c r="C17457" t="s">
        <v>58</v>
      </c>
    </row>
    <row r="17458" spans="1:3" x14ac:dyDescent="0.2">
      <c r="A17458" t="s">
        <v>121</v>
      </c>
      <c r="B17458" t="s">
        <v>103</v>
      </c>
      <c r="C17458" t="s">
        <v>24</v>
      </c>
    </row>
    <row r="17459" spans="1:3" x14ac:dyDescent="0.2">
      <c r="A17459" t="s">
        <v>121</v>
      </c>
      <c r="B17459" t="s">
        <v>106</v>
      </c>
      <c r="C17459" t="s">
        <v>116</v>
      </c>
    </row>
    <row r="17460" spans="1:3" x14ac:dyDescent="0.2">
      <c r="A17460" t="s">
        <v>121</v>
      </c>
      <c r="B17460" t="s">
        <v>105</v>
      </c>
      <c r="C17460" t="s">
        <v>3</v>
      </c>
    </row>
    <row r="17461" spans="1:3" x14ac:dyDescent="0.2">
      <c r="A17461" t="s">
        <v>121</v>
      </c>
      <c r="B17461" t="s">
        <v>74</v>
      </c>
      <c r="C17461" t="s">
        <v>91</v>
      </c>
    </row>
    <row r="17462" spans="1:3" x14ac:dyDescent="0.2">
      <c r="A17462" t="s">
        <v>121</v>
      </c>
      <c r="B17462" t="s">
        <v>26</v>
      </c>
      <c r="C17462" t="s">
        <v>11</v>
      </c>
    </row>
    <row r="17463" spans="1:3" x14ac:dyDescent="0.2">
      <c r="A17463" t="s">
        <v>121</v>
      </c>
      <c r="B17463" t="s">
        <v>81</v>
      </c>
      <c r="C17463" t="s">
        <v>1</v>
      </c>
    </row>
    <row r="17464" spans="1:3" x14ac:dyDescent="0.2">
      <c r="A17464" t="s">
        <v>121</v>
      </c>
      <c r="B17464" t="s">
        <v>29</v>
      </c>
      <c r="C17464" t="s">
        <v>95</v>
      </c>
    </row>
    <row r="17465" spans="1:3" x14ac:dyDescent="0.2">
      <c r="A17465" t="s">
        <v>121</v>
      </c>
      <c r="B17465" t="s">
        <v>30</v>
      </c>
      <c r="C17465" t="s">
        <v>95</v>
      </c>
    </row>
    <row r="17466" spans="1:3" x14ac:dyDescent="0.2">
      <c r="A17466" t="s">
        <v>121</v>
      </c>
      <c r="B17466" t="s">
        <v>118</v>
      </c>
      <c r="C17466" t="s">
        <v>84</v>
      </c>
    </row>
    <row r="17467" spans="1:3" x14ac:dyDescent="0.2">
      <c r="A17467" t="s">
        <v>121</v>
      </c>
      <c r="B17467" t="s">
        <v>119</v>
      </c>
      <c r="C17467" t="s">
        <v>107</v>
      </c>
    </row>
    <row r="17468" spans="1:3" x14ac:dyDescent="0.2">
      <c r="A17468" t="s">
        <v>121</v>
      </c>
      <c r="B17468" t="s">
        <v>86</v>
      </c>
      <c r="C17468" t="s">
        <v>62</v>
      </c>
    </row>
    <row r="17469" spans="1:3" x14ac:dyDescent="0.2">
      <c r="A17469" t="s">
        <v>121</v>
      </c>
      <c r="B17469" t="s">
        <v>28</v>
      </c>
      <c r="C17469" t="s">
        <v>116</v>
      </c>
    </row>
    <row r="17470" spans="1:3" x14ac:dyDescent="0.2">
      <c r="A17470" t="s">
        <v>121</v>
      </c>
      <c r="B17470" t="s">
        <v>127</v>
      </c>
      <c r="C17470" t="s">
        <v>3</v>
      </c>
    </row>
    <row r="17471" spans="1:3" x14ac:dyDescent="0.2">
      <c r="A17471" t="s">
        <v>121</v>
      </c>
      <c r="B17471" t="s">
        <v>80</v>
      </c>
      <c r="C17471" t="s">
        <v>138</v>
      </c>
    </row>
    <row r="17472" spans="1:3" x14ac:dyDescent="0.2">
      <c r="A17472" t="s">
        <v>121</v>
      </c>
      <c r="B17472" t="s">
        <v>41</v>
      </c>
      <c r="C17472" t="s">
        <v>10</v>
      </c>
    </row>
    <row r="17473" spans="1:3" x14ac:dyDescent="0.2">
      <c r="A17473" t="s">
        <v>121</v>
      </c>
      <c r="B17473" t="s">
        <v>130</v>
      </c>
      <c r="C17473" t="s">
        <v>134</v>
      </c>
    </row>
    <row r="17474" spans="1:3" x14ac:dyDescent="0.2">
      <c r="A17474" t="s">
        <v>121</v>
      </c>
      <c r="B17474" t="s">
        <v>131</v>
      </c>
      <c r="C17474" t="s">
        <v>109</v>
      </c>
    </row>
    <row r="17475" spans="1:3" x14ac:dyDescent="0.2">
      <c r="A17475" t="s">
        <v>121</v>
      </c>
      <c r="B17475" t="s">
        <v>11</v>
      </c>
      <c r="C17475" t="s">
        <v>35</v>
      </c>
    </row>
    <row r="17476" spans="1:3" x14ac:dyDescent="0.2">
      <c r="A17476" t="s">
        <v>121</v>
      </c>
      <c r="B17476" t="s">
        <v>6</v>
      </c>
      <c r="C17476" t="s">
        <v>24</v>
      </c>
    </row>
    <row r="17477" spans="1:3" x14ac:dyDescent="0.2">
      <c r="A17477" t="s">
        <v>121</v>
      </c>
      <c r="B17477" t="s">
        <v>3</v>
      </c>
      <c r="C17477" t="s">
        <v>6</v>
      </c>
    </row>
    <row r="17478" spans="1:3" x14ac:dyDescent="0.2">
      <c r="A17478" t="s">
        <v>121</v>
      </c>
      <c r="B17478" t="s">
        <v>69</v>
      </c>
      <c r="C17478" t="s">
        <v>102</v>
      </c>
    </row>
    <row r="17479" spans="1:3" x14ac:dyDescent="0.2">
      <c r="A17479" t="s">
        <v>121</v>
      </c>
      <c r="B17479" t="s">
        <v>135</v>
      </c>
      <c r="C17479" t="s">
        <v>62</v>
      </c>
    </row>
    <row r="17480" spans="1:3" x14ac:dyDescent="0.2">
      <c r="A17480" t="s">
        <v>121</v>
      </c>
      <c r="B17480" t="s">
        <v>132</v>
      </c>
      <c r="C17480" t="s">
        <v>52</v>
      </c>
    </row>
    <row r="17481" spans="1:3" x14ac:dyDescent="0.2">
      <c r="A17481" t="s">
        <v>121</v>
      </c>
      <c r="B17481" t="s">
        <v>129</v>
      </c>
      <c r="C17481" t="s">
        <v>36</v>
      </c>
    </row>
    <row r="17482" spans="1:3" x14ac:dyDescent="0.2">
      <c r="A17482" t="s">
        <v>121</v>
      </c>
      <c r="B17482" t="s">
        <v>116</v>
      </c>
      <c r="C17482" t="s">
        <v>6</v>
      </c>
    </row>
    <row r="17483" spans="1:3" x14ac:dyDescent="0.2">
      <c r="A17483" t="s">
        <v>121</v>
      </c>
      <c r="B17483" t="s">
        <v>36</v>
      </c>
      <c r="C17483" t="s">
        <v>107</v>
      </c>
    </row>
    <row r="17484" spans="1:3" x14ac:dyDescent="0.2">
      <c r="A17484" t="s">
        <v>121</v>
      </c>
      <c r="B17484" t="s">
        <v>37</v>
      </c>
      <c r="C17484" t="s">
        <v>107</v>
      </c>
    </row>
    <row r="17485" spans="1:3" x14ac:dyDescent="0.2">
      <c r="A17485" t="s">
        <v>121</v>
      </c>
      <c r="B17485" t="s">
        <v>70</v>
      </c>
      <c r="C17485" t="s">
        <v>11</v>
      </c>
    </row>
    <row r="17486" spans="1:3" x14ac:dyDescent="0.2">
      <c r="A17486" t="s">
        <v>121</v>
      </c>
      <c r="B17486" t="s">
        <v>71</v>
      </c>
      <c r="C17486" t="s">
        <v>130</v>
      </c>
    </row>
    <row r="17487" spans="1:3" x14ac:dyDescent="0.2">
      <c r="A17487" t="s">
        <v>121</v>
      </c>
      <c r="B17487" t="s">
        <v>5</v>
      </c>
      <c r="C17487" t="s">
        <v>90</v>
      </c>
    </row>
    <row r="17488" spans="1:3" x14ac:dyDescent="0.2">
      <c r="A17488" t="s">
        <v>121</v>
      </c>
      <c r="B17488" t="s">
        <v>24</v>
      </c>
      <c r="C17488" t="s">
        <v>120</v>
      </c>
    </row>
    <row r="17489" spans="1:3" x14ac:dyDescent="0.2">
      <c r="A17489" t="s">
        <v>121</v>
      </c>
      <c r="B17489" t="s">
        <v>10</v>
      </c>
      <c r="C17489" t="s">
        <v>102</v>
      </c>
    </row>
    <row r="17490" spans="1:3" x14ac:dyDescent="0.2">
      <c r="A17490" t="s">
        <v>121</v>
      </c>
      <c r="B17490" t="s">
        <v>12</v>
      </c>
      <c r="C17490" t="s">
        <v>104</v>
      </c>
    </row>
    <row r="17491" spans="1:3" x14ac:dyDescent="0.2">
      <c r="A17491" t="s">
        <v>121</v>
      </c>
      <c r="B17491" t="s">
        <v>107</v>
      </c>
      <c r="C17491" t="s">
        <v>4</v>
      </c>
    </row>
    <row r="17492" spans="1:3" x14ac:dyDescent="0.2">
      <c r="A17492" t="s">
        <v>121</v>
      </c>
      <c r="B17492" t="s">
        <v>108</v>
      </c>
      <c r="C17492" t="s">
        <v>4</v>
      </c>
    </row>
    <row r="17493" spans="1:3" x14ac:dyDescent="0.2">
      <c r="A17493" t="s">
        <v>121</v>
      </c>
      <c r="B17493" t="s">
        <v>14</v>
      </c>
      <c r="C17493" t="s">
        <v>116</v>
      </c>
    </row>
    <row r="17494" spans="1:3" x14ac:dyDescent="0.2">
      <c r="A17494" t="s">
        <v>121</v>
      </c>
      <c r="B17494" t="s">
        <v>15</v>
      </c>
      <c r="C17494" t="s">
        <v>91</v>
      </c>
    </row>
    <row r="17495" spans="1:3" x14ac:dyDescent="0.2">
      <c r="A17495" t="s">
        <v>121</v>
      </c>
      <c r="B17495" t="s">
        <v>101</v>
      </c>
      <c r="C17495" t="s">
        <v>123</v>
      </c>
    </row>
    <row r="17496" spans="1:3" x14ac:dyDescent="0.2">
      <c r="A17496" t="s">
        <v>121</v>
      </c>
      <c r="B17496" t="s">
        <v>109</v>
      </c>
      <c r="C17496" t="s">
        <v>58</v>
      </c>
    </row>
    <row r="17497" spans="1:3" x14ac:dyDescent="0.2">
      <c r="A17497" t="s">
        <v>121</v>
      </c>
      <c r="B17497" t="s">
        <v>61</v>
      </c>
      <c r="C17497" t="s">
        <v>24</v>
      </c>
    </row>
    <row r="17498" spans="1:3" x14ac:dyDescent="0.2">
      <c r="A17498" t="s">
        <v>121</v>
      </c>
      <c r="B17498" t="s">
        <v>73</v>
      </c>
      <c r="C17498" t="s">
        <v>90</v>
      </c>
    </row>
    <row r="17499" spans="1:3" x14ac:dyDescent="0.2">
      <c r="A17499" t="s">
        <v>121</v>
      </c>
      <c r="B17499" t="s">
        <v>60</v>
      </c>
      <c r="C17499" t="s">
        <v>6</v>
      </c>
    </row>
    <row r="17500" spans="1:3" x14ac:dyDescent="0.2">
      <c r="A17500" t="s">
        <v>121</v>
      </c>
      <c r="B17500" t="s">
        <v>84</v>
      </c>
      <c r="C17500" t="s">
        <v>4</v>
      </c>
    </row>
    <row r="17501" spans="1:3" x14ac:dyDescent="0.2">
      <c r="A17501" t="s">
        <v>121</v>
      </c>
      <c r="B17501" t="s">
        <v>85</v>
      </c>
      <c r="C17501" t="s">
        <v>4</v>
      </c>
    </row>
    <row r="17502" spans="1:3" x14ac:dyDescent="0.2">
      <c r="A17502" t="s">
        <v>121</v>
      </c>
      <c r="B17502" t="s">
        <v>137</v>
      </c>
      <c r="C17502" t="s">
        <v>90</v>
      </c>
    </row>
    <row r="17503" spans="1:3" x14ac:dyDescent="0.2">
      <c r="A17503" t="s">
        <v>121</v>
      </c>
      <c r="B17503" t="s">
        <v>138</v>
      </c>
      <c r="C17503" t="s">
        <v>90</v>
      </c>
    </row>
    <row r="17504" spans="1:3" x14ac:dyDescent="0.2">
      <c r="A17504" t="s">
        <v>121</v>
      </c>
      <c r="B17504" t="s">
        <v>134</v>
      </c>
      <c r="C17504" t="s">
        <v>58</v>
      </c>
    </row>
    <row r="17505" spans="1:3" x14ac:dyDescent="0.2">
      <c r="A17505" t="s">
        <v>121</v>
      </c>
      <c r="B17505" t="s">
        <v>40</v>
      </c>
      <c r="C17505" t="s">
        <v>5</v>
      </c>
    </row>
    <row r="17506" spans="1:3" x14ac:dyDescent="0.2">
      <c r="A17506" t="s">
        <v>121</v>
      </c>
      <c r="B17506" t="s">
        <v>39</v>
      </c>
      <c r="C17506" t="s">
        <v>100</v>
      </c>
    </row>
    <row r="17507" spans="1:3" x14ac:dyDescent="0.2">
      <c r="A17507" t="s">
        <v>121</v>
      </c>
      <c r="B17507" t="s">
        <v>104</v>
      </c>
      <c r="C17507" t="s">
        <v>58</v>
      </c>
    </row>
    <row r="17508" spans="1:3" x14ac:dyDescent="0.2">
      <c r="A17508" t="s">
        <v>121</v>
      </c>
      <c r="B17508" t="s">
        <v>9</v>
      </c>
      <c r="C17508" t="s">
        <v>9</v>
      </c>
    </row>
    <row r="17509" spans="1:3" x14ac:dyDescent="0.2">
      <c r="A17509" t="s">
        <v>121</v>
      </c>
      <c r="B17509" t="s">
        <v>58</v>
      </c>
      <c r="C17509" t="s">
        <v>24</v>
      </c>
    </row>
    <row r="17510" spans="1:3" x14ac:dyDescent="0.2">
      <c r="A17510" t="s">
        <v>121</v>
      </c>
      <c r="B17510" t="s">
        <v>4</v>
      </c>
      <c r="C17510" t="s">
        <v>120</v>
      </c>
    </row>
    <row r="17511" spans="1:3" x14ac:dyDescent="0.2">
      <c r="A17511" t="s">
        <v>121</v>
      </c>
      <c r="B17511" t="s">
        <v>90</v>
      </c>
      <c r="C17511" t="s">
        <v>4</v>
      </c>
    </row>
    <row r="17512" spans="1:3" x14ac:dyDescent="0.2">
      <c r="A17512" t="s">
        <v>121</v>
      </c>
      <c r="B17512" t="s">
        <v>1</v>
      </c>
      <c r="C17512" t="s">
        <v>84</v>
      </c>
    </row>
    <row r="17513" spans="1:3" x14ac:dyDescent="0.2">
      <c r="A17513" t="s">
        <v>121</v>
      </c>
      <c r="B17513" t="s">
        <v>67</v>
      </c>
      <c r="C17513" t="s">
        <v>4</v>
      </c>
    </row>
    <row r="17514" spans="1:3" x14ac:dyDescent="0.2">
      <c r="A17514" t="s">
        <v>121</v>
      </c>
      <c r="B17514" t="s">
        <v>68</v>
      </c>
      <c r="C17514" t="s">
        <v>58</v>
      </c>
    </row>
    <row r="17515" spans="1:3" x14ac:dyDescent="0.2">
      <c r="A17515" t="s">
        <v>121</v>
      </c>
      <c r="B17515" t="s">
        <v>120</v>
      </c>
      <c r="C17515" t="s">
        <v>120</v>
      </c>
    </row>
    <row r="17516" spans="1:3" x14ac:dyDescent="0.2">
      <c r="A17516" t="s">
        <v>121</v>
      </c>
      <c r="B17516" t="s">
        <v>121</v>
      </c>
      <c r="C17516" t="s">
        <v>121</v>
      </c>
    </row>
    <row r="17517" spans="1:3" x14ac:dyDescent="0.2">
      <c r="A17517" t="s">
        <v>121</v>
      </c>
      <c r="B17517" t="s">
        <v>53</v>
      </c>
      <c r="C17517" t="s">
        <v>24</v>
      </c>
    </row>
    <row r="17518" spans="1:3" x14ac:dyDescent="0.2">
      <c r="A17518" t="s">
        <v>121</v>
      </c>
      <c r="B17518" t="s">
        <v>82</v>
      </c>
      <c r="C17518" t="s">
        <v>24</v>
      </c>
    </row>
    <row r="17519" spans="1:3" x14ac:dyDescent="0.2">
      <c r="A17519" t="s">
        <v>121</v>
      </c>
      <c r="B17519" t="s">
        <v>83</v>
      </c>
      <c r="C17519" t="s">
        <v>24</v>
      </c>
    </row>
    <row r="17520" spans="1:3" x14ac:dyDescent="0.2">
      <c r="A17520" t="s">
        <v>121</v>
      </c>
      <c r="B17520" t="s">
        <v>38</v>
      </c>
      <c r="C17520" t="s">
        <v>58</v>
      </c>
    </row>
    <row r="17521" spans="1:3" x14ac:dyDescent="0.2">
      <c r="A17521" t="s">
        <v>121</v>
      </c>
      <c r="B17521" t="s">
        <v>97</v>
      </c>
      <c r="C17521" t="s">
        <v>120</v>
      </c>
    </row>
    <row r="17522" spans="1:3" x14ac:dyDescent="0.2">
      <c r="A17522" t="s">
        <v>121</v>
      </c>
      <c r="B17522" t="s">
        <v>115</v>
      </c>
      <c r="C17522" t="s">
        <v>120</v>
      </c>
    </row>
    <row r="17523" spans="1:3" x14ac:dyDescent="0.2">
      <c r="A17523" t="s">
        <v>121</v>
      </c>
      <c r="B17523" t="s">
        <v>98</v>
      </c>
      <c r="C17523" t="s">
        <v>120</v>
      </c>
    </row>
    <row r="17524" spans="1:3" x14ac:dyDescent="0.2">
      <c r="A17524" t="s">
        <v>121</v>
      </c>
      <c r="B17524" t="s">
        <v>94</v>
      </c>
      <c r="C17524" t="s">
        <v>120</v>
      </c>
    </row>
    <row r="17525" spans="1:3" x14ac:dyDescent="0.2">
      <c r="A17525" t="s">
        <v>121</v>
      </c>
      <c r="B17525" t="s">
        <v>7</v>
      </c>
      <c r="C17525" t="s">
        <v>120</v>
      </c>
    </row>
    <row r="17526" spans="1:3" x14ac:dyDescent="0.2">
      <c r="A17526" t="s">
        <v>121</v>
      </c>
      <c r="B17526" t="s">
        <v>45</v>
      </c>
      <c r="C17526" t="s">
        <v>120</v>
      </c>
    </row>
    <row r="17527" spans="1:3" x14ac:dyDescent="0.2">
      <c r="A17527" t="s">
        <v>121</v>
      </c>
      <c r="B17527" t="s">
        <v>64</v>
      </c>
      <c r="C17527" t="s">
        <v>120</v>
      </c>
    </row>
    <row r="17528" spans="1:3" x14ac:dyDescent="0.2">
      <c r="A17528" t="s">
        <v>53</v>
      </c>
      <c r="B17528" t="s">
        <v>75</v>
      </c>
      <c r="C17528" t="s">
        <v>74</v>
      </c>
    </row>
    <row r="17529" spans="1:3" x14ac:dyDescent="0.2">
      <c r="A17529" t="s">
        <v>53</v>
      </c>
      <c r="B17529" t="s">
        <v>17</v>
      </c>
      <c r="C17529" t="s">
        <v>74</v>
      </c>
    </row>
    <row r="17530" spans="1:3" x14ac:dyDescent="0.2">
      <c r="A17530" t="s">
        <v>53</v>
      </c>
      <c r="B17530" t="s">
        <v>20</v>
      </c>
      <c r="C17530" t="s">
        <v>28</v>
      </c>
    </row>
    <row r="17531" spans="1:3" x14ac:dyDescent="0.2">
      <c r="A17531" t="s">
        <v>53</v>
      </c>
      <c r="B17531" t="s">
        <v>78</v>
      </c>
      <c r="C17531" t="s">
        <v>29</v>
      </c>
    </row>
    <row r="17532" spans="1:3" x14ac:dyDescent="0.2">
      <c r="A17532" t="s">
        <v>53</v>
      </c>
      <c r="B17532" t="s">
        <v>44</v>
      </c>
      <c r="C17532" t="s">
        <v>21</v>
      </c>
    </row>
    <row r="17533" spans="1:3" x14ac:dyDescent="0.2">
      <c r="A17533" t="s">
        <v>53</v>
      </c>
      <c r="B17533" t="s">
        <v>46</v>
      </c>
      <c r="C17533" t="s">
        <v>43</v>
      </c>
    </row>
    <row r="17534" spans="1:3" x14ac:dyDescent="0.2">
      <c r="A17534" t="s">
        <v>53</v>
      </c>
      <c r="B17534" t="s">
        <v>117</v>
      </c>
      <c r="C17534" t="s">
        <v>21</v>
      </c>
    </row>
    <row r="17535" spans="1:3" x14ac:dyDescent="0.2">
      <c r="A17535" t="s">
        <v>53</v>
      </c>
      <c r="B17535" t="s">
        <v>124</v>
      </c>
      <c r="C17535" t="s">
        <v>105</v>
      </c>
    </row>
    <row r="17536" spans="1:3" x14ac:dyDescent="0.2">
      <c r="A17536" t="s">
        <v>53</v>
      </c>
      <c r="B17536" t="s">
        <v>113</v>
      </c>
      <c r="C17536" t="s">
        <v>128</v>
      </c>
    </row>
    <row r="17537" spans="1:3" x14ac:dyDescent="0.2">
      <c r="A17537" t="s">
        <v>53</v>
      </c>
      <c r="B17537" t="s">
        <v>99</v>
      </c>
      <c r="C17537" t="s">
        <v>101</v>
      </c>
    </row>
    <row r="17538" spans="1:3" x14ac:dyDescent="0.2">
      <c r="A17538" t="s">
        <v>53</v>
      </c>
      <c r="B17538" t="s">
        <v>100</v>
      </c>
      <c r="C17538" t="s">
        <v>102</v>
      </c>
    </row>
    <row r="17539" spans="1:3" x14ac:dyDescent="0.2">
      <c r="A17539" t="s">
        <v>53</v>
      </c>
      <c r="B17539" t="s">
        <v>65</v>
      </c>
      <c r="C17539" t="s">
        <v>2</v>
      </c>
    </row>
    <row r="17540" spans="1:3" x14ac:dyDescent="0.2">
      <c r="A17540" t="s">
        <v>53</v>
      </c>
      <c r="B17540" t="s">
        <v>66</v>
      </c>
      <c r="C17540" t="s">
        <v>101</v>
      </c>
    </row>
    <row r="17541" spans="1:3" x14ac:dyDescent="0.2">
      <c r="A17541" t="s">
        <v>53</v>
      </c>
      <c r="B17541" t="s">
        <v>54</v>
      </c>
      <c r="C17541" t="s">
        <v>10</v>
      </c>
    </row>
    <row r="17542" spans="1:3" x14ac:dyDescent="0.2">
      <c r="A17542" t="s">
        <v>53</v>
      </c>
      <c r="B17542" t="s">
        <v>55</v>
      </c>
      <c r="C17542" t="s">
        <v>10</v>
      </c>
    </row>
    <row r="17543" spans="1:3" x14ac:dyDescent="0.2">
      <c r="A17543" t="s">
        <v>53</v>
      </c>
      <c r="B17543" t="s">
        <v>133</v>
      </c>
      <c r="C17543" t="s">
        <v>74</v>
      </c>
    </row>
    <row r="17544" spans="1:3" x14ac:dyDescent="0.2">
      <c r="A17544" t="s">
        <v>53</v>
      </c>
      <c r="B17544" t="s">
        <v>59</v>
      </c>
      <c r="C17544" t="s">
        <v>2</v>
      </c>
    </row>
    <row r="17545" spans="1:3" x14ac:dyDescent="0.2">
      <c r="A17545" t="s">
        <v>53</v>
      </c>
      <c r="B17545" t="s">
        <v>125</v>
      </c>
      <c r="C17545" t="s">
        <v>28</v>
      </c>
    </row>
    <row r="17546" spans="1:3" x14ac:dyDescent="0.2">
      <c r="A17546" t="s">
        <v>53</v>
      </c>
      <c r="B17546" t="s">
        <v>27</v>
      </c>
      <c r="C17546" t="s">
        <v>2</v>
      </c>
    </row>
    <row r="17547" spans="1:3" x14ac:dyDescent="0.2">
      <c r="A17547" t="s">
        <v>53</v>
      </c>
      <c r="B17547" t="s">
        <v>23</v>
      </c>
      <c r="C17547" t="s">
        <v>74</v>
      </c>
    </row>
    <row r="17548" spans="1:3" x14ac:dyDescent="0.2">
      <c r="A17548" t="s">
        <v>53</v>
      </c>
      <c r="B17548" t="s">
        <v>25</v>
      </c>
      <c r="C17548" t="s">
        <v>10</v>
      </c>
    </row>
    <row r="17549" spans="1:3" x14ac:dyDescent="0.2">
      <c r="A17549" t="s">
        <v>53</v>
      </c>
      <c r="B17549" t="s">
        <v>114</v>
      </c>
      <c r="C17549" t="s">
        <v>130</v>
      </c>
    </row>
    <row r="17550" spans="1:3" x14ac:dyDescent="0.2">
      <c r="A17550" t="s">
        <v>53</v>
      </c>
      <c r="B17550" t="s">
        <v>96</v>
      </c>
      <c r="C17550" t="s">
        <v>128</v>
      </c>
    </row>
    <row r="17551" spans="1:3" x14ac:dyDescent="0.2">
      <c r="A17551" t="s">
        <v>53</v>
      </c>
      <c r="B17551" t="s">
        <v>47</v>
      </c>
      <c r="C17551" t="s">
        <v>10</v>
      </c>
    </row>
    <row r="17552" spans="1:3" x14ac:dyDescent="0.2">
      <c r="A17552" t="s">
        <v>53</v>
      </c>
      <c r="B17552" t="s">
        <v>72</v>
      </c>
      <c r="C17552" t="s">
        <v>127</v>
      </c>
    </row>
    <row r="17553" spans="1:3" x14ac:dyDescent="0.2">
      <c r="A17553" t="s">
        <v>53</v>
      </c>
      <c r="B17553" t="s">
        <v>87</v>
      </c>
      <c r="C17553" t="s">
        <v>28</v>
      </c>
    </row>
    <row r="17554" spans="1:3" x14ac:dyDescent="0.2">
      <c r="A17554" t="s">
        <v>53</v>
      </c>
      <c r="B17554" t="s">
        <v>88</v>
      </c>
      <c r="C17554" t="s">
        <v>29</v>
      </c>
    </row>
    <row r="17555" spans="1:3" x14ac:dyDescent="0.2">
      <c r="A17555" t="s">
        <v>53</v>
      </c>
      <c r="B17555" t="s">
        <v>19</v>
      </c>
      <c r="C17555" t="s">
        <v>36</v>
      </c>
    </row>
    <row r="17556" spans="1:3" x14ac:dyDescent="0.2">
      <c r="A17556" t="s">
        <v>53</v>
      </c>
      <c r="B17556" t="s">
        <v>31</v>
      </c>
      <c r="C17556" t="s">
        <v>11</v>
      </c>
    </row>
    <row r="17557" spans="1:3" x14ac:dyDescent="0.2">
      <c r="A17557" t="s">
        <v>53</v>
      </c>
      <c r="B17557" t="s">
        <v>126</v>
      </c>
      <c r="C17557" t="s">
        <v>43</v>
      </c>
    </row>
    <row r="17558" spans="1:3" x14ac:dyDescent="0.2">
      <c r="A17558" t="s">
        <v>53</v>
      </c>
      <c r="B17558" t="s">
        <v>42</v>
      </c>
      <c r="C17558" t="s">
        <v>105</v>
      </c>
    </row>
    <row r="17559" spans="1:3" x14ac:dyDescent="0.2">
      <c r="A17559" t="s">
        <v>53</v>
      </c>
      <c r="B17559" t="s">
        <v>93</v>
      </c>
      <c r="C17559" t="s">
        <v>118</v>
      </c>
    </row>
    <row r="17560" spans="1:3" x14ac:dyDescent="0.2">
      <c r="A17560" t="s">
        <v>53</v>
      </c>
      <c r="B17560" t="s">
        <v>13</v>
      </c>
      <c r="C17560" t="s">
        <v>43</v>
      </c>
    </row>
    <row r="17561" spans="1:3" x14ac:dyDescent="0.2">
      <c r="A17561" t="s">
        <v>53</v>
      </c>
      <c r="B17561" t="s">
        <v>49</v>
      </c>
      <c r="C17561" t="s">
        <v>11</v>
      </c>
    </row>
    <row r="17562" spans="1:3" x14ac:dyDescent="0.2">
      <c r="A17562" t="s">
        <v>53</v>
      </c>
      <c r="B17562" t="s">
        <v>50</v>
      </c>
      <c r="C17562" t="s">
        <v>130</v>
      </c>
    </row>
    <row r="17563" spans="1:3" x14ac:dyDescent="0.2">
      <c r="A17563" t="s">
        <v>53</v>
      </c>
      <c r="B17563" t="s">
        <v>56</v>
      </c>
      <c r="C17563" t="s">
        <v>29</v>
      </c>
    </row>
    <row r="17564" spans="1:3" x14ac:dyDescent="0.2">
      <c r="A17564" t="s">
        <v>53</v>
      </c>
      <c r="B17564" t="s">
        <v>57</v>
      </c>
      <c r="C17564" t="s">
        <v>29</v>
      </c>
    </row>
    <row r="17565" spans="1:3" x14ac:dyDescent="0.2">
      <c r="A17565" t="s">
        <v>53</v>
      </c>
      <c r="B17565" t="s">
        <v>91</v>
      </c>
      <c r="C17565" t="s">
        <v>92</v>
      </c>
    </row>
    <row r="17566" spans="1:3" x14ac:dyDescent="0.2">
      <c r="A17566" t="s">
        <v>53</v>
      </c>
      <c r="B17566" t="s">
        <v>92</v>
      </c>
      <c r="C17566" t="s">
        <v>84</v>
      </c>
    </row>
    <row r="17567" spans="1:3" x14ac:dyDescent="0.2">
      <c r="A17567" t="s">
        <v>53</v>
      </c>
      <c r="B17567" t="s">
        <v>136</v>
      </c>
      <c r="C17567" t="s">
        <v>69</v>
      </c>
    </row>
    <row r="17568" spans="1:3" x14ac:dyDescent="0.2">
      <c r="A17568" t="s">
        <v>53</v>
      </c>
      <c r="B17568" t="s">
        <v>16</v>
      </c>
      <c r="C17568" t="s">
        <v>1</v>
      </c>
    </row>
    <row r="17569" spans="1:3" x14ac:dyDescent="0.2">
      <c r="A17569" t="s">
        <v>53</v>
      </c>
      <c r="B17569" t="s">
        <v>89</v>
      </c>
      <c r="C17569" t="s">
        <v>36</v>
      </c>
    </row>
    <row r="17570" spans="1:3" x14ac:dyDescent="0.2">
      <c r="A17570" t="s">
        <v>53</v>
      </c>
      <c r="B17570" t="s">
        <v>33</v>
      </c>
      <c r="C17570" t="s">
        <v>118</v>
      </c>
    </row>
    <row r="17571" spans="1:3" x14ac:dyDescent="0.2">
      <c r="A17571" t="s">
        <v>53</v>
      </c>
      <c r="B17571" t="s">
        <v>34</v>
      </c>
      <c r="C17571" t="s">
        <v>36</v>
      </c>
    </row>
    <row r="17572" spans="1:3" x14ac:dyDescent="0.2">
      <c r="A17572" t="s">
        <v>53</v>
      </c>
      <c r="B17572" t="s">
        <v>95</v>
      </c>
      <c r="C17572" t="s">
        <v>67</v>
      </c>
    </row>
    <row r="17573" spans="1:3" x14ac:dyDescent="0.2">
      <c r="A17573" t="s">
        <v>53</v>
      </c>
      <c r="B17573" t="s">
        <v>110</v>
      </c>
      <c r="C17573" t="s">
        <v>127</v>
      </c>
    </row>
    <row r="17574" spans="1:3" x14ac:dyDescent="0.2">
      <c r="A17574" t="s">
        <v>53</v>
      </c>
      <c r="B17574" t="s">
        <v>62</v>
      </c>
      <c r="C17574" t="s">
        <v>123</v>
      </c>
    </row>
    <row r="17575" spans="1:3" x14ac:dyDescent="0.2">
      <c r="A17575" t="s">
        <v>53</v>
      </c>
      <c r="B17575" t="s">
        <v>63</v>
      </c>
      <c r="C17575" t="s">
        <v>3</v>
      </c>
    </row>
    <row r="17576" spans="1:3" x14ac:dyDescent="0.2">
      <c r="A17576" t="s">
        <v>53</v>
      </c>
      <c r="B17576" t="s">
        <v>22</v>
      </c>
      <c r="C17576" t="s">
        <v>134</v>
      </c>
    </row>
    <row r="17577" spans="1:3" x14ac:dyDescent="0.2">
      <c r="A17577" t="s">
        <v>53</v>
      </c>
      <c r="B17577" t="s">
        <v>2</v>
      </c>
      <c r="C17577" t="s">
        <v>5</v>
      </c>
    </row>
    <row r="17578" spans="1:3" x14ac:dyDescent="0.2">
      <c r="A17578" t="s">
        <v>53</v>
      </c>
      <c r="B17578" t="s">
        <v>32</v>
      </c>
      <c r="C17578" t="s">
        <v>36</v>
      </c>
    </row>
    <row r="17579" spans="1:3" x14ac:dyDescent="0.2">
      <c r="A17579" t="s">
        <v>53</v>
      </c>
      <c r="B17579" t="s">
        <v>18</v>
      </c>
      <c r="C17579" t="s">
        <v>11</v>
      </c>
    </row>
    <row r="17580" spans="1:3" x14ac:dyDescent="0.2">
      <c r="A17580" t="s">
        <v>53</v>
      </c>
      <c r="B17580" t="s">
        <v>76</v>
      </c>
      <c r="C17580" t="s">
        <v>130</v>
      </c>
    </row>
    <row r="17581" spans="1:3" x14ac:dyDescent="0.2">
      <c r="A17581" t="s">
        <v>53</v>
      </c>
      <c r="B17581" t="s">
        <v>77</v>
      </c>
      <c r="C17581" t="s">
        <v>128</v>
      </c>
    </row>
    <row r="17582" spans="1:3" x14ac:dyDescent="0.2">
      <c r="A17582" t="s">
        <v>53</v>
      </c>
      <c r="B17582" t="s">
        <v>79</v>
      </c>
      <c r="C17582" t="s">
        <v>1</v>
      </c>
    </row>
    <row r="17583" spans="1:3" x14ac:dyDescent="0.2">
      <c r="A17583" t="s">
        <v>53</v>
      </c>
      <c r="B17583" t="s">
        <v>48</v>
      </c>
      <c r="C17583" t="s">
        <v>62</v>
      </c>
    </row>
    <row r="17584" spans="1:3" x14ac:dyDescent="0.2">
      <c r="A17584" t="s">
        <v>53</v>
      </c>
      <c r="B17584" t="s">
        <v>111</v>
      </c>
      <c r="C17584" t="s">
        <v>62</v>
      </c>
    </row>
    <row r="17585" spans="1:3" x14ac:dyDescent="0.2">
      <c r="A17585" t="s">
        <v>53</v>
      </c>
      <c r="B17585" t="s">
        <v>112</v>
      </c>
      <c r="C17585" t="s">
        <v>62</v>
      </c>
    </row>
    <row r="17586" spans="1:3" x14ac:dyDescent="0.2">
      <c r="A17586" t="s">
        <v>53</v>
      </c>
      <c r="B17586" t="s">
        <v>51</v>
      </c>
      <c r="C17586" t="s">
        <v>11</v>
      </c>
    </row>
    <row r="17587" spans="1:3" x14ac:dyDescent="0.2">
      <c r="A17587" t="s">
        <v>53</v>
      </c>
      <c r="B17587" t="s">
        <v>8</v>
      </c>
      <c r="C17587" t="s">
        <v>11</v>
      </c>
    </row>
    <row r="17588" spans="1:3" x14ac:dyDescent="0.2">
      <c r="A17588" t="s">
        <v>53</v>
      </c>
      <c r="B17588" t="s">
        <v>35</v>
      </c>
      <c r="C17588" t="s">
        <v>90</v>
      </c>
    </row>
    <row r="17589" spans="1:3" x14ac:dyDescent="0.2">
      <c r="A17589" t="s">
        <v>53</v>
      </c>
      <c r="B17589" t="s">
        <v>52</v>
      </c>
      <c r="C17589" t="s">
        <v>102</v>
      </c>
    </row>
    <row r="17590" spans="1:3" x14ac:dyDescent="0.2">
      <c r="A17590" t="s">
        <v>53</v>
      </c>
      <c r="B17590" t="s">
        <v>122</v>
      </c>
      <c r="C17590" t="s">
        <v>127</v>
      </c>
    </row>
    <row r="17591" spans="1:3" x14ac:dyDescent="0.2">
      <c r="A17591" t="s">
        <v>53</v>
      </c>
      <c r="B17591" t="s">
        <v>123</v>
      </c>
      <c r="C17591" t="s">
        <v>67</v>
      </c>
    </row>
    <row r="17592" spans="1:3" x14ac:dyDescent="0.2">
      <c r="A17592" t="s">
        <v>53</v>
      </c>
      <c r="B17592" t="s">
        <v>21</v>
      </c>
      <c r="C17592" t="s">
        <v>5</v>
      </c>
    </row>
    <row r="17593" spans="1:3" x14ac:dyDescent="0.2">
      <c r="A17593" t="s">
        <v>53</v>
      </c>
      <c r="B17593" t="s">
        <v>128</v>
      </c>
      <c r="C17593" t="s">
        <v>116</v>
      </c>
    </row>
    <row r="17594" spans="1:3" x14ac:dyDescent="0.2">
      <c r="A17594" t="s">
        <v>53</v>
      </c>
      <c r="B17594" t="s">
        <v>43</v>
      </c>
      <c r="C17594" t="s">
        <v>138</v>
      </c>
    </row>
    <row r="17595" spans="1:3" x14ac:dyDescent="0.2">
      <c r="A17595" t="s">
        <v>53</v>
      </c>
      <c r="B17595" t="s">
        <v>102</v>
      </c>
      <c r="C17595" t="s">
        <v>107</v>
      </c>
    </row>
    <row r="17596" spans="1:3" x14ac:dyDescent="0.2">
      <c r="A17596" t="s">
        <v>53</v>
      </c>
      <c r="B17596" t="s">
        <v>103</v>
      </c>
      <c r="C17596" t="s">
        <v>6</v>
      </c>
    </row>
    <row r="17597" spans="1:3" x14ac:dyDescent="0.2">
      <c r="A17597" t="s">
        <v>53</v>
      </c>
      <c r="B17597" t="s">
        <v>106</v>
      </c>
      <c r="C17597" t="s">
        <v>36</v>
      </c>
    </row>
    <row r="17598" spans="1:3" x14ac:dyDescent="0.2">
      <c r="A17598" t="s">
        <v>53</v>
      </c>
      <c r="B17598" t="s">
        <v>105</v>
      </c>
      <c r="C17598" t="s">
        <v>73</v>
      </c>
    </row>
    <row r="17599" spans="1:3" x14ac:dyDescent="0.2">
      <c r="A17599" t="s">
        <v>53</v>
      </c>
      <c r="B17599" t="s">
        <v>74</v>
      </c>
      <c r="C17599" t="s">
        <v>100</v>
      </c>
    </row>
    <row r="17600" spans="1:3" x14ac:dyDescent="0.2">
      <c r="A17600" t="s">
        <v>53</v>
      </c>
      <c r="B17600" t="s">
        <v>26</v>
      </c>
      <c r="C17600" t="s">
        <v>10</v>
      </c>
    </row>
    <row r="17601" spans="1:3" x14ac:dyDescent="0.2">
      <c r="A17601" t="s">
        <v>53</v>
      </c>
      <c r="B17601" t="s">
        <v>81</v>
      </c>
      <c r="C17601" t="s">
        <v>130</v>
      </c>
    </row>
    <row r="17602" spans="1:3" x14ac:dyDescent="0.2">
      <c r="A17602" t="s">
        <v>53</v>
      </c>
      <c r="B17602" t="s">
        <v>29</v>
      </c>
      <c r="C17602" t="s">
        <v>52</v>
      </c>
    </row>
    <row r="17603" spans="1:3" x14ac:dyDescent="0.2">
      <c r="A17603" t="s">
        <v>53</v>
      </c>
      <c r="B17603" t="s">
        <v>30</v>
      </c>
      <c r="C17603" t="s">
        <v>5</v>
      </c>
    </row>
    <row r="17604" spans="1:3" x14ac:dyDescent="0.2">
      <c r="A17604" t="s">
        <v>53</v>
      </c>
      <c r="B17604" t="s">
        <v>118</v>
      </c>
      <c r="C17604" t="s">
        <v>3</v>
      </c>
    </row>
    <row r="17605" spans="1:3" x14ac:dyDescent="0.2">
      <c r="A17605" t="s">
        <v>53</v>
      </c>
      <c r="B17605" t="s">
        <v>119</v>
      </c>
      <c r="C17605" t="s">
        <v>3</v>
      </c>
    </row>
    <row r="17606" spans="1:3" x14ac:dyDescent="0.2">
      <c r="A17606" t="s">
        <v>53</v>
      </c>
      <c r="B17606" t="s">
        <v>86</v>
      </c>
      <c r="C17606" t="s">
        <v>128</v>
      </c>
    </row>
    <row r="17607" spans="1:3" x14ac:dyDescent="0.2">
      <c r="A17607" t="s">
        <v>53</v>
      </c>
      <c r="B17607" t="s">
        <v>28</v>
      </c>
      <c r="C17607" t="s">
        <v>100</v>
      </c>
    </row>
    <row r="17608" spans="1:3" x14ac:dyDescent="0.2">
      <c r="A17608" t="s">
        <v>53</v>
      </c>
      <c r="B17608" t="s">
        <v>127</v>
      </c>
      <c r="C17608" t="s">
        <v>138</v>
      </c>
    </row>
    <row r="17609" spans="1:3" x14ac:dyDescent="0.2">
      <c r="A17609" t="s">
        <v>53</v>
      </c>
      <c r="B17609" t="s">
        <v>80</v>
      </c>
      <c r="C17609" t="s">
        <v>1</v>
      </c>
    </row>
    <row r="17610" spans="1:3" x14ac:dyDescent="0.2">
      <c r="A17610" t="s">
        <v>53</v>
      </c>
      <c r="B17610" t="s">
        <v>41</v>
      </c>
      <c r="C17610" t="s">
        <v>21</v>
      </c>
    </row>
    <row r="17611" spans="1:3" x14ac:dyDescent="0.2">
      <c r="A17611" t="s">
        <v>53</v>
      </c>
      <c r="B17611" t="s">
        <v>130</v>
      </c>
      <c r="C17611" t="s">
        <v>91</v>
      </c>
    </row>
    <row r="17612" spans="1:3" x14ac:dyDescent="0.2">
      <c r="A17612" t="s">
        <v>53</v>
      </c>
      <c r="B17612" t="s">
        <v>131</v>
      </c>
      <c r="C17612" t="s">
        <v>123</v>
      </c>
    </row>
    <row r="17613" spans="1:3" x14ac:dyDescent="0.2">
      <c r="A17613" t="s">
        <v>53</v>
      </c>
      <c r="B17613" t="s">
        <v>11</v>
      </c>
      <c r="C17613" t="s">
        <v>95</v>
      </c>
    </row>
    <row r="17614" spans="1:3" x14ac:dyDescent="0.2">
      <c r="A17614" t="s">
        <v>53</v>
      </c>
      <c r="B17614" t="s">
        <v>6</v>
      </c>
      <c r="C17614" t="s">
        <v>6</v>
      </c>
    </row>
    <row r="17615" spans="1:3" x14ac:dyDescent="0.2">
      <c r="A17615" t="s">
        <v>53</v>
      </c>
      <c r="B17615" t="s">
        <v>3</v>
      </c>
      <c r="C17615" t="s">
        <v>107</v>
      </c>
    </row>
    <row r="17616" spans="1:3" x14ac:dyDescent="0.2">
      <c r="A17616" t="s">
        <v>53</v>
      </c>
      <c r="B17616" t="s">
        <v>69</v>
      </c>
      <c r="C17616" t="s">
        <v>116</v>
      </c>
    </row>
    <row r="17617" spans="1:3" x14ac:dyDescent="0.2">
      <c r="A17617" t="s">
        <v>53</v>
      </c>
      <c r="B17617" t="s">
        <v>135</v>
      </c>
      <c r="C17617" t="s">
        <v>128</v>
      </c>
    </row>
    <row r="17618" spans="1:3" x14ac:dyDescent="0.2">
      <c r="A17618" t="s">
        <v>53</v>
      </c>
      <c r="B17618" t="s">
        <v>132</v>
      </c>
      <c r="C17618" t="s">
        <v>62</v>
      </c>
    </row>
    <row r="17619" spans="1:3" x14ac:dyDescent="0.2">
      <c r="A17619" t="s">
        <v>53</v>
      </c>
      <c r="B17619" t="s">
        <v>129</v>
      </c>
      <c r="C17619" t="s">
        <v>11</v>
      </c>
    </row>
    <row r="17620" spans="1:3" x14ac:dyDescent="0.2">
      <c r="A17620" t="s">
        <v>53</v>
      </c>
      <c r="B17620" t="s">
        <v>116</v>
      </c>
      <c r="C17620" t="s">
        <v>109</v>
      </c>
    </row>
    <row r="17621" spans="1:3" x14ac:dyDescent="0.2">
      <c r="A17621" t="s">
        <v>53</v>
      </c>
      <c r="B17621" t="s">
        <v>36</v>
      </c>
      <c r="C17621" t="s">
        <v>102</v>
      </c>
    </row>
    <row r="17622" spans="1:3" x14ac:dyDescent="0.2">
      <c r="A17622" t="s">
        <v>53</v>
      </c>
      <c r="B17622" t="s">
        <v>37</v>
      </c>
      <c r="C17622" t="s">
        <v>102</v>
      </c>
    </row>
    <row r="17623" spans="1:3" x14ac:dyDescent="0.2">
      <c r="A17623" t="s">
        <v>53</v>
      </c>
      <c r="B17623" t="s">
        <v>70</v>
      </c>
      <c r="C17623" t="s">
        <v>105</v>
      </c>
    </row>
    <row r="17624" spans="1:3" x14ac:dyDescent="0.2">
      <c r="A17624" t="s">
        <v>53</v>
      </c>
      <c r="B17624" t="s">
        <v>71</v>
      </c>
      <c r="C17624" t="s">
        <v>105</v>
      </c>
    </row>
    <row r="17625" spans="1:3" x14ac:dyDescent="0.2">
      <c r="A17625" t="s">
        <v>53</v>
      </c>
      <c r="B17625" t="s">
        <v>5</v>
      </c>
      <c r="C17625" t="s">
        <v>104</v>
      </c>
    </row>
    <row r="17626" spans="1:3" x14ac:dyDescent="0.2">
      <c r="A17626" t="s">
        <v>53</v>
      </c>
      <c r="B17626" t="s">
        <v>24</v>
      </c>
      <c r="C17626" t="s">
        <v>4</v>
      </c>
    </row>
    <row r="17627" spans="1:3" x14ac:dyDescent="0.2">
      <c r="A17627" t="s">
        <v>53</v>
      </c>
      <c r="B17627" t="s">
        <v>10</v>
      </c>
      <c r="C17627" t="s">
        <v>116</v>
      </c>
    </row>
    <row r="17628" spans="1:3" x14ac:dyDescent="0.2">
      <c r="A17628" t="s">
        <v>53</v>
      </c>
      <c r="B17628" t="s">
        <v>12</v>
      </c>
      <c r="C17628" t="s">
        <v>91</v>
      </c>
    </row>
    <row r="17629" spans="1:3" x14ac:dyDescent="0.2">
      <c r="A17629" t="s">
        <v>53</v>
      </c>
      <c r="B17629" t="s">
        <v>107</v>
      </c>
      <c r="C17629" t="s">
        <v>97</v>
      </c>
    </row>
    <row r="17630" spans="1:3" x14ac:dyDescent="0.2">
      <c r="A17630" t="s">
        <v>53</v>
      </c>
      <c r="B17630" t="s">
        <v>108</v>
      </c>
      <c r="C17630" t="s">
        <v>6</v>
      </c>
    </row>
    <row r="17631" spans="1:3" x14ac:dyDescent="0.2">
      <c r="A17631" t="s">
        <v>53</v>
      </c>
      <c r="B17631" t="s">
        <v>14</v>
      </c>
      <c r="C17631" t="s">
        <v>36</v>
      </c>
    </row>
    <row r="17632" spans="1:3" x14ac:dyDescent="0.2">
      <c r="A17632" t="s">
        <v>53</v>
      </c>
      <c r="B17632" t="s">
        <v>15</v>
      </c>
      <c r="C17632" t="s">
        <v>100</v>
      </c>
    </row>
    <row r="17633" spans="1:3" x14ac:dyDescent="0.2">
      <c r="A17633" t="s">
        <v>53</v>
      </c>
      <c r="B17633" t="s">
        <v>101</v>
      </c>
      <c r="C17633" t="s">
        <v>22</v>
      </c>
    </row>
    <row r="17634" spans="1:3" x14ac:dyDescent="0.2">
      <c r="A17634" t="s">
        <v>53</v>
      </c>
      <c r="B17634" t="s">
        <v>109</v>
      </c>
      <c r="C17634" t="s">
        <v>90</v>
      </c>
    </row>
    <row r="17635" spans="1:3" x14ac:dyDescent="0.2">
      <c r="A17635" t="s">
        <v>53</v>
      </c>
      <c r="B17635" t="s">
        <v>61</v>
      </c>
      <c r="C17635" t="s">
        <v>6</v>
      </c>
    </row>
    <row r="17636" spans="1:3" x14ac:dyDescent="0.2">
      <c r="A17636" t="s">
        <v>53</v>
      </c>
      <c r="B17636" t="s">
        <v>73</v>
      </c>
      <c r="C17636" t="s">
        <v>35</v>
      </c>
    </row>
    <row r="17637" spans="1:3" x14ac:dyDescent="0.2">
      <c r="A17637" t="s">
        <v>53</v>
      </c>
      <c r="B17637" t="s">
        <v>60</v>
      </c>
      <c r="C17637" t="s">
        <v>109</v>
      </c>
    </row>
    <row r="17638" spans="1:3" x14ac:dyDescent="0.2">
      <c r="A17638" t="s">
        <v>53</v>
      </c>
      <c r="B17638" t="s">
        <v>84</v>
      </c>
      <c r="C17638" t="s">
        <v>90</v>
      </c>
    </row>
    <row r="17639" spans="1:3" x14ac:dyDescent="0.2">
      <c r="A17639" t="s">
        <v>53</v>
      </c>
      <c r="B17639" t="s">
        <v>85</v>
      </c>
      <c r="C17639" t="s">
        <v>90</v>
      </c>
    </row>
    <row r="17640" spans="1:3" x14ac:dyDescent="0.2">
      <c r="A17640" t="s">
        <v>53</v>
      </c>
      <c r="B17640" t="s">
        <v>137</v>
      </c>
      <c r="C17640" t="s">
        <v>35</v>
      </c>
    </row>
    <row r="17641" spans="1:3" x14ac:dyDescent="0.2">
      <c r="A17641" t="s">
        <v>53</v>
      </c>
      <c r="B17641" t="s">
        <v>138</v>
      </c>
      <c r="C17641" t="s">
        <v>134</v>
      </c>
    </row>
    <row r="17642" spans="1:3" x14ac:dyDescent="0.2">
      <c r="A17642" t="s">
        <v>53</v>
      </c>
      <c r="B17642" t="s">
        <v>134</v>
      </c>
      <c r="C17642" t="s">
        <v>107</v>
      </c>
    </row>
    <row r="17643" spans="1:3" x14ac:dyDescent="0.2">
      <c r="A17643" t="s">
        <v>53</v>
      </c>
      <c r="B17643" t="s">
        <v>40</v>
      </c>
      <c r="C17643" t="s">
        <v>62</v>
      </c>
    </row>
    <row r="17644" spans="1:3" x14ac:dyDescent="0.2">
      <c r="A17644" t="s">
        <v>53</v>
      </c>
      <c r="B17644" t="s">
        <v>39</v>
      </c>
      <c r="C17644" t="s">
        <v>62</v>
      </c>
    </row>
    <row r="17645" spans="1:3" x14ac:dyDescent="0.2">
      <c r="A17645" t="s">
        <v>53</v>
      </c>
      <c r="B17645" t="s">
        <v>104</v>
      </c>
      <c r="C17645" t="s">
        <v>107</v>
      </c>
    </row>
    <row r="17646" spans="1:3" x14ac:dyDescent="0.2">
      <c r="A17646" t="s">
        <v>53</v>
      </c>
      <c r="B17646" t="s">
        <v>9</v>
      </c>
      <c r="C17646" t="s">
        <v>24</v>
      </c>
    </row>
    <row r="17647" spans="1:3" x14ac:dyDescent="0.2">
      <c r="A17647" t="s">
        <v>53</v>
      </c>
      <c r="B17647" t="s">
        <v>58</v>
      </c>
      <c r="C17647" t="s">
        <v>58</v>
      </c>
    </row>
    <row r="17648" spans="1:3" x14ac:dyDescent="0.2">
      <c r="A17648" t="s">
        <v>53</v>
      </c>
      <c r="B17648" t="s">
        <v>4</v>
      </c>
      <c r="C17648" t="s">
        <v>58</v>
      </c>
    </row>
    <row r="17649" spans="1:3" x14ac:dyDescent="0.2">
      <c r="A17649" t="s">
        <v>53</v>
      </c>
      <c r="B17649" t="s">
        <v>90</v>
      </c>
      <c r="C17649" t="s">
        <v>6</v>
      </c>
    </row>
    <row r="17650" spans="1:3" x14ac:dyDescent="0.2">
      <c r="A17650" t="s">
        <v>53</v>
      </c>
      <c r="B17650" t="s">
        <v>1</v>
      </c>
      <c r="C17650" t="s">
        <v>3</v>
      </c>
    </row>
    <row r="17651" spans="1:3" x14ac:dyDescent="0.2">
      <c r="A17651" t="s">
        <v>53</v>
      </c>
      <c r="B17651" t="s">
        <v>67</v>
      </c>
      <c r="C17651" t="s">
        <v>90</v>
      </c>
    </row>
    <row r="17652" spans="1:3" x14ac:dyDescent="0.2">
      <c r="A17652" t="s">
        <v>53</v>
      </c>
      <c r="B17652" t="s">
        <v>68</v>
      </c>
      <c r="C17652" t="s">
        <v>90</v>
      </c>
    </row>
    <row r="17653" spans="1:3" x14ac:dyDescent="0.2">
      <c r="A17653" t="s">
        <v>53</v>
      </c>
      <c r="B17653" t="s">
        <v>120</v>
      </c>
      <c r="C17653" t="s">
        <v>24</v>
      </c>
    </row>
    <row r="17654" spans="1:3" x14ac:dyDescent="0.2">
      <c r="A17654" t="s">
        <v>53</v>
      </c>
      <c r="B17654" t="s">
        <v>121</v>
      </c>
      <c r="C17654" t="s">
        <v>24</v>
      </c>
    </row>
    <row r="17655" spans="1:3" x14ac:dyDescent="0.2">
      <c r="A17655" t="s">
        <v>53</v>
      </c>
      <c r="B17655" t="s">
        <v>53</v>
      </c>
      <c r="C17655" t="s">
        <v>53</v>
      </c>
    </row>
    <row r="17656" spans="1:3" x14ac:dyDescent="0.2">
      <c r="A17656" t="s">
        <v>53</v>
      </c>
      <c r="B17656" t="s">
        <v>82</v>
      </c>
      <c r="C17656" t="s">
        <v>6</v>
      </c>
    </row>
    <row r="17657" spans="1:3" x14ac:dyDescent="0.2">
      <c r="A17657" t="s">
        <v>53</v>
      </c>
      <c r="B17657" t="s">
        <v>83</v>
      </c>
      <c r="C17657" t="s">
        <v>6</v>
      </c>
    </row>
    <row r="17658" spans="1:3" x14ac:dyDescent="0.2">
      <c r="A17658" t="s">
        <v>53</v>
      </c>
      <c r="B17658" t="s">
        <v>38</v>
      </c>
      <c r="C17658" t="s">
        <v>107</v>
      </c>
    </row>
    <row r="17659" spans="1:3" x14ac:dyDescent="0.2">
      <c r="A17659" t="s">
        <v>53</v>
      </c>
      <c r="B17659" t="s">
        <v>97</v>
      </c>
      <c r="C17659" t="s">
        <v>4</v>
      </c>
    </row>
    <row r="17660" spans="1:3" x14ac:dyDescent="0.2">
      <c r="A17660" t="s">
        <v>53</v>
      </c>
      <c r="B17660" t="s">
        <v>115</v>
      </c>
      <c r="C17660" t="s">
        <v>24</v>
      </c>
    </row>
    <row r="17661" spans="1:3" x14ac:dyDescent="0.2">
      <c r="A17661" t="s">
        <v>53</v>
      </c>
      <c r="B17661" t="s">
        <v>98</v>
      </c>
      <c r="C17661" t="s">
        <v>24</v>
      </c>
    </row>
    <row r="17662" spans="1:3" x14ac:dyDescent="0.2">
      <c r="A17662" t="s">
        <v>53</v>
      </c>
      <c r="B17662" t="s">
        <v>94</v>
      </c>
      <c r="C17662" t="s">
        <v>24</v>
      </c>
    </row>
    <row r="17663" spans="1:3" x14ac:dyDescent="0.2">
      <c r="A17663" t="s">
        <v>53</v>
      </c>
      <c r="B17663" t="s">
        <v>7</v>
      </c>
      <c r="C17663" t="s">
        <v>4</v>
      </c>
    </row>
    <row r="17664" spans="1:3" x14ac:dyDescent="0.2">
      <c r="A17664" t="s">
        <v>53</v>
      </c>
      <c r="B17664" t="s">
        <v>45</v>
      </c>
      <c r="C17664" t="s">
        <v>4</v>
      </c>
    </row>
    <row r="17665" spans="1:3" x14ac:dyDescent="0.2">
      <c r="A17665" t="s">
        <v>53</v>
      </c>
      <c r="B17665" t="s">
        <v>64</v>
      </c>
      <c r="C17665" t="s">
        <v>4</v>
      </c>
    </row>
    <row r="17666" spans="1:3" x14ac:dyDescent="0.2">
      <c r="A17666" t="s">
        <v>82</v>
      </c>
      <c r="B17666" t="s">
        <v>75</v>
      </c>
      <c r="C17666" t="s">
        <v>14</v>
      </c>
    </row>
    <row r="17667" spans="1:3" x14ac:dyDescent="0.2">
      <c r="A17667" t="s">
        <v>82</v>
      </c>
      <c r="B17667" t="s">
        <v>17</v>
      </c>
      <c r="C17667" t="s">
        <v>28</v>
      </c>
    </row>
    <row r="17668" spans="1:3" x14ac:dyDescent="0.2">
      <c r="A17668" t="s">
        <v>82</v>
      </c>
      <c r="B17668" t="s">
        <v>20</v>
      </c>
      <c r="C17668" t="s">
        <v>106</v>
      </c>
    </row>
    <row r="17669" spans="1:3" x14ac:dyDescent="0.2">
      <c r="A17669" t="s">
        <v>82</v>
      </c>
      <c r="B17669" t="s">
        <v>78</v>
      </c>
      <c r="C17669" t="s">
        <v>28</v>
      </c>
    </row>
    <row r="17670" spans="1:3" x14ac:dyDescent="0.2">
      <c r="A17670" t="s">
        <v>82</v>
      </c>
      <c r="B17670" t="s">
        <v>44</v>
      </c>
      <c r="C17670" t="s">
        <v>74</v>
      </c>
    </row>
    <row r="17671" spans="1:3" x14ac:dyDescent="0.2">
      <c r="A17671" t="s">
        <v>82</v>
      </c>
      <c r="B17671" t="s">
        <v>46</v>
      </c>
      <c r="C17671" t="s">
        <v>2</v>
      </c>
    </row>
    <row r="17672" spans="1:3" x14ac:dyDescent="0.2">
      <c r="A17672" t="s">
        <v>82</v>
      </c>
      <c r="B17672" t="s">
        <v>117</v>
      </c>
      <c r="C17672" t="s">
        <v>74</v>
      </c>
    </row>
    <row r="17673" spans="1:3" x14ac:dyDescent="0.2">
      <c r="A17673" t="s">
        <v>82</v>
      </c>
      <c r="B17673" t="s">
        <v>124</v>
      </c>
      <c r="C17673" t="s">
        <v>127</v>
      </c>
    </row>
    <row r="17674" spans="1:3" x14ac:dyDescent="0.2">
      <c r="A17674" t="s">
        <v>82</v>
      </c>
      <c r="B17674" t="s">
        <v>113</v>
      </c>
      <c r="C17674" t="s">
        <v>69</v>
      </c>
    </row>
    <row r="17675" spans="1:3" x14ac:dyDescent="0.2">
      <c r="A17675" t="s">
        <v>82</v>
      </c>
      <c r="B17675" t="s">
        <v>99</v>
      </c>
      <c r="C17675" t="s">
        <v>21</v>
      </c>
    </row>
    <row r="17676" spans="1:3" x14ac:dyDescent="0.2">
      <c r="A17676" t="s">
        <v>82</v>
      </c>
      <c r="B17676" t="s">
        <v>100</v>
      </c>
      <c r="C17676" t="s">
        <v>3</v>
      </c>
    </row>
    <row r="17677" spans="1:3" x14ac:dyDescent="0.2">
      <c r="A17677" t="s">
        <v>82</v>
      </c>
      <c r="B17677" t="s">
        <v>65</v>
      </c>
      <c r="C17677" t="s">
        <v>29</v>
      </c>
    </row>
    <row r="17678" spans="1:3" x14ac:dyDescent="0.2">
      <c r="A17678" t="s">
        <v>82</v>
      </c>
      <c r="B17678" t="s">
        <v>66</v>
      </c>
      <c r="C17678" t="s">
        <v>21</v>
      </c>
    </row>
    <row r="17679" spans="1:3" x14ac:dyDescent="0.2">
      <c r="A17679" t="s">
        <v>82</v>
      </c>
      <c r="B17679" t="s">
        <v>54</v>
      </c>
      <c r="C17679" t="s">
        <v>127</v>
      </c>
    </row>
    <row r="17680" spans="1:3" x14ac:dyDescent="0.2">
      <c r="A17680" t="s">
        <v>82</v>
      </c>
      <c r="B17680" t="s">
        <v>55</v>
      </c>
      <c r="C17680" t="s">
        <v>127</v>
      </c>
    </row>
    <row r="17681" spans="1:3" x14ac:dyDescent="0.2">
      <c r="A17681" t="s">
        <v>82</v>
      </c>
      <c r="B17681" t="s">
        <v>133</v>
      </c>
      <c r="C17681" t="s">
        <v>28</v>
      </c>
    </row>
    <row r="17682" spans="1:3" x14ac:dyDescent="0.2">
      <c r="A17682" t="s">
        <v>82</v>
      </c>
      <c r="B17682" t="s">
        <v>59</v>
      </c>
      <c r="C17682" t="s">
        <v>29</v>
      </c>
    </row>
    <row r="17683" spans="1:3" x14ac:dyDescent="0.2">
      <c r="A17683" t="s">
        <v>82</v>
      </c>
      <c r="B17683" t="s">
        <v>125</v>
      </c>
      <c r="C17683" t="s">
        <v>19</v>
      </c>
    </row>
    <row r="17684" spans="1:3" x14ac:dyDescent="0.2">
      <c r="A17684" t="s">
        <v>82</v>
      </c>
      <c r="B17684" t="s">
        <v>27</v>
      </c>
      <c r="C17684" t="s">
        <v>29</v>
      </c>
    </row>
    <row r="17685" spans="1:3" x14ac:dyDescent="0.2">
      <c r="A17685" t="s">
        <v>82</v>
      </c>
      <c r="B17685" t="s">
        <v>23</v>
      </c>
      <c r="C17685" t="s">
        <v>28</v>
      </c>
    </row>
    <row r="17686" spans="1:3" x14ac:dyDescent="0.2">
      <c r="A17686" t="s">
        <v>82</v>
      </c>
      <c r="B17686" t="s">
        <v>25</v>
      </c>
      <c r="C17686" t="s">
        <v>105</v>
      </c>
    </row>
    <row r="17687" spans="1:3" x14ac:dyDescent="0.2">
      <c r="A17687" t="s">
        <v>82</v>
      </c>
      <c r="B17687" t="s">
        <v>114</v>
      </c>
      <c r="C17687" t="s">
        <v>128</v>
      </c>
    </row>
    <row r="17688" spans="1:3" x14ac:dyDescent="0.2">
      <c r="A17688" t="s">
        <v>82</v>
      </c>
      <c r="B17688" t="s">
        <v>96</v>
      </c>
      <c r="C17688" t="s">
        <v>10</v>
      </c>
    </row>
    <row r="17689" spans="1:3" x14ac:dyDescent="0.2">
      <c r="A17689" t="s">
        <v>82</v>
      </c>
      <c r="B17689" t="s">
        <v>47</v>
      </c>
      <c r="C17689" t="s">
        <v>105</v>
      </c>
    </row>
    <row r="17690" spans="1:3" x14ac:dyDescent="0.2">
      <c r="A17690" t="s">
        <v>82</v>
      </c>
      <c r="B17690" t="s">
        <v>72</v>
      </c>
      <c r="C17690" t="s">
        <v>43</v>
      </c>
    </row>
    <row r="17691" spans="1:3" x14ac:dyDescent="0.2">
      <c r="A17691" t="s">
        <v>82</v>
      </c>
      <c r="B17691" t="s">
        <v>87</v>
      </c>
      <c r="C17691" t="s">
        <v>14</v>
      </c>
    </row>
    <row r="17692" spans="1:3" x14ac:dyDescent="0.2">
      <c r="A17692" t="s">
        <v>82</v>
      </c>
      <c r="B17692" t="s">
        <v>88</v>
      </c>
      <c r="C17692" t="s">
        <v>28</v>
      </c>
    </row>
    <row r="17693" spans="1:3" x14ac:dyDescent="0.2">
      <c r="A17693" t="s">
        <v>82</v>
      </c>
      <c r="B17693" t="s">
        <v>19</v>
      </c>
      <c r="C17693" t="s">
        <v>118</v>
      </c>
    </row>
    <row r="17694" spans="1:3" x14ac:dyDescent="0.2">
      <c r="A17694" t="s">
        <v>82</v>
      </c>
      <c r="B17694" t="s">
        <v>31</v>
      </c>
      <c r="C17694" t="s">
        <v>130</v>
      </c>
    </row>
    <row r="17695" spans="1:3" x14ac:dyDescent="0.2">
      <c r="A17695" t="s">
        <v>82</v>
      </c>
      <c r="B17695" t="s">
        <v>126</v>
      </c>
      <c r="C17695" t="s">
        <v>2</v>
      </c>
    </row>
    <row r="17696" spans="1:3" x14ac:dyDescent="0.2">
      <c r="A17696" t="s">
        <v>82</v>
      </c>
      <c r="B17696" t="s">
        <v>42</v>
      </c>
      <c r="C17696" t="s">
        <v>43</v>
      </c>
    </row>
    <row r="17697" spans="1:3" x14ac:dyDescent="0.2">
      <c r="A17697" t="s">
        <v>82</v>
      </c>
      <c r="B17697" t="s">
        <v>93</v>
      </c>
      <c r="C17697" t="s">
        <v>1</v>
      </c>
    </row>
    <row r="17698" spans="1:3" x14ac:dyDescent="0.2">
      <c r="A17698" t="s">
        <v>82</v>
      </c>
      <c r="B17698" t="s">
        <v>13</v>
      </c>
      <c r="C17698" t="s">
        <v>2</v>
      </c>
    </row>
    <row r="17699" spans="1:3" x14ac:dyDescent="0.2">
      <c r="A17699" t="s">
        <v>82</v>
      </c>
      <c r="B17699" t="s">
        <v>49</v>
      </c>
      <c r="C17699" t="s">
        <v>128</v>
      </c>
    </row>
    <row r="17700" spans="1:3" x14ac:dyDescent="0.2">
      <c r="A17700" t="s">
        <v>82</v>
      </c>
      <c r="B17700" t="s">
        <v>50</v>
      </c>
      <c r="C17700" t="s">
        <v>128</v>
      </c>
    </row>
    <row r="17701" spans="1:3" x14ac:dyDescent="0.2">
      <c r="A17701" t="s">
        <v>82</v>
      </c>
      <c r="B17701" t="s">
        <v>56</v>
      </c>
      <c r="C17701" t="s">
        <v>74</v>
      </c>
    </row>
    <row r="17702" spans="1:3" x14ac:dyDescent="0.2">
      <c r="A17702" t="s">
        <v>82</v>
      </c>
      <c r="B17702" t="s">
        <v>57</v>
      </c>
      <c r="C17702" t="s">
        <v>74</v>
      </c>
    </row>
    <row r="17703" spans="1:3" x14ac:dyDescent="0.2">
      <c r="A17703" t="s">
        <v>82</v>
      </c>
      <c r="B17703" t="s">
        <v>91</v>
      </c>
      <c r="C17703" t="s">
        <v>134</v>
      </c>
    </row>
    <row r="17704" spans="1:3" x14ac:dyDescent="0.2">
      <c r="A17704" t="s">
        <v>82</v>
      </c>
      <c r="B17704" t="s">
        <v>92</v>
      </c>
      <c r="C17704" t="s">
        <v>109</v>
      </c>
    </row>
    <row r="17705" spans="1:3" x14ac:dyDescent="0.2">
      <c r="A17705" t="s">
        <v>82</v>
      </c>
      <c r="B17705" t="s">
        <v>136</v>
      </c>
      <c r="C17705" t="s">
        <v>10</v>
      </c>
    </row>
    <row r="17706" spans="1:3" x14ac:dyDescent="0.2">
      <c r="A17706" t="s">
        <v>82</v>
      </c>
      <c r="B17706" t="s">
        <v>16</v>
      </c>
      <c r="C17706" t="s">
        <v>62</v>
      </c>
    </row>
    <row r="17707" spans="1:3" x14ac:dyDescent="0.2">
      <c r="A17707" t="s">
        <v>82</v>
      </c>
      <c r="B17707" t="s">
        <v>89</v>
      </c>
      <c r="C17707" t="s">
        <v>1</v>
      </c>
    </row>
    <row r="17708" spans="1:3" x14ac:dyDescent="0.2">
      <c r="A17708" t="s">
        <v>82</v>
      </c>
      <c r="B17708" t="s">
        <v>33</v>
      </c>
      <c r="C17708" t="s">
        <v>62</v>
      </c>
    </row>
    <row r="17709" spans="1:3" x14ac:dyDescent="0.2">
      <c r="A17709" t="s">
        <v>82</v>
      </c>
      <c r="B17709" t="s">
        <v>34</v>
      </c>
      <c r="C17709" t="s">
        <v>1</v>
      </c>
    </row>
    <row r="17710" spans="1:3" x14ac:dyDescent="0.2">
      <c r="A17710" t="s">
        <v>82</v>
      </c>
      <c r="B17710" t="s">
        <v>95</v>
      </c>
      <c r="C17710" t="s">
        <v>35</v>
      </c>
    </row>
    <row r="17711" spans="1:3" x14ac:dyDescent="0.2">
      <c r="A17711" t="s">
        <v>82</v>
      </c>
      <c r="B17711" t="s">
        <v>110</v>
      </c>
      <c r="C17711" t="s">
        <v>101</v>
      </c>
    </row>
    <row r="17712" spans="1:3" x14ac:dyDescent="0.2">
      <c r="A17712" t="s">
        <v>82</v>
      </c>
      <c r="B17712" t="s">
        <v>62</v>
      </c>
      <c r="C17712" t="s">
        <v>95</v>
      </c>
    </row>
    <row r="17713" spans="1:3" x14ac:dyDescent="0.2">
      <c r="A17713" t="s">
        <v>82</v>
      </c>
      <c r="B17713" t="s">
        <v>63</v>
      </c>
      <c r="C17713" t="s">
        <v>95</v>
      </c>
    </row>
    <row r="17714" spans="1:3" x14ac:dyDescent="0.2">
      <c r="A17714" t="s">
        <v>82</v>
      </c>
      <c r="B17714" t="s">
        <v>22</v>
      </c>
      <c r="C17714" t="s">
        <v>102</v>
      </c>
    </row>
    <row r="17715" spans="1:3" x14ac:dyDescent="0.2">
      <c r="A17715" t="s">
        <v>82</v>
      </c>
      <c r="B17715" t="s">
        <v>2</v>
      </c>
      <c r="C17715" t="s">
        <v>100</v>
      </c>
    </row>
    <row r="17716" spans="1:3" x14ac:dyDescent="0.2">
      <c r="A17716" t="s">
        <v>82</v>
      </c>
      <c r="B17716" t="s">
        <v>32</v>
      </c>
      <c r="C17716" t="s">
        <v>1</v>
      </c>
    </row>
    <row r="17717" spans="1:3" x14ac:dyDescent="0.2">
      <c r="A17717" t="s">
        <v>82</v>
      </c>
      <c r="B17717" t="s">
        <v>18</v>
      </c>
      <c r="C17717" t="s">
        <v>130</v>
      </c>
    </row>
    <row r="17718" spans="1:3" x14ac:dyDescent="0.2">
      <c r="A17718" t="s">
        <v>82</v>
      </c>
      <c r="B17718" t="s">
        <v>76</v>
      </c>
      <c r="C17718" t="s">
        <v>128</v>
      </c>
    </row>
    <row r="17719" spans="1:3" x14ac:dyDescent="0.2">
      <c r="A17719" t="s">
        <v>82</v>
      </c>
      <c r="B17719" t="s">
        <v>77</v>
      </c>
      <c r="C17719" t="s">
        <v>69</v>
      </c>
    </row>
    <row r="17720" spans="1:3" x14ac:dyDescent="0.2">
      <c r="A17720" t="s">
        <v>82</v>
      </c>
      <c r="B17720" t="s">
        <v>79</v>
      </c>
      <c r="C17720" t="s">
        <v>62</v>
      </c>
    </row>
    <row r="17721" spans="1:3" x14ac:dyDescent="0.2">
      <c r="A17721" t="s">
        <v>82</v>
      </c>
      <c r="B17721" t="s">
        <v>48</v>
      </c>
      <c r="C17721" t="s">
        <v>11</v>
      </c>
    </row>
    <row r="17722" spans="1:3" x14ac:dyDescent="0.2">
      <c r="A17722" t="s">
        <v>82</v>
      </c>
      <c r="B17722" t="s">
        <v>111</v>
      </c>
      <c r="C17722" t="s">
        <v>11</v>
      </c>
    </row>
    <row r="17723" spans="1:3" x14ac:dyDescent="0.2">
      <c r="A17723" t="s">
        <v>82</v>
      </c>
      <c r="B17723" t="s">
        <v>112</v>
      </c>
      <c r="C17723" t="s">
        <v>11</v>
      </c>
    </row>
    <row r="17724" spans="1:3" x14ac:dyDescent="0.2">
      <c r="A17724" t="s">
        <v>82</v>
      </c>
      <c r="B17724" t="s">
        <v>51</v>
      </c>
      <c r="C17724" t="s">
        <v>11</v>
      </c>
    </row>
    <row r="17725" spans="1:3" x14ac:dyDescent="0.2">
      <c r="A17725" t="s">
        <v>82</v>
      </c>
      <c r="B17725" t="s">
        <v>8</v>
      </c>
      <c r="C17725" t="s">
        <v>130</v>
      </c>
    </row>
    <row r="17726" spans="1:3" x14ac:dyDescent="0.2">
      <c r="A17726" t="s">
        <v>82</v>
      </c>
      <c r="B17726" t="s">
        <v>35</v>
      </c>
      <c r="C17726" t="s">
        <v>107</v>
      </c>
    </row>
    <row r="17727" spans="1:3" x14ac:dyDescent="0.2">
      <c r="A17727" t="s">
        <v>82</v>
      </c>
      <c r="B17727" t="s">
        <v>52</v>
      </c>
      <c r="C17727" t="s">
        <v>3</v>
      </c>
    </row>
    <row r="17728" spans="1:3" x14ac:dyDescent="0.2">
      <c r="A17728" t="s">
        <v>82</v>
      </c>
      <c r="B17728" t="s">
        <v>122</v>
      </c>
      <c r="C17728" t="s">
        <v>101</v>
      </c>
    </row>
    <row r="17729" spans="1:3" x14ac:dyDescent="0.2">
      <c r="A17729" t="s">
        <v>82</v>
      </c>
      <c r="B17729" t="s">
        <v>123</v>
      </c>
      <c r="C17729" t="s">
        <v>35</v>
      </c>
    </row>
    <row r="17730" spans="1:3" x14ac:dyDescent="0.2">
      <c r="A17730" t="s">
        <v>82</v>
      </c>
      <c r="B17730" t="s">
        <v>21</v>
      </c>
      <c r="C17730" t="s">
        <v>100</v>
      </c>
    </row>
    <row r="17731" spans="1:3" x14ac:dyDescent="0.2">
      <c r="A17731" t="s">
        <v>82</v>
      </c>
      <c r="B17731" t="s">
        <v>128</v>
      </c>
      <c r="C17731" t="s">
        <v>137</v>
      </c>
    </row>
    <row r="17732" spans="1:3" x14ac:dyDescent="0.2">
      <c r="A17732" t="s">
        <v>82</v>
      </c>
      <c r="B17732" t="s">
        <v>43</v>
      </c>
      <c r="C17732" t="s">
        <v>5</v>
      </c>
    </row>
    <row r="17733" spans="1:3" x14ac:dyDescent="0.2">
      <c r="A17733" t="s">
        <v>82</v>
      </c>
      <c r="B17733" t="s">
        <v>102</v>
      </c>
      <c r="C17733" t="s">
        <v>67</v>
      </c>
    </row>
    <row r="17734" spans="1:3" x14ac:dyDescent="0.2">
      <c r="A17734" t="s">
        <v>82</v>
      </c>
      <c r="B17734" t="s">
        <v>103</v>
      </c>
      <c r="C17734" t="s">
        <v>90</v>
      </c>
    </row>
    <row r="17735" spans="1:3" x14ac:dyDescent="0.2">
      <c r="A17735" t="s">
        <v>82</v>
      </c>
      <c r="B17735" t="s">
        <v>106</v>
      </c>
      <c r="C17735" t="s">
        <v>1</v>
      </c>
    </row>
    <row r="17736" spans="1:3" x14ac:dyDescent="0.2">
      <c r="A17736" t="s">
        <v>82</v>
      </c>
      <c r="B17736" t="s">
        <v>105</v>
      </c>
      <c r="C17736" t="s">
        <v>5</v>
      </c>
    </row>
    <row r="17737" spans="1:3" x14ac:dyDescent="0.2">
      <c r="A17737" t="s">
        <v>82</v>
      </c>
      <c r="B17737" t="s">
        <v>74</v>
      </c>
      <c r="C17737" t="s">
        <v>36</v>
      </c>
    </row>
    <row r="17738" spans="1:3" x14ac:dyDescent="0.2">
      <c r="A17738" t="s">
        <v>82</v>
      </c>
      <c r="B17738" t="s">
        <v>26</v>
      </c>
      <c r="C17738" t="s">
        <v>105</v>
      </c>
    </row>
    <row r="17739" spans="1:3" x14ac:dyDescent="0.2">
      <c r="A17739" t="s">
        <v>82</v>
      </c>
      <c r="B17739" t="s">
        <v>81</v>
      </c>
      <c r="C17739" t="s">
        <v>128</v>
      </c>
    </row>
    <row r="17740" spans="1:3" x14ac:dyDescent="0.2">
      <c r="A17740" t="s">
        <v>82</v>
      </c>
      <c r="B17740" t="s">
        <v>29</v>
      </c>
      <c r="C17740" t="s">
        <v>36</v>
      </c>
    </row>
    <row r="17741" spans="1:3" x14ac:dyDescent="0.2">
      <c r="A17741" t="s">
        <v>82</v>
      </c>
      <c r="B17741" t="s">
        <v>30</v>
      </c>
      <c r="C17741" t="s">
        <v>36</v>
      </c>
    </row>
    <row r="17742" spans="1:3" x14ac:dyDescent="0.2">
      <c r="A17742" t="s">
        <v>82</v>
      </c>
      <c r="B17742" t="s">
        <v>118</v>
      </c>
      <c r="C17742" t="s">
        <v>123</v>
      </c>
    </row>
    <row r="17743" spans="1:3" x14ac:dyDescent="0.2">
      <c r="A17743" t="s">
        <v>82</v>
      </c>
      <c r="B17743" t="s">
        <v>119</v>
      </c>
      <c r="C17743" t="s">
        <v>123</v>
      </c>
    </row>
    <row r="17744" spans="1:3" x14ac:dyDescent="0.2">
      <c r="A17744" t="s">
        <v>82</v>
      </c>
      <c r="B17744" t="s">
        <v>86</v>
      </c>
      <c r="C17744" t="s">
        <v>69</v>
      </c>
    </row>
    <row r="17745" spans="1:3" x14ac:dyDescent="0.2">
      <c r="A17745" t="s">
        <v>82</v>
      </c>
      <c r="B17745" t="s">
        <v>28</v>
      </c>
      <c r="C17745" t="s">
        <v>36</v>
      </c>
    </row>
    <row r="17746" spans="1:3" x14ac:dyDescent="0.2">
      <c r="A17746" t="s">
        <v>82</v>
      </c>
      <c r="B17746" t="s">
        <v>127</v>
      </c>
      <c r="C17746" t="s">
        <v>5</v>
      </c>
    </row>
    <row r="17747" spans="1:3" x14ac:dyDescent="0.2">
      <c r="A17747" t="s">
        <v>82</v>
      </c>
      <c r="B17747" t="s">
        <v>80</v>
      </c>
      <c r="C17747" t="s">
        <v>62</v>
      </c>
    </row>
    <row r="17748" spans="1:3" x14ac:dyDescent="0.2">
      <c r="A17748" t="s">
        <v>82</v>
      </c>
      <c r="B17748" t="s">
        <v>41</v>
      </c>
      <c r="C17748" t="s">
        <v>74</v>
      </c>
    </row>
    <row r="17749" spans="1:3" x14ac:dyDescent="0.2">
      <c r="A17749" t="s">
        <v>82</v>
      </c>
      <c r="B17749" t="s">
        <v>130</v>
      </c>
      <c r="C17749" t="s">
        <v>116</v>
      </c>
    </row>
    <row r="17750" spans="1:3" x14ac:dyDescent="0.2">
      <c r="A17750" t="s">
        <v>82</v>
      </c>
      <c r="B17750" t="s">
        <v>131</v>
      </c>
      <c r="C17750" t="s">
        <v>91</v>
      </c>
    </row>
    <row r="17751" spans="1:3" x14ac:dyDescent="0.2">
      <c r="A17751" t="s">
        <v>82</v>
      </c>
      <c r="B17751" t="s">
        <v>11</v>
      </c>
      <c r="C17751" t="s">
        <v>116</v>
      </c>
    </row>
    <row r="17752" spans="1:3" x14ac:dyDescent="0.2">
      <c r="A17752" t="s">
        <v>82</v>
      </c>
      <c r="B17752" t="s">
        <v>6</v>
      </c>
      <c r="C17752" t="s">
        <v>6</v>
      </c>
    </row>
    <row r="17753" spans="1:3" x14ac:dyDescent="0.2">
      <c r="A17753" t="s">
        <v>82</v>
      </c>
      <c r="B17753" t="s">
        <v>3</v>
      </c>
      <c r="C17753" t="s">
        <v>67</v>
      </c>
    </row>
    <row r="17754" spans="1:3" x14ac:dyDescent="0.2">
      <c r="A17754" t="s">
        <v>82</v>
      </c>
      <c r="B17754" t="s">
        <v>69</v>
      </c>
      <c r="C17754" t="s">
        <v>138</v>
      </c>
    </row>
    <row r="17755" spans="1:3" x14ac:dyDescent="0.2">
      <c r="A17755" t="s">
        <v>82</v>
      </c>
      <c r="B17755" t="s">
        <v>135</v>
      </c>
      <c r="C17755" t="s">
        <v>10</v>
      </c>
    </row>
    <row r="17756" spans="1:3" x14ac:dyDescent="0.2">
      <c r="A17756" t="s">
        <v>82</v>
      </c>
      <c r="B17756" t="s">
        <v>132</v>
      </c>
      <c r="C17756" t="s">
        <v>11</v>
      </c>
    </row>
    <row r="17757" spans="1:3" x14ac:dyDescent="0.2">
      <c r="A17757" t="s">
        <v>82</v>
      </c>
      <c r="B17757" t="s">
        <v>129</v>
      </c>
      <c r="C17757" t="s">
        <v>130</v>
      </c>
    </row>
    <row r="17758" spans="1:3" x14ac:dyDescent="0.2">
      <c r="A17758" t="s">
        <v>82</v>
      </c>
      <c r="B17758" t="s">
        <v>116</v>
      </c>
      <c r="C17758" t="s">
        <v>104</v>
      </c>
    </row>
    <row r="17759" spans="1:3" x14ac:dyDescent="0.2">
      <c r="A17759" t="s">
        <v>82</v>
      </c>
      <c r="B17759" t="s">
        <v>36</v>
      </c>
      <c r="C17759" t="s">
        <v>123</v>
      </c>
    </row>
    <row r="17760" spans="1:3" x14ac:dyDescent="0.2">
      <c r="A17760" t="s">
        <v>82</v>
      </c>
      <c r="B17760" t="s">
        <v>37</v>
      </c>
      <c r="C17760" t="s">
        <v>3</v>
      </c>
    </row>
    <row r="17761" spans="1:3" x14ac:dyDescent="0.2">
      <c r="A17761" t="s">
        <v>82</v>
      </c>
      <c r="B17761" t="s">
        <v>70</v>
      </c>
      <c r="C17761" t="s">
        <v>127</v>
      </c>
    </row>
    <row r="17762" spans="1:3" x14ac:dyDescent="0.2">
      <c r="A17762" t="s">
        <v>82</v>
      </c>
      <c r="B17762" t="s">
        <v>71</v>
      </c>
      <c r="C17762" t="s">
        <v>43</v>
      </c>
    </row>
    <row r="17763" spans="1:3" x14ac:dyDescent="0.2">
      <c r="A17763" t="s">
        <v>82</v>
      </c>
      <c r="B17763" t="s">
        <v>5</v>
      </c>
      <c r="C17763" t="s">
        <v>3</v>
      </c>
    </row>
    <row r="17764" spans="1:3" x14ac:dyDescent="0.2">
      <c r="A17764" t="s">
        <v>82</v>
      </c>
      <c r="B17764" t="s">
        <v>24</v>
      </c>
      <c r="C17764" t="s">
        <v>58</v>
      </c>
    </row>
    <row r="17765" spans="1:3" x14ac:dyDescent="0.2">
      <c r="A17765" t="s">
        <v>82</v>
      </c>
      <c r="B17765" t="s">
        <v>10</v>
      </c>
      <c r="C17765" t="s">
        <v>138</v>
      </c>
    </row>
    <row r="17766" spans="1:3" x14ac:dyDescent="0.2">
      <c r="A17766" t="s">
        <v>82</v>
      </c>
      <c r="B17766" t="s">
        <v>12</v>
      </c>
      <c r="C17766" t="s">
        <v>137</v>
      </c>
    </row>
    <row r="17767" spans="1:3" x14ac:dyDescent="0.2">
      <c r="A17767" t="s">
        <v>82</v>
      </c>
      <c r="B17767" t="s">
        <v>107</v>
      </c>
      <c r="C17767" t="s">
        <v>90</v>
      </c>
    </row>
    <row r="17768" spans="1:3" x14ac:dyDescent="0.2">
      <c r="A17768" t="s">
        <v>82</v>
      </c>
      <c r="B17768" t="s">
        <v>108</v>
      </c>
      <c r="C17768" t="s">
        <v>90</v>
      </c>
    </row>
    <row r="17769" spans="1:3" x14ac:dyDescent="0.2">
      <c r="A17769" t="s">
        <v>82</v>
      </c>
      <c r="B17769" t="s">
        <v>14</v>
      </c>
      <c r="C17769" t="s">
        <v>118</v>
      </c>
    </row>
    <row r="17770" spans="1:3" x14ac:dyDescent="0.2">
      <c r="A17770" t="s">
        <v>82</v>
      </c>
      <c r="B17770" t="s">
        <v>15</v>
      </c>
      <c r="C17770" t="s">
        <v>36</v>
      </c>
    </row>
    <row r="17771" spans="1:3" x14ac:dyDescent="0.2">
      <c r="A17771" t="s">
        <v>82</v>
      </c>
      <c r="B17771" t="s">
        <v>101</v>
      </c>
      <c r="C17771" t="s">
        <v>100</v>
      </c>
    </row>
    <row r="17772" spans="1:3" x14ac:dyDescent="0.2">
      <c r="A17772" t="s">
        <v>82</v>
      </c>
      <c r="B17772" t="s">
        <v>109</v>
      </c>
      <c r="C17772" t="s">
        <v>107</v>
      </c>
    </row>
    <row r="17773" spans="1:3" x14ac:dyDescent="0.2">
      <c r="A17773" t="s">
        <v>82</v>
      </c>
      <c r="B17773" t="s">
        <v>61</v>
      </c>
      <c r="C17773" t="s">
        <v>6</v>
      </c>
    </row>
    <row r="17774" spans="1:3" x14ac:dyDescent="0.2">
      <c r="A17774" t="s">
        <v>82</v>
      </c>
      <c r="B17774" t="s">
        <v>73</v>
      </c>
      <c r="C17774" t="s">
        <v>102</v>
      </c>
    </row>
    <row r="17775" spans="1:3" x14ac:dyDescent="0.2">
      <c r="A17775" t="s">
        <v>82</v>
      </c>
      <c r="B17775" t="s">
        <v>60</v>
      </c>
      <c r="C17775" t="s">
        <v>134</v>
      </c>
    </row>
    <row r="17776" spans="1:3" x14ac:dyDescent="0.2">
      <c r="A17776" t="s">
        <v>82</v>
      </c>
      <c r="B17776" t="s">
        <v>84</v>
      </c>
      <c r="C17776" t="s">
        <v>107</v>
      </c>
    </row>
    <row r="17777" spans="1:3" x14ac:dyDescent="0.2">
      <c r="A17777" t="s">
        <v>82</v>
      </c>
      <c r="B17777" t="s">
        <v>85</v>
      </c>
      <c r="C17777" t="s">
        <v>107</v>
      </c>
    </row>
    <row r="17778" spans="1:3" x14ac:dyDescent="0.2">
      <c r="A17778" t="s">
        <v>82</v>
      </c>
      <c r="B17778" t="s">
        <v>137</v>
      </c>
      <c r="C17778" t="s">
        <v>102</v>
      </c>
    </row>
    <row r="17779" spans="1:3" x14ac:dyDescent="0.2">
      <c r="A17779" t="s">
        <v>82</v>
      </c>
      <c r="B17779" t="s">
        <v>138</v>
      </c>
      <c r="C17779" t="s">
        <v>102</v>
      </c>
    </row>
    <row r="17780" spans="1:3" x14ac:dyDescent="0.2">
      <c r="A17780" t="s">
        <v>82</v>
      </c>
      <c r="B17780" t="s">
        <v>134</v>
      </c>
      <c r="C17780" t="s">
        <v>84</v>
      </c>
    </row>
    <row r="17781" spans="1:3" x14ac:dyDescent="0.2">
      <c r="A17781" t="s">
        <v>82</v>
      </c>
      <c r="B17781" t="s">
        <v>40</v>
      </c>
      <c r="C17781" t="s">
        <v>62</v>
      </c>
    </row>
    <row r="17782" spans="1:3" x14ac:dyDescent="0.2">
      <c r="A17782" t="s">
        <v>82</v>
      </c>
      <c r="B17782" t="s">
        <v>39</v>
      </c>
      <c r="C17782" t="s">
        <v>11</v>
      </c>
    </row>
    <row r="17783" spans="1:3" x14ac:dyDescent="0.2">
      <c r="A17783" t="s">
        <v>82</v>
      </c>
      <c r="B17783" t="s">
        <v>104</v>
      </c>
      <c r="C17783" t="s">
        <v>84</v>
      </c>
    </row>
    <row r="17784" spans="1:3" x14ac:dyDescent="0.2">
      <c r="A17784" t="s">
        <v>82</v>
      </c>
      <c r="B17784" t="s">
        <v>9</v>
      </c>
      <c r="C17784" t="s">
        <v>24</v>
      </c>
    </row>
    <row r="17785" spans="1:3" x14ac:dyDescent="0.2">
      <c r="A17785" t="s">
        <v>82</v>
      </c>
      <c r="B17785" t="s">
        <v>58</v>
      </c>
      <c r="C17785" t="s">
        <v>6</v>
      </c>
    </row>
    <row r="17786" spans="1:3" x14ac:dyDescent="0.2">
      <c r="A17786" t="s">
        <v>82</v>
      </c>
      <c r="B17786" t="s">
        <v>4</v>
      </c>
      <c r="C17786" t="s">
        <v>58</v>
      </c>
    </row>
    <row r="17787" spans="1:3" x14ac:dyDescent="0.2">
      <c r="A17787" t="s">
        <v>82</v>
      </c>
      <c r="B17787" t="s">
        <v>90</v>
      </c>
      <c r="C17787" t="s">
        <v>83</v>
      </c>
    </row>
    <row r="17788" spans="1:3" x14ac:dyDescent="0.2">
      <c r="A17788" t="s">
        <v>82</v>
      </c>
      <c r="B17788" t="s">
        <v>1</v>
      </c>
      <c r="C17788" t="s">
        <v>123</v>
      </c>
    </row>
    <row r="17789" spans="1:3" x14ac:dyDescent="0.2">
      <c r="A17789" t="s">
        <v>82</v>
      </c>
      <c r="B17789" t="s">
        <v>67</v>
      </c>
      <c r="C17789" t="s">
        <v>107</v>
      </c>
    </row>
    <row r="17790" spans="1:3" x14ac:dyDescent="0.2">
      <c r="A17790" t="s">
        <v>82</v>
      </c>
      <c r="B17790" t="s">
        <v>68</v>
      </c>
      <c r="C17790" t="s">
        <v>107</v>
      </c>
    </row>
    <row r="17791" spans="1:3" x14ac:dyDescent="0.2">
      <c r="A17791" t="s">
        <v>82</v>
      </c>
      <c r="B17791" t="s">
        <v>120</v>
      </c>
      <c r="C17791" t="s">
        <v>4</v>
      </c>
    </row>
    <row r="17792" spans="1:3" x14ac:dyDescent="0.2">
      <c r="A17792" t="s">
        <v>82</v>
      </c>
      <c r="B17792" t="s">
        <v>121</v>
      </c>
      <c r="C17792" t="s">
        <v>24</v>
      </c>
    </row>
    <row r="17793" spans="1:3" x14ac:dyDescent="0.2">
      <c r="A17793" t="s">
        <v>82</v>
      </c>
      <c r="B17793" t="s">
        <v>53</v>
      </c>
      <c r="C17793" t="s">
        <v>6</v>
      </c>
    </row>
    <row r="17794" spans="1:3" x14ac:dyDescent="0.2">
      <c r="A17794" t="s">
        <v>82</v>
      </c>
      <c r="B17794" t="s">
        <v>82</v>
      </c>
      <c r="C17794" t="s">
        <v>82</v>
      </c>
    </row>
    <row r="17795" spans="1:3" x14ac:dyDescent="0.2">
      <c r="A17795" t="s">
        <v>82</v>
      </c>
      <c r="B17795" t="s">
        <v>83</v>
      </c>
      <c r="C17795" t="s">
        <v>6</v>
      </c>
    </row>
    <row r="17796" spans="1:3" x14ac:dyDescent="0.2">
      <c r="A17796" t="s">
        <v>82</v>
      </c>
      <c r="B17796" t="s">
        <v>38</v>
      </c>
      <c r="C17796" t="s">
        <v>67</v>
      </c>
    </row>
    <row r="17797" spans="1:3" x14ac:dyDescent="0.2">
      <c r="A17797" t="s">
        <v>82</v>
      </c>
      <c r="B17797" t="s">
        <v>97</v>
      </c>
      <c r="C17797" t="s">
        <v>58</v>
      </c>
    </row>
    <row r="17798" spans="1:3" x14ac:dyDescent="0.2">
      <c r="A17798" t="s">
        <v>82</v>
      </c>
      <c r="B17798" t="s">
        <v>115</v>
      </c>
      <c r="C17798" t="s">
        <v>4</v>
      </c>
    </row>
    <row r="17799" spans="1:3" x14ac:dyDescent="0.2">
      <c r="A17799" t="s">
        <v>82</v>
      </c>
      <c r="B17799" t="s">
        <v>98</v>
      </c>
      <c r="C17799" t="s">
        <v>4</v>
      </c>
    </row>
    <row r="17800" spans="1:3" x14ac:dyDescent="0.2">
      <c r="A17800" t="s">
        <v>82</v>
      </c>
      <c r="B17800" t="s">
        <v>94</v>
      </c>
      <c r="C17800" t="s">
        <v>4</v>
      </c>
    </row>
    <row r="17801" spans="1:3" x14ac:dyDescent="0.2">
      <c r="A17801" t="s">
        <v>82</v>
      </c>
      <c r="B17801" t="s">
        <v>7</v>
      </c>
      <c r="C17801" t="s">
        <v>58</v>
      </c>
    </row>
    <row r="17802" spans="1:3" x14ac:dyDescent="0.2">
      <c r="A17802" t="s">
        <v>82</v>
      </c>
      <c r="B17802" t="s">
        <v>45</v>
      </c>
      <c r="C17802" t="s">
        <v>58</v>
      </c>
    </row>
    <row r="17803" spans="1:3" x14ac:dyDescent="0.2">
      <c r="A17803" t="s">
        <v>82</v>
      </c>
      <c r="B17803" t="s">
        <v>64</v>
      </c>
      <c r="C17803" t="s">
        <v>4</v>
      </c>
    </row>
    <row r="17804" spans="1:3" x14ac:dyDescent="0.2">
      <c r="A17804" t="s">
        <v>83</v>
      </c>
      <c r="B17804" t="s">
        <v>75</v>
      </c>
      <c r="C17804" t="s">
        <v>28</v>
      </c>
    </row>
    <row r="17805" spans="1:3" x14ac:dyDescent="0.2">
      <c r="A17805" t="s">
        <v>83</v>
      </c>
      <c r="B17805" t="s">
        <v>17</v>
      </c>
      <c r="C17805" t="s">
        <v>74</v>
      </c>
    </row>
    <row r="17806" spans="1:3" x14ac:dyDescent="0.2">
      <c r="A17806" t="s">
        <v>83</v>
      </c>
      <c r="B17806" t="s">
        <v>20</v>
      </c>
      <c r="C17806" t="s">
        <v>28</v>
      </c>
    </row>
    <row r="17807" spans="1:3" x14ac:dyDescent="0.2">
      <c r="A17807" t="s">
        <v>83</v>
      </c>
      <c r="B17807" t="s">
        <v>78</v>
      </c>
      <c r="C17807" t="s">
        <v>29</v>
      </c>
    </row>
    <row r="17808" spans="1:3" x14ac:dyDescent="0.2">
      <c r="A17808" t="s">
        <v>83</v>
      </c>
      <c r="B17808" t="s">
        <v>44</v>
      </c>
      <c r="C17808" t="s">
        <v>21</v>
      </c>
    </row>
    <row r="17809" spans="1:3" x14ac:dyDescent="0.2">
      <c r="A17809" t="s">
        <v>83</v>
      </c>
      <c r="B17809" t="s">
        <v>46</v>
      </c>
      <c r="C17809" t="s">
        <v>43</v>
      </c>
    </row>
    <row r="17810" spans="1:3" x14ac:dyDescent="0.2">
      <c r="A17810" t="s">
        <v>83</v>
      </c>
      <c r="B17810" t="s">
        <v>117</v>
      </c>
      <c r="C17810" t="s">
        <v>29</v>
      </c>
    </row>
    <row r="17811" spans="1:3" x14ac:dyDescent="0.2">
      <c r="A17811" t="s">
        <v>83</v>
      </c>
      <c r="B17811" t="s">
        <v>124</v>
      </c>
      <c r="C17811" t="s">
        <v>105</v>
      </c>
    </row>
    <row r="17812" spans="1:3" x14ac:dyDescent="0.2">
      <c r="A17812" t="s">
        <v>83</v>
      </c>
      <c r="B17812" t="s">
        <v>113</v>
      </c>
      <c r="C17812" t="s">
        <v>128</v>
      </c>
    </row>
    <row r="17813" spans="1:3" x14ac:dyDescent="0.2">
      <c r="A17813" t="s">
        <v>83</v>
      </c>
      <c r="B17813" t="s">
        <v>99</v>
      </c>
      <c r="C17813" t="s">
        <v>101</v>
      </c>
    </row>
    <row r="17814" spans="1:3" x14ac:dyDescent="0.2">
      <c r="A17814" t="s">
        <v>83</v>
      </c>
      <c r="B17814" t="s">
        <v>100</v>
      </c>
      <c r="C17814" t="s">
        <v>102</v>
      </c>
    </row>
    <row r="17815" spans="1:3" x14ac:dyDescent="0.2">
      <c r="A17815" t="s">
        <v>83</v>
      </c>
      <c r="B17815" t="s">
        <v>65</v>
      </c>
      <c r="C17815" t="s">
        <v>2</v>
      </c>
    </row>
    <row r="17816" spans="1:3" x14ac:dyDescent="0.2">
      <c r="A17816" t="s">
        <v>83</v>
      </c>
      <c r="B17816" t="s">
        <v>66</v>
      </c>
      <c r="C17816" t="s">
        <v>2</v>
      </c>
    </row>
    <row r="17817" spans="1:3" x14ac:dyDescent="0.2">
      <c r="A17817" t="s">
        <v>83</v>
      </c>
      <c r="B17817" t="s">
        <v>54</v>
      </c>
      <c r="C17817" t="s">
        <v>105</v>
      </c>
    </row>
    <row r="17818" spans="1:3" x14ac:dyDescent="0.2">
      <c r="A17818" t="s">
        <v>83</v>
      </c>
      <c r="B17818" t="s">
        <v>55</v>
      </c>
      <c r="C17818" t="s">
        <v>105</v>
      </c>
    </row>
    <row r="17819" spans="1:3" x14ac:dyDescent="0.2">
      <c r="A17819" t="s">
        <v>83</v>
      </c>
      <c r="B17819" t="s">
        <v>133</v>
      </c>
      <c r="C17819" t="s">
        <v>74</v>
      </c>
    </row>
    <row r="17820" spans="1:3" x14ac:dyDescent="0.2">
      <c r="A17820" t="s">
        <v>83</v>
      </c>
      <c r="B17820" t="s">
        <v>59</v>
      </c>
      <c r="C17820" t="s">
        <v>21</v>
      </c>
    </row>
    <row r="17821" spans="1:3" x14ac:dyDescent="0.2">
      <c r="A17821" t="s">
        <v>83</v>
      </c>
      <c r="B17821" t="s">
        <v>125</v>
      </c>
      <c r="C17821" t="s">
        <v>28</v>
      </c>
    </row>
    <row r="17822" spans="1:3" x14ac:dyDescent="0.2">
      <c r="A17822" t="s">
        <v>83</v>
      </c>
      <c r="B17822" t="s">
        <v>27</v>
      </c>
      <c r="C17822" t="s">
        <v>2</v>
      </c>
    </row>
    <row r="17823" spans="1:3" x14ac:dyDescent="0.2">
      <c r="A17823" t="s">
        <v>83</v>
      </c>
      <c r="B17823" t="s">
        <v>23</v>
      </c>
      <c r="C17823" t="s">
        <v>74</v>
      </c>
    </row>
    <row r="17824" spans="1:3" x14ac:dyDescent="0.2">
      <c r="A17824" t="s">
        <v>83</v>
      </c>
      <c r="B17824" t="s">
        <v>25</v>
      </c>
      <c r="C17824" t="s">
        <v>10</v>
      </c>
    </row>
    <row r="17825" spans="1:3" x14ac:dyDescent="0.2">
      <c r="A17825" t="s">
        <v>83</v>
      </c>
      <c r="B17825" t="s">
        <v>114</v>
      </c>
      <c r="C17825" t="s">
        <v>128</v>
      </c>
    </row>
    <row r="17826" spans="1:3" x14ac:dyDescent="0.2">
      <c r="A17826" t="s">
        <v>83</v>
      </c>
      <c r="B17826" t="s">
        <v>96</v>
      </c>
      <c r="C17826" t="s">
        <v>69</v>
      </c>
    </row>
    <row r="17827" spans="1:3" x14ac:dyDescent="0.2">
      <c r="A17827" t="s">
        <v>83</v>
      </c>
      <c r="B17827" t="s">
        <v>47</v>
      </c>
      <c r="C17827" t="s">
        <v>10</v>
      </c>
    </row>
    <row r="17828" spans="1:3" x14ac:dyDescent="0.2">
      <c r="A17828" t="s">
        <v>83</v>
      </c>
      <c r="B17828" t="s">
        <v>72</v>
      </c>
      <c r="C17828" t="s">
        <v>127</v>
      </c>
    </row>
    <row r="17829" spans="1:3" x14ac:dyDescent="0.2">
      <c r="A17829" t="s">
        <v>83</v>
      </c>
      <c r="B17829" t="s">
        <v>87</v>
      </c>
      <c r="C17829" t="s">
        <v>28</v>
      </c>
    </row>
    <row r="17830" spans="1:3" x14ac:dyDescent="0.2">
      <c r="A17830" t="s">
        <v>83</v>
      </c>
      <c r="B17830" t="s">
        <v>88</v>
      </c>
      <c r="C17830" t="s">
        <v>74</v>
      </c>
    </row>
    <row r="17831" spans="1:3" x14ac:dyDescent="0.2">
      <c r="A17831" t="s">
        <v>83</v>
      </c>
      <c r="B17831" t="s">
        <v>19</v>
      </c>
      <c r="C17831" t="s">
        <v>36</v>
      </c>
    </row>
    <row r="17832" spans="1:3" x14ac:dyDescent="0.2">
      <c r="A17832" t="s">
        <v>83</v>
      </c>
      <c r="B17832" t="s">
        <v>31</v>
      </c>
      <c r="C17832" t="s">
        <v>11</v>
      </c>
    </row>
    <row r="17833" spans="1:3" x14ac:dyDescent="0.2">
      <c r="A17833" t="s">
        <v>83</v>
      </c>
      <c r="B17833" t="s">
        <v>126</v>
      </c>
      <c r="C17833" t="s">
        <v>101</v>
      </c>
    </row>
    <row r="17834" spans="1:3" x14ac:dyDescent="0.2">
      <c r="A17834" t="s">
        <v>83</v>
      </c>
      <c r="B17834" t="s">
        <v>42</v>
      </c>
      <c r="C17834" t="s">
        <v>127</v>
      </c>
    </row>
    <row r="17835" spans="1:3" x14ac:dyDescent="0.2">
      <c r="A17835" t="s">
        <v>83</v>
      </c>
      <c r="B17835" t="s">
        <v>93</v>
      </c>
      <c r="C17835" t="s">
        <v>118</v>
      </c>
    </row>
    <row r="17836" spans="1:3" x14ac:dyDescent="0.2">
      <c r="A17836" t="s">
        <v>83</v>
      </c>
      <c r="B17836" t="s">
        <v>13</v>
      </c>
      <c r="C17836" t="s">
        <v>43</v>
      </c>
    </row>
    <row r="17837" spans="1:3" x14ac:dyDescent="0.2">
      <c r="A17837" t="s">
        <v>83</v>
      </c>
      <c r="B17837" t="s">
        <v>49</v>
      </c>
      <c r="C17837" t="s">
        <v>130</v>
      </c>
    </row>
    <row r="17838" spans="1:3" x14ac:dyDescent="0.2">
      <c r="A17838" t="s">
        <v>83</v>
      </c>
      <c r="B17838" t="s">
        <v>50</v>
      </c>
      <c r="C17838" t="s">
        <v>130</v>
      </c>
    </row>
    <row r="17839" spans="1:3" x14ac:dyDescent="0.2">
      <c r="A17839" t="s">
        <v>83</v>
      </c>
      <c r="B17839" t="s">
        <v>56</v>
      </c>
      <c r="C17839" t="s">
        <v>29</v>
      </c>
    </row>
    <row r="17840" spans="1:3" x14ac:dyDescent="0.2">
      <c r="A17840" t="s">
        <v>83</v>
      </c>
      <c r="B17840" t="s">
        <v>57</v>
      </c>
      <c r="C17840" t="s">
        <v>29</v>
      </c>
    </row>
    <row r="17841" spans="1:3" x14ac:dyDescent="0.2">
      <c r="A17841" t="s">
        <v>83</v>
      </c>
      <c r="B17841" t="s">
        <v>91</v>
      </c>
      <c r="C17841" t="s">
        <v>109</v>
      </c>
    </row>
    <row r="17842" spans="1:3" x14ac:dyDescent="0.2">
      <c r="A17842" t="s">
        <v>83</v>
      </c>
      <c r="B17842" t="s">
        <v>92</v>
      </c>
      <c r="C17842" t="s">
        <v>84</v>
      </c>
    </row>
    <row r="17843" spans="1:3" x14ac:dyDescent="0.2">
      <c r="A17843" t="s">
        <v>83</v>
      </c>
      <c r="B17843" t="s">
        <v>136</v>
      </c>
      <c r="C17843" t="s">
        <v>69</v>
      </c>
    </row>
    <row r="17844" spans="1:3" x14ac:dyDescent="0.2">
      <c r="A17844" t="s">
        <v>83</v>
      </c>
      <c r="B17844" t="s">
        <v>16</v>
      </c>
      <c r="C17844" t="s">
        <v>1</v>
      </c>
    </row>
    <row r="17845" spans="1:3" x14ac:dyDescent="0.2">
      <c r="A17845" t="s">
        <v>83</v>
      </c>
      <c r="B17845" t="s">
        <v>89</v>
      </c>
      <c r="C17845" t="s">
        <v>36</v>
      </c>
    </row>
    <row r="17846" spans="1:3" x14ac:dyDescent="0.2">
      <c r="A17846" t="s">
        <v>83</v>
      </c>
      <c r="B17846" t="s">
        <v>33</v>
      </c>
      <c r="C17846" t="s">
        <v>1</v>
      </c>
    </row>
    <row r="17847" spans="1:3" x14ac:dyDescent="0.2">
      <c r="A17847" t="s">
        <v>83</v>
      </c>
      <c r="B17847" t="s">
        <v>34</v>
      </c>
      <c r="C17847" t="s">
        <v>118</v>
      </c>
    </row>
    <row r="17848" spans="1:3" x14ac:dyDescent="0.2">
      <c r="A17848" t="s">
        <v>83</v>
      </c>
      <c r="B17848" t="s">
        <v>95</v>
      </c>
      <c r="C17848" t="s">
        <v>67</v>
      </c>
    </row>
    <row r="17849" spans="1:3" x14ac:dyDescent="0.2">
      <c r="A17849" t="s">
        <v>83</v>
      </c>
      <c r="B17849" t="s">
        <v>110</v>
      </c>
      <c r="C17849" t="s">
        <v>43</v>
      </c>
    </row>
    <row r="17850" spans="1:3" x14ac:dyDescent="0.2">
      <c r="A17850" t="s">
        <v>83</v>
      </c>
      <c r="B17850" t="s">
        <v>62</v>
      </c>
      <c r="C17850" t="s">
        <v>123</v>
      </c>
    </row>
    <row r="17851" spans="1:3" x14ac:dyDescent="0.2">
      <c r="A17851" t="s">
        <v>83</v>
      </c>
      <c r="B17851" t="s">
        <v>63</v>
      </c>
      <c r="C17851" t="s">
        <v>123</v>
      </c>
    </row>
    <row r="17852" spans="1:3" x14ac:dyDescent="0.2">
      <c r="A17852" t="s">
        <v>83</v>
      </c>
      <c r="B17852" t="s">
        <v>22</v>
      </c>
      <c r="C17852" t="s">
        <v>104</v>
      </c>
    </row>
    <row r="17853" spans="1:3" x14ac:dyDescent="0.2">
      <c r="A17853" t="s">
        <v>83</v>
      </c>
      <c r="B17853" t="s">
        <v>2</v>
      </c>
      <c r="C17853" t="s">
        <v>5</v>
      </c>
    </row>
    <row r="17854" spans="1:3" x14ac:dyDescent="0.2">
      <c r="A17854" t="s">
        <v>83</v>
      </c>
      <c r="B17854" t="s">
        <v>32</v>
      </c>
      <c r="C17854" t="s">
        <v>118</v>
      </c>
    </row>
    <row r="17855" spans="1:3" x14ac:dyDescent="0.2">
      <c r="A17855" t="s">
        <v>83</v>
      </c>
      <c r="B17855" t="s">
        <v>18</v>
      </c>
      <c r="C17855" t="s">
        <v>11</v>
      </c>
    </row>
    <row r="17856" spans="1:3" x14ac:dyDescent="0.2">
      <c r="A17856" t="s">
        <v>83</v>
      </c>
      <c r="B17856" t="s">
        <v>76</v>
      </c>
      <c r="C17856" t="s">
        <v>130</v>
      </c>
    </row>
    <row r="17857" spans="1:3" x14ac:dyDescent="0.2">
      <c r="A17857" t="s">
        <v>83</v>
      </c>
      <c r="B17857" t="s">
        <v>77</v>
      </c>
      <c r="C17857" t="s">
        <v>128</v>
      </c>
    </row>
    <row r="17858" spans="1:3" x14ac:dyDescent="0.2">
      <c r="A17858" t="s">
        <v>83</v>
      </c>
      <c r="B17858" t="s">
        <v>79</v>
      </c>
      <c r="C17858" t="s">
        <v>1</v>
      </c>
    </row>
    <row r="17859" spans="1:3" x14ac:dyDescent="0.2">
      <c r="A17859" t="s">
        <v>83</v>
      </c>
      <c r="B17859" t="s">
        <v>48</v>
      </c>
      <c r="C17859" t="s">
        <v>11</v>
      </c>
    </row>
    <row r="17860" spans="1:3" x14ac:dyDescent="0.2">
      <c r="A17860" t="s">
        <v>83</v>
      </c>
      <c r="B17860" t="s">
        <v>111</v>
      </c>
      <c r="C17860" t="s">
        <v>62</v>
      </c>
    </row>
    <row r="17861" spans="1:3" x14ac:dyDescent="0.2">
      <c r="A17861" t="s">
        <v>83</v>
      </c>
      <c r="B17861" t="s">
        <v>112</v>
      </c>
      <c r="C17861" t="s">
        <v>62</v>
      </c>
    </row>
    <row r="17862" spans="1:3" x14ac:dyDescent="0.2">
      <c r="A17862" t="s">
        <v>83</v>
      </c>
      <c r="B17862" t="s">
        <v>51</v>
      </c>
      <c r="C17862" t="s">
        <v>11</v>
      </c>
    </row>
    <row r="17863" spans="1:3" x14ac:dyDescent="0.2">
      <c r="A17863" t="s">
        <v>83</v>
      </c>
      <c r="B17863" t="s">
        <v>8</v>
      </c>
      <c r="C17863" t="s">
        <v>11</v>
      </c>
    </row>
    <row r="17864" spans="1:3" x14ac:dyDescent="0.2">
      <c r="A17864" t="s">
        <v>83</v>
      </c>
      <c r="B17864" t="s">
        <v>35</v>
      </c>
      <c r="C17864" t="s">
        <v>107</v>
      </c>
    </row>
    <row r="17865" spans="1:3" x14ac:dyDescent="0.2">
      <c r="A17865" t="s">
        <v>83</v>
      </c>
      <c r="B17865" t="s">
        <v>52</v>
      </c>
      <c r="C17865" t="s">
        <v>102</v>
      </c>
    </row>
    <row r="17866" spans="1:3" x14ac:dyDescent="0.2">
      <c r="A17866" t="s">
        <v>83</v>
      </c>
      <c r="B17866" t="s">
        <v>122</v>
      </c>
      <c r="C17866" t="s">
        <v>127</v>
      </c>
    </row>
    <row r="17867" spans="1:3" x14ac:dyDescent="0.2">
      <c r="A17867" t="s">
        <v>83</v>
      </c>
      <c r="B17867" t="s">
        <v>123</v>
      </c>
      <c r="C17867" t="s">
        <v>67</v>
      </c>
    </row>
    <row r="17868" spans="1:3" x14ac:dyDescent="0.2">
      <c r="A17868" t="s">
        <v>83</v>
      </c>
      <c r="B17868" t="s">
        <v>21</v>
      </c>
      <c r="C17868" t="s">
        <v>5</v>
      </c>
    </row>
    <row r="17869" spans="1:3" x14ac:dyDescent="0.2">
      <c r="A17869" t="s">
        <v>83</v>
      </c>
      <c r="B17869" t="s">
        <v>128</v>
      </c>
      <c r="C17869" t="s">
        <v>116</v>
      </c>
    </row>
    <row r="17870" spans="1:3" x14ac:dyDescent="0.2">
      <c r="A17870" t="s">
        <v>83</v>
      </c>
      <c r="B17870" t="s">
        <v>43</v>
      </c>
      <c r="C17870" t="s">
        <v>138</v>
      </c>
    </row>
    <row r="17871" spans="1:3" x14ac:dyDescent="0.2">
      <c r="A17871" t="s">
        <v>83</v>
      </c>
      <c r="B17871" t="s">
        <v>102</v>
      </c>
      <c r="C17871" t="s">
        <v>107</v>
      </c>
    </row>
    <row r="17872" spans="1:3" x14ac:dyDescent="0.2">
      <c r="A17872" t="s">
        <v>83</v>
      </c>
      <c r="B17872" t="s">
        <v>103</v>
      </c>
      <c r="C17872" t="s">
        <v>6</v>
      </c>
    </row>
    <row r="17873" spans="1:3" x14ac:dyDescent="0.2">
      <c r="A17873" t="s">
        <v>83</v>
      </c>
      <c r="B17873" t="s">
        <v>106</v>
      </c>
      <c r="C17873" t="s">
        <v>36</v>
      </c>
    </row>
    <row r="17874" spans="1:3" x14ac:dyDescent="0.2">
      <c r="A17874" t="s">
        <v>83</v>
      </c>
      <c r="B17874" t="s">
        <v>105</v>
      </c>
      <c r="C17874" t="s">
        <v>138</v>
      </c>
    </row>
    <row r="17875" spans="1:3" x14ac:dyDescent="0.2">
      <c r="A17875" t="s">
        <v>83</v>
      </c>
      <c r="B17875" t="s">
        <v>74</v>
      </c>
      <c r="C17875" t="s">
        <v>100</v>
      </c>
    </row>
    <row r="17876" spans="1:3" x14ac:dyDescent="0.2">
      <c r="A17876" t="s">
        <v>83</v>
      </c>
      <c r="B17876" t="s">
        <v>26</v>
      </c>
      <c r="C17876" t="s">
        <v>10</v>
      </c>
    </row>
    <row r="17877" spans="1:3" x14ac:dyDescent="0.2">
      <c r="A17877" t="s">
        <v>83</v>
      </c>
      <c r="B17877" t="s">
        <v>81</v>
      </c>
      <c r="C17877" t="s">
        <v>130</v>
      </c>
    </row>
    <row r="17878" spans="1:3" x14ac:dyDescent="0.2">
      <c r="A17878" t="s">
        <v>83</v>
      </c>
      <c r="B17878" t="s">
        <v>29</v>
      </c>
      <c r="C17878" t="s">
        <v>100</v>
      </c>
    </row>
    <row r="17879" spans="1:3" x14ac:dyDescent="0.2">
      <c r="A17879" t="s">
        <v>83</v>
      </c>
      <c r="B17879" t="s">
        <v>30</v>
      </c>
      <c r="C17879" t="s">
        <v>52</v>
      </c>
    </row>
    <row r="17880" spans="1:3" x14ac:dyDescent="0.2">
      <c r="A17880" t="s">
        <v>83</v>
      </c>
      <c r="B17880" t="s">
        <v>118</v>
      </c>
      <c r="C17880" t="s">
        <v>3</v>
      </c>
    </row>
    <row r="17881" spans="1:3" x14ac:dyDescent="0.2">
      <c r="A17881" t="s">
        <v>83</v>
      </c>
      <c r="B17881" t="s">
        <v>119</v>
      </c>
      <c r="C17881" t="s">
        <v>3</v>
      </c>
    </row>
    <row r="17882" spans="1:3" x14ac:dyDescent="0.2">
      <c r="A17882" t="s">
        <v>83</v>
      </c>
      <c r="B17882" t="s">
        <v>86</v>
      </c>
      <c r="C17882" t="s">
        <v>128</v>
      </c>
    </row>
    <row r="17883" spans="1:3" x14ac:dyDescent="0.2">
      <c r="A17883" t="s">
        <v>83</v>
      </c>
      <c r="B17883" t="s">
        <v>28</v>
      </c>
      <c r="C17883" t="s">
        <v>36</v>
      </c>
    </row>
    <row r="17884" spans="1:3" x14ac:dyDescent="0.2">
      <c r="A17884" t="s">
        <v>83</v>
      </c>
      <c r="B17884" t="s">
        <v>127</v>
      </c>
      <c r="C17884" t="s">
        <v>138</v>
      </c>
    </row>
    <row r="17885" spans="1:3" x14ac:dyDescent="0.2">
      <c r="A17885" t="s">
        <v>83</v>
      </c>
      <c r="B17885" t="s">
        <v>80</v>
      </c>
      <c r="C17885" t="s">
        <v>1</v>
      </c>
    </row>
    <row r="17886" spans="1:3" x14ac:dyDescent="0.2">
      <c r="A17886" t="s">
        <v>83</v>
      </c>
      <c r="B17886" t="s">
        <v>41</v>
      </c>
      <c r="C17886" t="s">
        <v>21</v>
      </c>
    </row>
    <row r="17887" spans="1:3" x14ac:dyDescent="0.2">
      <c r="A17887" t="s">
        <v>83</v>
      </c>
      <c r="B17887" t="s">
        <v>130</v>
      </c>
      <c r="C17887" t="s">
        <v>91</v>
      </c>
    </row>
    <row r="17888" spans="1:3" x14ac:dyDescent="0.2">
      <c r="A17888" t="s">
        <v>83</v>
      </c>
      <c r="B17888" t="s">
        <v>131</v>
      </c>
      <c r="C17888" t="s">
        <v>95</v>
      </c>
    </row>
    <row r="17889" spans="1:3" x14ac:dyDescent="0.2">
      <c r="A17889" t="s">
        <v>83</v>
      </c>
      <c r="B17889" t="s">
        <v>11</v>
      </c>
      <c r="C17889" t="s">
        <v>95</v>
      </c>
    </row>
    <row r="17890" spans="1:3" x14ac:dyDescent="0.2">
      <c r="A17890" t="s">
        <v>83</v>
      </c>
      <c r="B17890" t="s">
        <v>6</v>
      </c>
      <c r="C17890" t="s">
        <v>6</v>
      </c>
    </row>
    <row r="17891" spans="1:3" x14ac:dyDescent="0.2">
      <c r="A17891" t="s">
        <v>83</v>
      </c>
      <c r="B17891" t="s">
        <v>3</v>
      </c>
      <c r="C17891" t="s">
        <v>84</v>
      </c>
    </row>
    <row r="17892" spans="1:3" x14ac:dyDescent="0.2">
      <c r="A17892" t="s">
        <v>83</v>
      </c>
      <c r="B17892" t="s">
        <v>69</v>
      </c>
      <c r="C17892" t="s">
        <v>116</v>
      </c>
    </row>
    <row r="17893" spans="1:3" x14ac:dyDescent="0.2">
      <c r="A17893" t="s">
        <v>83</v>
      </c>
      <c r="B17893" t="s">
        <v>135</v>
      </c>
      <c r="C17893" t="s">
        <v>128</v>
      </c>
    </row>
    <row r="17894" spans="1:3" x14ac:dyDescent="0.2">
      <c r="A17894" t="s">
        <v>83</v>
      </c>
      <c r="B17894" t="s">
        <v>132</v>
      </c>
      <c r="C17894" t="s">
        <v>62</v>
      </c>
    </row>
    <row r="17895" spans="1:3" x14ac:dyDescent="0.2">
      <c r="A17895" t="s">
        <v>83</v>
      </c>
      <c r="B17895" t="s">
        <v>129</v>
      </c>
      <c r="C17895" t="s">
        <v>11</v>
      </c>
    </row>
    <row r="17896" spans="1:3" x14ac:dyDescent="0.2">
      <c r="A17896" t="s">
        <v>83</v>
      </c>
      <c r="B17896" t="s">
        <v>116</v>
      </c>
      <c r="C17896" t="s">
        <v>35</v>
      </c>
    </row>
    <row r="17897" spans="1:3" x14ac:dyDescent="0.2">
      <c r="A17897" t="s">
        <v>83</v>
      </c>
      <c r="B17897" t="s">
        <v>36</v>
      </c>
      <c r="C17897" t="s">
        <v>3</v>
      </c>
    </row>
    <row r="17898" spans="1:3" x14ac:dyDescent="0.2">
      <c r="A17898" t="s">
        <v>83</v>
      </c>
      <c r="B17898" t="s">
        <v>37</v>
      </c>
      <c r="C17898" t="s">
        <v>102</v>
      </c>
    </row>
    <row r="17899" spans="1:3" x14ac:dyDescent="0.2">
      <c r="A17899" t="s">
        <v>83</v>
      </c>
      <c r="B17899" t="s">
        <v>70</v>
      </c>
      <c r="C17899" t="s">
        <v>105</v>
      </c>
    </row>
    <row r="17900" spans="1:3" x14ac:dyDescent="0.2">
      <c r="A17900" t="s">
        <v>83</v>
      </c>
      <c r="B17900" t="s">
        <v>71</v>
      </c>
      <c r="C17900" t="s">
        <v>105</v>
      </c>
    </row>
    <row r="17901" spans="1:3" x14ac:dyDescent="0.2">
      <c r="A17901" t="s">
        <v>83</v>
      </c>
      <c r="B17901" t="s">
        <v>5</v>
      </c>
      <c r="C17901" t="s">
        <v>102</v>
      </c>
    </row>
    <row r="17902" spans="1:3" x14ac:dyDescent="0.2">
      <c r="A17902" t="s">
        <v>83</v>
      </c>
      <c r="B17902" t="s">
        <v>24</v>
      </c>
      <c r="C17902" t="s">
        <v>4</v>
      </c>
    </row>
    <row r="17903" spans="1:3" x14ac:dyDescent="0.2">
      <c r="A17903" t="s">
        <v>83</v>
      </c>
      <c r="B17903" t="s">
        <v>10</v>
      </c>
      <c r="C17903" t="s">
        <v>137</v>
      </c>
    </row>
    <row r="17904" spans="1:3" x14ac:dyDescent="0.2">
      <c r="A17904" t="s">
        <v>83</v>
      </c>
      <c r="B17904" t="s">
        <v>12</v>
      </c>
      <c r="C17904" t="s">
        <v>116</v>
      </c>
    </row>
    <row r="17905" spans="1:3" x14ac:dyDescent="0.2">
      <c r="A17905" t="s">
        <v>83</v>
      </c>
      <c r="B17905" t="s">
        <v>107</v>
      </c>
      <c r="C17905" t="s">
        <v>90</v>
      </c>
    </row>
    <row r="17906" spans="1:3" x14ac:dyDescent="0.2">
      <c r="A17906" t="s">
        <v>83</v>
      </c>
      <c r="B17906" t="s">
        <v>108</v>
      </c>
      <c r="C17906" t="s">
        <v>6</v>
      </c>
    </row>
    <row r="17907" spans="1:3" x14ac:dyDescent="0.2">
      <c r="A17907" t="s">
        <v>83</v>
      </c>
      <c r="B17907" t="s">
        <v>14</v>
      </c>
      <c r="C17907" t="s">
        <v>36</v>
      </c>
    </row>
    <row r="17908" spans="1:3" x14ac:dyDescent="0.2">
      <c r="A17908" t="s">
        <v>83</v>
      </c>
      <c r="B17908" t="s">
        <v>15</v>
      </c>
      <c r="C17908" t="s">
        <v>100</v>
      </c>
    </row>
    <row r="17909" spans="1:3" x14ac:dyDescent="0.2">
      <c r="A17909" t="s">
        <v>83</v>
      </c>
      <c r="B17909" t="s">
        <v>101</v>
      </c>
      <c r="C17909" t="s">
        <v>5</v>
      </c>
    </row>
    <row r="17910" spans="1:3" x14ac:dyDescent="0.2">
      <c r="A17910" t="s">
        <v>83</v>
      </c>
      <c r="B17910" t="s">
        <v>109</v>
      </c>
      <c r="C17910" t="s">
        <v>90</v>
      </c>
    </row>
    <row r="17911" spans="1:3" x14ac:dyDescent="0.2">
      <c r="A17911" t="s">
        <v>83</v>
      </c>
      <c r="B17911" t="s">
        <v>61</v>
      </c>
      <c r="C17911" t="s">
        <v>6</v>
      </c>
    </row>
    <row r="17912" spans="1:3" x14ac:dyDescent="0.2">
      <c r="A17912" t="s">
        <v>83</v>
      </c>
      <c r="B17912" t="s">
        <v>73</v>
      </c>
      <c r="C17912" t="s">
        <v>134</v>
      </c>
    </row>
    <row r="17913" spans="1:3" x14ac:dyDescent="0.2">
      <c r="A17913" t="s">
        <v>83</v>
      </c>
      <c r="B17913" t="s">
        <v>60</v>
      </c>
      <c r="C17913" t="s">
        <v>109</v>
      </c>
    </row>
    <row r="17914" spans="1:3" x14ac:dyDescent="0.2">
      <c r="A17914" t="s">
        <v>83</v>
      </c>
      <c r="B17914" t="s">
        <v>84</v>
      </c>
      <c r="C17914" t="s">
        <v>90</v>
      </c>
    </row>
    <row r="17915" spans="1:3" x14ac:dyDescent="0.2">
      <c r="A17915" t="s">
        <v>83</v>
      </c>
      <c r="B17915" t="s">
        <v>85</v>
      </c>
      <c r="C17915" t="s">
        <v>90</v>
      </c>
    </row>
    <row r="17916" spans="1:3" x14ac:dyDescent="0.2">
      <c r="A17916" t="s">
        <v>83</v>
      </c>
      <c r="B17916" t="s">
        <v>137</v>
      </c>
      <c r="C17916" t="s">
        <v>35</v>
      </c>
    </row>
    <row r="17917" spans="1:3" x14ac:dyDescent="0.2">
      <c r="A17917" t="s">
        <v>83</v>
      </c>
      <c r="B17917" t="s">
        <v>138</v>
      </c>
      <c r="C17917" t="s">
        <v>134</v>
      </c>
    </row>
    <row r="17918" spans="1:3" x14ac:dyDescent="0.2">
      <c r="A17918" t="s">
        <v>83</v>
      </c>
      <c r="B17918" t="s">
        <v>134</v>
      </c>
      <c r="C17918" t="s">
        <v>107</v>
      </c>
    </row>
    <row r="17919" spans="1:3" x14ac:dyDescent="0.2">
      <c r="A17919" t="s">
        <v>83</v>
      </c>
      <c r="B17919" t="s">
        <v>40</v>
      </c>
      <c r="C17919" t="s">
        <v>62</v>
      </c>
    </row>
    <row r="17920" spans="1:3" x14ac:dyDescent="0.2">
      <c r="A17920" t="s">
        <v>83</v>
      </c>
      <c r="B17920" t="s">
        <v>39</v>
      </c>
      <c r="C17920" t="s">
        <v>62</v>
      </c>
    </row>
    <row r="17921" spans="1:3" x14ac:dyDescent="0.2">
      <c r="A17921" t="s">
        <v>83</v>
      </c>
      <c r="B17921" t="s">
        <v>104</v>
      </c>
      <c r="C17921" t="s">
        <v>107</v>
      </c>
    </row>
    <row r="17922" spans="1:3" x14ac:dyDescent="0.2">
      <c r="A17922" t="s">
        <v>83</v>
      </c>
      <c r="B17922" t="s">
        <v>9</v>
      </c>
      <c r="C17922" t="s">
        <v>24</v>
      </c>
    </row>
    <row r="17923" spans="1:3" x14ac:dyDescent="0.2">
      <c r="A17923" t="s">
        <v>83</v>
      </c>
      <c r="B17923" t="s">
        <v>58</v>
      </c>
      <c r="C17923" t="s">
        <v>58</v>
      </c>
    </row>
    <row r="17924" spans="1:3" x14ac:dyDescent="0.2">
      <c r="A17924" t="s">
        <v>83</v>
      </c>
      <c r="B17924" t="s">
        <v>4</v>
      </c>
      <c r="C17924" t="s">
        <v>58</v>
      </c>
    </row>
    <row r="17925" spans="1:3" x14ac:dyDescent="0.2">
      <c r="A17925" t="s">
        <v>83</v>
      </c>
      <c r="B17925" t="s">
        <v>90</v>
      </c>
      <c r="C17925" t="s">
        <v>6</v>
      </c>
    </row>
    <row r="17926" spans="1:3" x14ac:dyDescent="0.2">
      <c r="A17926" t="s">
        <v>83</v>
      </c>
      <c r="B17926" t="s">
        <v>1</v>
      </c>
      <c r="C17926" t="s">
        <v>3</v>
      </c>
    </row>
    <row r="17927" spans="1:3" x14ac:dyDescent="0.2">
      <c r="A17927" t="s">
        <v>83</v>
      </c>
      <c r="B17927" t="s">
        <v>67</v>
      </c>
      <c r="C17927" t="s">
        <v>90</v>
      </c>
    </row>
    <row r="17928" spans="1:3" x14ac:dyDescent="0.2">
      <c r="A17928" t="s">
        <v>83</v>
      </c>
      <c r="B17928" t="s">
        <v>68</v>
      </c>
      <c r="C17928" t="s">
        <v>90</v>
      </c>
    </row>
    <row r="17929" spans="1:3" x14ac:dyDescent="0.2">
      <c r="A17929" t="s">
        <v>83</v>
      </c>
      <c r="B17929" t="s">
        <v>120</v>
      </c>
      <c r="C17929" t="s">
        <v>24</v>
      </c>
    </row>
    <row r="17930" spans="1:3" x14ac:dyDescent="0.2">
      <c r="A17930" t="s">
        <v>83</v>
      </c>
      <c r="B17930" t="s">
        <v>121</v>
      </c>
      <c r="C17930" t="s">
        <v>24</v>
      </c>
    </row>
    <row r="17931" spans="1:3" x14ac:dyDescent="0.2">
      <c r="A17931" t="s">
        <v>83</v>
      </c>
      <c r="B17931" t="s">
        <v>53</v>
      </c>
      <c r="C17931" t="s">
        <v>6</v>
      </c>
    </row>
    <row r="17932" spans="1:3" x14ac:dyDescent="0.2">
      <c r="A17932" t="s">
        <v>83</v>
      </c>
      <c r="B17932" t="s">
        <v>82</v>
      </c>
      <c r="C17932" t="s">
        <v>6</v>
      </c>
    </row>
    <row r="17933" spans="1:3" x14ac:dyDescent="0.2">
      <c r="A17933" t="s">
        <v>83</v>
      </c>
      <c r="B17933" t="s">
        <v>83</v>
      </c>
      <c r="C17933" t="s">
        <v>83</v>
      </c>
    </row>
    <row r="17934" spans="1:3" x14ac:dyDescent="0.2">
      <c r="A17934" t="s">
        <v>83</v>
      </c>
      <c r="B17934" t="s">
        <v>38</v>
      </c>
      <c r="C17934" t="s">
        <v>107</v>
      </c>
    </row>
    <row r="17935" spans="1:3" x14ac:dyDescent="0.2">
      <c r="A17935" t="s">
        <v>83</v>
      </c>
      <c r="B17935" t="s">
        <v>97</v>
      </c>
      <c r="C17935" t="s">
        <v>58</v>
      </c>
    </row>
    <row r="17936" spans="1:3" x14ac:dyDescent="0.2">
      <c r="A17936" t="s">
        <v>83</v>
      </c>
      <c r="B17936" t="s">
        <v>115</v>
      </c>
      <c r="C17936" t="s">
        <v>24</v>
      </c>
    </row>
    <row r="17937" spans="1:3" x14ac:dyDescent="0.2">
      <c r="A17937" t="s">
        <v>83</v>
      </c>
      <c r="B17937" t="s">
        <v>98</v>
      </c>
      <c r="C17937" t="s">
        <v>4</v>
      </c>
    </row>
    <row r="17938" spans="1:3" x14ac:dyDescent="0.2">
      <c r="A17938" t="s">
        <v>83</v>
      </c>
      <c r="B17938" t="s">
        <v>94</v>
      </c>
      <c r="C17938" t="s">
        <v>24</v>
      </c>
    </row>
    <row r="17939" spans="1:3" x14ac:dyDescent="0.2">
      <c r="A17939" t="s">
        <v>83</v>
      </c>
      <c r="B17939" t="s">
        <v>7</v>
      </c>
      <c r="C17939" t="s">
        <v>4</v>
      </c>
    </row>
    <row r="17940" spans="1:3" x14ac:dyDescent="0.2">
      <c r="A17940" t="s">
        <v>83</v>
      </c>
      <c r="B17940" t="s">
        <v>45</v>
      </c>
      <c r="C17940" t="s">
        <v>4</v>
      </c>
    </row>
    <row r="17941" spans="1:3" x14ac:dyDescent="0.2">
      <c r="A17941" t="s">
        <v>83</v>
      </c>
      <c r="B17941" t="s">
        <v>64</v>
      </c>
      <c r="C17941" t="s">
        <v>4</v>
      </c>
    </row>
    <row r="17942" spans="1:3" x14ac:dyDescent="0.2">
      <c r="A17942" t="s">
        <v>38</v>
      </c>
      <c r="B17942" t="s">
        <v>75</v>
      </c>
      <c r="C17942" t="s">
        <v>33</v>
      </c>
    </row>
    <row r="17943" spans="1:3" x14ac:dyDescent="0.2">
      <c r="A17943" t="s">
        <v>38</v>
      </c>
      <c r="B17943" t="s">
        <v>17</v>
      </c>
      <c r="C17943" t="s">
        <v>33</v>
      </c>
    </row>
    <row r="17944" spans="1:3" x14ac:dyDescent="0.2">
      <c r="A17944" t="s">
        <v>38</v>
      </c>
      <c r="B17944" t="s">
        <v>20</v>
      </c>
      <c r="C17944" t="s">
        <v>16</v>
      </c>
    </row>
    <row r="17945" spans="1:3" x14ac:dyDescent="0.2">
      <c r="A17945" t="s">
        <v>38</v>
      </c>
      <c r="B17945" t="s">
        <v>78</v>
      </c>
      <c r="C17945" t="s">
        <v>32</v>
      </c>
    </row>
    <row r="17946" spans="1:3" x14ac:dyDescent="0.2">
      <c r="A17946" t="s">
        <v>38</v>
      </c>
      <c r="B17946" t="s">
        <v>44</v>
      </c>
      <c r="C17946" t="s">
        <v>89</v>
      </c>
    </row>
    <row r="17947" spans="1:3" x14ac:dyDescent="0.2">
      <c r="A17947" t="s">
        <v>38</v>
      </c>
      <c r="B17947" t="s">
        <v>46</v>
      </c>
      <c r="C17947" t="s">
        <v>28</v>
      </c>
    </row>
    <row r="17948" spans="1:3" x14ac:dyDescent="0.2">
      <c r="A17948" t="s">
        <v>38</v>
      </c>
      <c r="B17948" t="s">
        <v>117</v>
      </c>
      <c r="C17948" t="s">
        <v>89</v>
      </c>
    </row>
    <row r="17949" spans="1:3" x14ac:dyDescent="0.2">
      <c r="A17949" t="s">
        <v>38</v>
      </c>
      <c r="B17949" t="s">
        <v>124</v>
      </c>
      <c r="C17949" t="s">
        <v>29</v>
      </c>
    </row>
    <row r="17950" spans="1:3" x14ac:dyDescent="0.2">
      <c r="A17950" t="s">
        <v>38</v>
      </c>
      <c r="B17950" t="s">
        <v>113</v>
      </c>
      <c r="C17950" t="s">
        <v>43</v>
      </c>
    </row>
    <row r="17951" spans="1:3" x14ac:dyDescent="0.2">
      <c r="A17951" t="s">
        <v>38</v>
      </c>
      <c r="B17951" t="s">
        <v>99</v>
      </c>
      <c r="C17951" t="s">
        <v>14</v>
      </c>
    </row>
    <row r="17952" spans="1:3" x14ac:dyDescent="0.2">
      <c r="A17952" t="s">
        <v>38</v>
      </c>
      <c r="B17952" t="s">
        <v>100</v>
      </c>
      <c r="C17952" t="s">
        <v>116</v>
      </c>
    </row>
    <row r="17953" spans="1:3" x14ac:dyDescent="0.2">
      <c r="A17953" t="s">
        <v>38</v>
      </c>
      <c r="B17953" t="s">
        <v>65</v>
      </c>
      <c r="C17953" t="s">
        <v>19</v>
      </c>
    </row>
    <row r="17954" spans="1:3" x14ac:dyDescent="0.2">
      <c r="A17954" t="s">
        <v>38</v>
      </c>
      <c r="B17954" t="s">
        <v>66</v>
      </c>
      <c r="C17954" t="s">
        <v>14</v>
      </c>
    </row>
    <row r="17955" spans="1:3" x14ac:dyDescent="0.2">
      <c r="A17955" t="s">
        <v>38</v>
      </c>
      <c r="B17955" t="s">
        <v>54</v>
      </c>
      <c r="C17955" t="s">
        <v>21</v>
      </c>
    </row>
    <row r="17956" spans="1:3" x14ac:dyDescent="0.2">
      <c r="A17956" t="s">
        <v>38</v>
      </c>
      <c r="B17956" t="s">
        <v>55</v>
      </c>
      <c r="C17956" t="s">
        <v>21</v>
      </c>
    </row>
    <row r="17957" spans="1:3" x14ac:dyDescent="0.2">
      <c r="A17957" t="s">
        <v>38</v>
      </c>
      <c r="B17957" t="s">
        <v>133</v>
      </c>
      <c r="C17957" t="s">
        <v>93</v>
      </c>
    </row>
    <row r="17958" spans="1:3" x14ac:dyDescent="0.2">
      <c r="A17958" t="s">
        <v>38</v>
      </c>
      <c r="B17958" t="s">
        <v>59</v>
      </c>
      <c r="C17958" t="s">
        <v>106</v>
      </c>
    </row>
    <row r="17959" spans="1:3" x14ac:dyDescent="0.2">
      <c r="A17959" t="s">
        <v>38</v>
      </c>
      <c r="B17959" t="s">
        <v>125</v>
      </c>
      <c r="C17959" t="s">
        <v>16</v>
      </c>
    </row>
    <row r="17960" spans="1:3" x14ac:dyDescent="0.2">
      <c r="A17960" t="s">
        <v>38</v>
      </c>
      <c r="B17960" t="s">
        <v>27</v>
      </c>
      <c r="C17960" t="s">
        <v>106</v>
      </c>
    </row>
    <row r="17961" spans="1:3" x14ac:dyDescent="0.2">
      <c r="A17961" t="s">
        <v>38</v>
      </c>
      <c r="B17961" t="s">
        <v>23</v>
      </c>
      <c r="C17961" t="s">
        <v>93</v>
      </c>
    </row>
    <row r="17962" spans="1:3" x14ac:dyDescent="0.2">
      <c r="A17962" t="s">
        <v>38</v>
      </c>
      <c r="B17962" t="s">
        <v>25</v>
      </c>
      <c r="C17962" t="s">
        <v>21</v>
      </c>
    </row>
    <row r="17963" spans="1:3" x14ac:dyDescent="0.2">
      <c r="A17963" t="s">
        <v>38</v>
      </c>
      <c r="B17963" t="s">
        <v>114</v>
      </c>
      <c r="C17963" t="s">
        <v>127</v>
      </c>
    </row>
    <row r="17964" spans="1:3" x14ac:dyDescent="0.2">
      <c r="A17964" t="s">
        <v>38</v>
      </c>
      <c r="B17964" t="s">
        <v>96</v>
      </c>
      <c r="C17964" t="s">
        <v>101</v>
      </c>
    </row>
    <row r="17965" spans="1:3" x14ac:dyDescent="0.2">
      <c r="A17965" t="s">
        <v>38</v>
      </c>
      <c r="B17965" t="s">
        <v>47</v>
      </c>
      <c r="C17965" t="s">
        <v>2</v>
      </c>
    </row>
    <row r="17966" spans="1:3" x14ac:dyDescent="0.2">
      <c r="A17966" t="s">
        <v>38</v>
      </c>
      <c r="B17966" t="s">
        <v>72</v>
      </c>
      <c r="C17966" t="s">
        <v>74</v>
      </c>
    </row>
    <row r="17967" spans="1:3" x14ac:dyDescent="0.2">
      <c r="A17967" t="s">
        <v>38</v>
      </c>
      <c r="B17967" t="s">
        <v>87</v>
      </c>
      <c r="C17967" t="s">
        <v>33</v>
      </c>
    </row>
    <row r="17968" spans="1:3" x14ac:dyDescent="0.2">
      <c r="A17968" t="s">
        <v>38</v>
      </c>
      <c r="B17968" t="s">
        <v>88</v>
      </c>
      <c r="C17968" t="s">
        <v>93</v>
      </c>
    </row>
    <row r="17969" spans="1:3" x14ac:dyDescent="0.2">
      <c r="A17969" t="s">
        <v>38</v>
      </c>
      <c r="B17969" t="s">
        <v>19</v>
      </c>
      <c r="C17969" t="s">
        <v>11</v>
      </c>
    </row>
    <row r="17970" spans="1:3" x14ac:dyDescent="0.2">
      <c r="A17970" t="s">
        <v>38</v>
      </c>
      <c r="B17970" t="s">
        <v>31</v>
      </c>
      <c r="C17970" t="s">
        <v>10</v>
      </c>
    </row>
    <row r="17971" spans="1:3" x14ac:dyDescent="0.2">
      <c r="A17971" t="s">
        <v>38</v>
      </c>
      <c r="B17971" t="s">
        <v>126</v>
      </c>
      <c r="C17971" t="s">
        <v>28</v>
      </c>
    </row>
    <row r="17972" spans="1:3" x14ac:dyDescent="0.2">
      <c r="A17972" t="s">
        <v>38</v>
      </c>
      <c r="B17972" t="s">
        <v>42</v>
      </c>
      <c r="C17972" t="s">
        <v>74</v>
      </c>
    </row>
    <row r="17973" spans="1:3" x14ac:dyDescent="0.2">
      <c r="A17973" t="s">
        <v>38</v>
      </c>
      <c r="B17973" t="s">
        <v>93</v>
      </c>
      <c r="C17973" t="s">
        <v>11</v>
      </c>
    </row>
    <row r="17974" spans="1:3" x14ac:dyDescent="0.2">
      <c r="A17974" t="s">
        <v>38</v>
      </c>
      <c r="B17974" t="s">
        <v>13</v>
      </c>
      <c r="C17974" t="s">
        <v>28</v>
      </c>
    </row>
    <row r="17975" spans="1:3" x14ac:dyDescent="0.2">
      <c r="A17975" t="s">
        <v>38</v>
      </c>
      <c r="B17975" t="s">
        <v>49</v>
      </c>
      <c r="C17975" t="s">
        <v>105</v>
      </c>
    </row>
    <row r="17976" spans="1:3" x14ac:dyDescent="0.2">
      <c r="A17976" t="s">
        <v>38</v>
      </c>
      <c r="B17976" t="s">
        <v>50</v>
      </c>
      <c r="C17976" t="s">
        <v>105</v>
      </c>
    </row>
    <row r="17977" spans="1:3" x14ac:dyDescent="0.2">
      <c r="A17977" t="s">
        <v>38</v>
      </c>
      <c r="B17977" t="s">
        <v>56</v>
      </c>
      <c r="C17977" t="s">
        <v>32</v>
      </c>
    </row>
    <row r="17978" spans="1:3" x14ac:dyDescent="0.2">
      <c r="A17978" t="s">
        <v>38</v>
      </c>
      <c r="B17978" t="s">
        <v>57</v>
      </c>
      <c r="C17978" t="s">
        <v>32</v>
      </c>
    </row>
    <row r="17979" spans="1:3" x14ac:dyDescent="0.2">
      <c r="A17979" t="s">
        <v>38</v>
      </c>
      <c r="B17979" t="s">
        <v>91</v>
      </c>
      <c r="C17979" t="s">
        <v>123</v>
      </c>
    </row>
    <row r="17980" spans="1:3" x14ac:dyDescent="0.2">
      <c r="A17980" t="s">
        <v>38</v>
      </c>
      <c r="B17980" t="s">
        <v>92</v>
      </c>
      <c r="C17980" t="s">
        <v>3</v>
      </c>
    </row>
    <row r="17981" spans="1:3" x14ac:dyDescent="0.2">
      <c r="A17981" t="s">
        <v>38</v>
      </c>
      <c r="B17981" t="s">
        <v>136</v>
      </c>
      <c r="C17981" t="s">
        <v>101</v>
      </c>
    </row>
    <row r="17982" spans="1:3" x14ac:dyDescent="0.2">
      <c r="A17982" t="s">
        <v>38</v>
      </c>
      <c r="B17982" t="s">
        <v>16</v>
      </c>
      <c r="C17982" t="s">
        <v>130</v>
      </c>
    </row>
    <row r="17983" spans="1:3" x14ac:dyDescent="0.2">
      <c r="A17983" t="s">
        <v>38</v>
      </c>
      <c r="B17983" t="s">
        <v>89</v>
      </c>
      <c r="C17983" t="s">
        <v>11</v>
      </c>
    </row>
    <row r="17984" spans="1:3" x14ac:dyDescent="0.2">
      <c r="A17984" t="s">
        <v>38</v>
      </c>
      <c r="B17984" t="s">
        <v>33</v>
      </c>
      <c r="C17984" t="s">
        <v>11</v>
      </c>
    </row>
    <row r="17985" spans="1:3" x14ac:dyDescent="0.2">
      <c r="A17985" t="s">
        <v>38</v>
      </c>
      <c r="B17985" t="s">
        <v>34</v>
      </c>
      <c r="C17985" t="s">
        <v>11</v>
      </c>
    </row>
    <row r="17986" spans="1:3" x14ac:dyDescent="0.2">
      <c r="A17986" t="s">
        <v>38</v>
      </c>
      <c r="B17986" t="s">
        <v>95</v>
      </c>
      <c r="C17986" t="s">
        <v>123</v>
      </c>
    </row>
    <row r="17987" spans="1:3" x14ac:dyDescent="0.2">
      <c r="A17987" t="s">
        <v>38</v>
      </c>
      <c r="B17987" t="s">
        <v>110</v>
      </c>
      <c r="C17987" t="s">
        <v>28</v>
      </c>
    </row>
    <row r="17988" spans="1:3" x14ac:dyDescent="0.2">
      <c r="A17988" t="s">
        <v>38</v>
      </c>
      <c r="B17988" t="s">
        <v>62</v>
      </c>
      <c r="C17988" t="s">
        <v>138</v>
      </c>
    </row>
    <row r="17989" spans="1:3" x14ac:dyDescent="0.2">
      <c r="A17989" t="s">
        <v>38</v>
      </c>
      <c r="B17989" t="s">
        <v>63</v>
      </c>
      <c r="C17989" t="s">
        <v>138</v>
      </c>
    </row>
    <row r="17990" spans="1:3" x14ac:dyDescent="0.2">
      <c r="A17990" t="s">
        <v>38</v>
      </c>
      <c r="B17990" t="s">
        <v>22</v>
      </c>
      <c r="C17990" t="s">
        <v>91</v>
      </c>
    </row>
    <row r="17991" spans="1:3" x14ac:dyDescent="0.2">
      <c r="A17991" t="s">
        <v>38</v>
      </c>
      <c r="B17991" t="s">
        <v>2</v>
      </c>
      <c r="C17991" t="s">
        <v>1</v>
      </c>
    </row>
    <row r="17992" spans="1:3" x14ac:dyDescent="0.2">
      <c r="A17992" t="s">
        <v>38</v>
      </c>
      <c r="B17992" t="s">
        <v>32</v>
      </c>
      <c r="C17992" t="s">
        <v>11</v>
      </c>
    </row>
    <row r="17993" spans="1:3" x14ac:dyDescent="0.2">
      <c r="A17993" t="s">
        <v>38</v>
      </c>
      <c r="B17993" t="s">
        <v>18</v>
      </c>
      <c r="C17993" t="s">
        <v>105</v>
      </c>
    </row>
    <row r="17994" spans="1:3" x14ac:dyDescent="0.2">
      <c r="A17994" t="s">
        <v>38</v>
      </c>
      <c r="B17994" t="s">
        <v>76</v>
      </c>
      <c r="C17994" t="s">
        <v>127</v>
      </c>
    </row>
    <row r="17995" spans="1:3" x14ac:dyDescent="0.2">
      <c r="A17995" t="s">
        <v>38</v>
      </c>
      <c r="B17995" t="s">
        <v>77</v>
      </c>
      <c r="C17995" t="s">
        <v>127</v>
      </c>
    </row>
    <row r="17996" spans="1:3" x14ac:dyDescent="0.2">
      <c r="A17996" t="s">
        <v>38</v>
      </c>
      <c r="B17996" t="s">
        <v>79</v>
      </c>
      <c r="C17996" t="s">
        <v>130</v>
      </c>
    </row>
    <row r="17997" spans="1:3" x14ac:dyDescent="0.2">
      <c r="A17997" t="s">
        <v>38</v>
      </c>
      <c r="B17997" t="s">
        <v>48</v>
      </c>
      <c r="C17997" t="s">
        <v>69</v>
      </c>
    </row>
    <row r="17998" spans="1:3" x14ac:dyDescent="0.2">
      <c r="A17998" t="s">
        <v>38</v>
      </c>
      <c r="B17998" t="s">
        <v>111</v>
      </c>
      <c r="C17998" t="s">
        <v>69</v>
      </c>
    </row>
    <row r="17999" spans="1:3" x14ac:dyDescent="0.2">
      <c r="A17999" t="s">
        <v>38</v>
      </c>
      <c r="B17999" t="s">
        <v>112</v>
      </c>
      <c r="C17999" t="s">
        <v>128</v>
      </c>
    </row>
    <row r="18000" spans="1:3" x14ac:dyDescent="0.2">
      <c r="A18000" t="s">
        <v>38</v>
      </c>
      <c r="B18000" t="s">
        <v>51</v>
      </c>
      <c r="C18000" t="s">
        <v>10</v>
      </c>
    </row>
    <row r="18001" spans="1:3" x14ac:dyDescent="0.2">
      <c r="A18001" t="s">
        <v>38</v>
      </c>
      <c r="B18001" t="s">
        <v>8</v>
      </c>
      <c r="C18001" t="s">
        <v>10</v>
      </c>
    </row>
    <row r="18002" spans="1:3" x14ac:dyDescent="0.2">
      <c r="A18002" t="s">
        <v>38</v>
      </c>
      <c r="B18002" t="s">
        <v>35</v>
      </c>
      <c r="C18002" t="s">
        <v>104</v>
      </c>
    </row>
    <row r="18003" spans="1:3" x14ac:dyDescent="0.2">
      <c r="A18003" t="s">
        <v>38</v>
      </c>
      <c r="B18003" t="s">
        <v>52</v>
      </c>
      <c r="C18003" t="s">
        <v>116</v>
      </c>
    </row>
    <row r="18004" spans="1:3" x14ac:dyDescent="0.2">
      <c r="A18004" t="s">
        <v>38</v>
      </c>
      <c r="B18004" t="s">
        <v>122</v>
      </c>
      <c r="C18004" t="s">
        <v>74</v>
      </c>
    </row>
    <row r="18005" spans="1:3" x14ac:dyDescent="0.2">
      <c r="A18005" t="s">
        <v>38</v>
      </c>
      <c r="B18005" t="s">
        <v>123</v>
      </c>
      <c r="C18005" t="s">
        <v>3</v>
      </c>
    </row>
    <row r="18006" spans="1:3" x14ac:dyDescent="0.2">
      <c r="A18006" t="s">
        <v>38</v>
      </c>
      <c r="B18006" t="s">
        <v>21</v>
      </c>
      <c r="C18006" t="s">
        <v>62</v>
      </c>
    </row>
    <row r="18007" spans="1:3" x14ac:dyDescent="0.2">
      <c r="A18007" t="s">
        <v>38</v>
      </c>
      <c r="B18007" t="s">
        <v>128</v>
      </c>
      <c r="C18007" t="s">
        <v>100</v>
      </c>
    </row>
    <row r="18008" spans="1:3" x14ac:dyDescent="0.2">
      <c r="A18008" t="s">
        <v>38</v>
      </c>
      <c r="B18008" t="s">
        <v>43</v>
      </c>
      <c r="C18008" t="s">
        <v>1</v>
      </c>
    </row>
    <row r="18009" spans="1:3" x14ac:dyDescent="0.2">
      <c r="A18009" t="s">
        <v>38</v>
      </c>
      <c r="B18009" t="s">
        <v>102</v>
      </c>
      <c r="C18009" t="s">
        <v>102</v>
      </c>
    </row>
    <row r="18010" spans="1:3" x14ac:dyDescent="0.2">
      <c r="A18010" t="s">
        <v>38</v>
      </c>
      <c r="B18010" t="s">
        <v>103</v>
      </c>
      <c r="C18010" t="s">
        <v>67</v>
      </c>
    </row>
    <row r="18011" spans="1:3" x14ac:dyDescent="0.2">
      <c r="A18011" t="s">
        <v>38</v>
      </c>
      <c r="B18011" t="s">
        <v>106</v>
      </c>
      <c r="C18011" t="s">
        <v>11</v>
      </c>
    </row>
    <row r="18012" spans="1:3" x14ac:dyDescent="0.2">
      <c r="A18012" t="s">
        <v>38</v>
      </c>
      <c r="B18012" t="s">
        <v>105</v>
      </c>
      <c r="C18012" t="s">
        <v>118</v>
      </c>
    </row>
    <row r="18013" spans="1:3" x14ac:dyDescent="0.2">
      <c r="A18013" t="s">
        <v>38</v>
      </c>
      <c r="B18013" t="s">
        <v>74</v>
      </c>
      <c r="C18013" t="s">
        <v>62</v>
      </c>
    </row>
    <row r="18014" spans="1:3" x14ac:dyDescent="0.2">
      <c r="A18014" t="s">
        <v>38</v>
      </c>
      <c r="B18014" t="s">
        <v>26</v>
      </c>
      <c r="C18014" t="s">
        <v>2</v>
      </c>
    </row>
    <row r="18015" spans="1:3" x14ac:dyDescent="0.2">
      <c r="A18015" t="s">
        <v>38</v>
      </c>
      <c r="B18015" t="s">
        <v>81</v>
      </c>
      <c r="C18015" t="s">
        <v>105</v>
      </c>
    </row>
    <row r="18016" spans="1:3" x14ac:dyDescent="0.2">
      <c r="A18016" t="s">
        <v>38</v>
      </c>
      <c r="B18016" t="s">
        <v>29</v>
      </c>
      <c r="C18016" t="s">
        <v>62</v>
      </c>
    </row>
    <row r="18017" spans="1:3" x14ac:dyDescent="0.2">
      <c r="A18017" t="s">
        <v>38</v>
      </c>
      <c r="B18017" t="s">
        <v>30</v>
      </c>
      <c r="C18017" t="s">
        <v>62</v>
      </c>
    </row>
    <row r="18018" spans="1:3" x14ac:dyDescent="0.2">
      <c r="A18018" t="s">
        <v>38</v>
      </c>
      <c r="B18018" t="s">
        <v>118</v>
      </c>
      <c r="C18018" t="s">
        <v>137</v>
      </c>
    </row>
    <row r="18019" spans="1:3" x14ac:dyDescent="0.2">
      <c r="A18019" t="s">
        <v>38</v>
      </c>
      <c r="B18019" t="s">
        <v>119</v>
      </c>
      <c r="C18019" t="s">
        <v>137</v>
      </c>
    </row>
    <row r="18020" spans="1:3" x14ac:dyDescent="0.2">
      <c r="A18020" t="s">
        <v>38</v>
      </c>
      <c r="B18020" t="s">
        <v>86</v>
      </c>
      <c r="C18020" t="s">
        <v>43</v>
      </c>
    </row>
    <row r="18021" spans="1:3" x14ac:dyDescent="0.2">
      <c r="A18021" t="s">
        <v>38</v>
      </c>
      <c r="B18021" t="s">
        <v>28</v>
      </c>
      <c r="C18021" t="s">
        <v>62</v>
      </c>
    </row>
    <row r="18022" spans="1:3" x14ac:dyDescent="0.2">
      <c r="A18022" t="s">
        <v>38</v>
      </c>
      <c r="B18022" t="s">
        <v>127</v>
      </c>
      <c r="C18022" t="s">
        <v>118</v>
      </c>
    </row>
    <row r="18023" spans="1:3" x14ac:dyDescent="0.2">
      <c r="A18023" t="s">
        <v>38</v>
      </c>
      <c r="B18023" t="s">
        <v>80</v>
      </c>
      <c r="C18023" t="s">
        <v>130</v>
      </c>
    </row>
    <row r="18024" spans="1:3" x14ac:dyDescent="0.2">
      <c r="A18024" t="s">
        <v>38</v>
      </c>
      <c r="B18024" t="s">
        <v>41</v>
      </c>
      <c r="C18024" t="s">
        <v>89</v>
      </c>
    </row>
    <row r="18025" spans="1:3" x14ac:dyDescent="0.2">
      <c r="A18025" t="s">
        <v>38</v>
      </c>
      <c r="B18025" t="s">
        <v>130</v>
      </c>
      <c r="C18025" t="s">
        <v>100</v>
      </c>
    </row>
    <row r="18026" spans="1:3" x14ac:dyDescent="0.2">
      <c r="A18026" t="s">
        <v>38</v>
      </c>
      <c r="B18026" t="s">
        <v>131</v>
      </c>
      <c r="C18026" t="s">
        <v>5</v>
      </c>
    </row>
    <row r="18027" spans="1:3" x14ac:dyDescent="0.2">
      <c r="A18027" t="s">
        <v>38</v>
      </c>
      <c r="B18027" t="s">
        <v>11</v>
      </c>
      <c r="C18027" t="s">
        <v>5</v>
      </c>
    </row>
    <row r="18028" spans="1:3" x14ac:dyDescent="0.2">
      <c r="A18028" t="s">
        <v>38</v>
      </c>
      <c r="B18028" t="s">
        <v>6</v>
      </c>
      <c r="C18028" t="s">
        <v>84</v>
      </c>
    </row>
    <row r="18029" spans="1:3" x14ac:dyDescent="0.2">
      <c r="A18029" t="s">
        <v>38</v>
      </c>
      <c r="B18029" t="s">
        <v>3</v>
      </c>
      <c r="C18029" t="s">
        <v>3</v>
      </c>
    </row>
    <row r="18030" spans="1:3" x14ac:dyDescent="0.2">
      <c r="A18030" t="s">
        <v>38</v>
      </c>
      <c r="B18030" t="s">
        <v>69</v>
      </c>
      <c r="C18030" t="s">
        <v>36</v>
      </c>
    </row>
    <row r="18031" spans="1:3" x14ac:dyDescent="0.2">
      <c r="A18031" t="s">
        <v>38</v>
      </c>
      <c r="B18031" t="s">
        <v>135</v>
      </c>
      <c r="C18031" t="s">
        <v>43</v>
      </c>
    </row>
    <row r="18032" spans="1:3" x14ac:dyDescent="0.2">
      <c r="A18032" t="s">
        <v>38</v>
      </c>
      <c r="B18032" t="s">
        <v>132</v>
      </c>
      <c r="C18032" t="s">
        <v>128</v>
      </c>
    </row>
    <row r="18033" spans="1:3" x14ac:dyDescent="0.2">
      <c r="A18033" t="s">
        <v>38</v>
      </c>
      <c r="B18033" t="s">
        <v>129</v>
      </c>
      <c r="C18033" t="s">
        <v>10</v>
      </c>
    </row>
    <row r="18034" spans="1:3" x14ac:dyDescent="0.2">
      <c r="A18034" t="s">
        <v>38</v>
      </c>
      <c r="B18034" t="s">
        <v>116</v>
      </c>
      <c r="C18034" t="s">
        <v>123</v>
      </c>
    </row>
    <row r="18035" spans="1:3" x14ac:dyDescent="0.2">
      <c r="A18035" t="s">
        <v>38</v>
      </c>
      <c r="B18035" t="s">
        <v>36</v>
      </c>
      <c r="C18035" t="s">
        <v>116</v>
      </c>
    </row>
    <row r="18036" spans="1:3" x14ac:dyDescent="0.2">
      <c r="A18036" t="s">
        <v>38</v>
      </c>
      <c r="B18036" t="s">
        <v>37</v>
      </c>
      <c r="C18036" t="s">
        <v>116</v>
      </c>
    </row>
    <row r="18037" spans="1:3" x14ac:dyDescent="0.2">
      <c r="A18037" t="s">
        <v>38</v>
      </c>
      <c r="B18037" t="s">
        <v>70</v>
      </c>
      <c r="C18037" t="s">
        <v>29</v>
      </c>
    </row>
    <row r="18038" spans="1:3" x14ac:dyDescent="0.2">
      <c r="A18038" t="s">
        <v>38</v>
      </c>
      <c r="B18038" t="s">
        <v>71</v>
      </c>
      <c r="C18038" t="s">
        <v>29</v>
      </c>
    </row>
    <row r="18039" spans="1:3" x14ac:dyDescent="0.2">
      <c r="A18039" t="s">
        <v>38</v>
      </c>
      <c r="B18039" t="s">
        <v>5</v>
      </c>
      <c r="C18039" t="s">
        <v>91</v>
      </c>
    </row>
    <row r="18040" spans="1:3" x14ac:dyDescent="0.2">
      <c r="A18040" t="s">
        <v>38</v>
      </c>
      <c r="B18040" t="s">
        <v>24</v>
      </c>
      <c r="C18040" t="s">
        <v>90</v>
      </c>
    </row>
    <row r="18041" spans="1:3" x14ac:dyDescent="0.2">
      <c r="A18041" t="s">
        <v>38</v>
      </c>
      <c r="B18041" t="s">
        <v>10</v>
      </c>
      <c r="C18041" t="s">
        <v>36</v>
      </c>
    </row>
    <row r="18042" spans="1:3" x14ac:dyDescent="0.2">
      <c r="A18042" t="s">
        <v>38</v>
      </c>
      <c r="B18042" t="s">
        <v>12</v>
      </c>
      <c r="C18042" t="s">
        <v>100</v>
      </c>
    </row>
    <row r="18043" spans="1:3" x14ac:dyDescent="0.2">
      <c r="A18043" t="s">
        <v>38</v>
      </c>
      <c r="B18043" t="s">
        <v>107</v>
      </c>
      <c r="C18043" t="s">
        <v>109</v>
      </c>
    </row>
    <row r="18044" spans="1:3" x14ac:dyDescent="0.2">
      <c r="A18044" t="s">
        <v>38</v>
      </c>
      <c r="B18044" t="s">
        <v>108</v>
      </c>
      <c r="C18044" t="s">
        <v>109</v>
      </c>
    </row>
    <row r="18045" spans="1:3" x14ac:dyDescent="0.2">
      <c r="A18045" t="s">
        <v>38</v>
      </c>
      <c r="B18045" t="s">
        <v>14</v>
      </c>
      <c r="C18045" t="s">
        <v>62</v>
      </c>
    </row>
    <row r="18046" spans="1:3" x14ac:dyDescent="0.2">
      <c r="A18046" t="s">
        <v>38</v>
      </c>
      <c r="B18046" t="s">
        <v>15</v>
      </c>
      <c r="C18046" t="s">
        <v>62</v>
      </c>
    </row>
    <row r="18047" spans="1:3" x14ac:dyDescent="0.2">
      <c r="A18047" t="s">
        <v>38</v>
      </c>
      <c r="B18047" t="s">
        <v>101</v>
      </c>
      <c r="C18047" t="s">
        <v>1</v>
      </c>
    </row>
    <row r="18048" spans="1:3" x14ac:dyDescent="0.2">
      <c r="A18048" t="s">
        <v>38</v>
      </c>
      <c r="B18048" t="s">
        <v>109</v>
      </c>
      <c r="C18048" t="s">
        <v>134</v>
      </c>
    </row>
    <row r="18049" spans="1:3" x14ac:dyDescent="0.2">
      <c r="A18049" t="s">
        <v>38</v>
      </c>
      <c r="B18049" t="s">
        <v>61</v>
      </c>
      <c r="C18049" t="s">
        <v>84</v>
      </c>
    </row>
    <row r="18050" spans="1:3" x14ac:dyDescent="0.2">
      <c r="A18050" t="s">
        <v>38</v>
      </c>
      <c r="B18050" t="s">
        <v>73</v>
      </c>
      <c r="C18050" t="s">
        <v>95</v>
      </c>
    </row>
    <row r="18051" spans="1:3" x14ac:dyDescent="0.2">
      <c r="A18051" t="s">
        <v>38</v>
      </c>
      <c r="B18051" t="s">
        <v>60</v>
      </c>
      <c r="C18051" t="s">
        <v>123</v>
      </c>
    </row>
    <row r="18052" spans="1:3" x14ac:dyDescent="0.2">
      <c r="A18052" t="s">
        <v>38</v>
      </c>
      <c r="B18052" t="s">
        <v>84</v>
      </c>
      <c r="C18052" t="s">
        <v>35</v>
      </c>
    </row>
    <row r="18053" spans="1:3" x14ac:dyDescent="0.2">
      <c r="A18053" t="s">
        <v>38</v>
      </c>
      <c r="B18053" t="s">
        <v>85</v>
      </c>
      <c r="C18053" t="s">
        <v>35</v>
      </c>
    </row>
    <row r="18054" spans="1:3" x14ac:dyDescent="0.2">
      <c r="A18054" t="s">
        <v>38</v>
      </c>
      <c r="B18054" t="s">
        <v>137</v>
      </c>
      <c r="C18054" t="s">
        <v>95</v>
      </c>
    </row>
    <row r="18055" spans="1:3" x14ac:dyDescent="0.2">
      <c r="A18055" t="s">
        <v>38</v>
      </c>
      <c r="B18055" t="s">
        <v>138</v>
      </c>
      <c r="C18055" t="s">
        <v>95</v>
      </c>
    </row>
    <row r="18056" spans="1:3" x14ac:dyDescent="0.2">
      <c r="A18056" t="s">
        <v>38</v>
      </c>
      <c r="B18056" t="s">
        <v>134</v>
      </c>
      <c r="C18056" t="s">
        <v>102</v>
      </c>
    </row>
    <row r="18057" spans="1:3" x14ac:dyDescent="0.2">
      <c r="A18057" t="s">
        <v>38</v>
      </c>
      <c r="B18057" t="s">
        <v>40</v>
      </c>
      <c r="C18057" t="s">
        <v>128</v>
      </c>
    </row>
    <row r="18058" spans="1:3" x14ac:dyDescent="0.2">
      <c r="A18058" t="s">
        <v>38</v>
      </c>
      <c r="B18058" t="s">
        <v>39</v>
      </c>
      <c r="C18058" t="s">
        <v>128</v>
      </c>
    </row>
    <row r="18059" spans="1:3" x14ac:dyDescent="0.2">
      <c r="A18059" t="s">
        <v>38</v>
      </c>
      <c r="B18059" t="s">
        <v>104</v>
      </c>
      <c r="C18059" t="s">
        <v>102</v>
      </c>
    </row>
    <row r="18060" spans="1:3" x14ac:dyDescent="0.2">
      <c r="A18060" t="s">
        <v>38</v>
      </c>
      <c r="B18060" t="s">
        <v>9</v>
      </c>
      <c r="C18060" t="s">
        <v>58</v>
      </c>
    </row>
    <row r="18061" spans="1:3" x14ac:dyDescent="0.2">
      <c r="A18061" t="s">
        <v>38</v>
      </c>
      <c r="B18061" t="s">
        <v>58</v>
      </c>
      <c r="C18061" t="s">
        <v>107</v>
      </c>
    </row>
    <row r="18062" spans="1:3" x14ac:dyDescent="0.2">
      <c r="A18062" t="s">
        <v>38</v>
      </c>
      <c r="B18062" t="s">
        <v>4</v>
      </c>
      <c r="C18062" t="s">
        <v>90</v>
      </c>
    </row>
    <row r="18063" spans="1:3" x14ac:dyDescent="0.2">
      <c r="A18063" t="s">
        <v>38</v>
      </c>
      <c r="B18063" t="s">
        <v>90</v>
      </c>
      <c r="C18063" t="s">
        <v>67</v>
      </c>
    </row>
    <row r="18064" spans="1:3" x14ac:dyDescent="0.2">
      <c r="A18064" t="s">
        <v>38</v>
      </c>
      <c r="B18064" t="s">
        <v>1</v>
      </c>
      <c r="C18064" t="s">
        <v>73</v>
      </c>
    </row>
    <row r="18065" spans="1:3" x14ac:dyDescent="0.2">
      <c r="A18065" t="s">
        <v>38</v>
      </c>
      <c r="B18065" t="s">
        <v>67</v>
      </c>
      <c r="C18065" t="s">
        <v>134</v>
      </c>
    </row>
    <row r="18066" spans="1:3" x14ac:dyDescent="0.2">
      <c r="A18066" t="s">
        <v>38</v>
      </c>
      <c r="B18066" t="s">
        <v>68</v>
      </c>
      <c r="C18066" t="s">
        <v>134</v>
      </c>
    </row>
    <row r="18067" spans="1:3" x14ac:dyDescent="0.2">
      <c r="A18067" t="s">
        <v>38</v>
      </c>
      <c r="B18067" t="s">
        <v>120</v>
      </c>
      <c r="C18067" t="s">
        <v>6</v>
      </c>
    </row>
    <row r="18068" spans="1:3" x14ac:dyDescent="0.2">
      <c r="A18068" t="s">
        <v>38</v>
      </c>
      <c r="B18068" t="s">
        <v>121</v>
      </c>
      <c r="C18068" t="s">
        <v>58</v>
      </c>
    </row>
    <row r="18069" spans="1:3" x14ac:dyDescent="0.2">
      <c r="A18069" t="s">
        <v>38</v>
      </c>
      <c r="B18069" t="s">
        <v>53</v>
      </c>
      <c r="C18069" t="s">
        <v>107</v>
      </c>
    </row>
    <row r="18070" spans="1:3" x14ac:dyDescent="0.2">
      <c r="A18070" t="s">
        <v>38</v>
      </c>
      <c r="B18070" t="s">
        <v>82</v>
      </c>
      <c r="C18070" t="s">
        <v>67</v>
      </c>
    </row>
    <row r="18071" spans="1:3" x14ac:dyDescent="0.2">
      <c r="A18071" t="s">
        <v>38</v>
      </c>
      <c r="B18071" t="s">
        <v>83</v>
      </c>
      <c r="C18071" t="s">
        <v>107</v>
      </c>
    </row>
    <row r="18072" spans="1:3" x14ac:dyDescent="0.2">
      <c r="A18072" t="s">
        <v>38</v>
      </c>
      <c r="B18072" t="s">
        <v>38</v>
      </c>
      <c r="C18072" t="s">
        <v>38</v>
      </c>
    </row>
    <row r="18073" spans="1:3" x14ac:dyDescent="0.2">
      <c r="A18073" t="s">
        <v>38</v>
      </c>
      <c r="B18073" t="s">
        <v>97</v>
      </c>
      <c r="C18073" t="s">
        <v>90</v>
      </c>
    </row>
    <row r="18074" spans="1:3" x14ac:dyDescent="0.2">
      <c r="A18074" t="s">
        <v>38</v>
      </c>
      <c r="B18074" t="s">
        <v>115</v>
      </c>
      <c r="C18074" t="s">
        <v>6</v>
      </c>
    </row>
    <row r="18075" spans="1:3" x14ac:dyDescent="0.2">
      <c r="A18075" t="s">
        <v>38</v>
      </c>
      <c r="B18075" t="s">
        <v>98</v>
      </c>
      <c r="C18075" t="s">
        <v>6</v>
      </c>
    </row>
    <row r="18076" spans="1:3" x14ac:dyDescent="0.2">
      <c r="A18076" t="s">
        <v>38</v>
      </c>
      <c r="B18076" t="s">
        <v>94</v>
      </c>
      <c r="C18076" t="s">
        <v>6</v>
      </c>
    </row>
    <row r="18077" spans="1:3" x14ac:dyDescent="0.2">
      <c r="A18077" t="s">
        <v>38</v>
      </c>
      <c r="B18077" t="s">
        <v>7</v>
      </c>
      <c r="C18077" t="s">
        <v>90</v>
      </c>
    </row>
    <row r="18078" spans="1:3" x14ac:dyDescent="0.2">
      <c r="A18078" t="s">
        <v>38</v>
      </c>
      <c r="B18078" t="s">
        <v>45</v>
      </c>
      <c r="C18078" t="s">
        <v>6</v>
      </c>
    </row>
    <row r="18079" spans="1:3" x14ac:dyDescent="0.2">
      <c r="A18079" t="s">
        <v>38</v>
      </c>
      <c r="B18079" t="s">
        <v>64</v>
      </c>
      <c r="C18079" t="s">
        <v>6</v>
      </c>
    </row>
    <row r="18080" spans="1:3" x14ac:dyDescent="0.2">
      <c r="A18080" t="s">
        <v>97</v>
      </c>
      <c r="B18080" t="s">
        <v>75</v>
      </c>
      <c r="C18080" t="s">
        <v>21</v>
      </c>
    </row>
    <row r="18081" spans="1:3" x14ac:dyDescent="0.2">
      <c r="A18081" t="s">
        <v>97</v>
      </c>
      <c r="B18081" t="s">
        <v>17</v>
      </c>
      <c r="C18081" t="s">
        <v>21</v>
      </c>
    </row>
    <row r="18082" spans="1:3" x14ac:dyDescent="0.2">
      <c r="A18082" t="s">
        <v>97</v>
      </c>
      <c r="B18082" t="s">
        <v>20</v>
      </c>
      <c r="C18082" t="s">
        <v>29</v>
      </c>
    </row>
    <row r="18083" spans="1:3" x14ac:dyDescent="0.2">
      <c r="A18083" t="s">
        <v>97</v>
      </c>
      <c r="B18083" t="s">
        <v>78</v>
      </c>
      <c r="C18083" t="s">
        <v>2</v>
      </c>
    </row>
    <row r="18084" spans="1:3" x14ac:dyDescent="0.2">
      <c r="A18084" t="s">
        <v>97</v>
      </c>
      <c r="B18084" t="s">
        <v>44</v>
      </c>
      <c r="C18084" t="s">
        <v>43</v>
      </c>
    </row>
    <row r="18085" spans="1:3" x14ac:dyDescent="0.2">
      <c r="A18085" t="s">
        <v>97</v>
      </c>
      <c r="B18085" t="s">
        <v>46</v>
      </c>
      <c r="C18085" t="s">
        <v>105</v>
      </c>
    </row>
    <row r="18086" spans="1:3" x14ac:dyDescent="0.2">
      <c r="A18086" t="s">
        <v>97</v>
      </c>
      <c r="B18086" t="s">
        <v>117</v>
      </c>
      <c r="C18086" t="s">
        <v>101</v>
      </c>
    </row>
    <row r="18087" spans="1:3" x14ac:dyDescent="0.2">
      <c r="A18087" t="s">
        <v>97</v>
      </c>
      <c r="B18087" t="s">
        <v>124</v>
      </c>
      <c r="C18087" t="s">
        <v>69</v>
      </c>
    </row>
    <row r="18088" spans="1:3" x14ac:dyDescent="0.2">
      <c r="A18088" t="s">
        <v>97</v>
      </c>
      <c r="B18088" t="s">
        <v>113</v>
      </c>
      <c r="C18088" t="s">
        <v>11</v>
      </c>
    </row>
    <row r="18089" spans="1:3" x14ac:dyDescent="0.2">
      <c r="A18089" t="s">
        <v>97</v>
      </c>
      <c r="B18089" t="s">
        <v>99</v>
      </c>
      <c r="C18089" t="s">
        <v>127</v>
      </c>
    </row>
    <row r="18090" spans="1:3" x14ac:dyDescent="0.2">
      <c r="A18090" t="s">
        <v>97</v>
      </c>
      <c r="B18090" t="s">
        <v>100</v>
      </c>
      <c r="C18090" t="s">
        <v>35</v>
      </c>
    </row>
    <row r="18091" spans="1:3" x14ac:dyDescent="0.2">
      <c r="A18091" t="s">
        <v>97</v>
      </c>
      <c r="B18091" t="s">
        <v>65</v>
      </c>
      <c r="C18091" t="s">
        <v>127</v>
      </c>
    </row>
    <row r="18092" spans="1:3" x14ac:dyDescent="0.2">
      <c r="A18092" t="s">
        <v>97</v>
      </c>
      <c r="B18092" t="s">
        <v>66</v>
      </c>
      <c r="C18092" t="s">
        <v>127</v>
      </c>
    </row>
    <row r="18093" spans="1:3" x14ac:dyDescent="0.2">
      <c r="A18093" t="s">
        <v>97</v>
      </c>
      <c r="B18093" t="s">
        <v>54</v>
      </c>
      <c r="C18093" t="s">
        <v>128</v>
      </c>
    </row>
    <row r="18094" spans="1:3" x14ac:dyDescent="0.2">
      <c r="A18094" t="s">
        <v>97</v>
      </c>
      <c r="B18094" t="s">
        <v>55</v>
      </c>
      <c r="C18094" t="s">
        <v>128</v>
      </c>
    </row>
    <row r="18095" spans="1:3" x14ac:dyDescent="0.2">
      <c r="A18095" t="s">
        <v>97</v>
      </c>
      <c r="B18095" t="s">
        <v>133</v>
      </c>
      <c r="C18095" t="s">
        <v>2</v>
      </c>
    </row>
    <row r="18096" spans="1:3" x14ac:dyDescent="0.2">
      <c r="A18096" t="s">
        <v>97</v>
      </c>
      <c r="B18096" t="s">
        <v>59</v>
      </c>
      <c r="C18096" t="s">
        <v>43</v>
      </c>
    </row>
    <row r="18097" spans="1:3" x14ac:dyDescent="0.2">
      <c r="A18097" t="s">
        <v>97</v>
      </c>
      <c r="B18097" t="s">
        <v>125</v>
      </c>
      <c r="C18097" t="s">
        <v>29</v>
      </c>
    </row>
    <row r="18098" spans="1:3" x14ac:dyDescent="0.2">
      <c r="A18098" t="s">
        <v>97</v>
      </c>
      <c r="B18098" t="s">
        <v>27</v>
      </c>
      <c r="C18098" t="s">
        <v>43</v>
      </c>
    </row>
    <row r="18099" spans="1:3" x14ac:dyDescent="0.2">
      <c r="A18099" t="s">
        <v>97</v>
      </c>
      <c r="B18099" t="s">
        <v>23</v>
      </c>
      <c r="C18099" t="s">
        <v>21</v>
      </c>
    </row>
    <row r="18100" spans="1:3" x14ac:dyDescent="0.2">
      <c r="A18100" t="s">
        <v>97</v>
      </c>
      <c r="B18100" t="s">
        <v>25</v>
      </c>
      <c r="C18100" t="s">
        <v>128</v>
      </c>
    </row>
    <row r="18101" spans="1:3" x14ac:dyDescent="0.2">
      <c r="A18101" t="s">
        <v>97</v>
      </c>
      <c r="B18101" t="s">
        <v>114</v>
      </c>
      <c r="C18101" t="s">
        <v>11</v>
      </c>
    </row>
    <row r="18102" spans="1:3" x14ac:dyDescent="0.2">
      <c r="A18102" t="s">
        <v>97</v>
      </c>
      <c r="B18102" t="s">
        <v>96</v>
      </c>
      <c r="C18102" t="s">
        <v>130</v>
      </c>
    </row>
    <row r="18103" spans="1:3" x14ac:dyDescent="0.2">
      <c r="A18103" t="s">
        <v>97</v>
      </c>
      <c r="B18103" t="s">
        <v>47</v>
      </c>
      <c r="C18103" t="s">
        <v>128</v>
      </c>
    </row>
    <row r="18104" spans="1:3" x14ac:dyDescent="0.2">
      <c r="A18104" t="s">
        <v>97</v>
      </c>
      <c r="B18104" t="s">
        <v>72</v>
      </c>
      <c r="C18104" t="s">
        <v>10</v>
      </c>
    </row>
    <row r="18105" spans="1:3" x14ac:dyDescent="0.2">
      <c r="A18105" t="s">
        <v>97</v>
      </c>
      <c r="B18105" t="s">
        <v>87</v>
      </c>
      <c r="C18105" t="s">
        <v>29</v>
      </c>
    </row>
    <row r="18106" spans="1:3" x14ac:dyDescent="0.2">
      <c r="A18106" t="s">
        <v>97</v>
      </c>
      <c r="B18106" t="s">
        <v>88</v>
      </c>
      <c r="C18106" t="s">
        <v>2</v>
      </c>
    </row>
    <row r="18107" spans="1:3" x14ac:dyDescent="0.2">
      <c r="A18107" t="s">
        <v>97</v>
      </c>
      <c r="B18107" t="s">
        <v>19</v>
      </c>
      <c r="C18107" t="s">
        <v>5</v>
      </c>
    </row>
    <row r="18108" spans="1:3" x14ac:dyDescent="0.2">
      <c r="A18108" t="s">
        <v>97</v>
      </c>
      <c r="B18108" t="s">
        <v>31</v>
      </c>
      <c r="C18108" t="s">
        <v>62</v>
      </c>
    </row>
    <row r="18109" spans="1:3" x14ac:dyDescent="0.2">
      <c r="A18109" t="s">
        <v>97</v>
      </c>
      <c r="B18109" t="s">
        <v>126</v>
      </c>
      <c r="C18109" t="s">
        <v>105</v>
      </c>
    </row>
    <row r="18110" spans="1:3" x14ac:dyDescent="0.2">
      <c r="A18110" t="s">
        <v>97</v>
      </c>
      <c r="B18110" t="s">
        <v>42</v>
      </c>
      <c r="C18110" t="s">
        <v>10</v>
      </c>
    </row>
    <row r="18111" spans="1:3" x14ac:dyDescent="0.2">
      <c r="A18111" t="s">
        <v>97</v>
      </c>
      <c r="B18111" t="s">
        <v>93</v>
      </c>
      <c r="C18111" t="s">
        <v>100</v>
      </c>
    </row>
    <row r="18112" spans="1:3" x14ac:dyDescent="0.2">
      <c r="A18112" t="s">
        <v>97</v>
      </c>
      <c r="B18112" t="s">
        <v>13</v>
      </c>
      <c r="C18112" t="s">
        <v>105</v>
      </c>
    </row>
    <row r="18113" spans="1:3" x14ac:dyDescent="0.2">
      <c r="A18113" t="s">
        <v>97</v>
      </c>
      <c r="B18113" t="s">
        <v>49</v>
      </c>
      <c r="C18113" t="s">
        <v>62</v>
      </c>
    </row>
    <row r="18114" spans="1:3" x14ac:dyDescent="0.2">
      <c r="A18114" t="s">
        <v>97</v>
      </c>
      <c r="B18114" t="s">
        <v>50</v>
      </c>
      <c r="C18114" t="s">
        <v>11</v>
      </c>
    </row>
    <row r="18115" spans="1:3" x14ac:dyDescent="0.2">
      <c r="A18115" t="s">
        <v>97</v>
      </c>
      <c r="B18115" t="s">
        <v>56</v>
      </c>
      <c r="C18115" t="s">
        <v>101</v>
      </c>
    </row>
    <row r="18116" spans="1:3" x14ac:dyDescent="0.2">
      <c r="A18116" t="s">
        <v>97</v>
      </c>
      <c r="B18116" t="s">
        <v>57</v>
      </c>
      <c r="C18116" t="s">
        <v>101</v>
      </c>
    </row>
    <row r="18117" spans="1:3" x14ac:dyDescent="0.2">
      <c r="A18117" t="s">
        <v>97</v>
      </c>
      <c r="B18117" t="s">
        <v>91</v>
      </c>
      <c r="C18117" t="s">
        <v>107</v>
      </c>
    </row>
    <row r="18118" spans="1:3" x14ac:dyDescent="0.2">
      <c r="A18118" t="s">
        <v>97</v>
      </c>
      <c r="B18118" t="s">
        <v>92</v>
      </c>
      <c r="C18118" t="s">
        <v>90</v>
      </c>
    </row>
    <row r="18119" spans="1:3" x14ac:dyDescent="0.2">
      <c r="A18119" t="s">
        <v>97</v>
      </c>
      <c r="B18119" t="s">
        <v>136</v>
      </c>
      <c r="C18119" t="s">
        <v>130</v>
      </c>
    </row>
    <row r="18120" spans="1:3" x14ac:dyDescent="0.2">
      <c r="A18120" t="s">
        <v>97</v>
      </c>
      <c r="B18120" t="s">
        <v>16</v>
      </c>
      <c r="C18120" t="s">
        <v>36</v>
      </c>
    </row>
    <row r="18121" spans="1:3" x14ac:dyDescent="0.2">
      <c r="A18121" t="s">
        <v>97</v>
      </c>
      <c r="B18121" t="s">
        <v>89</v>
      </c>
      <c r="C18121" t="s">
        <v>100</v>
      </c>
    </row>
    <row r="18122" spans="1:3" x14ac:dyDescent="0.2">
      <c r="A18122" t="s">
        <v>97</v>
      </c>
      <c r="B18122" t="s">
        <v>33</v>
      </c>
      <c r="C18122" t="s">
        <v>36</v>
      </c>
    </row>
    <row r="18123" spans="1:3" x14ac:dyDescent="0.2">
      <c r="A18123" t="s">
        <v>97</v>
      </c>
      <c r="B18123" t="s">
        <v>34</v>
      </c>
      <c r="C18123" t="s">
        <v>100</v>
      </c>
    </row>
    <row r="18124" spans="1:3" x14ac:dyDescent="0.2">
      <c r="A18124" t="s">
        <v>97</v>
      </c>
      <c r="B18124" t="s">
        <v>95</v>
      </c>
      <c r="C18124" t="s">
        <v>107</v>
      </c>
    </row>
    <row r="18125" spans="1:3" x14ac:dyDescent="0.2">
      <c r="A18125" t="s">
        <v>97</v>
      </c>
      <c r="B18125" t="s">
        <v>110</v>
      </c>
      <c r="C18125" t="s">
        <v>105</v>
      </c>
    </row>
    <row r="18126" spans="1:3" x14ac:dyDescent="0.2">
      <c r="A18126" t="s">
        <v>97</v>
      </c>
      <c r="B18126" t="s">
        <v>62</v>
      </c>
      <c r="C18126" t="s">
        <v>102</v>
      </c>
    </row>
    <row r="18127" spans="1:3" x14ac:dyDescent="0.2">
      <c r="A18127" t="s">
        <v>97</v>
      </c>
      <c r="B18127" t="s">
        <v>63</v>
      </c>
      <c r="C18127" t="s">
        <v>102</v>
      </c>
    </row>
    <row r="18128" spans="1:3" x14ac:dyDescent="0.2">
      <c r="A18128" t="s">
        <v>97</v>
      </c>
      <c r="B18128" t="s">
        <v>22</v>
      </c>
      <c r="C18128" t="s">
        <v>67</v>
      </c>
    </row>
    <row r="18129" spans="1:3" x14ac:dyDescent="0.2">
      <c r="A18129" t="s">
        <v>97</v>
      </c>
      <c r="B18129" t="s">
        <v>2</v>
      </c>
      <c r="C18129" t="s">
        <v>137</v>
      </c>
    </row>
    <row r="18130" spans="1:3" x14ac:dyDescent="0.2">
      <c r="A18130" t="s">
        <v>97</v>
      </c>
      <c r="B18130" t="s">
        <v>32</v>
      </c>
      <c r="C18130" t="s">
        <v>100</v>
      </c>
    </row>
    <row r="18131" spans="1:3" x14ac:dyDescent="0.2">
      <c r="A18131" t="s">
        <v>97</v>
      </c>
      <c r="B18131" t="s">
        <v>18</v>
      </c>
      <c r="C18131" t="s">
        <v>62</v>
      </c>
    </row>
    <row r="18132" spans="1:3" x14ac:dyDescent="0.2">
      <c r="A18132" t="s">
        <v>97</v>
      </c>
      <c r="B18132" t="s">
        <v>76</v>
      </c>
      <c r="C18132" t="s">
        <v>11</v>
      </c>
    </row>
    <row r="18133" spans="1:3" x14ac:dyDescent="0.2">
      <c r="A18133" t="s">
        <v>97</v>
      </c>
      <c r="B18133" t="s">
        <v>77</v>
      </c>
      <c r="C18133" t="s">
        <v>11</v>
      </c>
    </row>
    <row r="18134" spans="1:3" x14ac:dyDescent="0.2">
      <c r="A18134" t="s">
        <v>97</v>
      </c>
      <c r="B18134" t="s">
        <v>79</v>
      </c>
      <c r="C18134" t="s">
        <v>36</v>
      </c>
    </row>
    <row r="18135" spans="1:3" x14ac:dyDescent="0.2">
      <c r="A18135" t="s">
        <v>97</v>
      </c>
      <c r="B18135" t="s">
        <v>48</v>
      </c>
      <c r="C18135" t="s">
        <v>62</v>
      </c>
    </row>
    <row r="18136" spans="1:3" x14ac:dyDescent="0.2">
      <c r="A18136" t="s">
        <v>97</v>
      </c>
      <c r="B18136" t="s">
        <v>111</v>
      </c>
      <c r="C18136" t="s">
        <v>1</v>
      </c>
    </row>
    <row r="18137" spans="1:3" x14ac:dyDescent="0.2">
      <c r="A18137" t="s">
        <v>97</v>
      </c>
      <c r="B18137" t="s">
        <v>112</v>
      </c>
      <c r="C18137" t="s">
        <v>1</v>
      </c>
    </row>
    <row r="18138" spans="1:3" x14ac:dyDescent="0.2">
      <c r="A18138" t="s">
        <v>97</v>
      </c>
      <c r="B18138" t="s">
        <v>51</v>
      </c>
      <c r="C18138" t="s">
        <v>62</v>
      </c>
    </row>
    <row r="18139" spans="1:3" x14ac:dyDescent="0.2">
      <c r="A18139" t="s">
        <v>97</v>
      </c>
      <c r="B18139" t="s">
        <v>8</v>
      </c>
      <c r="C18139" t="s">
        <v>62</v>
      </c>
    </row>
    <row r="18140" spans="1:3" x14ac:dyDescent="0.2">
      <c r="A18140" t="s">
        <v>97</v>
      </c>
      <c r="B18140" t="s">
        <v>35</v>
      </c>
      <c r="C18140" t="s">
        <v>6</v>
      </c>
    </row>
    <row r="18141" spans="1:3" x14ac:dyDescent="0.2">
      <c r="A18141" t="s">
        <v>97</v>
      </c>
      <c r="B18141" t="s">
        <v>52</v>
      </c>
      <c r="C18141" t="s">
        <v>109</v>
      </c>
    </row>
    <row r="18142" spans="1:3" x14ac:dyDescent="0.2">
      <c r="A18142" t="s">
        <v>97</v>
      </c>
      <c r="B18142" t="s">
        <v>122</v>
      </c>
      <c r="C18142" t="s">
        <v>10</v>
      </c>
    </row>
    <row r="18143" spans="1:3" x14ac:dyDescent="0.2">
      <c r="A18143" t="s">
        <v>97</v>
      </c>
      <c r="B18143" t="s">
        <v>123</v>
      </c>
      <c r="C18143" t="s">
        <v>107</v>
      </c>
    </row>
    <row r="18144" spans="1:3" x14ac:dyDescent="0.2">
      <c r="A18144" t="s">
        <v>97</v>
      </c>
      <c r="B18144" t="s">
        <v>21</v>
      </c>
      <c r="C18144" t="s">
        <v>73</v>
      </c>
    </row>
    <row r="18145" spans="1:3" x14ac:dyDescent="0.2">
      <c r="A18145" t="s">
        <v>97</v>
      </c>
      <c r="B18145" t="s">
        <v>128</v>
      </c>
      <c r="C18145" t="s">
        <v>123</v>
      </c>
    </row>
    <row r="18146" spans="1:3" x14ac:dyDescent="0.2">
      <c r="A18146" t="s">
        <v>97</v>
      </c>
      <c r="B18146" t="s">
        <v>43</v>
      </c>
      <c r="C18146" t="s">
        <v>116</v>
      </c>
    </row>
    <row r="18147" spans="1:3" x14ac:dyDescent="0.2">
      <c r="A18147" t="s">
        <v>97</v>
      </c>
      <c r="B18147" t="s">
        <v>102</v>
      </c>
      <c r="C18147" t="s">
        <v>90</v>
      </c>
    </row>
    <row r="18148" spans="1:3" x14ac:dyDescent="0.2">
      <c r="A18148" t="s">
        <v>97</v>
      </c>
      <c r="B18148" t="s">
        <v>103</v>
      </c>
      <c r="C18148" t="s">
        <v>58</v>
      </c>
    </row>
    <row r="18149" spans="1:3" x14ac:dyDescent="0.2">
      <c r="A18149" t="s">
        <v>97</v>
      </c>
      <c r="B18149" t="s">
        <v>106</v>
      </c>
      <c r="C18149" t="s">
        <v>52</v>
      </c>
    </row>
    <row r="18150" spans="1:3" x14ac:dyDescent="0.2">
      <c r="A18150" t="s">
        <v>97</v>
      </c>
      <c r="B18150" t="s">
        <v>105</v>
      </c>
      <c r="C18150" t="s">
        <v>116</v>
      </c>
    </row>
    <row r="18151" spans="1:3" x14ac:dyDescent="0.2">
      <c r="A18151" t="s">
        <v>97</v>
      </c>
      <c r="B18151" t="s">
        <v>74</v>
      </c>
      <c r="C18151" t="s">
        <v>138</v>
      </c>
    </row>
    <row r="18152" spans="1:3" x14ac:dyDescent="0.2">
      <c r="A18152" t="s">
        <v>97</v>
      </c>
      <c r="B18152" t="s">
        <v>26</v>
      </c>
      <c r="C18152" t="s">
        <v>128</v>
      </c>
    </row>
    <row r="18153" spans="1:3" x14ac:dyDescent="0.2">
      <c r="A18153" t="s">
        <v>97</v>
      </c>
      <c r="B18153" t="s">
        <v>81</v>
      </c>
      <c r="C18153" t="s">
        <v>11</v>
      </c>
    </row>
    <row r="18154" spans="1:3" x14ac:dyDescent="0.2">
      <c r="A18154" t="s">
        <v>97</v>
      </c>
      <c r="B18154" t="s">
        <v>29</v>
      </c>
      <c r="C18154" t="s">
        <v>138</v>
      </c>
    </row>
    <row r="18155" spans="1:3" x14ac:dyDescent="0.2">
      <c r="A18155" t="s">
        <v>97</v>
      </c>
      <c r="B18155" t="s">
        <v>30</v>
      </c>
      <c r="C18155" t="s">
        <v>138</v>
      </c>
    </row>
    <row r="18156" spans="1:3" x14ac:dyDescent="0.2">
      <c r="A18156" t="s">
        <v>97</v>
      </c>
      <c r="B18156" t="s">
        <v>118</v>
      </c>
      <c r="C18156" t="s">
        <v>104</v>
      </c>
    </row>
    <row r="18157" spans="1:3" x14ac:dyDescent="0.2">
      <c r="A18157" t="s">
        <v>97</v>
      </c>
      <c r="B18157" t="s">
        <v>119</v>
      </c>
      <c r="C18157" t="s">
        <v>134</v>
      </c>
    </row>
    <row r="18158" spans="1:3" x14ac:dyDescent="0.2">
      <c r="A18158" t="s">
        <v>97</v>
      </c>
      <c r="B18158" t="s">
        <v>86</v>
      </c>
      <c r="C18158" t="s">
        <v>11</v>
      </c>
    </row>
    <row r="18159" spans="1:3" x14ac:dyDescent="0.2">
      <c r="A18159" t="s">
        <v>97</v>
      </c>
      <c r="B18159" t="s">
        <v>28</v>
      </c>
      <c r="C18159" t="s">
        <v>5</v>
      </c>
    </row>
    <row r="18160" spans="1:3" x14ac:dyDescent="0.2">
      <c r="A18160" t="s">
        <v>97</v>
      </c>
      <c r="B18160" t="s">
        <v>127</v>
      </c>
      <c r="C18160" t="s">
        <v>116</v>
      </c>
    </row>
    <row r="18161" spans="1:3" x14ac:dyDescent="0.2">
      <c r="A18161" t="s">
        <v>97</v>
      </c>
      <c r="B18161" t="s">
        <v>80</v>
      </c>
      <c r="C18161" t="s">
        <v>36</v>
      </c>
    </row>
    <row r="18162" spans="1:3" x14ac:dyDescent="0.2">
      <c r="A18162" t="s">
        <v>97</v>
      </c>
      <c r="B18162" t="s">
        <v>41</v>
      </c>
      <c r="C18162" t="s">
        <v>101</v>
      </c>
    </row>
    <row r="18163" spans="1:3" x14ac:dyDescent="0.2">
      <c r="A18163" t="s">
        <v>97</v>
      </c>
      <c r="B18163" t="s">
        <v>130</v>
      </c>
      <c r="C18163" t="s">
        <v>123</v>
      </c>
    </row>
    <row r="18164" spans="1:3" x14ac:dyDescent="0.2">
      <c r="A18164" t="s">
        <v>97</v>
      </c>
      <c r="B18164" t="s">
        <v>131</v>
      </c>
      <c r="C18164" t="s">
        <v>3</v>
      </c>
    </row>
    <row r="18165" spans="1:3" x14ac:dyDescent="0.2">
      <c r="A18165" t="s">
        <v>97</v>
      </c>
      <c r="B18165" t="s">
        <v>11</v>
      </c>
      <c r="C18165" t="s">
        <v>3</v>
      </c>
    </row>
    <row r="18166" spans="1:3" x14ac:dyDescent="0.2">
      <c r="A18166" t="s">
        <v>97</v>
      </c>
      <c r="B18166" t="s">
        <v>6</v>
      </c>
      <c r="C18166" t="s">
        <v>58</v>
      </c>
    </row>
    <row r="18167" spans="1:3" x14ac:dyDescent="0.2">
      <c r="A18167" t="s">
        <v>97</v>
      </c>
      <c r="B18167" t="s">
        <v>3</v>
      </c>
      <c r="C18167" t="s">
        <v>90</v>
      </c>
    </row>
    <row r="18168" spans="1:3" x14ac:dyDescent="0.2">
      <c r="A18168" t="s">
        <v>97</v>
      </c>
      <c r="B18168" t="s">
        <v>69</v>
      </c>
      <c r="C18168" t="s">
        <v>95</v>
      </c>
    </row>
    <row r="18169" spans="1:3" x14ac:dyDescent="0.2">
      <c r="A18169" t="s">
        <v>97</v>
      </c>
      <c r="B18169" t="s">
        <v>135</v>
      </c>
      <c r="C18169" t="s">
        <v>130</v>
      </c>
    </row>
    <row r="18170" spans="1:3" x14ac:dyDescent="0.2">
      <c r="A18170" t="s">
        <v>97</v>
      </c>
      <c r="B18170" t="s">
        <v>132</v>
      </c>
      <c r="C18170" t="s">
        <v>1</v>
      </c>
    </row>
    <row r="18171" spans="1:3" x14ac:dyDescent="0.2">
      <c r="A18171" t="s">
        <v>97</v>
      </c>
      <c r="B18171" t="s">
        <v>129</v>
      </c>
      <c r="C18171" t="s">
        <v>62</v>
      </c>
    </row>
    <row r="18172" spans="1:3" x14ac:dyDescent="0.2">
      <c r="A18172" t="s">
        <v>97</v>
      </c>
      <c r="B18172" t="s">
        <v>116</v>
      </c>
      <c r="C18172" t="s">
        <v>84</v>
      </c>
    </row>
    <row r="18173" spans="1:3" x14ac:dyDescent="0.2">
      <c r="A18173" t="s">
        <v>97</v>
      </c>
      <c r="B18173" t="s">
        <v>36</v>
      </c>
      <c r="C18173" t="s">
        <v>134</v>
      </c>
    </row>
    <row r="18174" spans="1:3" x14ac:dyDescent="0.2">
      <c r="A18174" t="s">
        <v>97</v>
      </c>
      <c r="B18174" t="s">
        <v>37</v>
      </c>
      <c r="C18174" t="s">
        <v>35</v>
      </c>
    </row>
    <row r="18175" spans="1:3" x14ac:dyDescent="0.2">
      <c r="A18175" t="s">
        <v>97</v>
      </c>
      <c r="B18175" t="s">
        <v>70</v>
      </c>
      <c r="C18175" t="s">
        <v>69</v>
      </c>
    </row>
    <row r="18176" spans="1:3" x14ac:dyDescent="0.2">
      <c r="A18176" t="s">
        <v>97</v>
      </c>
      <c r="B18176" t="s">
        <v>71</v>
      </c>
      <c r="C18176" t="s">
        <v>10</v>
      </c>
    </row>
    <row r="18177" spans="1:3" x14ac:dyDescent="0.2">
      <c r="A18177" t="s">
        <v>97</v>
      </c>
      <c r="B18177" t="s">
        <v>5</v>
      </c>
      <c r="C18177" t="s">
        <v>109</v>
      </c>
    </row>
    <row r="18178" spans="1:3" x14ac:dyDescent="0.2">
      <c r="A18178" t="s">
        <v>97</v>
      </c>
      <c r="B18178" t="s">
        <v>24</v>
      </c>
      <c r="C18178" t="s">
        <v>24</v>
      </c>
    </row>
    <row r="18179" spans="1:3" x14ac:dyDescent="0.2">
      <c r="A18179" t="s">
        <v>97</v>
      </c>
      <c r="B18179" t="s">
        <v>10</v>
      </c>
      <c r="C18179" t="s">
        <v>95</v>
      </c>
    </row>
    <row r="18180" spans="1:3" x14ac:dyDescent="0.2">
      <c r="A18180" t="s">
        <v>97</v>
      </c>
      <c r="B18180" t="s">
        <v>12</v>
      </c>
      <c r="C18180" t="s">
        <v>123</v>
      </c>
    </row>
    <row r="18181" spans="1:3" x14ac:dyDescent="0.2">
      <c r="A18181" t="s">
        <v>97</v>
      </c>
      <c r="B18181" t="s">
        <v>107</v>
      </c>
      <c r="C18181" t="s">
        <v>6</v>
      </c>
    </row>
    <row r="18182" spans="1:3" x14ac:dyDescent="0.2">
      <c r="A18182" t="s">
        <v>97</v>
      </c>
      <c r="B18182" t="s">
        <v>108</v>
      </c>
      <c r="C18182" t="s">
        <v>6</v>
      </c>
    </row>
    <row r="18183" spans="1:3" x14ac:dyDescent="0.2">
      <c r="A18183" t="s">
        <v>97</v>
      </c>
      <c r="B18183" t="s">
        <v>14</v>
      </c>
      <c r="C18183" t="s">
        <v>5</v>
      </c>
    </row>
    <row r="18184" spans="1:3" x14ac:dyDescent="0.2">
      <c r="A18184" t="s">
        <v>97</v>
      </c>
      <c r="B18184" t="s">
        <v>15</v>
      </c>
      <c r="C18184" t="s">
        <v>22</v>
      </c>
    </row>
    <row r="18185" spans="1:3" x14ac:dyDescent="0.2">
      <c r="A18185" t="s">
        <v>97</v>
      </c>
      <c r="B18185" t="s">
        <v>101</v>
      </c>
      <c r="C18185" t="s">
        <v>137</v>
      </c>
    </row>
    <row r="18186" spans="1:3" x14ac:dyDescent="0.2">
      <c r="A18186" t="s">
        <v>97</v>
      </c>
      <c r="B18186" t="s">
        <v>109</v>
      </c>
      <c r="C18186" t="s">
        <v>6</v>
      </c>
    </row>
    <row r="18187" spans="1:3" x14ac:dyDescent="0.2">
      <c r="A18187" t="s">
        <v>97</v>
      </c>
      <c r="B18187" t="s">
        <v>61</v>
      </c>
      <c r="C18187" t="s">
        <v>58</v>
      </c>
    </row>
    <row r="18188" spans="1:3" x14ac:dyDescent="0.2">
      <c r="A18188" t="s">
        <v>97</v>
      </c>
      <c r="B18188" t="s">
        <v>73</v>
      </c>
      <c r="C18188" t="s">
        <v>67</v>
      </c>
    </row>
    <row r="18189" spans="1:3" x14ac:dyDescent="0.2">
      <c r="A18189" t="s">
        <v>97</v>
      </c>
      <c r="B18189" t="s">
        <v>60</v>
      </c>
      <c r="C18189" t="s">
        <v>107</v>
      </c>
    </row>
    <row r="18190" spans="1:3" x14ac:dyDescent="0.2">
      <c r="A18190" t="s">
        <v>97</v>
      </c>
      <c r="B18190" t="s">
        <v>84</v>
      </c>
      <c r="C18190" t="s">
        <v>6</v>
      </c>
    </row>
    <row r="18191" spans="1:3" x14ac:dyDescent="0.2">
      <c r="A18191" t="s">
        <v>97</v>
      </c>
      <c r="B18191" t="s">
        <v>85</v>
      </c>
      <c r="C18191" t="s">
        <v>6</v>
      </c>
    </row>
    <row r="18192" spans="1:3" x14ac:dyDescent="0.2">
      <c r="A18192" t="s">
        <v>97</v>
      </c>
      <c r="B18192" t="s">
        <v>137</v>
      </c>
      <c r="C18192" t="s">
        <v>84</v>
      </c>
    </row>
    <row r="18193" spans="1:3" x14ac:dyDescent="0.2">
      <c r="A18193" t="s">
        <v>97</v>
      </c>
      <c r="B18193" t="s">
        <v>138</v>
      </c>
      <c r="C18193" t="s">
        <v>67</v>
      </c>
    </row>
    <row r="18194" spans="1:3" x14ac:dyDescent="0.2">
      <c r="A18194" t="s">
        <v>97</v>
      </c>
      <c r="B18194" t="s">
        <v>134</v>
      </c>
      <c r="C18194" t="s">
        <v>6</v>
      </c>
    </row>
    <row r="18195" spans="1:3" x14ac:dyDescent="0.2">
      <c r="A18195" t="s">
        <v>97</v>
      </c>
      <c r="B18195" t="s">
        <v>40</v>
      </c>
      <c r="C18195" t="s">
        <v>118</v>
      </c>
    </row>
    <row r="18196" spans="1:3" x14ac:dyDescent="0.2">
      <c r="A18196" t="s">
        <v>97</v>
      </c>
      <c r="B18196" t="s">
        <v>39</v>
      </c>
      <c r="C18196" t="s">
        <v>1</v>
      </c>
    </row>
    <row r="18197" spans="1:3" x14ac:dyDescent="0.2">
      <c r="A18197" t="s">
        <v>97</v>
      </c>
      <c r="B18197" t="s">
        <v>104</v>
      </c>
      <c r="C18197" t="s">
        <v>90</v>
      </c>
    </row>
    <row r="18198" spans="1:3" x14ac:dyDescent="0.2">
      <c r="A18198" t="s">
        <v>97</v>
      </c>
      <c r="B18198" t="s">
        <v>9</v>
      </c>
      <c r="C18198" t="s">
        <v>120</v>
      </c>
    </row>
    <row r="18199" spans="1:3" x14ac:dyDescent="0.2">
      <c r="A18199" t="s">
        <v>97</v>
      </c>
      <c r="B18199" t="s">
        <v>58</v>
      </c>
      <c r="C18199" t="s">
        <v>4</v>
      </c>
    </row>
    <row r="18200" spans="1:3" x14ac:dyDescent="0.2">
      <c r="A18200" t="s">
        <v>97</v>
      </c>
      <c r="B18200" t="s">
        <v>4</v>
      </c>
      <c r="C18200" t="s">
        <v>4</v>
      </c>
    </row>
    <row r="18201" spans="1:3" x14ac:dyDescent="0.2">
      <c r="A18201" t="s">
        <v>97</v>
      </c>
      <c r="B18201" t="s">
        <v>90</v>
      </c>
      <c r="C18201" t="s">
        <v>58</v>
      </c>
    </row>
    <row r="18202" spans="1:3" x14ac:dyDescent="0.2">
      <c r="A18202" t="s">
        <v>97</v>
      </c>
      <c r="B18202" t="s">
        <v>1</v>
      </c>
      <c r="C18202" t="s">
        <v>102</v>
      </c>
    </row>
    <row r="18203" spans="1:3" x14ac:dyDescent="0.2">
      <c r="A18203" t="s">
        <v>97</v>
      </c>
      <c r="B18203" t="s">
        <v>67</v>
      </c>
      <c r="C18203" t="s">
        <v>6</v>
      </c>
    </row>
    <row r="18204" spans="1:3" x14ac:dyDescent="0.2">
      <c r="A18204" t="s">
        <v>97</v>
      </c>
      <c r="B18204" t="s">
        <v>68</v>
      </c>
      <c r="C18204" t="s">
        <v>6</v>
      </c>
    </row>
    <row r="18205" spans="1:3" x14ac:dyDescent="0.2">
      <c r="A18205" t="s">
        <v>97</v>
      </c>
      <c r="B18205" t="s">
        <v>120</v>
      </c>
      <c r="C18205" t="s">
        <v>24</v>
      </c>
    </row>
    <row r="18206" spans="1:3" x14ac:dyDescent="0.2">
      <c r="A18206" t="s">
        <v>97</v>
      </c>
      <c r="B18206" t="s">
        <v>121</v>
      </c>
      <c r="C18206" t="s">
        <v>120</v>
      </c>
    </row>
    <row r="18207" spans="1:3" x14ac:dyDescent="0.2">
      <c r="A18207" t="s">
        <v>97</v>
      </c>
      <c r="B18207" t="s">
        <v>53</v>
      </c>
      <c r="C18207" t="s">
        <v>4</v>
      </c>
    </row>
    <row r="18208" spans="1:3" x14ac:dyDescent="0.2">
      <c r="A18208" t="s">
        <v>97</v>
      </c>
      <c r="B18208" t="s">
        <v>82</v>
      </c>
      <c r="C18208" t="s">
        <v>58</v>
      </c>
    </row>
    <row r="18209" spans="1:3" x14ac:dyDescent="0.2">
      <c r="A18209" t="s">
        <v>97</v>
      </c>
      <c r="B18209" t="s">
        <v>83</v>
      </c>
      <c r="C18209" t="s">
        <v>58</v>
      </c>
    </row>
    <row r="18210" spans="1:3" x14ac:dyDescent="0.2">
      <c r="A18210" t="s">
        <v>97</v>
      </c>
      <c r="B18210" t="s">
        <v>38</v>
      </c>
      <c r="C18210" t="s">
        <v>90</v>
      </c>
    </row>
    <row r="18211" spans="1:3" x14ac:dyDescent="0.2">
      <c r="A18211" t="s">
        <v>97</v>
      </c>
      <c r="B18211" t="s">
        <v>97</v>
      </c>
      <c r="C18211" t="s">
        <v>97</v>
      </c>
    </row>
    <row r="18212" spans="1:3" x14ac:dyDescent="0.2">
      <c r="A18212" t="s">
        <v>97</v>
      </c>
      <c r="B18212" t="s">
        <v>115</v>
      </c>
      <c r="C18212" t="s">
        <v>24</v>
      </c>
    </row>
    <row r="18213" spans="1:3" x14ac:dyDescent="0.2">
      <c r="A18213" t="s">
        <v>97</v>
      </c>
      <c r="B18213" t="s">
        <v>98</v>
      </c>
      <c r="C18213" t="s">
        <v>24</v>
      </c>
    </row>
    <row r="18214" spans="1:3" x14ac:dyDescent="0.2">
      <c r="A18214" t="s">
        <v>97</v>
      </c>
      <c r="B18214" t="s">
        <v>94</v>
      </c>
      <c r="C18214" t="s">
        <v>24</v>
      </c>
    </row>
    <row r="18215" spans="1:3" x14ac:dyDescent="0.2">
      <c r="A18215" t="s">
        <v>97</v>
      </c>
      <c r="B18215" t="s">
        <v>7</v>
      </c>
      <c r="C18215" t="s">
        <v>24</v>
      </c>
    </row>
    <row r="18216" spans="1:3" x14ac:dyDescent="0.2">
      <c r="A18216" t="s">
        <v>97</v>
      </c>
      <c r="B18216" t="s">
        <v>45</v>
      </c>
      <c r="C18216" t="s">
        <v>24</v>
      </c>
    </row>
    <row r="18217" spans="1:3" x14ac:dyDescent="0.2">
      <c r="A18217" t="s">
        <v>97</v>
      </c>
      <c r="B18217" t="s">
        <v>64</v>
      </c>
      <c r="C18217" t="s">
        <v>24</v>
      </c>
    </row>
    <row r="18218" spans="1:3" x14ac:dyDescent="0.2">
      <c r="A18218" t="s">
        <v>115</v>
      </c>
      <c r="B18218" t="s">
        <v>75</v>
      </c>
      <c r="C18218" t="s">
        <v>43</v>
      </c>
    </row>
    <row r="18219" spans="1:3" x14ac:dyDescent="0.2">
      <c r="A18219" t="s">
        <v>115</v>
      </c>
      <c r="B18219" t="s">
        <v>17</v>
      </c>
      <c r="C18219" t="s">
        <v>43</v>
      </c>
    </row>
    <row r="18220" spans="1:3" x14ac:dyDescent="0.2">
      <c r="A18220" t="s">
        <v>115</v>
      </c>
      <c r="B18220" t="s">
        <v>20</v>
      </c>
      <c r="C18220" t="s">
        <v>101</v>
      </c>
    </row>
    <row r="18221" spans="1:3" x14ac:dyDescent="0.2">
      <c r="A18221" t="s">
        <v>115</v>
      </c>
      <c r="B18221" t="s">
        <v>78</v>
      </c>
      <c r="C18221" t="s">
        <v>127</v>
      </c>
    </row>
    <row r="18222" spans="1:3" x14ac:dyDescent="0.2">
      <c r="A18222" t="s">
        <v>115</v>
      </c>
      <c r="B18222" t="s">
        <v>44</v>
      </c>
      <c r="C18222" t="s">
        <v>105</v>
      </c>
    </row>
    <row r="18223" spans="1:3" x14ac:dyDescent="0.2">
      <c r="A18223" t="s">
        <v>115</v>
      </c>
      <c r="B18223" t="s">
        <v>46</v>
      </c>
      <c r="C18223" t="s">
        <v>69</v>
      </c>
    </row>
    <row r="18224" spans="1:3" x14ac:dyDescent="0.2">
      <c r="A18224" t="s">
        <v>115</v>
      </c>
      <c r="B18224" t="s">
        <v>117</v>
      </c>
      <c r="C18224" t="s">
        <v>105</v>
      </c>
    </row>
    <row r="18225" spans="1:3" x14ac:dyDescent="0.2">
      <c r="A18225" t="s">
        <v>115</v>
      </c>
      <c r="B18225" t="s">
        <v>124</v>
      </c>
      <c r="C18225" t="s">
        <v>130</v>
      </c>
    </row>
    <row r="18226" spans="1:3" x14ac:dyDescent="0.2">
      <c r="A18226" t="s">
        <v>115</v>
      </c>
      <c r="B18226" t="s">
        <v>113</v>
      </c>
      <c r="C18226" t="s">
        <v>62</v>
      </c>
    </row>
    <row r="18227" spans="1:3" x14ac:dyDescent="0.2">
      <c r="A18227" t="s">
        <v>115</v>
      </c>
      <c r="B18227" t="s">
        <v>99</v>
      </c>
      <c r="C18227" t="s">
        <v>10</v>
      </c>
    </row>
    <row r="18228" spans="1:3" x14ac:dyDescent="0.2">
      <c r="A18228" t="s">
        <v>115</v>
      </c>
      <c r="B18228" t="s">
        <v>100</v>
      </c>
      <c r="C18228" t="s">
        <v>107</v>
      </c>
    </row>
    <row r="18229" spans="1:3" x14ac:dyDescent="0.2">
      <c r="A18229" t="s">
        <v>115</v>
      </c>
      <c r="B18229" t="s">
        <v>65</v>
      </c>
      <c r="C18229" t="s">
        <v>10</v>
      </c>
    </row>
    <row r="18230" spans="1:3" x14ac:dyDescent="0.2">
      <c r="A18230" t="s">
        <v>115</v>
      </c>
      <c r="B18230" t="s">
        <v>66</v>
      </c>
      <c r="C18230" t="s">
        <v>10</v>
      </c>
    </row>
    <row r="18231" spans="1:3" x14ac:dyDescent="0.2">
      <c r="A18231" t="s">
        <v>115</v>
      </c>
      <c r="B18231" t="s">
        <v>54</v>
      </c>
      <c r="C18231" t="s">
        <v>130</v>
      </c>
    </row>
    <row r="18232" spans="1:3" x14ac:dyDescent="0.2">
      <c r="A18232" t="s">
        <v>115</v>
      </c>
      <c r="B18232" t="s">
        <v>55</v>
      </c>
      <c r="C18232" t="s">
        <v>130</v>
      </c>
    </row>
    <row r="18233" spans="1:3" x14ac:dyDescent="0.2">
      <c r="A18233" t="s">
        <v>115</v>
      </c>
      <c r="B18233" t="s">
        <v>133</v>
      </c>
      <c r="C18233" t="s">
        <v>127</v>
      </c>
    </row>
    <row r="18234" spans="1:3" x14ac:dyDescent="0.2">
      <c r="A18234" t="s">
        <v>115</v>
      </c>
      <c r="B18234" t="s">
        <v>59</v>
      </c>
      <c r="C18234" t="s">
        <v>105</v>
      </c>
    </row>
    <row r="18235" spans="1:3" x14ac:dyDescent="0.2">
      <c r="A18235" t="s">
        <v>115</v>
      </c>
      <c r="B18235" t="s">
        <v>125</v>
      </c>
      <c r="C18235" t="s">
        <v>101</v>
      </c>
    </row>
    <row r="18236" spans="1:3" x14ac:dyDescent="0.2">
      <c r="A18236" t="s">
        <v>115</v>
      </c>
      <c r="B18236" t="s">
        <v>27</v>
      </c>
      <c r="C18236" t="s">
        <v>10</v>
      </c>
    </row>
    <row r="18237" spans="1:3" x14ac:dyDescent="0.2">
      <c r="A18237" t="s">
        <v>115</v>
      </c>
      <c r="B18237" t="s">
        <v>23</v>
      </c>
      <c r="C18237" t="s">
        <v>43</v>
      </c>
    </row>
    <row r="18238" spans="1:3" x14ac:dyDescent="0.2">
      <c r="A18238" t="s">
        <v>115</v>
      </c>
      <c r="B18238" t="s">
        <v>25</v>
      </c>
      <c r="C18238" t="s">
        <v>11</v>
      </c>
    </row>
    <row r="18239" spans="1:3" x14ac:dyDescent="0.2">
      <c r="A18239" t="s">
        <v>115</v>
      </c>
      <c r="B18239" t="s">
        <v>114</v>
      </c>
      <c r="C18239" t="s">
        <v>62</v>
      </c>
    </row>
    <row r="18240" spans="1:3" x14ac:dyDescent="0.2">
      <c r="A18240" t="s">
        <v>115</v>
      </c>
      <c r="B18240" t="s">
        <v>96</v>
      </c>
      <c r="C18240" t="s">
        <v>11</v>
      </c>
    </row>
    <row r="18241" spans="1:3" x14ac:dyDescent="0.2">
      <c r="A18241" t="s">
        <v>115</v>
      </c>
      <c r="B18241" t="s">
        <v>47</v>
      </c>
      <c r="C18241" t="s">
        <v>11</v>
      </c>
    </row>
    <row r="18242" spans="1:3" x14ac:dyDescent="0.2">
      <c r="A18242" t="s">
        <v>115</v>
      </c>
      <c r="B18242" t="s">
        <v>72</v>
      </c>
      <c r="C18242" t="s">
        <v>128</v>
      </c>
    </row>
    <row r="18243" spans="1:3" x14ac:dyDescent="0.2">
      <c r="A18243" t="s">
        <v>115</v>
      </c>
      <c r="B18243" t="s">
        <v>87</v>
      </c>
      <c r="C18243" t="s">
        <v>43</v>
      </c>
    </row>
    <row r="18244" spans="1:3" x14ac:dyDescent="0.2">
      <c r="A18244" t="s">
        <v>115</v>
      </c>
      <c r="B18244" t="s">
        <v>88</v>
      </c>
      <c r="C18244" t="s">
        <v>127</v>
      </c>
    </row>
    <row r="18245" spans="1:3" x14ac:dyDescent="0.2">
      <c r="A18245" t="s">
        <v>115</v>
      </c>
      <c r="B18245" t="s">
        <v>19</v>
      </c>
      <c r="C18245" t="s">
        <v>137</v>
      </c>
    </row>
    <row r="18246" spans="1:3" x14ac:dyDescent="0.2">
      <c r="A18246" t="s">
        <v>115</v>
      </c>
      <c r="B18246" t="s">
        <v>31</v>
      </c>
      <c r="C18246" t="s">
        <v>118</v>
      </c>
    </row>
    <row r="18247" spans="1:3" x14ac:dyDescent="0.2">
      <c r="A18247" t="s">
        <v>115</v>
      </c>
      <c r="B18247" t="s">
        <v>126</v>
      </c>
      <c r="C18247" t="s">
        <v>69</v>
      </c>
    </row>
    <row r="18248" spans="1:3" x14ac:dyDescent="0.2">
      <c r="A18248" t="s">
        <v>115</v>
      </c>
      <c r="B18248" t="s">
        <v>42</v>
      </c>
      <c r="C18248" t="s">
        <v>128</v>
      </c>
    </row>
    <row r="18249" spans="1:3" x14ac:dyDescent="0.2">
      <c r="A18249" t="s">
        <v>115</v>
      </c>
      <c r="B18249" t="s">
        <v>93</v>
      </c>
      <c r="C18249" t="s">
        <v>138</v>
      </c>
    </row>
    <row r="18250" spans="1:3" x14ac:dyDescent="0.2">
      <c r="A18250" t="s">
        <v>115</v>
      </c>
      <c r="B18250" t="s">
        <v>13</v>
      </c>
      <c r="C18250" t="s">
        <v>128</v>
      </c>
    </row>
    <row r="18251" spans="1:3" x14ac:dyDescent="0.2">
      <c r="A18251" t="s">
        <v>115</v>
      </c>
      <c r="B18251" t="s">
        <v>49</v>
      </c>
      <c r="C18251" t="s">
        <v>1</v>
      </c>
    </row>
    <row r="18252" spans="1:3" x14ac:dyDescent="0.2">
      <c r="A18252" t="s">
        <v>115</v>
      </c>
      <c r="B18252" t="s">
        <v>50</v>
      </c>
      <c r="C18252" t="s">
        <v>1</v>
      </c>
    </row>
    <row r="18253" spans="1:3" x14ac:dyDescent="0.2">
      <c r="A18253" t="s">
        <v>115</v>
      </c>
      <c r="B18253" t="s">
        <v>56</v>
      </c>
      <c r="C18253" t="s">
        <v>105</v>
      </c>
    </row>
    <row r="18254" spans="1:3" x14ac:dyDescent="0.2">
      <c r="A18254" t="s">
        <v>115</v>
      </c>
      <c r="B18254" t="s">
        <v>57</v>
      </c>
      <c r="C18254" t="s">
        <v>105</v>
      </c>
    </row>
    <row r="18255" spans="1:3" x14ac:dyDescent="0.2">
      <c r="A18255" t="s">
        <v>115</v>
      </c>
      <c r="B18255" t="s">
        <v>91</v>
      </c>
      <c r="C18255" t="s">
        <v>90</v>
      </c>
    </row>
    <row r="18256" spans="1:3" x14ac:dyDescent="0.2">
      <c r="A18256" t="s">
        <v>115</v>
      </c>
      <c r="B18256" t="s">
        <v>92</v>
      </c>
      <c r="C18256" t="s">
        <v>6</v>
      </c>
    </row>
    <row r="18257" spans="1:3" x14ac:dyDescent="0.2">
      <c r="A18257" t="s">
        <v>115</v>
      </c>
      <c r="B18257" t="s">
        <v>136</v>
      </c>
      <c r="C18257" t="s">
        <v>11</v>
      </c>
    </row>
    <row r="18258" spans="1:3" x14ac:dyDescent="0.2">
      <c r="A18258" t="s">
        <v>115</v>
      </c>
      <c r="B18258" t="s">
        <v>16</v>
      </c>
      <c r="C18258" t="s">
        <v>5</v>
      </c>
    </row>
    <row r="18259" spans="1:3" x14ac:dyDescent="0.2">
      <c r="A18259" t="s">
        <v>115</v>
      </c>
      <c r="B18259" t="s">
        <v>89</v>
      </c>
      <c r="C18259" t="s">
        <v>138</v>
      </c>
    </row>
    <row r="18260" spans="1:3" x14ac:dyDescent="0.2">
      <c r="A18260" t="s">
        <v>115</v>
      </c>
      <c r="B18260" t="s">
        <v>33</v>
      </c>
      <c r="C18260" t="s">
        <v>22</v>
      </c>
    </row>
    <row r="18261" spans="1:3" x14ac:dyDescent="0.2">
      <c r="A18261" t="s">
        <v>115</v>
      </c>
      <c r="B18261" t="s">
        <v>34</v>
      </c>
      <c r="C18261" t="s">
        <v>138</v>
      </c>
    </row>
    <row r="18262" spans="1:3" x14ac:dyDescent="0.2">
      <c r="A18262" t="s">
        <v>115</v>
      </c>
      <c r="B18262" t="s">
        <v>95</v>
      </c>
      <c r="C18262" t="s">
        <v>6</v>
      </c>
    </row>
    <row r="18263" spans="1:3" x14ac:dyDescent="0.2">
      <c r="A18263" t="s">
        <v>115</v>
      </c>
      <c r="B18263" t="s">
        <v>110</v>
      </c>
      <c r="C18263" t="s">
        <v>128</v>
      </c>
    </row>
    <row r="18264" spans="1:3" x14ac:dyDescent="0.2">
      <c r="A18264" t="s">
        <v>115</v>
      </c>
      <c r="B18264" t="s">
        <v>62</v>
      </c>
      <c r="C18264" t="s">
        <v>109</v>
      </c>
    </row>
    <row r="18265" spans="1:3" x14ac:dyDescent="0.2">
      <c r="A18265" t="s">
        <v>115</v>
      </c>
      <c r="B18265" t="s">
        <v>63</v>
      </c>
      <c r="C18265" t="s">
        <v>109</v>
      </c>
    </row>
    <row r="18266" spans="1:3" x14ac:dyDescent="0.2">
      <c r="A18266" t="s">
        <v>115</v>
      </c>
      <c r="B18266" t="s">
        <v>22</v>
      </c>
      <c r="C18266" t="s">
        <v>107</v>
      </c>
    </row>
    <row r="18267" spans="1:3" x14ac:dyDescent="0.2">
      <c r="A18267" t="s">
        <v>115</v>
      </c>
      <c r="B18267" t="s">
        <v>2</v>
      </c>
      <c r="C18267" t="s">
        <v>95</v>
      </c>
    </row>
    <row r="18268" spans="1:3" x14ac:dyDescent="0.2">
      <c r="A18268" t="s">
        <v>115</v>
      </c>
      <c r="B18268" t="s">
        <v>32</v>
      </c>
      <c r="C18268" t="s">
        <v>138</v>
      </c>
    </row>
    <row r="18269" spans="1:3" x14ac:dyDescent="0.2">
      <c r="A18269" t="s">
        <v>115</v>
      </c>
      <c r="B18269" t="s">
        <v>18</v>
      </c>
      <c r="C18269" t="s">
        <v>1</v>
      </c>
    </row>
    <row r="18270" spans="1:3" x14ac:dyDescent="0.2">
      <c r="A18270" t="s">
        <v>115</v>
      </c>
      <c r="B18270" t="s">
        <v>76</v>
      </c>
      <c r="C18270" t="s">
        <v>62</v>
      </c>
    </row>
    <row r="18271" spans="1:3" x14ac:dyDescent="0.2">
      <c r="A18271" t="s">
        <v>115</v>
      </c>
      <c r="B18271" t="s">
        <v>77</v>
      </c>
      <c r="C18271" t="s">
        <v>62</v>
      </c>
    </row>
    <row r="18272" spans="1:3" x14ac:dyDescent="0.2">
      <c r="A18272" t="s">
        <v>115</v>
      </c>
      <c r="B18272" t="s">
        <v>79</v>
      </c>
      <c r="C18272" t="s">
        <v>5</v>
      </c>
    </row>
    <row r="18273" spans="1:3" x14ac:dyDescent="0.2">
      <c r="A18273" t="s">
        <v>115</v>
      </c>
      <c r="B18273" t="s">
        <v>48</v>
      </c>
      <c r="C18273" t="s">
        <v>36</v>
      </c>
    </row>
    <row r="18274" spans="1:3" x14ac:dyDescent="0.2">
      <c r="A18274" t="s">
        <v>115</v>
      </c>
      <c r="B18274" t="s">
        <v>111</v>
      </c>
      <c r="C18274" t="s">
        <v>36</v>
      </c>
    </row>
    <row r="18275" spans="1:3" x14ac:dyDescent="0.2">
      <c r="A18275" t="s">
        <v>115</v>
      </c>
      <c r="B18275" t="s">
        <v>112</v>
      </c>
      <c r="C18275" t="s">
        <v>36</v>
      </c>
    </row>
    <row r="18276" spans="1:3" x14ac:dyDescent="0.2">
      <c r="A18276" t="s">
        <v>115</v>
      </c>
      <c r="B18276" t="s">
        <v>51</v>
      </c>
      <c r="C18276" t="s">
        <v>36</v>
      </c>
    </row>
    <row r="18277" spans="1:3" x14ac:dyDescent="0.2">
      <c r="A18277" t="s">
        <v>115</v>
      </c>
      <c r="B18277" t="s">
        <v>8</v>
      </c>
      <c r="C18277" t="s">
        <v>1</v>
      </c>
    </row>
    <row r="18278" spans="1:3" x14ac:dyDescent="0.2">
      <c r="A18278" t="s">
        <v>115</v>
      </c>
      <c r="B18278" t="s">
        <v>35</v>
      </c>
      <c r="C18278" t="s">
        <v>58</v>
      </c>
    </row>
    <row r="18279" spans="1:3" x14ac:dyDescent="0.2">
      <c r="A18279" t="s">
        <v>115</v>
      </c>
      <c r="B18279" t="s">
        <v>52</v>
      </c>
      <c r="C18279" t="s">
        <v>107</v>
      </c>
    </row>
    <row r="18280" spans="1:3" x14ac:dyDescent="0.2">
      <c r="A18280" t="s">
        <v>115</v>
      </c>
      <c r="B18280" t="s">
        <v>122</v>
      </c>
      <c r="C18280" t="s">
        <v>128</v>
      </c>
    </row>
    <row r="18281" spans="1:3" x14ac:dyDescent="0.2">
      <c r="A18281" t="s">
        <v>115</v>
      </c>
      <c r="B18281" t="s">
        <v>123</v>
      </c>
      <c r="C18281" t="s">
        <v>6</v>
      </c>
    </row>
    <row r="18282" spans="1:3" x14ac:dyDescent="0.2">
      <c r="A18282" t="s">
        <v>115</v>
      </c>
      <c r="B18282" t="s">
        <v>21</v>
      </c>
      <c r="C18282" t="s">
        <v>91</v>
      </c>
    </row>
    <row r="18283" spans="1:3" x14ac:dyDescent="0.2">
      <c r="A18283" t="s">
        <v>115</v>
      </c>
      <c r="B18283" t="s">
        <v>128</v>
      </c>
      <c r="C18283" t="s">
        <v>102</v>
      </c>
    </row>
    <row r="18284" spans="1:3" x14ac:dyDescent="0.2">
      <c r="A18284" t="s">
        <v>115</v>
      </c>
      <c r="B18284" t="s">
        <v>43</v>
      </c>
      <c r="C18284" t="s">
        <v>123</v>
      </c>
    </row>
    <row r="18285" spans="1:3" x14ac:dyDescent="0.2">
      <c r="A18285" t="s">
        <v>115</v>
      </c>
      <c r="B18285" t="s">
        <v>102</v>
      </c>
      <c r="C18285" t="s">
        <v>6</v>
      </c>
    </row>
    <row r="18286" spans="1:3" x14ac:dyDescent="0.2">
      <c r="A18286" t="s">
        <v>115</v>
      </c>
      <c r="B18286" t="s">
        <v>103</v>
      </c>
      <c r="C18286" t="s">
        <v>4</v>
      </c>
    </row>
    <row r="18287" spans="1:3" x14ac:dyDescent="0.2">
      <c r="A18287" t="s">
        <v>115</v>
      </c>
      <c r="B18287" t="s">
        <v>106</v>
      </c>
      <c r="C18287" t="s">
        <v>73</v>
      </c>
    </row>
    <row r="18288" spans="1:3" x14ac:dyDescent="0.2">
      <c r="A18288" t="s">
        <v>115</v>
      </c>
      <c r="B18288" t="s">
        <v>105</v>
      </c>
      <c r="C18288" t="s">
        <v>123</v>
      </c>
    </row>
    <row r="18289" spans="1:3" x14ac:dyDescent="0.2">
      <c r="A18289" t="s">
        <v>115</v>
      </c>
      <c r="B18289" t="s">
        <v>74</v>
      </c>
      <c r="C18289" t="s">
        <v>116</v>
      </c>
    </row>
    <row r="18290" spans="1:3" x14ac:dyDescent="0.2">
      <c r="A18290" t="s">
        <v>115</v>
      </c>
      <c r="B18290" t="s">
        <v>26</v>
      </c>
      <c r="C18290" t="s">
        <v>11</v>
      </c>
    </row>
    <row r="18291" spans="1:3" x14ac:dyDescent="0.2">
      <c r="A18291" t="s">
        <v>115</v>
      </c>
      <c r="B18291" t="s">
        <v>81</v>
      </c>
      <c r="C18291" t="s">
        <v>62</v>
      </c>
    </row>
    <row r="18292" spans="1:3" x14ac:dyDescent="0.2">
      <c r="A18292" t="s">
        <v>115</v>
      </c>
      <c r="B18292" t="s">
        <v>29</v>
      </c>
      <c r="C18292" t="s">
        <v>116</v>
      </c>
    </row>
    <row r="18293" spans="1:3" x14ac:dyDescent="0.2">
      <c r="A18293" t="s">
        <v>115</v>
      </c>
      <c r="B18293" t="s">
        <v>30</v>
      </c>
      <c r="C18293" t="s">
        <v>91</v>
      </c>
    </row>
    <row r="18294" spans="1:3" x14ac:dyDescent="0.2">
      <c r="A18294" t="s">
        <v>115</v>
      </c>
      <c r="B18294" t="s">
        <v>118</v>
      </c>
      <c r="C18294" t="s">
        <v>67</v>
      </c>
    </row>
    <row r="18295" spans="1:3" x14ac:dyDescent="0.2">
      <c r="A18295" t="s">
        <v>115</v>
      </c>
      <c r="B18295" t="s">
        <v>119</v>
      </c>
      <c r="C18295" t="s">
        <v>67</v>
      </c>
    </row>
    <row r="18296" spans="1:3" x14ac:dyDescent="0.2">
      <c r="A18296" t="s">
        <v>115</v>
      </c>
      <c r="B18296" t="s">
        <v>86</v>
      </c>
      <c r="C18296" t="s">
        <v>62</v>
      </c>
    </row>
    <row r="18297" spans="1:3" x14ac:dyDescent="0.2">
      <c r="A18297" t="s">
        <v>115</v>
      </c>
      <c r="B18297" t="s">
        <v>28</v>
      </c>
      <c r="C18297" t="s">
        <v>116</v>
      </c>
    </row>
    <row r="18298" spans="1:3" x14ac:dyDescent="0.2">
      <c r="A18298" t="s">
        <v>115</v>
      </c>
      <c r="B18298" t="s">
        <v>127</v>
      </c>
      <c r="C18298" t="s">
        <v>123</v>
      </c>
    </row>
    <row r="18299" spans="1:3" x14ac:dyDescent="0.2">
      <c r="A18299" t="s">
        <v>115</v>
      </c>
      <c r="B18299" t="s">
        <v>80</v>
      </c>
      <c r="C18299" t="s">
        <v>5</v>
      </c>
    </row>
    <row r="18300" spans="1:3" x14ac:dyDescent="0.2">
      <c r="A18300" t="s">
        <v>115</v>
      </c>
      <c r="B18300" t="s">
        <v>41</v>
      </c>
      <c r="C18300" t="s">
        <v>105</v>
      </c>
    </row>
    <row r="18301" spans="1:3" x14ac:dyDescent="0.2">
      <c r="A18301" t="s">
        <v>115</v>
      </c>
      <c r="B18301" t="s">
        <v>130</v>
      </c>
      <c r="C18301" t="s">
        <v>102</v>
      </c>
    </row>
    <row r="18302" spans="1:3" x14ac:dyDescent="0.2">
      <c r="A18302" t="s">
        <v>115</v>
      </c>
      <c r="B18302" t="s">
        <v>131</v>
      </c>
      <c r="C18302" t="s">
        <v>134</v>
      </c>
    </row>
    <row r="18303" spans="1:3" x14ac:dyDescent="0.2">
      <c r="A18303" t="s">
        <v>115</v>
      </c>
      <c r="B18303" t="s">
        <v>11</v>
      </c>
      <c r="C18303" t="s">
        <v>104</v>
      </c>
    </row>
    <row r="18304" spans="1:3" x14ac:dyDescent="0.2">
      <c r="A18304" t="s">
        <v>115</v>
      </c>
      <c r="B18304" t="s">
        <v>6</v>
      </c>
      <c r="C18304" t="s">
        <v>24</v>
      </c>
    </row>
    <row r="18305" spans="1:3" x14ac:dyDescent="0.2">
      <c r="A18305" t="s">
        <v>115</v>
      </c>
      <c r="B18305" t="s">
        <v>3</v>
      </c>
      <c r="C18305" t="s">
        <v>6</v>
      </c>
    </row>
    <row r="18306" spans="1:3" x14ac:dyDescent="0.2">
      <c r="A18306" t="s">
        <v>115</v>
      </c>
      <c r="B18306" t="s">
        <v>69</v>
      </c>
      <c r="C18306" t="s">
        <v>3</v>
      </c>
    </row>
    <row r="18307" spans="1:3" x14ac:dyDescent="0.2">
      <c r="A18307" t="s">
        <v>115</v>
      </c>
      <c r="B18307" t="s">
        <v>135</v>
      </c>
      <c r="C18307" t="s">
        <v>62</v>
      </c>
    </row>
    <row r="18308" spans="1:3" x14ac:dyDescent="0.2">
      <c r="A18308" t="s">
        <v>115</v>
      </c>
      <c r="B18308" t="s">
        <v>132</v>
      </c>
      <c r="C18308" t="s">
        <v>100</v>
      </c>
    </row>
    <row r="18309" spans="1:3" x14ac:dyDescent="0.2">
      <c r="A18309" t="s">
        <v>115</v>
      </c>
      <c r="B18309" t="s">
        <v>129</v>
      </c>
      <c r="C18309" t="s">
        <v>118</v>
      </c>
    </row>
    <row r="18310" spans="1:3" x14ac:dyDescent="0.2">
      <c r="A18310" t="s">
        <v>115</v>
      </c>
      <c r="B18310" t="s">
        <v>116</v>
      </c>
      <c r="C18310" t="s">
        <v>90</v>
      </c>
    </row>
    <row r="18311" spans="1:3" x14ac:dyDescent="0.2">
      <c r="A18311" t="s">
        <v>115</v>
      </c>
      <c r="B18311" t="s">
        <v>36</v>
      </c>
      <c r="C18311" t="s">
        <v>84</v>
      </c>
    </row>
    <row r="18312" spans="1:3" x14ac:dyDescent="0.2">
      <c r="A18312" t="s">
        <v>115</v>
      </c>
      <c r="B18312" t="s">
        <v>37</v>
      </c>
      <c r="C18312" t="s">
        <v>84</v>
      </c>
    </row>
    <row r="18313" spans="1:3" x14ac:dyDescent="0.2">
      <c r="A18313" t="s">
        <v>115</v>
      </c>
      <c r="B18313" t="s">
        <v>70</v>
      </c>
      <c r="C18313" t="s">
        <v>130</v>
      </c>
    </row>
    <row r="18314" spans="1:3" x14ac:dyDescent="0.2">
      <c r="A18314" t="s">
        <v>115</v>
      </c>
      <c r="B18314" t="s">
        <v>71</v>
      </c>
      <c r="C18314" t="s">
        <v>130</v>
      </c>
    </row>
    <row r="18315" spans="1:3" x14ac:dyDescent="0.2">
      <c r="A18315" t="s">
        <v>115</v>
      </c>
      <c r="B18315" t="s">
        <v>5</v>
      </c>
      <c r="C18315" t="s">
        <v>107</v>
      </c>
    </row>
    <row r="18316" spans="1:3" x14ac:dyDescent="0.2">
      <c r="A18316" t="s">
        <v>115</v>
      </c>
      <c r="B18316" t="s">
        <v>24</v>
      </c>
      <c r="C18316" t="s">
        <v>24</v>
      </c>
    </row>
    <row r="18317" spans="1:3" x14ac:dyDescent="0.2">
      <c r="A18317" t="s">
        <v>115</v>
      </c>
      <c r="B18317" t="s">
        <v>10</v>
      </c>
      <c r="C18317" t="s">
        <v>3</v>
      </c>
    </row>
    <row r="18318" spans="1:3" x14ac:dyDescent="0.2">
      <c r="A18318" t="s">
        <v>115</v>
      </c>
      <c r="B18318" t="s">
        <v>12</v>
      </c>
      <c r="C18318" t="s">
        <v>102</v>
      </c>
    </row>
    <row r="18319" spans="1:3" x14ac:dyDescent="0.2">
      <c r="A18319" t="s">
        <v>115</v>
      </c>
      <c r="B18319" t="s">
        <v>107</v>
      </c>
      <c r="C18319" t="s">
        <v>4</v>
      </c>
    </row>
    <row r="18320" spans="1:3" x14ac:dyDescent="0.2">
      <c r="A18320" t="s">
        <v>115</v>
      </c>
      <c r="B18320" t="s">
        <v>108</v>
      </c>
      <c r="C18320" t="s">
        <v>4</v>
      </c>
    </row>
    <row r="18321" spans="1:3" x14ac:dyDescent="0.2">
      <c r="A18321" t="s">
        <v>115</v>
      </c>
      <c r="B18321" t="s">
        <v>14</v>
      </c>
      <c r="C18321" t="s">
        <v>137</v>
      </c>
    </row>
    <row r="18322" spans="1:3" x14ac:dyDescent="0.2">
      <c r="A18322" t="s">
        <v>115</v>
      </c>
      <c r="B18322" t="s">
        <v>15</v>
      </c>
      <c r="C18322" t="s">
        <v>116</v>
      </c>
    </row>
    <row r="18323" spans="1:3" x14ac:dyDescent="0.2">
      <c r="A18323" t="s">
        <v>115</v>
      </c>
      <c r="B18323" t="s">
        <v>101</v>
      </c>
      <c r="C18323" t="s">
        <v>95</v>
      </c>
    </row>
    <row r="18324" spans="1:3" x14ac:dyDescent="0.2">
      <c r="A18324" t="s">
        <v>115</v>
      </c>
      <c r="B18324" t="s">
        <v>109</v>
      </c>
      <c r="C18324" t="s">
        <v>58</v>
      </c>
    </row>
    <row r="18325" spans="1:3" x14ac:dyDescent="0.2">
      <c r="A18325" t="s">
        <v>115</v>
      </c>
      <c r="B18325" t="s">
        <v>61</v>
      </c>
      <c r="C18325" t="s">
        <v>4</v>
      </c>
    </row>
    <row r="18326" spans="1:3" x14ac:dyDescent="0.2">
      <c r="A18326" t="s">
        <v>115</v>
      </c>
      <c r="B18326" t="s">
        <v>73</v>
      </c>
      <c r="C18326" t="s">
        <v>90</v>
      </c>
    </row>
    <row r="18327" spans="1:3" x14ac:dyDescent="0.2">
      <c r="A18327" t="s">
        <v>115</v>
      </c>
      <c r="B18327" t="s">
        <v>60</v>
      </c>
      <c r="C18327" t="s">
        <v>90</v>
      </c>
    </row>
    <row r="18328" spans="1:3" x14ac:dyDescent="0.2">
      <c r="A18328" t="s">
        <v>115</v>
      </c>
      <c r="B18328" t="s">
        <v>84</v>
      </c>
      <c r="C18328" t="s">
        <v>58</v>
      </c>
    </row>
    <row r="18329" spans="1:3" x14ac:dyDescent="0.2">
      <c r="A18329" t="s">
        <v>115</v>
      </c>
      <c r="B18329" t="s">
        <v>85</v>
      </c>
      <c r="C18329" t="s">
        <v>58</v>
      </c>
    </row>
    <row r="18330" spans="1:3" x14ac:dyDescent="0.2">
      <c r="A18330" t="s">
        <v>115</v>
      </c>
      <c r="B18330" t="s">
        <v>137</v>
      </c>
      <c r="C18330" t="s">
        <v>90</v>
      </c>
    </row>
    <row r="18331" spans="1:3" x14ac:dyDescent="0.2">
      <c r="A18331" t="s">
        <v>115</v>
      </c>
      <c r="B18331" t="s">
        <v>138</v>
      </c>
      <c r="C18331" t="s">
        <v>107</v>
      </c>
    </row>
    <row r="18332" spans="1:3" x14ac:dyDescent="0.2">
      <c r="A18332" t="s">
        <v>115</v>
      </c>
      <c r="B18332" t="s">
        <v>134</v>
      </c>
      <c r="C18332" t="s">
        <v>58</v>
      </c>
    </row>
    <row r="18333" spans="1:3" x14ac:dyDescent="0.2">
      <c r="A18333" t="s">
        <v>115</v>
      </c>
      <c r="B18333" t="s">
        <v>40</v>
      </c>
      <c r="C18333" t="s">
        <v>100</v>
      </c>
    </row>
    <row r="18334" spans="1:3" x14ac:dyDescent="0.2">
      <c r="A18334" t="s">
        <v>115</v>
      </c>
      <c r="B18334" t="s">
        <v>39</v>
      </c>
      <c r="C18334" t="s">
        <v>36</v>
      </c>
    </row>
    <row r="18335" spans="1:3" x14ac:dyDescent="0.2">
      <c r="A18335" t="s">
        <v>115</v>
      </c>
      <c r="B18335" t="s">
        <v>104</v>
      </c>
      <c r="C18335" t="s">
        <v>6</v>
      </c>
    </row>
    <row r="18336" spans="1:3" x14ac:dyDescent="0.2">
      <c r="A18336" t="s">
        <v>115</v>
      </c>
      <c r="B18336" t="s">
        <v>9</v>
      </c>
      <c r="C18336" t="s">
        <v>120</v>
      </c>
    </row>
    <row r="18337" spans="1:3" x14ac:dyDescent="0.2">
      <c r="A18337" t="s">
        <v>115</v>
      </c>
      <c r="B18337" t="s">
        <v>58</v>
      </c>
      <c r="C18337" t="s">
        <v>24</v>
      </c>
    </row>
    <row r="18338" spans="1:3" x14ac:dyDescent="0.2">
      <c r="A18338" t="s">
        <v>115</v>
      </c>
      <c r="B18338" t="s">
        <v>4</v>
      </c>
      <c r="C18338" t="s">
        <v>24</v>
      </c>
    </row>
    <row r="18339" spans="1:3" x14ac:dyDescent="0.2">
      <c r="A18339" t="s">
        <v>115</v>
      </c>
      <c r="B18339" t="s">
        <v>90</v>
      </c>
      <c r="C18339" t="s">
        <v>4</v>
      </c>
    </row>
    <row r="18340" spans="1:3" x14ac:dyDescent="0.2">
      <c r="A18340" t="s">
        <v>115</v>
      </c>
      <c r="B18340" t="s">
        <v>1</v>
      </c>
      <c r="C18340" t="s">
        <v>67</v>
      </c>
    </row>
    <row r="18341" spans="1:3" x14ac:dyDescent="0.2">
      <c r="A18341" t="s">
        <v>115</v>
      </c>
      <c r="B18341" t="s">
        <v>67</v>
      </c>
      <c r="C18341" t="s">
        <v>58</v>
      </c>
    </row>
    <row r="18342" spans="1:3" x14ac:dyDescent="0.2">
      <c r="A18342" t="s">
        <v>115</v>
      </c>
      <c r="B18342" t="s">
        <v>68</v>
      </c>
      <c r="C18342" t="s">
        <v>58</v>
      </c>
    </row>
    <row r="18343" spans="1:3" x14ac:dyDescent="0.2">
      <c r="A18343" t="s">
        <v>115</v>
      </c>
      <c r="B18343" t="s">
        <v>120</v>
      </c>
      <c r="C18343" t="s">
        <v>120</v>
      </c>
    </row>
    <row r="18344" spans="1:3" x14ac:dyDescent="0.2">
      <c r="A18344" t="s">
        <v>115</v>
      </c>
      <c r="B18344" t="s">
        <v>121</v>
      </c>
      <c r="C18344" t="s">
        <v>120</v>
      </c>
    </row>
    <row r="18345" spans="1:3" x14ac:dyDescent="0.2">
      <c r="A18345" t="s">
        <v>115</v>
      </c>
      <c r="B18345" t="s">
        <v>53</v>
      </c>
      <c r="C18345" t="s">
        <v>24</v>
      </c>
    </row>
    <row r="18346" spans="1:3" x14ac:dyDescent="0.2">
      <c r="A18346" t="s">
        <v>115</v>
      </c>
      <c r="B18346" t="s">
        <v>82</v>
      </c>
      <c r="C18346" t="s">
        <v>4</v>
      </c>
    </row>
    <row r="18347" spans="1:3" x14ac:dyDescent="0.2">
      <c r="A18347" t="s">
        <v>115</v>
      </c>
      <c r="B18347" t="s">
        <v>83</v>
      </c>
      <c r="C18347" t="s">
        <v>24</v>
      </c>
    </row>
    <row r="18348" spans="1:3" x14ac:dyDescent="0.2">
      <c r="A18348" t="s">
        <v>115</v>
      </c>
      <c r="B18348" t="s">
        <v>38</v>
      </c>
      <c r="C18348" t="s">
        <v>6</v>
      </c>
    </row>
    <row r="18349" spans="1:3" x14ac:dyDescent="0.2">
      <c r="A18349" t="s">
        <v>115</v>
      </c>
      <c r="B18349" t="s">
        <v>97</v>
      </c>
      <c r="C18349" t="s">
        <v>24</v>
      </c>
    </row>
    <row r="18350" spans="1:3" x14ac:dyDescent="0.2">
      <c r="A18350" t="s">
        <v>115</v>
      </c>
      <c r="B18350" t="s">
        <v>115</v>
      </c>
      <c r="C18350" t="s">
        <v>115</v>
      </c>
    </row>
    <row r="18351" spans="1:3" x14ac:dyDescent="0.2">
      <c r="A18351" t="s">
        <v>115</v>
      </c>
      <c r="B18351" t="s">
        <v>98</v>
      </c>
      <c r="C18351" t="s">
        <v>120</v>
      </c>
    </row>
    <row r="18352" spans="1:3" x14ac:dyDescent="0.2">
      <c r="A18352" t="s">
        <v>115</v>
      </c>
      <c r="B18352" t="s">
        <v>94</v>
      </c>
      <c r="C18352" t="s">
        <v>120</v>
      </c>
    </row>
    <row r="18353" spans="1:3" x14ac:dyDescent="0.2">
      <c r="A18353" t="s">
        <v>115</v>
      </c>
      <c r="B18353" t="s">
        <v>7</v>
      </c>
      <c r="C18353" t="s">
        <v>120</v>
      </c>
    </row>
    <row r="18354" spans="1:3" x14ac:dyDescent="0.2">
      <c r="A18354" t="s">
        <v>115</v>
      </c>
      <c r="B18354" t="s">
        <v>45</v>
      </c>
      <c r="C18354" t="s">
        <v>120</v>
      </c>
    </row>
    <row r="18355" spans="1:3" x14ac:dyDescent="0.2">
      <c r="A18355" t="s">
        <v>115</v>
      </c>
      <c r="B18355" t="s">
        <v>64</v>
      </c>
      <c r="C18355" t="s">
        <v>120</v>
      </c>
    </row>
    <row r="18356" spans="1:3" x14ac:dyDescent="0.2">
      <c r="A18356" t="s">
        <v>98</v>
      </c>
      <c r="B18356" t="s">
        <v>75</v>
      </c>
      <c r="C18356" t="s">
        <v>101</v>
      </c>
    </row>
    <row r="18357" spans="1:3" x14ac:dyDescent="0.2">
      <c r="A18357" t="s">
        <v>98</v>
      </c>
      <c r="B18357" t="s">
        <v>17</v>
      </c>
      <c r="C18357" t="s">
        <v>43</v>
      </c>
    </row>
    <row r="18358" spans="1:3" x14ac:dyDescent="0.2">
      <c r="A18358" t="s">
        <v>98</v>
      </c>
      <c r="B18358" t="s">
        <v>20</v>
      </c>
      <c r="C18358" t="s">
        <v>2</v>
      </c>
    </row>
    <row r="18359" spans="1:3" x14ac:dyDescent="0.2">
      <c r="A18359" t="s">
        <v>98</v>
      </c>
      <c r="B18359" t="s">
        <v>78</v>
      </c>
      <c r="C18359" t="s">
        <v>127</v>
      </c>
    </row>
    <row r="18360" spans="1:3" x14ac:dyDescent="0.2">
      <c r="A18360" t="s">
        <v>98</v>
      </c>
      <c r="B18360" t="s">
        <v>44</v>
      </c>
      <c r="C18360" t="s">
        <v>105</v>
      </c>
    </row>
    <row r="18361" spans="1:3" x14ac:dyDescent="0.2">
      <c r="A18361" t="s">
        <v>98</v>
      </c>
      <c r="B18361" t="s">
        <v>46</v>
      </c>
      <c r="C18361" t="s">
        <v>10</v>
      </c>
    </row>
    <row r="18362" spans="1:3" x14ac:dyDescent="0.2">
      <c r="A18362" t="s">
        <v>98</v>
      </c>
      <c r="B18362" t="s">
        <v>117</v>
      </c>
      <c r="C18362" t="s">
        <v>127</v>
      </c>
    </row>
    <row r="18363" spans="1:3" x14ac:dyDescent="0.2">
      <c r="A18363" t="s">
        <v>98</v>
      </c>
      <c r="B18363" t="s">
        <v>124</v>
      </c>
      <c r="C18363" t="s">
        <v>130</v>
      </c>
    </row>
    <row r="18364" spans="1:3" x14ac:dyDescent="0.2">
      <c r="A18364" t="s">
        <v>98</v>
      </c>
      <c r="B18364" t="s">
        <v>113</v>
      </c>
      <c r="C18364" t="s">
        <v>11</v>
      </c>
    </row>
    <row r="18365" spans="1:3" x14ac:dyDescent="0.2">
      <c r="A18365" t="s">
        <v>98</v>
      </c>
      <c r="B18365" t="s">
        <v>99</v>
      </c>
      <c r="C18365" t="s">
        <v>10</v>
      </c>
    </row>
    <row r="18366" spans="1:3" x14ac:dyDescent="0.2">
      <c r="A18366" t="s">
        <v>98</v>
      </c>
      <c r="B18366" t="s">
        <v>100</v>
      </c>
      <c r="C18366" t="s">
        <v>84</v>
      </c>
    </row>
    <row r="18367" spans="1:3" x14ac:dyDescent="0.2">
      <c r="A18367" t="s">
        <v>98</v>
      </c>
      <c r="B18367" t="s">
        <v>65</v>
      </c>
      <c r="C18367" t="s">
        <v>105</v>
      </c>
    </row>
    <row r="18368" spans="1:3" x14ac:dyDescent="0.2">
      <c r="A18368" t="s">
        <v>98</v>
      </c>
      <c r="B18368" t="s">
        <v>66</v>
      </c>
      <c r="C18368" t="s">
        <v>10</v>
      </c>
    </row>
    <row r="18369" spans="1:3" x14ac:dyDescent="0.2">
      <c r="A18369" t="s">
        <v>98</v>
      </c>
      <c r="B18369" t="s">
        <v>54</v>
      </c>
      <c r="C18369" t="s">
        <v>130</v>
      </c>
    </row>
    <row r="18370" spans="1:3" x14ac:dyDescent="0.2">
      <c r="A18370" t="s">
        <v>98</v>
      </c>
      <c r="B18370" t="s">
        <v>55</v>
      </c>
      <c r="C18370" t="s">
        <v>130</v>
      </c>
    </row>
    <row r="18371" spans="1:3" x14ac:dyDescent="0.2">
      <c r="A18371" t="s">
        <v>98</v>
      </c>
      <c r="B18371" t="s">
        <v>133</v>
      </c>
      <c r="C18371" t="s">
        <v>43</v>
      </c>
    </row>
    <row r="18372" spans="1:3" x14ac:dyDescent="0.2">
      <c r="A18372" t="s">
        <v>98</v>
      </c>
      <c r="B18372" t="s">
        <v>59</v>
      </c>
      <c r="C18372" t="s">
        <v>105</v>
      </c>
    </row>
    <row r="18373" spans="1:3" x14ac:dyDescent="0.2">
      <c r="A18373" t="s">
        <v>98</v>
      </c>
      <c r="B18373" t="s">
        <v>125</v>
      </c>
      <c r="C18373" t="s">
        <v>2</v>
      </c>
    </row>
    <row r="18374" spans="1:3" x14ac:dyDescent="0.2">
      <c r="A18374" t="s">
        <v>98</v>
      </c>
      <c r="B18374" t="s">
        <v>27</v>
      </c>
      <c r="C18374" t="s">
        <v>105</v>
      </c>
    </row>
    <row r="18375" spans="1:3" x14ac:dyDescent="0.2">
      <c r="A18375" t="s">
        <v>98</v>
      </c>
      <c r="B18375" t="s">
        <v>23</v>
      </c>
      <c r="C18375" t="s">
        <v>43</v>
      </c>
    </row>
    <row r="18376" spans="1:3" x14ac:dyDescent="0.2">
      <c r="A18376" t="s">
        <v>98</v>
      </c>
      <c r="B18376" t="s">
        <v>25</v>
      </c>
      <c r="C18376" t="s">
        <v>130</v>
      </c>
    </row>
    <row r="18377" spans="1:3" x14ac:dyDescent="0.2">
      <c r="A18377" t="s">
        <v>98</v>
      </c>
      <c r="B18377" t="s">
        <v>114</v>
      </c>
      <c r="C18377" t="s">
        <v>62</v>
      </c>
    </row>
    <row r="18378" spans="1:3" x14ac:dyDescent="0.2">
      <c r="A18378" t="s">
        <v>98</v>
      </c>
      <c r="B18378" t="s">
        <v>96</v>
      </c>
      <c r="C18378" t="s">
        <v>11</v>
      </c>
    </row>
    <row r="18379" spans="1:3" x14ac:dyDescent="0.2">
      <c r="A18379" t="s">
        <v>98</v>
      </c>
      <c r="B18379" t="s">
        <v>47</v>
      </c>
      <c r="C18379" t="s">
        <v>130</v>
      </c>
    </row>
    <row r="18380" spans="1:3" x14ac:dyDescent="0.2">
      <c r="A18380" t="s">
        <v>98</v>
      </c>
      <c r="B18380" t="s">
        <v>72</v>
      </c>
      <c r="C18380" t="s">
        <v>128</v>
      </c>
    </row>
    <row r="18381" spans="1:3" x14ac:dyDescent="0.2">
      <c r="A18381" t="s">
        <v>98</v>
      </c>
      <c r="B18381" t="s">
        <v>87</v>
      </c>
      <c r="C18381" t="s">
        <v>101</v>
      </c>
    </row>
    <row r="18382" spans="1:3" x14ac:dyDescent="0.2">
      <c r="A18382" t="s">
        <v>98</v>
      </c>
      <c r="B18382" t="s">
        <v>88</v>
      </c>
      <c r="C18382" t="s">
        <v>43</v>
      </c>
    </row>
    <row r="18383" spans="1:3" x14ac:dyDescent="0.2">
      <c r="A18383" t="s">
        <v>98</v>
      </c>
      <c r="B18383" t="s">
        <v>19</v>
      </c>
      <c r="C18383" t="s">
        <v>138</v>
      </c>
    </row>
    <row r="18384" spans="1:3" x14ac:dyDescent="0.2">
      <c r="A18384" t="s">
        <v>98</v>
      </c>
      <c r="B18384" t="s">
        <v>31</v>
      </c>
      <c r="C18384" t="s">
        <v>1</v>
      </c>
    </row>
    <row r="18385" spans="1:3" x14ac:dyDescent="0.2">
      <c r="A18385" t="s">
        <v>98</v>
      </c>
      <c r="B18385" t="s">
        <v>126</v>
      </c>
      <c r="C18385" t="s">
        <v>10</v>
      </c>
    </row>
    <row r="18386" spans="1:3" x14ac:dyDescent="0.2">
      <c r="A18386" t="s">
        <v>98</v>
      </c>
      <c r="B18386" t="s">
        <v>42</v>
      </c>
      <c r="C18386" t="s">
        <v>128</v>
      </c>
    </row>
    <row r="18387" spans="1:3" x14ac:dyDescent="0.2">
      <c r="A18387" t="s">
        <v>98</v>
      </c>
      <c r="B18387" t="s">
        <v>93</v>
      </c>
      <c r="C18387" t="s">
        <v>5</v>
      </c>
    </row>
    <row r="18388" spans="1:3" x14ac:dyDescent="0.2">
      <c r="A18388" t="s">
        <v>98</v>
      </c>
      <c r="B18388" t="s">
        <v>13</v>
      </c>
      <c r="C18388" t="s">
        <v>69</v>
      </c>
    </row>
    <row r="18389" spans="1:3" x14ac:dyDescent="0.2">
      <c r="A18389" t="s">
        <v>98</v>
      </c>
      <c r="B18389" t="s">
        <v>49</v>
      </c>
      <c r="C18389" t="s">
        <v>62</v>
      </c>
    </row>
    <row r="18390" spans="1:3" x14ac:dyDescent="0.2">
      <c r="A18390" t="s">
        <v>98</v>
      </c>
      <c r="B18390" t="s">
        <v>50</v>
      </c>
      <c r="C18390" t="s">
        <v>62</v>
      </c>
    </row>
    <row r="18391" spans="1:3" x14ac:dyDescent="0.2">
      <c r="A18391" t="s">
        <v>98</v>
      </c>
      <c r="B18391" t="s">
        <v>56</v>
      </c>
      <c r="C18391" t="s">
        <v>127</v>
      </c>
    </row>
    <row r="18392" spans="1:3" x14ac:dyDescent="0.2">
      <c r="A18392" t="s">
        <v>98</v>
      </c>
      <c r="B18392" t="s">
        <v>57</v>
      </c>
      <c r="C18392" t="s">
        <v>127</v>
      </c>
    </row>
    <row r="18393" spans="1:3" x14ac:dyDescent="0.2">
      <c r="A18393" t="s">
        <v>98</v>
      </c>
      <c r="B18393" t="s">
        <v>91</v>
      </c>
      <c r="C18393" t="s">
        <v>90</v>
      </c>
    </row>
    <row r="18394" spans="1:3" x14ac:dyDescent="0.2">
      <c r="A18394" t="s">
        <v>98</v>
      </c>
      <c r="B18394" t="s">
        <v>92</v>
      </c>
      <c r="C18394" t="s">
        <v>6</v>
      </c>
    </row>
    <row r="18395" spans="1:3" x14ac:dyDescent="0.2">
      <c r="A18395" t="s">
        <v>98</v>
      </c>
      <c r="B18395" t="s">
        <v>136</v>
      </c>
      <c r="C18395" t="s">
        <v>11</v>
      </c>
    </row>
    <row r="18396" spans="1:3" x14ac:dyDescent="0.2">
      <c r="A18396" t="s">
        <v>98</v>
      </c>
      <c r="B18396" t="s">
        <v>16</v>
      </c>
      <c r="C18396" t="s">
        <v>5</v>
      </c>
    </row>
    <row r="18397" spans="1:3" x14ac:dyDescent="0.2">
      <c r="A18397" t="s">
        <v>98</v>
      </c>
      <c r="B18397" t="s">
        <v>89</v>
      </c>
      <c r="C18397" t="s">
        <v>138</v>
      </c>
    </row>
    <row r="18398" spans="1:3" x14ac:dyDescent="0.2">
      <c r="A18398" t="s">
        <v>98</v>
      </c>
      <c r="B18398" t="s">
        <v>33</v>
      </c>
      <c r="C18398" t="s">
        <v>5</v>
      </c>
    </row>
    <row r="18399" spans="1:3" x14ac:dyDescent="0.2">
      <c r="A18399" t="s">
        <v>98</v>
      </c>
      <c r="B18399" t="s">
        <v>34</v>
      </c>
      <c r="C18399" t="s">
        <v>22</v>
      </c>
    </row>
    <row r="18400" spans="1:3" x14ac:dyDescent="0.2">
      <c r="A18400" t="s">
        <v>98</v>
      </c>
      <c r="B18400" t="s">
        <v>95</v>
      </c>
      <c r="C18400" t="s">
        <v>90</v>
      </c>
    </row>
    <row r="18401" spans="1:3" x14ac:dyDescent="0.2">
      <c r="A18401" t="s">
        <v>98</v>
      </c>
      <c r="B18401" t="s">
        <v>110</v>
      </c>
      <c r="C18401" t="s">
        <v>69</v>
      </c>
    </row>
    <row r="18402" spans="1:3" x14ac:dyDescent="0.2">
      <c r="A18402" t="s">
        <v>98</v>
      </c>
      <c r="B18402" t="s">
        <v>62</v>
      </c>
      <c r="C18402" t="s">
        <v>35</v>
      </c>
    </row>
    <row r="18403" spans="1:3" x14ac:dyDescent="0.2">
      <c r="A18403" t="s">
        <v>98</v>
      </c>
      <c r="B18403" t="s">
        <v>63</v>
      </c>
      <c r="C18403" t="s">
        <v>35</v>
      </c>
    </row>
    <row r="18404" spans="1:3" x14ac:dyDescent="0.2">
      <c r="A18404" t="s">
        <v>98</v>
      </c>
      <c r="B18404" t="s">
        <v>22</v>
      </c>
      <c r="C18404" t="s">
        <v>107</v>
      </c>
    </row>
    <row r="18405" spans="1:3" x14ac:dyDescent="0.2">
      <c r="A18405" t="s">
        <v>98</v>
      </c>
      <c r="B18405" t="s">
        <v>2</v>
      </c>
      <c r="C18405" t="s">
        <v>91</v>
      </c>
    </row>
    <row r="18406" spans="1:3" x14ac:dyDescent="0.2">
      <c r="A18406" t="s">
        <v>98</v>
      </c>
      <c r="B18406" t="s">
        <v>32</v>
      </c>
      <c r="C18406" t="s">
        <v>22</v>
      </c>
    </row>
    <row r="18407" spans="1:3" x14ac:dyDescent="0.2">
      <c r="A18407" t="s">
        <v>98</v>
      </c>
      <c r="B18407" t="s">
        <v>18</v>
      </c>
      <c r="C18407" t="s">
        <v>1</v>
      </c>
    </row>
    <row r="18408" spans="1:3" x14ac:dyDescent="0.2">
      <c r="A18408" t="s">
        <v>98</v>
      </c>
      <c r="B18408" t="s">
        <v>76</v>
      </c>
      <c r="C18408" t="s">
        <v>62</v>
      </c>
    </row>
    <row r="18409" spans="1:3" x14ac:dyDescent="0.2">
      <c r="A18409" t="s">
        <v>98</v>
      </c>
      <c r="B18409" t="s">
        <v>77</v>
      </c>
      <c r="C18409" t="s">
        <v>62</v>
      </c>
    </row>
    <row r="18410" spans="1:3" x14ac:dyDescent="0.2">
      <c r="A18410" t="s">
        <v>98</v>
      </c>
      <c r="B18410" t="s">
        <v>79</v>
      </c>
      <c r="C18410" t="s">
        <v>100</v>
      </c>
    </row>
    <row r="18411" spans="1:3" x14ac:dyDescent="0.2">
      <c r="A18411" t="s">
        <v>98</v>
      </c>
      <c r="B18411" t="s">
        <v>48</v>
      </c>
      <c r="C18411" t="s">
        <v>118</v>
      </c>
    </row>
    <row r="18412" spans="1:3" x14ac:dyDescent="0.2">
      <c r="A18412" t="s">
        <v>98</v>
      </c>
      <c r="B18412" t="s">
        <v>111</v>
      </c>
      <c r="C18412" t="s">
        <v>36</v>
      </c>
    </row>
    <row r="18413" spans="1:3" x14ac:dyDescent="0.2">
      <c r="A18413" t="s">
        <v>98</v>
      </c>
      <c r="B18413" t="s">
        <v>112</v>
      </c>
      <c r="C18413" t="s">
        <v>36</v>
      </c>
    </row>
    <row r="18414" spans="1:3" x14ac:dyDescent="0.2">
      <c r="A18414" t="s">
        <v>98</v>
      </c>
      <c r="B18414" t="s">
        <v>51</v>
      </c>
      <c r="C18414" t="s">
        <v>118</v>
      </c>
    </row>
    <row r="18415" spans="1:3" x14ac:dyDescent="0.2">
      <c r="A18415" t="s">
        <v>98</v>
      </c>
      <c r="B18415" t="s">
        <v>8</v>
      </c>
      <c r="C18415" t="s">
        <v>1</v>
      </c>
    </row>
    <row r="18416" spans="1:3" x14ac:dyDescent="0.2">
      <c r="A18416" t="s">
        <v>98</v>
      </c>
      <c r="B18416" t="s">
        <v>35</v>
      </c>
      <c r="C18416" t="s">
        <v>6</v>
      </c>
    </row>
    <row r="18417" spans="1:3" x14ac:dyDescent="0.2">
      <c r="A18417" t="s">
        <v>98</v>
      </c>
      <c r="B18417" t="s">
        <v>52</v>
      </c>
      <c r="C18417" t="s">
        <v>84</v>
      </c>
    </row>
    <row r="18418" spans="1:3" x14ac:dyDescent="0.2">
      <c r="A18418" t="s">
        <v>98</v>
      </c>
      <c r="B18418" t="s">
        <v>122</v>
      </c>
      <c r="C18418" t="s">
        <v>128</v>
      </c>
    </row>
    <row r="18419" spans="1:3" x14ac:dyDescent="0.2">
      <c r="A18419" t="s">
        <v>98</v>
      </c>
      <c r="B18419" t="s">
        <v>123</v>
      </c>
      <c r="C18419" t="s">
        <v>90</v>
      </c>
    </row>
    <row r="18420" spans="1:3" x14ac:dyDescent="0.2">
      <c r="A18420" t="s">
        <v>98</v>
      </c>
      <c r="B18420" t="s">
        <v>21</v>
      </c>
      <c r="C18420" t="s">
        <v>116</v>
      </c>
    </row>
    <row r="18421" spans="1:3" x14ac:dyDescent="0.2">
      <c r="A18421" t="s">
        <v>98</v>
      </c>
      <c r="B18421" t="s">
        <v>128</v>
      </c>
      <c r="C18421" t="s">
        <v>3</v>
      </c>
    </row>
    <row r="18422" spans="1:3" x14ac:dyDescent="0.2">
      <c r="A18422" t="s">
        <v>98</v>
      </c>
      <c r="B18422" t="s">
        <v>43</v>
      </c>
      <c r="C18422" t="s">
        <v>95</v>
      </c>
    </row>
    <row r="18423" spans="1:3" x14ac:dyDescent="0.2">
      <c r="A18423" t="s">
        <v>98</v>
      </c>
      <c r="B18423" t="s">
        <v>102</v>
      </c>
      <c r="C18423" t="s">
        <v>6</v>
      </c>
    </row>
    <row r="18424" spans="1:3" x14ac:dyDescent="0.2">
      <c r="A18424" t="s">
        <v>98</v>
      </c>
      <c r="B18424" t="s">
        <v>103</v>
      </c>
      <c r="C18424" t="s">
        <v>4</v>
      </c>
    </row>
    <row r="18425" spans="1:3" x14ac:dyDescent="0.2">
      <c r="A18425" t="s">
        <v>98</v>
      </c>
      <c r="B18425" t="s">
        <v>106</v>
      </c>
      <c r="C18425" t="s">
        <v>138</v>
      </c>
    </row>
    <row r="18426" spans="1:3" x14ac:dyDescent="0.2">
      <c r="A18426" t="s">
        <v>98</v>
      </c>
      <c r="B18426" t="s">
        <v>105</v>
      </c>
      <c r="C18426" t="s">
        <v>123</v>
      </c>
    </row>
    <row r="18427" spans="1:3" x14ac:dyDescent="0.2">
      <c r="A18427" t="s">
        <v>98</v>
      </c>
      <c r="B18427" t="s">
        <v>74</v>
      </c>
      <c r="C18427" t="s">
        <v>116</v>
      </c>
    </row>
    <row r="18428" spans="1:3" x14ac:dyDescent="0.2">
      <c r="A18428" t="s">
        <v>98</v>
      </c>
      <c r="B18428" t="s">
        <v>26</v>
      </c>
      <c r="C18428" t="s">
        <v>11</v>
      </c>
    </row>
    <row r="18429" spans="1:3" x14ac:dyDescent="0.2">
      <c r="A18429" t="s">
        <v>98</v>
      </c>
      <c r="B18429" t="s">
        <v>81</v>
      </c>
      <c r="C18429" t="s">
        <v>62</v>
      </c>
    </row>
    <row r="18430" spans="1:3" x14ac:dyDescent="0.2">
      <c r="A18430" t="s">
        <v>98</v>
      </c>
      <c r="B18430" t="s">
        <v>29</v>
      </c>
      <c r="C18430" t="s">
        <v>116</v>
      </c>
    </row>
    <row r="18431" spans="1:3" x14ac:dyDescent="0.2">
      <c r="A18431" t="s">
        <v>98</v>
      </c>
      <c r="B18431" t="s">
        <v>30</v>
      </c>
      <c r="C18431" t="s">
        <v>116</v>
      </c>
    </row>
    <row r="18432" spans="1:3" x14ac:dyDescent="0.2">
      <c r="A18432" t="s">
        <v>98</v>
      </c>
      <c r="B18432" t="s">
        <v>118</v>
      </c>
      <c r="C18432" t="s">
        <v>109</v>
      </c>
    </row>
    <row r="18433" spans="1:3" x14ac:dyDescent="0.2">
      <c r="A18433" t="s">
        <v>98</v>
      </c>
      <c r="B18433" t="s">
        <v>119</v>
      </c>
      <c r="C18433" t="s">
        <v>67</v>
      </c>
    </row>
    <row r="18434" spans="1:3" x14ac:dyDescent="0.2">
      <c r="A18434" t="s">
        <v>98</v>
      </c>
      <c r="B18434" t="s">
        <v>86</v>
      </c>
      <c r="C18434" t="s">
        <v>62</v>
      </c>
    </row>
    <row r="18435" spans="1:3" x14ac:dyDescent="0.2">
      <c r="A18435" t="s">
        <v>98</v>
      </c>
      <c r="B18435" t="s">
        <v>28</v>
      </c>
      <c r="C18435" t="s">
        <v>137</v>
      </c>
    </row>
    <row r="18436" spans="1:3" x14ac:dyDescent="0.2">
      <c r="A18436" t="s">
        <v>98</v>
      </c>
      <c r="B18436" t="s">
        <v>127</v>
      </c>
      <c r="C18436" t="s">
        <v>95</v>
      </c>
    </row>
    <row r="18437" spans="1:3" x14ac:dyDescent="0.2">
      <c r="A18437" t="s">
        <v>98</v>
      </c>
      <c r="B18437" t="s">
        <v>80</v>
      </c>
      <c r="C18437" t="s">
        <v>52</v>
      </c>
    </row>
    <row r="18438" spans="1:3" x14ac:dyDescent="0.2">
      <c r="A18438" t="s">
        <v>98</v>
      </c>
      <c r="B18438" t="s">
        <v>41</v>
      </c>
      <c r="C18438" t="s">
        <v>105</v>
      </c>
    </row>
    <row r="18439" spans="1:3" x14ac:dyDescent="0.2">
      <c r="A18439" t="s">
        <v>98</v>
      </c>
      <c r="B18439" t="s">
        <v>130</v>
      </c>
      <c r="C18439" t="s">
        <v>102</v>
      </c>
    </row>
    <row r="18440" spans="1:3" x14ac:dyDescent="0.2">
      <c r="A18440" t="s">
        <v>98</v>
      </c>
      <c r="B18440" t="s">
        <v>131</v>
      </c>
      <c r="C18440" t="s">
        <v>104</v>
      </c>
    </row>
    <row r="18441" spans="1:3" x14ac:dyDescent="0.2">
      <c r="A18441" t="s">
        <v>98</v>
      </c>
      <c r="B18441" t="s">
        <v>11</v>
      </c>
      <c r="C18441" t="s">
        <v>102</v>
      </c>
    </row>
    <row r="18442" spans="1:3" x14ac:dyDescent="0.2">
      <c r="A18442" t="s">
        <v>98</v>
      </c>
      <c r="B18442" t="s">
        <v>6</v>
      </c>
      <c r="C18442" t="s">
        <v>4</v>
      </c>
    </row>
    <row r="18443" spans="1:3" x14ac:dyDescent="0.2">
      <c r="A18443" t="s">
        <v>98</v>
      </c>
      <c r="B18443" t="s">
        <v>3</v>
      </c>
      <c r="C18443" t="s">
        <v>6</v>
      </c>
    </row>
    <row r="18444" spans="1:3" x14ac:dyDescent="0.2">
      <c r="A18444" t="s">
        <v>98</v>
      </c>
      <c r="B18444" t="s">
        <v>69</v>
      </c>
      <c r="C18444" t="s">
        <v>3</v>
      </c>
    </row>
    <row r="18445" spans="1:3" x14ac:dyDescent="0.2">
      <c r="A18445" t="s">
        <v>98</v>
      </c>
      <c r="B18445" t="s">
        <v>135</v>
      </c>
      <c r="C18445" t="s">
        <v>11</v>
      </c>
    </row>
    <row r="18446" spans="1:3" x14ac:dyDescent="0.2">
      <c r="A18446" t="s">
        <v>98</v>
      </c>
      <c r="B18446" t="s">
        <v>132</v>
      </c>
      <c r="C18446" t="s">
        <v>36</v>
      </c>
    </row>
    <row r="18447" spans="1:3" x14ac:dyDescent="0.2">
      <c r="A18447" t="s">
        <v>98</v>
      </c>
      <c r="B18447" t="s">
        <v>129</v>
      </c>
      <c r="C18447" t="s">
        <v>1</v>
      </c>
    </row>
    <row r="18448" spans="1:3" x14ac:dyDescent="0.2">
      <c r="A18448" t="s">
        <v>98</v>
      </c>
      <c r="B18448" t="s">
        <v>116</v>
      </c>
      <c r="C18448" t="s">
        <v>90</v>
      </c>
    </row>
    <row r="18449" spans="1:3" x14ac:dyDescent="0.2">
      <c r="A18449" t="s">
        <v>98</v>
      </c>
      <c r="B18449" t="s">
        <v>36</v>
      </c>
      <c r="C18449" t="s">
        <v>67</v>
      </c>
    </row>
    <row r="18450" spans="1:3" x14ac:dyDescent="0.2">
      <c r="A18450" t="s">
        <v>98</v>
      </c>
      <c r="B18450" t="s">
        <v>37</v>
      </c>
      <c r="C18450" t="s">
        <v>67</v>
      </c>
    </row>
    <row r="18451" spans="1:3" x14ac:dyDescent="0.2">
      <c r="A18451" t="s">
        <v>98</v>
      </c>
      <c r="B18451" t="s">
        <v>70</v>
      </c>
      <c r="C18451" t="s">
        <v>128</v>
      </c>
    </row>
    <row r="18452" spans="1:3" x14ac:dyDescent="0.2">
      <c r="A18452" t="s">
        <v>98</v>
      </c>
      <c r="B18452" t="s">
        <v>71</v>
      </c>
      <c r="C18452" t="s">
        <v>128</v>
      </c>
    </row>
    <row r="18453" spans="1:3" x14ac:dyDescent="0.2">
      <c r="A18453" t="s">
        <v>98</v>
      </c>
      <c r="B18453" t="s">
        <v>5</v>
      </c>
      <c r="C18453" t="s">
        <v>107</v>
      </c>
    </row>
    <row r="18454" spans="1:3" x14ac:dyDescent="0.2">
      <c r="A18454" t="s">
        <v>98</v>
      </c>
      <c r="B18454" t="s">
        <v>24</v>
      </c>
      <c r="C18454" t="s">
        <v>24</v>
      </c>
    </row>
    <row r="18455" spans="1:3" x14ac:dyDescent="0.2">
      <c r="A18455" t="s">
        <v>98</v>
      </c>
      <c r="B18455" t="s">
        <v>10</v>
      </c>
      <c r="C18455" t="s">
        <v>123</v>
      </c>
    </row>
    <row r="18456" spans="1:3" x14ac:dyDescent="0.2">
      <c r="A18456" t="s">
        <v>98</v>
      </c>
      <c r="B18456" t="s">
        <v>12</v>
      </c>
      <c r="C18456" t="s">
        <v>3</v>
      </c>
    </row>
    <row r="18457" spans="1:3" x14ac:dyDescent="0.2">
      <c r="A18457" t="s">
        <v>98</v>
      </c>
      <c r="B18457" t="s">
        <v>107</v>
      </c>
      <c r="C18457" t="s">
        <v>58</v>
      </c>
    </row>
    <row r="18458" spans="1:3" x14ac:dyDescent="0.2">
      <c r="A18458" t="s">
        <v>98</v>
      </c>
      <c r="B18458" t="s">
        <v>108</v>
      </c>
      <c r="C18458" t="s">
        <v>58</v>
      </c>
    </row>
    <row r="18459" spans="1:3" x14ac:dyDescent="0.2">
      <c r="A18459" t="s">
        <v>98</v>
      </c>
      <c r="B18459" t="s">
        <v>14</v>
      </c>
      <c r="C18459" t="s">
        <v>73</v>
      </c>
    </row>
    <row r="18460" spans="1:3" x14ac:dyDescent="0.2">
      <c r="A18460" t="s">
        <v>98</v>
      </c>
      <c r="B18460" t="s">
        <v>15</v>
      </c>
      <c r="C18460" t="s">
        <v>137</v>
      </c>
    </row>
    <row r="18461" spans="1:3" x14ac:dyDescent="0.2">
      <c r="A18461" t="s">
        <v>98</v>
      </c>
      <c r="B18461" t="s">
        <v>101</v>
      </c>
      <c r="C18461" t="s">
        <v>91</v>
      </c>
    </row>
    <row r="18462" spans="1:3" x14ac:dyDescent="0.2">
      <c r="A18462" t="s">
        <v>98</v>
      </c>
      <c r="B18462" t="s">
        <v>109</v>
      </c>
      <c r="C18462" t="s">
        <v>58</v>
      </c>
    </row>
    <row r="18463" spans="1:3" x14ac:dyDescent="0.2">
      <c r="A18463" t="s">
        <v>98</v>
      </c>
      <c r="B18463" t="s">
        <v>61</v>
      </c>
      <c r="C18463" t="s">
        <v>4</v>
      </c>
    </row>
    <row r="18464" spans="1:3" x14ac:dyDescent="0.2">
      <c r="A18464" t="s">
        <v>98</v>
      </c>
      <c r="B18464" t="s">
        <v>73</v>
      </c>
      <c r="C18464" t="s">
        <v>107</v>
      </c>
    </row>
    <row r="18465" spans="1:3" x14ac:dyDescent="0.2">
      <c r="A18465" t="s">
        <v>98</v>
      </c>
      <c r="B18465" t="s">
        <v>60</v>
      </c>
      <c r="C18465" t="s">
        <v>90</v>
      </c>
    </row>
    <row r="18466" spans="1:3" x14ac:dyDescent="0.2">
      <c r="A18466" t="s">
        <v>98</v>
      </c>
      <c r="B18466" t="s">
        <v>84</v>
      </c>
      <c r="C18466" t="s">
        <v>58</v>
      </c>
    </row>
    <row r="18467" spans="1:3" x14ac:dyDescent="0.2">
      <c r="A18467" t="s">
        <v>98</v>
      </c>
      <c r="B18467" t="s">
        <v>85</v>
      </c>
      <c r="C18467" t="s">
        <v>58</v>
      </c>
    </row>
    <row r="18468" spans="1:3" x14ac:dyDescent="0.2">
      <c r="A18468" t="s">
        <v>98</v>
      </c>
      <c r="B18468" t="s">
        <v>137</v>
      </c>
      <c r="C18468" t="s">
        <v>107</v>
      </c>
    </row>
    <row r="18469" spans="1:3" x14ac:dyDescent="0.2">
      <c r="A18469" t="s">
        <v>98</v>
      </c>
      <c r="B18469" t="s">
        <v>138</v>
      </c>
      <c r="C18469" t="s">
        <v>107</v>
      </c>
    </row>
    <row r="18470" spans="1:3" x14ac:dyDescent="0.2">
      <c r="A18470" t="s">
        <v>98</v>
      </c>
      <c r="B18470" t="s">
        <v>134</v>
      </c>
      <c r="C18470" t="s">
        <v>6</v>
      </c>
    </row>
    <row r="18471" spans="1:3" x14ac:dyDescent="0.2">
      <c r="A18471" t="s">
        <v>98</v>
      </c>
      <c r="B18471" t="s">
        <v>40</v>
      </c>
      <c r="C18471" t="s">
        <v>36</v>
      </c>
    </row>
    <row r="18472" spans="1:3" x14ac:dyDescent="0.2">
      <c r="A18472" t="s">
        <v>98</v>
      </c>
      <c r="B18472" t="s">
        <v>39</v>
      </c>
      <c r="C18472" t="s">
        <v>36</v>
      </c>
    </row>
    <row r="18473" spans="1:3" x14ac:dyDescent="0.2">
      <c r="A18473" t="s">
        <v>98</v>
      </c>
      <c r="B18473" t="s">
        <v>104</v>
      </c>
      <c r="C18473" t="s">
        <v>6</v>
      </c>
    </row>
    <row r="18474" spans="1:3" x14ac:dyDescent="0.2">
      <c r="A18474" t="s">
        <v>98</v>
      </c>
      <c r="B18474" t="s">
        <v>9</v>
      </c>
      <c r="C18474" t="s">
        <v>120</v>
      </c>
    </row>
    <row r="18475" spans="1:3" x14ac:dyDescent="0.2">
      <c r="A18475" t="s">
        <v>98</v>
      </c>
      <c r="B18475" t="s">
        <v>58</v>
      </c>
      <c r="C18475" t="s">
        <v>24</v>
      </c>
    </row>
    <row r="18476" spans="1:3" x14ac:dyDescent="0.2">
      <c r="A18476" t="s">
        <v>98</v>
      </c>
      <c r="B18476" t="s">
        <v>4</v>
      </c>
      <c r="C18476" t="s">
        <v>24</v>
      </c>
    </row>
    <row r="18477" spans="1:3" x14ac:dyDescent="0.2">
      <c r="A18477" t="s">
        <v>98</v>
      </c>
      <c r="B18477" t="s">
        <v>90</v>
      </c>
      <c r="C18477" t="s">
        <v>4</v>
      </c>
    </row>
    <row r="18478" spans="1:3" x14ac:dyDescent="0.2">
      <c r="A18478" t="s">
        <v>98</v>
      </c>
      <c r="B18478" t="s">
        <v>1</v>
      </c>
      <c r="C18478" t="s">
        <v>109</v>
      </c>
    </row>
    <row r="18479" spans="1:3" x14ac:dyDescent="0.2">
      <c r="A18479" t="s">
        <v>98</v>
      </c>
      <c r="B18479" t="s">
        <v>67</v>
      </c>
      <c r="C18479" t="s">
        <v>58</v>
      </c>
    </row>
    <row r="18480" spans="1:3" x14ac:dyDescent="0.2">
      <c r="A18480" t="s">
        <v>98</v>
      </c>
      <c r="B18480" t="s">
        <v>68</v>
      </c>
      <c r="C18480" t="s">
        <v>58</v>
      </c>
    </row>
    <row r="18481" spans="1:3" x14ac:dyDescent="0.2">
      <c r="A18481" t="s">
        <v>98</v>
      </c>
      <c r="B18481" t="s">
        <v>120</v>
      </c>
      <c r="C18481" t="s">
        <v>120</v>
      </c>
    </row>
    <row r="18482" spans="1:3" x14ac:dyDescent="0.2">
      <c r="A18482" t="s">
        <v>98</v>
      </c>
      <c r="B18482" t="s">
        <v>121</v>
      </c>
      <c r="C18482" t="s">
        <v>120</v>
      </c>
    </row>
    <row r="18483" spans="1:3" x14ac:dyDescent="0.2">
      <c r="A18483" t="s">
        <v>98</v>
      </c>
      <c r="B18483" t="s">
        <v>53</v>
      </c>
      <c r="C18483" t="s">
        <v>24</v>
      </c>
    </row>
    <row r="18484" spans="1:3" x14ac:dyDescent="0.2">
      <c r="A18484" t="s">
        <v>98</v>
      </c>
      <c r="B18484" t="s">
        <v>82</v>
      </c>
      <c r="C18484" t="s">
        <v>4</v>
      </c>
    </row>
    <row r="18485" spans="1:3" x14ac:dyDescent="0.2">
      <c r="A18485" t="s">
        <v>98</v>
      </c>
      <c r="B18485" t="s">
        <v>83</v>
      </c>
      <c r="C18485" t="s">
        <v>4</v>
      </c>
    </row>
    <row r="18486" spans="1:3" x14ac:dyDescent="0.2">
      <c r="A18486" t="s">
        <v>98</v>
      </c>
      <c r="B18486" t="s">
        <v>38</v>
      </c>
      <c r="C18486" t="s">
        <v>6</v>
      </c>
    </row>
    <row r="18487" spans="1:3" x14ac:dyDescent="0.2">
      <c r="A18487" t="s">
        <v>98</v>
      </c>
      <c r="B18487" t="s">
        <v>97</v>
      </c>
      <c r="C18487" t="s">
        <v>24</v>
      </c>
    </row>
    <row r="18488" spans="1:3" x14ac:dyDescent="0.2">
      <c r="A18488" t="s">
        <v>98</v>
      </c>
      <c r="B18488" t="s">
        <v>115</v>
      </c>
      <c r="C18488" t="s">
        <v>120</v>
      </c>
    </row>
    <row r="18489" spans="1:3" x14ac:dyDescent="0.2">
      <c r="A18489" t="s">
        <v>98</v>
      </c>
      <c r="B18489" t="s">
        <v>98</v>
      </c>
      <c r="C18489" t="s">
        <v>98</v>
      </c>
    </row>
    <row r="18490" spans="1:3" x14ac:dyDescent="0.2">
      <c r="A18490" t="s">
        <v>98</v>
      </c>
      <c r="B18490" t="s">
        <v>94</v>
      </c>
      <c r="C18490" t="s">
        <v>120</v>
      </c>
    </row>
    <row r="18491" spans="1:3" x14ac:dyDescent="0.2">
      <c r="A18491" t="s">
        <v>98</v>
      </c>
      <c r="B18491" t="s">
        <v>7</v>
      </c>
      <c r="C18491" t="s">
        <v>24</v>
      </c>
    </row>
    <row r="18492" spans="1:3" x14ac:dyDescent="0.2">
      <c r="A18492" t="s">
        <v>98</v>
      </c>
      <c r="B18492" t="s">
        <v>45</v>
      </c>
      <c r="C18492" t="s">
        <v>120</v>
      </c>
    </row>
    <row r="18493" spans="1:3" x14ac:dyDescent="0.2">
      <c r="A18493" t="s">
        <v>98</v>
      </c>
      <c r="B18493" t="s">
        <v>64</v>
      </c>
      <c r="C18493" t="s">
        <v>120</v>
      </c>
    </row>
    <row r="18494" spans="1:3" x14ac:dyDescent="0.2">
      <c r="A18494" t="s">
        <v>94</v>
      </c>
      <c r="B18494" t="s">
        <v>75</v>
      </c>
      <c r="C18494" t="s">
        <v>43</v>
      </c>
    </row>
    <row r="18495" spans="1:3" x14ac:dyDescent="0.2">
      <c r="A18495" t="s">
        <v>94</v>
      </c>
      <c r="B18495" t="s">
        <v>17</v>
      </c>
      <c r="C18495" t="s">
        <v>43</v>
      </c>
    </row>
    <row r="18496" spans="1:3" x14ac:dyDescent="0.2">
      <c r="A18496" t="s">
        <v>94</v>
      </c>
      <c r="B18496" t="s">
        <v>20</v>
      </c>
      <c r="C18496" t="s">
        <v>2</v>
      </c>
    </row>
    <row r="18497" spans="1:3" x14ac:dyDescent="0.2">
      <c r="A18497" t="s">
        <v>94</v>
      </c>
      <c r="B18497" t="s">
        <v>78</v>
      </c>
      <c r="C18497" t="s">
        <v>127</v>
      </c>
    </row>
    <row r="18498" spans="1:3" x14ac:dyDescent="0.2">
      <c r="A18498" t="s">
        <v>94</v>
      </c>
      <c r="B18498" t="s">
        <v>44</v>
      </c>
      <c r="C18498" t="s">
        <v>105</v>
      </c>
    </row>
    <row r="18499" spans="1:3" x14ac:dyDescent="0.2">
      <c r="A18499" t="s">
        <v>94</v>
      </c>
      <c r="B18499" t="s">
        <v>46</v>
      </c>
      <c r="C18499" t="s">
        <v>69</v>
      </c>
    </row>
    <row r="18500" spans="1:3" x14ac:dyDescent="0.2">
      <c r="A18500" t="s">
        <v>94</v>
      </c>
      <c r="B18500" t="s">
        <v>117</v>
      </c>
      <c r="C18500" t="s">
        <v>105</v>
      </c>
    </row>
    <row r="18501" spans="1:3" x14ac:dyDescent="0.2">
      <c r="A18501" t="s">
        <v>94</v>
      </c>
      <c r="B18501" t="s">
        <v>124</v>
      </c>
      <c r="C18501" t="s">
        <v>130</v>
      </c>
    </row>
    <row r="18502" spans="1:3" x14ac:dyDescent="0.2">
      <c r="A18502" t="s">
        <v>94</v>
      </c>
      <c r="B18502" t="s">
        <v>113</v>
      </c>
      <c r="C18502" t="s">
        <v>62</v>
      </c>
    </row>
    <row r="18503" spans="1:3" x14ac:dyDescent="0.2">
      <c r="A18503" t="s">
        <v>94</v>
      </c>
      <c r="B18503" t="s">
        <v>99</v>
      </c>
      <c r="C18503" t="s">
        <v>10</v>
      </c>
    </row>
    <row r="18504" spans="1:3" x14ac:dyDescent="0.2">
      <c r="A18504" t="s">
        <v>94</v>
      </c>
      <c r="B18504" t="s">
        <v>100</v>
      </c>
      <c r="C18504" t="s">
        <v>84</v>
      </c>
    </row>
    <row r="18505" spans="1:3" x14ac:dyDescent="0.2">
      <c r="A18505" t="s">
        <v>94</v>
      </c>
      <c r="B18505" t="s">
        <v>65</v>
      </c>
      <c r="C18505" t="s">
        <v>10</v>
      </c>
    </row>
    <row r="18506" spans="1:3" x14ac:dyDescent="0.2">
      <c r="A18506" t="s">
        <v>94</v>
      </c>
      <c r="B18506" t="s">
        <v>66</v>
      </c>
      <c r="C18506" t="s">
        <v>10</v>
      </c>
    </row>
    <row r="18507" spans="1:3" x14ac:dyDescent="0.2">
      <c r="A18507" t="s">
        <v>94</v>
      </c>
      <c r="B18507" t="s">
        <v>54</v>
      </c>
      <c r="C18507" t="s">
        <v>130</v>
      </c>
    </row>
    <row r="18508" spans="1:3" x14ac:dyDescent="0.2">
      <c r="A18508" t="s">
        <v>94</v>
      </c>
      <c r="B18508" t="s">
        <v>55</v>
      </c>
      <c r="C18508" t="s">
        <v>130</v>
      </c>
    </row>
    <row r="18509" spans="1:3" x14ac:dyDescent="0.2">
      <c r="A18509" t="s">
        <v>94</v>
      </c>
      <c r="B18509" t="s">
        <v>133</v>
      </c>
      <c r="C18509" t="s">
        <v>43</v>
      </c>
    </row>
    <row r="18510" spans="1:3" x14ac:dyDescent="0.2">
      <c r="A18510" t="s">
        <v>94</v>
      </c>
      <c r="B18510" t="s">
        <v>59</v>
      </c>
      <c r="C18510" t="s">
        <v>105</v>
      </c>
    </row>
    <row r="18511" spans="1:3" x14ac:dyDescent="0.2">
      <c r="A18511" t="s">
        <v>94</v>
      </c>
      <c r="B18511" t="s">
        <v>125</v>
      </c>
      <c r="C18511" t="s">
        <v>101</v>
      </c>
    </row>
    <row r="18512" spans="1:3" x14ac:dyDescent="0.2">
      <c r="A18512" t="s">
        <v>94</v>
      </c>
      <c r="B18512" t="s">
        <v>27</v>
      </c>
      <c r="C18512" t="s">
        <v>105</v>
      </c>
    </row>
    <row r="18513" spans="1:3" x14ac:dyDescent="0.2">
      <c r="A18513" t="s">
        <v>94</v>
      </c>
      <c r="B18513" t="s">
        <v>23</v>
      </c>
      <c r="C18513" t="s">
        <v>43</v>
      </c>
    </row>
    <row r="18514" spans="1:3" x14ac:dyDescent="0.2">
      <c r="A18514" t="s">
        <v>94</v>
      </c>
      <c r="B18514" t="s">
        <v>25</v>
      </c>
      <c r="C18514" t="s">
        <v>130</v>
      </c>
    </row>
    <row r="18515" spans="1:3" x14ac:dyDescent="0.2">
      <c r="A18515" t="s">
        <v>94</v>
      </c>
      <c r="B18515" t="s">
        <v>114</v>
      </c>
      <c r="C18515" t="s">
        <v>62</v>
      </c>
    </row>
    <row r="18516" spans="1:3" x14ac:dyDescent="0.2">
      <c r="A18516" t="s">
        <v>94</v>
      </c>
      <c r="B18516" t="s">
        <v>96</v>
      </c>
      <c r="C18516" t="s">
        <v>11</v>
      </c>
    </row>
    <row r="18517" spans="1:3" x14ac:dyDescent="0.2">
      <c r="A18517" t="s">
        <v>94</v>
      </c>
      <c r="B18517" t="s">
        <v>47</v>
      </c>
      <c r="C18517" t="s">
        <v>11</v>
      </c>
    </row>
    <row r="18518" spans="1:3" x14ac:dyDescent="0.2">
      <c r="A18518" t="s">
        <v>94</v>
      </c>
      <c r="B18518" t="s">
        <v>72</v>
      </c>
      <c r="C18518" t="s">
        <v>128</v>
      </c>
    </row>
    <row r="18519" spans="1:3" x14ac:dyDescent="0.2">
      <c r="A18519" t="s">
        <v>94</v>
      </c>
      <c r="B18519" t="s">
        <v>87</v>
      </c>
      <c r="C18519" t="s">
        <v>101</v>
      </c>
    </row>
    <row r="18520" spans="1:3" x14ac:dyDescent="0.2">
      <c r="A18520" t="s">
        <v>94</v>
      </c>
      <c r="B18520" t="s">
        <v>88</v>
      </c>
      <c r="C18520" t="s">
        <v>127</v>
      </c>
    </row>
    <row r="18521" spans="1:3" x14ac:dyDescent="0.2">
      <c r="A18521" t="s">
        <v>94</v>
      </c>
      <c r="B18521" t="s">
        <v>19</v>
      </c>
      <c r="C18521" t="s">
        <v>73</v>
      </c>
    </row>
    <row r="18522" spans="1:3" x14ac:dyDescent="0.2">
      <c r="A18522" t="s">
        <v>94</v>
      </c>
      <c r="B18522" t="s">
        <v>31</v>
      </c>
      <c r="C18522" t="s">
        <v>1</v>
      </c>
    </row>
    <row r="18523" spans="1:3" x14ac:dyDescent="0.2">
      <c r="A18523" t="s">
        <v>94</v>
      </c>
      <c r="B18523" t="s">
        <v>126</v>
      </c>
      <c r="C18523" t="s">
        <v>10</v>
      </c>
    </row>
    <row r="18524" spans="1:3" x14ac:dyDescent="0.2">
      <c r="A18524" t="s">
        <v>94</v>
      </c>
      <c r="B18524" t="s">
        <v>42</v>
      </c>
      <c r="C18524" t="s">
        <v>128</v>
      </c>
    </row>
    <row r="18525" spans="1:3" x14ac:dyDescent="0.2">
      <c r="A18525" t="s">
        <v>94</v>
      </c>
      <c r="B18525" t="s">
        <v>93</v>
      </c>
      <c r="C18525" t="s">
        <v>22</v>
      </c>
    </row>
    <row r="18526" spans="1:3" x14ac:dyDescent="0.2">
      <c r="A18526" t="s">
        <v>94</v>
      </c>
      <c r="B18526" t="s">
        <v>13</v>
      </c>
      <c r="C18526" t="s">
        <v>69</v>
      </c>
    </row>
    <row r="18527" spans="1:3" x14ac:dyDescent="0.2">
      <c r="A18527" t="s">
        <v>94</v>
      </c>
      <c r="B18527" t="s">
        <v>49</v>
      </c>
      <c r="C18527" t="s">
        <v>1</v>
      </c>
    </row>
    <row r="18528" spans="1:3" x14ac:dyDescent="0.2">
      <c r="A18528" t="s">
        <v>94</v>
      </c>
      <c r="B18528" t="s">
        <v>50</v>
      </c>
      <c r="C18528" t="s">
        <v>62</v>
      </c>
    </row>
    <row r="18529" spans="1:3" x14ac:dyDescent="0.2">
      <c r="A18529" t="s">
        <v>94</v>
      </c>
      <c r="B18529" t="s">
        <v>56</v>
      </c>
      <c r="C18529" t="s">
        <v>127</v>
      </c>
    </row>
    <row r="18530" spans="1:3" x14ac:dyDescent="0.2">
      <c r="A18530" t="s">
        <v>94</v>
      </c>
      <c r="B18530" t="s">
        <v>57</v>
      </c>
      <c r="C18530" t="s">
        <v>127</v>
      </c>
    </row>
    <row r="18531" spans="1:3" x14ac:dyDescent="0.2">
      <c r="A18531" t="s">
        <v>94</v>
      </c>
      <c r="B18531" t="s">
        <v>91</v>
      </c>
      <c r="C18531" t="s">
        <v>90</v>
      </c>
    </row>
    <row r="18532" spans="1:3" x14ac:dyDescent="0.2">
      <c r="A18532" t="s">
        <v>94</v>
      </c>
      <c r="B18532" t="s">
        <v>92</v>
      </c>
      <c r="C18532" t="s">
        <v>6</v>
      </c>
    </row>
    <row r="18533" spans="1:3" x14ac:dyDescent="0.2">
      <c r="A18533" t="s">
        <v>94</v>
      </c>
      <c r="B18533" t="s">
        <v>136</v>
      </c>
      <c r="C18533" t="s">
        <v>11</v>
      </c>
    </row>
    <row r="18534" spans="1:3" x14ac:dyDescent="0.2">
      <c r="A18534" t="s">
        <v>94</v>
      </c>
      <c r="B18534" t="s">
        <v>16</v>
      </c>
      <c r="C18534" t="s">
        <v>5</v>
      </c>
    </row>
    <row r="18535" spans="1:3" x14ac:dyDescent="0.2">
      <c r="A18535" t="s">
        <v>94</v>
      </c>
      <c r="B18535" t="s">
        <v>89</v>
      </c>
      <c r="C18535" t="s">
        <v>138</v>
      </c>
    </row>
    <row r="18536" spans="1:3" x14ac:dyDescent="0.2">
      <c r="A18536" t="s">
        <v>94</v>
      </c>
      <c r="B18536" t="s">
        <v>33</v>
      </c>
      <c r="C18536" t="s">
        <v>5</v>
      </c>
    </row>
    <row r="18537" spans="1:3" x14ac:dyDescent="0.2">
      <c r="A18537" t="s">
        <v>94</v>
      </c>
      <c r="B18537" t="s">
        <v>34</v>
      </c>
      <c r="C18537" t="s">
        <v>138</v>
      </c>
    </row>
    <row r="18538" spans="1:3" x14ac:dyDescent="0.2">
      <c r="A18538" t="s">
        <v>94</v>
      </c>
      <c r="B18538" t="s">
        <v>95</v>
      </c>
      <c r="C18538" t="s">
        <v>90</v>
      </c>
    </row>
    <row r="18539" spans="1:3" x14ac:dyDescent="0.2">
      <c r="A18539" t="s">
        <v>94</v>
      </c>
      <c r="B18539" t="s">
        <v>110</v>
      </c>
      <c r="C18539" t="s">
        <v>128</v>
      </c>
    </row>
    <row r="18540" spans="1:3" x14ac:dyDescent="0.2">
      <c r="A18540" t="s">
        <v>94</v>
      </c>
      <c r="B18540" t="s">
        <v>62</v>
      </c>
      <c r="C18540" t="s">
        <v>35</v>
      </c>
    </row>
    <row r="18541" spans="1:3" x14ac:dyDescent="0.2">
      <c r="A18541" t="s">
        <v>94</v>
      </c>
      <c r="B18541" t="s">
        <v>63</v>
      </c>
      <c r="C18541" t="s">
        <v>109</v>
      </c>
    </row>
    <row r="18542" spans="1:3" x14ac:dyDescent="0.2">
      <c r="A18542" t="s">
        <v>94</v>
      </c>
      <c r="B18542" t="s">
        <v>22</v>
      </c>
      <c r="C18542" t="s">
        <v>107</v>
      </c>
    </row>
    <row r="18543" spans="1:3" x14ac:dyDescent="0.2">
      <c r="A18543" t="s">
        <v>94</v>
      </c>
      <c r="B18543" t="s">
        <v>2</v>
      </c>
      <c r="C18543" t="s">
        <v>91</v>
      </c>
    </row>
    <row r="18544" spans="1:3" x14ac:dyDescent="0.2">
      <c r="A18544" t="s">
        <v>94</v>
      </c>
      <c r="B18544" t="s">
        <v>32</v>
      </c>
      <c r="C18544" t="s">
        <v>138</v>
      </c>
    </row>
    <row r="18545" spans="1:3" x14ac:dyDescent="0.2">
      <c r="A18545" t="s">
        <v>94</v>
      </c>
      <c r="B18545" t="s">
        <v>18</v>
      </c>
      <c r="C18545" t="s">
        <v>1</v>
      </c>
    </row>
    <row r="18546" spans="1:3" x14ac:dyDescent="0.2">
      <c r="A18546" t="s">
        <v>94</v>
      </c>
      <c r="B18546" t="s">
        <v>76</v>
      </c>
      <c r="C18546" t="s">
        <v>62</v>
      </c>
    </row>
    <row r="18547" spans="1:3" x14ac:dyDescent="0.2">
      <c r="A18547" t="s">
        <v>94</v>
      </c>
      <c r="B18547" t="s">
        <v>77</v>
      </c>
      <c r="C18547" t="s">
        <v>62</v>
      </c>
    </row>
    <row r="18548" spans="1:3" x14ac:dyDescent="0.2">
      <c r="A18548" t="s">
        <v>94</v>
      </c>
      <c r="B18548" t="s">
        <v>79</v>
      </c>
      <c r="C18548" t="s">
        <v>52</v>
      </c>
    </row>
    <row r="18549" spans="1:3" x14ac:dyDescent="0.2">
      <c r="A18549" t="s">
        <v>94</v>
      </c>
      <c r="B18549" t="s">
        <v>48</v>
      </c>
      <c r="C18549" t="s">
        <v>36</v>
      </c>
    </row>
    <row r="18550" spans="1:3" x14ac:dyDescent="0.2">
      <c r="A18550" t="s">
        <v>94</v>
      </c>
      <c r="B18550" t="s">
        <v>111</v>
      </c>
      <c r="C18550" t="s">
        <v>36</v>
      </c>
    </row>
    <row r="18551" spans="1:3" x14ac:dyDescent="0.2">
      <c r="A18551" t="s">
        <v>94</v>
      </c>
      <c r="B18551" t="s">
        <v>112</v>
      </c>
      <c r="C18551" t="s">
        <v>36</v>
      </c>
    </row>
    <row r="18552" spans="1:3" x14ac:dyDescent="0.2">
      <c r="A18552" t="s">
        <v>94</v>
      </c>
      <c r="B18552" t="s">
        <v>51</v>
      </c>
      <c r="C18552" t="s">
        <v>118</v>
      </c>
    </row>
    <row r="18553" spans="1:3" x14ac:dyDescent="0.2">
      <c r="A18553" t="s">
        <v>94</v>
      </c>
      <c r="B18553" t="s">
        <v>8</v>
      </c>
      <c r="C18553" t="s">
        <v>1</v>
      </c>
    </row>
    <row r="18554" spans="1:3" x14ac:dyDescent="0.2">
      <c r="A18554" t="s">
        <v>94</v>
      </c>
      <c r="B18554" t="s">
        <v>35</v>
      </c>
      <c r="C18554" t="s">
        <v>58</v>
      </c>
    </row>
    <row r="18555" spans="1:3" x14ac:dyDescent="0.2">
      <c r="A18555" t="s">
        <v>94</v>
      </c>
      <c r="B18555" t="s">
        <v>52</v>
      </c>
      <c r="C18555" t="s">
        <v>107</v>
      </c>
    </row>
    <row r="18556" spans="1:3" x14ac:dyDescent="0.2">
      <c r="A18556" t="s">
        <v>94</v>
      </c>
      <c r="B18556" t="s">
        <v>122</v>
      </c>
      <c r="C18556" t="s">
        <v>128</v>
      </c>
    </row>
    <row r="18557" spans="1:3" x14ac:dyDescent="0.2">
      <c r="A18557" t="s">
        <v>94</v>
      </c>
      <c r="B18557" t="s">
        <v>123</v>
      </c>
      <c r="C18557" t="s">
        <v>6</v>
      </c>
    </row>
    <row r="18558" spans="1:3" x14ac:dyDescent="0.2">
      <c r="A18558" t="s">
        <v>94</v>
      </c>
      <c r="B18558" t="s">
        <v>21</v>
      </c>
      <c r="C18558" t="s">
        <v>91</v>
      </c>
    </row>
    <row r="18559" spans="1:3" x14ac:dyDescent="0.2">
      <c r="A18559" t="s">
        <v>94</v>
      </c>
      <c r="B18559" t="s">
        <v>128</v>
      </c>
      <c r="C18559" t="s">
        <v>3</v>
      </c>
    </row>
    <row r="18560" spans="1:3" x14ac:dyDescent="0.2">
      <c r="A18560" t="s">
        <v>94</v>
      </c>
      <c r="B18560" t="s">
        <v>43</v>
      </c>
      <c r="C18560" t="s">
        <v>95</v>
      </c>
    </row>
    <row r="18561" spans="1:3" x14ac:dyDescent="0.2">
      <c r="A18561" t="s">
        <v>94</v>
      </c>
      <c r="B18561" t="s">
        <v>102</v>
      </c>
      <c r="C18561" t="s">
        <v>6</v>
      </c>
    </row>
    <row r="18562" spans="1:3" x14ac:dyDescent="0.2">
      <c r="A18562" t="s">
        <v>94</v>
      </c>
      <c r="B18562" t="s">
        <v>103</v>
      </c>
      <c r="C18562" t="s">
        <v>4</v>
      </c>
    </row>
    <row r="18563" spans="1:3" x14ac:dyDescent="0.2">
      <c r="A18563" t="s">
        <v>94</v>
      </c>
      <c r="B18563" t="s">
        <v>106</v>
      </c>
      <c r="C18563" t="s">
        <v>138</v>
      </c>
    </row>
    <row r="18564" spans="1:3" x14ac:dyDescent="0.2">
      <c r="A18564" t="s">
        <v>94</v>
      </c>
      <c r="B18564" t="s">
        <v>105</v>
      </c>
      <c r="C18564" t="s">
        <v>123</v>
      </c>
    </row>
    <row r="18565" spans="1:3" x14ac:dyDescent="0.2">
      <c r="A18565" t="s">
        <v>94</v>
      </c>
      <c r="B18565" t="s">
        <v>74</v>
      </c>
      <c r="C18565" t="s">
        <v>116</v>
      </c>
    </row>
    <row r="18566" spans="1:3" x14ac:dyDescent="0.2">
      <c r="A18566" t="s">
        <v>94</v>
      </c>
      <c r="B18566" t="s">
        <v>26</v>
      </c>
      <c r="C18566" t="s">
        <v>11</v>
      </c>
    </row>
    <row r="18567" spans="1:3" x14ac:dyDescent="0.2">
      <c r="A18567" t="s">
        <v>94</v>
      </c>
      <c r="B18567" t="s">
        <v>81</v>
      </c>
      <c r="C18567" t="s">
        <v>62</v>
      </c>
    </row>
    <row r="18568" spans="1:3" x14ac:dyDescent="0.2">
      <c r="A18568" t="s">
        <v>94</v>
      </c>
      <c r="B18568" t="s">
        <v>29</v>
      </c>
      <c r="C18568" t="s">
        <v>116</v>
      </c>
    </row>
    <row r="18569" spans="1:3" x14ac:dyDescent="0.2">
      <c r="A18569" t="s">
        <v>94</v>
      </c>
      <c r="B18569" t="s">
        <v>30</v>
      </c>
      <c r="C18569" t="s">
        <v>116</v>
      </c>
    </row>
    <row r="18570" spans="1:3" x14ac:dyDescent="0.2">
      <c r="A18570" t="s">
        <v>94</v>
      </c>
      <c r="B18570" t="s">
        <v>118</v>
      </c>
      <c r="C18570" t="s">
        <v>67</v>
      </c>
    </row>
    <row r="18571" spans="1:3" x14ac:dyDescent="0.2">
      <c r="A18571" t="s">
        <v>94</v>
      </c>
      <c r="B18571" t="s">
        <v>119</v>
      </c>
      <c r="C18571" t="s">
        <v>67</v>
      </c>
    </row>
    <row r="18572" spans="1:3" x14ac:dyDescent="0.2">
      <c r="A18572" t="s">
        <v>94</v>
      </c>
      <c r="B18572" t="s">
        <v>86</v>
      </c>
      <c r="C18572" t="s">
        <v>62</v>
      </c>
    </row>
    <row r="18573" spans="1:3" x14ac:dyDescent="0.2">
      <c r="A18573" t="s">
        <v>94</v>
      </c>
      <c r="B18573" t="s">
        <v>28</v>
      </c>
      <c r="C18573" t="s">
        <v>137</v>
      </c>
    </row>
    <row r="18574" spans="1:3" x14ac:dyDescent="0.2">
      <c r="A18574" t="s">
        <v>94</v>
      </c>
      <c r="B18574" t="s">
        <v>127</v>
      </c>
      <c r="C18574" t="s">
        <v>123</v>
      </c>
    </row>
    <row r="18575" spans="1:3" x14ac:dyDescent="0.2">
      <c r="A18575" t="s">
        <v>94</v>
      </c>
      <c r="B18575" t="s">
        <v>80</v>
      </c>
      <c r="C18575" t="s">
        <v>5</v>
      </c>
    </row>
    <row r="18576" spans="1:3" x14ac:dyDescent="0.2">
      <c r="A18576" t="s">
        <v>94</v>
      </c>
      <c r="B18576" t="s">
        <v>41</v>
      </c>
      <c r="C18576" t="s">
        <v>105</v>
      </c>
    </row>
    <row r="18577" spans="1:3" x14ac:dyDescent="0.2">
      <c r="A18577" t="s">
        <v>94</v>
      </c>
      <c r="B18577" t="s">
        <v>130</v>
      </c>
      <c r="C18577" t="s">
        <v>102</v>
      </c>
    </row>
    <row r="18578" spans="1:3" x14ac:dyDescent="0.2">
      <c r="A18578" t="s">
        <v>94</v>
      </c>
      <c r="B18578" t="s">
        <v>131</v>
      </c>
      <c r="C18578" t="s">
        <v>134</v>
      </c>
    </row>
    <row r="18579" spans="1:3" x14ac:dyDescent="0.2">
      <c r="A18579" t="s">
        <v>94</v>
      </c>
      <c r="B18579" t="s">
        <v>11</v>
      </c>
      <c r="C18579" t="s">
        <v>102</v>
      </c>
    </row>
    <row r="18580" spans="1:3" x14ac:dyDescent="0.2">
      <c r="A18580" t="s">
        <v>94</v>
      </c>
      <c r="B18580" t="s">
        <v>6</v>
      </c>
      <c r="C18580" t="s">
        <v>4</v>
      </c>
    </row>
    <row r="18581" spans="1:3" x14ac:dyDescent="0.2">
      <c r="A18581" t="s">
        <v>94</v>
      </c>
      <c r="B18581" t="s">
        <v>3</v>
      </c>
      <c r="C18581" t="s">
        <v>6</v>
      </c>
    </row>
    <row r="18582" spans="1:3" x14ac:dyDescent="0.2">
      <c r="A18582" t="s">
        <v>94</v>
      </c>
      <c r="B18582" t="s">
        <v>69</v>
      </c>
      <c r="C18582" t="s">
        <v>3</v>
      </c>
    </row>
    <row r="18583" spans="1:3" x14ac:dyDescent="0.2">
      <c r="A18583" t="s">
        <v>94</v>
      </c>
      <c r="B18583" t="s">
        <v>135</v>
      </c>
      <c r="C18583" t="s">
        <v>62</v>
      </c>
    </row>
    <row r="18584" spans="1:3" x14ac:dyDescent="0.2">
      <c r="A18584" t="s">
        <v>94</v>
      </c>
      <c r="B18584" t="s">
        <v>132</v>
      </c>
      <c r="C18584" t="s">
        <v>36</v>
      </c>
    </row>
    <row r="18585" spans="1:3" x14ac:dyDescent="0.2">
      <c r="A18585" t="s">
        <v>94</v>
      </c>
      <c r="B18585" t="s">
        <v>129</v>
      </c>
      <c r="C18585" t="s">
        <v>118</v>
      </c>
    </row>
    <row r="18586" spans="1:3" x14ac:dyDescent="0.2">
      <c r="A18586" t="s">
        <v>94</v>
      </c>
      <c r="B18586" t="s">
        <v>116</v>
      </c>
      <c r="C18586" t="s">
        <v>90</v>
      </c>
    </row>
    <row r="18587" spans="1:3" x14ac:dyDescent="0.2">
      <c r="A18587" t="s">
        <v>94</v>
      </c>
      <c r="B18587" t="s">
        <v>36</v>
      </c>
      <c r="C18587" t="s">
        <v>67</v>
      </c>
    </row>
    <row r="18588" spans="1:3" x14ac:dyDescent="0.2">
      <c r="A18588" t="s">
        <v>94</v>
      </c>
      <c r="B18588" t="s">
        <v>37</v>
      </c>
      <c r="C18588" t="s">
        <v>84</v>
      </c>
    </row>
    <row r="18589" spans="1:3" x14ac:dyDescent="0.2">
      <c r="A18589" t="s">
        <v>94</v>
      </c>
      <c r="B18589" t="s">
        <v>70</v>
      </c>
      <c r="C18589" t="s">
        <v>130</v>
      </c>
    </row>
    <row r="18590" spans="1:3" x14ac:dyDescent="0.2">
      <c r="A18590" t="s">
        <v>94</v>
      </c>
      <c r="B18590" t="s">
        <v>71</v>
      </c>
      <c r="C18590" t="s">
        <v>128</v>
      </c>
    </row>
    <row r="18591" spans="1:3" x14ac:dyDescent="0.2">
      <c r="A18591" t="s">
        <v>94</v>
      </c>
      <c r="B18591" t="s">
        <v>5</v>
      </c>
      <c r="C18591" t="s">
        <v>107</v>
      </c>
    </row>
    <row r="18592" spans="1:3" x14ac:dyDescent="0.2">
      <c r="A18592" t="s">
        <v>94</v>
      </c>
      <c r="B18592" t="s">
        <v>24</v>
      </c>
      <c r="C18592" t="s">
        <v>24</v>
      </c>
    </row>
    <row r="18593" spans="1:3" x14ac:dyDescent="0.2">
      <c r="A18593" t="s">
        <v>94</v>
      </c>
      <c r="B18593" t="s">
        <v>10</v>
      </c>
      <c r="C18593" t="s">
        <v>3</v>
      </c>
    </row>
    <row r="18594" spans="1:3" x14ac:dyDescent="0.2">
      <c r="A18594" t="s">
        <v>94</v>
      </c>
      <c r="B18594" t="s">
        <v>12</v>
      </c>
      <c r="C18594" t="s">
        <v>102</v>
      </c>
    </row>
    <row r="18595" spans="1:3" x14ac:dyDescent="0.2">
      <c r="A18595" t="s">
        <v>94</v>
      </c>
      <c r="B18595" t="s">
        <v>107</v>
      </c>
      <c r="C18595" t="s">
        <v>58</v>
      </c>
    </row>
    <row r="18596" spans="1:3" x14ac:dyDescent="0.2">
      <c r="A18596" t="s">
        <v>94</v>
      </c>
      <c r="B18596" t="s">
        <v>108</v>
      </c>
      <c r="C18596" t="s">
        <v>4</v>
      </c>
    </row>
    <row r="18597" spans="1:3" x14ac:dyDescent="0.2">
      <c r="A18597" t="s">
        <v>94</v>
      </c>
      <c r="B18597" t="s">
        <v>14</v>
      </c>
      <c r="C18597" t="s">
        <v>137</v>
      </c>
    </row>
    <row r="18598" spans="1:3" x14ac:dyDescent="0.2">
      <c r="A18598" t="s">
        <v>94</v>
      </c>
      <c r="B18598" t="s">
        <v>15</v>
      </c>
      <c r="C18598" t="s">
        <v>116</v>
      </c>
    </row>
    <row r="18599" spans="1:3" x14ac:dyDescent="0.2">
      <c r="A18599" t="s">
        <v>94</v>
      </c>
      <c r="B18599" t="s">
        <v>101</v>
      </c>
      <c r="C18599" t="s">
        <v>95</v>
      </c>
    </row>
    <row r="18600" spans="1:3" x14ac:dyDescent="0.2">
      <c r="A18600" t="s">
        <v>94</v>
      </c>
      <c r="B18600" t="s">
        <v>109</v>
      </c>
      <c r="C18600" t="s">
        <v>58</v>
      </c>
    </row>
    <row r="18601" spans="1:3" x14ac:dyDescent="0.2">
      <c r="A18601" t="s">
        <v>94</v>
      </c>
      <c r="B18601" t="s">
        <v>61</v>
      </c>
      <c r="C18601" t="s">
        <v>4</v>
      </c>
    </row>
    <row r="18602" spans="1:3" x14ac:dyDescent="0.2">
      <c r="A18602" t="s">
        <v>94</v>
      </c>
      <c r="B18602" t="s">
        <v>73</v>
      </c>
      <c r="C18602" t="s">
        <v>107</v>
      </c>
    </row>
    <row r="18603" spans="1:3" x14ac:dyDescent="0.2">
      <c r="A18603" t="s">
        <v>94</v>
      </c>
      <c r="B18603" t="s">
        <v>60</v>
      </c>
      <c r="C18603" t="s">
        <v>90</v>
      </c>
    </row>
    <row r="18604" spans="1:3" x14ac:dyDescent="0.2">
      <c r="A18604" t="s">
        <v>94</v>
      </c>
      <c r="B18604" t="s">
        <v>84</v>
      </c>
      <c r="C18604" t="s">
        <v>58</v>
      </c>
    </row>
    <row r="18605" spans="1:3" x14ac:dyDescent="0.2">
      <c r="A18605" t="s">
        <v>94</v>
      </c>
      <c r="B18605" t="s">
        <v>85</v>
      </c>
      <c r="C18605" t="s">
        <v>58</v>
      </c>
    </row>
    <row r="18606" spans="1:3" x14ac:dyDescent="0.2">
      <c r="A18606" t="s">
        <v>94</v>
      </c>
      <c r="B18606" t="s">
        <v>137</v>
      </c>
      <c r="C18606" t="s">
        <v>90</v>
      </c>
    </row>
    <row r="18607" spans="1:3" x14ac:dyDescent="0.2">
      <c r="A18607" t="s">
        <v>94</v>
      </c>
      <c r="B18607" t="s">
        <v>138</v>
      </c>
      <c r="C18607" t="s">
        <v>107</v>
      </c>
    </row>
    <row r="18608" spans="1:3" x14ac:dyDescent="0.2">
      <c r="A18608" t="s">
        <v>94</v>
      </c>
      <c r="B18608" t="s">
        <v>134</v>
      </c>
      <c r="C18608" t="s">
        <v>6</v>
      </c>
    </row>
    <row r="18609" spans="1:3" x14ac:dyDescent="0.2">
      <c r="A18609" t="s">
        <v>94</v>
      </c>
      <c r="B18609" t="s">
        <v>40</v>
      </c>
      <c r="C18609" t="s">
        <v>100</v>
      </c>
    </row>
    <row r="18610" spans="1:3" x14ac:dyDescent="0.2">
      <c r="A18610" t="s">
        <v>94</v>
      </c>
      <c r="B18610" t="s">
        <v>39</v>
      </c>
      <c r="C18610" t="s">
        <v>36</v>
      </c>
    </row>
    <row r="18611" spans="1:3" x14ac:dyDescent="0.2">
      <c r="A18611" t="s">
        <v>94</v>
      </c>
      <c r="B18611" t="s">
        <v>104</v>
      </c>
      <c r="C18611" t="s">
        <v>6</v>
      </c>
    </row>
    <row r="18612" spans="1:3" x14ac:dyDescent="0.2">
      <c r="A18612" t="s">
        <v>94</v>
      </c>
      <c r="B18612" t="s">
        <v>9</v>
      </c>
      <c r="C18612" t="s">
        <v>120</v>
      </c>
    </row>
    <row r="18613" spans="1:3" x14ac:dyDescent="0.2">
      <c r="A18613" t="s">
        <v>94</v>
      </c>
      <c r="B18613" t="s">
        <v>58</v>
      </c>
      <c r="C18613" t="s">
        <v>24</v>
      </c>
    </row>
    <row r="18614" spans="1:3" x14ac:dyDescent="0.2">
      <c r="A18614" t="s">
        <v>94</v>
      </c>
      <c r="B18614" t="s">
        <v>4</v>
      </c>
      <c r="C18614" t="s">
        <v>24</v>
      </c>
    </row>
    <row r="18615" spans="1:3" x14ac:dyDescent="0.2">
      <c r="A18615" t="s">
        <v>94</v>
      </c>
      <c r="B18615" t="s">
        <v>90</v>
      </c>
      <c r="C18615" t="s">
        <v>4</v>
      </c>
    </row>
    <row r="18616" spans="1:3" x14ac:dyDescent="0.2">
      <c r="A18616" t="s">
        <v>94</v>
      </c>
      <c r="B18616" t="s">
        <v>1</v>
      </c>
      <c r="C18616" t="s">
        <v>109</v>
      </c>
    </row>
    <row r="18617" spans="1:3" x14ac:dyDescent="0.2">
      <c r="A18617" t="s">
        <v>94</v>
      </c>
      <c r="B18617" t="s">
        <v>67</v>
      </c>
      <c r="C18617" t="s">
        <v>58</v>
      </c>
    </row>
    <row r="18618" spans="1:3" x14ac:dyDescent="0.2">
      <c r="A18618" t="s">
        <v>94</v>
      </c>
      <c r="B18618" t="s">
        <v>68</v>
      </c>
      <c r="C18618" t="s">
        <v>58</v>
      </c>
    </row>
    <row r="18619" spans="1:3" x14ac:dyDescent="0.2">
      <c r="A18619" t="s">
        <v>94</v>
      </c>
      <c r="B18619" t="s">
        <v>120</v>
      </c>
      <c r="C18619" t="s">
        <v>120</v>
      </c>
    </row>
    <row r="18620" spans="1:3" x14ac:dyDescent="0.2">
      <c r="A18620" t="s">
        <v>94</v>
      </c>
      <c r="B18620" t="s">
        <v>121</v>
      </c>
      <c r="C18620" t="s">
        <v>120</v>
      </c>
    </row>
    <row r="18621" spans="1:3" x14ac:dyDescent="0.2">
      <c r="A18621" t="s">
        <v>94</v>
      </c>
      <c r="B18621" t="s">
        <v>53</v>
      </c>
      <c r="C18621" t="s">
        <v>24</v>
      </c>
    </row>
    <row r="18622" spans="1:3" x14ac:dyDescent="0.2">
      <c r="A18622" t="s">
        <v>94</v>
      </c>
      <c r="B18622" t="s">
        <v>82</v>
      </c>
      <c r="C18622" t="s">
        <v>4</v>
      </c>
    </row>
    <row r="18623" spans="1:3" x14ac:dyDescent="0.2">
      <c r="A18623" t="s">
        <v>94</v>
      </c>
      <c r="B18623" t="s">
        <v>83</v>
      </c>
      <c r="C18623" t="s">
        <v>24</v>
      </c>
    </row>
    <row r="18624" spans="1:3" x14ac:dyDescent="0.2">
      <c r="A18624" t="s">
        <v>94</v>
      </c>
      <c r="B18624" t="s">
        <v>38</v>
      </c>
      <c r="C18624" t="s">
        <v>6</v>
      </c>
    </row>
    <row r="18625" spans="1:3" x14ac:dyDescent="0.2">
      <c r="A18625" t="s">
        <v>94</v>
      </c>
      <c r="B18625" t="s">
        <v>97</v>
      </c>
      <c r="C18625" t="s">
        <v>24</v>
      </c>
    </row>
    <row r="18626" spans="1:3" x14ac:dyDescent="0.2">
      <c r="A18626" t="s">
        <v>94</v>
      </c>
      <c r="B18626" t="s">
        <v>115</v>
      </c>
      <c r="C18626" t="s">
        <v>120</v>
      </c>
    </row>
    <row r="18627" spans="1:3" x14ac:dyDescent="0.2">
      <c r="A18627" t="s">
        <v>94</v>
      </c>
      <c r="B18627" t="s">
        <v>98</v>
      </c>
      <c r="C18627" t="s">
        <v>120</v>
      </c>
    </row>
    <row r="18628" spans="1:3" x14ac:dyDescent="0.2">
      <c r="A18628" t="s">
        <v>94</v>
      </c>
      <c r="B18628" t="s">
        <v>94</v>
      </c>
      <c r="C18628" t="s">
        <v>94</v>
      </c>
    </row>
    <row r="18629" spans="1:3" x14ac:dyDescent="0.2">
      <c r="A18629" t="s">
        <v>94</v>
      </c>
      <c r="B18629" t="s">
        <v>7</v>
      </c>
      <c r="C18629" t="s">
        <v>24</v>
      </c>
    </row>
    <row r="18630" spans="1:3" x14ac:dyDescent="0.2">
      <c r="A18630" t="s">
        <v>94</v>
      </c>
      <c r="B18630" t="s">
        <v>45</v>
      </c>
      <c r="C18630" t="s">
        <v>120</v>
      </c>
    </row>
    <row r="18631" spans="1:3" x14ac:dyDescent="0.2">
      <c r="A18631" t="s">
        <v>94</v>
      </c>
      <c r="B18631" t="s">
        <v>64</v>
      </c>
      <c r="C18631" t="s">
        <v>120</v>
      </c>
    </row>
    <row r="18632" spans="1:3" x14ac:dyDescent="0.2">
      <c r="A18632" t="s">
        <v>7</v>
      </c>
      <c r="B18632" t="s">
        <v>75</v>
      </c>
      <c r="C18632" t="s">
        <v>2</v>
      </c>
    </row>
    <row r="18633" spans="1:3" x14ac:dyDescent="0.2">
      <c r="A18633" t="s">
        <v>7</v>
      </c>
      <c r="B18633" t="s">
        <v>17</v>
      </c>
      <c r="C18633" t="s">
        <v>2</v>
      </c>
    </row>
    <row r="18634" spans="1:3" x14ac:dyDescent="0.2">
      <c r="A18634" t="s">
        <v>7</v>
      </c>
      <c r="B18634" t="s">
        <v>20</v>
      </c>
      <c r="C18634" t="s">
        <v>29</v>
      </c>
    </row>
    <row r="18635" spans="1:3" x14ac:dyDescent="0.2">
      <c r="A18635" t="s">
        <v>7</v>
      </c>
      <c r="B18635" t="s">
        <v>78</v>
      </c>
      <c r="C18635" t="s">
        <v>101</v>
      </c>
    </row>
    <row r="18636" spans="1:3" x14ac:dyDescent="0.2">
      <c r="A18636" t="s">
        <v>7</v>
      </c>
      <c r="B18636" t="s">
        <v>44</v>
      </c>
      <c r="C18636" t="s">
        <v>43</v>
      </c>
    </row>
    <row r="18637" spans="1:3" x14ac:dyDescent="0.2">
      <c r="A18637" t="s">
        <v>7</v>
      </c>
      <c r="B18637" t="s">
        <v>46</v>
      </c>
      <c r="C18637" t="s">
        <v>105</v>
      </c>
    </row>
    <row r="18638" spans="1:3" x14ac:dyDescent="0.2">
      <c r="A18638" t="s">
        <v>7</v>
      </c>
      <c r="B18638" t="s">
        <v>117</v>
      </c>
      <c r="C18638" t="s">
        <v>43</v>
      </c>
    </row>
    <row r="18639" spans="1:3" x14ac:dyDescent="0.2">
      <c r="A18639" t="s">
        <v>7</v>
      </c>
      <c r="B18639" t="s">
        <v>124</v>
      </c>
      <c r="C18639" t="s">
        <v>128</v>
      </c>
    </row>
    <row r="18640" spans="1:3" x14ac:dyDescent="0.2">
      <c r="A18640" t="s">
        <v>7</v>
      </c>
      <c r="B18640" t="s">
        <v>113</v>
      </c>
      <c r="C18640" t="s">
        <v>11</v>
      </c>
    </row>
    <row r="18641" spans="1:3" x14ac:dyDescent="0.2">
      <c r="A18641" t="s">
        <v>7</v>
      </c>
      <c r="B18641" t="s">
        <v>99</v>
      </c>
      <c r="C18641" t="s">
        <v>105</v>
      </c>
    </row>
    <row r="18642" spans="1:3" x14ac:dyDescent="0.2">
      <c r="A18642" t="s">
        <v>7</v>
      </c>
      <c r="B18642" t="s">
        <v>100</v>
      </c>
      <c r="C18642" t="s">
        <v>109</v>
      </c>
    </row>
    <row r="18643" spans="1:3" x14ac:dyDescent="0.2">
      <c r="A18643" t="s">
        <v>7</v>
      </c>
      <c r="B18643" t="s">
        <v>65</v>
      </c>
      <c r="C18643" t="s">
        <v>127</v>
      </c>
    </row>
    <row r="18644" spans="1:3" x14ac:dyDescent="0.2">
      <c r="A18644" t="s">
        <v>7</v>
      </c>
      <c r="B18644" t="s">
        <v>66</v>
      </c>
      <c r="C18644" t="s">
        <v>105</v>
      </c>
    </row>
    <row r="18645" spans="1:3" x14ac:dyDescent="0.2">
      <c r="A18645" t="s">
        <v>7</v>
      </c>
      <c r="B18645" t="s">
        <v>54</v>
      </c>
      <c r="C18645" t="s">
        <v>128</v>
      </c>
    </row>
    <row r="18646" spans="1:3" x14ac:dyDescent="0.2">
      <c r="A18646" t="s">
        <v>7</v>
      </c>
      <c r="B18646" t="s">
        <v>55</v>
      </c>
      <c r="C18646" t="s">
        <v>128</v>
      </c>
    </row>
    <row r="18647" spans="1:3" x14ac:dyDescent="0.2">
      <c r="A18647" t="s">
        <v>7</v>
      </c>
      <c r="B18647" t="s">
        <v>133</v>
      </c>
      <c r="C18647" t="s">
        <v>2</v>
      </c>
    </row>
    <row r="18648" spans="1:3" x14ac:dyDescent="0.2">
      <c r="A18648" t="s">
        <v>7</v>
      </c>
      <c r="B18648" t="s">
        <v>59</v>
      </c>
      <c r="C18648" t="s">
        <v>127</v>
      </c>
    </row>
    <row r="18649" spans="1:3" x14ac:dyDescent="0.2">
      <c r="A18649" t="s">
        <v>7</v>
      </c>
      <c r="B18649" t="s">
        <v>125</v>
      </c>
      <c r="C18649" t="s">
        <v>21</v>
      </c>
    </row>
    <row r="18650" spans="1:3" x14ac:dyDescent="0.2">
      <c r="A18650" t="s">
        <v>7</v>
      </c>
      <c r="B18650" t="s">
        <v>27</v>
      </c>
      <c r="C18650" t="s">
        <v>127</v>
      </c>
    </row>
    <row r="18651" spans="1:3" x14ac:dyDescent="0.2">
      <c r="A18651" t="s">
        <v>7</v>
      </c>
      <c r="B18651" t="s">
        <v>23</v>
      </c>
      <c r="C18651" t="s">
        <v>2</v>
      </c>
    </row>
    <row r="18652" spans="1:3" x14ac:dyDescent="0.2">
      <c r="A18652" t="s">
        <v>7</v>
      </c>
      <c r="B18652" t="s">
        <v>25</v>
      </c>
      <c r="C18652" t="s">
        <v>128</v>
      </c>
    </row>
    <row r="18653" spans="1:3" x14ac:dyDescent="0.2">
      <c r="A18653" t="s">
        <v>7</v>
      </c>
      <c r="B18653" t="s">
        <v>114</v>
      </c>
      <c r="C18653" t="s">
        <v>11</v>
      </c>
    </row>
    <row r="18654" spans="1:3" x14ac:dyDescent="0.2">
      <c r="A18654" t="s">
        <v>7</v>
      </c>
      <c r="B18654" t="s">
        <v>96</v>
      </c>
      <c r="C18654" t="s">
        <v>130</v>
      </c>
    </row>
    <row r="18655" spans="1:3" x14ac:dyDescent="0.2">
      <c r="A18655" t="s">
        <v>7</v>
      </c>
      <c r="B18655" t="s">
        <v>47</v>
      </c>
      <c r="C18655" t="s">
        <v>128</v>
      </c>
    </row>
    <row r="18656" spans="1:3" x14ac:dyDescent="0.2">
      <c r="A18656" t="s">
        <v>7</v>
      </c>
      <c r="B18656" t="s">
        <v>72</v>
      </c>
      <c r="C18656" t="s">
        <v>10</v>
      </c>
    </row>
    <row r="18657" spans="1:3" x14ac:dyDescent="0.2">
      <c r="A18657" t="s">
        <v>7</v>
      </c>
      <c r="B18657" t="s">
        <v>87</v>
      </c>
      <c r="C18657" t="s">
        <v>21</v>
      </c>
    </row>
    <row r="18658" spans="1:3" x14ac:dyDescent="0.2">
      <c r="A18658" t="s">
        <v>7</v>
      </c>
      <c r="B18658" t="s">
        <v>88</v>
      </c>
      <c r="C18658" t="s">
        <v>101</v>
      </c>
    </row>
    <row r="18659" spans="1:3" x14ac:dyDescent="0.2">
      <c r="A18659" t="s">
        <v>7</v>
      </c>
      <c r="B18659" t="s">
        <v>19</v>
      </c>
      <c r="C18659" t="s">
        <v>5</v>
      </c>
    </row>
    <row r="18660" spans="1:3" x14ac:dyDescent="0.2">
      <c r="A18660" t="s">
        <v>7</v>
      </c>
      <c r="B18660" t="s">
        <v>31</v>
      </c>
      <c r="C18660" t="s">
        <v>62</v>
      </c>
    </row>
    <row r="18661" spans="1:3" x14ac:dyDescent="0.2">
      <c r="A18661" t="s">
        <v>7</v>
      </c>
      <c r="B18661" t="s">
        <v>126</v>
      </c>
      <c r="C18661" t="s">
        <v>105</v>
      </c>
    </row>
    <row r="18662" spans="1:3" x14ac:dyDescent="0.2">
      <c r="A18662" t="s">
        <v>7</v>
      </c>
      <c r="B18662" t="s">
        <v>42</v>
      </c>
      <c r="C18662" t="s">
        <v>69</v>
      </c>
    </row>
    <row r="18663" spans="1:3" x14ac:dyDescent="0.2">
      <c r="A18663" t="s">
        <v>7</v>
      </c>
      <c r="B18663" t="s">
        <v>93</v>
      </c>
      <c r="C18663" t="s">
        <v>100</v>
      </c>
    </row>
    <row r="18664" spans="1:3" x14ac:dyDescent="0.2">
      <c r="A18664" t="s">
        <v>7</v>
      </c>
      <c r="B18664" t="s">
        <v>13</v>
      </c>
      <c r="C18664" t="s">
        <v>10</v>
      </c>
    </row>
    <row r="18665" spans="1:3" x14ac:dyDescent="0.2">
      <c r="A18665" t="s">
        <v>7</v>
      </c>
      <c r="B18665" t="s">
        <v>49</v>
      </c>
      <c r="C18665" t="s">
        <v>62</v>
      </c>
    </row>
    <row r="18666" spans="1:3" x14ac:dyDescent="0.2">
      <c r="A18666" t="s">
        <v>7</v>
      </c>
      <c r="B18666" t="s">
        <v>50</v>
      </c>
      <c r="C18666" t="s">
        <v>62</v>
      </c>
    </row>
    <row r="18667" spans="1:3" x14ac:dyDescent="0.2">
      <c r="A18667" t="s">
        <v>7</v>
      </c>
      <c r="B18667" t="s">
        <v>56</v>
      </c>
      <c r="C18667" t="s">
        <v>43</v>
      </c>
    </row>
    <row r="18668" spans="1:3" x14ac:dyDescent="0.2">
      <c r="A18668" t="s">
        <v>7</v>
      </c>
      <c r="B18668" t="s">
        <v>57</v>
      </c>
      <c r="C18668" t="s">
        <v>101</v>
      </c>
    </row>
    <row r="18669" spans="1:3" x14ac:dyDescent="0.2">
      <c r="A18669" t="s">
        <v>7</v>
      </c>
      <c r="B18669" t="s">
        <v>91</v>
      </c>
      <c r="C18669" t="s">
        <v>107</v>
      </c>
    </row>
    <row r="18670" spans="1:3" x14ac:dyDescent="0.2">
      <c r="A18670" t="s">
        <v>7</v>
      </c>
      <c r="B18670" t="s">
        <v>92</v>
      </c>
      <c r="C18670" t="s">
        <v>90</v>
      </c>
    </row>
    <row r="18671" spans="1:3" x14ac:dyDescent="0.2">
      <c r="A18671" t="s">
        <v>7</v>
      </c>
      <c r="B18671" t="s">
        <v>136</v>
      </c>
      <c r="C18671" t="s">
        <v>130</v>
      </c>
    </row>
    <row r="18672" spans="1:3" x14ac:dyDescent="0.2">
      <c r="A18672" t="s">
        <v>7</v>
      </c>
      <c r="B18672" t="s">
        <v>16</v>
      </c>
      <c r="C18672" t="s">
        <v>100</v>
      </c>
    </row>
    <row r="18673" spans="1:3" x14ac:dyDescent="0.2">
      <c r="A18673" t="s">
        <v>7</v>
      </c>
      <c r="B18673" t="s">
        <v>89</v>
      </c>
      <c r="C18673" t="s">
        <v>5</v>
      </c>
    </row>
    <row r="18674" spans="1:3" x14ac:dyDescent="0.2">
      <c r="A18674" t="s">
        <v>7</v>
      </c>
      <c r="B18674" t="s">
        <v>33</v>
      </c>
      <c r="C18674" t="s">
        <v>100</v>
      </c>
    </row>
    <row r="18675" spans="1:3" x14ac:dyDescent="0.2">
      <c r="A18675" t="s">
        <v>7</v>
      </c>
      <c r="B18675" t="s">
        <v>34</v>
      </c>
      <c r="C18675" t="s">
        <v>52</v>
      </c>
    </row>
    <row r="18676" spans="1:3" x14ac:dyDescent="0.2">
      <c r="A18676" t="s">
        <v>7</v>
      </c>
      <c r="B18676" t="s">
        <v>95</v>
      </c>
      <c r="C18676" t="s">
        <v>107</v>
      </c>
    </row>
    <row r="18677" spans="1:3" x14ac:dyDescent="0.2">
      <c r="A18677" t="s">
        <v>7</v>
      </c>
      <c r="B18677" t="s">
        <v>110</v>
      </c>
      <c r="C18677" t="s">
        <v>10</v>
      </c>
    </row>
    <row r="18678" spans="1:3" x14ac:dyDescent="0.2">
      <c r="A18678" t="s">
        <v>7</v>
      </c>
      <c r="B18678" t="s">
        <v>62</v>
      </c>
      <c r="C18678" t="s">
        <v>102</v>
      </c>
    </row>
    <row r="18679" spans="1:3" x14ac:dyDescent="0.2">
      <c r="A18679" t="s">
        <v>7</v>
      </c>
      <c r="B18679" t="s">
        <v>63</v>
      </c>
      <c r="C18679" t="s">
        <v>104</v>
      </c>
    </row>
    <row r="18680" spans="1:3" x14ac:dyDescent="0.2">
      <c r="A18680" t="s">
        <v>7</v>
      </c>
      <c r="B18680" t="s">
        <v>22</v>
      </c>
      <c r="C18680" t="s">
        <v>67</v>
      </c>
    </row>
    <row r="18681" spans="1:3" x14ac:dyDescent="0.2">
      <c r="A18681" t="s">
        <v>7</v>
      </c>
      <c r="B18681" t="s">
        <v>2</v>
      </c>
      <c r="C18681" t="s">
        <v>116</v>
      </c>
    </row>
    <row r="18682" spans="1:3" x14ac:dyDescent="0.2">
      <c r="A18682" t="s">
        <v>7</v>
      </c>
      <c r="B18682" t="s">
        <v>32</v>
      </c>
      <c r="C18682" t="s">
        <v>52</v>
      </c>
    </row>
    <row r="18683" spans="1:3" x14ac:dyDescent="0.2">
      <c r="A18683" t="s">
        <v>7</v>
      </c>
      <c r="B18683" t="s">
        <v>18</v>
      </c>
      <c r="C18683" t="s">
        <v>62</v>
      </c>
    </row>
    <row r="18684" spans="1:3" x14ac:dyDescent="0.2">
      <c r="A18684" t="s">
        <v>7</v>
      </c>
      <c r="B18684" t="s">
        <v>76</v>
      </c>
      <c r="C18684" t="s">
        <v>11</v>
      </c>
    </row>
    <row r="18685" spans="1:3" x14ac:dyDescent="0.2">
      <c r="A18685" t="s">
        <v>7</v>
      </c>
      <c r="B18685" t="s">
        <v>77</v>
      </c>
      <c r="C18685" t="s">
        <v>11</v>
      </c>
    </row>
    <row r="18686" spans="1:3" x14ac:dyDescent="0.2">
      <c r="A18686" t="s">
        <v>7</v>
      </c>
      <c r="B18686" t="s">
        <v>79</v>
      </c>
      <c r="C18686" t="s">
        <v>36</v>
      </c>
    </row>
    <row r="18687" spans="1:3" x14ac:dyDescent="0.2">
      <c r="A18687" t="s">
        <v>7</v>
      </c>
      <c r="B18687" t="s">
        <v>48</v>
      </c>
      <c r="C18687" t="s">
        <v>1</v>
      </c>
    </row>
    <row r="18688" spans="1:3" x14ac:dyDescent="0.2">
      <c r="A18688" t="s">
        <v>7</v>
      </c>
      <c r="B18688" t="s">
        <v>111</v>
      </c>
      <c r="C18688" t="s">
        <v>1</v>
      </c>
    </row>
    <row r="18689" spans="1:3" x14ac:dyDescent="0.2">
      <c r="A18689" t="s">
        <v>7</v>
      </c>
      <c r="B18689" t="s">
        <v>112</v>
      </c>
      <c r="C18689" t="s">
        <v>118</v>
      </c>
    </row>
    <row r="18690" spans="1:3" x14ac:dyDescent="0.2">
      <c r="A18690" t="s">
        <v>7</v>
      </c>
      <c r="B18690" t="s">
        <v>51</v>
      </c>
      <c r="C18690" t="s">
        <v>1</v>
      </c>
    </row>
    <row r="18691" spans="1:3" x14ac:dyDescent="0.2">
      <c r="A18691" t="s">
        <v>7</v>
      </c>
      <c r="B18691" t="s">
        <v>8</v>
      </c>
      <c r="C18691" t="s">
        <v>62</v>
      </c>
    </row>
    <row r="18692" spans="1:3" x14ac:dyDescent="0.2">
      <c r="A18692" t="s">
        <v>7</v>
      </c>
      <c r="B18692" t="s">
        <v>35</v>
      </c>
      <c r="C18692" t="s">
        <v>6</v>
      </c>
    </row>
    <row r="18693" spans="1:3" x14ac:dyDescent="0.2">
      <c r="A18693" t="s">
        <v>7</v>
      </c>
      <c r="B18693" t="s">
        <v>52</v>
      </c>
      <c r="C18693" t="s">
        <v>67</v>
      </c>
    </row>
    <row r="18694" spans="1:3" x14ac:dyDescent="0.2">
      <c r="A18694" t="s">
        <v>7</v>
      </c>
      <c r="B18694" t="s">
        <v>122</v>
      </c>
      <c r="C18694" t="s">
        <v>10</v>
      </c>
    </row>
    <row r="18695" spans="1:3" x14ac:dyDescent="0.2">
      <c r="A18695" t="s">
        <v>7</v>
      </c>
      <c r="B18695" t="s">
        <v>123</v>
      </c>
      <c r="C18695" t="s">
        <v>90</v>
      </c>
    </row>
    <row r="18696" spans="1:3" x14ac:dyDescent="0.2">
      <c r="A18696" t="s">
        <v>7</v>
      </c>
      <c r="B18696" t="s">
        <v>21</v>
      </c>
      <c r="C18696" t="s">
        <v>137</v>
      </c>
    </row>
    <row r="18697" spans="1:3" x14ac:dyDescent="0.2">
      <c r="A18697" t="s">
        <v>7</v>
      </c>
      <c r="B18697" t="s">
        <v>128</v>
      </c>
      <c r="C18697" t="s">
        <v>123</v>
      </c>
    </row>
    <row r="18698" spans="1:3" x14ac:dyDescent="0.2">
      <c r="A18698" t="s">
        <v>7</v>
      </c>
      <c r="B18698" t="s">
        <v>43</v>
      </c>
      <c r="C18698" t="s">
        <v>116</v>
      </c>
    </row>
    <row r="18699" spans="1:3" x14ac:dyDescent="0.2">
      <c r="A18699" t="s">
        <v>7</v>
      </c>
      <c r="B18699" t="s">
        <v>102</v>
      </c>
      <c r="C18699" t="s">
        <v>6</v>
      </c>
    </row>
    <row r="18700" spans="1:3" x14ac:dyDescent="0.2">
      <c r="A18700" t="s">
        <v>7</v>
      </c>
      <c r="B18700" t="s">
        <v>103</v>
      </c>
      <c r="C18700" t="s">
        <v>58</v>
      </c>
    </row>
    <row r="18701" spans="1:3" x14ac:dyDescent="0.2">
      <c r="A18701" t="s">
        <v>7</v>
      </c>
      <c r="B18701" t="s">
        <v>106</v>
      </c>
      <c r="C18701" t="s">
        <v>5</v>
      </c>
    </row>
    <row r="18702" spans="1:3" x14ac:dyDescent="0.2">
      <c r="A18702" t="s">
        <v>7</v>
      </c>
      <c r="B18702" t="s">
        <v>105</v>
      </c>
      <c r="C18702" t="s">
        <v>91</v>
      </c>
    </row>
    <row r="18703" spans="1:3" x14ac:dyDescent="0.2">
      <c r="A18703" t="s">
        <v>7</v>
      </c>
      <c r="B18703" t="s">
        <v>74</v>
      </c>
      <c r="C18703" t="s">
        <v>138</v>
      </c>
    </row>
    <row r="18704" spans="1:3" x14ac:dyDescent="0.2">
      <c r="A18704" t="s">
        <v>7</v>
      </c>
      <c r="B18704" t="s">
        <v>26</v>
      </c>
      <c r="C18704" t="s">
        <v>130</v>
      </c>
    </row>
    <row r="18705" spans="1:3" x14ac:dyDescent="0.2">
      <c r="A18705" t="s">
        <v>7</v>
      </c>
      <c r="B18705" t="s">
        <v>81</v>
      </c>
      <c r="C18705" t="s">
        <v>62</v>
      </c>
    </row>
    <row r="18706" spans="1:3" x14ac:dyDescent="0.2">
      <c r="A18706" t="s">
        <v>7</v>
      </c>
      <c r="B18706" t="s">
        <v>29</v>
      </c>
      <c r="C18706" t="s">
        <v>73</v>
      </c>
    </row>
    <row r="18707" spans="1:3" x14ac:dyDescent="0.2">
      <c r="A18707" t="s">
        <v>7</v>
      </c>
      <c r="B18707" t="s">
        <v>30</v>
      </c>
      <c r="C18707" t="s">
        <v>137</v>
      </c>
    </row>
    <row r="18708" spans="1:3" x14ac:dyDescent="0.2">
      <c r="A18708" t="s">
        <v>7</v>
      </c>
      <c r="B18708" t="s">
        <v>118</v>
      </c>
      <c r="C18708" t="s">
        <v>134</v>
      </c>
    </row>
    <row r="18709" spans="1:3" x14ac:dyDescent="0.2">
      <c r="A18709" t="s">
        <v>7</v>
      </c>
      <c r="B18709" t="s">
        <v>119</v>
      </c>
      <c r="C18709" t="s">
        <v>35</v>
      </c>
    </row>
    <row r="18710" spans="1:3" x14ac:dyDescent="0.2">
      <c r="A18710" t="s">
        <v>7</v>
      </c>
      <c r="B18710" t="s">
        <v>86</v>
      </c>
      <c r="C18710" t="s">
        <v>11</v>
      </c>
    </row>
    <row r="18711" spans="1:3" x14ac:dyDescent="0.2">
      <c r="A18711" t="s">
        <v>7</v>
      </c>
      <c r="B18711" t="s">
        <v>28</v>
      </c>
      <c r="C18711" t="s">
        <v>138</v>
      </c>
    </row>
    <row r="18712" spans="1:3" x14ac:dyDescent="0.2">
      <c r="A18712" t="s">
        <v>7</v>
      </c>
      <c r="B18712" t="s">
        <v>127</v>
      </c>
      <c r="C18712" t="s">
        <v>91</v>
      </c>
    </row>
    <row r="18713" spans="1:3" x14ac:dyDescent="0.2">
      <c r="A18713" t="s">
        <v>7</v>
      </c>
      <c r="B18713" t="s">
        <v>80</v>
      </c>
      <c r="C18713" t="s">
        <v>36</v>
      </c>
    </row>
    <row r="18714" spans="1:3" x14ac:dyDescent="0.2">
      <c r="A18714" t="s">
        <v>7</v>
      </c>
      <c r="B18714" t="s">
        <v>41</v>
      </c>
      <c r="C18714" t="s">
        <v>43</v>
      </c>
    </row>
    <row r="18715" spans="1:3" x14ac:dyDescent="0.2">
      <c r="A18715" t="s">
        <v>7</v>
      </c>
      <c r="B18715" t="s">
        <v>130</v>
      </c>
      <c r="C18715" t="s">
        <v>3</v>
      </c>
    </row>
    <row r="18716" spans="1:3" x14ac:dyDescent="0.2">
      <c r="A18716" t="s">
        <v>7</v>
      </c>
      <c r="B18716" t="s">
        <v>131</v>
      </c>
      <c r="C18716" t="s">
        <v>102</v>
      </c>
    </row>
    <row r="18717" spans="1:3" x14ac:dyDescent="0.2">
      <c r="A18717" t="s">
        <v>7</v>
      </c>
      <c r="B18717" t="s">
        <v>11</v>
      </c>
      <c r="C18717" t="s">
        <v>3</v>
      </c>
    </row>
    <row r="18718" spans="1:3" x14ac:dyDescent="0.2">
      <c r="A18718" t="s">
        <v>7</v>
      </c>
      <c r="B18718" t="s">
        <v>6</v>
      </c>
      <c r="C18718" t="s">
        <v>4</v>
      </c>
    </row>
    <row r="18719" spans="1:3" x14ac:dyDescent="0.2">
      <c r="A18719" t="s">
        <v>7</v>
      </c>
      <c r="B18719" t="s">
        <v>3</v>
      </c>
      <c r="C18719" t="s">
        <v>90</v>
      </c>
    </row>
    <row r="18720" spans="1:3" x14ac:dyDescent="0.2">
      <c r="A18720" t="s">
        <v>7</v>
      </c>
      <c r="B18720" t="s">
        <v>69</v>
      </c>
      <c r="C18720" t="s">
        <v>123</v>
      </c>
    </row>
    <row r="18721" spans="1:3" x14ac:dyDescent="0.2">
      <c r="A18721" t="s">
        <v>7</v>
      </c>
      <c r="B18721" t="s">
        <v>135</v>
      </c>
      <c r="C18721" t="s">
        <v>11</v>
      </c>
    </row>
    <row r="18722" spans="1:3" x14ac:dyDescent="0.2">
      <c r="A18722" t="s">
        <v>7</v>
      </c>
      <c r="B18722" t="s">
        <v>132</v>
      </c>
      <c r="C18722" t="s">
        <v>118</v>
      </c>
    </row>
    <row r="18723" spans="1:3" x14ac:dyDescent="0.2">
      <c r="A18723" t="s">
        <v>7</v>
      </c>
      <c r="B18723" t="s">
        <v>129</v>
      </c>
      <c r="C18723" t="s">
        <v>62</v>
      </c>
    </row>
    <row r="18724" spans="1:3" x14ac:dyDescent="0.2">
      <c r="A18724" t="s">
        <v>7</v>
      </c>
      <c r="B18724" t="s">
        <v>116</v>
      </c>
      <c r="C18724" t="s">
        <v>107</v>
      </c>
    </row>
    <row r="18725" spans="1:3" x14ac:dyDescent="0.2">
      <c r="A18725" t="s">
        <v>7</v>
      </c>
      <c r="B18725" t="s">
        <v>36</v>
      </c>
      <c r="C18725" t="s">
        <v>35</v>
      </c>
    </row>
    <row r="18726" spans="1:3" x14ac:dyDescent="0.2">
      <c r="A18726" t="s">
        <v>7</v>
      </c>
      <c r="B18726" t="s">
        <v>37</v>
      </c>
      <c r="C18726" t="s">
        <v>109</v>
      </c>
    </row>
    <row r="18727" spans="1:3" x14ac:dyDescent="0.2">
      <c r="A18727" t="s">
        <v>7</v>
      </c>
      <c r="B18727" t="s">
        <v>70</v>
      </c>
      <c r="C18727" t="s">
        <v>128</v>
      </c>
    </row>
    <row r="18728" spans="1:3" x14ac:dyDescent="0.2">
      <c r="A18728" t="s">
        <v>7</v>
      </c>
      <c r="B18728" t="s">
        <v>71</v>
      </c>
      <c r="C18728" t="s">
        <v>69</v>
      </c>
    </row>
    <row r="18729" spans="1:3" x14ac:dyDescent="0.2">
      <c r="A18729" t="s">
        <v>7</v>
      </c>
      <c r="B18729" t="s">
        <v>5</v>
      </c>
      <c r="C18729" t="s">
        <v>67</v>
      </c>
    </row>
    <row r="18730" spans="1:3" x14ac:dyDescent="0.2">
      <c r="A18730" t="s">
        <v>7</v>
      </c>
      <c r="B18730" t="s">
        <v>24</v>
      </c>
      <c r="C18730" t="s">
        <v>24</v>
      </c>
    </row>
    <row r="18731" spans="1:3" x14ac:dyDescent="0.2">
      <c r="A18731" t="s">
        <v>7</v>
      </c>
      <c r="B18731" t="s">
        <v>10</v>
      </c>
      <c r="C18731" t="s">
        <v>95</v>
      </c>
    </row>
    <row r="18732" spans="1:3" x14ac:dyDescent="0.2">
      <c r="A18732" t="s">
        <v>7</v>
      </c>
      <c r="B18732" t="s">
        <v>12</v>
      </c>
      <c r="C18732" t="s">
        <v>123</v>
      </c>
    </row>
    <row r="18733" spans="1:3" x14ac:dyDescent="0.2">
      <c r="A18733" t="s">
        <v>7</v>
      </c>
      <c r="B18733" t="s">
        <v>107</v>
      </c>
      <c r="C18733" t="s">
        <v>58</v>
      </c>
    </row>
    <row r="18734" spans="1:3" x14ac:dyDescent="0.2">
      <c r="A18734" t="s">
        <v>7</v>
      </c>
      <c r="B18734" t="s">
        <v>108</v>
      </c>
      <c r="C18734" t="s">
        <v>58</v>
      </c>
    </row>
    <row r="18735" spans="1:3" x14ac:dyDescent="0.2">
      <c r="A18735" t="s">
        <v>7</v>
      </c>
      <c r="B18735" t="s">
        <v>14</v>
      </c>
      <c r="C18735" t="s">
        <v>22</v>
      </c>
    </row>
    <row r="18736" spans="1:3" x14ac:dyDescent="0.2">
      <c r="A18736" t="s">
        <v>7</v>
      </c>
      <c r="B18736" t="s">
        <v>15</v>
      </c>
      <c r="C18736" t="s">
        <v>138</v>
      </c>
    </row>
    <row r="18737" spans="1:3" x14ac:dyDescent="0.2">
      <c r="A18737" t="s">
        <v>7</v>
      </c>
      <c r="B18737" t="s">
        <v>101</v>
      </c>
      <c r="C18737" t="s">
        <v>116</v>
      </c>
    </row>
    <row r="18738" spans="1:3" x14ac:dyDescent="0.2">
      <c r="A18738" t="s">
        <v>7</v>
      </c>
      <c r="B18738" t="s">
        <v>109</v>
      </c>
      <c r="C18738" t="s">
        <v>6</v>
      </c>
    </row>
    <row r="18739" spans="1:3" x14ac:dyDescent="0.2">
      <c r="A18739" t="s">
        <v>7</v>
      </c>
      <c r="B18739" t="s">
        <v>61</v>
      </c>
      <c r="C18739" t="s">
        <v>58</v>
      </c>
    </row>
    <row r="18740" spans="1:3" x14ac:dyDescent="0.2">
      <c r="A18740" t="s">
        <v>7</v>
      </c>
      <c r="B18740" t="s">
        <v>73</v>
      </c>
      <c r="C18740" t="s">
        <v>84</v>
      </c>
    </row>
    <row r="18741" spans="1:3" x14ac:dyDescent="0.2">
      <c r="A18741" t="s">
        <v>7</v>
      </c>
      <c r="B18741" t="s">
        <v>60</v>
      </c>
      <c r="C18741" t="s">
        <v>107</v>
      </c>
    </row>
    <row r="18742" spans="1:3" x14ac:dyDescent="0.2">
      <c r="A18742" t="s">
        <v>7</v>
      </c>
      <c r="B18742" t="s">
        <v>84</v>
      </c>
      <c r="C18742" t="s">
        <v>6</v>
      </c>
    </row>
    <row r="18743" spans="1:3" x14ac:dyDescent="0.2">
      <c r="A18743" t="s">
        <v>7</v>
      </c>
      <c r="B18743" t="s">
        <v>85</v>
      </c>
      <c r="C18743" t="s">
        <v>6</v>
      </c>
    </row>
    <row r="18744" spans="1:3" x14ac:dyDescent="0.2">
      <c r="A18744" t="s">
        <v>7</v>
      </c>
      <c r="B18744" t="s">
        <v>137</v>
      </c>
      <c r="C18744" t="s">
        <v>107</v>
      </c>
    </row>
    <row r="18745" spans="1:3" x14ac:dyDescent="0.2">
      <c r="A18745" t="s">
        <v>7</v>
      </c>
      <c r="B18745" t="s">
        <v>138</v>
      </c>
      <c r="C18745" t="s">
        <v>84</v>
      </c>
    </row>
    <row r="18746" spans="1:3" x14ac:dyDescent="0.2">
      <c r="A18746" t="s">
        <v>7</v>
      </c>
      <c r="B18746" t="s">
        <v>134</v>
      </c>
      <c r="C18746" t="s">
        <v>6</v>
      </c>
    </row>
    <row r="18747" spans="1:3" x14ac:dyDescent="0.2">
      <c r="A18747" t="s">
        <v>7</v>
      </c>
      <c r="B18747" t="s">
        <v>40</v>
      </c>
      <c r="C18747" t="s">
        <v>36</v>
      </c>
    </row>
    <row r="18748" spans="1:3" x14ac:dyDescent="0.2">
      <c r="A18748" t="s">
        <v>7</v>
      </c>
      <c r="B18748" t="s">
        <v>39</v>
      </c>
      <c r="C18748" t="s">
        <v>1</v>
      </c>
    </row>
    <row r="18749" spans="1:3" x14ac:dyDescent="0.2">
      <c r="A18749" t="s">
        <v>7</v>
      </c>
      <c r="B18749" t="s">
        <v>104</v>
      </c>
      <c r="C18749" t="s">
        <v>6</v>
      </c>
    </row>
    <row r="18750" spans="1:3" x14ac:dyDescent="0.2">
      <c r="A18750" t="s">
        <v>7</v>
      </c>
      <c r="B18750" t="s">
        <v>9</v>
      </c>
      <c r="C18750" t="s">
        <v>120</v>
      </c>
    </row>
    <row r="18751" spans="1:3" x14ac:dyDescent="0.2">
      <c r="A18751" t="s">
        <v>7</v>
      </c>
      <c r="B18751" t="s">
        <v>58</v>
      </c>
      <c r="C18751" t="s">
        <v>45</v>
      </c>
    </row>
    <row r="18752" spans="1:3" x14ac:dyDescent="0.2">
      <c r="A18752" t="s">
        <v>7</v>
      </c>
      <c r="B18752" t="s">
        <v>4</v>
      </c>
      <c r="C18752" t="s">
        <v>24</v>
      </c>
    </row>
    <row r="18753" spans="1:3" x14ac:dyDescent="0.2">
      <c r="A18753" t="s">
        <v>7</v>
      </c>
      <c r="B18753" t="s">
        <v>90</v>
      </c>
      <c r="C18753" t="s">
        <v>58</v>
      </c>
    </row>
    <row r="18754" spans="1:3" x14ac:dyDescent="0.2">
      <c r="A18754" t="s">
        <v>7</v>
      </c>
      <c r="B18754" t="s">
        <v>1</v>
      </c>
      <c r="C18754" t="s">
        <v>134</v>
      </c>
    </row>
    <row r="18755" spans="1:3" x14ac:dyDescent="0.2">
      <c r="A18755" t="s">
        <v>7</v>
      </c>
      <c r="B18755" t="s">
        <v>67</v>
      </c>
      <c r="C18755" t="s">
        <v>6</v>
      </c>
    </row>
    <row r="18756" spans="1:3" x14ac:dyDescent="0.2">
      <c r="A18756" t="s">
        <v>7</v>
      </c>
      <c r="B18756" t="s">
        <v>68</v>
      </c>
      <c r="C18756" t="s">
        <v>6</v>
      </c>
    </row>
    <row r="18757" spans="1:3" x14ac:dyDescent="0.2">
      <c r="A18757" t="s">
        <v>7</v>
      </c>
      <c r="B18757" t="s">
        <v>120</v>
      </c>
      <c r="C18757" t="s">
        <v>120</v>
      </c>
    </row>
    <row r="18758" spans="1:3" x14ac:dyDescent="0.2">
      <c r="A18758" t="s">
        <v>7</v>
      </c>
      <c r="B18758" t="s">
        <v>121</v>
      </c>
      <c r="C18758" t="s">
        <v>120</v>
      </c>
    </row>
    <row r="18759" spans="1:3" x14ac:dyDescent="0.2">
      <c r="A18759" t="s">
        <v>7</v>
      </c>
      <c r="B18759" t="s">
        <v>53</v>
      </c>
      <c r="C18759" t="s">
        <v>4</v>
      </c>
    </row>
    <row r="18760" spans="1:3" x14ac:dyDescent="0.2">
      <c r="A18760" t="s">
        <v>7</v>
      </c>
      <c r="B18760" t="s">
        <v>82</v>
      </c>
      <c r="C18760" t="s">
        <v>58</v>
      </c>
    </row>
    <row r="18761" spans="1:3" x14ac:dyDescent="0.2">
      <c r="A18761" t="s">
        <v>7</v>
      </c>
      <c r="B18761" t="s">
        <v>83</v>
      </c>
      <c r="C18761" t="s">
        <v>4</v>
      </c>
    </row>
    <row r="18762" spans="1:3" x14ac:dyDescent="0.2">
      <c r="A18762" t="s">
        <v>7</v>
      </c>
      <c r="B18762" t="s">
        <v>38</v>
      </c>
      <c r="C18762" t="s">
        <v>90</v>
      </c>
    </row>
    <row r="18763" spans="1:3" x14ac:dyDescent="0.2">
      <c r="A18763" t="s">
        <v>7</v>
      </c>
      <c r="B18763" t="s">
        <v>97</v>
      </c>
      <c r="C18763" t="s">
        <v>24</v>
      </c>
    </row>
    <row r="18764" spans="1:3" x14ac:dyDescent="0.2">
      <c r="A18764" t="s">
        <v>7</v>
      </c>
      <c r="B18764" t="s">
        <v>115</v>
      </c>
      <c r="C18764" t="s">
        <v>120</v>
      </c>
    </row>
    <row r="18765" spans="1:3" x14ac:dyDescent="0.2">
      <c r="A18765" t="s">
        <v>7</v>
      </c>
      <c r="B18765" t="s">
        <v>98</v>
      </c>
      <c r="C18765" t="s">
        <v>24</v>
      </c>
    </row>
    <row r="18766" spans="1:3" x14ac:dyDescent="0.2">
      <c r="A18766" t="s">
        <v>7</v>
      </c>
      <c r="B18766" t="s">
        <v>94</v>
      </c>
      <c r="C18766" t="s">
        <v>24</v>
      </c>
    </row>
    <row r="18767" spans="1:3" x14ac:dyDescent="0.2">
      <c r="A18767" t="s">
        <v>7</v>
      </c>
      <c r="B18767" t="s">
        <v>7</v>
      </c>
      <c r="C18767" t="s">
        <v>7</v>
      </c>
    </row>
    <row r="18768" spans="1:3" x14ac:dyDescent="0.2">
      <c r="A18768" t="s">
        <v>7</v>
      </c>
      <c r="B18768" t="s">
        <v>45</v>
      </c>
      <c r="C18768" t="s">
        <v>24</v>
      </c>
    </row>
    <row r="18769" spans="1:3" x14ac:dyDescent="0.2">
      <c r="A18769" t="s">
        <v>7</v>
      </c>
      <c r="B18769" t="s">
        <v>64</v>
      </c>
      <c r="C18769" t="s">
        <v>24</v>
      </c>
    </row>
    <row r="18770" spans="1:3" x14ac:dyDescent="0.2">
      <c r="A18770" t="s">
        <v>45</v>
      </c>
      <c r="B18770" t="s">
        <v>75</v>
      </c>
      <c r="C18770" t="s">
        <v>2</v>
      </c>
    </row>
    <row r="18771" spans="1:3" x14ac:dyDescent="0.2">
      <c r="A18771" t="s">
        <v>45</v>
      </c>
      <c r="B18771" t="s">
        <v>17</v>
      </c>
      <c r="C18771" t="s">
        <v>101</v>
      </c>
    </row>
    <row r="18772" spans="1:3" x14ac:dyDescent="0.2">
      <c r="A18772" t="s">
        <v>45</v>
      </c>
      <c r="B18772" t="s">
        <v>20</v>
      </c>
      <c r="C18772" t="s">
        <v>21</v>
      </c>
    </row>
    <row r="18773" spans="1:3" x14ac:dyDescent="0.2">
      <c r="A18773" t="s">
        <v>45</v>
      </c>
      <c r="B18773" t="s">
        <v>78</v>
      </c>
      <c r="C18773" t="s">
        <v>43</v>
      </c>
    </row>
    <row r="18774" spans="1:3" x14ac:dyDescent="0.2">
      <c r="A18774" t="s">
        <v>45</v>
      </c>
      <c r="B18774" t="s">
        <v>44</v>
      </c>
      <c r="C18774" t="s">
        <v>127</v>
      </c>
    </row>
    <row r="18775" spans="1:3" x14ac:dyDescent="0.2">
      <c r="A18775" t="s">
        <v>45</v>
      </c>
      <c r="B18775" t="s">
        <v>46</v>
      </c>
      <c r="C18775" t="s">
        <v>10</v>
      </c>
    </row>
    <row r="18776" spans="1:3" x14ac:dyDescent="0.2">
      <c r="A18776" t="s">
        <v>45</v>
      </c>
      <c r="B18776" t="s">
        <v>117</v>
      </c>
      <c r="C18776" t="s">
        <v>127</v>
      </c>
    </row>
    <row r="18777" spans="1:3" x14ac:dyDescent="0.2">
      <c r="A18777" t="s">
        <v>45</v>
      </c>
      <c r="B18777" t="s">
        <v>124</v>
      </c>
      <c r="C18777" t="s">
        <v>128</v>
      </c>
    </row>
    <row r="18778" spans="1:3" x14ac:dyDescent="0.2">
      <c r="A18778" t="s">
        <v>45</v>
      </c>
      <c r="B18778" t="s">
        <v>113</v>
      </c>
      <c r="C18778" t="s">
        <v>11</v>
      </c>
    </row>
    <row r="18779" spans="1:3" x14ac:dyDescent="0.2">
      <c r="A18779" t="s">
        <v>45</v>
      </c>
      <c r="B18779" t="s">
        <v>99</v>
      </c>
      <c r="C18779" t="s">
        <v>105</v>
      </c>
    </row>
    <row r="18780" spans="1:3" x14ac:dyDescent="0.2">
      <c r="A18780" t="s">
        <v>45</v>
      </c>
      <c r="B18780" t="s">
        <v>100</v>
      </c>
      <c r="C18780" t="s">
        <v>67</v>
      </c>
    </row>
    <row r="18781" spans="1:3" x14ac:dyDescent="0.2">
      <c r="A18781" t="s">
        <v>45</v>
      </c>
      <c r="B18781" t="s">
        <v>65</v>
      </c>
      <c r="C18781" t="s">
        <v>105</v>
      </c>
    </row>
    <row r="18782" spans="1:3" x14ac:dyDescent="0.2">
      <c r="A18782" t="s">
        <v>45</v>
      </c>
      <c r="B18782" t="s">
        <v>66</v>
      </c>
      <c r="C18782" t="s">
        <v>105</v>
      </c>
    </row>
    <row r="18783" spans="1:3" x14ac:dyDescent="0.2">
      <c r="A18783" t="s">
        <v>45</v>
      </c>
      <c r="B18783" t="s">
        <v>54</v>
      </c>
      <c r="C18783" t="s">
        <v>128</v>
      </c>
    </row>
    <row r="18784" spans="1:3" x14ac:dyDescent="0.2">
      <c r="A18784" t="s">
        <v>45</v>
      </c>
      <c r="B18784" t="s">
        <v>55</v>
      </c>
      <c r="C18784" t="s">
        <v>128</v>
      </c>
    </row>
    <row r="18785" spans="1:3" x14ac:dyDescent="0.2">
      <c r="A18785" t="s">
        <v>45</v>
      </c>
      <c r="B18785" t="s">
        <v>133</v>
      </c>
      <c r="C18785" t="s">
        <v>101</v>
      </c>
    </row>
    <row r="18786" spans="1:3" x14ac:dyDescent="0.2">
      <c r="A18786" t="s">
        <v>45</v>
      </c>
      <c r="B18786" t="s">
        <v>59</v>
      </c>
      <c r="C18786" t="s">
        <v>127</v>
      </c>
    </row>
    <row r="18787" spans="1:3" x14ac:dyDescent="0.2">
      <c r="A18787" t="s">
        <v>45</v>
      </c>
      <c r="B18787" t="s">
        <v>125</v>
      </c>
      <c r="C18787" t="s">
        <v>2</v>
      </c>
    </row>
    <row r="18788" spans="1:3" x14ac:dyDescent="0.2">
      <c r="A18788" t="s">
        <v>45</v>
      </c>
      <c r="B18788" t="s">
        <v>27</v>
      </c>
      <c r="C18788" t="s">
        <v>105</v>
      </c>
    </row>
    <row r="18789" spans="1:3" x14ac:dyDescent="0.2">
      <c r="A18789" t="s">
        <v>45</v>
      </c>
      <c r="B18789" t="s">
        <v>23</v>
      </c>
      <c r="C18789" t="s">
        <v>101</v>
      </c>
    </row>
    <row r="18790" spans="1:3" x14ac:dyDescent="0.2">
      <c r="A18790" t="s">
        <v>45</v>
      </c>
      <c r="B18790" t="s">
        <v>25</v>
      </c>
      <c r="C18790" t="s">
        <v>130</v>
      </c>
    </row>
    <row r="18791" spans="1:3" x14ac:dyDescent="0.2">
      <c r="A18791" t="s">
        <v>45</v>
      </c>
      <c r="B18791" t="s">
        <v>114</v>
      </c>
      <c r="C18791" t="s">
        <v>62</v>
      </c>
    </row>
    <row r="18792" spans="1:3" x14ac:dyDescent="0.2">
      <c r="A18792" t="s">
        <v>45</v>
      </c>
      <c r="B18792" t="s">
        <v>96</v>
      </c>
      <c r="C18792" t="s">
        <v>11</v>
      </c>
    </row>
    <row r="18793" spans="1:3" x14ac:dyDescent="0.2">
      <c r="A18793" t="s">
        <v>45</v>
      </c>
      <c r="B18793" t="s">
        <v>47</v>
      </c>
      <c r="C18793" t="s">
        <v>130</v>
      </c>
    </row>
    <row r="18794" spans="1:3" x14ac:dyDescent="0.2">
      <c r="A18794" t="s">
        <v>45</v>
      </c>
      <c r="B18794" t="s">
        <v>72</v>
      </c>
      <c r="C18794" t="s">
        <v>69</v>
      </c>
    </row>
    <row r="18795" spans="1:3" x14ac:dyDescent="0.2">
      <c r="A18795" t="s">
        <v>45</v>
      </c>
      <c r="B18795" t="s">
        <v>87</v>
      </c>
      <c r="C18795" t="s">
        <v>2</v>
      </c>
    </row>
    <row r="18796" spans="1:3" x14ac:dyDescent="0.2">
      <c r="A18796" t="s">
        <v>45</v>
      </c>
      <c r="B18796" t="s">
        <v>88</v>
      </c>
      <c r="C18796" t="s">
        <v>43</v>
      </c>
    </row>
    <row r="18797" spans="1:3" x14ac:dyDescent="0.2">
      <c r="A18797" t="s">
        <v>45</v>
      </c>
      <c r="B18797" t="s">
        <v>19</v>
      </c>
      <c r="C18797" t="s">
        <v>138</v>
      </c>
    </row>
    <row r="18798" spans="1:3" x14ac:dyDescent="0.2">
      <c r="A18798" t="s">
        <v>45</v>
      </c>
      <c r="B18798" t="s">
        <v>31</v>
      </c>
      <c r="C18798" t="s">
        <v>1</v>
      </c>
    </row>
    <row r="18799" spans="1:3" x14ac:dyDescent="0.2">
      <c r="A18799" t="s">
        <v>45</v>
      </c>
      <c r="B18799" t="s">
        <v>126</v>
      </c>
      <c r="C18799" t="s">
        <v>10</v>
      </c>
    </row>
    <row r="18800" spans="1:3" x14ac:dyDescent="0.2">
      <c r="A18800" t="s">
        <v>45</v>
      </c>
      <c r="B18800" t="s">
        <v>42</v>
      </c>
      <c r="C18800" t="s">
        <v>128</v>
      </c>
    </row>
    <row r="18801" spans="1:3" x14ac:dyDescent="0.2">
      <c r="A18801" t="s">
        <v>45</v>
      </c>
      <c r="B18801" t="s">
        <v>93</v>
      </c>
      <c r="C18801" t="s">
        <v>5</v>
      </c>
    </row>
    <row r="18802" spans="1:3" x14ac:dyDescent="0.2">
      <c r="A18802" t="s">
        <v>45</v>
      </c>
      <c r="B18802" t="s">
        <v>13</v>
      </c>
      <c r="C18802" t="s">
        <v>10</v>
      </c>
    </row>
    <row r="18803" spans="1:3" x14ac:dyDescent="0.2">
      <c r="A18803" t="s">
        <v>45</v>
      </c>
      <c r="B18803" t="s">
        <v>49</v>
      </c>
      <c r="C18803" t="s">
        <v>62</v>
      </c>
    </row>
    <row r="18804" spans="1:3" x14ac:dyDescent="0.2">
      <c r="A18804" t="s">
        <v>45</v>
      </c>
      <c r="B18804" t="s">
        <v>50</v>
      </c>
      <c r="C18804" t="s">
        <v>62</v>
      </c>
    </row>
    <row r="18805" spans="1:3" x14ac:dyDescent="0.2">
      <c r="A18805" t="s">
        <v>45</v>
      </c>
      <c r="B18805" t="s">
        <v>56</v>
      </c>
      <c r="C18805" t="s">
        <v>43</v>
      </c>
    </row>
    <row r="18806" spans="1:3" x14ac:dyDescent="0.2">
      <c r="A18806" t="s">
        <v>45</v>
      </c>
      <c r="B18806" t="s">
        <v>57</v>
      </c>
      <c r="C18806" t="s">
        <v>43</v>
      </c>
    </row>
    <row r="18807" spans="1:3" x14ac:dyDescent="0.2">
      <c r="A18807" t="s">
        <v>45</v>
      </c>
      <c r="B18807" t="s">
        <v>91</v>
      </c>
      <c r="C18807" t="s">
        <v>90</v>
      </c>
    </row>
    <row r="18808" spans="1:3" x14ac:dyDescent="0.2">
      <c r="A18808" t="s">
        <v>45</v>
      </c>
      <c r="B18808" t="s">
        <v>92</v>
      </c>
      <c r="C18808" t="s">
        <v>90</v>
      </c>
    </row>
    <row r="18809" spans="1:3" x14ac:dyDescent="0.2">
      <c r="A18809" t="s">
        <v>45</v>
      </c>
      <c r="B18809" t="s">
        <v>136</v>
      </c>
      <c r="C18809" t="s">
        <v>11</v>
      </c>
    </row>
    <row r="18810" spans="1:3" x14ac:dyDescent="0.2">
      <c r="A18810" t="s">
        <v>45</v>
      </c>
      <c r="B18810" t="s">
        <v>16</v>
      </c>
      <c r="C18810" t="s">
        <v>100</v>
      </c>
    </row>
    <row r="18811" spans="1:3" x14ac:dyDescent="0.2">
      <c r="A18811" t="s">
        <v>45</v>
      </c>
      <c r="B18811" t="s">
        <v>89</v>
      </c>
      <c r="C18811" t="s">
        <v>5</v>
      </c>
    </row>
    <row r="18812" spans="1:3" x14ac:dyDescent="0.2">
      <c r="A18812" t="s">
        <v>45</v>
      </c>
      <c r="B18812" t="s">
        <v>33</v>
      </c>
      <c r="C18812" t="s">
        <v>52</v>
      </c>
    </row>
    <row r="18813" spans="1:3" x14ac:dyDescent="0.2">
      <c r="A18813" t="s">
        <v>45</v>
      </c>
      <c r="B18813" t="s">
        <v>34</v>
      </c>
      <c r="C18813" t="s">
        <v>5</v>
      </c>
    </row>
    <row r="18814" spans="1:3" x14ac:dyDescent="0.2">
      <c r="A18814" t="s">
        <v>45</v>
      </c>
      <c r="B18814" t="s">
        <v>95</v>
      </c>
      <c r="C18814" t="s">
        <v>90</v>
      </c>
    </row>
    <row r="18815" spans="1:3" x14ac:dyDescent="0.2">
      <c r="A18815" t="s">
        <v>45</v>
      </c>
      <c r="B18815" t="s">
        <v>110</v>
      </c>
      <c r="C18815" t="s">
        <v>10</v>
      </c>
    </row>
    <row r="18816" spans="1:3" x14ac:dyDescent="0.2">
      <c r="A18816" t="s">
        <v>45</v>
      </c>
      <c r="B18816" t="s">
        <v>62</v>
      </c>
      <c r="C18816" t="s">
        <v>134</v>
      </c>
    </row>
    <row r="18817" spans="1:3" x14ac:dyDescent="0.2">
      <c r="A18817" t="s">
        <v>45</v>
      </c>
      <c r="B18817" t="s">
        <v>63</v>
      </c>
      <c r="C18817" t="s">
        <v>134</v>
      </c>
    </row>
    <row r="18818" spans="1:3" x14ac:dyDescent="0.2">
      <c r="A18818" t="s">
        <v>45</v>
      </c>
      <c r="B18818" t="s">
        <v>22</v>
      </c>
      <c r="C18818" t="s">
        <v>84</v>
      </c>
    </row>
    <row r="18819" spans="1:3" x14ac:dyDescent="0.2">
      <c r="A18819" t="s">
        <v>45</v>
      </c>
      <c r="B18819" t="s">
        <v>2</v>
      </c>
      <c r="C18819" t="s">
        <v>116</v>
      </c>
    </row>
    <row r="18820" spans="1:3" x14ac:dyDescent="0.2">
      <c r="A18820" t="s">
        <v>45</v>
      </c>
      <c r="B18820" t="s">
        <v>32</v>
      </c>
      <c r="C18820" t="s">
        <v>5</v>
      </c>
    </row>
    <row r="18821" spans="1:3" x14ac:dyDescent="0.2">
      <c r="A18821" t="s">
        <v>45</v>
      </c>
      <c r="B18821" t="s">
        <v>18</v>
      </c>
      <c r="C18821" t="s">
        <v>62</v>
      </c>
    </row>
    <row r="18822" spans="1:3" x14ac:dyDescent="0.2">
      <c r="A18822" t="s">
        <v>45</v>
      </c>
      <c r="B18822" t="s">
        <v>76</v>
      </c>
      <c r="C18822" t="s">
        <v>62</v>
      </c>
    </row>
    <row r="18823" spans="1:3" x14ac:dyDescent="0.2">
      <c r="A18823" t="s">
        <v>45</v>
      </c>
      <c r="B18823" t="s">
        <v>77</v>
      </c>
      <c r="C18823" t="s">
        <v>11</v>
      </c>
    </row>
    <row r="18824" spans="1:3" x14ac:dyDescent="0.2">
      <c r="A18824" t="s">
        <v>45</v>
      </c>
      <c r="B18824" t="s">
        <v>79</v>
      </c>
      <c r="C18824" t="s">
        <v>100</v>
      </c>
    </row>
    <row r="18825" spans="1:3" x14ac:dyDescent="0.2">
      <c r="A18825" t="s">
        <v>45</v>
      </c>
      <c r="B18825" t="s">
        <v>48</v>
      </c>
      <c r="C18825" t="s">
        <v>1</v>
      </c>
    </row>
    <row r="18826" spans="1:3" x14ac:dyDescent="0.2">
      <c r="A18826" t="s">
        <v>45</v>
      </c>
      <c r="B18826" t="s">
        <v>111</v>
      </c>
      <c r="C18826" t="s">
        <v>118</v>
      </c>
    </row>
    <row r="18827" spans="1:3" x14ac:dyDescent="0.2">
      <c r="A18827" t="s">
        <v>45</v>
      </c>
      <c r="B18827" t="s">
        <v>112</v>
      </c>
      <c r="C18827" t="s">
        <v>36</v>
      </c>
    </row>
    <row r="18828" spans="1:3" x14ac:dyDescent="0.2">
      <c r="A18828" t="s">
        <v>45</v>
      </c>
      <c r="B18828" t="s">
        <v>51</v>
      </c>
      <c r="C18828" t="s">
        <v>1</v>
      </c>
    </row>
    <row r="18829" spans="1:3" x14ac:dyDescent="0.2">
      <c r="A18829" t="s">
        <v>45</v>
      </c>
      <c r="B18829" t="s">
        <v>8</v>
      </c>
      <c r="C18829" t="s">
        <v>62</v>
      </c>
    </row>
    <row r="18830" spans="1:3" x14ac:dyDescent="0.2">
      <c r="A18830" t="s">
        <v>45</v>
      </c>
      <c r="B18830" t="s">
        <v>35</v>
      </c>
      <c r="C18830" t="s">
        <v>6</v>
      </c>
    </row>
    <row r="18831" spans="1:3" x14ac:dyDescent="0.2">
      <c r="A18831" t="s">
        <v>45</v>
      </c>
      <c r="B18831" t="s">
        <v>52</v>
      </c>
      <c r="C18831" t="s">
        <v>67</v>
      </c>
    </row>
    <row r="18832" spans="1:3" x14ac:dyDescent="0.2">
      <c r="A18832" t="s">
        <v>45</v>
      </c>
      <c r="B18832" t="s">
        <v>122</v>
      </c>
      <c r="C18832" t="s">
        <v>69</v>
      </c>
    </row>
    <row r="18833" spans="1:3" x14ac:dyDescent="0.2">
      <c r="A18833" t="s">
        <v>45</v>
      </c>
      <c r="B18833" t="s">
        <v>123</v>
      </c>
      <c r="C18833" t="s">
        <v>90</v>
      </c>
    </row>
    <row r="18834" spans="1:3" x14ac:dyDescent="0.2">
      <c r="A18834" t="s">
        <v>45</v>
      </c>
      <c r="B18834" t="s">
        <v>21</v>
      </c>
      <c r="C18834" t="s">
        <v>116</v>
      </c>
    </row>
    <row r="18835" spans="1:3" x14ac:dyDescent="0.2">
      <c r="A18835" t="s">
        <v>45</v>
      </c>
      <c r="B18835" t="s">
        <v>128</v>
      </c>
      <c r="C18835" t="s">
        <v>3</v>
      </c>
    </row>
    <row r="18836" spans="1:3" x14ac:dyDescent="0.2">
      <c r="A18836" t="s">
        <v>45</v>
      </c>
      <c r="B18836" t="s">
        <v>43</v>
      </c>
      <c r="C18836" t="s">
        <v>91</v>
      </c>
    </row>
    <row r="18837" spans="1:3" x14ac:dyDescent="0.2">
      <c r="A18837" t="s">
        <v>45</v>
      </c>
      <c r="B18837" t="s">
        <v>102</v>
      </c>
      <c r="C18837" t="s">
        <v>6</v>
      </c>
    </row>
    <row r="18838" spans="1:3" x14ac:dyDescent="0.2">
      <c r="A18838" t="s">
        <v>45</v>
      </c>
      <c r="B18838" t="s">
        <v>103</v>
      </c>
      <c r="C18838" t="s">
        <v>4</v>
      </c>
    </row>
    <row r="18839" spans="1:3" x14ac:dyDescent="0.2">
      <c r="A18839" t="s">
        <v>45</v>
      </c>
      <c r="B18839" t="s">
        <v>106</v>
      </c>
      <c r="C18839" t="s">
        <v>22</v>
      </c>
    </row>
    <row r="18840" spans="1:3" x14ac:dyDescent="0.2">
      <c r="A18840" t="s">
        <v>45</v>
      </c>
      <c r="B18840" t="s">
        <v>105</v>
      </c>
      <c r="C18840" t="s">
        <v>95</v>
      </c>
    </row>
    <row r="18841" spans="1:3" x14ac:dyDescent="0.2">
      <c r="A18841" t="s">
        <v>45</v>
      </c>
      <c r="B18841" t="s">
        <v>74</v>
      </c>
      <c r="C18841" t="s">
        <v>137</v>
      </c>
    </row>
    <row r="18842" spans="1:3" x14ac:dyDescent="0.2">
      <c r="A18842" t="s">
        <v>45</v>
      </c>
      <c r="B18842" t="s">
        <v>26</v>
      </c>
      <c r="C18842" t="s">
        <v>130</v>
      </c>
    </row>
    <row r="18843" spans="1:3" x14ac:dyDescent="0.2">
      <c r="A18843" t="s">
        <v>45</v>
      </c>
      <c r="B18843" t="s">
        <v>81</v>
      </c>
      <c r="C18843" t="s">
        <v>62</v>
      </c>
    </row>
    <row r="18844" spans="1:3" x14ac:dyDescent="0.2">
      <c r="A18844" t="s">
        <v>45</v>
      </c>
      <c r="B18844" t="s">
        <v>29</v>
      </c>
      <c r="C18844" t="s">
        <v>137</v>
      </c>
    </row>
    <row r="18845" spans="1:3" x14ac:dyDescent="0.2">
      <c r="A18845" t="s">
        <v>45</v>
      </c>
      <c r="B18845" t="s">
        <v>30</v>
      </c>
      <c r="C18845" t="s">
        <v>116</v>
      </c>
    </row>
    <row r="18846" spans="1:3" x14ac:dyDescent="0.2">
      <c r="A18846" t="s">
        <v>45</v>
      </c>
      <c r="B18846" t="s">
        <v>118</v>
      </c>
      <c r="C18846" t="s">
        <v>35</v>
      </c>
    </row>
    <row r="18847" spans="1:3" x14ac:dyDescent="0.2">
      <c r="A18847" t="s">
        <v>45</v>
      </c>
      <c r="B18847" t="s">
        <v>119</v>
      </c>
      <c r="C18847" t="s">
        <v>109</v>
      </c>
    </row>
    <row r="18848" spans="1:3" x14ac:dyDescent="0.2">
      <c r="A18848" t="s">
        <v>45</v>
      </c>
      <c r="B18848" t="s">
        <v>86</v>
      </c>
      <c r="C18848" t="s">
        <v>11</v>
      </c>
    </row>
    <row r="18849" spans="1:3" x14ac:dyDescent="0.2">
      <c r="A18849" t="s">
        <v>45</v>
      </c>
      <c r="B18849" t="s">
        <v>28</v>
      </c>
      <c r="C18849" t="s">
        <v>138</v>
      </c>
    </row>
    <row r="18850" spans="1:3" x14ac:dyDescent="0.2">
      <c r="A18850" t="s">
        <v>45</v>
      </c>
      <c r="B18850" t="s">
        <v>127</v>
      </c>
      <c r="C18850" t="s">
        <v>95</v>
      </c>
    </row>
    <row r="18851" spans="1:3" x14ac:dyDescent="0.2">
      <c r="A18851" t="s">
        <v>45</v>
      </c>
      <c r="B18851" t="s">
        <v>80</v>
      </c>
      <c r="C18851" t="s">
        <v>100</v>
      </c>
    </row>
    <row r="18852" spans="1:3" x14ac:dyDescent="0.2">
      <c r="A18852" t="s">
        <v>45</v>
      </c>
      <c r="B18852" t="s">
        <v>41</v>
      </c>
      <c r="C18852" t="s">
        <v>127</v>
      </c>
    </row>
    <row r="18853" spans="1:3" x14ac:dyDescent="0.2">
      <c r="A18853" t="s">
        <v>45</v>
      </c>
      <c r="B18853" t="s">
        <v>130</v>
      </c>
      <c r="C18853" t="s">
        <v>3</v>
      </c>
    </row>
    <row r="18854" spans="1:3" x14ac:dyDescent="0.2">
      <c r="A18854" t="s">
        <v>45</v>
      </c>
      <c r="B18854" t="s">
        <v>131</v>
      </c>
      <c r="C18854" t="s">
        <v>102</v>
      </c>
    </row>
    <row r="18855" spans="1:3" x14ac:dyDescent="0.2">
      <c r="A18855" t="s">
        <v>45</v>
      </c>
      <c r="B18855" t="s">
        <v>11</v>
      </c>
      <c r="C18855" t="s">
        <v>102</v>
      </c>
    </row>
    <row r="18856" spans="1:3" x14ac:dyDescent="0.2">
      <c r="A18856" t="s">
        <v>45</v>
      </c>
      <c r="B18856" t="s">
        <v>6</v>
      </c>
      <c r="C18856" t="s">
        <v>4</v>
      </c>
    </row>
    <row r="18857" spans="1:3" x14ac:dyDescent="0.2">
      <c r="A18857" t="s">
        <v>45</v>
      </c>
      <c r="B18857" t="s">
        <v>3</v>
      </c>
      <c r="C18857" t="s">
        <v>6</v>
      </c>
    </row>
    <row r="18858" spans="1:3" x14ac:dyDescent="0.2">
      <c r="A18858" t="s">
        <v>45</v>
      </c>
      <c r="B18858" t="s">
        <v>69</v>
      </c>
      <c r="C18858" t="s">
        <v>123</v>
      </c>
    </row>
    <row r="18859" spans="1:3" x14ac:dyDescent="0.2">
      <c r="A18859" t="s">
        <v>45</v>
      </c>
      <c r="B18859" t="s">
        <v>135</v>
      </c>
      <c r="C18859" t="s">
        <v>11</v>
      </c>
    </row>
    <row r="18860" spans="1:3" x14ac:dyDescent="0.2">
      <c r="A18860" t="s">
        <v>45</v>
      </c>
      <c r="B18860" t="s">
        <v>132</v>
      </c>
      <c r="C18860" t="s">
        <v>36</v>
      </c>
    </row>
    <row r="18861" spans="1:3" x14ac:dyDescent="0.2">
      <c r="A18861" t="s">
        <v>45</v>
      </c>
      <c r="B18861" t="s">
        <v>129</v>
      </c>
      <c r="C18861" t="s">
        <v>1</v>
      </c>
    </row>
    <row r="18862" spans="1:3" x14ac:dyDescent="0.2">
      <c r="A18862" t="s">
        <v>45</v>
      </c>
      <c r="B18862" t="s">
        <v>116</v>
      </c>
      <c r="C18862" t="s">
        <v>107</v>
      </c>
    </row>
    <row r="18863" spans="1:3" x14ac:dyDescent="0.2">
      <c r="A18863" t="s">
        <v>45</v>
      </c>
      <c r="B18863" t="s">
        <v>36</v>
      </c>
      <c r="C18863" t="s">
        <v>109</v>
      </c>
    </row>
    <row r="18864" spans="1:3" x14ac:dyDescent="0.2">
      <c r="A18864" t="s">
        <v>45</v>
      </c>
      <c r="B18864" t="s">
        <v>37</v>
      </c>
      <c r="C18864" t="s">
        <v>67</v>
      </c>
    </row>
    <row r="18865" spans="1:3" x14ac:dyDescent="0.2">
      <c r="A18865" t="s">
        <v>45</v>
      </c>
      <c r="B18865" t="s">
        <v>70</v>
      </c>
      <c r="C18865" t="s">
        <v>128</v>
      </c>
    </row>
    <row r="18866" spans="1:3" x14ac:dyDescent="0.2">
      <c r="A18866" t="s">
        <v>45</v>
      </c>
      <c r="B18866" t="s">
        <v>71</v>
      </c>
      <c r="C18866" t="s">
        <v>128</v>
      </c>
    </row>
    <row r="18867" spans="1:3" x14ac:dyDescent="0.2">
      <c r="A18867" t="s">
        <v>45</v>
      </c>
      <c r="B18867" t="s">
        <v>5</v>
      </c>
      <c r="C18867" t="s">
        <v>84</v>
      </c>
    </row>
    <row r="18868" spans="1:3" x14ac:dyDescent="0.2">
      <c r="A18868" t="s">
        <v>45</v>
      </c>
      <c r="B18868" t="s">
        <v>24</v>
      </c>
      <c r="C18868" t="s">
        <v>24</v>
      </c>
    </row>
    <row r="18869" spans="1:3" x14ac:dyDescent="0.2">
      <c r="A18869" t="s">
        <v>45</v>
      </c>
      <c r="B18869" t="s">
        <v>10</v>
      </c>
      <c r="C18869" t="s">
        <v>123</v>
      </c>
    </row>
    <row r="18870" spans="1:3" x14ac:dyDescent="0.2">
      <c r="A18870" t="s">
        <v>45</v>
      </c>
      <c r="B18870" t="s">
        <v>12</v>
      </c>
      <c r="C18870" t="s">
        <v>3</v>
      </c>
    </row>
    <row r="18871" spans="1:3" x14ac:dyDescent="0.2">
      <c r="A18871" t="s">
        <v>45</v>
      </c>
      <c r="B18871" t="s">
        <v>107</v>
      </c>
      <c r="C18871" t="s">
        <v>58</v>
      </c>
    </row>
    <row r="18872" spans="1:3" x14ac:dyDescent="0.2">
      <c r="A18872" t="s">
        <v>45</v>
      </c>
      <c r="B18872" t="s">
        <v>108</v>
      </c>
      <c r="C18872" t="s">
        <v>58</v>
      </c>
    </row>
    <row r="18873" spans="1:3" x14ac:dyDescent="0.2">
      <c r="A18873" t="s">
        <v>45</v>
      </c>
      <c r="B18873" t="s">
        <v>14</v>
      </c>
      <c r="C18873" t="s">
        <v>138</v>
      </c>
    </row>
    <row r="18874" spans="1:3" x14ac:dyDescent="0.2">
      <c r="A18874" t="s">
        <v>45</v>
      </c>
      <c r="B18874" t="s">
        <v>15</v>
      </c>
      <c r="C18874" t="s">
        <v>73</v>
      </c>
    </row>
    <row r="18875" spans="1:3" x14ac:dyDescent="0.2">
      <c r="A18875" t="s">
        <v>45</v>
      </c>
      <c r="B18875" t="s">
        <v>101</v>
      </c>
      <c r="C18875" t="s">
        <v>116</v>
      </c>
    </row>
    <row r="18876" spans="1:3" x14ac:dyDescent="0.2">
      <c r="A18876" t="s">
        <v>45</v>
      </c>
      <c r="B18876" t="s">
        <v>109</v>
      </c>
      <c r="C18876" t="s">
        <v>6</v>
      </c>
    </row>
    <row r="18877" spans="1:3" x14ac:dyDescent="0.2">
      <c r="A18877" t="s">
        <v>45</v>
      </c>
      <c r="B18877" t="s">
        <v>61</v>
      </c>
      <c r="C18877" t="s">
        <v>4</v>
      </c>
    </row>
    <row r="18878" spans="1:3" x14ac:dyDescent="0.2">
      <c r="A18878" t="s">
        <v>45</v>
      </c>
      <c r="B18878" t="s">
        <v>73</v>
      </c>
      <c r="C18878" t="s">
        <v>107</v>
      </c>
    </row>
    <row r="18879" spans="1:3" x14ac:dyDescent="0.2">
      <c r="A18879" t="s">
        <v>45</v>
      </c>
      <c r="B18879" t="s">
        <v>60</v>
      </c>
      <c r="C18879" t="s">
        <v>107</v>
      </c>
    </row>
    <row r="18880" spans="1:3" x14ac:dyDescent="0.2">
      <c r="A18880" t="s">
        <v>45</v>
      </c>
      <c r="B18880" t="s">
        <v>84</v>
      </c>
      <c r="C18880" t="s">
        <v>58</v>
      </c>
    </row>
    <row r="18881" spans="1:3" x14ac:dyDescent="0.2">
      <c r="A18881" t="s">
        <v>45</v>
      </c>
      <c r="B18881" t="s">
        <v>85</v>
      </c>
      <c r="C18881" t="s">
        <v>58</v>
      </c>
    </row>
    <row r="18882" spans="1:3" x14ac:dyDescent="0.2">
      <c r="A18882" t="s">
        <v>45</v>
      </c>
      <c r="B18882" t="s">
        <v>137</v>
      </c>
      <c r="C18882" t="s">
        <v>107</v>
      </c>
    </row>
    <row r="18883" spans="1:3" x14ac:dyDescent="0.2">
      <c r="A18883" t="s">
        <v>45</v>
      </c>
      <c r="B18883" t="s">
        <v>138</v>
      </c>
      <c r="C18883" t="s">
        <v>107</v>
      </c>
    </row>
    <row r="18884" spans="1:3" x14ac:dyDescent="0.2">
      <c r="A18884" t="s">
        <v>45</v>
      </c>
      <c r="B18884" t="s">
        <v>134</v>
      </c>
      <c r="C18884" t="s">
        <v>6</v>
      </c>
    </row>
    <row r="18885" spans="1:3" x14ac:dyDescent="0.2">
      <c r="A18885" t="s">
        <v>45</v>
      </c>
      <c r="B18885" t="s">
        <v>40</v>
      </c>
      <c r="C18885" t="s">
        <v>36</v>
      </c>
    </row>
    <row r="18886" spans="1:3" x14ac:dyDescent="0.2">
      <c r="A18886" t="s">
        <v>45</v>
      </c>
      <c r="B18886" t="s">
        <v>39</v>
      </c>
      <c r="C18886" t="s">
        <v>118</v>
      </c>
    </row>
    <row r="18887" spans="1:3" x14ac:dyDescent="0.2">
      <c r="A18887" t="s">
        <v>45</v>
      </c>
      <c r="B18887" t="s">
        <v>104</v>
      </c>
      <c r="C18887" t="s">
        <v>6</v>
      </c>
    </row>
    <row r="18888" spans="1:3" x14ac:dyDescent="0.2">
      <c r="A18888" t="s">
        <v>45</v>
      </c>
      <c r="B18888" t="s">
        <v>9</v>
      </c>
      <c r="C18888" t="s">
        <v>120</v>
      </c>
    </row>
    <row r="18889" spans="1:3" x14ac:dyDescent="0.2">
      <c r="A18889" t="s">
        <v>45</v>
      </c>
      <c r="B18889" t="s">
        <v>58</v>
      </c>
      <c r="C18889" t="s">
        <v>4</v>
      </c>
    </row>
    <row r="18890" spans="1:3" x14ac:dyDescent="0.2">
      <c r="A18890" t="s">
        <v>45</v>
      </c>
      <c r="B18890" t="s">
        <v>4</v>
      </c>
      <c r="C18890" t="s">
        <v>24</v>
      </c>
    </row>
    <row r="18891" spans="1:3" x14ac:dyDescent="0.2">
      <c r="A18891" t="s">
        <v>45</v>
      </c>
      <c r="B18891" t="s">
        <v>90</v>
      </c>
      <c r="C18891" t="s">
        <v>58</v>
      </c>
    </row>
    <row r="18892" spans="1:3" x14ac:dyDescent="0.2">
      <c r="A18892" t="s">
        <v>45</v>
      </c>
      <c r="B18892" t="s">
        <v>1</v>
      </c>
      <c r="C18892" t="s">
        <v>35</v>
      </c>
    </row>
    <row r="18893" spans="1:3" x14ac:dyDescent="0.2">
      <c r="A18893" t="s">
        <v>45</v>
      </c>
      <c r="B18893" t="s">
        <v>67</v>
      </c>
      <c r="C18893" t="s">
        <v>6</v>
      </c>
    </row>
    <row r="18894" spans="1:3" x14ac:dyDescent="0.2">
      <c r="A18894" t="s">
        <v>45</v>
      </c>
      <c r="B18894" t="s">
        <v>68</v>
      </c>
      <c r="C18894" t="s">
        <v>6</v>
      </c>
    </row>
    <row r="18895" spans="1:3" x14ac:dyDescent="0.2">
      <c r="A18895" t="s">
        <v>45</v>
      </c>
      <c r="B18895" t="s">
        <v>120</v>
      </c>
      <c r="C18895" t="s">
        <v>120</v>
      </c>
    </row>
    <row r="18896" spans="1:3" x14ac:dyDescent="0.2">
      <c r="A18896" t="s">
        <v>45</v>
      </c>
      <c r="B18896" t="s">
        <v>121</v>
      </c>
      <c r="C18896" t="s">
        <v>120</v>
      </c>
    </row>
    <row r="18897" spans="1:3" x14ac:dyDescent="0.2">
      <c r="A18897" t="s">
        <v>45</v>
      </c>
      <c r="B18897" t="s">
        <v>53</v>
      </c>
      <c r="C18897" t="s">
        <v>4</v>
      </c>
    </row>
    <row r="18898" spans="1:3" x14ac:dyDescent="0.2">
      <c r="A18898" t="s">
        <v>45</v>
      </c>
      <c r="B18898" t="s">
        <v>82</v>
      </c>
      <c r="C18898" t="s">
        <v>58</v>
      </c>
    </row>
    <row r="18899" spans="1:3" x14ac:dyDescent="0.2">
      <c r="A18899" t="s">
        <v>45</v>
      </c>
      <c r="B18899" t="s">
        <v>83</v>
      </c>
      <c r="C18899" t="s">
        <v>4</v>
      </c>
    </row>
    <row r="18900" spans="1:3" x14ac:dyDescent="0.2">
      <c r="A18900" t="s">
        <v>45</v>
      </c>
      <c r="B18900" t="s">
        <v>38</v>
      </c>
      <c r="C18900" t="s">
        <v>6</v>
      </c>
    </row>
    <row r="18901" spans="1:3" x14ac:dyDescent="0.2">
      <c r="A18901" t="s">
        <v>45</v>
      </c>
      <c r="B18901" t="s">
        <v>97</v>
      </c>
      <c r="C18901" t="s">
        <v>24</v>
      </c>
    </row>
    <row r="18902" spans="1:3" x14ac:dyDescent="0.2">
      <c r="A18902" t="s">
        <v>45</v>
      </c>
      <c r="B18902" t="s">
        <v>115</v>
      </c>
      <c r="C18902" t="s">
        <v>120</v>
      </c>
    </row>
    <row r="18903" spans="1:3" x14ac:dyDescent="0.2">
      <c r="A18903" t="s">
        <v>45</v>
      </c>
      <c r="B18903" t="s">
        <v>98</v>
      </c>
      <c r="C18903" t="s">
        <v>120</v>
      </c>
    </row>
    <row r="18904" spans="1:3" x14ac:dyDescent="0.2">
      <c r="A18904" t="s">
        <v>45</v>
      </c>
      <c r="B18904" t="s">
        <v>94</v>
      </c>
      <c r="C18904" t="s">
        <v>120</v>
      </c>
    </row>
    <row r="18905" spans="1:3" x14ac:dyDescent="0.2">
      <c r="A18905" t="s">
        <v>45</v>
      </c>
      <c r="B18905" t="s">
        <v>7</v>
      </c>
      <c r="C18905" t="s">
        <v>24</v>
      </c>
    </row>
    <row r="18906" spans="1:3" x14ac:dyDescent="0.2">
      <c r="A18906" t="s">
        <v>45</v>
      </c>
      <c r="B18906" t="s">
        <v>45</v>
      </c>
      <c r="C18906" t="s">
        <v>45</v>
      </c>
    </row>
    <row r="18907" spans="1:3" x14ac:dyDescent="0.2">
      <c r="A18907" t="s">
        <v>45</v>
      </c>
      <c r="B18907" t="s">
        <v>64</v>
      </c>
      <c r="C18907" t="s">
        <v>24</v>
      </c>
    </row>
    <row r="18908" spans="1:3" x14ac:dyDescent="0.2">
      <c r="A18908" t="s">
        <v>64</v>
      </c>
      <c r="B18908" t="s">
        <v>75</v>
      </c>
      <c r="C18908" t="s">
        <v>101</v>
      </c>
    </row>
    <row r="18909" spans="1:3" x14ac:dyDescent="0.2">
      <c r="A18909" t="s">
        <v>64</v>
      </c>
      <c r="B18909" t="s">
        <v>17</v>
      </c>
      <c r="C18909" t="s">
        <v>101</v>
      </c>
    </row>
    <row r="18910" spans="1:3" x14ac:dyDescent="0.2">
      <c r="A18910" t="s">
        <v>64</v>
      </c>
      <c r="B18910" t="s">
        <v>20</v>
      </c>
      <c r="C18910" t="s">
        <v>2</v>
      </c>
    </row>
    <row r="18911" spans="1:3" x14ac:dyDescent="0.2">
      <c r="A18911" t="s">
        <v>64</v>
      </c>
      <c r="B18911" t="s">
        <v>78</v>
      </c>
      <c r="C18911" t="s">
        <v>43</v>
      </c>
    </row>
    <row r="18912" spans="1:3" x14ac:dyDescent="0.2">
      <c r="A18912" t="s">
        <v>64</v>
      </c>
      <c r="B18912" t="s">
        <v>44</v>
      </c>
      <c r="C18912" t="s">
        <v>127</v>
      </c>
    </row>
    <row r="18913" spans="1:3" x14ac:dyDescent="0.2">
      <c r="A18913" t="s">
        <v>64</v>
      </c>
      <c r="B18913" t="s">
        <v>46</v>
      </c>
      <c r="C18913" t="s">
        <v>10</v>
      </c>
    </row>
    <row r="18914" spans="1:3" x14ac:dyDescent="0.2">
      <c r="A18914" t="s">
        <v>64</v>
      </c>
      <c r="B18914" t="s">
        <v>117</v>
      </c>
      <c r="C18914" t="s">
        <v>127</v>
      </c>
    </row>
    <row r="18915" spans="1:3" x14ac:dyDescent="0.2">
      <c r="A18915" t="s">
        <v>64</v>
      </c>
      <c r="B18915" t="s">
        <v>124</v>
      </c>
      <c r="C18915" t="s">
        <v>128</v>
      </c>
    </row>
    <row r="18916" spans="1:3" x14ac:dyDescent="0.2">
      <c r="A18916" t="s">
        <v>64</v>
      </c>
      <c r="B18916" t="s">
        <v>113</v>
      </c>
      <c r="C18916" t="s">
        <v>11</v>
      </c>
    </row>
    <row r="18917" spans="1:3" x14ac:dyDescent="0.2">
      <c r="A18917" t="s">
        <v>64</v>
      </c>
      <c r="B18917" t="s">
        <v>99</v>
      </c>
      <c r="C18917" t="s">
        <v>10</v>
      </c>
    </row>
    <row r="18918" spans="1:3" x14ac:dyDescent="0.2">
      <c r="A18918" t="s">
        <v>64</v>
      </c>
      <c r="B18918" t="s">
        <v>100</v>
      </c>
      <c r="C18918" t="s">
        <v>67</v>
      </c>
    </row>
    <row r="18919" spans="1:3" x14ac:dyDescent="0.2">
      <c r="A18919" t="s">
        <v>64</v>
      </c>
      <c r="B18919" t="s">
        <v>65</v>
      </c>
      <c r="C18919" t="s">
        <v>105</v>
      </c>
    </row>
    <row r="18920" spans="1:3" x14ac:dyDescent="0.2">
      <c r="A18920" t="s">
        <v>64</v>
      </c>
      <c r="B18920" t="s">
        <v>66</v>
      </c>
      <c r="C18920" t="s">
        <v>105</v>
      </c>
    </row>
    <row r="18921" spans="1:3" x14ac:dyDescent="0.2">
      <c r="A18921" t="s">
        <v>64</v>
      </c>
      <c r="B18921" t="s">
        <v>54</v>
      </c>
      <c r="C18921" t="s">
        <v>130</v>
      </c>
    </row>
    <row r="18922" spans="1:3" x14ac:dyDescent="0.2">
      <c r="A18922" t="s">
        <v>64</v>
      </c>
      <c r="B18922" t="s">
        <v>55</v>
      </c>
      <c r="C18922" t="s">
        <v>130</v>
      </c>
    </row>
    <row r="18923" spans="1:3" x14ac:dyDescent="0.2">
      <c r="A18923" t="s">
        <v>64</v>
      </c>
      <c r="B18923" t="s">
        <v>133</v>
      </c>
      <c r="C18923" t="s">
        <v>43</v>
      </c>
    </row>
    <row r="18924" spans="1:3" x14ac:dyDescent="0.2">
      <c r="A18924" t="s">
        <v>64</v>
      </c>
      <c r="B18924" t="s">
        <v>59</v>
      </c>
      <c r="C18924" t="s">
        <v>105</v>
      </c>
    </row>
    <row r="18925" spans="1:3" x14ac:dyDescent="0.2">
      <c r="A18925" t="s">
        <v>64</v>
      </c>
      <c r="B18925" t="s">
        <v>125</v>
      </c>
      <c r="C18925" t="s">
        <v>2</v>
      </c>
    </row>
    <row r="18926" spans="1:3" x14ac:dyDescent="0.2">
      <c r="A18926" t="s">
        <v>64</v>
      </c>
      <c r="B18926" t="s">
        <v>27</v>
      </c>
      <c r="C18926" t="s">
        <v>105</v>
      </c>
    </row>
    <row r="18927" spans="1:3" x14ac:dyDescent="0.2">
      <c r="A18927" t="s">
        <v>64</v>
      </c>
      <c r="B18927" t="s">
        <v>23</v>
      </c>
      <c r="C18927" t="s">
        <v>101</v>
      </c>
    </row>
    <row r="18928" spans="1:3" x14ac:dyDescent="0.2">
      <c r="A18928" t="s">
        <v>64</v>
      </c>
      <c r="B18928" t="s">
        <v>25</v>
      </c>
      <c r="C18928" t="s">
        <v>130</v>
      </c>
    </row>
    <row r="18929" spans="1:3" x14ac:dyDescent="0.2">
      <c r="A18929" t="s">
        <v>64</v>
      </c>
      <c r="B18929" t="s">
        <v>114</v>
      </c>
      <c r="C18929" t="s">
        <v>62</v>
      </c>
    </row>
    <row r="18930" spans="1:3" x14ac:dyDescent="0.2">
      <c r="A18930" t="s">
        <v>64</v>
      </c>
      <c r="B18930" t="s">
        <v>96</v>
      </c>
      <c r="C18930" t="s">
        <v>11</v>
      </c>
    </row>
    <row r="18931" spans="1:3" x14ac:dyDescent="0.2">
      <c r="A18931" t="s">
        <v>64</v>
      </c>
      <c r="B18931" t="s">
        <v>47</v>
      </c>
      <c r="C18931" t="s">
        <v>130</v>
      </c>
    </row>
    <row r="18932" spans="1:3" x14ac:dyDescent="0.2">
      <c r="A18932" t="s">
        <v>64</v>
      </c>
      <c r="B18932" t="s">
        <v>72</v>
      </c>
      <c r="C18932" t="s">
        <v>128</v>
      </c>
    </row>
    <row r="18933" spans="1:3" x14ac:dyDescent="0.2">
      <c r="A18933" t="s">
        <v>64</v>
      </c>
      <c r="B18933" t="s">
        <v>87</v>
      </c>
      <c r="C18933" t="s">
        <v>2</v>
      </c>
    </row>
    <row r="18934" spans="1:3" x14ac:dyDescent="0.2">
      <c r="A18934" t="s">
        <v>64</v>
      </c>
      <c r="B18934" t="s">
        <v>88</v>
      </c>
      <c r="C18934" t="s">
        <v>43</v>
      </c>
    </row>
    <row r="18935" spans="1:3" x14ac:dyDescent="0.2">
      <c r="A18935" t="s">
        <v>64</v>
      </c>
      <c r="B18935" t="s">
        <v>19</v>
      </c>
      <c r="C18935" t="s">
        <v>138</v>
      </c>
    </row>
    <row r="18936" spans="1:3" x14ac:dyDescent="0.2">
      <c r="A18936" t="s">
        <v>64</v>
      </c>
      <c r="B18936" t="s">
        <v>31</v>
      </c>
      <c r="C18936" t="s">
        <v>1</v>
      </c>
    </row>
    <row r="18937" spans="1:3" x14ac:dyDescent="0.2">
      <c r="A18937" t="s">
        <v>64</v>
      </c>
      <c r="B18937" t="s">
        <v>126</v>
      </c>
      <c r="C18937" t="s">
        <v>10</v>
      </c>
    </row>
    <row r="18938" spans="1:3" x14ac:dyDescent="0.2">
      <c r="A18938" t="s">
        <v>64</v>
      </c>
      <c r="B18938" t="s">
        <v>42</v>
      </c>
      <c r="C18938" t="s">
        <v>128</v>
      </c>
    </row>
    <row r="18939" spans="1:3" x14ac:dyDescent="0.2">
      <c r="A18939" t="s">
        <v>64</v>
      </c>
      <c r="B18939" t="s">
        <v>93</v>
      </c>
      <c r="C18939" t="s">
        <v>5</v>
      </c>
    </row>
    <row r="18940" spans="1:3" x14ac:dyDescent="0.2">
      <c r="A18940" t="s">
        <v>64</v>
      </c>
      <c r="B18940" t="s">
        <v>13</v>
      </c>
      <c r="C18940" t="s">
        <v>10</v>
      </c>
    </row>
    <row r="18941" spans="1:3" x14ac:dyDescent="0.2">
      <c r="A18941" t="s">
        <v>64</v>
      </c>
      <c r="B18941" t="s">
        <v>49</v>
      </c>
      <c r="C18941" t="s">
        <v>62</v>
      </c>
    </row>
    <row r="18942" spans="1:3" x14ac:dyDescent="0.2">
      <c r="A18942" t="s">
        <v>64</v>
      </c>
      <c r="B18942" t="s">
        <v>50</v>
      </c>
      <c r="C18942" t="s">
        <v>62</v>
      </c>
    </row>
    <row r="18943" spans="1:3" x14ac:dyDescent="0.2">
      <c r="A18943" t="s">
        <v>64</v>
      </c>
      <c r="B18943" t="s">
        <v>56</v>
      </c>
      <c r="C18943" t="s">
        <v>127</v>
      </c>
    </row>
    <row r="18944" spans="1:3" x14ac:dyDescent="0.2">
      <c r="A18944" t="s">
        <v>64</v>
      </c>
      <c r="B18944" t="s">
        <v>57</v>
      </c>
      <c r="C18944" t="s">
        <v>43</v>
      </c>
    </row>
    <row r="18945" spans="1:3" x14ac:dyDescent="0.2">
      <c r="A18945" t="s">
        <v>64</v>
      </c>
      <c r="B18945" t="s">
        <v>91</v>
      </c>
      <c r="C18945" t="s">
        <v>90</v>
      </c>
    </row>
    <row r="18946" spans="1:3" x14ac:dyDescent="0.2">
      <c r="A18946" t="s">
        <v>64</v>
      </c>
      <c r="B18946" t="s">
        <v>92</v>
      </c>
      <c r="C18946" t="s">
        <v>6</v>
      </c>
    </row>
    <row r="18947" spans="1:3" x14ac:dyDescent="0.2">
      <c r="A18947" t="s">
        <v>64</v>
      </c>
      <c r="B18947" t="s">
        <v>136</v>
      </c>
      <c r="C18947" t="s">
        <v>11</v>
      </c>
    </row>
    <row r="18948" spans="1:3" x14ac:dyDescent="0.2">
      <c r="A18948" t="s">
        <v>64</v>
      </c>
      <c r="B18948" t="s">
        <v>16</v>
      </c>
      <c r="C18948" t="s">
        <v>52</v>
      </c>
    </row>
    <row r="18949" spans="1:3" x14ac:dyDescent="0.2">
      <c r="A18949" t="s">
        <v>64</v>
      </c>
      <c r="B18949" t="s">
        <v>89</v>
      </c>
      <c r="C18949" t="s">
        <v>22</v>
      </c>
    </row>
    <row r="18950" spans="1:3" x14ac:dyDescent="0.2">
      <c r="A18950" t="s">
        <v>64</v>
      </c>
      <c r="B18950" t="s">
        <v>33</v>
      </c>
      <c r="C18950" t="s">
        <v>5</v>
      </c>
    </row>
    <row r="18951" spans="1:3" x14ac:dyDescent="0.2">
      <c r="A18951" t="s">
        <v>64</v>
      </c>
      <c r="B18951" t="s">
        <v>34</v>
      </c>
      <c r="C18951" t="s">
        <v>5</v>
      </c>
    </row>
    <row r="18952" spans="1:3" x14ac:dyDescent="0.2">
      <c r="A18952" t="s">
        <v>64</v>
      </c>
      <c r="B18952" t="s">
        <v>95</v>
      </c>
      <c r="C18952" t="s">
        <v>90</v>
      </c>
    </row>
    <row r="18953" spans="1:3" x14ac:dyDescent="0.2">
      <c r="A18953" t="s">
        <v>64</v>
      </c>
      <c r="B18953" t="s">
        <v>110</v>
      </c>
      <c r="C18953" t="s">
        <v>69</v>
      </c>
    </row>
    <row r="18954" spans="1:3" x14ac:dyDescent="0.2">
      <c r="A18954" t="s">
        <v>64</v>
      </c>
      <c r="B18954" t="s">
        <v>62</v>
      </c>
      <c r="C18954" t="s">
        <v>134</v>
      </c>
    </row>
    <row r="18955" spans="1:3" x14ac:dyDescent="0.2">
      <c r="A18955" t="s">
        <v>64</v>
      </c>
      <c r="B18955" t="s">
        <v>63</v>
      </c>
      <c r="C18955" t="s">
        <v>35</v>
      </c>
    </row>
    <row r="18956" spans="1:3" x14ac:dyDescent="0.2">
      <c r="A18956" t="s">
        <v>64</v>
      </c>
      <c r="B18956" t="s">
        <v>22</v>
      </c>
      <c r="C18956" t="s">
        <v>107</v>
      </c>
    </row>
    <row r="18957" spans="1:3" x14ac:dyDescent="0.2">
      <c r="A18957" t="s">
        <v>64</v>
      </c>
      <c r="B18957" t="s">
        <v>2</v>
      </c>
      <c r="C18957" t="s">
        <v>116</v>
      </c>
    </row>
    <row r="18958" spans="1:3" x14ac:dyDescent="0.2">
      <c r="A18958" t="s">
        <v>64</v>
      </c>
      <c r="B18958" t="s">
        <v>32</v>
      </c>
      <c r="C18958" t="s">
        <v>22</v>
      </c>
    </row>
    <row r="18959" spans="1:3" x14ac:dyDescent="0.2">
      <c r="A18959" t="s">
        <v>64</v>
      </c>
      <c r="B18959" t="s">
        <v>18</v>
      </c>
      <c r="C18959" t="s">
        <v>62</v>
      </c>
    </row>
    <row r="18960" spans="1:3" x14ac:dyDescent="0.2">
      <c r="A18960" t="s">
        <v>64</v>
      </c>
      <c r="B18960" t="s">
        <v>76</v>
      </c>
      <c r="C18960" t="s">
        <v>62</v>
      </c>
    </row>
    <row r="18961" spans="1:3" x14ac:dyDescent="0.2">
      <c r="A18961" t="s">
        <v>64</v>
      </c>
      <c r="B18961" t="s">
        <v>77</v>
      </c>
      <c r="C18961" t="s">
        <v>62</v>
      </c>
    </row>
    <row r="18962" spans="1:3" x14ac:dyDescent="0.2">
      <c r="A18962" t="s">
        <v>64</v>
      </c>
      <c r="B18962" t="s">
        <v>79</v>
      </c>
      <c r="C18962" t="s">
        <v>100</v>
      </c>
    </row>
    <row r="18963" spans="1:3" x14ac:dyDescent="0.2">
      <c r="A18963" t="s">
        <v>64</v>
      </c>
      <c r="B18963" t="s">
        <v>48</v>
      </c>
      <c r="C18963" t="s">
        <v>118</v>
      </c>
    </row>
    <row r="18964" spans="1:3" x14ac:dyDescent="0.2">
      <c r="A18964" t="s">
        <v>64</v>
      </c>
      <c r="B18964" t="s">
        <v>111</v>
      </c>
      <c r="C18964" t="s">
        <v>118</v>
      </c>
    </row>
    <row r="18965" spans="1:3" x14ac:dyDescent="0.2">
      <c r="A18965" t="s">
        <v>64</v>
      </c>
      <c r="B18965" t="s">
        <v>112</v>
      </c>
      <c r="C18965" t="s">
        <v>36</v>
      </c>
    </row>
    <row r="18966" spans="1:3" x14ac:dyDescent="0.2">
      <c r="A18966" t="s">
        <v>64</v>
      </c>
      <c r="B18966" t="s">
        <v>51</v>
      </c>
      <c r="C18966" t="s">
        <v>1</v>
      </c>
    </row>
    <row r="18967" spans="1:3" x14ac:dyDescent="0.2">
      <c r="A18967" t="s">
        <v>64</v>
      </c>
      <c r="B18967" t="s">
        <v>8</v>
      </c>
      <c r="C18967" t="s">
        <v>1</v>
      </c>
    </row>
    <row r="18968" spans="1:3" x14ac:dyDescent="0.2">
      <c r="A18968" t="s">
        <v>64</v>
      </c>
      <c r="B18968" t="s">
        <v>35</v>
      </c>
      <c r="C18968" t="s">
        <v>6</v>
      </c>
    </row>
    <row r="18969" spans="1:3" x14ac:dyDescent="0.2">
      <c r="A18969" t="s">
        <v>64</v>
      </c>
      <c r="B18969" t="s">
        <v>52</v>
      </c>
      <c r="C18969" t="s">
        <v>84</v>
      </c>
    </row>
    <row r="18970" spans="1:3" x14ac:dyDescent="0.2">
      <c r="A18970" t="s">
        <v>64</v>
      </c>
      <c r="B18970" t="s">
        <v>122</v>
      </c>
      <c r="C18970" t="s">
        <v>69</v>
      </c>
    </row>
    <row r="18971" spans="1:3" x14ac:dyDescent="0.2">
      <c r="A18971" t="s">
        <v>64</v>
      </c>
      <c r="B18971" t="s">
        <v>123</v>
      </c>
      <c r="C18971" t="s">
        <v>90</v>
      </c>
    </row>
    <row r="18972" spans="1:3" x14ac:dyDescent="0.2">
      <c r="A18972" t="s">
        <v>64</v>
      </c>
      <c r="B18972" t="s">
        <v>21</v>
      </c>
      <c r="C18972" t="s">
        <v>116</v>
      </c>
    </row>
    <row r="18973" spans="1:3" x14ac:dyDescent="0.2">
      <c r="A18973" t="s">
        <v>64</v>
      </c>
      <c r="B18973" t="s">
        <v>128</v>
      </c>
      <c r="C18973" t="s">
        <v>3</v>
      </c>
    </row>
    <row r="18974" spans="1:3" x14ac:dyDescent="0.2">
      <c r="A18974" t="s">
        <v>64</v>
      </c>
      <c r="B18974" t="s">
        <v>43</v>
      </c>
      <c r="C18974" t="s">
        <v>95</v>
      </c>
    </row>
    <row r="18975" spans="1:3" x14ac:dyDescent="0.2">
      <c r="A18975" t="s">
        <v>64</v>
      </c>
      <c r="B18975" t="s">
        <v>102</v>
      </c>
      <c r="C18975" t="s">
        <v>6</v>
      </c>
    </row>
    <row r="18976" spans="1:3" x14ac:dyDescent="0.2">
      <c r="A18976" t="s">
        <v>64</v>
      </c>
      <c r="B18976" t="s">
        <v>103</v>
      </c>
      <c r="C18976" t="s">
        <v>4</v>
      </c>
    </row>
    <row r="18977" spans="1:3" x14ac:dyDescent="0.2">
      <c r="A18977" t="s">
        <v>64</v>
      </c>
      <c r="B18977" t="s">
        <v>106</v>
      </c>
      <c r="C18977" t="s">
        <v>138</v>
      </c>
    </row>
    <row r="18978" spans="1:3" x14ac:dyDescent="0.2">
      <c r="A18978" t="s">
        <v>64</v>
      </c>
      <c r="B18978" t="s">
        <v>105</v>
      </c>
      <c r="C18978" t="s">
        <v>95</v>
      </c>
    </row>
    <row r="18979" spans="1:3" x14ac:dyDescent="0.2">
      <c r="A18979" t="s">
        <v>64</v>
      </c>
      <c r="B18979" t="s">
        <v>74</v>
      </c>
      <c r="C18979" t="s">
        <v>137</v>
      </c>
    </row>
    <row r="18980" spans="1:3" x14ac:dyDescent="0.2">
      <c r="A18980" t="s">
        <v>64</v>
      </c>
      <c r="B18980" t="s">
        <v>26</v>
      </c>
      <c r="C18980" t="s">
        <v>130</v>
      </c>
    </row>
    <row r="18981" spans="1:3" x14ac:dyDescent="0.2">
      <c r="A18981" t="s">
        <v>64</v>
      </c>
      <c r="B18981" t="s">
        <v>81</v>
      </c>
      <c r="C18981" t="s">
        <v>62</v>
      </c>
    </row>
    <row r="18982" spans="1:3" x14ac:dyDescent="0.2">
      <c r="A18982" t="s">
        <v>64</v>
      </c>
      <c r="B18982" t="s">
        <v>29</v>
      </c>
      <c r="C18982" t="s">
        <v>116</v>
      </c>
    </row>
    <row r="18983" spans="1:3" x14ac:dyDescent="0.2">
      <c r="A18983" t="s">
        <v>64</v>
      </c>
      <c r="B18983" t="s">
        <v>30</v>
      </c>
      <c r="C18983" t="s">
        <v>116</v>
      </c>
    </row>
    <row r="18984" spans="1:3" x14ac:dyDescent="0.2">
      <c r="A18984" t="s">
        <v>64</v>
      </c>
      <c r="B18984" t="s">
        <v>118</v>
      </c>
      <c r="C18984" t="s">
        <v>109</v>
      </c>
    </row>
    <row r="18985" spans="1:3" x14ac:dyDescent="0.2">
      <c r="A18985" t="s">
        <v>64</v>
      </c>
      <c r="B18985" t="s">
        <v>119</v>
      </c>
      <c r="C18985" t="s">
        <v>109</v>
      </c>
    </row>
    <row r="18986" spans="1:3" x14ac:dyDescent="0.2">
      <c r="A18986" t="s">
        <v>64</v>
      </c>
      <c r="B18986" t="s">
        <v>86</v>
      </c>
      <c r="C18986" t="s">
        <v>11</v>
      </c>
    </row>
    <row r="18987" spans="1:3" x14ac:dyDescent="0.2">
      <c r="A18987" t="s">
        <v>64</v>
      </c>
      <c r="B18987" t="s">
        <v>28</v>
      </c>
      <c r="C18987" t="s">
        <v>73</v>
      </c>
    </row>
    <row r="18988" spans="1:3" x14ac:dyDescent="0.2">
      <c r="A18988" t="s">
        <v>64</v>
      </c>
      <c r="B18988" t="s">
        <v>127</v>
      </c>
      <c r="C18988" t="s">
        <v>95</v>
      </c>
    </row>
    <row r="18989" spans="1:3" x14ac:dyDescent="0.2">
      <c r="A18989" t="s">
        <v>64</v>
      </c>
      <c r="B18989" t="s">
        <v>80</v>
      </c>
      <c r="C18989" t="s">
        <v>100</v>
      </c>
    </row>
    <row r="18990" spans="1:3" x14ac:dyDescent="0.2">
      <c r="A18990" t="s">
        <v>64</v>
      </c>
      <c r="B18990" t="s">
        <v>41</v>
      </c>
      <c r="C18990" t="s">
        <v>127</v>
      </c>
    </row>
    <row r="18991" spans="1:3" x14ac:dyDescent="0.2">
      <c r="A18991" t="s">
        <v>64</v>
      </c>
      <c r="B18991" t="s">
        <v>130</v>
      </c>
      <c r="C18991" t="s">
        <v>3</v>
      </c>
    </row>
    <row r="18992" spans="1:3" x14ac:dyDescent="0.2">
      <c r="A18992" t="s">
        <v>64</v>
      </c>
      <c r="B18992" t="s">
        <v>131</v>
      </c>
      <c r="C18992" t="s">
        <v>102</v>
      </c>
    </row>
    <row r="18993" spans="1:3" x14ac:dyDescent="0.2">
      <c r="A18993" t="s">
        <v>64</v>
      </c>
      <c r="B18993" t="s">
        <v>11</v>
      </c>
      <c r="C18993" t="s">
        <v>102</v>
      </c>
    </row>
    <row r="18994" spans="1:3" x14ac:dyDescent="0.2">
      <c r="A18994" t="s">
        <v>64</v>
      </c>
      <c r="B18994" t="s">
        <v>6</v>
      </c>
      <c r="C18994" t="s">
        <v>4</v>
      </c>
    </row>
    <row r="18995" spans="1:3" x14ac:dyDescent="0.2">
      <c r="A18995" t="s">
        <v>64</v>
      </c>
      <c r="B18995" t="s">
        <v>3</v>
      </c>
      <c r="C18995" t="s">
        <v>6</v>
      </c>
    </row>
    <row r="18996" spans="1:3" x14ac:dyDescent="0.2">
      <c r="A18996" t="s">
        <v>64</v>
      </c>
      <c r="B18996" t="s">
        <v>69</v>
      </c>
      <c r="C18996" t="s">
        <v>123</v>
      </c>
    </row>
    <row r="18997" spans="1:3" x14ac:dyDescent="0.2">
      <c r="A18997" t="s">
        <v>64</v>
      </c>
      <c r="B18997" t="s">
        <v>135</v>
      </c>
      <c r="C18997" t="s">
        <v>11</v>
      </c>
    </row>
    <row r="18998" spans="1:3" x14ac:dyDescent="0.2">
      <c r="A18998" t="s">
        <v>64</v>
      </c>
      <c r="B18998" t="s">
        <v>132</v>
      </c>
      <c r="C18998" t="s">
        <v>36</v>
      </c>
    </row>
    <row r="18999" spans="1:3" x14ac:dyDescent="0.2">
      <c r="A18999" t="s">
        <v>64</v>
      </c>
      <c r="B18999" t="s">
        <v>129</v>
      </c>
      <c r="C18999" t="s">
        <v>1</v>
      </c>
    </row>
    <row r="19000" spans="1:3" x14ac:dyDescent="0.2">
      <c r="A19000" t="s">
        <v>64</v>
      </c>
      <c r="B19000" t="s">
        <v>116</v>
      </c>
      <c r="C19000" t="s">
        <v>107</v>
      </c>
    </row>
    <row r="19001" spans="1:3" x14ac:dyDescent="0.2">
      <c r="A19001" t="s">
        <v>64</v>
      </c>
      <c r="B19001" t="s">
        <v>36</v>
      </c>
      <c r="C19001" t="s">
        <v>67</v>
      </c>
    </row>
    <row r="19002" spans="1:3" x14ac:dyDescent="0.2">
      <c r="A19002" t="s">
        <v>64</v>
      </c>
      <c r="B19002" t="s">
        <v>37</v>
      </c>
      <c r="C19002" t="s">
        <v>67</v>
      </c>
    </row>
    <row r="19003" spans="1:3" x14ac:dyDescent="0.2">
      <c r="A19003" t="s">
        <v>64</v>
      </c>
      <c r="B19003" t="s">
        <v>70</v>
      </c>
      <c r="C19003" t="s">
        <v>128</v>
      </c>
    </row>
    <row r="19004" spans="1:3" x14ac:dyDescent="0.2">
      <c r="A19004" t="s">
        <v>64</v>
      </c>
      <c r="B19004" t="s">
        <v>71</v>
      </c>
      <c r="C19004" t="s">
        <v>128</v>
      </c>
    </row>
    <row r="19005" spans="1:3" x14ac:dyDescent="0.2">
      <c r="A19005" t="s">
        <v>64</v>
      </c>
      <c r="B19005" t="s">
        <v>5</v>
      </c>
      <c r="C19005" t="s">
        <v>84</v>
      </c>
    </row>
    <row r="19006" spans="1:3" x14ac:dyDescent="0.2">
      <c r="A19006" t="s">
        <v>64</v>
      </c>
      <c r="B19006" t="s">
        <v>24</v>
      </c>
      <c r="C19006" t="s">
        <v>24</v>
      </c>
    </row>
    <row r="19007" spans="1:3" x14ac:dyDescent="0.2">
      <c r="A19007" t="s">
        <v>64</v>
      </c>
      <c r="B19007" t="s">
        <v>10</v>
      </c>
      <c r="C19007" t="s">
        <v>123</v>
      </c>
    </row>
    <row r="19008" spans="1:3" x14ac:dyDescent="0.2">
      <c r="A19008" t="s">
        <v>64</v>
      </c>
      <c r="B19008" t="s">
        <v>12</v>
      </c>
      <c r="C19008" t="s">
        <v>3</v>
      </c>
    </row>
    <row r="19009" spans="1:3" x14ac:dyDescent="0.2">
      <c r="A19009" t="s">
        <v>64</v>
      </c>
      <c r="B19009" t="s">
        <v>107</v>
      </c>
      <c r="C19009" t="s">
        <v>58</v>
      </c>
    </row>
    <row r="19010" spans="1:3" x14ac:dyDescent="0.2">
      <c r="A19010" t="s">
        <v>64</v>
      </c>
      <c r="B19010" t="s">
        <v>108</v>
      </c>
      <c r="C19010" t="s">
        <v>58</v>
      </c>
    </row>
    <row r="19011" spans="1:3" x14ac:dyDescent="0.2">
      <c r="A19011" t="s">
        <v>64</v>
      </c>
      <c r="B19011" t="s">
        <v>14</v>
      </c>
      <c r="C19011" t="s">
        <v>138</v>
      </c>
    </row>
    <row r="19012" spans="1:3" x14ac:dyDescent="0.2">
      <c r="A19012" t="s">
        <v>64</v>
      </c>
      <c r="B19012" t="s">
        <v>15</v>
      </c>
      <c r="C19012" t="s">
        <v>137</v>
      </c>
    </row>
    <row r="19013" spans="1:3" x14ac:dyDescent="0.2">
      <c r="A19013" t="s">
        <v>64</v>
      </c>
      <c r="B19013" t="s">
        <v>101</v>
      </c>
      <c r="C19013" t="s">
        <v>91</v>
      </c>
    </row>
    <row r="19014" spans="1:3" x14ac:dyDescent="0.2">
      <c r="A19014" t="s">
        <v>64</v>
      </c>
      <c r="B19014" t="s">
        <v>109</v>
      </c>
      <c r="C19014" t="s">
        <v>6</v>
      </c>
    </row>
    <row r="19015" spans="1:3" x14ac:dyDescent="0.2">
      <c r="A19015" t="s">
        <v>64</v>
      </c>
      <c r="B19015" t="s">
        <v>61</v>
      </c>
      <c r="C19015" t="s">
        <v>4</v>
      </c>
    </row>
    <row r="19016" spans="1:3" x14ac:dyDescent="0.2">
      <c r="A19016" t="s">
        <v>64</v>
      </c>
      <c r="B19016" t="s">
        <v>73</v>
      </c>
      <c r="C19016" t="s">
        <v>107</v>
      </c>
    </row>
    <row r="19017" spans="1:3" x14ac:dyDescent="0.2">
      <c r="A19017" t="s">
        <v>64</v>
      </c>
      <c r="B19017" t="s">
        <v>60</v>
      </c>
      <c r="C19017" t="s">
        <v>90</v>
      </c>
    </row>
    <row r="19018" spans="1:3" x14ac:dyDescent="0.2">
      <c r="A19018" t="s">
        <v>64</v>
      </c>
      <c r="B19018" t="s">
        <v>84</v>
      </c>
      <c r="C19018" t="s">
        <v>58</v>
      </c>
    </row>
    <row r="19019" spans="1:3" x14ac:dyDescent="0.2">
      <c r="A19019" t="s">
        <v>64</v>
      </c>
      <c r="B19019" t="s">
        <v>85</v>
      </c>
      <c r="C19019" t="s">
        <v>58</v>
      </c>
    </row>
    <row r="19020" spans="1:3" x14ac:dyDescent="0.2">
      <c r="A19020" t="s">
        <v>64</v>
      </c>
      <c r="B19020" t="s">
        <v>137</v>
      </c>
      <c r="C19020" t="s">
        <v>107</v>
      </c>
    </row>
    <row r="19021" spans="1:3" x14ac:dyDescent="0.2">
      <c r="A19021" t="s">
        <v>64</v>
      </c>
      <c r="B19021" t="s">
        <v>138</v>
      </c>
      <c r="C19021" t="s">
        <v>107</v>
      </c>
    </row>
    <row r="19022" spans="1:3" x14ac:dyDescent="0.2">
      <c r="A19022" t="s">
        <v>64</v>
      </c>
      <c r="B19022" t="s">
        <v>134</v>
      </c>
      <c r="C19022" t="s">
        <v>6</v>
      </c>
    </row>
    <row r="19023" spans="1:3" x14ac:dyDescent="0.2">
      <c r="A19023" t="s">
        <v>64</v>
      </c>
      <c r="B19023" t="s">
        <v>40</v>
      </c>
      <c r="C19023" t="s">
        <v>36</v>
      </c>
    </row>
    <row r="19024" spans="1:3" x14ac:dyDescent="0.2">
      <c r="A19024" t="s">
        <v>64</v>
      </c>
      <c r="B19024" t="s">
        <v>39</v>
      </c>
      <c r="C19024" t="s">
        <v>36</v>
      </c>
    </row>
    <row r="19025" spans="1:3" x14ac:dyDescent="0.2">
      <c r="A19025" t="s">
        <v>64</v>
      </c>
      <c r="B19025" t="s">
        <v>104</v>
      </c>
      <c r="C19025" t="s">
        <v>6</v>
      </c>
    </row>
    <row r="19026" spans="1:3" x14ac:dyDescent="0.2">
      <c r="A19026" t="s">
        <v>64</v>
      </c>
      <c r="B19026" t="s">
        <v>9</v>
      </c>
      <c r="C19026" t="s">
        <v>120</v>
      </c>
    </row>
    <row r="19027" spans="1:3" x14ac:dyDescent="0.2">
      <c r="A19027" t="s">
        <v>64</v>
      </c>
      <c r="B19027" t="s">
        <v>58</v>
      </c>
      <c r="C19027" t="s">
        <v>24</v>
      </c>
    </row>
    <row r="19028" spans="1:3" x14ac:dyDescent="0.2">
      <c r="A19028" t="s">
        <v>64</v>
      </c>
      <c r="B19028" t="s">
        <v>4</v>
      </c>
      <c r="C19028" t="s">
        <v>24</v>
      </c>
    </row>
    <row r="19029" spans="1:3" x14ac:dyDescent="0.2">
      <c r="A19029" t="s">
        <v>64</v>
      </c>
      <c r="B19029" t="s">
        <v>90</v>
      </c>
      <c r="C19029" t="s">
        <v>58</v>
      </c>
    </row>
    <row r="19030" spans="1:3" x14ac:dyDescent="0.2">
      <c r="A19030" t="s">
        <v>64</v>
      </c>
      <c r="B19030" t="s">
        <v>1</v>
      </c>
      <c r="C19030" t="s">
        <v>35</v>
      </c>
    </row>
    <row r="19031" spans="1:3" x14ac:dyDescent="0.2">
      <c r="A19031" t="s">
        <v>64</v>
      </c>
      <c r="B19031" t="s">
        <v>67</v>
      </c>
      <c r="C19031" t="s">
        <v>58</v>
      </c>
    </row>
    <row r="19032" spans="1:3" x14ac:dyDescent="0.2">
      <c r="A19032" t="s">
        <v>64</v>
      </c>
      <c r="B19032" t="s">
        <v>68</v>
      </c>
      <c r="C19032" t="s">
        <v>58</v>
      </c>
    </row>
    <row r="19033" spans="1:3" x14ac:dyDescent="0.2">
      <c r="A19033" t="s">
        <v>64</v>
      </c>
      <c r="B19033" t="s">
        <v>120</v>
      </c>
      <c r="C19033" t="s">
        <v>120</v>
      </c>
    </row>
    <row r="19034" spans="1:3" x14ac:dyDescent="0.2">
      <c r="A19034" t="s">
        <v>64</v>
      </c>
      <c r="B19034" t="s">
        <v>121</v>
      </c>
      <c r="C19034" t="s">
        <v>120</v>
      </c>
    </row>
    <row r="19035" spans="1:3" x14ac:dyDescent="0.2">
      <c r="A19035" t="s">
        <v>64</v>
      </c>
      <c r="B19035" t="s">
        <v>53</v>
      </c>
      <c r="C19035" t="s">
        <v>4</v>
      </c>
    </row>
    <row r="19036" spans="1:3" x14ac:dyDescent="0.2">
      <c r="A19036" t="s">
        <v>64</v>
      </c>
      <c r="B19036" t="s">
        <v>82</v>
      </c>
      <c r="C19036" t="s">
        <v>4</v>
      </c>
    </row>
    <row r="19037" spans="1:3" x14ac:dyDescent="0.2">
      <c r="A19037" t="s">
        <v>64</v>
      </c>
      <c r="B19037" t="s">
        <v>83</v>
      </c>
      <c r="C19037" t="s">
        <v>4</v>
      </c>
    </row>
    <row r="19038" spans="1:3" x14ac:dyDescent="0.2">
      <c r="A19038" t="s">
        <v>64</v>
      </c>
      <c r="B19038" t="s">
        <v>38</v>
      </c>
      <c r="C19038" t="s">
        <v>6</v>
      </c>
    </row>
    <row r="19039" spans="1:3" x14ac:dyDescent="0.2">
      <c r="A19039" t="s">
        <v>64</v>
      </c>
      <c r="B19039" t="s">
        <v>97</v>
      </c>
      <c r="C19039" t="s">
        <v>24</v>
      </c>
    </row>
    <row r="19040" spans="1:3" x14ac:dyDescent="0.2">
      <c r="A19040" t="s">
        <v>64</v>
      </c>
      <c r="B19040" t="s">
        <v>115</v>
      </c>
      <c r="C19040" t="s">
        <v>120</v>
      </c>
    </row>
    <row r="19041" spans="1:3" x14ac:dyDescent="0.2">
      <c r="A19041" t="s">
        <v>64</v>
      </c>
      <c r="B19041" t="s">
        <v>98</v>
      </c>
      <c r="C19041" t="s">
        <v>120</v>
      </c>
    </row>
    <row r="19042" spans="1:3" x14ac:dyDescent="0.2">
      <c r="A19042" t="s">
        <v>64</v>
      </c>
      <c r="B19042" t="s">
        <v>94</v>
      </c>
      <c r="C19042" t="s">
        <v>120</v>
      </c>
    </row>
    <row r="19043" spans="1:3" x14ac:dyDescent="0.2">
      <c r="A19043" t="s">
        <v>64</v>
      </c>
      <c r="B19043" t="s">
        <v>7</v>
      </c>
      <c r="C19043" t="s">
        <v>24</v>
      </c>
    </row>
    <row r="19044" spans="1:3" x14ac:dyDescent="0.2">
      <c r="A19044" t="s">
        <v>64</v>
      </c>
      <c r="B19044" t="s">
        <v>45</v>
      </c>
      <c r="C19044" t="s">
        <v>24</v>
      </c>
    </row>
    <row r="19045" spans="1:3" x14ac:dyDescent="0.2">
      <c r="A19045" t="s">
        <v>64</v>
      </c>
      <c r="B19045" t="s">
        <v>64</v>
      </c>
      <c r="C19045" t="s">
        <v>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0DFF-0BE5-4FFD-9B89-8DA2FC23C6E4}">
  <dimension ref="A1:C9454"/>
  <sheetViews>
    <sheetView workbookViewId="0">
      <selection activeCell="G4" sqref="G4"/>
    </sheetView>
  </sheetViews>
  <sheetFormatPr defaultRowHeight="12.75" x14ac:dyDescent="0.2"/>
  <cols>
    <col min="1" max="3" width="16" bestFit="1" customWidth="1"/>
    <col min="4" max="5" width="9.140625" customWidth="1"/>
  </cols>
  <sheetData>
    <row r="1" spans="1:3" x14ac:dyDescent="0.2">
      <c r="A1" t="s">
        <v>300</v>
      </c>
      <c r="B1" t="s">
        <v>301</v>
      </c>
      <c r="C1" t="s">
        <v>2239</v>
      </c>
    </row>
    <row r="2" spans="1:3" x14ac:dyDescent="0.2">
      <c r="A2" t="s">
        <v>2</v>
      </c>
      <c r="B2" t="s">
        <v>1</v>
      </c>
      <c r="C2" t="s">
        <v>128</v>
      </c>
    </row>
    <row r="3" spans="1:3" x14ac:dyDescent="0.2">
      <c r="A3" t="s">
        <v>4</v>
      </c>
      <c r="B3" t="s">
        <v>1</v>
      </c>
      <c r="C3" t="s">
        <v>102</v>
      </c>
    </row>
    <row r="4" spans="1:3" x14ac:dyDescent="0.2">
      <c r="A4" t="s">
        <v>5</v>
      </c>
      <c r="B4" t="s">
        <v>1</v>
      </c>
      <c r="C4" t="s">
        <v>36</v>
      </c>
    </row>
    <row r="5" spans="1:3" x14ac:dyDescent="0.2">
      <c r="A5" t="s">
        <v>6</v>
      </c>
      <c r="B5" t="s">
        <v>1</v>
      </c>
      <c r="C5" t="s">
        <v>123</v>
      </c>
    </row>
    <row r="6" spans="1:3" x14ac:dyDescent="0.2">
      <c r="A6" t="s">
        <v>8</v>
      </c>
      <c r="B6" t="s">
        <v>1</v>
      </c>
      <c r="C6" t="s">
        <v>29</v>
      </c>
    </row>
    <row r="7" spans="1:3" x14ac:dyDescent="0.2">
      <c r="A7" t="s">
        <v>9</v>
      </c>
      <c r="B7" t="s">
        <v>1</v>
      </c>
      <c r="C7" t="s">
        <v>107</v>
      </c>
    </row>
    <row r="8" spans="1:3" x14ac:dyDescent="0.2">
      <c r="A8" t="s">
        <v>10</v>
      </c>
      <c r="B8" t="s">
        <v>1</v>
      </c>
      <c r="C8" t="s">
        <v>11</v>
      </c>
    </row>
    <row r="9" spans="1:3" x14ac:dyDescent="0.2">
      <c r="A9" t="s">
        <v>12</v>
      </c>
      <c r="B9" t="s">
        <v>1</v>
      </c>
      <c r="C9" t="s">
        <v>11</v>
      </c>
    </row>
    <row r="10" spans="1:3" x14ac:dyDescent="0.2">
      <c r="A10" t="s">
        <v>13</v>
      </c>
      <c r="B10" t="s">
        <v>1</v>
      </c>
      <c r="C10" t="s">
        <v>79</v>
      </c>
    </row>
    <row r="11" spans="1:3" x14ac:dyDescent="0.2">
      <c r="A11" t="s">
        <v>14</v>
      </c>
      <c r="B11" t="s">
        <v>1</v>
      </c>
      <c r="C11" t="s">
        <v>10</v>
      </c>
    </row>
    <row r="12" spans="1:3" x14ac:dyDescent="0.2">
      <c r="A12" t="s">
        <v>15</v>
      </c>
      <c r="B12" t="s">
        <v>1</v>
      </c>
      <c r="C12" t="s">
        <v>10</v>
      </c>
    </row>
    <row r="13" spans="1:3" x14ac:dyDescent="0.2">
      <c r="A13" t="s">
        <v>11</v>
      </c>
      <c r="B13" t="s">
        <v>1</v>
      </c>
      <c r="C13" t="s">
        <v>62</v>
      </c>
    </row>
    <row r="14" spans="1:3" x14ac:dyDescent="0.2">
      <c r="A14" t="s">
        <v>16</v>
      </c>
      <c r="B14" t="s">
        <v>1</v>
      </c>
      <c r="C14" t="s">
        <v>127</v>
      </c>
    </row>
    <row r="15" spans="1:3" x14ac:dyDescent="0.2">
      <c r="A15" t="s">
        <v>17</v>
      </c>
      <c r="B15" t="s">
        <v>1</v>
      </c>
      <c r="C15" t="s">
        <v>111</v>
      </c>
    </row>
    <row r="16" spans="1:3" x14ac:dyDescent="0.2">
      <c r="A16" t="s">
        <v>18</v>
      </c>
      <c r="B16" t="s">
        <v>1</v>
      </c>
      <c r="C16" t="s">
        <v>74</v>
      </c>
    </row>
    <row r="17" spans="1:3" x14ac:dyDescent="0.2">
      <c r="A17" t="s">
        <v>19</v>
      </c>
      <c r="B17" t="s">
        <v>1</v>
      </c>
      <c r="C17" t="s">
        <v>10</v>
      </c>
    </row>
    <row r="18" spans="1:3" x14ac:dyDescent="0.2">
      <c r="A18" t="s">
        <v>20</v>
      </c>
      <c r="B18" t="s">
        <v>1</v>
      </c>
      <c r="C18" t="s">
        <v>48</v>
      </c>
    </row>
    <row r="19" spans="1:3" x14ac:dyDescent="0.2">
      <c r="A19" t="s">
        <v>21</v>
      </c>
      <c r="B19" t="s">
        <v>1</v>
      </c>
      <c r="C19" t="s">
        <v>128</v>
      </c>
    </row>
    <row r="20" spans="1:3" x14ac:dyDescent="0.2">
      <c r="A20" t="s">
        <v>22</v>
      </c>
      <c r="B20" t="s">
        <v>1</v>
      </c>
      <c r="C20" t="s">
        <v>36</v>
      </c>
    </row>
    <row r="21" spans="1:3" x14ac:dyDescent="0.2">
      <c r="A21" t="s">
        <v>23</v>
      </c>
      <c r="B21" t="s">
        <v>1</v>
      </c>
      <c r="C21" t="s">
        <v>39</v>
      </c>
    </row>
    <row r="22" spans="1:3" x14ac:dyDescent="0.2">
      <c r="A22" t="s">
        <v>24</v>
      </c>
      <c r="B22" t="s">
        <v>1</v>
      </c>
      <c r="C22" t="s">
        <v>104</v>
      </c>
    </row>
    <row r="23" spans="1:3" x14ac:dyDescent="0.2">
      <c r="A23" t="s">
        <v>25</v>
      </c>
      <c r="B23" t="s">
        <v>1</v>
      </c>
      <c r="C23" t="s">
        <v>32</v>
      </c>
    </row>
    <row r="24" spans="1:3" x14ac:dyDescent="0.2">
      <c r="A24" t="s">
        <v>26</v>
      </c>
      <c r="B24" t="s">
        <v>1</v>
      </c>
      <c r="C24" t="s">
        <v>89</v>
      </c>
    </row>
    <row r="25" spans="1:3" x14ac:dyDescent="0.2">
      <c r="A25" t="s">
        <v>27</v>
      </c>
      <c r="B25" t="s">
        <v>1</v>
      </c>
      <c r="C25" t="s">
        <v>40</v>
      </c>
    </row>
    <row r="26" spans="1:3" x14ac:dyDescent="0.2">
      <c r="A26" t="s">
        <v>28</v>
      </c>
      <c r="B26" t="s">
        <v>1</v>
      </c>
      <c r="C26" t="s">
        <v>10</v>
      </c>
    </row>
    <row r="27" spans="1:3" x14ac:dyDescent="0.2">
      <c r="A27" t="s">
        <v>29</v>
      </c>
      <c r="B27" t="s">
        <v>1</v>
      </c>
      <c r="C27" t="s">
        <v>69</v>
      </c>
    </row>
    <row r="28" spans="1:3" x14ac:dyDescent="0.2">
      <c r="A28" t="s">
        <v>30</v>
      </c>
      <c r="B28" t="s">
        <v>1</v>
      </c>
      <c r="C28" t="s">
        <v>128</v>
      </c>
    </row>
    <row r="29" spans="1:3" x14ac:dyDescent="0.2">
      <c r="A29" t="s">
        <v>31</v>
      </c>
      <c r="B29" t="s">
        <v>1</v>
      </c>
      <c r="C29" t="s">
        <v>29</v>
      </c>
    </row>
    <row r="30" spans="1:3" x14ac:dyDescent="0.2">
      <c r="A30" t="s">
        <v>32</v>
      </c>
      <c r="B30" t="s">
        <v>1</v>
      </c>
      <c r="C30" t="s">
        <v>105</v>
      </c>
    </row>
    <row r="31" spans="1:3" x14ac:dyDescent="0.2">
      <c r="A31" t="s">
        <v>33</v>
      </c>
      <c r="B31" t="s">
        <v>1</v>
      </c>
      <c r="C31" t="s">
        <v>127</v>
      </c>
    </row>
    <row r="32" spans="1:3" x14ac:dyDescent="0.2">
      <c r="A32" t="s">
        <v>34</v>
      </c>
      <c r="B32" t="s">
        <v>1</v>
      </c>
      <c r="C32" t="s">
        <v>105</v>
      </c>
    </row>
    <row r="33" spans="1:3" x14ac:dyDescent="0.2">
      <c r="A33" t="s">
        <v>35</v>
      </c>
      <c r="B33" t="s">
        <v>1</v>
      </c>
      <c r="C33" t="s">
        <v>116</v>
      </c>
    </row>
    <row r="34" spans="1:3" x14ac:dyDescent="0.2">
      <c r="A34" t="s">
        <v>36</v>
      </c>
      <c r="B34" t="s">
        <v>1</v>
      </c>
      <c r="C34" t="s">
        <v>118</v>
      </c>
    </row>
    <row r="35" spans="1:3" x14ac:dyDescent="0.2">
      <c r="A35" t="s">
        <v>37</v>
      </c>
      <c r="B35" t="s">
        <v>1</v>
      </c>
      <c r="C35" t="s">
        <v>36</v>
      </c>
    </row>
    <row r="36" spans="1:3" x14ac:dyDescent="0.2">
      <c r="A36" t="s">
        <v>1</v>
      </c>
      <c r="B36" t="s">
        <v>38</v>
      </c>
      <c r="C36" t="s">
        <v>73</v>
      </c>
    </row>
    <row r="37" spans="1:3" x14ac:dyDescent="0.2">
      <c r="A37" t="s">
        <v>39</v>
      </c>
      <c r="B37" t="s">
        <v>1</v>
      </c>
      <c r="C37" t="s">
        <v>2</v>
      </c>
    </row>
    <row r="38" spans="1:3" x14ac:dyDescent="0.2">
      <c r="A38" t="s">
        <v>40</v>
      </c>
      <c r="B38" t="s">
        <v>1</v>
      </c>
      <c r="C38" t="s">
        <v>101</v>
      </c>
    </row>
    <row r="39" spans="1:3" x14ac:dyDescent="0.2">
      <c r="A39" t="s">
        <v>41</v>
      </c>
      <c r="B39" t="s">
        <v>1</v>
      </c>
      <c r="C39" t="s">
        <v>132</v>
      </c>
    </row>
    <row r="40" spans="1:3" x14ac:dyDescent="0.2">
      <c r="A40" t="s">
        <v>42</v>
      </c>
      <c r="B40" t="s">
        <v>1</v>
      </c>
      <c r="C40" t="s">
        <v>33</v>
      </c>
    </row>
    <row r="41" spans="1:3" x14ac:dyDescent="0.2">
      <c r="A41" t="s">
        <v>43</v>
      </c>
      <c r="B41" t="s">
        <v>1</v>
      </c>
      <c r="C41" t="s">
        <v>130</v>
      </c>
    </row>
    <row r="42" spans="1:3" x14ac:dyDescent="0.2">
      <c r="A42" t="s">
        <v>44</v>
      </c>
      <c r="B42" t="s">
        <v>1</v>
      </c>
      <c r="C42" t="s">
        <v>40</v>
      </c>
    </row>
    <row r="43" spans="1:3" x14ac:dyDescent="0.2">
      <c r="A43" t="s">
        <v>1</v>
      </c>
      <c r="B43" t="s">
        <v>7</v>
      </c>
      <c r="C43" t="s">
        <v>134</v>
      </c>
    </row>
    <row r="44" spans="1:3" x14ac:dyDescent="0.2">
      <c r="A44" t="s">
        <v>1</v>
      </c>
      <c r="B44" t="s">
        <v>45</v>
      </c>
      <c r="C44" t="s">
        <v>35</v>
      </c>
    </row>
    <row r="45" spans="1:3" x14ac:dyDescent="0.2">
      <c r="A45" t="s">
        <v>46</v>
      </c>
      <c r="B45" t="s">
        <v>1</v>
      </c>
      <c r="C45" t="s">
        <v>79</v>
      </c>
    </row>
    <row r="46" spans="1:3" x14ac:dyDescent="0.2">
      <c r="A46" t="s">
        <v>47</v>
      </c>
      <c r="B46" t="s">
        <v>1</v>
      </c>
      <c r="C46" t="s">
        <v>32</v>
      </c>
    </row>
    <row r="47" spans="1:3" x14ac:dyDescent="0.2">
      <c r="A47" t="s">
        <v>48</v>
      </c>
      <c r="B47" t="s">
        <v>1</v>
      </c>
      <c r="C47" t="s">
        <v>21</v>
      </c>
    </row>
    <row r="48" spans="1:3" x14ac:dyDescent="0.2">
      <c r="A48" t="s">
        <v>49</v>
      </c>
      <c r="B48" t="s">
        <v>1</v>
      </c>
      <c r="C48" t="s">
        <v>74</v>
      </c>
    </row>
    <row r="49" spans="1:3" x14ac:dyDescent="0.2">
      <c r="A49" t="s">
        <v>50</v>
      </c>
      <c r="B49" t="s">
        <v>1</v>
      </c>
      <c r="C49" t="s">
        <v>74</v>
      </c>
    </row>
    <row r="50" spans="1:3" x14ac:dyDescent="0.2">
      <c r="A50" t="s">
        <v>51</v>
      </c>
      <c r="B50" t="s">
        <v>1</v>
      </c>
      <c r="C50" t="s">
        <v>21</v>
      </c>
    </row>
    <row r="51" spans="1:3" x14ac:dyDescent="0.2">
      <c r="A51" t="s">
        <v>52</v>
      </c>
      <c r="B51" t="s">
        <v>1</v>
      </c>
      <c r="C51" t="s">
        <v>36</v>
      </c>
    </row>
    <row r="52" spans="1:3" x14ac:dyDescent="0.2">
      <c r="A52" t="s">
        <v>1</v>
      </c>
      <c r="B52" t="s">
        <v>53</v>
      </c>
      <c r="C52" t="s">
        <v>3</v>
      </c>
    </row>
    <row r="53" spans="1:3" x14ac:dyDescent="0.2">
      <c r="A53" t="s">
        <v>54</v>
      </c>
      <c r="B53" t="s">
        <v>1</v>
      </c>
      <c r="C53" t="s">
        <v>93</v>
      </c>
    </row>
    <row r="54" spans="1:3" x14ac:dyDescent="0.2">
      <c r="A54" t="s">
        <v>55</v>
      </c>
      <c r="B54" t="s">
        <v>1</v>
      </c>
      <c r="C54" t="s">
        <v>93</v>
      </c>
    </row>
    <row r="55" spans="1:3" x14ac:dyDescent="0.2">
      <c r="A55" t="s">
        <v>56</v>
      </c>
      <c r="B55" t="s">
        <v>1</v>
      </c>
      <c r="C55" t="s">
        <v>132</v>
      </c>
    </row>
    <row r="56" spans="1:3" x14ac:dyDescent="0.2">
      <c r="A56" t="s">
        <v>57</v>
      </c>
      <c r="B56" t="s">
        <v>1</v>
      </c>
      <c r="C56" t="s">
        <v>132</v>
      </c>
    </row>
    <row r="57" spans="1:3" x14ac:dyDescent="0.2">
      <c r="A57" t="s">
        <v>58</v>
      </c>
      <c r="B57" t="s">
        <v>1</v>
      </c>
      <c r="C57" t="s">
        <v>3</v>
      </c>
    </row>
    <row r="58" spans="1:3" x14ac:dyDescent="0.2">
      <c r="A58" t="s">
        <v>59</v>
      </c>
      <c r="B58" t="s">
        <v>1</v>
      </c>
      <c r="C58" t="s">
        <v>40</v>
      </c>
    </row>
    <row r="59" spans="1:3" x14ac:dyDescent="0.2">
      <c r="A59" t="s">
        <v>60</v>
      </c>
      <c r="B59" t="s">
        <v>1</v>
      </c>
      <c r="C59" t="s">
        <v>5</v>
      </c>
    </row>
    <row r="60" spans="1:3" x14ac:dyDescent="0.2">
      <c r="A60" t="s">
        <v>61</v>
      </c>
      <c r="B60" t="s">
        <v>1</v>
      </c>
      <c r="C60" t="s">
        <v>123</v>
      </c>
    </row>
    <row r="61" spans="1:3" x14ac:dyDescent="0.2">
      <c r="A61" t="s">
        <v>62</v>
      </c>
      <c r="B61" t="s">
        <v>1</v>
      </c>
      <c r="C61" t="s">
        <v>1</v>
      </c>
    </row>
    <row r="62" spans="1:3" x14ac:dyDescent="0.2">
      <c r="A62" t="s">
        <v>63</v>
      </c>
      <c r="B62" t="s">
        <v>1</v>
      </c>
      <c r="C62" t="s">
        <v>1</v>
      </c>
    </row>
    <row r="63" spans="1:3" x14ac:dyDescent="0.2">
      <c r="A63" t="s">
        <v>1</v>
      </c>
      <c r="B63" t="s">
        <v>64</v>
      </c>
      <c r="C63" t="s">
        <v>35</v>
      </c>
    </row>
    <row r="64" spans="1:3" x14ac:dyDescent="0.2">
      <c r="A64" t="s">
        <v>65</v>
      </c>
      <c r="B64" t="s">
        <v>1</v>
      </c>
      <c r="C64" t="s">
        <v>40</v>
      </c>
    </row>
    <row r="65" spans="1:3" x14ac:dyDescent="0.2">
      <c r="A65" t="s">
        <v>66</v>
      </c>
      <c r="B65" t="s">
        <v>1</v>
      </c>
      <c r="C65" t="s">
        <v>79</v>
      </c>
    </row>
    <row r="66" spans="1:3" x14ac:dyDescent="0.2">
      <c r="A66" t="s">
        <v>1</v>
      </c>
      <c r="B66" t="s">
        <v>67</v>
      </c>
      <c r="C66" t="s">
        <v>116</v>
      </c>
    </row>
    <row r="67" spans="1:3" x14ac:dyDescent="0.2">
      <c r="A67" t="s">
        <v>1</v>
      </c>
      <c r="B67" t="s">
        <v>68</v>
      </c>
      <c r="C67" t="s">
        <v>116</v>
      </c>
    </row>
    <row r="68" spans="1:3" x14ac:dyDescent="0.2">
      <c r="A68" t="s">
        <v>69</v>
      </c>
      <c r="B68" t="s">
        <v>1</v>
      </c>
      <c r="C68" t="s">
        <v>11</v>
      </c>
    </row>
    <row r="69" spans="1:3" x14ac:dyDescent="0.2">
      <c r="A69" t="s">
        <v>70</v>
      </c>
      <c r="B69" t="s">
        <v>1</v>
      </c>
      <c r="C69" t="s">
        <v>33</v>
      </c>
    </row>
    <row r="70" spans="1:3" x14ac:dyDescent="0.2">
      <c r="A70" t="s">
        <v>71</v>
      </c>
      <c r="B70" t="s">
        <v>1</v>
      </c>
      <c r="C70" t="s">
        <v>33</v>
      </c>
    </row>
    <row r="71" spans="1:3" x14ac:dyDescent="0.2">
      <c r="A71" t="s">
        <v>72</v>
      </c>
      <c r="B71" t="s">
        <v>1</v>
      </c>
      <c r="C71" t="s">
        <v>16</v>
      </c>
    </row>
    <row r="72" spans="1:3" x14ac:dyDescent="0.2">
      <c r="A72" t="s">
        <v>73</v>
      </c>
      <c r="B72" t="s">
        <v>1</v>
      </c>
      <c r="C72" t="s">
        <v>100</v>
      </c>
    </row>
    <row r="73" spans="1:3" x14ac:dyDescent="0.2">
      <c r="A73" t="s">
        <v>74</v>
      </c>
      <c r="B73" t="s">
        <v>1</v>
      </c>
      <c r="C73" t="s">
        <v>69</v>
      </c>
    </row>
    <row r="74" spans="1:3" x14ac:dyDescent="0.2">
      <c r="A74" t="s">
        <v>75</v>
      </c>
      <c r="B74" t="s">
        <v>1</v>
      </c>
      <c r="C74" t="s">
        <v>111</v>
      </c>
    </row>
    <row r="75" spans="1:3" x14ac:dyDescent="0.2">
      <c r="A75" t="s">
        <v>76</v>
      </c>
      <c r="B75" t="s">
        <v>1</v>
      </c>
      <c r="C75" t="s">
        <v>28</v>
      </c>
    </row>
    <row r="76" spans="1:3" x14ac:dyDescent="0.2">
      <c r="A76" t="s">
        <v>77</v>
      </c>
      <c r="B76" t="s">
        <v>1</v>
      </c>
      <c r="C76" t="s">
        <v>28</v>
      </c>
    </row>
    <row r="77" spans="1:3" x14ac:dyDescent="0.2">
      <c r="A77" t="s">
        <v>78</v>
      </c>
      <c r="B77" t="s">
        <v>1</v>
      </c>
      <c r="C77" t="s">
        <v>39</v>
      </c>
    </row>
    <row r="78" spans="1:3" x14ac:dyDescent="0.2">
      <c r="A78" t="s">
        <v>79</v>
      </c>
      <c r="B78" t="s">
        <v>1</v>
      </c>
      <c r="C78" t="s">
        <v>43</v>
      </c>
    </row>
    <row r="79" spans="1:3" x14ac:dyDescent="0.2">
      <c r="A79" t="s">
        <v>80</v>
      </c>
      <c r="B79" t="s">
        <v>1</v>
      </c>
      <c r="C79" t="s">
        <v>127</v>
      </c>
    </row>
    <row r="80" spans="1:3" x14ac:dyDescent="0.2">
      <c r="A80" t="s">
        <v>81</v>
      </c>
      <c r="B80" t="s">
        <v>1</v>
      </c>
      <c r="C80" t="s">
        <v>28</v>
      </c>
    </row>
    <row r="81" spans="1:3" x14ac:dyDescent="0.2">
      <c r="A81" t="s">
        <v>1</v>
      </c>
      <c r="B81" t="s">
        <v>82</v>
      </c>
      <c r="C81" t="s">
        <v>123</v>
      </c>
    </row>
    <row r="82" spans="1:3" x14ac:dyDescent="0.2">
      <c r="A82" t="s">
        <v>1</v>
      </c>
      <c r="B82" t="s">
        <v>83</v>
      </c>
      <c r="C82" t="s">
        <v>3</v>
      </c>
    </row>
    <row r="83" spans="1:3" x14ac:dyDescent="0.2">
      <c r="A83" t="s">
        <v>84</v>
      </c>
      <c r="B83" t="s">
        <v>1</v>
      </c>
      <c r="C83" t="s">
        <v>91</v>
      </c>
    </row>
    <row r="84" spans="1:3" x14ac:dyDescent="0.2">
      <c r="A84" t="s">
        <v>85</v>
      </c>
      <c r="B84" t="s">
        <v>1</v>
      </c>
      <c r="C84" t="s">
        <v>91</v>
      </c>
    </row>
    <row r="85" spans="1:3" x14ac:dyDescent="0.2">
      <c r="A85" t="s">
        <v>86</v>
      </c>
      <c r="B85" t="s">
        <v>1</v>
      </c>
      <c r="C85" t="s">
        <v>14</v>
      </c>
    </row>
    <row r="86" spans="1:3" x14ac:dyDescent="0.2">
      <c r="A86" t="s">
        <v>87</v>
      </c>
      <c r="B86" t="s">
        <v>1</v>
      </c>
      <c r="C86" t="s">
        <v>48</v>
      </c>
    </row>
    <row r="87" spans="1:3" x14ac:dyDescent="0.2">
      <c r="A87" t="s">
        <v>88</v>
      </c>
      <c r="B87" t="s">
        <v>1</v>
      </c>
      <c r="C87" t="s">
        <v>39</v>
      </c>
    </row>
    <row r="88" spans="1:3" x14ac:dyDescent="0.2">
      <c r="A88" t="s">
        <v>89</v>
      </c>
      <c r="B88" t="s">
        <v>1</v>
      </c>
      <c r="C88" t="s">
        <v>105</v>
      </c>
    </row>
    <row r="89" spans="1:3" x14ac:dyDescent="0.2">
      <c r="A89" t="s">
        <v>90</v>
      </c>
      <c r="B89" t="s">
        <v>1</v>
      </c>
      <c r="C89" t="s">
        <v>95</v>
      </c>
    </row>
    <row r="90" spans="1:3" x14ac:dyDescent="0.2">
      <c r="A90" t="s">
        <v>91</v>
      </c>
      <c r="B90" t="s">
        <v>1</v>
      </c>
      <c r="C90" t="s">
        <v>5</v>
      </c>
    </row>
    <row r="91" spans="1:3" x14ac:dyDescent="0.2">
      <c r="A91" t="s">
        <v>92</v>
      </c>
      <c r="B91" t="s">
        <v>1</v>
      </c>
      <c r="C91" t="s">
        <v>138</v>
      </c>
    </row>
    <row r="92" spans="1:3" x14ac:dyDescent="0.2">
      <c r="A92" t="s">
        <v>93</v>
      </c>
      <c r="B92" t="s">
        <v>1</v>
      </c>
      <c r="C92" t="s">
        <v>105</v>
      </c>
    </row>
    <row r="93" spans="1:3" x14ac:dyDescent="0.2">
      <c r="A93" t="s">
        <v>1</v>
      </c>
      <c r="B93" t="s">
        <v>94</v>
      </c>
      <c r="C93" t="s">
        <v>109</v>
      </c>
    </row>
    <row r="94" spans="1:3" x14ac:dyDescent="0.2">
      <c r="A94" t="s">
        <v>95</v>
      </c>
      <c r="B94" t="s">
        <v>1</v>
      </c>
      <c r="C94" t="s">
        <v>5</v>
      </c>
    </row>
    <row r="95" spans="1:3" x14ac:dyDescent="0.2">
      <c r="A95" t="s">
        <v>96</v>
      </c>
      <c r="B95" t="s">
        <v>1</v>
      </c>
      <c r="C95" t="s">
        <v>106</v>
      </c>
    </row>
    <row r="96" spans="1:3" x14ac:dyDescent="0.2">
      <c r="A96" t="s">
        <v>1</v>
      </c>
      <c r="B96" t="s">
        <v>97</v>
      </c>
      <c r="C96" t="s">
        <v>102</v>
      </c>
    </row>
    <row r="97" spans="1:3" x14ac:dyDescent="0.2">
      <c r="A97" t="s">
        <v>1</v>
      </c>
      <c r="B97" t="s">
        <v>98</v>
      </c>
      <c r="C97" t="s">
        <v>109</v>
      </c>
    </row>
    <row r="98" spans="1:3" x14ac:dyDescent="0.2">
      <c r="A98" t="s">
        <v>99</v>
      </c>
      <c r="B98" t="s">
        <v>1</v>
      </c>
      <c r="C98" t="s">
        <v>79</v>
      </c>
    </row>
    <row r="99" spans="1:3" x14ac:dyDescent="0.2">
      <c r="A99" t="s">
        <v>100</v>
      </c>
      <c r="B99" t="s">
        <v>1</v>
      </c>
      <c r="C99" t="s">
        <v>36</v>
      </c>
    </row>
    <row r="100" spans="1:3" x14ac:dyDescent="0.2">
      <c r="A100" t="s">
        <v>101</v>
      </c>
      <c r="B100" t="s">
        <v>1</v>
      </c>
      <c r="C100" t="s">
        <v>128</v>
      </c>
    </row>
    <row r="101" spans="1:3" x14ac:dyDescent="0.2">
      <c r="A101" t="s">
        <v>102</v>
      </c>
      <c r="B101" t="s">
        <v>1</v>
      </c>
      <c r="C101" t="s">
        <v>137</v>
      </c>
    </row>
    <row r="102" spans="1:3" x14ac:dyDescent="0.2">
      <c r="A102" t="s">
        <v>103</v>
      </c>
      <c r="B102" t="s">
        <v>1</v>
      </c>
      <c r="C102" t="s">
        <v>123</v>
      </c>
    </row>
    <row r="103" spans="1:3" x14ac:dyDescent="0.2">
      <c r="A103" t="s">
        <v>104</v>
      </c>
      <c r="B103" t="s">
        <v>1</v>
      </c>
      <c r="C103" t="s">
        <v>137</v>
      </c>
    </row>
    <row r="104" spans="1:3" x14ac:dyDescent="0.2">
      <c r="A104" t="s">
        <v>3</v>
      </c>
      <c r="B104" t="s">
        <v>1</v>
      </c>
      <c r="C104" t="s">
        <v>138</v>
      </c>
    </row>
    <row r="105" spans="1:3" x14ac:dyDescent="0.2">
      <c r="A105" t="s">
        <v>105</v>
      </c>
      <c r="B105" t="s">
        <v>1</v>
      </c>
      <c r="C105" t="s">
        <v>130</v>
      </c>
    </row>
    <row r="106" spans="1:3" x14ac:dyDescent="0.2">
      <c r="A106" t="s">
        <v>106</v>
      </c>
      <c r="B106" t="s">
        <v>1</v>
      </c>
      <c r="C106" t="s">
        <v>105</v>
      </c>
    </row>
    <row r="107" spans="1:3" x14ac:dyDescent="0.2">
      <c r="A107" t="s">
        <v>107</v>
      </c>
      <c r="B107" t="s">
        <v>1</v>
      </c>
      <c r="C107" t="s">
        <v>95</v>
      </c>
    </row>
    <row r="108" spans="1:3" x14ac:dyDescent="0.2">
      <c r="A108" t="s">
        <v>108</v>
      </c>
      <c r="B108" t="s">
        <v>1</v>
      </c>
      <c r="C108" t="s">
        <v>95</v>
      </c>
    </row>
    <row r="109" spans="1:3" x14ac:dyDescent="0.2">
      <c r="A109" t="s">
        <v>109</v>
      </c>
      <c r="B109" t="s">
        <v>1</v>
      </c>
      <c r="C109" t="s">
        <v>116</v>
      </c>
    </row>
    <row r="110" spans="1:3" x14ac:dyDescent="0.2">
      <c r="A110" t="s">
        <v>110</v>
      </c>
      <c r="B110" t="s">
        <v>1</v>
      </c>
      <c r="C110" t="s">
        <v>80</v>
      </c>
    </row>
    <row r="111" spans="1:3" x14ac:dyDescent="0.2">
      <c r="A111" t="s">
        <v>111</v>
      </c>
      <c r="B111" t="s">
        <v>1</v>
      </c>
      <c r="C111" t="s">
        <v>2</v>
      </c>
    </row>
    <row r="112" spans="1:3" x14ac:dyDescent="0.2">
      <c r="A112" t="s">
        <v>112</v>
      </c>
      <c r="B112" t="s">
        <v>1</v>
      </c>
      <c r="C112" t="s">
        <v>2</v>
      </c>
    </row>
    <row r="113" spans="1:3" x14ac:dyDescent="0.2">
      <c r="A113" t="s">
        <v>113</v>
      </c>
      <c r="B113" t="s">
        <v>1</v>
      </c>
      <c r="C113" t="s">
        <v>14</v>
      </c>
    </row>
    <row r="114" spans="1:3" x14ac:dyDescent="0.2">
      <c r="A114" t="s">
        <v>114</v>
      </c>
      <c r="B114" t="s">
        <v>1</v>
      </c>
      <c r="C114" t="s">
        <v>28</v>
      </c>
    </row>
    <row r="115" spans="1:3" x14ac:dyDescent="0.2">
      <c r="A115" t="s">
        <v>1</v>
      </c>
      <c r="B115" t="s">
        <v>115</v>
      </c>
      <c r="C115" t="s">
        <v>67</v>
      </c>
    </row>
    <row r="116" spans="1:3" x14ac:dyDescent="0.2">
      <c r="A116" t="s">
        <v>116</v>
      </c>
      <c r="B116" t="s">
        <v>1</v>
      </c>
      <c r="C116" t="s">
        <v>52</v>
      </c>
    </row>
    <row r="117" spans="1:3" x14ac:dyDescent="0.2">
      <c r="A117" t="s">
        <v>117</v>
      </c>
      <c r="B117" t="s">
        <v>1</v>
      </c>
      <c r="C117" t="s">
        <v>132</v>
      </c>
    </row>
    <row r="118" spans="1:3" x14ac:dyDescent="0.2">
      <c r="A118" t="s">
        <v>118</v>
      </c>
      <c r="B118" t="s">
        <v>1</v>
      </c>
      <c r="C118" t="s">
        <v>1</v>
      </c>
    </row>
    <row r="119" spans="1:3" x14ac:dyDescent="0.2">
      <c r="A119" t="s">
        <v>119</v>
      </c>
      <c r="B119" t="s">
        <v>1</v>
      </c>
      <c r="C119" t="s">
        <v>118</v>
      </c>
    </row>
    <row r="120" spans="1:3" x14ac:dyDescent="0.2">
      <c r="A120" t="s">
        <v>1</v>
      </c>
      <c r="B120" t="s">
        <v>120</v>
      </c>
      <c r="C120" t="s">
        <v>67</v>
      </c>
    </row>
    <row r="121" spans="1:3" x14ac:dyDescent="0.2">
      <c r="A121" t="s">
        <v>1</v>
      </c>
      <c r="B121" t="s">
        <v>121</v>
      </c>
      <c r="C121" t="s">
        <v>84</v>
      </c>
    </row>
    <row r="122" spans="1:3" x14ac:dyDescent="0.2">
      <c r="A122" t="s">
        <v>122</v>
      </c>
      <c r="B122" t="s">
        <v>1</v>
      </c>
      <c r="C122" t="s">
        <v>16</v>
      </c>
    </row>
    <row r="123" spans="1:3" x14ac:dyDescent="0.2">
      <c r="A123" t="s">
        <v>123</v>
      </c>
      <c r="B123" t="s">
        <v>1</v>
      </c>
      <c r="C123" t="s">
        <v>22</v>
      </c>
    </row>
    <row r="124" spans="1:3" x14ac:dyDescent="0.2">
      <c r="A124" t="s">
        <v>124</v>
      </c>
      <c r="B124" t="s">
        <v>1</v>
      </c>
      <c r="C124" t="s">
        <v>93</v>
      </c>
    </row>
    <row r="125" spans="1:3" x14ac:dyDescent="0.2">
      <c r="A125" t="s">
        <v>125</v>
      </c>
      <c r="B125" t="s">
        <v>1</v>
      </c>
      <c r="C125" t="s">
        <v>48</v>
      </c>
    </row>
    <row r="126" spans="1:3" x14ac:dyDescent="0.2">
      <c r="A126" t="s">
        <v>126</v>
      </c>
      <c r="B126" t="s">
        <v>1</v>
      </c>
      <c r="C126" t="s">
        <v>79</v>
      </c>
    </row>
    <row r="127" spans="1:3" x14ac:dyDescent="0.2">
      <c r="A127" t="s">
        <v>127</v>
      </c>
      <c r="B127" t="s">
        <v>1</v>
      </c>
      <c r="C127" t="s">
        <v>130</v>
      </c>
    </row>
    <row r="128" spans="1:3" x14ac:dyDescent="0.2">
      <c r="A128" t="s">
        <v>128</v>
      </c>
      <c r="B128" t="s">
        <v>1</v>
      </c>
      <c r="C128" t="s">
        <v>11</v>
      </c>
    </row>
    <row r="129" spans="1:3" x14ac:dyDescent="0.2">
      <c r="A129" t="s">
        <v>129</v>
      </c>
      <c r="B129" t="s">
        <v>1</v>
      </c>
      <c r="C129" t="s">
        <v>29</v>
      </c>
    </row>
    <row r="130" spans="1:3" x14ac:dyDescent="0.2">
      <c r="A130" t="s">
        <v>130</v>
      </c>
      <c r="B130" t="s">
        <v>1</v>
      </c>
      <c r="C130" t="s">
        <v>38</v>
      </c>
    </row>
    <row r="131" spans="1:3" x14ac:dyDescent="0.2">
      <c r="A131" t="s">
        <v>131</v>
      </c>
      <c r="B131" t="s">
        <v>1</v>
      </c>
      <c r="C131" t="s">
        <v>62</v>
      </c>
    </row>
    <row r="132" spans="1:3" x14ac:dyDescent="0.2">
      <c r="A132" t="s">
        <v>132</v>
      </c>
      <c r="B132" t="s">
        <v>1</v>
      </c>
      <c r="C132" t="s">
        <v>101</v>
      </c>
    </row>
    <row r="133" spans="1:3" x14ac:dyDescent="0.2">
      <c r="A133" t="s">
        <v>133</v>
      </c>
      <c r="B133" t="s">
        <v>1</v>
      </c>
      <c r="C133" t="s">
        <v>39</v>
      </c>
    </row>
    <row r="134" spans="1:3" x14ac:dyDescent="0.2">
      <c r="A134" t="s">
        <v>134</v>
      </c>
      <c r="B134" t="s">
        <v>1</v>
      </c>
      <c r="C134" t="s">
        <v>116</v>
      </c>
    </row>
    <row r="135" spans="1:3" x14ac:dyDescent="0.2">
      <c r="A135" t="s">
        <v>135</v>
      </c>
      <c r="B135" t="s">
        <v>1</v>
      </c>
      <c r="C135" t="s">
        <v>14</v>
      </c>
    </row>
    <row r="136" spans="1:3" x14ac:dyDescent="0.2">
      <c r="A136" t="s">
        <v>136</v>
      </c>
      <c r="B136" t="s">
        <v>1</v>
      </c>
      <c r="C136" t="s">
        <v>106</v>
      </c>
    </row>
    <row r="137" spans="1:3" x14ac:dyDescent="0.2">
      <c r="A137" t="s">
        <v>137</v>
      </c>
      <c r="B137" t="s">
        <v>1</v>
      </c>
      <c r="C137" t="s">
        <v>100</v>
      </c>
    </row>
    <row r="138" spans="1:3" x14ac:dyDescent="0.2">
      <c r="A138" t="s">
        <v>138</v>
      </c>
      <c r="B138" t="s">
        <v>1</v>
      </c>
      <c r="C138" t="s">
        <v>100</v>
      </c>
    </row>
    <row r="139" spans="1:3" x14ac:dyDescent="0.2">
      <c r="A139" t="s">
        <v>2</v>
      </c>
      <c r="B139" t="s">
        <v>4</v>
      </c>
      <c r="C139" t="s">
        <v>73</v>
      </c>
    </row>
    <row r="140" spans="1:3" x14ac:dyDescent="0.2">
      <c r="A140" t="s">
        <v>2</v>
      </c>
      <c r="B140" t="s">
        <v>5</v>
      </c>
      <c r="C140" t="s">
        <v>11</v>
      </c>
    </row>
    <row r="141" spans="1:3" x14ac:dyDescent="0.2">
      <c r="A141" t="s">
        <v>2</v>
      </c>
      <c r="B141" t="s">
        <v>6</v>
      </c>
      <c r="C141" t="s">
        <v>5</v>
      </c>
    </row>
    <row r="142" spans="1:3" x14ac:dyDescent="0.2">
      <c r="A142" t="s">
        <v>2</v>
      </c>
      <c r="B142" t="s">
        <v>8</v>
      </c>
      <c r="C142" t="s">
        <v>16</v>
      </c>
    </row>
    <row r="143" spans="1:3" x14ac:dyDescent="0.2">
      <c r="A143" t="s">
        <v>2</v>
      </c>
      <c r="B143" t="s">
        <v>9</v>
      </c>
      <c r="C143" t="s">
        <v>123</v>
      </c>
    </row>
    <row r="144" spans="1:3" x14ac:dyDescent="0.2">
      <c r="A144" t="s">
        <v>2</v>
      </c>
      <c r="B144" t="s">
        <v>10</v>
      </c>
      <c r="C144" t="s">
        <v>127</v>
      </c>
    </row>
    <row r="145" spans="1:3" x14ac:dyDescent="0.2">
      <c r="A145" t="s">
        <v>2</v>
      </c>
      <c r="B145" t="s">
        <v>12</v>
      </c>
      <c r="C145" t="s">
        <v>105</v>
      </c>
    </row>
    <row r="146" spans="1:3" x14ac:dyDescent="0.2">
      <c r="A146" t="s">
        <v>13</v>
      </c>
      <c r="B146" t="s">
        <v>2</v>
      </c>
      <c r="C146" t="s">
        <v>31</v>
      </c>
    </row>
    <row r="147" spans="1:3" x14ac:dyDescent="0.2">
      <c r="A147" t="s">
        <v>2</v>
      </c>
      <c r="B147" t="s">
        <v>14</v>
      </c>
      <c r="C147" t="s">
        <v>74</v>
      </c>
    </row>
    <row r="148" spans="1:3" x14ac:dyDescent="0.2">
      <c r="A148" t="s">
        <v>2</v>
      </c>
      <c r="B148" t="s">
        <v>15</v>
      </c>
      <c r="C148" t="s">
        <v>29</v>
      </c>
    </row>
    <row r="149" spans="1:3" x14ac:dyDescent="0.2">
      <c r="A149" t="s">
        <v>2</v>
      </c>
      <c r="B149" t="s">
        <v>11</v>
      </c>
      <c r="C149" t="s">
        <v>10</v>
      </c>
    </row>
    <row r="150" spans="1:3" x14ac:dyDescent="0.2">
      <c r="A150" t="s">
        <v>16</v>
      </c>
      <c r="B150" t="s">
        <v>2</v>
      </c>
      <c r="C150" t="s">
        <v>14</v>
      </c>
    </row>
    <row r="151" spans="1:3" x14ac:dyDescent="0.2">
      <c r="A151" t="s">
        <v>17</v>
      </c>
      <c r="B151" t="s">
        <v>2</v>
      </c>
      <c r="C151" t="s">
        <v>114</v>
      </c>
    </row>
    <row r="152" spans="1:3" x14ac:dyDescent="0.2">
      <c r="A152" t="s">
        <v>2</v>
      </c>
      <c r="B152" t="s">
        <v>18</v>
      </c>
      <c r="C152" t="s">
        <v>16</v>
      </c>
    </row>
    <row r="153" spans="1:3" x14ac:dyDescent="0.2">
      <c r="A153" t="s">
        <v>19</v>
      </c>
      <c r="B153" t="s">
        <v>2</v>
      </c>
      <c r="C153" t="s">
        <v>74</v>
      </c>
    </row>
    <row r="154" spans="1:3" x14ac:dyDescent="0.2">
      <c r="A154" t="s">
        <v>20</v>
      </c>
      <c r="B154" t="s">
        <v>2</v>
      </c>
      <c r="C154" t="s">
        <v>86</v>
      </c>
    </row>
    <row r="155" spans="1:3" x14ac:dyDescent="0.2">
      <c r="A155" t="s">
        <v>2</v>
      </c>
      <c r="B155" t="s">
        <v>21</v>
      </c>
      <c r="C155" t="s">
        <v>2</v>
      </c>
    </row>
    <row r="156" spans="1:3" x14ac:dyDescent="0.2">
      <c r="A156" t="s">
        <v>22</v>
      </c>
      <c r="B156" t="s">
        <v>2</v>
      </c>
      <c r="C156" t="s">
        <v>11</v>
      </c>
    </row>
    <row r="157" spans="1:3" x14ac:dyDescent="0.2">
      <c r="A157" t="s">
        <v>23</v>
      </c>
      <c r="B157" t="s">
        <v>2</v>
      </c>
      <c r="C157" t="s">
        <v>76</v>
      </c>
    </row>
    <row r="158" spans="1:3" x14ac:dyDescent="0.2">
      <c r="A158" t="s">
        <v>2</v>
      </c>
      <c r="B158" t="s">
        <v>24</v>
      </c>
      <c r="C158" t="s">
        <v>137</v>
      </c>
    </row>
    <row r="159" spans="1:3" x14ac:dyDescent="0.2">
      <c r="A159" t="s">
        <v>25</v>
      </c>
      <c r="B159" t="s">
        <v>2</v>
      </c>
      <c r="C159" t="s">
        <v>39</v>
      </c>
    </row>
    <row r="160" spans="1:3" x14ac:dyDescent="0.2">
      <c r="A160" t="s">
        <v>2</v>
      </c>
      <c r="B160" t="s">
        <v>26</v>
      </c>
      <c r="C160" t="s">
        <v>39</v>
      </c>
    </row>
    <row r="161" spans="1:3" x14ac:dyDescent="0.2">
      <c r="A161" t="s">
        <v>27</v>
      </c>
      <c r="B161" t="s">
        <v>2</v>
      </c>
      <c r="C161" t="s">
        <v>49</v>
      </c>
    </row>
    <row r="162" spans="1:3" x14ac:dyDescent="0.2">
      <c r="A162" t="s">
        <v>2</v>
      </c>
      <c r="B162" t="s">
        <v>28</v>
      </c>
      <c r="C162" t="s">
        <v>29</v>
      </c>
    </row>
    <row r="163" spans="1:3" x14ac:dyDescent="0.2">
      <c r="A163" t="s">
        <v>2</v>
      </c>
      <c r="B163" t="s">
        <v>29</v>
      </c>
      <c r="C163" t="s">
        <v>21</v>
      </c>
    </row>
    <row r="164" spans="1:3" x14ac:dyDescent="0.2">
      <c r="A164" t="s">
        <v>2</v>
      </c>
      <c r="B164" t="s">
        <v>30</v>
      </c>
      <c r="C164" t="s">
        <v>21</v>
      </c>
    </row>
    <row r="165" spans="1:3" x14ac:dyDescent="0.2">
      <c r="A165" t="s">
        <v>31</v>
      </c>
      <c r="B165" t="s">
        <v>2</v>
      </c>
      <c r="C165" t="s">
        <v>33</v>
      </c>
    </row>
    <row r="166" spans="1:3" x14ac:dyDescent="0.2">
      <c r="A166" t="s">
        <v>2</v>
      </c>
      <c r="B166" t="s">
        <v>32</v>
      </c>
      <c r="C166" t="s">
        <v>28</v>
      </c>
    </row>
    <row r="167" spans="1:3" x14ac:dyDescent="0.2">
      <c r="A167" t="s">
        <v>33</v>
      </c>
      <c r="B167" t="s">
        <v>2</v>
      </c>
      <c r="C167" t="s">
        <v>28</v>
      </c>
    </row>
    <row r="168" spans="1:3" x14ac:dyDescent="0.2">
      <c r="A168" t="s">
        <v>34</v>
      </c>
      <c r="B168" t="s">
        <v>2</v>
      </c>
      <c r="C168" t="s">
        <v>28</v>
      </c>
    </row>
    <row r="169" spans="1:3" x14ac:dyDescent="0.2">
      <c r="A169" t="s">
        <v>2</v>
      </c>
      <c r="B169" t="s">
        <v>35</v>
      </c>
      <c r="C169" t="s">
        <v>118</v>
      </c>
    </row>
    <row r="170" spans="1:3" x14ac:dyDescent="0.2">
      <c r="A170" t="s">
        <v>2</v>
      </c>
      <c r="B170" t="s">
        <v>36</v>
      </c>
      <c r="C170" t="s">
        <v>130</v>
      </c>
    </row>
    <row r="171" spans="1:3" x14ac:dyDescent="0.2">
      <c r="A171" t="s">
        <v>2</v>
      </c>
      <c r="B171" t="s">
        <v>37</v>
      </c>
      <c r="C171" t="s">
        <v>130</v>
      </c>
    </row>
    <row r="172" spans="1:3" x14ac:dyDescent="0.2">
      <c r="A172" t="s">
        <v>2</v>
      </c>
      <c r="B172" t="s">
        <v>38</v>
      </c>
      <c r="C172" t="s">
        <v>1</v>
      </c>
    </row>
    <row r="173" spans="1:3" x14ac:dyDescent="0.2">
      <c r="A173" t="s">
        <v>2</v>
      </c>
      <c r="B173" t="s">
        <v>39</v>
      </c>
      <c r="C173" t="s">
        <v>32</v>
      </c>
    </row>
    <row r="174" spans="1:3" x14ac:dyDescent="0.2">
      <c r="A174" t="s">
        <v>2</v>
      </c>
      <c r="B174" t="s">
        <v>40</v>
      </c>
      <c r="C174" t="s">
        <v>89</v>
      </c>
    </row>
    <row r="175" spans="1:3" x14ac:dyDescent="0.2">
      <c r="A175" t="s">
        <v>2</v>
      </c>
      <c r="B175" t="s">
        <v>41</v>
      </c>
      <c r="C175" t="s">
        <v>49</v>
      </c>
    </row>
    <row r="176" spans="1:3" x14ac:dyDescent="0.2">
      <c r="A176" t="s">
        <v>42</v>
      </c>
      <c r="B176" t="s">
        <v>2</v>
      </c>
      <c r="C176" t="s">
        <v>48</v>
      </c>
    </row>
    <row r="177" spans="1:3" x14ac:dyDescent="0.2">
      <c r="A177" t="s">
        <v>2</v>
      </c>
      <c r="B177" t="s">
        <v>43</v>
      </c>
      <c r="C177" t="s">
        <v>101</v>
      </c>
    </row>
    <row r="178" spans="1:3" x14ac:dyDescent="0.2">
      <c r="A178" t="s">
        <v>44</v>
      </c>
      <c r="B178" t="s">
        <v>2</v>
      </c>
      <c r="C178" t="s">
        <v>49</v>
      </c>
    </row>
    <row r="179" spans="1:3" x14ac:dyDescent="0.2">
      <c r="A179" t="s">
        <v>2</v>
      </c>
      <c r="B179" t="s">
        <v>7</v>
      </c>
      <c r="C179" t="s">
        <v>116</v>
      </c>
    </row>
    <row r="180" spans="1:3" x14ac:dyDescent="0.2">
      <c r="A180" t="s">
        <v>2</v>
      </c>
      <c r="B180" t="s">
        <v>45</v>
      </c>
      <c r="C180" t="s">
        <v>116</v>
      </c>
    </row>
    <row r="181" spans="1:3" x14ac:dyDescent="0.2">
      <c r="A181" t="s">
        <v>46</v>
      </c>
      <c r="B181" t="s">
        <v>2</v>
      </c>
      <c r="C181" t="s">
        <v>31</v>
      </c>
    </row>
    <row r="182" spans="1:3" x14ac:dyDescent="0.2">
      <c r="A182" t="s">
        <v>47</v>
      </c>
      <c r="B182" t="s">
        <v>2</v>
      </c>
      <c r="C182" t="s">
        <v>39</v>
      </c>
    </row>
    <row r="183" spans="1:3" x14ac:dyDescent="0.2">
      <c r="A183" t="s">
        <v>2</v>
      </c>
      <c r="B183" t="s">
        <v>48</v>
      </c>
      <c r="C183" t="s">
        <v>93</v>
      </c>
    </row>
    <row r="184" spans="1:3" x14ac:dyDescent="0.2">
      <c r="A184" t="s">
        <v>49</v>
      </c>
      <c r="B184" t="s">
        <v>2</v>
      </c>
      <c r="C184" t="s">
        <v>80</v>
      </c>
    </row>
    <row r="185" spans="1:3" x14ac:dyDescent="0.2">
      <c r="A185" t="s">
        <v>50</v>
      </c>
      <c r="B185" t="s">
        <v>2</v>
      </c>
      <c r="C185" t="s">
        <v>79</v>
      </c>
    </row>
    <row r="186" spans="1:3" x14ac:dyDescent="0.2">
      <c r="A186" t="s">
        <v>2</v>
      </c>
      <c r="B186" t="s">
        <v>51</v>
      </c>
      <c r="C186" t="s">
        <v>33</v>
      </c>
    </row>
    <row r="187" spans="1:3" x14ac:dyDescent="0.2">
      <c r="A187" t="s">
        <v>2</v>
      </c>
      <c r="B187" t="s">
        <v>52</v>
      </c>
      <c r="C187" t="s">
        <v>130</v>
      </c>
    </row>
    <row r="188" spans="1:3" x14ac:dyDescent="0.2">
      <c r="A188" t="s">
        <v>2</v>
      </c>
      <c r="B188" t="s">
        <v>53</v>
      </c>
      <c r="C188" t="s">
        <v>5</v>
      </c>
    </row>
    <row r="189" spans="1:3" x14ac:dyDescent="0.2">
      <c r="A189" t="s">
        <v>54</v>
      </c>
      <c r="B189" t="s">
        <v>2</v>
      </c>
      <c r="C189" t="s">
        <v>111</v>
      </c>
    </row>
    <row r="190" spans="1:3" x14ac:dyDescent="0.2">
      <c r="A190" t="s">
        <v>55</v>
      </c>
      <c r="B190" t="s">
        <v>2</v>
      </c>
      <c r="C190" t="s">
        <v>111</v>
      </c>
    </row>
    <row r="191" spans="1:3" x14ac:dyDescent="0.2">
      <c r="A191" t="s">
        <v>56</v>
      </c>
      <c r="B191" t="s">
        <v>2</v>
      </c>
      <c r="C191" t="s">
        <v>81</v>
      </c>
    </row>
    <row r="192" spans="1:3" x14ac:dyDescent="0.2">
      <c r="A192" t="s">
        <v>57</v>
      </c>
      <c r="B192" t="s">
        <v>2</v>
      </c>
      <c r="C192" t="s">
        <v>81</v>
      </c>
    </row>
    <row r="193" spans="1:3" x14ac:dyDescent="0.2">
      <c r="A193" t="s">
        <v>2</v>
      </c>
      <c r="B193" t="s">
        <v>58</v>
      </c>
      <c r="C193" t="s">
        <v>22</v>
      </c>
    </row>
    <row r="194" spans="1:3" x14ac:dyDescent="0.2">
      <c r="A194" t="s">
        <v>59</v>
      </c>
      <c r="B194" t="s">
        <v>2</v>
      </c>
      <c r="C194" t="s">
        <v>49</v>
      </c>
    </row>
    <row r="195" spans="1:3" x14ac:dyDescent="0.2">
      <c r="A195" t="s">
        <v>2</v>
      </c>
      <c r="B195" t="s">
        <v>60</v>
      </c>
      <c r="C195" t="s">
        <v>62</v>
      </c>
    </row>
    <row r="196" spans="1:3" x14ac:dyDescent="0.2">
      <c r="A196" t="s">
        <v>2</v>
      </c>
      <c r="B196" t="s">
        <v>61</v>
      </c>
      <c r="C196" t="s">
        <v>52</v>
      </c>
    </row>
    <row r="197" spans="1:3" x14ac:dyDescent="0.2">
      <c r="A197" t="s">
        <v>62</v>
      </c>
      <c r="B197" t="s">
        <v>2</v>
      </c>
      <c r="C197" t="s">
        <v>128</v>
      </c>
    </row>
    <row r="198" spans="1:3" x14ac:dyDescent="0.2">
      <c r="A198" t="s">
        <v>63</v>
      </c>
      <c r="B198" t="s">
        <v>2</v>
      </c>
      <c r="C198" t="s">
        <v>128</v>
      </c>
    </row>
    <row r="199" spans="1:3" x14ac:dyDescent="0.2">
      <c r="A199" t="s">
        <v>2</v>
      </c>
      <c r="B199" t="s">
        <v>64</v>
      </c>
      <c r="C199" t="s">
        <v>116</v>
      </c>
    </row>
    <row r="200" spans="1:3" x14ac:dyDescent="0.2">
      <c r="A200" t="s">
        <v>65</v>
      </c>
      <c r="B200" t="s">
        <v>2</v>
      </c>
      <c r="C200" t="s">
        <v>18</v>
      </c>
    </row>
    <row r="201" spans="1:3" x14ac:dyDescent="0.2">
      <c r="A201" t="s">
        <v>66</v>
      </c>
      <c r="B201" t="s">
        <v>2</v>
      </c>
      <c r="C201" t="s">
        <v>18</v>
      </c>
    </row>
    <row r="202" spans="1:3" x14ac:dyDescent="0.2">
      <c r="A202" t="s">
        <v>2</v>
      </c>
      <c r="B202" t="s">
        <v>67</v>
      </c>
      <c r="C202" t="s">
        <v>36</v>
      </c>
    </row>
    <row r="203" spans="1:3" x14ac:dyDescent="0.2">
      <c r="A203" t="s">
        <v>2</v>
      </c>
      <c r="B203" t="s">
        <v>68</v>
      </c>
      <c r="C203" t="s">
        <v>118</v>
      </c>
    </row>
    <row r="204" spans="1:3" x14ac:dyDescent="0.2">
      <c r="A204" t="s">
        <v>2</v>
      </c>
      <c r="B204" t="s">
        <v>69</v>
      </c>
      <c r="C204" t="s">
        <v>127</v>
      </c>
    </row>
    <row r="205" spans="1:3" x14ac:dyDescent="0.2">
      <c r="A205" t="s">
        <v>2</v>
      </c>
      <c r="B205" t="s">
        <v>70</v>
      </c>
      <c r="C205" t="s">
        <v>48</v>
      </c>
    </row>
    <row r="206" spans="1:3" x14ac:dyDescent="0.2">
      <c r="A206" t="s">
        <v>2</v>
      </c>
      <c r="B206" t="s">
        <v>71</v>
      </c>
      <c r="C206" t="s">
        <v>48</v>
      </c>
    </row>
    <row r="207" spans="1:3" x14ac:dyDescent="0.2">
      <c r="A207" t="s">
        <v>72</v>
      </c>
      <c r="B207" t="s">
        <v>2</v>
      </c>
      <c r="C207" t="s">
        <v>51</v>
      </c>
    </row>
    <row r="208" spans="1:3" x14ac:dyDescent="0.2">
      <c r="A208" t="s">
        <v>2</v>
      </c>
      <c r="B208" t="s">
        <v>73</v>
      </c>
      <c r="C208" t="s">
        <v>11</v>
      </c>
    </row>
    <row r="209" spans="1:3" x14ac:dyDescent="0.2">
      <c r="A209" t="s">
        <v>2</v>
      </c>
      <c r="B209" t="s">
        <v>74</v>
      </c>
      <c r="C209" t="s">
        <v>29</v>
      </c>
    </row>
    <row r="210" spans="1:3" x14ac:dyDescent="0.2">
      <c r="A210" t="s">
        <v>75</v>
      </c>
      <c r="B210" t="s">
        <v>2</v>
      </c>
      <c r="C210" t="s">
        <v>114</v>
      </c>
    </row>
    <row r="211" spans="1:3" x14ac:dyDescent="0.2">
      <c r="A211" t="s">
        <v>2</v>
      </c>
      <c r="B211" t="s">
        <v>76</v>
      </c>
      <c r="C211" t="s">
        <v>79</v>
      </c>
    </row>
    <row r="212" spans="1:3" x14ac:dyDescent="0.2">
      <c r="A212" t="s">
        <v>2</v>
      </c>
      <c r="B212" t="s">
        <v>77</v>
      </c>
      <c r="C212" t="s">
        <v>79</v>
      </c>
    </row>
    <row r="213" spans="1:3" x14ac:dyDescent="0.2">
      <c r="A213" t="s">
        <v>78</v>
      </c>
      <c r="B213" t="s">
        <v>2</v>
      </c>
      <c r="C213" t="s">
        <v>81</v>
      </c>
    </row>
    <row r="214" spans="1:3" x14ac:dyDescent="0.2">
      <c r="A214" t="s">
        <v>2</v>
      </c>
      <c r="B214" t="s">
        <v>79</v>
      </c>
      <c r="C214" t="s">
        <v>19</v>
      </c>
    </row>
    <row r="215" spans="1:3" x14ac:dyDescent="0.2">
      <c r="A215" t="s">
        <v>2</v>
      </c>
      <c r="B215" t="s">
        <v>80</v>
      </c>
      <c r="C215" t="s">
        <v>14</v>
      </c>
    </row>
    <row r="216" spans="1:3" x14ac:dyDescent="0.2">
      <c r="A216" t="s">
        <v>2</v>
      </c>
      <c r="B216" t="s">
        <v>81</v>
      </c>
      <c r="C216" t="s">
        <v>79</v>
      </c>
    </row>
    <row r="217" spans="1:3" x14ac:dyDescent="0.2">
      <c r="A217" t="s">
        <v>2</v>
      </c>
      <c r="B217" t="s">
        <v>82</v>
      </c>
      <c r="C217" t="s">
        <v>100</v>
      </c>
    </row>
    <row r="218" spans="1:3" x14ac:dyDescent="0.2">
      <c r="A218" t="s">
        <v>2</v>
      </c>
      <c r="B218" t="s">
        <v>83</v>
      </c>
      <c r="C218" t="s">
        <v>5</v>
      </c>
    </row>
    <row r="219" spans="1:3" x14ac:dyDescent="0.2">
      <c r="A219" t="s">
        <v>2</v>
      </c>
      <c r="B219" t="s">
        <v>84</v>
      </c>
      <c r="C219" t="s">
        <v>36</v>
      </c>
    </row>
    <row r="220" spans="1:3" x14ac:dyDescent="0.2">
      <c r="A220" t="s">
        <v>2</v>
      </c>
      <c r="B220" t="s">
        <v>85</v>
      </c>
      <c r="C220" t="s">
        <v>36</v>
      </c>
    </row>
    <row r="221" spans="1:3" x14ac:dyDescent="0.2">
      <c r="A221" t="s">
        <v>2</v>
      </c>
      <c r="B221" t="s">
        <v>86</v>
      </c>
      <c r="C221" t="s">
        <v>40</v>
      </c>
    </row>
    <row r="222" spans="1:3" x14ac:dyDescent="0.2">
      <c r="A222" t="s">
        <v>87</v>
      </c>
      <c r="B222" t="s">
        <v>2</v>
      </c>
      <c r="C222" t="s">
        <v>114</v>
      </c>
    </row>
    <row r="223" spans="1:3" x14ac:dyDescent="0.2">
      <c r="A223" t="s">
        <v>88</v>
      </c>
      <c r="B223" t="s">
        <v>2</v>
      </c>
      <c r="C223" t="s">
        <v>81</v>
      </c>
    </row>
    <row r="224" spans="1:3" x14ac:dyDescent="0.2">
      <c r="A224" t="s">
        <v>89</v>
      </c>
      <c r="B224" t="s">
        <v>2</v>
      </c>
      <c r="C224" t="s">
        <v>28</v>
      </c>
    </row>
    <row r="225" spans="1:3" x14ac:dyDescent="0.2">
      <c r="A225" t="s">
        <v>2</v>
      </c>
      <c r="B225" t="s">
        <v>90</v>
      </c>
      <c r="C225" t="s">
        <v>100</v>
      </c>
    </row>
    <row r="226" spans="1:3" x14ac:dyDescent="0.2">
      <c r="A226" t="s">
        <v>91</v>
      </c>
      <c r="B226" t="s">
        <v>2</v>
      </c>
      <c r="C226" t="s">
        <v>62</v>
      </c>
    </row>
    <row r="227" spans="1:3" x14ac:dyDescent="0.2">
      <c r="A227" t="s">
        <v>92</v>
      </c>
      <c r="B227" t="s">
        <v>2</v>
      </c>
      <c r="C227" t="s">
        <v>62</v>
      </c>
    </row>
    <row r="228" spans="1:3" x14ac:dyDescent="0.2">
      <c r="A228" t="s">
        <v>93</v>
      </c>
      <c r="B228" t="s">
        <v>2</v>
      </c>
      <c r="C228" t="s">
        <v>28</v>
      </c>
    </row>
    <row r="229" spans="1:3" x14ac:dyDescent="0.2">
      <c r="A229" t="s">
        <v>2</v>
      </c>
      <c r="B229" t="s">
        <v>94</v>
      </c>
      <c r="C229" t="s">
        <v>91</v>
      </c>
    </row>
    <row r="230" spans="1:3" x14ac:dyDescent="0.2">
      <c r="A230" t="s">
        <v>95</v>
      </c>
      <c r="B230" t="s">
        <v>2</v>
      </c>
      <c r="C230" t="s">
        <v>62</v>
      </c>
    </row>
    <row r="231" spans="1:3" x14ac:dyDescent="0.2">
      <c r="A231" t="s">
        <v>96</v>
      </c>
      <c r="B231" t="s">
        <v>2</v>
      </c>
      <c r="C231" t="s">
        <v>40</v>
      </c>
    </row>
    <row r="232" spans="1:3" x14ac:dyDescent="0.2">
      <c r="A232" t="s">
        <v>2</v>
      </c>
      <c r="B232" t="s">
        <v>97</v>
      </c>
      <c r="C232" t="s">
        <v>137</v>
      </c>
    </row>
    <row r="233" spans="1:3" x14ac:dyDescent="0.2">
      <c r="A233" t="s">
        <v>2</v>
      </c>
      <c r="B233" t="s">
        <v>98</v>
      </c>
      <c r="C233" t="s">
        <v>91</v>
      </c>
    </row>
    <row r="234" spans="1:3" x14ac:dyDescent="0.2">
      <c r="A234" t="s">
        <v>99</v>
      </c>
      <c r="B234" t="s">
        <v>2</v>
      </c>
      <c r="C234" t="s">
        <v>8</v>
      </c>
    </row>
    <row r="235" spans="1:3" x14ac:dyDescent="0.2">
      <c r="A235" t="s">
        <v>100</v>
      </c>
      <c r="B235" t="s">
        <v>2</v>
      </c>
      <c r="C235" t="s">
        <v>130</v>
      </c>
    </row>
    <row r="236" spans="1:3" x14ac:dyDescent="0.2">
      <c r="A236" t="s">
        <v>2</v>
      </c>
      <c r="B236" t="s">
        <v>101</v>
      </c>
      <c r="C236" t="s">
        <v>2</v>
      </c>
    </row>
    <row r="237" spans="1:3" x14ac:dyDescent="0.2">
      <c r="A237" t="s">
        <v>2</v>
      </c>
      <c r="B237" t="s">
        <v>102</v>
      </c>
      <c r="C237" t="s">
        <v>1</v>
      </c>
    </row>
    <row r="238" spans="1:3" x14ac:dyDescent="0.2">
      <c r="A238" t="s">
        <v>2</v>
      </c>
      <c r="B238" t="s">
        <v>103</v>
      </c>
      <c r="C238" t="s">
        <v>100</v>
      </c>
    </row>
    <row r="239" spans="1:3" x14ac:dyDescent="0.2">
      <c r="A239" t="s">
        <v>2</v>
      </c>
      <c r="B239" t="s">
        <v>104</v>
      </c>
      <c r="C239" t="s">
        <v>1</v>
      </c>
    </row>
    <row r="240" spans="1:3" x14ac:dyDescent="0.2">
      <c r="A240" t="s">
        <v>2</v>
      </c>
      <c r="B240" t="s">
        <v>3</v>
      </c>
      <c r="C240" t="s">
        <v>62</v>
      </c>
    </row>
    <row r="241" spans="1:3" x14ac:dyDescent="0.2">
      <c r="A241" t="s">
        <v>2</v>
      </c>
      <c r="B241" t="s">
        <v>105</v>
      </c>
      <c r="C241" t="s">
        <v>43</v>
      </c>
    </row>
    <row r="242" spans="1:3" x14ac:dyDescent="0.2">
      <c r="A242" t="s">
        <v>2</v>
      </c>
      <c r="B242" t="s">
        <v>106</v>
      </c>
      <c r="C242" t="s">
        <v>74</v>
      </c>
    </row>
    <row r="243" spans="1:3" x14ac:dyDescent="0.2">
      <c r="A243" t="s">
        <v>2</v>
      </c>
      <c r="B243" t="s">
        <v>107</v>
      </c>
      <c r="C243" t="s">
        <v>36</v>
      </c>
    </row>
    <row r="244" spans="1:3" x14ac:dyDescent="0.2">
      <c r="A244" t="s">
        <v>2</v>
      </c>
      <c r="B244" t="s">
        <v>108</v>
      </c>
      <c r="C244" t="s">
        <v>36</v>
      </c>
    </row>
    <row r="245" spans="1:3" x14ac:dyDescent="0.2">
      <c r="A245" t="s">
        <v>2</v>
      </c>
      <c r="B245" t="s">
        <v>109</v>
      </c>
      <c r="C245" t="s">
        <v>118</v>
      </c>
    </row>
    <row r="246" spans="1:3" x14ac:dyDescent="0.2">
      <c r="A246" t="s">
        <v>110</v>
      </c>
      <c r="B246" t="s">
        <v>2</v>
      </c>
      <c r="C246" t="s">
        <v>129</v>
      </c>
    </row>
    <row r="247" spans="1:3" x14ac:dyDescent="0.2">
      <c r="A247" t="s">
        <v>2</v>
      </c>
      <c r="B247" t="s">
        <v>111</v>
      </c>
      <c r="C247" t="s">
        <v>93</v>
      </c>
    </row>
    <row r="248" spans="1:3" x14ac:dyDescent="0.2">
      <c r="A248" t="s">
        <v>2</v>
      </c>
      <c r="B248" t="s">
        <v>112</v>
      </c>
      <c r="C248" t="s">
        <v>32</v>
      </c>
    </row>
    <row r="249" spans="1:3" x14ac:dyDescent="0.2">
      <c r="A249" t="s">
        <v>113</v>
      </c>
      <c r="B249" t="s">
        <v>2</v>
      </c>
      <c r="C249" t="s">
        <v>40</v>
      </c>
    </row>
    <row r="250" spans="1:3" x14ac:dyDescent="0.2">
      <c r="A250" t="s">
        <v>114</v>
      </c>
      <c r="B250" t="s">
        <v>2</v>
      </c>
      <c r="C250" t="s">
        <v>79</v>
      </c>
    </row>
    <row r="251" spans="1:3" x14ac:dyDescent="0.2">
      <c r="A251" t="s">
        <v>2</v>
      </c>
      <c r="B251" t="s">
        <v>115</v>
      </c>
      <c r="C251" t="s">
        <v>95</v>
      </c>
    </row>
    <row r="252" spans="1:3" x14ac:dyDescent="0.2">
      <c r="A252" t="s">
        <v>2</v>
      </c>
      <c r="B252" t="s">
        <v>116</v>
      </c>
      <c r="C252" t="s">
        <v>11</v>
      </c>
    </row>
    <row r="253" spans="1:3" x14ac:dyDescent="0.2">
      <c r="A253" t="s">
        <v>117</v>
      </c>
      <c r="B253" t="s">
        <v>2</v>
      </c>
      <c r="C253" t="s">
        <v>81</v>
      </c>
    </row>
    <row r="254" spans="1:3" x14ac:dyDescent="0.2">
      <c r="A254" t="s">
        <v>2</v>
      </c>
      <c r="B254" t="s">
        <v>118</v>
      </c>
      <c r="C254" t="s">
        <v>128</v>
      </c>
    </row>
    <row r="255" spans="1:3" x14ac:dyDescent="0.2">
      <c r="A255" t="s">
        <v>2</v>
      </c>
      <c r="B255" t="s">
        <v>119</v>
      </c>
      <c r="C255" t="s">
        <v>128</v>
      </c>
    </row>
    <row r="256" spans="1:3" x14ac:dyDescent="0.2">
      <c r="A256" t="s">
        <v>2</v>
      </c>
      <c r="B256" t="s">
        <v>120</v>
      </c>
      <c r="C256" t="s">
        <v>95</v>
      </c>
    </row>
    <row r="257" spans="1:3" x14ac:dyDescent="0.2">
      <c r="A257" t="s">
        <v>2</v>
      </c>
      <c r="B257" t="s">
        <v>121</v>
      </c>
      <c r="C257" t="s">
        <v>123</v>
      </c>
    </row>
    <row r="258" spans="1:3" x14ac:dyDescent="0.2">
      <c r="A258" t="s">
        <v>2</v>
      </c>
      <c r="B258" t="s">
        <v>122</v>
      </c>
      <c r="C258" t="s">
        <v>51</v>
      </c>
    </row>
    <row r="259" spans="1:3" x14ac:dyDescent="0.2">
      <c r="A259" t="s">
        <v>2</v>
      </c>
      <c r="B259" t="s">
        <v>123</v>
      </c>
      <c r="C259" t="s">
        <v>62</v>
      </c>
    </row>
    <row r="260" spans="1:3" x14ac:dyDescent="0.2">
      <c r="A260" t="s">
        <v>124</v>
      </c>
      <c r="B260" t="s">
        <v>2</v>
      </c>
      <c r="C260" t="s">
        <v>111</v>
      </c>
    </row>
    <row r="261" spans="1:3" x14ac:dyDescent="0.2">
      <c r="A261" t="s">
        <v>125</v>
      </c>
      <c r="B261" t="s">
        <v>2</v>
      </c>
      <c r="C261" t="s">
        <v>114</v>
      </c>
    </row>
    <row r="262" spans="1:3" x14ac:dyDescent="0.2">
      <c r="A262" t="s">
        <v>126</v>
      </c>
      <c r="B262" t="s">
        <v>2</v>
      </c>
      <c r="C262" t="s">
        <v>31</v>
      </c>
    </row>
    <row r="263" spans="1:3" x14ac:dyDescent="0.2">
      <c r="A263" t="s">
        <v>2</v>
      </c>
      <c r="B263" t="s">
        <v>127</v>
      </c>
      <c r="C263" t="s">
        <v>43</v>
      </c>
    </row>
    <row r="264" spans="1:3" x14ac:dyDescent="0.2">
      <c r="A264" t="s">
        <v>2</v>
      </c>
      <c r="B264" t="s">
        <v>128</v>
      </c>
      <c r="C264" t="s">
        <v>105</v>
      </c>
    </row>
    <row r="265" spans="1:3" x14ac:dyDescent="0.2">
      <c r="A265" t="s">
        <v>2</v>
      </c>
      <c r="B265" t="s">
        <v>129</v>
      </c>
      <c r="C265" t="s">
        <v>33</v>
      </c>
    </row>
    <row r="266" spans="1:3" x14ac:dyDescent="0.2">
      <c r="A266" t="s">
        <v>2</v>
      </c>
      <c r="B266" t="s">
        <v>130</v>
      </c>
      <c r="C266" t="s">
        <v>105</v>
      </c>
    </row>
    <row r="267" spans="1:3" x14ac:dyDescent="0.2">
      <c r="A267" t="s">
        <v>2</v>
      </c>
      <c r="B267" t="s">
        <v>131</v>
      </c>
      <c r="C267" t="s">
        <v>10</v>
      </c>
    </row>
    <row r="268" spans="1:3" x14ac:dyDescent="0.2">
      <c r="A268" t="s">
        <v>2</v>
      </c>
      <c r="B268" t="s">
        <v>132</v>
      </c>
      <c r="C268" t="s">
        <v>89</v>
      </c>
    </row>
    <row r="269" spans="1:3" x14ac:dyDescent="0.2">
      <c r="A269" t="s">
        <v>133</v>
      </c>
      <c r="B269" t="s">
        <v>2</v>
      </c>
      <c r="C269" t="s">
        <v>76</v>
      </c>
    </row>
    <row r="270" spans="1:3" x14ac:dyDescent="0.2">
      <c r="A270" t="s">
        <v>2</v>
      </c>
      <c r="B270" t="s">
        <v>134</v>
      </c>
      <c r="C270" t="s">
        <v>1</v>
      </c>
    </row>
    <row r="271" spans="1:3" x14ac:dyDescent="0.2">
      <c r="A271" t="s">
        <v>2</v>
      </c>
      <c r="B271" t="s">
        <v>135</v>
      </c>
      <c r="C271" t="s">
        <v>40</v>
      </c>
    </row>
    <row r="272" spans="1:3" x14ac:dyDescent="0.2">
      <c r="A272" t="s">
        <v>136</v>
      </c>
      <c r="B272" t="s">
        <v>2</v>
      </c>
      <c r="C272" t="s">
        <v>132</v>
      </c>
    </row>
    <row r="273" spans="1:3" x14ac:dyDescent="0.2">
      <c r="A273" t="s">
        <v>2</v>
      </c>
      <c r="B273" t="s">
        <v>137</v>
      </c>
      <c r="C273" t="s">
        <v>11</v>
      </c>
    </row>
    <row r="274" spans="1:3" x14ac:dyDescent="0.2">
      <c r="A274" t="s">
        <v>2</v>
      </c>
      <c r="B274" t="s">
        <v>138</v>
      </c>
      <c r="C274" t="s">
        <v>11</v>
      </c>
    </row>
    <row r="275" spans="1:3" x14ac:dyDescent="0.2">
      <c r="A275" t="s">
        <v>5</v>
      </c>
      <c r="B275" t="s">
        <v>4</v>
      </c>
      <c r="C275" t="s">
        <v>109</v>
      </c>
    </row>
    <row r="276" spans="1:3" x14ac:dyDescent="0.2">
      <c r="A276" t="s">
        <v>6</v>
      </c>
      <c r="B276" t="s">
        <v>4</v>
      </c>
      <c r="C276" t="s">
        <v>58</v>
      </c>
    </row>
    <row r="277" spans="1:3" x14ac:dyDescent="0.2">
      <c r="A277" t="s">
        <v>8</v>
      </c>
      <c r="B277" t="s">
        <v>4</v>
      </c>
      <c r="C277" t="s">
        <v>62</v>
      </c>
    </row>
    <row r="278" spans="1:3" x14ac:dyDescent="0.2">
      <c r="A278" t="s">
        <v>9</v>
      </c>
      <c r="B278" t="s">
        <v>4</v>
      </c>
      <c r="C278" t="s">
        <v>120</v>
      </c>
    </row>
    <row r="279" spans="1:3" x14ac:dyDescent="0.2">
      <c r="A279" t="s">
        <v>10</v>
      </c>
      <c r="B279" t="s">
        <v>4</v>
      </c>
      <c r="C279" t="s">
        <v>91</v>
      </c>
    </row>
    <row r="280" spans="1:3" x14ac:dyDescent="0.2">
      <c r="A280" t="s">
        <v>12</v>
      </c>
      <c r="B280" t="s">
        <v>4</v>
      </c>
      <c r="C280" t="s">
        <v>123</v>
      </c>
    </row>
    <row r="281" spans="1:3" x14ac:dyDescent="0.2">
      <c r="A281" t="s">
        <v>13</v>
      </c>
      <c r="B281" t="s">
        <v>4</v>
      </c>
      <c r="C281" t="s">
        <v>105</v>
      </c>
    </row>
    <row r="282" spans="1:3" x14ac:dyDescent="0.2">
      <c r="A282" t="s">
        <v>14</v>
      </c>
      <c r="B282" t="s">
        <v>4</v>
      </c>
      <c r="C282" t="s">
        <v>5</v>
      </c>
    </row>
    <row r="283" spans="1:3" x14ac:dyDescent="0.2">
      <c r="A283" t="s">
        <v>15</v>
      </c>
      <c r="B283" t="s">
        <v>4</v>
      </c>
      <c r="C283" t="s">
        <v>5</v>
      </c>
    </row>
    <row r="284" spans="1:3" x14ac:dyDescent="0.2">
      <c r="A284" t="s">
        <v>11</v>
      </c>
      <c r="B284" t="s">
        <v>4</v>
      </c>
      <c r="C284" t="s">
        <v>123</v>
      </c>
    </row>
    <row r="285" spans="1:3" x14ac:dyDescent="0.2">
      <c r="A285" t="s">
        <v>16</v>
      </c>
      <c r="B285" t="s">
        <v>4</v>
      </c>
      <c r="C285" t="s">
        <v>36</v>
      </c>
    </row>
    <row r="286" spans="1:3" x14ac:dyDescent="0.2">
      <c r="A286" t="s">
        <v>17</v>
      </c>
      <c r="B286" t="s">
        <v>4</v>
      </c>
      <c r="C286" t="s">
        <v>21</v>
      </c>
    </row>
    <row r="287" spans="1:3" x14ac:dyDescent="0.2">
      <c r="A287" t="s">
        <v>18</v>
      </c>
      <c r="B287" t="s">
        <v>4</v>
      </c>
      <c r="C287" t="s">
        <v>62</v>
      </c>
    </row>
    <row r="288" spans="1:3" x14ac:dyDescent="0.2">
      <c r="A288" t="s">
        <v>19</v>
      </c>
      <c r="B288" t="s">
        <v>4</v>
      </c>
      <c r="C288" t="s">
        <v>52</v>
      </c>
    </row>
    <row r="289" spans="1:3" x14ac:dyDescent="0.2">
      <c r="A289" t="s">
        <v>20</v>
      </c>
      <c r="B289" t="s">
        <v>4</v>
      </c>
      <c r="C289" t="s">
        <v>74</v>
      </c>
    </row>
    <row r="290" spans="1:3" x14ac:dyDescent="0.2">
      <c r="A290" t="s">
        <v>21</v>
      </c>
      <c r="B290" t="s">
        <v>4</v>
      </c>
      <c r="C290" t="s">
        <v>138</v>
      </c>
    </row>
    <row r="291" spans="1:3" x14ac:dyDescent="0.2">
      <c r="A291" t="s">
        <v>22</v>
      </c>
      <c r="B291" t="s">
        <v>4</v>
      </c>
      <c r="C291" t="s">
        <v>109</v>
      </c>
    </row>
    <row r="292" spans="1:3" x14ac:dyDescent="0.2">
      <c r="A292" t="s">
        <v>23</v>
      </c>
      <c r="B292" t="s">
        <v>4</v>
      </c>
      <c r="C292" t="s">
        <v>21</v>
      </c>
    </row>
    <row r="293" spans="1:3" x14ac:dyDescent="0.2">
      <c r="A293" t="s">
        <v>24</v>
      </c>
      <c r="B293" t="s">
        <v>4</v>
      </c>
      <c r="C293" t="s">
        <v>24</v>
      </c>
    </row>
    <row r="294" spans="1:3" x14ac:dyDescent="0.2">
      <c r="A294" t="s">
        <v>25</v>
      </c>
      <c r="B294" t="s">
        <v>4</v>
      </c>
      <c r="C294" t="s">
        <v>128</v>
      </c>
    </row>
    <row r="295" spans="1:3" x14ac:dyDescent="0.2">
      <c r="A295" t="s">
        <v>26</v>
      </c>
      <c r="B295" t="s">
        <v>4</v>
      </c>
      <c r="C295" t="s">
        <v>128</v>
      </c>
    </row>
    <row r="296" spans="1:3" x14ac:dyDescent="0.2">
      <c r="A296" t="s">
        <v>27</v>
      </c>
      <c r="B296" t="s">
        <v>4</v>
      </c>
      <c r="C296" t="s">
        <v>43</v>
      </c>
    </row>
    <row r="297" spans="1:3" x14ac:dyDescent="0.2">
      <c r="A297" t="s">
        <v>28</v>
      </c>
      <c r="B297" t="s">
        <v>4</v>
      </c>
      <c r="C297" t="s">
        <v>5</v>
      </c>
    </row>
    <row r="298" spans="1:3" x14ac:dyDescent="0.2">
      <c r="A298" t="s">
        <v>29</v>
      </c>
      <c r="B298" t="s">
        <v>4</v>
      </c>
      <c r="C298" t="s">
        <v>138</v>
      </c>
    </row>
    <row r="299" spans="1:3" x14ac:dyDescent="0.2">
      <c r="A299" t="s">
        <v>30</v>
      </c>
      <c r="B299" t="s">
        <v>4</v>
      </c>
      <c r="C299" t="s">
        <v>138</v>
      </c>
    </row>
    <row r="300" spans="1:3" x14ac:dyDescent="0.2">
      <c r="A300" t="s">
        <v>31</v>
      </c>
      <c r="B300" t="s">
        <v>4</v>
      </c>
      <c r="C300" t="s">
        <v>62</v>
      </c>
    </row>
    <row r="301" spans="1:3" x14ac:dyDescent="0.2">
      <c r="A301" t="s">
        <v>32</v>
      </c>
      <c r="B301" t="s">
        <v>4</v>
      </c>
      <c r="C301" t="s">
        <v>100</v>
      </c>
    </row>
    <row r="302" spans="1:3" x14ac:dyDescent="0.2">
      <c r="A302" t="s">
        <v>33</v>
      </c>
      <c r="B302" t="s">
        <v>4</v>
      </c>
      <c r="C302" t="s">
        <v>36</v>
      </c>
    </row>
    <row r="303" spans="1:3" x14ac:dyDescent="0.2">
      <c r="A303" t="s">
        <v>34</v>
      </c>
      <c r="B303" t="s">
        <v>4</v>
      </c>
      <c r="C303" t="s">
        <v>100</v>
      </c>
    </row>
    <row r="304" spans="1:3" x14ac:dyDescent="0.2">
      <c r="A304" t="s">
        <v>35</v>
      </c>
      <c r="B304" t="s">
        <v>4</v>
      </c>
      <c r="C304" t="s">
        <v>6</v>
      </c>
    </row>
    <row r="305" spans="1:3" x14ac:dyDescent="0.2">
      <c r="A305" t="s">
        <v>36</v>
      </c>
      <c r="B305" t="s">
        <v>4</v>
      </c>
      <c r="C305" t="s">
        <v>134</v>
      </c>
    </row>
    <row r="306" spans="1:3" x14ac:dyDescent="0.2">
      <c r="A306" t="s">
        <v>37</v>
      </c>
      <c r="B306" t="s">
        <v>4</v>
      </c>
      <c r="C306" t="s">
        <v>134</v>
      </c>
    </row>
    <row r="307" spans="1:3" x14ac:dyDescent="0.2">
      <c r="A307" t="s">
        <v>4</v>
      </c>
      <c r="B307" t="s">
        <v>38</v>
      </c>
      <c r="C307" t="s">
        <v>90</v>
      </c>
    </row>
    <row r="308" spans="1:3" x14ac:dyDescent="0.2">
      <c r="A308" t="s">
        <v>39</v>
      </c>
      <c r="B308" t="s">
        <v>4</v>
      </c>
      <c r="C308" t="s">
        <v>1</v>
      </c>
    </row>
    <row r="309" spans="1:3" x14ac:dyDescent="0.2">
      <c r="A309" t="s">
        <v>40</v>
      </c>
      <c r="B309" t="s">
        <v>4</v>
      </c>
      <c r="C309" t="s">
        <v>1</v>
      </c>
    </row>
    <row r="310" spans="1:3" x14ac:dyDescent="0.2">
      <c r="A310" t="s">
        <v>41</v>
      </c>
      <c r="B310" t="s">
        <v>4</v>
      </c>
      <c r="C310" t="s">
        <v>101</v>
      </c>
    </row>
    <row r="311" spans="1:3" x14ac:dyDescent="0.2">
      <c r="A311" t="s">
        <v>42</v>
      </c>
      <c r="B311" t="s">
        <v>4</v>
      </c>
      <c r="C311" t="s">
        <v>10</v>
      </c>
    </row>
    <row r="312" spans="1:3" x14ac:dyDescent="0.2">
      <c r="A312" t="s">
        <v>43</v>
      </c>
      <c r="B312" t="s">
        <v>4</v>
      </c>
      <c r="C312" t="s">
        <v>116</v>
      </c>
    </row>
    <row r="313" spans="1:3" x14ac:dyDescent="0.2">
      <c r="A313" t="s">
        <v>44</v>
      </c>
      <c r="B313" t="s">
        <v>4</v>
      </c>
      <c r="C313" t="s">
        <v>101</v>
      </c>
    </row>
    <row r="314" spans="1:3" x14ac:dyDescent="0.2">
      <c r="A314" t="s">
        <v>4</v>
      </c>
      <c r="B314" t="s">
        <v>7</v>
      </c>
      <c r="C314" t="s">
        <v>24</v>
      </c>
    </row>
    <row r="315" spans="1:3" x14ac:dyDescent="0.2">
      <c r="A315" t="s">
        <v>4</v>
      </c>
      <c r="B315" t="s">
        <v>45</v>
      </c>
      <c r="C315" t="s">
        <v>24</v>
      </c>
    </row>
    <row r="316" spans="1:3" x14ac:dyDescent="0.2">
      <c r="A316" t="s">
        <v>46</v>
      </c>
      <c r="B316" t="s">
        <v>4</v>
      </c>
      <c r="C316" t="s">
        <v>105</v>
      </c>
    </row>
    <row r="317" spans="1:3" x14ac:dyDescent="0.2">
      <c r="A317" t="s">
        <v>47</v>
      </c>
      <c r="B317" t="s">
        <v>4</v>
      </c>
      <c r="C317" t="s">
        <v>128</v>
      </c>
    </row>
    <row r="318" spans="1:3" x14ac:dyDescent="0.2">
      <c r="A318" t="s">
        <v>48</v>
      </c>
      <c r="B318" t="s">
        <v>4</v>
      </c>
      <c r="C318" t="s">
        <v>62</v>
      </c>
    </row>
    <row r="319" spans="1:3" x14ac:dyDescent="0.2">
      <c r="A319" t="s">
        <v>49</v>
      </c>
      <c r="B319" t="s">
        <v>4</v>
      </c>
      <c r="C319" t="s">
        <v>11</v>
      </c>
    </row>
    <row r="320" spans="1:3" x14ac:dyDescent="0.2">
      <c r="A320" t="s">
        <v>50</v>
      </c>
      <c r="B320" t="s">
        <v>4</v>
      </c>
      <c r="C320" t="s">
        <v>11</v>
      </c>
    </row>
    <row r="321" spans="1:3" x14ac:dyDescent="0.2">
      <c r="A321" t="s">
        <v>51</v>
      </c>
      <c r="B321" t="s">
        <v>4</v>
      </c>
      <c r="C321" t="s">
        <v>62</v>
      </c>
    </row>
    <row r="322" spans="1:3" x14ac:dyDescent="0.2">
      <c r="A322" t="s">
        <v>52</v>
      </c>
      <c r="B322" t="s">
        <v>4</v>
      </c>
      <c r="C322" t="s">
        <v>35</v>
      </c>
    </row>
    <row r="323" spans="1:3" x14ac:dyDescent="0.2">
      <c r="A323" t="s">
        <v>4</v>
      </c>
      <c r="B323" t="s">
        <v>53</v>
      </c>
      <c r="C323" t="s">
        <v>58</v>
      </c>
    </row>
    <row r="324" spans="1:3" x14ac:dyDescent="0.2">
      <c r="A324" t="s">
        <v>54</v>
      </c>
      <c r="B324" t="s">
        <v>4</v>
      </c>
      <c r="C324" t="s">
        <v>69</v>
      </c>
    </row>
    <row r="325" spans="1:3" x14ac:dyDescent="0.2">
      <c r="A325" t="s">
        <v>55</v>
      </c>
      <c r="B325" t="s">
        <v>4</v>
      </c>
      <c r="C325" t="s">
        <v>69</v>
      </c>
    </row>
    <row r="326" spans="1:3" x14ac:dyDescent="0.2">
      <c r="A326" t="s">
        <v>56</v>
      </c>
      <c r="B326" t="s">
        <v>4</v>
      </c>
      <c r="C326" t="s">
        <v>2</v>
      </c>
    </row>
    <row r="327" spans="1:3" x14ac:dyDescent="0.2">
      <c r="A327" t="s">
        <v>57</v>
      </c>
      <c r="B327" t="s">
        <v>4</v>
      </c>
      <c r="C327" t="s">
        <v>2</v>
      </c>
    </row>
    <row r="328" spans="1:3" x14ac:dyDescent="0.2">
      <c r="A328" t="s">
        <v>58</v>
      </c>
      <c r="B328" t="s">
        <v>4</v>
      </c>
      <c r="C328" t="s">
        <v>4</v>
      </c>
    </row>
    <row r="329" spans="1:3" x14ac:dyDescent="0.2">
      <c r="A329" t="s">
        <v>59</v>
      </c>
      <c r="B329" t="s">
        <v>4</v>
      </c>
      <c r="C329" t="s">
        <v>43</v>
      </c>
    </row>
    <row r="330" spans="1:3" x14ac:dyDescent="0.2">
      <c r="A330" t="s">
        <v>60</v>
      </c>
      <c r="B330" t="s">
        <v>4</v>
      </c>
      <c r="C330" t="s">
        <v>84</v>
      </c>
    </row>
    <row r="331" spans="1:3" x14ac:dyDescent="0.2">
      <c r="A331" t="s">
        <v>61</v>
      </c>
      <c r="B331" t="s">
        <v>4</v>
      </c>
      <c r="C331" t="s">
        <v>58</v>
      </c>
    </row>
    <row r="332" spans="1:3" x14ac:dyDescent="0.2">
      <c r="A332" t="s">
        <v>62</v>
      </c>
      <c r="B332" t="s">
        <v>4</v>
      </c>
      <c r="C332" t="s">
        <v>102</v>
      </c>
    </row>
    <row r="333" spans="1:3" x14ac:dyDescent="0.2">
      <c r="A333" t="s">
        <v>63</v>
      </c>
      <c r="B333" t="s">
        <v>4</v>
      </c>
      <c r="C333" t="s">
        <v>102</v>
      </c>
    </row>
    <row r="334" spans="1:3" x14ac:dyDescent="0.2">
      <c r="A334" t="s">
        <v>4</v>
      </c>
      <c r="B334" t="s">
        <v>64</v>
      </c>
      <c r="C334" t="s">
        <v>24</v>
      </c>
    </row>
    <row r="335" spans="1:3" x14ac:dyDescent="0.2">
      <c r="A335" t="s">
        <v>65</v>
      </c>
      <c r="B335" t="s">
        <v>4</v>
      </c>
      <c r="C335" t="s">
        <v>43</v>
      </c>
    </row>
    <row r="336" spans="1:3" x14ac:dyDescent="0.2">
      <c r="A336" t="s">
        <v>66</v>
      </c>
      <c r="B336" t="s">
        <v>4</v>
      </c>
      <c r="C336" t="s">
        <v>127</v>
      </c>
    </row>
    <row r="337" spans="1:3" x14ac:dyDescent="0.2">
      <c r="A337" t="s">
        <v>4</v>
      </c>
      <c r="B337" t="s">
        <v>67</v>
      </c>
      <c r="C337" t="s">
        <v>6</v>
      </c>
    </row>
    <row r="338" spans="1:3" x14ac:dyDescent="0.2">
      <c r="A338" t="s">
        <v>4</v>
      </c>
      <c r="B338" t="s">
        <v>68</v>
      </c>
      <c r="C338" t="s">
        <v>6</v>
      </c>
    </row>
    <row r="339" spans="1:3" x14ac:dyDescent="0.2">
      <c r="A339" t="s">
        <v>69</v>
      </c>
      <c r="B339" t="s">
        <v>4</v>
      </c>
      <c r="C339" t="s">
        <v>95</v>
      </c>
    </row>
    <row r="340" spans="1:3" x14ac:dyDescent="0.2">
      <c r="A340" t="s">
        <v>70</v>
      </c>
      <c r="B340" t="s">
        <v>4</v>
      </c>
      <c r="C340" t="s">
        <v>10</v>
      </c>
    </row>
    <row r="341" spans="1:3" x14ac:dyDescent="0.2">
      <c r="A341" t="s">
        <v>71</v>
      </c>
      <c r="B341" t="s">
        <v>4</v>
      </c>
      <c r="C341" t="s">
        <v>10</v>
      </c>
    </row>
    <row r="342" spans="1:3" x14ac:dyDescent="0.2">
      <c r="A342" t="s">
        <v>72</v>
      </c>
      <c r="B342" t="s">
        <v>4</v>
      </c>
      <c r="C342" t="s">
        <v>10</v>
      </c>
    </row>
    <row r="343" spans="1:3" x14ac:dyDescent="0.2">
      <c r="A343" t="s">
        <v>73</v>
      </c>
      <c r="B343" t="s">
        <v>4</v>
      </c>
      <c r="C343" t="s">
        <v>67</v>
      </c>
    </row>
    <row r="344" spans="1:3" x14ac:dyDescent="0.2">
      <c r="A344" t="s">
        <v>74</v>
      </c>
      <c r="B344" t="s">
        <v>4</v>
      </c>
      <c r="C344" t="s">
        <v>115</v>
      </c>
    </row>
    <row r="345" spans="1:3" x14ac:dyDescent="0.2">
      <c r="A345" t="s">
        <v>75</v>
      </c>
      <c r="B345" t="s">
        <v>4</v>
      </c>
      <c r="C345" t="s">
        <v>29</v>
      </c>
    </row>
    <row r="346" spans="1:3" x14ac:dyDescent="0.2">
      <c r="A346" t="s">
        <v>76</v>
      </c>
      <c r="B346" t="s">
        <v>4</v>
      </c>
      <c r="C346" t="s">
        <v>11</v>
      </c>
    </row>
    <row r="347" spans="1:3" x14ac:dyDescent="0.2">
      <c r="A347" t="s">
        <v>77</v>
      </c>
      <c r="B347" t="s">
        <v>4</v>
      </c>
      <c r="C347" t="s">
        <v>11</v>
      </c>
    </row>
    <row r="348" spans="1:3" x14ac:dyDescent="0.2">
      <c r="A348" t="s">
        <v>78</v>
      </c>
      <c r="B348" t="s">
        <v>4</v>
      </c>
      <c r="C348" t="s">
        <v>2</v>
      </c>
    </row>
    <row r="349" spans="1:3" x14ac:dyDescent="0.2">
      <c r="A349" t="s">
        <v>79</v>
      </c>
      <c r="B349" t="s">
        <v>4</v>
      </c>
      <c r="C349" t="s">
        <v>36</v>
      </c>
    </row>
    <row r="350" spans="1:3" x14ac:dyDescent="0.2">
      <c r="A350" t="s">
        <v>80</v>
      </c>
      <c r="B350" t="s">
        <v>4</v>
      </c>
      <c r="C350" t="s">
        <v>36</v>
      </c>
    </row>
    <row r="351" spans="1:3" x14ac:dyDescent="0.2">
      <c r="A351" t="s">
        <v>81</v>
      </c>
      <c r="B351" t="s">
        <v>4</v>
      </c>
      <c r="C351" t="s">
        <v>11</v>
      </c>
    </row>
    <row r="352" spans="1:3" x14ac:dyDescent="0.2">
      <c r="A352" t="s">
        <v>4</v>
      </c>
      <c r="B352" t="s">
        <v>82</v>
      </c>
      <c r="C352" t="s">
        <v>58</v>
      </c>
    </row>
    <row r="353" spans="1:3" x14ac:dyDescent="0.2">
      <c r="A353" t="s">
        <v>4</v>
      </c>
      <c r="B353" t="s">
        <v>83</v>
      </c>
      <c r="C353" t="s">
        <v>58</v>
      </c>
    </row>
    <row r="354" spans="1:3" x14ac:dyDescent="0.2">
      <c r="A354" t="s">
        <v>84</v>
      </c>
      <c r="B354" t="s">
        <v>4</v>
      </c>
      <c r="C354" t="s">
        <v>6</v>
      </c>
    </row>
    <row r="355" spans="1:3" x14ac:dyDescent="0.2">
      <c r="A355" t="s">
        <v>85</v>
      </c>
      <c r="B355" t="s">
        <v>4</v>
      </c>
      <c r="C355" t="s">
        <v>6</v>
      </c>
    </row>
    <row r="356" spans="1:3" x14ac:dyDescent="0.2">
      <c r="A356" t="s">
        <v>86</v>
      </c>
      <c r="B356" t="s">
        <v>4</v>
      </c>
      <c r="C356" t="s">
        <v>130</v>
      </c>
    </row>
    <row r="357" spans="1:3" x14ac:dyDescent="0.2">
      <c r="A357" t="s">
        <v>87</v>
      </c>
      <c r="B357" t="s">
        <v>4</v>
      </c>
      <c r="C357" t="s">
        <v>29</v>
      </c>
    </row>
    <row r="358" spans="1:3" x14ac:dyDescent="0.2">
      <c r="A358" t="s">
        <v>88</v>
      </c>
      <c r="B358" t="s">
        <v>4</v>
      </c>
      <c r="C358" t="s">
        <v>2</v>
      </c>
    </row>
    <row r="359" spans="1:3" x14ac:dyDescent="0.2">
      <c r="A359" t="s">
        <v>89</v>
      </c>
      <c r="B359" t="s">
        <v>4</v>
      </c>
      <c r="C359" t="s">
        <v>100</v>
      </c>
    </row>
    <row r="360" spans="1:3" x14ac:dyDescent="0.2">
      <c r="A360" t="s">
        <v>4</v>
      </c>
      <c r="B360" t="s">
        <v>90</v>
      </c>
      <c r="C360" t="s">
        <v>6</v>
      </c>
    </row>
    <row r="361" spans="1:3" x14ac:dyDescent="0.2">
      <c r="A361" t="s">
        <v>91</v>
      </c>
      <c r="B361" t="s">
        <v>4</v>
      </c>
      <c r="C361" t="s">
        <v>107</v>
      </c>
    </row>
    <row r="362" spans="1:3" x14ac:dyDescent="0.2">
      <c r="A362" t="s">
        <v>92</v>
      </c>
      <c r="B362" t="s">
        <v>4</v>
      </c>
      <c r="C362" t="s">
        <v>107</v>
      </c>
    </row>
    <row r="363" spans="1:3" x14ac:dyDescent="0.2">
      <c r="A363" t="s">
        <v>93</v>
      </c>
      <c r="B363" t="s">
        <v>4</v>
      </c>
      <c r="C363" t="s">
        <v>36</v>
      </c>
    </row>
    <row r="364" spans="1:3" x14ac:dyDescent="0.2">
      <c r="A364" t="s">
        <v>4</v>
      </c>
      <c r="B364" t="s">
        <v>94</v>
      </c>
      <c r="C364" t="s">
        <v>24</v>
      </c>
    </row>
    <row r="365" spans="1:3" x14ac:dyDescent="0.2">
      <c r="A365" t="s">
        <v>95</v>
      </c>
      <c r="B365" t="s">
        <v>4</v>
      </c>
      <c r="C365" t="s">
        <v>107</v>
      </c>
    </row>
    <row r="366" spans="1:3" x14ac:dyDescent="0.2">
      <c r="A366" t="s">
        <v>96</v>
      </c>
      <c r="B366" t="s">
        <v>4</v>
      </c>
      <c r="C366" t="s">
        <v>130</v>
      </c>
    </row>
    <row r="367" spans="1:3" x14ac:dyDescent="0.2">
      <c r="A367" t="s">
        <v>4</v>
      </c>
      <c r="B367" t="s">
        <v>97</v>
      </c>
      <c r="C367" t="s">
        <v>4</v>
      </c>
    </row>
    <row r="368" spans="1:3" x14ac:dyDescent="0.2">
      <c r="A368" t="s">
        <v>4</v>
      </c>
      <c r="B368" t="s">
        <v>98</v>
      </c>
      <c r="C368" t="s">
        <v>24</v>
      </c>
    </row>
    <row r="369" spans="1:3" x14ac:dyDescent="0.2">
      <c r="A369" t="s">
        <v>99</v>
      </c>
      <c r="B369" t="s">
        <v>4</v>
      </c>
      <c r="C369" t="s">
        <v>127</v>
      </c>
    </row>
    <row r="370" spans="1:3" x14ac:dyDescent="0.2">
      <c r="A370" t="s">
        <v>100</v>
      </c>
      <c r="B370" t="s">
        <v>4</v>
      </c>
      <c r="C370" t="s">
        <v>35</v>
      </c>
    </row>
    <row r="371" spans="1:3" x14ac:dyDescent="0.2">
      <c r="A371" t="s">
        <v>101</v>
      </c>
      <c r="B371" t="s">
        <v>4</v>
      </c>
      <c r="C371" t="s">
        <v>137</v>
      </c>
    </row>
    <row r="372" spans="1:3" x14ac:dyDescent="0.2">
      <c r="A372" t="s">
        <v>102</v>
      </c>
      <c r="B372" t="s">
        <v>4</v>
      </c>
      <c r="C372" t="s">
        <v>90</v>
      </c>
    </row>
    <row r="373" spans="1:3" x14ac:dyDescent="0.2">
      <c r="A373" t="s">
        <v>103</v>
      </c>
      <c r="B373" t="s">
        <v>4</v>
      </c>
      <c r="C373" t="s">
        <v>58</v>
      </c>
    </row>
    <row r="374" spans="1:3" x14ac:dyDescent="0.2">
      <c r="A374" t="s">
        <v>104</v>
      </c>
      <c r="B374" t="s">
        <v>4</v>
      </c>
      <c r="C374" t="s">
        <v>90</v>
      </c>
    </row>
    <row r="375" spans="1:3" x14ac:dyDescent="0.2">
      <c r="A375" t="s">
        <v>3</v>
      </c>
      <c r="B375" t="s">
        <v>4</v>
      </c>
      <c r="C375" t="s">
        <v>90</v>
      </c>
    </row>
    <row r="376" spans="1:3" x14ac:dyDescent="0.2">
      <c r="A376" t="s">
        <v>105</v>
      </c>
      <c r="B376" t="s">
        <v>4</v>
      </c>
      <c r="C376" t="s">
        <v>116</v>
      </c>
    </row>
    <row r="377" spans="1:3" x14ac:dyDescent="0.2">
      <c r="A377" t="s">
        <v>106</v>
      </c>
      <c r="B377" t="s">
        <v>4</v>
      </c>
      <c r="C377" t="s">
        <v>100</v>
      </c>
    </row>
    <row r="378" spans="1:3" x14ac:dyDescent="0.2">
      <c r="A378" t="s">
        <v>107</v>
      </c>
      <c r="B378" t="s">
        <v>4</v>
      </c>
      <c r="C378" t="s">
        <v>6</v>
      </c>
    </row>
    <row r="379" spans="1:3" x14ac:dyDescent="0.2">
      <c r="A379" t="s">
        <v>108</v>
      </c>
      <c r="B379" t="s">
        <v>4</v>
      </c>
      <c r="C379" t="s">
        <v>6</v>
      </c>
    </row>
    <row r="380" spans="1:3" x14ac:dyDescent="0.2">
      <c r="A380" t="s">
        <v>109</v>
      </c>
      <c r="B380" t="s">
        <v>4</v>
      </c>
      <c r="C380" t="s">
        <v>6</v>
      </c>
    </row>
    <row r="381" spans="1:3" x14ac:dyDescent="0.2">
      <c r="A381" t="s">
        <v>110</v>
      </c>
      <c r="B381" t="s">
        <v>4</v>
      </c>
      <c r="C381" t="s">
        <v>105</v>
      </c>
    </row>
    <row r="382" spans="1:3" x14ac:dyDescent="0.2">
      <c r="A382" t="s">
        <v>111</v>
      </c>
      <c r="B382" t="s">
        <v>4</v>
      </c>
      <c r="C382" t="s">
        <v>62</v>
      </c>
    </row>
    <row r="383" spans="1:3" x14ac:dyDescent="0.2">
      <c r="A383" t="s">
        <v>112</v>
      </c>
      <c r="B383" t="s">
        <v>4</v>
      </c>
      <c r="C383" t="s">
        <v>1</v>
      </c>
    </row>
    <row r="384" spans="1:3" x14ac:dyDescent="0.2">
      <c r="A384" t="s">
        <v>113</v>
      </c>
      <c r="B384" t="s">
        <v>4</v>
      </c>
      <c r="C384" t="s">
        <v>130</v>
      </c>
    </row>
    <row r="385" spans="1:3" x14ac:dyDescent="0.2">
      <c r="A385" t="s">
        <v>114</v>
      </c>
      <c r="B385" t="s">
        <v>4</v>
      </c>
      <c r="C385" t="s">
        <v>11</v>
      </c>
    </row>
    <row r="386" spans="1:3" x14ac:dyDescent="0.2">
      <c r="A386" t="s">
        <v>4</v>
      </c>
      <c r="B386" t="s">
        <v>115</v>
      </c>
      <c r="C386" t="s">
        <v>24</v>
      </c>
    </row>
    <row r="387" spans="1:3" x14ac:dyDescent="0.2">
      <c r="A387" t="s">
        <v>116</v>
      </c>
      <c r="B387" t="s">
        <v>4</v>
      </c>
      <c r="C387" t="s">
        <v>84</v>
      </c>
    </row>
    <row r="388" spans="1:3" x14ac:dyDescent="0.2">
      <c r="A388" t="s">
        <v>117</v>
      </c>
      <c r="B388" t="s">
        <v>4</v>
      </c>
      <c r="C388" t="s">
        <v>101</v>
      </c>
    </row>
    <row r="389" spans="1:3" x14ac:dyDescent="0.2">
      <c r="A389" t="s">
        <v>118</v>
      </c>
      <c r="B389" t="s">
        <v>4</v>
      </c>
      <c r="C389" t="s">
        <v>102</v>
      </c>
    </row>
    <row r="390" spans="1:3" x14ac:dyDescent="0.2">
      <c r="A390" t="s">
        <v>119</v>
      </c>
      <c r="B390" t="s">
        <v>4</v>
      </c>
      <c r="C390" t="s">
        <v>104</v>
      </c>
    </row>
    <row r="391" spans="1:3" x14ac:dyDescent="0.2">
      <c r="A391" t="s">
        <v>4</v>
      </c>
      <c r="B391" t="s">
        <v>120</v>
      </c>
      <c r="C391" t="s">
        <v>24</v>
      </c>
    </row>
    <row r="392" spans="1:3" x14ac:dyDescent="0.2">
      <c r="A392" t="s">
        <v>4</v>
      </c>
      <c r="B392" t="s">
        <v>121</v>
      </c>
      <c r="C392" t="s">
        <v>120</v>
      </c>
    </row>
    <row r="393" spans="1:3" x14ac:dyDescent="0.2">
      <c r="A393" t="s">
        <v>122</v>
      </c>
      <c r="B393" t="s">
        <v>4</v>
      </c>
      <c r="C393" t="s">
        <v>105</v>
      </c>
    </row>
    <row r="394" spans="1:3" x14ac:dyDescent="0.2">
      <c r="A394" t="s">
        <v>123</v>
      </c>
      <c r="B394" t="s">
        <v>4</v>
      </c>
      <c r="C394" t="s">
        <v>107</v>
      </c>
    </row>
    <row r="395" spans="1:3" x14ac:dyDescent="0.2">
      <c r="A395" t="s">
        <v>124</v>
      </c>
      <c r="B395" t="s">
        <v>4</v>
      </c>
      <c r="C395" t="s">
        <v>69</v>
      </c>
    </row>
    <row r="396" spans="1:3" x14ac:dyDescent="0.2">
      <c r="A396" t="s">
        <v>125</v>
      </c>
      <c r="B396" t="s">
        <v>4</v>
      </c>
      <c r="C396" t="s">
        <v>29</v>
      </c>
    </row>
    <row r="397" spans="1:3" x14ac:dyDescent="0.2">
      <c r="A397" t="s">
        <v>126</v>
      </c>
      <c r="B397" t="s">
        <v>4</v>
      </c>
      <c r="C397" t="s">
        <v>127</v>
      </c>
    </row>
    <row r="398" spans="1:3" x14ac:dyDescent="0.2">
      <c r="A398" t="s">
        <v>127</v>
      </c>
      <c r="B398" t="s">
        <v>4</v>
      </c>
      <c r="C398" t="s">
        <v>116</v>
      </c>
    </row>
    <row r="399" spans="1:3" x14ac:dyDescent="0.2">
      <c r="A399" t="s">
        <v>128</v>
      </c>
      <c r="B399" t="s">
        <v>4</v>
      </c>
      <c r="C399" t="s">
        <v>95</v>
      </c>
    </row>
    <row r="400" spans="1:3" x14ac:dyDescent="0.2">
      <c r="A400" t="s">
        <v>129</v>
      </c>
      <c r="B400" t="s">
        <v>4</v>
      </c>
      <c r="C400" t="s">
        <v>62</v>
      </c>
    </row>
    <row r="401" spans="1:3" x14ac:dyDescent="0.2">
      <c r="A401" t="s">
        <v>130</v>
      </c>
      <c r="B401" t="s">
        <v>4</v>
      </c>
      <c r="C401" t="s">
        <v>123</v>
      </c>
    </row>
    <row r="402" spans="1:3" x14ac:dyDescent="0.2">
      <c r="A402" t="s">
        <v>131</v>
      </c>
      <c r="B402" t="s">
        <v>4</v>
      </c>
      <c r="C402" t="s">
        <v>3</v>
      </c>
    </row>
    <row r="403" spans="1:3" x14ac:dyDescent="0.2">
      <c r="A403" t="s">
        <v>132</v>
      </c>
      <c r="B403" t="s">
        <v>4</v>
      </c>
      <c r="C403" t="s">
        <v>1</v>
      </c>
    </row>
    <row r="404" spans="1:3" x14ac:dyDescent="0.2">
      <c r="A404" t="s">
        <v>133</v>
      </c>
      <c r="B404" t="s">
        <v>4</v>
      </c>
      <c r="C404" t="s">
        <v>21</v>
      </c>
    </row>
    <row r="405" spans="1:3" x14ac:dyDescent="0.2">
      <c r="A405" t="s">
        <v>134</v>
      </c>
      <c r="B405" t="s">
        <v>4</v>
      </c>
      <c r="C405" t="s">
        <v>90</v>
      </c>
    </row>
    <row r="406" spans="1:3" x14ac:dyDescent="0.2">
      <c r="A406" t="s">
        <v>135</v>
      </c>
      <c r="B406" t="s">
        <v>4</v>
      </c>
      <c r="C406" t="s">
        <v>130</v>
      </c>
    </row>
    <row r="407" spans="1:3" x14ac:dyDescent="0.2">
      <c r="A407" t="s">
        <v>136</v>
      </c>
      <c r="B407" t="s">
        <v>4</v>
      </c>
      <c r="C407" t="s">
        <v>128</v>
      </c>
    </row>
    <row r="408" spans="1:3" x14ac:dyDescent="0.2">
      <c r="A408" t="s">
        <v>137</v>
      </c>
      <c r="B408" t="s">
        <v>4</v>
      </c>
      <c r="C408" t="s">
        <v>67</v>
      </c>
    </row>
    <row r="409" spans="1:3" x14ac:dyDescent="0.2">
      <c r="A409" t="s">
        <v>138</v>
      </c>
      <c r="B409" t="s">
        <v>4</v>
      </c>
      <c r="C409" t="s">
        <v>67</v>
      </c>
    </row>
    <row r="410" spans="1:3" x14ac:dyDescent="0.2">
      <c r="A410" t="s">
        <v>6</v>
      </c>
      <c r="B410" t="s">
        <v>5</v>
      </c>
      <c r="C410" t="s">
        <v>102</v>
      </c>
    </row>
    <row r="411" spans="1:3" x14ac:dyDescent="0.2">
      <c r="A411" t="s">
        <v>8</v>
      </c>
      <c r="B411" t="s">
        <v>5</v>
      </c>
      <c r="C411" t="s">
        <v>2</v>
      </c>
    </row>
    <row r="412" spans="1:3" x14ac:dyDescent="0.2">
      <c r="A412" t="s">
        <v>5</v>
      </c>
      <c r="B412" t="s">
        <v>9</v>
      </c>
      <c r="C412" t="s">
        <v>90</v>
      </c>
    </row>
    <row r="413" spans="1:3" x14ac:dyDescent="0.2">
      <c r="A413" t="s">
        <v>5</v>
      </c>
      <c r="B413" t="s">
        <v>10</v>
      </c>
      <c r="C413" t="s">
        <v>62</v>
      </c>
    </row>
    <row r="414" spans="1:3" x14ac:dyDescent="0.2">
      <c r="A414" t="s">
        <v>5</v>
      </c>
      <c r="B414" t="s">
        <v>12</v>
      </c>
      <c r="C414" t="s">
        <v>62</v>
      </c>
    </row>
    <row r="415" spans="1:3" x14ac:dyDescent="0.2">
      <c r="A415" t="s">
        <v>13</v>
      </c>
      <c r="B415" t="s">
        <v>5</v>
      </c>
      <c r="C415" t="s">
        <v>93</v>
      </c>
    </row>
    <row r="416" spans="1:3" x14ac:dyDescent="0.2">
      <c r="A416" t="s">
        <v>5</v>
      </c>
      <c r="B416" t="s">
        <v>14</v>
      </c>
      <c r="C416" t="s">
        <v>128</v>
      </c>
    </row>
    <row r="417" spans="1:3" x14ac:dyDescent="0.2">
      <c r="A417" t="s">
        <v>5</v>
      </c>
      <c r="B417" t="s">
        <v>15</v>
      </c>
      <c r="C417" t="s">
        <v>128</v>
      </c>
    </row>
    <row r="418" spans="1:3" x14ac:dyDescent="0.2">
      <c r="A418" t="s">
        <v>11</v>
      </c>
      <c r="B418" t="s">
        <v>5</v>
      </c>
      <c r="C418" t="s">
        <v>1</v>
      </c>
    </row>
    <row r="419" spans="1:3" x14ac:dyDescent="0.2">
      <c r="A419" t="s">
        <v>16</v>
      </c>
      <c r="B419" t="s">
        <v>5</v>
      </c>
      <c r="C419" t="s">
        <v>10</v>
      </c>
    </row>
    <row r="420" spans="1:3" x14ac:dyDescent="0.2">
      <c r="A420" t="s">
        <v>17</v>
      </c>
      <c r="B420" t="s">
        <v>5</v>
      </c>
      <c r="C420" t="s">
        <v>40</v>
      </c>
    </row>
    <row r="421" spans="1:3" x14ac:dyDescent="0.2">
      <c r="A421" t="s">
        <v>18</v>
      </c>
      <c r="B421" t="s">
        <v>5</v>
      </c>
      <c r="C421" t="s">
        <v>2</v>
      </c>
    </row>
    <row r="422" spans="1:3" x14ac:dyDescent="0.2">
      <c r="A422" t="s">
        <v>19</v>
      </c>
      <c r="B422" t="s">
        <v>5</v>
      </c>
      <c r="C422" t="s">
        <v>128</v>
      </c>
    </row>
    <row r="423" spans="1:3" x14ac:dyDescent="0.2">
      <c r="A423" t="s">
        <v>20</v>
      </c>
      <c r="B423" t="s">
        <v>5</v>
      </c>
      <c r="C423" t="s">
        <v>39</v>
      </c>
    </row>
    <row r="424" spans="1:3" x14ac:dyDescent="0.2">
      <c r="A424" t="s">
        <v>21</v>
      </c>
      <c r="B424" t="s">
        <v>5</v>
      </c>
      <c r="C424" t="s">
        <v>130</v>
      </c>
    </row>
    <row r="425" spans="1:3" x14ac:dyDescent="0.2">
      <c r="A425" t="s">
        <v>22</v>
      </c>
      <c r="B425" t="s">
        <v>5</v>
      </c>
      <c r="C425" t="s">
        <v>5</v>
      </c>
    </row>
    <row r="426" spans="1:3" x14ac:dyDescent="0.2">
      <c r="A426" t="s">
        <v>23</v>
      </c>
      <c r="B426" t="s">
        <v>5</v>
      </c>
      <c r="C426" t="s">
        <v>40</v>
      </c>
    </row>
    <row r="427" spans="1:3" x14ac:dyDescent="0.2">
      <c r="A427" t="s">
        <v>5</v>
      </c>
      <c r="B427" t="s">
        <v>24</v>
      </c>
      <c r="C427" t="s">
        <v>67</v>
      </c>
    </row>
    <row r="428" spans="1:3" x14ac:dyDescent="0.2">
      <c r="A428" t="s">
        <v>25</v>
      </c>
      <c r="B428" t="s">
        <v>5</v>
      </c>
      <c r="C428" t="s">
        <v>14</v>
      </c>
    </row>
    <row r="429" spans="1:3" x14ac:dyDescent="0.2">
      <c r="A429" t="s">
        <v>26</v>
      </c>
      <c r="B429" t="s">
        <v>5</v>
      </c>
      <c r="C429" t="s">
        <v>28</v>
      </c>
    </row>
    <row r="430" spans="1:3" x14ac:dyDescent="0.2">
      <c r="A430" t="s">
        <v>27</v>
      </c>
      <c r="B430" t="s">
        <v>5</v>
      </c>
      <c r="C430" t="s">
        <v>80</v>
      </c>
    </row>
    <row r="431" spans="1:3" x14ac:dyDescent="0.2">
      <c r="A431" t="s">
        <v>28</v>
      </c>
      <c r="B431" t="s">
        <v>5</v>
      </c>
      <c r="C431" t="s">
        <v>128</v>
      </c>
    </row>
    <row r="432" spans="1:3" x14ac:dyDescent="0.2">
      <c r="A432" t="s">
        <v>29</v>
      </c>
      <c r="B432" t="s">
        <v>5</v>
      </c>
      <c r="C432" t="s">
        <v>130</v>
      </c>
    </row>
    <row r="433" spans="1:3" x14ac:dyDescent="0.2">
      <c r="A433" t="s">
        <v>30</v>
      </c>
      <c r="B433" t="s">
        <v>5</v>
      </c>
      <c r="C433" t="s">
        <v>130</v>
      </c>
    </row>
    <row r="434" spans="1:3" x14ac:dyDescent="0.2">
      <c r="A434" t="s">
        <v>31</v>
      </c>
      <c r="B434" t="s">
        <v>5</v>
      </c>
      <c r="C434" t="s">
        <v>101</v>
      </c>
    </row>
    <row r="435" spans="1:3" x14ac:dyDescent="0.2">
      <c r="A435" t="s">
        <v>32</v>
      </c>
      <c r="B435" t="s">
        <v>5</v>
      </c>
      <c r="C435" t="s">
        <v>69</v>
      </c>
    </row>
    <row r="436" spans="1:3" x14ac:dyDescent="0.2">
      <c r="A436" t="s">
        <v>33</v>
      </c>
      <c r="B436" t="s">
        <v>5</v>
      </c>
      <c r="C436" t="s">
        <v>10</v>
      </c>
    </row>
    <row r="437" spans="1:3" x14ac:dyDescent="0.2">
      <c r="A437" t="s">
        <v>34</v>
      </c>
      <c r="B437" t="s">
        <v>5</v>
      </c>
      <c r="C437" t="s">
        <v>69</v>
      </c>
    </row>
    <row r="438" spans="1:3" x14ac:dyDescent="0.2">
      <c r="A438" t="s">
        <v>35</v>
      </c>
      <c r="B438" t="s">
        <v>5</v>
      </c>
      <c r="C438" t="s">
        <v>95</v>
      </c>
    </row>
    <row r="439" spans="1:3" x14ac:dyDescent="0.2">
      <c r="A439" t="s">
        <v>36</v>
      </c>
      <c r="B439" t="s">
        <v>5</v>
      </c>
      <c r="C439" t="s">
        <v>100</v>
      </c>
    </row>
    <row r="440" spans="1:3" x14ac:dyDescent="0.2">
      <c r="A440" t="s">
        <v>37</v>
      </c>
      <c r="B440" t="s">
        <v>5</v>
      </c>
      <c r="C440" t="s">
        <v>100</v>
      </c>
    </row>
    <row r="441" spans="1:3" x14ac:dyDescent="0.2">
      <c r="A441" t="s">
        <v>5</v>
      </c>
      <c r="B441" t="s">
        <v>38</v>
      </c>
      <c r="C441" t="s">
        <v>91</v>
      </c>
    </row>
    <row r="442" spans="1:3" x14ac:dyDescent="0.2">
      <c r="A442" t="s">
        <v>5</v>
      </c>
      <c r="B442" t="s">
        <v>39</v>
      </c>
      <c r="C442" t="s">
        <v>127</v>
      </c>
    </row>
    <row r="443" spans="1:3" x14ac:dyDescent="0.2">
      <c r="A443" t="s">
        <v>5</v>
      </c>
      <c r="B443" t="s">
        <v>40</v>
      </c>
      <c r="C443" t="s">
        <v>105</v>
      </c>
    </row>
    <row r="444" spans="1:3" x14ac:dyDescent="0.2">
      <c r="A444" t="s">
        <v>41</v>
      </c>
      <c r="B444" t="s">
        <v>5</v>
      </c>
      <c r="C444" t="s">
        <v>79</v>
      </c>
    </row>
    <row r="445" spans="1:3" x14ac:dyDescent="0.2">
      <c r="A445" t="s">
        <v>42</v>
      </c>
      <c r="B445" t="s">
        <v>5</v>
      </c>
      <c r="C445" t="s">
        <v>89</v>
      </c>
    </row>
    <row r="446" spans="1:3" x14ac:dyDescent="0.2">
      <c r="A446" t="s">
        <v>43</v>
      </c>
      <c r="B446" t="s">
        <v>5</v>
      </c>
      <c r="C446" t="s">
        <v>11</v>
      </c>
    </row>
    <row r="447" spans="1:3" x14ac:dyDescent="0.2">
      <c r="A447" t="s">
        <v>44</v>
      </c>
      <c r="B447" t="s">
        <v>5</v>
      </c>
      <c r="C447" t="s">
        <v>79</v>
      </c>
    </row>
    <row r="448" spans="1:3" x14ac:dyDescent="0.2">
      <c r="A448" t="s">
        <v>5</v>
      </c>
      <c r="B448" t="s">
        <v>7</v>
      </c>
      <c r="C448" t="s">
        <v>67</v>
      </c>
    </row>
    <row r="449" spans="1:3" x14ac:dyDescent="0.2">
      <c r="A449" t="s">
        <v>5</v>
      </c>
      <c r="B449" t="s">
        <v>45</v>
      </c>
      <c r="C449" t="s">
        <v>84</v>
      </c>
    </row>
    <row r="450" spans="1:3" x14ac:dyDescent="0.2">
      <c r="A450" t="s">
        <v>46</v>
      </c>
      <c r="B450" t="s">
        <v>5</v>
      </c>
      <c r="C450" t="s">
        <v>33</v>
      </c>
    </row>
    <row r="451" spans="1:3" x14ac:dyDescent="0.2">
      <c r="A451" t="s">
        <v>47</v>
      </c>
      <c r="B451" t="s">
        <v>5</v>
      </c>
      <c r="C451" t="s">
        <v>14</v>
      </c>
    </row>
    <row r="452" spans="1:3" x14ac:dyDescent="0.2">
      <c r="A452" t="s">
        <v>48</v>
      </c>
      <c r="B452" t="s">
        <v>5</v>
      </c>
      <c r="C452" t="s">
        <v>43</v>
      </c>
    </row>
    <row r="453" spans="1:3" x14ac:dyDescent="0.2">
      <c r="A453" t="s">
        <v>49</v>
      </c>
      <c r="B453" t="s">
        <v>5</v>
      </c>
      <c r="C453" t="s">
        <v>2</v>
      </c>
    </row>
    <row r="454" spans="1:3" x14ac:dyDescent="0.2">
      <c r="A454" t="s">
        <v>50</v>
      </c>
      <c r="B454" t="s">
        <v>5</v>
      </c>
      <c r="C454" t="s">
        <v>21</v>
      </c>
    </row>
    <row r="455" spans="1:3" x14ac:dyDescent="0.2">
      <c r="A455" t="s">
        <v>51</v>
      </c>
      <c r="B455" t="s">
        <v>5</v>
      </c>
      <c r="C455" t="s">
        <v>43</v>
      </c>
    </row>
    <row r="456" spans="1:3" x14ac:dyDescent="0.2">
      <c r="A456" t="s">
        <v>52</v>
      </c>
      <c r="B456" t="s">
        <v>5</v>
      </c>
      <c r="C456" t="s">
        <v>5</v>
      </c>
    </row>
    <row r="457" spans="1:3" x14ac:dyDescent="0.2">
      <c r="A457" t="s">
        <v>5</v>
      </c>
      <c r="B457" t="s">
        <v>53</v>
      </c>
      <c r="C457" t="s">
        <v>104</v>
      </c>
    </row>
    <row r="458" spans="1:3" x14ac:dyDescent="0.2">
      <c r="A458" t="s">
        <v>54</v>
      </c>
      <c r="B458" t="s">
        <v>5</v>
      </c>
      <c r="C458" t="s">
        <v>19</v>
      </c>
    </row>
    <row r="459" spans="1:3" x14ac:dyDescent="0.2">
      <c r="A459" t="s">
        <v>55</v>
      </c>
      <c r="B459" t="s">
        <v>5</v>
      </c>
      <c r="C459" t="s">
        <v>19</v>
      </c>
    </row>
    <row r="460" spans="1:3" x14ac:dyDescent="0.2">
      <c r="A460" t="s">
        <v>56</v>
      </c>
      <c r="B460" t="s">
        <v>5</v>
      </c>
      <c r="C460" t="s">
        <v>79</v>
      </c>
    </row>
    <row r="461" spans="1:3" x14ac:dyDescent="0.2">
      <c r="A461" t="s">
        <v>57</v>
      </c>
      <c r="B461" t="s">
        <v>5</v>
      </c>
      <c r="C461" t="s">
        <v>79</v>
      </c>
    </row>
    <row r="462" spans="1:3" x14ac:dyDescent="0.2">
      <c r="A462" t="s">
        <v>5</v>
      </c>
      <c r="B462" t="s">
        <v>58</v>
      </c>
      <c r="C462" t="s">
        <v>134</v>
      </c>
    </row>
    <row r="463" spans="1:3" x14ac:dyDescent="0.2">
      <c r="A463" t="s">
        <v>59</v>
      </c>
      <c r="B463" t="s">
        <v>5</v>
      </c>
      <c r="C463" t="s">
        <v>79</v>
      </c>
    </row>
    <row r="464" spans="1:3" x14ac:dyDescent="0.2">
      <c r="A464" t="s">
        <v>5</v>
      </c>
      <c r="B464" t="s">
        <v>60</v>
      </c>
      <c r="C464" t="s">
        <v>73</v>
      </c>
    </row>
    <row r="465" spans="1:3" x14ac:dyDescent="0.2">
      <c r="A465" t="s">
        <v>5</v>
      </c>
      <c r="B465" t="s">
        <v>61</v>
      </c>
      <c r="C465" t="s">
        <v>102</v>
      </c>
    </row>
    <row r="466" spans="1:3" x14ac:dyDescent="0.2">
      <c r="A466" t="s">
        <v>62</v>
      </c>
      <c r="B466" t="s">
        <v>5</v>
      </c>
      <c r="C466" t="s">
        <v>36</v>
      </c>
    </row>
    <row r="467" spans="1:3" x14ac:dyDescent="0.2">
      <c r="A467" t="s">
        <v>63</v>
      </c>
      <c r="B467" t="s">
        <v>5</v>
      </c>
      <c r="C467" t="s">
        <v>36</v>
      </c>
    </row>
    <row r="468" spans="1:3" x14ac:dyDescent="0.2">
      <c r="A468" t="s">
        <v>5</v>
      </c>
      <c r="B468" t="s">
        <v>64</v>
      </c>
      <c r="C468" t="s">
        <v>84</v>
      </c>
    </row>
    <row r="469" spans="1:3" x14ac:dyDescent="0.2">
      <c r="A469" t="s">
        <v>65</v>
      </c>
      <c r="B469" t="s">
        <v>5</v>
      </c>
      <c r="C469" t="s">
        <v>16</v>
      </c>
    </row>
    <row r="470" spans="1:3" x14ac:dyDescent="0.2">
      <c r="A470" t="s">
        <v>66</v>
      </c>
      <c r="B470" t="s">
        <v>5</v>
      </c>
      <c r="C470" t="s">
        <v>16</v>
      </c>
    </row>
    <row r="471" spans="1:3" x14ac:dyDescent="0.2">
      <c r="A471" t="s">
        <v>5</v>
      </c>
      <c r="B471" t="s">
        <v>67</v>
      </c>
      <c r="C471" t="s">
        <v>123</v>
      </c>
    </row>
    <row r="472" spans="1:3" x14ac:dyDescent="0.2">
      <c r="A472" t="s">
        <v>5</v>
      </c>
      <c r="B472" t="s">
        <v>68</v>
      </c>
      <c r="C472" t="s">
        <v>123</v>
      </c>
    </row>
    <row r="473" spans="1:3" x14ac:dyDescent="0.2">
      <c r="A473" t="s">
        <v>69</v>
      </c>
      <c r="B473" t="s">
        <v>5</v>
      </c>
      <c r="C473" t="s">
        <v>62</v>
      </c>
    </row>
    <row r="474" spans="1:3" x14ac:dyDescent="0.2">
      <c r="A474" t="s">
        <v>70</v>
      </c>
      <c r="B474" t="s">
        <v>5</v>
      </c>
      <c r="C474" t="s">
        <v>106</v>
      </c>
    </row>
    <row r="475" spans="1:3" x14ac:dyDescent="0.2">
      <c r="A475" t="s">
        <v>71</v>
      </c>
      <c r="B475" t="s">
        <v>5</v>
      </c>
      <c r="C475" t="s">
        <v>89</v>
      </c>
    </row>
    <row r="476" spans="1:3" x14ac:dyDescent="0.2">
      <c r="A476" t="s">
        <v>72</v>
      </c>
      <c r="B476" t="s">
        <v>5</v>
      </c>
      <c r="C476" t="s">
        <v>32</v>
      </c>
    </row>
    <row r="477" spans="1:3" x14ac:dyDescent="0.2">
      <c r="A477" t="s">
        <v>5</v>
      </c>
      <c r="B477" t="s">
        <v>73</v>
      </c>
      <c r="C477" t="s">
        <v>138</v>
      </c>
    </row>
    <row r="478" spans="1:3" x14ac:dyDescent="0.2">
      <c r="A478" t="s">
        <v>74</v>
      </c>
      <c r="B478" t="s">
        <v>5</v>
      </c>
      <c r="C478" t="s">
        <v>130</v>
      </c>
    </row>
    <row r="479" spans="1:3" x14ac:dyDescent="0.2">
      <c r="A479" t="s">
        <v>75</v>
      </c>
      <c r="B479" t="s">
        <v>5</v>
      </c>
      <c r="C479" t="s">
        <v>40</v>
      </c>
    </row>
    <row r="480" spans="1:3" x14ac:dyDescent="0.2">
      <c r="A480" t="s">
        <v>76</v>
      </c>
      <c r="B480" t="s">
        <v>5</v>
      </c>
      <c r="C480" t="s">
        <v>29</v>
      </c>
    </row>
    <row r="481" spans="1:3" x14ac:dyDescent="0.2">
      <c r="A481" t="s">
        <v>77</v>
      </c>
      <c r="B481" t="s">
        <v>5</v>
      </c>
      <c r="C481" t="s">
        <v>29</v>
      </c>
    </row>
    <row r="482" spans="1:3" x14ac:dyDescent="0.2">
      <c r="A482" t="s">
        <v>78</v>
      </c>
      <c r="B482" t="s">
        <v>5</v>
      </c>
      <c r="C482" t="s">
        <v>79</v>
      </c>
    </row>
    <row r="483" spans="1:3" x14ac:dyDescent="0.2">
      <c r="A483" t="s">
        <v>79</v>
      </c>
      <c r="B483" t="s">
        <v>5</v>
      </c>
      <c r="C483" t="s">
        <v>105</v>
      </c>
    </row>
    <row r="484" spans="1:3" x14ac:dyDescent="0.2">
      <c r="A484" t="s">
        <v>80</v>
      </c>
      <c r="B484" t="s">
        <v>5</v>
      </c>
      <c r="C484" t="s">
        <v>10</v>
      </c>
    </row>
    <row r="485" spans="1:3" x14ac:dyDescent="0.2">
      <c r="A485" t="s">
        <v>81</v>
      </c>
      <c r="B485" t="s">
        <v>5</v>
      </c>
      <c r="C485" t="s">
        <v>21</v>
      </c>
    </row>
    <row r="486" spans="1:3" x14ac:dyDescent="0.2">
      <c r="A486" t="s">
        <v>5</v>
      </c>
      <c r="B486" t="s">
        <v>82</v>
      </c>
      <c r="C486" t="s">
        <v>3</v>
      </c>
    </row>
    <row r="487" spans="1:3" x14ac:dyDescent="0.2">
      <c r="A487" t="s">
        <v>5</v>
      </c>
      <c r="B487" t="s">
        <v>83</v>
      </c>
      <c r="C487" t="s">
        <v>102</v>
      </c>
    </row>
    <row r="488" spans="1:3" x14ac:dyDescent="0.2">
      <c r="A488" t="s">
        <v>5</v>
      </c>
      <c r="B488" t="s">
        <v>84</v>
      </c>
      <c r="C488" t="s">
        <v>123</v>
      </c>
    </row>
    <row r="489" spans="1:3" x14ac:dyDescent="0.2">
      <c r="A489" t="s">
        <v>5</v>
      </c>
      <c r="B489" t="s">
        <v>85</v>
      </c>
      <c r="C489" t="s">
        <v>123</v>
      </c>
    </row>
    <row r="490" spans="1:3" x14ac:dyDescent="0.2">
      <c r="A490" t="s">
        <v>86</v>
      </c>
      <c r="B490" t="s">
        <v>5</v>
      </c>
      <c r="C490" t="s">
        <v>74</v>
      </c>
    </row>
    <row r="491" spans="1:3" x14ac:dyDescent="0.2">
      <c r="A491" t="s">
        <v>87</v>
      </c>
      <c r="B491" t="s">
        <v>5</v>
      </c>
      <c r="C491" t="s">
        <v>132</v>
      </c>
    </row>
    <row r="492" spans="1:3" x14ac:dyDescent="0.2">
      <c r="A492" t="s">
        <v>88</v>
      </c>
      <c r="B492" t="s">
        <v>5</v>
      </c>
      <c r="C492" t="s">
        <v>40</v>
      </c>
    </row>
    <row r="493" spans="1:3" x14ac:dyDescent="0.2">
      <c r="A493" t="s">
        <v>89</v>
      </c>
      <c r="B493" t="s">
        <v>5</v>
      </c>
      <c r="C493" t="s">
        <v>69</v>
      </c>
    </row>
    <row r="494" spans="1:3" x14ac:dyDescent="0.2">
      <c r="A494" t="s">
        <v>5</v>
      </c>
      <c r="B494" t="s">
        <v>90</v>
      </c>
      <c r="C494" t="s">
        <v>3</v>
      </c>
    </row>
    <row r="495" spans="1:3" x14ac:dyDescent="0.2">
      <c r="A495" t="s">
        <v>91</v>
      </c>
      <c r="B495" t="s">
        <v>5</v>
      </c>
      <c r="C495" t="s">
        <v>137</v>
      </c>
    </row>
    <row r="496" spans="1:3" x14ac:dyDescent="0.2">
      <c r="A496" t="s">
        <v>92</v>
      </c>
      <c r="B496" t="s">
        <v>5</v>
      </c>
      <c r="C496" t="s">
        <v>116</v>
      </c>
    </row>
    <row r="497" spans="1:3" x14ac:dyDescent="0.2">
      <c r="A497" t="s">
        <v>93</v>
      </c>
      <c r="B497" t="s">
        <v>5</v>
      </c>
      <c r="C497" t="s">
        <v>10</v>
      </c>
    </row>
    <row r="498" spans="1:3" x14ac:dyDescent="0.2">
      <c r="A498" t="s">
        <v>5</v>
      </c>
      <c r="B498" t="s">
        <v>94</v>
      </c>
      <c r="C498" t="s">
        <v>107</v>
      </c>
    </row>
    <row r="499" spans="1:3" x14ac:dyDescent="0.2">
      <c r="A499" t="s">
        <v>95</v>
      </c>
      <c r="B499" t="s">
        <v>5</v>
      </c>
      <c r="C499" t="s">
        <v>137</v>
      </c>
    </row>
    <row r="500" spans="1:3" x14ac:dyDescent="0.2">
      <c r="A500" t="s">
        <v>96</v>
      </c>
      <c r="B500" t="s">
        <v>5</v>
      </c>
      <c r="C500" t="s">
        <v>28</v>
      </c>
    </row>
    <row r="501" spans="1:3" x14ac:dyDescent="0.2">
      <c r="A501" t="s">
        <v>5</v>
      </c>
      <c r="B501" t="s">
        <v>97</v>
      </c>
      <c r="C501" t="s">
        <v>109</v>
      </c>
    </row>
    <row r="502" spans="1:3" x14ac:dyDescent="0.2">
      <c r="A502" t="s">
        <v>5</v>
      </c>
      <c r="B502" t="s">
        <v>98</v>
      </c>
      <c r="C502" t="s">
        <v>107</v>
      </c>
    </row>
    <row r="503" spans="1:3" x14ac:dyDescent="0.2">
      <c r="A503" t="s">
        <v>99</v>
      </c>
      <c r="B503" t="s">
        <v>5</v>
      </c>
      <c r="C503" t="s">
        <v>33</v>
      </c>
    </row>
    <row r="504" spans="1:3" x14ac:dyDescent="0.2">
      <c r="A504" t="s">
        <v>100</v>
      </c>
      <c r="B504" t="s">
        <v>5</v>
      </c>
      <c r="C504" t="s">
        <v>52</v>
      </c>
    </row>
    <row r="505" spans="1:3" x14ac:dyDescent="0.2">
      <c r="A505" t="s">
        <v>5</v>
      </c>
      <c r="B505" t="s">
        <v>101</v>
      </c>
      <c r="C505" t="s">
        <v>11</v>
      </c>
    </row>
    <row r="506" spans="1:3" x14ac:dyDescent="0.2">
      <c r="A506" t="s">
        <v>102</v>
      </c>
      <c r="B506" t="s">
        <v>5</v>
      </c>
      <c r="C506" t="s">
        <v>91</v>
      </c>
    </row>
    <row r="507" spans="1:3" x14ac:dyDescent="0.2">
      <c r="A507" t="s">
        <v>103</v>
      </c>
      <c r="B507" t="s">
        <v>5</v>
      </c>
      <c r="C507" t="s">
        <v>102</v>
      </c>
    </row>
    <row r="508" spans="1:3" x14ac:dyDescent="0.2">
      <c r="A508" t="s">
        <v>5</v>
      </c>
      <c r="B508" t="s">
        <v>104</v>
      </c>
      <c r="C508" t="s">
        <v>95</v>
      </c>
    </row>
    <row r="509" spans="1:3" x14ac:dyDescent="0.2">
      <c r="A509" t="s">
        <v>3</v>
      </c>
      <c r="B509" t="s">
        <v>5</v>
      </c>
      <c r="C509" t="s">
        <v>116</v>
      </c>
    </row>
    <row r="510" spans="1:3" x14ac:dyDescent="0.2">
      <c r="A510" t="s">
        <v>105</v>
      </c>
      <c r="B510" t="s">
        <v>5</v>
      </c>
      <c r="C510" t="s">
        <v>11</v>
      </c>
    </row>
    <row r="511" spans="1:3" x14ac:dyDescent="0.2">
      <c r="A511" t="s">
        <v>106</v>
      </c>
      <c r="B511" t="s">
        <v>5</v>
      </c>
      <c r="C511" t="s">
        <v>128</v>
      </c>
    </row>
    <row r="512" spans="1:3" x14ac:dyDescent="0.2">
      <c r="A512" t="s">
        <v>5</v>
      </c>
      <c r="B512" t="s">
        <v>107</v>
      </c>
      <c r="C512" t="s">
        <v>3</v>
      </c>
    </row>
    <row r="513" spans="1:3" x14ac:dyDescent="0.2">
      <c r="A513" t="s">
        <v>5</v>
      </c>
      <c r="B513" t="s">
        <v>108</v>
      </c>
      <c r="C513" t="s">
        <v>3</v>
      </c>
    </row>
    <row r="514" spans="1:3" x14ac:dyDescent="0.2">
      <c r="A514" t="s">
        <v>5</v>
      </c>
      <c r="B514" t="s">
        <v>109</v>
      </c>
      <c r="C514" t="s">
        <v>123</v>
      </c>
    </row>
    <row r="515" spans="1:3" x14ac:dyDescent="0.2">
      <c r="A515" t="s">
        <v>110</v>
      </c>
      <c r="B515" t="s">
        <v>5</v>
      </c>
      <c r="C515" t="s">
        <v>93</v>
      </c>
    </row>
    <row r="516" spans="1:3" x14ac:dyDescent="0.2">
      <c r="A516" t="s">
        <v>111</v>
      </c>
      <c r="B516" t="s">
        <v>5</v>
      </c>
      <c r="C516" t="s">
        <v>43</v>
      </c>
    </row>
    <row r="517" spans="1:3" x14ac:dyDescent="0.2">
      <c r="A517" t="s">
        <v>112</v>
      </c>
      <c r="B517" t="s">
        <v>5</v>
      </c>
      <c r="C517" t="s">
        <v>127</v>
      </c>
    </row>
    <row r="518" spans="1:3" x14ac:dyDescent="0.2">
      <c r="A518" t="s">
        <v>113</v>
      </c>
      <c r="B518" t="s">
        <v>5</v>
      </c>
      <c r="C518" t="s">
        <v>74</v>
      </c>
    </row>
    <row r="519" spans="1:3" x14ac:dyDescent="0.2">
      <c r="A519" t="s">
        <v>114</v>
      </c>
      <c r="B519" t="s">
        <v>5</v>
      </c>
      <c r="C519" t="s">
        <v>29</v>
      </c>
    </row>
    <row r="520" spans="1:3" x14ac:dyDescent="0.2">
      <c r="A520" t="s">
        <v>5</v>
      </c>
      <c r="B520" t="s">
        <v>115</v>
      </c>
      <c r="C520" t="s">
        <v>107</v>
      </c>
    </row>
    <row r="521" spans="1:3" x14ac:dyDescent="0.2">
      <c r="A521" t="s">
        <v>116</v>
      </c>
      <c r="B521" t="s">
        <v>5</v>
      </c>
      <c r="C521" t="s">
        <v>138</v>
      </c>
    </row>
    <row r="522" spans="1:3" x14ac:dyDescent="0.2">
      <c r="A522" t="s">
        <v>117</v>
      </c>
      <c r="B522" t="s">
        <v>5</v>
      </c>
      <c r="C522" t="s">
        <v>79</v>
      </c>
    </row>
    <row r="523" spans="1:3" x14ac:dyDescent="0.2">
      <c r="A523" t="s">
        <v>118</v>
      </c>
      <c r="B523" t="s">
        <v>5</v>
      </c>
      <c r="C523" t="s">
        <v>36</v>
      </c>
    </row>
    <row r="524" spans="1:3" x14ac:dyDescent="0.2">
      <c r="A524" t="s">
        <v>119</v>
      </c>
      <c r="B524" t="s">
        <v>5</v>
      </c>
      <c r="C524" t="s">
        <v>100</v>
      </c>
    </row>
    <row r="525" spans="1:3" x14ac:dyDescent="0.2">
      <c r="A525" t="s">
        <v>5</v>
      </c>
      <c r="B525" t="s">
        <v>120</v>
      </c>
      <c r="C525" t="s">
        <v>107</v>
      </c>
    </row>
    <row r="526" spans="1:3" x14ac:dyDescent="0.2">
      <c r="A526" t="s">
        <v>5</v>
      </c>
      <c r="B526" t="s">
        <v>121</v>
      </c>
      <c r="C526" t="s">
        <v>90</v>
      </c>
    </row>
    <row r="527" spans="1:3" x14ac:dyDescent="0.2">
      <c r="A527" t="s">
        <v>122</v>
      </c>
      <c r="B527" t="s">
        <v>5</v>
      </c>
      <c r="C527" t="s">
        <v>32</v>
      </c>
    </row>
    <row r="528" spans="1:3" x14ac:dyDescent="0.2">
      <c r="A528" t="s">
        <v>123</v>
      </c>
      <c r="B528" t="s">
        <v>5</v>
      </c>
      <c r="C528" t="s">
        <v>116</v>
      </c>
    </row>
    <row r="529" spans="1:3" x14ac:dyDescent="0.2">
      <c r="A529" t="s">
        <v>124</v>
      </c>
      <c r="B529" t="s">
        <v>5</v>
      </c>
      <c r="C529" t="s">
        <v>106</v>
      </c>
    </row>
    <row r="530" spans="1:3" x14ac:dyDescent="0.2">
      <c r="A530" t="s">
        <v>125</v>
      </c>
      <c r="B530" t="s">
        <v>5</v>
      </c>
      <c r="C530" t="s">
        <v>132</v>
      </c>
    </row>
    <row r="531" spans="1:3" x14ac:dyDescent="0.2">
      <c r="A531" t="s">
        <v>126</v>
      </c>
      <c r="B531" t="s">
        <v>5</v>
      </c>
      <c r="C531" t="s">
        <v>33</v>
      </c>
    </row>
    <row r="532" spans="1:3" x14ac:dyDescent="0.2">
      <c r="A532" t="s">
        <v>127</v>
      </c>
      <c r="B532" t="s">
        <v>5</v>
      </c>
      <c r="C532" t="s">
        <v>11</v>
      </c>
    </row>
    <row r="533" spans="1:3" x14ac:dyDescent="0.2">
      <c r="A533" t="s">
        <v>128</v>
      </c>
      <c r="B533" t="s">
        <v>5</v>
      </c>
      <c r="C533" t="s">
        <v>62</v>
      </c>
    </row>
    <row r="534" spans="1:3" x14ac:dyDescent="0.2">
      <c r="A534" t="s">
        <v>129</v>
      </c>
      <c r="B534" t="s">
        <v>5</v>
      </c>
      <c r="C534" t="s">
        <v>101</v>
      </c>
    </row>
    <row r="535" spans="1:3" x14ac:dyDescent="0.2">
      <c r="A535" t="s">
        <v>130</v>
      </c>
      <c r="B535" t="s">
        <v>5</v>
      </c>
      <c r="C535" t="s">
        <v>1</v>
      </c>
    </row>
    <row r="536" spans="1:3" x14ac:dyDescent="0.2">
      <c r="A536" t="s">
        <v>131</v>
      </c>
      <c r="B536" t="s">
        <v>5</v>
      </c>
      <c r="C536" t="s">
        <v>118</v>
      </c>
    </row>
    <row r="537" spans="1:3" x14ac:dyDescent="0.2">
      <c r="A537" t="s">
        <v>132</v>
      </c>
      <c r="B537" t="s">
        <v>5</v>
      </c>
      <c r="C537" t="s">
        <v>127</v>
      </c>
    </row>
    <row r="538" spans="1:3" x14ac:dyDescent="0.2">
      <c r="A538" t="s">
        <v>133</v>
      </c>
      <c r="B538" t="s">
        <v>5</v>
      </c>
      <c r="C538" t="s">
        <v>40</v>
      </c>
    </row>
    <row r="539" spans="1:3" x14ac:dyDescent="0.2">
      <c r="A539" t="s">
        <v>5</v>
      </c>
      <c r="B539" t="s">
        <v>134</v>
      </c>
      <c r="C539" t="s">
        <v>95</v>
      </c>
    </row>
    <row r="540" spans="1:3" x14ac:dyDescent="0.2">
      <c r="A540" t="s">
        <v>135</v>
      </c>
      <c r="B540" t="s">
        <v>5</v>
      </c>
      <c r="C540" t="s">
        <v>74</v>
      </c>
    </row>
    <row r="541" spans="1:3" x14ac:dyDescent="0.2">
      <c r="A541" t="s">
        <v>136</v>
      </c>
      <c r="B541" t="s">
        <v>5</v>
      </c>
      <c r="C541" t="s">
        <v>28</v>
      </c>
    </row>
    <row r="542" spans="1:3" x14ac:dyDescent="0.2">
      <c r="A542" t="s">
        <v>5</v>
      </c>
      <c r="B542" t="s">
        <v>137</v>
      </c>
      <c r="C542" t="s">
        <v>138</v>
      </c>
    </row>
    <row r="543" spans="1:3" x14ac:dyDescent="0.2">
      <c r="A543" t="s">
        <v>5</v>
      </c>
      <c r="B543" t="s">
        <v>138</v>
      </c>
      <c r="C543" t="s">
        <v>22</v>
      </c>
    </row>
    <row r="544" spans="1:3" x14ac:dyDescent="0.2">
      <c r="A544" t="s">
        <v>8</v>
      </c>
      <c r="B544" t="s">
        <v>6</v>
      </c>
      <c r="C544" t="s">
        <v>11</v>
      </c>
    </row>
    <row r="545" spans="1:3" x14ac:dyDescent="0.2">
      <c r="A545" t="s">
        <v>6</v>
      </c>
      <c r="B545" t="s">
        <v>9</v>
      </c>
      <c r="C545" t="s">
        <v>24</v>
      </c>
    </row>
    <row r="546" spans="1:3" x14ac:dyDescent="0.2">
      <c r="A546" t="s">
        <v>6</v>
      </c>
      <c r="B546" t="s">
        <v>10</v>
      </c>
      <c r="C546" t="s">
        <v>137</v>
      </c>
    </row>
    <row r="547" spans="1:3" x14ac:dyDescent="0.2">
      <c r="A547" t="s">
        <v>6</v>
      </c>
      <c r="B547" t="s">
        <v>12</v>
      </c>
      <c r="C547" t="s">
        <v>116</v>
      </c>
    </row>
    <row r="548" spans="1:3" x14ac:dyDescent="0.2">
      <c r="A548" t="s">
        <v>13</v>
      </c>
      <c r="B548" t="s">
        <v>6</v>
      </c>
      <c r="C548" t="s">
        <v>43</v>
      </c>
    </row>
    <row r="549" spans="1:3" x14ac:dyDescent="0.2">
      <c r="A549" t="s">
        <v>6</v>
      </c>
      <c r="B549" t="s">
        <v>14</v>
      </c>
      <c r="C549" t="s">
        <v>36</v>
      </c>
    </row>
    <row r="550" spans="1:3" x14ac:dyDescent="0.2">
      <c r="A550" t="s">
        <v>6</v>
      </c>
      <c r="B550" t="s">
        <v>15</v>
      </c>
      <c r="C550" t="s">
        <v>36</v>
      </c>
    </row>
    <row r="551" spans="1:3" x14ac:dyDescent="0.2">
      <c r="A551" t="s">
        <v>11</v>
      </c>
      <c r="B551" t="s">
        <v>6</v>
      </c>
      <c r="C551" t="s">
        <v>91</v>
      </c>
    </row>
    <row r="552" spans="1:3" x14ac:dyDescent="0.2">
      <c r="A552" t="s">
        <v>16</v>
      </c>
      <c r="B552" t="s">
        <v>6</v>
      </c>
      <c r="C552" t="s">
        <v>1</v>
      </c>
    </row>
    <row r="553" spans="1:3" x14ac:dyDescent="0.2">
      <c r="A553" t="s">
        <v>17</v>
      </c>
      <c r="B553" t="s">
        <v>6</v>
      </c>
      <c r="C553" t="s">
        <v>28</v>
      </c>
    </row>
    <row r="554" spans="1:3" x14ac:dyDescent="0.2">
      <c r="A554" t="s">
        <v>18</v>
      </c>
      <c r="B554" t="s">
        <v>6</v>
      </c>
      <c r="C554" t="s">
        <v>130</v>
      </c>
    </row>
    <row r="555" spans="1:3" x14ac:dyDescent="0.2">
      <c r="A555" t="s">
        <v>19</v>
      </c>
      <c r="B555" t="s">
        <v>6</v>
      </c>
      <c r="C555" t="s">
        <v>36</v>
      </c>
    </row>
    <row r="556" spans="1:3" x14ac:dyDescent="0.2">
      <c r="A556" t="s">
        <v>20</v>
      </c>
      <c r="B556" t="s">
        <v>6</v>
      </c>
      <c r="C556" t="s">
        <v>14</v>
      </c>
    </row>
    <row r="557" spans="1:3" x14ac:dyDescent="0.2">
      <c r="A557" t="s">
        <v>21</v>
      </c>
      <c r="B557" t="s">
        <v>6</v>
      </c>
      <c r="C557" t="s">
        <v>52</v>
      </c>
    </row>
    <row r="558" spans="1:3" x14ac:dyDescent="0.2">
      <c r="A558" t="s">
        <v>22</v>
      </c>
      <c r="B558" t="s">
        <v>6</v>
      </c>
      <c r="C558" t="s">
        <v>102</v>
      </c>
    </row>
    <row r="559" spans="1:3" x14ac:dyDescent="0.2">
      <c r="A559" t="s">
        <v>23</v>
      </c>
      <c r="B559" t="s">
        <v>6</v>
      </c>
      <c r="C559" t="s">
        <v>74</v>
      </c>
    </row>
    <row r="560" spans="1:3" x14ac:dyDescent="0.2">
      <c r="A560" t="s">
        <v>6</v>
      </c>
      <c r="B560" t="s">
        <v>24</v>
      </c>
      <c r="C560" t="s">
        <v>58</v>
      </c>
    </row>
    <row r="561" spans="1:3" x14ac:dyDescent="0.2">
      <c r="A561" t="s">
        <v>25</v>
      </c>
      <c r="B561" t="s">
        <v>6</v>
      </c>
      <c r="C561" t="s">
        <v>105</v>
      </c>
    </row>
    <row r="562" spans="1:3" x14ac:dyDescent="0.2">
      <c r="A562" t="s">
        <v>26</v>
      </c>
      <c r="B562" t="s">
        <v>6</v>
      </c>
      <c r="C562" t="s">
        <v>10</v>
      </c>
    </row>
    <row r="563" spans="1:3" x14ac:dyDescent="0.2">
      <c r="A563" t="s">
        <v>27</v>
      </c>
      <c r="B563" t="s">
        <v>6</v>
      </c>
      <c r="C563" t="s">
        <v>21</v>
      </c>
    </row>
    <row r="564" spans="1:3" x14ac:dyDescent="0.2">
      <c r="A564" t="s">
        <v>28</v>
      </c>
      <c r="B564" t="s">
        <v>6</v>
      </c>
      <c r="C564" t="s">
        <v>36</v>
      </c>
    </row>
    <row r="565" spans="1:3" x14ac:dyDescent="0.2">
      <c r="A565" t="s">
        <v>29</v>
      </c>
      <c r="B565" t="s">
        <v>6</v>
      </c>
      <c r="C565" t="s">
        <v>100</v>
      </c>
    </row>
    <row r="566" spans="1:3" x14ac:dyDescent="0.2">
      <c r="A566" t="s">
        <v>30</v>
      </c>
      <c r="B566" t="s">
        <v>6</v>
      </c>
      <c r="C566" t="s">
        <v>100</v>
      </c>
    </row>
    <row r="567" spans="1:3" x14ac:dyDescent="0.2">
      <c r="A567" t="s">
        <v>31</v>
      </c>
      <c r="B567" t="s">
        <v>6</v>
      </c>
      <c r="C567" t="s">
        <v>11</v>
      </c>
    </row>
    <row r="568" spans="1:3" x14ac:dyDescent="0.2">
      <c r="A568" t="s">
        <v>32</v>
      </c>
      <c r="B568" t="s">
        <v>6</v>
      </c>
      <c r="C568" t="s">
        <v>118</v>
      </c>
    </row>
    <row r="569" spans="1:3" x14ac:dyDescent="0.2">
      <c r="A569" t="s">
        <v>33</v>
      </c>
      <c r="B569" t="s">
        <v>6</v>
      </c>
      <c r="C569" t="s">
        <v>1</v>
      </c>
    </row>
    <row r="570" spans="1:3" x14ac:dyDescent="0.2">
      <c r="A570" t="s">
        <v>34</v>
      </c>
      <c r="B570" t="s">
        <v>6</v>
      </c>
      <c r="C570" t="s">
        <v>118</v>
      </c>
    </row>
    <row r="571" spans="1:3" x14ac:dyDescent="0.2">
      <c r="A571" t="s">
        <v>35</v>
      </c>
      <c r="B571" t="s">
        <v>6</v>
      </c>
      <c r="C571" t="s">
        <v>107</v>
      </c>
    </row>
    <row r="572" spans="1:3" x14ac:dyDescent="0.2">
      <c r="A572" t="s">
        <v>6</v>
      </c>
      <c r="B572" t="s">
        <v>36</v>
      </c>
      <c r="C572" t="s">
        <v>3</v>
      </c>
    </row>
    <row r="573" spans="1:3" x14ac:dyDescent="0.2">
      <c r="A573" t="s">
        <v>6</v>
      </c>
      <c r="B573" t="s">
        <v>37</v>
      </c>
      <c r="C573" t="s">
        <v>3</v>
      </c>
    </row>
    <row r="574" spans="1:3" x14ac:dyDescent="0.2">
      <c r="A574" t="s">
        <v>6</v>
      </c>
      <c r="B574" t="s">
        <v>38</v>
      </c>
      <c r="C574" t="s">
        <v>84</v>
      </c>
    </row>
    <row r="575" spans="1:3" x14ac:dyDescent="0.2">
      <c r="A575" t="s">
        <v>6</v>
      </c>
      <c r="B575" t="s">
        <v>39</v>
      </c>
      <c r="C575" t="s">
        <v>62</v>
      </c>
    </row>
    <row r="576" spans="1:3" x14ac:dyDescent="0.2">
      <c r="A576" t="s">
        <v>6</v>
      </c>
      <c r="B576" t="s">
        <v>40</v>
      </c>
      <c r="C576" t="s">
        <v>62</v>
      </c>
    </row>
    <row r="577" spans="1:3" x14ac:dyDescent="0.2">
      <c r="A577" t="s">
        <v>41</v>
      </c>
      <c r="B577" t="s">
        <v>6</v>
      </c>
      <c r="C577" t="s">
        <v>29</v>
      </c>
    </row>
    <row r="578" spans="1:3" x14ac:dyDescent="0.2">
      <c r="A578" t="s">
        <v>42</v>
      </c>
      <c r="B578" t="s">
        <v>6</v>
      </c>
      <c r="C578" t="s">
        <v>127</v>
      </c>
    </row>
    <row r="579" spans="1:3" x14ac:dyDescent="0.2">
      <c r="A579" t="s">
        <v>43</v>
      </c>
      <c r="B579" t="s">
        <v>6</v>
      </c>
      <c r="C579" t="s">
        <v>22</v>
      </c>
    </row>
    <row r="580" spans="1:3" x14ac:dyDescent="0.2">
      <c r="A580" t="s">
        <v>44</v>
      </c>
      <c r="B580" t="s">
        <v>6</v>
      </c>
      <c r="C580" t="s">
        <v>29</v>
      </c>
    </row>
    <row r="581" spans="1:3" x14ac:dyDescent="0.2">
      <c r="A581" t="s">
        <v>6</v>
      </c>
      <c r="B581" t="s">
        <v>7</v>
      </c>
      <c r="C581" t="s">
        <v>4</v>
      </c>
    </row>
    <row r="582" spans="1:3" x14ac:dyDescent="0.2">
      <c r="A582" t="s">
        <v>6</v>
      </c>
      <c r="B582" t="s">
        <v>45</v>
      </c>
      <c r="C582" t="s">
        <v>4</v>
      </c>
    </row>
    <row r="583" spans="1:3" x14ac:dyDescent="0.2">
      <c r="A583" t="s">
        <v>46</v>
      </c>
      <c r="B583" t="s">
        <v>6</v>
      </c>
      <c r="C583" t="s">
        <v>101</v>
      </c>
    </row>
    <row r="584" spans="1:3" x14ac:dyDescent="0.2">
      <c r="A584" t="s">
        <v>47</v>
      </c>
      <c r="B584" t="s">
        <v>6</v>
      </c>
      <c r="C584" t="s">
        <v>10</v>
      </c>
    </row>
    <row r="585" spans="1:3" x14ac:dyDescent="0.2">
      <c r="A585" t="s">
        <v>48</v>
      </c>
      <c r="B585" t="s">
        <v>6</v>
      </c>
      <c r="C585" t="s">
        <v>11</v>
      </c>
    </row>
    <row r="586" spans="1:3" x14ac:dyDescent="0.2">
      <c r="A586" t="s">
        <v>49</v>
      </c>
      <c r="B586" t="s">
        <v>6</v>
      </c>
      <c r="C586" t="s">
        <v>130</v>
      </c>
    </row>
    <row r="587" spans="1:3" x14ac:dyDescent="0.2">
      <c r="A587" t="s">
        <v>50</v>
      </c>
      <c r="B587" t="s">
        <v>6</v>
      </c>
      <c r="C587" t="s">
        <v>130</v>
      </c>
    </row>
    <row r="588" spans="1:3" x14ac:dyDescent="0.2">
      <c r="A588" t="s">
        <v>51</v>
      </c>
      <c r="B588" t="s">
        <v>6</v>
      </c>
      <c r="C588" t="s">
        <v>11</v>
      </c>
    </row>
    <row r="589" spans="1:3" x14ac:dyDescent="0.2">
      <c r="A589" t="s">
        <v>52</v>
      </c>
      <c r="B589" t="s">
        <v>6</v>
      </c>
      <c r="C589" t="s">
        <v>102</v>
      </c>
    </row>
    <row r="590" spans="1:3" x14ac:dyDescent="0.2">
      <c r="A590" t="s">
        <v>6</v>
      </c>
      <c r="B590" t="s">
        <v>53</v>
      </c>
      <c r="C590" t="s">
        <v>6</v>
      </c>
    </row>
    <row r="591" spans="1:3" x14ac:dyDescent="0.2">
      <c r="A591" t="s">
        <v>54</v>
      </c>
      <c r="B591" t="s">
        <v>6</v>
      </c>
      <c r="C591" t="s">
        <v>105</v>
      </c>
    </row>
    <row r="592" spans="1:3" x14ac:dyDescent="0.2">
      <c r="A592" t="s">
        <v>55</v>
      </c>
      <c r="B592" t="s">
        <v>6</v>
      </c>
      <c r="C592" t="s">
        <v>105</v>
      </c>
    </row>
    <row r="593" spans="1:3" x14ac:dyDescent="0.2">
      <c r="A593" t="s">
        <v>56</v>
      </c>
      <c r="B593" t="s">
        <v>6</v>
      </c>
      <c r="C593" t="s">
        <v>29</v>
      </c>
    </row>
    <row r="594" spans="1:3" x14ac:dyDescent="0.2">
      <c r="A594" t="s">
        <v>57</v>
      </c>
      <c r="B594" t="s">
        <v>6</v>
      </c>
      <c r="C594" t="s">
        <v>29</v>
      </c>
    </row>
    <row r="595" spans="1:3" x14ac:dyDescent="0.2">
      <c r="A595" t="s">
        <v>6</v>
      </c>
      <c r="B595" t="s">
        <v>58</v>
      </c>
      <c r="C595" t="s">
        <v>6</v>
      </c>
    </row>
    <row r="596" spans="1:3" x14ac:dyDescent="0.2">
      <c r="A596" t="s">
        <v>59</v>
      </c>
      <c r="B596" t="s">
        <v>6</v>
      </c>
      <c r="C596" t="s">
        <v>21</v>
      </c>
    </row>
    <row r="597" spans="1:3" x14ac:dyDescent="0.2">
      <c r="A597" t="s">
        <v>6</v>
      </c>
      <c r="B597" t="s">
        <v>60</v>
      </c>
      <c r="C597" t="s">
        <v>35</v>
      </c>
    </row>
    <row r="598" spans="1:3" x14ac:dyDescent="0.2">
      <c r="A598" t="s">
        <v>6</v>
      </c>
      <c r="B598" t="s">
        <v>61</v>
      </c>
      <c r="C598" t="s">
        <v>6</v>
      </c>
    </row>
    <row r="599" spans="1:3" x14ac:dyDescent="0.2">
      <c r="A599" t="s">
        <v>62</v>
      </c>
      <c r="B599" t="s">
        <v>6</v>
      </c>
      <c r="C599" t="s">
        <v>123</v>
      </c>
    </row>
    <row r="600" spans="1:3" x14ac:dyDescent="0.2">
      <c r="A600" t="s">
        <v>63</v>
      </c>
      <c r="B600" t="s">
        <v>6</v>
      </c>
      <c r="C600" t="s">
        <v>123</v>
      </c>
    </row>
    <row r="601" spans="1:3" x14ac:dyDescent="0.2">
      <c r="A601" t="s">
        <v>6</v>
      </c>
      <c r="B601" t="s">
        <v>64</v>
      </c>
      <c r="C601" t="s">
        <v>4</v>
      </c>
    </row>
    <row r="602" spans="1:3" x14ac:dyDescent="0.2">
      <c r="A602" t="s">
        <v>65</v>
      </c>
      <c r="B602" t="s">
        <v>6</v>
      </c>
      <c r="C602" t="s">
        <v>2</v>
      </c>
    </row>
    <row r="603" spans="1:3" x14ac:dyDescent="0.2">
      <c r="A603" t="s">
        <v>66</v>
      </c>
      <c r="B603" t="s">
        <v>6</v>
      </c>
      <c r="C603" t="s">
        <v>2</v>
      </c>
    </row>
    <row r="604" spans="1:3" x14ac:dyDescent="0.2">
      <c r="A604" t="s">
        <v>6</v>
      </c>
      <c r="B604" t="s">
        <v>67</v>
      </c>
      <c r="C604" t="s">
        <v>90</v>
      </c>
    </row>
    <row r="605" spans="1:3" x14ac:dyDescent="0.2">
      <c r="A605" t="s">
        <v>6</v>
      </c>
      <c r="B605" t="s">
        <v>68</v>
      </c>
      <c r="C605" t="s">
        <v>90</v>
      </c>
    </row>
    <row r="606" spans="1:3" x14ac:dyDescent="0.2">
      <c r="A606" t="s">
        <v>6</v>
      </c>
      <c r="B606" t="s">
        <v>69</v>
      </c>
      <c r="C606" t="s">
        <v>137</v>
      </c>
    </row>
    <row r="607" spans="1:3" x14ac:dyDescent="0.2">
      <c r="A607" t="s">
        <v>6</v>
      </c>
      <c r="B607" t="s">
        <v>70</v>
      </c>
      <c r="C607" t="s">
        <v>105</v>
      </c>
    </row>
    <row r="608" spans="1:3" x14ac:dyDescent="0.2">
      <c r="A608" t="s">
        <v>6</v>
      </c>
      <c r="B608" t="s">
        <v>71</v>
      </c>
      <c r="C608" t="s">
        <v>127</v>
      </c>
    </row>
    <row r="609" spans="1:3" x14ac:dyDescent="0.2">
      <c r="A609" t="s">
        <v>72</v>
      </c>
      <c r="B609" t="s">
        <v>6</v>
      </c>
      <c r="C609" t="s">
        <v>127</v>
      </c>
    </row>
    <row r="610" spans="1:3" x14ac:dyDescent="0.2">
      <c r="A610" t="s">
        <v>6</v>
      </c>
      <c r="B610" t="s">
        <v>73</v>
      </c>
      <c r="C610" t="s">
        <v>134</v>
      </c>
    </row>
    <row r="611" spans="1:3" x14ac:dyDescent="0.2">
      <c r="A611" t="s">
        <v>74</v>
      </c>
      <c r="B611" t="s">
        <v>6</v>
      </c>
      <c r="C611" t="s">
        <v>100</v>
      </c>
    </row>
    <row r="612" spans="1:3" x14ac:dyDescent="0.2">
      <c r="A612" t="s">
        <v>75</v>
      </c>
      <c r="B612" t="s">
        <v>6</v>
      </c>
      <c r="C612" t="s">
        <v>28</v>
      </c>
    </row>
    <row r="613" spans="1:3" x14ac:dyDescent="0.2">
      <c r="A613" t="s">
        <v>76</v>
      </c>
      <c r="B613" t="s">
        <v>6</v>
      </c>
      <c r="C613" t="s">
        <v>128</v>
      </c>
    </row>
    <row r="614" spans="1:3" x14ac:dyDescent="0.2">
      <c r="A614" t="s">
        <v>77</v>
      </c>
      <c r="B614" t="s">
        <v>6</v>
      </c>
      <c r="C614" t="s">
        <v>128</v>
      </c>
    </row>
    <row r="615" spans="1:3" x14ac:dyDescent="0.2">
      <c r="A615" t="s">
        <v>78</v>
      </c>
      <c r="B615" t="s">
        <v>6</v>
      </c>
      <c r="C615" t="s">
        <v>74</v>
      </c>
    </row>
    <row r="616" spans="1:3" x14ac:dyDescent="0.2">
      <c r="A616" t="s">
        <v>79</v>
      </c>
      <c r="B616" t="s">
        <v>6</v>
      </c>
      <c r="C616" t="s">
        <v>62</v>
      </c>
    </row>
    <row r="617" spans="1:3" x14ac:dyDescent="0.2">
      <c r="A617" t="s">
        <v>80</v>
      </c>
      <c r="B617" t="s">
        <v>6</v>
      </c>
      <c r="C617" t="s">
        <v>1</v>
      </c>
    </row>
    <row r="618" spans="1:3" x14ac:dyDescent="0.2">
      <c r="A618" t="s">
        <v>81</v>
      </c>
      <c r="B618" t="s">
        <v>6</v>
      </c>
      <c r="C618" t="s">
        <v>130</v>
      </c>
    </row>
    <row r="619" spans="1:3" x14ac:dyDescent="0.2">
      <c r="A619" t="s">
        <v>6</v>
      </c>
      <c r="B619" t="s">
        <v>82</v>
      </c>
      <c r="C619" t="s">
        <v>6</v>
      </c>
    </row>
    <row r="620" spans="1:3" x14ac:dyDescent="0.2">
      <c r="A620" t="s">
        <v>6</v>
      </c>
      <c r="B620" t="s">
        <v>83</v>
      </c>
      <c r="C620" t="s">
        <v>6</v>
      </c>
    </row>
    <row r="621" spans="1:3" x14ac:dyDescent="0.2">
      <c r="A621" t="s">
        <v>6</v>
      </c>
      <c r="B621" t="s">
        <v>84</v>
      </c>
      <c r="C621" t="s">
        <v>90</v>
      </c>
    </row>
    <row r="622" spans="1:3" x14ac:dyDescent="0.2">
      <c r="A622" t="s">
        <v>6</v>
      </c>
      <c r="B622" t="s">
        <v>85</v>
      </c>
      <c r="C622" t="s">
        <v>90</v>
      </c>
    </row>
    <row r="623" spans="1:3" x14ac:dyDescent="0.2">
      <c r="A623" t="s">
        <v>86</v>
      </c>
      <c r="B623" t="s">
        <v>6</v>
      </c>
      <c r="C623" t="s">
        <v>128</v>
      </c>
    </row>
    <row r="624" spans="1:3" x14ac:dyDescent="0.2">
      <c r="A624" t="s">
        <v>87</v>
      </c>
      <c r="B624" t="s">
        <v>6</v>
      </c>
      <c r="C624" t="s">
        <v>28</v>
      </c>
    </row>
    <row r="625" spans="1:3" x14ac:dyDescent="0.2">
      <c r="A625" t="s">
        <v>88</v>
      </c>
      <c r="B625" t="s">
        <v>6</v>
      </c>
      <c r="C625" t="s">
        <v>74</v>
      </c>
    </row>
    <row r="626" spans="1:3" x14ac:dyDescent="0.2">
      <c r="A626" t="s">
        <v>89</v>
      </c>
      <c r="B626" t="s">
        <v>6</v>
      </c>
      <c r="C626" t="s">
        <v>118</v>
      </c>
    </row>
    <row r="627" spans="1:3" x14ac:dyDescent="0.2">
      <c r="A627" t="s">
        <v>6</v>
      </c>
      <c r="B627" t="s">
        <v>90</v>
      </c>
      <c r="C627" t="s">
        <v>6</v>
      </c>
    </row>
    <row r="628" spans="1:3" x14ac:dyDescent="0.2">
      <c r="A628" t="s">
        <v>91</v>
      </c>
      <c r="B628" t="s">
        <v>6</v>
      </c>
      <c r="C628" t="s">
        <v>109</v>
      </c>
    </row>
    <row r="629" spans="1:3" x14ac:dyDescent="0.2">
      <c r="A629" t="s">
        <v>92</v>
      </c>
      <c r="B629" t="s">
        <v>6</v>
      </c>
      <c r="C629" t="s">
        <v>67</v>
      </c>
    </row>
    <row r="630" spans="1:3" x14ac:dyDescent="0.2">
      <c r="A630" t="s">
        <v>93</v>
      </c>
      <c r="B630" t="s">
        <v>6</v>
      </c>
      <c r="C630" t="s">
        <v>1</v>
      </c>
    </row>
    <row r="631" spans="1:3" x14ac:dyDescent="0.2">
      <c r="A631" t="s">
        <v>6</v>
      </c>
      <c r="B631" t="s">
        <v>94</v>
      </c>
      <c r="C631" t="s">
        <v>4</v>
      </c>
    </row>
    <row r="632" spans="1:3" x14ac:dyDescent="0.2">
      <c r="A632" t="s">
        <v>95</v>
      </c>
      <c r="B632" t="s">
        <v>6</v>
      </c>
      <c r="C632" t="s">
        <v>109</v>
      </c>
    </row>
    <row r="633" spans="1:3" x14ac:dyDescent="0.2">
      <c r="A633" t="s">
        <v>96</v>
      </c>
      <c r="B633" t="s">
        <v>6</v>
      </c>
      <c r="C633" t="s">
        <v>69</v>
      </c>
    </row>
    <row r="634" spans="1:3" x14ac:dyDescent="0.2">
      <c r="A634" t="s">
        <v>6</v>
      </c>
      <c r="B634" t="s">
        <v>97</v>
      </c>
      <c r="C634" t="s">
        <v>58</v>
      </c>
    </row>
    <row r="635" spans="1:3" x14ac:dyDescent="0.2">
      <c r="A635" t="s">
        <v>6</v>
      </c>
      <c r="B635" t="s">
        <v>98</v>
      </c>
      <c r="C635" t="s">
        <v>4</v>
      </c>
    </row>
    <row r="636" spans="1:3" x14ac:dyDescent="0.2">
      <c r="A636" t="s">
        <v>99</v>
      </c>
      <c r="B636" t="s">
        <v>6</v>
      </c>
      <c r="C636" t="s">
        <v>2</v>
      </c>
    </row>
    <row r="637" spans="1:3" x14ac:dyDescent="0.2">
      <c r="A637" t="s">
        <v>100</v>
      </c>
      <c r="B637" t="s">
        <v>6</v>
      </c>
      <c r="C637" t="s">
        <v>102</v>
      </c>
    </row>
    <row r="638" spans="1:3" x14ac:dyDescent="0.2">
      <c r="A638" t="s">
        <v>6</v>
      </c>
      <c r="B638" t="s">
        <v>101</v>
      </c>
      <c r="C638" t="s">
        <v>5</v>
      </c>
    </row>
    <row r="639" spans="1:3" x14ac:dyDescent="0.2">
      <c r="A639" t="s">
        <v>102</v>
      </c>
      <c r="B639" t="s">
        <v>6</v>
      </c>
      <c r="C639" t="s">
        <v>107</v>
      </c>
    </row>
    <row r="640" spans="1:3" x14ac:dyDescent="0.2">
      <c r="A640" t="s">
        <v>103</v>
      </c>
      <c r="B640" t="s">
        <v>6</v>
      </c>
      <c r="C640" t="s">
        <v>6</v>
      </c>
    </row>
    <row r="641" spans="1:3" x14ac:dyDescent="0.2">
      <c r="A641" t="s">
        <v>6</v>
      </c>
      <c r="B641" t="s">
        <v>104</v>
      </c>
      <c r="C641" t="s">
        <v>107</v>
      </c>
    </row>
    <row r="642" spans="1:3" x14ac:dyDescent="0.2">
      <c r="A642" t="s">
        <v>6</v>
      </c>
      <c r="B642" t="s">
        <v>3</v>
      </c>
      <c r="C642" t="s">
        <v>84</v>
      </c>
    </row>
    <row r="643" spans="1:3" x14ac:dyDescent="0.2">
      <c r="A643" t="s">
        <v>105</v>
      </c>
      <c r="B643" t="s">
        <v>6</v>
      </c>
      <c r="C643" t="s">
        <v>138</v>
      </c>
    </row>
    <row r="644" spans="1:3" x14ac:dyDescent="0.2">
      <c r="A644" t="s">
        <v>106</v>
      </c>
      <c r="B644" t="s">
        <v>6</v>
      </c>
      <c r="C644" t="s">
        <v>36</v>
      </c>
    </row>
    <row r="645" spans="1:3" x14ac:dyDescent="0.2">
      <c r="A645" t="s">
        <v>6</v>
      </c>
      <c r="B645" t="s">
        <v>107</v>
      </c>
      <c r="C645" t="s">
        <v>90</v>
      </c>
    </row>
    <row r="646" spans="1:3" x14ac:dyDescent="0.2">
      <c r="A646" t="s">
        <v>6</v>
      </c>
      <c r="B646" t="s">
        <v>108</v>
      </c>
      <c r="C646" t="s">
        <v>90</v>
      </c>
    </row>
    <row r="647" spans="1:3" x14ac:dyDescent="0.2">
      <c r="A647" t="s">
        <v>6</v>
      </c>
      <c r="B647" t="s">
        <v>109</v>
      </c>
      <c r="C647" t="s">
        <v>107</v>
      </c>
    </row>
    <row r="648" spans="1:3" x14ac:dyDescent="0.2">
      <c r="A648" t="s">
        <v>110</v>
      </c>
      <c r="B648" t="s">
        <v>6</v>
      </c>
      <c r="C648" t="s">
        <v>43</v>
      </c>
    </row>
    <row r="649" spans="1:3" x14ac:dyDescent="0.2">
      <c r="A649" t="s">
        <v>111</v>
      </c>
      <c r="B649" t="s">
        <v>6</v>
      </c>
      <c r="C649" t="s">
        <v>11</v>
      </c>
    </row>
    <row r="650" spans="1:3" x14ac:dyDescent="0.2">
      <c r="A650" t="s">
        <v>112</v>
      </c>
      <c r="B650" t="s">
        <v>6</v>
      </c>
      <c r="C650" t="s">
        <v>62</v>
      </c>
    </row>
    <row r="651" spans="1:3" x14ac:dyDescent="0.2">
      <c r="A651" t="s">
        <v>113</v>
      </c>
      <c r="B651" t="s">
        <v>6</v>
      </c>
      <c r="C651" t="s">
        <v>128</v>
      </c>
    </row>
    <row r="652" spans="1:3" x14ac:dyDescent="0.2">
      <c r="A652" t="s">
        <v>114</v>
      </c>
      <c r="B652" t="s">
        <v>6</v>
      </c>
      <c r="C652" t="s">
        <v>128</v>
      </c>
    </row>
    <row r="653" spans="1:3" x14ac:dyDescent="0.2">
      <c r="A653" t="s">
        <v>6</v>
      </c>
      <c r="B653" t="s">
        <v>115</v>
      </c>
      <c r="C653" t="s">
        <v>24</v>
      </c>
    </row>
    <row r="654" spans="1:3" x14ac:dyDescent="0.2">
      <c r="A654" t="s">
        <v>6</v>
      </c>
      <c r="B654" t="s">
        <v>116</v>
      </c>
      <c r="C654" t="s">
        <v>35</v>
      </c>
    </row>
    <row r="655" spans="1:3" x14ac:dyDescent="0.2">
      <c r="A655" t="s">
        <v>117</v>
      </c>
      <c r="B655" t="s">
        <v>6</v>
      </c>
      <c r="C655" t="s">
        <v>29</v>
      </c>
    </row>
    <row r="656" spans="1:3" x14ac:dyDescent="0.2">
      <c r="A656" t="s">
        <v>118</v>
      </c>
      <c r="B656" t="s">
        <v>6</v>
      </c>
      <c r="C656" t="s">
        <v>3</v>
      </c>
    </row>
    <row r="657" spans="1:3" x14ac:dyDescent="0.2">
      <c r="A657" t="s">
        <v>119</v>
      </c>
      <c r="B657" t="s">
        <v>6</v>
      </c>
      <c r="C657" t="s">
        <v>3</v>
      </c>
    </row>
    <row r="658" spans="1:3" x14ac:dyDescent="0.2">
      <c r="A658" t="s">
        <v>6</v>
      </c>
      <c r="B658" t="s">
        <v>120</v>
      </c>
      <c r="C658" t="s">
        <v>24</v>
      </c>
    </row>
    <row r="659" spans="1:3" x14ac:dyDescent="0.2">
      <c r="A659" t="s">
        <v>6</v>
      </c>
      <c r="B659" t="s">
        <v>121</v>
      </c>
      <c r="C659" t="s">
        <v>24</v>
      </c>
    </row>
    <row r="660" spans="1:3" x14ac:dyDescent="0.2">
      <c r="A660" t="s">
        <v>122</v>
      </c>
      <c r="B660" t="s">
        <v>6</v>
      </c>
      <c r="C660" t="s">
        <v>43</v>
      </c>
    </row>
    <row r="661" spans="1:3" x14ac:dyDescent="0.2">
      <c r="A661" t="s">
        <v>123</v>
      </c>
      <c r="B661" t="s">
        <v>6</v>
      </c>
      <c r="C661" t="s">
        <v>67</v>
      </c>
    </row>
    <row r="662" spans="1:3" x14ac:dyDescent="0.2">
      <c r="A662" t="s">
        <v>124</v>
      </c>
      <c r="B662" t="s">
        <v>6</v>
      </c>
      <c r="C662" t="s">
        <v>105</v>
      </c>
    </row>
    <row r="663" spans="1:3" x14ac:dyDescent="0.2">
      <c r="A663" t="s">
        <v>125</v>
      </c>
      <c r="B663" t="s">
        <v>6</v>
      </c>
      <c r="C663" t="s">
        <v>28</v>
      </c>
    </row>
    <row r="664" spans="1:3" x14ac:dyDescent="0.2">
      <c r="A664" t="s">
        <v>126</v>
      </c>
      <c r="B664" t="s">
        <v>6</v>
      </c>
      <c r="C664" t="s">
        <v>101</v>
      </c>
    </row>
    <row r="665" spans="1:3" x14ac:dyDescent="0.2">
      <c r="A665" t="s">
        <v>127</v>
      </c>
      <c r="B665" t="s">
        <v>6</v>
      </c>
      <c r="C665" t="s">
        <v>138</v>
      </c>
    </row>
    <row r="666" spans="1:3" x14ac:dyDescent="0.2">
      <c r="A666" t="s">
        <v>128</v>
      </c>
      <c r="B666" t="s">
        <v>6</v>
      </c>
      <c r="C666" t="s">
        <v>116</v>
      </c>
    </row>
    <row r="667" spans="1:3" x14ac:dyDescent="0.2">
      <c r="A667" t="s">
        <v>6</v>
      </c>
      <c r="B667" t="s">
        <v>129</v>
      </c>
      <c r="C667" t="s">
        <v>11</v>
      </c>
    </row>
    <row r="668" spans="1:3" x14ac:dyDescent="0.2">
      <c r="A668" t="s">
        <v>130</v>
      </c>
      <c r="B668" t="s">
        <v>6</v>
      </c>
      <c r="C668" t="s">
        <v>116</v>
      </c>
    </row>
    <row r="669" spans="1:3" x14ac:dyDescent="0.2">
      <c r="A669" t="s">
        <v>131</v>
      </c>
      <c r="B669" t="s">
        <v>6</v>
      </c>
      <c r="C669" t="s">
        <v>95</v>
      </c>
    </row>
    <row r="670" spans="1:3" x14ac:dyDescent="0.2">
      <c r="A670" t="s">
        <v>6</v>
      </c>
      <c r="B670" t="s">
        <v>132</v>
      </c>
      <c r="C670" t="s">
        <v>62</v>
      </c>
    </row>
    <row r="671" spans="1:3" x14ac:dyDescent="0.2">
      <c r="A671" t="s">
        <v>133</v>
      </c>
      <c r="B671" t="s">
        <v>6</v>
      </c>
      <c r="C671" t="s">
        <v>74</v>
      </c>
    </row>
    <row r="672" spans="1:3" x14ac:dyDescent="0.2">
      <c r="A672" t="s">
        <v>6</v>
      </c>
      <c r="B672" t="s">
        <v>134</v>
      </c>
      <c r="C672" t="s">
        <v>107</v>
      </c>
    </row>
    <row r="673" spans="1:3" x14ac:dyDescent="0.2">
      <c r="A673" t="s">
        <v>6</v>
      </c>
      <c r="B673" t="s">
        <v>135</v>
      </c>
      <c r="C673" t="s">
        <v>128</v>
      </c>
    </row>
    <row r="674" spans="1:3" x14ac:dyDescent="0.2">
      <c r="A674" t="s">
        <v>136</v>
      </c>
      <c r="B674" t="s">
        <v>6</v>
      </c>
      <c r="C674" t="s">
        <v>10</v>
      </c>
    </row>
    <row r="675" spans="1:3" x14ac:dyDescent="0.2">
      <c r="A675" t="s">
        <v>6</v>
      </c>
      <c r="B675" t="s">
        <v>137</v>
      </c>
      <c r="C675" t="s">
        <v>134</v>
      </c>
    </row>
    <row r="676" spans="1:3" x14ac:dyDescent="0.2">
      <c r="A676" t="s">
        <v>6</v>
      </c>
      <c r="B676" t="s">
        <v>138</v>
      </c>
      <c r="C676" t="s">
        <v>104</v>
      </c>
    </row>
    <row r="677" spans="1:3" x14ac:dyDescent="0.2">
      <c r="A677" t="s">
        <v>8</v>
      </c>
      <c r="B677" t="s">
        <v>9</v>
      </c>
      <c r="C677" t="s">
        <v>36</v>
      </c>
    </row>
    <row r="678" spans="1:3" x14ac:dyDescent="0.2">
      <c r="A678" t="s">
        <v>8</v>
      </c>
      <c r="B678" t="s">
        <v>10</v>
      </c>
      <c r="C678" t="s">
        <v>89</v>
      </c>
    </row>
    <row r="679" spans="1:3" x14ac:dyDescent="0.2">
      <c r="A679" t="s">
        <v>8</v>
      </c>
      <c r="B679" t="s">
        <v>12</v>
      </c>
      <c r="C679" t="s">
        <v>19</v>
      </c>
    </row>
    <row r="680" spans="1:3" x14ac:dyDescent="0.2">
      <c r="A680" t="s">
        <v>13</v>
      </c>
      <c r="B680" t="s">
        <v>8</v>
      </c>
      <c r="C680" t="s">
        <v>136</v>
      </c>
    </row>
    <row r="681" spans="1:3" x14ac:dyDescent="0.2">
      <c r="A681" t="s">
        <v>8</v>
      </c>
      <c r="B681" t="s">
        <v>14</v>
      </c>
      <c r="C681" t="s">
        <v>79</v>
      </c>
    </row>
    <row r="682" spans="1:3" x14ac:dyDescent="0.2">
      <c r="A682" t="s">
        <v>8</v>
      </c>
      <c r="B682" t="s">
        <v>15</v>
      </c>
      <c r="C682" t="s">
        <v>79</v>
      </c>
    </row>
    <row r="683" spans="1:3" x14ac:dyDescent="0.2">
      <c r="A683" t="s">
        <v>8</v>
      </c>
      <c r="B683" t="s">
        <v>11</v>
      </c>
      <c r="C683" t="s">
        <v>28</v>
      </c>
    </row>
    <row r="684" spans="1:3" x14ac:dyDescent="0.2">
      <c r="A684" t="s">
        <v>16</v>
      </c>
      <c r="B684" t="s">
        <v>8</v>
      </c>
      <c r="C684" t="s">
        <v>39</v>
      </c>
    </row>
    <row r="685" spans="1:3" x14ac:dyDescent="0.2">
      <c r="A685" t="s">
        <v>17</v>
      </c>
      <c r="B685" t="s">
        <v>8</v>
      </c>
      <c r="C685" t="s">
        <v>70</v>
      </c>
    </row>
    <row r="686" spans="1:3" x14ac:dyDescent="0.2">
      <c r="A686" t="s">
        <v>18</v>
      </c>
      <c r="B686" t="s">
        <v>8</v>
      </c>
      <c r="C686" t="s">
        <v>18</v>
      </c>
    </row>
    <row r="687" spans="1:3" x14ac:dyDescent="0.2">
      <c r="A687" t="s">
        <v>19</v>
      </c>
      <c r="B687" t="s">
        <v>8</v>
      </c>
      <c r="C687" t="s">
        <v>40</v>
      </c>
    </row>
    <row r="688" spans="1:3" x14ac:dyDescent="0.2">
      <c r="A688" t="s">
        <v>20</v>
      </c>
      <c r="B688" t="s">
        <v>8</v>
      </c>
      <c r="C688" t="s">
        <v>72</v>
      </c>
    </row>
    <row r="689" spans="1:3" x14ac:dyDescent="0.2">
      <c r="A689" t="s">
        <v>8</v>
      </c>
      <c r="B689" t="s">
        <v>21</v>
      </c>
      <c r="C689" t="s">
        <v>16</v>
      </c>
    </row>
    <row r="690" spans="1:3" x14ac:dyDescent="0.2">
      <c r="A690" t="s">
        <v>22</v>
      </c>
      <c r="B690" t="s">
        <v>8</v>
      </c>
      <c r="C690" t="s">
        <v>101</v>
      </c>
    </row>
    <row r="691" spans="1:3" x14ac:dyDescent="0.2">
      <c r="A691" t="s">
        <v>23</v>
      </c>
      <c r="B691" t="s">
        <v>8</v>
      </c>
      <c r="C691" t="s">
        <v>70</v>
      </c>
    </row>
    <row r="692" spans="1:3" x14ac:dyDescent="0.2">
      <c r="A692" t="s">
        <v>8</v>
      </c>
      <c r="B692" t="s">
        <v>24</v>
      </c>
      <c r="C692" t="s">
        <v>62</v>
      </c>
    </row>
    <row r="693" spans="1:3" x14ac:dyDescent="0.2">
      <c r="A693" t="s">
        <v>25</v>
      </c>
      <c r="B693" t="s">
        <v>8</v>
      </c>
      <c r="C693" t="s">
        <v>86</v>
      </c>
    </row>
    <row r="694" spans="1:3" x14ac:dyDescent="0.2">
      <c r="A694" t="s">
        <v>8</v>
      </c>
      <c r="B694" t="s">
        <v>26</v>
      </c>
      <c r="C694" t="s">
        <v>114</v>
      </c>
    </row>
    <row r="695" spans="1:3" x14ac:dyDescent="0.2">
      <c r="A695" t="s">
        <v>27</v>
      </c>
      <c r="B695" t="s">
        <v>8</v>
      </c>
      <c r="C695" t="s">
        <v>47</v>
      </c>
    </row>
    <row r="696" spans="1:3" x14ac:dyDescent="0.2">
      <c r="A696" t="s">
        <v>8</v>
      </c>
      <c r="B696" t="s">
        <v>28</v>
      </c>
      <c r="C696" t="s">
        <v>79</v>
      </c>
    </row>
    <row r="697" spans="1:3" x14ac:dyDescent="0.2">
      <c r="A697" t="s">
        <v>8</v>
      </c>
      <c r="B697" t="s">
        <v>29</v>
      </c>
      <c r="C697" t="s">
        <v>79</v>
      </c>
    </row>
    <row r="698" spans="1:3" x14ac:dyDescent="0.2">
      <c r="A698" t="s">
        <v>8</v>
      </c>
      <c r="B698" t="s">
        <v>30</v>
      </c>
      <c r="C698" t="s">
        <v>80</v>
      </c>
    </row>
    <row r="699" spans="1:3" x14ac:dyDescent="0.2">
      <c r="A699" t="s">
        <v>31</v>
      </c>
      <c r="B699" t="s">
        <v>8</v>
      </c>
      <c r="C699" t="s">
        <v>31</v>
      </c>
    </row>
    <row r="700" spans="1:3" x14ac:dyDescent="0.2">
      <c r="A700" t="s">
        <v>32</v>
      </c>
      <c r="B700" t="s">
        <v>8</v>
      </c>
      <c r="C700" t="s">
        <v>40</v>
      </c>
    </row>
    <row r="701" spans="1:3" x14ac:dyDescent="0.2">
      <c r="A701" t="s">
        <v>33</v>
      </c>
      <c r="B701" t="s">
        <v>8</v>
      </c>
      <c r="C701" t="s">
        <v>132</v>
      </c>
    </row>
    <row r="702" spans="1:3" x14ac:dyDescent="0.2">
      <c r="A702" t="s">
        <v>34</v>
      </c>
      <c r="B702" t="s">
        <v>8</v>
      </c>
      <c r="C702" t="s">
        <v>40</v>
      </c>
    </row>
    <row r="703" spans="1:3" x14ac:dyDescent="0.2">
      <c r="A703" t="s">
        <v>8</v>
      </c>
      <c r="B703" t="s">
        <v>35</v>
      </c>
      <c r="C703" t="s">
        <v>69</v>
      </c>
    </row>
    <row r="704" spans="1:3" x14ac:dyDescent="0.2">
      <c r="A704" t="s">
        <v>8</v>
      </c>
      <c r="B704" t="s">
        <v>36</v>
      </c>
      <c r="C704" t="s">
        <v>21</v>
      </c>
    </row>
    <row r="705" spans="1:3" x14ac:dyDescent="0.2">
      <c r="A705" t="s">
        <v>8</v>
      </c>
      <c r="B705" t="s">
        <v>37</v>
      </c>
      <c r="C705" t="s">
        <v>21</v>
      </c>
    </row>
    <row r="706" spans="1:3" x14ac:dyDescent="0.2">
      <c r="A706" t="s">
        <v>8</v>
      </c>
      <c r="B706" t="s">
        <v>38</v>
      </c>
      <c r="C706" t="s">
        <v>10</v>
      </c>
    </row>
    <row r="707" spans="1:3" x14ac:dyDescent="0.2">
      <c r="A707" t="s">
        <v>8</v>
      </c>
      <c r="B707" t="s">
        <v>39</v>
      </c>
      <c r="C707" t="s">
        <v>51</v>
      </c>
    </row>
    <row r="708" spans="1:3" x14ac:dyDescent="0.2">
      <c r="A708" t="s">
        <v>8</v>
      </c>
      <c r="B708" t="s">
        <v>40</v>
      </c>
      <c r="C708" t="s">
        <v>48</v>
      </c>
    </row>
    <row r="709" spans="1:3" x14ac:dyDescent="0.2">
      <c r="A709" t="s">
        <v>8</v>
      </c>
      <c r="B709" t="s">
        <v>41</v>
      </c>
      <c r="C709" t="s">
        <v>54</v>
      </c>
    </row>
    <row r="710" spans="1:3" x14ac:dyDescent="0.2">
      <c r="A710" t="s">
        <v>42</v>
      </c>
      <c r="B710" t="s">
        <v>8</v>
      </c>
      <c r="C710" t="s">
        <v>96</v>
      </c>
    </row>
    <row r="711" spans="1:3" x14ac:dyDescent="0.2">
      <c r="A711" t="s">
        <v>8</v>
      </c>
      <c r="B711" t="s">
        <v>43</v>
      </c>
      <c r="C711" t="s">
        <v>33</v>
      </c>
    </row>
    <row r="712" spans="1:3" x14ac:dyDescent="0.2">
      <c r="A712" t="s">
        <v>44</v>
      </c>
      <c r="B712" t="s">
        <v>8</v>
      </c>
      <c r="C712" t="s">
        <v>25</v>
      </c>
    </row>
    <row r="713" spans="1:3" x14ac:dyDescent="0.2">
      <c r="A713" t="s">
        <v>8</v>
      </c>
      <c r="B713" t="s">
        <v>7</v>
      </c>
      <c r="C713" t="s">
        <v>62</v>
      </c>
    </row>
    <row r="714" spans="1:3" x14ac:dyDescent="0.2">
      <c r="A714" t="s">
        <v>8</v>
      </c>
      <c r="B714" t="s">
        <v>45</v>
      </c>
      <c r="C714" t="s">
        <v>62</v>
      </c>
    </row>
    <row r="715" spans="1:3" x14ac:dyDescent="0.2">
      <c r="A715" t="s">
        <v>46</v>
      </c>
      <c r="B715" t="s">
        <v>8</v>
      </c>
      <c r="C715" t="s">
        <v>26</v>
      </c>
    </row>
    <row r="716" spans="1:3" x14ac:dyDescent="0.2">
      <c r="A716" t="s">
        <v>47</v>
      </c>
      <c r="B716" t="s">
        <v>8</v>
      </c>
      <c r="C716" t="s">
        <v>86</v>
      </c>
    </row>
    <row r="717" spans="1:3" x14ac:dyDescent="0.2">
      <c r="A717" t="s">
        <v>48</v>
      </c>
      <c r="B717" t="s">
        <v>8</v>
      </c>
      <c r="C717" t="s">
        <v>129</v>
      </c>
    </row>
    <row r="718" spans="1:3" x14ac:dyDescent="0.2">
      <c r="A718" t="s">
        <v>49</v>
      </c>
      <c r="B718" t="s">
        <v>8</v>
      </c>
      <c r="C718" t="s">
        <v>18</v>
      </c>
    </row>
    <row r="719" spans="1:3" x14ac:dyDescent="0.2">
      <c r="A719" t="s">
        <v>50</v>
      </c>
      <c r="B719" t="s">
        <v>8</v>
      </c>
      <c r="C719" t="s">
        <v>49</v>
      </c>
    </row>
    <row r="720" spans="1:3" x14ac:dyDescent="0.2">
      <c r="A720" t="s">
        <v>51</v>
      </c>
      <c r="B720" t="s">
        <v>8</v>
      </c>
      <c r="C720" t="s">
        <v>31</v>
      </c>
    </row>
    <row r="721" spans="1:3" x14ac:dyDescent="0.2">
      <c r="A721" t="s">
        <v>8</v>
      </c>
      <c r="B721" t="s">
        <v>52</v>
      </c>
      <c r="C721" t="s">
        <v>2</v>
      </c>
    </row>
    <row r="722" spans="1:3" x14ac:dyDescent="0.2">
      <c r="A722" t="s">
        <v>8</v>
      </c>
      <c r="B722" t="s">
        <v>53</v>
      </c>
      <c r="C722" t="s">
        <v>11</v>
      </c>
    </row>
    <row r="723" spans="1:3" x14ac:dyDescent="0.2">
      <c r="A723" t="s">
        <v>54</v>
      </c>
      <c r="B723" t="s">
        <v>8</v>
      </c>
      <c r="C723" t="s">
        <v>113</v>
      </c>
    </row>
    <row r="724" spans="1:3" x14ac:dyDescent="0.2">
      <c r="A724" t="s">
        <v>55</v>
      </c>
      <c r="B724" t="s">
        <v>8</v>
      </c>
      <c r="C724" t="s">
        <v>113</v>
      </c>
    </row>
    <row r="725" spans="1:3" x14ac:dyDescent="0.2">
      <c r="A725" t="s">
        <v>56</v>
      </c>
      <c r="B725" t="s">
        <v>8</v>
      </c>
      <c r="C725" t="s">
        <v>124</v>
      </c>
    </row>
    <row r="726" spans="1:3" x14ac:dyDescent="0.2">
      <c r="A726" t="s">
        <v>57</v>
      </c>
      <c r="B726" t="s">
        <v>8</v>
      </c>
      <c r="C726" t="s">
        <v>124</v>
      </c>
    </row>
    <row r="727" spans="1:3" x14ac:dyDescent="0.2">
      <c r="A727" t="s">
        <v>8</v>
      </c>
      <c r="B727" t="s">
        <v>58</v>
      </c>
      <c r="C727" t="s">
        <v>11</v>
      </c>
    </row>
    <row r="728" spans="1:3" x14ac:dyDescent="0.2">
      <c r="A728" t="s">
        <v>59</v>
      </c>
      <c r="B728" t="s">
        <v>8</v>
      </c>
      <c r="C728" t="s">
        <v>25</v>
      </c>
    </row>
    <row r="729" spans="1:3" x14ac:dyDescent="0.2">
      <c r="A729" t="s">
        <v>8</v>
      </c>
      <c r="B729" t="s">
        <v>60</v>
      </c>
      <c r="C729" t="s">
        <v>127</v>
      </c>
    </row>
    <row r="730" spans="1:3" x14ac:dyDescent="0.2">
      <c r="A730" t="s">
        <v>8</v>
      </c>
      <c r="B730" t="s">
        <v>61</v>
      </c>
      <c r="C730" t="s">
        <v>130</v>
      </c>
    </row>
    <row r="731" spans="1:3" x14ac:dyDescent="0.2">
      <c r="A731" t="s">
        <v>62</v>
      </c>
      <c r="B731" t="s">
        <v>8</v>
      </c>
      <c r="C731" t="s">
        <v>74</v>
      </c>
    </row>
    <row r="732" spans="1:3" x14ac:dyDescent="0.2">
      <c r="A732" t="s">
        <v>63</v>
      </c>
      <c r="B732" t="s">
        <v>8</v>
      </c>
      <c r="C732" t="s">
        <v>74</v>
      </c>
    </row>
    <row r="733" spans="1:3" x14ac:dyDescent="0.2">
      <c r="A733" t="s">
        <v>8</v>
      </c>
      <c r="B733" t="s">
        <v>64</v>
      </c>
      <c r="C733" t="s">
        <v>1</v>
      </c>
    </row>
    <row r="734" spans="1:3" x14ac:dyDescent="0.2">
      <c r="A734" t="s">
        <v>65</v>
      </c>
      <c r="B734" t="s">
        <v>8</v>
      </c>
      <c r="C734" t="s">
        <v>47</v>
      </c>
    </row>
    <row r="735" spans="1:3" x14ac:dyDescent="0.2">
      <c r="A735" t="s">
        <v>66</v>
      </c>
      <c r="B735" t="s">
        <v>8</v>
      </c>
      <c r="C735" t="s">
        <v>26</v>
      </c>
    </row>
    <row r="736" spans="1:3" x14ac:dyDescent="0.2">
      <c r="A736" t="s">
        <v>8</v>
      </c>
      <c r="B736" t="s">
        <v>67</v>
      </c>
      <c r="C736" t="s">
        <v>128</v>
      </c>
    </row>
    <row r="737" spans="1:3" x14ac:dyDescent="0.2">
      <c r="A737" t="s">
        <v>8</v>
      </c>
      <c r="B737" t="s">
        <v>68</v>
      </c>
      <c r="C737" t="s">
        <v>69</v>
      </c>
    </row>
    <row r="738" spans="1:3" x14ac:dyDescent="0.2">
      <c r="A738" t="s">
        <v>8</v>
      </c>
      <c r="B738" t="s">
        <v>69</v>
      </c>
      <c r="C738" t="s">
        <v>89</v>
      </c>
    </row>
    <row r="739" spans="1:3" x14ac:dyDescent="0.2">
      <c r="A739" t="s">
        <v>8</v>
      </c>
      <c r="B739" t="s">
        <v>70</v>
      </c>
      <c r="C739" t="s">
        <v>135</v>
      </c>
    </row>
    <row r="740" spans="1:3" x14ac:dyDescent="0.2">
      <c r="A740" t="s">
        <v>8</v>
      </c>
      <c r="B740" t="s">
        <v>71</v>
      </c>
      <c r="C740" t="s">
        <v>135</v>
      </c>
    </row>
    <row r="741" spans="1:3" x14ac:dyDescent="0.2">
      <c r="A741" t="s">
        <v>72</v>
      </c>
      <c r="B741" t="s">
        <v>8</v>
      </c>
      <c r="C741" t="s">
        <v>96</v>
      </c>
    </row>
    <row r="742" spans="1:3" x14ac:dyDescent="0.2">
      <c r="A742" t="s">
        <v>8</v>
      </c>
      <c r="B742" t="s">
        <v>73</v>
      </c>
      <c r="C742" t="s">
        <v>43</v>
      </c>
    </row>
    <row r="743" spans="1:3" x14ac:dyDescent="0.2">
      <c r="A743" t="s">
        <v>8</v>
      </c>
      <c r="B743" t="s">
        <v>74</v>
      </c>
      <c r="C743" t="s">
        <v>79</v>
      </c>
    </row>
    <row r="744" spans="1:3" x14ac:dyDescent="0.2">
      <c r="A744" t="s">
        <v>75</v>
      </c>
      <c r="B744" t="s">
        <v>8</v>
      </c>
      <c r="C744" t="s">
        <v>71</v>
      </c>
    </row>
    <row r="745" spans="1:3" x14ac:dyDescent="0.2">
      <c r="A745" t="s">
        <v>76</v>
      </c>
      <c r="B745" t="s">
        <v>8</v>
      </c>
      <c r="C745" t="s">
        <v>49</v>
      </c>
    </row>
    <row r="746" spans="1:3" x14ac:dyDescent="0.2">
      <c r="A746" t="s">
        <v>77</v>
      </c>
      <c r="B746" t="s">
        <v>8</v>
      </c>
      <c r="C746" t="s">
        <v>81</v>
      </c>
    </row>
    <row r="747" spans="1:3" x14ac:dyDescent="0.2">
      <c r="A747" t="s">
        <v>78</v>
      </c>
      <c r="B747" t="s">
        <v>8</v>
      </c>
      <c r="C747" t="s">
        <v>124</v>
      </c>
    </row>
    <row r="748" spans="1:3" x14ac:dyDescent="0.2">
      <c r="A748" t="s">
        <v>79</v>
      </c>
      <c r="B748" t="s">
        <v>8</v>
      </c>
      <c r="C748" t="s">
        <v>39</v>
      </c>
    </row>
    <row r="749" spans="1:3" x14ac:dyDescent="0.2">
      <c r="A749" t="s">
        <v>8</v>
      </c>
      <c r="B749" t="s">
        <v>80</v>
      </c>
      <c r="C749" t="s">
        <v>39</v>
      </c>
    </row>
    <row r="750" spans="1:3" x14ac:dyDescent="0.2">
      <c r="A750" t="s">
        <v>8</v>
      </c>
      <c r="B750" t="s">
        <v>81</v>
      </c>
      <c r="C750" t="s">
        <v>49</v>
      </c>
    </row>
    <row r="751" spans="1:3" x14ac:dyDescent="0.2">
      <c r="A751" t="s">
        <v>8</v>
      </c>
      <c r="B751" t="s">
        <v>82</v>
      </c>
      <c r="C751" t="s">
        <v>130</v>
      </c>
    </row>
    <row r="752" spans="1:3" x14ac:dyDescent="0.2">
      <c r="A752" t="s">
        <v>8</v>
      </c>
      <c r="B752" t="s">
        <v>83</v>
      </c>
      <c r="C752" t="s">
        <v>11</v>
      </c>
    </row>
    <row r="753" spans="1:3" x14ac:dyDescent="0.2">
      <c r="A753" t="s">
        <v>8</v>
      </c>
      <c r="B753" t="s">
        <v>84</v>
      </c>
      <c r="C753" t="s">
        <v>128</v>
      </c>
    </row>
    <row r="754" spans="1:3" x14ac:dyDescent="0.2">
      <c r="A754" t="s">
        <v>8</v>
      </c>
      <c r="B754" t="s">
        <v>85</v>
      </c>
      <c r="C754" t="s">
        <v>128</v>
      </c>
    </row>
    <row r="755" spans="1:3" x14ac:dyDescent="0.2">
      <c r="A755" t="s">
        <v>8</v>
      </c>
      <c r="B755" t="s">
        <v>86</v>
      </c>
      <c r="C755" t="s">
        <v>81</v>
      </c>
    </row>
    <row r="756" spans="1:3" x14ac:dyDescent="0.2">
      <c r="A756" t="s">
        <v>87</v>
      </c>
      <c r="B756" t="s">
        <v>8</v>
      </c>
      <c r="C756" t="s">
        <v>71</v>
      </c>
    </row>
    <row r="757" spans="1:3" x14ac:dyDescent="0.2">
      <c r="A757" t="s">
        <v>88</v>
      </c>
      <c r="B757" t="s">
        <v>8</v>
      </c>
      <c r="C757" t="s">
        <v>70</v>
      </c>
    </row>
    <row r="758" spans="1:3" x14ac:dyDescent="0.2">
      <c r="A758" t="s">
        <v>89</v>
      </c>
      <c r="B758" t="s">
        <v>8</v>
      </c>
      <c r="C758" t="s">
        <v>40</v>
      </c>
    </row>
    <row r="759" spans="1:3" x14ac:dyDescent="0.2">
      <c r="A759" t="s">
        <v>8</v>
      </c>
      <c r="B759" t="s">
        <v>90</v>
      </c>
      <c r="C759" t="s">
        <v>130</v>
      </c>
    </row>
    <row r="760" spans="1:3" x14ac:dyDescent="0.2">
      <c r="A760" t="s">
        <v>91</v>
      </c>
      <c r="B760" t="s">
        <v>8</v>
      </c>
      <c r="C760" t="s">
        <v>127</v>
      </c>
    </row>
    <row r="761" spans="1:3" x14ac:dyDescent="0.2">
      <c r="A761" t="s">
        <v>92</v>
      </c>
      <c r="B761" t="s">
        <v>8</v>
      </c>
      <c r="C761" t="s">
        <v>105</v>
      </c>
    </row>
    <row r="762" spans="1:3" x14ac:dyDescent="0.2">
      <c r="A762" t="s">
        <v>93</v>
      </c>
      <c r="B762" t="s">
        <v>8</v>
      </c>
      <c r="C762" t="s">
        <v>132</v>
      </c>
    </row>
    <row r="763" spans="1:3" x14ac:dyDescent="0.2">
      <c r="A763" t="s">
        <v>8</v>
      </c>
      <c r="B763" t="s">
        <v>94</v>
      </c>
      <c r="C763" t="s">
        <v>1</v>
      </c>
    </row>
    <row r="764" spans="1:3" x14ac:dyDescent="0.2">
      <c r="A764" t="s">
        <v>95</v>
      </c>
      <c r="B764" t="s">
        <v>8</v>
      </c>
      <c r="C764" t="s">
        <v>127</v>
      </c>
    </row>
    <row r="765" spans="1:3" x14ac:dyDescent="0.2">
      <c r="A765" t="s">
        <v>96</v>
      </c>
      <c r="B765" t="s">
        <v>8</v>
      </c>
      <c r="C765" t="s">
        <v>114</v>
      </c>
    </row>
    <row r="766" spans="1:3" x14ac:dyDescent="0.2">
      <c r="A766" t="s">
        <v>8</v>
      </c>
      <c r="B766" t="s">
        <v>97</v>
      </c>
      <c r="C766" t="s">
        <v>62</v>
      </c>
    </row>
    <row r="767" spans="1:3" x14ac:dyDescent="0.2">
      <c r="A767" t="s">
        <v>8</v>
      </c>
      <c r="B767" t="s">
        <v>98</v>
      </c>
      <c r="C767" t="s">
        <v>1</v>
      </c>
    </row>
    <row r="768" spans="1:3" x14ac:dyDescent="0.2">
      <c r="A768" t="s">
        <v>99</v>
      </c>
      <c r="B768" t="s">
        <v>8</v>
      </c>
      <c r="C768" t="s">
        <v>26</v>
      </c>
    </row>
    <row r="769" spans="1:3" x14ac:dyDescent="0.2">
      <c r="A769" t="s">
        <v>100</v>
      </c>
      <c r="B769" t="s">
        <v>8</v>
      </c>
      <c r="C769" t="s">
        <v>2</v>
      </c>
    </row>
    <row r="770" spans="1:3" x14ac:dyDescent="0.2">
      <c r="A770" t="s">
        <v>8</v>
      </c>
      <c r="B770" t="s">
        <v>101</v>
      </c>
      <c r="C770" t="s">
        <v>33</v>
      </c>
    </row>
    <row r="771" spans="1:3" x14ac:dyDescent="0.2">
      <c r="A771" t="s">
        <v>8</v>
      </c>
      <c r="B771" t="s">
        <v>102</v>
      </c>
      <c r="C771" t="s">
        <v>10</v>
      </c>
    </row>
    <row r="772" spans="1:3" x14ac:dyDescent="0.2">
      <c r="A772" t="s">
        <v>8</v>
      </c>
      <c r="B772" t="s">
        <v>103</v>
      </c>
      <c r="C772" t="s">
        <v>130</v>
      </c>
    </row>
    <row r="773" spans="1:3" x14ac:dyDescent="0.2">
      <c r="A773" t="s">
        <v>8</v>
      </c>
      <c r="B773" t="s">
        <v>104</v>
      </c>
      <c r="C773" t="s">
        <v>10</v>
      </c>
    </row>
    <row r="774" spans="1:3" x14ac:dyDescent="0.2">
      <c r="A774" t="s">
        <v>8</v>
      </c>
      <c r="B774" t="s">
        <v>3</v>
      </c>
      <c r="C774" t="s">
        <v>105</v>
      </c>
    </row>
    <row r="775" spans="1:3" x14ac:dyDescent="0.2">
      <c r="A775" t="s">
        <v>8</v>
      </c>
      <c r="B775" t="s">
        <v>105</v>
      </c>
      <c r="C775" t="s">
        <v>93</v>
      </c>
    </row>
    <row r="776" spans="1:3" x14ac:dyDescent="0.2">
      <c r="A776" t="s">
        <v>8</v>
      </c>
      <c r="B776" t="s">
        <v>106</v>
      </c>
      <c r="C776" t="s">
        <v>40</v>
      </c>
    </row>
    <row r="777" spans="1:3" x14ac:dyDescent="0.2">
      <c r="A777" t="s">
        <v>8</v>
      </c>
      <c r="B777" t="s">
        <v>107</v>
      </c>
      <c r="C777" t="s">
        <v>128</v>
      </c>
    </row>
    <row r="778" spans="1:3" x14ac:dyDescent="0.2">
      <c r="A778" t="s">
        <v>8</v>
      </c>
      <c r="B778" t="s">
        <v>108</v>
      </c>
      <c r="C778" t="s">
        <v>128</v>
      </c>
    </row>
    <row r="779" spans="1:3" x14ac:dyDescent="0.2">
      <c r="A779" t="s">
        <v>8</v>
      </c>
      <c r="B779" t="s">
        <v>109</v>
      </c>
      <c r="C779" t="s">
        <v>69</v>
      </c>
    </row>
    <row r="780" spans="1:3" x14ac:dyDescent="0.2">
      <c r="A780" t="s">
        <v>110</v>
      </c>
      <c r="B780" t="s">
        <v>8</v>
      </c>
      <c r="C780" t="s">
        <v>136</v>
      </c>
    </row>
    <row r="781" spans="1:3" x14ac:dyDescent="0.2">
      <c r="A781" t="s">
        <v>111</v>
      </c>
      <c r="B781" t="s">
        <v>8</v>
      </c>
      <c r="C781" t="s">
        <v>51</v>
      </c>
    </row>
    <row r="782" spans="1:3" x14ac:dyDescent="0.2">
      <c r="A782" t="s">
        <v>112</v>
      </c>
      <c r="B782" t="s">
        <v>8</v>
      </c>
      <c r="C782" t="s">
        <v>48</v>
      </c>
    </row>
    <row r="783" spans="1:3" x14ac:dyDescent="0.2">
      <c r="A783" t="s">
        <v>113</v>
      </c>
      <c r="B783" t="s">
        <v>8</v>
      </c>
      <c r="C783" t="s">
        <v>81</v>
      </c>
    </row>
    <row r="784" spans="1:3" x14ac:dyDescent="0.2">
      <c r="A784" t="s">
        <v>114</v>
      </c>
      <c r="B784" t="s">
        <v>8</v>
      </c>
      <c r="C784" t="s">
        <v>81</v>
      </c>
    </row>
    <row r="785" spans="1:3" x14ac:dyDescent="0.2">
      <c r="A785" t="s">
        <v>8</v>
      </c>
      <c r="B785" t="s">
        <v>115</v>
      </c>
      <c r="C785" t="s">
        <v>1</v>
      </c>
    </row>
    <row r="786" spans="1:3" x14ac:dyDescent="0.2">
      <c r="A786" t="s">
        <v>8</v>
      </c>
      <c r="B786" t="s">
        <v>116</v>
      </c>
      <c r="C786" t="s">
        <v>43</v>
      </c>
    </row>
    <row r="787" spans="1:3" x14ac:dyDescent="0.2">
      <c r="A787" t="s">
        <v>117</v>
      </c>
      <c r="B787" t="s">
        <v>8</v>
      </c>
      <c r="C787" t="s">
        <v>54</v>
      </c>
    </row>
    <row r="788" spans="1:3" x14ac:dyDescent="0.2">
      <c r="A788" t="s">
        <v>8</v>
      </c>
      <c r="B788" t="s">
        <v>118</v>
      </c>
      <c r="C788" t="s">
        <v>29</v>
      </c>
    </row>
    <row r="789" spans="1:3" x14ac:dyDescent="0.2">
      <c r="A789" t="s">
        <v>8</v>
      </c>
      <c r="B789" t="s">
        <v>119</v>
      </c>
      <c r="C789" t="s">
        <v>29</v>
      </c>
    </row>
    <row r="790" spans="1:3" x14ac:dyDescent="0.2">
      <c r="A790" t="s">
        <v>8</v>
      </c>
      <c r="B790" t="s">
        <v>120</v>
      </c>
      <c r="C790" t="s">
        <v>118</v>
      </c>
    </row>
    <row r="791" spans="1:3" x14ac:dyDescent="0.2">
      <c r="A791" t="s">
        <v>8</v>
      </c>
      <c r="B791" t="s">
        <v>121</v>
      </c>
      <c r="C791" t="s">
        <v>36</v>
      </c>
    </row>
    <row r="792" spans="1:3" x14ac:dyDescent="0.2">
      <c r="A792" t="s">
        <v>8</v>
      </c>
      <c r="B792" t="s">
        <v>122</v>
      </c>
      <c r="C792" t="s">
        <v>136</v>
      </c>
    </row>
    <row r="793" spans="1:3" x14ac:dyDescent="0.2">
      <c r="A793" t="s">
        <v>8</v>
      </c>
      <c r="B793" t="s">
        <v>123</v>
      </c>
      <c r="C793" t="s">
        <v>105</v>
      </c>
    </row>
    <row r="794" spans="1:3" x14ac:dyDescent="0.2">
      <c r="A794" t="s">
        <v>124</v>
      </c>
      <c r="B794" t="s">
        <v>8</v>
      </c>
      <c r="C794" t="s">
        <v>135</v>
      </c>
    </row>
    <row r="795" spans="1:3" x14ac:dyDescent="0.2">
      <c r="A795" t="s">
        <v>125</v>
      </c>
      <c r="B795" t="s">
        <v>8</v>
      </c>
      <c r="C795" t="s">
        <v>42</v>
      </c>
    </row>
    <row r="796" spans="1:3" x14ac:dyDescent="0.2">
      <c r="A796" t="s">
        <v>126</v>
      </c>
      <c r="B796" t="s">
        <v>8</v>
      </c>
      <c r="C796" t="s">
        <v>26</v>
      </c>
    </row>
    <row r="797" spans="1:3" x14ac:dyDescent="0.2">
      <c r="A797" t="s">
        <v>8</v>
      </c>
      <c r="B797" t="s">
        <v>127</v>
      </c>
      <c r="C797" t="s">
        <v>93</v>
      </c>
    </row>
    <row r="798" spans="1:3" x14ac:dyDescent="0.2">
      <c r="A798" t="s">
        <v>8</v>
      </c>
      <c r="B798" t="s">
        <v>128</v>
      </c>
      <c r="C798" t="s">
        <v>106</v>
      </c>
    </row>
    <row r="799" spans="1:3" x14ac:dyDescent="0.2">
      <c r="A799" t="s">
        <v>8</v>
      </c>
      <c r="B799" t="s">
        <v>129</v>
      </c>
      <c r="C799" t="s">
        <v>31</v>
      </c>
    </row>
    <row r="800" spans="1:3" x14ac:dyDescent="0.2">
      <c r="A800" t="s">
        <v>8</v>
      </c>
      <c r="B800" t="s">
        <v>130</v>
      </c>
      <c r="C800" t="s">
        <v>14</v>
      </c>
    </row>
    <row r="801" spans="1:3" x14ac:dyDescent="0.2">
      <c r="A801" t="s">
        <v>8</v>
      </c>
      <c r="B801" t="s">
        <v>131</v>
      </c>
      <c r="C801" t="s">
        <v>28</v>
      </c>
    </row>
    <row r="802" spans="1:3" x14ac:dyDescent="0.2">
      <c r="A802" t="s">
        <v>8</v>
      </c>
      <c r="B802" t="s">
        <v>132</v>
      </c>
      <c r="C802" t="s">
        <v>48</v>
      </c>
    </row>
    <row r="803" spans="1:3" x14ac:dyDescent="0.2">
      <c r="A803" t="s">
        <v>133</v>
      </c>
      <c r="B803" t="s">
        <v>8</v>
      </c>
      <c r="C803" t="s">
        <v>70</v>
      </c>
    </row>
    <row r="804" spans="1:3" x14ac:dyDescent="0.2">
      <c r="A804" t="s">
        <v>8</v>
      </c>
      <c r="B804" t="s">
        <v>134</v>
      </c>
      <c r="C804" t="s">
        <v>10</v>
      </c>
    </row>
    <row r="805" spans="1:3" x14ac:dyDescent="0.2">
      <c r="A805" t="s">
        <v>8</v>
      </c>
      <c r="B805" t="s">
        <v>135</v>
      </c>
      <c r="C805" t="s">
        <v>81</v>
      </c>
    </row>
    <row r="806" spans="1:3" x14ac:dyDescent="0.2">
      <c r="A806" t="s">
        <v>136</v>
      </c>
      <c r="B806" t="s">
        <v>8</v>
      </c>
      <c r="C806" t="s">
        <v>114</v>
      </c>
    </row>
    <row r="807" spans="1:3" x14ac:dyDescent="0.2">
      <c r="A807" t="s">
        <v>8</v>
      </c>
      <c r="B807" t="s">
        <v>137</v>
      </c>
      <c r="C807" t="s">
        <v>43</v>
      </c>
    </row>
    <row r="808" spans="1:3" x14ac:dyDescent="0.2">
      <c r="A808" t="s">
        <v>8</v>
      </c>
      <c r="B808" t="s">
        <v>138</v>
      </c>
      <c r="C808" t="s">
        <v>101</v>
      </c>
    </row>
    <row r="809" spans="1:3" x14ac:dyDescent="0.2">
      <c r="A809" t="s">
        <v>10</v>
      </c>
      <c r="B809" t="s">
        <v>9</v>
      </c>
      <c r="C809" t="s">
        <v>102</v>
      </c>
    </row>
    <row r="810" spans="1:3" x14ac:dyDescent="0.2">
      <c r="A810" t="s">
        <v>12</v>
      </c>
      <c r="B810" t="s">
        <v>9</v>
      </c>
      <c r="C810" t="s">
        <v>134</v>
      </c>
    </row>
    <row r="811" spans="1:3" x14ac:dyDescent="0.2">
      <c r="A811" t="s">
        <v>13</v>
      </c>
      <c r="B811" t="s">
        <v>9</v>
      </c>
      <c r="C811" t="s">
        <v>130</v>
      </c>
    </row>
    <row r="812" spans="1:3" x14ac:dyDescent="0.2">
      <c r="A812" t="s">
        <v>14</v>
      </c>
      <c r="B812" t="s">
        <v>9</v>
      </c>
      <c r="C812" t="s">
        <v>91</v>
      </c>
    </row>
    <row r="813" spans="1:3" x14ac:dyDescent="0.2">
      <c r="A813" t="s">
        <v>15</v>
      </c>
      <c r="B813" t="s">
        <v>9</v>
      </c>
      <c r="C813" t="s">
        <v>95</v>
      </c>
    </row>
    <row r="814" spans="1:3" x14ac:dyDescent="0.2">
      <c r="A814" t="s">
        <v>11</v>
      </c>
      <c r="B814" t="s">
        <v>9</v>
      </c>
      <c r="C814" t="s">
        <v>109</v>
      </c>
    </row>
    <row r="815" spans="1:3" x14ac:dyDescent="0.2">
      <c r="A815" t="s">
        <v>16</v>
      </c>
      <c r="B815" t="s">
        <v>9</v>
      </c>
      <c r="C815" t="s">
        <v>73</v>
      </c>
    </row>
    <row r="816" spans="1:3" x14ac:dyDescent="0.2">
      <c r="A816" t="s">
        <v>17</v>
      </c>
      <c r="B816" t="s">
        <v>9</v>
      </c>
      <c r="C816" t="s">
        <v>105</v>
      </c>
    </row>
    <row r="817" spans="1:3" x14ac:dyDescent="0.2">
      <c r="A817" t="s">
        <v>18</v>
      </c>
      <c r="B817" t="s">
        <v>9</v>
      </c>
      <c r="C817" t="s">
        <v>36</v>
      </c>
    </row>
    <row r="818" spans="1:3" x14ac:dyDescent="0.2">
      <c r="A818" t="s">
        <v>19</v>
      </c>
      <c r="B818" t="s">
        <v>9</v>
      </c>
      <c r="C818" t="s">
        <v>116</v>
      </c>
    </row>
    <row r="819" spans="1:3" x14ac:dyDescent="0.2">
      <c r="A819" t="s">
        <v>20</v>
      </c>
      <c r="B819" t="s">
        <v>9</v>
      </c>
      <c r="C819" t="s">
        <v>127</v>
      </c>
    </row>
    <row r="820" spans="1:3" x14ac:dyDescent="0.2">
      <c r="A820" t="s">
        <v>21</v>
      </c>
      <c r="B820" t="s">
        <v>9</v>
      </c>
      <c r="C820" t="s">
        <v>123</v>
      </c>
    </row>
    <row r="821" spans="1:3" x14ac:dyDescent="0.2">
      <c r="A821" t="s">
        <v>22</v>
      </c>
      <c r="B821" t="s">
        <v>9</v>
      </c>
      <c r="C821" t="s">
        <v>90</v>
      </c>
    </row>
    <row r="822" spans="1:3" x14ac:dyDescent="0.2">
      <c r="A822" t="s">
        <v>23</v>
      </c>
      <c r="B822" t="s">
        <v>9</v>
      </c>
      <c r="C822" t="s">
        <v>105</v>
      </c>
    </row>
    <row r="823" spans="1:3" x14ac:dyDescent="0.2">
      <c r="A823" t="s">
        <v>24</v>
      </c>
      <c r="B823" t="s">
        <v>9</v>
      </c>
      <c r="C823" t="s">
        <v>120</v>
      </c>
    </row>
    <row r="824" spans="1:3" x14ac:dyDescent="0.2">
      <c r="A824" t="s">
        <v>25</v>
      </c>
      <c r="B824" t="s">
        <v>9</v>
      </c>
      <c r="C824" t="s">
        <v>11</v>
      </c>
    </row>
    <row r="825" spans="1:3" x14ac:dyDescent="0.2">
      <c r="A825" t="s">
        <v>26</v>
      </c>
      <c r="B825" t="s">
        <v>9</v>
      </c>
      <c r="C825" t="s">
        <v>62</v>
      </c>
    </row>
    <row r="826" spans="1:3" x14ac:dyDescent="0.2">
      <c r="A826" t="s">
        <v>27</v>
      </c>
      <c r="B826" t="s">
        <v>9</v>
      </c>
      <c r="C826" t="s">
        <v>69</v>
      </c>
    </row>
    <row r="827" spans="1:3" x14ac:dyDescent="0.2">
      <c r="A827" t="s">
        <v>28</v>
      </c>
      <c r="B827" t="s">
        <v>9</v>
      </c>
      <c r="C827" t="s">
        <v>91</v>
      </c>
    </row>
    <row r="828" spans="1:3" x14ac:dyDescent="0.2">
      <c r="A828" t="s">
        <v>29</v>
      </c>
      <c r="B828" t="s">
        <v>9</v>
      </c>
      <c r="C828" t="s">
        <v>95</v>
      </c>
    </row>
    <row r="829" spans="1:3" x14ac:dyDescent="0.2">
      <c r="A829" t="s">
        <v>30</v>
      </c>
      <c r="B829" t="s">
        <v>9</v>
      </c>
      <c r="C829" t="s">
        <v>123</v>
      </c>
    </row>
    <row r="830" spans="1:3" x14ac:dyDescent="0.2">
      <c r="A830" t="s">
        <v>31</v>
      </c>
      <c r="B830" t="s">
        <v>9</v>
      </c>
      <c r="C830" t="s">
        <v>36</v>
      </c>
    </row>
    <row r="831" spans="1:3" x14ac:dyDescent="0.2">
      <c r="A831" t="s">
        <v>32</v>
      </c>
      <c r="B831" t="s">
        <v>9</v>
      </c>
      <c r="C831" t="s">
        <v>116</v>
      </c>
    </row>
    <row r="832" spans="1:3" x14ac:dyDescent="0.2">
      <c r="A832" t="s">
        <v>33</v>
      </c>
      <c r="B832" t="s">
        <v>9</v>
      </c>
      <c r="C832" t="s">
        <v>137</v>
      </c>
    </row>
    <row r="833" spans="1:3" x14ac:dyDescent="0.2">
      <c r="A833" t="s">
        <v>34</v>
      </c>
      <c r="B833" t="s">
        <v>9</v>
      </c>
      <c r="C833" t="s">
        <v>116</v>
      </c>
    </row>
    <row r="834" spans="1:3" x14ac:dyDescent="0.2">
      <c r="A834" t="s">
        <v>35</v>
      </c>
      <c r="B834" t="s">
        <v>9</v>
      </c>
      <c r="C834" t="s">
        <v>4</v>
      </c>
    </row>
    <row r="835" spans="1:3" x14ac:dyDescent="0.2">
      <c r="A835" t="s">
        <v>36</v>
      </c>
      <c r="B835" t="s">
        <v>9</v>
      </c>
      <c r="C835" t="s">
        <v>107</v>
      </c>
    </row>
    <row r="836" spans="1:3" x14ac:dyDescent="0.2">
      <c r="A836" t="s">
        <v>37</v>
      </c>
      <c r="B836" t="s">
        <v>9</v>
      </c>
      <c r="C836" t="s">
        <v>107</v>
      </c>
    </row>
    <row r="837" spans="1:3" x14ac:dyDescent="0.2">
      <c r="A837" t="s">
        <v>9</v>
      </c>
      <c r="B837" t="s">
        <v>38</v>
      </c>
      <c r="C837" t="s">
        <v>58</v>
      </c>
    </row>
    <row r="838" spans="1:3" x14ac:dyDescent="0.2">
      <c r="A838" t="s">
        <v>39</v>
      </c>
      <c r="B838" t="s">
        <v>9</v>
      </c>
      <c r="C838" t="s">
        <v>52</v>
      </c>
    </row>
    <row r="839" spans="1:3" x14ac:dyDescent="0.2">
      <c r="A839" t="s">
        <v>40</v>
      </c>
      <c r="B839" t="s">
        <v>9</v>
      </c>
      <c r="C839" t="s">
        <v>5</v>
      </c>
    </row>
    <row r="840" spans="1:3" x14ac:dyDescent="0.2">
      <c r="A840" t="s">
        <v>41</v>
      </c>
      <c r="B840" t="s">
        <v>9</v>
      </c>
      <c r="C840" t="s">
        <v>10</v>
      </c>
    </row>
    <row r="841" spans="1:3" x14ac:dyDescent="0.2">
      <c r="A841" t="s">
        <v>42</v>
      </c>
      <c r="B841" t="s">
        <v>9</v>
      </c>
      <c r="C841" t="s">
        <v>11</v>
      </c>
    </row>
    <row r="842" spans="1:3" x14ac:dyDescent="0.2">
      <c r="A842" t="s">
        <v>43</v>
      </c>
      <c r="B842" t="s">
        <v>9</v>
      </c>
      <c r="C842" t="s">
        <v>3</v>
      </c>
    </row>
    <row r="843" spans="1:3" x14ac:dyDescent="0.2">
      <c r="A843" t="s">
        <v>44</v>
      </c>
      <c r="B843" t="s">
        <v>9</v>
      </c>
      <c r="C843" t="s">
        <v>10</v>
      </c>
    </row>
    <row r="844" spans="1:3" x14ac:dyDescent="0.2">
      <c r="A844" t="s">
        <v>9</v>
      </c>
      <c r="B844" t="s">
        <v>7</v>
      </c>
      <c r="C844" t="s">
        <v>120</v>
      </c>
    </row>
    <row r="845" spans="1:3" x14ac:dyDescent="0.2">
      <c r="A845" t="s">
        <v>9</v>
      </c>
      <c r="B845" t="s">
        <v>45</v>
      </c>
      <c r="C845" t="s">
        <v>120</v>
      </c>
    </row>
    <row r="846" spans="1:3" x14ac:dyDescent="0.2">
      <c r="A846" t="s">
        <v>46</v>
      </c>
      <c r="B846" t="s">
        <v>9</v>
      </c>
      <c r="C846" t="s">
        <v>128</v>
      </c>
    </row>
    <row r="847" spans="1:3" x14ac:dyDescent="0.2">
      <c r="A847" t="s">
        <v>47</v>
      </c>
      <c r="B847" t="s">
        <v>9</v>
      </c>
      <c r="C847" t="s">
        <v>62</v>
      </c>
    </row>
    <row r="848" spans="1:3" x14ac:dyDescent="0.2">
      <c r="A848" t="s">
        <v>48</v>
      </c>
      <c r="B848" t="s">
        <v>9</v>
      </c>
      <c r="C848" t="s">
        <v>100</v>
      </c>
    </row>
    <row r="849" spans="1:3" x14ac:dyDescent="0.2">
      <c r="A849" t="s">
        <v>49</v>
      </c>
      <c r="B849" t="s">
        <v>9</v>
      </c>
      <c r="C849" t="s">
        <v>36</v>
      </c>
    </row>
    <row r="850" spans="1:3" x14ac:dyDescent="0.2">
      <c r="A850" t="s">
        <v>50</v>
      </c>
      <c r="B850" t="s">
        <v>9</v>
      </c>
      <c r="C850" t="s">
        <v>118</v>
      </c>
    </row>
    <row r="851" spans="1:3" x14ac:dyDescent="0.2">
      <c r="A851" t="s">
        <v>51</v>
      </c>
      <c r="B851" t="s">
        <v>9</v>
      </c>
      <c r="C851" t="s">
        <v>100</v>
      </c>
    </row>
    <row r="852" spans="1:3" x14ac:dyDescent="0.2">
      <c r="A852" t="s">
        <v>52</v>
      </c>
      <c r="B852" t="s">
        <v>9</v>
      </c>
      <c r="C852" t="s">
        <v>90</v>
      </c>
    </row>
    <row r="853" spans="1:3" x14ac:dyDescent="0.2">
      <c r="A853" t="s">
        <v>9</v>
      </c>
      <c r="B853" t="s">
        <v>53</v>
      </c>
      <c r="C853" t="s">
        <v>24</v>
      </c>
    </row>
    <row r="854" spans="1:3" x14ac:dyDescent="0.2">
      <c r="A854" t="s">
        <v>54</v>
      </c>
      <c r="B854" t="s">
        <v>9</v>
      </c>
      <c r="C854" t="s">
        <v>11</v>
      </c>
    </row>
    <row r="855" spans="1:3" x14ac:dyDescent="0.2">
      <c r="A855" t="s">
        <v>55</v>
      </c>
      <c r="B855" t="s">
        <v>9</v>
      </c>
      <c r="C855" t="s">
        <v>11</v>
      </c>
    </row>
    <row r="856" spans="1:3" x14ac:dyDescent="0.2">
      <c r="A856" t="s">
        <v>56</v>
      </c>
      <c r="B856" t="s">
        <v>9</v>
      </c>
      <c r="C856" t="s">
        <v>10</v>
      </c>
    </row>
    <row r="857" spans="1:3" x14ac:dyDescent="0.2">
      <c r="A857" t="s">
        <v>57</v>
      </c>
      <c r="B857" t="s">
        <v>9</v>
      </c>
      <c r="C857" t="s">
        <v>10</v>
      </c>
    </row>
    <row r="858" spans="1:3" x14ac:dyDescent="0.2">
      <c r="A858" t="s">
        <v>9</v>
      </c>
      <c r="B858" t="s">
        <v>58</v>
      </c>
      <c r="C858" t="s">
        <v>24</v>
      </c>
    </row>
    <row r="859" spans="1:3" x14ac:dyDescent="0.2">
      <c r="A859" t="s">
        <v>59</v>
      </c>
      <c r="B859" t="s">
        <v>9</v>
      </c>
      <c r="C859" t="s">
        <v>69</v>
      </c>
    </row>
    <row r="860" spans="1:3" x14ac:dyDescent="0.2">
      <c r="A860" t="s">
        <v>60</v>
      </c>
      <c r="B860" t="s">
        <v>9</v>
      </c>
      <c r="C860" t="s">
        <v>6</v>
      </c>
    </row>
    <row r="861" spans="1:3" x14ac:dyDescent="0.2">
      <c r="A861" t="s">
        <v>61</v>
      </c>
      <c r="B861" t="s">
        <v>9</v>
      </c>
      <c r="C861" t="s">
        <v>24</v>
      </c>
    </row>
    <row r="862" spans="1:3" x14ac:dyDescent="0.2">
      <c r="A862" t="s">
        <v>62</v>
      </c>
      <c r="B862" t="s">
        <v>9</v>
      </c>
      <c r="C862" t="s">
        <v>84</v>
      </c>
    </row>
    <row r="863" spans="1:3" x14ac:dyDescent="0.2">
      <c r="A863" t="s">
        <v>63</v>
      </c>
      <c r="B863" t="s">
        <v>9</v>
      </c>
      <c r="C863" t="s">
        <v>84</v>
      </c>
    </row>
    <row r="864" spans="1:3" x14ac:dyDescent="0.2">
      <c r="A864" t="s">
        <v>9</v>
      </c>
      <c r="B864" t="s">
        <v>64</v>
      </c>
      <c r="C864" t="s">
        <v>120</v>
      </c>
    </row>
    <row r="865" spans="1:3" x14ac:dyDescent="0.2">
      <c r="A865" t="s">
        <v>65</v>
      </c>
      <c r="B865" t="s">
        <v>9</v>
      </c>
      <c r="C865" t="s">
        <v>128</v>
      </c>
    </row>
    <row r="866" spans="1:3" x14ac:dyDescent="0.2">
      <c r="A866" t="s">
        <v>66</v>
      </c>
      <c r="B866" t="s">
        <v>9</v>
      </c>
      <c r="C866" t="s">
        <v>128</v>
      </c>
    </row>
    <row r="867" spans="1:3" x14ac:dyDescent="0.2">
      <c r="A867" t="s">
        <v>9</v>
      </c>
      <c r="B867" t="s">
        <v>67</v>
      </c>
      <c r="C867" t="s">
        <v>4</v>
      </c>
    </row>
    <row r="868" spans="1:3" x14ac:dyDescent="0.2">
      <c r="A868" t="s">
        <v>9</v>
      </c>
      <c r="B868" t="s">
        <v>68</v>
      </c>
      <c r="C868" t="s">
        <v>4</v>
      </c>
    </row>
    <row r="869" spans="1:3" x14ac:dyDescent="0.2">
      <c r="A869" t="s">
        <v>69</v>
      </c>
      <c r="B869" t="s">
        <v>9</v>
      </c>
      <c r="C869" t="s">
        <v>102</v>
      </c>
    </row>
    <row r="870" spans="1:3" x14ac:dyDescent="0.2">
      <c r="A870" t="s">
        <v>70</v>
      </c>
      <c r="B870" t="s">
        <v>9</v>
      </c>
      <c r="C870" t="s">
        <v>11</v>
      </c>
    </row>
    <row r="871" spans="1:3" x14ac:dyDescent="0.2">
      <c r="A871" t="s">
        <v>71</v>
      </c>
      <c r="B871" t="s">
        <v>9</v>
      </c>
      <c r="C871" t="s">
        <v>11</v>
      </c>
    </row>
    <row r="872" spans="1:3" x14ac:dyDescent="0.2">
      <c r="A872" t="s">
        <v>72</v>
      </c>
      <c r="B872" t="s">
        <v>9</v>
      </c>
      <c r="C872" t="s">
        <v>130</v>
      </c>
    </row>
    <row r="873" spans="1:3" x14ac:dyDescent="0.2">
      <c r="A873" t="s">
        <v>73</v>
      </c>
      <c r="B873" t="s">
        <v>9</v>
      </c>
      <c r="C873" t="s">
        <v>6</v>
      </c>
    </row>
    <row r="874" spans="1:3" x14ac:dyDescent="0.2">
      <c r="A874" t="s">
        <v>74</v>
      </c>
      <c r="B874" t="s">
        <v>9</v>
      </c>
      <c r="C874" t="s">
        <v>95</v>
      </c>
    </row>
    <row r="875" spans="1:3" x14ac:dyDescent="0.2">
      <c r="A875" t="s">
        <v>75</v>
      </c>
      <c r="B875" t="s">
        <v>9</v>
      </c>
      <c r="C875" t="s">
        <v>105</v>
      </c>
    </row>
    <row r="876" spans="1:3" x14ac:dyDescent="0.2">
      <c r="A876" t="s">
        <v>76</v>
      </c>
      <c r="B876" t="s">
        <v>9</v>
      </c>
      <c r="C876" t="s">
        <v>1</v>
      </c>
    </row>
    <row r="877" spans="1:3" x14ac:dyDescent="0.2">
      <c r="A877" t="s">
        <v>77</v>
      </c>
      <c r="B877" t="s">
        <v>9</v>
      </c>
      <c r="C877" t="s">
        <v>1</v>
      </c>
    </row>
    <row r="878" spans="1:3" x14ac:dyDescent="0.2">
      <c r="A878" t="s">
        <v>78</v>
      </c>
      <c r="B878" t="s">
        <v>9</v>
      </c>
      <c r="C878" t="s">
        <v>10</v>
      </c>
    </row>
    <row r="879" spans="1:3" x14ac:dyDescent="0.2">
      <c r="A879" t="s">
        <v>79</v>
      </c>
      <c r="B879" t="s">
        <v>9</v>
      </c>
      <c r="C879" t="s">
        <v>138</v>
      </c>
    </row>
    <row r="880" spans="1:3" x14ac:dyDescent="0.2">
      <c r="A880" t="s">
        <v>80</v>
      </c>
      <c r="B880" t="s">
        <v>9</v>
      </c>
      <c r="C880" t="s">
        <v>138</v>
      </c>
    </row>
    <row r="881" spans="1:3" x14ac:dyDescent="0.2">
      <c r="A881" t="s">
        <v>81</v>
      </c>
      <c r="B881" t="s">
        <v>9</v>
      </c>
      <c r="C881" t="s">
        <v>118</v>
      </c>
    </row>
    <row r="882" spans="1:3" x14ac:dyDescent="0.2">
      <c r="A882" t="s">
        <v>9</v>
      </c>
      <c r="B882" t="s">
        <v>82</v>
      </c>
      <c r="C882" t="s">
        <v>24</v>
      </c>
    </row>
    <row r="883" spans="1:3" x14ac:dyDescent="0.2">
      <c r="A883" t="s">
        <v>9</v>
      </c>
      <c r="B883" t="s">
        <v>83</v>
      </c>
      <c r="C883" t="s">
        <v>24</v>
      </c>
    </row>
    <row r="884" spans="1:3" x14ac:dyDescent="0.2">
      <c r="A884" t="s">
        <v>84</v>
      </c>
      <c r="B884" t="s">
        <v>9</v>
      </c>
      <c r="C884" t="s">
        <v>4</v>
      </c>
    </row>
    <row r="885" spans="1:3" x14ac:dyDescent="0.2">
      <c r="A885" t="s">
        <v>85</v>
      </c>
      <c r="B885" t="s">
        <v>9</v>
      </c>
      <c r="C885" t="s">
        <v>4</v>
      </c>
    </row>
    <row r="886" spans="1:3" x14ac:dyDescent="0.2">
      <c r="A886" t="s">
        <v>86</v>
      </c>
      <c r="B886" t="s">
        <v>9</v>
      </c>
      <c r="C886" t="s">
        <v>1</v>
      </c>
    </row>
    <row r="887" spans="1:3" x14ac:dyDescent="0.2">
      <c r="A887" t="s">
        <v>87</v>
      </c>
      <c r="B887" t="s">
        <v>9</v>
      </c>
      <c r="C887" t="s">
        <v>127</v>
      </c>
    </row>
    <row r="888" spans="1:3" x14ac:dyDescent="0.2">
      <c r="A888" t="s">
        <v>88</v>
      </c>
      <c r="B888" t="s">
        <v>9</v>
      </c>
      <c r="C888" t="s">
        <v>105</v>
      </c>
    </row>
    <row r="889" spans="1:3" x14ac:dyDescent="0.2">
      <c r="A889" t="s">
        <v>89</v>
      </c>
      <c r="B889" t="s">
        <v>9</v>
      </c>
      <c r="C889" t="s">
        <v>116</v>
      </c>
    </row>
    <row r="890" spans="1:3" x14ac:dyDescent="0.2">
      <c r="A890" t="s">
        <v>9</v>
      </c>
      <c r="B890" t="s">
        <v>90</v>
      </c>
      <c r="C890" t="s">
        <v>24</v>
      </c>
    </row>
    <row r="891" spans="1:3" x14ac:dyDescent="0.2">
      <c r="A891" t="s">
        <v>91</v>
      </c>
      <c r="B891" t="s">
        <v>9</v>
      </c>
      <c r="C891" t="s">
        <v>6</v>
      </c>
    </row>
    <row r="892" spans="1:3" x14ac:dyDescent="0.2">
      <c r="A892" t="s">
        <v>92</v>
      </c>
      <c r="B892" t="s">
        <v>9</v>
      </c>
      <c r="C892" t="s">
        <v>58</v>
      </c>
    </row>
    <row r="893" spans="1:3" x14ac:dyDescent="0.2">
      <c r="A893" t="s">
        <v>93</v>
      </c>
      <c r="B893" t="s">
        <v>9</v>
      </c>
      <c r="C893" t="s">
        <v>137</v>
      </c>
    </row>
    <row r="894" spans="1:3" x14ac:dyDescent="0.2">
      <c r="A894" t="s">
        <v>9</v>
      </c>
      <c r="B894" t="s">
        <v>94</v>
      </c>
      <c r="C894" t="s">
        <v>120</v>
      </c>
    </row>
    <row r="895" spans="1:3" x14ac:dyDescent="0.2">
      <c r="A895" t="s">
        <v>95</v>
      </c>
      <c r="B895" t="s">
        <v>9</v>
      </c>
      <c r="C895" t="s">
        <v>6</v>
      </c>
    </row>
    <row r="896" spans="1:3" x14ac:dyDescent="0.2">
      <c r="A896" t="s">
        <v>96</v>
      </c>
      <c r="B896" t="s">
        <v>9</v>
      </c>
      <c r="C896" t="s">
        <v>62</v>
      </c>
    </row>
    <row r="897" spans="1:3" x14ac:dyDescent="0.2">
      <c r="A897" t="s">
        <v>9</v>
      </c>
      <c r="B897" t="s">
        <v>97</v>
      </c>
      <c r="C897" t="s">
        <v>120</v>
      </c>
    </row>
    <row r="898" spans="1:3" x14ac:dyDescent="0.2">
      <c r="A898" t="s">
        <v>9</v>
      </c>
      <c r="B898" t="s">
        <v>98</v>
      </c>
      <c r="C898" t="s">
        <v>120</v>
      </c>
    </row>
    <row r="899" spans="1:3" x14ac:dyDescent="0.2">
      <c r="A899" t="s">
        <v>99</v>
      </c>
      <c r="B899" t="s">
        <v>9</v>
      </c>
      <c r="C899" t="s">
        <v>128</v>
      </c>
    </row>
    <row r="900" spans="1:3" x14ac:dyDescent="0.2">
      <c r="A900" t="s">
        <v>100</v>
      </c>
      <c r="B900" t="s">
        <v>9</v>
      </c>
      <c r="C900" t="s">
        <v>90</v>
      </c>
    </row>
    <row r="901" spans="1:3" x14ac:dyDescent="0.2">
      <c r="A901" t="s">
        <v>101</v>
      </c>
      <c r="B901" t="s">
        <v>9</v>
      </c>
      <c r="C901" t="s">
        <v>123</v>
      </c>
    </row>
    <row r="902" spans="1:3" x14ac:dyDescent="0.2">
      <c r="A902" t="s">
        <v>102</v>
      </c>
      <c r="B902" t="s">
        <v>9</v>
      </c>
      <c r="C902" t="s">
        <v>58</v>
      </c>
    </row>
    <row r="903" spans="1:3" x14ac:dyDescent="0.2">
      <c r="A903" t="s">
        <v>103</v>
      </c>
      <c r="B903" t="s">
        <v>9</v>
      </c>
      <c r="C903" t="s">
        <v>24</v>
      </c>
    </row>
    <row r="904" spans="1:3" x14ac:dyDescent="0.2">
      <c r="A904" t="s">
        <v>104</v>
      </c>
      <c r="B904" t="s">
        <v>9</v>
      </c>
      <c r="C904" t="s">
        <v>58</v>
      </c>
    </row>
    <row r="905" spans="1:3" x14ac:dyDescent="0.2">
      <c r="A905" t="s">
        <v>3</v>
      </c>
      <c r="B905" t="s">
        <v>9</v>
      </c>
      <c r="C905" t="s">
        <v>58</v>
      </c>
    </row>
    <row r="906" spans="1:3" x14ac:dyDescent="0.2">
      <c r="A906" t="s">
        <v>105</v>
      </c>
      <c r="B906" t="s">
        <v>9</v>
      </c>
      <c r="C906" t="s">
        <v>3</v>
      </c>
    </row>
    <row r="907" spans="1:3" x14ac:dyDescent="0.2">
      <c r="A907" t="s">
        <v>106</v>
      </c>
      <c r="B907" t="s">
        <v>9</v>
      </c>
      <c r="C907" t="s">
        <v>116</v>
      </c>
    </row>
    <row r="908" spans="1:3" x14ac:dyDescent="0.2">
      <c r="A908" t="s">
        <v>107</v>
      </c>
      <c r="B908" t="s">
        <v>9</v>
      </c>
      <c r="C908" t="s">
        <v>4</v>
      </c>
    </row>
    <row r="909" spans="1:3" x14ac:dyDescent="0.2">
      <c r="A909" t="s">
        <v>108</v>
      </c>
      <c r="B909" t="s">
        <v>9</v>
      </c>
      <c r="C909" t="s">
        <v>24</v>
      </c>
    </row>
    <row r="910" spans="1:3" x14ac:dyDescent="0.2">
      <c r="A910" t="s">
        <v>109</v>
      </c>
      <c r="B910" t="s">
        <v>9</v>
      </c>
      <c r="C910" t="s">
        <v>4</v>
      </c>
    </row>
    <row r="911" spans="1:3" x14ac:dyDescent="0.2">
      <c r="A911" t="s">
        <v>110</v>
      </c>
      <c r="B911" t="s">
        <v>9</v>
      </c>
      <c r="C911" t="s">
        <v>130</v>
      </c>
    </row>
    <row r="912" spans="1:3" x14ac:dyDescent="0.2">
      <c r="A912" t="s">
        <v>111</v>
      </c>
      <c r="B912" t="s">
        <v>9</v>
      </c>
      <c r="C912" t="s">
        <v>100</v>
      </c>
    </row>
    <row r="913" spans="1:3" x14ac:dyDescent="0.2">
      <c r="A913" t="s">
        <v>112</v>
      </c>
      <c r="B913" t="s">
        <v>9</v>
      </c>
      <c r="C913" t="s">
        <v>5</v>
      </c>
    </row>
    <row r="914" spans="1:3" x14ac:dyDescent="0.2">
      <c r="A914" t="s">
        <v>113</v>
      </c>
      <c r="B914" t="s">
        <v>9</v>
      </c>
      <c r="C914" t="s">
        <v>62</v>
      </c>
    </row>
    <row r="915" spans="1:3" x14ac:dyDescent="0.2">
      <c r="A915" t="s">
        <v>114</v>
      </c>
      <c r="B915" t="s">
        <v>9</v>
      </c>
      <c r="C915" t="s">
        <v>1</v>
      </c>
    </row>
    <row r="916" spans="1:3" x14ac:dyDescent="0.2">
      <c r="A916" t="s">
        <v>9</v>
      </c>
      <c r="B916" t="s">
        <v>115</v>
      </c>
      <c r="C916" t="s">
        <v>120</v>
      </c>
    </row>
    <row r="917" spans="1:3" x14ac:dyDescent="0.2">
      <c r="A917" t="s">
        <v>116</v>
      </c>
      <c r="B917" t="s">
        <v>9</v>
      </c>
      <c r="C917" t="s">
        <v>6</v>
      </c>
    </row>
    <row r="918" spans="1:3" x14ac:dyDescent="0.2">
      <c r="A918" t="s">
        <v>117</v>
      </c>
      <c r="B918" t="s">
        <v>9</v>
      </c>
      <c r="C918" t="s">
        <v>10</v>
      </c>
    </row>
    <row r="919" spans="1:3" x14ac:dyDescent="0.2">
      <c r="A919" t="s">
        <v>118</v>
      </c>
      <c r="B919" t="s">
        <v>9</v>
      </c>
      <c r="C919" t="s">
        <v>107</v>
      </c>
    </row>
    <row r="920" spans="1:3" x14ac:dyDescent="0.2">
      <c r="A920" t="s">
        <v>119</v>
      </c>
      <c r="B920" t="s">
        <v>9</v>
      </c>
      <c r="C920" t="s">
        <v>107</v>
      </c>
    </row>
    <row r="921" spans="1:3" x14ac:dyDescent="0.2">
      <c r="A921" t="s">
        <v>9</v>
      </c>
      <c r="B921" t="s">
        <v>120</v>
      </c>
      <c r="C921" t="s">
        <v>120</v>
      </c>
    </row>
    <row r="922" spans="1:3" x14ac:dyDescent="0.2">
      <c r="A922" t="s">
        <v>9</v>
      </c>
      <c r="B922" t="s">
        <v>121</v>
      </c>
      <c r="C922" t="s">
        <v>9</v>
      </c>
    </row>
    <row r="923" spans="1:3" x14ac:dyDescent="0.2">
      <c r="A923" t="s">
        <v>122</v>
      </c>
      <c r="B923" t="s">
        <v>9</v>
      </c>
      <c r="C923" t="s">
        <v>130</v>
      </c>
    </row>
    <row r="924" spans="1:3" x14ac:dyDescent="0.2">
      <c r="A924" t="s">
        <v>123</v>
      </c>
      <c r="B924" t="s">
        <v>9</v>
      </c>
      <c r="C924" t="s">
        <v>6</v>
      </c>
    </row>
    <row r="925" spans="1:3" x14ac:dyDescent="0.2">
      <c r="A925" t="s">
        <v>124</v>
      </c>
      <c r="B925" t="s">
        <v>9</v>
      </c>
      <c r="C925" t="s">
        <v>11</v>
      </c>
    </row>
    <row r="926" spans="1:3" x14ac:dyDescent="0.2">
      <c r="A926" t="s">
        <v>125</v>
      </c>
      <c r="B926" t="s">
        <v>9</v>
      </c>
      <c r="C926" t="s">
        <v>127</v>
      </c>
    </row>
    <row r="927" spans="1:3" x14ac:dyDescent="0.2">
      <c r="A927" t="s">
        <v>126</v>
      </c>
      <c r="B927" t="s">
        <v>9</v>
      </c>
      <c r="C927" t="s">
        <v>128</v>
      </c>
    </row>
    <row r="928" spans="1:3" x14ac:dyDescent="0.2">
      <c r="A928" t="s">
        <v>127</v>
      </c>
      <c r="B928" t="s">
        <v>9</v>
      </c>
      <c r="C928" t="s">
        <v>3</v>
      </c>
    </row>
    <row r="929" spans="1:3" x14ac:dyDescent="0.2">
      <c r="A929" t="s">
        <v>128</v>
      </c>
      <c r="B929" t="s">
        <v>9</v>
      </c>
      <c r="C929" t="s">
        <v>134</v>
      </c>
    </row>
    <row r="930" spans="1:3" x14ac:dyDescent="0.2">
      <c r="A930" t="s">
        <v>129</v>
      </c>
      <c r="B930" t="s">
        <v>9</v>
      </c>
      <c r="C930" t="s">
        <v>36</v>
      </c>
    </row>
    <row r="931" spans="1:3" x14ac:dyDescent="0.2">
      <c r="A931" t="s">
        <v>130</v>
      </c>
      <c r="B931" t="s">
        <v>9</v>
      </c>
      <c r="C931" t="s">
        <v>35</v>
      </c>
    </row>
    <row r="932" spans="1:3" x14ac:dyDescent="0.2">
      <c r="A932" t="s">
        <v>131</v>
      </c>
      <c r="B932" t="s">
        <v>9</v>
      </c>
      <c r="C932" t="s">
        <v>67</v>
      </c>
    </row>
    <row r="933" spans="1:3" x14ac:dyDescent="0.2">
      <c r="A933" t="s">
        <v>132</v>
      </c>
      <c r="B933" t="s">
        <v>9</v>
      </c>
      <c r="C933" t="s">
        <v>5</v>
      </c>
    </row>
    <row r="934" spans="1:3" x14ac:dyDescent="0.2">
      <c r="A934" t="s">
        <v>133</v>
      </c>
      <c r="B934" t="s">
        <v>9</v>
      </c>
      <c r="C934" t="s">
        <v>105</v>
      </c>
    </row>
    <row r="935" spans="1:3" x14ac:dyDescent="0.2">
      <c r="A935" t="s">
        <v>134</v>
      </c>
      <c r="B935" t="s">
        <v>9</v>
      </c>
      <c r="C935" t="s">
        <v>58</v>
      </c>
    </row>
    <row r="936" spans="1:3" x14ac:dyDescent="0.2">
      <c r="A936" t="s">
        <v>135</v>
      </c>
      <c r="B936" t="s">
        <v>9</v>
      </c>
      <c r="C936" t="s">
        <v>62</v>
      </c>
    </row>
    <row r="937" spans="1:3" x14ac:dyDescent="0.2">
      <c r="A937" t="s">
        <v>136</v>
      </c>
      <c r="B937" t="s">
        <v>9</v>
      </c>
      <c r="C937" t="s">
        <v>62</v>
      </c>
    </row>
    <row r="938" spans="1:3" x14ac:dyDescent="0.2">
      <c r="A938" t="s">
        <v>137</v>
      </c>
      <c r="B938" t="s">
        <v>9</v>
      </c>
      <c r="C938" t="s">
        <v>6</v>
      </c>
    </row>
    <row r="939" spans="1:3" x14ac:dyDescent="0.2">
      <c r="A939" t="s">
        <v>138</v>
      </c>
      <c r="B939" t="s">
        <v>9</v>
      </c>
      <c r="C939" t="s">
        <v>90</v>
      </c>
    </row>
    <row r="940" spans="1:3" x14ac:dyDescent="0.2">
      <c r="A940" t="s">
        <v>13</v>
      </c>
      <c r="B940" t="s">
        <v>12</v>
      </c>
      <c r="C940" t="s">
        <v>132</v>
      </c>
    </row>
    <row r="941" spans="1:3" x14ac:dyDescent="0.2">
      <c r="A941" t="s">
        <v>12</v>
      </c>
      <c r="B941" t="s">
        <v>14</v>
      </c>
      <c r="C941" t="s">
        <v>43</v>
      </c>
    </row>
    <row r="942" spans="1:3" x14ac:dyDescent="0.2">
      <c r="A942" t="s">
        <v>12</v>
      </c>
      <c r="B942" t="s">
        <v>15</v>
      </c>
      <c r="C942" t="s">
        <v>127</v>
      </c>
    </row>
    <row r="943" spans="1:3" x14ac:dyDescent="0.2">
      <c r="A943" t="s">
        <v>11</v>
      </c>
      <c r="B943" t="s">
        <v>12</v>
      </c>
      <c r="C943" t="s">
        <v>130</v>
      </c>
    </row>
    <row r="944" spans="1:3" x14ac:dyDescent="0.2">
      <c r="A944" t="s">
        <v>16</v>
      </c>
      <c r="B944" t="s">
        <v>12</v>
      </c>
      <c r="C944" t="s">
        <v>21</v>
      </c>
    </row>
    <row r="945" spans="1:3" x14ac:dyDescent="0.2">
      <c r="A945" t="s">
        <v>17</v>
      </c>
      <c r="B945" t="s">
        <v>12</v>
      </c>
      <c r="C945" t="s">
        <v>31</v>
      </c>
    </row>
    <row r="946" spans="1:3" x14ac:dyDescent="0.2">
      <c r="A946" t="s">
        <v>18</v>
      </c>
      <c r="B946" t="s">
        <v>12</v>
      </c>
      <c r="C946" t="s">
        <v>106</v>
      </c>
    </row>
    <row r="947" spans="1:3" x14ac:dyDescent="0.2">
      <c r="A947" t="s">
        <v>19</v>
      </c>
      <c r="B947" t="s">
        <v>12</v>
      </c>
      <c r="C947" t="s">
        <v>43</v>
      </c>
    </row>
    <row r="948" spans="1:3" x14ac:dyDescent="0.2">
      <c r="A948" t="s">
        <v>20</v>
      </c>
      <c r="B948" t="s">
        <v>12</v>
      </c>
      <c r="C948" t="s">
        <v>49</v>
      </c>
    </row>
    <row r="949" spans="1:3" x14ac:dyDescent="0.2">
      <c r="A949" t="s">
        <v>21</v>
      </c>
      <c r="B949" t="s">
        <v>12</v>
      </c>
      <c r="C949" t="s">
        <v>105</v>
      </c>
    </row>
    <row r="950" spans="1:3" x14ac:dyDescent="0.2">
      <c r="A950" t="s">
        <v>22</v>
      </c>
      <c r="B950" t="s">
        <v>12</v>
      </c>
      <c r="C950" t="s">
        <v>1</v>
      </c>
    </row>
    <row r="951" spans="1:3" x14ac:dyDescent="0.2">
      <c r="A951" t="s">
        <v>23</v>
      </c>
      <c r="B951" t="s">
        <v>12</v>
      </c>
      <c r="C951" t="s">
        <v>31</v>
      </c>
    </row>
    <row r="952" spans="1:3" x14ac:dyDescent="0.2">
      <c r="A952" t="s">
        <v>24</v>
      </c>
      <c r="B952" t="s">
        <v>12</v>
      </c>
      <c r="C952" t="s">
        <v>123</v>
      </c>
    </row>
    <row r="953" spans="1:3" x14ac:dyDescent="0.2">
      <c r="A953" t="s">
        <v>25</v>
      </c>
      <c r="B953" t="s">
        <v>12</v>
      </c>
      <c r="C953" t="s">
        <v>79</v>
      </c>
    </row>
    <row r="954" spans="1:3" x14ac:dyDescent="0.2">
      <c r="A954" t="s">
        <v>26</v>
      </c>
      <c r="B954" t="s">
        <v>12</v>
      </c>
      <c r="C954" t="s">
        <v>80</v>
      </c>
    </row>
    <row r="955" spans="1:3" x14ac:dyDescent="0.2">
      <c r="A955" t="s">
        <v>27</v>
      </c>
      <c r="B955" t="s">
        <v>12</v>
      </c>
      <c r="C955" t="s">
        <v>48</v>
      </c>
    </row>
    <row r="956" spans="1:3" x14ac:dyDescent="0.2">
      <c r="A956" t="s">
        <v>28</v>
      </c>
      <c r="B956" t="s">
        <v>12</v>
      </c>
      <c r="C956" t="s">
        <v>43</v>
      </c>
    </row>
    <row r="957" spans="1:3" x14ac:dyDescent="0.2">
      <c r="A957" t="s">
        <v>29</v>
      </c>
      <c r="B957" t="s">
        <v>12</v>
      </c>
      <c r="C957" t="s">
        <v>127</v>
      </c>
    </row>
    <row r="958" spans="1:3" x14ac:dyDescent="0.2">
      <c r="A958" t="s">
        <v>30</v>
      </c>
      <c r="B958" t="s">
        <v>12</v>
      </c>
      <c r="C958" t="s">
        <v>105</v>
      </c>
    </row>
    <row r="959" spans="1:3" x14ac:dyDescent="0.2">
      <c r="A959" t="s">
        <v>31</v>
      </c>
      <c r="B959" t="s">
        <v>12</v>
      </c>
      <c r="C959" t="s">
        <v>14</v>
      </c>
    </row>
    <row r="960" spans="1:3" x14ac:dyDescent="0.2">
      <c r="A960" t="s">
        <v>32</v>
      </c>
      <c r="B960" t="s">
        <v>12</v>
      </c>
      <c r="C960" t="s">
        <v>101</v>
      </c>
    </row>
    <row r="961" spans="1:3" x14ac:dyDescent="0.2">
      <c r="A961" t="s">
        <v>33</v>
      </c>
      <c r="B961" t="s">
        <v>12</v>
      </c>
      <c r="C961" t="s">
        <v>2</v>
      </c>
    </row>
    <row r="962" spans="1:3" x14ac:dyDescent="0.2">
      <c r="A962" t="s">
        <v>34</v>
      </c>
      <c r="B962" t="s">
        <v>12</v>
      </c>
      <c r="C962" t="s">
        <v>2</v>
      </c>
    </row>
    <row r="963" spans="1:3" x14ac:dyDescent="0.2">
      <c r="A963" t="s">
        <v>35</v>
      </c>
      <c r="B963" t="s">
        <v>12</v>
      </c>
      <c r="C963" t="s">
        <v>5</v>
      </c>
    </row>
    <row r="964" spans="1:3" x14ac:dyDescent="0.2">
      <c r="A964" t="s">
        <v>36</v>
      </c>
      <c r="B964" t="s">
        <v>12</v>
      </c>
      <c r="C964" t="s">
        <v>62</v>
      </c>
    </row>
    <row r="965" spans="1:3" x14ac:dyDescent="0.2">
      <c r="A965" t="s">
        <v>37</v>
      </c>
      <c r="B965" t="s">
        <v>12</v>
      </c>
      <c r="C965" t="s">
        <v>62</v>
      </c>
    </row>
    <row r="966" spans="1:3" x14ac:dyDescent="0.2">
      <c r="A966" t="s">
        <v>12</v>
      </c>
      <c r="B966" t="s">
        <v>38</v>
      </c>
      <c r="C966" t="s">
        <v>100</v>
      </c>
    </row>
    <row r="967" spans="1:3" x14ac:dyDescent="0.2">
      <c r="A967" t="s">
        <v>12</v>
      </c>
      <c r="B967" t="s">
        <v>39</v>
      </c>
      <c r="C967" t="s">
        <v>28</v>
      </c>
    </row>
    <row r="968" spans="1:3" x14ac:dyDescent="0.2">
      <c r="A968" t="s">
        <v>12</v>
      </c>
      <c r="B968" t="s">
        <v>40</v>
      </c>
      <c r="C968" t="s">
        <v>74</v>
      </c>
    </row>
    <row r="969" spans="1:3" x14ac:dyDescent="0.2">
      <c r="A969" t="s">
        <v>41</v>
      </c>
      <c r="B969" t="s">
        <v>12</v>
      </c>
      <c r="C969" t="s">
        <v>51</v>
      </c>
    </row>
    <row r="970" spans="1:3" x14ac:dyDescent="0.2">
      <c r="A970" t="s">
        <v>42</v>
      </c>
      <c r="B970" t="s">
        <v>12</v>
      </c>
      <c r="C970" t="s">
        <v>40</v>
      </c>
    </row>
    <row r="971" spans="1:3" x14ac:dyDescent="0.2">
      <c r="A971" t="s">
        <v>43</v>
      </c>
      <c r="B971" t="s">
        <v>12</v>
      </c>
      <c r="C971" t="s">
        <v>10</v>
      </c>
    </row>
    <row r="972" spans="1:3" x14ac:dyDescent="0.2">
      <c r="A972" t="s">
        <v>44</v>
      </c>
      <c r="B972" t="s">
        <v>12</v>
      </c>
      <c r="C972" t="s">
        <v>48</v>
      </c>
    </row>
    <row r="973" spans="1:3" x14ac:dyDescent="0.2">
      <c r="A973" t="s">
        <v>12</v>
      </c>
      <c r="B973" t="s">
        <v>7</v>
      </c>
      <c r="C973" t="s">
        <v>123</v>
      </c>
    </row>
    <row r="974" spans="1:3" x14ac:dyDescent="0.2">
      <c r="A974" t="s">
        <v>12</v>
      </c>
      <c r="B974" t="s">
        <v>45</v>
      </c>
      <c r="C974" t="s">
        <v>3</v>
      </c>
    </row>
    <row r="975" spans="1:3" x14ac:dyDescent="0.2">
      <c r="A975" t="s">
        <v>46</v>
      </c>
      <c r="B975" t="s">
        <v>12</v>
      </c>
      <c r="C975" t="s">
        <v>39</v>
      </c>
    </row>
    <row r="976" spans="1:3" x14ac:dyDescent="0.2">
      <c r="A976" t="s">
        <v>47</v>
      </c>
      <c r="B976" t="s">
        <v>12</v>
      </c>
      <c r="C976" t="s">
        <v>79</v>
      </c>
    </row>
    <row r="977" spans="1:3" x14ac:dyDescent="0.2">
      <c r="A977" t="s">
        <v>48</v>
      </c>
      <c r="B977" t="s">
        <v>12</v>
      </c>
      <c r="C977" t="s">
        <v>28</v>
      </c>
    </row>
    <row r="978" spans="1:3" x14ac:dyDescent="0.2">
      <c r="A978" t="s">
        <v>49</v>
      </c>
      <c r="B978" t="s">
        <v>12</v>
      </c>
      <c r="C978" t="s">
        <v>106</v>
      </c>
    </row>
    <row r="979" spans="1:3" x14ac:dyDescent="0.2">
      <c r="A979" t="s">
        <v>50</v>
      </c>
      <c r="B979" t="s">
        <v>12</v>
      </c>
      <c r="C979" t="s">
        <v>89</v>
      </c>
    </row>
    <row r="980" spans="1:3" x14ac:dyDescent="0.2">
      <c r="A980" t="s">
        <v>51</v>
      </c>
      <c r="B980" t="s">
        <v>12</v>
      </c>
      <c r="C980" t="s">
        <v>28</v>
      </c>
    </row>
    <row r="981" spans="1:3" x14ac:dyDescent="0.2">
      <c r="A981" t="s">
        <v>52</v>
      </c>
      <c r="B981" t="s">
        <v>12</v>
      </c>
      <c r="C981" t="s">
        <v>62</v>
      </c>
    </row>
    <row r="982" spans="1:3" x14ac:dyDescent="0.2">
      <c r="A982" t="s">
        <v>12</v>
      </c>
      <c r="B982" t="s">
        <v>53</v>
      </c>
      <c r="C982" t="s">
        <v>91</v>
      </c>
    </row>
    <row r="983" spans="1:3" x14ac:dyDescent="0.2">
      <c r="A983" t="s">
        <v>54</v>
      </c>
      <c r="B983" t="s">
        <v>12</v>
      </c>
      <c r="C983" t="s">
        <v>79</v>
      </c>
    </row>
    <row r="984" spans="1:3" x14ac:dyDescent="0.2">
      <c r="A984" t="s">
        <v>55</v>
      </c>
      <c r="B984" t="s">
        <v>12</v>
      </c>
      <c r="C984" t="s">
        <v>79</v>
      </c>
    </row>
    <row r="985" spans="1:3" x14ac:dyDescent="0.2">
      <c r="A985" t="s">
        <v>56</v>
      </c>
      <c r="B985" t="s">
        <v>12</v>
      </c>
      <c r="C985" t="s">
        <v>51</v>
      </c>
    </row>
    <row r="986" spans="1:3" x14ac:dyDescent="0.2">
      <c r="A986" t="s">
        <v>57</v>
      </c>
      <c r="B986" t="s">
        <v>12</v>
      </c>
      <c r="C986" t="s">
        <v>129</v>
      </c>
    </row>
    <row r="987" spans="1:3" x14ac:dyDescent="0.2">
      <c r="A987" t="s">
        <v>12</v>
      </c>
      <c r="B987" t="s">
        <v>58</v>
      </c>
      <c r="C987" t="s">
        <v>91</v>
      </c>
    </row>
    <row r="988" spans="1:3" x14ac:dyDescent="0.2">
      <c r="A988" t="s">
        <v>59</v>
      </c>
      <c r="B988" t="s">
        <v>12</v>
      </c>
      <c r="C988" t="s">
        <v>48</v>
      </c>
    </row>
    <row r="989" spans="1:3" x14ac:dyDescent="0.2">
      <c r="A989" t="s">
        <v>12</v>
      </c>
      <c r="B989" t="s">
        <v>60</v>
      </c>
      <c r="C989" t="s">
        <v>118</v>
      </c>
    </row>
    <row r="990" spans="1:3" x14ac:dyDescent="0.2">
      <c r="A990" t="s">
        <v>12</v>
      </c>
      <c r="B990" t="s">
        <v>61</v>
      </c>
      <c r="C990" t="s">
        <v>116</v>
      </c>
    </row>
    <row r="991" spans="1:3" x14ac:dyDescent="0.2">
      <c r="A991" t="s">
        <v>62</v>
      </c>
      <c r="B991" t="s">
        <v>12</v>
      </c>
      <c r="C991" t="s">
        <v>11</v>
      </c>
    </row>
    <row r="992" spans="1:3" x14ac:dyDescent="0.2">
      <c r="A992" t="s">
        <v>63</v>
      </c>
      <c r="B992" t="s">
        <v>12</v>
      </c>
      <c r="C992" t="s">
        <v>11</v>
      </c>
    </row>
    <row r="993" spans="1:3" x14ac:dyDescent="0.2">
      <c r="A993" t="s">
        <v>12</v>
      </c>
      <c r="B993" t="s">
        <v>64</v>
      </c>
      <c r="C993" t="s">
        <v>3</v>
      </c>
    </row>
    <row r="994" spans="1:3" x14ac:dyDescent="0.2">
      <c r="A994" t="s">
        <v>65</v>
      </c>
      <c r="B994" t="s">
        <v>12</v>
      </c>
      <c r="C994" t="s">
        <v>111</v>
      </c>
    </row>
    <row r="995" spans="1:3" x14ac:dyDescent="0.2">
      <c r="A995" t="s">
        <v>66</v>
      </c>
      <c r="B995" t="s">
        <v>12</v>
      </c>
      <c r="C995" t="s">
        <v>111</v>
      </c>
    </row>
    <row r="996" spans="1:3" x14ac:dyDescent="0.2">
      <c r="A996" t="s">
        <v>12</v>
      </c>
      <c r="B996" t="s">
        <v>67</v>
      </c>
      <c r="C996" t="s">
        <v>22</v>
      </c>
    </row>
    <row r="997" spans="1:3" x14ac:dyDescent="0.2">
      <c r="A997" t="s">
        <v>12</v>
      </c>
      <c r="B997" t="s">
        <v>68</v>
      </c>
      <c r="C997" t="s">
        <v>22</v>
      </c>
    </row>
    <row r="998" spans="1:3" x14ac:dyDescent="0.2">
      <c r="A998" t="s">
        <v>69</v>
      </c>
      <c r="B998" t="s">
        <v>12</v>
      </c>
      <c r="C998" t="s">
        <v>128</v>
      </c>
    </row>
    <row r="999" spans="1:3" x14ac:dyDescent="0.2">
      <c r="A999" t="s">
        <v>70</v>
      </c>
      <c r="B999" t="s">
        <v>12</v>
      </c>
      <c r="C999" t="s">
        <v>79</v>
      </c>
    </row>
    <row r="1000" spans="1:3" x14ac:dyDescent="0.2">
      <c r="A1000" t="s">
        <v>71</v>
      </c>
      <c r="B1000" t="s">
        <v>12</v>
      </c>
      <c r="C1000" t="s">
        <v>40</v>
      </c>
    </row>
    <row r="1001" spans="1:3" x14ac:dyDescent="0.2">
      <c r="A1001" t="s">
        <v>72</v>
      </c>
      <c r="B1001" t="s">
        <v>12</v>
      </c>
      <c r="C1001" t="s">
        <v>40</v>
      </c>
    </row>
    <row r="1002" spans="1:3" x14ac:dyDescent="0.2">
      <c r="A1002" t="s">
        <v>12</v>
      </c>
      <c r="B1002" t="s">
        <v>73</v>
      </c>
      <c r="C1002" t="s">
        <v>1</v>
      </c>
    </row>
    <row r="1003" spans="1:3" x14ac:dyDescent="0.2">
      <c r="A1003" t="s">
        <v>74</v>
      </c>
      <c r="B1003" t="s">
        <v>12</v>
      </c>
      <c r="C1003" t="s">
        <v>127</v>
      </c>
    </row>
    <row r="1004" spans="1:3" x14ac:dyDescent="0.2">
      <c r="A1004" t="s">
        <v>75</v>
      </c>
      <c r="B1004" t="s">
        <v>12</v>
      </c>
      <c r="C1004" t="s">
        <v>8</v>
      </c>
    </row>
    <row r="1005" spans="1:3" x14ac:dyDescent="0.2">
      <c r="A1005" t="s">
        <v>76</v>
      </c>
      <c r="B1005" t="s">
        <v>12</v>
      </c>
      <c r="C1005" t="s">
        <v>32</v>
      </c>
    </row>
    <row r="1006" spans="1:3" x14ac:dyDescent="0.2">
      <c r="A1006" t="s">
        <v>77</v>
      </c>
      <c r="B1006" t="s">
        <v>12</v>
      </c>
      <c r="C1006" t="s">
        <v>93</v>
      </c>
    </row>
    <row r="1007" spans="1:3" x14ac:dyDescent="0.2">
      <c r="A1007" t="s">
        <v>78</v>
      </c>
      <c r="B1007" t="s">
        <v>12</v>
      </c>
      <c r="C1007" t="s">
        <v>129</v>
      </c>
    </row>
    <row r="1008" spans="1:3" x14ac:dyDescent="0.2">
      <c r="A1008" t="s">
        <v>79</v>
      </c>
      <c r="B1008" t="s">
        <v>12</v>
      </c>
      <c r="C1008" t="s">
        <v>29</v>
      </c>
    </row>
    <row r="1009" spans="1:3" x14ac:dyDescent="0.2">
      <c r="A1009" t="s">
        <v>80</v>
      </c>
      <c r="B1009" t="s">
        <v>12</v>
      </c>
      <c r="C1009" t="s">
        <v>21</v>
      </c>
    </row>
    <row r="1010" spans="1:3" x14ac:dyDescent="0.2">
      <c r="A1010" t="s">
        <v>81</v>
      </c>
      <c r="B1010" t="s">
        <v>12</v>
      </c>
      <c r="C1010" t="s">
        <v>89</v>
      </c>
    </row>
    <row r="1011" spans="1:3" x14ac:dyDescent="0.2">
      <c r="A1011" t="s">
        <v>12</v>
      </c>
      <c r="B1011" t="s">
        <v>82</v>
      </c>
      <c r="C1011" t="s">
        <v>137</v>
      </c>
    </row>
    <row r="1012" spans="1:3" x14ac:dyDescent="0.2">
      <c r="A1012" t="s">
        <v>12</v>
      </c>
      <c r="B1012" t="s">
        <v>83</v>
      </c>
      <c r="C1012" t="s">
        <v>116</v>
      </c>
    </row>
    <row r="1013" spans="1:3" x14ac:dyDescent="0.2">
      <c r="A1013" t="s">
        <v>12</v>
      </c>
      <c r="B1013" t="s">
        <v>84</v>
      </c>
      <c r="C1013" t="s">
        <v>138</v>
      </c>
    </row>
    <row r="1014" spans="1:3" x14ac:dyDescent="0.2">
      <c r="A1014" t="s">
        <v>12</v>
      </c>
      <c r="B1014" t="s">
        <v>85</v>
      </c>
      <c r="C1014" t="s">
        <v>138</v>
      </c>
    </row>
    <row r="1015" spans="1:3" x14ac:dyDescent="0.2">
      <c r="A1015" t="s">
        <v>86</v>
      </c>
      <c r="B1015" t="s">
        <v>12</v>
      </c>
      <c r="C1015" t="s">
        <v>93</v>
      </c>
    </row>
    <row r="1016" spans="1:3" x14ac:dyDescent="0.2">
      <c r="A1016" t="s">
        <v>87</v>
      </c>
      <c r="B1016" t="s">
        <v>12</v>
      </c>
      <c r="C1016" t="s">
        <v>18</v>
      </c>
    </row>
    <row r="1017" spans="1:3" x14ac:dyDescent="0.2">
      <c r="A1017" t="s">
        <v>88</v>
      </c>
      <c r="B1017" t="s">
        <v>12</v>
      </c>
      <c r="C1017" t="s">
        <v>31</v>
      </c>
    </row>
    <row r="1018" spans="1:3" x14ac:dyDescent="0.2">
      <c r="A1018" t="s">
        <v>89</v>
      </c>
      <c r="B1018" t="s">
        <v>12</v>
      </c>
      <c r="C1018" t="s">
        <v>101</v>
      </c>
    </row>
    <row r="1019" spans="1:3" x14ac:dyDescent="0.2">
      <c r="A1019" t="s">
        <v>12</v>
      </c>
      <c r="B1019" t="s">
        <v>90</v>
      </c>
      <c r="C1019" t="s">
        <v>137</v>
      </c>
    </row>
    <row r="1020" spans="1:3" x14ac:dyDescent="0.2">
      <c r="A1020" t="s">
        <v>91</v>
      </c>
      <c r="B1020" t="s">
        <v>12</v>
      </c>
      <c r="C1020" t="s">
        <v>36</v>
      </c>
    </row>
    <row r="1021" spans="1:3" x14ac:dyDescent="0.2">
      <c r="A1021" t="s">
        <v>92</v>
      </c>
      <c r="B1021" t="s">
        <v>12</v>
      </c>
      <c r="C1021" t="s">
        <v>36</v>
      </c>
    </row>
    <row r="1022" spans="1:3" x14ac:dyDescent="0.2">
      <c r="A1022" t="s">
        <v>93</v>
      </c>
      <c r="B1022" t="s">
        <v>12</v>
      </c>
      <c r="C1022" t="s">
        <v>2</v>
      </c>
    </row>
    <row r="1023" spans="1:3" x14ac:dyDescent="0.2">
      <c r="A1023" t="s">
        <v>12</v>
      </c>
      <c r="B1023" t="s">
        <v>94</v>
      </c>
      <c r="C1023" t="s">
        <v>102</v>
      </c>
    </row>
    <row r="1024" spans="1:3" x14ac:dyDescent="0.2">
      <c r="A1024" t="s">
        <v>95</v>
      </c>
      <c r="B1024" t="s">
        <v>12</v>
      </c>
      <c r="C1024" t="s">
        <v>36</v>
      </c>
    </row>
    <row r="1025" spans="1:3" x14ac:dyDescent="0.2">
      <c r="A1025" t="s">
        <v>96</v>
      </c>
      <c r="B1025" t="s">
        <v>12</v>
      </c>
      <c r="C1025" t="s">
        <v>33</v>
      </c>
    </row>
    <row r="1026" spans="1:3" x14ac:dyDescent="0.2">
      <c r="A1026" t="s">
        <v>12</v>
      </c>
      <c r="B1026" t="s">
        <v>97</v>
      </c>
      <c r="C1026" t="s">
        <v>123</v>
      </c>
    </row>
    <row r="1027" spans="1:3" x14ac:dyDescent="0.2">
      <c r="A1027" t="s">
        <v>12</v>
      </c>
      <c r="B1027" t="s">
        <v>98</v>
      </c>
      <c r="C1027" t="s">
        <v>3</v>
      </c>
    </row>
    <row r="1028" spans="1:3" x14ac:dyDescent="0.2">
      <c r="A1028" t="s">
        <v>99</v>
      </c>
      <c r="B1028" t="s">
        <v>12</v>
      </c>
      <c r="C1028" t="s">
        <v>39</v>
      </c>
    </row>
    <row r="1029" spans="1:3" x14ac:dyDescent="0.2">
      <c r="A1029" t="s">
        <v>100</v>
      </c>
      <c r="B1029" t="s">
        <v>12</v>
      </c>
      <c r="C1029" t="s">
        <v>62</v>
      </c>
    </row>
    <row r="1030" spans="1:3" x14ac:dyDescent="0.2">
      <c r="A1030" t="s">
        <v>12</v>
      </c>
      <c r="B1030" t="s">
        <v>101</v>
      </c>
      <c r="C1030" t="s">
        <v>105</v>
      </c>
    </row>
    <row r="1031" spans="1:3" x14ac:dyDescent="0.2">
      <c r="A1031" t="s">
        <v>102</v>
      </c>
      <c r="B1031" t="s">
        <v>12</v>
      </c>
      <c r="C1031" t="s">
        <v>100</v>
      </c>
    </row>
    <row r="1032" spans="1:3" x14ac:dyDescent="0.2">
      <c r="A1032" t="s">
        <v>103</v>
      </c>
      <c r="B1032" t="s">
        <v>12</v>
      </c>
      <c r="C1032" t="s">
        <v>116</v>
      </c>
    </row>
    <row r="1033" spans="1:3" x14ac:dyDescent="0.2">
      <c r="A1033" t="s">
        <v>12</v>
      </c>
      <c r="B1033" t="s">
        <v>104</v>
      </c>
      <c r="C1033" t="s">
        <v>52</v>
      </c>
    </row>
    <row r="1034" spans="1:3" x14ac:dyDescent="0.2">
      <c r="A1034" t="s">
        <v>3</v>
      </c>
      <c r="B1034" t="s">
        <v>12</v>
      </c>
      <c r="C1034" t="s">
        <v>100</v>
      </c>
    </row>
    <row r="1035" spans="1:3" x14ac:dyDescent="0.2">
      <c r="A1035" t="s">
        <v>105</v>
      </c>
      <c r="B1035" t="s">
        <v>12</v>
      </c>
      <c r="C1035" t="s">
        <v>10</v>
      </c>
    </row>
    <row r="1036" spans="1:3" x14ac:dyDescent="0.2">
      <c r="A1036" t="s">
        <v>106</v>
      </c>
      <c r="B1036" t="s">
        <v>12</v>
      </c>
      <c r="C1036" t="s">
        <v>101</v>
      </c>
    </row>
    <row r="1037" spans="1:3" x14ac:dyDescent="0.2">
      <c r="A1037" t="s">
        <v>12</v>
      </c>
      <c r="B1037" t="s">
        <v>107</v>
      </c>
      <c r="C1037" t="s">
        <v>138</v>
      </c>
    </row>
    <row r="1038" spans="1:3" x14ac:dyDescent="0.2">
      <c r="A1038" t="s">
        <v>12</v>
      </c>
      <c r="B1038" t="s">
        <v>108</v>
      </c>
      <c r="C1038" t="s">
        <v>73</v>
      </c>
    </row>
    <row r="1039" spans="1:3" x14ac:dyDescent="0.2">
      <c r="A1039" t="s">
        <v>12</v>
      </c>
      <c r="B1039" t="s">
        <v>109</v>
      </c>
      <c r="C1039" t="s">
        <v>5</v>
      </c>
    </row>
    <row r="1040" spans="1:3" x14ac:dyDescent="0.2">
      <c r="A1040" t="s">
        <v>110</v>
      </c>
      <c r="B1040" t="s">
        <v>12</v>
      </c>
      <c r="C1040" t="s">
        <v>132</v>
      </c>
    </row>
    <row r="1041" spans="1:3" x14ac:dyDescent="0.2">
      <c r="A1041" t="s">
        <v>111</v>
      </c>
      <c r="B1041" t="s">
        <v>12</v>
      </c>
      <c r="C1041" t="s">
        <v>28</v>
      </c>
    </row>
    <row r="1042" spans="1:3" x14ac:dyDescent="0.2">
      <c r="A1042" t="s">
        <v>112</v>
      </c>
      <c r="B1042" t="s">
        <v>12</v>
      </c>
      <c r="C1042" t="s">
        <v>74</v>
      </c>
    </row>
    <row r="1043" spans="1:3" x14ac:dyDescent="0.2">
      <c r="A1043" t="s">
        <v>113</v>
      </c>
      <c r="B1043" t="s">
        <v>12</v>
      </c>
      <c r="C1043" t="s">
        <v>93</v>
      </c>
    </row>
    <row r="1044" spans="1:3" x14ac:dyDescent="0.2">
      <c r="A1044" t="s">
        <v>114</v>
      </c>
      <c r="B1044" t="s">
        <v>12</v>
      </c>
      <c r="C1044" t="s">
        <v>32</v>
      </c>
    </row>
    <row r="1045" spans="1:3" x14ac:dyDescent="0.2">
      <c r="A1045" t="s">
        <v>12</v>
      </c>
      <c r="B1045" t="s">
        <v>115</v>
      </c>
      <c r="C1045" t="s">
        <v>102</v>
      </c>
    </row>
    <row r="1046" spans="1:3" x14ac:dyDescent="0.2">
      <c r="A1046" t="s">
        <v>116</v>
      </c>
      <c r="B1046" t="s">
        <v>12</v>
      </c>
      <c r="C1046" t="s">
        <v>118</v>
      </c>
    </row>
    <row r="1047" spans="1:3" x14ac:dyDescent="0.2">
      <c r="A1047" t="s">
        <v>117</v>
      </c>
      <c r="B1047" t="s">
        <v>12</v>
      </c>
      <c r="C1047" t="s">
        <v>51</v>
      </c>
    </row>
    <row r="1048" spans="1:3" x14ac:dyDescent="0.2">
      <c r="A1048" t="s">
        <v>118</v>
      </c>
      <c r="B1048" t="s">
        <v>12</v>
      </c>
      <c r="C1048" t="s">
        <v>62</v>
      </c>
    </row>
    <row r="1049" spans="1:3" x14ac:dyDescent="0.2">
      <c r="A1049" t="s">
        <v>119</v>
      </c>
      <c r="B1049" t="s">
        <v>12</v>
      </c>
      <c r="C1049" t="s">
        <v>62</v>
      </c>
    </row>
    <row r="1050" spans="1:3" x14ac:dyDescent="0.2">
      <c r="A1050" t="s">
        <v>12</v>
      </c>
      <c r="B1050" t="s">
        <v>120</v>
      </c>
      <c r="C1050" t="s">
        <v>102</v>
      </c>
    </row>
    <row r="1051" spans="1:3" x14ac:dyDescent="0.2">
      <c r="A1051" t="s">
        <v>12</v>
      </c>
      <c r="B1051" t="s">
        <v>121</v>
      </c>
      <c r="C1051" t="s">
        <v>104</v>
      </c>
    </row>
    <row r="1052" spans="1:3" x14ac:dyDescent="0.2">
      <c r="A1052" t="s">
        <v>122</v>
      </c>
      <c r="B1052" t="s">
        <v>12</v>
      </c>
      <c r="C1052" t="s">
        <v>40</v>
      </c>
    </row>
    <row r="1053" spans="1:3" x14ac:dyDescent="0.2">
      <c r="A1053" t="s">
        <v>123</v>
      </c>
      <c r="B1053" t="s">
        <v>12</v>
      </c>
      <c r="C1053" t="s">
        <v>36</v>
      </c>
    </row>
    <row r="1054" spans="1:3" x14ac:dyDescent="0.2">
      <c r="A1054" t="s">
        <v>124</v>
      </c>
      <c r="B1054" t="s">
        <v>12</v>
      </c>
      <c r="C1054" t="s">
        <v>79</v>
      </c>
    </row>
    <row r="1055" spans="1:3" x14ac:dyDescent="0.2">
      <c r="A1055" t="s">
        <v>125</v>
      </c>
      <c r="B1055" t="s">
        <v>12</v>
      </c>
      <c r="C1055" t="s">
        <v>18</v>
      </c>
    </row>
    <row r="1056" spans="1:3" x14ac:dyDescent="0.2">
      <c r="A1056" t="s">
        <v>126</v>
      </c>
      <c r="B1056" t="s">
        <v>12</v>
      </c>
      <c r="C1056" t="s">
        <v>39</v>
      </c>
    </row>
    <row r="1057" spans="1:3" x14ac:dyDescent="0.2">
      <c r="A1057" t="s">
        <v>127</v>
      </c>
      <c r="B1057" t="s">
        <v>12</v>
      </c>
      <c r="C1057" t="s">
        <v>10</v>
      </c>
    </row>
    <row r="1058" spans="1:3" x14ac:dyDescent="0.2">
      <c r="A1058" t="s">
        <v>128</v>
      </c>
      <c r="B1058" t="s">
        <v>12</v>
      </c>
      <c r="C1058" t="s">
        <v>128</v>
      </c>
    </row>
    <row r="1059" spans="1:3" x14ac:dyDescent="0.2">
      <c r="A1059" t="s">
        <v>129</v>
      </c>
      <c r="B1059" t="s">
        <v>12</v>
      </c>
      <c r="C1059" t="s">
        <v>14</v>
      </c>
    </row>
    <row r="1060" spans="1:3" x14ac:dyDescent="0.2">
      <c r="A1060" t="s">
        <v>130</v>
      </c>
      <c r="B1060" t="s">
        <v>12</v>
      </c>
      <c r="C1060" t="s">
        <v>130</v>
      </c>
    </row>
    <row r="1061" spans="1:3" x14ac:dyDescent="0.2">
      <c r="A1061" t="s">
        <v>131</v>
      </c>
      <c r="B1061" t="s">
        <v>12</v>
      </c>
      <c r="C1061" t="s">
        <v>11</v>
      </c>
    </row>
    <row r="1062" spans="1:3" x14ac:dyDescent="0.2">
      <c r="A1062" t="s">
        <v>132</v>
      </c>
      <c r="B1062" t="s">
        <v>12</v>
      </c>
      <c r="C1062" t="s">
        <v>74</v>
      </c>
    </row>
    <row r="1063" spans="1:3" x14ac:dyDescent="0.2">
      <c r="A1063" t="s">
        <v>133</v>
      </c>
      <c r="B1063" t="s">
        <v>12</v>
      </c>
      <c r="C1063" t="s">
        <v>31</v>
      </c>
    </row>
    <row r="1064" spans="1:3" x14ac:dyDescent="0.2">
      <c r="A1064" t="s">
        <v>12</v>
      </c>
      <c r="B1064" t="s">
        <v>134</v>
      </c>
      <c r="C1064" t="s">
        <v>5</v>
      </c>
    </row>
    <row r="1065" spans="1:3" x14ac:dyDescent="0.2">
      <c r="A1065" t="s">
        <v>135</v>
      </c>
      <c r="B1065" t="s">
        <v>12</v>
      </c>
      <c r="C1065" t="s">
        <v>33</v>
      </c>
    </row>
    <row r="1066" spans="1:3" x14ac:dyDescent="0.2">
      <c r="A1066" t="s">
        <v>136</v>
      </c>
      <c r="B1066" t="s">
        <v>12</v>
      </c>
      <c r="C1066" t="s">
        <v>16</v>
      </c>
    </row>
    <row r="1067" spans="1:3" x14ac:dyDescent="0.2">
      <c r="A1067" t="s">
        <v>12</v>
      </c>
      <c r="B1067" t="s">
        <v>137</v>
      </c>
      <c r="C1067" t="s">
        <v>1</v>
      </c>
    </row>
    <row r="1068" spans="1:3" x14ac:dyDescent="0.2">
      <c r="A1068" t="s">
        <v>12</v>
      </c>
      <c r="B1068" t="s">
        <v>138</v>
      </c>
      <c r="C1068" t="s">
        <v>1</v>
      </c>
    </row>
    <row r="1069" spans="1:3" x14ac:dyDescent="0.2">
      <c r="A1069" t="s">
        <v>10</v>
      </c>
      <c r="B1069" t="s">
        <v>12</v>
      </c>
      <c r="C1069" t="s">
        <v>128</v>
      </c>
    </row>
    <row r="1070" spans="1:3" x14ac:dyDescent="0.2">
      <c r="A1070" t="s">
        <v>13</v>
      </c>
      <c r="B1070" t="s">
        <v>10</v>
      </c>
      <c r="C1070" t="s">
        <v>111</v>
      </c>
    </row>
    <row r="1071" spans="1:3" x14ac:dyDescent="0.2">
      <c r="A1071" t="s">
        <v>10</v>
      </c>
      <c r="B1071" t="s">
        <v>14</v>
      </c>
      <c r="C1071" t="s">
        <v>2</v>
      </c>
    </row>
    <row r="1072" spans="1:3" x14ac:dyDescent="0.2">
      <c r="A1072" t="s">
        <v>10</v>
      </c>
      <c r="B1072" t="s">
        <v>15</v>
      </c>
      <c r="C1072" t="s">
        <v>101</v>
      </c>
    </row>
    <row r="1073" spans="1:3" x14ac:dyDescent="0.2">
      <c r="A1073" t="s">
        <v>11</v>
      </c>
      <c r="B1073" t="s">
        <v>10</v>
      </c>
      <c r="C1073" t="s">
        <v>128</v>
      </c>
    </row>
    <row r="1074" spans="1:3" x14ac:dyDescent="0.2">
      <c r="A1074" t="s">
        <v>16</v>
      </c>
      <c r="B1074" t="s">
        <v>10</v>
      </c>
      <c r="C1074" t="s">
        <v>29</v>
      </c>
    </row>
    <row r="1075" spans="1:3" x14ac:dyDescent="0.2">
      <c r="A1075" t="s">
        <v>17</v>
      </c>
      <c r="B1075" t="s">
        <v>10</v>
      </c>
      <c r="C1075" t="s">
        <v>49</v>
      </c>
    </row>
    <row r="1076" spans="1:3" x14ac:dyDescent="0.2">
      <c r="A1076" t="s">
        <v>18</v>
      </c>
      <c r="B1076" t="s">
        <v>10</v>
      </c>
      <c r="C1076" t="s">
        <v>32</v>
      </c>
    </row>
    <row r="1077" spans="1:3" x14ac:dyDescent="0.2">
      <c r="A1077" t="s">
        <v>19</v>
      </c>
      <c r="B1077" t="s">
        <v>10</v>
      </c>
      <c r="C1077" t="s">
        <v>2</v>
      </c>
    </row>
    <row r="1078" spans="1:3" x14ac:dyDescent="0.2">
      <c r="A1078" t="s">
        <v>20</v>
      </c>
      <c r="B1078" t="s">
        <v>10</v>
      </c>
      <c r="C1078" t="s">
        <v>81</v>
      </c>
    </row>
    <row r="1079" spans="1:3" x14ac:dyDescent="0.2">
      <c r="A1079" t="s">
        <v>21</v>
      </c>
      <c r="B1079" t="s">
        <v>10</v>
      </c>
      <c r="C1079" t="s">
        <v>127</v>
      </c>
    </row>
    <row r="1080" spans="1:3" x14ac:dyDescent="0.2">
      <c r="A1080" t="s">
        <v>22</v>
      </c>
      <c r="B1080" t="s">
        <v>10</v>
      </c>
      <c r="C1080" t="s">
        <v>62</v>
      </c>
    </row>
    <row r="1081" spans="1:3" x14ac:dyDescent="0.2">
      <c r="A1081" t="s">
        <v>23</v>
      </c>
      <c r="B1081" t="s">
        <v>10</v>
      </c>
      <c r="C1081" t="s">
        <v>18</v>
      </c>
    </row>
    <row r="1082" spans="1:3" x14ac:dyDescent="0.2">
      <c r="A1082" t="s">
        <v>24</v>
      </c>
      <c r="B1082" t="s">
        <v>10</v>
      </c>
      <c r="C1082" t="s">
        <v>95</v>
      </c>
    </row>
    <row r="1083" spans="1:3" x14ac:dyDescent="0.2">
      <c r="A1083" t="s">
        <v>25</v>
      </c>
      <c r="B1083" t="s">
        <v>10</v>
      </c>
      <c r="C1083" t="s">
        <v>40</v>
      </c>
    </row>
    <row r="1084" spans="1:3" x14ac:dyDescent="0.2">
      <c r="A1084" t="s">
        <v>26</v>
      </c>
      <c r="B1084" t="s">
        <v>10</v>
      </c>
      <c r="C1084" t="s">
        <v>79</v>
      </c>
    </row>
    <row r="1085" spans="1:3" x14ac:dyDescent="0.2">
      <c r="A1085" t="s">
        <v>27</v>
      </c>
      <c r="B1085" t="s">
        <v>10</v>
      </c>
      <c r="C1085" t="s">
        <v>51</v>
      </c>
    </row>
    <row r="1086" spans="1:3" x14ac:dyDescent="0.2">
      <c r="A1086" t="s">
        <v>28</v>
      </c>
      <c r="B1086" t="s">
        <v>10</v>
      </c>
      <c r="C1086" t="s">
        <v>101</v>
      </c>
    </row>
    <row r="1087" spans="1:3" x14ac:dyDescent="0.2">
      <c r="A1087" t="s">
        <v>29</v>
      </c>
      <c r="B1087" t="s">
        <v>10</v>
      </c>
      <c r="C1087" t="s">
        <v>43</v>
      </c>
    </row>
    <row r="1088" spans="1:3" x14ac:dyDescent="0.2">
      <c r="A1088" t="s">
        <v>30</v>
      </c>
      <c r="B1088" t="s">
        <v>10</v>
      </c>
      <c r="C1088" t="s">
        <v>43</v>
      </c>
    </row>
    <row r="1089" spans="1:3" x14ac:dyDescent="0.2">
      <c r="A1089" t="s">
        <v>31</v>
      </c>
      <c r="B1089" t="s">
        <v>10</v>
      </c>
      <c r="C1089" t="s">
        <v>89</v>
      </c>
    </row>
    <row r="1090" spans="1:3" x14ac:dyDescent="0.2">
      <c r="A1090" t="s">
        <v>32</v>
      </c>
      <c r="B1090" t="s">
        <v>10</v>
      </c>
      <c r="C1090" t="s">
        <v>21</v>
      </c>
    </row>
    <row r="1091" spans="1:3" x14ac:dyDescent="0.2">
      <c r="A1091" t="s">
        <v>33</v>
      </c>
      <c r="B1091" t="s">
        <v>10</v>
      </c>
      <c r="C1091" t="s">
        <v>29</v>
      </c>
    </row>
    <row r="1092" spans="1:3" x14ac:dyDescent="0.2">
      <c r="A1092" t="s">
        <v>34</v>
      </c>
      <c r="B1092" t="s">
        <v>10</v>
      </c>
      <c r="C1092" t="s">
        <v>21</v>
      </c>
    </row>
    <row r="1093" spans="1:3" x14ac:dyDescent="0.2">
      <c r="A1093" t="s">
        <v>35</v>
      </c>
      <c r="B1093" t="s">
        <v>10</v>
      </c>
      <c r="C1093" t="s">
        <v>100</v>
      </c>
    </row>
    <row r="1094" spans="1:3" x14ac:dyDescent="0.2">
      <c r="A1094" t="s">
        <v>36</v>
      </c>
      <c r="B1094" t="s">
        <v>10</v>
      </c>
      <c r="C1094" t="s">
        <v>11</v>
      </c>
    </row>
    <row r="1095" spans="1:3" x14ac:dyDescent="0.2">
      <c r="A1095" t="s">
        <v>37</v>
      </c>
      <c r="B1095" t="s">
        <v>10</v>
      </c>
      <c r="C1095" t="s">
        <v>11</v>
      </c>
    </row>
    <row r="1096" spans="1:3" x14ac:dyDescent="0.2">
      <c r="A1096" t="s">
        <v>10</v>
      </c>
      <c r="B1096" t="s">
        <v>38</v>
      </c>
      <c r="C1096" t="s">
        <v>36</v>
      </c>
    </row>
    <row r="1097" spans="1:3" x14ac:dyDescent="0.2">
      <c r="A1097" t="s">
        <v>10</v>
      </c>
      <c r="B1097" t="s">
        <v>39</v>
      </c>
      <c r="C1097" t="s">
        <v>12</v>
      </c>
    </row>
    <row r="1098" spans="1:3" x14ac:dyDescent="0.2">
      <c r="A1098" t="s">
        <v>10</v>
      </c>
      <c r="B1098" t="s">
        <v>40</v>
      </c>
      <c r="C1098" t="s">
        <v>28</v>
      </c>
    </row>
    <row r="1099" spans="1:3" x14ac:dyDescent="0.2">
      <c r="A1099" t="s">
        <v>41</v>
      </c>
      <c r="B1099" t="s">
        <v>10</v>
      </c>
      <c r="C1099" t="s">
        <v>31</v>
      </c>
    </row>
    <row r="1100" spans="1:3" x14ac:dyDescent="0.2">
      <c r="A1100" t="s">
        <v>42</v>
      </c>
      <c r="B1100" t="s">
        <v>10</v>
      </c>
      <c r="C1100" t="s">
        <v>132</v>
      </c>
    </row>
    <row r="1101" spans="1:3" x14ac:dyDescent="0.2">
      <c r="A1101" t="s">
        <v>43</v>
      </c>
      <c r="B1101" t="s">
        <v>10</v>
      </c>
      <c r="C1101" t="s">
        <v>105</v>
      </c>
    </row>
    <row r="1102" spans="1:3" x14ac:dyDescent="0.2">
      <c r="A1102" t="s">
        <v>44</v>
      </c>
      <c r="B1102" t="s">
        <v>10</v>
      </c>
      <c r="C1102" t="s">
        <v>31</v>
      </c>
    </row>
    <row r="1103" spans="1:3" x14ac:dyDescent="0.2">
      <c r="A1103" t="s">
        <v>10</v>
      </c>
      <c r="B1103" t="s">
        <v>7</v>
      </c>
      <c r="C1103" t="s">
        <v>95</v>
      </c>
    </row>
    <row r="1104" spans="1:3" x14ac:dyDescent="0.2">
      <c r="A1104" t="s">
        <v>10</v>
      </c>
      <c r="B1104" t="s">
        <v>45</v>
      </c>
      <c r="C1104" t="s">
        <v>123</v>
      </c>
    </row>
    <row r="1105" spans="1:3" x14ac:dyDescent="0.2">
      <c r="A1105" t="s">
        <v>46</v>
      </c>
      <c r="B1105" t="s">
        <v>10</v>
      </c>
      <c r="C1105" t="s">
        <v>111</v>
      </c>
    </row>
    <row r="1106" spans="1:3" x14ac:dyDescent="0.2">
      <c r="A1106" t="s">
        <v>47</v>
      </c>
      <c r="B1106" t="s">
        <v>10</v>
      </c>
      <c r="C1106" t="s">
        <v>79</v>
      </c>
    </row>
    <row r="1107" spans="1:3" x14ac:dyDescent="0.2">
      <c r="A1107" t="s">
        <v>48</v>
      </c>
      <c r="B1107" t="s">
        <v>10</v>
      </c>
      <c r="C1107" t="s">
        <v>19</v>
      </c>
    </row>
    <row r="1108" spans="1:3" x14ac:dyDescent="0.2">
      <c r="A1108" t="s">
        <v>49</v>
      </c>
      <c r="B1108" t="s">
        <v>10</v>
      </c>
      <c r="C1108" t="s">
        <v>32</v>
      </c>
    </row>
    <row r="1109" spans="1:3" x14ac:dyDescent="0.2">
      <c r="A1109" t="s">
        <v>50</v>
      </c>
      <c r="B1109" t="s">
        <v>10</v>
      </c>
      <c r="C1109" t="s">
        <v>93</v>
      </c>
    </row>
    <row r="1110" spans="1:3" x14ac:dyDescent="0.2">
      <c r="A1110" t="s">
        <v>51</v>
      </c>
      <c r="B1110" t="s">
        <v>10</v>
      </c>
      <c r="C1110" t="s">
        <v>106</v>
      </c>
    </row>
    <row r="1111" spans="1:3" x14ac:dyDescent="0.2">
      <c r="A1111" t="s">
        <v>52</v>
      </c>
      <c r="B1111" t="s">
        <v>10</v>
      </c>
      <c r="C1111" t="s">
        <v>62</v>
      </c>
    </row>
    <row r="1112" spans="1:3" x14ac:dyDescent="0.2">
      <c r="A1112" t="s">
        <v>10</v>
      </c>
      <c r="B1112" t="s">
        <v>53</v>
      </c>
      <c r="C1112" t="s">
        <v>116</v>
      </c>
    </row>
    <row r="1113" spans="1:3" x14ac:dyDescent="0.2">
      <c r="A1113" t="s">
        <v>54</v>
      </c>
      <c r="B1113" t="s">
        <v>10</v>
      </c>
      <c r="C1113" t="s">
        <v>40</v>
      </c>
    </row>
    <row r="1114" spans="1:3" x14ac:dyDescent="0.2">
      <c r="A1114" t="s">
        <v>55</v>
      </c>
      <c r="B1114" t="s">
        <v>10</v>
      </c>
      <c r="C1114" t="s">
        <v>40</v>
      </c>
    </row>
    <row r="1115" spans="1:3" x14ac:dyDescent="0.2">
      <c r="A1115" t="s">
        <v>56</v>
      </c>
      <c r="B1115" t="s">
        <v>10</v>
      </c>
      <c r="C1115" t="s">
        <v>31</v>
      </c>
    </row>
    <row r="1116" spans="1:3" x14ac:dyDescent="0.2">
      <c r="A1116" t="s">
        <v>57</v>
      </c>
      <c r="B1116" t="s">
        <v>10</v>
      </c>
      <c r="C1116" t="s">
        <v>8</v>
      </c>
    </row>
    <row r="1117" spans="1:3" x14ac:dyDescent="0.2">
      <c r="A1117" t="s">
        <v>10</v>
      </c>
      <c r="B1117" t="s">
        <v>58</v>
      </c>
      <c r="C1117" t="s">
        <v>116</v>
      </c>
    </row>
    <row r="1118" spans="1:3" x14ac:dyDescent="0.2">
      <c r="A1118" t="s">
        <v>59</v>
      </c>
      <c r="B1118" t="s">
        <v>10</v>
      </c>
      <c r="C1118" t="s">
        <v>129</v>
      </c>
    </row>
    <row r="1119" spans="1:3" x14ac:dyDescent="0.2">
      <c r="A1119" t="s">
        <v>10</v>
      </c>
      <c r="B1119" t="s">
        <v>60</v>
      </c>
      <c r="C1119" t="s">
        <v>1</v>
      </c>
    </row>
    <row r="1120" spans="1:3" x14ac:dyDescent="0.2">
      <c r="A1120" t="s">
        <v>10</v>
      </c>
      <c r="B1120" t="s">
        <v>61</v>
      </c>
      <c r="C1120" t="s">
        <v>73</v>
      </c>
    </row>
    <row r="1121" spans="1:3" x14ac:dyDescent="0.2">
      <c r="A1121" t="s">
        <v>62</v>
      </c>
      <c r="B1121" t="s">
        <v>10</v>
      </c>
      <c r="C1121" t="s">
        <v>130</v>
      </c>
    </row>
    <row r="1122" spans="1:3" x14ac:dyDescent="0.2">
      <c r="A1122" t="s">
        <v>63</v>
      </c>
      <c r="B1122" t="s">
        <v>10</v>
      </c>
      <c r="C1122" t="s">
        <v>11</v>
      </c>
    </row>
    <row r="1123" spans="1:3" x14ac:dyDescent="0.2">
      <c r="A1123" t="s">
        <v>10</v>
      </c>
      <c r="B1123" t="s">
        <v>64</v>
      </c>
      <c r="C1123" t="s">
        <v>123</v>
      </c>
    </row>
    <row r="1124" spans="1:3" x14ac:dyDescent="0.2">
      <c r="A1124" t="s">
        <v>65</v>
      </c>
      <c r="B1124" t="s">
        <v>10</v>
      </c>
      <c r="C1124" t="s">
        <v>51</v>
      </c>
    </row>
    <row r="1125" spans="1:3" x14ac:dyDescent="0.2">
      <c r="A1125" t="s">
        <v>66</v>
      </c>
      <c r="B1125" t="s">
        <v>10</v>
      </c>
      <c r="C1125" t="s">
        <v>48</v>
      </c>
    </row>
    <row r="1126" spans="1:3" x14ac:dyDescent="0.2">
      <c r="A1126" t="s">
        <v>10</v>
      </c>
      <c r="B1126" t="s">
        <v>67</v>
      </c>
      <c r="C1126" t="s">
        <v>52</v>
      </c>
    </row>
    <row r="1127" spans="1:3" x14ac:dyDescent="0.2">
      <c r="A1127" t="s">
        <v>10</v>
      </c>
      <c r="B1127" t="s">
        <v>68</v>
      </c>
      <c r="C1127" t="s">
        <v>52</v>
      </c>
    </row>
    <row r="1128" spans="1:3" x14ac:dyDescent="0.2">
      <c r="A1128" t="s">
        <v>69</v>
      </c>
      <c r="B1128" t="s">
        <v>10</v>
      </c>
      <c r="C1128" t="s">
        <v>10</v>
      </c>
    </row>
    <row r="1129" spans="1:3" x14ac:dyDescent="0.2">
      <c r="A1129" t="s">
        <v>70</v>
      </c>
      <c r="B1129" t="s">
        <v>10</v>
      </c>
      <c r="C1129" t="s">
        <v>40</v>
      </c>
    </row>
    <row r="1130" spans="1:3" x14ac:dyDescent="0.2">
      <c r="A1130" t="s">
        <v>71</v>
      </c>
      <c r="B1130" t="s">
        <v>10</v>
      </c>
      <c r="C1130" t="s">
        <v>132</v>
      </c>
    </row>
    <row r="1131" spans="1:3" x14ac:dyDescent="0.2">
      <c r="A1131" t="s">
        <v>72</v>
      </c>
      <c r="B1131" t="s">
        <v>10</v>
      </c>
      <c r="C1131" t="s">
        <v>39</v>
      </c>
    </row>
    <row r="1132" spans="1:3" x14ac:dyDescent="0.2">
      <c r="A1132" t="s">
        <v>10</v>
      </c>
      <c r="B1132" t="s">
        <v>73</v>
      </c>
      <c r="C1132" t="s">
        <v>62</v>
      </c>
    </row>
    <row r="1133" spans="1:3" x14ac:dyDescent="0.2">
      <c r="A1133" t="s">
        <v>74</v>
      </c>
      <c r="B1133" t="s">
        <v>10</v>
      </c>
      <c r="C1133" t="s">
        <v>43</v>
      </c>
    </row>
    <row r="1134" spans="1:3" x14ac:dyDescent="0.2">
      <c r="A1134" t="s">
        <v>75</v>
      </c>
      <c r="B1134" t="s">
        <v>10</v>
      </c>
      <c r="C1134" t="s">
        <v>49</v>
      </c>
    </row>
    <row r="1135" spans="1:3" x14ac:dyDescent="0.2">
      <c r="A1135" t="s">
        <v>76</v>
      </c>
      <c r="B1135" t="s">
        <v>10</v>
      </c>
      <c r="C1135" t="s">
        <v>33</v>
      </c>
    </row>
    <row r="1136" spans="1:3" x14ac:dyDescent="0.2">
      <c r="A1136" t="s">
        <v>77</v>
      </c>
      <c r="B1136" t="s">
        <v>10</v>
      </c>
      <c r="C1136" t="s">
        <v>33</v>
      </c>
    </row>
    <row r="1137" spans="1:3" x14ac:dyDescent="0.2">
      <c r="A1137" t="s">
        <v>78</v>
      </c>
      <c r="B1137" t="s">
        <v>10</v>
      </c>
      <c r="C1137" t="s">
        <v>8</v>
      </c>
    </row>
    <row r="1138" spans="1:3" x14ac:dyDescent="0.2">
      <c r="A1138" t="s">
        <v>79</v>
      </c>
      <c r="B1138" t="s">
        <v>10</v>
      </c>
      <c r="C1138" t="s">
        <v>74</v>
      </c>
    </row>
    <row r="1139" spans="1:3" x14ac:dyDescent="0.2">
      <c r="A1139" t="s">
        <v>80</v>
      </c>
      <c r="B1139" t="s">
        <v>10</v>
      </c>
      <c r="C1139" t="s">
        <v>74</v>
      </c>
    </row>
    <row r="1140" spans="1:3" x14ac:dyDescent="0.2">
      <c r="A1140" t="s">
        <v>81</v>
      </c>
      <c r="B1140" t="s">
        <v>10</v>
      </c>
      <c r="C1140" t="s">
        <v>93</v>
      </c>
    </row>
    <row r="1141" spans="1:3" x14ac:dyDescent="0.2">
      <c r="A1141" t="s">
        <v>10</v>
      </c>
      <c r="B1141" t="s">
        <v>82</v>
      </c>
      <c r="C1141" t="s">
        <v>138</v>
      </c>
    </row>
    <row r="1142" spans="1:3" x14ac:dyDescent="0.2">
      <c r="A1142" t="s">
        <v>10</v>
      </c>
      <c r="B1142" t="s">
        <v>83</v>
      </c>
      <c r="C1142" t="s">
        <v>137</v>
      </c>
    </row>
    <row r="1143" spans="1:3" x14ac:dyDescent="0.2">
      <c r="A1143" t="s">
        <v>10</v>
      </c>
      <c r="B1143" t="s">
        <v>84</v>
      </c>
      <c r="C1143" t="s">
        <v>5</v>
      </c>
    </row>
    <row r="1144" spans="1:3" x14ac:dyDescent="0.2">
      <c r="A1144" t="s">
        <v>10</v>
      </c>
      <c r="B1144" t="s">
        <v>85</v>
      </c>
      <c r="C1144" t="s">
        <v>5</v>
      </c>
    </row>
    <row r="1145" spans="1:3" x14ac:dyDescent="0.2">
      <c r="A1145" t="s">
        <v>86</v>
      </c>
      <c r="B1145" t="s">
        <v>10</v>
      </c>
      <c r="C1145" t="s">
        <v>16</v>
      </c>
    </row>
    <row r="1146" spans="1:3" x14ac:dyDescent="0.2">
      <c r="A1146" t="s">
        <v>87</v>
      </c>
      <c r="B1146" t="s">
        <v>10</v>
      </c>
      <c r="C1146" t="s">
        <v>49</v>
      </c>
    </row>
    <row r="1147" spans="1:3" x14ac:dyDescent="0.2">
      <c r="A1147" t="s">
        <v>88</v>
      </c>
      <c r="B1147" t="s">
        <v>10</v>
      </c>
      <c r="C1147" t="s">
        <v>18</v>
      </c>
    </row>
    <row r="1148" spans="1:3" x14ac:dyDescent="0.2">
      <c r="A1148" t="s">
        <v>89</v>
      </c>
      <c r="B1148" t="s">
        <v>10</v>
      </c>
      <c r="C1148" t="s">
        <v>21</v>
      </c>
    </row>
    <row r="1149" spans="1:3" x14ac:dyDescent="0.2">
      <c r="A1149" t="s">
        <v>10</v>
      </c>
      <c r="B1149" t="s">
        <v>90</v>
      </c>
      <c r="C1149" t="s">
        <v>138</v>
      </c>
    </row>
    <row r="1150" spans="1:3" x14ac:dyDescent="0.2">
      <c r="A1150" t="s">
        <v>91</v>
      </c>
      <c r="B1150" t="s">
        <v>10</v>
      </c>
      <c r="C1150" t="s">
        <v>1</v>
      </c>
    </row>
    <row r="1151" spans="1:3" x14ac:dyDescent="0.2">
      <c r="A1151" t="s">
        <v>92</v>
      </c>
      <c r="B1151" t="s">
        <v>10</v>
      </c>
      <c r="C1151" t="s">
        <v>36</v>
      </c>
    </row>
    <row r="1152" spans="1:3" x14ac:dyDescent="0.2">
      <c r="A1152" t="s">
        <v>93</v>
      </c>
      <c r="B1152" t="s">
        <v>10</v>
      </c>
      <c r="C1152" t="s">
        <v>29</v>
      </c>
    </row>
    <row r="1153" spans="1:3" x14ac:dyDescent="0.2">
      <c r="A1153" t="s">
        <v>10</v>
      </c>
      <c r="B1153" t="s">
        <v>94</v>
      </c>
      <c r="C1153" t="s">
        <v>3</v>
      </c>
    </row>
    <row r="1154" spans="1:3" x14ac:dyDescent="0.2">
      <c r="A1154" t="s">
        <v>95</v>
      </c>
      <c r="B1154" t="s">
        <v>10</v>
      </c>
      <c r="C1154" t="s">
        <v>1</v>
      </c>
    </row>
    <row r="1155" spans="1:3" x14ac:dyDescent="0.2">
      <c r="A1155" t="s">
        <v>96</v>
      </c>
      <c r="B1155" t="s">
        <v>10</v>
      </c>
      <c r="C1155" t="s">
        <v>79</v>
      </c>
    </row>
    <row r="1156" spans="1:3" x14ac:dyDescent="0.2">
      <c r="A1156" t="s">
        <v>10</v>
      </c>
      <c r="B1156" t="s">
        <v>97</v>
      </c>
      <c r="C1156" t="s">
        <v>95</v>
      </c>
    </row>
    <row r="1157" spans="1:3" x14ac:dyDescent="0.2">
      <c r="A1157" t="s">
        <v>10</v>
      </c>
      <c r="B1157" t="s">
        <v>98</v>
      </c>
      <c r="C1157" t="s">
        <v>123</v>
      </c>
    </row>
    <row r="1158" spans="1:3" x14ac:dyDescent="0.2">
      <c r="A1158" t="s">
        <v>99</v>
      </c>
      <c r="B1158" t="s">
        <v>10</v>
      </c>
      <c r="C1158" t="s">
        <v>48</v>
      </c>
    </row>
    <row r="1159" spans="1:3" x14ac:dyDescent="0.2">
      <c r="A1159" t="s">
        <v>100</v>
      </c>
      <c r="B1159" t="s">
        <v>10</v>
      </c>
      <c r="C1159" t="s">
        <v>62</v>
      </c>
    </row>
    <row r="1160" spans="1:3" x14ac:dyDescent="0.2">
      <c r="A1160" t="s">
        <v>10</v>
      </c>
      <c r="B1160" t="s">
        <v>101</v>
      </c>
      <c r="C1160" t="s">
        <v>127</v>
      </c>
    </row>
    <row r="1161" spans="1:3" x14ac:dyDescent="0.2">
      <c r="A1161" t="s">
        <v>102</v>
      </c>
      <c r="B1161" t="s">
        <v>10</v>
      </c>
      <c r="C1161" t="s">
        <v>36</v>
      </c>
    </row>
    <row r="1162" spans="1:3" x14ac:dyDescent="0.2">
      <c r="A1162" t="s">
        <v>103</v>
      </c>
      <c r="B1162" t="s">
        <v>10</v>
      </c>
      <c r="C1162" t="s">
        <v>138</v>
      </c>
    </row>
    <row r="1163" spans="1:3" x14ac:dyDescent="0.2">
      <c r="A1163" t="s">
        <v>10</v>
      </c>
      <c r="B1163" t="s">
        <v>104</v>
      </c>
      <c r="C1163" t="s">
        <v>36</v>
      </c>
    </row>
    <row r="1164" spans="1:3" x14ac:dyDescent="0.2">
      <c r="A1164" t="s">
        <v>3</v>
      </c>
      <c r="B1164" t="s">
        <v>10</v>
      </c>
      <c r="C1164" t="s">
        <v>36</v>
      </c>
    </row>
    <row r="1165" spans="1:3" x14ac:dyDescent="0.2">
      <c r="A1165" t="s">
        <v>105</v>
      </c>
      <c r="B1165" t="s">
        <v>10</v>
      </c>
      <c r="C1165" t="s">
        <v>105</v>
      </c>
    </row>
    <row r="1166" spans="1:3" x14ac:dyDescent="0.2">
      <c r="A1166" t="s">
        <v>106</v>
      </c>
      <c r="B1166" t="s">
        <v>10</v>
      </c>
      <c r="C1166" t="s">
        <v>2</v>
      </c>
    </row>
    <row r="1167" spans="1:3" x14ac:dyDescent="0.2">
      <c r="A1167" t="s">
        <v>10</v>
      </c>
      <c r="B1167" t="s">
        <v>107</v>
      </c>
      <c r="C1167" t="s">
        <v>5</v>
      </c>
    </row>
    <row r="1168" spans="1:3" x14ac:dyDescent="0.2">
      <c r="A1168" t="s">
        <v>10</v>
      </c>
      <c r="B1168" t="s">
        <v>108</v>
      </c>
      <c r="C1168" t="s">
        <v>22</v>
      </c>
    </row>
    <row r="1169" spans="1:3" x14ac:dyDescent="0.2">
      <c r="A1169" t="s">
        <v>10</v>
      </c>
      <c r="B1169" t="s">
        <v>109</v>
      </c>
      <c r="C1169" t="s">
        <v>100</v>
      </c>
    </row>
    <row r="1170" spans="1:3" x14ac:dyDescent="0.2">
      <c r="A1170" t="s">
        <v>110</v>
      </c>
      <c r="B1170" t="s">
        <v>10</v>
      </c>
      <c r="C1170" t="s">
        <v>39</v>
      </c>
    </row>
    <row r="1171" spans="1:3" x14ac:dyDescent="0.2">
      <c r="A1171" t="s">
        <v>111</v>
      </c>
      <c r="B1171" t="s">
        <v>10</v>
      </c>
      <c r="C1171" t="s">
        <v>14</v>
      </c>
    </row>
    <row r="1172" spans="1:3" x14ac:dyDescent="0.2">
      <c r="A1172" t="s">
        <v>112</v>
      </c>
      <c r="B1172" t="s">
        <v>10</v>
      </c>
      <c r="C1172" t="s">
        <v>28</v>
      </c>
    </row>
    <row r="1173" spans="1:3" x14ac:dyDescent="0.2">
      <c r="A1173" t="s">
        <v>113</v>
      </c>
      <c r="B1173" t="s">
        <v>10</v>
      </c>
      <c r="C1173" t="s">
        <v>16</v>
      </c>
    </row>
    <row r="1174" spans="1:3" x14ac:dyDescent="0.2">
      <c r="A1174" t="s">
        <v>114</v>
      </c>
      <c r="B1174" t="s">
        <v>10</v>
      </c>
      <c r="C1174" t="s">
        <v>33</v>
      </c>
    </row>
    <row r="1175" spans="1:3" x14ac:dyDescent="0.2">
      <c r="A1175" t="s">
        <v>10</v>
      </c>
      <c r="B1175" t="s">
        <v>115</v>
      </c>
      <c r="C1175" t="s">
        <v>3</v>
      </c>
    </row>
    <row r="1176" spans="1:3" x14ac:dyDescent="0.2">
      <c r="A1176" t="s">
        <v>116</v>
      </c>
      <c r="B1176" t="s">
        <v>10</v>
      </c>
      <c r="C1176" t="s">
        <v>1</v>
      </c>
    </row>
    <row r="1177" spans="1:3" x14ac:dyDescent="0.2">
      <c r="A1177" t="s">
        <v>117</v>
      </c>
      <c r="B1177" t="s">
        <v>10</v>
      </c>
      <c r="C1177" t="s">
        <v>31</v>
      </c>
    </row>
    <row r="1178" spans="1:3" x14ac:dyDescent="0.2">
      <c r="A1178" t="s">
        <v>118</v>
      </c>
      <c r="B1178" t="s">
        <v>10</v>
      </c>
      <c r="C1178" t="s">
        <v>11</v>
      </c>
    </row>
    <row r="1179" spans="1:3" x14ac:dyDescent="0.2">
      <c r="A1179" t="s">
        <v>119</v>
      </c>
      <c r="B1179" t="s">
        <v>10</v>
      </c>
      <c r="C1179" t="s">
        <v>11</v>
      </c>
    </row>
    <row r="1180" spans="1:3" x14ac:dyDescent="0.2">
      <c r="A1180" t="s">
        <v>10</v>
      </c>
      <c r="B1180" t="s">
        <v>120</v>
      </c>
      <c r="C1180" t="s">
        <v>3</v>
      </c>
    </row>
    <row r="1181" spans="1:3" x14ac:dyDescent="0.2">
      <c r="A1181" t="s">
        <v>10</v>
      </c>
      <c r="B1181" t="s">
        <v>121</v>
      </c>
      <c r="C1181" t="s">
        <v>102</v>
      </c>
    </row>
    <row r="1182" spans="1:3" x14ac:dyDescent="0.2">
      <c r="A1182" t="s">
        <v>122</v>
      </c>
      <c r="B1182" t="s">
        <v>10</v>
      </c>
      <c r="C1182" t="s">
        <v>39</v>
      </c>
    </row>
    <row r="1183" spans="1:3" x14ac:dyDescent="0.2">
      <c r="A1183" t="s">
        <v>123</v>
      </c>
      <c r="B1183" t="s">
        <v>10</v>
      </c>
      <c r="C1183" t="s">
        <v>118</v>
      </c>
    </row>
    <row r="1184" spans="1:3" x14ac:dyDescent="0.2">
      <c r="A1184" t="s">
        <v>124</v>
      </c>
      <c r="B1184" t="s">
        <v>10</v>
      </c>
      <c r="C1184" t="s">
        <v>40</v>
      </c>
    </row>
    <row r="1185" spans="1:3" x14ac:dyDescent="0.2">
      <c r="A1185" t="s">
        <v>125</v>
      </c>
      <c r="B1185" t="s">
        <v>10</v>
      </c>
      <c r="C1185" t="s">
        <v>81</v>
      </c>
    </row>
    <row r="1186" spans="1:3" x14ac:dyDescent="0.2">
      <c r="A1186" t="s">
        <v>126</v>
      </c>
      <c r="B1186" t="s">
        <v>10</v>
      </c>
      <c r="C1186" t="s">
        <v>48</v>
      </c>
    </row>
    <row r="1187" spans="1:3" x14ac:dyDescent="0.2">
      <c r="A1187" t="s">
        <v>127</v>
      </c>
      <c r="B1187" t="s">
        <v>10</v>
      </c>
      <c r="C1187" t="s">
        <v>105</v>
      </c>
    </row>
    <row r="1188" spans="1:3" x14ac:dyDescent="0.2">
      <c r="A1188" t="s">
        <v>128</v>
      </c>
      <c r="B1188" t="s">
        <v>10</v>
      </c>
      <c r="C1188" t="s">
        <v>69</v>
      </c>
    </row>
    <row r="1189" spans="1:3" x14ac:dyDescent="0.2">
      <c r="A1189" t="s">
        <v>129</v>
      </c>
      <c r="B1189" t="s">
        <v>10</v>
      </c>
      <c r="C1189" t="s">
        <v>106</v>
      </c>
    </row>
    <row r="1190" spans="1:3" x14ac:dyDescent="0.2">
      <c r="A1190" t="s">
        <v>130</v>
      </c>
      <c r="B1190" t="s">
        <v>10</v>
      </c>
      <c r="C1190" t="s">
        <v>128</v>
      </c>
    </row>
    <row r="1191" spans="1:3" x14ac:dyDescent="0.2">
      <c r="A1191" t="s">
        <v>131</v>
      </c>
      <c r="B1191" t="s">
        <v>10</v>
      </c>
      <c r="C1191" t="s">
        <v>130</v>
      </c>
    </row>
    <row r="1192" spans="1:3" x14ac:dyDescent="0.2">
      <c r="A1192" t="s">
        <v>132</v>
      </c>
      <c r="B1192" t="s">
        <v>10</v>
      </c>
      <c r="C1192" t="s">
        <v>28</v>
      </c>
    </row>
    <row r="1193" spans="1:3" x14ac:dyDescent="0.2">
      <c r="A1193" t="s">
        <v>133</v>
      </c>
      <c r="B1193" t="s">
        <v>10</v>
      </c>
      <c r="C1193" t="s">
        <v>18</v>
      </c>
    </row>
    <row r="1194" spans="1:3" x14ac:dyDescent="0.2">
      <c r="A1194" t="s">
        <v>10</v>
      </c>
      <c r="B1194" t="s">
        <v>134</v>
      </c>
      <c r="C1194" t="s">
        <v>100</v>
      </c>
    </row>
    <row r="1195" spans="1:3" x14ac:dyDescent="0.2">
      <c r="A1195" t="s">
        <v>135</v>
      </c>
      <c r="B1195" t="s">
        <v>10</v>
      </c>
      <c r="C1195" t="s">
        <v>16</v>
      </c>
    </row>
    <row r="1196" spans="1:3" x14ac:dyDescent="0.2">
      <c r="A1196" t="s">
        <v>136</v>
      </c>
      <c r="B1196" t="s">
        <v>10</v>
      </c>
      <c r="C1196" t="s">
        <v>79</v>
      </c>
    </row>
    <row r="1197" spans="1:3" x14ac:dyDescent="0.2">
      <c r="A1197" t="s">
        <v>10</v>
      </c>
      <c r="B1197" t="s">
        <v>137</v>
      </c>
      <c r="C1197" t="s">
        <v>62</v>
      </c>
    </row>
    <row r="1198" spans="1:3" x14ac:dyDescent="0.2">
      <c r="A1198" t="s">
        <v>10</v>
      </c>
      <c r="B1198" t="s">
        <v>138</v>
      </c>
      <c r="C1198" t="s">
        <v>62</v>
      </c>
    </row>
    <row r="1199" spans="1:3" x14ac:dyDescent="0.2">
      <c r="A1199" t="s">
        <v>13</v>
      </c>
      <c r="B1199" t="s">
        <v>14</v>
      </c>
      <c r="C1199" t="s">
        <v>49</v>
      </c>
    </row>
    <row r="1200" spans="1:3" x14ac:dyDescent="0.2">
      <c r="A1200" t="s">
        <v>13</v>
      </c>
      <c r="B1200" t="s">
        <v>15</v>
      </c>
      <c r="C1200" t="s">
        <v>18</v>
      </c>
    </row>
    <row r="1201" spans="1:3" x14ac:dyDescent="0.2">
      <c r="A1201" t="s">
        <v>13</v>
      </c>
      <c r="B1201" t="s">
        <v>11</v>
      </c>
      <c r="C1201" t="s">
        <v>40</v>
      </c>
    </row>
    <row r="1202" spans="1:3" x14ac:dyDescent="0.2">
      <c r="A1202" t="s">
        <v>13</v>
      </c>
      <c r="B1202" t="s">
        <v>16</v>
      </c>
      <c r="C1202" t="s">
        <v>114</v>
      </c>
    </row>
    <row r="1203" spans="1:3" x14ac:dyDescent="0.2">
      <c r="A1203" t="s">
        <v>17</v>
      </c>
      <c r="B1203" t="s">
        <v>13</v>
      </c>
      <c r="C1203" t="s">
        <v>59</v>
      </c>
    </row>
    <row r="1204" spans="1:3" x14ac:dyDescent="0.2">
      <c r="A1204" t="s">
        <v>13</v>
      </c>
      <c r="B1204" t="s">
        <v>18</v>
      </c>
      <c r="C1204" t="s">
        <v>26</v>
      </c>
    </row>
    <row r="1205" spans="1:3" x14ac:dyDescent="0.2">
      <c r="A1205" t="s">
        <v>19</v>
      </c>
      <c r="B1205" t="s">
        <v>13</v>
      </c>
      <c r="C1205" t="s">
        <v>49</v>
      </c>
    </row>
    <row r="1206" spans="1:3" x14ac:dyDescent="0.2">
      <c r="A1206" t="s">
        <v>20</v>
      </c>
      <c r="B1206" t="s">
        <v>13</v>
      </c>
      <c r="C1206" t="s">
        <v>117</v>
      </c>
    </row>
    <row r="1207" spans="1:3" x14ac:dyDescent="0.2">
      <c r="A1207" t="s">
        <v>13</v>
      </c>
      <c r="B1207" t="s">
        <v>21</v>
      </c>
      <c r="C1207" t="s">
        <v>31</v>
      </c>
    </row>
    <row r="1208" spans="1:3" x14ac:dyDescent="0.2">
      <c r="A1208" t="s">
        <v>13</v>
      </c>
      <c r="B1208" t="s">
        <v>22</v>
      </c>
      <c r="C1208" t="s">
        <v>93</v>
      </c>
    </row>
    <row r="1209" spans="1:3" x14ac:dyDescent="0.2">
      <c r="A1209" t="s">
        <v>23</v>
      </c>
      <c r="B1209" t="s">
        <v>13</v>
      </c>
      <c r="C1209" t="s">
        <v>59</v>
      </c>
    </row>
    <row r="1210" spans="1:3" x14ac:dyDescent="0.2">
      <c r="A1210" t="s">
        <v>13</v>
      </c>
      <c r="B1210" t="s">
        <v>24</v>
      </c>
      <c r="C1210" t="s">
        <v>105</v>
      </c>
    </row>
    <row r="1211" spans="1:3" x14ac:dyDescent="0.2">
      <c r="A1211" t="s">
        <v>25</v>
      </c>
      <c r="B1211" t="s">
        <v>13</v>
      </c>
      <c r="C1211" t="s">
        <v>71</v>
      </c>
    </row>
    <row r="1212" spans="1:3" x14ac:dyDescent="0.2">
      <c r="A1212" t="s">
        <v>13</v>
      </c>
      <c r="B1212" t="s">
        <v>26</v>
      </c>
      <c r="C1212" t="s">
        <v>70</v>
      </c>
    </row>
    <row r="1213" spans="1:3" x14ac:dyDescent="0.2">
      <c r="A1213" t="s">
        <v>27</v>
      </c>
      <c r="B1213" t="s">
        <v>13</v>
      </c>
      <c r="C1213" t="s">
        <v>99</v>
      </c>
    </row>
    <row r="1214" spans="1:3" x14ac:dyDescent="0.2">
      <c r="A1214" t="s">
        <v>13</v>
      </c>
      <c r="B1214" t="s">
        <v>28</v>
      </c>
      <c r="C1214" t="s">
        <v>49</v>
      </c>
    </row>
    <row r="1215" spans="1:3" x14ac:dyDescent="0.2">
      <c r="A1215" t="s">
        <v>13</v>
      </c>
      <c r="B1215" t="s">
        <v>29</v>
      </c>
      <c r="C1215" t="s">
        <v>8</v>
      </c>
    </row>
    <row r="1216" spans="1:3" x14ac:dyDescent="0.2">
      <c r="A1216" t="s">
        <v>13</v>
      </c>
      <c r="B1216" t="s">
        <v>30</v>
      </c>
      <c r="C1216" t="s">
        <v>31</v>
      </c>
    </row>
    <row r="1217" spans="1:3" x14ac:dyDescent="0.2">
      <c r="A1217" t="s">
        <v>31</v>
      </c>
      <c r="B1217" t="s">
        <v>13</v>
      </c>
      <c r="C1217" t="s">
        <v>136</v>
      </c>
    </row>
    <row r="1218" spans="1:3" x14ac:dyDescent="0.2">
      <c r="A1218" t="s">
        <v>13</v>
      </c>
      <c r="B1218" t="s">
        <v>32</v>
      </c>
      <c r="C1218" t="s">
        <v>81</v>
      </c>
    </row>
    <row r="1219" spans="1:3" x14ac:dyDescent="0.2">
      <c r="A1219" t="s">
        <v>13</v>
      </c>
      <c r="B1219" t="s">
        <v>33</v>
      </c>
      <c r="C1219" t="s">
        <v>76</v>
      </c>
    </row>
    <row r="1220" spans="1:3" x14ac:dyDescent="0.2">
      <c r="A1220" t="s">
        <v>13</v>
      </c>
      <c r="B1220" t="s">
        <v>34</v>
      </c>
      <c r="C1220" t="s">
        <v>81</v>
      </c>
    </row>
    <row r="1221" spans="1:3" x14ac:dyDescent="0.2">
      <c r="A1221" t="s">
        <v>13</v>
      </c>
      <c r="B1221" t="s">
        <v>35</v>
      </c>
      <c r="C1221" t="s">
        <v>74</v>
      </c>
    </row>
    <row r="1222" spans="1:3" x14ac:dyDescent="0.2">
      <c r="A1222" t="s">
        <v>13</v>
      </c>
      <c r="B1222" t="s">
        <v>36</v>
      </c>
      <c r="C1222" t="s">
        <v>16</v>
      </c>
    </row>
    <row r="1223" spans="1:3" x14ac:dyDescent="0.2">
      <c r="A1223" t="s">
        <v>13</v>
      </c>
      <c r="B1223" t="s">
        <v>37</v>
      </c>
      <c r="C1223" t="s">
        <v>33</v>
      </c>
    </row>
    <row r="1224" spans="1:3" x14ac:dyDescent="0.2">
      <c r="A1224" t="s">
        <v>13</v>
      </c>
      <c r="B1224" t="s">
        <v>38</v>
      </c>
      <c r="C1224" t="s">
        <v>28</v>
      </c>
    </row>
    <row r="1225" spans="1:3" x14ac:dyDescent="0.2">
      <c r="A1225" t="s">
        <v>13</v>
      </c>
      <c r="B1225" t="s">
        <v>39</v>
      </c>
      <c r="C1225" t="s">
        <v>135</v>
      </c>
    </row>
    <row r="1226" spans="1:3" x14ac:dyDescent="0.2">
      <c r="A1226" t="s">
        <v>13</v>
      </c>
      <c r="B1226" t="s">
        <v>40</v>
      </c>
      <c r="C1226" t="s">
        <v>86</v>
      </c>
    </row>
    <row r="1227" spans="1:3" x14ac:dyDescent="0.2">
      <c r="A1227" t="s">
        <v>13</v>
      </c>
      <c r="B1227" t="s">
        <v>41</v>
      </c>
      <c r="C1227" t="s">
        <v>65</v>
      </c>
    </row>
    <row r="1228" spans="1:3" x14ac:dyDescent="0.2">
      <c r="A1228" t="s">
        <v>42</v>
      </c>
      <c r="B1228" t="s">
        <v>13</v>
      </c>
      <c r="C1228" t="s">
        <v>122</v>
      </c>
    </row>
    <row r="1229" spans="1:3" x14ac:dyDescent="0.2">
      <c r="A1229" t="s">
        <v>13</v>
      </c>
      <c r="B1229" t="s">
        <v>43</v>
      </c>
      <c r="C1229" t="s">
        <v>51</v>
      </c>
    </row>
    <row r="1230" spans="1:3" x14ac:dyDescent="0.2">
      <c r="A1230" t="s">
        <v>44</v>
      </c>
      <c r="B1230" t="s">
        <v>13</v>
      </c>
      <c r="C1230" t="s">
        <v>65</v>
      </c>
    </row>
    <row r="1231" spans="1:3" x14ac:dyDescent="0.2">
      <c r="A1231" t="s">
        <v>13</v>
      </c>
      <c r="B1231" t="s">
        <v>7</v>
      </c>
      <c r="C1231" t="s">
        <v>10</v>
      </c>
    </row>
    <row r="1232" spans="1:3" x14ac:dyDescent="0.2">
      <c r="A1232" t="s">
        <v>13</v>
      </c>
      <c r="B1232" t="s">
        <v>45</v>
      </c>
      <c r="C1232" t="s">
        <v>10</v>
      </c>
    </row>
    <row r="1233" spans="1:3" x14ac:dyDescent="0.2">
      <c r="A1233" t="s">
        <v>46</v>
      </c>
      <c r="B1233" t="s">
        <v>13</v>
      </c>
      <c r="C1233" t="s">
        <v>13</v>
      </c>
    </row>
    <row r="1234" spans="1:3" x14ac:dyDescent="0.2">
      <c r="A1234" t="s">
        <v>47</v>
      </c>
      <c r="B1234" t="s">
        <v>13</v>
      </c>
      <c r="C1234" t="s">
        <v>71</v>
      </c>
    </row>
    <row r="1235" spans="1:3" x14ac:dyDescent="0.2">
      <c r="A1235" t="s">
        <v>13</v>
      </c>
      <c r="B1235" t="s">
        <v>48</v>
      </c>
      <c r="C1235" t="s">
        <v>96</v>
      </c>
    </row>
    <row r="1236" spans="1:3" x14ac:dyDescent="0.2">
      <c r="A1236" t="s">
        <v>13</v>
      </c>
      <c r="B1236" t="s">
        <v>49</v>
      </c>
      <c r="C1236" t="s">
        <v>26</v>
      </c>
    </row>
    <row r="1237" spans="1:3" x14ac:dyDescent="0.2">
      <c r="A1237" t="s">
        <v>13</v>
      </c>
      <c r="B1237" t="s">
        <v>50</v>
      </c>
      <c r="C1237" t="s">
        <v>26</v>
      </c>
    </row>
    <row r="1238" spans="1:3" x14ac:dyDescent="0.2">
      <c r="A1238" t="s">
        <v>13</v>
      </c>
      <c r="B1238" t="s">
        <v>51</v>
      </c>
      <c r="C1238" t="s">
        <v>96</v>
      </c>
    </row>
    <row r="1239" spans="1:3" x14ac:dyDescent="0.2">
      <c r="A1239" t="s">
        <v>13</v>
      </c>
      <c r="B1239" t="s">
        <v>52</v>
      </c>
      <c r="C1239" t="s">
        <v>33</v>
      </c>
    </row>
    <row r="1240" spans="1:3" x14ac:dyDescent="0.2">
      <c r="A1240" t="s">
        <v>13</v>
      </c>
      <c r="B1240" t="s">
        <v>53</v>
      </c>
      <c r="C1240" t="s">
        <v>43</v>
      </c>
    </row>
    <row r="1241" spans="1:3" x14ac:dyDescent="0.2">
      <c r="A1241" t="s">
        <v>54</v>
      </c>
      <c r="B1241" t="s">
        <v>13</v>
      </c>
      <c r="C1241" t="s">
        <v>42</v>
      </c>
    </row>
    <row r="1242" spans="1:3" x14ac:dyDescent="0.2">
      <c r="A1242" t="s">
        <v>55</v>
      </c>
      <c r="B1242" t="s">
        <v>13</v>
      </c>
      <c r="C1242" t="s">
        <v>42</v>
      </c>
    </row>
    <row r="1243" spans="1:3" x14ac:dyDescent="0.2">
      <c r="A1243" t="s">
        <v>13</v>
      </c>
      <c r="B1243" t="s">
        <v>56</v>
      </c>
      <c r="C1243" t="s">
        <v>65</v>
      </c>
    </row>
    <row r="1244" spans="1:3" x14ac:dyDescent="0.2">
      <c r="A1244" t="s">
        <v>13</v>
      </c>
      <c r="B1244" t="s">
        <v>57</v>
      </c>
      <c r="C1244" t="s">
        <v>65</v>
      </c>
    </row>
    <row r="1245" spans="1:3" x14ac:dyDescent="0.2">
      <c r="A1245" t="s">
        <v>13</v>
      </c>
      <c r="B1245" t="s">
        <v>58</v>
      </c>
      <c r="C1245" t="s">
        <v>127</v>
      </c>
    </row>
    <row r="1246" spans="1:3" x14ac:dyDescent="0.2">
      <c r="A1246" t="s">
        <v>59</v>
      </c>
      <c r="B1246" t="s">
        <v>13</v>
      </c>
      <c r="C1246" t="s">
        <v>99</v>
      </c>
    </row>
    <row r="1247" spans="1:3" x14ac:dyDescent="0.2">
      <c r="A1247" t="s">
        <v>13</v>
      </c>
      <c r="B1247" t="s">
        <v>60</v>
      </c>
      <c r="C1247" t="s">
        <v>106</v>
      </c>
    </row>
    <row r="1248" spans="1:3" x14ac:dyDescent="0.2">
      <c r="A1248" t="s">
        <v>13</v>
      </c>
      <c r="B1248" t="s">
        <v>61</v>
      </c>
      <c r="C1248" t="s">
        <v>101</v>
      </c>
    </row>
    <row r="1249" spans="1:3" x14ac:dyDescent="0.2">
      <c r="A1249" t="s">
        <v>13</v>
      </c>
      <c r="B1249" t="s">
        <v>62</v>
      </c>
      <c r="C1249" t="s">
        <v>79</v>
      </c>
    </row>
    <row r="1250" spans="1:3" x14ac:dyDescent="0.2">
      <c r="A1250" t="s">
        <v>13</v>
      </c>
      <c r="B1250" t="s">
        <v>63</v>
      </c>
      <c r="C1250" t="s">
        <v>79</v>
      </c>
    </row>
    <row r="1251" spans="1:3" x14ac:dyDescent="0.2">
      <c r="A1251" t="s">
        <v>13</v>
      </c>
      <c r="B1251" t="s">
        <v>64</v>
      </c>
      <c r="C1251" t="s">
        <v>10</v>
      </c>
    </row>
    <row r="1252" spans="1:3" x14ac:dyDescent="0.2">
      <c r="A1252" t="s">
        <v>65</v>
      </c>
      <c r="B1252" t="s">
        <v>13</v>
      </c>
      <c r="C1252" t="s">
        <v>126</v>
      </c>
    </row>
    <row r="1253" spans="1:3" x14ac:dyDescent="0.2">
      <c r="A1253" t="s">
        <v>66</v>
      </c>
      <c r="B1253" t="s">
        <v>13</v>
      </c>
      <c r="C1253" t="s">
        <v>126</v>
      </c>
    </row>
    <row r="1254" spans="1:3" x14ac:dyDescent="0.2">
      <c r="A1254" t="s">
        <v>13</v>
      </c>
      <c r="B1254" t="s">
        <v>67</v>
      </c>
      <c r="C1254" t="s">
        <v>29</v>
      </c>
    </row>
    <row r="1255" spans="1:3" x14ac:dyDescent="0.2">
      <c r="A1255" t="s">
        <v>13</v>
      </c>
      <c r="B1255" t="s">
        <v>68</v>
      </c>
      <c r="C1255" t="s">
        <v>29</v>
      </c>
    </row>
    <row r="1256" spans="1:3" x14ac:dyDescent="0.2">
      <c r="A1256" t="s">
        <v>13</v>
      </c>
      <c r="B1256" t="s">
        <v>69</v>
      </c>
      <c r="C1256" t="s">
        <v>39</v>
      </c>
    </row>
    <row r="1257" spans="1:3" x14ac:dyDescent="0.2">
      <c r="A1257" t="s">
        <v>13</v>
      </c>
      <c r="B1257" t="s">
        <v>70</v>
      </c>
      <c r="C1257" t="s">
        <v>72</v>
      </c>
    </row>
    <row r="1258" spans="1:3" x14ac:dyDescent="0.2">
      <c r="A1258" t="s">
        <v>13</v>
      </c>
      <c r="B1258" t="s">
        <v>71</v>
      </c>
      <c r="C1258" t="s">
        <v>72</v>
      </c>
    </row>
    <row r="1259" spans="1:3" x14ac:dyDescent="0.2">
      <c r="A1259" t="s">
        <v>72</v>
      </c>
      <c r="B1259" t="s">
        <v>13</v>
      </c>
      <c r="C1259" t="s">
        <v>122</v>
      </c>
    </row>
    <row r="1260" spans="1:3" x14ac:dyDescent="0.2">
      <c r="A1260" t="s">
        <v>13</v>
      </c>
      <c r="B1260" t="s">
        <v>73</v>
      </c>
      <c r="C1260" t="s">
        <v>32</v>
      </c>
    </row>
    <row r="1261" spans="1:3" x14ac:dyDescent="0.2">
      <c r="A1261" t="s">
        <v>13</v>
      </c>
      <c r="B1261" t="s">
        <v>74</v>
      </c>
      <c r="C1261" t="s">
        <v>18</v>
      </c>
    </row>
    <row r="1262" spans="1:3" x14ac:dyDescent="0.2">
      <c r="A1262" t="s">
        <v>75</v>
      </c>
      <c r="B1262" t="s">
        <v>13</v>
      </c>
      <c r="C1262" t="s">
        <v>44</v>
      </c>
    </row>
    <row r="1263" spans="1:3" x14ac:dyDescent="0.2">
      <c r="A1263" t="s">
        <v>13</v>
      </c>
      <c r="B1263" t="s">
        <v>76</v>
      </c>
      <c r="C1263" t="s">
        <v>47</v>
      </c>
    </row>
    <row r="1264" spans="1:3" x14ac:dyDescent="0.2">
      <c r="A1264" t="s">
        <v>13</v>
      </c>
      <c r="B1264" t="s">
        <v>77</v>
      </c>
      <c r="C1264" t="s">
        <v>25</v>
      </c>
    </row>
    <row r="1265" spans="1:3" x14ac:dyDescent="0.2">
      <c r="A1265" t="s">
        <v>78</v>
      </c>
      <c r="B1265" t="s">
        <v>13</v>
      </c>
      <c r="C1265" t="s">
        <v>65</v>
      </c>
    </row>
    <row r="1266" spans="1:3" x14ac:dyDescent="0.2">
      <c r="A1266" t="s">
        <v>13</v>
      </c>
      <c r="B1266" t="s">
        <v>79</v>
      </c>
      <c r="C1266" t="s">
        <v>114</v>
      </c>
    </row>
    <row r="1267" spans="1:3" x14ac:dyDescent="0.2">
      <c r="A1267" t="s">
        <v>13</v>
      </c>
      <c r="B1267" t="s">
        <v>80</v>
      </c>
      <c r="C1267" t="s">
        <v>114</v>
      </c>
    </row>
    <row r="1268" spans="1:3" x14ac:dyDescent="0.2">
      <c r="A1268" t="s">
        <v>13</v>
      </c>
      <c r="B1268" t="s">
        <v>81</v>
      </c>
      <c r="C1268" t="s">
        <v>26</v>
      </c>
    </row>
    <row r="1269" spans="1:3" x14ac:dyDescent="0.2">
      <c r="A1269" t="s">
        <v>13</v>
      </c>
      <c r="B1269" t="s">
        <v>82</v>
      </c>
      <c r="C1269" t="s">
        <v>2</v>
      </c>
    </row>
    <row r="1270" spans="1:3" x14ac:dyDescent="0.2">
      <c r="A1270" t="s">
        <v>13</v>
      </c>
      <c r="B1270" t="s">
        <v>83</v>
      </c>
      <c r="C1270" t="s">
        <v>43</v>
      </c>
    </row>
    <row r="1271" spans="1:3" x14ac:dyDescent="0.2">
      <c r="A1271" t="s">
        <v>13</v>
      </c>
      <c r="B1271" t="s">
        <v>84</v>
      </c>
      <c r="C1271" t="s">
        <v>29</v>
      </c>
    </row>
    <row r="1272" spans="1:3" x14ac:dyDescent="0.2">
      <c r="A1272" t="s">
        <v>13</v>
      </c>
      <c r="B1272" t="s">
        <v>85</v>
      </c>
      <c r="C1272" t="s">
        <v>21</v>
      </c>
    </row>
    <row r="1273" spans="1:3" x14ac:dyDescent="0.2">
      <c r="A1273" t="s">
        <v>13</v>
      </c>
      <c r="B1273" t="s">
        <v>86</v>
      </c>
      <c r="C1273" t="s">
        <v>25</v>
      </c>
    </row>
    <row r="1274" spans="1:3" x14ac:dyDescent="0.2">
      <c r="A1274" t="s">
        <v>87</v>
      </c>
      <c r="B1274" t="s">
        <v>13</v>
      </c>
      <c r="C1274" t="s">
        <v>44</v>
      </c>
    </row>
    <row r="1275" spans="1:3" x14ac:dyDescent="0.2">
      <c r="A1275" t="s">
        <v>88</v>
      </c>
      <c r="B1275" t="s">
        <v>13</v>
      </c>
      <c r="C1275" t="s">
        <v>27</v>
      </c>
    </row>
    <row r="1276" spans="1:3" x14ac:dyDescent="0.2">
      <c r="A1276" t="s">
        <v>13</v>
      </c>
      <c r="B1276" t="s">
        <v>89</v>
      </c>
      <c r="C1276" t="s">
        <v>81</v>
      </c>
    </row>
    <row r="1277" spans="1:3" x14ac:dyDescent="0.2">
      <c r="A1277" t="s">
        <v>13</v>
      </c>
      <c r="B1277" t="s">
        <v>90</v>
      </c>
      <c r="C1277" t="s">
        <v>2</v>
      </c>
    </row>
    <row r="1278" spans="1:3" x14ac:dyDescent="0.2">
      <c r="A1278" t="s">
        <v>13</v>
      </c>
      <c r="B1278" t="s">
        <v>91</v>
      </c>
      <c r="C1278" t="s">
        <v>106</v>
      </c>
    </row>
    <row r="1279" spans="1:3" x14ac:dyDescent="0.2">
      <c r="A1279" t="s">
        <v>13</v>
      </c>
      <c r="B1279" t="s">
        <v>92</v>
      </c>
      <c r="C1279" t="s">
        <v>28</v>
      </c>
    </row>
    <row r="1280" spans="1:3" x14ac:dyDescent="0.2">
      <c r="A1280" t="s">
        <v>93</v>
      </c>
      <c r="B1280" t="s">
        <v>13</v>
      </c>
      <c r="C1280" t="s">
        <v>81</v>
      </c>
    </row>
    <row r="1281" spans="1:3" x14ac:dyDescent="0.2">
      <c r="A1281" t="s">
        <v>13</v>
      </c>
      <c r="B1281" t="s">
        <v>94</v>
      </c>
      <c r="C1281" t="s">
        <v>69</v>
      </c>
    </row>
    <row r="1282" spans="1:3" x14ac:dyDescent="0.2">
      <c r="A1282" t="s">
        <v>13</v>
      </c>
      <c r="B1282" t="s">
        <v>95</v>
      </c>
      <c r="C1282" t="s">
        <v>19</v>
      </c>
    </row>
    <row r="1283" spans="1:3" x14ac:dyDescent="0.2">
      <c r="A1283" t="s">
        <v>96</v>
      </c>
      <c r="B1283" t="s">
        <v>13</v>
      </c>
      <c r="C1283" t="s">
        <v>124</v>
      </c>
    </row>
    <row r="1284" spans="1:3" x14ac:dyDescent="0.2">
      <c r="A1284" t="s">
        <v>13</v>
      </c>
      <c r="B1284" t="s">
        <v>97</v>
      </c>
      <c r="C1284" t="s">
        <v>105</v>
      </c>
    </row>
    <row r="1285" spans="1:3" x14ac:dyDescent="0.2">
      <c r="A1285" t="s">
        <v>13</v>
      </c>
      <c r="B1285" t="s">
        <v>98</v>
      </c>
      <c r="C1285" t="s">
        <v>69</v>
      </c>
    </row>
    <row r="1286" spans="1:3" x14ac:dyDescent="0.2">
      <c r="A1286" t="s">
        <v>99</v>
      </c>
      <c r="B1286" t="s">
        <v>13</v>
      </c>
      <c r="C1286" t="s">
        <v>126</v>
      </c>
    </row>
    <row r="1287" spans="1:3" x14ac:dyDescent="0.2">
      <c r="A1287" t="s">
        <v>100</v>
      </c>
      <c r="B1287" t="s">
        <v>13</v>
      </c>
      <c r="C1287" t="s">
        <v>33</v>
      </c>
    </row>
    <row r="1288" spans="1:3" x14ac:dyDescent="0.2">
      <c r="A1288" t="s">
        <v>13</v>
      </c>
      <c r="B1288" t="s">
        <v>101</v>
      </c>
      <c r="C1288" t="s">
        <v>129</v>
      </c>
    </row>
    <row r="1289" spans="1:3" x14ac:dyDescent="0.2">
      <c r="A1289" t="s">
        <v>13</v>
      </c>
      <c r="B1289" t="s">
        <v>102</v>
      </c>
      <c r="C1289" t="s">
        <v>28</v>
      </c>
    </row>
    <row r="1290" spans="1:3" x14ac:dyDescent="0.2">
      <c r="A1290" t="s">
        <v>13</v>
      </c>
      <c r="B1290" t="s">
        <v>103</v>
      </c>
      <c r="C1290" t="s">
        <v>101</v>
      </c>
    </row>
    <row r="1291" spans="1:3" x14ac:dyDescent="0.2">
      <c r="A1291" t="s">
        <v>13</v>
      </c>
      <c r="B1291" t="s">
        <v>104</v>
      </c>
      <c r="C1291" t="s">
        <v>74</v>
      </c>
    </row>
    <row r="1292" spans="1:3" x14ac:dyDescent="0.2">
      <c r="A1292" t="s">
        <v>13</v>
      </c>
      <c r="B1292" t="s">
        <v>3</v>
      </c>
      <c r="C1292" t="s">
        <v>28</v>
      </c>
    </row>
    <row r="1293" spans="1:3" x14ac:dyDescent="0.2">
      <c r="A1293" t="s">
        <v>13</v>
      </c>
      <c r="B1293" t="s">
        <v>105</v>
      </c>
      <c r="C1293" t="s">
        <v>48</v>
      </c>
    </row>
    <row r="1294" spans="1:3" x14ac:dyDescent="0.2">
      <c r="A1294" t="s">
        <v>13</v>
      </c>
      <c r="B1294" t="s">
        <v>106</v>
      </c>
      <c r="C1294" t="s">
        <v>81</v>
      </c>
    </row>
    <row r="1295" spans="1:3" x14ac:dyDescent="0.2">
      <c r="A1295" t="s">
        <v>13</v>
      </c>
      <c r="B1295" t="s">
        <v>107</v>
      </c>
      <c r="C1295" t="s">
        <v>21</v>
      </c>
    </row>
    <row r="1296" spans="1:3" x14ac:dyDescent="0.2">
      <c r="A1296" t="s">
        <v>13</v>
      </c>
      <c r="B1296" t="s">
        <v>108</v>
      </c>
      <c r="C1296" t="s">
        <v>2</v>
      </c>
    </row>
    <row r="1297" spans="1:3" x14ac:dyDescent="0.2">
      <c r="A1297" t="s">
        <v>13</v>
      </c>
      <c r="B1297" t="s">
        <v>109</v>
      </c>
      <c r="C1297" t="s">
        <v>29</v>
      </c>
    </row>
    <row r="1298" spans="1:3" x14ac:dyDescent="0.2">
      <c r="A1298" t="s">
        <v>13</v>
      </c>
      <c r="B1298" t="s">
        <v>110</v>
      </c>
      <c r="C1298" t="s">
        <v>13</v>
      </c>
    </row>
    <row r="1299" spans="1:3" x14ac:dyDescent="0.2">
      <c r="A1299" t="s">
        <v>13</v>
      </c>
      <c r="B1299" t="s">
        <v>111</v>
      </c>
      <c r="C1299" t="s">
        <v>135</v>
      </c>
    </row>
    <row r="1300" spans="1:3" x14ac:dyDescent="0.2">
      <c r="A1300" t="s">
        <v>13</v>
      </c>
      <c r="B1300" t="s">
        <v>112</v>
      </c>
      <c r="C1300" t="s">
        <v>135</v>
      </c>
    </row>
    <row r="1301" spans="1:3" x14ac:dyDescent="0.2">
      <c r="A1301" t="s">
        <v>113</v>
      </c>
      <c r="B1301" t="s">
        <v>13</v>
      </c>
      <c r="C1301" t="s">
        <v>54</v>
      </c>
    </row>
    <row r="1302" spans="1:3" x14ac:dyDescent="0.2">
      <c r="A1302" t="s">
        <v>114</v>
      </c>
      <c r="B1302" t="s">
        <v>13</v>
      </c>
      <c r="C1302" t="s">
        <v>47</v>
      </c>
    </row>
    <row r="1303" spans="1:3" x14ac:dyDescent="0.2">
      <c r="A1303" t="s">
        <v>13</v>
      </c>
      <c r="B1303" t="s">
        <v>115</v>
      </c>
      <c r="C1303" t="s">
        <v>128</v>
      </c>
    </row>
    <row r="1304" spans="1:3" x14ac:dyDescent="0.2">
      <c r="A1304" t="s">
        <v>13</v>
      </c>
      <c r="B1304" t="s">
        <v>116</v>
      </c>
      <c r="C1304" t="s">
        <v>89</v>
      </c>
    </row>
    <row r="1305" spans="1:3" x14ac:dyDescent="0.2">
      <c r="A1305" t="s">
        <v>117</v>
      </c>
      <c r="B1305" t="s">
        <v>13</v>
      </c>
      <c r="C1305" t="s">
        <v>65</v>
      </c>
    </row>
    <row r="1306" spans="1:3" x14ac:dyDescent="0.2">
      <c r="A1306" t="s">
        <v>13</v>
      </c>
      <c r="B1306" t="s">
        <v>118</v>
      </c>
      <c r="C1306" t="s">
        <v>80</v>
      </c>
    </row>
    <row r="1307" spans="1:3" x14ac:dyDescent="0.2">
      <c r="A1307" t="s">
        <v>13</v>
      </c>
      <c r="B1307" t="s">
        <v>119</v>
      </c>
      <c r="C1307" t="s">
        <v>16</v>
      </c>
    </row>
    <row r="1308" spans="1:3" x14ac:dyDescent="0.2">
      <c r="A1308" t="s">
        <v>13</v>
      </c>
      <c r="B1308" t="s">
        <v>120</v>
      </c>
      <c r="C1308" t="s">
        <v>128</v>
      </c>
    </row>
    <row r="1309" spans="1:3" x14ac:dyDescent="0.2">
      <c r="A1309" t="s">
        <v>13</v>
      </c>
      <c r="B1309" t="s">
        <v>121</v>
      </c>
      <c r="C1309" t="s">
        <v>128</v>
      </c>
    </row>
    <row r="1310" spans="1:3" x14ac:dyDescent="0.2">
      <c r="A1310" t="s">
        <v>13</v>
      </c>
      <c r="B1310" t="s">
        <v>122</v>
      </c>
      <c r="C1310" t="s">
        <v>110</v>
      </c>
    </row>
    <row r="1311" spans="1:3" x14ac:dyDescent="0.2">
      <c r="A1311" t="s">
        <v>13</v>
      </c>
      <c r="B1311" t="s">
        <v>123</v>
      </c>
      <c r="C1311" t="s">
        <v>14</v>
      </c>
    </row>
    <row r="1312" spans="1:3" x14ac:dyDescent="0.2">
      <c r="A1312" t="s">
        <v>124</v>
      </c>
      <c r="B1312" t="s">
        <v>13</v>
      </c>
      <c r="C1312" t="s">
        <v>72</v>
      </c>
    </row>
    <row r="1313" spans="1:3" x14ac:dyDescent="0.2">
      <c r="A1313" t="s">
        <v>125</v>
      </c>
      <c r="B1313" t="s">
        <v>13</v>
      </c>
      <c r="C1313" t="s">
        <v>41</v>
      </c>
    </row>
    <row r="1314" spans="1:3" x14ac:dyDescent="0.2">
      <c r="A1314" t="s">
        <v>126</v>
      </c>
      <c r="B1314" t="s">
        <v>13</v>
      </c>
      <c r="C1314" t="s">
        <v>46</v>
      </c>
    </row>
    <row r="1315" spans="1:3" x14ac:dyDescent="0.2">
      <c r="A1315" t="s">
        <v>13</v>
      </c>
      <c r="B1315" t="s">
        <v>127</v>
      </c>
      <c r="C1315" t="s">
        <v>48</v>
      </c>
    </row>
    <row r="1316" spans="1:3" x14ac:dyDescent="0.2">
      <c r="A1316" t="s">
        <v>13</v>
      </c>
      <c r="B1316" t="s">
        <v>128</v>
      </c>
      <c r="C1316" t="s">
        <v>39</v>
      </c>
    </row>
    <row r="1317" spans="1:3" x14ac:dyDescent="0.2">
      <c r="A1317" t="s">
        <v>13</v>
      </c>
      <c r="B1317" t="s">
        <v>129</v>
      </c>
      <c r="C1317" t="s">
        <v>136</v>
      </c>
    </row>
    <row r="1318" spans="1:3" x14ac:dyDescent="0.2">
      <c r="A1318" t="s">
        <v>13</v>
      </c>
      <c r="B1318" t="s">
        <v>130</v>
      </c>
      <c r="C1318" t="s">
        <v>132</v>
      </c>
    </row>
    <row r="1319" spans="1:3" x14ac:dyDescent="0.2">
      <c r="A1319" t="s">
        <v>13</v>
      </c>
      <c r="B1319" t="s">
        <v>131</v>
      </c>
      <c r="C1319" t="s">
        <v>40</v>
      </c>
    </row>
    <row r="1320" spans="1:3" x14ac:dyDescent="0.2">
      <c r="A1320" t="s">
        <v>13</v>
      </c>
      <c r="B1320" t="s">
        <v>132</v>
      </c>
      <c r="C1320" t="s">
        <v>113</v>
      </c>
    </row>
    <row r="1321" spans="1:3" x14ac:dyDescent="0.2">
      <c r="A1321" t="s">
        <v>133</v>
      </c>
      <c r="B1321" t="s">
        <v>13</v>
      </c>
      <c r="C1321" t="s">
        <v>27</v>
      </c>
    </row>
    <row r="1322" spans="1:3" x14ac:dyDescent="0.2">
      <c r="A1322" t="s">
        <v>13</v>
      </c>
      <c r="B1322" t="s">
        <v>134</v>
      </c>
      <c r="C1322" t="s">
        <v>74</v>
      </c>
    </row>
    <row r="1323" spans="1:3" x14ac:dyDescent="0.2">
      <c r="A1323" t="s">
        <v>13</v>
      </c>
      <c r="B1323" t="s">
        <v>135</v>
      </c>
      <c r="C1323" t="s">
        <v>54</v>
      </c>
    </row>
    <row r="1324" spans="1:3" x14ac:dyDescent="0.2">
      <c r="A1324" t="s">
        <v>13</v>
      </c>
      <c r="B1324" t="s">
        <v>136</v>
      </c>
      <c r="C1324" t="s">
        <v>70</v>
      </c>
    </row>
    <row r="1325" spans="1:3" x14ac:dyDescent="0.2">
      <c r="A1325" t="s">
        <v>13</v>
      </c>
      <c r="B1325" t="s">
        <v>137</v>
      </c>
      <c r="C1325" t="s">
        <v>89</v>
      </c>
    </row>
    <row r="1326" spans="1:3" x14ac:dyDescent="0.2">
      <c r="A1326" t="s">
        <v>13</v>
      </c>
      <c r="B1326" t="s">
        <v>138</v>
      </c>
      <c r="C1326" t="s">
        <v>32</v>
      </c>
    </row>
    <row r="1327" spans="1:3" x14ac:dyDescent="0.2">
      <c r="A1327" t="s">
        <v>11</v>
      </c>
      <c r="B1327" t="s">
        <v>15</v>
      </c>
      <c r="C1327" t="s">
        <v>105</v>
      </c>
    </row>
    <row r="1328" spans="1:3" x14ac:dyDescent="0.2">
      <c r="A1328" t="s">
        <v>16</v>
      </c>
      <c r="B1328" t="s">
        <v>15</v>
      </c>
      <c r="C1328" t="s">
        <v>89</v>
      </c>
    </row>
    <row r="1329" spans="1:3" x14ac:dyDescent="0.2">
      <c r="A1329" t="s">
        <v>17</v>
      </c>
      <c r="B1329" t="s">
        <v>15</v>
      </c>
      <c r="C1329" t="s">
        <v>86</v>
      </c>
    </row>
    <row r="1330" spans="1:3" x14ac:dyDescent="0.2">
      <c r="A1330" t="s">
        <v>18</v>
      </c>
      <c r="B1330" t="s">
        <v>15</v>
      </c>
      <c r="C1330" t="s">
        <v>79</v>
      </c>
    </row>
    <row r="1331" spans="1:3" x14ac:dyDescent="0.2">
      <c r="A1331" t="s">
        <v>19</v>
      </c>
      <c r="B1331" t="s">
        <v>15</v>
      </c>
      <c r="C1331" t="s">
        <v>28</v>
      </c>
    </row>
    <row r="1332" spans="1:3" x14ac:dyDescent="0.2">
      <c r="A1332" t="s">
        <v>20</v>
      </c>
      <c r="B1332" t="s">
        <v>15</v>
      </c>
      <c r="C1332" t="s">
        <v>135</v>
      </c>
    </row>
    <row r="1333" spans="1:3" x14ac:dyDescent="0.2">
      <c r="A1333" t="s">
        <v>21</v>
      </c>
      <c r="B1333" t="s">
        <v>15</v>
      </c>
      <c r="C1333" t="s">
        <v>29</v>
      </c>
    </row>
    <row r="1334" spans="1:3" x14ac:dyDescent="0.2">
      <c r="A1334" t="s">
        <v>22</v>
      </c>
      <c r="B1334" t="s">
        <v>15</v>
      </c>
      <c r="C1334" t="s">
        <v>130</v>
      </c>
    </row>
    <row r="1335" spans="1:3" x14ac:dyDescent="0.2">
      <c r="A1335" t="s">
        <v>23</v>
      </c>
      <c r="B1335" t="s">
        <v>15</v>
      </c>
      <c r="C1335" t="s">
        <v>86</v>
      </c>
    </row>
    <row r="1336" spans="1:3" x14ac:dyDescent="0.2">
      <c r="A1336" t="s">
        <v>24</v>
      </c>
      <c r="B1336" t="s">
        <v>15</v>
      </c>
      <c r="C1336" t="s">
        <v>138</v>
      </c>
    </row>
    <row r="1337" spans="1:3" x14ac:dyDescent="0.2">
      <c r="A1337" t="s">
        <v>25</v>
      </c>
      <c r="B1337" t="s">
        <v>15</v>
      </c>
      <c r="C1337" t="s">
        <v>48</v>
      </c>
    </row>
    <row r="1338" spans="1:3" x14ac:dyDescent="0.2">
      <c r="A1338" t="s">
        <v>26</v>
      </c>
      <c r="B1338" t="s">
        <v>15</v>
      </c>
      <c r="C1338" t="s">
        <v>48</v>
      </c>
    </row>
    <row r="1339" spans="1:3" x14ac:dyDescent="0.2">
      <c r="A1339" t="s">
        <v>27</v>
      </c>
      <c r="B1339" t="s">
        <v>15</v>
      </c>
      <c r="C1339" t="s">
        <v>81</v>
      </c>
    </row>
    <row r="1340" spans="1:3" x14ac:dyDescent="0.2">
      <c r="A1340" t="s">
        <v>28</v>
      </c>
      <c r="B1340" t="s">
        <v>15</v>
      </c>
      <c r="C1340" t="s">
        <v>28</v>
      </c>
    </row>
    <row r="1341" spans="1:3" x14ac:dyDescent="0.2">
      <c r="A1341" t="s">
        <v>29</v>
      </c>
      <c r="B1341" t="s">
        <v>15</v>
      </c>
      <c r="C1341" t="s">
        <v>74</v>
      </c>
    </row>
    <row r="1342" spans="1:3" x14ac:dyDescent="0.2">
      <c r="A1342" t="s">
        <v>30</v>
      </c>
      <c r="B1342" t="s">
        <v>15</v>
      </c>
      <c r="C1342" t="s">
        <v>74</v>
      </c>
    </row>
    <row r="1343" spans="1:3" x14ac:dyDescent="0.2">
      <c r="A1343" t="s">
        <v>31</v>
      </c>
      <c r="B1343" t="s">
        <v>15</v>
      </c>
      <c r="C1343" t="s">
        <v>79</v>
      </c>
    </row>
    <row r="1344" spans="1:3" x14ac:dyDescent="0.2">
      <c r="A1344" t="s">
        <v>32</v>
      </c>
      <c r="B1344" t="s">
        <v>15</v>
      </c>
      <c r="C1344" t="s">
        <v>19</v>
      </c>
    </row>
    <row r="1345" spans="1:3" x14ac:dyDescent="0.2">
      <c r="A1345" t="s">
        <v>33</v>
      </c>
      <c r="B1345" t="s">
        <v>15</v>
      </c>
      <c r="C1345" t="s">
        <v>106</v>
      </c>
    </row>
    <row r="1346" spans="1:3" x14ac:dyDescent="0.2">
      <c r="A1346" t="s">
        <v>34</v>
      </c>
      <c r="B1346" t="s">
        <v>15</v>
      </c>
      <c r="C1346" t="s">
        <v>19</v>
      </c>
    </row>
    <row r="1347" spans="1:3" x14ac:dyDescent="0.2">
      <c r="A1347" t="s">
        <v>35</v>
      </c>
      <c r="B1347" t="s">
        <v>15</v>
      </c>
      <c r="C1347" t="s">
        <v>62</v>
      </c>
    </row>
    <row r="1348" spans="1:3" x14ac:dyDescent="0.2">
      <c r="A1348" t="s">
        <v>36</v>
      </c>
      <c r="B1348" t="s">
        <v>15</v>
      </c>
      <c r="C1348" t="s">
        <v>128</v>
      </c>
    </row>
    <row r="1349" spans="1:3" x14ac:dyDescent="0.2">
      <c r="A1349" t="s">
        <v>37</v>
      </c>
      <c r="B1349" t="s">
        <v>15</v>
      </c>
      <c r="C1349" t="s">
        <v>128</v>
      </c>
    </row>
    <row r="1350" spans="1:3" x14ac:dyDescent="0.2">
      <c r="A1350" t="s">
        <v>15</v>
      </c>
      <c r="B1350" t="s">
        <v>38</v>
      </c>
      <c r="C1350" t="s">
        <v>62</v>
      </c>
    </row>
    <row r="1351" spans="1:3" x14ac:dyDescent="0.2">
      <c r="A1351" t="s">
        <v>15</v>
      </c>
      <c r="B1351" t="s">
        <v>39</v>
      </c>
      <c r="C1351" t="s">
        <v>33</v>
      </c>
    </row>
    <row r="1352" spans="1:3" x14ac:dyDescent="0.2">
      <c r="A1352" t="s">
        <v>15</v>
      </c>
      <c r="B1352" t="s">
        <v>40</v>
      </c>
      <c r="C1352" t="s">
        <v>93</v>
      </c>
    </row>
    <row r="1353" spans="1:3" x14ac:dyDescent="0.2">
      <c r="A1353" t="s">
        <v>41</v>
      </c>
      <c r="B1353" t="s">
        <v>15</v>
      </c>
      <c r="C1353" t="s">
        <v>76</v>
      </c>
    </row>
    <row r="1354" spans="1:3" x14ac:dyDescent="0.2">
      <c r="A1354" t="s">
        <v>42</v>
      </c>
      <c r="B1354" t="s">
        <v>15</v>
      </c>
      <c r="C1354" t="s">
        <v>31</v>
      </c>
    </row>
    <row r="1355" spans="1:3" x14ac:dyDescent="0.2">
      <c r="A1355" t="s">
        <v>43</v>
      </c>
      <c r="B1355" t="s">
        <v>15</v>
      </c>
      <c r="C1355" t="s">
        <v>21</v>
      </c>
    </row>
    <row r="1356" spans="1:3" x14ac:dyDescent="0.2">
      <c r="A1356" t="s">
        <v>44</v>
      </c>
      <c r="B1356" t="s">
        <v>15</v>
      </c>
      <c r="C1356" t="s">
        <v>76</v>
      </c>
    </row>
    <row r="1357" spans="1:3" x14ac:dyDescent="0.2">
      <c r="A1357" t="s">
        <v>15</v>
      </c>
      <c r="B1357" t="s">
        <v>7</v>
      </c>
      <c r="C1357" t="s">
        <v>138</v>
      </c>
    </row>
    <row r="1358" spans="1:3" x14ac:dyDescent="0.2">
      <c r="A1358" t="s">
        <v>15</v>
      </c>
      <c r="B1358" t="s">
        <v>45</v>
      </c>
      <c r="C1358" t="s">
        <v>73</v>
      </c>
    </row>
    <row r="1359" spans="1:3" x14ac:dyDescent="0.2">
      <c r="A1359" t="s">
        <v>46</v>
      </c>
      <c r="B1359" t="s">
        <v>15</v>
      </c>
      <c r="C1359" t="s">
        <v>49</v>
      </c>
    </row>
    <row r="1360" spans="1:3" x14ac:dyDescent="0.2">
      <c r="A1360" t="s">
        <v>47</v>
      </c>
      <c r="B1360" t="s">
        <v>15</v>
      </c>
      <c r="C1360" t="s">
        <v>48</v>
      </c>
    </row>
    <row r="1361" spans="1:3" x14ac:dyDescent="0.2">
      <c r="A1361" t="s">
        <v>48</v>
      </c>
      <c r="B1361" t="s">
        <v>15</v>
      </c>
      <c r="C1361" t="s">
        <v>16</v>
      </c>
    </row>
    <row r="1362" spans="1:3" x14ac:dyDescent="0.2">
      <c r="A1362" t="s">
        <v>49</v>
      </c>
      <c r="B1362" t="s">
        <v>15</v>
      </c>
      <c r="C1362" t="s">
        <v>79</v>
      </c>
    </row>
    <row r="1363" spans="1:3" x14ac:dyDescent="0.2">
      <c r="A1363" t="s">
        <v>50</v>
      </c>
      <c r="B1363" t="s">
        <v>15</v>
      </c>
      <c r="C1363" t="s">
        <v>40</v>
      </c>
    </row>
    <row r="1364" spans="1:3" x14ac:dyDescent="0.2">
      <c r="A1364" t="s">
        <v>51</v>
      </c>
      <c r="B1364" t="s">
        <v>15</v>
      </c>
      <c r="C1364" t="s">
        <v>80</v>
      </c>
    </row>
    <row r="1365" spans="1:3" x14ac:dyDescent="0.2">
      <c r="A1365" t="s">
        <v>52</v>
      </c>
      <c r="B1365" t="s">
        <v>15</v>
      </c>
      <c r="C1365" t="s">
        <v>128</v>
      </c>
    </row>
    <row r="1366" spans="1:3" x14ac:dyDescent="0.2">
      <c r="A1366" t="s">
        <v>15</v>
      </c>
      <c r="B1366" t="s">
        <v>53</v>
      </c>
      <c r="C1366" t="s">
        <v>100</v>
      </c>
    </row>
    <row r="1367" spans="1:3" x14ac:dyDescent="0.2">
      <c r="A1367" t="s">
        <v>54</v>
      </c>
      <c r="B1367" t="s">
        <v>15</v>
      </c>
      <c r="C1367" t="s">
        <v>51</v>
      </c>
    </row>
    <row r="1368" spans="1:3" x14ac:dyDescent="0.2">
      <c r="A1368" t="s">
        <v>55</v>
      </c>
      <c r="B1368" t="s">
        <v>15</v>
      </c>
      <c r="C1368" t="s">
        <v>51</v>
      </c>
    </row>
    <row r="1369" spans="1:3" x14ac:dyDescent="0.2">
      <c r="A1369" t="s">
        <v>56</v>
      </c>
      <c r="B1369" t="s">
        <v>15</v>
      </c>
      <c r="C1369" t="s">
        <v>114</v>
      </c>
    </row>
    <row r="1370" spans="1:3" x14ac:dyDescent="0.2">
      <c r="A1370" t="s">
        <v>57</v>
      </c>
      <c r="B1370" t="s">
        <v>15</v>
      </c>
      <c r="C1370" t="s">
        <v>114</v>
      </c>
    </row>
    <row r="1371" spans="1:3" x14ac:dyDescent="0.2">
      <c r="A1371" t="s">
        <v>15</v>
      </c>
      <c r="B1371" t="s">
        <v>58</v>
      </c>
      <c r="C1371" t="s">
        <v>100</v>
      </c>
    </row>
    <row r="1372" spans="1:3" x14ac:dyDescent="0.2">
      <c r="A1372" t="s">
        <v>59</v>
      </c>
      <c r="B1372" t="s">
        <v>15</v>
      </c>
      <c r="C1372" t="s">
        <v>81</v>
      </c>
    </row>
    <row r="1373" spans="1:3" x14ac:dyDescent="0.2">
      <c r="A1373" t="s">
        <v>15</v>
      </c>
      <c r="B1373" t="s">
        <v>60</v>
      </c>
      <c r="C1373" t="s">
        <v>11</v>
      </c>
    </row>
    <row r="1374" spans="1:3" x14ac:dyDescent="0.2">
      <c r="A1374" t="s">
        <v>15</v>
      </c>
      <c r="B1374" t="s">
        <v>61</v>
      </c>
      <c r="C1374" t="s">
        <v>36</v>
      </c>
    </row>
    <row r="1375" spans="1:3" x14ac:dyDescent="0.2">
      <c r="A1375" t="s">
        <v>62</v>
      </c>
      <c r="B1375" t="s">
        <v>15</v>
      </c>
      <c r="C1375" t="s">
        <v>10</v>
      </c>
    </row>
    <row r="1376" spans="1:3" x14ac:dyDescent="0.2">
      <c r="A1376" t="s">
        <v>63</v>
      </c>
      <c r="B1376" t="s">
        <v>15</v>
      </c>
      <c r="C1376" t="s">
        <v>10</v>
      </c>
    </row>
    <row r="1377" spans="1:3" x14ac:dyDescent="0.2">
      <c r="A1377" t="s">
        <v>15</v>
      </c>
      <c r="B1377" t="s">
        <v>64</v>
      </c>
      <c r="C1377" t="s">
        <v>137</v>
      </c>
    </row>
    <row r="1378" spans="1:3" x14ac:dyDescent="0.2">
      <c r="A1378" t="s">
        <v>65</v>
      </c>
      <c r="B1378" t="s">
        <v>15</v>
      </c>
      <c r="C1378" t="s">
        <v>81</v>
      </c>
    </row>
    <row r="1379" spans="1:3" x14ac:dyDescent="0.2">
      <c r="A1379" t="s">
        <v>66</v>
      </c>
      <c r="B1379" t="s">
        <v>15</v>
      </c>
      <c r="C1379" t="s">
        <v>81</v>
      </c>
    </row>
    <row r="1380" spans="1:3" x14ac:dyDescent="0.2">
      <c r="A1380" t="s">
        <v>15</v>
      </c>
      <c r="B1380" t="s">
        <v>67</v>
      </c>
      <c r="C1380" t="s">
        <v>1</v>
      </c>
    </row>
    <row r="1381" spans="1:3" x14ac:dyDescent="0.2">
      <c r="A1381" t="s">
        <v>15</v>
      </c>
      <c r="B1381" t="s">
        <v>68</v>
      </c>
      <c r="C1381" t="s">
        <v>1</v>
      </c>
    </row>
    <row r="1382" spans="1:3" x14ac:dyDescent="0.2">
      <c r="A1382" t="s">
        <v>69</v>
      </c>
      <c r="B1382" t="s">
        <v>15</v>
      </c>
      <c r="C1382" t="s">
        <v>43</v>
      </c>
    </row>
    <row r="1383" spans="1:3" x14ac:dyDescent="0.2">
      <c r="A1383" t="s">
        <v>70</v>
      </c>
      <c r="B1383" t="s">
        <v>15</v>
      </c>
      <c r="C1383" t="s">
        <v>129</v>
      </c>
    </row>
    <row r="1384" spans="1:3" x14ac:dyDescent="0.2">
      <c r="A1384" t="s">
        <v>71</v>
      </c>
      <c r="B1384" t="s">
        <v>15</v>
      </c>
      <c r="C1384" t="s">
        <v>31</v>
      </c>
    </row>
    <row r="1385" spans="1:3" x14ac:dyDescent="0.2">
      <c r="A1385" t="s">
        <v>72</v>
      </c>
      <c r="B1385" t="s">
        <v>15</v>
      </c>
      <c r="C1385" t="s">
        <v>31</v>
      </c>
    </row>
    <row r="1386" spans="1:3" x14ac:dyDescent="0.2">
      <c r="A1386" t="s">
        <v>15</v>
      </c>
      <c r="B1386" t="s">
        <v>73</v>
      </c>
      <c r="C1386" t="s">
        <v>130</v>
      </c>
    </row>
    <row r="1387" spans="1:3" x14ac:dyDescent="0.2">
      <c r="A1387" t="s">
        <v>74</v>
      </c>
      <c r="B1387" t="s">
        <v>15</v>
      </c>
      <c r="C1387" t="s">
        <v>74</v>
      </c>
    </row>
    <row r="1388" spans="1:3" x14ac:dyDescent="0.2">
      <c r="A1388" t="s">
        <v>75</v>
      </c>
      <c r="B1388" t="s">
        <v>15</v>
      </c>
      <c r="C1388" t="s">
        <v>113</v>
      </c>
    </row>
    <row r="1389" spans="1:3" x14ac:dyDescent="0.2">
      <c r="A1389" t="s">
        <v>76</v>
      </c>
      <c r="B1389" t="s">
        <v>15</v>
      </c>
      <c r="C1389" t="s">
        <v>40</v>
      </c>
    </row>
    <row r="1390" spans="1:3" x14ac:dyDescent="0.2">
      <c r="A1390" t="s">
        <v>77</v>
      </c>
      <c r="B1390" t="s">
        <v>15</v>
      </c>
      <c r="C1390" t="s">
        <v>132</v>
      </c>
    </row>
    <row r="1391" spans="1:3" x14ac:dyDescent="0.2">
      <c r="A1391" t="s">
        <v>78</v>
      </c>
      <c r="B1391" t="s">
        <v>15</v>
      </c>
      <c r="C1391" t="s">
        <v>114</v>
      </c>
    </row>
    <row r="1392" spans="1:3" x14ac:dyDescent="0.2">
      <c r="A1392" t="s">
        <v>79</v>
      </c>
      <c r="B1392" t="s">
        <v>15</v>
      </c>
      <c r="C1392" t="s">
        <v>32</v>
      </c>
    </row>
    <row r="1393" spans="1:3" x14ac:dyDescent="0.2">
      <c r="A1393" t="s">
        <v>80</v>
      </c>
      <c r="B1393" t="s">
        <v>15</v>
      </c>
      <c r="C1393" t="s">
        <v>89</v>
      </c>
    </row>
    <row r="1394" spans="1:3" x14ac:dyDescent="0.2">
      <c r="A1394" t="s">
        <v>81</v>
      </c>
      <c r="B1394" t="s">
        <v>15</v>
      </c>
      <c r="C1394" t="s">
        <v>40</v>
      </c>
    </row>
    <row r="1395" spans="1:3" x14ac:dyDescent="0.2">
      <c r="A1395" t="s">
        <v>15</v>
      </c>
      <c r="B1395" t="s">
        <v>82</v>
      </c>
      <c r="C1395" t="s">
        <v>36</v>
      </c>
    </row>
    <row r="1396" spans="1:3" x14ac:dyDescent="0.2">
      <c r="A1396" t="s">
        <v>15</v>
      </c>
      <c r="B1396" t="s">
        <v>83</v>
      </c>
      <c r="C1396" t="s">
        <v>100</v>
      </c>
    </row>
    <row r="1397" spans="1:3" x14ac:dyDescent="0.2">
      <c r="A1397" t="s">
        <v>15</v>
      </c>
      <c r="B1397" t="s">
        <v>84</v>
      </c>
      <c r="C1397" t="s">
        <v>1</v>
      </c>
    </row>
    <row r="1398" spans="1:3" x14ac:dyDescent="0.2">
      <c r="A1398" t="s">
        <v>15</v>
      </c>
      <c r="B1398" t="s">
        <v>85</v>
      </c>
      <c r="C1398" t="s">
        <v>1</v>
      </c>
    </row>
    <row r="1399" spans="1:3" x14ac:dyDescent="0.2">
      <c r="A1399" t="s">
        <v>86</v>
      </c>
      <c r="B1399" t="s">
        <v>15</v>
      </c>
      <c r="C1399" t="s">
        <v>132</v>
      </c>
    </row>
    <row r="1400" spans="1:3" x14ac:dyDescent="0.2">
      <c r="A1400" t="s">
        <v>87</v>
      </c>
      <c r="B1400" t="s">
        <v>15</v>
      </c>
      <c r="C1400" t="s">
        <v>135</v>
      </c>
    </row>
    <row r="1401" spans="1:3" x14ac:dyDescent="0.2">
      <c r="A1401" t="s">
        <v>88</v>
      </c>
      <c r="B1401" t="s">
        <v>15</v>
      </c>
      <c r="C1401" t="s">
        <v>114</v>
      </c>
    </row>
    <row r="1402" spans="1:3" x14ac:dyDescent="0.2">
      <c r="A1402" t="s">
        <v>89</v>
      </c>
      <c r="B1402" t="s">
        <v>15</v>
      </c>
      <c r="C1402" t="s">
        <v>14</v>
      </c>
    </row>
    <row r="1403" spans="1:3" x14ac:dyDescent="0.2">
      <c r="A1403" t="s">
        <v>15</v>
      </c>
      <c r="B1403" t="s">
        <v>90</v>
      </c>
      <c r="C1403" t="s">
        <v>36</v>
      </c>
    </row>
    <row r="1404" spans="1:3" x14ac:dyDescent="0.2">
      <c r="A1404" t="s">
        <v>91</v>
      </c>
      <c r="B1404" t="s">
        <v>15</v>
      </c>
      <c r="C1404" t="s">
        <v>11</v>
      </c>
    </row>
    <row r="1405" spans="1:3" x14ac:dyDescent="0.2">
      <c r="A1405" t="s">
        <v>92</v>
      </c>
      <c r="B1405" t="s">
        <v>15</v>
      </c>
      <c r="C1405" t="s">
        <v>62</v>
      </c>
    </row>
    <row r="1406" spans="1:3" x14ac:dyDescent="0.2">
      <c r="A1406" t="s">
        <v>93</v>
      </c>
      <c r="B1406" t="s">
        <v>15</v>
      </c>
      <c r="C1406" t="s">
        <v>106</v>
      </c>
    </row>
    <row r="1407" spans="1:3" x14ac:dyDescent="0.2">
      <c r="A1407" t="s">
        <v>15</v>
      </c>
      <c r="B1407" t="s">
        <v>94</v>
      </c>
      <c r="C1407" t="s">
        <v>116</v>
      </c>
    </row>
    <row r="1408" spans="1:3" x14ac:dyDescent="0.2">
      <c r="A1408" t="s">
        <v>95</v>
      </c>
      <c r="B1408" t="s">
        <v>15</v>
      </c>
      <c r="C1408" t="s">
        <v>11</v>
      </c>
    </row>
    <row r="1409" spans="1:3" x14ac:dyDescent="0.2">
      <c r="A1409" t="s">
        <v>96</v>
      </c>
      <c r="B1409" t="s">
        <v>15</v>
      </c>
      <c r="C1409" t="s">
        <v>39</v>
      </c>
    </row>
    <row r="1410" spans="1:3" x14ac:dyDescent="0.2">
      <c r="A1410" t="s">
        <v>15</v>
      </c>
      <c r="B1410" t="s">
        <v>97</v>
      </c>
      <c r="C1410" t="s">
        <v>22</v>
      </c>
    </row>
    <row r="1411" spans="1:3" x14ac:dyDescent="0.2">
      <c r="A1411" t="s">
        <v>15</v>
      </c>
      <c r="B1411" t="s">
        <v>98</v>
      </c>
      <c r="C1411" t="s">
        <v>137</v>
      </c>
    </row>
    <row r="1412" spans="1:3" x14ac:dyDescent="0.2">
      <c r="A1412" t="s">
        <v>99</v>
      </c>
      <c r="B1412" t="s">
        <v>15</v>
      </c>
      <c r="C1412" t="s">
        <v>49</v>
      </c>
    </row>
    <row r="1413" spans="1:3" x14ac:dyDescent="0.2">
      <c r="A1413" t="s">
        <v>100</v>
      </c>
      <c r="B1413" t="s">
        <v>15</v>
      </c>
      <c r="C1413" t="s">
        <v>128</v>
      </c>
    </row>
    <row r="1414" spans="1:3" x14ac:dyDescent="0.2">
      <c r="A1414" t="s">
        <v>15</v>
      </c>
      <c r="B1414" t="s">
        <v>101</v>
      </c>
      <c r="C1414" t="s">
        <v>29</v>
      </c>
    </row>
    <row r="1415" spans="1:3" x14ac:dyDescent="0.2">
      <c r="A1415" t="s">
        <v>102</v>
      </c>
      <c r="B1415" t="s">
        <v>15</v>
      </c>
      <c r="C1415" t="s">
        <v>62</v>
      </c>
    </row>
    <row r="1416" spans="1:3" x14ac:dyDescent="0.2">
      <c r="A1416" t="s">
        <v>103</v>
      </c>
      <c r="B1416" t="s">
        <v>15</v>
      </c>
      <c r="C1416" t="s">
        <v>36</v>
      </c>
    </row>
    <row r="1417" spans="1:3" x14ac:dyDescent="0.2">
      <c r="A1417" t="s">
        <v>15</v>
      </c>
      <c r="B1417" t="s">
        <v>104</v>
      </c>
      <c r="C1417" t="s">
        <v>62</v>
      </c>
    </row>
    <row r="1418" spans="1:3" x14ac:dyDescent="0.2">
      <c r="A1418" t="s">
        <v>3</v>
      </c>
      <c r="B1418" t="s">
        <v>15</v>
      </c>
      <c r="C1418" t="s">
        <v>62</v>
      </c>
    </row>
    <row r="1419" spans="1:3" x14ac:dyDescent="0.2">
      <c r="A1419" t="s">
        <v>105</v>
      </c>
      <c r="B1419" t="s">
        <v>15</v>
      </c>
      <c r="C1419" t="s">
        <v>2</v>
      </c>
    </row>
    <row r="1420" spans="1:3" x14ac:dyDescent="0.2">
      <c r="A1420" t="s">
        <v>106</v>
      </c>
      <c r="B1420" t="s">
        <v>15</v>
      </c>
      <c r="C1420" t="s">
        <v>14</v>
      </c>
    </row>
    <row r="1421" spans="1:3" x14ac:dyDescent="0.2">
      <c r="A1421" t="s">
        <v>107</v>
      </c>
      <c r="B1421" t="s">
        <v>15</v>
      </c>
      <c r="C1421" t="s">
        <v>118</v>
      </c>
    </row>
    <row r="1422" spans="1:3" x14ac:dyDescent="0.2">
      <c r="A1422" t="s">
        <v>108</v>
      </c>
      <c r="B1422" t="s">
        <v>15</v>
      </c>
      <c r="C1422" t="s">
        <v>118</v>
      </c>
    </row>
    <row r="1423" spans="1:3" x14ac:dyDescent="0.2">
      <c r="A1423" t="s">
        <v>15</v>
      </c>
      <c r="B1423" t="s">
        <v>109</v>
      </c>
      <c r="C1423" t="s">
        <v>1</v>
      </c>
    </row>
    <row r="1424" spans="1:3" x14ac:dyDescent="0.2">
      <c r="A1424" t="s">
        <v>110</v>
      </c>
      <c r="B1424" t="s">
        <v>15</v>
      </c>
      <c r="C1424" t="s">
        <v>18</v>
      </c>
    </row>
    <row r="1425" spans="1:3" x14ac:dyDescent="0.2">
      <c r="A1425" t="s">
        <v>111</v>
      </c>
      <c r="B1425" t="s">
        <v>15</v>
      </c>
      <c r="C1425" t="s">
        <v>16</v>
      </c>
    </row>
    <row r="1426" spans="1:3" x14ac:dyDescent="0.2">
      <c r="A1426" t="s">
        <v>112</v>
      </c>
      <c r="B1426" t="s">
        <v>15</v>
      </c>
      <c r="C1426" t="s">
        <v>33</v>
      </c>
    </row>
    <row r="1427" spans="1:3" x14ac:dyDescent="0.2">
      <c r="A1427" t="s">
        <v>113</v>
      </c>
      <c r="B1427" t="s">
        <v>15</v>
      </c>
      <c r="C1427" t="s">
        <v>132</v>
      </c>
    </row>
    <row r="1428" spans="1:3" x14ac:dyDescent="0.2">
      <c r="A1428" t="s">
        <v>114</v>
      </c>
      <c r="B1428" t="s">
        <v>15</v>
      </c>
      <c r="C1428" t="s">
        <v>40</v>
      </c>
    </row>
    <row r="1429" spans="1:3" x14ac:dyDescent="0.2">
      <c r="A1429" t="s">
        <v>15</v>
      </c>
      <c r="B1429" t="s">
        <v>115</v>
      </c>
      <c r="C1429" t="s">
        <v>116</v>
      </c>
    </row>
    <row r="1430" spans="1:3" x14ac:dyDescent="0.2">
      <c r="A1430" t="s">
        <v>116</v>
      </c>
      <c r="B1430" t="s">
        <v>15</v>
      </c>
      <c r="C1430" t="s">
        <v>11</v>
      </c>
    </row>
    <row r="1431" spans="1:3" x14ac:dyDescent="0.2">
      <c r="A1431" t="s">
        <v>117</v>
      </c>
      <c r="B1431" t="s">
        <v>15</v>
      </c>
      <c r="C1431" t="s">
        <v>114</v>
      </c>
    </row>
    <row r="1432" spans="1:3" x14ac:dyDescent="0.2">
      <c r="A1432" t="s">
        <v>118</v>
      </c>
      <c r="B1432" t="s">
        <v>15</v>
      </c>
      <c r="C1432" t="s">
        <v>69</v>
      </c>
    </row>
    <row r="1433" spans="1:3" x14ac:dyDescent="0.2">
      <c r="A1433" t="s">
        <v>119</v>
      </c>
      <c r="B1433" t="s">
        <v>15</v>
      </c>
      <c r="C1433" t="s">
        <v>69</v>
      </c>
    </row>
    <row r="1434" spans="1:3" x14ac:dyDescent="0.2">
      <c r="A1434" t="s">
        <v>15</v>
      </c>
      <c r="B1434" t="s">
        <v>120</v>
      </c>
      <c r="C1434" t="s">
        <v>116</v>
      </c>
    </row>
    <row r="1435" spans="1:3" x14ac:dyDescent="0.2">
      <c r="A1435" t="s">
        <v>15</v>
      </c>
      <c r="B1435" t="s">
        <v>121</v>
      </c>
      <c r="C1435" t="s">
        <v>91</v>
      </c>
    </row>
    <row r="1436" spans="1:3" x14ac:dyDescent="0.2">
      <c r="A1436" t="s">
        <v>122</v>
      </c>
      <c r="B1436" t="s">
        <v>15</v>
      </c>
      <c r="C1436" t="s">
        <v>8</v>
      </c>
    </row>
    <row r="1437" spans="1:3" x14ac:dyDescent="0.2">
      <c r="A1437" t="s">
        <v>123</v>
      </c>
      <c r="B1437" t="s">
        <v>15</v>
      </c>
      <c r="C1437" t="s">
        <v>11</v>
      </c>
    </row>
    <row r="1438" spans="1:3" x14ac:dyDescent="0.2">
      <c r="A1438" t="s">
        <v>124</v>
      </c>
      <c r="B1438" t="s">
        <v>15</v>
      </c>
      <c r="C1438" t="s">
        <v>51</v>
      </c>
    </row>
    <row r="1439" spans="1:3" x14ac:dyDescent="0.2">
      <c r="A1439" t="s">
        <v>125</v>
      </c>
      <c r="B1439" t="s">
        <v>15</v>
      </c>
      <c r="C1439" t="s">
        <v>135</v>
      </c>
    </row>
    <row r="1440" spans="1:3" x14ac:dyDescent="0.2">
      <c r="A1440" t="s">
        <v>126</v>
      </c>
      <c r="B1440" t="s">
        <v>15</v>
      </c>
      <c r="C1440" t="s">
        <v>49</v>
      </c>
    </row>
    <row r="1441" spans="1:3" x14ac:dyDescent="0.2">
      <c r="A1441" t="s">
        <v>127</v>
      </c>
      <c r="B1441" t="s">
        <v>15</v>
      </c>
      <c r="C1441" t="s">
        <v>2</v>
      </c>
    </row>
    <row r="1442" spans="1:3" x14ac:dyDescent="0.2">
      <c r="A1442" t="s">
        <v>128</v>
      </c>
      <c r="B1442" t="s">
        <v>15</v>
      </c>
      <c r="C1442" t="s">
        <v>43</v>
      </c>
    </row>
    <row r="1443" spans="1:3" x14ac:dyDescent="0.2">
      <c r="A1443" t="s">
        <v>129</v>
      </c>
      <c r="B1443" t="s">
        <v>15</v>
      </c>
      <c r="C1443" t="s">
        <v>79</v>
      </c>
    </row>
    <row r="1444" spans="1:3" x14ac:dyDescent="0.2">
      <c r="A1444" t="s">
        <v>130</v>
      </c>
      <c r="B1444" t="s">
        <v>15</v>
      </c>
      <c r="C1444" t="s">
        <v>127</v>
      </c>
    </row>
    <row r="1445" spans="1:3" x14ac:dyDescent="0.2">
      <c r="A1445" t="s">
        <v>131</v>
      </c>
      <c r="B1445" t="s">
        <v>15</v>
      </c>
      <c r="C1445" t="s">
        <v>105</v>
      </c>
    </row>
    <row r="1446" spans="1:3" x14ac:dyDescent="0.2">
      <c r="A1446" t="s">
        <v>132</v>
      </c>
      <c r="B1446" t="s">
        <v>15</v>
      </c>
      <c r="C1446" t="s">
        <v>33</v>
      </c>
    </row>
    <row r="1447" spans="1:3" x14ac:dyDescent="0.2">
      <c r="A1447" t="s">
        <v>133</v>
      </c>
      <c r="B1447" t="s">
        <v>15</v>
      </c>
      <c r="C1447" t="s">
        <v>86</v>
      </c>
    </row>
    <row r="1448" spans="1:3" x14ac:dyDescent="0.2">
      <c r="A1448" t="s">
        <v>15</v>
      </c>
      <c r="B1448" t="s">
        <v>134</v>
      </c>
      <c r="C1448" t="s">
        <v>62</v>
      </c>
    </row>
    <row r="1449" spans="1:3" x14ac:dyDescent="0.2">
      <c r="A1449" t="s">
        <v>135</v>
      </c>
      <c r="B1449" t="s">
        <v>15</v>
      </c>
      <c r="C1449" t="s">
        <v>39</v>
      </c>
    </row>
    <row r="1450" spans="1:3" x14ac:dyDescent="0.2">
      <c r="A1450" t="s">
        <v>136</v>
      </c>
      <c r="B1450" t="s">
        <v>15</v>
      </c>
      <c r="C1450" t="s">
        <v>111</v>
      </c>
    </row>
    <row r="1451" spans="1:3" x14ac:dyDescent="0.2">
      <c r="A1451" t="s">
        <v>15</v>
      </c>
      <c r="B1451" t="s">
        <v>137</v>
      </c>
      <c r="C1451" t="s">
        <v>130</v>
      </c>
    </row>
    <row r="1452" spans="1:3" x14ac:dyDescent="0.2">
      <c r="A1452" t="s">
        <v>15</v>
      </c>
      <c r="B1452" t="s">
        <v>138</v>
      </c>
      <c r="C1452" t="s">
        <v>130</v>
      </c>
    </row>
    <row r="1453" spans="1:3" x14ac:dyDescent="0.2">
      <c r="A1453" t="s">
        <v>14</v>
      </c>
      <c r="B1453" t="s">
        <v>15</v>
      </c>
      <c r="C1453" t="s">
        <v>28</v>
      </c>
    </row>
    <row r="1454" spans="1:3" x14ac:dyDescent="0.2">
      <c r="A1454" t="s">
        <v>11</v>
      </c>
      <c r="B1454" t="s">
        <v>14</v>
      </c>
      <c r="C1454" t="s">
        <v>127</v>
      </c>
    </row>
    <row r="1455" spans="1:3" x14ac:dyDescent="0.2">
      <c r="A1455" t="s">
        <v>16</v>
      </c>
      <c r="B1455" t="s">
        <v>14</v>
      </c>
      <c r="C1455" t="s">
        <v>32</v>
      </c>
    </row>
    <row r="1456" spans="1:3" x14ac:dyDescent="0.2">
      <c r="A1456" t="s">
        <v>17</v>
      </c>
      <c r="B1456" t="s">
        <v>14</v>
      </c>
      <c r="C1456" t="s">
        <v>135</v>
      </c>
    </row>
    <row r="1457" spans="1:3" x14ac:dyDescent="0.2">
      <c r="A1457" t="s">
        <v>18</v>
      </c>
      <c r="B1457" t="s">
        <v>14</v>
      </c>
      <c r="C1457" t="s">
        <v>40</v>
      </c>
    </row>
    <row r="1458" spans="1:3" x14ac:dyDescent="0.2">
      <c r="A1458" t="s">
        <v>19</v>
      </c>
      <c r="B1458" t="s">
        <v>14</v>
      </c>
      <c r="C1458" t="s">
        <v>14</v>
      </c>
    </row>
    <row r="1459" spans="1:3" x14ac:dyDescent="0.2">
      <c r="A1459" t="s">
        <v>20</v>
      </c>
      <c r="B1459" t="s">
        <v>14</v>
      </c>
      <c r="C1459" t="s">
        <v>96</v>
      </c>
    </row>
    <row r="1460" spans="1:3" x14ac:dyDescent="0.2">
      <c r="A1460" t="s">
        <v>21</v>
      </c>
      <c r="B1460" t="s">
        <v>14</v>
      </c>
      <c r="C1460" t="s">
        <v>74</v>
      </c>
    </row>
    <row r="1461" spans="1:3" x14ac:dyDescent="0.2">
      <c r="A1461" t="s">
        <v>22</v>
      </c>
      <c r="B1461" t="s">
        <v>14</v>
      </c>
      <c r="C1461" t="s">
        <v>128</v>
      </c>
    </row>
    <row r="1462" spans="1:3" x14ac:dyDescent="0.2">
      <c r="A1462" t="s">
        <v>23</v>
      </c>
      <c r="B1462" t="s">
        <v>14</v>
      </c>
      <c r="C1462" t="s">
        <v>135</v>
      </c>
    </row>
    <row r="1463" spans="1:3" x14ac:dyDescent="0.2">
      <c r="A1463" t="s">
        <v>24</v>
      </c>
      <c r="B1463" t="s">
        <v>14</v>
      </c>
      <c r="C1463" t="s">
        <v>5</v>
      </c>
    </row>
    <row r="1464" spans="1:3" x14ac:dyDescent="0.2">
      <c r="A1464" t="s">
        <v>25</v>
      </c>
      <c r="B1464" t="s">
        <v>14</v>
      </c>
      <c r="C1464" t="s">
        <v>51</v>
      </c>
    </row>
    <row r="1465" spans="1:3" x14ac:dyDescent="0.2">
      <c r="A1465" t="s">
        <v>26</v>
      </c>
      <c r="B1465" t="s">
        <v>14</v>
      </c>
      <c r="C1465" t="s">
        <v>48</v>
      </c>
    </row>
    <row r="1466" spans="1:3" x14ac:dyDescent="0.2">
      <c r="A1466" t="s">
        <v>27</v>
      </c>
      <c r="B1466" t="s">
        <v>14</v>
      </c>
      <c r="C1466" t="s">
        <v>76</v>
      </c>
    </row>
    <row r="1467" spans="1:3" x14ac:dyDescent="0.2">
      <c r="A1467" t="s">
        <v>28</v>
      </c>
      <c r="B1467" t="s">
        <v>14</v>
      </c>
      <c r="C1467" t="s">
        <v>28</v>
      </c>
    </row>
    <row r="1468" spans="1:3" x14ac:dyDescent="0.2">
      <c r="A1468" t="s">
        <v>29</v>
      </c>
      <c r="B1468" t="s">
        <v>14</v>
      </c>
      <c r="C1468" t="s">
        <v>28</v>
      </c>
    </row>
    <row r="1469" spans="1:3" x14ac:dyDescent="0.2">
      <c r="A1469" t="s">
        <v>30</v>
      </c>
      <c r="B1469" t="s">
        <v>14</v>
      </c>
      <c r="C1469" t="s">
        <v>74</v>
      </c>
    </row>
    <row r="1470" spans="1:3" x14ac:dyDescent="0.2">
      <c r="A1470" t="s">
        <v>31</v>
      </c>
      <c r="B1470" t="s">
        <v>14</v>
      </c>
      <c r="C1470" t="s">
        <v>79</v>
      </c>
    </row>
    <row r="1471" spans="1:3" x14ac:dyDescent="0.2">
      <c r="A1471" t="s">
        <v>32</v>
      </c>
      <c r="B1471" t="s">
        <v>14</v>
      </c>
      <c r="C1471" t="s">
        <v>106</v>
      </c>
    </row>
    <row r="1472" spans="1:3" x14ac:dyDescent="0.2">
      <c r="A1472" t="s">
        <v>33</v>
      </c>
      <c r="B1472" t="s">
        <v>14</v>
      </c>
      <c r="C1472" t="s">
        <v>89</v>
      </c>
    </row>
    <row r="1473" spans="1:3" x14ac:dyDescent="0.2">
      <c r="A1473" t="s">
        <v>34</v>
      </c>
      <c r="B1473" t="s">
        <v>14</v>
      </c>
      <c r="C1473" t="s">
        <v>106</v>
      </c>
    </row>
    <row r="1474" spans="1:3" x14ac:dyDescent="0.2">
      <c r="A1474" t="s">
        <v>35</v>
      </c>
      <c r="B1474" t="s">
        <v>14</v>
      </c>
      <c r="C1474" t="s">
        <v>62</v>
      </c>
    </row>
    <row r="1475" spans="1:3" x14ac:dyDescent="0.2">
      <c r="A1475" t="s">
        <v>36</v>
      </c>
      <c r="B1475" t="s">
        <v>14</v>
      </c>
      <c r="C1475" t="s">
        <v>69</v>
      </c>
    </row>
    <row r="1476" spans="1:3" x14ac:dyDescent="0.2">
      <c r="A1476" t="s">
        <v>37</v>
      </c>
      <c r="B1476" t="s">
        <v>14</v>
      </c>
      <c r="C1476" t="s">
        <v>69</v>
      </c>
    </row>
    <row r="1477" spans="1:3" x14ac:dyDescent="0.2">
      <c r="A1477" t="s">
        <v>14</v>
      </c>
      <c r="B1477" t="s">
        <v>38</v>
      </c>
      <c r="C1477" t="s">
        <v>62</v>
      </c>
    </row>
    <row r="1478" spans="1:3" x14ac:dyDescent="0.2">
      <c r="A1478" t="s">
        <v>14</v>
      </c>
      <c r="B1478" t="s">
        <v>39</v>
      </c>
      <c r="C1478" t="s">
        <v>16</v>
      </c>
    </row>
    <row r="1479" spans="1:3" x14ac:dyDescent="0.2">
      <c r="A1479" t="s">
        <v>14</v>
      </c>
      <c r="B1479" t="s">
        <v>40</v>
      </c>
      <c r="C1479" t="s">
        <v>33</v>
      </c>
    </row>
    <row r="1480" spans="1:3" x14ac:dyDescent="0.2">
      <c r="A1480" t="s">
        <v>41</v>
      </c>
      <c r="B1480" t="s">
        <v>14</v>
      </c>
      <c r="C1480" t="s">
        <v>114</v>
      </c>
    </row>
    <row r="1481" spans="1:3" x14ac:dyDescent="0.2">
      <c r="A1481" t="s">
        <v>42</v>
      </c>
      <c r="B1481" t="s">
        <v>14</v>
      </c>
      <c r="C1481" t="s">
        <v>8</v>
      </c>
    </row>
    <row r="1482" spans="1:3" x14ac:dyDescent="0.2">
      <c r="A1482" t="s">
        <v>43</v>
      </c>
      <c r="B1482" t="s">
        <v>14</v>
      </c>
      <c r="C1482" t="s">
        <v>29</v>
      </c>
    </row>
    <row r="1483" spans="1:3" x14ac:dyDescent="0.2">
      <c r="A1483" t="s">
        <v>44</v>
      </c>
      <c r="B1483" t="s">
        <v>14</v>
      </c>
      <c r="C1483" t="s">
        <v>114</v>
      </c>
    </row>
    <row r="1484" spans="1:3" x14ac:dyDescent="0.2">
      <c r="A1484" t="s">
        <v>14</v>
      </c>
      <c r="B1484" t="s">
        <v>7</v>
      </c>
      <c r="C1484" t="s">
        <v>22</v>
      </c>
    </row>
    <row r="1485" spans="1:3" x14ac:dyDescent="0.2">
      <c r="A1485" t="s">
        <v>14</v>
      </c>
      <c r="B1485" t="s">
        <v>45</v>
      </c>
      <c r="C1485" t="s">
        <v>138</v>
      </c>
    </row>
    <row r="1486" spans="1:3" x14ac:dyDescent="0.2">
      <c r="A1486" t="s">
        <v>46</v>
      </c>
      <c r="B1486" t="s">
        <v>14</v>
      </c>
      <c r="C1486" t="s">
        <v>15</v>
      </c>
    </row>
    <row r="1487" spans="1:3" x14ac:dyDescent="0.2">
      <c r="A1487" t="s">
        <v>47</v>
      </c>
      <c r="B1487" t="s">
        <v>14</v>
      </c>
      <c r="C1487" t="s">
        <v>51</v>
      </c>
    </row>
    <row r="1488" spans="1:3" x14ac:dyDescent="0.2">
      <c r="A1488" t="s">
        <v>48</v>
      </c>
      <c r="B1488" t="s">
        <v>14</v>
      </c>
      <c r="C1488" t="s">
        <v>79</v>
      </c>
    </row>
    <row r="1489" spans="1:3" x14ac:dyDescent="0.2">
      <c r="A1489" t="s">
        <v>49</v>
      </c>
      <c r="B1489" t="s">
        <v>14</v>
      </c>
      <c r="C1489" t="s">
        <v>40</v>
      </c>
    </row>
    <row r="1490" spans="1:3" x14ac:dyDescent="0.2">
      <c r="A1490" t="s">
        <v>50</v>
      </c>
      <c r="B1490" t="s">
        <v>14</v>
      </c>
      <c r="C1490" t="s">
        <v>40</v>
      </c>
    </row>
    <row r="1491" spans="1:3" x14ac:dyDescent="0.2">
      <c r="A1491" t="s">
        <v>51</v>
      </c>
      <c r="B1491" t="s">
        <v>14</v>
      </c>
      <c r="C1491" t="s">
        <v>79</v>
      </c>
    </row>
    <row r="1492" spans="1:3" x14ac:dyDescent="0.2">
      <c r="A1492" t="s">
        <v>52</v>
      </c>
      <c r="B1492" t="s">
        <v>14</v>
      </c>
      <c r="C1492" t="s">
        <v>128</v>
      </c>
    </row>
    <row r="1493" spans="1:3" x14ac:dyDescent="0.2">
      <c r="A1493" t="s">
        <v>14</v>
      </c>
      <c r="B1493" t="s">
        <v>53</v>
      </c>
      <c r="C1493" t="s">
        <v>36</v>
      </c>
    </row>
    <row r="1494" spans="1:3" x14ac:dyDescent="0.2">
      <c r="A1494" t="s">
        <v>54</v>
      </c>
      <c r="B1494" t="s">
        <v>14</v>
      </c>
      <c r="C1494" t="s">
        <v>129</v>
      </c>
    </row>
    <row r="1495" spans="1:3" x14ac:dyDescent="0.2">
      <c r="A1495" t="s">
        <v>55</v>
      </c>
      <c r="B1495" t="s">
        <v>14</v>
      </c>
      <c r="C1495" t="s">
        <v>129</v>
      </c>
    </row>
    <row r="1496" spans="1:3" x14ac:dyDescent="0.2">
      <c r="A1496" t="s">
        <v>56</v>
      </c>
      <c r="B1496" t="s">
        <v>14</v>
      </c>
      <c r="C1496" t="s">
        <v>114</v>
      </c>
    </row>
    <row r="1497" spans="1:3" x14ac:dyDescent="0.2">
      <c r="A1497" t="s">
        <v>57</v>
      </c>
      <c r="B1497" t="s">
        <v>14</v>
      </c>
      <c r="C1497" t="s">
        <v>86</v>
      </c>
    </row>
    <row r="1498" spans="1:3" x14ac:dyDescent="0.2">
      <c r="A1498" t="s">
        <v>14</v>
      </c>
      <c r="B1498" t="s">
        <v>58</v>
      </c>
      <c r="C1498" t="s">
        <v>100</v>
      </c>
    </row>
    <row r="1499" spans="1:3" x14ac:dyDescent="0.2">
      <c r="A1499" t="s">
        <v>59</v>
      </c>
      <c r="B1499" t="s">
        <v>14</v>
      </c>
      <c r="C1499" t="s">
        <v>114</v>
      </c>
    </row>
    <row r="1500" spans="1:3" x14ac:dyDescent="0.2">
      <c r="A1500" t="s">
        <v>14</v>
      </c>
      <c r="B1500" t="s">
        <v>60</v>
      </c>
      <c r="C1500" t="s">
        <v>130</v>
      </c>
    </row>
    <row r="1501" spans="1:3" x14ac:dyDescent="0.2">
      <c r="A1501" t="s">
        <v>14</v>
      </c>
      <c r="B1501" t="s">
        <v>61</v>
      </c>
      <c r="C1501" t="s">
        <v>36</v>
      </c>
    </row>
    <row r="1502" spans="1:3" x14ac:dyDescent="0.2">
      <c r="A1502" t="s">
        <v>62</v>
      </c>
      <c r="B1502" t="s">
        <v>14</v>
      </c>
      <c r="C1502" t="s">
        <v>105</v>
      </c>
    </row>
    <row r="1503" spans="1:3" x14ac:dyDescent="0.2">
      <c r="A1503" t="s">
        <v>63</v>
      </c>
      <c r="B1503" t="s">
        <v>14</v>
      </c>
      <c r="C1503" t="s">
        <v>10</v>
      </c>
    </row>
    <row r="1504" spans="1:3" x14ac:dyDescent="0.2">
      <c r="A1504" t="s">
        <v>14</v>
      </c>
      <c r="B1504" t="s">
        <v>64</v>
      </c>
      <c r="C1504" t="s">
        <v>138</v>
      </c>
    </row>
    <row r="1505" spans="1:3" x14ac:dyDescent="0.2">
      <c r="A1505" t="s">
        <v>65</v>
      </c>
      <c r="B1505" t="s">
        <v>14</v>
      </c>
      <c r="C1505" t="s">
        <v>81</v>
      </c>
    </row>
    <row r="1506" spans="1:3" x14ac:dyDescent="0.2">
      <c r="A1506" t="s">
        <v>66</v>
      </c>
      <c r="B1506" t="s">
        <v>14</v>
      </c>
      <c r="C1506" t="s">
        <v>81</v>
      </c>
    </row>
    <row r="1507" spans="1:3" x14ac:dyDescent="0.2">
      <c r="A1507" t="s">
        <v>14</v>
      </c>
      <c r="B1507" t="s">
        <v>67</v>
      </c>
      <c r="C1507" t="s">
        <v>62</v>
      </c>
    </row>
    <row r="1508" spans="1:3" x14ac:dyDescent="0.2">
      <c r="A1508" t="s">
        <v>14</v>
      </c>
      <c r="B1508" t="s">
        <v>68</v>
      </c>
      <c r="C1508" t="s">
        <v>62</v>
      </c>
    </row>
    <row r="1509" spans="1:3" x14ac:dyDescent="0.2">
      <c r="A1509" t="s">
        <v>69</v>
      </c>
      <c r="B1509" t="s">
        <v>14</v>
      </c>
      <c r="C1509" t="s">
        <v>101</v>
      </c>
    </row>
    <row r="1510" spans="1:3" x14ac:dyDescent="0.2">
      <c r="A1510" t="s">
        <v>70</v>
      </c>
      <c r="B1510" t="s">
        <v>14</v>
      </c>
      <c r="C1510" t="s">
        <v>31</v>
      </c>
    </row>
    <row r="1511" spans="1:3" x14ac:dyDescent="0.2">
      <c r="A1511" t="s">
        <v>71</v>
      </c>
      <c r="B1511" t="s">
        <v>14</v>
      </c>
      <c r="C1511" t="s">
        <v>31</v>
      </c>
    </row>
    <row r="1512" spans="1:3" x14ac:dyDescent="0.2">
      <c r="A1512" t="s">
        <v>72</v>
      </c>
      <c r="B1512" t="s">
        <v>14</v>
      </c>
      <c r="C1512" t="s">
        <v>18</v>
      </c>
    </row>
    <row r="1513" spans="1:3" x14ac:dyDescent="0.2">
      <c r="A1513" t="s">
        <v>14</v>
      </c>
      <c r="B1513" t="s">
        <v>73</v>
      </c>
      <c r="C1513" t="s">
        <v>130</v>
      </c>
    </row>
    <row r="1514" spans="1:3" x14ac:dyDescent="0.2">
      <c r="A1514" t="s">
        <v>74</v>
      </c>
      <c r="B1514" t="s">
        <v>14</v>
      </c>
      <c r="C1514" t="s">
        <v>28</v>
      </c>
    </row>
    <row r="1515" spans="1:3" x14ac:dyDescent="0.2">
      <c r="A1515" t="s">
        <v>75</v>
      </c>
      <c r="B1515" t="s">
        <v>14</v>
      </c>
      <c r="C1515" t="s">
        <v>135</v>
      </c>
    </row>
    <row r="1516" spans="1:3" x14ac:dyDescent="0.2">
      <c r="A1516" t="s">
        <v>76</v>
      </c>
      <c r="B1516" t="s">
        <v>14</v>
      </c>
      <c r="C1516" t="s">
        <v>132</v>
      </c>
    </row>
    <row r="1517" spans="1:3" x14ac:dyDescent="0.2">
      <c r="A1517" t="s">
        <v>77</v>
      </c>
      <c r="B1517" t="s">
        <v>14</v>
      </c>
      <c r="C1517" t="s">
        <v>39</v>
      </c>
    </row>
    <row r="1518" spans="1:3" x14ac:dyDescent="0.2">
      <c r="A1518" t="s">
        <v>78</v>
      </c>
      <c r="B1518" t="s">
        <v>14</v>
      </c>
      <c r="C1518" t="s">
        <v>86</v>
      </c>
    </row>
    <row r="1519" spans="1:3" x14ac:dyDescent="0.2">
      <c r="A1519" t="s">
        <v>79</v>
      </c>
      <c r="B1519" t="s">
        <v>14</v>
      </c>
      <c r="C1519" t="s">
        <v>93</v>
      </c>
    </row>
    <row r="1520" spans="1:3" x14ac:dyDescent="0.2">
      <c r="A1520" t="s">
        <v>80</v>
      </c>
      <c r="B1520" t="s">
        <v>14</v>
      </c>
      <c r="C1520" t="s">
        <v>32</v>
      </c>
    </row>
    <row r="1521" spans="1:3" x14ac:dyDescent="0.2">
      <c r="A1521" t="s">
        <v>81</v>
      </c>
      <c r="B1521" t="s">
        <v>14</v>
      </c>
      <c r="C1521" t="s">
        <v>40</v>
      </c>
    </row>
    <row r="1522" spans="1:3" x14ac:dyDescent="0.2">
      <c r="A1522" t="s">
        <v>14</v>
      </c>
      <c r="B1522" t="s">
        <v>82</v>
      </c>
      <c r="C1522" t="s">
        <v>118</v>
      </c>
    </row>
    <row r="1523" spans="1:3" x14ac:dyDescent="0.2">
      <c r="A1523" t="s">
        <v>14</v>
      </c>
      <c r="B1523" t="s">
        <v>83</v>
      </c>
      <c r="C1523" t="s">
        <v>36</v>
      </c>
    </row>
    <row r="1524" spans="1:3" x14ac:dyDescent="0.2">
      <c r="A1524" t="s">
        <v>14</v>
      </c>
      <c r="B1524" t="s">
        <v>84</v>
      </c>
      <c r="C1524" t="s">
        <v>1</v>
      </c>
    </row>
    <row r="1525" spans="1:3" x14ac:dyDescent="0.2">
      <c r="A1525" t="s">
        <v>14</v>
      </c>
      <c r="B1525" t="s">
        <v>85</v>
      </c>
      <c r="C1525" t="s">
        <v>1</v>
      </c>
    </row>
    <row r="1526" spans="1:3" x14ac:dyDescent="0.2">
      <c r="A1526" t="s">
        <v>86</v>
      </c>
      <c r="B1526" t="s">
        <v>14</v>
      </c>
      <c r="C1526" t="s">
        <v>39</v>
      </c>
    </row>
    <row r="1527" spans="1:3" x14ac:dyDescent="0.2">
      <c r="A1527" t="s">
        <v>87</v>
      </c>
      <c r="B1527" t="s">
        <v>14</v>
      </c>
      <c r="C1527" t="s">
        <v>135</v>
      </c>
    </row>
    <row r="1528" spans="1:3" x14ac:dyDescent="0.2">
      <c r="A1528" t="s">
        <v>88</v>
      </c>
      <c r="B1528" t="s">
        <v>14</v>
      </c>
      <c r="C1528" t="s">
        <v>86</v>
      </c>
    </row>
    <row r="1529" spans="1:3" x14ac:dyDescent="0.2">
      <c r="A1529" t="s">
        <v>89</v>
      </c>
      <c r="B1529" t="s">
        <v>14</v>
      </c>
      <c r="C1529" t="s">
        <v>106</v>
      </c>
    </row>
    <row r="1530" spans="1:3" x14ac:dyDescent="0.2">
      <c r="A1530" t="s">
        <v>14</v>
      </c>
      <c r="B1530" t="s">
        <v>90</v>
      </c>
      <c r="C1530" t="s">
        <v>118</v>
      </c>
    </row>
    <row r="1531" spans="1:3" x14ac:dyDescent="0.2">
      <c r="A1531" t="s">
        <v>91</v>
      </c>
      <c r="B1531" t="s">
        <v>14</v>
      </c>
      <c r="C1531" t="s">
        <v>11</v>
      </c>
    </row>
    <row r="1532" spans="1:3" x14ac:dyDescent="0.2">
      <c r="A1532" t="s">
        <v>92</v>
      </c>
      <c r="B1532" t="s">
        <v>14</v>
      </c>
      <c r="C1532" t="s">
        <v>11</v>
      </c>
    </row>
    <row r="1533" spans="1:3" x14ac:dyDescent="0.2">
      <c r="A1533" t="s">
        <v>93</v>
      </c>
      <c r="B1533" t="s">
        <v>14</v>
      </c>
      <c r="C1533" t="s">
        <v>89</v>
      </c>
    </row>
    <row r="1534" spans="1:3" x14ac:dyDescent="0.2">
      <c r="A1534" t="s">
        <v>14</v>
      </c>
      <c r="B1534" t="s">
        <v>94</v>
      </c>
      <c r="C1534" t="s">
        <v>137</v>
      </c>
    </row>
    <row r="1535" spans="1:3" x14ac:dyDescent="0.2">
      <c r="A1535" t="s">
        <v>95</v>
      </c>
      <c r="B1535" t="s">
        <v>14</v>
      </c>
      <c r="C1535" t="s">
        <v>11</v>
      </c>
    </row>
    <row r="1536" spans="1:3" x14ac:dyDescent="0.2">
      <c r="A1536" t="s">
        <v>96</v>
      </c>
      <c r="B1536" t="s">
        <v>14</v>
      </c>
      <c r="C1536" t="s">
        <v>111</v>
      </c>
    </row>
    <row r="1537" spans="1:3" x14ac:dyDescent="0.2">
      <c r="A1537" t="s">
        <v>14</v>
      </c>
      <c r="B1537" t="s">
        <v>97</v>
      </c>
      <c r="C1537" t="s">
        <v>5</v>
      </c>
    </row>
    <row r="1538" spans="1:3" x14ac:dyDescent="0.2">
      <c r="A1538" t="s">
        <v>14</v>
      </c>
      <c r="B1538" t="s">
        <v>98</v>
      </c>
      <c r="C1538" t="s">
        <v>73</v>
      </c>
    </row>
    <row r="1539" spans="1:3" x14ac:dyDescent="0.2">
      <c r="A1539" t="s">
        <v>99</v>
      </c>
      <c r="B1539" t="s">
        <v>14</v>
      </c>
      <c r="C1539" t="s">
        <v>81</v>
      </c>
    </row>
    <row r="1540" spans="1:3" x14ac:dyDescent="0.2">
      <c r="A1540" t="s">
        <v>100</v>
      </c>
      <c r="B1540" t="s">
        <v>14</v>
      </c>
      <c r="C1540" t="s">
        <v>128</v>
      </c>
    </row>
    <row r="1541" spans="1:3" x14ac:dyDescent="0.2">
      <c r="A1541" t="s">
        <v>14</v>
      </c>
      <c r="B1541" t="s">
        <v>101</v>
      </c>
      <c r="C1541" t="s">
        <v>29</v>
      </c>
    </row>
    <row r="1542" spans="1:3" x14ac:dyDescent="0.2">
      <c r="A1542" t="s">
        <v>102</v>
      </c>
      <c r="B1542" t="s">
        <v>14</v>
      </c>
      <c r="C1542" t="s">
        <v>62</v>
      </c>
    </row>
    <row r="1543" spans="1:3" x14ac:dyDescent="0.2">
      <c r="A1543" t="s">
        <v>103</v>
      </c>
      <c r="B1543" t="s">
        <v>14</v>
      </c>
      <c r="C1543" t="s">
        <v>36</v>
      </c>
    </row>
    <row r="1544" spans="1:3" x14ac:dyDescent="0.2">
      <c r="A1544" t="s">
        <v>14</v>
      </c>
      <c r="B1544" t="s">
        <v>104</v>
      </c>
      <c r="C1544" t="s">
        <v>62</v>
      </c>
    </row>
    <row r="1545" spans="1:3" x14ac:dyDescent="0.2">
      <c r="A1545" t="s">
        <v>3</v>
      </c>
      <c r="B1545" t="s">
        <v>14</v>
      </c>
      <c r="C1545" t="s">
        <v>11</v>
      </c>
    </row>
    <row r="1546" spans="1:3" x14ac:dyDescent="0.2">
      <c r="A1546" t="s">
        <v>105</v>
      </c>
      <c r="B1546" t="s">
        <v>14</v>
      </c>
      <c r="C1546" t="s">
        <v>21</v>
      </c>
    </row>
    <row r="1547" spans="1:3" x14ac:dyDescent="0.2">
      <c r="A1547" t="s">
        <v>106</v>
      </c>
      <c r="B1547" t="s">
        <v>14</v>
      </c>
      <c r="C1547" t="s">
        <v>19</v>
      </c>
    </row>
    <row r="1548" spans="1:3" x14ac:dyDescent="0.2">
      <c r="A1548" t="s">
        <v>107</v>
      </c>
      <c r="B1548" t="s">
        <v>14</v>
      </c>
      <c r="C1548" t="s">
        <v>1</v>
      </c>
    </row>
    <row r="1549" spans="1:3" x14ac:dyDescent="0.2">
      <c r="A1549" t="s">
        <v>108</v>
      </c>
      <c r="B1549" t="s">
        <v>14</v>
      </c>
      <c r="C1549" t="s">
        <v>1</v>
      </c>
    </row>
    <row r="1550" spans="1:3" x14ac:dyDescent="0.2">
      <c r="A1550" t="s">
        <v>14</v>
      </c>
      <c r="B1550" t="s">
        <v>109</v>
      </c>
      <c r="C1550" t="s">
        <v>62</v>
      </c>
    </row>
    <row r="1551" spans="1:3" x14ac:dyDescent="0.2">
      <c r="A1551" t="s">
        <v>110</v>
      </c>
      <c r="B1551" t="s">
        <v>14</v>
      </c>
      <c r="C1551" t="s">
        <v>49</v>
      </c>
    </row>
    <row r="1552" spans="1:3" x14ac:dyDescent="0.2">
      <c r="A1552" t="s">
        <v>111</v>
      </c>
      <c r="B1552" t="s">
        <v>14</v>
      </c>
      <c r="C1552" t="s">
        <v>80</v>
      </c>
    </row>
    <row r="1553" spans="1:3" x14ac:dyDescent="0.2">
      <c r="A1553" t="s">
        <v>112</v>
      </c>
      <c r="B1553" t="s">
        <v>14</v>
      </c>
      <c r="C1553" t="s">
        <v>16</v>
      </c>
    </row>
    <row r="1554" spans="1:3" x14ac:dyDescent="0.2">
      <c r="A1554" t="s">
        <v>113</v>
      </c>
      <c r="B1554" t="s">
        <v>14</v>
      </c>
      <c r="C1554" t="s">
        <v>39</v>
      </c>
    </row>
    <row r="1555" spans="1:3" x14ac:dyDescent="0.2">
      <c r="A1555" t="s">
        <v>114</v>
      </c>
      <c r="B1555" t="s">
        <v>14</v>
      </c>
      <c r="C1555" t="s">
        <v>132</v>
      </c>
    </row>
    <row r="1556" spans="1:3" x14ac:dyDescent="0.2">
      <c r="A1556" t="s">
        <v>14</v>
      </c>
      <c r="B1556" t="s">
        <v>115</v>
      </c>
      <c r="C1556" t="s">
        <v>137</v>
      </c>
    </row>
    <row r="1557" spans="1:3" x14ac:dyDescent="0.2">
      <c r="A1557" t="s">
        <v>116</v>
      </c>
      <c r="B1557" t="s">
        <v>14</v>
      </c>
      <c r="C1557" t="s">
        <v>130</v>
      </c>
    </row>
    <row r="1558" spans="1:3" x14ac:dyDescent="0.2">
      <c r="A1558" t="s">
        <v>117</v>
      </c>
      <c r="B1558" t="s">
        <v>14</v>
      </c>
      <c r="C1558" t="s">
        <v>114</v>
      </c>
    </row>
    <row r="1559" spans="1:3" x14ac:dyDescent="0.2">
      <c r="A1559" t="s">
        <v>118</v>
      </c>
      <c r="B1559" t="s">
        <v>14</v>
      </c>
      <c r="C1559" t="s">
        <v>10</v>
      </c>
    </row>
    <row r="1560" spans="1:3" x14ac:dyDescent="0.2">
      <c r="A1560" t="s">
        <v>119</v>
      </c>
      <c r="B1560" t="s">
        <v>14</v>
      </c>
      <c r="C1560" t="s">
        <v>10</v>
      </c>
    </row>
    <row r="1561" spans="1:3" x14ac:dyDescent="0.2">
      <c r="A1561" t="s">
        <v>14</v>
      </c>
      <c r="B1561" t="s">
        <v>120</v>
      </c>
      <c r="C1561" t="s">
        <v>116</v>
      </c>
    </row>
    <row r="1562" spans="1:3" x14ac:dyDescent="0.2">
      <c r="A1562" t="s">
        <v>14</v>
      </c>
      <c r="B1562" t="s">
        <v>121</v>
      </c>
      <c r="C1562" t="s">
        <v>116</v>
      </c>
    </row>
    <row r="1563" spans="1:3" x14ac:dyDescent="0.2">
      <c r="A1563" t="s">
        <v>122</v>
      </c>
      <c r="B1563" t="s">
        <v>14</v>
      </c>
      <c r="C1563" t="s">
        <v>18</v>
      </c>
    </row>
    <row r="1564" spans="1:3" x14ac:dyDescent="0.2">
      <c r="A1564" t="s">
        <v>123</v>
      </c>
      <c r="B1564" t="s">
        <v>14</v>
      </c>
      <c r="C1564" t="s">
        <v>11</v>
      </c>
    </row>
    <row r="1565" spans="1:3" x14ac:dyDescent="0.2">
      <c r="A1565" t="s">
        <v>124</v>
      </c>
      <c r="B1565" t="s">
        <v>14</v>
      </c>
      <c r="C1565" t="s">
        <v>31</v>
      </c>
    </row>
    <row r="1566" spans="1:3" x14ac:dyDescent="0.2">
      <c r="A1566" t="s">
        <v>125</v>
      </c>
      <c r="B1566" t="s">
        <v>14</v>
      </c>
      <c r="C1566" t="s">
        <v>96</v>
      </c>
    </row>
    <row r="1567" spans="1:3" x14ac:dyDescent="0.2">
      <c r="A1567" t="s">
        <v>126</v>
      </c>
      <c r="B1567" t="s">
        <v>14</v>
      </c>
      <c r="C1567" t="s">
        <v>81</v>
      </c>
    </row>
    <row r="1568" spans="1:3" x14ac:dyDescent="0.2">
      <c r="A1568" t="s">
        <v>127</v>
      </c>
      <c r="B1568" t="s">
        <v>14</v>
      </c>
      <c r="C1568" t="s">
        <v>21</v>
      </c>
    </row>
    <row r="1569" spans="1:3" x14ac:dyDescent="0.2">
      <c r="A1569" t="s">
        <v>128</v>
      </c>
      <c r="B1569" t="s">
        <v>14</v>
      </c>
      <c r="C1569" t="s">
        <v>43</v>
      </c>
    </row>
    <row r="1570" spans="1:3" x14ac:dyDescent="0.2">
      <c r="A1570" t="s">
        <v>129</v>
      </c>
      <c r="B1570" t="s">
        <v>14</v>
      </c>
      <c r="C1570" t="s">
        <v>79</v>
      </c>
    </row>
    <row r="1571" spans="1:3" x14ac:dyDescent="0.2">
      <c r="A1571" t="s">
        <v>130</v>
      </c>
      <c r="B1571" t="s">
        <v>14</v>
      </c>
      <c r="C1571" t="s">
        <v>43</v>
      </c>
    </row>
    <row r="1572" spans="1:3" x14ac:dyDescent="0.2">
      <c r="A1572" t="s">
        <v>131</v>
      </c>
      <c r="B1572" t="s">
        <v>14</v>
      </c>
      <c r="C1572" t="s">
        <v>105</v>
      </c>
    </row>
    <row r="1573" spans="1:3" x14ac:dyDescent="0.2">
      <c r="A1573" t="s">
        <v>132</v>
      </c>
      <c r="B1573" t="s">
        <v>14</v>
      </c>
      <c r="C1573" t="s">
        <v>33</v>
      </c>
    </row>
    <row r="1574" spans="1:3" x14ac:dyDescent="0.2">
      <c r="A1574" t="s">
        <v>133</v>
      </c>
      <c r="B1574" t="s">
        <v>14</v>
      </c>
      <c r="C1574" t="s">
        <v>113</v>
      </c>
    </row>
    <row r="1575" spans="1:3" x14ac:dyDescent="0.2">
      <c r="A1575" t="s">
        <v>14</v>
      </c>
      <c r="B1575" t="s">
        <v>134</v>
      </c>
      <c r="C1575" t="s">
        <v>62</v>
      </c>
    </row>
    <row r="1576" spans="1:3" x14ac:dyDescent="0.2">
      <c r="A1576" t="s">
        <v>135</v>
      </c>
      <c r="B1576" t="s">
        <v>14</v>
      </c>
      <c r="C1576" t="s">
        <v>39</v>
      </c>
    </row>
    <row r="1577" spans="1:3" x14ac:dyDescent="0.2">
      <c r="A1577" t="s">
        <v>136</v>
      </c>
      <c r="B1577" t="s">
        <v>14</v>
      </c>
      <c r="C1577" t="s">
        <v>48</v>
      </c>
    </row>
    <row r="1578" spans="1:3" x14ac:dyDescent="0.2">
      <c r="A1578" t="s">
        <v>14</v>
      </c>
      <c r="B1578" t="s">
        <v>137</v>
      </c>
      <c r="C1578" t="s">
        <v>130</v>
      </c>
    </row>
    <row r="1579" spans="1:3" x14ac:dyDescent="0.2">
      <c r="A1579" t="s">
        <v>14</v>
      </c>
      <c r="B1579" t="s">
        <v>138</v>
      </c>
      <c r="C1579" t="s">
        <v>128</v>
      </c>
    </row>
    <row r="1580" spans="1:3" x14ac:dyDescent="0.2">
      <c r="A1580" t="s">
        <v>16</v>
      </c>
      <c r="B1580" t="s">
        <v>11</v>
      </c>
      <c r="C1580" t="s">
        <v>2</v>
      </c>
    </row>
    <row r="1581" spans="1:3" x14ac:dyDescent="0.2">
      <c r="A1581" t="s">
        <v>17</v>
      </c>
      <c r="B1581" t="s">
        <v>11</v>
      </c>
      <c r="C1581" t="s">
        <v>129</v>
      </c>
    </row>
    <row r="1582" spans="1:3" x14ac:dyDescent="0.2">
      <c r="A1582" t="s">
        <v>18</v>
      </c>
      <c r="B1582" t="s">
        <v>11</v>
      </c>
      <c r="C1582" t="s">
        <v>14</v>
      </c>
    </row>
    <row r="1583" spans="1:3" x14ac:dyDescent="0.2">
      <c r="A1583" t="s">
        <v>19</v>
      </c>
      <c r="B1583" t="s">
        <v>11</v>
      </c>
      <c r="C1583" t="s">
        <v>127</v>
      </c>
    </row>
    <row r="1584" spans="1:3" x14ac:dyDescent="0.2">
      <c r="A1584" t="s">
        <v>20</v>
      </c>
      <c r="B1584" t="s">
        <v>11</v>
      </c>
      <c r="C1584" t="s">
        <v>8</v>
      </c>
    </row>
    <row r="1585" spans="1:3" x14ac:dyDescent="0.2">
      <c r="A1585" t="s">
        <v>21</v>
      </c>
      <c r="B1585" t="s">
        <v>11</v>
      </c>
      <c r="C1585" t="s">
        <v>10</v>
      </c>
    </row>
    <row r="1586" spans="1:3" x14ac:dyDescent="0.2">
      <c r="A1586" t="s">
        <v>22</v>
      </c>
      <c r="B1586" t="s">
        <v>11</v>
      </c>
      <c r="C1586" t="s">
        <v>1</v>
      </c>
    </row>
    <row r="1587" spans="1:3" x14ac:dyDescent="0.2">
      <c r="A1587" t="s">
        <v>23</v>
      </c>
      <c r="B1587" t="s">
        <v>11</v>
      </c>
      <c r="C1587" t="s">
        <v>129</v>
      </c>
    </row>
    <row r="1588" spans="1:3" x14ac:dyDescent="0.2">
      <c r="A1588" t="s">
        <v>11</v>
      </c>
      <c r="B1588" t="s">
        <v>24</v>
      </c>
      <c r="C1588" t="s">
        <v>3</v>
      </c>
    </row>
    <row r="1589" spans="1:3" x14ac:dyDescent="0.2">
      <c r="A1589" t="s">
        <v>25</v>
      </c>
      <c r="B1589" t="s">
        <v>11</v>
      </c>
      <c r="C1589" t="s">
        <v>16</v>
      </c>
    </row>
    <row r="1590" spans="1:3" x14ac:dyDescent="0.2">
      <c r="A1590" t="s">
        <v>26</v>
      </c>
      <c r="B1590" t="s">
        <v>11</v>
      </c>
      <c r="C1590" t="s">
        <v>33</v>
      </c>
    </row>
    <row r="1591" spans="1:3" x14ac:dyDescent="0.2">
      <c r="A1591" t="s">
        <v>27</v>
      </c>
      <c r="B1591" t="s">
        <v>11</v>
      </c>
      <c r="C1591" t="s">
        <v>39</v>
      </c>
    </row>
    <row r="1592" spans="1:3" x14ac:dyDescent="0.2">
      <c r="A1592" t="s">
        <v>28</v>
      </c>
      <c r="B1592" t="s">
        <v>11</v>
      </c>
      <c r="C1592" t="s">
        <v>127</v>
      </c>
    </row>
    <row r="1593" spans="1:3" x14ac:dyDescent="0.2">
      <c r="A1593" t="s">
        <v>29</v>
      </c>
      <c r="B1593" t="s">
        <v>11</v>
      </c>
      <c r="C1593" t="s">
        <v>105</v>
      </c>
    </row>
    <row r="1594" spans="1:3" x14ac:dyDescent="0.2">
      <c r="A1594" t="s">
        <v>30</v>
      </c>
      <c r="B1594" t="s">
        <v>11</v>
      </c>
      <c r="C1594" t="s">
        <v>105</v>
      </c>
    </row>
    <row r="1595" spans="1:3" x14ac:dyDescent="0.2">
      <c r="A1595" t="s">
        <v>31</v>
      </c>
      <c r="B1595" t="s">
        <v>11</v>
      </c>
      <c r="C1595" t="s">
        <v>28</v>
      </c>
    </row>
    <row r="1596" spans="1:3" x14ac:dyDescent="0.2">
      <c r="A1596" t="s">
        <v>32</v>
      </c>
      <c r="B1596" t="s">
        <v>11</v>
      </c>
      <c r="C1596" t="s">
        <v>43</v>
      </c>
    </row>
    <row r="1597" spans="1:3" x14ac:dyDescent="0.2">
      <c r="A1597" t="s">
        <v>33</v>
      </c>
      <c r="B1597" t="s">
        <v>11</v>
      </c>
      <c r="C1597" t="s">
        <v>101</v>
      </c>
    </row>
    <row r="1598" spans="1:3" x14ac:dyDescent="0.2">
      <c r="A1598" t="s">
        <v>34</v>
      </c>
      <c r="B1598" t="s">
        <v>11</v>
      </c>
      <c r="C1598" t="s">
        <v>43</v>
      </c>
    </row>
    <row r="1599" spans="1:3" x14ac:dyDescent="0.2">
      <c r="A1599" t="s">
        <v>35</v>
      </c>
      <c r="B1599" t="s">
        <v>11</v>
      </c>
      <c r="C1599" t="s">
        <v>138</v>
      </c>
    </row>
    <row r="1600" spans="1:3" x14ac:dyDescent="0.2">
      <c r="A1600" t="s">
        <v>11</v>
      </c>
      <c r="B1600" t="s">
        <v>36</v>
      </c>
      <c r="C1600" t="s">
        <v>62</v>
      </c>
    </row>
    <row r="1601" spans="1:3" x14ac:dyDescent="0.2">
      <c r="A1601" t="s">
        <v>11</v>
      </c>
      <c r="B1601" t="s">
        <v>37</v>
      </c>
      <c r="C1601" t="s">
        <v>62</v>
      </c>
    </row>
    <row r="1602" spans="1:3" x14ac:dyDescent="0.2">
      <c r="A1602" t="s">
        <v>11</v>
      </c>
      <c r="B1602" t="s">
        <v>38</v>
      </c>
      <c r="C1602" t="s">
        <v>5</v>
      </c>
    </row>
    <row r="1603" spans="1:3" x14ac:dyDescent="0.2">
      <c r="A1603" t="s">
        <v>11</v>
      </c>
      <c r="B1603" t="s">
        <v>39</v>
      </c>
      <c r="C1603" t="s">
        <v>74</v>
      </c>
    </row>
    <row r="1604" spans="1:3" x14ac:dyDescent="0.2">
      <c r="A1604" t="s">
        <v>11</v>
      </c>
      <c r="B1604" t="s">
        <v>40</v>
      </c>
      <c r="C1604" t="s">
        <v>29</v>
      </c>
    </row>
    <row r="1605" spans="1:3" x14ac:dyDescent="0.2">
      <c r="A1605" t="s">
        <v>41</v>
      </c>
      <c r="B1605" t="s">
        <v>11</v>
      </c>
      <c r="C1605" t="s">
        <v>111</v>
      </c>
    </row>
    <row r="1606" spans="1:3" x14ac:dyDescent="0.2">
      <c r="A1606" t="s">
        <v>42</v>
      </c>
      <c r="B1606" t="s">
        <v>11</v>
      </c>
      <c r="C1606" t="s">
        <v>79</v>
      </c>
    </row>
    <row r="1607" spans="1:3" x14ac:dyDescent="0.2">
      <c r="A1607" t="s">
        <v>43</v>
      </c>
      <c r="B1607" t="s">
        <v>11</v>
      </c>
      <c r="C1607" t="s">
        <v>69</v>
      </c>
    </row>
    <row r="1608" spans="1:3" x14ac:dyDescent="0.2">
      <c r="A1608" t="s">
        <v>44</v>
      </c>
      <c r="B1608" t="s">
        <v>11</v>
      </c>
      <c r="C1608" t="s">
        <v>111</v>
      </c>
    </row>
    <row r="1609" spans="1:3" x14ac:dyDescent="0.2">
      <c r="A1609" t="s">
        <v>11</v>
      </c>
      <c r="B1609" t="s">
        <v>7</v>
      </c>
      <c r="C1609" t="s">
        <v>3</v>
      </c>
    </row>
    <row r="1610" spans="1:3" x14ac:dyDescent="0.2">
      <c r="A1610" t="s">
        <v>11</v>
      </c>
      <c r="B1610" t="s">
        <v>45</v>
      </c>
      <c r="C1610" t="s">
        <v>102</v>
      </c>
    </row>
    <row r="1611" spans="1:3" x14ac:dyDescent="0.2">
      <c r="A1611" t="s">
        <v>46</v>
      </c>
      <c r="B1611" t="s">
        <v>11</v>
      </c>
      <c r="C1611" t="s">
        <v>40</v>
      </c>
    </row>
    <row r="1612" spans="1:3" x14ac:dyDescent="0.2">
      <c r="A1612" t="s">
        <v>47</v>
      </c>
      <c r="B1612" t="s">
        <v>11</v>
      </c>
      <c r="C1612" t="s">
        <v>16</v>
      </c>
    </row>
    <row r="1613" spans="1:3" x14ac:dyDescent="0.2">
      <c r="A1613" t="s">
        <v>48</v>
      </c>
      <c r="B1613" t="s">
        <v>11</v>
      </c>
      <c r="C1613" t="s">
        <v>74</v>
      </c>
    </row>
    <row r="1614" spans="1:3" x14ac:dyDescent="0.2">
      <c r="A1614" t="s">
        <v>49</v>
      </c>
      <c r="B1614" t="s">
        <v>11</v>
      </c>
      <c r="C1614" t="s">
        <v>14</v>
      </c>
    </row>
    <row r="1615" spans="1:3" x14ac:dyDescent="0.2">
      <c r="A1615" t="s">
        <v>50</v>
      </c>
      <c r="B1615" t="s">
        <v>11</v>
      </c>
      <c r="C1615" t="s">
        <v>19</v>
      </c>
    </row>
    <row r="1616" spans="1:3" x14ac:dyDescent="0.2">
      <c r="A1616" t="s">
        <v>51</v>
      </c>
      <c r="B1616" t="s">
        <v>11</v>
      </c>
      <c r="C1616" t="s">
        <v>28</v>
      </c>
    </row>
    <row r="1617" spans="1:3" x14ac:dyDescent="0.2">
      <c r="A1617" t="s">
        <v>52</v>
      </c>
      <c r="B1617" t="s">
        <v>11</v>
      </c>
      <c r="C1617" t="s">
        <v>1</v>
      </c>
    </row>
    <row r="1618" spans="1:3" x14ac:dyDescent="0.2">
      <c r="A1618" t="s">
        <v>11</v>
      </c>
      <c r="B1618" t="s">
        <v>53</v>
      </c>
      <c r="C1618" t="s">
        <v>95</v>
      </c>
    </row>
    <row r="1619" spans="1:3" x14ac:dyDescent="0.2">
      <c r="A1619" t="s">
        <v>54</v>
      </c>
      <c r="B1619" t="s">
        <v>11</v>
      </c>
      <c r="C1619" t="s">
        <v>80</v>
      </c>
    </row>
    <row r="1620" spans="1:3" x14ac:dyDescent="0.2">
      <c r="A1620" t="s">
        <v>55</v>
      </c>
      <c r="B1620" t="s">
        <v>11</v>
      </c>
      <c r="C1620" t="s">
        <v>80</v>
      </c>
    </row>
    <row r="1621" spans="1:3" x14ac:dyDescent="0.2">
      <c r="A1621" t="s">
        <v>56</v>
      </c>
      <c r="B1621" t="s">
        <v>11</v>
      </c>
      <c r="C1621" t="s">
        <v>48</v>
      </c>
    </row>
    <row r="1622" spans="1:3" x14ac:dyDescent="0.2">
      <c r="A1622" t="s">
        <v>57</v>
      </c>
      <c r="B1622" t="s">
        <v>11</v>
      </c>
      <c r="C1622" t="s">
        <v>48</v>
      </c>
    </row>
    <row r="1623" spans="1:3" x14ac:dyDescent="0.2">
      <c r="A1623" t="s">
        <v>11</v>
      </c>
      <c r="B1623" t="s">
        <v>58</v>
      </c>
      <c r="C1623" t="s">
        <v>95</v>
      </c>
    </row>
    <row r="1624" spans="1:3" x14ac:dyDescent="0.2">
      <c r="A1624" t="s">
        <v>59</v>
      </c>
      <c r="B1624" t="s">
        <v>11</v>
      </c>
      <c r="C1624" t="s">
        <v>111</v>
      </c>
    </row>
    <row r="1625" spans="1:3" x14ac:dyDescent="0.2">
      <c r="A1625" t="s">
        <v>11</v>
      </c>
      <c r="B1625" t="s">
        <v>60</v>
      </c>
      <c r="C1625" t="s">
        <v>36</v>
      </c>
    </row>
    <row r="1626" spans="1:3" x14ac:dyDescent="0.2">
      <c r="A1626" t="s">
        <v>11</v>
      </c>
      <c r="B1626" t="s">
        <v>61</v>
      </c>
      <c r="C1626" t="s">
        <v>91</v>
      </c>
    </row>
    <row r="1627" spans="1:3" x14ac:dyDescent="0.2">
      <c r="A1627" t="s">
        <v>62</v>
      </c>
      <c r="B1627" t="s">
        <v>11</v>
      </c>
      <c r="C1627" t="s">
        <v>62</v>
      </c>
    </row>
    <row r="1628" spans="1:3" x14ac:dyDescent="0.2">
      <c r="A1628" t="s">
        <v>63</v>
      </c>
      <c r="B1628" t="s">
        <v>11</v>
      </c>
      <c r="C1628" t="s">
        <v>62</v>
      </c>
    </row>
    <row r="1629" spans="1:3" x14ac:dyDescent="0.2">
      <c r="A1629" t="s">
        <v>11</v>
      </c>
      <c r="B1629" t="s">
        <v>64</v>
      </c>
      <c r="C1629" t="s">
        <v>102</v>
      </c>
    </row>
    <row r="1630" spans="1:3" x14ac:dyDescent="0.2">
      <c r="A1630" t="s">
        <v>65</v>
      </c>
      <c r="B1630" t="s">
        <v>11</v>
      </c>
      <c r="C1630" t="s">
        <v>39</v>
      </c>
    </row>
    <row r="1631" spans="1:3" x14ac:dyDescent="0.2">
      <c r="A1631" t="s">
        <v>66</v>
      </c>
      <c r="B1631" t="s">
        <v>11</v>
      </c>
      <c r="C1631" t="s">
        <v>39</v>
      </c>
    </row>
    <row r="1632" spans="1:3" x14ac:dyDescent="0.2">
      <c r="A1632" t="s">
        <v>11</v>
      </c>
      <c r="B1632" t="s">
        <v>67</v>
      </c>
      <c r="C1632" t="s">
        <v>138</v>
      </c>
    </row>
    <row r="1633" spans="1:3" x14ac:dyDescent="0.2">
      <c r="A1633" t="s">
        <v>11</v>
      </c>
      <c r="B1633" t="s">
        <v>68</v>
      </c>
      <c r="C1633" t="s">
        <v>138</v>
      </c>
    </row>
    <row r="1634" spans="1:3" x14ac:dyDescent="0.2">
      <c r="A1634" t="s">
        <v>11</v>
      </c>
      <c r="B1634" t="s">
        <v>69</v>
      </c>
      <c r="C1634" t="s">
        <v>128</v>
      </c>
    </row>
    <row r="1635" spans="1:3" x14ac:dyDescent="0.2">
      <c r="A1635" t="s">
        <v>11</v>
      </c>
      <c r="B1635" t="s">
        <v>70</v>
      </c>
      <c r="C1635" t="s">
        <v>79</v>
      </c>
    </row>
    <row r="1636" spans="1:3" x14ac:dyDescent="0.2">
      <c r="A1636" t="s">
        <v>11</v>
      </c>
      <c r="B1636" t="s">
        <v>71</v>
      </c>
      <c r="C1636" t="s">
        <v>79</v>
      </c>
    </row>
    <row r="1637" spans="1:3" x14ac:dyDescent="0.2">
      <c r="A1637" t="s">
        <v>72</v>
      </c>
      <c r="B1637" t="s">
        <v>11</v>
      </c>
      <c r="C1637" t="s">
        <v>79</v>
      </c>
    </row>
    <row r="1638" spans="1:3" x14ac:dyDescent="0.2">
      <c r="A1638" t="s">
        <v>11</v>
      </c>
      <c r="B1638" t="s">
        <v>73</v>
      </c>
      <c r="C1638" t="s">
        <v>118</v>
      </c>
    </row>
    <row r="1639" spans="1:3" x14ac:dyDescent="0.2">
      <c r="A1639" t="s">
        <v>74</v>
      </c>
      <c r="B1639" t="s">
        <v>11</v>
      </c>
      <c r="C1639" t="s">
        <v>105</v>
      </c>
    </row>
    <row r="1640" spans="1:3" x14ac:dyDescent="0.2">
      <c r="A1640" t="s">
        <v>75</v>
      </c>
      <c r="B1640" t="s">
        <v>11</v>
      </c>
      <c r="C1640" t="s">
        <v>31</v>
      </c>
    </row>
    <row r="1641" spans="1:3" x14ac:dyDescent="0.2">
      <c r="A1641" t="s">
        <v>76</v>
      </c>
      <c r="B1641" t="s">
        <v>11</v>
      </c>
      <c r="C1641" t="s">
        <v>106</v>
      </c>
    </row>
    <row r="1642" spans="1:3" x14ac:dyDescent="0.2">
      <c r="A1642" t="s">
        <v>77</v>
      </c>
      <c r="B1642" t="s">
        <v>11</v>
      </c>
      <c r="C1642" t="s">
        <v>89</v>
      </c>
    </row>
    <row r="1643" spans="1:3" x14ac:dyDescent="0.2">
      <c r="A1643" t="s">
        <v>78</v>
      </c>
      <c r="B1643" t="s">
        <v>11</v>
      </c>
      <c r="C1643" t="s">
        <v>48</v>
      </c>
    </row>
    <row r="1644" spans="1:3" x14ac:dyDescent="0.2">
      <c r="A1644" t="s">
        <v>79</v>
      </c>
      <c r="B1644" t="s">
        <v>11</v>
      </c>
      <c r="C1644" t="s">
        <v>2</v>
      </c>
    </row>
    <row r="1645" spans="1:3" x14ac:dyDescent="0.2">
      <c r="A1645" t="s">
        <v>80</v>
      </c>
      <c r="B1645" t="s">
        <v>11</v>
      </c>
      <c r="C1645" t="s">
        <v>2</v>
      </c>
    </row>
    <row r="1646" spans="1:3" x14ac:dyDescent="0.2">
      <c r="A1646" t="s">
        <v>81</v>
      </c>
      <c r="B1646" t="s">
        <v>11</v>
      </c>
      <c r="C1646" t="s">
        <v>106</v>
      </c>
    </row>
    <row r="1647" spans="1:3" x14ac:dyDescent="0.2">
      <c r="A1647" t="s">
        <v>11</v>
      </c>
      <c r="B1647" t="s">
        <v>82</v>
      </c>
      <c r="C1647" t="s">
        <v>116</v>
      </c>
    </row>
    <row r="1648" spans="1:3" x14ac:dyDescent="0.2">
      <c r="A1648" t="s">
        <v>11</v>
      </c>
      <c r="B1648" t="s">
        <v>83</v>
      </c>
      <c r="C1648" t="s">
        <v>95</v>
      </c>
    </row>
    <row r="1649" spans="1:3" x14ac:dyDescent="0.2">
      <c r="A1649" t="s">
        <v>11</v>
      </c>
      <c r="B1649" t="s">
        <v>84</v>
      </c>
      <c r="C1649" t="s">
        <v>73</v>
      </c>
    </row>
    <row r="1650" spans="1:3" x14ac:dyDescent="0.2">
      <c r="A1650" t="s">
        <v>11</v>
      </c>
      <c r="B1650" t="s">
        <v>85</v>
      </c>
      <c r="C1650" t="s">
        <v>137</v>
      </c>
    </row>
    <row r="1651" spans="1:3" x14ac:dyDescent="0.2">
      <c r="A1651" t="s">
        <v>86</v>
      </c>
      <c r="B1651" t="s">
        <v>11</v>
      </c>
      <c r="C1651" t="s">
        <v>32</v>
      </c>
    </row>
    <row r="1652" spans="1:3" x14ac:dyDescent="0.2">
      <c r="A1652" t="s">
        <v>87</v>
      </c>
      <c r="B1652" t="s">
        <v>11</v>
      </c>
      <c r="C1652" t="s">
        <v>31</v>
      </c>
    </row>
    <row r="1653" spans="1:3" x14ac:dyDescent="0.2">
      <c r="A1653" t="s">
        <v>88</v>
      </c>
      <c r="B1653" t="s">
        <v>11</v>
      </c>
      <c r="C1653" t="s">
        <v>51</v>
      </c>
    </row>
    <row r="1654" spans="1:3" x14ac:dyDescent="0.2">
      <c r="A1654" t="s">
        <v>89</v>
      </c>
      <c r="B1654" t="s">
        <v>11</v>
      </c>
      <c r="C1654" t="s">
        <v>43</v>
      </c>
    </row>
    <row r="1655" spans="1:3" x14ac:dyDescent="0.2">
      <c r="A1655" t="s">
        <v>11</v>
      </c>
      <c r="B1655" t="s">
        <v>90</v>
      </c>
      <c r="C1655" t="s">
        <v>116</v>
      </c>
    </row>
    <row r="1656" spans="1:3" x14ac:dyDescent="0.2">
      <c r="A1656" t="s">
        <v>91</v>
      </c>
      <c r="B1656" t="s">
        <v>11</v>
      </c>
      <c r="C1656" t="s">
        <v>36</v>
      </c>
    </row>
    <row r="1657" spans="1:3" x14ac:dyDescent="0.2">
      <c r="A1657" t="s">
        <v>92</v>
      </c>
      <c r="B1657" t="s">
        <v>11</v>
      </c>
      <c r="C1657" t="s">
        <v>100</v>
      </c>
    </row>
    <row r="1658" spans="1:3" x14ac:dyDescent="0.2">
      <c r="A1658" t="s">
        <v>93</v>
      </c>
      <c r="B1658" t="s">
        <v>11</v>
      </c>
      <c r="C1658" t="s">
        <v>101</v>
      </c>
    </row>
    <row r="1659" spans="1:3" x14ac:dyDescent="0.2">
      <c r="A1659" t="s">
        <v>11</v>
      </c>
      <c r="B1659" t="s">
        <v>94</v>
      </c>
      <c r="C1659" t="s">
        <v>102</v>
      </c>
    </row>
    <row r="1660" spans="1:3" x14ac:dyDescent="0.2">
      <c r="A1660" t="s">
        <v>95</v>
      </c>
      <c r="B1660" t="s">
        <v>11</v>
      </c>
      <c r="C1660" t="s">
        <v>36</v>
      </c>
    </row>
    <row r="1661" spans="1:3" x14ac:dyDescent="0.2">
      <c r="A1661" t="s">
        <v>96</v>
      </c>
      <c r="B1661" t="s">
        <v>11</v>
      </c>
      <c r="C1661" t="s">
        <v>93</v>
      </c>
    </row>
    <row r="1662" spans="1:3" x14ac:dyDescent="0.2">
      <c r="A1662" t="s">
        <v>11</v>
      </c>
      <c r="B1662" t="s">
        <v>97</v>
      </c>
      <c r="C1662" t="s">
        <v>3</v>
      </c>
    </row>
    <row r="1663" spans="1:3" x14ac:dyDescent="0.2">
      <c r="A1663" t="s">
        <v>11</v>
      </c>
      <c r="B1663" t="s">
        <v>98</v>
      </c>
      <c r="C1663" t="s">
        <v>102</v>
      </c>
    </row>
    <row r="1664" spans="1:3" x14ac:dyDescent="0.2">
      <c r="A1664" t="s">
        <v>99</v>
      </c>
      <c r="B1664" t="s">
        <v>11</v>
      </c>
      <c r="C1664" t="s">
        <v>132</v>
      </c>
    </row>
    <row r="1665" spans="1:3" x14ac:dyDescent="0.2">
      <c r="A1665" t="s">
        <v>100</v>
      </c>
      <c r="B1665" t="s">
        <v>11</v>
      </c>
      <c r="C1665" t="s">
        <v>1</v>
      </c>
    </row>
    <row r="1666" spans="1:3" x14ac:dyDescent="0.2">
      <c r="A1666" t="s">
        <v>11</v>
      </c>
      <c r="B1666" t="s">
        <v>101</v>
      </c>
      <c r="C1666" t="s">
        <v>10</v>
      </c>
    </row>
    <row r="1667" spans="1:3" x14ac:dyDescent="0.2">
      <c r="A1667" t="s">
        <v>102</v>
      </c>
      <c r="B1667" t="s">
        <v>11</v>
      </c>
      <c r="C1667" t="s">
        <v>5</v>
      </c>
    </row>
    <row r="1668" spans="1:3" x14ac:dyDescent="0.2">
      <c r="A1668" t="s">
        <v>103</v>
      </c>
      <c r="B1668" t="s">
        <v>11</v>
      </c>
      <c r="C1668" t="s">
        <v>116</v>
      </c>
    </row>
    <row r="1669" spans="1:3" x14ac:dyDescent="0.2">
      <c r="A1669" t="s">
        <v>11</v>
      </c>
      <c r="B1669" t="s">
        <v>104</v>
      </c>
      <c r="C1669" t="s">
        <v>5</v>
      </c>
    </row>
    <row r="1670" spans="1:3" x14ac:dyDescent="0.2">
      <c r="A1670" t="s">
        <v>11</v>
      </c>
      <c r="B1670" t="s">
        <v>3</v>
      </c>
      <c r="C1670" t="s">
        <v>52</v>
      </c>
    </row>
    <row r="1671" spans="1:3" x14ac:dyDescent="0.2">
      <c r="A1671" t="s">
        <v>105</v>
      </c>
      <c r="B1671" t="s">
        <v>11</v>
      </c>
      <c r="C1671" t="s">
        <v>128</v>
      </c>
    </row>
    <row r="1672" spans="1:3" x14ac:dyDescent="0.2">
      <c r="A1672" t="s">
        <v>106</v>
      </c>
      <c r="B1672" t="s">
        <v>11</v>
      </c>
      <c r="C1672" t="s">
        <v>43</v>
      </c>
    </row>
    <row r="1673" spans="1:3" x14ac:dyDescent="0.2">
      <c r="A1673" t="s">
        <v>11</v>
      </c>
      <c r="B1673" t="s">
        <v>107</v>
      </c>
      <c r="C1673" t="s">
        <v>137</v>
      </c>
    </row>
    <row r="1674" spans="1:3" x14ac:dyDescent="0.2">
      <c r="A1674" t="s">
        <v>11</v>
      </c>
      <c r="B1674" t="s">
        <v>108</v>
      </c>
      <c r="C1674" t="s">
        <v>116</v>
      </c>
    </row>
    <row r="1675" spans="1:3" x14ac:dyDescent="0.2">
      <c r="A1675" t="s">
        <v>11</v>
      </c>
      <c r="B1675" t="s">
        <v>109</v>
      </c>
      <c r="C1675" t="s">
        <v>138</v>
      </c>
    </row>
    <row r="1676" spans="1:3" x14ac:dyDescent="0.2">
      <c r="A1676" t="s">
        <v>110</v>
      </c>
      <c r="B1676" t="s">
        <v>11</v>
      </c>
      <c r="C1676" t="s">
        <v>40</v>
      </c>
    </row>
    <row r="1677" spans="1:3" x14ac:dyDescent="0.2">
      <c r="A1677" t="s">
        <v>111</v>
      </c>
      <c r="B1677" t="s">
        <v>11</v>
      </c>
      <c r="C1677" t="s">
        <v>74</v>
      </c>
    </row>
    <row r="1678" spans="1:3" x14ac:dyDescent="0.2">
      <c r="A1678" t="s">
        <v>112</v>
      </c>
      <c r="B1678" t="s">
        <v>11</v>
      </c>
      <c r="C1678" t="s">
        <v>29</v>
      </c>
    </row>
    <row r="1679" spans="1:3" x14ac:dyDescent="0.2">
      <c r="A1679" t="s">
        <v>113</v>
      </c>
      <c r="B1679" t="s">
        <v>11</v>
      </c>
      <c r="C1679" t="s">
        <v>32</v>
      </c>
    </row>
    <row r="1680" spans="1:3" x14ac:dyDescent="0.2">
      <c r="A1680" t="s">
        <v>114</v>
      </c>
      <c r="B1680" t="s">
        <v>11</v>
      </c>
      <c r="C1680" t="s">
        <v>89</v>
      </c>
    </row>
    <row r="1681" spans="1:3" x14ac:dyDescent="0.2">
      <c r="A1681" t="s">
        <v>11</v>
      </c>
      <c r="B1681" t="s">
        <v>115</v>
      </c>
      <c r="C1681" t="s">
        <v>104</v>
      </c>
    </row>
    <row r="1682" spans="1:3" x14ac:dyDescent="0.2">
      <c r="A1682" t="s">
        <v>11</v>
      </c>
      <c r="B1682" t="s">
        <v>116</v>
      </c>
      <c r="C1682" t="s">
        <v>36</v>
      </c>
    </row>
    <row r="1683" spans="1:3" x14ac:dyDescent="0.2">
      <c r="A1683" t="s">
        <v>117</v>
      </c>
      <c r="B1683" t="s">
        <v>11</v>
      </c>
      <c r="C1683" t="s">
        <v>48</v>
      </c>
    </row>
    <row r="1684" spans="1:3" x14ac:dyDescent="0.2">
      <c r="A1684" t="s">
        <v>118</v>
      </c>
      <c r="B1684" t="s">
        <v>11</v>
      </c>
      <c r="C1684" t="s">
        <v>62</v>
      </c>
    </row>
    <row r="1685" spans="1:3" x14ac:dyDescent="0.2">
      <c r="A1685" t="s">
        <v>119</v>
      </c>
      <c r="B1685" t="s">
        <v>11</v>
      </c>
      <c r="C1685" t="s">
        <v>62</v>
      </c>
    </row>
    <row r="1686" spans="1:3" x14ac:dyDescent="0.2">
      <c r="A1686" t="s">
        <v>11</v>
      </c>
      <c r="B1686" t="s">
        <v>120</v>
      </c>
      <c r="C1686" t="s">
        <v>134</v>
      </c>
    </row>
    <row r="1687" spans="1:3" x14ac:dyDescent="0.2">
      <c r="A1687" t="s">
        <v>11</v>
      </c>
      <c r="B1687" t="s">
        <v>121</v>
      </c>
      <c r="C1687" t="s">
        <v>35</v>
      </c>
    </row>
    <row r="1688" spans="1:3" x14ac:dyDescent="0.2">
      <c r="A1688" t="s">
        <v>122</v>
      </c>
      <c r="B1688" t="s">
        <v>11</v>
      </c>
      <c r="C1688" t="s">
        <v>40</v>
      </c>
    </row>
    <row r="1689" spans="1:3" x14ac:dyDescent="0.2">
      <c r="A1689" t="s">
        <v>123</v>
      </c>
      <c r="B1689" t="s">
        <v>11</v>
      </c>
      <c r="C1689" t="s">
        <v>100</v>
      </c>
    </row>
    <row r="1690" spans="1:3" x14ac:dyDescent="0.2">
      <c r="A1690" t="s">
        <v>124</v>
      </c>
      <c r="B1690" t="s">
        <v>11</v>
      </c>
      <c r="C1690" t="s">
        <v>79</v>
      </c>
    </row>
    <row r="1691" spans="1:3" x14ac:dyDescent="0.2">
      <c r="A1691" t="s">
        <v>125</v>
      </c>
      <c r="B1691" t="s">
        <v>11</v>
      </c>
      <c r="C1691" t="s">
        <v>31</v>
      </c>
    </row>
    <row r="1692" spans="1:3" x14ac:dyDescent="0.2">
      <c r="A1692" t="s">
        <v>126</v>
      </c>
      <c r="B1692" t="s">
        <v>11</v>
      </c>
      <c r="C1692" t="s">
        <v>132</v>
      </c>
    </row>
    <row r="1693" spans="1:3" x14ac:dyDescent="0.2">
      <c r="A1693" t="s">
        <v>127</v>
      </c>
      <c r="B1693" t="s">
        <v>11</v>
      </c>
      <c r="C1693" t="s">
        <v>69</v>
      </c>
    </row>
    <row r="1694" spans="1:3" x14ac:dyDescent="0.2">
      <c r="A1694" t="s">
        <v>128</v>
      </c>
      <c r="B1694" t="s">
        <v>11</v>
      </c>
      <c r="C1694" t="s">
        <v>130</v>
      </c>
    </row>
    <row r="1695" spans="1:3" x14ac:dyDescent="0.2">
      <c r="A1695" t="s">
        <v>11</v>
      </c>
      <c r="B1695" t="s">
        <v>129</v>
      </c>
      <c r="C1695" t="s">
        <v>28</v>
      </c>
    </row>
    <row r="1696" spans="1:3" x14ac:dyDescent="0.2">
      <c r="A1696" t="s">
        <v>130</v>
      </c>
      <c r="B1696" t="s">
        <v>11</v>
      </c>
      <c r="C1696" t="s">
        <v>130</v>
      </c>
    </row>
    <row r="1697" spans="1:3" x14ac:dyDescent="0.2">
      <c r="A1697" t="s">
        <v>131</v>
      </c>
      <c r="B1697" t="s">
        <v>11</v>
      </c>
      <c r="C1697" t="s">
        <v>11</v>
      </c>
    </row>
    <row r="1698" spans="1:3" x14ac:dyDescent="0.2">
      <c r="A1698" t="s">
        <v>11</v>
      </c>
      <c r="B1698" t="s">
        <v>132</v>
      </c>
      <c r="C1698" t="s">
        <v>29</v>
      </c>
    </row>
    <row r="1699" spans="1:3" x14ac:dyDescent="0.2">
      <c r="A1699" t="s">
        <v>133</v>
      </c>
      <c r="B1699" t="s">
        <v>11</v>
      </c>
      <c r="C1699" t="s">
        <v>51</v>
      </c>
    </row>
    <row r="1700" spans="1:3" x14ac:dyDescent="0.2">
      <c r="A1700" t="s">
        <v>11</v>
      </c>
      <c r="B1700" t="s">
        <v>134</v>
      </c>
      <c r="C1700" t="s">
        <v>22</v>
      </c>
    </row>
    <row r="1701" spans="1:3" x14ac:dyDescent="0.2">
      <c r="A1701" t="s">
        <v>11</v>
      </c>
      <c r="B1701" t="s">
        <v>135</v>
      </c>
      <c r="C1701" t="s">
        <v>32</v>
      </c>
    </row>
    <row r="1702" spans="1:3" x14ac:dyDescent="0.2">
      <c r="A1702" t="s">
        <v>136</v>
      </c>
      <c r="B1702" t="s">
        <v>11</v>
      </c>
      <c r="C1702" t="s">
        <v>33</v>
      </c>
    </row>
    <row r="1703" spans="1:3" x14ac:dyDescent="0.2">
      <c r="A1703" t="s">
        <v>11</v>
      </c>
      <c r="B1703" t="s">
        <v>137</v>
      </c>
      <c r="C1703" t="s">
        <v>36</v>
      </c>
    </row>
    <row r="1704" spans="1:3" x14ac:dyDescent="0.2">
      <c r="A1704" t="s">
        <v>11</v>
      </c>
      <c r="B1704" t="s">
        <v>138</v>
      </c>
      <c r="C1704" t="s">
        <v>118</v>
      </c>
    </row>
    <row r="1705" spans="1:3" x14ac:dyDescent="0.2">
      <c r="A1705" t="s">
        <v>17</v>
      </c>
      <c r="B1705" t="s">
        <v>16</v>
      </c>
      <c r="C1705" t="s">
        <v>136</v>
      </c>
    </row>
    <row r="1706" spans="1:3" x14ac:dyDescent="0.2">
      <c r="A1706" t="s">
        <v>16</v>
      </c>
      <c r="B1706" t="s">
        <v>18</v>
      </c>
      <c r="C1706" t="s">
        <v>39</v>
      </c>
    </row>
    <row r="1707" spans="1:3" x14ac:dyDescent="0.2">
      <c r="A1707" t="s">
        <v>19</v>
      </c>
      <c r="B1707" t="s">
        <v>16</v>
      </c>
      <c r="C1707" t="s">
        <v>32</v>
      </c>
    </row>
    <row r="1708" spans="1:3" x14ac:dyDescent="0.2">
      <c r="A1708" t="s">
        <v>20</v>
      </c>
      <c r="B1708" t="s">
        <v>16</v>
      </c>
      <c r="C1708" t="s">
        <v>26</v>
      </c>
    </row>
    <row r="1709" spans="1:3" x14ac:dyDescent="0.2">
      <c r="A1709" t="s">
        <v>16</v>
      </c>
      <c r="B1709" t="s">
        <v>21</v>
      </c>
      <c r="C1709" t="s">
        <v>14</v>
      </c>
    </row>
    <row r="1710" spans="1:3" x14ac:dyDescent="0.2">
      <c r="A1710" t="s">
        <v>16</v>
      </c>
      <c r="B1710" t="s">
        <v>22</v>
      </c>
      <c r="C1710" t="s">
        <v>10</v>
      </c>
    </row>
    <row r="1711" spans="1:3" x14ac:dyDescent="0.2">
      <c r="A1711" t="s">
        <v>23</v>
      </c>
      <c r="B1711" t="s">
        <v>16</v>
      </c>
      <c r="C1711" t="s">
        <v>136</v>
      </c>
    </row>
    <row r="1712" spans="1:3" x14ac:dyDescent="0.2">
      <c r="A1712" t="s">
        <v>16</v>
      </c>
      <c r="B1712" t="s">
        <v>24</v>
      </c>
      <c r="C1712" t="s">
        <v>36</v>
      </c>
    </row>
    <row r="1713" spans="1:3" x14ac:dyDescent="0.2">
      <c r="A1713" t="s">
        <v>25</v>
      </c>
      <c r="B1713" t="s">
        <v>16</v>
      </c>
      <c r="C1713" t="s">
        <v>18</v>
      </c>
    </row>
    <row r="1714" spans="1:3" x14ac:dyDescent="0.2">
      <c r="A1714" t="s">
        <v>16</v>
      </c>
      <c r="B1714" t="s">
        <v>26</v>
      </c>
      <c r="C1714" t="s">
        <v>8</v>
      </c>
    </row>
    <row r="1715" spans="1:3" x14ac:dyDescent="0.2">
      <c r="A1715" t="s">
        <v>27</v>
      </c>
      <c r="B1715" t="s">
        <v>16</v>
      </c>
      <c r="C1715" t="s">
        <v>113</v>
      </c>
    </row>
    <row r="1716" spans="1:3" x14ac:dyDescent="0.2">
      <c r="A1716" t="s">
        <v>16</v>
      </c>
      <c r="B1716" t="s">
        <v>28</v>
      </c>
      <c r="C1716" t="s">
        <v>89</v>
      </c>
    </row>
    <row r="1717" spans="1:3" x14ac:dyDescent="0.2">
      <c r="A1717" t="s">
        <v>16</v>
      </c>
      <c r="B1717" t="s">
        <v>29</v>
      </c>
      <c r="C1717" t="s">
        <v>106</v>
      </c>
    </row>
    <row r="1718" spans="1:3" x14ac:dyDescent="0.2">
      <c r="A1718" t="s">
        <v>16</v>
      </c>
      <c r="B1718" t="s">
        <v>30</v>
      </c>
      <c r="C1718" t="s">
        <v>19</v>
      </c>
    </row>
    <row r="1719" spans="1:3" x14ac:dyDescent="0.2">
      <c r="A1719" t="s">
        <v>31</v>
      </c>
      <c r="B1719" t="s">
        <v>16</v>
      </c>
      <c r="C1719" t="s">
        <v>132</v>
      </c>
    </row>
    <row r="1720" spans="1:3" x14ac:dyDescent="0.2">
      <c r="A1720" t="s">
        <v>16</v>
      </c>
      <c r="B1720" t="s">
        <v>32</v>
      </c>
      <c r="C1720" t="s">
        <v>93</v>
      </c>
    </row>
    <row r="1721" spans="1:3" x14ac:dyDescent="0.2">
      <c r="A1721" t="s">
        <v>16</v>
      </c>
      <c r="B1721" t="s">
        <v>33</v>
      </c>
      <c r="C1721" t="s">
        <v>33</v>
      </c>
    </row>
    <row r="1722" spans="1:3" x14ac:dyDescent="0.2">
      <c r="A1722" t="s">
        <v>16</v>
      </c>
      <c r="B1722" t="s">
        <v>34</v>
      </c>
      <c r="C1722" t="s">
        <v>33</v>
      </c>
    </row>
    <row r="1723" spans="1:3" x14ac:dyDescent="0.2">
      <c r="A1723" t="s">
        <v>16</v>
      </c>
      <c r="B1723" t="s">
        <v>35</v>
      </c>
      <c r="C1723" t="s">
        <v>11</v>
      </c>
    </row>
    <row r="1724" spans="1:3" x14ac:dyDescent="0.2">
      <c r="A1724" t="s">
        <v>16</v>
      </c>
      <c r="B1724" t="s">
        <v>36</v>
      </c>
      <c r="C1724" t="s">
        <v>105</v>
      </c>
    </row>
    <row r="1725" spans="1:3" x14ac:dyDescent="0.2">
      <c r="A1725" t="s">
        <v>16</v>
      </c>
      <c r="B1725" t="s">
        <v>37</v>
      </c>
      <c r="C1725" t="s">
        <v>105</v>
      </c>
    </row>
    <row r="1726" spans="1:3" x14ac:dyDescent="0.2">
      <c r="A1726" t="s">
        <v>16</v>
      </c>
      <c r="B1726" t="s">
        <v>38</v>
      </c>
      <c r="C1726" t="s">
        <v>130</v>
      </c>
    </row>
    <row r="1727" spans="1:3" x14ac:dyDescent="0.2">
      <c r="A1727" t="s">
        <v>16</v>
      </c>
      <c r="B1727" t="s">
        <v>39</v>
      </c>
      <c r="C1727" t="s">
        <v>40</v>
      </c>
    </row>
    <row r="1728" spans="1:3" x14ac:dyDescent="0.2">
      <c r="A1728" t="s">
        <v>16</v>
      </c>
      <c r="B1728" t="s">
        <v>40</v>
      </c>
      <c r="C1728" t="s">
        <v>79</v>
      </c>
    </row>
    <row r="1729" spans="1:3" x14ac:dyDescent="0.2">
      <c r="A1729" t="s">
        <v>16</v>
      </c>
      <c r="B1729" t="s">
        <v>41</v>
      </c>
      <c r="C1729" t="s">
        <v>135</v>
      </c>
    </row>
    <row r="1730" spans="1:3" x14ac:dyDescent="0.2">
      <c r="A1730" t="s">
        <v>42</v>
      </c>
      <c r="B1730" t="s">
        <v>16</v>
      </c>
      <c r="C1730" t="s">
        <v>81</v>
      </c>
    </row>
    <row r="1731" spans="1:3" x14ac:dyDescent="0.2">
      <c r="A1731" t="s">
        <v>16</v>
      </c>
      <c r="B1731" t="s">
        <v>43</v>
      </c>
      <c r="C1731" t="s">
        <v>28</v>
      </c>
    </row>
    <row r="1732" spans="1:3" x14ac:dyDescent="0.2">
      <c r="A1732" t="s">
        <v>44</v>
      </c>
      <c r="B1732" t="s">
        <v>16</v>
      </c>
      <c r="C1732" t="s">
        <v>135</v>
      </c>
    </row>
    <row r="1733" spans="1:3" x14ac:dyDescent="0.2">
      <c r="A1733" t="s">
        <v>16</v>
      </c>
      <c r="B1733" t="s">
        <v>7</v>
      </c>
      <c r="C1733" t="s">
        <v>100</v>
      </c>
    </row>
    <row r="1734" spans="1:3" x14ac:dyDescent="0.2">
      <c r="A1734" t="s">
        <v>16</v>
      </c>
      <c r="B1734" t="s">
        <v>45</v>
      </c>
      <c r="C1734" t="s">
        <v>100</v>
      </c>
    </row>
    <row r="1735" spans="1:3" x14ac:dyDescent="0.2">
      <c r="A1735" t="s">
        <v>46</v>
      </c>
      <c r="B1735" t="s">
        <v>16</v>
      </c>
      <c r="C1735" t="s">
        <v>114</v>
      </c>
    </row>
    <row r="1736" spans="1:3" x14ac:dyDescent="0.2">
      <c r="A1736" t="s">
        <v>47</v>
      </c>
      <c r="B1736" t="s">
        <v>16</v>
      </c>
      <c r="C1736" t="s">
        <v>18</v>
      </c>
    </row>
    <row r="1737" spans="1:3" x14ac:dyDescent="0.2">
      <c r="A1737" t="s">
        <v>16</v>
      </c>
      <c r="B1737" t="s">
        <v>48</v>
      </c>
      <c r="C1737" t="s">
        <v>40</v>
      </c>
    </row>
    <row r="1738" spans="1:3" x14ac:dyDescent="0.2">
      <c r="A1738" t="s">
        <v>49</v>
      </c>
      <c r="B1738" t="s">
        <v>16</v>
      </c>
      <c r="C1738" t="s">
        <v>39</v>
      </c>
    </row>
    <row r="1739" spans="1:3" x14ac:dyDescent="0.2">
      <c r="A1739" t="s">
        <v>50</v>
      </c>
      <c r="B1739" t="s">
        <v>16</v>
      </c>
      <c r="C1739" t="s">
        <v>111</v>
      </c>
    </row>
    <row r="1740" spans="1:3" x14ac:dyDescent="0.2">
      <c r="A1740" t="s">
        <v>16</v>
      </c>
      <c r="B1740" t="s">
        <v>51</v>
      </c>
      <c r="C1740" t="s">
        <v>40</v>
      </c>
    </row>
    <row r="1741" spans="1:3" x14ac:dyDescent="0.2">
      <c r="A1741" t="s">
        <v>16</v>
      </c>
      <c r="B1741" t="s">
        <v>52</v>
      </c>
      <c r="C1741" t="s">
        <v>10</v>
      </c>
    </row>
    <row r="1742" spans="1:3" x14ac:dyDescent="0.2">
      <c r="A1742" t="s">
        <v>16</v>
      </c>
      <c r="B1742" t="s">
        <v>53</v>
      </c>
      <c r="C1742" t="s">
        <v>1</v>
      </c>
    </row>
    <row r="1743" spans="1:3" x14ac:dyDescent="0.2">
      <c r="A1743" t="s">
        <v>54</v>
      </c>
      <c r="B1743" t="s">
        <v>16</v>
      </c>
      <c r="C1743" t="s">
        <v>49</v>
      </c>
    </row>
    <row r="1744" spans="1:3" x14ac:dyDescent="0.2">
      <c r="A1744" t="s">
        <v>55</v>
      </c>
      <c r="B1744" t="s">
        <v>16</v>
      </c>
      <c r="C1744" t="s">
        <v>49</v>
      </c>
    </row>
    <row r="1745" spans="1:3" x14ac:dyDescent="0.2">
      <c r="A1745" t="s">
        <v>56</v>
      </c>
      <c r="B1745" t="s">
        <v>16</v>
      </c>
      <c r="C1745" t="s">
        <v>96</v>
      </c>
    </row>
    <row r="1746" spans="1:3" x14ac:dyDescent="0.2">
      <c r="A1746" t="s">
        <v>57</v>
      </c>
      <c r="B1746" t="s">
        <v>16</v>
      </c>
      <c r="C1746" t="s">
        <v>96</v>
      </c>
    </row>
    <row r="1747" spans="1:3" x14ac:dyDescent="0.2">
      <c r="A1747" t="s">
        <v>16</v>
      </c>
      <c r="B1747" t="s">
        <v>58</v>
      </c>
      <c r="C1747" t="s">
        <v>118</v>
      </c>
    </row>
    <row r="1748" spans="1:3" x14ac:dyDescent="0.2">
      <c r="A1748" t="s">
        <v>59</v>
      </c>
      <c r="B1748" t="s">
        <v>16</v>
      </c>
      <c r="C1748" t="s">
        <v>135</v>
      </c>
    </row>
    <row r="1749" spans="1:3" x14ac:dyDescent="0.2">
      <c r="A1749" t="s">
        <v>16</v>
      </c>
      <c r="B1749" t="s">
        <v>60</v>
      </c>
      <c r="C1749" t="s">
        <v>128</v>
      </c>
    </row>
    <row r="1750" spans="1:3" x14ac:dyDescent="0.2">
      <c r="A1750" t="s">
        <v>16</v>
      </c>
      <c r="B1750" t="s">
        <v>61</v>
      </c>
      <c r="C1750" t="s">
        <v>1</v>
      </c>
    </row>
    <row r="1751" spans="1:3" x14ac:dyDescent="0.2">
      <c r="A1751" t="s">
        <v>16</v>
      </c>
      <c r="B1751" t="s">
        <v>62</v>
      </c>
      <c r="C1751" t="s">
        <v>43</v>
      </c>
    </row>
    <row r="1752" spans="1:3" x14ac:dyDescent="0.2">
      <c r="A1752" t="s">
        <v>16</v>
      </c>
      <c r="B1752" t="s">
        <v>63</v>
      </c>
      <c r="C1752" t="s">
        <v>127</v>
      </c>
    </row>
    <row r="1753" spans="1:3" x14ac:dyDescent="0.2">
      <c r="A1753" t="s">
        <v>16</v>
      </c>
      <c r="B1753" t="s">
        <v>64</v>
      </c>
      <c r="C1753" t="s">
        <v>52</v>
      </c>
    </row>
    <row r="1754" spans="1:3" x14ac:dyDescent="0.2">
      <c r="A1754" t="s">
        <v>65</v>
      </c>
      <c r="B1754" t="s">
        <v>16</v>
      </c>
      <c r="C1754" t="s">
        <v>86</v>
      </c>
    </row>
    <row r="1755" spans="1:3" x14ac:dyDescent="0.2">
      <c r="A1755" t="s">
        <v>66</v>
      </c>
      <c r="B1755" t="s">
        <v>16</v>
      </c>
      <c r="C1755" t="s">
        <v>86</v>
      </c>
    </row>
    <row r="1756" spans="1:3" x14ac:dyDescent="0.2">
      <c r="A1756" t="s">
        <v>16</v>
      </c>
      <c r="B1756" t="s">
        <v>67</v>
      </c>
      <c r="C1756" t="s">
        <v>11</v>
      </c>
    </row>
    <row r="1757" spans="1:3" x14ac:dyDescent="0.2">
      <c r="A1757" t="s">
        <v>16</v>
      </c>
      <c r="B1757" t="s">
        <v>68</v>
      </c>
      <c r="C1757" t="s">
        <v>11</v>
      </c>
    </row>
    <row r="1758" spans="1:3" x14ac:dyDescent="0.2">
      <c r="A1758" t="s">
        <v>16</v>
      </c>
      <c r="B1758" t="s">
        <v>69</v>
      </c>
      <c r="C1758" t="s">
        <v>29</v>
      </c>
    </row>
    <row r="1759" spans="1:3" x14ac:dyDescent="0.2">
      <c r="A1759" t="s">
        <v>16</v>
      </c>
      <c r="B1759" t="s">
        <v>70</v>
      </c>
      <c r="C1759" t="s">
        <v>49</v>
      </c>
    </row>
    <row r="1760" spans="1:3" x14ac:dyDescent="0.2">
      <c r="A1760" t="s">
        <v>16</v>
      </c>
      <c r="B1760" t="s">
        <v>71</v>
      </c>
      <c r="C1760" t="s">
        <v>81</v>
      </c>
    </row>
    <row r="1761" spans="1:3" x14ac:dyDescent="0.2">
      <c r="A1761" t="s">
        <v>72</v>
      </c>
      <c r="B1761" t="s">
        <v>16</v>
      </c>
      <c r="C1761" t="s">
        <v>81</v>
      </c>
    </row>
    <row r="1762" spans="1:3" x14ac:dyDescent="0.2">
      <c r="A1762" t="s">
        <v>16</v>
      </c>
      <c r="B1762" t="s">
        <v>73</v>
      </c>
      <c r="C1762" t="s">
        <v>69</v>
      </c>
    </row>
    <row r="1763" spans="1:3" x14ac:dyDescent="0.2">
      <c r="A1763" t="s">
        <v>16</v>
      </c>
      <c r="B1763" t="s">
        <v>74</v>
      </c>
      <c r="C1763" t="s">
        <v>106</v>
      </c>
    </row>
    <row r="1764" spans="1:3" x14ac:dyDescent="0.2">
      <c r="A1764" t="s">
        <v>75</v>
      </c>
      <c r="B1764" t="s">
        <v>16</v>
      </c>
      <c r="C1764" t="s">
        <v>26</v>
      </c>
    </row>
    <row r="1765" spans="1:3" x14ac:dyDescent="0.2">
      <c r="A1765" t="s">
        <v>16</v>
      </c>
      <c r="B1765" t="s">
        <v>76</v>
      </c>
      <c r="C1765" t="s">
        <v>48</v>
      </c>
    </row>
    <row r="1766" spans="1:3" x14ac:dyDescent="0.2">
      <c r="A1766" t="s">
        <v>16</v>
      </c>
      <c r="B1766" t="s">
        <v>77</v>
      </c>
      <c r="C1766" t="s">
        <v>48</v>
      </c>
    </row>
    <row r="1767" spans="1:3" x14ac:dyDescent="0.2">
      <c r="A1767" t="s">
        <v>78</v>
      </c>
      <c r="B1767" t="s">
        <v>16</v>
      </c>
      <c r="C1767" t="s">
        <v>96</v>
      </c>
    </row>
    <row r="1768" spans="1:3" x14ac:dyDescent="0.2">
      <c r="A1768" t="s">
        <v>16</v>
      </c>
      <c r="B1768" t="s">
        <v>79</v>
      </c>
      <c r="C1768" t="s">
        <v>80</v>
      </c>
    </row>
    <row r="1769" spans="1:3" x14ac:dyDescent="0.2">
      <c r="A1769" t="s">
        <v>16</v>
      </c>
      <c r="B1769" t="s">
        <v>80</v>
      </c>
      <c r="C1769" t="s">
        <v>16</v>
      </c>
    </row>
    <row r="1770" spans="1:3" x14ac:dyDescent="0.2">
      <c r="A1770" t="s">
        <v>16</v>
      </c>
      <c r="B1770" t="s">
        <v>81</v>
      </c>
      <c r="C1770" t="s">
        <v>111</v>
      </c>
    </row>
    <row r="1771" spans="1:3" x14ac:dyDescent="0.2">
      <c r="A1771" t="s">
        <v>16</v>
      </c>
      <c r="B1771" t="s">
        <v>82</v>
      </c>
      <c r="C1771" t="s">
        <v>62</v>
      </c>
    </row>
    <row r="1772" spans="1:3" x14ac:dyDescent="0.2">
      <c r="A1772" t="s">
        <v>16</v>
      </c>
      <c r="B1772" t="s">
        <v>83</v>
      </c>
      <c r="C1772" t="s">
        <v>1</v>
      </c>
    </row>
    <row r="1773" spans="1:3" x14ac:dyDescent="0.2">
      <c r="A1773" t="s">
        <v>16</v>
      </c>
      <c r="B1773" t="s">
        <v>84</v>
      </c>
      <c r="C1773" t="s">
        <v>62</v>
      </c>
    </row>
    <row r="1774" spans="1:3" x14ac:dyDescent="0.2">
      <c r="A1774" t="s">
        <v>16</v>
      </c>
      <c r="B1774" t="s">
        <v>85</v>
      </c>
      <c r="C1774" t="s">
        <v>62</v>
      </c>
    </row>
    <row r="1775" spans="1:3" x14ac:dyDescent="0.2">
      <c r="A1775" t="s">
        <v>16</v>
      </c>
      <c r="B1775" t="s">
        <v>86</v>
      </c>
      <c r="C1775" t="s">
        <v>51</v>
      </c>
    </row>
    <row r="1776" spans="1:3" x14ac:dyDescent="0.2">
      <c r="A1776" t="s">
        <v>87</v>
      </c>
      <c r="B1776" t="s">
        <v>16</v>
      </c>
      <c r="C1776" t="s">
        <v>26</v>
      </c>
    </row>
    <row r="1777" spans="1:3" x14ac:dyDescent="0.2">
      <c r="A1777" t="s">
        <v>88</v>
      </c>
      <c r="B1777" t="s">
        <v>16</v>
      </c>
      <c r="C1777" t="s">
        <v>136</v>
      </c>
    </row>
    <row r="1778" spans="1:3" x14ac:dyDescent="0.2">
      <c r="A1778" t="s">
        <v>16</v>
      </c>
      <c r="B1778" t="s">
        <v>89</v>
      </c>
      <c r="C1778" t="s">
        <v>93</v>
      </c>
    </row>
    <row r="1779" spans="1:3" x14ac:dyDescent="0.2">
      <c r="A1779" t="s">
        <v>16</v>
      </c>
      <c r="B1779" t="s">
        <v>90</v>
      </c>
      <c r="C1779" t="s">
        <v>62</v>
      </c>
    </row>
    <row r="1780" spans="1:3" x14ac:dyDescent="0.2">
      <c r="A1780" t="s">
        <v>91</v>
      </c>
      <c r="B1780" t="s">
        <v>16</v>
      </c>
      <c r="C1780" t="s">
        <v>128</v>
      </c>
    </row>
    <row r="1781" spans="1:3" x14ac:dyDescent="0.2">
      <c r="A1781" t="s">
        <v>92</v>
      </c>
      <c r="B1781" t="s">
        <v>16</v>
      </c>
      <c r="C1781" t="s">
        <v>130</v>
      </c>
    </row>
    <row r="1782" spans="1:3" x14ac:dyDescent="0.2">
      <c r="A1782" t="s">
        <v>93</v>
      </c>
      <c r="B1782" t="s">
        <v>16</v>
      </c>
      <c r="C1782" t="s">
        <v>33</v>
      </c>
    </row>
    <row r="1783" spans="1:3" x14ac:dyDescent="0.2">
      <c r="A1783" t="s">
        <v>16</v>
      </c>
      <c r="B1783" t="s">
        <v>94</v>
      </c>
      <c r="C1783" t="s">
        <v>5</v>
      </c>
    </row>
    <row r="1784" spans="1:3" x14ac:dyDescent="0.2">
      <c r="A1784" t="s">
        <v>16</v>
      </c>
      <c r="B1784" t="s">
        <v>95</v>
      </c>
      <c r="C1784" t="s">
        <v>128</v>
      </c>
    </row>
    <row r="1785" spans="1:3" x14ac:dyDescent="0.2">
      <c r="A1785" t="s">
        <v>96</v>
      </c>
      <c r="B1785" t="s">
        <v>16</v>
      </c>
      <c r="C1785" t="s">
        <v>31</v>
      </c>
    </row>
    <row r="1786" spans="1:3" x14ac:dyDescent="0.2">
      <c r="A1786" t="s">
        <v>16</v>
      </c>
      <c r="B1786" t="s">
        <v>97</v>
      </c>
      <c r="C1786" t="s">
        <v>36</v>
      </c>
    </row>
    <row r="1787" spans="1:3" x14ac:dyDescent="0.2">
      <c r="A1787" t="s">
        <v>16</v>
      </c>
      <c r="B1787" t="s">
        <v>98</v>
      </c>
      <c r="C1787" t="s">
        <v>5</v>
      </c>
    </row>
    <row r="1788" spans="1:3" x14ac:dyDescent="0.2">
      <c r="A1788" t="s">
        <v>99</v>
      </c>
      <c r="B1788" t="s">
        <v>16</v>
      </c>
      <c r="C1788" t="s">
        <v>114</v>
      </c>
    </row>
    <row r="1789" spans="1:3" x14ac:dyDescent="0.2">
      <c r="A1789" t="s">
        <v>100</v>
      </c>
      <c r="B1789" t="s">
        <v>16</v>
      </c>
      <c r="C1789" t="s">
        <v>105</v>
      </c>
    </row>
    <row r="1790" spans="1:3" x14ac:dyDescent="0.2">
      <c r="A1790" t="s">
        <v>16</v>
      </c>
      <c r="B1790" t="s">
        <v>101</v>
      </c>
      <c r="C1790" t="s">
        <v>28</v>
      </c>
    </row>
    <row r="1791" spans="1:3" x14ac:dyDescent="0.2">
      <c r="A1791" t="s">
        <v>16</v>
      </c>
      <c r="B1791" t="s">
        <v>102</v>
      </c>
      <c r="C1791" t="s">
        <v>11</v>
      </c>
    </row>
    <row r="1792" spans="1:3" x14ac:dyDescent="0.2">
      <c r="A1792" t="s">
        <v>16</v>
      </c>
      <c r="B1792" t="s">
        <v>103</v>
      </c>
      <c r="C1792" t="s">
        <v>62</v>
      </c>
    </row>
    <row r="1793" spans="1:3" x14ac:dyDescent="0.2">
      <c r="A1793" t="s">
        <v>16</v>
      </c>
      <c r="B1793" t="s">
        <v>104</v>
      </c>
      <c r="C1793" t="s">
        <v>11</v>
      </c>
    </row>
    <row r="1794" spans="1:3" x14ac:dyDescent="0.2">
      <c r="A1794" t="s">
        <v>16</v>
      </c>
      <c r="B1794" t="s">
        <v>3</v>
      </c>
      <c r="C1794" t="s">
        <v>130</v>
      </c>
    </row>
    <row r="1795" spans="1:3" x14ac:dyDescent="0.2">
      <c r="A1795" t="s">
        <v>16</v>
      </c>
      <c r="B1795" t="s">
        <v>105</v>
      </c>
      <c r="C1795" t="s">
        <v>74</v>
      </c>
    </row>
    <row r="1796" spans="1:3" x14ac:dyDescent="0.2">
      <c r="A1796" t="s">
        <v>16</v>
      </c>
      <c r="B1796" t="s">
        <v>106</v>
      </c>
      <c r="C1796" t="s">
        <v>93</v>
      </c>
    </row>
    <row r="1797" spans="1:3" x14ac:dyDescent="0.2">
      <c r="A1797" t="s">
        <v>16</v>
      </c>
      <c r="B1797" t="s">
        <v>107</v>
      </c>
      <c r="C1797" t="s">
        <v>62</v>
      </c>
    </row>
    <row r="1798" spans="1:3" x14ac:dyDescent="0.2">
      <c r="A1798" t="s">
        <v>16</v>
      </c>
      <c r="B1798" t="s">
        <v>108</v>
      </c>
      <c r="C1798" t="s">
        <v>62</v>
      </c>
    </row>
    <row r="1799" spans="1:3" x14ac:dyDescent="0.2">
      <c r="A1799" t="s">
        <v>16</v>
      </c>
      <c r="B1799" t="s">
        <v>109</v>
      </c>
      <c r="C1799" t="s">
        <v>11</v>
      </c>
    </row>
    <row r="1800" spans="1:3" x14ac:dyDescent="0.2">
      <c r="A1800" t="s">
        <v>16</v>
      </c>
      <c r="B1800" t="s">
        <v>110</v>
      </c>
      <c r="C1800" t="s">
        <v>76</v>
      </c>
    </row>
    <row r="1801" spans="1:3" x14ac:dyDescent="0.2">
      <c r="A1801" t="s">
        <v>16</v>
      </c>
      <c r="B1801" t="s">
        <v>111</v>
      </c>
      <c r="C1801" t="s">
        <v>40</v>
      </c>
    </row>
    <row r="1802" spans="1:3" x14ac:dyDescent="0.2">
      <c r="A1802" t="s">
        <v>16</v>
      </c>
      <c r="B1802" t="s">
        <v>112</v>
      </c>
      <c r="C1802" t="s">
        <v>79</v>
      </c>
    </row>
    <row r="1803" spans="1:3" x14ac:dyDescent="0.2">
      <c r="A1803" t="s">
        <v>113</v>
      </c>
      <c r="B1803" t="s">
        <v>16</v>
      </c>
      <c r="C1803" t="s">
        <v>51</v>
      </c>
    </row>
    <row r="1804" spans="1:3" x14ac:dyDescent="0.2">
      <c r="A1804" t="s">
        <v>114</v>
      </c>
      <c r="B1804" t="s">
        <v>16</v>
      </c>
      <c r="C1804" t="s">
        <v>48</v>
      </c>
    </row>
    <row r="1805" spans="1:3" x14ac:dyDescent="0.2">
      <c r="A1805" t="s">
        <v>16</v>
      </c>
      <c r="B1805" t="s">
        <v>115</v>
      </c>
      <c r="C1805" t="s">
        <v>5</v>
      </c>
    </row>
    <row r="1806" spans="1:3" x14ac:dyDescent="0.2">
      <c r="A1806" t="s">
        <v>16</v>
      </c>
      <c r="B1806" t="s">
        <v>116</v>
      </c>
      <c r="C1806" t="s">
        <v>128</v>
      </c>
    </row>
    <row r="1807" spans="1:3" x14ac:dyDescent="0.2">
      <c r="A1807" t="s">
        <v>117</v>
      </c>
      <c r="B1807" t="s">
        <v>16</v>
      </c>
      <c r="C1807" t="s">
        <v>135</v>
      </c>
    </row>
    <row r="1808" spans="1:3" x14ac:dyDescent="0.2">
      <c r="A1808" t="s">
        <v>16</v>
      </c>
      <c r="B1808" t="s">
        <v>118</v>
      </c>
      <c r="C1808" t="s">
        <v>127</v>
      </c>
    </row>
    <row r="1809" spans="1:3" x14ac:dyDescent="0.2">
      <c r="A1809" t="s">
        <v>16</v>
      </c>
      <c r="B1809" t="s">
        <v>119</v>
      </c>
      <c r="C1809" t="s">
        <v>105</v>
      </c>
    </row>
    <row r="1810" spans="1:3" x14ac:dyDescent="0.2">
      <c r="A1810" t="s">
        <v>16</v>
      </c>
      <c r="B1810" t="s">
        <v>120</v>
      </c>
      <c r="C1810" t="s">
        <v>22</v>
      </c>
    </row>
    <row r="1811" spans="1:3" x14ac:dyDescent="0.2">
      <c r="A1811" t="s">
        <v>16</v>
      </c>
      <c r="B1811" t="s">
        <v>121</v>
      </c>
      <c r="C1811" t="s">
        <v>138</v>
      </c>
    </row>
    <row r="1812" spans="1:3" x14ac:dyDescent="0.2">
      <c r="A1812" t="s">
        <v>16</v>
      </c>
      <c r="B1812" t="s">
        <v>122</v>
      </c>
      <c r="C1812" t="s">
        <v>81</v>
      </c>
    </row>
    <row r="1813" spans="1:3" x14ac:dyDescent="0.2">
      <c r="A1813" t="s">
        <v>16</v>
      </c>
      <c r="B1813" t="s">
        <v>123</v>
      </c>
      <c r="C1813" t="s">
        <v>128</v>
      </c>
    </row>
    <row r="1814" spans="1:3" x14ac:dyDescent="0.2">
      <c r="A1814" t="s">
        <v>124</v>
      </c>
      <c r="B1814" t="s">
        <v>16</v>
      </c>
      <c r="C1814" t="s">
        <v>49</v>
      </c>
    </row>
    <row r="1815" spans="1:3" x14ac:dyDescent="0.2">
      <c r="A1815" t="s">
        <v>125</v>
      </c>
      <c r="B1815" t="s">
        <v>16</v>
      </c>
      <c r="C1815" t="s">
        <v>26</v>
      </c>
    </row>
    <row r="1816" spans="1:3" x14ac:dyDescent="0.2">
      <c r="A1816" t="s">
        <v>126</v>
      </c>
      <c r="B1816" t="s">
        <v>16</v>
      </c>
      <c r="C1816" t="s">
        <v>114</v>
      </c>
    </row>
    <row r="1817" spans="1:3" x14ac:dyDescent="0.2">
      <c r="A1817" t="s">
        <v>16</v>
      </c>
      <c r="B1817" t="s">
        <v>127</v>
      </c>
      <c r="C1817" t="s">
        <v>28</v>
      </c>
    </row>
    <row r="1818" spans="1:3" x14ac:dyDescent="0.2">
      <c r="A1818" t="s">
        <v>16</v>
      </c>
      <c r="B1818" t="s">
        <v>128</v>
      </c>
      <c r="C1818" t="s">
        <v>21</v>
      </c>
    </row>
    <row r="1819" spans="1:3" x14ac:dyDescent="0.2">
      <c r="A1819" t="s">
        <v>16</v>
      </c>
      <c r="B1819" t="s">
        <v>129</v>
      </c>
      <c r="C1819" t="s">
        <v>132</v>
      </c>
    </row>
    <row r="1820" spans="1:3" x14ac:dyDescent="0.2">
      <c r="A1820" t="s">
        <v>16</v>
      </c>
      <c r="B1820" t="s">
        <v>130</v>
      </c>
      <c r="C1820" t="s">
        <v>2</v>
      </c>
    </row>
    <row r="1821" spans="1:3" x14ac:dyDescent="0.2">
      <c r="A1821" t="s">
        <v>16</v>
      </c>
      <c r="B1821" t="s">
        <v>131</v>
      </c>
      <c r="C1821" t="s">
        <v>101</v>
      </c>
    </row>
    <row r="1822" spans="1:3" x14ac:dyDescent="0.2">
      <c r="A1822" t="s">
        <v>16</v>
      </c>
      <c r="B1822" t="s">
        <v>132</v>
      </c>
      <c r="C1822" t="s">
        <v>79</v>
      </c>
    </row>
    <row r="1823" spans="1:3" x14ac:dyDescent="0.2">
      <c r="A1823" t="s">
        <v>133</v>
      </c>
      <c r="B1823" t="s">
        <v>16</v>
      </c>
      <c r="C1823" t="s">
        <v>136</v>
      </c>
    </row>
    <row r="1824" spans="1:3" x14ac:dyDescent="0.2">
      <c r="A1824" t="s">
        <v>16</v>
      </c>
      <c r="B1824" t="s">
        <v>134</v>
      </c>
      <c r="C1824" t="s">
        <v>11</v>
      </c>
    </row>
    <row r="1825" spans="1:3" x14ac:dyDescent="0.2">
      <c r="A1825" t="s">
        <v>16</v>
      </c>
      <c r="B1825" t="s">
        <v>135</v>
      </c>
      <c r="C1825" t="s">
        <v>51</v>
      </c>
    </row>
    <row r="1826" spans="1:3" x14ac:dyDescent="0.2">
      <c r="A1826" t="s">
        <v>136</v>
      </c>
      <c r="B1826" t="s">
        <v>16</v>
      </c>
      <c r="C1826" t="s">
        <v>31</v>
      </c>
    </row>
    <row r="1827" spans="1:3" x14ac:dyDescent="0.2">
      <c r="A1827" t="s">
        <v>16</v>
      </c>
      <c r="B1827" t="s">
        <v>137</v>
      </c>
      <c r="C1827" t="s">
        <v>69</v>
      </c>
    </row>
    <row r="1828" spans="1:3" x14ac:dyDescent="0.2">
      <c r="A1828" t="s">
        <v>16</v>
      </c>
      <c r="B1828" t="s">
        <v>138</v>
      </c>
      <c r="C1828" t="s">
        <v>10</v>
      </c>
    </row>
    <row r="1829" spans="1:3" x14ac:dyDescent="0.2">
      <c r="A1829" t="s">
        <v>17</v>
      </c>
      <c r="B1829" t="s">
        <v>18</v>
      </c>
      <c r="C1829" t="s">
        <v>71</v>
      </c>
    </row>
    <row r="1830" spans="1:3" x14ac:dyDescent="0.2">
      <c r="A1830" t="s">
        <v>17</v>
      </c>
      <c r="B1830" t="s">
        <v>19</v>
      </c>
      <c r="C1830" t="s">
        <v>135</v>
      </c>
    </row>
    <row r="1831" spans="1:3" x14ac:dyDescent="0.2">
      <c r="A1831" t="s">
        <v>17</v>
      </c>
      <c r="B1831" t="s">
        <v>20</v>
      </c>
      <c r="C1831" t="s">
        <v>87</v>
      </c>
    </row>
    <row r="1832" spans="1:3" x14ac:dyDescent="0.2">
      <c r="A1832" t="s">
        <v>17</v>
      </c>
      <c r="B1832" t="s">
        <v>21</v>
      </c>
      <c r="C1832" t="s">
        <v>114</v>
      </c>
    </row>
    <row r="1833" spans="1:3" x14ac:dyDescent="0.2">
      <c r="A1833" t="s">
        <v>17</v>
      </c>
      <c r="B1833" t="s">
        <v>22</v>
      </c>
      <c r="C1833" t="s">
        <v>40</v>
      </c>
    </row>
    <row r="1834" spans="1:3" x14ac:dyDescent="0.2">
      <c r="A1834" t="s">
        <v>17</v>
      </c>
      <c r="B1834" t="s">
        <v>23</v>
      </c>
      <c r="C1834" t="s">
        <v>17</v>
      </c>
    </row>
    <row r="1835" spans="1:3" x14ac:dyDescent="0.2">
      <c r="A1835" t="s">
        <v>17</v>
      </c>
      <c r="B1835" t="s">
        <v>24</v>
      </c>
      <c r="C1835" t="s">
        <v>2</v>
      </c>
    </row>
    <row r="1836" spans="1:3" x14ac:dyDescent="0.2">
      <c r="A1836" t="s">
        <v>17</v>
      </c>
      <c r="B1836" t="s">
        <v>25</v>
      </c>
      <c r="C1836" t="s">
        <v>126</v>
      </c>
    </row>
    <row r="1837" spans="1:3" x14ac:dyDescent="0.2">
      <c r="A1837" t="s">
        <v>17</v>
      </c>
      <c r="B1837" t="s">
        <v>26</v>
      </c>
      <c r="C1837" t="s">
        <v>126</v>
      </c>
    </row>
    <row r="1838" spans="1:3" x14ac:dyDescent="0.2">
      <c r="A1838" t="s">
        <v>17</v>
      </c>
      <c r="B1838" t="s">
        <v>27</v>
      </c>
      <c r="C1838" t="s">
        <v>56</v>
      </c>
    </row>
    <row r="1839" spans="1:3" x14ac:dyDescent="0.2">
      <c r="A1839" t="s">
        <v>17</v>
      </c>
      <c r="B1839" t="s">
        <v>28</v>
      </c>
      <c r="C1839" t="s">
        <v>113</v>
      </c>
    </row>
    <row r="1840" spans="1:3" x14ac:dyDescent="0.2">
      <c r="A1840" t="s">
        <v>17</v>
      </c>
      <c r="B1840" t="s">
        <v>29</v>
      </c>
      <c r="C1840" t="s">
        <v>114</v>
      </c>
    </row>
    <row r="1841" spans="1:3" x14ac:dyDescent="0.2">
      <c r="A1841" t="s">
        <v>17</v>
      </c>
      <c r="B1841" t="s">
        <v>30</v>
      </c>
      <c r="C1841" t="s">
        <v>114</v>
      </c>
    </row>
    <row r="1842" spans="1:3" x14ac:dyDescent="0.2">
      <c r="A1842" t="s">
        <v>17</v>
      </c>
      <c r="B1842" t="s">
        <v>31</v>
      </c>
      <c r="C1842" t="s">
        <v>70</v>
      </c>
    </row>
    <row r="1843" spans="1:3" x14ac:dyDescent="0.2">
      <c r="A1843" t="s">
        <v>17</v>
      </c>
      <c r="B1843" t="s">
        <v>32</v>
      </c>
      <c r="C1843" t="s">
        <v>96</v>
      </c>
    </row>
    <row r="1844" spans="1:3" x14ac:dyDescent="0.2">
      <c r="A1844" t="s">
        <v>17</v>
      </c>
      <c r="B1844" t="s">
        <v>33</v>
      </c>
      <c r="C1844" t="s">
        <v>136</v>
      </c>
    </row>
    <row r="1845" spans="1:3" x14ac:dyDescent="0.2">
      <c r="A1845" t="s">
        <v>17</v>
      </c>
      <c r="B1845" t="s">
        <v>34</v>
      </c>
      <c r="C1845" t="s">
        <v>96</v>
      </c>
    </row>
    <row r="1846" spans="1:3" x14ac:dyDescent="0.2">
      <c r="A1846" t="s">
        <v>17</v>
      </c>
      <c r="B1846" t="s">
        <v>35</v>
      </c>
      <c r="C1846" t="s">
        <v>32</v>
      </c>
    </row>
    <row r="1847" spans="1:3" x14ac:dyDescent="0.2">
      <c r="A1847" t="s">
        <v>17</v>
      </c>
      <c r="B1847" t="s">
        <v>36</v>
      </c>
      <c r="C1847" t="s">
        <v>39</v>
      </c>
    </row>
    <row r="1848" spans="1:3" x14ac:dyDescent="0.2">
      <c r="A1848" t="s">
        <v>17</v>
      </c>
      <c r="B1848" t="s">
        <v>37</v>
      </c>
      <c r="C1848" t="s">
        <v>132</v>
      </c>
    </row>
    <row r="1849" spans="1:3" x14ac:dyDescent="0.2">
      <c r="A1849" t="s">
        <v>17</v>
      </c>
      <c r="B1849" t="s">
        <v>38</v>
      </c>
      <c r="C1849" t="s">
        <v>33</v>
      </c>
    </row>
    <row r="1850" spans="1:3" x14ac:dyDescent="0.2">
      <c r="A1850" t="s">
        <v>17</v>
      </c>
      <c r="B1850" t="s">
        <v>39</v>
      </c>
      <c r="C1850" t="s">
        <v>25</v>
      </c>
    </row>
    <row r="1851" spans="1:3" x14ac:dyDescent="0.2">
      <c r="A1851" t="s">
        <v>17</v>
      </c>
      <c r="B1851" t="s">
        <v>40</v>
      </c>
      <c r="C1851" t="s">
        <v>47</v>
      </c>
    </row>
    <row r="1852" spans="1:3" x14ac:dyDescent="0.2">
      <c r="A1852" t="s">
        <v>17</v>
      </c>
      <c r="B1852" t="s">
        <v>41</v>
      </c>
      <c r="C1852" t="s">
        <v>78</v>
      </c>
    </row>
    <row r="1853" spans="1:3" x14ac:dyDescent="0.2">
      <c r="A1853" t="s">
        <v>17</v>
      </c>
      <c r="B1853" t="s">
        <v>42</v>
      </c>
      <c r="C1853" t="s">
        <v>65</v>
      </c>
    </row>
    <row r="1854" spans="1:3" x14ac:dyDescent="0.2">
      <c r="A1854" t="s">
        <v>17</v>
      </c>
      <c r="B1854" t="s">
        <v>43</v>
      </c>
      <c r="C1854" t="s">
        <v>81</v>
      </c>
    </row>
    <row r="1855" spans="1:3" x14ac:dyDescent="0.2">
      <c r="A1855" t="s">
        <v>17</v>
      </c>
      <c r="B1855" t="s">
        <v>44</v>
      </c>
      <c r="C1855" t="s">
        <v>78</v>
      </c>
    </row>
    <row r="1856" spans="1:3" x14ac:dyDescent="0.2">
      <c r="A1856" t="s">
        <v>17</v>
      </c>
      <c r="B1856" t="s">
        <v>7</v>
      </c>
      <c r="C1856" t="s">
        <v>2</v>
      </c>
    </row>
    <row r="1857" spans="1:3" x14ac:dyDescent="0.2">
      <c r="A1857" t="s">
        <v>17</v>
      </c>
      <c r="B1857" t="s">
        <v>45</v>
      </c>
      <c r="C1857" t="s">
        <v>101</v>
      </c>
    </row>
    <row r="1858" spans="1:3" x14ac:dyDescent="0.2">
      <c r="A1858" t="s">
        <v>17</v>
      </c>
      <c r="B1858" t="s">
        <v>46</v>
      </c>
      <c r="C1858" t="s">
        <v>44</v>
      </c>
    </row>
    <row r="1859" spans="1:3" x14ac:dyDescent="0.2">
      <c r="A1859" t="s">
        <v>17</v>
      </c>
      <c r="B1859" t="s">
        <v>47</v>
      </c>
      <c r="C1859" t="s">
        <v>126</v>
      </c>
    </row>
    <row r="1860" spans="1:3" x14ac:dyDescent="0.2">
      <c r="A1860" t="s">
        <v>17</v>
      </c>
      <c r="B1860" t="s">
        <v>48</v>
      </c>
      <c r="C1860" t="s">
        <v>124</v>
      </c>
    </row>
    <row r="1861" spans="1:3" x14ac:dyDescent="0.2">
      <c r="A1861" t="s">
        <v>17</v>
      </c>
      <c r="B1861" t="s">
        <v>49</v>
      </c>
      <c r="C1861" t="s">
        <v>71</v>
      </c>
    </row>
    <row r="1862" spans="1:3" x14ac:dyDescent="0.2">
      <c r="A1862" t="s">
        <v>17</v>
      </c>
      <c r="B1862" t="s">
        <v>50</v>
      </c>
      <c r="C1862" t="s">
        <v>42</v>
      </c>
    </row>
    <row r="1863" spans="1:3" x14ac:dyDescent="0.2">
      <c r="A1863" t="s">
        <v>17</v>
      </c>
      <c r="B1863" t="s">
        <v>51</v>
      </c>
      <c r="C1863" t="s">
        <v>124</v>
      </c>
    </row>
    <row r="1864" spans="1:3" x14ac:dyDescent="0.2">
      <c r="A1864" t="s">
        <v>17</v>
      </c>
      <c r="B1864" t="s">
        <v>52</v>
      </c>
      <c r="C1864" t="s">
        <v>40</v>
      </c>
    </row>
    <row r="1865" spans="1:3" x14ac:dyDescent="0.2">
      <c r="A1865" t="s">
        <v>17</v>
      </c>
      <c r="B1865" t="s">
        <v>53</v>
      </c>
      <c r="C1865" t="s">
        <v>74</v>
      </c>
    </row>
    <row r="1866" spans="1:3" x14ac:dyDescent="0.2">
      <c r="A1866" t="s">
        <v>17</v>
      </c>
      <c r="B1866" t="s">
        <v>54</v>
      </c>
      <c r="C1866" t="s">
        <v>99</v>
      </c>
    </row>
    <row r="1867" spans="1:3" x14ac:dyDescent="0.2">
      <c r="A1867" t="s">
        <v>17</v>
      </c>
      <c r="B1867" t="s">
        <v>55</v>
      </c>
      <c r="C1867" t="s">
        <v>99</v>
      </c>
    </row>
    <row r="1868" spans="1:3" x14ac:dyDescent="0.2">
      <c r="A1868" t="s">
        <v>17</v>
      </c>
      <c r="B1868" t="s">
        <v>56</v>
      </c>
      <c r="C1868" t="s">
        <v>78</v>
      </c>
    </row>
    <row r="1869" spans="1:3" x14ac:dyDescent="0.2">
      <c r="A1869" t="s">
        <v>17</v>
      </c>
      <c r="B1869" t="s">
        <v>57</v>
      </c>
      <c r="C1869" t="s">
        <v>133</v>
      </c>
    </row>
    <row r="1870" spans="1:3" x14ac:dyDescent="0.2">
      <c r="A1870" t="s">
        <v>17</v>
      </c>
      <c r="B1870" t="s">
        <v>58</v>
      </c>
      <c r="C1870" t="s">
        <v>74</v>
      </c>
    </row>
    <row r="1871" spans="1:3" x14ac:dyDescent="0.2">
      <c r="A1871" t="s">
        <v>17</v>
      </c>
      <c r="B1871" t="s">
        <v>59</v>
      </c>
      <c r="C1871" t="s">
        <v>78</v>
      </c>
    </row>
    <row r="1872" spans="1:3" x14ac:dyDescent="0.2">
      <c r="A1872" t="s">
        <v>17</v>
      </c>
      <c r="B1872" t="s">
        <v>60</v>
      </c>
      <c r="C1872" t="s">
        <v>79</v>
      </c>
    </row>
    <row r="1873" spans="1:3" x14ac:dyDescent="0.2">
      <c r="A1873" t="s">
        <v>17</v>
      </c>
      <c r="B1873" t="s">
        <v>61</v>
      </c>
      <c r="C1873" t="s">
        <v>28</v>
      </c>
    </row>
    <row r="1874" spans="1:3" x14ac:dyDescent="0.2">
      <c r="A1874" t="s">
        <v>17</v>
      </c>
      <c r="B1874" t="s">
        <v>62</v>
      </c>
      <c r="C1874" t="s">
        <v>48</v>
      </c>
    </row>
    <row r="1875" spans="1:3" x14ac:dyDescent="0.2">
      <c r="A1875" t="s">
        <v>17</v>
      </c>
      <c r="B1875" t="s">
        <v>63</v>
      </c>
      <c r="C1875" t="s">
        <v>111</v>
      </c>
    </row>
    <row r="1876" spans="1:3" x14ac:dyDescent="0.2">
      <c r="A1876" t="s">
        <v>17</v>
      </c>
      <c r="B1876" t="s">
        <v>64</v>
      </c>
      <c r="C1876" t="s">
        <v>101</v>
      </c>
    </row>
    <row r="1877" spans="1:3" x14ac:dyDescent="0.2">
      <c r="A1877" t="s">
        <v>17</v>
      </c>
      <c r="B1877" t="s">
        <v>65</v>
      </c>
      <c r="C1877" t="s">
        <v>56</v>
      </c>
    </row>
    <row r="1878" spans="1:3" x14ac:dyDescent="0.2">
      <c r="A1878" t="s">
        <v>17</v>
      </c>
      <c r="B1878" t="s">
        <v>66</v>
      </c>
      <c r="C1878" t="s">
        <v>117</v>
      </c>
    </row>
    <row r="1879" spans="1:3" x14ac:dyDescent="0.2">
      <c r="A1879" t="s">
        <v>17</v>
      </c>
      <c r="B1879" t="s">
        <v>67</v>
      </c>
      <c r="C1879" t="s">
        <v>89</v>
      </c>
    </row>
    <row r="1880" spans="1:3" x14ac:dyDescent="0.2">
      <c r="A1880" t="s">
        <v>17</v>
      </c>
      <c r="B1880" t="s">
        <v>68</v>
      </c>
      <c r="C1880" t="s">
        <v>89</v>
      </c>
    </row>
    <row r="1881" spans="1:3" x14ac:dyDescent="0.2">
      <c r="A1881" t="s">
        <v>17</v>
      </c>
      <c r="B1881" t="s">
        <v>69</v>
      </c>
      <c r="C1881" t="s">
        <v>18</v>
      </c>
    </row>
    <row r="1882" spans="1:3" x14ac:dyDescent="0.2">
      <c r="A1882" t="s">
        <v>17</v>
      </c>
      <c r="B1882" t="s">
        <v>70</v>
      </c>
      <c r="C1882" t="s">
        <v>65</v>
      </c>
    </row>
    <row r="1883" spans="1:3" x14ac:dyDescent="0.2">
      <c r="A1883" t="s">
        <v>17</v>
      </c>
      <c r="B1883" t="s">
        <v>71</v>
      </c>
      <c r="C1883" t="s">
        <v>65</v>
      </c>
    </row>
    <row r="1884" spans="1:3" x14ac:dyDescent="0.2">
      <c r="A1884" t="s">
        <v>17</v>
      </c>
      <c r="B1884" t="s">
        <v>72</v>
      </c>
      <c r="C1884" t="s">
        <v>65</v>
      </c>
    </row>
    <row r="1885" spans="1:3" x14ac:dyDescent="0.2">
      <c r="A1885" t="s">
        <v>17</v>
      </c>
      <c r="B1885" t="s">
        <v>73</v>
      </c>
      <c r="C1885" t="s">
        <v>79</v>
      </c>
    </row>
    <row r="1886" spans="1:3" x14ac:dyDescent="0.2">
      <c r="A1886" t="s">
        <v>17</v>
      </c>
      <c r="B1886" t="s">
        <v>74</v>
      </c>
      <c r="C1886" t="s">
        <v>86</v>
      </c>
    </row>
    <row r="1887" spans="1:3" x14ac:dyDescent="0.2">
      <c r="A1887" t="s">
        <v>75</v>
      </c>
      <c r="B1887" t="s">
        <v>17</v>
      </c>
      <c r="C1887" t="s">
        <v>75</v>
      </c>
    </row>
    <row r="1888" spans="1:3" x14ac:dyDescent="0.2">
      <c r="A1888" t="s">
        <v>17</v>
      </c>
      <c r="B1888" t="s">
        <v>76</v>
      </c>
      <c r="C1888" t="s">
        <v>72</v>
      </c>
    </row>
    <row r="1889" spans="1:3" x14ac:dyDescent="0.2">
      <c r="A1889" t="s">
        <v>17</v>
      </c>
      <c r="B1889" t="s">
        <v>77</v>
      </c>
      <c r="C1889" t="s">
        <v>122</v>
      </c>
    </row>
    <row r="1890" spans="1:3" x14ac:dyDescent="0.2">
      <c r="A1890" t="s">
        <v>17</v>
      </c>
      <c r="B1890" t="s">
        <v>78</v>
      </c>
      <c r="C1890" t="s">
        <v>133</v>
      </c>
    </row>
    <row r="1891" spans="1:3" x14ac:dyDescent="0.2">
      <c r="A1891" t="s">
        <v>17</v>
      </c>
      <c r="B1891" t="s">
        <v>79</v>
      </c>
      <c r="C1891" t="s">
        <v>26</v>
      </c>
    </row>
    <row r="1892" spans="1:3" x14ac:dyDescent="0.2">
      <c r="A1892" t="s">
        <v>17</v>
      </c>
      <c r="B1892" t="s">
        <v>80</v>
      </c>
      <c r="C1892" t="s">
        <v>26</v>
      </c>
    </row>
    <row r="1893" spans="1:3" x14ac:dyDescent="0.2">
      <c r="A1893" t="s">
        <v>17</v>
      </c>
      <c r="B1893" t="s">
        <v>81</v>
      </c>
      <c r="C1893" t="s">
        <v>72</v>
      </c>
    </row>
    <row r="1894" spans="1:3" x14ac:dyDescent="0.2">
      <c r="A1894" t="s">
        <v>17</v>
      </c>
      <c r="B1894" t="s">
        <v>82</v>
      </c>
      <c r="C1894" t="s">
        <v>28</v>
      </c>
    </row>
    <row r="1895" spans="1:3" x14ac:dyDescent="0.2">
      <c r="A1895" t="s">
        <v>17</v>
      </c>
      <c r="B1895" t="s">
        <v>83</v>
      </c>
      <c r="C1895" t="s">
        <v>74</v>
      </c>
    </row>
    <row r="1896" spans="1:3" x14ac:dyDescent="0.2">
      <c r="A1896" t="s">
        <v>17</v>
      </c>
      <c r="B1896" t="s">
        <v>84</v>
      </c>
      <c r="C1896" t="s">
        <v>106</v>
      </c>
    </row>
    <row r="1897" spans="1:3" x14ac:dyDescent="0.2">
      <c r="A1897" t="s">
        <v>17</v>
      </c>
      <c r="B1897" t="s">
        <v>85</v>
      </c>
      <c r="C1897" t="s">
        <v>106</v>
      </c>
    </row>
    <row r="1898" spans="1:3" x14ac:dyDescent="0.2">
      <c r="A1898" t="s">
        <v>17</v>
      </c>
      <c r="B1898" t="s">
        <v>86</v>
      </c>
      <c r="C1898" t="s">
        <v>122</v>
      </c>
    </row>
    <row r="1899" spans="1:3" x14ac:dyDescent="0.2">
      <c r="A1899" t="s">
        <v>17</v>
      </c>
      <c r="B1899" t="s">
        <v>87</v>
      </c>
      <c r="C1899" t="s">
        <v>75</v>
      </c>
    </row>
    <row r="1900" spans="1:3" x14ac:dyDescent="0.2">
      <c r="A1900" t="s">
        <v>17</v>
      </c>
      <c r="B1900" t="s">
        <v>88</v>
      </c>
      <c r="C1900" t="s">
        <v>133</v>
      </c>
    </row>
    <row r="1901" spans="1:3" x14ac:dyDescent="0.2">
      <c r="A1901" t="s">
        <v>17</v>
      </c>
      <c r="B1901" t="s">
        <v>89</v>
      </c>
      <c r="C1901" t="s">
        <v>96</v>
      </c>
    </row>
    <row r="1902" spans="1:3" x14ac:dyDescent="0.2">
      <c r="A1902" t="s">
        <v>17</v>
      </c>
      <c r="B1902" t="s">
        <v>90</v>
      </c>
      <c r="C1902" t="s">
        <v>14</v>
      </c>
    </row>
    <row r="1903" spans="1:3" x14ac:dyDescent="0.2">
      <c r="A1903" t="s">
        <v>17</v>
      </c>
      <c r="B1903" t="s">
        <v>91</v>
      </c>
      <c r="C1903" t="s">
        <v>79</v>
      </c>
    </row>
    <row r="1904" spans="1:3" x14ac:dyDescent="0.2">
      <c r="A1904" t="s">
        <v>17</v>
      </c>
      <c r="B1904" t="s">
        <v>92</v>
      </c>
      <c r="C1904" t="s">
        <v>33</v>
      </c>
    </row>
    <row r="1905" spans="1:3" x14ac:dyDescent="0.2">
      <c r="A1905" t="s">
        <v>17</v>
      </c>
      <c r="B1905" t="s">
        <v>93</v>
      </c>
      <c r="C1905" t="s">
        <v>136</v>
      </c>
    </row>
    <row r="1906" spans="1:3" x14ac:dyDescent="0.2">
      <c r="A1906" t="s">
        <v>17</v>
      </c>
      <c r="B1906" t="s">
        <v>94</v>
      </c>
      <c r="C1906" t="s">
        <v>43</v>
      </c>
    </row>
    <row r="1907" spans="1:3" x14ac:dyDescent="0.2">
      <c r="A1907" t="s">
        <v>17</v>
      </c>
      <c r="B1907" t="s">
        <v>95</v>
      </c>
      <c r="C1907" t="s">
        <v>80</v>
      </c>
    </row>
    <row r="1908" spans="1:3" x14ac:dyDescent="0.2">
      <c r="A1908" t="s">
        <v>17</v>
      </c>
      <c r="B1908" t="s">
        <v>96</v>
      </c>
      <c r="C1908" t="s">
        <v>13</v>
      </c>
    </row>
    <row r="1909" spans="1:3" x14ac:dyDescent="0.2">
      <c r="A1909" t="s">
        <v>17</v>
      </c>
      <c r="B1909" t="s">
        <v>97</v>
      </c>
      <c r="C1909" t="s">
        <v>21</v>
      </c>
    </row>
    <row r="1910" spans="1:3" x14ac:dyDescent="0.2">
      <c r="A1910" t="s">
        <v>17</v>
      </c>
      <c r="B1910" t="s">
        <v>98</v>
      </c>
      <c r="C1910" t="s">
        <v>43</v>
      </c>
    </row>
    <row r="1911" spans="1:3" x14ac:dyDescent="0.2">
      <c r="A1911" t="s">
        <v>17</v>
      </c>
      <c r="B1911" t="s">
        <v>99</v>
      </c>
      <c r="C1911" t="s">
        <v>41</v>
      </c>
    </row>
    <row r="1912" spans="1:3" x14ac:dyDescent="0.2">
      <c r="A1912" t="s">
        <v>17</v>
      </c>
      <c r="B1912" t="s">
        <v>100</v>
      </c>
      <c r="C1912" t="s">
        <v>132</v>
      </c>
    </row>
    <row r="1913" spans="1:3" x14ac:dyDescent="0.2">
      <c r="A1913" t="s">
        <v>17</v>
      </c>
      <c r="B1913" t="s">
        <v>101</v>
      </c>
      <c r="C1913" t="s">
        <v>76</v>
      </c>
    </row>
    <row r="1914" spans="1:3" x14ac:dyDescent="0.2">
      <c r="A1914" t="s">
        <v>17</v>
      </c>
      <c r="B1914" t="s">
        <v>102</v>
      </c>
      <c r="C1914" t="s">
        <v>93</v>
      </c>
    </row>
    <row r="1915" spans="1:3" x14ac:dyDescent="0.2">
      <c r="A1915" t="s">
        <v>17</v>
      </c>
      <c r="B1915" t="s">
        <v>103</v>
      </c>
      <c r="C1915" t="s">
        <v>28</v>
      </c>
    </row>
    <row r="1916" spans="1:3" x14ac:dyDescent="0.2">
      <c r="A1916" t="s">
        <v>17</v>
      </c>
      <c r="B1916" t="s">
        <v>104</v>
      </c>
      <c r="C1916" t="s">
        <v>93</v>
      </c>
    </row>
    <row r="1917" spans="1:3" x14ac:dyDescent="0.2">
      <c r="A1917" t="s">
        <v>17</v>
      </c>
      <c r="B1917" t="s">
        <v>3</v>
      </c>
      <c r="C1917" t="s">
        <v>33</v>
      </c>
    </row>
    <row r="1918" spans="1:3" x14ac:dyDescent="0.2">
      <c r="A1918" t="s">
        <v>17</v>
      </c>
      <c r="B1918" t="s">
        <v>105</v>
      </c>
      <c r="C1918" t="s">
        <v>81</v>
      </c>
    </row>
    <row r="1919" spans="1:3" x14ac:dyDescent="0.2">
      <c r="A1919" t="s">
        <v>17</v>
      </c>
      <c r="B1919" t="s">
        <v>106</v>
      </c>
      <c r="C1919" t="s">
        <v>135</v>
      </c>
    </row>
    <row r="1920" spans="1:3" x14ac:dyDescent="0.2">
      <c r="A1920" t="s">
        <v>17</v>
      </c>
      <c r="B1920" t="s">
        <v>107</v>
      </c>
      <c r="C1920" t="s">
        <v>19</v>
      </c>
    </row>
    <row r="1921" spans="1:3" x14ac:dyDescent="0.2">
      <c r="A1921" t="s">
        <v>17</v>
      </c>
      <c r="B1921" t="s">
        <v>108</v>
      </c>
      <c r="C1921" t="s">
        <v>14</v>
      </c>
    </row>
    <row r="1922" spans="1:3" x14ac:dyDescent="0.2">
      <c r="A1922" t="s">
        <v>17</v>
      </c>
      <c r="B1922" t="s">
        <v>109</v>
      </c>
      <c r="C1922" t="s">
        <v>89</v>
      </c>
    </row>
    <row r="1923" spans="1:3" x14ac:dyDescent="0.2">
      <c r="A1923" t="s">
        <v>17</v>
      </c>
      <c r="B1923" t="s">
        <v>110</v>
      </c>
      <c r="C1923" t="s">
        <v>27</v>
      </c>
    </row>
    <row r="1924" spans="1:3" x14ac:dyDescent="0.2">
      <c r="A1924" t="s">
        <v>17</v>
      </c>
      <c r="B1924" t="s">
        <v>111</v>
      </c>
      <c r="C1924" t="s">
        <v>54</v>
      </c>
    </row>
    <row r="1925" spans="1:3" x14ac:dyDescent="0.2">
      <c r="A1925" t="s">
        <v>17</v>
      </c>
      <c r="B1925" t="s">
        <v>112</v>
      </c>
      <c r="C1925" t="s">
        <v>25</v>
      </c>
    </row>
    <row r="1926" spans="1:3" x14ac:dyDescent="0.2">
      <c r="A1926" t="s">
        <v>17</v>
      </c>
      <c r="B1926" t="s">
        <v>113</v>
      </c>
      <c r="C1926" t="s">
        <v>110</v>
      </c>
    </row>
    <row r="1927" spans="1:3" x14ac:dyDescent="0.2">
      <c r="A1927" t="s">
        <v>17</v>
      </c>
      <c r="B1927" t="s">
        <v>114</v>
      </c>
      <c r="C1927" t="s">
        <v>72</v>
      </c>
    </row>
    <row r="1928" spans="1:3" x14ac:dyDescent="0.2">
      <c r="A1928" t="s">
        <v>17</v>
      </c>
      <c r="B1928" t="s">
        <v>115</v>
      </c>
      <c r="C1928" t="s">
        <v>43</v>
      </c>
    </row>
    <row r="1929" spans="1:3" x14ac:dyDescent="0.2">
      <c r="A1929" t="s">
        <v>17</v>
      </c>
      <c r="B1929" t="s">
        <v>116</v>
      </c>
      <c r="C1929" t="s">
        <v>79</v>
      </c>
    </row>
    <row r="1930" spans="1:3" x14ac:dyDescent="0.2">
      <c r="A1930" t="s">
        <v>17</v>
      </c>
      <c r="B1930" t="s">
        <v>117</v>
      </c>
      <c r="C1930" t="s">
        <v>78</v>
      </c>
    </row>
    <row r="1931" spans="1:3" x14ac:dyDescent="0.2">
      <c r="A1931" t="s">
        <v>17</v>
      </c>
      <c r="B1931" t="s">
        <v>118</v>
      </c>
      <c r="C1931" t="s">
        <v>39</v>
      </c>
    </row>
    <row r="1932" spans="1:3" x14ac:dyDescent="0.2">
      <c r="A1932" t="s">
        <v>17</v>
      </c>
      <c r="B1932" t="s">
        <v>119</v>
      </c>
      <c r="C1932" t="s">
        <v>39</v>
      </c>
    </row>
    <row r="1933" spans="1:3" x14ac:dyDescent="0.2">
      <c r="A1933" t="s">
        <v>17</v>
      </c>
      <c r="B1933" t="s">
        <v>120</v>
      </c>
      <c r="C1933" t="s">
        <v>127</v>
      </c>
    </row>
    <row r="1934" spans="1:3" x14ac:dyDescent="0.2">
      <c r="A1934" t="s">
        <v>17</v>
      </c>
      <c r="B1934" t="s">
        <v>121</v>
      </c>
      <c r="C1934" t="s">
        <v>127</v>
      </c>
    </row>
    <row r="1935" spans="1:3" x14ac:dyDescent="0.2">
      <c r="A1935" t="s">
        <v>17</v>
      </c>
      <c r="B1935" t="s">
        <v>122</v>
      </c>
      <c r="C1935" t="s">
        <v>27</v>
      </c>
    </row>
    <row r="1936" spans="1:3" x14ac:dyDescent="0.2">
      <c r="A1936" t="s">
        <v>17</v>
      </c>
      <c r="B1936" t="s">
        <v>123</v>
      </c>
      <c r="C1936" t="s">
        <v>16</v>
      </c>
    </row>
    <row r="1937" spans="1:3" x14ac:dyDescent="0.2">
      <c r="A1937" t="s">
        <v>17</v>
      </c>
      <c r="B1937" t="s">
        <v>124</v>
      </c>
      <c r="C1937" t="s">
        <v>99</v>
      </c>
    </row>
    <row r="1938" spans="1:3" x14ac:dyDescent="0.2">
      <c r="A1938" t="s">
        <v>17</v>
      </c>
      <c r="B1938" t="s">
        <v>125</v>
      </c>
      <c r="C1938" t="s">
        <v>87</v>
      </c>
    </row>
    <row r="1939" spans="1:3" x14ac:dyDescent="0.2">
      <c r="A1939" t="s">
        <v>17</v>
      </c>
      <c r="B1939" t="s">
        <v>126</v>
      </c>
      <c r="C1939" t="s">
        <v>44</v>
      </c>
    </row>
    <row r="1940" spans="1:3" x14ac:dyDescent="0.2">
      <c r="A1940" t="s">
        <v>17</v>
      </c>
      <c r="B1940" t="s">
        <v>127</v>
      </c>
      <c r="C1940" t="s">
        <v>81</v>
      </c>
    </row>
    <row r="1941" spans="1:3" x14ac:dyDescent="0.2">
      <c r="A1941" t="s">
        <v>17</v>
      </c>
      <c r="B1941" t="s">
        <v>128</v>
      </c>
      <c r="C1941" t="s">
        <v>8</v>
      </c>
    </row>
    <row r="1942" spans="1:3" x14ac:dyDescent="0.2">
      <c r="A1942" t="s">
        <v>17</v>
      </c>
      <c r="B1942" t="s">
        <v>129</v>
      </c>
      <c r="C1942" t="s">
        <v>70</v>
      </c>
    </row>
    <row r="1943" spans="1:3" x14ac:dyDescent="0.2">
      <c r="A1943" t="s">
        <v>17</v>
      </c>
      <c r="B1943" t="s">
        <v>130</v>
      </c>
      <c r="C1943" t="s">
        <v>31</v>
      </c>
    </row>
    <row r="1944" spans="1:3" x14ac:dyDescent="0.2">
      <c r="A1944" t="s">
        <v>17</v>
      </c>
      <c r="B1944" t="s">
        <v>131</v>
      </c>
      <c r="C1944" t="s">
        <v>51</v>
      </c>
    </row>
    <row r="1945" spans="1:3" x14ac:dyDescent="0.2">
      <c r="A1945" t="s">
        <v>17</v>
      </c>
      <c r="B1945" t="s">
        <v>132</v>
      </c>
      <c r="C1945" t="s">
        <v>47</v>
      </c>
    </row>
    <row r="1946" spans="1:3" x14ac:dyDescent="0.2">
      <c r="A1946" t="s">
        <v>17</v>
      </c>
      <c r="B1946" t="s">
        <v>133</v>
      </c>
      <c r="C1946" t="s">
        <v>23</v>
      </c>
    </row>
    <row r="1947" spans="1:3" x14ac:dyDescent="0.2">
      <c r="A1947" t="s">
        <v>17</v>
      </c>
      <c r="B1947" t="s">
        <v>134</v>
      </c>
      <c r="C1947" t="s">
        <v>32</v>
      </c>
    </row>
    <row r="1948" spans="1:3" x14ac:dyDescent="0.2">
      <c r="A1948" t="s">
        <v>17</v>
      </c>
      <c r="B1948" t="s">
        <v>135</v>
      </c>
      <c r="C1948" t="s">
        <v>110</v>
      </c>
    </row>
    <row r="1949" spans="1:3" x14ac:dyDescent="0.2">
      <c r="A1949" t="s">
        <v>17</v>
      </c>
      <c r="B1949" t="s">
        <v>136</v>
      </c>
      <c r="C1949" t="s">
        <v>13</v>
      </c>
    </row>
    <row r="1950" spans="1:3" x14ac:dyDescent="0.2">
      <c r="A1950" t="s">
        <v>17</v>
      </c>
      <c r="B1950" t="s">
        <v>137</v>
      </c>
      <c r="C1950" t="s">
        <v>79</v>
      </c>
    </row>
    <row r="1951" spans="1:3" x14ac:dyDescent="0.2">
      <c r="A1951" t="s">
        <v>17</v>
      </c>
      <c r="B1951" t="s">
        <v>138</v>
      </c>
      <c r="C1951" t="s">
        <v>40</v>
      </c>
    </row>
    <row r="1952" spans="1:3" x14ac:dyDescent="0.2">
      <c r="A1952" t="s">
        <v>19</v>
      </c>
      <c r="B1952" t="s">
        <v>18</v>
      </c>
      <c r="C1952" t="s">
        <v>40</v>
      </c>
    </row>
    <row r="1953" spans="1:3" x14ac:dyDescent="0.2">
      <c r="A1953" t="s">
        <v>20</v>
      </c>
      <c r="B1953" t="s">
        <v>18</v>
      </c>
      <c r="C1953" t="s">
        <v>72</v>
      </c>
    </row>
    <row r="1954" spans="1:3" x14ac:dyDescent="0.2">
      <c r="A1954" t="s">
        <v>18</v>
      </c>
      <c r="B1954" t="s">
        <v>21</v>
      </c>
      <c r="C1954" t="s">
        <v>80</v>
      </c>
    </row>
    <row r="1955" spans="1:3" x14ac:dyDescent="0.2">
      <c r="A1955" t="s">
        <v>22</v>
      </c>
      <c r="B1955" t="s">
        <v>18</v>
      </c>
      <c r="C1955" t="s">
        <v>2</v>
      </c>
    </row>
    <row r="1956" spans="1:3" x14ac:dyDescent="0.2">
      <c r="A1956" t="s">
        <v>23</v>
      </c>
      <c r="B1956" t="s">
        <v>18</v>
      </c>
      <c r="C1956" t="s">
        <v>71</v>
      </c>
    </row>
    <row r="1957" spans="1:3" x14ac:dyDescent="0.2">
      <c r="A1957" t="s">
        <v>18</v>
      </c>
      <c r="B1957" t="s">
        <v>24</v>
      </c>
      <c r="C1957" t="s">
        <v>62</v>
      </c>
    </row>
    <row r="1958" spans="1:3" x14ac:dyDescent="0.2">
      <c r="A1958" t="s">
        <v>25</v>
      </c>
      <c r="B1958" t="s">
        <v>18</v>
      </c>
      <c r="C1958" t="s">
        <v>113</v>
      </c>
    </row>
    <row r="1959" spans="1:3" x14ac:dyDescent="0.2">
      <c r="A1959" t="s">
        <v>18</v>
      </c>
      <c r="B1959" t="s">
        <v>26</v>
      </c>
      <c r="C1959" t="s">
        <v>86</v>
      </c>
    </row>
    <row r="1960" spans="1:3" x14ac:dyDescent="0.2">
      <c r="A1960" t="s">
        <v>27</v>
      </c>
      <c r="B1960" t="s">
        <v>18</v>
      </c>
      <c r="C1960" t="s">
        <v>25</v>
      </c>
    </row>
    <row r="1961" spans="1:3" x14ac:dyDescent="0.2">
      <c r="A1961" t="s">
        <v>18</v>
      </c>
      <c r="B1961" t="s">
        <v>28</v>
      </c>
      <c r="C1961" t="s">
        <v>79</v>
      </c>
    </row>
    <row r="1962" spans="1:3" x14ac:dyDescent="0.2">
      <c r="A1962" t="s">
        <v>18</v>
      </c>
      <c r="B1962" t="s">
        <v>29</v>
      </c>
      <c r="C1962" t="s">
        <v>79</v>
      </c>
    </row>
    <row r="1963" spans="1:3" x14ac:dyDescent="0.2">
      <c r="A1963" t="s">
        <v>18</v>
      </c>
      <c r="B1963" t="s">
        <v>30</v>
      </c>
      <c r="C1963" t="s">
        <v>79</v>
      </c>
    </row>
    <row r="1964" spans="1:3" x14ac:dyDescent="0.2">
      <c r="A1964" t="s">
        <v>31</v>
      </c>
      <c r="B1964" t="s">
        <v>18</v>
      </c>
      <c r="C1964" t="s">
        <v>8</v>
      </c>
    </row>
    <row r="1965" spans="1:3" x14ac:dyDescent="0.2">
      <c r="A1965" t="s">
        <v>32</v>
      </c>
      <c r="B1965" t="s">
        <v>18</v>
      </c>
      <c r="C1965" t="s">
        <v>132</v>
      </c>
    </row>
    <row r="1966" spans="1:3" x14ac:dyDescent="0.2">
      <c r="A1966" t="s">
        <v>33</v>
      </c>
      <c r="B1966" t="s">
        <v>18</v>
      </c>
      <c r="C1966" t="s">
        <v>39</v>
      </c>
    </row>
    <row r="1967" spans="1:3" x14ac:dyDescent="0.2">
      <c r="A1967" t="s">
        <v>34</v>
      </c>
      <c r="B1967" t="s">
        <v>18</v>
      </c>
      <c r="C1967" t="s">
        <v>132</v>
      </c>
    </row>
    <row r="1968" spans="1:3" x14ac:dyDescent="0.2">
      <c r="A1968" t="s">
        <v>18</v>
      </c>
      <c r="B1968" t="s">
        <v>35</v>
      </c>
      <c r="C1968" t="s">
        <v>10</v>
      </c>
    </row>
    <row r="1969" spans="1:3" x14ac:dyDescent="0.2">
      <c r="A1969" t="s">
        <v>18</v>
      </c>
      <c r="B1969" t="s">
        <v>36</v>
      </c>
      <c r="C1969" t="s">
        <v>29</v>
      </c>
    </row>
    <row r="1970" spans="1:3" x14ac:dyDescent="0.2">
      <c r="A1970" t="s">
        <v>18</v>
      </c>
      <c r="B1970" t="s">
        <v>37</v>
      </c>
      <c r="C1970" t="s">
        <v>21</v>
      </c>
    </row>
    <row r="1971" spans="1:3" x14ac:dyDescent="0.2">
      <c r="A1971" t="s">
        <v>18</v>
      </c>
      <c r="B1971" t="s">
        <v>38</v>
      </c>
      <c r="C1971" t="s">
        <v>105</v>
      </c>
    </row>
    <row r="1972" spans="1:3" x14ac:dyDescent="0.2">
      <c r="A1972" t="s">
        <v>18</v>
      </c>
      <c r="B1972" t="s">
        <v>39</v>
      </c>
      <c r="C1972" t="s">
        <v>51</v>
      </c>
    </row>
    <row r="1973" spans="1:3" x14ac:dyDescent="0.2">
      <c r="A1973" t="s">
        <v>18</v>
      </c>
      <c r="B1973" t="s">
        <v>40</v>
      </c>
      <c r="C1973" t="s">
        <v>48</v>
      </c>
    </row>
    <row r="1974" spans="1:3" x14ac:dyDescent="0.2">
      <c r="A1974" t="s">
        <v>18</v>
      </c>
      <c r="B1974" t="s">
        <v>41</v>
      </c>
      <c r="C1974" t="s">
        <v>54</v>
      </c>
    </row>
    <row r="1975" spans="1:3" x14ac:dyDescent="0.2">
      <c r="A1975" t="s">
        <v>42</v>
      </c>
      <c r="B1975" t="s">
        <v>18</v>
      </c>
      <c r="C1975" t="s">
        <v>96</v>
      </c>
    </row>
    <row r="1976" spans="1:3" x14ac:dyDescent="0.2">
      <c r="A1976" t="s">
        <v>18</v>
      </c>
      <c r="B1976" t="s">
        <v>43</v>
      </c>
      <c r="C1976" t="s">
        <v>33</v>
      </c>
    </row>
    <row r="1977" spans="1:3" x14ac:dyDescent="0.2">
      <c r="A1977" t="s">
        <v>44</v>
      </c>
      <c r="B1977" t="s">
        <v>18</v>
      </c>
      <c r="C1977" t="s">
        <v>54</v>
      </c>
    </row>
    <row r="1978" spans="1:3" x14ac:dyDescent="0.2">
      <c r="A1978" t="s">
        <v>18</v>
      </c>
      <c r="B1978" t="s">
        <v>7</v>
      </c>
      <c r="C1978" t="s">
        <v>62</v>
      </c>
    </row>
    <row r="1979" spans="1:3" x14ac:dyDescent="0.2">
      <c r="A1979" t="s">
        <v>18</v>
      </c>
      <c r="B1979" t="s">
        <v>45</v>
      </c>
      <c r="C1979" t="s">
        <v>62</v>
      </c>
    </row>
    <row r="1980" spans="1:3" x14ac:dyDescent="0.2">
      <c r="A1980" t="s">
        <v>46</v>
      </c>
      <c r="B1980" t="s">
        <v>18</v>
      </c>
      <c r="C1980" t="s">
        <v>26</v>
      </c>
    </row>
    <row r="1981" spans="1:3" x14ac:dyDescent="0.2">
      <c r="A1981" t="s">
        <v>47</v>
      </c>
      <c r="B1981" t="s">
        <v>18</v>
      </c>
      <c r="C1981" t="s">
        <v>86</v>
      </c>
    </row>
    <row r="1982" spans="1:3" x14ac:dyDescent="0.2">
      <c r="A1982" t="s">
        <v>18</v>
      </c>
      <c r="B1982" t="s">
        <v>48</v>
      </c>
      <c r="C1982" t="s">
        <v>31</v>
      </c>
    </row>
    <row r="1983" spans="1:3" x14ac:dyDescent="0.2">
      <c r="A1983" t="s">
        <v>49</v>
      </c>
      <c r="B1983" t="s">
        <v>18</v>
      </c>
      <c r="C1983" t="s">
        <v>49</v>
      </c>
    </row>
    <row r="1984" spans="1:3" x14ac:dyDescent="0.2">
      <c r="A1984" t="s">
        <v>50</v>
      </c>
      <c r="B1984" t="s">
        <v>18</v>
      </c>
      <c r="C1984" t="s">
        <v>49</v>
      </c>
    </row>
    <row r="1985" spans="1:3" x14ac:dyDescent="0.2">
      <c r="A1985" t="s">
        <v>18</v>
      </c>
      <c r="B1985" t="s">
        <v>51</v>
      </c>
      <c r="C1985" t="s">
        <v>31</v>
      </c>
    </row>
    <row r="1986" spans="1:3" x14ac:dyDescent="0.2">
      <c r="A1986" t="s">
        <v>18</v>
      </c>
      <c r="B1986" t="s">
        <v>52</v>
      </c>
      <c r="C1986" t="s">
        <v>2</v>
      </c>
    </row>
    <row r="1987" spans="1:3" x14ac:dyDescent="0.2">
      <c r="A1987" t="s">
        <v>18</v>
      </c>
      <c r="B1987" t="s">
        <v>53</v>
      </c>
      <c r="C1987" t="s">
        <v>11</v>
      </c>
    </row>
    <row r="1988" spans="1:3" x14ac:dyDescent="0.2">
      <c r="A1988" t="s">
        <v>54</v>
      </c>
      <c r="B1988" t="s">
        <v>18</v>
      </c>
      <c r="C1988" t="s">
        <v>135</v>
      </c>
    </row>
    <row r="1989" spans="1:3" x14ac:dyDescent="0.2">
      <c r="A1989" t="s">
        <v>55</v>
      </c>
      <c r="B1989" t="s">
        <v>18</v>
      </c>
      <c r="C1989" t="s">
        <v>135</v>
      </c>
    </row>
    <row r="1990" spans="1:3" x14ac:dyDescent="0.2">
      <c r="A1990" t="s">
        <v>56</v>
      </c>
      <c r="B1990" t="s">
        <v>18</v>
      </c>
      <c r="C1990" t="s">
        <v>124</v>
      </c>
    </row>
    <row r="1991" spans="1:3" x14ac:dyDescent="0.2">
      <c r="A1991" t="s">
        <v>57</v>
      </c>
      <c r="B1991" t="s">
        <v>18</v>
      </c>
      <c r="C1991" t="s">
        <v>124</v>
      </c>
    </row>
    <row r="1992" spans="1:3" x14ac:dyDescent="0.2">
      <c r="A1992" t="s">
        <v>18</v>
      </c>
      <c r="B1992" t="s">
        <v>58</v>
      </c>
      <c r="C1992" t="s">
        <v>11</v>
      </c>
    </row>
    <row r="1993" spans="1:3" x14ac:dyDescent="0.2">
      <c r="A1993" t="s">
        <v>59</v>
      </c>
      <c r="B1993" t="s">
        <v>18</v>
      </c>
      <c r="C1993" t="s">
        <v>25</v>
      </c>
    </row>
    <row r="1994" spans="1:3" x14ac:dyDescent="0.2">
      <c r="A1994" t="s">
        <v>18</v>
      </c>
      <c r="B1994" t="s">
        <v>60</v>
      </c>
      <c r="C1994" t="s">
        <v>43</v>
      </c>
    </row>
    <row r="1995" spans="1:3" x14ac:dyDescent="0.2">
      <c r="A1995" t="s">
        <v>18</v>
      </c>
      <c r="B1995" t="s">
        <v>61</v>
      </c>
      <c r="C1995" t="s">
        <v>130</v>
      </c>
    </row>
    <row r="1996" spans="1:3" x14ac:dyDescent="0.2">
      <c r="A1996" t="s">
        <v>62</v>
      </c>
      <c r="B1996" t="s">
        <v>18</v>
      </c>
      <c r="C1996" t="s">
        <v>74</v>
      </c>
    </row>
    <row r="1997" spans="1:3" x14ac:dyDescent="0.2">
      <c r="A1997" t="s">
        <v>63</v>
      </c>
      <c r="B1997" t="s">
        <v>18</v>
      </c>
      <c r="C1997" t="s">
        <v>74</v>
      </c>
    </row>
    <row r="1998" spans="1:3" x14ac:dyDescent="0.2">
      <c r="A1998" t="s">
        <v>18</v>
      </c>
      <c r="B1998" t="s">
        <v>64</v>
      </c>
      <c r="C1998" t="s">
        <v>62</v>
      </c>
    </row>
    <row r="1999" spans="1:3" x14ac:dyDescent="0.2">
      <c r="A1999" t="s">
        <v>65</v>
      </c>
      <c r="B1999" t="s">
        <v>18</v>
      </c>
      <c r="C1999" t="s">
        <v>47</v>
      </c>
    </row>
    <row r="2000" spans="1:3" x14ac:dyDescent="0.2">
      <c r="A2000" t="s">
        <v>66</v>
      </c>
      <c r="B2000" t="s">
        <v>18</v>
      </c>
      <c r="C2000" t="s">
        <v>47</v>
      </c>
    </row>
    <row r="2001" spans="1:3" x14ac:dyDescent="0.2">
      <c r="A2001" t="s">
        <v>18</v>
      </c>
      <c r="B2001" t="s">
        <v>67</v>
      </c>
      <c r="C2001" t="s">
        <v>69</v>
      </c>
    </row>
    <row r="2002" spans="1:3" x14ac:dyDescent="0.2">
      <c r="A2002" t="s">
        <v>18</v>
      </c>
      <c r="B2002" t="s">
        <v>68</v>
      </c>
      <c r="C2002" t="s">
        <v>69</v>
      </c>
    </row>
    <row r="2003" spans="1:3" x14ac:dyDescent="0.2">
      <c r="A2003" t="s">
        <v>18</v>
      </c>
      <c r="B2003" t="s">
        <v>69</v>
      </c>
      <c r="C2003" t="s">
        <v>89</v>
      </c>
    </row>
    <row r="2004" spans="1:3" x14ac:dyDescent="0.2">
      <c r="A2004" t="s">
        <v>18</v>
      </c>
      <c r="B2004" t="s">
        <v>70</v>
      </c>
      <c r="C2004" t="s">
        <v>135</v>
      </c>
    </row>
    <row r="2005" spans="1:3" x14ac:dyDescent="0.2">
      <c r="A2005" t="s">
        <v>18</v>
      </c>
      <c r="B2005" t="s">
        <v>71</v>
      </c>
      <c r="C2005" t="s">
        <v>96</v>
      </c>
    </row>
    <row r="2006" spans="1:3" x14ac:dyDescent="0.2">
      <c r="A2006" t="s">
        <v>72</v>
      </c>
      <c r="B2006" t="s">
        <v>18</v>
      </c>
      <c r="C2006" t="s">
        <v>136</v>
      </c>
    </row>
    <row r="2007" spans="1:3" x14ac:dyDescent="0.2">
      <c r="A2007" t="s">
        <v>18</v>
      </c>
      <c r="B2007" t="s">
        <v>73</v>
      </c>
      <c r="C2007" t="s">
        <v>101</v>
      </c>
    </row>
    <row r="2008" spans="1:3" x14ac:dyDescent="0.2">
      <c r="A2008" t="s">
        <v>18</v>
      </c>
      <c r="B2008" t="s">
        <v>74</v>
      </c>
      <c r="C2008" t="s">
        <v>79</v>
      </c>
    </row>
    <row r="2009" spans="1:3" x14ac:dyDescent="0.2">
      <c r="A2009" t="s">
        <v>75</v>
      </c>
      <c r="B2009" t="s">
        <v>18</v>
      </c>
      <c r="C2009" t="s">
        <v>71</v>
      </c>
    </row>
    <row r="2010" spans="1:3" x14ac:dyDescent="0.2">
      <c r="A2010" t="s">
        <v>18</v>
      </c>
      <c r="B2010" t="s">
        <v>76</v>
      </c>
      <c r="C2010" t="s">
        <v>81</v>
      </c>
    </row>
    <row r="2011" spans="1:3" x14ac:dyDescent="0.2">
      <c r="A2011" t="s">
        <v>18</v>
      </c>
      <c r="B2011" t="s">
        <v>77</v>
      </c>
      <c r="C2011" t="s">
        <v>81</v>
      </c>
    </row>
    <row r="2012" spans="1:3" x14ac:dyDescent="0.2">
      <c r="A2012" t="s">
        <v>78</v>
      </c>
      <c r="B2012" t="s">
        <v>18</v>
      </c>
      <c r="C2012" t="s">
        <v>70</v>
      </c>
    </row>
    <row r="2013" spans="1:3" x14ac:dyDescent="0.2">
      <c r="A2013" t="s">
        <v>18</v>
      </c>
      <c r="B2013" t="s">
        <v>79</v>
      </c>
      <c r="C2013" t="s">
        <v>111</v>
      </c>
    </row>
    <row r="2014" spans="1:3" x14ac:dyDescent="0.2">
      <c r="A2014" t="s">
        <v>18</v>
      </c>
      <c r="B2014" t="s">
        <v>80</v>
      </c>
      <c r="C2014" t="s">
        <v>39</v>
      </c>
    </row>
    <row r="2015" spans="1:3" x14ac:dyDescent="0.2">
      <c r="A2015" t="s">
        <v>18</v>
      </c>
      <c r="B2015" t="s">
        <v>81</v>
      </c>
      <c r="C2015" t="s">
        <v>49</v>
      </c>
    </row>
    <row r="2016" spans="1:3" x14ac:dyDescent="0.2">
      <c r="A2016" t="s">
        <v>18</v>
      </c>
      <c r="B2016" t="s">
        <v>82</v>
      </c>
      <c r="C2016" t="s">
        <v>130</v>
      </c>
    </row>
    <row r="2017" spans="1:3" x14ac:dyDescent="0.2">
      <c r="A2017" t="s">
        <v>18</v>
      </c>
      <c r="B2017" t="s">
        <v>83</v>
      </c>
      <c r="C2017" t="s">
        <v>11</v>
      </c>
    </row>
    <row r="2018" spans="1:3" x14ac:dyDescent="0.2">
      <c r="A2018" t="s">
        <v>18</v>
      </c>
      <c r="B2018" t="s">
        <v>84</v>
      </c>
      <c r="C2018" t="s">
        <v>128</v>
      </c>
    </row>
    <row r="2019" spans="1:3" x14ac:dyDescent="0.2">
      <c r="A2019" t="s">
        <v>18</v>
      </c>
      <c r="B2019" t="s">
        <v>85</v>
      </c>
      <c r="C2019" t="s">
        <v>128</v>
      </c>
    </row>
    <row r="2020" spans="1:3" x14ac:dyDescent="0.2">
      <c r="A2020" t="s">
        <v>18</v>
      </c>
      <c r="B2020" t="s">
        <v>86</v>
      </c>
      <c r="C2020" t="s">
        <v>81</v>
      </c>
    </row>
    <row r="2021" spans="1:3" x14ac:dyDescent="0.2">
      <c r="A2021" t="s">
        <v>87</v>
      </c>
      <c r="B2021" t="s">
        <v>18</v>
      </c>
      <c r="C2021" t="s">
        <v>42</v>
      </c>
    </row>
    <row r="2022" spans="1:3" x14ac:dyDescent="0.2">
      <c r="A2022" t="s">
        <v>88</v>
      </c>
      <c r="B2022" t="s">
        <v>18</v>
      </c>
      <c r="C2022" t="s">
        <v>70</v>
      </c>
    </row>
    <row r="2023" spans="1:3" x14ac:dyDescent="0.2">
      <c r="A2023" t="s">
        <v>89</v>
      </c>
      <c r="B2023" t="s">
        <v>18</v>
      </c>
      <c r="C2023" t="s">
        <v>40</v>
      </c>
    </row>
    <row r="2024" spans="1:3" x14ac:dyDescent="0.2">
      <c r="A2024" t="s">
        <v>18</v>
      </c>
      <c r="B2024" t="s">
        <v>90</v>
      </c>
      <c r="C2024" t="s">
        <v>128</v>
      </c>
    </row>
    <row r="2025" spans="1:3" x14ac:dyDescent="0.2">
      <c r="A2025" t="s">
        <v>91</v>
      </c>
      <c r="B2025" t="s">
        <v>18</v>
      </c>
      <c r="C2025" t="s">
        <v>127</v>
      </c>
    </row>
    <row r="2026" spans="1:3" x14ac:dyDescent="0.2">
      <c r="A2026" t="s">
        <v>92</v>
      </c>
      <c r="B2026" t="s">
        <v>18</v>
      </c>
      <c r="C2026" t="s">
        <v>105</v>
      </c>
    </row>
    <row r="2027" spans="1:3" x14ac:dyDescent="0.2">
      <c r="A2027" t="s">
        <v>93</v>
      </c>
      <c r="B2027" t="s">
        <v>18</v>
      </c>
      <c r="C2027" t="s">
        <v>132</v>
      </c>
    </row>
    <row r="2028" spans="1:3" x14ac:dyDescent="0.2">
      <c r="A2028" t="s">
        <v>18</v>
      </c>
      <c r="B2028" t="s">
        <v>94</v>
      </c>
      <c r="C2028" t="s">
        <v>1</v>
      </c>
    </row>
    <row r="2029" spans="1:3" x14ac:dyDescent="0.2">
      <c r="A2029" t="s">
        <v>95</v>
      </c>
      <c r="B2029" t="s">
        <v>18</v>
      </c>
      <c r="C2029" t="s">
        <v>127</v>
      </c>
    </row>
    <row r="2030" spans="1:3" x14ac:dyDescent="0.2">
      <c r="A2030" t="s">
        <v>96</v>
      </c>
      <c r="B2030" t="s">
        <v>18</v>
      </c>
      <c r="C2030" t="s">
        <v>114</v>
      </c>
    </row>
    <row r="2031" spans="1:3" x14ac:dyDescent="0.2">
      <c r="A2031" t="s">
        <v>18</v>
      </c>
      <c r="B2031" t="s">
        <v>97</v>
      </c>
      <c r="C2031" t="s">
        <v>62</v>
      </c>
    </row>
    <row r="2032" spans="1:3" x14ac:dyDescent="0.2">
      <c r="A2032" t="s">
        <v>18</v>
      </c>
      <c r="B2032" t="s">
        <v>98</v>
      </c>
      <c r="C2032" t="s">
        <v>1</v>
      </c>
    </row>
    <row r="2033" spans="1:3" x14ac:dyDescent="0.2">
      <c r="A2033" t="s">
        <v>99</v>
      </c>
      <c r="B2033" t="s">
        <v>18</v>
      </c>
      <c r="C2033" t="s">
        <v>26</v>
      </c>
    </row>
    <row r="2034" spans="1:3" x14ac:dyDescent="0.2">
      <c r="A2034" t="s">
        <v>100</v>
      </c>
      <c r="B2034" t="s">
        <v>18</v>
      </c>
      <c r="C2034" t="s">
        <v>21</v>
      </c>
    </row>
    <row r="2035" spans="1:3" x14ac:dyDescent="0.2">
      <c r="A2035" t="s">
        <v>18</v>
      </c>
      <c r="B2035" t="s">
        <v>101</v>
      </c>
      <c r="C2035" t="s">
        <v>16</v>
      </c>
    </row>
    <row r="2036" spans="1:3" x14ac:dyDescent="0.2">
      <c r="A2036" t="s">
        <v>18</v>
      </c>
      <c r="B2036" t="s">
        <v>102</v>
      </c>
      <c r="C2036" t="s">
        <v>10</v>
      </c>
    </row>
    <row r="2037" spans="1:3" x14ac:dyDescent="0.2">
      <c r="A2037" t="s">
        <v>18</v>
      </c>
      <c r="B2037" t="s">
        <v>103</v>
      </c>
      <c r="C2037" t="s">
        <v>130</v>
      </c>
    </row>
    <row r="2038" spans="1:3" x14ac:dyDescent="0.2">
      <c r="A2038" t="s">
        <v>18</v>
      </c>
      <c r="B2038" t="s">
        <v>104</v>
      </c>
      <c r="C2038" t="s">
        <v>10</v>
      </c>
    </row>
    <row r="2039" spans="1:3" x14ac:dyDescent="0.2">
      <c r="A2039" t="s">
        <v>18</v>
      </c>
      <c r="B2039" t="s">
        <v>3</v>
      </c>
      <c r="C2039" t="s">
        <v>105</v>
      </c>
    </row>
    <row r="2040" spans="1:3" x14ac:dyDescent="0.2">
      <c r="A2040" t="s">
        <v>18</v>
      </c>
      <c r="B2040" t="s">
        <v>105</v>
      </c>
      <c r="C2040" t="s">
        <v>93</v>
      </c>
    </row>
    <row r="2041" spans="1:3" x14ac:dyDescent="0.2">
      <c r="A2041" t="s">
        <v>18</v>
      </c>
      <c r="B2041" t="s">
        <v>106</v>
      </c>
      <c r="C2041" t="s">
        <v>40</v>
      </c>
    </row>
    <row r="2042" spans="1:3" x14ac:dyDescent="0.2">
      <c r="A2042" t="s">
        <v>18</v>
      </c>
      <c r="B2042" t="s">
        <v>107</v>
      </c>
      <c r="C2042" t="s">
        <v>128</v>
      </c>
    </row>
    <row r="2043" spans="1:3" x14ac:dyDescent="0.2">
      <c r="A2043" t="s">
        <v>18</v>
      </c>
      <c r="B2043" t="s">
        <v>108</v>
      </c>
      <c r="C2043" t="s">
        <v>128</v>
      </c>
    </row>
    <row r="2044" spans="1:3" x14ac:dyDescent="0.2">
      <c r="A2044" t="s">
        <v>18</v>
      </c>
      <c r="B2044" t="s">
        <v>109</v>
      </c>
      <c r="C2044" t="s">
        <v>69</v>
      </c>
    </row>
    <row r="2045" spans="1:3" x14ac:dyDescent="0.2">
      <c r="A2045" t="s">
        <v>110</v>
      </c>
      <c r="B2045" t="s">
        <v>18</v>
      </c>
      <c r="C2045" t="s">
        <v>136</v>
      </c>
    </row>
    <row r="2046" spans="1:3" x14ac:dyDescent="0.2">
      <c r="A2046" t="s">
        <v>18</v>
      </c>
      <c r="B2046" t="s">
        <v>111</v>
      </c>
      <c r="C2046" t="s">
        <v>129</v>
      </c>
    </row>
    <row r="2047" spans="1:3" x14ac:dyDescent="0.2">
      <c r="A2047" t="s">
        <v>18</v>
      </c>
      <c r="B2047" t="s">
        <v>112</v>
      </c>
      <c r="C2047" t="s">
        <v>51</v>
      </c>
    </row>
    <row r="2048" spans="1:3" x14ac:dyDescent="0.2">
      <c r="A2048" t="s">
        <v>113</v>
      </c>
      <c r="B2048" t="s">
        <v>18</v>
      </c>
      <c r="C2048" t="s">
        <v>76</v>
      </c>
    </row>
    <row r="2049" spans="1:3" x14ac:dyDescent="0.2">
      <c r="A2049" t="s">
        <v>114</v>
      </c>
      <c r="B2049" t="s">
        <v>18</v>
      </c>
      <c r="C2049" t="s">
        <v>81</v>
      </c>
    </row>
    <row r="2050" spans="1:3" x14ac:dyDescent="0.2">
      <c r="A2050" t="s">
        <v>18</v>
      </c>
      <c r="B2050" t="s">
        <v>115</v>
      </c>
      <c r="C2050" t="s">
        <v>1</v>
      </c>
    </row>
    <row r="2051" spans="1:3" x14ac:dyDescent="0.2">
      <c r="A2051" t="s">
        <v>18</v>
      </c>
      <c r="B2051" t="s">
        <v>116</v>
      </c>
      <c r="C2051" t="s">
        <v>43</v>
      </c>
    </row>
    <row r="2052" spans="1:3" x14ac:dyDescent="0.2">
      <c r="A2052" t="s">
        <v>117</v>
      </c>
      <c r="B2052" t="s">
        <v>18</v>
      </c>
      <c r="C2052" t="s">
        <v>124</v>
      </c>
    </row>
    <row r="2053" spans="1:3" x14ac:dyDescent="0.2">
      <c r="A2053" t="s">
        <v>18</v>
      </c>
      <c r="B2053" t="s">
        <v>118</v>
      </c>
      <c r="C2053" t="s">
        <v>29</v>
      </c>
    </row>
    <row r="2054" spans="1:3" x14ac:dyDescent="0.2">
      <c r="A2054" t="s">
        <v>18</v>
      </c>
      <c r="B2054" t="s">
        <v>119</v>
      </c>
      <c r="C2054" t="s">
        <v>29</v>
      </c>
    </row>
    <row r="2055" spans="1:3" x14ac:dyDescent="0.2">
      <c r="A2055" t="s">
        <v>18</v>
      </c>
      <c r="B2055" t="s">
        <v>120</v>
      </c>
      <c r="C2055" t="s">
        <v>1</v>
      </c>
    </row>
    <row r="2056" spans="1:3" x14ac:dyDescent="0.2">
      <c r="A2056" t="s">
        <v>18</v>
      </c>
      <c r="B2056" t="s">
        <v>121</v>
      </c>
      <c r="C2056" t="s">
        <v>118</v>
      </c>
    </row>
    <row r="2057" spans="1:3" x14ac:dyDescent="0.2">
      <c r="A2057" t="s">
        <v>18</v>
      </c>
      <c r="B2057" t="s">
        <v>122</v>
      </c>
      <c r="C2057" t="s">
        <v>136</v>
      </c>
    </row>
    <row r="2058" spans="1:3" x14ac:dyDescent="0.2">
      <c r="A2058" t="s">
        <v>18</v>
      </c>
      <c r="B2058" t="s">
        <v>123</v>
      </c>
      <c r="C2058" t="s">
        <v>127</v>
      </c>
    </row>
    <row r="2059" spans="1:3" x14ac:dyDescent="0.2">
      <c r="A2059" t="s">
        <v>124</v>
      </c>
      <c r="B2059" t="s">
        <v>18</v>
      </c>
      <c r="C2059" t="s">
        <v>135</v>
      </c>
    </row>
    <row r="2060" spans="1:3" x14ac:dyDescent="0.2">
      <c r="A2060" t="s">
        <v>125</v>
      </c>
      <c r="B2060" t="s">
        <v>18</v>
      </c>
      <c r="C2060" t="s">
        <v>72</v>
      </c>
    </row>
    <row r="2061" spans="1:3" x14ac:dyDescent="0.2">
      <c r="A2061" t="s">
        <v>126</v>
      </c>
      <c r="B2061" t="s">
        <v>18</v>
      </c>
      <c r="C2061" t="s">
        <v>26</v>
      </c>
    </row>
    <row r="2062" spans="1:3" x14ac:dyDescent="0.2">
      <c r="A2062" t="s">
        <v>18</v>
      </c>
      <c r="B2062" t="s">
        <v>127</v>
      </c>
      <c r="C2062" t="s">
        <v>33</v>
      </c>
    </row>
    <row r="2063" spans="1:3" x14ac:dyDescent="0.2">
      <c r="A2063" t="s">
        <v>18</v>
      </c>
      <c r="B2063" t="s">
        <v>128</v>
      </c>
      <c r="C2063" t="s">
        <v>106</v>
      </c>
    </row>
    <row r="2064" spans="1:3" x14ac:dyDescent="0.2">
      <c r="A2064" t="s">
        <v>18</v>
      </c>
      <c r="B2064" t="s">
        <v>129</v>
      </c>
      <c r="C2064" t="s">
        <v>31</v>
      </c>
    </row>
    <row r="2065" spans="1:3" x14ac:dyDescent="0.2">
      <c r="A2065" t="s">
        <v>18</v>
      </c>
      <c r="B2065" t="s">
        <v>130</v>
      </c>
      <c r="C2065" t="s">
        <v>19</v>
      </c>
    </row>
    <row r="2066" spans="1:3" x14ac:dyDescent="0.2">
      <c r="A2066" t="s">
        <v>18</v>
      </c>
      <c r="B2066" t="s">
        <v>131</v>
      </c>
      <c r="C2066" t="s">
        <v>28</v>
      </c>
    </row>
    <row r="2067" spans="1:3" x14ac:dyDescent="0.2">
      <c r="A2067" t="s">
        <v>18</v>
      </c>
      <c r="B2067" t="s">
        <v>132</v>
      </c>
      <c r="C2067" t="s">
        <v>48</v>
      </c>
    </row>
    <row r="2068" spans="1:3" x14ac:dyDescent="0.2">
      <c r="A2068" t="s">
        <v>133</v>
      </c>
      <c r="B2068" t="s">
        <v>18</v>
      </c>
      <c r="C2068" t="s">
        <v>70</v>
      </c>
    </row>
    <row r="2069" spans="1:3" x14ac:dyDescent="0.2">
      <c r="A2069" t="s">
        <v>18</v>
      </c>
      <c r="B2069" t="s">
        <v>134</v>
      </c>
      <c r="C2069" t="s">
        <v>10</v>
      </c>
    </row>
    <row r="2070" spans="1:3" x14ac:dyDescent="0.2">
      <c r="A2070" t="s">
        <v>18</v>
      </c>
      <c r="B2070" t="s">
        <v>135</v>
      </c>
      <c r="C2070" t="s">
        <v>76</v>
      </c>
    </row>
    <row r="2071" spans="1:3" x14ac:dyDescent="0.2">
      <c r="A2071" t="s">
        <v>136</v>
      </c>
      <c r="B2071" t="s">
        <v>18</v>
      </c>
      <c r="C2071" t="s">
        <v>114</v>
      </c>
    </row>
    <row r="2072" spans="1:3" x14ac:dyDescent="0.2">
      <c r="A2072" t="s">
        <v>18</v>
      </c>
      <c r="B2072" t="s">
        <v>137</v>
      </c>
      <c r="C2072" t="s">
        <v>43</v>
      </c>
    </row>
    <row r="2073" spans="1:3" x14ac:dyDescent="0.2">
      <c r="A2073" t="s">
        <v>18</v>
      </c>
      <c r="B2073" t="s">
        <v>138</v>
      </c>
      <c r="C2073" t="s">
        <v>101</v>
      </c>
    </row>
    <row r="2074" spans="1:3" x14ac:dyDescent="0.2">
      <c r="A2074" t="s">
        <v>20</v>
      </c>
      <c r="B2074" t="s">
        <v>19</v>
      </c>
      <c r="C2074" t="s">
        <v>136</v>
      </c>
    </row>
    <row r="2075" spans="1:3" x14ac:dyDescent="0.2">
      <c r="A2075" t="s">
        <v>19</v>
      </c>
      <c r="B2075" t="s">
        <v>21</v>
      </c>
      <c r="C2075" t="s">
        <v>74</v>
      </c>
    </row>
    <row r="2076" spans="1:3" x14ac:dyDescent="0.2">
      <c r="A2076" t="s">
        <v>19</v>
      </c>
      <c r="B2076" t="s">
        <v>22</v>
      </c>
      <c r="C2076" t="s">
        <v>128</v>
      </c>
    </row>
    <row r="2077" spans="1:3" x14ac:dyDescent="0.2">
      <c r="A2077" t="s">
        <v>23</v>
      </c>
      <c r="B2077" t="s">
        <v>19</v>
      </c>
      <c r="C2077" t="s">
        <v>135</v>
      </c>
    </row>
    <row r="2078" spans="1:3" x14ac:dyDescent="0.2">
      <c r="A2078" t="s">
        <v>19</v>
      </c>
      <c r="B2078" t="s">
        <v>24</v>
      </c>
      <c r="C2078" t="s">
        <v>5</v>
      </c>
    </row>
    <row r="2079" spans="1:3" x14ac:dyDescent="0.2">
      <c r="A2079" t="s">
        <v>25</v>
      </c>
      <c r="B2079" t="s">
        <v>19</v>
      </c>
      <c r="C2079" t="s">
        <v>129</v>
      </c>
    </row>
    <row r="2080" spans="1:3" x14ac:dyDescent="0.2">
      <c r="A2080" t="s">
        <v>19</v>
      </c>
      <c r="B2080" t="s">
        <v>26</v>
      </c>
      <c r="C2080" t="s">
        <v>51</v>
      </c>
    </row>
    <row r="2081" spans="1:3" x14ac:dyDescent="0.2">
      <c r="A2081" t="s">
        <v>27</v>
      </c>
      <c r="B2081" t="s">
        <v>19</v>
      </c>
      <c r="C2081" t="s">
        <v>114</v>
      </c>
    </row>
    <row r="2082" spans="1:3" x14ac:dyDescent="0.2">
      <c r="A2082" t="s">
        <v>19</v>
      </c>
      <c r="B2082" t="s">
        <v>28</v>
      </c>
      <c r="C2082" t="s">
        <v>14</v>
      </c>
    </row>
    <row r="2083" spans="1:3" x14ac:dyDescent="0.2">
      <c r="A2083" t="s">
        <v>19</v>
      </c>
      <c r="B2083" t="s">
        <v>29</v>
      </c>
      <c r="C2083" t="s">
        <v>28</v>
      </c>
    </row>
    <row r="2084" spans="1:3" x14ac:dyDescent="0.2">
      <c r="A2084" t="s">
        <v>19</v>
      </c>
      <c r="B2084" t="s">
        <v>30</v>
      </c>
      <c r="C2084" t="s">
        <v>28</v>
      </c>
    </row>
    <row r="2085" spans="1:3" x14ac:dyDescent="0.2">
      <c r="A2085" t="s">
        <v>19</v>
      </c>
      <c r="B2085" t="s">
        <v>31</v>
      </c>
      <c r="C2085" t="s">
        <v>79</v>
      </c>
    </row>
    <row r="2086" spans="1:3" x14ac:dyDescent="0.2">
      <c r="A2086" t="s">
        <v>19</v>
      </c>
      <c r="B2086" t="s">
        <v>32</v>
      </c>
      <c r="C2086" t="s">
        <v>106</v>
      </c>
    </row>
    <row r="2087" spans="1:3" x14ac:dyDescent="0.2">
      <c r="A2087" t="s">
        <v>19</v>
      </c>
      <c r="B2087" t="s">
        <v>33</v>
      </c>
      <c r="C2087" t="s">
        <v>32</v>
      </c>
    </row>
    <row r="2088" spans="1:3" x14ac:dyDescent="0.2">
      <c r="A2088" t="s">
        <v>19</v>
      </c>
      <c r="B2088" t="s">
        <v>34</v>
      </c>
      <c r="C2088" t="s">
        <v>89</v>
      </c>
    </row>
    <row r="2089" spans="1:3" x14ac:dyDescent="0.2">
      <c r="A2089" t="s">
        <v>19</v>
      </c>
      <c r="B2089" t="s">
        <v>35</v>
      </c>
      <c r="C2089" t="s">
        <v>62</v>
      </c>
    </row>
    <row r="2090" spans="1:3" x14ac:dyDescent="0.2">
      <c r="A2090" t="s">
        <v>19</v>
      </c>
      <c r="B2090" t="s">
        <v>36</v>
      </c>
      <c r="C2090" t="s">
        <v>10</v>
      </c>
    </row>
    <row r="2091" spans="1:3" x14ac:dyDescent="0.2">
      <c r="A2091" t="s">
        <v>19</v>
      </c>
      <c r="B2091" t="s">
        <v>37</v>
      </c>
      <c r="C2091" t="s">
        <v>69</v>
      </c>
    </row>
    <row r="2092" spans="1:3" x14ac:dyDescent="0.2">
      <c r="A2092" t="s">
        <v>19</v>
      </c>
      <c r="B2092" t="s">
        <v>38</v>
      </c>
      <c r="C2092" t="s">
        <v>11</v>
      </c>
    </row>
    <row r="2093" spans="1:3" x14ac:dyDescent="0.2">
      <c r="A2093" t="s">
        <v>19</v>
      </c>
      <c r="B2093" t="s">
        <v>39</v>
      </c>
      <c r="C2093" t="s">
        <v>80</v>
      </c>
    </row>
    <row r="2094" spans="1:3" x14ac:dyDescent="0.2">
      <c r="A2094" t="s">
        <v>19</v>
      </c>
      <c r="B2094" t="s">
        <v>40</v>
      </c>
      <c r="C2094" t="s">
        <v>33</v>
      </c>
    </row>
    <row r="2095" spans="1:3" x14ac:dyDescent="0.2">
      <c r="A2095" t="s">
        <v>19</v>
      </c>
      <c r="B2095" t="s">
        <v>41</v>
      </c>
      <c r="C2095" t="s">
        <v>114</v>
      </c>
    </row>
    <row r="2096" spans="1:3" x14ac:dyDescent="0.2">
      <c r="A2096" t="s">
        <v>19</v>
      </c>
      <c r="B2096" t="s">
        <v>42</v>
      </c>
      <c r="C2096" t="s">
        <v>18</v>
      </c>
    </row>
    <row r="2097" spans="1:3" x14ac:dyDescent="0.2">
      <c r="A2097" t="s">
        <v>19</v>
      </c>
      <c r="B2097" t="s">
        <v>43</v>
      </c>
      <c r="C2097" t="s">
        <v>29</v>
      </c>
    </row>
    <row r="2098" spans="1:3" x14ac:dyDescent="0.2">
      <c r="A2098" t="s">
        <v>44</v>
      </c>
      <c r="B2098" t="s">
        <v>19</v>
      </c>
      <c r="C2098" t="s">
        <v>114</v>
      </c>
    </row>
    <row r="2099" spans="1:3" x14ac:dyDescent="0.2">
      <c r="A2099" t="s">
        <v>19</v>
      </c>
      <c r="B2099" t="s">
        <v>7</v>
      </c>
      <c r="C2099" t="s">
        <v>5</v>
      </c>
    </row>
    <row r="2100" spans="1:3" x14ac:dyDescent="0.2">
      <c r="A2100" t="s">
        <v>19</v>
      </c>
      <c r="B2100" t="s">
        <v>45</v>
      </c>
      <c r="C2100" t="s">
        <v>138</v>
      </c>
    </row>
    <row r="2101" spans="1:3" x14ac:dyDescent="0.2">
      <c r="A2101" t="s">
        <v>46</v>
      </c>
      <c r="B2101" t="s">
        <v>19</v>
      </c>
      <c r="C2101" t="s">
        <v>81</v>
      </c>
    </row>
    <row r="2102" spans="1:3" x14ac:dyDescent="0.2">
      <c r="A2102" t="s">
        <v>47</v>
      </c>
      <c r="B2102" t="s">
        <v>19</v>
      </c>
      <c r="C2102" t="s">
        <v>51</v>
      </c>
    </row>
    <row r="2103" spans="1:3" x14ac:dyDescent="0.2">
      <c r="A2103" t="s">
        <v>19</v>
      </c>
      <c r="B2103" t="s">
        <v>48</v>
      </c>
      <c r="C2103" t="s">
        <v>79</v>
      </c>
    </row>
    <row r="2104" spans="1:3" x14ac:dyDescent="0.2">
      <c r="A2104" t="s">
        <v>19</v>
      </c>
      <c r="B2104" t="s">
        <v>49</v>
      </c>
      <c r="C2104" t="s">
        <v>40</v>
      </c>
    </row>
    <row r="2105" spans="1:3" x14ac:dyDescent="0.2">
      <c r="A2105" t="s">
        <v>19</v>
      </c>
      <c r="B2105" t="s">
        <v>50</v>
      </c>
      <c r="C2105" t="s">
        <v>40</v>
      </c>
    </row>
    <row r="2106" spans="1:3" x14ac:dyDescent="0.2">
      <c r="A2106" t="s">
        <v>19</v>
      </c>
      <c r="B2106" t="s">
        <v>51</v>
      </c>
      <c r="C2106" t="s">
        <v>79</v>
      </c>
    </row>
    <row r="2107" spans="1:3" x14ac:dyDescent="0.2">
      <c r="A2107" t="s">
        <v>19</v>
      </c>
      <c r="B2107" t="s">
        <v>52</v>
      </c>
      <c r="C2107" t="s">
        <v>128</v>
      </c>
    </row>
    <row r="2108" spans="1:3" x14ac:dyDescent="0.2">
      <c r="A2108" t="s">
        <v>19</v>
      </c>
      <c r="B2108" t="s">
        <v>53</v>
      </c>
      <c r="C2108" t="s">
        <v>36</v>
      </c>
    </row>
    <row r="2109" spans="1:3" x14ac:dyDescent="0.2">
      <c r="A2109" t="s">
        <v>54</v>
      </c>
      <c r="B2109" t="s">
        <v>19</v>
      </c>
      <c r="C2109" t="s">
        <v>31</v>
      </c>
    </row>
    <row r="2110" spans="1:3" x14ac:dyDescent="0.2">
      <c r="A2110" t="s">
        <v>55</v>
      </c>
      <c r="B2110" t="s">
        <v>19</v>
      </c>
      <c r="C2110" t="s">
        <v>31</v>
      </c>
    </row>
    <row r="2111" spans="1:3" x14ac:dyDescent="0.2">
      <c r="A2111" t="s">
        <v>19</v>
      </c>
      <c r="B2111" t="s">
        <v>56</v>
      </c>
      <c r="C2111" t="s">
        <v>86</v>
      </c>
    </row>
    <row r="2112" spans="1:3" x14ac:dyDescent="0.2">
      <c r="A2112" t="s">
        <v>19</v>
      </c>
      <c r="B2112" t="s">
        <v>57</v>
      </c>
      <c r="C2112" t="s">
        <v>86</v>
      </c>
    </row>
    <row r="2113" spans="1:3" x14ac:dyDescent="0.2">
      <c r="A2113" t="s">
        <v>19</v>
      </c>
      <c r="B2113" t="s">
        <v>58</v>
      </c>
      <c r="C2113" t="s">
        <v>36</v>
      </c>
    </row>
    <row r="2114" spans="1:3" x14ac:dyDescent="0.2">
      <c r="A2114" t="s">
        <v>59</v>
      </c>
      <c r="B2114" t="s">
        <v>19</v>
      </c>
      <c r="C2114" t="s">
        <v>114</v>
      </c>
    </row>
    <row r="2115" spans="1:3" x14ac:dyDescent="0.2">
      <c r="A2115" t="s">
        <v>19</v>
      </c>
      <c r="B2115" t="s">
        <v>60</v>
      </c>
      <c r="C2115" t="s">
        <v>130</v>
      </c>
    </row>
    <row r="2116" spans="1:3" x14ac:dyDescent="0.2">
      <c r="A2116" t="s">
        <v>19</v>
      </c>
      <c r="B2116" t="s">
        <v>61</v>
      </c>
      <c r="C2116" t="s">
        <v>36</v>
      </c>
    </row>
    <row r="2117" spans="1:3" x14ac:dyDescent="0.2">
      <c r="A2117" t="s">
        <v>19</v>
      </c>
      <c r="B2117" t="s">
        <v>62</v>
      </c>
      <c r="C2117" t="s">
        <v>105</v>
      </c>
    </row>
    <row r="2118" spans="1:3" x14ac:dyDescent="0.2">
      <c r="A2118" t="s">
        <v>19</v>
      </c>
      <c r="B2118" t="s">
        <v>63</v>
      </c>
      <c r="C2118" t="s">
        <v>105</v>
      </c>
    </row>
    <row r="2119" spans="1:3" x14ac:dyDescent="0.2">
      <c r="A2119" t="s">
        <v>19</v>
      </c>
      <c r="B2119" t="s">
        <v>64</v>
      </c>
      <c r="C2119" t="s">
        <v>138</v>
      </c>
    </row>
    <row r="2120" spans="1:3" x14ac:dyDescent="0.2">
      <c r="A2120" t="s">
        <v>65</v>
      </c>
      <c r="B2120" t="s">
        <v>19</v>
      </c>
      <c r="C2120" t="s">
        <v>76</v>
      </c>
    </row>
    <row r="2121" spans="1:3" x14ac:dyDescent="0.2">
      <c r="A2121" t="s">
        <v>66</v>
      </c>
      <c r="B2121" t="s">
        <v>19</v>
      </c>
      <c r="C2121" t="s">
        <v>81</v>
      </c>
    </row>
    <row r="2122" spans="1:3" x14ac:dyDescent="0.2">
      <c r="A2122" t="s">
        <v>19</v>
      </c>
      <c r="B2122" t="s">
        <v>67</v>
      </c>
      <c r="C2122" t="s">
        <v>62</v>
      </c>
    </row>
    <row r="2123" spans="1:3" x14ac:dyDescent="0.2">
      <c r="A2123" t="s">
        <v>19</v>
      </c>
      <c r="B2123" t="s">
        <v>68</v>
      </c>
      <c r="C2123" t="s">
        <v>62</v>
      </c>
    </row>
    <row r="2124" spans="1:3" x14ac:dyDescent="0.2">
      <c r="A2124" t="s">
        <v>19</v>
      </c>
      <c r="B2124" t="s">
        <v>69</v>
      </c>
      <c r="C2124" t="s">
        <v>2</v>
      </c>
    </row>
    <row r="2125" spans="1:3" x14ac:dyDescent="0.2">
      <c r="A2125" t="s">
        <v>19</v>
      </c>
      <c r="B2125" t="s">
        <v>70</v>
      </c>
      <c r="C2125" t="s">
        <v>31</v>
      </c>
    </row>
    <row r="2126" spans="1:3" x14ac:dyDescent="0.2">
      <c r="A2126" t="s">
        <v>19</v>
      </c>
      <c r="B2126" t="s">
        <v>71</v>
      </c>
      <c r="C2126" t="s">
        <v>8</v>
      </c>
    </row>
    <row r="2127" spans="1:3" x14ac:dyDescent="0.2">
      <c r="A2127" t="s">
        <v>72</v>
      </c>
      <c r="B2127" t="s">
        <v>19</v>
      </c>
      <c r="C2127" t="s">
        <v>18</v>
      </c>
    </row>
    <row r="2128" spans="1:3" x14ac:dyDescent="0.2">
      <c r="A2128" t="s">
        <v>19</v>
      </c>
      <c r="B2128" t="s">
        <v>73</v>
      </c>
      <c r="C2128" t="s">
        <v>128</v>
      </c>
    </row>
    <row r="2129" spans="1:3" x14ac:dyDescent="0.2">
      <c r="A2129" t="s">
        <v>19</v>
      </c>
      <c r="B2129" t="s">
        <v>74</v>
      </c>
      <c r="C2129" t="s">
        <v>28</v>
      </c>
    </row>
    <row r="2130" spans="1:3" x14ac:dyDescent="0.2">
      <c r="A2130" t="s">
        <v>75</v>
      </c>
      <c r="B2130" t="s">
        <v>19</v>
      </c>
      <c r="C2130" t="s">
        <v>135</v>
      </c>
    </row>
    <row r="2131" spans="1:3" x14ac:dyDescent="0.2">
      <c r="A2131" t="s">
        <v>19</v>
      </c>
      <c r="B2131" t="s">
        <v>76</v>
      </c>
      <c r="C2131" t="s">
        <v>132</v>
      </c>
    </row>
    <row r="2132" spans="1:3" x14ac:dyDescent="0.2">
      <c r="A2132" t="s">
        <v>19</v>
      </c>
      <c r="B2132" t="s">
        <v>77</v>
      </c>
      <c r="C2132" t="s">
        <v>39</v>
      </c>
    </row>
    <row r="2133" spans="1:3" x14ac:dyDescent="0.2">
      <c r="A2133" t="s">
        <v>78</v>
      </c>
      <c r="B2133" t="s">
        <v>19</v>
      </c>
      <c r="C2133" t="s">
        <v>86</v>
      </c>
    </row>
    <row r="2134" spans="1:3" x14ac:dyDescent="0.2">
      <c r="A2134" t="s">
        <v>19</v>
      </c>
      <c r="B2134" t="s">
        <v>79</v>
      </c>
      <c r="C2134" t="s">
        <v>93</v>
      </c>
    </row>
    <row r="2135" spans="1:3" x14ac:dyDescent="0.2">
      <c r="A2135" t="s">
        <v>19</v>
      </c>
      <c r="B2135" t="s">
        <v>80</v>
      </c>
      <c r="C2135" t="s">
        <v>93</v>
      </c>
    </row>
    <row r="2136" spans="1:3" x14ac:dyDescent="0.2">
      <c r="A2136" t="s">
        <v>19</v>
      </c>
      <c r="B2136" t="s">
        <v>81</v>
      </c>
      <c r="C2136" t="s">
        <v>132</v>
      </c>
    </row>
    <row r="2137" spans="1:3" x14ac:dyDescent="0.2">
      <c r="A2137" t="s">
        <v>19</v>
      </c>
      <c r="B2137" t="s">
        <v>82</v>
      </c>
      <c r="C2137" t="s">
        <v>118</v>
      </c>
    </row>
    <row r="2138" spans="1:3" x14ac:dyDescent="0.2">
      <c r="A2138" t="s">
        <v>19</v>
      </c>
      <c r="B2138" t="s">
        <v>83</v>
      </c>
      <c r="C2138" t="s">
        <v>36</v>
      </c>
    </row>
    <row r="2139" spans="1:3" x14ac:dyDescent="0.2">
      <c r="A2139" t="s">
        <v>19</v>
      </c>
      <c r="B2139" t="s">
        <v>84</v>
      </c>
      <c r="C2139" t="s">
        <v>62</v>
      </c>
    </row>
    <row r="2140" spans="1:3" x14ac:dyDescent="0.2">
      <c r="A2140" t="s">
        <v>19</v>
      </c>
      <c r="B2140" t="s">
        <v>85</v>
      </c>
      <c r="C2140" t="s">
        <v>1</v>
      </c>
    </row>
    <row r="2141" spans="1:3" x14ac:dyDescent="0.2">
      <c r="A2141" t="s">
        <v>19</v>
      </c>
      <c r="B2141" t="s">
        <v>86</v>
      </c>
      <c r="C2141" t="s">
        <v>39</v>
      </c>
    </row>
    <row r="2142" spans="1:3" x14ac:dyDescent="0.2">
      <c r="A2142" t="s">
        <v>87</v>
      </c>
      <c r="B2142" t="s">
        <v>19</v>
      </c>
      <c r="C2142" t="s">
        <v>96</v>
      </c>
    </row>
    <row r="2143" spans="1:3" x14ac:dyDescent="0.2">
      <c r="A2143" t="s">
        <v>88</v>
      </c>
      <c r="B2143" t="s">
        <v>19</v>
      </c>
      <c r="C2143" t="s">
        <v>113</v>
      </c>
    </row>
    <row r="2144" spans="1:3" x14ac:dyDescent="0.2">
      <c r="A2144" t="s">
        <v>19</v>
      </c>
      <c r="B2144" t="s">
        <v>89</v>
      </c>
      <c r="C2144" t="s">
        <v>106</v>
      </c>
    </row>
    <row r="2145" spans="1:3" x14ac:dyDescent="0.2">
      <c r="A2145" t="s">
        <v>19</v>
      </c>
      <c r="B2145" t="s">
        <v>90</v>
      </c>
      <c r="C2145" t="s">
        <v>1</v>
      </c>
    </row>
    <row r="2146" spans="1:3" x14ac:dyDescent="0.2">
      <c r="A2146" t="s">
        <v>19</v>
      </c>
      <c r="B2146" t="s">
        <v>91</v>
      </c>
      <c r="C2146" t="s">
        <v>130</v>
      </c>
    </row>
    <row r="2147" spans="1:3" x14ac:dyDescent="0.2">
      <c r="A2147" t="s">
        <v>19</v>
      </c>
      <c r="B2147" t="s">
        <v>92</v>
      </c>
      <c r="C2147" t="s">
        <v>11</v>
      </c>
    </row>
    <row r="2148" spans="1:3" x14ac:dyDescent="0.2">
      <c r="A2148" t="s">
        <v>19</v>
      </c>
      <c r="B2148" t="s">
        <v>93</v>
      </c>
      <c r="C2148" t="s">
        <v>89</v>
      </c>
    </row>
    <row r="2149" spans="1:3" x14ac:dyDescent="0.2">
      <c r="A2149" t="s">
        <v>19</v>
      </c>
      <c r="B2149" t="s">
        <v>94</v>
      </c>
      <c r="C2149" t="s">
        <v>73</v>
      </c>
    </row>
    <row r="2150" spans="1:3" x14ac:dyDescent="0.2">
      <c r="A2150" t="s">
        <v>19</v>
      </c>
      <c r="B2150" t="s">
        <v>95</v>
      </c>
      <c r="C2150" t="s">
        <v>11</v>
      </c>
    </row>
    <row r="2151" spans="1:3" x14ac:dyDescent="0.2">
      <c r="A2151" t="s">
        <v>96</v>
      </c>
      <c r="B2151" t="s">
        <v>19</v>
      </c>
      <c r="C2151" t="s">
        <v>48</v>
      </c>
    </row>
    <row r="2152" spans="1:3" x14ac:dyDescent="0.2">
      <c r="A2152" t="s">
        <v>19</v>
      </c>
      <c r="B2152" t="s">
        <v>97</v>
      </c>
      <c r="C2152" t="s">
        <v>5</v>
      </c>
    </row>
    <row r="2153" spans="1:3" x14ac:dyDescent="0.2">
      <c r="A2153" t="s">
        <v>19</v>
      </c>
      <c r="B2153" t="s">
        <v>98</v>
      </c>
      <c r="C2153" t="s">
        <v>138</v>
      </c>
    </row>
    <row r="2154" spans="1:3" x14ac:dyDescent="0.2">
      <c r="A2154" t="s">
        <v>99</v>
      </c>
      <c r="B2154" t="s">
        <v>19</v>
      </c>
      <c r="C2154" t="s">
        <v>81</v>
      </c>
    </row>
    <row r="2155" spans="1:3" x14ac:dyDescent="0.2">
      <c r="A2155" t="s">
        <v>100</v>
      </c>
      <c r="B2155" t="s">
        <v>19</v>
      </c>
      <c r="C2155" t="s">
        <v>69</v>
      </c>
    </row>
    <row r="2156" spans="1:3" x14ac:dyDescent="0.2">
      <c r="A2156" t="s">
        <v>19</v>
      </c>
      <c r="B2156" t="s">
        <v>101</v>
      </c>
      <c r="C2156" t="s">
        <v>74</v>
      </c>
    </row>
    <row r="2157" spans="1:3" x14ac:dyDescent="0.2">
      <c r="A2157" t="s">
        <v>19</v>
      </c>
      <c r="B2157" t="s">
        <v>102</v>
      </c>
      <c r="C2157" t="s">
        <v>62</v>
      </c>
    </row>
    <row r="2158" spans="1:3" x14ac:dyDescent="0.2">
      <c r="A2158" t="s">
        <v>19</v>
      </c>
      <c r="B2158" t="s">
        <v>103</v>
      </c>
      <c r="C2158" t="s">
        <v>118</v>
      </c>
    </row>
    <row r="2159" spans="1:3" x14ac:dyDescent="0.2">
      <c r="A2159" t="s">
        <v>19</v>
      </c>
      <c r="B2159" t="s">
        <v>104</v>
      </c>
      <c r="C2159" t="s">
        <v>62</v>
      </c>
    </row>
    <row r="2160" spans="1:3" x14ac:dyDescent="0.2">
      <c r="A2160" t="s">
        <v>19</v>
      </c>
      <c r="B2160" t="s">
        <v>3</v>
      </c>
      <c r="C2160" t="s">
        <v>11</v>
      </c>
    </row>
    <row r="2161" spans="1:3" x14ac:dyDescent="0.2">
      <c r="A2161" t="s">
        <v>19</v>
      </c>
      <c r="B2161" t="s">
        <v>105</v>
      </c>
      <c r="C2161" t="s">
        <v>21</v>
      </c>
    </row>
    <row r="2162" spans="1:3" x14ac:dyDescent="0.2">
      <c r="A2162" t="s">
        <v>19</v>
      </c>
      <c r="B2162" t="s">
        <v>106</v>
      </c>
      <c r="C2162" t="s">
        <v>106</v>
      </c>
    </row>
    <row r="2163" spans="1:3" x14ac:dyDescent="0.2">
      <c r="A2163" t="s">
        <v>19</v>
      </c>
      <c r="B2163" t="s">
        <v>107</v>
      </c>
      <c r="C2163" t="s">
        <v>1</v>
      </c>
    </row>
    <row r="2164" spans="1:3" x14ac:dyDescent="0.2">
      <c r="A2164" t="s">
        <v>19</v>
      </c>
      <c r="B2164" t="s">
        <v>108</v>
      </c>
      <c r="C2164" t="s">
        <v>1</v>
      </c>
    </row>
    <row r="2165" spans="1:3" x14ac:dyDescent="0.2">
      <c r="A2165" t="s">
        <v>19</v>
      </c>
      <c r="B2165" t="s">
        <v>109</v>
      </c>
      <c r="C2165" t="s">
        <v>62</v>
      </c>
    </row>
    <row r="2166" spans="1:3" x14ac:dyDescent="0.2">
      <c r="A2166" t="s">
        <v>19</v>
      </c>
      <c r="B2166" t="s">
        <v>110</v>
      </c>
      <c r="C2166" t="s">
        <v>49</v>
      </c>
    </row>
    <row r="2167" spans="1:3" x14ac:dyDescent="0.2">
      <c r="A2167" t="s">
        <v>19</v>
      </c>
      <c r="B2167" t="s">
        <v>111</v>
      </c>
      <c r="C2167" t="s">
        <v>79</v>
      </c>
    </row>
    <row r="2168" spans="1:3" x14ac:dyDescent="0.2">
      <c r="A2168" t="s">
        <v>19</v>
      </c>
      <c r="B2168" t="s">
        <v>112</v>
      </c>
      <c r="C2168" t="s">
        <v>16</v>
      </c>
    </row>
    <row r="2169" spans="1:3" x14ac:dyDescent="0.2">
      <c r="A2169" t="s">
        <v>113</v>
      </c>
      <c r="B2169" t="s">
        <v>19</v>
      </c>
      <c r="C2169" t="s">
        <v>39</v>
      </c>
    </row>
    <row r="2170" spans="1:3" x14ac:dyDescent="0.2">
      <c r="A2170" t="s">
        <v>114</v>
      </c>
      <c r="B2170" t="s">
        <v>19</v>
      </c>
      <c r="C2170" t="s">
        <v>39</v>
      </c>
    </row>
    <row r="2171" spans="1:3" x14ac:dyDescent="0.2">
      <c r="A2171" t="s">
        <v>19</v>
      </c>
      <c r="B2171" t="s">
        <v>115</v>
      </c>
      <c r="C2171" t="s">
        <v>137</v>
      </c>
    </row>
    <row r="2172" spans="1:3" x14ac:dyDescent="0.2">
      <c r="A2172" t="s">
        <v>19</v>
      </c>
      <c r="B2172" t="s">
        <v>116</v>
      </c>
      <c r="C2172" t="s">
        <v>130</v>
      </c>
    </row>
    <row r="2173" spans="1:3" x14ac:dyDescent="0.2">
      <c r="A2173" t="s">
        <v>117</v>
      </c>
      <c r="B2173" t="s">
        <v>19</v>
      </c>
      <c r="C2173" t="s">
        <v>114</v>
      </c>
    </row>
    <row r="2174" spans="1:3" x14ac:dyDescent="0.2">
      <c r="A2174" t="s">
        <v>19</v>
      </c>
      <c r="B2174" t="s">
        <v>118</v>
      </c>
      <c r="C2174" t="s">
        <v>10</v>
      </c>
    </row>
    <row r="2175" spans="1:3" x14ac:dyDescent="0.2">
      <c r="A2175" t="s">
        <v>19</v>
      </c>
      <c r="B2175" t="s">
        <v>119</v>
      </c>
      <c r="C2175" t="s">
        <v>10</v>
      </c>
    </row>
    <row r="2176" spans="1:3" x14ac:dyDescent="0.2">
      <c r="A2176" t="s">
        <v>19</v>
      </c>
      <c r="B2176" t="s">
        <v>120</v>
      </c>
      <c r="C2176" t="s">
        <v>137</v>
      </c>
    </row>
    <row r="2177" spans="1:3" x14ac:dyDescent="0.2">
      <c r="A2177" t="s">
        <v>19</v>
      </c>
      <c r="B2177" t="s">
        <v>121</v>
      </c>
      <c r="C2177" t="s">
        <v>116</v>
      </c>
    </row>
    <row r="2178" spans="1:3" x14ac:dyDescent="0.2">
      <c r="A2178" t="s">
        <v>19</v>
      </c>
      <c r="B2178" t="s">
        <v>122</v>
      </c>
      <c r="C2178" t="s">
        <v>49</v>
      </c>
    </row>
    <row r="2179" spans="1:3" x14ac:dyDescent="0.2">
      <c r="A2179" t="s">
        <v>19</v>
      </c>
      <c r="B2179" t="s">
        <v>123</v>
      </c>
      <c r="C2179" t="s">
        <v>11</v>
      </c>
    </row>
    <row r="2180" spans="1:3" x14ac:dyDescent="0.2">
      <c r="A2180" t="s">
        <v>124</v>
      </c>
      <c r="B2180" t="s">
        <v>19</v>
      </c>
      <c r="C2180" t="s">
        <v>31</v>
      </c>
    </row>
    <row r="2181" spans="1:3" x14ac:dyDescent="0.2">
      <c r="A2181" t="s">
        <v>125</v>
      </c>
      <c r="B2181" t="s">
        <v>19</v>
      </c>
      <c r="C2181" t="s">
        <v>96</v>
      </c>
    </row>
    <row r="2182" spans="1:3" x14ac:dyDescent="0.2">
      <c r="A2182" t="s">
        <v>19</v>
      </c>
      <c r="B2182" t="s">
        <v>126</v>
      </c>
      <c r="C2182" t="s">
        <v>81</v>
      </c>
    </row>
    <row r="2183" spans="1:3" x14ac:dyDescent="0.2">
      <c r="A2183" t="s">
        <v>19</v>
      </c>
      <c r="B2183" t="s">
        <v>127</v>
      </c>
      <c r="C2183" t="s">
        <v>29</v>
      </c>
    </row>
    <row r="2184" spans="1:3" x14ac:dyDescent="0.2">
      <c r="A2184" t="s">
        <v>19</v>
      </c>
      <c r="B2184" t="s">
        <v>128</v>
      </c>
      <c r="C2184" t="s">
        <v>101</v>
      </c>
    </row>
    <row r="2185" spans="1:3" x14ac:dyDescent="0.2">
      <c r="A2185" t="s">
        <v>19</v>
      </c>
      <c r="B2185" t="s">
        <v>129</v>
      </c>
      <c r="C2185" t="s">
        <v>79</v>
      </c>
    </row>
    <row r="2186" spans="1:3" x14ac:dyDescent="0.2">
      <c r="A2186" t="s">
        <v>19</v>
      </c>
      <c r="B2186" t="s">
        <v>130</v>
      </c>
      <c r="C2186" t="s">
        <v>43</v>
      </c>
    </row>
    <row r="2187" spans="1:3" x14ac:dyDescent="0.2">
      <c r="A2187" t="s">
        <v>19</v>
      </c>
      <c r="B2187" t="s">
        <v>131</v>
      </c>
      <c r="C2187" t="s">
        <v>127</v>
      </c>
    </row>
    <row r="2188" spans="1:3" x14ac:dyDescent="0.2">
      <c r="A2188" t="s">
        <v>19</v>
      </c>
      <c r="B2188" t="s">
        <v>132</v>
      </c>
      <c r="C2188" t="s">
        <v>16</v>
      </c>
    </row>
    <row r="2189" spans="1:3" x14ac:dyDescent="0.2">
      <c r="A2189" t="s">
        <v>133</v>
      </c>
      <c r="B2189" t="s">
        <v>19</v>
      </c>
      <c r="C2189" t="s">
        <v>135</v>
      </c>
    </row>
    <row r="2190" spans="1:3" x14ac:dyDescent="0.2">
      <c r="A2190" t="s">
        <v>19</v>
      </c>
      <c r="B2190" t="s">
        <v>134</v>
      </c>
      <c r="C2190" t="s">
        <v>62</v>
      </c>
    </row>
    <row r="2191" spans="1:3" x14ac:dyDescent="0.2">
      <c r="A2191" t="s">
        <v>19</v>
      </c>
      <c r="B2191" t="s">
        <v>135</v>
      </c>
      <c r="C2191" t="s">
        <v>111</v>
      </c>
    </row>
    <row r="2192" spans="1:3" x14ac:dyDescent="0.2">
      <c r="A2192" t="s">
        <v>19</v>
      </c>
      <c r="B2192" t="s">
        <v>136</v>
      </c>
      <c r="C2192" t="s">
        <v>48</v>
      </c>
    </row>
    <row r="2193" spans="1:3" x14ac:dyDescent="0.2">
      <c r="A2193" t="s">
        <v>19</v>
      </c>
      <c r="B2193" t="s">
        <v>137</v>
      </c>
      <c r="C2193" t="s">
        <v>130</v>
      </c>
    </row>
    <row r="2194" spans="1:3" x14ac:dyDescent="0.2">
      <c r="A2194" t="s">
        <v>19</v>
      </c>
      <c r="B2194" t="s">
        <v>138</v>
      </c>
      <c r="C2194" t="s">
        <v>128</v>
      </c>
    </row>
    <row r="2195" spans="1:3" x14ac:dyDescent="0.2">
      <c r="A2195" t="s">
        <v>20</v>
      </c>
      <c r="B2195" t="s">
        <v>21</v>
      </c>
      <c r="C2195" t="s">
        <v>86</v>
      </c>
    </row>
    <row r="2196" spans="1:3" x14ac:dyDescent="0.2">
      <c r="A2196" t="s">
        <v>20</v>
      </c>
      <c r="B2196" t="s">
        <v>22</v>
      </c>
      <c r="C2196" t="s">
        <v>132</v>
      </c>
    </row>
    <row r="2197" spans="1:3" x14ac:dyDescent="0.2">
      <c r="A2197" t="s">
        <v>20</v>
      </c>
      <c r="B2197" t="s">
        <v>23</v>
      </c>
      <c r="C2197" t="s">
        <v>87</v>
      </c>
    </row>
    <row r="2198" spans="1:3" x14ac:dyDescent="0.2">
      <c r="A2198" t="s">
        <v>20</v>
      </c>
      <c r="B2198" t="s">
        <v>24</v>
      </c>
      <c r="C2198" t="s">
        <v>29</v>
      </c>
    </row>
    <row r="2199" spans="1:3" x14ac:dyDescent="0.2">
      <c r="A2199" t="s">
        <v>20</v>
      </c>
      <c r="B2199" t="s">
        <v>25</v>
      </c>
      <c r="C2199" t="s">
        <v>65</v>
      </c>
    </row>
    <row r="2200" spans="1:3" x14ac:dyDescent="0.2">
      <c r="A2200" t="s">
        <v>20</v>
      </c>
      <c r="B2200" t="s">
        <v>26</v>
      </c>
      <c r="C2200" t="s">
        <v>99</v>
      </c>
    </row>
    <row r="2201" spans="1:3" x14ac:dyDescent="0.2">
      <c r="A2201" t="s">
        <v>20</v>
      </c>
      <c r="B2201" t="s">
        <v>27</v>
      </c>
      <c r="C2201" t="s">
        <v>78</v>
      </c>
    </row>
    <row r="2202" spans="1:3" x14ac:dyDescent="0.2">
      <c r="A2202" t="s">
        <v>20</v>
      </c>
      <c r="B2202" t="s">
        <v>28</v>
      </c>
      <c r="C2202" t="s">
        <v>96</v>
      </c>
    </row>
    <row r="2203" spans="1:3" x14ac:dyDescent="0.2">
      <c r="A2203" t="s">
        <v>20</v>
      </c>
      <c r="B2203" t="s">
        <v>29</v>
      </c>
      <c r="C2203" t="s">
        <v>135</v>
      </c>
    </row>
    <row r="2204" spans="1:3" x14ac:dyDescent="0.2">
      <c r="A2204" t="s">
        <v>20</v>
      </c>
      <c r="B2204" t="s">
        <v>30</v>
      </c>
      <c r="C2204" t="s">
        <v>113</v>
      </c>
    </row>
    <row r="2205" spans="1:3" x14ac:dyDescent="0.2">
      <c r="A2205" t="s">
        <v>20</v>
      </c>
      <c r="B2205" t="s">
        <v>31</v>
      </c>
      <c r="C2205" t="s">
        <v>42</v>
      </c>
    </row>
    <row r="2206" spans="1:3" x14ac:dyDescent="0.2">
      <c r="A2206" t="s">
        <v>20</v>
      </c>
      <c r="B2206" t="s">
        <v>32</v>
      </c>
      <c r="C2206" t="s">
        <v>136</v>
      </c>
    </row>
    <row r="2207" spans="1:3" x14ac:dyDescent="0.2">
      <c r="A2207" t="s">
        <v>20</v>
      </c>
      <c r="B2207" t="s">
        <v>33</v>
      </c>
      <c r="C2207" t="s">
        <v>26</v>
      </c>
    </row>
    <row r="2208" spans="1:3" x14ac:dyDescent="0.2">
      <c r="A2208" t="s">
        <v>20</v>
      </c>
      <c r="B2208" t="s">
        <v>34</v>
      </c>
      <c r="C2208" t="s">
        <v>26</v>
      </c>
    </row>
    <row r="2209" spans="1:3" x14ac:dyDescent="0.2">
      <c r="A2209" t="s">
        <v>20</v>
      </c>
      <c r="B2209" t="s">
        <v>35</v>
      </c>
      <c r="C2209" t="s">
        <v>33</v>
      </c>
    </row>
    <row r="2210" spans="1:3" x14ac:dyDescent="0.2">
      <c r="A2210" t="s">
        <v>20</v>
      </c>
      <c r="B2210" t="s">
        <v>36</v>
      </c>
      <c r="C2210" t="s">
        <v>111</v>
      </c>
    </row>
    <row r="2211" spans="1:3" x14ac:dyDescent="0.2">
      <c r="A2211" t="s">
        <v>20</v>
      </c>
      <c r="B2211" t="s">
        <v>37</v>
      </c>
      <c r="C2211" t="s">
        <v>111</v>
      </c>
    </row>
    <row r="2212" spans="1:3" x14ac:dyDescent="0.2">
      <c r="A2212" t="s">
        <v>20</v>
      </c>
      <c r="B2212" t="s">
        <v>38</v>
      </c>
      <c r="C2212" t="s">
        <v>16</v>
      </c>
    </row>
    <row r="2213" spans="1:3" x14ac:dyDescent="0.2">
      <c r="A2213" t="s">
        <v>20</v>
      </c>
      <c r="B2213" t="s">
        <v>39</v>
      </c>
      <c r="C2213" t="s">
        <v>70</v>
      </c>
    </row>
    <row r="2214" spans="1:3" x14ac:dyDescent="0.2">
      <c r="A2214" t="s">
        <v>20</v>
      </c>
      <c r="B2214" t="s">
        <v>40</v>
      </c>
      <c r="C2214" t="s">
        <v>54</v>
      </c>
    </row>
    <row r="2215" spans="1:3" x14ac:dyDescent="0.2">
      <c r="A2215" t="s">
        <v>20</v>
      </c>
      <c r="B2215" t="s">
        <v>41</v>
      </c>
      <c r="C2215" t="s">
        <v>23</v>
      </c>
    </row>
    <row r="2216" spans="1:3" x14ac:dyDescent="0.2">
      <c r="A2216" t="s">
        <v>20</v>
      </c>
      <c r="B2216" t="s">
        <v>42</v>
      </c>
      <c r="C2216" t="s">
        <v>59</v>
      </c>
    </row>
    <row r="2217" spans="1:3" x14ac:dyDescent="0.2">
      <c r="A2217" t="s">
        <v>20</v>
      </c>
      <c r="B2217" t="s">
        <v>43</v>
      </c>
      <c r="C2217" t="s">
        <v>114</v>
      </c>
    </row>
    <row r="2218" spans="1:3" x14ac:dyDescent="0.2">
      <c r="A2218" t="s">
        <v>20</v>
      </c>
      <c r="B2218" t="s">
        <v>44</v>
      </c>
      <c r="C2218" t="s">
        <v>133</v>
      </c>
    </row>
    <row r="2219" spans="1:3" x14ac:dyDescent="0.2">
      <c r="A2219" t="s">
        <v>20</v>
      </c>
      <c r="B2219" t="s">
        <v>7</v>
      </c>
      <c r="C2219" t="s">
        <v>29</v>
      </c>
    </row>
    <row r="2220" spans="1:3" x14ac:dyDescent="0.2">
      <c r="A2220" t="s">
        <v>20</v>
      </c>
      <c r="B2220" t="s">
        <v>45</v>
      </c>
      <c r="C2220" t="s">
        <v>21</v>
      </c>
    </row>
    <row r="2221" spans="1:3" x14ac:dyDescent="0.2">
      <c r="A2221" t="s">
        <v>20</v>
      </c>
      <c r="B2221" t="s">
        <v>46</v>
      </c>
      <c r="C2221" t="s">
        <v>56</v>
      </c>
    </row>
    <row r="2222" spans="1:3" x14ac:dyDescent="0.2">
      <c r="A2222" t="s">
        <v>20</v>
      </c>
      <c r="B2222" t="s">
        <v>47</v>
      </c>
      <c r="C2222" t="s">
        <v>65</v>
      </c>
    </row>
    <row r="2223" spans="1:3" x14ac:dyDescent="0.2">
      <c r="A2223" t="s">
        <v>20</v>
      </c>
      <c r="B2223" t="s">
        <v>48</v>
      </c>
      <c r="C2223" t="s">
        <v>70</v>
      </c>
    </row>
    <row r="2224" spans="1:3" x14ac:dyDescent="0.2">
      <c r="A2224" t="s">
        <v>20</v>
      </c>
      <c r="B2224" t="s">
        <v>49</v>
      </c>
      <c r="C2224" t="s">
        <v>72</v>
      </c>
    </row>
    <row r="2225" spans="1:3" x14ac:dyDescent="0.2">
      <c r="A2225" t="s">
        <v>20</v>
      </c>
      <c r="B2225" t="s">
        <v>50</v>
      </c>
      <c r="C2225" t="s">
        <v>122</v>
      </c>
    </row>
    <row r="2226" spans="1:3" x14ac:dyDescent="0.2">
      <c r="A2226" t="s">
        <v>20</v>
      </c>
      <c r="B2226" t="s">
        <v>51</v>
      </c>
      <c r="C2226" t="s">
        <v>71</v>
      </c>
    </row>
    <row r="2227" spans="1:3" x14ac:dyDescent="0.2">
      <c r="A2227" t="s">
        <v>20</v>
      </c>
      <c r="B2227" t="s">
        <v>52</v>
      </c>
      <c r="C2227" t="s">
        <v>39</v>
      </c>
    </row>
    <row r="2228" spans="1:3" x14ac:dyDescent="0.2">
      <c r="A2228" t="s">
        <v>20</v>
      </c>
      <c r="B2228" t="s">
        <v>53</v>
      </c>
      <c r="C2228" t="s">
        <v>28</v>
      </c>
    </row>
    <row r="2229" spans="1:3" x14ac:dyDescent="0.2">
      <c r="A2229" t="s">
        <v>20</v>
      </c>
      <c r="B2229" t="s">
        <v>54</v>
      </c>
      <c r="C2229" t="s">
        <v>65</v>
      </c>
    </row>
    <row r="2230" spans="1:3" x14ac:dyDescent="0.2">
      <c r="A2230" t="s">
        <v>20</v>
      </c>
      <c r="B2230" t="s">
        <v>55</v>
      </c>
      <c r="C2230" t="s">
        <v>65</v>
      </c>
    </row>
    <row r="2231" spans="1:3" x14ac:dyDescent="0.2">
      <c r="A2231" t="s">
        <v>20</v>
      </c>
      <c r="B2231" t="s">
        <v>56</v>
      </c>
      <c r="C2231" t="s">
        <v>17</v>
      </c>
    </row>
    <row r="2232" spans="1:3" x14ac:dyDescent="0.2">
      <c r="A2232" t="s">
        <v>20</v>
      </c>
      <c r="B2232" t="s">
        <v>57</v>
      </c>
      <c r="C2232" t="s">
        <v>17</v>
      </c>
    </row>
    <row r="2233" spans="1:3" x14ac:dyDescent="0.2">
      <c r="A2233" t="s">
        <v>20</v>
      </c>
      <c r="B2233" t="s">
        <v>58</v>
      </c>
      <c r="C2233" t="s">
        <v>28</v>
      </c>
    </row>
    <row r="2234" spans="1:3" x14ac:dyDescent="0.2">
      <c r="A2234" t="s">
        <v>20</v>
      </c>
      <c r="B2234" t="s">
        <v>59</v>
      </c>
      <c r="C2234" t="s">
        <v>133</v>
      </c>
    </row>
    <row r="2235" spans="1:3" x14ac:dyDescent="0.2">
      <c r="A2235" t="s">
        <v>20</v>
      </c>
      <c r="B2235" t="s">
        <v>60</v>
      </c>
      <c r="C2235" t="s">
        <v>40</v>
      </c>
    </row>
    <row r="2236" spans="1:3" x14ac:dyDescent="0.2">
      <c r="A2236" t="s">
        <v>20</v>
      </c>
      <c r="B2236" t="s">
        <v>61</v>
      </c>
      <c r="C2236" t="s">
        <v>14</v>
      </c>
    </row>
    <row r="2237" spans="1:3" x14ac:dyDescent="0.2">
      <c r="A2237" t="s">
        <v>20</v>
      </c>
      <c r="B2237" t="s">
        <v>62</v>
      </c>
      <c r="C2237" t="s">
        <v>51</v>
      </c>
    </row>
    <row r="2238" spans="1:3" x14ac:dyDescent="0.2">
      <c r="A2238" t="s">
        <v>20</v>
      </c>
      <c r="B2238" t="s">
        <v>63</v>
      </c>
      <c r="C2238" t="s">
        <v>51</v>
      </c>
    </row>
    <row r="2239" spans="1:3" x14ac:dyDescent="0.2">
      <c r="A2239" t="s">
        <v>20</v>
      </c>
      <c r="B2239" t="s">
        <v>64</v>
      </c>
      <c r="C2239" t="s">
        <v>2</v>
      </c>
    </row>
    <row r="2240" spans="1:3" x14ac:dyDescent="0.2">
      <c r="A2240" t="s">
        <v>20</v>
      </c>
      <c r="B2240" t="s">
        <v>65</v>
      </c>
      <c r="C2240" t="s">
        <v>78</v>
      </c>
    </row>
    <row r="2241" spans="1:3" x14ac:dyDescent="0.2">
      <c r="A2241" t="s">
        <v>20</v>
      </c>
      <c r="B2241" t="s">
        <v>66</v>
      </c>
      <c r="C2241" t="s">
        <v>78</v>
      </c>
    </row>
    <row r="2242" spans="1:3" x14ac:dyDescent="0.2">
      <c r="A2242" t="s">
        <v>20</v>
      </c>
      <c r="B2242" t="s">
        <v>67</v>
      </c>
      <c r="C2242" t="s">
        <v>93</v>
      </c>
    </row>
    <row r="2243" spans="1:3" x14ac:dyDescent="0.2">
      <c r="A2243" t="s">
        <v>20</v>
      </c>
      <c r="B2243" t="s">
        <v>68</v>
      </c>
      <c r="C2243" t="s">
        <v>93</v>
      </c>
    </row>
    <row r="2244" spans="1:3" x14ac:dyDescent="0.2">
      <c r="A2244" t="s">
        <v>20</v>
      </c>
      <c r="B2244" t="s">
        <v>69</v>
      </c>
      <c r="C2244" t="s">
        <v>81</v>
      </c>
    </row>
    <row r="2245" spans="1:3" x14ac:dyDescent="0.2">
      <c r="A2245" t="s">
        <v>20</v>
      </c>
      <c r="B2245" t="s">
        <v>70</v>
      </c>
      <c r="C2245" t="s">
        <v>27</v>
      </c>
    </row>
    <row r="2246" spans="1:3" x14ac:dyDescent="0.2">
      <c r="A2246" t="s">
        <v>20</v>
      </c>
      <c r="B2246" t="s">
        <v>71</v>
      </c>
      <c r="C2246" t="s">
        <v>27</v>
      </c>
    </row>
    <row r="2247" spans="1:3" x14ac:dyDescent="0.2">
      <c r="A2247" t="s">
        <v>20</v>
      </c>
      <c r="B2247" t="s">
        <v>72</v>
      </c>
      <c r="C2247" t="s">
        <v>44</v>
      </c>
    </row>
    <row r="2248" spans="1:3" x14ac:dyDescent="0.2">
      <c r="A2248" t="s">
        <v>20</v>
      </c>
      <c r="B2248" t="s">
        <v>73</v>
      </c>
      <c r="C2248" t="s">
        <v>40</v>
      </c>
    </row>
    <row r="2249" spans="1:3" x14ac:dyDescent="0.2">
      <c r="A2249" t="s">
        <v>20</v>
      </c>
      <c r="B2249" t="s">
        <v>74</v>
      </c>
      <c r="C2249" t="s">
        <v>135</v>
      </c>
    </row>
    <row r="2250" spans="1:3" x14ac:dyDescent="0.2">
      <c r="A2250" t="s">
        <v>75</v>
      </c>
      <c r="B2250" t="s">
        <v>20</v>
      </c>
      <c r="C2250" t="s">
        <v>87</v>
      </c>
    </row>
    <row r="2251" spans="1:3" x14ac:dyDescent="0.2">
      <c r="A2251" t="s">
        <v>20</v>
      </c>
      <c r="B2251" t="s">
        <v>76</v>
      </c>
      <c r="C2251" t="s">
        <v>110</v>
      </c>
    </row>
    <row r="2252" spans="1:3" x14ac:dyDescent="0.2">
      <c r="A2252" t="s">
        <v>20</v>
      </c>
      <c r="B2252" t="s">
        <v>77</v>
      </c>
      <c r="C2252" t="s">
        <v>13</v>
      </c>
    </row>
    <row r="2253" spans="1:3" x14ac:dyDescent="0.2">
      <c r="A2253" t="s">
        <v>20</v>
      </c>
      <c r="B2253" t="s">
        <v>78</v>
      </c>
      <c r="C2253" t="s">
        <v>75</v>
      </c>
    </row>
    <row r="2254" spans="1:3" x14ac:dyDescent="0.2">
      <c r="A2254" t="s">
        <v>20</v>
      </c>
      <c r="B2254" t="s">
        <v>79</v>
      </c>
      <c r="C2254" t="s">
        <v>47</v>
      </c>
    </row>
    <row r="2255" spans="1:3" x14ac:dyDescent="0.2">
      <c r="A2255" t="s">
        <v>20</v>
      </c>
      <c r="B2255" t="s">
        <v>80</v>
      </c>
      <c r="C2255" t="s">
        <v>47</v>
      </c>
    </row>
    <row r="2256" spans="1:3" x14ac:dyDescent="0.2">
      <c r="A2256" t="s">
        <v>20</v>
      </c>
      <c r="B2256" t="s">
        <v>81</v>
      </c>
      <c r="C2256" t="s">
        <v>122</v>
      </c>
    </row>
    <row r="2257" spans="1:3" x14ac:dyDescent="0.2">
      <c r="A2257" t="s">
        <v>20</v>
      </c>
      <c r="B2257" t="s">
        <v>82</v>
      </c>
      <c r="C2257" t="s">
        <v>106</v>
      </c>
    </row>
    <row r="2258" spans="1:3" x14ac:dyDescent="0.2">
      <c r="A2258" t="s">
        <v>20</v>
      </c>
      <c r="B2258" t="s">
        <v>83</v>
      </c>
      <c r="C2258" t="s">
        <v>28</v>
      </c>
    </row>
    <row r="2259" spans="1:3" x14ac:dyDescent="0.2">
      <c r="A2259" t="s">
        <v>20</v>
      </c>
      <c r="B2259" t="s">
        <v>84</v>
      </c>
      <c r="C2259" t="s">
        <v>32</v>
      </c>
    </row>
    <row r="2260" spans="1:3" x14ac:dyDescent="0.2">
      <c r="A2260" t="s">
        <v>20</v>
      </c>
      <c r="B2260" t="s">
        <v>85</v>
      </c>
      <c r="C2260" t="s">
        <v>32</v>
      </c>
    </row>
    <row r="2261" spans="1:3" x14ac:dyDescent="0.2">
      <c r="A2261" t="s">
        <v>20</v>
      </c>
      <c r="B2261" t="s">
        <v>86</v>
      </c>
      <c r="C2261" t="s">
        <v>13</v>
      </c>
    </row>
    <row r="2262" spans="1:3" x14ac:dyDescent="0.2">
      <c r="A2262" t="s">
        <v>20</v>
      </c>
      <c r="B2262" t="s">
        <v>87</v>
      </c>
      <c r="C2262" t="s">
        <v>125</v>
      </c>
    </row>
    <row r="2263" spans="1:3" x14ac:dyDescent="0.2">
      <c r="A2263" t="s">
        <v>20</v>
      </c>
      <c r="B2263" t="s">
        <v>88</v>
      </c>
      <c r="C2263" t="s">
        <v>75</v>
      </c>
    </row>
    <row r="2264" spans="1:3" x14ac:dyDescent="0.2">
      <c r="A2264" t="s">
        <v>20</v>
      </c>
      <c r="B2264" t="s">
        <v>89</v>
      </c>
      <c r="C2264" t="s">
        <v>136</v>
      </c>
    </row>
    <row r="2265" spans="1:3" x14ac:dyDescent="0.2">
      <c r="A2265" t="s">
        <v>20</v>
      </c>
      <c r="B2265" t="s">
        <v>90</v>
      </c>
      <c r="C2265" t="s">
        <v>106</v>
      </c>
    </row>
    <row r="2266" spans="1:3" x14ac:dyDescent="0.2">
      <c r="A2266" t="s">
        <v>20</v>
      </c>
      <c r="B2266" t="s">
        <v>91</v>
      </c>
      <c r="C2266" t="s">
        <v>79</v>
      </c>
    </row>
    <row r="2267" spans="1:3" x14ac:dyDescent="0.2">
      <c r="A2267" t="s">
        <v>20</v>
      </c>
      <c r="B2267" t="s">
        <v>92</v>
      </c>
      <c r="C2267" t="s">
        <v>79</v>
      </c>
    </row>
    <row r="2268" spans="1:3" x14ac:dyDescent="0.2">
      <c r="A2268" t="s">
        <v>20</v>
      </c>
      <c r="B2268" t="s">
        <v>93</v>
      </c>
      <c r="C2268" t="s">
        <v>26</v>
      </c>
    </row>
    <row r="2269" spans="1:3" x14ac:dyDescent="0.2">
      <c r="A2269" t="s">
        <v>20</v>
      </c>
      <c r="B2269" t="s">
        <v>94</v>
      </c>
      <c r="C2269" t="s">
        <v>2</v>
      </c>
    </row>
    <row r="2270" spans="1:3" x14ac:dyDescent="0.2">
      <c r="A2270" t="s">
        <v>20</v>
      </c>
      <c r="B2270" t="s">
        <v>95</v>
      </c>
      <c r="C2270" t="s">
        <v>79</v>
      </c>
    </row>
    <row r="2271" spans="1:3" x14ac:dyDescent="0.2">
      <c r="A2271" t="s">
        <v>20</v>
      </c>
      <c r="B2271" t="s">
        <v>96</v>
      </c>
      <c r="C2271" t="s">
        <v>126</v>
      </c>
    </row>
    <row r="2272" spans="1:3" x14ac:dyDescent="0.2">
      <c r="A2272" t="s">
        <v>20</v>
      </c>
      <c r="B2272" t="s">
        <v>97</v>
      </c>
      <c r="C2272" t="s">
        <v>29</v>
      </c>
    </row>
    <row r="2273" spans="1:3" x14ac:dyDescent="0.2">
      <c r="A2273" t="s">
        <v>20</v>
      </c>
      <c r="B2273" t="s">
        <v>98</v>
      </c>
      <c r="C2273" t="s">
        <v>2</v>
      </c>
    </row>
    <row r="2274" spans="1:3" x14ac:dyDescent="0.2">
      <c r="A2274" t="s">
        <v>20</v>
      </c>
      <c r="B2274" t="s">
        <v>99</v>
      </c>
      <c r="C2274" t="s">
        <v>78</v>
      </c>
    </row>
    <row r="2275" spans="1:3" x14ac:dyDescent="0.2">
      <c r="A2275" t="s">
        <v>20</v>
      </c>
      <c r="B2275" t="s">
        <v>100</v>
      </c>
      <c r="C2275" t="s">
        <v>39</v>
      </c>
    </row>
    <row r="2276" spans="1:3" x14ac:dyDescent="0.2">
      <c r="A2276" t="s">
        <v>20</v>
      </c>
      <c r="B2276" t="s">
        <v>101</v>
      </c>
      <c r="C2276" t="s">
        <v>114</v>
      </c>
    </row>
    <row r="2277" spans="1:3" x14ac:dyDescent="0.2">
      <c r="A2277" t="s">
        <v>20</v>
      </c>
      <c r="B2277" t="s">
        <v>102</v>
      </c>
      <c r="C2277" t="s">
        <v>16</v>
      </c>
    </row>
    <row r="2278" spans="1:3" x14ac:dyDescent="0.2">
      <c r="A2278" t="s">
        <v>20</v>
      </c>
      <c r="B2278" t="s">
        <v>103</v>
      </c>
      <c r="C2278" t="s">
        <v>19</v>
      </c>
    </row>
    <row r="2279" spans="1:3" x14ac:dyDescent="0.2">
      <c r="A2279" t="s">
        <v>20</v>
      </c>
      <c r="B2279" t="s">
        <v>104</v>
      </c>
      <c r="C2279" t="s">
        <v>33</v>
      </c>
    </row>
    <row r="2280" spans="1:3" x14ac:dyDescent="0.2">
      <c r="A2280" t="s">
        <v>20</v>
      </c>
      <c r="B2280" t="s">
        <v>3</v>
      </c>
      <c r="C2280" t="s">
        <v>80</v>
      </c>
    </row>
    <row r="2281" spans="1:3" x14ac:dyDescent="0.2">
      <c r="A2281" t="s">
        <v>20</v>
      </c>
      <c r="B2281" t="s">
        <v>105</v>
      </c>
      <c r="C2281" t="s">
        <v>76</v>
      </c>
    </row>
    <row r="2282" spans="1:3" x14ac:dyDescent="0.2">
      <c r="A2282" t="s">
        <v>20</v>
      </c>
      <c r="B2282" t="s">
        <v>106</v>
      </c>
      <c r="C2282" t="s">
        <v>136</v>
      </c>
    </row>
    <row r="2283" spans="1:3" x14ac:dyDescent="0.2">
      <c r="A2283" t="s">
        <v>20</v>
      </c>
      <c r="B2283" t="s">
        <v>107</v>
      </c>
      <c r="C2283" t="s">
        <v>89</v>
      </c>
    </row>
    <row r="2284" spans="1:3" x14ac:dyDescent="0.2">
      <c r="A2284" t="s">
        <v>20</v>
      </c>
      <c r="B2284" t="s">
        <v>108</v>
      </c>
      <c r="C2284" t="s">
        <v>89</v>
      </c>
    </row>
    <row r="2285" spans="1:3" x14ac:dyDescent="0.2">
      <c r="A2285" t="s">
        <v>20</v>
      </c>
      <c r="B2285" t="s">
        <v>109</v>
      </c>
      <c r="C2285" t="s">
        <v>93</v>
      </c>
    </row>
    <row r="2286" spans="1:3" x14ac:dyDescent="0.2">
      <c r="A2286" t="s">
        <v>20</v>
      </c>
      <c r="B2286" t="s">
        <v>110</v>
      </c>
      <c r="C2286" t="s">
        <v>41</v>
      </c>
    </row>
    <row r="2287" spans="1:3" x14ac:dyDescent="0.2">
      <c r="A2287" t="s">
        <v>20</v>
      </c>
      <c r="B2287" t="s">
        <v>111</v>
      </c>
      <c r="C2287" t="s">
        <v>70</v>
      </c>
    </row>
    <row r="2288" spans="1:3" x14ac:dyDescent="0.2">
      <c r="A2288" t="s">
        <v>20</v>
      </c>
      <c r="B2288" t="s">
        <v>112</v>
      </c>
      <c r="C2288" t="s">
        <v>124</v>
      </c>
    </row>
    <row r="2289" spans="1:3" x14ac:dyDescent="0.2">
      <c r="A2289" t="s">
        <v>20</v>
      </c>
      <c r="B2289" t="s">
        <v>113</v>
      </c>
      <c r="C2289" t="s">
        <v>46</v>
      </c>
    </row>
    <row r="2290" spans="1:3" x14ac:dyDescent="0.2">
      <c r="A2290" t="s">
        <v>20</v>
      </c>
      <c r="B2290" t="s">
        <v>114</v>
      </c>
      <c r="C2290" t="s">
        <v>13</v>
      </c>
    </row>
    <row r="2291" spans="1:3" x14ac:dyDescent="0.2">
      <c r="A2291" t="s">
        <v>20</v>
      </c>
      <c r="B2291" t="s">
        <v>115</v>
      </c>
      <c r="C2291" t="s">
        <v>101</v>
      </c>
    </row>
    <row r="2292" spans="1:3" x14ac:dyDescent="0.2">
      <c r="A2292" t="s">
        <v>20</v>
      </c>
      <c r="B2292" t="s">
        <v>116</v>
      </c>
      <c r="C2292" t="s">
        <v>40</v>
      </c>
    </row>
    <row r="2293" spans="1:3" x14ac:dyDescent="0.2">
      <c r="A2293" t="s">
        <v>20</v>
      </c>
      <c r="B2293" t="s">
        <v>117</v>
      </c>
      <c r="C2293" t="s">
        <v>23</v>
      </c>
    </row>
    <row r="2294" spans="1:3" x14ac:dyDescent="0.2">
      <c r="A2294" t="s">
        <v>20</v>
      </c>
      <c r="B2294" t="s">
        <v>118</v>
      </c>
      <c r="C2294" t="s">
        <v>48</v>
      </c>
    </row>
    <row r="2295" spans="1:3" x14ac:dyDescent="0.2">
      <c r="A2295" t="s">
        <v>20</v>
      </c>
      <c r="B2295" t="s">
        <v>119</v>
      </c>
      <c r="C2295" t="s">
        <v>48</v>
      </c>
    </row>
    <row r="2296" spans="1:3" x14ac:dyDescent="0.2">
      <c r="A2296" t="s">
        <v>20</v>
      </c>
      <c r="B2296" t="s">
        <v>120</v>
      </c>
      <c r="C2296" t="s">
        <v>101</v>
      </c>
    </row>
    <row r="2297" spans="1:3" x14ac:dyDescent="0.2">
      <c r="A2297" t="s">
        <v>20</v>
      </c>
      <c r="B2297" t="s">
        <v>121</v>
      </c>
      <c r="C2297" t="s">
        <v>43</v>
      </c>
    </row>
    <row r="2298" spans="1:3" x14ac:dyDescent="0.2">
      <c r="A2298" t="s">
        <v>20</v>
      </c>
      <c r="B2298" t="s">
        <v>122</v>
      </c>
      <c r="C2298" t="s">
        <v>44</v>
      </c>
    </row>
    <row r="2299" spans="1:3" x14ac:dyDescent="0.2">
      <c r="A2299" t="s">
        <v>20</v>
      </c>
      <c r="B2299" t="s">
        <v>123</v>
      </c>
      <c r="C2299" t="s">
        <v>79</v>
      </c>
    </row>
    <row r="2300" spans="1:3" x14ac:dyDescent="0.2">
      <c r="A2300" t="s">
        <v>20</v>
      </c>
      <c r="B2300" t="s">
        <v>124</v>
      </c>
      <c r="C2300" t="s">
        <v>65</v>
      </c>
    </row>
    <row r="2301" spans="1:3" x14ac:dyDescent="0.2">
      <c r="A2301" t="s">
        <v>20</v>
      </c>
      <c r="B2301" t="s">
        <v>125</v>
      </c>
      <c r="C2301" t="s">
        <v>125</v>
      </c>
    </row>
    <row r="2302" spans="1:3" x14ac:dyDescent="0.2">
      <c r="A2302" t="s">
        <v>20</v>
      </c>
      <c r="B2302" t="s">
        <v>126</v>
      </c>
      <c r="C2302" t="s">
        <v>56</v>
      </c>
    </row>
    <row r="2303" spans="1:3" x14ac:dyDescent="0.2">
      <c r="A2303" t="s">
        <v>20</v>
      </c>
      <c r="B2303" t="s">
        <v>127</v>
      </c>
      <c r="C2303" t="s">
        <v>114</v>
      </c>
    </row>
    <row r="2304" spans="1:3" x14ac:dyDescent="0.2">
      <c r="A2304" t="s">
        <v>20</v>
      </c>
      <c r="B2304" t="s">
        <v>128</v>
      </c>
      <c r="C2304" t="s">
        <v>49</v>
      </c>
    </row>
    <row r="2305" spans="1:3" x14ac:dyDescent="0.2">
      <c r="A2305" t="s">
        <v>20</v>
      </c>
      <c r="B2305" t="s">
        <v>129</v>
      </c>
      <c r="C2305" t="s">
        <v>71</v>
      </c>
    </row>
    <row r="2306" spans="1:3" x14ac:dyDescent="0.2">
      <c r="A2306" t="s">
        <v>20</v>
      </c>
      <c r="B2306" t="s">
        <v>130</v>
      </c>
      <c r="C2306" t="s">
        <v>18</v>
      </c>
    </row>
    <row r="2307" spans="1:3" x14ac:dyDescent="0.2">
      <c r="A2307" t="s">
        <v>20</v>
      </c>
      <c r="B2307" t="s">
        <v>131</v>
      </c>
      <c r="C2307" t="s">
        <v>31</v>
      </c>
    </row>
    <row r="2308" spans="1:3" x14ac:dyDescent="0.2">
      <c r="A2308" t="s">
        <v>20</v>
      </c>
      <c r="B2308" t="s">
        <v>132</v>
      </c>
      <c r="C2308" t="s">
        <v>124</v>
      </c>
    </row>
    <row r="2309" spans="1:3" x14ac:dyDescent="0.2">
      <c r="A2309" t="s">
        <v>20</v>
      </c>
      <c r="B2309" t="s">
        <v>133</v>
      </c>
      <c r="C2309" t="s">
        <v>87</v>
      </c>
    </row>
    <row r="2310" spans="1:3" x14ac:dyDescent="0.2">
      <c r="A2310" t="s">
        <v>20</v>
      </c>
      <c r="B2310" t="s">
        <v>134</v>
      </c>
      <c r="C2310" t="s">
        <v>33</v>
      </c>
    </row>
    <row r="2311" spans="1:3" x14ac:dyDescent="0.2">
      <c r="A2311" t="s">
        <v>20</v>
      </c>
      <c r="B2311" t="s">
        <v>135</v>
      </c>
      <c r="C2311" t="s">
        <v>46</v>
      </c>
    </row>
    <row r="2312" spans="1:3" x14ac:dyDescent="0.2">
      <c r="A2312" t="s">
        <v>20</v>
      </c>
      <c r="B2312" t="s">
        <v>136</v>
      </c>
      <c r="C2312" t="s">
        <v>126</v>
      </c>
    </row>
    <row r="2313" spans="1:3" x14ac:dyDescent="0.2">
      <c r="A2313" t="s">
        <v>20</v>
      </c>
      <c r="B2313" t="s">
        <v>137</v>
      </c>
      <c r="C2313" t="s">
        <v>40</v>
      </c>
    </row>
    <row r="2314" spans="1:3" x14ac:dyDescent="0.2">
      <c r="A2314" t="s">
        <v>20</v>
      </c>
      <c r="B2314" t="s">
        <v>138</v>
      </c>
      <c r="C2314" t="s">
        <v>132</v>
      </c>
    </row>
    <row r="2315" spans="1:3" x14ac:dyDescent="0.2">
      <c r="A2315" t="s">
        <v>22</v>
      </c>
      <c r="B2315" t="s">
        <v>21</v>
      </c>
      <c r="C2315" t="s">
        <v>11</v>
      </c>
    </row>
    <row r="2316" spans="1:3" x14ac:dyDescent="0.2">
      <c r="A2316" t="s">
        <v>23</v>
      </c>
      <c r="B2316" t="s">
        <v>21</v>
      </c>
      <c r="C2316" t="s">
        <v>114</v>
      </c>
    </row>
    <row r="2317" spans="1:3" x14ac:dyDescent="0.2">
      <c r="A2317" t="s">
        <v>21</v>
      </c>
      <c r="B2317" t="s">
        <v>24</v>
      </c>
      <c r="C2317" t="s">
        <v>137</v>
      </c>
    </row>
    <row r="2318" spans="1:3" x14ac:dyDescent="0.2">
      <c r="A2318" t="s">
        <v>25</v>
      </c>
      <c r="B2318" t="s">
        <v>21</v>
      </c>
      <c r="C2318" t="s">
        <v>111</v>
      </c>
    </row>
    <row r="2319" spans="1:3" x14ac:dyDescent="0.2">
      <c r="A2319" t="s">
        <v>21</v>
      </c>
      <c r="B2319" t="s">
        <v>26</v>
      </c>
      <c r="C2319" t="s">
        <v>39</v>
      </c>
    </row>
    <row r="2320" spans="1:3" x14ac:dyDescent="0.2">
      <c r="A2320" t="s">
        <v>27</v>
      </c>
      <c r="B2320" t="s">
        <v>21</v>
      </c>
      <c r="C2320" t="s">
        <v>49</v>
      </c>
    </row>
    <row r="2321" spans="1:3" x14ac:dyDescent="0.2">
      <c r="A2321" t="s">
        <v>21</v>
      </c>
      <c r="B2321" t="s">
        <v>28</v>
      </c>
      <c r="C2321" t="s">
        <v>74</v>
      </c>
    </row>
    <row r="2322" spans="1:3" x14ac:dyDescent="0.2">
      <c r="A2322" t="s">
        <v>21</v>
      </c>
      <c r="B2322" t="s">
        <v>29</v>
      </c>
      <c r="C2322" t="s">
        <v>29</v>
      </c>
    </row>
    <row r="2323" spans="1:3" x14ac:dyDescent="0.2">
      <c r="A2323" t="s">
        <v>21</v>
      </c>
      <c r="B2323" t="s">
        <v>30</v>
      </c>
      <c r="C2323" t="s">
        <v>21</v>
      </c>
    </row>
    <row r="2324" spans="1:3" x14ac:dyDescent="0.2">
      <c r="A2324" t="s">
        <v>31</v>
      </c>
      <c r="B2324" t="s">
        <v>21</v>
      </c>
      <c r="C2324" t="s">
        <v>16</v>
      </c>
    </row>
    <row r="2325" spans="1:3" x14ac:dyDescent="0.2">
      <c r="A2325" t="s">
        <v>32</v>
      </c>
      <c r="B2325" t="s">
        <v>21</v>
      </c>
      <c r="C2325" t="s">
        <v>28</v>
      </c>
    </row>
    <row r="2326" spans="1:3" x14ac:dyDescent="0.2">
      <c r="A2326" t="s">
        <v>33</v>
      </c>
      <c r="B2326" t="s">
        <v>21</v>
      </c>
      <c r="C2326" t="s">
        <v>14</v>
      </c>
    </row>
    <row r="2327" spans="1:3" x14ac:dyDescent="0.2">
      <c r="A2327" t="s">
        <v>34</v>
      </c>
      <c r="B2327" t="s">
        <v>21</v>
      </c>
      <c r="C2327" t="s">
        <v>28</v>
      </c>
    </row>
    <row r="2328" spans="1:3" x14ac:dyDescent="0.2">
      <c r="A2328" t="s">
        <v>35</v>
      </c>
      <c r="B2328" t="s">
        <v>21</v>
      </c>
      <c r="C2328" t="s">
        <v>1</v>
      </c>
    </row>
    <row r="2329" spans="1:3" x14ac:dyDescent="0.2">
      <c r="A2329" t="s">
        <v>21</v>
      </c>
      <c r="B2329" t="s">
        <v>36</v>
      </c>
      <c r="C2329" t="s">
        <v>128</v>
      </c>
    </row>
    <row r="2330" spans="1:3" x14ac:dyDescent="0.2">
      <c r="A2330" t="s">
        <v>21</v>
      </c>
      <c r="B2330" t="s">
        <v>37</v>
      </c>
      <c r="C2330" t="s">
        <v>130</v>
      </c>
    </row>
    <row r="2331" spans="1:3" x14ac:dyDescent="0.2">
      <c r="A2331" t="s">
        <v>21</v>
      </c>
      <c r="B2331" t="s">
        <v>38</v>
      </c>
      <c r="C2331" t="s">
        <v>62</v>
      </c>
    </row>
    <row r="2332" spans="1:3" x14ac:dyDescent="0.2">
      <c r="A2332" t="s">
        <v>21</v>
      </c>
      <c r="B2332" t="s">
        <v>39</v>
      </c>
      <c r="C2332" t="s">
        <v>93</v>
      </c>
    </row>
    <row r="2333" spans="1:3" x14ac:dyDescent="0.2">
      <c r="A2333" t="s">
        <v>21</v>
      </c>
      <c r="B2333" t="s">
        <v>40</v>
      </c>
      <c r="C2333" t="s">
        <v>89</v>
      </c>
    </row>
    <row r="2334" spans="1:3" x14ac:dyDescent="0.2">
      <c r="A2334" t="s">
        <v>21</v>
      </c>
      <c r="B2334" t="s">
        <v>41</v>
      </c>
      <c r="C2334" t="s">
        <v>81</v>
      </c>
    </row>
    <row r="2335" spans="1:3" x14ac:dyDescent="0.2">
      <c r="A2335" t="s">
        <v>42</v>
      </c>
      <c r="B2335" t="s">
        <v>21</v>
      </c>
      <c r="C2335" t="s">
        <v>51</v>
      </c>
    </row>
    <row r="2336" spans="1:3" x14ac:dyDescent="0.2">
      <c r="A2336" t="s">
        <v>21</v>
      </c>
      <c r="B2336" t="s">
        <v>43</v>
      </c>
      <c r="C2336" t="s">
        <v>101</v>
      </c>
    </row>
    <row r="2337" spans="1:3" x14ac:dyDescent="0.2">
      <c r="A2337" t="s">
        <v>44</v>
      </c>
      <c r="B2337" t="s">
        <v>21</v>
      </c>
      <c r="C2337" t="s">
        <v>81</v>
      </c>
    </row>
    <row r="2338" spans="1:3" x14ac:dyDescent="0.2">
      <c r="A2338" t="s">
        <v>21</v>
      </c>
      <c r="B2338" t="s">
        <v>7</v>
      </c>
      <c r="C2338" t="s">
        <v>137</v>
      </c>
    </row>
    <row r="2339" spans="1:3" x14ac:dyDescent="0.2">
      <c r="A2339" t="s">
        <v>21</v>
      </c>
      <c r="B2339" t="s">
        <v>45</v>
      </c>
      <c r="C2339" t="s">
        <v>116</v>
      </c>
    </row>
    <row r="2340" spans="1:3" x14ac:dyDescent="0.2">
      <c r="A2340" t="s">
        <v>46</v>
      </c>
      <c r="B2340" t="s">
        <v>21</v>
      </c>
      <c r="C2340" t="s">
        <v>31</v>
      </c>
    </row>
    <row r="2341" spans="1:3" x14ac:dyDescent="0.2">
      <c r="A2341" t="s">
        <v>47</v>
      </c>
      <c r="B2341" t="s">
        <v>21</v>
      </c>
      <c r="C2341" t="s">
        <v>39</v>
      </c>
    </row>
    <row r="2342" spans="1:3" x14ac:dyDescent="0.2">
      <c r="A2342" t="s">
        <v>48</v>
      </c>
      <c r="B2342" t="s">
        <v>21</v>
      </c>
      <c r="C2342" t="s">
        <v>33</v>
      </c>
    </row>
    <row r="2343" spans="1:3" x14ac:dyDescent="0.2">
      <c r="A2343" t="s">
        <v>49</v>
      </c>
      <c r="B2343" t="s">
        <v>21</v>
      </c>
      <c r="C2343" t="s">
        <v>79</v>
      </c>
    </row>
    <row r="2344" spans="1:3" x14ac:dyDescent="0.2">
      <c r="A2344" t="s">
        <v>50</v>
      </c>
      <c r="B2344" t="s">
        <v>21</v>
      </c>
      <c r="C2344" t="s">
        <v>79</v>
      </c>
    </row>
    <row r="2345" spans="1:3" x14ac:dyDescent="0.2">
      <c r="A2345" t="s">
        <v>51</v>
      </c>
      <c r="B2345" t="s">
        <v>21</v>
      </c>
      <c r="C2345" t="s">
        <v>33</v>
      </c>
    </row>
    <row r="2346" spans="1:3" x14ac:dyDescent="0.2">
      <c r="A2346" t="s">
        <v>52</v>
      </c>
      <c r="B2346" t="s">
        <v>21</v>
      </c>
      <c r="C2346" t="s">
        <v>130</v>
      </c>
    </row>
    <row r="2347" spans="1:3" x14ac:dyDescent="0.2">
      <c r="A2347" t="s">
        <v>21</v>
      </c>
      <c r="B2347" t="s">
        <v>53</v>
      </c>
      <c r="C2347" t="s">
        <v>5</v>
      </c>
    </row>
    <row r="2348" spans="1:3" x14ac:dyDescent="0.2">
      <c r="A2348" t="s">
        <v>54</v>
      </c>
      <c r="B2348" t="s">
        <v>21</v>
      </c>
      <c r="C2348" t="s">
        <v>111</v>
      </c>
    </row>
    <row r="2349" spans="1:3" x14ac:dyDescent="0.2">
      <c r="A2349" t="s">
        <v>55</v>
      </c>
      <c r="B2349" t="s">
        <v>21</v>
      </c>
      <c r="C2349" t="s">
        <v>111</v>
      </c>
    </row>
    <row r="2350" spans="1:3" x14ac:dyDescent="0.2">
      <c r="A2350" t="s">
        <v>56</v>
      </c>
      <c r="B2350" t="s">
        <v>21</v>
      </c>
      <c r="C2350" t="s">
        <v>81</v>
      </c>
    </row>
    <row r="2351" spans="1:3" x14ac:dyDescent="0.2">
      <c r="A2351" t="s">
        <v>57</v>
      </c>
      <c r="B2351" t="s">
        <v>21</v>
      </c>
      <c r="C2351" t="s">
        <v>81</v>
      </c>
    </row>
    <row r="2352" spans="1:3" x14ac:dyDescent="0.2">
      <c r="A2352" t="s">
        <v>21</v>
      </c>
      <c r="B2352" t="s">
        <v>58</v>
      </c>
      <c r="C2352" t="s">
        <v>5</v>
      </c>
    </row>
    <row r="2353" spans="1:3" x14ac:dyDescent="0.2">
      <c r="A2353" t="s">
        <v>59</v>
      </c>
      <c r="B2353" t="s">
        <v>21</v>
      </c>
      <c r="C2353" t="s">
        <v>49</v>
      </c>
    </row>
    <row r="2354" spans="1:3" x14ac:dyDescent="0.2">
      <c r="A2354" t="s">
        <v>21</v>
      </c>
      <c r="B2354" t="s">
        <v>60</v>
      </c>
      <c r="C2354" t="s">
        <v>11</v>
      </c>
    </row>
    <row r="2355" spans="1:3" x14ac:dyDescent="0.2">
      <c r="A2355" t="s">
        <v>21</v>
      </c>
      <c r="B2355" t="s">
        <v>61</v>
      </c>
      <c r="C2355" t="s">
        <v>100</v>
      </c>
    </row>
    <row r="2356" spans="1:3" x14ac:dyDescent="0.2">
      <c r="A2356" t="s">
        <v>62</v>
      </c>
      <c r="B2356" t="s">
        <v>21</v>
      </c>
      <c r="C2356" t="s">
        <v>69</v>
      </c>
    </row>
    <row r="2357" spans="1:3" x14ac:dyDescent="0.2">
      <c r="A2357" t="s">
        <v>63</v>
      </c>
      <c r="B2357" t="s">
        <v>21</v>
      </c>
      <c r="C2357" t="s">
        <v>128</v>
      </c>
    </row>
    <row r="2358" spans="1:3" x14ac:dyDescent="0.2">
      <c r="A2358" t="s">
        <v>21</v>
      </c>
      <c r="B2358" t="s">
        <v>64</v>
      </c>
      <c r="C2358" t="s">
        <v>116</v>
      </c>
    </row>
    <row r="2359" spans="1:3" x14ac:dyDescent="0.2">
      <c r="A2359" t="s">
        <v>65</v>
      </c>
      <c r="B2359" t="s">
        <v>21</v>
      </c>
      <c r="C2359" t="s">
        <v>49</v>
      </c>
    </row>
    <row r="2360" spans="1:3" x14ac:dyDescent="0.2">
      <c r="A2360" t="s">
        <v>66</v>
      </c>
      <c r="B2360" t="s">
        <v>21</v>
      </c>
      <c r="C2360" t="s">
        <v>18</v>
      </c>
    </row>
    <row r="2361" spans="1:3" x14ac:dyDescent="0.2">
      <c r="A2361" t="s">
        <v>21</v>
      </c>
      <c r="B2361" t="s">
        <v>67</v>
      </c>
      <c r="C2361" t="s">
        <v>118</v>
      </c>
    </row>
    <row r="2362" spans="1:3" x14ac:dyDescent="0.2">
      <c r="A2362" t="s">
        <v>21</v>
      </c>
      <c r="B2362" t="s">
        <v>68</v>
      </c>
      <c r="C2362" t="s">
        <v>118</v>
      </c>
    </row>
    <row r="2363" spans="1:3" x14ac:dyDescent="0.2">
      <c r="A2363" t="s">
        <v>21</v>
      </c>
      <c r="B2363" t="s">
        <v>69</v>
      </c>
      <c r="C2363" t="s">
        <v>127</v>
      </c>
    </row>
    <row r="2364" spans="1:3" x14ac:dyDescent="0.2">
      <c r="A2364" t="s">
        <v>21</v>
      </c>
      <c r="B2364" t="s">
        <v>70</v>
      </c>
      <c r="C2364" t="s">
        <v>48</v>
      </c>
    </row>
    <row r="2365" spans="1:3" x14ac:dyDescent="0.2">
      <c r="A2365" t="s">
        <v>21</v>
      </c>
      <c r="B2365" t="s">
        <v>71</v>
      </c>
      <c r="C2365" t="s">
        <v>48</v>
      </c>
    </row>
    <row r="2366" spans="1:3" x14ac:dyDescent="0.2">
      <c r="A2366" t="s">
        <v>72</v>
      </c>
      <c r="B2366" t="s">
        <v>21</v>
      </c>
      <c r="C2366" t="s">
        <v>51</v>
      </c>
    </row>
    <row r="2367" spans="1:3" x14ac:dyDescent="0.2">
      <c r="A2367" t="s">
        <v>21</v>
      </c>
      <c r="B2367" t="s">
        <v>73</v>
      </c>
      <c r="C2367" t="s">
        <v>11</v>
      </c>
    </row>
    <row r="2368" spans="1:3" x14ac:dyDescent="0.2">
      <c r="A2368" t="s">
        <v>21</v>
      </c>
      <c r="B2368" t="s">
        <v>74</v>
      </c>
      <c r="C2368" t="s">
        <v>29</v>
      </c>
    </row>
    <row r="2369" spans="1:3" x14ac:dyDescent="0.2">
      <c r="A2369" t="s">
        <v>75</v>
      </c>
      <c r="B2369" t="s">
        <v>21</v>
      </c>
      <c r="C2369" t="s">
        <v>114</v>
      </c>
    </row>
    <row r="2370" spans="1:3" x14ac:dyDescent="0.2">
      <c r="A2370" t="s">
        <v>76</v>
      </c>
      <c r="B2370" t="s">
        <v>21</v>
      </c>
      <c r="C2370" t="s">
        <v>79</v>
      </c>
    </row>
    <row r="2371" spans="1:3" x14ac:dyDescent="0.2">
      <c r="A2371" t="s">
        <v>77</v>
      </c>
      <c r="B2371" t="s">
        <v>21</v>
      </c>
      <c r="C2371" t="s">
        <v>40</v>
      </c>
    </row>
    <row r="2372" spans="1:3" x14ac:dyDescent="0.2">
      <c r="A2372" t="s">
        <v>78</v>
      </c>
      <c r="B2372" t="s">
        <v>21</v>
      </c>
      <c r="C2372" t="s">
        <v>81</v>
      </c>
    </row>
    <row r="2373" spans="1:3" x14ac:dyDescent="0.2">
      <c r="A2373" t="s">
        <v>79</v>
      </c>
      <c r="B2373" t="s">
        <v>21</v>
      </c>
      <c r="C2373" t="s">
        <v>106</v>
      </c>
    </row>
    <row r="2374" spans="1:3" x14ac:dyDescent="0.2">
      <c r="A2374" t="s">
        <v>21</v>
      </c>
      <c r="B2374" t="s">
        <v>80</v>
      </c>
      <c r="C2374" t="s">
        <v>19</v>
      </c>
    </row>
    <row r="2375" spans="1:3" x14ac:dyDescent="0.2">
      <c r="A2375" t="s">
        <v>21</v>
      </c>
      <c r="B2375" t="s">
        <v>81</v>
      </c>
      <c r="C2375" t="s">
        <v>79</v>
      </c>
    </row>
    <row r="2376" spans="1:3" x14ac:dyDescent="0.2">
      <c r="A2376" t="s">
        <v>21</v>
      </c>
      <c r="B2376" t="s">
        <v>82</v>
      </c>
      <c r="C2376" t="s">
        <v>100</v>
      </c>
    </row>
    <row r="2377" spans="1:3" x14ac:dyDescent="0.2">
      <c r="A2377" t="s">
        <v>21</v>
      </c>
      <c r="B2377" t="s">
        <v>83</v>
      </c>
      <c r="C2377" t="s">
        <v>5</v>
      </c>
    </row>
    <row r="2378" spans="1:3" x14ac:dyDescent="0.2">
      <c r="A2378" t="s">
        <v>21</v>
      </c>
      <c r="B2378" t="s">
        <v>84</v>
      </c>
      <c r="C2378" t="s">
        <v>36</v>
      </c>
    </row>
    <row r="2379" spans="1:3" x14ac:dyDescent="0.2">
      <c r="A2379" t="s">
        <v>21</v>
      </c>
      <c r="B2379" t="s">
        <v>85</v>
      </c>
      <c r="C2379" t="s">
        <v>36</v>
      </c>
    </row>
    <row r="2380" spans="1:3" x14ac:dyDescent="0.2">
      <c r="A2380" t="s">
        <v>21</v>
      </c>
      <c r="B2380" t="s">
        <v>86</v>
      </c>
      <c r="C2380" t="s">
        <v>40</v>
      </c>
    </row>
    <row r="2381" spans="1:3" x14ac:dyDescent="0.2">
      <c r="A2381" t="s">
        <v>87</v>
      </c>
      <c r="B2381" t="s">
        <v>21</v>
      </c>
      <c r="C2381" t="s">
        <v>114</v>
      </c>
    </row>
    <row r="2382" spans="1:3" x14ac:dyDescent="0.2">
      <c r="A2382" t="s">
        <v>88</v>
      </c>
      <c r="B2382" t="s">
        <v>21</v>
      </c>
      <c r="C2382" t="s">
        <v>76</v>
      </c>
    </row>
    <row r="2383" spans="1:3" x14ac:dyDescent="0.2">
      <c r="A2383" t="s">
        <v>89</v>
      </c>
      <c r="B2383" t="s">
        <v>21</v>
      </c>
      <c r="C2383" t="s">
        <v>28</v>
      </c>
    </row>
    <row r="2384" spans="1:3" x14ac:dyDescent="0.2">
      <c r="A2384" t="s">
        <v>21</v>
      </c>
      <c r="B2384" t="s">
        <v>90</v>
      </c>
      <c r="C2384" t="s">
        <v>36</v>
      </c>
    </row>
    <row r="2385" spans="1:3" x14ac:dyDescent="0.2">
      <c r="A2385" t="s">
        <v>91</v>
      </c>
      <c r="B2385" t="s">
        <v>21</v>
      </c>
      <c r="C2385" t="s">
        <v>62</v>
      </c>
    </row>
    <row r="2386" spans="1:3" x14ac:dyDescent="0.2">
      <c r="A2386" t="s">
        <v>92</v>
      </c>
      <c r="B2386" t="s">
        <v>21</v>
      </c>
      <c r="C2386" t="s">
        <v>62</v>
      </c>
    </row>
    <row r="2387" spans="1:3" x14ac:dyDescent="0.2">
      <c r="A2387" t="s">
        <v>93</v>
      </c>
      <c r="B2387" t="s">
        <v>21</v>
      </c>
      <c r="C2387" t="s">
        <v>28</v>
      </c>
    </row>
    <row r="2388" spans="1:3" x14ac:dyDescent="0.2">
      <c r="A2388" t="s">
        <v>21</v>
      </c>
      <c r="B2388" t="s">
        <v>94</v>
      </c>
      <c r="C2388" t="s">
        <v>91</v>
      </c>
    </row>
    <row r="2389" spans="1:3" x14ac:dyDescent="0.2">
      <c r="A2389" t="s">
        <v>95</v>
      </c>
      <c r="B2389" t="s">
        <v>21</v>
      </c>
      <c r="C2389" t="s">
        <v>62</v>
      </c>
    </row>
    <row r="2390" spans="1:3" x14ac:dyDescent="0.2">
      <c r="A2390" t="s">
        <v>96</v>
      </c>
      <c r="B2390" t="s">
        <v>21</v>
      </c>
      <c r="C2390" t="s">
        <v>132</v>
      </c>
    </row>
    <row r="2391" spans="1:3" x14ac:dyDescent="0.2">
      <c r="A2391" t="s">
        <v>21</v>
      </c>
      <c r="B2391" t="s">
        <v>97</v>
      </c>
      <c r="C2391" t="s">
        <v>73</v>
      </c>
    </row>
    <row r="2392" spans="1:3" x14ac:dyDescent="0.2">
      <c r="A2392" t="s">
        <v>21</v>
      </c>
      <c r="B2392" t="s">
        <v>98</v>
      </c>
      <c r="C2392" t="s">
        <v>116</v>
      </c>
    </row>
    <row r="2393" spans="1:3" x14ac:dyDescent="0.2">
      <c r="A2393" t="s">
        <v>99</v>
      </c>
      <c r="B2393" t="s">
        <v>21</v>
      </c>
      <c r="C2393" t="s">
        <v>18</v>
      </c>
    </row>
    <row r="2394" spans="1:3" x14ac:dyDescent="0.2">
      <c r="A2394" t="s">
        <v>100</v>
      </c>
      <c r="B2394" t="s">
        <v>21</v>
      </c>
      <c r="C2394" t="s">
        <v>130</v>
      </c>
    </row>
    <row r="2395" spans="1:3" x14ac:dyDescent="0.2">
      <c r="A2395" t="s">
        <v>21</v>
      </c>
      <c r="B2395" t="s">
        <v>101</v>
      </c>
      <c r="C2395" t="s">
        <v>2</v>
      </c>
    </row>
    <row r="2396" spans="1:3" x14ac:dyDescent="0.2">
      <c r="A2396" t="s">
        <v>21</v>
      </c>
      <c r="B2396" t="s">
        <v>102</v>
      </c>
      <c r="C2396" t="s">
        <v>1</v>
      </c>
    </row>
    <row r="2397" spans="1:3" x14ac:dyDescent="0.2">
      <c r="A2397" t="s">
        <v>21</v>
      </c>
      <c r="B2397" t="s">
        <v>103</v>
      </c>
      <c r="C2397" t="s">
        <v>100</v>
      </c>
    </row>
    <row r="2398" spans="1:3" x14ac:dyDescent="0.2">
      <c r="A2398" t="s">
        <v>21</v>
      </c>
      <c r="B2398" t="s">
        <v>104</v>
      </c>
      <c r="C2398" t="s">
        <v>1</v>
      </c>
    </row>
    <row r="2399" spans="1:3" x14ac:dyDescent="0.2">
      <c r="A2399" t="s">
        <v>21</v>
      </c>
      <c r="B2399" t="s">
        <v>3</v>
      </c>
      <c r="C2399" t="s">
        <v>62</v>
      </c>
    </row>
    <row r="2400" spans="1:3" x14ac:dyDescent="0.2">
      <c r="A2400" t="s">
        <v>21</v>
      </c>
      <c r="B2400" t="s">
        <v>105</v>
      </c>
      <c r="C2400" t="s">
        <v>43</v>
      </c>
    </row>
    <row r="2401" spans="1:3" x14ac:dyDescent="0.2">
      <c r="A2401" t="s">
        <v>21</v>
      </c>
      <c r="B2401" t="s">
        <v>106</v>
      </c>
      <c r="C2401" t="s">
        <v>28</v>
      </c>
    </row>
    <row r="2402" spans="1:3" x14ac:dyDescent="0.2">
      <c r="A2402" t="s">
        <v>21</v>
      </c>
      <c r="B2402" t="s">
        <v>107</v>
      </c>
      <c r="C2402" t="s">
        <v>36</v>
      </c>
    </row>
    <row r="2403" spans="1:3" x14ac:dyDescent="0.2">
      <c r="A2403" t="s">
        <v>21</v>
      </c>
      <c r="B2403" t="s">
        <v>108</v>
      </c>
      <c r="C2403" t="s">
        <v>36</v>
      </c>
    </row>
    <row r="2404" spans="1:3" x14ac:dyDescent="0.2">
      <c r="A2404" t="s">
        <v>21</v>
      </c>
      <c r="B2404" t="s">
        <v>109</v>
      </c>
      <c r="C2404" t="s">
        <v>118</v>
      </c>
    </row>
    <row r="2405" spans="1:3" x14ac:dyDescent="0.2">
      <c r="A2405" t="s">
        <v>110</v>
      </c>
      <c r="B2405" t="s">
        <v>21</v>
      </c>
      <c r="C2405" t="s">
        <v>31</v>
      </c>
    </row>
    <row r="2406" spans="1:3" x14ac:dyDescent="0.2">
      <c r="A2406" t="s">
        <v>111</v>
      </c>
      <c r="B2406" t="s">
        <v>21</v>
      </c>
      <c r="C2406" t="s">
        <v>93</v>
      </c>
    </row>
    <row r="2407" spans="1:3" x14ac:dyDescent="0.2">
      <c r="A2407" t="s">
        <v>112</v>
      </c>
      <c r="B2407" t="s">
        <v>21</v>
      </c>
      <c r="C2407" t="s">
        <v>32</v>
      </c>
    </row>
    <row r="2408" spans="1:3" x14ac:dyDescent="0.2">
      <c r="A2408" t="s">
        <v>113</v>
      </c>
      <c r="B2408" t="s">
        <v>21</v>
      </c>
      <c r="C2408" t="s">
        <v>40</v>
      </c>
    </row>
    <row r="2409" spans="1:3" x14ac:dyDescent="0.2">
      <c r="A2409" t="s">
        <v>114</v>
      </c>
      <c r="B2409" t="s">
        <v>21</v>
      </c>
      <c r="C2409" t="s">
        <v>79</v>
      </c>
    </row>
    <row r="2410" spans="1:3" x14ac:dyDescent="0.2">
      <c r="A2410" t="s">
        <v>21</v>
      </c>
      <c r="B2410" t="s">
        <v>115</v>
      </c>
      <c r="C2410" t="s">
        <v>91</v>
      </c>
    </row>
    <row r="2411" spans="1:3" x14ac:dyDescent="0.2">
      <c r="A2411" t="s">
        <v>21</v>
      </c>
      <c r="B2411" t="s">
        <v>116</v>
      </c>
      <c r="C2411" t="s">
        <v>11</v>
      </c>
    </row>
    <row r="2412" spans="1:3" x14ac:dyDescent="0.2">
      <c r="A2412" t="s">
        <v>117</v>
      </c>
      <c r="B2412" t="s">
        <v>21</v>
      </c>
      <c r="C2412" t="s">
        <v>81</v>
      </c>
    </row>
    <row r="2413" spans="1:3" x14ac:dyDescent="0.2">
      <c r="A2413" t="s">
        <v>21</v>
      </c>
      <c r="B2413" t="s">
        <v>118</v>
      </c>
      <c r="C2413" t="s">
        <v>128</v>
      </c>
    </row>
    <row r="2414" spans="1:3" x14ac:dyDescent="0.2">
      <c r="A2414" t="s">
        <v>21</v>
      </c>
      <c r="B2414" t="s">
        <v>119</v>
      </c>
      <c r="C2414" t="s">
        <v>128</v>
      </c>
    </row>
    <row r="2415" spans="1:3" x14ac:dyDescent="0.2">
      <c r="A2415" t="s">
        <v>21</v>
      </c>
      <c r="B2415" t="s">
        <v>120</v>
      </c>
      <c r="C2415" t="s">
        <v>95</v>
      </c>
    </row>
    <row r="2416" spans="1:3" x14ac:dyDescent="0.2">
      <c r="A2416" t="s">
        <v>21</v>
      </c>
      <c r="B2416" t="s">
        <v>121</v>
      </c>
      <c r="C2416" t="s">
        <v>95</v>
      </c>
    </row>
    <row r="2417" spans="1:3" x14ac:dyDescent="0.2">
      <c r="A2417" t="s">
        <v>122</v>
      </c>
      <c r="B2417" t="s">
        <v>21</v>
      </c>
      <c r="C2417" t="s">
        <v>129</v>
      </c>
    </row>
    <row r="2418" spans="1:3" x14ac:dyDescent="0.2">
      <c r="A2418" t="s">
        <v>123</v>
      </c>
      <c r="B2418" t="s">
        <v>21</v>
      </c>
      <c r="C2418" t="s">
        <v>62</v>
      </c>
    </row>
    <row r="2419" spans="1:3" x14ac:dyDescent="0.2">
      <c r="A2419" t="s">
        <v>124</v>
      </c>
      <c r="B2419" t="s">
        <v>21</v>
      </c>
      <c r="C2419" t="s">
        <v>48</v>
      </c>
    </row>
    <row r="2420" spans="1:3" x14ac:dyDescent="0.2">
      <c r="A2420" t="s">
        <v>125</v>
      </c>
      <c r="B2420" t="s">
        <v>21</v>
      </c>
      <c r="C2420" t="s">
        <v>86</v>
      </c>
    </row>
    <row r="2421" spans="1:3" x14ac:dyDescent="0.2">
      <c r="A2421" t="s">
        <v>126</v>
      </c>
      <c r="B2421" t="s">
        <v>21</v>
      </c>
      <c r="C2421" t="s">
        <v>8</v>
      </c>
    </row>
    <row r="2422" spans="1:3" x14ac:dyDescent="0.2">
      <c r="A2422" t="s">
        <v>21</v>
      </c>
      <c r="B2422" t="s">
        <v>127</v>
      </c>
      <c r="C2422" t="s">
        <v>101</v>
      </c>
    </row>
    <row r="2423" spans="1:3" x14ac:dyDescent="0.2">
      <c r="A2423" t="s">
        <v>21</v>
      </c>
      <c r="B2423" t="s">
        <v>128</v>
      </c>
      <c r="C2423" t="s">
        <v>105</v>
      </c>
    </row>
    <row r="2424" spans="1:3" x14ac:dyDescent="0.2">
      <c r="A2424" t="s">
        <v>21</v>
      </c>
      <c r="B2424" t="s">
        <v>129</v>
      </c>
      <c r="C2424" t="s">
        <v>33</v>
      </c>
    </row>
    <row r="2425" spans="1:3" x14ac:dyDescent="0.2">
      <c r="A2425" t="s">
        <v>21</v>
      </c>
      <c r="B2425" t="s">
        <v>130</v>
      </c>
      <c r="C2425" t="s">
        <v>105</v>
      </c>
    </row>
    <row r="2426" spans="1:3" x14ac:dyDescent="0.2">
      <c r="A2426" t="s">
        <v>21</v>
      </c>
      <c r="B2426" t="s">
        <v>131</v>
      </c>
      <c r="C2426" t="s">
        <v>10</v>
      </c>
    </row>
    <row r="2427" spans="1:3" x14ac:dyDescent="0.2">
      <c r="A2427" t="s">
        <v>21</v>
      </c>
      <c r="B2427" t="s">
        <v>132</v>
      </c>
      <c r="C2427" t="s">
        <v>32</v>
      </c>
    </row>
    <row r="2428" spans="1:3" x14ac:dyDescent="0.2">
      <c r="A2428" t="s">
        <v>133</v>
      </c>
      <c r="B2428" t="s">
        <v>21</v>
      </c>
      <c r="C2428" t="s">
        <v>114</v>
      </c>
    </row>
    <row r="2429" spans="1:3" x14ac:dyDescent="0.2">
      <c r="A2429" t="s">
        <v>21</v>
      </c>
      <c r="B2429" t="s">
        <v>134</v>
      </c>
      <c r="C2429" t="s">
        <v>1</v>
      </c>
    </row>
    <row r="2430" spans="1:3" x14ac:dyDescent="0.2">
      <c r="A2430" t="s">
        <v>21</v>
      </c>
      <c r="B2430" t="s">
        <v>135</v>
      </c>
      <c r="C2430" t="s">
        <v>40</v>
      </c>
    </row>
    <row r="2431" spans="1:3" x14ac:dyDescent="0.2">
      <c r="A2431" t="s">
        <v>136</v>
      </c>
      <c r="B2431" t="s">
        <v>21</v>
      </c>
      <c r="C2431" t="s">
        <v>132</v>
      </c>
    </row>
    <row r="2432" spans="1:3" x14ac:dyDescent="0.2">
      <c r="A2432" t="s">
        <v>21</v>
      </c>
      <c r="B2432" t="s">
        <v>137</v>
      </c>
      <c r="C2432" t="s">
        <v>11</v>
      </c>
    </row>
    <row r="2433" spans="1:3" x14ac:dyDescent="0.2">
      <c r="A2433" t="s">
        <v>21</v>
      </c>
      <c r="B2433" t="s">
        <v>138</v>
      </c>
      <c r="C2433" t="s">
        <v>11</v>
      </c>
    </row>
    <row r="2434" spans="1:3" x14ac:dyDescent="0.2">
      <c r="A2434" t="s">
        <v>23</v>
      </c>
      <c r="B2434" t="s">
        <v>22</v>
      </c>
      <c r="C2434" t="s">
        <v>40</v>
      </c>
    </row>
    <row r="2435" spans="1:3" x14ac:dyDescent="0.2">
      <c r="A2435" t="s">
        <v>22</v>
      </c>
      <c r="B2435" t="s">
        <v>24</v>
      </c>
      <c r="C2435" t="s">
        <v>67</v>
      </c>
    </row>
    <row r="2436" spans="1:3" x14ac:dyDescent="0.2">
      <c r="A2436" t="s">
        <v>25</v>
      </c>
      <c r="B2436" t="s">
        <v>22</v>
      </c>
      <c r="C2436" t="s">
        <v>14</v>
      </c>
    </row>
    <row r="2437" spans="1:3" x14ac:dyDescent="0.2">
      <c r="A2437" t="s">
        <v>22</v>
      </c>
      <c r="B2437" t="s">
        <v>26</v>
      </c>
      <c r="C2437" t="s">
        <v>28</v>
      </c>
    </row>
    <row r="2438" spans="1:3" x14ac:dyDescent="0.2">
      <c r="A2438" t="s">
        <v>27</v>
      </c>
      <c r="B2438" t="s">
        <v>22</v>
      </c>
      <c r="C2438" t="s">
        <v>16</v>
      </c>
    </row>
    <row r="2439" spans="1:3" x14ac:dyDescent="0.2">
      <c r="A2439" t="s">
        <v>22</v>
      </c>
      <c r="B2439" t="s">
        <v>28</v>
      </c>
      <c r="C2439" t="s">
        <v>128</v>
      </c>
    </row>
    <row r="2440" spans="1:3" x14ac:dyDescent="0.2">
      <c r="A2440" t="s">
        <v>22</v>
      </c>
      <c r="B2440" t="s">
        <v>29</v>
      </c>
      <c r="C2440" t="s">
        <v>130</v>
      </c>
    </row>
    <row r="2441" spans="1:3" x14ac:dyDescent="0.2">
      <c r="A2441" t="s">
        <v>22</v>
      </c>
      <c r="B2441" t="s">
        <v>30</v>
      </c>
      <c r="C2441" t="s">
        <v>130</v>
      </c>
    </row>
    <row r="2442" spans="1:3" x14ac:dyDescent="0.2">
      <c r="A2442" t="s">
        <v>31</v>
      </c>
      <c r="B2442" t="s">
        <v>22</v>
      </c>
      <c r="C2442" t="s">
        <v>101</v>
      </c>
    </row>
    <row r="2443" spans="1:3" x14ac:dyDescent="0.2">
      <c r="A2443" t="s">
        <v>22</v>
      </c>
      <c r="B2443" t="s">
        <v>32</v>
      </c>
      <c r="C2443" t="s">
        <v>69</v>
      </c>
    </row>
    <row r="2444" spans="1:3" x14ac:dyDescent="0.2">
      <c r="A2444" t="s">
        <v>33</v>
      </c>
      <c r="B2444" t="s">
        <v>22</v>
      </c>
      <c r="C2444" t="s">
        <v>10</v>
      </c>
    </row>
    <row r="2445" spans="1:3" x14ac:dyDescent="0.2">
      <c r="A2445" t="s">
        <v>34</v>
      </c>
      <c r="B2445" t="s">
        <v>22</v>
      </c>
      <c r="C2445" t="s">
        <v>69</v>
      </c>
    </row>
    <row r="2446" spans="1:3" x14ac:dyDescent="0.2">
      <c r="A2446" t="s">
        <v>22</v>
      </c>
      <c r="B2446" t="s">
        <v>35</v>
      </c>
      <c r="C2446" t="s">
        <v>123</v>
      </c>
    </row>
    <row r="2447" spans="1:3" x14ac:dyDescent="0.2">
      <c r="A2447" t="s">
        <v>22</v>
      </c>
      <c r="B2447" t="s">
        <v>36</v>
      </c>
      <c r="C2447" t="s">
        <v>100</v>
      </c>
    </row>
    <row r="2448" spans="1:3" x14ac:dyDescent="0.2">
      <c r="A2448" t="s">
        <v>22</v>
      </c>
      <c r="B2448" t="s">
        <v>37</v>
      </c>
      <c r="C2448" t="s">
        <v>52</v>
      </c>
    </row>
    <row r="2449" spans="1:3" x14ac:dyDescent="0.2">
      <c r="A2449" t="s">
        <v>22</v>
      </c>
      <c r="B2449" t="s">
        <v>38</v>
      </c>
      <c r="C2449" t="s">
        <v>91</v>
      </c>
    </row>
    <row r="2450" spans="1:3" x14ac:dyDescent="0.2">
      <c r="A2450" t="s">
        <v>22</v>
      </c>
      <c r="B2450" t="s">
        <v>39</v>
      </c>
      <c r="C2450" t="s">
        <v>127</v>
      </c>
    </row>
    <row r="2451" spans="1:3" x14ac:dyDescent="0.2">
      <c r="A2451" t="s">
        <v>22</v>
      </c>
      <c r="B2451" t="s">
        <v>40</v>
      </c>
      <c r="C2451" t="s">
        <v>105</v>
      </c>
    </row>
    <row r="2452" spans="1:3" x14ac:dyDescent="0.2">
      <c r="A2452" t="s">
        <v>22</v>
      </c>
      <c r="B2452" t="s">
        <v>41</v>
      </c>
      <c r="C2452" t="s">
        <v>79</v>
      </c>
    </row>
    <row r="2453" spans="1:3" x14ac:dyDescent="0.2">
      <c r="A2453" t="s">
        <v>42</v>
      </c>
      <c r="B2453" t="s">
        <v>22</v>
      </c>
      <c r="C2453" t="s">
        <v>89</v>
      </c>
    </row>
    <row r="2454" spans="1:3" x14ac:dyDescent="0.2">
      <c r="A2454" t="s">
        <v>22</v>
      </c>
      <c r="B2454" t="s">
        <v>43</v>
      </c>
      <c r="C2454" t="s">
        <v>11</v>
      </c>
    </row>
    <row r="2455" spans="1:3" x14ac:dyDescent="0.2">
      <c r="A2455" t="s">
        <v>44</v>
      </c>
      <c r="B2455" t="s">
        <v>22</v>
      </c>
      <c r="C2455" t="s">
        <v>79</v>
      </c>
    </row>
    <row r="2456" spans="1:3" x14ac:dyDescent="0.2">
      <c r="A2456" t="s">
        <v>22</v>
      </c>
      <c r="B2456" t="s">
        <v>7</v>
      </c>
      <c r="C2456" t="s">
        <v>67</v>
      </c>
    </row>
    <row r="2457" spans="1:3" x14ac:dyDescent="0.2">
      <c r="A2457" t="s">
        <v>22</v>
      </c>
      <c r="B2457" t="s">
        <v>45</v>
      </c>
      <c r="C2457" t="s">
        <v>84</v>
      </c>
    </row>
    <row r="2458" spans="1:3" x14ac:dyDescent="0.2">
      <c r="A2458" t="s">
        <v>46</v>
      </c>
      <c r="B2458" t="s">
        <v>22</v>
      </c>
      <c r="C2458" t="s">
        <v>93</v>
      </c>
    </row>
    <row r="2459" spans="1:3" x14ac:dyDescent="0.2">
      <c r="A2459" t="s">
        <v>47</v>
      </c>
      <c r="B2459" t="s">
        <v>22</v>
      </c>
      <c r="C2459" t="s">
        <v>28</v>
      </c>
    </row>
    <row r="2460" spans="1:3" x14ac:dyDescent="0.2">
      <c r="A2460" t="s">
        <v>22</v>
      </c>
      <c r="B2460" t="s">
        <v>48</v>
      </c>
      <c r="C2460" t="s">
        <v>43</v>
      </c>
    </row>
    <row r="2461" spans="1:3" x14ac:dyDescent="0.2">
      <c r="A2461" t="s">
        <v>49</v>
      </c>
      <c r="B2461" t="s">
        <v>22</v>
      </c>
      <c r="C2461" t="s">
        <v>2</v>
      </c>
    </row>
    <row r="2462" spans="1:3" x14ac:dyDescent="0.2">
      <c r="A2462" t="s">
        <v>50</v>
      </c>
      <c r="B2462" t="s">
        <v>22</v>
      </c>
      <c r="C2462" t="s">
        <v>2</v>
      </c>
    </row>
    <row r="2463" spans="1:3" x14ac:dyDescent="0.2">
      <c r="A2463" t="s">
        <v>22</v>
      </c>
      <c r="B2463" t="s">
        <v>51</v>
      </c>
      <c r="C2463" t="s">
        <v>43</v>
      </c>
    </row>
    <row r="2464" spans="1:3" x14ac:dyDescent="0.2">
      <c r="A2464" t="s">
        <v>22</v>
      </c>
      <c r="B2464" t="s">
        <v>52</v>
      </c>
      <c r="C2464" t="s">
        <v>5</v>
      </c>
    </row>
    <row r="2465" spans="1:3" x14ac:dyDescent="0.2">
      <c r="A2465" t="s">
        <v>22</v>
      </c>
      <c r="B2465" t="s">
        <v>53</v>
      </c>
      <c r="C2465" t="s">
        <v>134</v>
      </c>
    </row>
    <row r="2466" spans="1:3" x14ac:dyDescent="0.2">
      <c r="A2466" t="s">
        <v>54</v>
      </c>
      <c r="B2466" t="s">
        <v>22</v>
      </c>
      <c r="C2466" t="s">
        <v>14</v>
      </c>
    </row>
    <row r="2467" spans="1:3" x14ac:dyDescent="0.2">
      <c r="A2467" t="s">
        <v>55</v>
      </c>
      <c r="B2467" t="s">
        <v>22</v>
      </c>
      <c r="C2467" t="s">
        <v>14</v>
      </c>
    </row>
    <row r="2468" spans="1:3" x14ac:dyDescent="0.2">
      <c r="A2468" t="s">
        <v>56</v>
      </c>
      <c r="B2468" t="s">
        <v>22</v>
      </c>
      <c r="C2468" t="s">
        <v>79</v>
      </c>
    </row>
    <row r="2469" spans="1:3" x14ac:dyDescent="0.2">
      <c r="A2469" t="s">
        <v>57</v>
      </c>
      <c r="B2469" t="s">
        <v>22</v>
      </c>
      <c r="C2469" t="s">
        <v>79</v>
      </c>
    </row>
    <row r="2470" spans="1:3" x14ac:dyDescent="0.2">
      <c r="A2470" t="s">
        <v>22</v>
      </c>
      <c r="B2470" t="s">
        <v>58</v>
      </c>
      <c r="C2470" t="s">
        <v>134</v>
      </c>
    </row>
    <row r="2471" spans="1:3" x14ac:dyDescent="0.2">
      <c r="A2471" t="s">
        <v>59</v>
      </c>
      <c r="B2471" t="s">
        <v>22</v>
      </c>
      <c r="C2471" t="s">
        <v>80</v>
      </c>
    </row>
    <row r="2472" spans="1:3" x14ac:dyDescent="0.2">
      <c r="A2472" t="s">
        <v>22</v>
      </c>
      <c r="B2472" t="s">
        <v>60</v>
      </c>
      <c r="C2472" t="s">
        <v>137</v>
      </c>
    </row>
    <row r="2473" spans="1:3" x14ac:dyDescent="0.2">
      <c r="A2473" t="s">
        <v>22</v>
      </c>
      <c r="B2473" t="s">
        <v>61</v>
      </c>
      <c r="C2473" t="s">
        <v>102</v>
      </c>
    </row>
    <row r="2474" spans="1:3" x14ac:dyDescent="0.2">
      <c r="A2474" t="s">
        <v>62</v>
      </c>
      <c r="B2474" t="s">
        <v>22</v>
      </c>
      <c r="C2474" t="s">
        <v>36</v>
      </c>
    </row>
    <row r="2475" spans="1:3" x14ac:dyDescent="0.2">
      <c r="A2475" t="s">
        <v>63</v>
      </c>
      <c r="B2475" t="s">
        <v>22</v>
      </c>
      <c r="C2475" t="s">
        <v>36</v>
      </c>
    </row>
    <row r="2476" spans="1:3" x14ac:dyDescent="0.2">
      <c r="A2476" t="s">
        <v>22</v>
      </c>
      <c r="B2476" t="s">
        <v>64</v>
      </c>
      <c r="C2476" t="s">
        <v>107</v>
      </c>
    </row>
    <row r="2477" spans="1:3" x14ac:dyDescent="0.2">
      <c r="A2477" t="s">
        <v>65</v>
      </c>
      <c r="B2477" t="s">
        <v>22</v>
      </c>
      <c r="C2477" t="s">
        <v>16</v>
      </c>
    </row>
    <row r="2478" spans="1:3" x14ac:dyDescent="0.2">
      <c r="A2478" t="s">
        <v>66</v>
      </c>
      <c r="B2478" t="s">
        <v>22</v>
      </c>
      <c r="C2478" t="s">
        <v>33</v>
      </c>
    </row>
    <row r="2479" spans="1:3" x14ac:dyDescent="0.2">
      <c r="A2479" t="s">
        <v>22</v>
      </c>
      <c r="B2479" t="s">
        <v>67</v>
      </c>
      <c r="C2479" t="s">
        <v>123</v>
      </c>
    </row>
    <row r="2480" spans="1:3" x14ac:dyDescent="0.2">
      <c r="A2480" t="s">
        <v>22</v>
      </c>
      <c r="B2480" t="s">
        <v>68</v>
      </c>
      <c r="C2480" t="s">
        <v>123</v>
      </c>
    </row>
    <row r="2481" spans="1:3" x14ac:dyDescent="0.2">
      <c r="A2481" t="s">
        <v>22</v>
      </c>
      <c r="B2481" t="s">
        <v>69</v>
      </c>
      <c r="C2481" t="s">
        <v>62</v>
      </c>
    </row>
    <row r="2482" spans="1:3" x14ac:dyDescent="0.2">
      <c r="A2482" t="s">
        <v>22</v>
      </c>
      <c r="B2482" t="s">
        <v>70</v>
      </c>
      <c r="C2482" t="s">
        <v>106</v>
      </c>
    </row>
    <row r="2483" spans="1:3" x14ac:dyDescent="0.2">
      <c r="A2483" t="s">
        <v>22</v>
      </c>
      <c r="B2483" t="s">
        <v>71</v>
      </c>
      <c r="C2483" t="s">
        <v>106</v>
      </c>
    </row>
    <row r="2484" spans="1:3" x14ac:dyDescent="0.2">
      <c r="A2484" t="s">
        <v>72</v>
      </c>
      <c r="B2484" t="s">
        <v>22</v>
      </c>
      <c r="C2484" t="s">
        <v>89</v>
      </c>
    </row>
    <row r="2485" spans="1:3" x14ac:dyDescent="0.2">
      <c r="A2485" t="s">
        <v>22</v>
      </c>
      <c r="B2485" t="s">
        <v>73</v>
      </c>
      <c r="C2485" t="s">
        <v>138</v>
      </c>
    </row>
    <row r="2486" spans="1:3" x14ac:dyDescent="0.2">
      <c r="A2486" t="s">
        <v>22</v>
      </c>
      <c r="B2486" t="s">
        <v>74</v>
      </c>
      <c r="C2486" t="s">
        <v>130</v>
      </c>
    </row>
    <row r="2487" spans="1:3" x14ac:dyDescent="0.2">
      <c r="A2487" t="s">
        <v>75</v>
      </c>
      <c r="B2487" t="s">
        <v>22</v>
      </c>
      <c r="C2487" t="s">
        <v>40</v>
      </c>
    </row>
    <row r="2488" spans="1:3" x14ac:dyDescent="0.2">
      <c r="A2488" t="s">
        <v>22</v>
      </c>
      <c r="B2488" t="s">
        <v>76</v>
      </c>
      <c r="C2488" t="s">
        <v>21</v>
      </c>
    </row>
    <row r="2489" spans="1:3" x14ac:dyDescent="0.2">
      <c r="A2489" t="s">
        <v>22</v>
      </c>
      <c r="B2489" t="s">
        <v>77</v>
      </c>
      <c r="C2489" t="s">
        <v>29</v>
      </c>
    </row>
    <row r="2490" spans="1:3" x14ac:dyDescent="0.2">
      <c r="A2490" t="s">
        <v>78</v>
      </c>
      <c r="B2490" t="s">
        <v>22</v>
      </c>
      <c r="C2490" t="s">
        <v>79</v>
      </c>
    </row>
    <row r="2491" spans="1:3" x14ac:dyDescent="0.2">
      <c r="A2491" t="s">
        <v>22</v>
      </c>
      <c r="B2491" t="s">
        <v>79</v>
      </c>
      <c r="C2491" t="s">
        <v>10</v>
      </c>
    </row>
    <row r="2492" spans="1:3" x14ac:dyDescent="0.2">
      <c r="A2492" t="s">
        <v>22</v>
      </c>
      <c r="B2492" t="s">
        <v>80</v>
      </c>
      <c r="C2492" t="s">
        <v>10</v>
      </c>
    </row>
    <row r="2493" spans="1:3" x14ac:dyDescent="0.2">
      <c r="A2493" t="s">
        <v>22</v>
      </c>
      <c r="B2493" t="s">
        <v>81</v>
      </c>
      <c r="C2493" t="s">
        <v>21</v>
      </c>
    </row>
    <row r="2494" spans="1:3" x14ac:dyDescent="0.2">
      <c r="A2494" t="s">
        <v>22</v>
      </c>
      <c r="B2494" t="s">
        <v>82</v>
      </c>
      <c r="C2494" t="s">
        <v>102</v>
      </c>
    </row>
    <row r="2495" spans="1:3" x14ac:dyDescent="0.2">
      <c r="A2495" t="s">
        <v>22</v>
      </c>
      <c r="B2495" t="s">
        <v>83</v>
      </c>
      <c r="C2495" t="s">
        <v>104</v>
      </c>
    </row>
    <row r="2496" spans="1:3" x14ac:dyDescent="0.2">
      <c r="A2496" t="s">
        <v>22</v>
      </c>
      <c r="B2496" t="s">
        <v>84</v>
      </c>
      <c r="C2496" t="s">
        <v>123</v>
      </c>
    </row>
    <row r="2497" spans="1:3" x14ac:dyDescent="0.2">
      <c r="A2497" t="s">
        <v>22</v>
      </c>
      <c r="B2497" t="s">
        <v>85</v>
      </c>
      <c r="C2497" t="s">
        <v>3</v>
      </c>
    </row>
    <row r="2498" spans="1:3" x14ac:dyDescent="0.2">
      <c r="A2498" t="s">
        <v>22</v>
      </c>
      <c r="B2498" t="s">
        <v>86</v>
      </c>
      <c r="C2498" t="s">
        <v>29</v>
      </c>
    </row>
    <row r="2499" spans="1:3" x14ac:dyDescent="0.2">
      <c r="A2499" t="s">
        <v>87</v>
      </c>
      <c r="B2499" t="s">
        <v>22</v>
      </c>
      <c r="C2499" t="s">
        <v>40</v>
      </c>
    </row>
    <row r="2500" spans="1:3" x14ac:dyDescent="0.2">
      <c r="A2500" t="s">
        <v>88</v>
      </c>
      <c r="B2500" t="s">
        <v>22</v>
      </c>
      <c r="C2500" t="s">
        <v>79</v>
      </c>
    </row>
    <row r="2501" spans="1:3" x14ac:dyDescent="0.2">
      <c r="A2501" t="s">
        <v>89</v>
      </c>
      <c r="B2501" t="s">
        <v>22</v>
      </c>
      <c r="C2501" t="s">
        <v>128</v>
      </c>
    </row>
    <row r="2502" spans="1:3" x14ac:dyDescent="0.2">
      <c r="A2502" t="s">
        <v>22</v>
      </c>
      <c r="B2502" t="s">
        <v>90</v>
      </c>
      <c r="C2502" t="s">
        <v>3</v>
      </c>
    </row>
    <row r="2503" spans="1:3" x14ac:dyDescent="0.2">
      <c r="A2503" t="s">
        <v>91</v>
      </c>
      <c r="B2503" t="s">
        <v>22</v>
      </c>
      <c r="C2503" t="s">
        <v>137</v>
      </c>
    </row>
    <row r="2504" spans="1:3" x14ac:dyDescent="0.2">
      <c r="A2504" t="s">
        <v>92</v>
      </c>
      <c r="B2504" t="s">
        <v>22</v>
      </c>
      <c r="C2504" t="s">
        <v>116</v>
      </c>
    </row>
    <row r="2505" spans="1:3" x14ac:dyDescent="0.2">
      <c r="A2505" t="s">
        <v>93</v>
      </c>
      <c r="B2505" t="s">
        <v>22</v>
      </c>
      <c r="C2505" t="s">
        <v>69</v>
      </c>
    </row>
    <row r="2506" spans="1:3" x14ac:dyDescent="0.2">
      <c r="A2506" t="s">
        <v>22</v>
      </c>
      <c r="B2506" t="s">
        <v>94</v>
      </c>
      <c r="C2506" t="s">
        <v>107</v>
      </c>
    </row>
    <row r="2507" spans="1:3" x14ac:dyDescent="0.2">
      <c r="A2507" t="s">
        <v>95</v>
      </c>
      <c r="B2507" t="s">
        <v>22</v>
      </c>
      <c r="C2507" t="s">
        <v>116</v>
      </c>
    </row>
    <row r="2508" spans="1:3" x14ac:dyDescent="0.2">
      <c r="A2508" t="s">
        <v>96</v>
      </c>
      <c r="B2508" t="s">
        <v>22</v>
      </c>
      <c r="C2508" t="s">
        <v>74</v>
      </c>
    </row>
    <row r="2509" spans="1:3" x14ac:dyDescent="0.2">
      <c r="A2509" t="s">
        <v>22</v>
      </c>
      <c r="B2509" t="s">
        <v>97</v>
      </c>
      <c r="C2509" t="s">
        <v>67</v>
      </c>
    </row>
    <row r="2510" spans="1:3" x14ac:dyDescent="0.2">
      <c r="A2510" t="s">
        <v>22</v>
      </c>
      <c r="B2510" t="s">
        <v>98</v>
      </c>
      <c r="C2510" t="s">
        <v>107</v>
      </c>
    </row>
    <row r="2511" spans="1:3" x14ac:dyDescent="0.2">
      <c r="A2511" t="s">
        <v>99</v>
      </c>
      <c r="B2511" t="s">
        <v>22</v>
      </c>
      <c r="C2511" t="s">
        <v>33</v>
      </c>
    </row>
    <row r="2512" spans="1:3" x14ac:dyDescent="0.2">
      <c r="A2512" t="s">
        <v>100</v>
      </c>
      <c r="B2512" t="s">
        <v>22</v>
      </c>
      <c r="C2512" t="s">
        <v>5</v>
      </c>
    </row>
    <row r="2513" spans="1:3" x14ac:dyDescent="0.2">
      <c r="A2513" t="s">
        <v>22</v>
      </c>
      <c r="B2513" t="s">
        <v>101</v>
      </c>
      <c r="C2513" t="s">
        <v>11</v>
      </c>
    </row>
    <row r="2514" spans="1:3" x14ac:dyDescent="0.2">
      <c r="A2514" t="s">
        <v>22</v>
      </c>
      <c r="B2514" t="s">
        <v>102</v>
      </c>
      <c r="C2514" t="s">
        <v>95</v>
      </c>
    </row>
    <row r="2515" spans="1:3" x14ac:dyDescent="0.2">
      <c r="A2515" t="s">
        <v>22</v>
      </c>
      <c r="B2515" t="s">
        <v>103</v>
      </c>
      <c r="C2515" t="s">
        <v>102</v>
      </c>
    </row>
    <row r="2516" spans="1:3" x14ac:dyDescent="0.2">
      <c r="A2516" t="s">
        <v>22</v>
      </c>
      <c r="B2516" t="s">
        <v>104</v>
      </c>
      <c r="C2516" t="s">
        <v>95</v>
      </c>
    </row>
    <row r="2517" spans="1:3" x14ac:dyDescent="0.2">
      <c r="A2517" t="s">
        <v>22</v>
      </c>
      <c r="B2517" t="s">
        <v>3</v>
      </c>
      <c r="C2517" t="s">
        <v>91</v>
      </c>
    </row>
    <row r="2518" spans="1:3" x14ac:dyDescent="0.2">
      <c r="A2518" t="s">
        <v>22</v>
      </c>
      <c r="B2518" t="s">
        <v>105</v>
      </c>
      <c r="C2518" t="s">
        <v>62</v>
      </c>
    </row>
    <row r="2519" spans="1:3" x14ac:dyDescent="0.2">
      <c r="A2519" t="s">
        <v>22</v>
      </c>
      <c r="B2519" t="s">
        <v>106</v>
      </c>
      <c r="C2519" t="s">
        <v>128</v>
      </c>
    </row>
    <row r="2520" spans="1:3" x14ac:dyDescent="0.2">
      <c r="A2520" t="s">
        <v>22</v>
      </c>
      <c r="B2520" t="s">
        <v>107</v>
      </c>
      <c r="C2520" t="s">
        <v>3</v>
      </c>
    </row>
    <row r="2521" spans="1:3" x14ac:dyDescent="0.2">
      <c r="A2521" t="s">
        <v>22</v>
      </c>
      <c r="B2521" t="s">
        <v>108</v>
      </c>
      <c r="C2521" t="s">
        <v>3</v>
      </c>
    </row>
    <row r="2522" spans="1:3" x14ac:dyDescent="0.2">
      <c r="A2522" t="s">
        <v>22</v>
      </c>
      <c r="B2522" t="s">
        <v>109</v>
      </c>
      <c r="C2522" t="s">
        <v>123</v>
      </c>
    </row>
    <row r="2523" spans="1:3" x14ac:dyDescent="0.2">
      <c r="A2523" t="s">
        <v>110</v>
      </c>
      <c r="B2523" t="s">
        <v>22</v>
      </c>
      <c r="C2523" t="s">
        <v>32</v>
      </c>
    </row>
    <row r="2524" spans="1:3" x14ac:dyDescent="0.2">
      <c r="A2524" t="s">
        <v>22</v>
      </c>
      <c r="B2524" t="s">
        <v>111</v>
      </c>
      <c r="C2524" t="s">
        <v>127</v>
      </c>
    </row>
    <row r="2525" spans="1:3" x14ac:dyDescent="0.2">
      <c r="A2525" t="s">
        <v>22</v>
      </c>
      <c r="B2525" t="s">
        <v>112</v>
      </c>
      <c r="C2525" t="s">
        <v>127</v>
      </c>
    </row>
    <row r="2526" spans="1:3" x14ac:dyDescent="0.2">
      <c r="A2526" t="s">
        <v>113</v>
      </c>
      <c r="B2526" t="s">
        <v>22</v>
      </c>
      <c r="C2526" t="s">
        <v>29</v>
      </c>
    </row>
    <row r="2527" spans="1:3" x14ac:dyDescent="0.2">
      <c r="A2527" t="s">
        <v>114</v>
      </c>
      <c r="B2527" t="s">
        <v>22</v>
      </c>
      <c r="C2527" t="s">
        <v>29</v>
      </c>
    </row>
    <row r="2528" spans="1:3" x14ac:dyDescent="0.2">
      <c r="A2528" t="s">
        <v>22</v>
      </c>
      <c r="B2528" t="s">
        <v>115</v>
      </c>
      <c r="C2528" t="s">
        <v>107</v>
      </c>
    </row>
    <row r="2529" spans="1:3" x14ac:dyDescent="0.2">
      <c r="A2529" t="s">
        <v>22</v>
      </c>
      <c r="B2529" t="s">
        <v>116</v>
      </c>
      <c r="C2529" t="s">
        <v>73</v>
      </c>
    </row>
    <row r="2530" spans="1:3" x14ac:dyDescent="0.2">
      <c r="A2530" t="s">
        <v>117</v>
      </c>
      <c r="B2530" t="s">
        <v>22</v>
      </c>
      <c r="C2530" t="s">
        <v>79</v>
      </c>
    </row>
    <row r="2531" spans="1:3" x14ac:dyDescent="0.2">
      <c r="A2531" t="s">
        <v>22</v>
      </c>
      <c r="B2531" t="s">
        <v>118</v>
      </c>
      <c r="C2531" t="s">
        <v>100</v>
      </c>
    </row>
    <row r="2532" spans="1:3" x14ac:dyDescent="0.2">
      <c r="A2532" t="s">
        <v>22</v>
      </c>
      <c r="B2532" t="s">
        <v>119</v>
      </c>
      <c r="C2532" t="s">
        <v>100</v>
      </c>
    </row>
    <row r="2533" spans="1:3" x14ac:dyDescent="0.2">
      <c r="A2533" t="s">
        <v>22</v>
      </c>
      <c r="B2533" t="s">
        <v>120</v>
      </c>
      <c r="C2533" t="s">
        <v>107</v>
      </c>
    </row>
    <row r="2534" spans="1:3" x14ac:dyDescent="0.2">
      <c r="A2534" t="s">
        <v>22</v>
      </c>
      <c r="B2534" t="s">
        <v>121</v>
      </c>
      <c r="C2534" t="s">
        <v>90</v>
      </c>
    </row>
    <row r="2535" spans="1:3" x14ac:dyDescent="0.2">
      <c r="A2535" t="s">
        <v>22</v>
      </c>
      <c r="B2535" t="s">
        <v>122</v>
      </c>
      <c r="C2535" t="s">
        <v>32</v>
      </c>
    </row>
    <row r="2536" spans="1:3" x14ac:dyDescent="0.2">
      <c r="A2536" t="s">
        <v>22</v>
      </c>
      <c r="B2536" t="s">
        <v>123</v>
      </c>
      <c r="C2536" t="s">
        <v>116</v>
      </c>
    </row>
    <row r="2537" spans="1:3" x14ac:dyDescent="0.2">
      <c r="A2537" t="s">
        <v>124</v>
      </c>
      <c r="B2537" t="s">
        <v>22</v>
      </c>
      <c r="C2537" t="s">
        <v>19</v>
      </c>
    </row>
    <row r="2538" spans="1:3" x14ac:dyDescent="0.2">
      <c r="A2538" t="s">
        <v>125</v>
      </c>
      <c r="B2538" t="s">
        <v>22</v>
      </c>
      <c r="C2538" t="s">
        <v>132</v>
      </c>
    </row>
    <row r="2539" spans="1:3" x14ac:dyDescent="0.2">
      <c r="A2539" t="s">
        <v>126</v>
      </c>
      <c r="B2539" t="s">
        <v>22</v>
      </c>
      <c r="C2539" t="s">
        <v>33</v>
      </c>
    </row>
    <row r="2540" spans="1:3" x14ac:dyDescent="0.2">
      <c r="A2540" t="s">
        <v>22</v>
      </c>
      <c r="B2540" t="s">
        <v>127</v>
      </c>
      <c r="C2540" t="s">
        <v>11</v>
      </c>
    </row>
    <row r="2541" spans="1:3" x14ac:dyDescent="0.2">
      <c r="A2541" t="s">
        <v>22</v>
      </c>
      <c r="B2541" t="s">
        <v>128</v>
      </c>
      <c r="C2541" t="s">
        <v>62</v>
      </c>
    </row>
    <row r="2542" spans="1:3" x14ac:dyDescent="0.2">
      <c r="A2542" t="s">
        <v>22</v>
      </c>
      <c r="B2542" t="s">
        <v>129</v>
      </c>
      <c r="C2542" t="s">
        <v>43</v>
      </c>
    </row>
    <row r="2543" spans="1:3" x14ac:dyDescent="0.2">
      <c r="A2543" t="s">
        <v>22</v>
      </c>
      <c r="B2543" t="s">
        <v>130</v>
      </c>
      <c r="C2543" t="s">
        <v>1</v>
      </c>
    </row>
    <row r="2544" spans="1:3" x14ac:dyDescent="0.2">
      <c r="A2544" t="s">
        <v>22</v>
      </c>
      <c r="B2544" t="s">
        <v>131</v>
      </c>
      <c r="C2544" t="s">
        <v>118</v>
      </c>
    </row>
    <row r="2545" spans="1:3" x14ac:dyDescent="0.2">
      <c r="A2545" t="s">
        <v>22</v>
      </c>
      <c r="B2545" t="s">
        <v>132</v>
      </c>
      <c r="C2545" t="s">
        <v>105</v>
      </c>
    </row>
    <row r="2546" spans="1:3" x14ac:dyDescent="0.2">
      <c r="A2546" t="s">
        <v>133</v>
      </c>
      <c r="B2546" t="s">
        <v>22</v>
      </c>
      <c r="C2546" t="s">
        <v>40</v>
      </c>
    </row>
    <row r="2547" spans="1:3" x14ac:dyDescent="0.2">
      <c r="A2547" t="s">
        <v>22</v>
      </c>
      <c r="B2547" t="s">
        <v>134</v>
      </c>
      <c r="C2547" t="s">
        <v>95</v>
      </c>
    </row>
    <row r="2548" spans="1:3" x14ac:dyDescent="0.2">
      <c r="A2548" t="s">
        <v>22</v>
      </c>
      <c r="B2548" t="s">
        <v>135</v>
      </c>
      <c r="C2548" t="s">
        <v>74</v>
      </c>
    </row>
    <row r="2549" spans="1:3" x14ac:dyDescent="0.2">
      <c r="A2549" t="s">
        <v>136</v>
      </c>
      <c r="B2549" t="s">
        <v>22</v>
      </c>
      <c r="C2549" t="s">
        <v>28</v>
      </c>
    </row>
    <row r="2550" spans="1:3" x14ac:dyDescent="0.2">
      <c r="A2550" t="s">
        <v>22</v>
      </c>
      <c r="B2550" t="s">
        <v>137</v>
      </c>
      <c r="C2550" t="s">
        <v>138</v>
      </c>
    </row>
    <row r="2551" spans="1:3" x14ac:dyDescent="0.2">
      <c r="A2551" t="s">
        <v>22</v>
      </c>
      <c r="B2551" t="s">
        <v>138</v>
      </c>
      <c r="C2551" t="s">
        <v>138</v>
      </c>
    </row>
    <row r="2552" spans="1:3" x14ac:dyDescent="0.2">
      <c r="A2552" t="s">
        <v>23</v>
      </c>
      <c r="B2552" t="s">
        <v>24</v>
      </c>
      <c r="C2552" t="s">
        <v>2</v>
      </c>
    </row>
    <row r="2553" spans="1:3" x14ac:dyDescent="0.2">
      <c r="A2553" t="s">
        <v>23</v>
      </c>
      <c r="B2553" t="s">
        <v>25</v>
      </c>
      <c r="C2553" t="s">
        <v>126</v>
      </c>
    </row>
    <row r="2554" spans="1:3" x14ac:dyDescent="0.2">
      <c r="A2554" t="s">
        <v>23</v>
      </c>
      <c r="B2554" t="s">
        <v>26</v>
      </c>
      <c r="C2554" t="s">
        <v>46</v>
      </c>
    </row>
    <row r="2555" spans="1:3" x14ac:dyDescent="0.2">
      <c r="A2555" t="s">
        <v>27</v>
      </c>
      <c r="B2555" t="s">
        <v>23</v>
      </c>
      <c r="C2555" t="s">
        <v>56</v>
      </c>
    </row>
    <row r="2556" spans="1:3" x14ac:dyDescent="0.2">
      <c r="A2556" t="s">
        <v>23</v>
      </c>
      <c r="B2556" t="s">
        <v>28</v>
      </c>
      <c r="C2556" t="s">
        <v>113</v>
      </c>
    </row>
    <row r="2557" spans="1:3" x14ac:dyDescent="0.2">
      <c r="A2557" t="s">
        <v>23</v>
      </c>
      <c r="B2557" t="s">
        <v>29</v>
      </c>
      <c r="C2557" t="s">
        <v>114</v>
      </c>
    </row>
    <row r="2558" spans="1:3" x14ac:dyDescent="0.2">
      <c r="A2558" t="s">
        <v>23</v>
      </c>
      <c r="B2558" t="s">
        <v>30</v>
      </c>
      <c r="C2558" t="s">
        <v>114</v>
      </c>
    </row>
    <row r="2559" spans="1:3" x14ac:dyDescent="0.2">
      <c r="A2559" t="s">
        <v>23</v>
      </c>
      <c r="B2559" t="s">
        <v>31</v>
      </c>
      <c r="C2559" t="s">
        <v>70</v>
      </c>
    </row>
    <row r="2560" spans="1:3" x14ac:dyDescent="0.2">
      <c r="A2560" t="s">
        <v>23</v>
      </c>
      <c r="B2560" t="s">
        <v>32</v>
      </c>
      <c r="C2560" t="s">
        <v>96</v>
      </c>
    </row>
    <row r="2561" spans="1:3" x14ac:dyDescent="0.2">
      <c r="A2561" t="s">
        <v>23</v>
      </c>
      <c r="B2561" t="s">
        <v>33</v>
      </c>
      <c r="C2561" t="s">
        <v>136</v>
      </c>
    </row>
    <row r="2562" spans="1:3" x14ac:dyDescent="0.2">
      <c r="A2562" t="s">
        <v>23</v>
      </c>
      <c r="B2562" t="s">
        <v>34</v>
      </c>
      <c r="C2562" t="s">
        <v>96</v>
      </c>
    </row>
    <row r="2563" spans="1:3" x14ac:dyDescent="0.2">
      <c r="A2563" t="s">
        <v>23</v>
      </c>
      <c r="B2563" t="s">
        <v>35</v>
      </c>
      <c r="C2563" t="s">
        <v>32</v>
      </c>
    </row>
    <row r="2564" spans="1:3" x14ac:dyDescent="0.2">
      <c r="A2564" t="s">
        <v>23</v>
      </c>
      <c r="B2564" t="s">
        <v>36</v>
      </c>
      <c r="C2564" t="s">
        <v>132</v>
      </c>
    </row>
    <row r="2565" spans="1:3" x14ac:dyDescent="0.2">
      <c r="A2565" t="s">
        <v>23</v>
      </c>
      <c r="B2565" t="s">
        <v>37</v>
      </c>
      <c r="C2565" t="s">
        <v>132</v>
      </c>
    </row>
    <row r="2566" spans="1:3" x14ac:dyDescent="0.2">
      <c r="A2566" t="s">
        <v>23</v>
      </c>
      <c r="B2566" t="s">
        <v>38</v>
      </c>
      <c r="C2566" t="s">
        <v>93</v>
      </c>
    </row>
    <row r="2567" spans="1:3" x14ac:dyDescent="0.2">
      <c r="A2567" t="s">
        <v>23</v>
      </c>
      <c r="B2567" t="s">
        <v>39</v>
      </c>
      <c r="C2567" t="s">
        <v>25</v>
      </c>
    </row>
    <row r="2568" spans="1:3" x14ac:dyDescent="0.2">
      <c r="A2568" t="s">
        <v>23</v>
      </c>
      <c r="B2568" t="s">
        <v>40</v>
      </c>
      <c r="C2568" t="s">
        <v>47</v>
      </c>
    </row>
    <row r="2569" spans="1:3" x14ac:dyDescent="0.2">
      <c r="A2569" t="s">
        <v>23</v>
      </c>
      <c r="B2569" t="s">
        <v>41</v>
      </c>
      <c r="C2569" t="s">
        <v>78</v>
      </c>
    </row>
    <row r="2570" spans="1:3" x14ac:dyDescent="0.2">
      <c r="A2570" t="s">
        <v>23</v>
      </c>
      <c r="B2570" t="s">
        <v>42</v>
      </c>
      <c r="C2570" t="s">
        <v>65</v>
      </c>
    </row>
    <row r="2571" spans="1:3" x14ac:dyDescent="0.2">
      <c r="A2571" t="s">
        <v>23</v>
      </c>
      <c r="B2571" t="s">
        <v>43</v>
      </c>
      <c r="C2571" t="s">
        <v>81</v>
      </c>
    </row>
    <row r="2572" spans="1:3" x14ac:dyDescent="0.2">
      <c r="A2572" t="s">
        <v>44</v>
      </c>
      <c r="B2572" t="s">
        <v>23</v>
      </c>
      <c r="C2572" t="s">
        <v>78</v>
      </c>
    </row>
    <row r="2573" spans="1:3" x14ac:dyDescent="0.2">
      <c r="A2573" t="s">
        <v>23</v>
      </c>
      <c r="B2573" t="s">
        <v>7</v>
      </c>
      <c r="C2573" t="s">
        <v>2</v>
      </c>
    </row>
    <row r="2574" spans="1:3" x14ac:dyDescent="0.2">
      <c r="A2574" t="s">
        <v>23</v>
      </c>
      <c r="B2574" t="s">
        <v>45</v>
      </c>
      <c r="C2574" t="s">
        <v>101</v>
      </c>
    </row>
    <row r="2575" spans="1:3" x14ac:dyDescent="0.2">
      <c r="A2575" t="s">
        <v>46</v>
      </c>
      <c r="B2575" t="s">
        <v>23</v>
      </c>
      <c r="C2575" t="s">
        <v>59</v>
      </c>
    </row>
    <row r="2576" spans="1:3" x14ac:dyDescent="0.2">
      <c r="A2576" t="s">
        <v>23</v>
      </c>
      <c r="B2576" t="s">
        <v>47</v>
      </c>
      <c r="C2576" t="s">
        <v>126</v>
      </c>
    </row>
    <row r="2577" spans="1:3" x14ac:dyDescent="0.2">
      <c r="A2577" t="s">
        <v>23</v>
      </c>
      <c r="B2577" t="s">
        <v>48</v>
      </c>
      <c r="C2577" t="s">
        <v>54</v>
      </c>
    </row>
    <row r="2578" spans="1:3" x14ac:dyDescent="0.2">
      <c r="A2578" t="s">
        <v>23</v>
      </c>
      <c r="B2578" t="s">
        <v>49</v>
      </c>
      <c r="C2578" t="s">
        <v>71</v>
      </c>
    </row>
    <row r="2579" spans="1:3" x14ac:dyDescent="0.2">
      <c r="A2579" t="s">
        <v>23</v>
      </c>
      <c r="B2579" t="s">
        <v>50</v>
      </c>
      <c r="C2579" t="s">
        <v>42</v>
      </c>
    </row>
    <row r="2580" spans="1:3" x14ac:dyDescent="0.2">
      <c r="A2580" t="s">
        <v>23</v>
      </c>
      <c r="B2580" t="s">
        <v>51</v>
      </c>
      <c r="C2580" t="s">
        <v>124</v>
      </c>
    </row>
    <row r="2581" spans="1:3" x14ac:dyDescent="0.2">
      <c r="A2581" t="s">
        <v>23</v>
      </c>
      <c r="B2581" t="s">
        <v>52</v>
      </c>
      <c r="C2581" t="s">
        <v>40</v>
      </c>
    </row>
    <row r="2582" spans="1:3" x14ac:dyDescent="0.2">
      <c r="A2582" t="s">
        <v>23</v>
      </c>
      <c r="B2582" t="s">
        <v>53</v>
      </c>
      <c r="C2582" t="s">
        <v>74</v>
      </c>
    </row>
    <row r="2583" spans="1:3" x14ac:dyDescent="0.2">
      <c r="A2583" t="s">
        <v>54</v>
      </c>
      <c r="B2583" t="s">
        <v>23</v>
      </c>
      <c r="C2583" t="s">
        <v>99</v>
      </c>
    </row>
    <row r="2584" spans="1:3" x14ac:dyDescent="0.2">
      <c r="A2584" t="s">
        <v>55</v>
      </c>
      <c r="B2584" t="s">
        <v>23</v>
      </c>
      <c r="C2584" t="s">
        <v>99</v>
      </c>
    </row>
    <row r="2585" spans="1:3" x14ac:dyDescent="0.2">
      <c r="A2585" t="s">
        <v>23</v>
      </c>
      <c r="B2585" t="s">
        <v>56</v>
      </c>
      <c r="C2585" t="s">
        <v>78</v>
      </c>
    </row>
    <row r="2586" spans="1:3" x14ac:dyDescent="0.2">
      <c r="A2586" t="s">
        <v>23</v>
      </c>
      <c r="B2586" t="s">
        <v>57</v>
      </c>
      <c r="C2586" t="s">
        <v>78</v>
      </c>
    </row>
    <row r="2587" spans="1:3" x14ac:dyDescent="0.2">
      <c r="A2587" t="s">
        <v>23</v>
      </c>
      <c r="B2587" t="s">
        <v>58</v>
      </c>
      <c r="C2587" t="s">
        <v>29</v>
      </c>
    </row>
    <row r="2588" spans="1:3" x14ac:dyDescent="0.2">
      <c r="A2588" t="s">
        <v>59</v>
      </c>
      <c r="B2588" t="s">
        <v>23</v>
      </c>
      <c r="C2588" t="s">
        <v>56</v>
      </c>
    </row>
    <row r="2589" spans="1:3" x14ac:dyDescent="0.2">
      <c r="A2589" t="s">
        <v>23</v>
      </c>
      <c r="B2589" t="s">
        <v>60</v>
      </c>
      <c r="C2589" t="s">
        <v>79</v>
      </c>
    </row>
    <row r="2590" spans="1:3" x14ac:dyDescent="0.2">
      <c r="A2590" t="s">
        <v>23</v>
      </c>
      <c r="B2590" t="s">
        <v>61</v>
      </c>
      <c r="C2590" t="s">
        <v>28</v>
      </c>
    </row>
    <row r="2591" spans="1:3" x14ac:dyDescent="0.2">
      <c r="A2591" t="s">
        <v>23</v>
      </c>
      <c r="B2591" t="s">
        <v>62</v>
      </c>
      <c r="C2591" t="s">
        <v>111</v>
      </c>
    </row>
    <row r="2592" spans="1:3" x14ac:dyDescent="0.2">
      <c r="A2592" t="s">
        <v>23</v>
      </c>
      <c r="B2592" t="s">
        <v>63</v>
      </c>
      <c r="C2592" t="s">
        <v>111</v>
      </c>
    </row>
    <row r="2593" spans="1:3" x14ac:dyDescent="0.2">
      <c r="A2593" t="s">
        <v>23</v>
      </c>
      <c r="B2593" t="s">
        <v>64</v>
      </c>
      <c r="C2593" t="s">
        <v>101</v>
      </c>
    </row>
    <row r="2594" spans="1:3" x14ac:dyDescent="0.2">
      <c r="A2594" t="s">
        <v>65</v>
      </c>
      <c r="B2594" t="s">
        <v>23</v>
      </c>
      <c r="C2594" t="s">
        <v>117</v>
      </c>
    </row>
    <row r="2595" spans="1:3" x14ac:dyDescent="0.2">
      <c r="A2595" t="s">
        <v>66</v>
      </c>
      <c r="B2595" t="s">
        <v>23</v>
      </c>
      <c r="C2595" t="s">
        <v>117</v>
      </c>
    </row>
    <row r="2596" spans="1:3" x14ac:dyDescent="0.2">
      <c r="A2596" t="s">
        <v>23</v>
      </c>
      <c r="B2596" t="s">
        <v>67</v>
      </c>
      <c r="C2596" t="s">
        <v>106</v>
      </c>
    </row>
    <row r="2597" spans="1:3" x14ac:dyDescent="0.2">
      <c r="A2597" t="s">
        <v>23</v>
      </c>
      <c r="B2597" t="s">
        <v>68</v>
      </c>
      <c r="C2597" t="s">
        <v>89</v>
      </c>
    </row>
    <row r="2598" spans="1:3" x14ac:dyDescent="0.2">
      <c r="A2598" t="s">
        <v>23</v>
      </c>
      <c r="B2598" t="s">
        <v>69</v>
      </c>
      <c r="C2598" t="s">
        <v>18</v>
      </c>
    </row>
    <row r="2599" spans="1:3" x14ac:dyDescent="0.2">
      <c r="A2599" t="s">
        <v>23</v>
      </c>
      <c r="B2599" t="s">
        <v>70</v>
      </c>
      <c r="C2599" t="s">
        <v>99</v>
      </c>
    </row>
    <row r="2600" spans="1:3" x14ac:dyDescent="0.2">
      <c r="A2600" t="s">
        <v>23</v>
      </c>
      <c r="B2600" t="s">
        <v>71</v>
      </c>
      <c r="C2600" t="s">
        <v>65</v>
      </c>
    </row>
    <row r="2601" spans="1:3" x14ac:dyDescent="0.2">
      <c r="A2601" t="s">
        <v>23</v>
      </c>
      <c r="B2601" t="s">
        <v>72</v>
      </c>
      <c r="C2601" t="s">
        <v>65</v>
      </c>
    </row>
    <row r="2602" spans="1:3" x14ac:dyDescent="0.2">
      <c r="A2602" t="s">
        <v>23</v>
      </c>
      <c r="B2602" t="s">
        <v>73</v>
      </c>
      <c r="C2602" t="s">
        <v>79</v>
      </c>
    </row>
    <row r="2603" spans="1:3" x14ac:dyDescent="0.2">
      <c r="A2603" t="s">
        <v>23</v>
      </c>
      <c r="B2603" t="s">
        <v>74</v>
      </c>
      <c r="C2603" t="s">
        <v>86</v>
      </c>
    </row>
    <row r="2604" spans="1:3" x14ac:dyDescent="0.2">
      <c r="A2604" t="s">
        <v>75</v>
      </c>
      <c r="B2604" t="s">
        <v>23</v>
      </c>
      <c r="C2604" t="s">
        <v>17</v>
      </c>
    </row>
    <row r="2605" spans="1:3" x14ac:dyDescent="0.2">
      <c r="A2605" t="s">
        <v>23</v>
      </c>
      <c r="B2605" t="s">
        <v>76</v>
      </c>
      <c r="C2605" t="s">
        <v>72</v>
      </c>
    </row>
    <row r="2606" spans="1:3" x14ac:dyDescent="0.2">
      <c r="A2606" t="s">
        <v>23</v>
      </c>
      <c r="B2606" t="s">
        <v>77</v>
      </c>
      <c r="C2606" t="s">
        <v>122</v>
      </c>
    </row>
    <row r="2607" spans="1:3" x14ac:dyDescent="0.2">
      <c r="A2607" t="s">
        <v>78</v>
      </c>
      <c r="B2607" t="s">
        <v>23</v>
      </c>
      <c r="C2607" t="s">
        <v>133</v>
      </c>
    </row>
    <row r="2608" spans="1:3" x14ac:dyDescent="0.2">
      <c r="A2608" t="s">
        <v>23</v>
      </c>
      <c r="B2608" t="s">
        <v>79</v>
      </c>
      <c r="C2608" t="s">
        <v>26</v>
      </c>
    </row>
    <row r="2609" spans="1:3" x14ac:dyDescent="0.2">
      <c r="A2609" t="s">
        <v>23</v>
      </c>
      <c r="B2609" t="s">
        <v>80</v>
      </c>
      <c r="C2609" t="s">
        <v>136</v>
      </c>
    </row>
    <row r="2610" spans="1:3" x14ac:dyDescent="0.2">
      <c r="A2610" t="s">
        <v>23</v>
      </c>
      <c r="B2610" t="s">
        <v>81</v>
      </c>
      <c r="C2610" t="s">
        <v>42</v>
      </c>
    </row>
    <row r="2611" spans="1:3" x14ac:dyDescent="0.2">
      <c r="A2611" t="s">
        <v>23</v>
      </c>
      <c r="B2611" t="s">
        <v>82</v>
      </c>
      <c r="C2611" t="s">
        <v>28</v>
      </c>
    </row>
    <row r="2612" spans="1:3" x14ac:dyDescent="0.2">
      <c r="A2612" t="s">
        <v>23</v>
      </c>
      <c r="B2612" t="s">
        <v>83</v>
      </c>
      <c r="C2612" t="s">
        <v>74</v>
      </c>
    </row>
    <row r="2613" spans="1:3" x14ac:dyDescent="0.2">
      <c r="A2613" t="s">
        <v>23</v>
      </c>
      <c r="B2613" t="s">
        <v>84</v>
      </c>
      <c r="C2613" t="s">
        <v>106</v>
      </c>
    </row>
    <row r="2614" spans="1:3" x14ac:dyDescent="0.2">
      <c r="A2614" t="s">
        <v>23</v>
      </c>
      <c r="B2614" t="s">
        <v>85</v>
      </c>
      <c r="C2614" t="s">
        <v>19</v>
      </c>
    </row>
    <row r="2615" spans="1:3" x14ac:dyDescent="0.2">
      <c r="A2615" t="s">
        <v>23</v>
      </c>
      <c r="B2615" t="s">
        <v>86</v>
      </c>
      <c r="C2615" t="s">
        <v>122</v>
      </c>
    </row>
    <row r="2616" spans="1:3" x14ac:dyDescent="0.2">
      <c r="A2616" t="s">
        <v>23</v>
      </c>
      <c r="B2616" t="s">
        <v>87</v>
      </c>
      <c r="C2616" t="s">
        <v>75</v>
      </c>
    </row>
    <row r="2617" spans="1:3" x14ac:dyDescent="0.2">
      <c r="A2617" t="s">
        <v>23</v>
      </c>
      <c r="B2617" t="s">
        <v>88</v>
      </c>
      <c r="C2617" t="s">
        <v>133</v>
      </c>
    </row>
    <row r="2618" spans="1:3" x14ac:dyDescent="0.2">
      <c r="A2618" t="s">
        <v>23</v>
      </c>
      <c r="B2618" t="s">
        <v>89</v>
      </c>
      <c r="C2618" t="s">
        <v>96</v>
      </c>
    </row>
    <row r="2619" spans="1:3" x14ac:dyDescent="0.2">
      <c r="A2619" t="s">
        <v>23</v>
      </c>
      <c r="B2619" t="s">
        <v>90</v>
      </c>
      <c r="C2619" t="s">
        <v>14</v>
      </c>
    </row>
    <row r="2620" spans="1:3" x14ac:dyDescent="0.2">
      <c r="A2620" t="s">
        <v>23</v>
      </c>
      <c r="B2620" t="s">
        <v>91</v>
      </c>
      <c r="C2620" t="s">
        <v>80</v>
      </c>
    </row>
    <row r="2621" spans="1:3" x14ac:dyDescent="0.2">
      <c r="A2621" t="s">
        <v>23</v>
      </c>
      <c r="B2621" t="s">
        <v>92</v>
      </c>
      <c r="C2621" t="s">
        <v>33</v>
      </c>
    </row>
    <row r="2622" spans="1:3" x14ac:dyDescent="0.2">
      <c r="A2622" t="s">
        <v>23</v>
      </c>
      <c r="B2622" t="s">
        <v>93</v>
      </c>
      <c r="C2622" t="s">
        <v>96</v>
      </c>
    </row>
    <row r="2623" spans="1:3" x14ac:dyDescent="0.2">
      <c r="A2623" t="s">
        <v>23</v>
      </c>
      <c r="B2623" t="s">
        <v>94</v>
      </c>
      <c r="C2623" t="s">
        <v>43</v>
      </c>
    </row>
    <row r="2624" spans="1:3" x14ac:dyDescent="0.2">
      <c r="A2624" t="s">
        <v>23</v>
      </c>
      <c r="B2624" t="s">
        <v>95</v>
      </c>
      <c r="C2624" t="s">
        <v>80</v>
      </c>
    </row>
    <row r="2625" spans="1:3" x14ac:dyDescent="0.2">
      <c r="A2625" t="s">
        <v>23</v>
      </c>
      <c r="B2625" t="s">
        <v>96</v>
      </c>
      <c r="C2625" t="s">
        <v>13</v>
      </c>
    </row>
    <row r="2626" spans="1:3" x14ac:dyDescent="0.2">
      <c r="A2626" t="s">
        <v>23</v>
      </c>
      <c r="B2626" t="s">
        <v>97</v>
      </c>
      <c r="C2626" t="s">
        <v>21</v>
      </c>
    </row>
    <row r="2627" spans="1:3" x14ac:dyDescent="0.2">
      <c r="A2627" t="s">
        <v>23</v>
      </c>
      <c r="B2627" t="s">
        <v>98</v>
      </c>
      <c r="C2627" t="s">
        <v>43</v>
      </c>
    </row>
    <row r="2628" spans="1:3" x14ac:dyDescent="0.2">
      <c r="A2628" t="s">
        <v>99</v>
      </c>
      <c r="B2628" t="s">
        <v>23</v>
      </c>
      <c r="C2628" t="s">
        <v>41</v>
      </c>
    </row>
    <row r="2629" spans="1:3" x14ac:dyDescent="0.2">
      <c r="A2629" t="s">
        <v>100</v>
      </c>
      <c r="B2629" t="s">
        <v>23</v>
      </c>
      <c r="C2629" t="s">
        <v>132</v>
      </c>
    </row>
    <row r="2630" spans="1:3" x14ac:dyDescent="0.2">
      <c r="A2630" t="s">
        <v>23</v>
      </c>
      <c r="B2630" t="s">
        <v>101</v>
      </c>
      <c r="C2630" t="s">
        <v>76</v>
      </c>
    </row>
    <row r="2631" spans="1:3" x14ac:dyDescent="0.2">
      <c r="A2631" t="s">
        <v>23</v>
      </c>
      <c r="B2631" t="s">
        <v>102</v>
      </c>
      <c r="C2631" t="s">
        <v>93</v>
      </c>
    </row>
    <row r="2632" spans="1:3" x14ac:dyDescent="0.2">
      <c r="A2632" t="s">
        <v>23</v>
      </c>
      <c r="B2632" t="s">
        <v>103</v>
      </c>
      <c r="C2632" t="s">
        <v>28</v>
      </c>
    </row>
    <row r="2633" spans="1:3" x14ac:dyDescent="0.2">
      <c r="A2633" t="s">
        <v>23</v>
      </c>
      <c r="B2633" t="s">
        <v>104</v>
      </c>
      <c r="C2633" t="s">
        <v>93</v>
      </c>
    </row>
    <row r="2634" spans="1:3" x14ac:dyDescent="0.2">
      <c r="A2634" t="s">
        <v>23</v>
      </c>
      <c r="B2634" t="s">
        <v>3</v>
      </c>
      <c r="C2634" t="s">
        <v>33</v>
      </c>
    </row>
    <row r="2635" spans="1:3" x14ac:dyDescent="0.2">
      <c r="A2635" t="s">
        <v>23</v>
      </c>
      <c r="B2635" t="s">
        <v>105</v>
      </c>
      <c r="C2635" t="s">
        <v>49</v>
      </c>
    </row>
    <row r="2636" spans="1:3" x14ac:dyDescent="0.2">
      <c r="A2636" t="s">
        <v>23</v>
      </c>
      <c r="B2636" t="s">
        <v>106</v>
      </c>
      <c r="C2636" t="s">
        <v>135</v>
      </c>
    </row>
    <row r="2637" spans="1:3" x14ac:dyDescent="0.2">
      <c r="A2637" t="s">
        <v>23</v>
      </c>
      <c r="B2637" t="s">
        <v>107</v>
      </c>
      <c r="C2637" t="s">
        <v>19</v>
      </c>
    </row>
    <row r="2638" spans="1:3" x14ac:dyDescent="0.2">
      <c r="A2638" t="s">
        <v>23</v>
      </c>
      <c r="B2638" t="s">
        <v>108</v>
      </c>
      <c r="C2638" t="s">
        <v>14</v>
      </c>
    </row>
    <row r="2639" spans="1:3" x14ac:dyDescent="0.2">
      <c r="A2639" t="s">
        <v>23</v>
      </c>
      <c r="B2639" t="s">
        <v>109</v>
      </c>
      <c r="C2639" t="s">
        <v>89</v>
      </c>
    </row>
    <row r="2640" spans="1:3" x14ac:dyDescent="0.2">
      <c r="A2640" t="s">
        <v>23</v>
      </c>
      <c r="B2640" t="s">
        <v>110</v>
      </c>
      <c r="C2640" t="s">
        <v>27</v>
      </c>
    </row>
    <row r="2641" spans="1:3" x14ac:dyDescent="0.2">
      <c r="A2641" t="s">
        <v>23</v>
      </c>
      <c r="B2641" t="s">
        <v>111</v>
      </c>
      <c r="C2641" t="s">
        <v>54</v>
      </c>
    </row>
    <row r="2642" spans="1:3" x14ac:dyDescent="0.2">
      <c r="A2642" t="s">
        <v>23</v>
      </c>
      <c r="B2642" t="s">
        <v>112</v>
      </c>
      <c r="C2642" t="s">
        <v>25</v>
      </c>
    </row>
    <row r="2643" spans="1:3" x14ac:dyDescent="0.2">
      <c r="A2643" t="s">
        <v>113</v>
      </c>
      <c r="B2643" t="s">
        <v>23</v>
      </c>
      <c r="C2643" t="s">
        <v>122</v>
      </c>
    </row>
    <row r="2644" spans="1:3" x14ac:dyDescent="0.2">
      <c r="A2644" t="s">
        <v>23</v>
      </c>
      <c r="B2644" t="s">
        <v>114</v>
      </c>
      <c r="C2644" t="s">
        <v>72</v>
      </c>
    </row>
    <row r="2645" spans="1:3" x14ac:dyDescent="0.2">
      <c r="A2645" t="s">
        <v>23</v>
      </c>
      <c r="B2645" t="s">
        <v>115</v>
      </c>
      <c r="C2645" t="s">
        <v>43</v>
      </c>
    </row>
    <row r="2646" spans="1:3" x14ac:dyDescent="0.2">
      <c r="A2646" t="s">
        <v>23</v>
      </c>
      <c r="B2646" t="s">
        <v>116</v>
      </c>
      <c r="C2646" t="s">
        <v>79</v>
      </c>
    </row>
    <row r="2647" spans="1:3" x14ac:dyDescent="0.2">
      <c r="A2647" t="s">
        <v>117</v>
      </c>
      <c r="B2647" t="s">
        <v>23</v>
      </c>
      <c r="C2647" t="s">
        <v>78</v>
      </c>
    </row>
    <row r="2648" spans="1:3" x14ac:dyDescent="0.2">
      <c r="A2648" t="s">
        <v>23</v>
      </c>
      <c r="B2648" t="s">
        <v>118</v>
      </c>
      <c r="C2648" t="s">
        <v>39</v>
      </c>
    </row>
    <row r="2649" spans="1:3" x14ac:dyDescent="0.2">
      <c r="A2649" t="s">
        <v>23</v>
      </c>
      <c r="B2649" t="s">
        <v>119</v>
      </c>
      <c r="C2649" t="s">
        <v>39</v>
      </c>
    </row>
    <row r="2650" spans="1:3" x14ac:dyDescent="0.2">
      <c r="A2650" t="s">
        <v>23</v>
      </c>
      <c r="B2650" t="s">
        <v>120</v>
      </c>
      <c r="C2650" t="s">
        <v>127</v>
      </c>
    </row>
    <row r="2651" spans="1:3" x14ac:dyDescent="0.2">
      <c r="A2651" t="s">
        <v>23</v>
      </c>
      <c r="B2651" t="s">
        <v>121</v>
      </c>
      <c r="C2651" t="s">
        <v>105</v>
      </c>
    </row>
    <row r="2652" spans="1:3" x14ac:dyDescent="0.2">
      <c r="A2652" t="s">
        <v>23</v>
      </c>
      <c r="B2652" t="s">
        <v>122</v>
      </c>
      <c r="C2652" t="s">
        <v>27</v>
      </c>
    </row>
    <row r="2653" spans="1:3" x14ac:dyDescent="0.2">
      <c r="A2653" t="s">
        <v>23</v>
      </c>
      <c r="B2653" t="s">
        <v>123</v>
      </c>
      <c r="C2653" t="s">
        <v>16</v>
      </c>
    </row>
    <row r="2654" spans="1:3" x14ac:dyDescent="0.2">
      <c r="A2654" t="s">
        <v>124</v>
      </c>
      <c r="B2654" t="s">
        <v>23</v>
      </c>
      <c r="C2654" t="s">
        <v>99</v>
      </c>
    </row>
    <row r="2655" spans="1:3" x14ac:dyDescent="0.2">
      <c r="A2655" t="s">
        <v>125</v>
      </c>
      <c r="B2655" t="s">
        <v>23</v>
      </c>
      <c r="C2655" t="s">
        <v>75</v>
      </c>
    </row>
    <row r="2656" spans="1:3" x14ac:dyDescent="0.2">
      <c r="A2656" t="s">
        <v>23</v>
      </c>
      <c r="B2656" t="s">
        <v>126</v>
      </c>
      <c r="C2656" t="s">
        <v>44</v>
      </c>
    </row>
    <row r="2657" spans="1:3" x14ac:dyDescent="0.2">
      <c r="A2657" t="s">
        <v>23</v>
      </c>
      <c r="B2657" t="s">
        <v>127</v>
      </c>
      <c r="C2657" t="s">
        <v>81</v>
      </c>
    </row>
    <row r="2658" spans="1:3" x14ac:dyDescent="0.2">
      <c r="A2658" t="s">
        <v>23</v>
      </c>
      <c r="B2658" t="s">
        <v>128</v>
      </c>
      <c r="C2658" t="s">
        <v>8</v>
      </c>
    </row>
    <row r="2659" spans="1:3" x14ac:dyDescent="0.2">
      <c r="A2659" t="s">
        <v>23</v>
      </c>
      <c r="B2659" t="s">
        <v>129</v>
      </c>
      <c r="C2659" t="s">
        <v>124</v>
      </c>
    </row>
    <row r="2660" spans="1:3" x14ac:dyDescent="0.2">
      <c r="A2660" t="s">
        <v>23</v>
      </c>
      <c r="B2660" t="s">
        <v>130</v>
      </c>
      <c r="C2660" t="s">
        <v>31</v>
      </c>
    </row>
    <row r="2661" spans="1:3" x14ac:dyDescent="0.2">
      <c r="A2661" t="s">
        <v>23</v>
      </c>
      <c r="B2661" t="s">
        <v>131</v>
      </c>
      <c r="C2661" t="s">
        <v>51</v>
      </c>
    </row>
    <row r="2662" spans="1:3" x14ac:dyDescent="0.2">
      <c r="A2662" t="s">
        <v>23</v>
      </c>
      <c r="B2662" t="s">
        <v>132</v>
      </c>
      <c r="C2662" t="s">
        <v>47</v>
      </c>
    </row>
    <row r="2663" spans="1:3" x14ac:dyDescent="0.2">
      <c r="A2663" t="s">
        <v>133</v>
      </c>
      <c r="B2663" t="s">
        <v>23</v>
      </c>
      <c r="C2663" t="s">
        <v>23</v>
      </c>
    </row>
    <row r="2664" spans="1:3" x14ac:dyDescent="0.2">
      <c r="A2664" t="s">
        <v>23</v>
      </c>
      <c r="B2664" t="s">
        <v>134</v>
      </c>
      <c r="C2664" t="s">
        <v>32</v>
      </c>
    </row>
    <row r="2665" spans="1:3" x14ac:dyDescent="0.2">
      <c r="A2665" t="s">
        <v>23</v>
      </c>
      <c r="B2665" t="s">
        <v>135</v>
      </c>
      <c r="C2665" t="s">
        <v>110</v>
      </c>
    </row>
    <row r="2666" spans="1:3" x14ac:dyDescent="0.2">
      <c r="A2666" t="s">
        <v>23</v>
      </c>
      <c r="B2666" t="s">
        <v>136</v>
      </c>
      <c r="C2666" t="s">
        <v>13</v>
      </c>
    </row>
    <row r="2667" spans="1:3" x14ac:dyDescent="0.2">
      <c r="A2667" t="s">
        <v>23</v>
      </c>
      <c r="B2667" t="s">
        <v>137</v>
      </c>
      <c r="C2667" t="s">
        <v>79</v>
      </c>
    </row>
    <row r="2668" spans="1:3" x14ac:dyDescent="0.2">
      <c r="A2668" t="s">
        <v>23</v>
      </c>
      <c r="B2668" t="s">
        <v>138</v>
      </c>
      <c r="C2668" t="s">
        <v>40</v>
      </c>
    </row>
    <row r="2669" spans="1:3" x14ac:dyDescent="0.2">
      <c r="A2669" t="s">
        <v>25</v>
      </c>
      <c r="B2669" t="s">
        <v>24</v>
      </c>
      <c r="C2669" t="s">
        <v>128</v>
      </c>
    </row>
    <row r="2670" spans="1:3" x14ac:dyDescent="0.2">
      <c r="A2670" t="s">
        <v>26</v>
      </c>
      <c r="B2670" t="s">
        <v>24</v>
      </c>
      <c r="C2670" t="s">
        <v>128</v>
      </c>
    </row>
    <row r="2671" spans="1:3" x14ac:dyDescent="0.2">
      <c r="A2671" t="s">
        <v>27</v>
      </c>
      <c r="B2671" t="s">
        <v>24</v>
      </c>
      <c r="C2671" t="s">
        <v>127</v>
      </c>
    </row>
    <row r="2672" spans="1:3" x14ac:dyDescent="0.2">
      <c r="A2672" t="s">
        <v>28</v>
      </c>
      <c r="B2672" t="s">
        <v>24</v>
      </c>
      <c r="C2672" t="s">
        <v>22</v>
      </c>
    </row>
    <row r="2673" spans="1:3" x14ac:dyDescent="0.2">
      <c r="A2673" t="s">
        <v>29</v>
      </c>
      <c r="B2673" t="s">
        <v>24</v>
      </c>
      <c r="C2673" t="s">
        <v>138</v>
      </c>
    </row>
    <row r="2674" spans="1:3" x14ac:dyDescent="0.2">
      <c r="A2674" t="s">
        <v>30</v>
      </c>
      <c r="B2674" t="s">
        <v>24</v>
      </c>
      <c r="C2674" t="s">
        <v>73</v>
      </c>
    </row>
    <row r="2675" spans="1:3" x14ac:dyDescent="0.2">
      <c r="A2675" t="s">
        <v>31</v>
      </c>
      <c r="B2675" t="s">
        <v>24</v>
      </c>
      <c r="C2675" t="s">
        <v>62</v>
      </c>
    </row>
    <row r="2676" spans="1:3" x14ac:dyDescent="0.2">
      <c r="A2676" t="s">
        <v>32</v>
      </c>
      <c r="B2676" t="s">
        <v>24</v>
      </c>
      <c r="C2676" t="s">
        <v>52</v>
      </c>
    </row>
    <row r="2677" spans="1:3" x14ac:dyDescent="0.2">
      <c r="A2677" t="s">
        <v>33</v>
      </c>
      <c r="B2677" t="s">
        <v>24</v>
      </c>
      <c r="C2677" t="s">
        <v>100</v>
      </c>
    </row>
    <row r="2678" spans="1:3" x14ac:dyDescent="0.2">
      <c r="A2678" t="s">
        <v>34</v>
      </c>
      <c r="B2678" t="s">
        <v>24</v>
      </c>
      <c r="C2678" t="s">
        <v>100</v>
      </c>
    </row>
    <row r="2679" spans="1:3" x14ac:dyDescent="0.2">
      <c r="A2679" t="s">
        <v>35</v>
      </c>
      <c r="B2679" t="s">
        <v>24</v>
      </c>
      <c r="C2679" t="s">
        <v>6</v>
      </c>
    </row>
    <row r="2680" spans="1:3" x14ac:dyDescent="0.2">
      <c r="A2680" t="s">
        <v>36</v>
      </c>
      <c r="B2680" t="s">
        <v>24</v>
      </c>
      <c r="C2680" t="s">
        <v>35</v>
      </c>
    </row>
    <row r="2681" spans="1:3" x14ac:dyDescent="0.2">
      <c r="A2681" t="s">
        <v>37</v>
      </c>
      <c r="B2681" t="s">
        <v>24</v>
      </c>
      <c r="C2681" t="s">
        <v>35</v>
      </c>
    </row>
    <row r="2682" spans="1:3" x14ac:dyDescent="0.2">
      <c r="A2682" t="s">
        <v>24</v>
      </c>
      <c r="B2682" t="s">
        <v>38</v>
      </c>
      <c r="C2682" t="s">
        <v>90</v>
      </c>
    </row>
    <row r="2683" spans="1:3" x14ac:dyDescent="0.2">
      <c r="A2683" t="s">
        <v>24</v>
      </c>
      <c r="B2683" t="s">
        <v>39</v>
      </c>
      <c r="C2683" t="s">
        <v>1</v>
      </c>
    </row>
    <row r="2684" spans="1:3" x14ac:dyDescent="0.2">
      <c r="A2684" t="s">
        <v>24</v>
      </c>
      <c r="B2684" t="s">
        <v>40</v>
      </c>
      <c r="C2684" t="s">
        <v>118</v>
      </c>
    </row>
    <row r="2685" spans="1:3" x14ac:dyDescent="0.2">
      <c r="A2685" t="s">
        <v>41</v>
      </c>
      <c r="B2685" t="s">
        <v>24</v>
      </c>
      <c r="C2685" t="s">
        <v>43</v>
      </c>
    </row>
    <row r="2686" spans="1:3" x14ac:dyDescent="0.2">
      <c r="A2686" t="s">
        <v>42</v>
      </c>
      <c r="B2686" t="s">
        <v>24</v>
      </c>
      <c r="C2686" t="s">
        <v>10</v>
      </c>
    </row>
    <row r="2687" spans="1:3" x14ac:dyDescent="0.2">
      <c r="A2687" t="s">
        <v>43</v>
      </c>
      <c r="B2687" t="s">
        <v>24</v>
      </c>
      <c r="C2687" t="s">
        <v>116</v>
      </c>
    </row>
    <row r="2688" spans="1:3" x14ac:dyDescent="0.2">
      <c r="A2688" t="s">
        <v>44</v>
      </c>
      <c r="B2688" t="s">
        <v>24</v>
      </c>
      <c r="C2688" t="s">
        <v>43</v>
      </c>
    </row>
    <row r="2689" spans="1:3" x14ac:dyDescent="0.2">
      <c r="A2689" t="s">
        <v>24</v>
      </c>
      <c r="B2689" t="s">
        <v>7</v>
      </c>
      <c r="C2689" t="s">
        <v>24</v>
      </c>
    </row>
    <row r="2690" spans="1:3" x14ac:dyDescent="0.2">
      <c r="A2690" t="s">
        <v>24</v>
      </c>
      <c r="B2690" t="s">
        <v>45</v>
      </c>
      <c r="C2690" t="s">
        <v>24</v>
      </c>
    </row>
    <row r="2691" spans="1:3" x14ac:dyDescent="0.2">
      <c r="A2691" t="s">
        <v>46</v>
      </c>
      <c r="B2691" t="s">
        <v>24</v>
      </c>
      <c r="C2691" t="s">
        <v>105</v>
      </c>
    </row>
    <row r="2692" spans="1:3" x14ac:dyDescent="0.2">
      <c r="A2692" t="s">
        <v>47</v>
      </c>
      <c r="B2692" t="s">
        <v>24</v>
      </c>
      <c r="C2692" t="s">
        <v>128</v>
      </c>
    </row>
    <row r="2693" spans="1:3" x14ac:dyDescent="0.2">
      <c r="A2693" t="s">
        <v>48</v>
      </c>
      <c r="B2693" t="s">
        <v>24</v>
      </c>
      <c r="C2693" t="s">
        <v>1</v>
      </c>
    </row>
    <row r="2694" spans="1:3" x14ac:dyDescent="0.2">
      <c r="A2694" t="s">
        <v>49</v>
      </c>
      <c r="B2694" t="s">
        <v>24</v>
      </c>
      <c r="C2694" t="s">
        <v>62</v>
      </c>
    </row>
    <row r="2695" spans="1:3" x14ac:dyDescent="0.2">
      <c r="A2695" t="s">
        <v>50</v>
      </c>
      <c r="B2695" t="s">
        <v>24</v>
      </c>
      <c r="C2695" t="s">
        <v>62</v>
      </c>
    </row>
    <row r="2696" spans="1:3" x14ac:dyDescent="0.2">
      <c r="A2696" t="s">
        <v>51</v>
      </c>
      <c r="B2696" t="s">
        <v>24</v>
      </c>
      <c r="C2696" t="s">
        <v>62</v>
      </c>
    </row>
    <row r="2697" spans="1:3" x14ac:dyDescent="0.2">
      <c r="A2697" t="s">
        <v>52</v>
      </c>
      <c r="B2697" t="s">
        <v>24</v>
      </c>
      <c r="C2697" t="s">
        <v>109</v>
      </c>
    </row>
    <row r="2698" spans="1:3" x14ac:dyDescent="0.2">
      <c r="A2698" t="s">
        <v>24</v>
      </c>
      <c r="B2698" t="s">
        <v>53</v>
      </c>
      <c r="C2698" t="s">
        <v>4</v>
      </c>
    </row>
    <row r="2699" spans="1:3" x14ac:dyDescent="0.2">
      <c r="A2699" t="s">
        <v>54</v>
      </c>
      <c r="B2699" t="s">
        <v>24</v>
      </c>
      <c r="C2699" t="s">
        <v>128</v>
      </c>
    </row>
    <row r="2700" spans="1:3" x14ac:dyDescent="0.2">
      <c r="A2700" t="s">
        <v>55</v>
      </c>
      <c r="B2700" t="s">
        <v>24</v>
      </c>
      <c r="C2700" t="s">
        <v>128</v>
      </c>
    </row>
    <row r="2701" spans="1:3" x14ac:dyDescent="0.2">
      <c r="A2701" t="s">
        <v>56</v>
      </c>
      <c r="B2701" t="s">
        <v>24</v>
      </c>
      <c r="C2701" t="s">
        <v>101</v>
      </c>
    </row>
    <row r="2702" spans="1:3" x14ac:dyDescent="0.2">
      <c r="A2702" t="s">
        <v>57</v>
      </c>
      <c r="B2702" t="s">
        <v>24</v>
      </c>
      <c r="C2702" t="s">
        <v>101</v>
      </c>
    </row>
    <row r="2703" spans="1:3" x14ac:dyDescent="0.2">
      <c r="A2703" t="s">
        <v>24</v>
      </c>
      <c r="B2703" t="s">
        <v>58</v>
      </c>
      <c r="C2703" t="s">
        <v>4</v>
      </c>
    </row>
    <row r="2704" spans="1:3" x14ac:dyDescent="0.2">
      <c r="A2704" t="s">
        <v>59</v>
      </c>
      <c r="B2704" t="s">
        <v>24</v>
      </c>
      <c r="C2704" t="s">
        <v>43</v>
      </c>
    </row>
    <row r="2705" spans="1:3" x14ac:dyDescent="0.2">
      <c r="A2705" t="s">
        <v>24</v>
      </c>
      <c r="B2705" t="s">
        <v>60</v>
      </c>
      <c r="C2705" t="s">
        <v>107</v>
      </c>
    </row>
    <row r="2706" spans="1:3" x14ac:dyDescent="0.2">
      <c r="A2706" t="s">
        <v>24</v>
      </c>
      <c r="B2706" t="s">
        <v>61</v>
      </c>
      <c r="C2706" t="s">
        <v>58</v>
      </c>
    </row>
    <row r="2707" spans="1:3" x14ac:dyDescent="0.2">
      <c r="A2707" t="s">
        <v>62</v>
      </c>
      <c r="B2707" t="s">
        <v>24</v>
      </c>
      <c r="C2707" t="s">
        <v>102</v>
      </c>
    </row>
    <row r="2708" spans="1:3" x14ac:dyDescent="0.2">
      <c r="A2708" t="s">
        <v>63</v>
      </c>
      <c r="B2708" t="s">
        <v>24</v>
      </c>
      <c r="C2708" t="s">
        <v>102</v>
      </c>
    </row>
    <row r="2709" spans="1:3" x14ac:dyDescent="0.2">
      <c r="A2709" t="s">
        <v>24</v>
      </c>
      <c r="B2709" t="s">
        <v>64</v>
      </c>
      <c r="C2709" t="s">
        <v>24</v>
      </c>
    </row>
    <row r="2710" spans="1:3" x14ac:dyDescent="0.2">
      <c r="A2710" t="s">
        <v>65</v>
      </c>
      <c r="B2710" t="s">
        <v>24</v>
      </c>
      <c r="C2710" t="s">
        <v>127</v>
      </c>
    </row>
    <row r="2711" spans="1:3" x14ac:dyDescent="0.2">
      <c r="A2711" t="s">
        <v>66</v>
      </c>
      <c r="B2711" t="s">
        <v>24</v>
      </c>
      <c r="C2711" t="s">
        <v>127</v>
      </c>
    </row>
    <row r="2712" spans="1:3" x14ac:dyDescent="0.2">
      <c r="A2712" t="s">
        <v>24</v>
      </c>
      <c r="B2712" t="s">
        <v>67</v>
      </c>
      <c r="C2712" t="s">
        <v>6</v>
      </c>
    </row>
    <row r="2713" spans="1:3" x14ac:dyDescent="0.2">
      <c r="A2713" t="s">
        <v>24</v>
      </c>
      <c r="B2713" t="s">
        <v>68</v>
      </c>
      <c r="C2713" t="s">
        <v>6</v>
      </c>
    </row>
    <row r="2714" spans="1:3" x14ac:dyDescent="0.2">
      <c r="A2714" t="s">
        <v>69</v>
      </c>
      <c r="B2714" t="s">
        <v>24</v>
      </c>
      <c r="C2714" t="s">
        <v>95</v>
      </c>
    </row>
    <row r="2715" spans="1:3" x14ac:dyDescent="0.2">
      <c r="A2715" t="s">
        <v>70</v>
      </c>
      <c r="B2715" t="s">
        <v>24</v>
      </c>
      <c r="C2715" t="s">
        <v>69</v>
      </c>
    </row>
    <row r="2716" spans="1:3" x14ac:dyDescent="0.2">
      <c r="A2716" t="s">
        <v>71</v>
      </c>
      <c r="B2716" t="s">
        <v>24</v>
      </c>
      <c r="C2716" t="s">
        <v>69</v>
      </c>
    </row>
    <row r="2717" spans="1:3" x14ac:dyDescent="0.2">
      <c r="A2717" t="s">
        <v>72</v>
      </c>
      <c r="B2717" t="s">
        <v>24</v>
      </c>
      <c r="C2717" t="s">
        <v>10</v>
      </c>
    </row>
    <row r="2718" spans="1:3" x14ac:dyDescent="0.2">
      <c r="A2718" t="s">
        <v>24</v>
      </c>
      <c r="B2718" t="s">
        <v>73</v>
      </c>
      <c r="C2718" t="s">
        <v>84</v>
      </c>
    </row>
    <row r="2719" spans="1:3" x14ac:dyDescent="0.2">
      <c r="A2719" t="s">
        <v>74</v>
      </c>
      <c r="B2719" t="s">
        <v>24</v>
      </c>
      <c r="C2719" t="s">
        <v>138</v>
      </c>
    </row>
    <row r="2720" spans="1:3" x14ac:dyDescent="0.2">
      <c r="A2720" t="s">
        <v>75</v>
      </c>
      <c r="B2720" t="s">
        <v>24</v>
      </c>
      <c r="C2720" t="s">
        <v>21</v>
      </c>
    </row>
    <row r="2721" spans="1:3" x14ac:dyDescent="0.2">
      <c r="A2721" t="s">
        <v>76</v>
      </c>
      <c r="B2721" t="s">
        <v>24</v>
      </c>
      <c r="C2721" t="s">
        <v>11</v>
      </c>
    </row>
    <row r="2722" spans="1:3" x14ac:dyDescent="0.2">
      <c r="A2722" t="s">
        <v>77</v>
      </c>
      <c r="B2722" t="s">
        <v>24</v>
      </c>
      <c r="C2722" t="s">
        <v>11</v>
      </c>
    </row>
    <row r="2723" spans="1:3" x14ac:dyDescent="0.2">
      <c r="A2723" t="s">
        <v>78</v>
      </c>
      <c r="B2723" t="s">
        <v>24</v>
      </c>
      <c r="C2723" t="s">
        <v>101</v>
      </c>
    </row>
    <row r="2724" spans="1:3" x14ac:dyDescent="0.2">
      <c r="A2724" t="s">
        <v>79</v>
      </c>
      <c r="B2724" t="s">
        <v>24</v>
      </c>
      <c r="C2724" t="s">
        <v>36</v>
      </c>
    </row>
    <row r="2725" spans="1:3" x14ac:dyDescent="0.2">
      <c r="A2725" t="s">
        <v>80</v>
      </c>
      <c r="B2725" t="s">
        <v>24</v>
      </c>
      <c r="C2725" t="s">
        <v>36</v>
      </c>
    </row>
    <row r="2726" spans="1:3" x14ac:dyDescent="0.2">
      <c r="A2726" t="s">
        <v>81</v>
      </c>
      <c r="B2726" t="s">
        <v>24</v>
      </c>
      <c r="C2726" t="s">
        <v>11</v>
      </c>
    </row>
    <row r="2727" spans="1:3" x14ac:dyDescent="0.2">
      <c r="A2727" t="s">
        <v>24</v>
      </c>
      <c r="B2727" t="s">
        <v>82</v>
      </c>
      <c r="C2727" t="s">
        <v>58</v>
      </c>
    </row>
    <row r="2728" spans="1:3" x14ac:dyDescent="0.2">
      <c r="A2728" t="s">
        <v>24</v>
      </c>
      <c r="B2728" t="s">
        <v>83</v>
      </c>
      <c r="C2728" t="s">
        <v>4</v>
      </c>
    </row>
    <row r="2729" spans="1:3" x14ac:dyDescent="0.2">
      <c r="A2729" t="s">
        <v>24</v>
      </c>
      <c r="B2729" t="s">
        <v>84</v>
      </c>
      <c r="C2729" t="s">
        <v>6</v>
      </c>
    </row>
    <row r="2730" spans="1:3" x14ac:dyDescent="0.2">
      <c r="A2730" t="s">
        <v>24</v>
      </c>
      <c r="B2730" t="s">
        <v>85</v>
      </c>
      <c r="C2730" t="s">
        <v>6</v>
      </c>
    </row>
    <row r="2731" spans="1:3" x14ac:dyDescent="0.2">
      <c r="A2731" t="s">
        <v>86</v>
      </c>
      <c r="B2731" t="s">
        <v>24</v>
      </c>
      <c r="C2731" t="s">
        <v>11</v>
      </c>
    </row>
    <row r="2732" spans="1:3" x14ac:dyDescent="0.2">
      <c r="A2732" t="s">
        <v>87</v>
      </c>
      <c r="B2732" t="s">
        <v>24</v>
      </c>
      <c r="C2732" t="s">
        <v>21</v>
      </c>
    </row>
    <row r="2733" spans="1:3" x14ac:dyDescent="0.2">
      <c r="A2733" t="s">
        <v>88</v>
      </c>
      <c r="B2733" t="s">
        <v>24</v>
      </c>
      <c r="C2733" t="s">
        <v>2</v>
      </c>
    </row>
    <row r="2734" spans="1:3" x14ac:dyDescent="0.2">
      <c r="A2734" t="s">
        <v>89</v>
      </c>
      <c r="B2734" t="s">
        <v>24</v>
      </c>
      <c r="C2734" t="s">
        <v>52</v>
      </c>
    </row>
    <row r="2735" spans="1:3" x14ac:dyDescent="0.2">
      <c r="A2735" t="s">
        <v>24</v>
      </c>
      <c r="B2735" t="s">
        <v>90</v>
      </c>
      <c r="C2735" t="s">
        <v>58</v>
      </c>
    </row>
    <row r="2736" spans="1:3" x14ac:dyDescent="0.2">
      <c r="A2736" t="s">
        <v>91</v>
      </c>
      <c r="B2736" t="s">
        <v>24</v>
      </c>
      <c r="C2736" t="s">
        <v>107</v>
      </c>
    </row>
    <row r="2737" spans="1:3" x14ac:dyDescent="0.2">
      <c r="A2737" t="s">
        <v>92</v>
      </c>
      <c r="B2737" t="s">
        <v>24</v>
      </c>
      <c r="C2737" t="s">
        <v>90</v>
      </c>
    </row>
    <row r="2738" spans="1:3" x14ac:dyDescent="0.2">
      <c r="A2738" t="s">
        <v>93</v>
      </c>
      <c r="B2738" t="s">
        <v>24</v>
      </c>
      <c r="C2738" t="s">
        <v>100</v>
      </c>
    </row>
    <row r="2739" spans="1:3" x14ac:dyDescent="0.2">
      <c r="A2739" t="s">
        <v>24</v>
      </c>
      <c r="B2739" t="s">
        <v>94</v>
      </c>
      <c r="C2739" t="s">
        <v>24</v>
      </c>
    </row>
    <row r="2740" spans="1:3" x14ac:dyDescent="0.2">
      <c r="A2740" t="s">
        <v>95</v>
      </c>
      <c r="B2740" t="s">
        <v>24</v>
      </c>
      <c r="C2740" t="s">
        <v>107</v>
      </c>
    </row>
    <row r="2741" spans="1:3" x14ac:dyDescent="0.2">
      <c r="A2741" t="s">
        <v>96</v>
      </c>
      <c r="B2741" t="s">
        <v>24</v>
      </c>
      <c r="C2741" t="s">
        <v>130</v>
      </c>
    </row>
    <row r="2742" spans="1:3" x14ac:dyDescent="0.2">
      <c r="A2742" t="s">
        <v>24</v>
      </c>
      <c r="B2742" t="s">
        <v>97</v>
      </c>
      <c r="C2742" t="s">
        <v>24</v>
      </c>
    </row>
    <row r="2743" spans="1:3" x14ac:dyDescent="0.2">
      <c r="A2743" t="s">
        <v>24</v>
      </c>
      <c r="B2743" t="s">
        <v>98</v>
      </c>
      <c r="C2743" t="s">
        <v>24</v>
      </c>
    </row>
    <row r="2744" spans="1:3" x14ac:dyDescent="0.2">
      <c r="A2744" t="s">
        <v>99</v>
      </c>
      <c r="B2744" t="s">
        <v>24</v>
      </c>
      <c r="C2744" t="s">
        <v>105</v>
      </c>
    </row>
    <row r="2745" spans="1:3" x14ac:dyDescent="0.2">
      <c r="A2745" t="s">
        <v>100</v>
      </c>
      <c r="B2745" t="s">
        <v>24</v>
      </c>
      <c r="C2745" t="s">
        <v>109</v>
      </c>
    </row>
    <row r="2746" spans="1:3" x14ac:dyDescent="0.2">
      <c r="A2746" t="s">
        <v>24</v>
      </c>
      <c r="B2746" t="s">
        <v>101</v>
      </c>
      <c r="C2746" t="s">
        <v>116</v>
      </c>
    </row>
    <row r="2747" spans="1:3" x14ac:dyDescent="0.2">
      <c r="A2747" t="s">
        <v>102</v>
      </c>
      <c r="B2747" t="s">
        <v>24</v>
      </c>
      <c r="C2747" t="s">
        <v>90</v>
      </c>
    </row>
    <row r="2748" spans="1:3" x14ac:dyDescent="0.2">
      <c r="A2748" t="s">
        <v>103</v>
      </c>
      <c r="B2748" t="s">
        <v>24</v>
      </c>
      <c r="C2748" t="s">
        <v>58</v>
      </c>
    </row>
    <row r="2749" spans="1:3" x14ac:dyDescent="0.2">
      <c r="A2749" t="s">
        <v>24</v>
      </c>
      <c r="B2749" t="s">
        <v>104</v>
      </c>
      <c r="C2749" t="s">
        <v>6</v>
      </c>
    </row>
    <row r="2750" spans="1:3" x14ac:dyDescent="0.2">
      <c r="A2750" t="s">
        <v>3</v>
      </c>
      <c r="B2750" t="s">
        <v>24</v>
      </c>
      <c r="C2750" t="s">
        <v>90</v>
      </c>
    </row>
    <row r="2751" spans="1:3" x14ac:dyDescent="0.2">
      <c r="A2751" t="s">
        <v>105</v>
      </c>
      <c r="B2751" t="s">
        <v>24</v>
      </c>
      <c r="C2751" t="s">
        <v>91</v>
      </c>
    </row>
    <row r="2752" spans="1:3" x14ac:dyDescent="0.2">
      <c r="A2752" t="s">
        <v>106</v>
      </c>
      <c r="B2752" t="s">
        <v>24</v>
      </c>
      <c r="C2752" t="s">
        <v>5</v>
      </c>
    </row>
    <row r="2753" spans="1:3" x14ac:dyDescent="0.2">
      <c r="A2753" t="s">
        <v>24</v>
      </c>
      <c r="B2753" t="s">
        <v>107</v>
      </c>
      <c r="C2753" t="s">
        <v>6</v>
      </c>
    </row>
    <row r="2754" spans="1:3" x14ac:dyDescent="0.2">
      <c r="A2754" t="s">
        <v>24</v>
      </c>
      <c r="B2754" t="s">
        <v>108</v>
      </c>
      <c r="C2754" t="s">
        <v>58</v>
      </c>
    </row>
    <row r="2755" spans="1:3" x14ac:dyDescent="0.2">
      <c r="A2755" t="s">
        <v>24</v>
      </c>
      <c r="B2755" t="s">
        <v>109</v>
      </c>
      <c r="C2755" t="s">
        <v>6</v>
      </c>
    </row>
    <row r="2756" spans="1:3" x14ac:dyDescent="0.2">
      <c r="A2756" t="s">
        <v>110</v>
      </c>
      <c r="B2756" t="s">
        <v>24</v>
      </c>
      <c r="C2756" t="s">
        <v>10</v>
      </c>
    </row>
    <row r="2757" spans="1:3" x14ac:dyDescent="0.2">
      <c r="A2757" t="s">
        <v>111</v>
      </c>
      <c r="B2757" t="s">
        <v>24</v>
      </c>
      <c r="C2757" t="s">
        <v>1</v>
      </c>
    </row>
    <row r="2758" spans="1:3" x14ac:dyDescent="0.2">
      <c r="A2758" t="s">
        <v>112</v>
      </c>
      <c r="B2758" t="s">
        <v>24</v>
      </c>
      <c r="C2758" t="s">
        <v>1</v>
      </c>
    </row>
    <row r="2759" spans="1:3" x14ac:dyDescent="0.2">
      <c r="A2759" t="s">
        <v>113</v>
      </c>
      <c r="B2759" t="s">
        <v>24</v>
      </c>
      <c r="C2759" t="s">
        <v>11</v>
      </c>
    </row>
    <row r="2760" spans="1:3" x14ac:dyDescent="0.2">
      <c r="A2760" t="s">
        <v>114</v>
      </c>
      <c r="B2760" t="s">
        <v>24</v>
      </c>
      <c r="C2760" t="s">
        <v>11</v>
      </c>
    </row>
    <row r="2761" spans="1:3" x14ac:dyDescent="0.2">
      <c r="A2761" t="s">
        <v>24</v>
      </c>
      <c r="B2761" t="s">
        <v>115</v>
      </c>
      <c r="C2761" t="s">
        <v>24</v>
      </c>
    </row>
    <row r="2762" spans="1:3" x14ac:dyDescent="0.2">
      <c r="A2762" t="s">
        <v>116</v>
      </c>
      <c r="B2762" t="s">
        <v>24</v>
      </c>
      <c r="C2762" t="s">
        <v>107</v>
      </c>
    </row>
    <row r="2763" spans="1:3" x14ac:dyDescent="0.2">
      <c r="A2763" t="s">
        <v>117</v>
      </c>
      <c r="B2763" t="s">
        <v>24</v>
      </c>
      <c r="C2763" t="s">
        <v>43</v>
      </c>
    </row>
    <row r="2764" spans="1:3" x14ac:dyDescent="0.2">
      <c r="A2764" t="s">
        <v>118</v>
      </c>
      <c r="B2764" t="s">
        <v>24</v>
      </c>
      <c r="C2764" t="s">
        <v>134</v>
      </c>
    </row>
    <row r="2765" spans="1:3" x14ac:dyDescent="0.2">
      <c r="A2765" t="s">
        <v>119</v>
      </c>
      <c r="B2765" t="s">
        <v>24</v>
      </c>
      <c r="C2765" t="s">
        <v>134</v>
      </c>
    </row>
    <row r="2766" spans="1:3" x14ac:dyDescent="0.2">
      <c r="A2766" t="s">
        <v>24</v>
      </c>
      <c r="B2766" t="s">
        <v>120</v>
      </c>
      <c r="C2766" t="s">
        <v>120</v>
      </c>
    </row>
    <row r="2767" spans="1:3" x14ac:dyDescent="0.2">
      <c r="A2767" t="s">
        <v>24</v>
      </c>
      <c r="B2767" t="s">
        <v>121</v>
      </c>
      <c r="C2767" t="s">
        <v>120</v>
      </c>
    </row>
    <row r="2768" spans="1:3" x14ac:dyDescent="0.2">
      <c r="A2768" t="s">
        <v>122</v>
      </c>
      <c r="B2768" t="s">
        <v>24</v>
      </c>
      <c r="C2768" t="s">
        <v>10</v>
      </c>
    </row>
    <row r="2769" spans="1:3" x14ac:dyDescent="0.2">
      <c r="A2769" t="s">
        <v>123</v>
      </c>
      <c r="B2769" t="s">
        <v>24</v>
      </c>
      <c r="C2769" t="s">
        <v>107</v>
      </c>
    </row>
    <row r="2770" spans="1:3" x14ac:dyDescent="0.2">
      <c r="A2770" t="s">
        <v>124</v>
      </c>
      <c r="B2770" t="s">
        <v>24</v>
      </c>
      <c r="C2770" t="s">
        <v>128</v>
      </c>
    </row>
    <row r="2771" spans="1:3" x14ac:dyDescent="0.2">
      <c r="A2771" t="s">
        <v>125</v>
      </c>
      <c r="B2771" t="s">
        <v>24</v>
      </c>
      <c r="C2771" t="s">
        <v>29</v>
      </c>
    </row>
    <row r="2772" spans="1:3" x14ac:dyDescent="0.2">
      <c r="A2772" t="s">
        <v>126</v>
      </c>
      <c r="B2772" t="s">
        <v>24</v>
      </c>
      <c r="C2772" t="s">
        <v>105</v>
      </c>
    </row>
    <row r="2773" spans="1:3" x14ac:dyDescent="0.2">
      <c r="A2773" t="s">
        <v>127</v>
      </c>
      <c r="B2773" t="s">
        <v>24</v>
      </c>
      <c r="C2773" t="s">
        <v>116</v>
      </c>
    </row>
    <row r="2774" spans="1:3" x14ac:dyDescent="0.2">
      <c r="A2774" t="s">
        <v>128</v>
      </c>
      <c r="B2774" t="s">
        <v>24</v>
      </c>
      <c r="C2774" t="s">
        <v>123</v>
      </c>
    </row>
    <row r="2775" spans="1:3" x14ac:dyDescent="0.2">
      <c r="A2775" t="s">
        <v>129</v>
      </c>
      <c r="B2775" t="s">
        <v>24</v>
      </c>
      <c r="C2775" t="s">
        <v>62</v>
      </c>
    </row>
    <row r="2776" spans="1:3" x14ac:dyDescent="0.2">
      <c r="A2776" t="s">
        <v>130</v>
      </c>
      <c r="B2776" t="s">
        <v>24</v>
      </c>
      <c r="C2776" t="s">
        <v>123</v>
      </c>
    </row>
    <row r="2777" spans="1:3" x14ac:dyDescent="0.2">
      <c r="A2777" t="s">
        <v>131</v>
      </c>
      <c r="B2777" t="s">
        <v>24</v>
      </c>
      <c r="C2777" t="s">
        <v>3</v>
      </c>
    </row>
    <row r="2778" spans="1:3" x14ac:dyDescent="0.2">
      <c r="A2778" t="s">
        <v>132</v>
      </c>
      <c r="B2778" t="s">
        <v>24</v>
      </c>
      <c r="C2778" t="s">
        <v>118</v>
      </c>
    </row>
    <row r="2779" spans="1:3" x14ac:dyDescent="0.2">
      <c r="A2779" t="s">
        <v>133</v>
      </c>
      <c r="B2779" t="s">
        <v>24</v>
      </c>
      <c r="C2779" t="s">
        <v>2</v>
      </c>
    </row>
    <row r="2780" spans="1:3" x14ac:dyDescent="0.2">
      <c r="A2780" t="s">
        <v>24</v>
      </c>
      <c r="B2780" t="s">
        <v>134</v>
      </c>
      <c r="C2780" t="s">
        <v>6</v>
      </c>
    </row>
    <row r="2781" spans="1:3" x14ac:dyDescent="0.2">
      <c r="A2781" t="s">
        <v>135</v>
      </c>
      <c r="B2781" t="s">
        <v>24</v>
      </c>
      <c r="C2781" t="s">
        <v>11</v>
      </c>
    </row>
    <row r="2782" spans="1:3" x14ac:dyDescent="0.2">
      <c r="A2782" t="s">
        <v>136</v>
      </c>
      <c r="B2782" t="s">
        <v>24</v>
      </c>
      <c r="C2782" t="s">
        <v>130</v>
      </c>
    </row>
    <row r="2783" spans="1:3" x14ac:dyDescent="0.2">
      <c r="A2783" t="s">
        <v>24</v>
      </c>
      <c r="B2783" t="s">
        <v>137</v>
      </c>
      <c r="C2783" t="s">
        <v>84</v>
      </c>
    </row>
    <row r="2784" spans="1:3" x14ac:dyDescent="0.2">
      <c r="A2784" t="s">
        <v>24</v>
      </c>
      <c r="B2784" t="s">
        <v>138</v>
      </c>
      <c r="C2784" t="s">
        <v>67</v>
      </c>
    </row>
    <row r="2785" spans="1:3" x14ac:dyDescent="0.2">
      <c r="A2785" t="s">
        <v>25</v>
      </c>
      <c r="B2785" t="s">
        <v>26</v>
      </c>
      <c r="C2785" t="s">
        <v>47</v>
      </c>
    </row>
    <row r="2786" spans="1:3" x14ac:dyDescent="0.2">
      <c r="A2786" t="s">
        <v>27</v>
      </c>
      <c r="B2786" t="s">
        <v>25</v>
      </c>
      <c r="C2786" t="s">
        <v>122</v>
      </c>
    </row>
    <row r="2787" spans="1:3" x14ac:dyDescent="0.2">
      <c r="A2787" t="s">
        <v>25</v>
      </c>
      <c r="B2787" t="s">
        <v>28</v>
      </c>
      <c r="C2787" t="s">
        <v>51</v>
      </c>
    </row>
    <row r="2788" spans="1:3" x14ac:dyDescent="0.2">
      <c r="A2788" t="s">
        <v>25</v>
      </c>
      <c r="B2788" t="s">
        <v>29</v>
      </c>
      <c r="C2788" t="s">
        <v>48</v>
      </c>
    </row>
    <row r="2789" spans="1:3" x14ac:dyDescent="0.2">
      <c r="A2789" t="s">
        <v>25</v>
      </c>
      <c r="B2789" t="s">
        <v>30</v>
      </c>
      <c r="C2789" t="s">
        <v>111</v>
      </c>
    </row>
    <row r="2790" spans="1:3" x14ac:dyDescent="0.2">
      <c r="A2790" t="s">
        <v>25</v>
      </c>
      <c r="B2790" t="s">
        <v>31</v>
      </c>
      <c r="C2790" t="s">
        <v>86</v>
      </c>
    </row>
    <row r="2791" spans="1:3" x14ac:dyDescent="0.2">
      <c r="A2791" t="s">
        <v>25</v>
      </c>
      <c r="B2791" t="s">
        <v>32</v>
      </c>
      <c r="C2791" t="s">
        <v>31</v>
      </c>
    </row>
    <row r="2792" spans="1:3" x14ac:dyDescent="0.2">
      <c r="A2792" t="s">
        <v>25</v>
      </c>
      <c r="B2792" t="s">
        <v>33</v>
      </c>
      <c r="C2792" t="s">
        <v>18</v>
      </c>
    </row>
    <row r="2793" spans="1:3" x14ac:dyDescent="0.2">
      <c r="A2793" t="s">
        <v>25</v>
      </c>
      <c r="B2793" t="s">
        <v>34</v>
      </c>
      <c r="C2793" t="s">
        <v>31</v>
      </c>
    </row>
    <row r="2794" spans="1:3" x14ac:dyDescent="0.2">
      <c r="A2794" t="s">
        <v>25</v>
      </c>
      <c r="B2794" t="s">
        <v>35</v>
      </c>
      <c r="C2794" t="s">
        <v>101</v>
      </c>
    </row>
    <row r="2795" spans="1:3" x14ac:dyDescent="0.2">
      <c r="A2795" t="s">
        <v>25</v>
      </c>
      <c r="B2795" t="s">
        <v>36</v>
      </c>
      <c r="C2795" t="s">
        <v>89</v>
      </c>
    </row>
    <row r="2796" spans="1:3" x14ac:dyDescent="0.2">
      <c r="A2796" t="s">
        <v>25</v>
      </c>
      <c r="B2796" t="s">
        <v>37</v>
      </c>
      <c r="C2796" t="s">
        <v>106</v>
      </c>
    </row>
    <row r="2797" spans="1:3" x14ac:dyDescent="0.2">
      <c r="A2797" t="s">
        <v>25</v>
      </c>
      <c r="B2797" t="s">
        <v>38</v>
      </c>
      <c r="C2797" t="s">
        <v>21</v>
      </c>
    </row>
    <row r="2798" spans="1:3" x14ac:dyDescent="0.2">
      <c r="A2798" t="s">
        <v>25</v>
      </c>
      <c r="B2798" t="s">
        <v>39</v>
      </c>
      <c r="C2798" t="s">
        <v>76</v>
      </c>
    </row>
    <row r="2799" spans="1:3" x14ac:dyDescent="0.2">
      <c r="A2799" t="s">
        <v>25</v>
      </c>
      <c r="B2799" t="s">
        <v>40</v>
      </c>
      <c r="C2799" t="s">
        <v>81</v>
      </c>
    </row>
    <row r="2800" spans="1:3" x14ac:dyDescent="0.2">
      <c r="A2800" t="s">
        <v>25</v>
      </c>
      <c r="B2800" t="s">
        <v>41</v>
      </c>
      <c r="C2800" t="s">
        <v>13</v>
      </c>
    </row>
    <row r="2801" spans="1:3" x14ac:dyDescent="0.2">
      <c r="A2801" t="s">
        <v>25</v>
      </c>
      <c r="B2801" t="s">
        <v>42</v>
      </c>
      <c r="C2801" t="s">
        <v>70</v>
      </c>
    </row>
    <row r="2802" spans="1:3" x14ac:dyDescent="0.2">
      <c r="A2802" t="s">
        <v>25</v>
      </c>
      <c r="B2802" t="s">
        <v>43</v>
      </c>
      <c r="C2802" t="s">
        <v>132</v>
      </c>
    </row>
    <row r="2803" spans="1:3" x14ac:dyDescent="0.2">
      <c r="A2803" t="s">
        <v>44</v>
      </c>
      <c r="B2803" t="s">
        <v>25</v>
      </c>
      <c r="C2803" t="s">
        <v>13</v>
      </c>
    </row>
    <row r="2804" spans="1:3" x14ac:dyDescent="0.2">
      <c r="A2804" t="s">
        <v>25</v>
      </c>
      <c r="B2804" t="s">
        <v>7</v>
      </c>
      <c r="C2804" t="s">
        <v>128</v>
      </c>
    </row>
    <row r="2805" spans="1:3" x14ac:dyDescent="0.2">
      <c r="A2805" t="s">
        <v>25</v>
      </c>
      <c r="B2805" t="s">
        <v>45</v>
      </c>
      <c r="C2805" t="s">
        <v>130</v>
      </c>
    </row>
    <row r="2806" spans="1:3" x14ac:dyDescent="0.2">
      <c r="A2806" t="s">
        <v>46</v>
      </c>
      <c r="B2806" t="s">
        <v>25</v>
      </c>
      <c r="C2806" t="s">
        <v>42</v>
      </c>
    </row>
    <row r="2807" spans="1:3" x14ac:dyDescent="0.2">
      <c r="A2807" t="s">
        <v>25</v>
      </c>
      <c r="B2807" t="s">
        <v>47</v>
      </c>
      <c r="C2807" t="s">
        <v>47</v>
      </c>
    </row>
    <row r="2808" spans="1:3" x14ac:dyDescent="0.2">
      <c r="A2808" t="s">
        <v>25</v>
      </c>
      <c r="B2808" t="s">
        <v>48</v>
      </c>
      <c r="C2808" t="s">
        <v>114</v>
      </c>
    </row>
    <row r="2809" spans="1:3" x14ac:dyDescent="0.2">
      <c r="A2809" t="s">
        <v>25</v>
      </c>
      <c r="B2809" t="s">
        <v>49</v>
      </c>
      <c r="C2809" t="s">
        <v>135</v>
      </c>
    </row>
    <row r="2810" spans="1:3" x14ac:dyDescent="0.2">
      <c r="A2810" t="s">
        <v>25</v>
      </c>
      <c r="B2810" t="s">
        <v>50</v>
      </c>
      <c r="C2810" t="s">
        <v>135</v>
      </c>
    </row>
    <row r="2811" spans="1:3" x14ac:dyDescent="0.2">
      <c r="A2811" t="s">
        <v>25</v>
      </c>
      <c r="B2811" t="s">
        <v>51</v>
      </c>
      <c r="C2811" t="s">
        <v>114</v>
      </c>
    </row>
    <row r="2812" spans="1:3" x14ac:dyDescent="0.2">
      <c r="A2812" t="s">
        <v>25</v>
      </c>
      <c r="B2812" t="s">
        <v>52</v>
      </c>
      <c r="C2812" t="s">
        <v>19</v>
      </c>
    </row>
    <row r="2813" spans="1:3" x14ac:dyDescent="0.2">
      <c r="A2813" t="s">
        <v>25</v>
      </c>
      <c r="B2813" t="s">
        <v>53</v>
      </c>
      <c r="C2813" t="s">
        <v>10</v>
      </c>
    </row>
    <row r="2814" spans="1:3" x14ac:dyDescent="0.2">
      <c r="A2814" t="s">
        <v>54</v>
      </c>
      <c r="B2814" t="s">
        <v>25</v>
      </c>
      <c r="C2814" t="s">
        <v>25</v>
      </c>
    </row>
    <row r="2815" spans="1:3" x14ac:dyDescent="0.2">
      <c r="A2815" t="s">
        <v>55</v>
      </c>
      <c r="B2815" t="s">
        <v>25</v>
      </c>
      <c r="C2815" t="s">
        <v>25</v>
      </c>
    </row>
    <row r="2816" spans="1:3" x14ac:dyDescent="0.2">
      <c r="A2816" t="s">
        <v>25</v>
      </c>
      <c r="B2816" t="s">
        <v>56</v>
      </c>
      <c r="C2816" t="s">
        <v>13</v>
      </c>
    </row>
    <row r="2817" spans="1:3" x14ac:dyDescent="0.2">
      <c r="A2817" t="s">
        <v>25</v>
      </c>
      <c r="B2817" t="s">
        <v>57</v>
      </c>
      <c r="C2817" t="s">
        <v>46</v>
      </c>
    </row>
    <row r="2818" spans="1:3" x14ac:dyDescent="0.2">
      <c r="A2818" t="s">
        <v>25</v>
      </c>
      <c r="B2818" t="s">
        <v>58</v>
      </c>
      <c r="C2818" t="s">
        <v>10</v>
      </c>
    </row>
    <row r="2819" spans="1:3" x14ac:dyDescent="0.2">
      <c r="A2819" t="s">
        <v>59</v>
      </c>
      <c r="B2819" t="s">
        <v>25</v>
      </c>
      <c r="C2819" t="s">
        <v>110</v>
      </c>
    </row>
    <row r="2820" spans="1:3" x14ac:dyDescent="0.2">
      <c r="A2820" t="s">
        <v>25</v>
      </c>
      <c r="B2820" t="s">
        <v>60</v>
      </c>
      <c r="C2820" t="s">
        <v>74</v>
      </c>
    </row>
    <row r="2821" spans="1:3" x14ac:dyDescent="0.2">
      <c r="A2821" t="s">
        <v>25</v>
      </c>
      <c r="B2821" t="s">
        <v>61</v>
      </c>
      <c r="C2821" t="s">
        <v>105</v>
      </c>
    </row>
    <row r="2822" spans="1:3" x14ac:dyDescent="0.2">
      <c r="A2822" t="s">
        <v>25</v>
      </c>
      <c r="B2822" t="s">
        <v>62</v>
      </c>
      <c r="C2822" t="s">
        <v>93</v>
      </c>
    </row>
    <row r="2823" spans="1:3" x14ac:dyDescent="0.2">
      <c r="A2823" t="s">
        <v>25</v>
      </c>
      <c r="B2823" t="s">
        <v>63</v>
      </c>
      <c r="C2823" t="s">
        <v>93</v>
      </c>
    </row>
    <row r="2824" spans="1:3" x14ac:dyDescent="0.2">
      <c r="A2824" t="s">
        <v>25</v>
      </c>
      <c r="B2824" t="s">
        <v>64</v>
      </c>
      <c r="C2824" t="s">
        <v>130</v>
      </c>
    </row>
    <row r="2825" spans="1:3" x14ac:dyDescent="0.2">
      <c r="A2825" t="s">
        <v>65</v>
      </c>
      <c r="B2825" t="s">
        <v>25</v>
      </c>
      <c r="C2825" t="s">
        <v>122</v>
      </c>
    </row>
    <row r="2826" spans="1:3" x14ac:dyDescent="0.2">
      <c r="A2826" t="s">
        <v>66</v>
      </c>
      <c r="B2826" t="s">
        <v>25</v>
      </c>
      <c r="C2826" t="s">
        <v>72</v>
      </c>
    </row>
    <row r="2827" spans="1:3" x14ac:dyDescent="0.2">
      <c r="A2827" t="s">
        <v>25</v>
      </c>
      <c r="B2827" t="s">
        <v>67</v>
      </c>
      <c r="C2827" t="s">
        <v>43</v>
      </c>
    </row>
    <row r="2828" spans="1:3" x14ac:dyDescent="0.2">
      <c r="A2828" t="s">
        <v>25</v>
      </c>
      <c r="B2828" t="s">
        <v>68</v>
      </c>
      <c r="C2828" t="s">
        <v>101</v>
      </c>
    </row>
    <row r="2829" spans="1:3" x14ac:dyDescent="0.2">
      <c r="A2829" t="s">
        <v>25</v>
      </c>
      <c r="B2829" t="s">
        <v>69</v>
      </c>
      <c r="C2829" t="s">
        <v>79</v>
      </c>
    </row>
    <row r="2830" spans="1:3" x14ac:dyDescent="0.2">
      <c r="A2830" t="s">
        <v>25</v>
      </c>
      <c r="B2830" t="s">
        <v>70</v>
      </c>
      <c r="C2830" t="s">
        <v>124</v>
      </c>
    </row>
    <row r="2831" spans="1:3" x14ac:dyDescent="0.2">
      <c r="A2831" t="s">
        <v>25</v>
      </c>
      <c r="B2831" t="s">
        <v>71</v>
      </c>
      <c r="C2831" t="s">
        <v>124</v>
      </c>
    </row>
    <row r="2832" spans="1:3" x14ac:dyDescent="0.2">
      <c r="A2832" t="s">
        <v>25</v>
      </c>
      <c r="B2832" t="s">
        <v>72</v>
      </c>
      <c r="C2832" t="s">
        <v>70</v>
      </c>
    </row>
    <row r="2833" spans="1:3" x14ac:dyDescent="0.2">
      <c r="A2833" t="s">
        <v>25</v>
      </c>
      <c r="B2833" t="s">
        <v>73</v>
      </c>
      <c r="C2833" t="s">
        <v>28</v>
      </c>
    </row>
    <row r="2834" spans="1:3" x14ac:dyDescent="0.2">
      <c r="A2834" t="s">
        <v>25</v>
      </c>
      <c r="B2834" t="s">
        <v>74</v>
      </c>
      <c r="C2834" t="s">
        <v>48</v>
      </c>
    </row>
    <row r="2835" spans="1:3" x14ac:dyDescent="0.2">
      <c r="A2835" t="s">
        <v>75</v>
      </c>
      <c r="B2835" t="s">
        <v>25</v>
      </c>
      <c r="C2835" t="s">
        <v>99</v>
      </c>
    </row>
    <row r="2836" spans="1:3" x14ac:dyDescent="0.2">
      <c r="A2836" t="s">
        <v>25</v>
      </c>
      <c r="B2836" t="s">
        <v>76</v>
      </c>
      <c r="C2836" t="s">
        <v>96</v>
      </c>
    </row>
    <row r="2837" spans="1:3" x14ac:dyDescent="0.2">
      <c r="A2837" t="s">
        <v>25</v>
      </c>
      <c r="B2837" t="s">
        <v>77</v>
      </c>
      <c r="C2837" t="s">
        <v>136</v>
      </c>
    </row>
    <row r="2838" spans="1:3" x14ac:dyDescent="0.2">
      <c r="A2838" t="s">
        <v>78</v>
      </c>
      <c r="B2838" t="s">
        <v>25</v>
      </c>
      <c r="C2838" t="s">
        <v>46</v>
      </c>
    </row>
    <row r="2839" spans="1:3" x14ac:dyDescent="0.2">
      <c r="A2839" t="s">
        <v>25</v>
      </c>
      <c r="B2839" t="s">
        <v>79</v>
      </c>
      <c r="C2839" t="s">
        <v>49</v>
      </c>
    </row>
    <row r="2840" spans="1:3" x14ac:dyDescent="0.2">
      <c r="A2840" t="s">
        <v>25</v>
      </c>
      <c r="B2840" t="s">
        <v>80</v>
      </c>
      <c r="C2840" t="s">
        <v>49</v>
      </c>
    </row>
    <row r="2841" spans="1:3" x14ac:dyDescent="0.2">
      <c r="A2841" t="s">
        <v>25</v>
      </c>
      <c r="B2841" t="s">
        <v>81</v>
      </c>
      <c r="C2841" t="s">
        <v>135</v>
      </c>
    </row>
    <row r="2842" spans="1:3" x14ac:dyDescent="0.2">
      <c r="A2842" t="s">
        <v>25</v>
      </c>
      <c r="B2842" t="s">
        <v>82</v>
      </c>
      <c r="C2842" t="s">
        <v>105</v>
      </c>
    </row>
    <row r="2843" spans="1:3" x14ac:dyDescent="0.2">
      <c r="A2843" t="s">
        <v>25</v>
      </c>
      <c r="B2843" t="s">
        <v>83</v>
      </c>
      <c r="C2843" t="s">
        <v>10</v>
      </c>
    </row>
    <row r="2844" spans="1:3" x14ac:dyDescent="0.2">
      <c r="A2844" t="s">
        <v>25</v>
      </c>
      <c r="B2844" t="s">
        <v>84</v>
      </c>
      <c r="C2844" t="s">
        <v>43</v>
      </c>
    </row>
    <row r="2845" spans="1:3" x14ac:dyDescent="0.2">
      <c r="A2845" t="s">
        <v>25</v>
      </c>
      <c r="B2845" t="s">
        <v>85</v>
      </c>
      <c r="C2845" t="s">
        <v>43</v>
      </c>
    </row>
    <row r="2846" spans="1:3" x14ac:dyDescent="0.2">
      <c r="A2846" t="s">
        <v>25</v>
      </c>
      <c r="B2846" t="s">
        <v>86</v>
      </c>
      <c r="C2846" t="s">
        <v>136</v>
      </c>
    </row>
    <row r="2847" spans="1:3" x14ac:dyDescent="0.2">
      <c r="A2847" t="s">
        <v>25</v>
      </c>
      <c r="B2847" t="s">
        <v>87</v>
      </c>
      <c r="C2847" t="s">
        <v>99</v>
      </c>
    </row>
    <row r="2848" spans="1:3" x14ac:dyDescent="0.2">
      <c r="A2848" t="s">
        <v>25</v>
      </c>
      <c r="B2848" t="s">
        <v>88</v>
      </c>
      <c r="C2848" t="s">
        <v>126</v>
      </c>
    </row>
    <row r="2849" spans="1:3" x14ac:dyDescent="0.2">
      <c r="A2849" t="s">
        <v>25</v>
      </c>
      <c r="B2849" t="s">
        <v>89</v>
      </c>
      <c r="C2849" t="s">
        <v>31</v>
      </c>
    </row>
    <row r="2850" spans="1:3" x14ac:dyDescent="0.2">
      <c r="A2850" t="s">
        <v>25</v>
      </c>
      <c r="B2850" t="s">
        <v>90</v>
      </c>
      <c r="C2850" t="s">
        <v>127</v>
      </c>
    </row>
    <row r="2851" spans="1:3" x14ac:dyDescent="0.2">
      <c r="A2851" t="s">
        <v>25</v>
      </c>
      <c r="B2851" t="s">
        <v>91</v>
      </c>
      <c r="C2851" t="s">
        <v>74</v>
      </c>
    </row>
    <row r="2852" spans="1:3" x14ac:dyDescent="0.2">
      <c r="A2852" t="s">
        <v>25</v>
      </c>
      <c r="B2852" t="s">
        <v>92</v>
      </c>
      <c r="C2852" t="s">
        <v>29</v>
      </c>
    </row>
    <row r="2853" spans="1:3" x14ac:dyDescent="0.2">
      <c r="A2853" t="s">
        <v>25</v>
      </c>
      <c r="B2853" t="s">
        <v>93</v>
      </c>
      <c r="C2853" t="s">
        <v>8</v>
      </c>
    </row>
    <row r="2854" spans="1:3" x14ac:dyDescent="0.2">
      <c r="A2854" t="s">
        <v>25</v>
      </c>
      <c r="B2854" t="s">
        <v>94</v>
      </c>
      <c r="C2854" t="s">
        <v>130</v>
      </c>
    </row>
    <row r="2855" spans="1:3" x14ac:dyDescent="0.2">
      <c r="A2855" t="s">
        <v>25</v>
      </c>
      <c r="B2855" t="s">
        <v>95</v>
      </c>
      <c r="C2855" t="s">
        <v>74</v>
      </c>
    </row>
    <row r="2856" spans="1:3" x14ac:dyDescent="0.2">
      <c r="A2856" t="s">
        <v>25</v>
      </c>
      <c r="B2856" t="s">
        <v>96</v>
      </c>
      <c r="C2856" t="s">
        <v>26</v>
      </c>
    </row>
    <row r="2857" spans="1:3" x14ac:dyDescent="0.2">
      <c r="A2857" t="s">
        <v>25</v>
      </c>
      <c r="B2857" t="s">
        <v>97</v>
      </c>
      <c r="C2857" t="s">
        <v>128</v>
      </c>
    </row>
    <row r="2858" spans="1:3" x14ac:dyDescent="0.2">
      <c r="A2858" t="s">
        <v>25</v>
      </c>
      <c r="B2858" t="s">
        <v>98</v>
      </c>
      <c r="C2858" t="s">
        <v>130</v>
      </c>
    </row>
    <row r="2859" spans="1:3" x14ac:dyDescent="0.2">
      <c r="A2859" t="s">
        <v>99</v>
      </c>
      <c r="B2859" t="s">
        <v>25</v>
      </c>
      <c r="C2859" t="s">
        <v>72</v>
      </c>
    </row>
    <row r="2860" spans="1:3" x14ac:dyDescent="0.2">
      <c r="A2860" t="s">
        <v>100</v>
      </c>
      <c r="B2860" t="s">
        <v>25</v>
      </c>
      <c r="C2860" t="s">
        <v>106</v>
      </c>
    </row>
    <row r="2861" spans="1:3" x14ac:dyDescent="0.2">
      <c r="A2861" t="s">
        <v>25</v>
      </c>
      <c r="B2861" t="s">
        <v>101</v>
      </c>
      <c r="C2861" t="s">
        <v>39</v>
      </c>
    </row>
    <row r="2862" spans="1:3" x14ac:dyDescent="0.2">
      <c r="A2862" t="s">
        <v>25</v>
      </c>
      <c r="B2862" t="s">
        <v>102</v>
      </c>
      <c r="C2862" t="s">
        <v>2</v>
      </c>
    </row>
    <row r="2863" spans="1:3" x14ac:dyDescent="0.2">
      <c r="A2863" t="s">
        <v>25</v>
      </c>
      <c r="B2863" t="s">
        <v>103</v>
      </c>
      <c r="C2863" t="s">
        <v>105</v>
      </c>
    </row>
    <row r="2864" spans="1:3" x14ac:dyDescent="0.2">
      <c r="A2864" t="s">
        <v>25</v>
      </c>
      <c r="B2864" t="s">
        <v>104</v>
      </c>
      <c r="C2864" t="s">
        <v>2</v>
      </c>
    </row>
    <row r="2865" spans="1:3" x14ac:dyDescent="0.2">
      <c r="A2865" t="s">
        <v>25</v>
      </c>
      <c r="B2865" t="s">
        <v>3</v>
      </c>
      <c r="C2865" t="s">
        <v>21</v>
      </c>
    </row>
    <row r="2866" spans="1:3" x14ac:dyDescent="0.2">
      <c r="A2866" t="s">
        <v>25</v>
      </c>
      <c r="B2866" t="s">
        <v>105</v>
      </c>
      <c r="C2866" t="s">
        <v>40</v>
      </c>
    </row>
    <row r="2867" spans="1:3" x14ac:dyDescent="0.2">
      <c r="A2867" t="s">
        <v>25</v>
      </c>
      <c r="B2867" t="s">
        <v>106</v>
      </c>
      <c r="C2867" t="s">
        <v>31</v>
      </c>
    </row>
    <row r="2868" spans="1:3" x14ac:dyDescent="0.2">
      <c r="A2868" t="s">
        <v>25</v>
      </c>
      <c r="B2868" t="s">
        <v>107</v>
      </c>
      <c r="C2868" t="s">
        <v>127</v>
      </c>
    </row>
    <row r="2869" spans="1:3" x14ac:dyDescent="0.2">
      <c r="A2869" t="s">
        <v>25</v>
      </c>
      <c r="B2869" t="s">
        <v>108</v>
      </c>
      <c r="C2869" t="s">
        <v>127</v>
      </c>
    </row>
    <row r="2870" spans="1:3" x14ac:dyDescent="0.2">
      <c r="A2870" t="s">
        <v>25</v>
      </c>
      <c r="B2870" t="s">
        <v>109</v>
      </c>
      <c r="C2870" t="s">
        <v>101</v>
      </c>
    </row>
    <row r="2871" spans="1:3" x14ac:dyDescent="0.2">
      <c r="A2871" t="s">
        <v>25</v>
      </c>
      <c r="B2871" t="s">
        <v>110</v>
      </c>
      <c r="C2871" t="s">
        <v>71</v>
      </c>
    </row>
    <row r="2872" spans="1:3" x14ac:dyDescent="0.2">
      <c r="A2872" t="s">
        <v>25</v>
      </c>
      <c r="B2872" t="s">
        <v>111</v>
      </c>
      <c r="C2872" t="s">
        <v>114</v>
      </c>
    </row>
    <row r="2873" spans="1:3" x14ac:dyDescent="0.2">
      <c r="A2873" t="s">
        <v>25</v>
      </c>
      <c r="B2873" t="s">
        <v>112</v>
      </c>
      <c r="C2873" t="s">
        <v>81</v>
      </c>
    </row>
    <row r="2874" spans="1:3" x14ac:dyDescent="0.2">
      <c r="A2874" t="s">
        <v>113</v>
      </c>
      <c r="B2874" t="s">
        <v>25</v>
      </c>
      <c r="C2874" t="s">
        <v>136</v>
      </c>
    </row>
    <row r="2875" spans="1:3" x14ac:dyDescent="0.2">
      <c r="A2875" t="s">
        <v>25</v>
      </c>
      <c r="B2875" t="s">
        <v>114</v>
      </c>
      <c r="C2875" t="s">
        <v>96</v>
      </c>
    </row>
    <row r="2876" spans="1:3" x14ac:dyDescent="0.2">
      <c r="A2876" t="s">
        <v>25</v>
      </c>
      <c r="B2876" t="s">
        <v>115</v>
      </c>
      <c r="C2876" t="s">
        <v>11</v>
      </c>
    </row>
    <row r="2877" spans="1:3" x14ac:dyDescent="0.2">
      <c r="A2877" t="s">
        <v>25</v>
      </c>
      <c r="B2877" t="s">
        <v>116</v>
      </c>
      <c r="C2877" t="s">
        <v>28</v>
      </c>
    </row>
    <row r="2878" spans="1:3" x14ac:dyDescent="0.2">
      <c r="A2878" t="s">
        <v>117</v>
      </c>
      <c r="B2878" t="s">
        <v>25</v>
      </c>
      <c r="C2878" t="s">
        <v>13</v>
      </c>
    </row>
    <row r="2879" spans="1:3" x14ac:dyDescent="0.2">
      <c r="A2879" t="s">
        <v>25</v>
      </c>
      <c r="B2879" t="s">
        <v>118</v>
      </c>
      <c r="C2879" t="s">
        <v>32</v>
      </c>
    </row>
    <row r="2880" spans="1:3" x14ac:dyDescent="0.2">
      <c r="A2880" t="s">
        <v>25</v>
      </c>
      <c r="B2880" t="s">
        <v>119</v>
      </c>
      <c r="C2880" t="s">
        <v>89</v>
      </c>
    </row>
    <row r="2881" spans="1:3" x14ac:dyDescent="0.2">
      <c r="A2881" t="s">
        <v>25</v>
      </c>
      <c r="B2881" t="s">
        <v>120</v>
      </c>
      <c r="C2881" t="s">
        <v>11</v>
      </c>
    </row>
    <row r="2882" spans="1:3" x14ac:dyDescent="0.2">
      <c r="A2882" t="s">
        <v>25</v>
      </c>
      <c r="B2882" t="s">
        <v>121</v>
      </c>
      <c r="C2882" t="s">
        <v>11</v>
      </c>
    </row>
    <row r="2883" spans="1:3" x14ac:dyDescent="0.2">
      <c r="A2883" t="s">
        <v>25</v>
      </c>
      <c r="B2883" t="s">
        <v>122</v>
      </c>
      <c r="C2883" t="s">
        <v>70</v>
      </c>
    </row>
    <row r="2884" spans="1:3" x14ac:dyDescent="0.2">
      <c r="A2884" t="s">
        <v>25</v>
      </c>
      <c r="B2884" t="s">
        <v>123</v>
      </c>
      <c r="C2884" t="s">
        <v>29</v>
      </c>
    </row>
    <row r="2885" spans="1:3" x14ac:dyDescent="0.2">
      <c r="A2885" t="s">
        <v>124</v>
      </c>
      <c r="B2885" t="s">
        <v>25</v>
      </c>
      <c r="C2885" t="s">
        <v>54</v>
      </c>
    </row>
    <row r="2886" spans="1:3" x14ac:dyDescent="0.2">
      <c r="A2886" t="s">
        <v>125</v>
      </c>
      <c r="B2886" t="s">
        <v>25</v>
      </c>
      <c r="C2886" t="s">
        <v>65</v>
      </c>
    </row>
    <row r="2887" spans="1:3" x14ac:dyDescent="0.2">
      <c r="A2887" t="s">
        <v>25</v>
      </c>
      <c r="B2887" t="s">
        <v>126</v>
      </c>
      <c r="C2887" t="s">
        <v>72</v>
      </c>
    </row>
    <row r="2888" spans="1:3" x14ac:dyDescent="0.2">
      <c r="A2888" t="s">
        <v>25</v>
      </c>
      <c r="B2888" t="s">
        <v>127</v>
      </c>
      <c r="C2888" t="s">
        <v>132</v>
      </c>
    </row>
    <row r="2889" spans="1:3" x14ac:dyDescent="0.2">
      <c r="A2889" t="s">
        <v>25</v>
      </c>
      <c r="B2889" t="s">
        <v>128</v>
      </c>
      <c r="C2889" t="s">
        <v>79</v>
      </c>
    </row>
    <row r="2890" spans="1:3" x14ac:dyDescent="0.2">
      <c r="A2890" t="s">
        <v>25</v>
      </c>
      <c r="B2890" t="s">
        <v>129</v>
      </c>
      <c r="C2890" t="s">
        <v>114</v>
      </c>
    </row>
    <row r="2891" spans="1:3" x14ac:dyDescent="0.2">
      <c r="A2891" t="s">
        <v>25</v>
      </c>
      <c r="B2891" t="s">
        <v>130</v>
      </c>
      <c r="C2891" t="s">
        <v>79</v>
      </c>
    </row>
    <row r="2892" spans="1:3" x14ac:dyDescent="0.2">
      <c r="A2892" t="s">
        <v>25</v>
      </c>
      <c r="B2892" t="s">
        <v>131</v>
      </c>
      <c r="C2892" t="s">
        <v>33</v>
      </c>
    </row>
    <row r="2893" spans="1:3" x14ac:dyDescent="0.2">
      <c r="A2893" t="s">
        <v>25</v>
      </c>
      <c r="B2893" t="s">
        <v>132</v>
      </c>
      <c r="C2893" t="s">
        <v>81</v>
      </c>
    </row>
    <row r="2894" spans="1:3" x14ac:dyDescent="0.2">
      <c r="A2894" t="s">
        <v>133</v>
      </c>
      <c r="B2894" t="s">
        <v>25</v>
      </c>
      <c r="C2894" t="s">
        <v>126</v>
      </c>
    </row>
    <row r="2895" spans="1:3" x14ac:dyDescent="0.2">
      <c r="A2895" t="s">
        <v>25</v>
      </c>
      <c r="B2895" t="s">
        <v>134</v>
      </c>
      <c r="C2895" t="s">
        <v>2</v>
      </c>
    </row>
    <row r="2896" spans="1:3" x14ac:dyDescent="0.2">
      <c r="A2896" t="s">
        <v>25</v>
      </c>
      <c r="B2896" t="s">
        <v>135</v>
      </c>
      <c r="C2896" t="s">
        <v>136</v>
      </c>
    </row>
    <row r="2897" spans="1:3" x14ac:dyDescent="0.2">
      <c r="A2897" t="s">
        <v>25</v>
      </c>
      <c r="B2897" t="s">
        <v>136</v>
      </c>
      <c r="C2897" t="s">
        <v>26</v>
      </c>
    </row>
    <row r="2898" spans="1:3" x14ac:dyDescent="0.2">
      <c r="A2898" t="s">
        <v>25</v>
      </c>
      <c r="B2898" t="s">
        <v>137</v>
      </c>
      <c r="C2898" t="s">
        <v>28</v>
      </c>
    </row>
    <row r="2899" spans="1:3" x14ac:dyDescent="0.2">
      <c r="A2899" t="s">
        <v>25</v>
      </c>
      <c r="B2899" t="s">
        <v>138</v>
      </c>
      <c r="C2899" t="s">
        <v>28</v>
      </c>
    </row>
    <row r="2900" spans="1:3" x14ac:dyDescent="0.2">
      <c r="A2900" t="s">
        <v>27</v>
      </c>
      <c r="B2900" t="s">
        <v>26</v>
      </c>
      <c r="C2900" t="s">
        <v>72</v>
      </c>
    </row>
    <row r="2901" spans="1:3" x14ac:dyDescent="0.2">
      <c r="A2901" t="s">
        <v>26</v>
      </c>
      <c r="B2901" t="s">
        <v>28</v>
      </c>
      <c r="C2901" t="s">
        <v>48</v>
      </c>
    </row>
    <row r="2902" spans="1:3" x14ac:dyDescent="0.2">
      <c r="A2902" t="s">
        <v>26</v>
      </c>
      <c r="B2902" t="s">
        <v>29</v>
      </c>
      <c r="C2902" t="s">
        <v>111</v>
      </c>
    </row>
    <row r="2903" spans="1:3" x14ac:dyDescent="0.2">
      <c r="A2903" t="s">
        <v>26</v>
      </c>
      <c r="B2903" t="s">
        <v>30</v>
      </c>
      <c r="C2903" t="s">
        <v>39</v>
      </c>
    </row>
    <row r="2904" spans="1:3" x14ac:dyDescent="0.2">
      <c r="A2904" t="s">
        <v>31</v>
      </c>
      <c r="B2904" t="s">
        <v>26</v>
      </c>
      <c r="C2904" t="s">
        <v>114</v>
      </c>
    </row>
    <row r="2905" spans="1:3" x14ac:dyDescent="0.2">
      <c r="A2905" t="s">
        <v>32</v>
      </c>
      <c r="B2905" t="s">
        <v>26</v>
      </c>
      <c r="C2905" t="s">
        <v>129</v>
      </c>
    </row>
    <row r="2906" spans="1:3" x14ac:dyDescent="0.2">
      <c r="A2906" t="s">
        <v>33</v>
      </c>
      <c r="B2906" t="s">
        <v>26</v>
      </c>
      <c r="C2906" t="s">
        <v>31</v>
      </c>
    </row>
    <row r="2907" spans="1:3" x14ac:dyDescent="0.2">
      <c r="A2907" t="s">
        <v>34</v>
      </c>
      <c r="B2907" t="s">
        <v>26</v>
      </c>
      <c r="C2907" t="s">
        <v>31</v>
      </c>
    </row>
    <row r="2908" spans="1:3" x14ac:dyDescent="0.2">
      <c r="A2908" t="s">
        <v>35</v>
      </c>
      <c r="B2908" t="s">
        <v>26</v>
      </c>
      <c r="C2908" t="s">
        <v>43</v>
      </c>
    </row>
    <row r="2909" spans="1:3" x14ac:dyDescent="0.2">
      <c r="A2909" t="s">
        <v>26</v>
      </c>
      <c r="B2909" t="s">
        <v>36</v>
      </c>
      <c r="C2909" t="s">
        <v>106</v>
      </c>
    </row>
    <row r="2910" spans="1:3" x14ac:dyDescent="0.2">
      <c r="A2910" t="s">
        <v>26</v>
      </c>
      <c r="B2910" t="s">
        <v>37</v>
      </c>
      <c r="C2910" t="s">
        <v>19</v>
      </c>
    </row>
    <row r="2911" spans="1:3" x14ac:dyDescent="0.2">
      <c r="A2911" t="s">
        <v>26</v>
      </c>
      <c r="B2911" t="s">
        <v>38</v>
      </c>
      <c r="C2911" t="s">
        <v>2</v>
      </c>
    </row>
    <row r="2912" spans="1:3" x14ac:dyDescent="0.2">
      <c r="A2912" t="s">
        <v>26</v>
      </c>
      <c r="B2912" t="s">
        <v>39</v>
      </c>
      <c r="C2912" t="s">
        <v>81</v>
      </c>
    </row>
    <row r="2913" spans="1:3" x14ac:dyDescent="0.2">
      <c r="A2913" t="s">
        <v>26</v>
      </c>
      <c r="B2913" t="s">
        <v>40</v>
      </c>
      <c r="C2913" t="s">
        <v>49</v>
      </c>
    </row>
    <row r="2914" spans="1:3" x14ac:dyDescent="0.2">
      <c r="A2914" t="s">
        <v>26</v>
      </c>
      <c r="B2914" t="s">
        <v>41</v>
      </c>
      <c r="C2914" t="s">
        <v>110</v>
      </c>
    </row>
    <row r="2915" spans="1:3" x14ac:dyDescent="0.2">
      <c r="A2915" t="s">
        <v>42</v>
      </c>
      <c r="B2915" t="s">
        <v>26</v>
      </c>
      <c r="C2915" t="s">
        <v>124</v>
      </c>
    </row>
    <row r="2916" spans="1:3" x14ac:dyDescent="0.2">
      <c r="A2916" t="s">
        <v>43</v>
      </c>
      <c r="B2916" t="s">
        <v>26</v>
      </c>
      <c r="C2916" t="s">
        <v>40</v>
      </c>
    </row>
    <row r="2917" spans="1:3" x14ac:dyDescent="0.2">
      <c r="A2917" t="s">
        <v>44</v>
      </c>
      <c r="B2917" t="s">
        <v>26</v>
      </c>
      <c r="C2917" t="s">
        <v>122</v>
      </c>
    </row>
    <row r="2918" spans="1:3" x14ac:dyDescent="0.2">
      <c r="A2918" t="s">
        <v>26</v>
      </c>
      <c r="B2918" t="s">
        <v>7</v>
      </c>
      <c r="C2918" t="s">
        <v>130</v>
      </c>
    </row>
    <row r="2919" spans="1:3" x14ac:dyDescent="0.2">
      <c r="A2919" t="s">
        <v>26</v>
      </c>
      <c r="B2919" t="s">
        <v>45</v>
      </c>
      <c r="C2919" t="s">
        <v>130</v>
      </c>
    </row>
    <row r="2920" spans="1:3" x14ac:dyDescent="0.2">
      <c r="A2920" t="s">
        <v>46</v>
      </c>
      <c r="B2920" t="s">
        <v>26</v>
      </c>
      <c r="C2920" t="s">
        <v>71</v>
      </c>
    </row>
    <row r="2921" spans="1:3" x14ac:dyDescent="0.2">
      <c r="A2921" t="s">
        <v>47</v>
      </c>
      <c r="B2921" t="s">
        <v>26</v>
      </c>
      <c r="C2921" t="s">
        <v>26</v>
      </c>
    </row>
    <row r="2922" spans="1:3" x14ac:dyDescent="0.2">
      <c r="A2922" t="s">
        <v>48</v>
      </c>
      <c r="B2922" t="s">
        <v>26</v>
      </c>
      <c r="C2922" t="s">
        <v>76</v>
      </c>
    </row>
    <row r="2923" spans="1:3" x14ac:dyDescent="0.2">
      <c r="A2923" t="s">
        <v>49</v>
      </c>
      <c r="B2923" t="s">
        <v>26</v>
      </c>
      <c r="C2923" t="s">
        <v>86</v>
      </c>
    </row>
    <row r="2924" spans="1:3" x14ac:dyDescent="0.2">
      <c r="A2924" t="s">
        <v>50</v>
      </c>
      <c r="B2924" t="s">
        <v>26</v>
      </c>
      <c r="C2924" t="s">
        <v>113</v>
      </c>
    </row>
    <row r="2925" spans="1:3" x14ac:dyDescent="0.2">
      <c r="A2925" t="s">
        <v>51</v>
      </c>
      <c r="B2925" t="s">
        <v>26</v>
      </c>
      <c r="C2925" t="s">
        <v>114</v>
      </c>
    </row>
    <row r="2926" spans="1:3" x14ac:dyDescent="0.2">
      <c r="A2926" t="s">
        <v>52</v>
      </c>
      <c r="B2926" t="s">
        <v>26</v>
      </c>
      <c r="C2926" t="s">
        <v>14</v>
      </c>
    </row>
    <row r="2927" spans="1:3" x14ac:dyDescent="0.2">
      <c r="A2927" t="s">
        <v>26</v>
      </c>
      <c r="B2927" t="s">
        <v>53</v>
      </c>
      <c r="C2927" t="s">
        <v>10</v>
      </c>
    </row>
    <row r="2928" spans="1:3" x14ac:dyDescent="0.2">
      <c r="A2928" t="s">
        <v>54</v>
      </c>
      <c r="B2928" t="s">
        <v>26</v>
      </c>
      <c r="C2928" t="s">
        <v>47</v>
      </c>
    </row>
    <row r="2929" spans="1:3" x14ac:dyDescent="0.2">
      <c r="A2929" t="s">
        <v>55</v>
      </c>
      <c r="B2929" t="s">
        <v>26</v>
      </c>
      <c r="C2929" t="s">
        <v>47</v>
      </c>
    </row>
    <row r="2930" spans="1:3" x14ac:dyDescent="0.2">
      <c r="A2930" t="s">
        <v>56</v>
      </c>
      <c r="B2930" t="s">
        <v>26</v>
      </c>
      <c r="C2930" t="s">
        <v>13</v>
      </c>
    </row>
    <row r="2931" spans="1:3" x14ac:dyDescent="0.2">
      <c r="A2931" t="s">
        <v>57</v>
      </c>
      <c r="B2931" t="s">
        <v>26</v>
      </c>
      <c r="C2931" t="s">
        <v>13</v>
      </c>
    </row>
    <row r="2932" spans="1:3" x14ac:dyDescent="0.2">
      <c r="A2932" t="s">
        <v>26</v>
      </c>
      <c r="B2932" t="s">
        <v>58</v>
      </c>
      <c r="C2932" t="s">
        <v>69</v>
      </c>
    </row>
    <row r="2933" spans="1:3" x14ac:dyDescent="0.2">
      <c r="A2933" t="s">
        <v>59</v>
      </c>
      <c r="B2933" t="s">
        <v>26</v>
      </c>
      <c r="C2933" t="s">
        <v>122</v>
      </c>
    </row>
    <row r="2934" spans="1:3" x14ac:dyDescent="0.2">
      <c r="A2934" t="s">
        <v>26</v>
      </c>
      <c r="B2934" t="s">
        <v>60</v>
      </c>
      <c r="C2934" t="s">
        <v>74</v>
      </c>
    </row>
    <row r="2935" spans="1:3" x14ac:dyDescent="0.2">
      <c r="A2935" t="s">
        <v>26</v>
      </c>
      <c r="B2935" t="s">
        <v>61</v>
      </c>
      <c r="C2935" t="s">
        <v>10</v>
      </c>
    </row>
    <row r="2936" spans="1:3" x14ac:dyDescent="0.2">
      <c r="A2936" t="s">
        <v>62</v>
      </c>
      <c r="B2936" t="s">
        <v>26</v>
      </c>
      <c r="C2936" t="s">
        <v>32</v>
      </c>
    </row>
    <row r="2937" spans="1:3" x14ac:dyDescent="0.2">
      <c r="A2937" t="s">
        <v>63</v>
      </c>
      <c r="B2937" t="s">
        <v>26</v>
      </c>
      <c r="C2937" t="s">
        <v>32</v>
      </c>
    </row>
    <row r="2938" spans="1:3" x14ac:dyDescent="0.2">
      <c r="A2938" t="s">
        <v>26</v>
      </c>
      <c r="B2938" t="s">
        <v>64</v>
      </c>
      <c r="C2938" t="s">
        <v>130</v>
      </c>
    </row>
    <row r="2939" spans="1:3" x14ac:dyDescent="0.2">
      <c r="A2939" t="s">
        <v>65</v>
      </c>
      <c r="B2939" t="s">
        <v>26</v>
      </c>
      <c r="C2939" t="s">
        <v>72</v>
      </c>
    </row>
    <row r="2940" spans="1:3" x14ac:dyDescent="0.2">
      <c r="A2940" t="s">
        <v>66</v>
      </c>
      <c r="B2940" t="s">
        <v>26</v>
      </c>
      <c r="C2940" t="s">
        <v>72</v>
      </c>
    </row>
    <row r="2941" spans="1:3" x14ac:dyDescent="0.2">
      <c r="A2941" t="s">
        <v>26</v>
      </c>
      <c r="B2941" t="s">
        <v>67</v>
      </c>
      <c r="C2941" t="s">
        <v>43</v>
      </c>
    </row>
    <row r="2942" spans="1:3" x14ac:dyDescent="0.2">
      <c r="A2942" t="s">
        <v>26</v>
      </c>
      <c r="B2942" t="s">
        <v>68</v>
      </c>
      <c r="C2942" t="s">
        <v>43</v>
      </c>
    </row>
    <row r="2943" spans="1:3" x14ac:dyDescent="0.2">
      <c r="A2943" t="s">
        <v>26</v>
      </c>
      <c r="B2943" t="s">
        <v>69</v>
      </c>
      <c r="C2943" t="s">
        <v>79</v>
      </c>
    </row>
    <row r="2944" spans="1:3" x14ac:dyDescent="0.2">
      <c r="A2944" t="s">
        <v>26</v>
      </c>
      <c r="B2944" t="s">
        <v>70</v>
      </c>
      <c r="C2944" t="s">
        <v>25</v>
      </c>
    </row>
    <row r="2945" spans="1:3" x14ac:dyDescent="0.2">
      <c r="A2945" t="s">
        <v>26</v>
      </c>
      <c r="B2945" t="s">
        <v>71</v>
      </c>
      <c r="C2945" t="s">
        <v>54</v>
      </c>
    </row>
    <row r="2946" spans="1:3" x14ac:dyDescent="0.2">
      <c r="A2946" t="s">
        <v>72</v>
      </c>
      <c r="B2946" t="s">
        <v>26</v>
      </c>
      <c r="C2946" t="s">
        <v>124</v>
      </c>
    </row>
    <row r="2947" spans="1:3" x14ac:dyDescent="0.2">
      <c r="A2947" t="s">
        <v>26</v>
      </c>
      <c r="B2947" t="s">
        <v>73</v>
      </c>
      <c r="C2947" t="s">
        <v>28</v>
      </c>
    </row>
    <row r="2948" spans="1:3" x14ac:dyDescent="0.2">
      <c r="A2948" t="s">
        <v>74</v>
      </c>
      <c r="B2948" t="s">
        <v>26</v>
      </c>
      <c r="C2948" t="s">
        <v>111</v>
      </c>
    </row>
    <row r="2949" spans="1:3" x14ac:dyDescent="0.2">
      <c r="A2949" t="s">
        <v>75</v>
      </c>
      <c r="B2949" t="s">
        <v>26</v>
      </c>
      <c r="C2949" t="s">
        <v>126</v>
      </c>
    </row>
    <row r="2950" spans="1:3" x14ac:dyDescent="0.2">
      <c r="A2950" t="s">
        <v>76</v>
      </c>
      <c r="B2950" t="s">
        <v>26</v>
      </c>
      <c r="C2950" t="s">
        <v>135</v>
      </c>
    </row>
    <row r="2951" spans="1:3" x14ac:dyDescent="0.2">
      <c r="A2951" t="s">
        <v>77</v>
      </c>
      <c r="B2951" t="s">
        <v>26</v>
      </c>
      <c r="C2951" t="s">
        <v>96</v>
      </c>
    </row>
    <row r="2952" spans="1:3" x14ac:dyDescent="0.2">
      <c r="A2952" t="s">
        <v>78</v>
      </c>
      <c r="B2952" t="s">
        <v>26</v>
      </c>
      <c r="C2952" t="s">
        <v>13</v>
      </c>
    </row>
    <row r="2953" spans="1:3" x14ac:dyDescent="0.2">
      <c r="A2953" t="s">
        <v>79</v>
      </c>
      <c r="B2953" t="s">
        <v>26</v>
      </c>
      <c r="C2953" t="s">
        <v>18</v>
      </c>
    </row>
    <row r="2954" spans="1:3" x14ac:dyDescent="0.2">
      <c r="A2954" t="s">
        <v>26</v>
      </c>
      <c r="B2954" t="s">
        <v>80</v>
      </c>
      <c r="C2954" t="s">
        <v>18</v>
      </c>
    </row>
    <row r="2955" spans="1:3" x14ac:dyDescent="0.2">
      <c r="A2955" t="s">
        <v>26</v>
      </c>
      <c r="B2955" t="s">
        <v>81</v>
      </c>
      <c r="C2955" t="s">
        <v>135</v>
      </c>
    </row>
    <row r="2956" spans="1:3" x14ac:dyDescent="0.2">
      <c r="A2956" t="s">
        <v>26</v>
      </c>
      <c r="B2956" t="s">
        <v>82</v>
      </c>
      <c r="C2956" t="s">
        <v>105</v>
      </c>
    </row>
    <row r="2957" spans="1:3" x14ac:dyDescent="0.2">
      <c r="A2957" t="s">
        <v>26</v>
      </c>
      <c r="B2957" t="s">
        <v>83</v>
      </c>
      <c r="C2957" t="s">
        <v>10</v>
      </c>
    </row>
    <row r="2958" spans="1:3" x14ac:dyDescent="0.2">
      <c r="A2958" t="s">
        <v>26</v>
      </c>
      <c r="B2958" t="s">
        <v>84</v>
      </c>
      <c r="C2958" t="s">
        <v>127</v>
      </c>
    </row>
    <row r="2959" spans="1:3" x14ac:dyDescent="0.2">
      <c r="A2959" t="s">
        <v>26</v>
      </c>
      <c r="B2959" t="s">
        <v>85</v>
      </c>
      <c r="C2959" t="s">
        <v>127</v>
      </c>
    </row>
    <row r="2960" spans="1:3" x14ac:dyDescent="0.2">
      <c r="A2960" t="s">
        <v>26</v>
      </c>
      <c r="B2960" t="s">
        <v>86</v>
      </c>
      <c r="C2960" t="s">
        <v>96</v>
      </c>
    </row>
    <row r="2961" spans="1:3" x14ac:dyDescent="0.2">
      <c r="A2961" t="s">
        <v>87</v>
      </c>
      <c r="B2961" t="s">
        <v>26</v>
      </c>
      <c r="C2961" t="s">
        <v>126</v>
      </c>
    </row>
    <row r="2962" spans="1:3" x14ac:dyDescent="0.2">
      <c r="A2962" t="s">
        <v>88</v>
      </c>
      <c r="B2962" t="s">
        <v>26</v>
      </c>
      <c r="C2962" t="s">
        <v>13</v>
      </c>
    </row>
    <row r="2963" spans="1:3" x14ac:dyDescent="0.2">
      <c r="A2963" t="s">
        <v>89</v>
      </c>
      <c r="B2963" t="s">
        <v>26</v>
      </c>
      <c r="C2963" t="s">
        <v>129</v>
      </c>
    </row>
    <row r="2964" spans="1:3" x14ac:dyDescent="0.2">
      <c r="A2964" t="s">
        <v>26</v>
      </c>
      <c r="B2964" t="s">
        <v>90</v>
      </c>
      <c r="C2964" t="s">
        <v>105</v>
      </c>
    </row>
    <row r="2965" spans="1:3" x14ac:dyDescent="0.2">
      <c r="A2965" t="s">
        <v>91</v>
      </c>
      <c r="B2965" t="s">
        <v>26</v>
      </c>
      <c r="C2965" t="s">
        <v>29</v>
      </c>
    </row>
    <row r="2966" spans="1:3" x14ac:dyDescent="0.2">
      <c r="A2966" t="s">
        <v>92</v>
      </c>
      <c r="B2966" t="s">
        <v>26</v>
      </c>
      <c r="C2966" t="s">
        <v>21</v>
      </c>
    </row>
    <row r="2967" spans="1:3" x14ac:dyDescent="0.2">
      <c r="A2967" t="s">
        <v>93</v>
      </c>
      <c r="B2967" t="s">
        <v>26</v>
      </c>
      <c r="C2967" t="s">
        <v>31</v>
      </c>
    </row>
    <row r="2968" spans="1:3" x14ac:dyDescent="0.2">
      <c r="A2968" t="s">
        <v>26</v>
      </c>
      <c r="B2968" t="s">
        <v>94</v>
      </c>
      <c r="C2968" t="s">
        <v>11</v>
      </c>
    </row>
    <row r="2969" spans="1:3" x14ac:dyDescent="0.2">
      <c r="A2969" t="s">
        <v>95</v>
      </c>
      <c r="B2969" t="s">
        <v>26</v>
      </c>
      <c r="C2969" t="s">
        <v>29</v>
      </c>
    </row>
    <row r="2970" spans="1:3" x14ac:dyDescent="0.2">
      <c r="A2970" t="s">
        <v>96</v>
      </c>
      <c r="B2970" t="s">
        <v>26</v>
      </c>
      <c r="C2970" t="s">
        <v>136</v>
      </c>
    </row>
    <row r="2971" spans="1:3" x14ac:dyDescent="0.2">
      <c r="A2971" t="s">
        <v>26</v>
      </c>
      <c r="B2971" t="s">
        <v>97</v>
      </c>
      <c r="C2971" t="s">
        <v>128</v>
      </c>
    </row>
    <row r="2972" spans="1:3" x14ac:dyDescent="0.2">
      <c r="A2972" t="s">
        <v>26</v>
      </c>
      <c r="B2972" t="s">
        <v>98</v>
      </c>
      <c r="C2972" t="s">
        <v>11</v>
      </c>
    </row>
    <row r="2973" spans="1:3" x14ac:dyDescent="0.2">
      <c r="A2973" t="s">
        <v>99</v>
      </c>
      <c r="B2973" t="s">
        <v>26</v>
      </c>
      <c r="C2973" t="s">
        <v>42</v>
      </c>
    </row>
    <row r="2974" spans="1:3" x14ac:dyDescent="0.2">
      <c r="A2974" t="s">
        <v>100</v>
      </c>
      <c r="B2974" t="s">
        <v>26</v>
      </c>
      <c r="C2974" t="s">
        <v>14</v>
      </c>
    </row>
    <row r="2975" spans="1:3" x14ac:dyDescent="0.2">
      <c r="A2975" t="s">
        <v>26</v>
      </c>
      <c r="B2975" t="s">
        <v>101</v>
      </c>
      <c r="C2975" t="s">
        <v>132</v>
      </c>
    </row>
    <row r="2976" spans="1:3" x14ac:dyDescent="0.2">
      <c r="A2976" t="s">
        <v>102</v>
      </c>
      <c r="B2976" t="s">
        <v>26</v>
      </c>
      <c r="C2976" t="s">
        <v>2</v>
      </c>
    </row>
    <row r="2977" spans="1:3" x14ac:dyDescent="0.2">
      <c r="A2977" t="s">
        <v>103</v>
      </c>
      <c r="B2977" t="s">
        <v>26</v>
      </c>
      <c r="C2977" t="s">
        <v>105</v>
      </c>
    </row>
    <row r="2978" spans="1:3" x14ac:dyDescent="0.2">
      <c r="A2978" t="s">
        <v>26</v>
      </c>
      <c r="B2978" t="s">
        <v>104</v>
      </c>
      <c r="C2978" t="s">
        <v>101</v>
      </c>
    </row>
    <row r="2979" spans="1:3" x14ac:dyDescent="0.2">
      <c r="A2979" t="s">
        <v>26</v>
      </c>
      <c r="B2979" t="s">
        <v>3</v>
      </c>
      <c r="C2979" t="s">
        <v>2</v>
      </c>
    </row>
    <row r="2980" spans="1:3" x14ac:dyDescent="0.2">
      <c r="A2980" t="s">
        <v>105</v>
      </c>
      <c r="B2980" t="s">
        <v>26</v>
      </c>
      <c r="C2980" t="s">
        <v>40</v>
      </c>
    </row>
    <row r="2981" spans="1:3" x14ac:dyDescent="0.2">
      <c r="A2981" t="s">
        <v>106</v>
      </c>
      <c r="B2981" t="s">
        <v>26</v>
      </c>
      <c r="C2981" t="s">
        <v>51</v>
      </c>
    </row>
    <row r="2982" spans="1:3" x14ac:dyDescent="0.2">
      <c r="A2982" t="s">
        <v>26</v>
      </c>
      <c r="B2982" t="s">
        <v>107</v>
      </c>
      <c r="C2982" t="s">
        <v>127</v>
      </c>
    </row>
    <row r="2983" spans="1:3" x14ac:dyDescent="0.2">
      <c r="A2983" t="s">
        <v>26</v>
      </c>
      <c r="B2983" t="s">
        <v>108</v>
      </c>
      <c r="C2983" t="s">
        <v>105</v>
      </c>
    </row>
    <row r="2984" spans="1:3" x14ac:dyDescent="0.2">
      <c r="A2984" t="s">
        <v>26</v>
      </c>
      <c r="B2984" t="s">
        <v>109</v>
      </c>
      <c r="C2984" t="s">
        <v>43</v>
      </c>
    </row>
    <row r="2985" spans="1:3" x14ac:dyDescent="0.2">
      <c r="A2985" t="s">
        <v>110</v>
      </c>
      <c r="B2985" t="s">
        <v>26</v>
      </c>
      <c r="C2985" t="s">
        <v>70</v>
      </c>
    </row>
    <row r="2986" spans="1:3" x14ac:dyDescent="0.2">
      <c r="A2986" t="s">
        <v>111</v>
      </c>
      <c r="B2986" t="s">
        <v>26</v>
      </c>
      <c r="C2986" t="s">
        <v>81</v>
      </c>
    </row>
    <row r="2987" spans="1:3" x14ac:dyDescent="0.2">
      <c r="A2987" t="s">
        <v>112</v>
      </c>
      <c r="B2987" t="s">
        <v>26</v>
      </c>
      <c r="C2987" t="s">
        <v>81</v>
      </c>
    </row>
    <row r="2988" spans="1:3" x14ac:dyDescent="0.2">
      <c r="A2988" t="s">
        <v>113</v>
      </c>
      <c r="B2988" t="s">
        <v>26</v>
      </c>
      <c r="C2988" t="s">
        <v>96</v>
      </c>
    </row>
    <row r="2989" spans="1:3" x14ac:dyDescent="0.2">
      <c r="A2989" t="s">
        <v>114</v>
      </c>
      <c r="B2989" t="s">
        <v>26</v>
      </c>
      <c r="C2989" t="s">
        <v>135</v>
      </c>
    </row>
    <row r="2990" spans="1:3" x14ac:dyDescent="0.2">
      <c r="A2990" t="s">
        <v>26</v>
      </c>
      <c r="B2990" t="s">
        <v>115</v>
      </c>
      <c r="C2990" t="s">
        <v>11</v>
      </c>
    </row>
    <row r="2991" spans="1:3" x14ac:dyDescent="0.2">
      <c r="A2991" t="s">
        <v>26</v>
      </c>
      <c r="B2991" t="s">
        <v>116</v>
      </c>
      <c r="C2991" t="s">
        <v>74</v>
      </c>
    </row>
    <row r="2992" spans="1:3" x14ac:dyDescent="0.2">
      <c r="A2992" t="s">
        <v>117</v>
      </c>
      <c r="B2992" t="s">
        <v>26</v>
      </c>
      <c r="C2992" t="s">
        <v>110</v>
      </c>
    </row>
    <row r="2993" spans="1:3" x14ac:dyDescent="0.2">
      <c r="A2993" t="s">
        <v>26</v>
      </c>
      <c r="B2993" t="s">
        <v>118</v>
      </c>
      <c r="C2993" t="s">
        <v>89</v>
      </c>
    </row>
    <row r="2994" spans="1:3" x14ac:dyDescent="0.2">
      <c r="A2994" t="s">
        <v>26</v>
      </c>
      <c r="B2994" t="s">
        <v>119</v>
      </c>
      <c r="C2994" t="s">
        <v>106</v>
      </c>
    </row>
    <row r="2995" spans="1:3" x14ac:dyDescent="0.2">
      <c r="A2995" t="s">
        <v>26</v>
      </c>
      <c r="B2995" t="s">
        <v>120</v>
      </c>
      <c r="C2995" t="s">
        <v>11</v>
      </c>
    </row>
    <row r="2996" spans="1:3" x14ac:dyDescent="0.2">
      <c r="A2996" t="s">
        <v>26</v>
      </c>
      <c r="B2996" t="s">
        <v>121</v>
      </c>
      <c r="C2996" t="s">
        <v>11</v>
      </c>
    </row>
    <row r="2997" spans="1:3" x14ac:dyDescent="0.2">
      <c r="A2997" t="s">
        <v>122</v>
      </c>
      <c r="B2997" t="s">
        <v>26</v>
      </c>
      <c r="C2997" t="s">
        <v>70</v>
      </c>
    </row>
    <row r="2998" spans="1:3" x14ac:dyDescent="0.2">
      <c r="A2998" t="s">
        <v>123</v>
      </c>
      <c r="B2998" t="s">
        <v>26</v>
      </c>
      <c r="C2998" t="s">
        <v>29</v>
      </c>
    </row>
    <row r="2999" spans="1:3" x14ac:dyDescent="0.2">
      <c r="A2999" t="s">
        <v>124</v>
      </c>
      <c r="B2999" t="s">
        <v>26</v>
      </c>
      <c r="C2999" t="s">
        <v>25</v>
      </c>
    </row>
    <row r="3000" spans="1:3" x14ac:dyDescent="0.2">
      <c r="A3000" t="s">
        <v>125</v>
      </c>
      <c r="B3000" t="s">
        <v>26</v>
      </c>
      <c r="C3000" t="s">
        <v>99</v>
      </c>
    </row>
    <row r="3001" spans="1:3" x14ac:dyDescent="0.2">
      <c r="A3001" t="s">
        <v>126</v>
      </c>
      <c r="B3001" t="s">
        <v>26</v>
      </c>
      <c r="C3001" t="s">
        <v>71</v>
      </c>
    </row>
    <row r="3002" spans="1:3" x14ac:dyDescent="0.2">
      <c r="A3002" t="s">
        <v>26</v>
      </c>
      <c r="B3002" t="s">
        <v>127</v>
      </c>
      <c r="C3002" t="s">
        <v>40</v>
      </c>
    </row>
    <row r="3003" spans="1:3" x14ac:dyDescent="0.2">
      <c r="A3003" t="s">
        <v>128</v>
      </c>
      <c r="B3003" t="s">
        <v>26</v>
      </c>
      <c r="C3003" t="s">
        <v>79</v>
      </c>
    </row>
    <row r="3004" spans="1:3" x14ac:dyDescent="0.2">
      <c r="A3004" t="s">
        <v>26</v>
      </c>
      <c r="B3004" t="s">
        <v>129</v>
      </c>
      <c r="C3004" t="s">
        <v>114</v>
      </c>
    </row>
    <row r="3005" spans="1:3" x14ac:dyDescent="0.2">
      <c r="A3005" t="s">
        <v>26</v>
      </c>
      <c r="B3005" t="s">
        <v>130</v>
      </c>
      <c r="C3005" t="s">
        <v>16</v>
      </c>
    </row>
    <row r="3006" spans="1:3" x14ac:dyDescent="0.2">
      <c r="A3006" t="s">
        <v>26</v>
      </c>
      <c r="B3006" t="s">
        <v>131</v>
      </c>
      <c r="C3006" t="s">
        <v>33</v>
      </c>
    </row>
    <row r="3007" spans="1:3" x14ac:dyDescent="0.2">
      <c r="A3007" t="s">
        <v>26</v>
      </c>
      <c r="B3007" t="s">
        <v>132</v>
      </c>
      <c r="C3007" t="s">
        <v>81</v>
      </c>
    </row>
    <row r="3008" spans="1:3" x14ac:dyDescent="0.2">
      <c r="A3008" t="s">
        <v>133</v>
      </c>
      <c r="B3008" t="s">
        <v>26</v>
      </c>
      <c r="C3008" t="s">
        <v>46</v>
      </c>
    </row>
    <row r="3009" spans="1:3" x14ac:dyDescent="0.2">
      <c r="A3009" t="s">
        <v>26</v>
      </c>
      <c r="B3009" t="s">
        <v>134</v>
      </c>
      <c r="C3009" t="s">
        <v>101</v>
      </c>
    </row>
    <row r="3010" spans="1:3" x14ac:dyDescent="0.2">
      <c r="A3010" t="s">
        <v>26</v>
      </c>
      <c r="B3010" t="s">
        <v>135</v>
      </c>
      <c r="C3010" t="s">
        <v>136</v>
      </c>
    </row>
    <row r="3011" spans="1:3" x14ac:dyDescent="0.2">
      <c r="A3011" t="s">
        <v>136</v>
      </c>
      <c r="B3011" t="s">
        <v>26</v>
      </c>
      <c r="C3011" t="s">
        <v>26</v>
      </c>
    </row>
    <row r="3012" spans="1:3" x14ac:dyDescent="0.2">
      <c r="A3012" t="s">
        <v>26</v>
      </c>
      <c r="B3012" t="s">
        <v>137</v>
      </c>
      <c r="C3012" t="s">
        <v>74</v>
      </c>
    </row>
    <row r="3013" spans="1:3" x14ac:dyDescent="0.2">
      <c r="A3013" t="s">
        <v>26</v>
      </c>
      <c r="B3013" t="s">
        <v>138</v>
      </c>
      <c r="C3013" t="s">
        <v>28</v>
      </c>
    </row>
    <row r="3014" spans="1:3" x14ac:dyDescent="0.2">
      <c r="A3014" t="s">
        <v>27</v>
      </c>
      <c r="B3014" t="s">
        <v>28</v>
      </c>
      <c r="C3014" t="s">
        <v>81</v>
      </c>
    </row>
    <row r="3015" spans="1:3" x14ac:dyDescent="0.2">
      <c r="A3015" t="s">
        <v>27</v>
      </c>
      <c r="B3015" t="s">
        <v>29</v>
      </c>
      <c r="C3015" t="s">
        <v>81</v>
      </c>
    </row>
    <row r="3016" spans="1:3" x14ac:dyDescent="0.2">
      <c r="A3016" t="s">
        <v>27</v>
      </c>
      <c r="B3016" t="s">
        <v>30</v>
      </c>
      <c r="C3016" t="s">
        <v>49</v>
      </c>
    </row>
    <row r="3017" spans="1:3" x14ac:dyDescent="0.2">
      <c r="A3017" t="s">
        <v>27</v>
      </c>
      <c r="B3017" t="s">
        <v>31</v>
      </c>
      <c r="C3017" t="s">
        <v>47</v>
      </c>
    </row>
    <row r="3018" spans="1:3" x14ac:dyDescent="0.2">
      <c r="A3018" t="s">
        <v>27</v>
      </c>
      <c r="B3018" t="s">
        <v>32</v>
      </c>
      <c r="C3018" t="s">
        <v>114</v>
      </c>
    </row>
    <row r="3019" spans="1:3" x14ac:dyDescent="0.2">
      <c r="A3019" t="s">
        <v>27</v>
      </c>
      <c r="B3019" t="s">
        <v>33</v>
      </c>
      <c r="C3019" t="s">
        <v>86</v>
      </c>
    </row>
    <row r="3020" spans="1:3" x14ac:dyDescent="0.2">
      <c r="A3020" t="s">
        <v>27</v>
      </c>
      <c r="B3020" t="s">
        <v>34</v>
      </c>
      <c r="C3020" t="s">
        <v>114</v>
      </c>
    </row>
    <row r="3021" spans="1:3" x14ac:dyDescent="0.2">
      <c r="A3021" t="s">
        <v>27</v>
      </c>
      <c r="B3021" t="s">
        <v>35</v>
      </c>
      <c r="C3021" t="s">
        <v>28</v>
      </c>
    </row>
    <row r="3022" spans="1:3" x14ac:dyDescent="0.2">
      <c r="A3022" t="s">
        <v>27</v>
      </c>
      <c r="B3022" t="s">
        <v>36</v>
      </c>
      <c r="C3022" t="s">
        <v>79</v>
      </c>
    </row>
    <row r="3023" spans="1:3" x14ac:dyDescent="0.2">
      <c r="A3023" t="s">
        <v>27</v>
      </c>
      <c r="B3023" t="s">
        <v>37</v>
      </c>
      <c r="C3023" t="s">
        <v>79</v>
      </c>
    </row>
    <row r="3024" spans="1:3" x14ac:dyDescent="0.2">
      <c r="A3024" t="s">
        <v>27</v>
      </c>
      <c r="B3024" t="s">
        <v>38</v>
      </c>
      <c r="C3024" t="s">
        <v>106</v>
      </c>
    </row>
    <row r="3025" spans="1:3" x14ac:dyDescent="0.2">
      <c r="A3025" t="s">
        <v>27</v>
      </c>
      <c r="B3025" t="s">
        <v>39</v>
      </c>
      <c r="C3025" t="s">
        <v>136</v>
      </c>
    </row>
    <row r="3026" spans="1:3" x14ac:dyDescent="0.2">
      <c r="A3026" t="s">
        <v>27</v>
      </c>
      <c r="B3026" t="s">
        <v>40</v>
      </c>
      <c r="C3026" t="s">
        <v>96</v>
      </c>
    </row>
    <row r="3027" spans="1:3" x14ac:dyDescent="0.2">
      <c r="A3027" t="s">
        <v>27</v>
      </c>
      <c r="B3027" t="s">
        <v>41</v>
      </c>
      <c r="C3027" t="s">
        <v>59</v>
      </c>
    </row>
    <row r="3028" spans="1:3" x14ac:dyDescent="0.2">
      <c r="A3028" t="s">
        <v>27</v>
      </c>
      <c r="B3028" t="s">
        <v>42</v>
      </c>
      <c r="C3028" t="s">
        <v>46</v>
      </c>
    </row>
    <row r="3029" spans="1:3" x14ac:dyDescent="0.2">
      <c r="A3029" t="s">
        <v>27</v>
      </c>
      <c r="B3029" t="s">
        <v>43</v>
      </c>
      <c r="C3029" t="s">
        <v>8</v>
      </c>
    </row>
    <row r="3030" spans="1:3" x14ac:dyDescent="0.2">
      <c r="A3030" t="s">
        <v>44</v>
      </c>
      <c r="B3030" t="s">
        <v>27</v>
      </c>
      <c r="C3030" t="s">
        <v>59</v>
      </c>
    </row>
    <row r="3031" spans="1:3" x14ac:dyDescent="0.2">
      <c r="A3031" t="s">
        <v>27</v>
      </c>
      <c r="B3031" t="s">
        <v>7</v>
      </c>
      <c r="C3031" t="s">
        <v>127</v>
      </c>
    </row>
    <row r="3032" spans="1:3" x14ac:dyDescent="0.2">
      <c r="A3032" t="s">
        <v>27</v>
      </c>
      <c r="B3032" t="s">
        <v>45</v>
      </c>
      <c r="C3032" t="s">
        <v>105</v>
      </c>
    </row>
    <row r="3033" spans="1:3" x14ac:dyDescent="0.2">
      <c r="A3033" t="s">
        <v>46</v>
      </c>
      <c r="B3033" t="s">
        <v>27</v>
      </c>
      <c r="C3033" t="s">
        <v>99</v>
      </c>
    </row>
    <row r="3034" spans="1:3" x14ac:dyDescent="0.2">
      <c r="A3034" t="s">
        <v>27</v>
      </c>
      <c r="B3034" t="s">
        <v>47</v>
      </c>
      <c r="C3034" t="s">
        <v>122</v>
      </c>
    </row>
    <row r="3035" spans="1:3" x14ac:dyDescent="0.2">
      <c r="A3035" t="s">
        <v>27</v>
      </c>
      <c r="B3035" t="s">
        <v>48</v>
      </c>
      <c r="C3035" t="s">
        <v>26</v>
      </c>
    </row>
    <row r="3036" spans="1:3" x14ac:dyDescent="0.2">
      <c r="A3036" t="s">
        <v>27</v>
      </c>
      <c r="B3036" t="s">
        <v>49</v>
      </c>
      <c r="C3036" t="s">
        <v>25</v>
      </c>
    </row>
    <row r="3037" spans="1:3" x14ac:dyDescent="0.2">
      <c r="A3037" t="s">
        <v>27</v>
      </c>
      <c r="B3037" t="s">
        <v>50</v>
      </c>
      <c r="C3037" t="s">
        <v>54</v>
      </c>
    </row>
    <row r="3038" spans="1:3" x14ac:dyDescent="0.2">
      <c r="A3038" t="s">
        <v>27</v>
      </c>
      <c r="B3038" t="s">
        <v>51</v>
      </c>
      <c r="C3038" t="s">
        <v>26</v>
      </c>
    </row>
    <row r="3039" spans="1:3" x14ac:dyDescent="0.2">
      <c r="A3039" t="s">
        <v>27</v>
      </c>
      <c r="B3039" t="s">
        <v>52</v>
      </c>
      <c r="C3039" t="s">
        <v>79</v>
      </c>
    </row>
    <row r="3040" spans="1:3" x14ac:dyDescent="0.2">
      <c r="A3040" t="s">
        <v>27</v>
      </c>
      <c r="B3040" t="s">
        <v>53</v>
      </c>
      <c r="C3040" t="s">
        <v>2</v>
      </c>
    </row>
    <row r="3041" spans="1:3" x14ac:dyDescent="0.2">
      <c r="A3041" t="s">
        <v>54</v>
      </c>
      <c r="B3041" t="s">
        <v>27</v>
      </c>
      <c r="C3041" t="s">
        <v>110</v>
      </c>
    </row>
    <row r="3042" spans="1:3" x14ac:dyDescent="0.2">
      <c r="A3042" t="s">
        <v>55</v>
      </c>
      <c r="B3042" t="s">
        <v>27</v>
      </c>
      <c r="C3042" t="s">
        <v>110</v>
      </c>
    </row>
    <row r="3043" spans="1:3" x14ac:dyDescent="0.2">
      <c r="A3043" t="s">
        <v>27</v>
      </c>
      <c r="B3043" t="s">
        <v>56</v>
      </c>
      <c r="C3043" t="s">
        <v>44</v>
      </c>
    </row>
    <row r="3044" spans="1:3" x14ac:dyDescent="0.2">
      <c r="A3044" t="s">
        <v>27</v>
      </c>
      <c r="B3044" t="s">
        <v>57</v>
      </c>
      <c r="C3044" t="s">
        <v>44</v>
      </c>
    </row>
    <row r="3045" spans="1:3" x14ac:dyDescent="0.2">
      <c r="A3045" t="s">
        <v>27</v>
      </c>
      <c r="B3045" t="s">
        <v>58</v>
      </c>
      <c r="C3045" t="s">
        <v>2</v>
      </c>
    </row>
    <row r="3046" spans="1:3" x14ac:dyDescent="0.2">
      <c r="A3046" t="s">
        <v>59</v>
      </c>
      <c r="B3046" t="s">
        <v>27</v>
      </c>
      <c r="C3046" t="s">
        <v>27</v>
      </c>
    </row>
    <row r="3047" spans="1:3" x14ac:dyDescent="0.2">
      <c r="A3047" t="s">
        <v>27</v>
      </c>
      <c r="B3047" t="s">
        <v>60</v>
      </c>
      <c r="C3047" t="s">
        <v>93</v>
      </c>
    </row>
    <row r="3048" spans="1:3" x14ac:dyDescent="0.2">
      <c r="A3048" t="s">
        <v>27</v>
      </c>
      <c r="B3048" t="s">
        <v>61</v>
      </c>
      <c r="C3048" t="s">
        <v>21</v>
      </c>
    </row>
    <row r="3049" spans="1:3" x14ac:dyDescent="0.2">
      <c r="A3049" t="s">
        <v>27</v>
      </c>
      <c r="B3049" t="s">
        <v>62</v>
      </c>
      <c r="C3049" t="s">
        <v>40</v>
      </c>
    </row>
    <row r="3050" spans="1:3" x14ac:dyDescent="0.2">
      <c r="A3050" t="s">
        <v>27</v>
      </c>
      <c r="B3050" t="s">
        <v>63</v>
      </c>
      <c r="C3050" t="s">
        <v>40</v>
      </c>
    </row>
    <row r="3051" spans="1:3" x14ac:dyDescent="0.2">
      <c r="A3051" t="s">
        <v>27</v>
      </c>
      <c r="B3051" t="s">
        <v>64</v>
      </c>
      <c r="C3051" t="s">
        <v>105</v>
      </c>
    </row>
    <row r="3052" spans="1:3" x14ac:dyDescent="0.2">
      <c r="A3052" t="s">
        <v>65</v>
      </c>
      <c r="B3052" t="s">
        <v>27</v>
      </c>
      <c r="C3052" t="s">
        <v>65</v>
      </c>
    </row>
    <row r="3053" spans="1:3" x14ac:dyDescent="0.2">
      <c r="A3053" t="s">
        <v>66</v>
      </c>
      <c r="B3053" t="s">
        <v>27</v>
      </c>
      <c r="C3053" t="s">
        <v>65</v>
      </c>
    </row>
    <row r="3054" spans="1:3" x14ac:dyDescent="0.2">
      <c r="A3054" t="s">
        <v>27</v>
      </c>
      <c r="B3054" t="s">
        <v>67</v>
      </c>
      <c r="C3054" t="s">
        <v>28</v>
      </c>
    </row>
    <row r="3055" spans="1:3" x14ac:dyDescent="0.2">
      <c r="A3055" t="s">
        <v>27</v>
      </c>
      <c r="B3055" t="s">
        <v>68</v>
      </c>
      <c r="C3055" t="s">
        <v>28</v>
      </c>
    </row>
    <row r="3056" spans="1:3" x14ac:dyDescent="0.2">
      <c r="A3056" t="s">
        <v>27</v>
      </c>
      <c r="B3056" t="s">
        <v>69</v>
      </c>
      <c r="C3056" t="s">
        <v>51</v>
      </c>
    </row>
    <row r="3057" spans="1:3" x14ac:dyDescent="0.2">
      <c r="A3057" t="s">
        <v>27</v>
      </c>
      <c r="B3057" t="s">
        <v>70</v>
      </c>
      <c r="C3057" t="s">
        <v>13</v>
      </c>
    </row>
    <row r="3058" spans="1:3" x14ac:dyDescent="0.2">
      <c r="A3058" t="s">
        <v>27</v>
      </c>
      <c r="B3058" t="s">
        <v>71</v>
      </c>
      <c r="C3058" t="s">
        <v>13</v>
      </c>
    </row>
    <row r="3059" spans="1:3" x14ac:dyDescent="0.2">
      <c r="A3059" t="s">
        <v>27</v>
      </c>
      <c r="B3059" t="s">
        <v>72</v>
      </c>
      <c r="C3059" t="s">
        <v>126</v>
      </c>
    </row>
    <row r="3060" spans="1:3" x14ac:dyDescent="0.2">
      <c r="A3060" t="s">
        <v>27</v>
      </c>
      <c r="B3060" t="s">
        <v>73</v>
      </c>
      <c r="C3060" t="s">
        <v>33</v>
      </c>
    </row>
    <row r="3061" spans="1:3" x14ac:dyDescent="0.2">
      <c r="A3061" t="s">
        <v>27</v>
      </c>
      <c r="B3061" t="s">
        <v>74</v>
      </c>
      <c r="C3061" t="s">
        <v>81</v>
      </c>
    </row>
    <row r="3062" spans="1:3" x14ac:dyDescent="0.2">
      <c r="A3062" t="s">
        <v>75</v>
      </c>
      <c r="B3062" t="s">
        <v>27</v>
      </c>
      <c r="C3062" t="s">
        <v>78</v>
      </c>
    </row>
    <row r="3063" spans="1:3" x14ac:dyDescent="0.2">
      <c r="A3063" t="s">
        <v>27</v>
      </c>
      <c r="B3063" t="s">
        <v>76</v>
      </c>
      <c r="C3063" t="s">
        <v>124</v>
      </c>
    </row>
    <row r="3064" spans="1:3" x14ac:dyDescent="0.2">
      <c r="A3064" t="s">
        <v>27</v>
      </c>
      <c r="B3064" t="s">
        <v>77</v>
      </c>
      <c r="C3064" t="s">
        <v>70</v>
      </c>
    </row>
    <row r="3065" spans="1:3" x14ac:dyDescent="0.2">
      <c r="A3065" t="s">
        <v>78</v>
      </c>
      <c r="B3065" t="s">
        <v>27</v>
      </c>
      <c r="C3065" t="s">
        <v>41</v>
      </c>
    </row>
    <row r="3066" spans="1:3" x14ac:dyDescent="0.2">
      <c r="A3066" t="s">
        <v>27</v>
      </c>
      <c r="B3066" t="s">
        <v>79</v>
      </c>
      <c r="C3066" t="s">
        <v>135</v>
      </c>
    </row>
    <row r="3067" spans="1:3" x14ac:dyDescent="0.2">
      <c r="A3067" t="s">
        <v>27</v>
      </c>
      <c r="B3067" t="s">
        <v>80</v>
      </c>
      <c r="C3067" t="s">
        <v>135</v>
      </c>
    </row>
    <row r="3068" spans="1:3" x14ac:dyDescent="0.2">
      <c r="A3068" t="s">
        <v>27</v>
      </c>
      <c r="B3068" t="s">
        <v>81</v>
      </c>
      <c r="C3068" t="s">
        <v>124</v>
      </c>
    </row>
    <row r="3069" spans="1:3" x14ac:dyDescent="0.2">
      <c r="A3069" t="s">
        <v>27</v>
      </c>
      <c r="B3069" t="s">
        <v>82</v>
      </c>
      <c r="C3069" t="s">
        <v>29</v>
      </c>
    </row>
    <row r="3070" spans="1:3" x14ac:dyDescent="0.2">
      <c r="A3070" t="s">
        <v>27</v>
      </c>
      <c r="B3070" t="s">
        <v>83</v>
      </c>
      <c r="C3070" t="s">
        <v>2</v>
      </c>
    </row>
    <row r="3071" spans="1:3" x14ac:dyDescent="0.2">
      <c r="A3071" t="s">
        <v>27</v>
      </c>
      <c r="B3071" t="s">
        <v>84</v>
      </c>
      <c r="C3071" t="s">
        <v>28</v>
      </c>
    </row>
    <row r="3072" spans="1:3" x14ac:dyDescent="0.2">
      <c r="A3072" t="s">
        <v>27</v>
      </c>
      <c r="B3072" t="s">
        <v>85</v>
      </c>
      <c r="C3072" t="s">
        <v>74</v>
      </c>
    </row>
    <row r="3073" spans="1:3" x14ac:dyDescent="0.2">
      <c r="A3073" t="s">
        <v>27</v>
      </c>
      <c r="B3073" t="s">
        <v>86</v>
      </c>
      <c r="C3073" t="s">
        <v>70</v>
      </c>
    </row>
    <row r="3074" spans="1:3" x14ac:dyDescent="0.2">
      <c r="A3074" t="s">
        <v>27</v>
      </c>
      <c r="B3074" t="s">
        <v>87</v>
      </c>
      <c r="C3074" t="s">
        <v>78</v>
      </c>
    </row>
    <row r="3075" spans="1:3" x14ac:dyDescent="0.2">
      <c r="A3075" t="s">
        <v>27</v>
      </c>
      <c r="B3075" t="s">
        <v>88</v>
      </c>
      <c r="C3075" t="s">
        <v>117</v>
      </c>
    </row>
    <row r="3076" spans="1:3" x14ac:dyDescent="0.2">
      <c r="A3076" t="s">
        <v>27</v>
      </c>
      <c r="B3076" t="s">
        <v>89</v>
      </c>
      <c r="C3076" t="s">
        <v>114</v>
      </c>
    </row>
    <row r="3077" spans="1:3" x14ac:dyDescent="0.2">
      <c r="A3077" t="s">
        <v>27</v>
      </c>
      <c r="B3077" t="s">
        <v>90</v>
      </c>
      <c r="C3077" t="s">
        <v>29</v>
      </c>
    </row>
    <row r="3078" spans="1:3" x14ac:dyDescent="0.2">
      <c r="A3078" t="s">
        <v>27</v>
      </c>
      <c r="B3078" t="s">
        <v>91</v>
      </c>
      <c r="C3078" t="s">
        <v>93</v>
      </c>
    </row>
    <row r="3079" spans="1:3" x14ac:dyDescent="0.2">
      <c r="A3079" t="s">
        <v>27</v>
      </c>
      <c r="B3079" t="s">
        <v>92</v>
      </c>
      <c r="C3079" t="s">
        <v>89</v>
      </c>
    </row>
    <row r="3080" spans="1:3" x14ac:dyDescent="0.2">
      <c r="A3080" t="s">
        <v>27</v>
      </c>
      <c r="B3080" t="s">
        <v>93</v>
      </c>
      <c r="C3080" t="s">
        <v>86</v>
      </c>
    </row>
    <row r="3081" spans="1:3" x14ac:dyDescent="0.2">
      <c r="A3081" t="s">
        <v>27</v>
      </c>
      <c r="B3081" t="s">
        <v>94</v>
      </c>
      <c r="C3081" t="s">
        <v>105</v>
      </c>
    </row>
    <row r="3082" spans="1:3" x14ac:dyDescent="0.2">
      <c r="A3082" t="s">
        <v>27</v>
      </c>
      <c r="B3082" t="s">
        <v>95</v>
      </c>
      <c r="C3082" t="s">
        <v>32</v>
      </c>
    </row>
    <row r="3083" spans="1:3" x14ac:dyDescent="0.2">
      <c r="A3083" t="s">
        <v>27</v>
      </c>
      <c r="B3083" t="s">
        <v>96</v>
      </c>
      <c r="C3083" t="s">
        <v>42</v>
      </c>
    </row>
    <row r="3084" spans="1:3" x14ac:dyDescent="0.2">
      <c r="A3084" t="s">
        <v>27</v>
      </c>
      <c r="B3084" t="s">
        <v>97</v>
      </c>
      <c r="C3084" t="s">
        <v>43</v>
      </c>
    </row>
    <row r="3085" spans="1:3" x14ac:dyDescent="0.2">
      <c r="A3085" t="s">
        <v>27</v>
      </c>
      <c r="B3085" t="s">
        <v>98</v>
      </c>
      <c r="C3085" t="s">
        <v>105</v>
      </c>
    </row>
    <row r="3086" spans="1:3" x14ac:dyDescent="0.2">
      <c r="A3086" t="s">
        <v>99</v>
      </c>
      <c r="B3086" t="s">
        <v>27</v>
      </c>
      <c r="C3086" t="s">
        <v>65</v>
      </c>
    </row>
    <row r="3087" spans="1:3" x14ac:dyDescent="0.2">
      <c r="A3087" t="s">
        <v>100</v>
      </c>
      <c r="B3087" t="s">
        <v>27</v>
      </c>
      <c r="C3087" t="s">
        <v>79</v>
      </c>
    </row>
    <row r="3088" spans="1:3" x14ac:dyDescent="0.2">
      <c r="A3088" t="s">
        <v>27</v>
      </c>
      <c r="B3088" t="s">
        <v>101</v>
      </c>
      <c r="C3088" t="s">
        <v>18</v>
      </c>
    </row>
    <row r="3089" spans="1:3" x14ac:dyDescent="0.2">
      <c r="A3089" t="s">
        <v>27</v>
      </c>
      <c r="B3089" t="s">
        <v>102</v>
      </c>
      <c r="C3089" t="s">
        <v>19</v>
      </c>
    </row>
    <row r="3090" spans="1:3" x14ac:dyDescent="0.2">
      <c r="A3090" t="s">
        <v>27</v>
      </c>
      <c r="B3090" t="s">
        <v>103</v>
      </c>
      <c r="C3090" t="s">
        <v>29</v>
      </c>
    </row>
    <row r="3091" spans="1:3" x14ac:dyDescent="0.2">
      <c r="A3091" t="s">
        <v>27</v>
      </c>
      <c r="B3091" t="s">
        <v>104</v>
      </c>
      <c r="C3091" t="s">
        <v>14</v>
      </c>
    </row>
    <row r="3092" spans="1:3" x14ac:dyDescent="0.2">
      <c r="A3092" t="s">
        <v>27</v>
      </c>
      <c r="B3092" t="s">
        <v>3</v>
      </c>
      <c r="C3092" t="s">
        <v>106</v>
      </c>
    </row>
    <row r="3093" spans="1:3" x14ac:dyDescent="0.2">
      <c r="A3093" t="s">
        <v>27</v>
      </c>
      <c r="B3093" t="s">
        <v>105</v>
      </c>
      <c r="C3093" t="s">
        <v>31</v>
      </c>
    </row>
    <row r="3094" spans="1:3" x14ac:dyDescent="0.2">
      <c r="A3094" t="s">
        <v>27</v>
      </c>
      <c r="B3094" t="s">
        <v>106</v>
      </c>
      <c r="C3094" t="s">
        <v>114</v>
      </c>
    </row>
    <row r="3095" spans="1:3" x14ac:dyDescent="0.2">
      <c r="A3095" t="s">
        <v>27</v>
      </c>
      <c r="B3095" t="s">
        <v>107</v>
      </c>
      <c r="C3095" t="s">
        <v>74</v>
      </c>
    </row>
    <row r="3096" spans="1:3" x14ac:dyDescent="0.2">
      <c r="A3096" t="s">
        <v>27</v>
      </c>
      <c r="B3096" t="s">
        <v>108</v>
      </c>
      <c r="C3096" t="s">
        <v>74</v>
      </c>
    </row>
    <row r="3097" spans="1:3" x14ac:dyDescent="0.2">
      <c r="A3097" t="s">
        <v>27</v>
      </c>
      <c r="B3097" t="s">
        <v>109</v>
      </c>
      <c r="C3097" t="s">
        <v>28</v>
      </c>
    </row>
    <row r="3098" spans="1:3" x14ac:dyDescent="0.2">
      <c r="A3098" t="s">
        <v>27</v>
      </c>
      <c r="B3098" t="s">
        <v>110</v>
      </c>
      <c r="C3098" t="s">
        <v>126</v>
      </c>
    </row>
    <row r="3099" spans="1:3" x14ac:dyDescent="0.2">
      <c r="A3099" t="s">
        <v>27</v>
      </c>
      <c r="B3099" t="s">
        <v>111</v>
      </c>
      <c r="C3099" t="s">
        <v>26</v>
      </c>
    </row>
    <row r="3100" spans="1:3" x14ac:dyDescent="0.2">
      <c r="A3100" t="s">
        <v>27</v>
      </c>
      <c r="B3100" t="s">
        <v>112</v>
      </c>
      <c r="C3100" t="s">
        <v>136</v>
      </c>
    </row>
    <row r="3101" spans="1:3" x14ac:dyDescent="0.2">
      <c r="A3101" t="s">
        <v>113</v>
      </c>
      <c r="B3101" t="s">
        <v>27</v>
      </c>
      <c r="C3101" t="s">
        <v>71</v>
      </c>
    </row>
    <row r="3102" spans="1:3" x14ac:dyDescent="0.2">
      <c r="A3102" t="s">
        <v>27</v>
      </c>
      <c r="B3102" t="s">
        <v>114</v>
      </c>
      <c r="C3102" t="s">
        <v>70</v>
      </c>
    </row>
    <row r="3103" spans="1:3" x14ac:dyDescent="0.2">
      <c r="A3103" t="s">
        <v>27</v>
      </c>
      <c r="B3103" t="s">
        <v>115</v>
      </c>
      <c r="C3103" t="s">
        <v>10</v>
      </c>
    </row>
    <row r="3104" spans="1:3" x14ac:dyDescent="0.2">
      <c r="A3104" t="s">
        <v>27</v>
      </c>
      <c r="B3104" t="s">
        <v>116</v>
      </c>
      <c r="C3104" t="s">
        <v>33</v>
      </c>
    </row>
    <row r="3105" spans="1:3" x14ac:dyDescent="0.2">
      <c r="A3105" t="s">
        <v>117</v>
      </c>
      <c r="B3105" t="s">
        <v>27</v>
      </c>
      <c r="C3105" t="s">
        <v>44</v>
      </c>
    </row>
    <row r="3106" spans="1:3" x14ac:dyDescent="0.2">
      <c r="A3106" t="s">
        <v>27</v>
      </c>
      <c r="B3106" t="s">
        <v>118</v>
      </c>
      <c r="C3106" t="s">
        <v>40</v>
      </c>
    </row>
    <row r="3107" spans="1:3" x14ac:dyDescent="0.2">
      <c r="A3107" t="s">
        <v>27</v>
      </c>
      <c r="B3107" t="s">
        <v>119</v>
      </c>
      <c r="C3107" t="s">
        <v>79</v>
      </c>
    </row>
    <row r="3108" spans="1:3" x14ac:dyDescent="0.2">
      <c r="A3108" t="s">
        <v>27</v>
      </c>
      <c r="B3108" t="s">
        <v>120</v>
      </c>
      <c r="C3108" t="s">
        <v>10</v>
      </c>
    </row>
    <row r="3109" spans="1:3" x14ac:dyDescent="0.2">
      <c r="A3109" t="s">
        <v>27</v>
      </c>
      <c r="B3109" t="s">
        <v>121</v>
      </c>
      <c r="C3109" t="s">
        <v>10</v>
      </c>
    </row>
    <row r="3110" spans="1:3" x14ac:dyDescent="0.2">
      <c r="A3110" t="s">
        <v>27</v>
      </c>
      <c r="B3110" t="s">
        <v>122</v>
      </c>
      <c r="C3110" t="s">
        <v>126</v>
      </c>
    </row>
    <row r="3111" spans="1:3" x14ac:dyDescent="0.2">
      <c r="A3111" t="s">
        <v>27</v>
      </c>
      <c r="B3111" t="s">
        <v>123</v>
      </c>
      <c r="C3111" t="s">
        <v>32</v>
      </c>
    </row>
    <row r="3112" spans="1:3" x14ac:dyDescent="0.2">
      <c r="A3112" t="s">
        <v>124</v>
      </c>
      <c r="B3112" t="s">
        <v>27</v>
      </c>
      <c r="C3112" t="s">
        <v>13</v>
      </c>
    </row>
    <row r="3113" spans="1:3" x14ac:dyDescent="0.2">
      <c r="A3113" t="s">
        <v>125</v>
      </c>
      <c r="B3113" t="s">
        <v>27</v>
      </c>
      <c r="C3113" t="s">
        <v>78</v>
      </c>
    </row>
    <row r="3114" spans="1:3" x14ac:dyDescent="0.2">
      <c r="A3114" t="s">
        <v>27</v>
      </c>
      <c r="B3114" t="s">
        <v>126</v>
      </c>
      <c r="C3114" t="s">
        <v>65</v>
      </c>
    </row>
    <row r="3115" spans="1:3" x14ac:dyDescent="0.2">
      <c r="A3115" t="s">
        <v>27</v>
      </c>
      <c r="B3115" t="s">
        <v>127</v>
      </c>
      <c r="C3115" t="s">
        <v>31</v>
      </c>
    </row>
    <row r="3116" spans="1:3" x14ac:dyDescent="0.2">
      <c r="A3116" t="s">
        <v>27</v>
      </c>
      <c r="B3116" t="s">
        <v>128</v>
      </c>
      <c r="C3116" t="s">
        <v>48</v>
      </c>
    </row>
    <row r="3117" spans="1:3" x14ac:dyDescent="0.2">
      <c r="A3117" t="s">
        <v>27</v>
      </c>
      <c r="B3117" t="s">
        <v>129</v>
      </c>
      <c r="C3117" t="s">
        <v>26</v>
      </c>
    </row>
    <row r="3118" spans="1:3" x14ac:dyDescent="0.2">
      <c r="A3118" t="s">
        <v>27</v>
      </c>
      <c r="B3118" t="s">
        <v>130</v>
      </c>
      <c r="C3118" t="s">
        <v>111</v>
      </c>
    </row>
    <row r="3119" spans="1:3" x14ac:dyDescent="0.2">
      <c r="A3119" t="s">
        <v>27</v>
      </c>
      <c r="B3119" t="s">
        <v>131</v>
      </c>
      <c r="C3119" t="s">
        <v>39</v>
      </c>
    </row>
    <row r="3120" spans="1:3" x14ac:dyDescent="0.2">
      <c r="A3120" t="s">
        <v>27</v>
      </c>
      <c r="B3120" t="s">
        <v>132</v>
      </c>
      <c r="C3120" t="s">
        <v>136</v>
      </c>
    </row>
    <row r="3121" spans="1:3" x14ac:dyDescent="0.2">
      <c r="A3121" t="s">
        <v>133</v>
      </c>
      <c r="B3121" t="s">
        <v>27</v>
      </c>
      <c r="C3121" t="s">
        <v>56</v>
      </c>
    </row>
    <row r="3122" spans="1:3" x14ac:dyDescent="0.2">
      <c r="A3122" t="s">
        <v>27</v>
      </c>
      <c r="B3122" t="s">
        <v>134</v>
      </c>
      <c r="C3122" t="s">
        <v>14</v>
      </c>
    </row>
    <row r="3123" spans="1:3" x14ac:dyDescent="0.2">
      <c r="A3123" t="s">
        <v>27</v>
      </c>
      <c r="B3123" t="s">
        <v>135</v>
      </c>
      <c r="C3123" t="s">
        <v>71</v>
      </c>
    </row>
    <row r="3124" spans="1:3" x14ac:dyDescent="0.2">
      <c r="A3124" t="s">
        <v>27</v>
      </c>
      <c r="B3124" t="s">
        <v>136</v>
      </c>
      <c r="C3124" t="s">
        <v>72</v>
      </c>
    </row>
    <row r="3125" spans="1:3" x14ac:dyDescent="0.2">
      <c r="A3125" t="s">
        <v>27</v>
      </c>
      <c r="B3125" t="s">
        <v>137</v>
      </c>
      <c r="C3125" t="s">
        <v>33</v>
      </c>
    </row>
    <row r="3126" spans="1:3" x14ac:dyDescent="0.2">
      <c r="A3126" t="s">
        <v>27</v>
      </c>
      <c r="B3126" t="s">
        <v>138</v>
      </c>
      <c r="C3126" t="s">
        <v>16</v>
      </c>
    </row>
    <row r="3127" spans="1:3" x14ac:dyDescent="0.2">
      <c r="A3127" t="s">
        <v>29</v>
      </c>
      <c r="B3127" t="s">
        <v>28</v>
      </c>
      <c r="C3127" t="s">
        <v>74</v>
      </c>
    </row>
    <row r="3128" spans="1:3" x14ac:dyDescent="0.2">
      <c r="A3128" t="s">
        <v>30</v>
      </c>
      <c r="B3128" t="s">
        <v>28</v>
      </c>
      <c r="C3128" t="s">
        <v>74</v>
      </c>
    </row>
    <row r="3129" spans="1:3" x14ac:dyDescent="0.2">
      <c r="A3129" t="s">
        <v>31</v>
      </c>
      <c r="B3129" t="s">
        <v>28</v>
      </c>
      <c r="C3129" t="s">
        <v>79</v>
      </c>
    </row>
    <row r="3130" spans="1:3" x14ac:dyDescent="0.2">
      <c r="A3130" t="s">
        <v>32</v>
      </c>
      <c r="B3130" t="s">
        <v>28</v>
      </c>
      <c r="C3130" t="s">
        <v>19</v>
      </c>
    </row>
    <row r="3131" spans="1:3" x14ac:dyDescent="0.2">
      <c r="A3131" t="s">
        <v>33</v>
      </c>
      <c r="B3131" t="s">
        <v>28</v>
      </c>
      <c r="C3131" t="s">
        <v>89</v>
      </c>
    </row>
    <row r="3132" spans="1:3" x14ac:dyDescent="0.2">
      <c r="A3132" t="s">
        <v>34</v>
      </c>
      <c r="B3132" t="s">
        <v>28</v>
      </c>
      <c r="C3132" t="s">
        <v>106</v>
      </c>
    </row>
    <row r="3133" spans="1:3" x14ac:dyDescent="0.2">
      <c r="A3133" t="s">
        <v>35</v>
      </c>
      <c r="B3133" t="s">
        <v>28</v>
      </c>
      <c r="C3133" t="s">
        <v>62</v>
      </c>
    </row>
    <row r="3134" spans="1:3" x14ac:dyDescent="0.2">
      <c r="A3134" t="s">
        <v>28</v>
      </c>
      <c r="B3134" t="s">
        <v>36</v>
      </c>
      <c r="C3134" t="s">
        <v>69</v>
      </c>
    </row>
    <row r="3135" spans="1:3" x14ac:dyDescent="0.2">
      <c r="A3135" t="s">
        <v>28</v>
      </c>
      <c r="B3135" t="s">
        <v>37</v>
      </c>
      <c r="C3135" t="s">
        <v>128</v>
      </c>
    </row>
    <row r="3136" spans="1:3" x14ac:dyDescent="0.2">
      <c r="A3136" t="s">
        <v>28</v>
      </c>
      <c r="B3136" t="s">
        <v>38</v>
      </c>
      <c r="C3136" t="s">
        <v>62</v>
      </c>
    </row>
    <row r="3137" spans="1:3" x14ac:dyDescent="0.2">
      <c r="A3137" t="s">
        <v>28</v>
      </c>
      <c r="B3137" t="s">
        <v>39</v>
      </c>
      <c r="C3137" t="s">
        <v>16</v>
      </c>
    </row>
    <row r="3138" spans="1:3" x14ac:dyDescent="0.2">
      <c r="A3138" t="s">
        <v>28</v>
      </c>
      <c r="B3138" t="s">
        <v>40</v>
      </c>
      <c r="C3138" t="s">
        <v>33</v>
      </c>
    </row>
    <row r="3139" spans="1:3" x14ac:dyDescent="0.2">
      <c r="A3139" t="s">
        <v>28</v>
      </c>
      <c r="B3139" t="s">
        <v>41</v>
      </c>
      <c r="C3139" t="s">
        <v>114</v>
      </c>
    </row>
    <row r="3140" spans="1:3" x14ac:dyDescent="0.2">
      <c r="A3140" t="s">
        <v>42</v>
      </c>
      <c r="B3140" t="s">
        <v>28</v>
      </c>
      <c r="C3140" t="s">
        <v>31</v>
      </c>
    </row>
    <row r="3141" spans="1:3" x14ac:dyDescent="0.2">
      <c r="A3141" t="s">
        <v>43</v>
      </c>
      <c r="B3141" t="s">
        <v>28</v>
      </c>
      <c r="C3141" t="s">
        <v>21</v>
      </c>
    </row>
    <row r="3142" spans="1:3" x14ac:dyDescent="0.2">
      <c r="A3142" t="s">
        <v>44</v>
      </c>
      <c r="B3142" t="s">
        <v>28</v>
      </c>
      <c r="C3142" t="s">
        <v>114</v>
      </c>
    </row>
    <row r="3143" spans="1:3" x14ac:dyDescent="0.2">
      <c r="A3143" t="s">
        <v>28</v>
      </c>
      <c r="B3143" t="s">
        <v>7</v>
      </c>
      <c r="C3143" t="s">
        <v>138</v>
      </c>
    </row>
    <row r="3144" spans="1:3" x14ac:dyDescent="0.2">
      <c r="A3144" t="s">
        <v>28</v>
      </c>
      <c r="B3144" t="s">
        <v>45</v>
      </c>
      <c r="C3144" t="s">
        <v>138</v>
      </c>
    </row>
    <row r="3145" spans="1:3" x14ac:dyDescent="0.2">
      <c r="A3145" t="s">
        <v>46</v>
      </c>
      <c r="B3145" t="s">
        <v>28</v>
      </c>
      <c r="C3145" t="s">
        <v>49</v>
      </c>
    </row>
    <row r="3146" spans="1:3" x14ac:dyDescent="0.2">
      <c r="A3146" t="s">
        <v>47</v>
      </c>
      <c r="B3146" t="s">
        <v>28</v>
      </c>
      <c r="C3146" t="s">
        <v>48</v>
      </c>
    </row>
    <row r="3147" spans="1:3" x14ac:dyDescent="0.2">
      <c r="A3147" t="s">
        <v>48</v>
      </c>
      <c r="B3147" t="s">
        <v>28</v>
      </c>
      <c r="C3147" t="s">
        <v>80</v>
      </c>
    </row>
    <row r="3148" spans="1:3" x14ac:dyDescent="0.2">
      <c r="A3148" t="s">
        <v>49</v>
      </c>
      <c r="B3148" t="s">
        <v>28</v>
      </c>
      <c r="C3148" t="s">
        <v>40</v>
      </c>
    </row>
    <row r="3149" spans="1:3" x14ac:dyDescent="0.2">
      <c r="A3149" t="s">
        <v>50</v>
      </c>
      <c r="B3149" t="s">
        <v>28</v>
      </c>
      <c r="C3149" t="s">
        <v>40</v>
      </c>
    </row>
    <row r="3150" spans="1:3" x14ac:dyDescent="0.2">
      <c r="A3150" t="s">
        <v>51</v>
      </c>
      <c r="B3150" t="s">
        <v>28</v>
      </c>
      <c r="C3150" t="s">
        <v>79</v>
      </c>
    </row>
    <row r="3151" spans="1:3" x14ac:dyDescent="0.2">
      <c r="A3151" t="s">
        <v>52</v>
      </c>
      <c r="B3151" t="s">
        <v>28</v>
      </c>
      <c r="C3151" t="s">
        <v>128</v>
      </c>
    </row>
    <row r="3152" spans="1:3" x14ac:dyDescent="0.2">
      <c r="A3152" t="s">
        <v>28</v>
      </c>
      <c r="B3152" t="s">
        <v>53</v>
      </c>
      <c r="C3152" t="s">
        <v>100</v>
      </c>
    </row>
    <row r="3153" spans="1:3" x14ac:dyDescent="0.2">
      <c r="A3153" t="s">
        <v>54</v>
      </c>
      <c r="B3153" t="s">
        <v>28</v>
      </c>
      <c r="C3153" t="s">
        <v>51</v>
      </c>
    </row>
    <row r="3154" spans="1:3" x14ac:dyDescent="0.2">
      <c r="A3154" t="s">
        <v>55</v>
      </c>
      <c r="B3154" t="s">
        <v>28</v>
      </c>
      <c r="C3154" t="s">
        <v>51</v>
      </c>
    </row>
    <row r="3155" spans="1:3" x14ac:dyDescent="0.2">
      <c r="A3155" t="s">
        <v>56</v>
      </c>
      <c r="B3155" t="s">
        <v>28</v>
      </c>
      <c r="C3155" t="s">
        <v>114</v>
      </c>
    </row>
    <row r="3156" spans="1:3" x14ac:dyDescent="0.2">
      <c r="A3156" t="s">
        <v>57</v>
      </c>
      <c r="B3156" t="s">
        <v>28</v>
      </c>
      <c r="C3156" t="s">
        <v>114</v>
      </c>
    </row>
    <row r="3157" spans="1:3" x14ac:dyDescent="0.2">
      <c r="A3157" t="s">
        <v>28</v>
      </c>
      <c r="B3157" t="s">
        <v>58</v>
      </c>
      <c r="C3157" t="s">
        <v>100</v>
      </c>
    </row>
    <row r="3158" spans="1:3" x14ac:dyDescent="0.2">
      <c r="A3158" t="s">
        <v>59</v>
      </c>
      <c r="B3158" t="s">
        <v>28</v>
      </c>
      <c r="C3158" t="s">
        <v>76</v>
      </c>
    </row>
    <row r="3159" spans="1:3" x14ac:dyDescent="0.2">
      <c r="A3159" t="s">
        <v>28</v>
      </c>
      <c r="B3159" t="s">
        <v>60</v>
      </c>
      <c r="C3159" t="s">
        <v>11</v>
      </c>
    </row>
    <row r="3160" spans="1:3" x14ac:dyDescent="0.2">
      <c r="A3160" t="s">
        <v>28</v>
      </c>
      <c r="B3160" t="s">
        <v>61</v>
      </c>
      <c r="C3160" t="s">
        <v>36</v>
      </c>
    </row>
    <row r="3161" spans="1:3" x14ac:dyDescent="0.2">
      <c r="A3161" t="s">
        <v>62</v>
      </c>
      <c r="B3161" t="s">
        <v>28</v>
      </c>
      <c r="C3161" t="s">
        <v>10</v>
      </c>
    </row>
    <row r="3162" spans="1:3" x14ac:dyDescent="0.2">
      <c r="A3162" t="s">
        <v>63</v>
      </c>
      <c r="B3162" t="s">
        <v>28</v>
      </c>
      <c r="C3162" t="s">
        <v>10</v>
      </c>
    </row>
    <row r="3163" spans="1:3" x14ac:dyDescent="0.2">
      <c r="A3163" t="s">
        <v>28</v>
      </c>
      <c r="B3163" t="s">
        <v>64</v>
      </c>
      <c r="C3163" t="s">
        <v>73</v>
      </c>
    </row>
    <row r="3164" spans="1:3" x14ac:dyDescent="0.2">
      <c r="A3164" t="s">
        <v>65</v>
      </c>
      <c r="B3164" t="s">
        <v>28</v>
      </c>
      <c r="C3164" t="s">
        <v>81</v>
      </c>
    </row>
    <row r="3165" spans="1:3" x14ac:dyDescent="0.2">
      <c r="A3165" t="s">
        <v>66</v>
      </c>
      <c r="B3165" t="s">
        <v>28</v>
      </c>
      <c r="C3165" t="s">
        <v>81</v>
      </c>
    </row>
    <row r="3166" spans="1:3" x14ac:dyDescent="0.2">
      <c r="A3166" t="s">
        <v>28</v>
      </c>
      <c r="B3166" t="s">
        <v>67</v>
      </c>
      <c r="C3166" t="s">
        <v>1</v>
      </c>
    </row>
    <row r="3167" spans="1:3" x14ac:dyDescent="0.2">
      <c r="A3167" t="s">
        <v>28</v>
      </c>
      <c r="B3167" t="s">
        <v>68</v>
      </c>
      <c r="C3167" t="s">
        <v>62</v>
      </c>
    </row>
    <row r="3168" spans="1:3" x14ac:dyDescent="0.2">
      <c r="A3168" t="s">
        <v>28</v>
      </c>
      <c r="B3168" t="s">
        <v>69</v>
      </c>
      <c r="C3168" t="s">
        <v>101</v>
      </c>
    </row>
    <row r="3169" spans="1:3" x14ac:dyDescent="0.2">
      <c r="A3169" t="s">
        <v>28</v>
      </c>
      <c r="B3169" t="s">
        <v>70</v>
      </c>
      <c r="C3169" t="s">
        <v>31</v>
      </c>
    </row>
    <row r="3170" spans="1:3" x14ac:dyDescent="0.2">
      <c r="A3170" t="s">
        <v>28</v>
      </c>
      <c r="B3170" t="s">
        <v>71</v>
      </c>
      <c r="C3170" t="s">
        <v>31</v>
      </c>
    </row>
    <row r="3171" spans="1:3" x14ac:dyDescent="0.2">
      <c r="A3171" t="s">
        <v>72</v>
      </c>
      <c r="B3171" t="s">
        <v>28</v>
      </c>
      <c r="C3171" t="s">
        <v>8</v>
      </c>
    </row>
    <row r="3172" spans="1:3" x14ac:dyDescent="0.2">
      <c r="A3172" t="s">
        <v>28</v>
      </c>
      <c r="B3172" t="s">
        <v>73</v>
      </c>
      <c r="C3172" t="s">
        <v>130</v>
      </c>
    </row>
    <row r="3173" spans="1:3" x14ac:dyDescent="0.2">
      <c r="A3173" t="s">
        <v>74</v>
      </c>
      <c r="B3173" t="s">
        <v>28</v>
      </c>
      <c r="C3173" t="s">
        <v>28</v>
      </c>
    </row>
    <row r="3174" spans="1:3" x14ac:dyDescent="0.2">
      <c r="A3174" t="s">
        <v>75</v>
      </c>
      <c r="B3174" t="s">
        <v>28</v>
      </c>
      <c r="C3174" t="s">
        <v>135</v>
      </c>
    </row>
    <row r="3175" spans="1:3" x14ac:dyDescent="0.2">
      <c r="A3175" t="s">
        <v>76</v>
      </c>
      <c r="B3175" t="s">
        <v>28</v>
      </c>
      <c r="C3175" t="s">
        <v>40</v>
      </c>
    </row>
    <row r="3176" spans="1:3" x14ac:dyDescent="0.2">
      <c r="A3176" t="s">
        <v>77</v>
      </c>
      <c r="B3176" t="s">
        <v>28</v>
      </c>
      <c r="C3176" t="s">
        <v>132</v>
      </c>
    </row>
    <row r="3177" spans="1:3" x14ac:dyDescent="0.2">
      <c r="A3177" t="s">
        <v>78</v>
      </c>
      <c r="B3177" t="s">
        <v>28</v>
      </c>
      <c r="C3177" t="s">
        <v>114</v>
      </c>
    </row>
    <row r="3178" spans="1:3" x14ac:dyDescent="0.2">
      <c r="A3178" t="s">
        <v>79</v>
      </c>
      <c r="B3178" t="s">
        <v>28</v>
      </c>
      <c r="C3178" t="s">
        <v>32</v>
      </c>
    </row>
    <row r="3179" spans="1:3" x14ac:dyDescent="0.2">
      <c r="A3179" t="s">
        <v>28</v>
      </c>
      <c r="B3179" t="s">
        <v>80</v>
      </c>
      <c r="C3179" t="s">
        <v>32</v>
      </c>
    </row>
    <row r="3180" spans="1:3" x14ac:dyDescent="0.2">
      <c r="A3180" t="s">
        <v>81</v>
      </c>
      <c r="B3180" t="s">
        <v>28</v>
      </c>
      <c r="C3180" t="s">
        <v>40</v>
      </c>
    </row>
    <row r="3181" spans="1:3" x14ac:dyDescent="0.2">
      <c r="A3181" t="s">
        <v>28</v>
      </c>
      <c r="B3181" t="s">
        <v>82</v>
      </c>
      <c r="C3181" t="s">
        <v>36</v>
      </c>
    </row>
    <row r="3182" spans="1:3" x14ac:dyDescent="0.2">
      <c r="A3182" t="s">
        <v>28</v>
      </c>
      <c r="B3182" t="s">
        <v>83</v>
      </c>
      <c r="C3182" t="s">
        <v>36</v>
      </c>
    </row>
    <row r="3183" spans="1:3" x14ac:dyDescent="0.2">
      <c r="A3183" t="s">
        <v>28</v>
      </c>
      <c r="B3183" t="s">
        <v>84</v>
      </c>
      <c r="C3183" t="s">
        <v>1</v>
      </c>
    </row>
    <row r="3184" spans="1:3" x14ac:dyDescent="0.2">
      <c r="A3184" t="s">
        <v>28</v>
      </c>
      <c r="B3184" t="s">
        <v>85</v>
      </c>
      <c r="C3184" t="s">
        <v>1</v>
      </c>
    </row>
    <row r="3185" spans="1:3" x14ac:dyDescent="0.2">
      <c r="A3185" t="s">
        <v>86</v>
      </c>
      <c r="B3185" t="s">
        <v>28</v>
      </c>
      <c r="C3185" t="s">
        <v>39</v>
      </c>
    </row>
    <row r="3186" spans="1:3" x14ac:dyDescent="0.2">
      <c r="A3186" t="s">
        <v>87</v>
      </c>
      <c r="B3186" t="s">
        <v>28</v>
      </c>
      <c r="C3186" t="s">
        <v>135</v>
      </c>
    </row>
    <row r="3187" spans="1:3" x14ac:dyDescent="0.2">
      <c r="A3187" t="s">
        <v>88</v>
      </c>
      <c r="B3187" t="s">
        <v>28</v>
      </c>
      <c r="C3187" t="s">
        <v>86</v>
      </c>
    </row>
    <row r="3188" spans="1:3" x14ac:dyDescent="0.2">
      <c r="A3188" t="s">
        <v>89</v>
      </c>
      <c r="B3188" t="s">
        <v>28</v>
      </c>
      <c r="C3188" t="s">
        <v>19</v>
      </c>
    </row>
    <row r="3189" spans="1:3" x14ac:dyDescent="0.2">
      <c r="A3189" t="s">
        <v>28</v>
      </c>
      <c r="B3189" t="s">
        <v>90</v>
      </c>
      <c r="C3189" t="s">
        <v>118</v>
      </c>
    </row>
    <row r="3190" spans="1:3" x14ac:dyDescent="0.2">
      <c r="A3190" t="s">
        <v>91</v>
      </c>
      <c r="B3190" t="s">
        <v>28</v>
      </c>
      <c r="C3190" t="s">
        <v>11</v>
      </c>
    </row>
    <row r="3191" spans="1:3" x14ac:dyDescent="0.2">
      <c r="A3191" t="s">
        <v>92</v>
      </c>
      <c r="B3191" t="s">
        <v>28</v>
      </c>
      <c r="C3191" t="s">
        <v>11</v>
      </c>
    </row>
    <row r="3192" spans="1:3" x14ac:dyDescent="0.2">
      <c r="A3192" t="s">
        <v>93</v>
      </c>
      <c r="B3192" t="s">
        <v>28</v>
      </c>
      <c r="C3192" t="s">
        <v>106</v>
      </c>
    </row>
    <row r="3193" spans="1:3" x14ac:dyDescent="0.2">
      <c r="A3193" t="s">
        <v>28</v>
      </c>
      <c r="B3193" t="s">
        <v>94</v>
      </c>
      <c r="C3193" t="s">
        <v>137</v>
      </c>
    </row>
    <row r="3194" spans="1:3" x14ac:dyDescent="0.2">
      <c r="A3194" t="s">
        <v>95</v>
      </c>
      <c r="B3194" t="s">
        <v>28</v>
      </c>
      <c r="C3194" t="s">
        <v>11</v>
      </c>
    </row>
    <row r="3195" spans="1:3" x14ac:dyDescent="0.2">
      <c r="A3195" t="s">
        <v>96</v>
      </c>
      <c r="B3195" t="s">
        <v>28</v>
      </c>
      <c r="C3195" t="s">
        <v>111</v>
      </c>
    </row>
    <row r="3196" spans="1:3" x14ac:dyDescent="0.2">
      <c r="A3196" t="s">
        <v>28</v>
      </c>
      <c r="B3196" t="s">
        <v>97</v>
      </c>
      <c r="C3196" t="s">
        <v>5</v>
      </c>
    </row>
    <row r="3197" spans="1:3" x14ac:dyDescent="0.2">
      <c r="A3197" t="s">
        <v>28</v>
      </c>
      <c r="B3197" t="s">
        <v>98</v>
      </c>
      <c r="C3197" t="s">
        <v>137</v>
      </c>
    </row>
    <row r="3198" spans="1:3" x14ac:dyDescent="0.2">
      <c r="A3198" t="s">
        <v>99</v>
      </c>
      <c r="B3198" t="s">
        <v>28</v>
      </c>
      <c r="C3198" t="s">
        <v>81</v>
      </c>
    </row>
    <row r="3199" spans="1:3" x14ac:dyDescent="0.2">
      <c r="A3199" t="s">
        <v>100</v>
      </c>
      <c r="B3199" t="s">
        <v>28</v>
      </c>
      <c r="C3199" t="s">
        <v>128</v>
      </c>
    </row>
    <row r="3200" spans="1:3" x14ac:dyDescent="0.2">
      <c r="A3200" t="s">
        <v>28</v>
      </c>
      <c r="B3200" t="s">
        <v>101</v>
      </c>
      <c r="C3200" t="s">
        <v>29</v>
      </c>
    </row>
    <row r="3201" spans="1:3" x14ac:dyDescent="0.2">
      <c r="A3201" t="s">
        <v>102</v>
      </c>
      <c r="B3201" t="s">
        <v>28</v>
      </c>
      <c r="C3201" t="s">
        <v>62</v>
      </c>
    </row>
    <row r="3202" spans="1:3" x14ac:dyDescent="0.2">
      <c r="A3202" t="s">
        <v>103</v>
      </c>
      <c r="B3202" t="s">
        <v>28</v>
      </c>
      <c r="C3202" t="s">
        <v>36</v>
      </c>
    </row>
    <row r="3203" spans="1:3" x14ac:dyDescent="0.2">
      <c r="A3203" t="s">
        <v>28</v>
      </c>
      <c r="B3203" t="s">
        <v>104</v>
      </c>
      <c r="C3203" t="s">
        <v>62</v>
      </c>
    </row>
    <row r="3204" spans="1:3" x14ac:dyDescent="0.2">
      <c r="A3204" t="s">
        <v>28</v>
      </c>
      <c r="B3204" t="s">
        <v>3</v>
      </c>
      <c r="C3204" t="s">
        <v>62</v>
      </c>
    </row>
    <row r="3205" spans="1:3" x14ac:dyDescent="0.2">
      <c r="A3205" t="s">
        <v>105</v>
      </c>
      <c r="B3205" t="s">
        <v>28</v>
      </c>
      <c r="C3205" t="s">
        <v>2</v>
      </c>
    </row>
    <row r="3206" spans="1:3" x14ac:dyDescent="0.2">
      <c r="A3206" t="s">
        <v>106</v>
      </c>
      <c r="B3206" t="s">
        <v>28</v>
      </c>
      <c r="C3206" t="s">
        <v>14</v>
      </c>
    </row>
    <row r="3207" spans="1:3" x14ac:dyDescent="0.2">
      <c r="A3207" t="s">
        <v>28</v>
      </c>
      <c r="B3207" t="s">
        <v>107</v>
      </c>
      <c r="C3207" t="s">
        <v>1</v>
      </c>
    </row>
    <row r="3208" spans="1:3" x14ac:dyDescent="0.2">
      <c r="A3208" t="s">
        <v>28</v>
      </c>
      <c r="B3208" t="s">
        <v>108</v>
      </c>
      <c r="C3208" t="s">
        <v>118</v>
      </c>
    </row>
    <row r="3209" spans="1:3" x14ac:dyDescent="0.2">
      <c r="A3209" t="s">
        <v>28</v>
      </c>
      <c r="B3209" t="s">
        <v>109</v>
      </c>
      <c r="C3209" t="s">
        <v>62</v>
      </c>
    </row>
    <row r="3210" spans="1:3" x14ac:dyDescent="0.2">
      <c r="A3210" t="s">
        <v>110</v>
      </c>
      <c r="B3210" t="s">
        <v>28</v>
      </c>
      <c r="C3210" t="s">
        <v>18</v>
      </c>
    </row>
    <row r="3211" spans="1:3" x14ac:dyDescent="0.2">
      <c r="A3211" t="s">
        <v>111</v>
      </c>
      <c r="B3211" t="s">
        <v>28</v>
      </c>
      <c r="C3211" t="s">
        <v>16</v>
      </c>
    </row>
    <row r="3212" spans="1:3" x14ac:dyDescent="0.2">
      <c r="A3212" t="s">
        <v>112</v>
      </c>
      <c r="B3212" t="s">
        <v>28</v>
      </c>
      <c r="C3212" t="s">
        <v>33</v>
      </c>
    </row>
    <row r="3213" spans="1:3" x14ac:dyDescent="0.2">
      <c r="A3213" t="s">
        <v>113</v>
      </c>
      <c r="B3213" t="s">
        <v>28</v>
      </c>
      <c r="C3213" t="s">
        <v>39</v>
      </c>
    </row>
    <row r="3214" spans="1:3" x14ac:dyDescent="0.2">
      <c r="A3214" t="s">
        <v>114</v>
      </c>
      <c r="B3214" t="s">
        <v>28</v>
      </c>
      <c r="C3214" t="s">
        <v>132</v>
      </c>
    </row>
    <row r="3215" spans="1:3" x14ac:dyDescent="0.2">
      <c r="A3215" t="s">
        <v>28</v>
      </c>
      <c r="B3215" t="s">
        <v>115</v>
      </c>
      <c r="C3215" t="s">
        <v>116</v>
      </c>
    </row>
    <row r="3216" spans="1:3" x14ac:dyDescent="0.2">
      <c r="A3216" t="s">
        <v>28</v>
      </c>
      <c r="B3216" t="s">
        <v>116</v>
      </c>
      <c r="C3216" t="s">
        <v>130</v>
      </c>
    </row>
    <row r="3217" spans="1:3" x14ac:dyDescent="0.2">
      <c r="A3217" t="s">
        <v>117</v>
      </c>
      <c r="B3217" t="s">
        <v>28</v>
      </c>
      <c r="C3217" t="s">
        <v>114</v>
      </c>
    </row>
    <row r="3218" spans="1:3" x14ac:dyDescent="0.2">
      <c r="A3218" t="s">
        <v>118</v>
      </c>
      <c r="B3218" t="s">
        <v>28</v>
      </c>
      <c r="C3218" t="s">
        <v>10</v>
      </c>
    </row>
    <row r="3219" spans="1:3" x14ac:dyDescent="0.2">
      <c r="A3219" t="s">
        <v>119</v>
      </c>
      <c r="B3219" t="s">
        <v>28</v>
      </c>
      <c r="C3219" t="s">
        <v>69</v>
      </c>
    </row>
    <row r="3220" spans="1:3" x14ac:dyDescent="0.2">
      <c r="A3220" t="s">
        <v>28</v>
      </c>
      <c r="B3220" t="s">
        <v>120</v>
      </c>
      <c r="C3220" t="s">
        <v>116</v>
      </c>
    </row>
    <row r="3221" spans="1:3" x14ac:dyDescent="0.2">
      <c r="A3221" t="s">
        <v>28</v>
      </c>
      <c r="B3221" t="s">
        <v>121</v>
      </c>
      <c r="C3221" t="s">
        <v>116</v>
      </c>
    </row>
    <row r="3222" spans="1:3" x14ac:dyDescent="0.2">
      <c r="A3222" t="s">
        <v>122</v>
      </c>
      <c r="B3222" t="s">
        <v>28</v>
      </c>
      <c r="C3222" t="s">
        <v>18</v>
      </c>
    </row>
    <row r="3223" spans="1:3" x14ac:dyDescent="0.2">
      <c r="A3223" t="s">
        <v>123</v>
      </c>
      <c r="B3223" t="s">
        <v>28</v>
      </c>
      <c r="C3223" t="s">
        <v>11</v>
      </c>
    </row>
    <row r="3224" spans="1:3" x14ac:dyDescent="0.2">
      <c r="A3224" t="s">
        <v>124</v>
      </c>
      <c r="B3224" t="s">
        <v>28</v>
      </c>
      <c r="C3224" t="s">
        <v>129</v>
      </c>
    </row>
    <row r="3225" spans="1:3" x14ac:dyDescent="0.2">
      <c r="A3225" t="s">
        <v>125</v>
      </c>
      <c r="B3225" t="s">
        <v>28</v>
      </c>
      <c r="C3225" t="s">
        <v>135</v>
      </c>
    </row>
    <row r="3226" spans="1:3" x14ac:dyDescent="0.2">
      <c r="A3226" t="s">
        <v>126</v>
      </c>
      <c r="B3226" t="s">
        <v>28</v>
      </c>
      <c r="C3226" t="s">
        <v>49</v>
      </c>
    </row>
    <row r="3227" spans="1:3" x14ac:dyDescent="0.2">
      <c r="A3227" t="s">
        <v>28</v>
      </c>
      <c r="B3227" t="s">
        <v>127</v>
      </c>
      <c r="C3227" t="s">
        <v>21</v>
      </c>
    </row>
    <row r="3228" spans="1:3" x14ac:dyDescent="0.2">
      <c r="A3228" t="s">
        <v>128</v>
      </c>
      <c r="B3228" t="s">
        <v>28</v>
      </c>
      <c r="C3228" t="s">
        <v>43</v>
      </c>
    </row>
    <row r="3229" spans="1:3" x14ac:dyDescent="0.2">
      <c r="A3229" t="s">
        <v>28</v>
      </c>
      <c r="B3229" t="s">
        <v>129</v>
      </c>
      <c r="C3229" t="s">
        <v>79</v>
      </c>
    </row>
    <row r="3230" spans="1:3" x14ac:dyDescent="0.2">
      <c r="A3230" t="s">
        <v>28</v>
      </c>
      <c r="B3230" t="s">
        <v>130</v>
      </c>
      <c r="C3230" t="s">
        <v>127</v>
      </c>
    </row>
    <row r="3231" spans="1:3" x14ac:dyDescent="0.2">
      <c r="A3231" t="s">
        <v>28</v>
      </c>
      <c r="B3231" t="s">
        <v>131</v>
      </c>
      <c r="C3231" t="s">
        <v>105</v>
      </c>
    </row>
    <row r="3232" spans="1:3" x14ac:dyDescent="0.2">
      <c r="A3232" t="s">
        <v>28</v>
      </c>
      <c r="B3232" t="s">
        <v>132</v>
      </c>
      <c r="C3232" t="s">
        <v>33</v>
      </c>
    </row>
    <row r="3233" spans="1:3" x14ac:dyDescent="0.2">
      <c r="A3233" t="s">
        <v>133</v>
      </c>
      <c r="B3233" t="s">
        <v>28</v>
      </c>
      <c r="C3233" t="s">
        <v>86</v>
      </c>
    </row>
    <row r="3234" spans="1:3" x14ac:dyDescent="0.2">
      <c r="A3234" t="s">
        <v>28</v>
      </c>
      <c r="B3234" t="s">
        <v>134</v>
      </c>
      <c r="C3234" t="s">
        <v>62</v>
      </c>
    </row>
    <row r="3235" spans="1:3" x14ac:dyDescent="0.2">
      <c r="A3235" t="s">
        <v>28</v>
      </c>
      <c r="B3235" t="s">
        <v>135</v>
      </c>
      <c r="C3235" t="s">
        <v>39</v>
      </c>
    </row>
    <row r="3236" spans="1:3" x14ac:dyDescent="0.2">
      <c r="A3236" t="s">
        <v>136</v>
      </c>
      <c r="B3236" t="s">
        <v>28</v>
      </c>
      <c r="C3236" t="s">
        <v>111</v>
      </c>
    </row>
    <row r="3237" spans="1:3" x14ac:dyDescent="0.2">
      <c r="A3237" t="s">
        <v>28</v>
      </c>
      <c r="B3237" t="s">
        <v>137</v>
      </c>
      <c r="C3237" t="s">
        <v>130</v>
      </c>
    </row>
    <row r="3238" spans="1:3" x14ac:dyDescent="0.2">
      <c r="A3238" t="s">
        <v>28</v>
      </c>
      <c r="B3238" t="s">
        <v>138</v>
      </c>
      <c r="C3238" t="s">
        <v>130</v>
      </c>
    </row>
    <row r="3239" spans="1:3" x14ac:dyDescent="0.2">
      <c r="A3239" t="s">
        <v>31</v>
      </c>
      <c r="B3239" t="s">
        <v>30</v>
      </c>
      <c r="C3239" t="s">
        <v>16</v>
      </c>
    </row>
    <row r="3240" spans="1:3" x14ac:dyDescent="0.2">
      <c r="A3240" t="s">
        <v>32</v>
      </c>
      <c r="B3240" t="s">
        <v>30</v>
      </c>
      <c r="C3240" t="s">
        <v>28</v>
      </c>
    </row>
    <row r="3241" spans="1:3" x14ac:dyDescent="0.2">
      <c r="A3241" t="s">
        <v>33</v>
      </c>
      <c r="B3241" t="s">
        <v>30</v>
      </c>
      <c r="C3241" t="s">
        <v>14</v>
      </c>
    </row>
    <row r="3242" spans="1:3" x14ac:dyDescent="0.2">
      <c r="A3242" t="s">
        <v>34</v>
      </c>
      <c r="B3242" t="s">
        <v>30</v>
      </c>
      <c r="C3242" t="s">
        <v>28</v>
      </c>
    </row>
    <row r="3243" spans="1:3" x14ac:dyDescent="0.2">
      <c r="A3243" t="s">
        <v>35</v>
      </c>
      <c r="B3243" t="s">
        <v>30</v>
      </c>
      <c r="C3243" t="s">
        <v>1</v>
      </c>
    </row>
    <row r="3244" spans="1:3" x14ac:dyDescent="0.2">
      <c r="A3244" t="s">
        <v>30</v>
      </c>
      <c r="B3244" t="s">
        <v>36</v>
      </c>
      <c r="C3244" t="s">
        <v>128</v>
      </c>
    </row>
    <row r="3245" spans="1:3" x14ac:dyDescent="0.2">
      <c r="A3245" t="s">
        <v>30</v>
      </c>
      <c r="B3245" t="s">
        <v>37</v>
      </c>
      <c r="C3245" t="s">
        <v>128</v>
      </c>
    </row>
    <row r="3246" spans="1:3" x14ac:dyDescent="0.2">
      <c r="A3246" t="s">
        <v>30</v>
      </c>
      <c r="B3246" t="s">
        <v>38</v>
      </c>
      <c r="C3246" t="s">
        <v>62</v>
      </c>
    </row>
    <row r="3247" spans="1:3" x14ac:dyDescent="0.2">
      <c r="A3247" t="s">
        <v>30</v>
      </c>
      <c r="B3247" t="s">
        <v>39</v>
      </c>
      <c r="C3247" t="s">
        <v>93</v>
      </c>
    </row>
    <row r="3248" spans="1:3" x14ac:dyDescent="0.2">
      <c r="A3248" t="s">
        <v>30</v>
      </c>
      <c r="B3248" t="s">
        <v>40</v>
      </c>
      <c r="C3248" t="s">
        <v>32</v>
      </c>
    </row>
    <row r="3249" spans="1:3" x14ac:dyDescent="0.2">
      <c r="A3249" t="s">
        <v>30</v>
      </c>
      <c r="B3249" t="s">
        <v>41</v>
      </c>
      <c r="C3249" t="s">
        <v>81</v>
      </c>
    </row>
    <row r="3250" spans="1:3" x14ac:dyDescent="0.2">
      <c r="A3250" t="s">
        <v>42</v>
      </c>
      <c r="B3250" t="s">
        <v>30</v>
      </c>
      <c r="C3250" t="s">
        <v>51</v>
      </c>
    </row>
    <row r="3251" spans="1:3" x14ac:dyDescent="0.2">
      <c r="A3251" t="s">
        <v>43</v>
      </c>
      <c r="B3251" t="s">
        <v>30</v>
      </c>
      <c r="C3251" t="s">
        <v>2</v>
      </c>
    </row>
    <row r="3252" spans="1:3" x14ac:dyDescent="0.2">
      <c r="A3252" t="s">
        <v>44</v>
      </c>
      <c r="B3252" t="s">
        <v>30</v>
      </c>
      <c r="C3252" t="s">
        <v>81</v>
      </c>
    </row>
    <row r="3253" spans="1:3" x14ac:dyDescent="0.2">
      <c r="A3253" t="s">
        <v>30</v>
      </c>
      <c r="B3253" t="s">
        <v>7</v>
      </c>
      <c r="C3253" t="s">
        <v>137</v>
      </c>
    </row>
    <row r="3254" spans="1:3" x14ac:dyDescent="0.2">
      <c r="A3254" t="s">
        <v>30</v>
      </c>
      <c r="B3254" t="s">
        <v>45</v>
      </c>
      <c r="C3254" t="s">
        <v>116</v>
      </c>
    </row>
    <row r="3255" spans="1:3" x14ac:dyDescent="0.2">
      <c r="A3255" t="s">
        <v>46</v>
      </c>
      <c r="B3255" t="s">
        <v>30</v>
      </c>
      <c r="C3255" t="s">
        <v>8</v>
      </c>
    </row>
    <row r="3256" spans="1:3" x14ac:dyDescent="0.2">
      <c r="A3256" t="s">
        <v>47</v>
      </c>
      <c r="B3256" t="s">
        <v>30</v>
      </c>
      <c r="C3256" t="s">
        <v>111</v>
      </c>
    </row>
    <row r="3257" spans="1:3" x14ac:dyDescent="0.2">
      <c r="A3257" t="s">
        <v>48</v>
      </c>
      <c r="B3257" t="s">
        <v>30</v>
      </c>
      <c r="C3257" t="s">
        <v>33</v>
      </c>
    </row>
    <row r="3258" spans="1:3" x14ac:dyDescent="0.2">
      <c r="A3258" t="s">
        <v>49</v>
      </c>
      <c r="B3258" t="s">
        <v>30</v>
      </c>
      <c r="C3258" t="s">
        <v>79</v>
      </c>
    </row>
    <row r="3259" spans="1:3" x14ac:dyDescent="0.2">
      <c r="A3259" t="s">
        <v>50</v>
      </c>
      <c r="B3259" t="s">
        <v>30</v>
      </c>
      <c r="C3259" t="s">
        <v>79</v>
      </c>
    </row>
    <row r="3260" spans="1:3" x14ac:dyDescent="0.2">
      <c r="A3260" t="s">
        <v>51</v>
      </c>
      <c r="B3260" t="s">
        <v>30</v>
      </c>
      <c r="C3260" t="s">
        <v>33</v>
      </c>
    </row>
    <row r="3261" spans="1:3" x14ac:dyDescent="0.2">
      <c r="A3261" t="s">
        <v>52</v>
      </c>
      <c r="B3261" t="s">
        <v>30</v>
      </c>
      <c r="C3261" t="s">
        <v>130</v>
      </c>
    </row>
    <row r="3262" spans="1:3" x14ac:dyDescent="0.2">
      <c r="A3262" t="s">
        <v>30</v>
      </c>
      <c r="B3262" t="s">
        <v>53</v>
      </c>
      <c r="C3262" t="s">
        <v>5</v>
      </c>
    </row>
    <row r="3263" spans="1:3" x14ac:dyDescent="0.2">
      <c r="A3263" t="s">
        <v>54</v>
      </c>
      <c r="B3263" t="s">
        <v>30</v>
      </c>
      <c r="C3263" t="s">
        <v>48</v>
      </c>
    </row>
    <row r="3264" spans="1:3" x14ac:dyDescent="0.2">
      <c r="A3264" t="s">
        <v>55</v>
      </c>
      <c r="B3264" t="s">
        <v>30</v>
      </c>
      <c r="C3264" t="s">
        <v>48</v>
      </c>
    </row>
    <row r="3265" spans="1:3" x14ac:dyDescent="0.2">
      <c r="A3265" t="s">
        <v>56</v>
      </c>
      <c r="B3265" t="s">
        <v>30</v>
      </c>
      <c r="C3265" t="s">
        <v>81</v>
      </c>
    </row>
    <row r="3266" spans="1:3" x14ac:dyDescent="0.2">
      <c r="A3266" t="s">
        <v>57</v>
      </c>
      <c r="B3266" t="s">
        <v>30</v>
      </c>
      <c r="C3266" t="s">
        <v>76</v>
      </c>
    </row>
    <row r="3267" spans="1:3" x14ac:dyDescent="0.2">
      <c r="A3267" t="s">
        <v>30</v>
      </c>
      <c r="B3267" t="s">
        <v>58</v>
      </c>
      <c r="C3267" t="s">
        <v>5</v>
      </c>
    </row>
    <row r="3268" spans="1:3" x14ac:dyDescent="0.2">
      <c r="A3268" t="s">
        <v>59</v>
      </c>
      <c r="B3268" t="s">
        <v>30</v>
      </c>
      <c r="C3268" t="s">
        <v>81</v>
      </c>
    </row>
    <row r="3269" spans="1:3" x14ac:dyDescent="0.2">
      <c r="A3269" t="s">
        <v>30</v>
      </c>
      <c r="B3269" t="s">
        <v>60</v>
      </c>
      <c r="C3269" t="s">
        <v>11</v>
      </c>
    </row>
    <row r="3270" spans="1:3" x14ac:dyDescent="0.2">
      <c r="A3270" t="s">
        <v>30</v>
      </c>
      <c r="B3270" t="s">
        <v>61</v>
      </c>
      <c r="C3270" t="s">
        <v>100</v>
      </c>
    </row>
    <row r="3271" spans="1:3" x14ac:dyDescent="0.2">
      <c r="A3271" t="s">
        <v>62</v>
      </c>
      <c r="B3271" t="s">
        <v>30</v>
      </c>
      <c r="C3271" t="s">
        <v>69</v>
      </c>
    </row>
    <row r="3272" spans="1:3" x14ac:dyDescent="0.2">
      <c r="A3272" t="s">
        <v>63</v>
      </c>
      <c r="B3272" t="s">
        <v>30</v>
      </c>
      <c r="C3272" t="s">
        <v>69</v>
      </c>
    </row>
    <row r="3273" spans="1:3" x14ac:dyDescent="0.2">
      <c r="A3273" t="s">
        <v>30</v>
      </c>
      <c r="B3273" t="s">
        <v>64</v>
      </c>
      <c r="C3273" t="s">
        <v>116</v>
      </c>
    </row>
    <row r="3274" spans="1:3" x14ac:dyDescent="0.2">
      <c r="A3274" t="s">
        <v>65</v>
      </c>
      <c r="B3274" t="s">
        <v>30</v>
      </c>
      <c r="C3274" t="s">
        <v>49</v>
      </c>
    </row>
    <row r="3275" spans="1:3" x14ac:dyDescent="0.2">
      <c r="A3275" t="s">
        <v>66</v>
      </c>
      <c r="B3275" t="s">
        <v>30</v>
      </c>
      <c r="C3275" t="s">
        <v>49</v>
      </c>
    </row>
    <row r="3276" spans="1:3" x14ac:dyDescent="0.2">
      <c r="A3276" t="s">
        <v>30</v>
      </c>
      <c r="B3276" t="s">
        <v>67</v>
      </c>
      <c r="C3276" t="s">
        <v>118</v>
      </c>
    </row>
    <row r="3277" spans="1:3" x14ac:dyDescent="0.2">
      <c r="A3277" t="s">
        <v>30</v>
      </c>
      <c r="B3277" t="s">
        <v>68</v>
      </c>
      <c r="C3277" t="s">
        <v>118</v>
      </c>
    </row>
    <row r="3278" spans="1:3" x14ac:dyDescent="0.2">
      <c r="A3278" t="s">
        <v>30</v>
      </c>
      <c r="B3278" t="s">
        <v>69</v>
      </c>
      <c r="C3278" t="s">
        <v>127</v>
      </c>
    </row>
    <row r="3279" spans="1:3" x14ac:dyDescent="0.2">
      <c r="A3279" t="s">
        <v>30</v>
      </c>
      <c r="B3279" t="s">
        <v>70</v>
      </c>
      <c r="C3279" t="s">
        <v>48</v>
      </c>
    </row>
    <row r="3280" spans="1:3" x14ac:dyDescent="0.2">
      <c r="A3280" t="s">
        <v>30</v>
      </c>
      <c r="B3280" t="s">
        <v>71</v>
      </c>
      <c r="C3280" t="s">
        <v>51</v>
      </c>
    </row>
    <row r="3281" spans="1:3" x14ac:dyDescent="0.2">
      <c r="A3281" t="s">
        <v>72</v>
      </c>
      <c r="B3281" t="s">
        <v>30</v>
      </c>
      <c r="C3281" t="s">
        <v>129</v>
      </c>
    </row>
    <row r="3282" spans="1:3" x14ac:dyDescent="0.2">
      <c r="A3282" t="s">
        <v>30</v>
      </c>
      <c r="B3282" t="s">
        <v>73</v>
      </c>
      <c r="C3282" t="s">
        <v>11</v>
      </c>
    </row>
    <row r="3283" spans="1:3" x14ac:dyDescent="0.2">
      <c r="A3283" t="s">
        <v>74</v>
      </c>
      <c r="B3283" t="s">
        <v>30</v>
      </c>
      <c r="C3283" t="s">
        <v>29</v>
      </c>
    </row>
    <row r="3284" spans="1:3" x14ac:dyDescent="0.2">
      <c r="A3284" t="s">
        <v>75</v>
      </c>
      <c r="B3284" t="s">
        <v>30</v>
      </c>
      <c r="C3284" t="s">
        <v>114</v>
      </c>
    </row>
    <row r="3285" spans="1:3" x14ac:dyDescent="0.2">
      <c r="A3285" t="s">
        <v>76</v>
      </c>
      <c r="B3285" t="s">
        <v>30</v>
      </c>
      <c r="C3285" t="s">
        <v>79</v>
      </c>
    </row>
    <row r="3286" spans="1:3" x14ac:dyDescent="0.2">
      <c r="A3286" t="s">
        <v>77</v>
      </c>
      <c r="B3286" t="s">
        <v>30</v>
      </c>
      <c r="C3286" t="s">
        <v>40</v>
      </c>
    </row>
    <row r="3287" spans="1:3" x14ac:dyDescent="0.2">
      <c r="A3287" t="s">
        <v>78</v>
      </c>
      <c r="B3287" t="s">
        <v>30</v>
      </c>
      <c r="C3287" t="s">
        <v>76</v>
      </c>
    </row>
    <row r="3288" spans="1:3" x14ac:dyDescent="0.2">
      <c r="A3288" t="s">
        <v>79</v>
      </c>
      <c r="B3288" t="s">
        <v>30</v>
      </c>
      <c r="C3288" t="s">
        <v>106</v>
      </c>
    </row>
    <row r="3289" spans="1:3" x14ac:dyDescent="0.2">
      <c r="A3289" t="s">
        <v>30</v>
      </c>
      <c r="B3289" t="s">
        <v>80</v>
      </c>
      <c r="C3289" t="s">
        <v>106</v>
      </c>
    </row>
    <row r="3290" spans="1:3" x14ac:dyDescent="0.2">
      <c r="A3290" t="s">
        <v>81</v>
      </c>
      <c r="B3290" t="s">
        <v>30</v>
      </c>
      <c r="C3290" t="s">
        <v>79</v>
      </c>
    </row>
    <row r="3291" spans="1:3" x14ac:dyDescent="0.2">
      <c r="A3291" t="s">
        <v>30</v>
      </c>
      <c r="B3291" t="s">
        <v>82</v>
      </c>
      <c r="C3291" t="s">
        <v>36</v>
      </c>
    </row>
    <row r="3292" spans="1:3" x14ac:dyDescent="0.2">
      <c r="A3292" t="s">
        <v>30</v>
      </c>
      <c r="B3292" t="s">
        <v>83</v>
      </c>
      <c r="C3292" t="s">
        <v>52</v>
      </c>
    </row>
    <row r="3293" spans="1:3" x14ac:dyDescent="0.2">
      <c r="A3293" t="s">
        <v>30</v>
      </c>
      <c r="B3293" t="s">
        <v>84</v>
      </c>
      <c r="C3293" t="s">
        <v>118</v>
      </c>
    </row>
    <row r="3294" spans="1:3" x14ac:dyDescent="0.2">
      <c r="A3294" t="s">
        <v>30</v>
      </c>
      <c r="B3294" t="s">
        <v>85</v>
      </c>
      <c r="C3294" t="s">
        <v>36</v>
      </c>
    </row>
    <row r="3295" spans="1:3" x14ac:dyDescent="0.2">
      <c r="A3295" t="s">
        <v>30</v>
      </c>
      <c r="B3295" t="s">
        <v>86</v>
      </c>
      <c r="C3295" t="s">
        <v>40</v>
      </c>
    </row>
    <row r="3296" spans="1:3" x14ac:dyDescent="0.2">
      <c r="A3296" t="s">
        <v>87</v>
      </c>
      <c r="B3296" t="s">
        <v>30</v>
      </c>
      <c r="C3296" t="s">
        <v>86</v>
      </c>
    </row>
    <row r="3297" spans="1:3" x14ac:dyDescent="0.2">
      <c r="A3297" t="s">
        <v>88</v>
      </c>
      <c r="B3297" t="s">
        <v>30</v>
      </c>
      <c r="C3297" t="s">
        <v>114</v>
      </c>
    </row>
    <row r="3298" spans="1:3" x14ac:dyDescent="0.2">
      <c r="A3298" t="s">
        <v>89</v>
      </c>
      <c r="B3298" t="s">
        <v>30</v>
      </c>
      <c r="C3298" t="s">
        <v>28</v>
      </c>
    </row>
    <row r="3299" spans="1:3" x14ac:dyDescent="0.2">
      <c r="A3299" t="s">
        <v>30</v>
      </c>
      <c r="B3299" t="s">
        <v>90</v>
      </c>
      <c r="C3299" t="s">
        <v>36</v>
      </c>
    </row>
    <row r="3300" spans="1:3" x14ac:dyDescent="0.2">
      <c r="A3300" t="s">
        <v>91</v>
      </c>
      <c r="B3300" t="s">
        <v>30</v>
      </c>
      <c r="C3300" t="s">
        <v>11</v>
      </c>
    </row>
    <row r="3301" spans="1:3" x14ac:dyDescent="0.2">
      <c r="A3301" t="s">
        <v>92</v>
      </c>
      <c r="B3301" t="s">
        <v>30</v>
      </c>
      <c r="C3301" t="s">
        <v>62</v>
      </c>
    </row>
    <row r="3302" spans="1:3" x14ac:dyDescent="0.2">
      <c r="A3302" t="s">
        <v>93</v>
      </c>
      <c r="B3302" t="s">
        <v>30</v>
      </c>
      <c r="C3302" t="s">
        <v>14</v>
      </c>
    </row>
    <row r="3303" spans="1:3" x14ac:dyDescent="0.2">
      <c r="A3303" t="s">
        <v>30</v>
      </c>
      <c r="B3303" t="s">
        <v>94</v>
      </c>
      <c r="C3303" t="s">
        <v>116</v>
      </c>
    </row>
    <row r="3304" spans="1:3" x14ac:dyDescent="0.2">
      <c r="A3304" t="s">
        <v>95</v>
      </c>
      <c r="B3304" t="s">
        <v>30</v>
      </c>
      <c r="C3304" t="s">
        <v>62</v>
      </c>
    </row>
    <row r="3305" spans="1:3" x14ac:dyDescent="0.2">
      <c r="A3305" t="s">
        <v>96</v>
      </c>
      <c r="B3305" t="s">
        <v>30</v>
      </c>
      <c r="C3305" t="s">
        <v>132</v>
      </c>
    </row>
    <row r="3306" spans="1:3" x14ac:dyDescent="0.2">
      <c r="A3306" t="s">
        <v>30</v>
      </c>
      <c r="B3306" t="s">
        <v>97</v>
      </c>
      <c r="C3306" t="s">
        <v>138</v>
      </c>
    </row>
    <row r="3307" spans="1:3" x14ac:dyDescent="0.2">
      <c r="A3307" t="s">
        <v>30</v>
      </c>
      <c r="B3307" t="s">
        <v>98</v>
      </c>
      <c r="C3307" t="s">
        <v>116</v>
      </c>
    </row>
    <row r="3308" spans="1:3" x14ac:dyDescent="0.2">
      <c r="A3308" t="s">
        <v>99</v>
      </c>
      <c r="B3308" t="s">
        <v>30</v>
      </c>
      <c r="C3308" t="s">
        <v>18</v>
      </c>
    </row>
    <row r="3309" spans="1:3" x14ac:dyDescent="0.2">
      <c r="A3309" t="s">
        <v>100</v>
      </c>
      <c r="B3309" t="s">
        <v>30</v>
      </c>
      <c r="C3309" t="s">
        <v>130</v>
      </c>
    </row>
    <row r="3310" spans="1:3" x14ac:dyDescent="0.2">
      <c r="A3310" t="s">
        <v>30</v>
      </c>
      <c r="B3310" t="s">
        <v>101</v>
      </c>
      <c r="C3310" t="s">
        <v>2</v>
      </c>
    </row>
    <row r="3311" spans="1:3" x14ac:dyDescent="0.2">
      <c r="A3311" t="s">
        <v>102</v>
      </c>
      <c r="B3311" t="s">
        <v>30</v>
      </c>
      <c r="C3311" t="s">
        <v>62</v>
      </c>
    </row>
    <row r="3312" spans="1:3" x14ac:dyDescent="0.2">
      <c r="A3312" t="s">
        <v>103</v>
      </c>
      <c r="B3312" t="s">
        <v>30</v>
      </c>
      <c r="C3312" t="s">
        <v>100</v>
      </c>
    </row>
    <row r="3313" spans="1:3" x14ac:dyDescent="0.2">
      <c r="A3313" t="s">
        <v>30</v>
      </c>
      <c r="B3313" t="s">
        <v>104</v>
      </c>
      <c r="C3313" t="s">
        <v>1</v>
      </c>
    </row>
    <row r="3314" spans="1:3" x14ac:dyDescent="0.2">
      <c r="A3314" t="s">
        <v>30</v>
      </c>
      <c r="B3314" t="s">
        <v>3</v>
      </c>
      <c r="C3314" t="s">
        <v>62</v>
      </c>
    </row>
    <row r="3315" spans="1:3" x14ac:dyDescent="0.2">
      <c r="A3315" t="s">
        <v>105</v>
      </c>
      <c r="B3315" t="s">
        <v>30</v>
      </c>
      <c r="C3315" t="s">
        <v>101</v>
      </c>
    </row>
    <row r="3316" spans="1:3" x14ac:dyDescent="0.2">
      <c r="A3316" t="s">
        <v>106</v>
      </c>
      <c r="B3316" t="s">
        <v>30</v>
      </c>
      <c r="C3316" t="s">
        <v>28</v>
      </c>
    </row>
    <row r="3317" spans="1:3" x14ac:dyDescent="0.2">
      <c r="A3317" t="s">
        <v>30</v>
      </c>
      <c r="B3317" t="s">
        <v>107</v>
      </c>
      <c r="C3317" t="s">
        <v>36</v>
      </c>
    </row>
    <row r="3318" spans="1:3" x14ac:dyDescent="0.2">
      <c r="A3318" t="s">
        <v>30</v>
      </c>
      <c r="B3318" t="s">
        <v>108</v>
      </c>
      <c r="C3318" t="s">
        <v>36</v>
      </c>
    </row>
    <row r="3319" spans="1:3" x14ac:dyDescent="0.2">
      <c r="A3319" t="s">
        <v>30</v>
      </c>
      <c r="B3319" t="s">
        <v>109</v>
      </c>
      <c r="C3319" t="s">
        <v>1</v>
      </c>
    </row>
    <row r="3320" spans="1:3" x14ac:dyDescent="0.2">
      <c r="A3320" t="s">
        <v>110</v>
      </c>
      <c r="B3320" t="s">
        <v>30</v>
      </c>
      <c r="C3320" t="s">
        <v>31</v>
      </c>
    </row>
    <row r="3321" spans="1:3" x14ac:dyDescent="0.2">
      <c r="A3321" t="s">
        <v>111</v>
      </c>
      <c r="B3321" t="s">
        <v>30</v>
      </c>
      <c r="C3321" t="s">
        <v>33</v>
      </c>
    </row>
    <row r="3322" spans="1:3" x14ac:dyDescent="0.2">
      <c r="A3322" t="s">
        <v>112</v>
      </c>
      <c r="B3322" t="s">
        <v>30</v>
      </c>
      <c r="C3322" t="s">
        <v>93</v>
      </c>
    </row>
    <row r="3323" spans="1:3" x14ac:dyDescent="0.2">
      <c r="A3323" t="s">
        <v>113</v>
      </c>
      <c r="B3323" t="s">
        <v>30</v>
      </c>
      <c r="C3323" t="s">
        <v>40</v>
      </c>
    </row>
    <row r="3324" spans="1:3" x14ac:dyDescent="0.2">
      <c r="A3324" t="s">
        <v>114</v>
      </c>
      <c r="B3324" t="s">
        <v>30</v>
      </c>
      <c r="C3324" t="s">
        <v>40</v>
      </c>
    </row>
    <row r="3325" spans="1:3" x14ac:dyDescent="0.2">
      <c r="A3325" t="s">
        <v>30</v>
      </c>
      <c r="B3325" t="s">
        <v>115</v>
      </c>
      <c r="C3325" t="s">
        <v>91</v>
      </c>
    </row>
    <row r="3326" spans="1:3" x14ac:dyDescent="0.2">
      <c r="A3326" t="s">
        <v>30</v>
      </c>
      <c r="B3326" t="s">
        <v>116</v>
      </c>
      <c r="C3326" t="s">
        <v>11</v>
      </c>
    </row>
    <row r="3327" spans="1:3" x14ac:dyDescent="0.2">
      <c r="A3327" t="s">
        <v>117</v>
      </c>
      <c r="B3327" t="s">
        <v>30</v>
      </c>
      <c r="C3327" t="s">
        <v>81</v>
      </c>
    </row>
    <row r="3328" spans="1:3" x14ac:dyDescent="0.2">
      <c r="A3328" t="s">
        <v>30</v>
      </c>
      <c r="B3328" t="s">
        <v>118</v>
      </c>
      <c r="C3328" t="s">
        <v>128</v>
      </c>
    </row>
    <row r="3329" spans="1:3" x14ac:dyDescent="0.2">
      <c r="A3329" t="s">
        <v>30</v>
      </c>
      <c r="B3329" t="s">
        <v>119</v>
      </c>
      <c r="C3329" t="s">
        <v>128</v>
      </c>
    </row>
    <row r="3330" spans="1:3" x14ac:dyDescent="0.2">
      <c r="A3330" t="s">
        <v>30</v>
      </c>
      <c r="B3330" t="s">
        <v>120</v>
      </c>
      <c r="C3330" t="s">
        <v>91</v>
      </c>
    </row>
    <row r="3331" spans="1:3" x14ac:dyDescent="0.2">
      <c r="A3331" t="s">
        <v>30</v>
      </c>
      <c r="B3331" t="s">
        <v>121</v>
      </c>
      <c r="C3331" t="s">
        <v>95</v>
      </c>
    </row>
    <row r="3332" spans="1:3" x14ac:dyDescent="0.2">
      <c r="A3332" t="s">
        <v>122</v>
      </c>
      <c r="B3332" t="s">
        <v>30</v>
      </c>
      <c r="C3332" t="s">
        <v>31</v>
      </c>
    </row>
    <row r="3333" spans="1:3" x14ac:dyDescent="0.2">
      <c r="A3333" t="s">
        <v>123</v>
      </c>
      <c r="B3333" t="s">
        <v>30</v>
      </c>
      <c r="C3333" t="s">
        <v>62</v>
      </c>
    </row>
    <row r="3334" spans="1:3" x14ac:dyDescent="0.2">
      <c r="A3334" t="s">
        <v>124</v>
      </c>
      <c r="B3334" t="s">
        <v>30</v>
      </c>
      <c r="C3334" t="s">
        <v>48</v>
      </c>
    </row>
    <row r="3335" spans="1:3" x14ac:dyDescent="0.2">
      <c r="A3335" t="s">
        <v>125</v>
      </c>
      <c r="B3335" t="s">
        <v>30</v>
      </c>
      <c r="C3335" t="s">
        <v>86</v>
      </c>
    </row>
    <row r="3336" spans="1:3" x14ac:dyDescent="0.2">
      <c r="A3336" t="s">
        <v>126</v>
      </c>
      <c r="B3336" t="s">
        <v>30</v>
      </c>
      <c r="C3336" t="s">
        <v>18</v>
      </c>
    </row>
    <row r="3337" spans="1:3" x14ac:dyDescent="0.2">
      <c r="A3337" t="s">
        <v>30</v>
      </c>
      <c r="B3337" t="s">
        <v>127</v>
      </c>
      <c r="C3337" t="s">
        <v>101</v>
      </c>
    </row>
    <row r="3338" spans="1:3" x14ac:dyDescent="0.2">
      <c r="A3338" t="s">
        <v>128</v>
      </c>
      <c r="B3338" t="s">
        <v>30</v>
      </c>
      <c r="C3338" t="s">
        <v>127</v>
      </c>
    </row>
    <row r="3339" spans="1:3" x14ac:dyDescent="0.2">
      <c r="A3339" t="s">
        <v>30</v>
      </c>
      <c r="B3339" t="s">
        <v>129</v>
      </c>
      <c r="C3339" t="s">
        <v>16</v>
      </c>
    </row>
    <row r="3340" spans="1:3" x14ac:dyDescent="0.2">
      <c r="A3340" t="s">
        <v>30</v>
      </c>
      <c r="B3340" t="s">
        <v>130</v>
      </c>
      <c r="C3340" t="s">
        <v>105</v>
      </c>
    </row>
    <row r="3341" spans="1:3" x14ac:dyDescent="0.2">
      <c r="A3341" t="s">
        <v>30</v>
      </c>
      <c r="B3341" t="s">
        <v>131</v>
      </c>
      <c r="C3341" t="s">
        <v>10</v>
      </c>
    </row>
    <row r="3342" spans="1:3" x14ac:dyDescent="0.2">
      <c r="A3342" t="s">
        <v>30</v>
      </c>
      <c r="B3342" t="s">
        <v>132</v>
      </c>
      <c r="C3342" t="s">
        <v>32</v>
      </c>
    </row>
    <row r="3343" spans="1:3" x14ac:dyDescent="0.2">
      <c r="A3343" t="s">
        <v>133</v>
      </c>
      <c r="B3343" t="s">
        <v>30</v>
      </c>
      <c r="C3343" t="s">
        <v>114</v>
      </c>
    </row>
    <row r="3344" spans="1:3" x14ac:dyDescent="0.2">
      <c r="A3344" t="s">
        <v>30</v>
      </c>
      <c r="B3344" t="s">
        <v>134</v>
      </c>
      <c r="C3344" t="s">
        <v>1</v>
      </c>
    </row>
    <row r="3345" spans="1:3" x14ac:dyDescent="0.2">
      <c r="A3345" t="s">
        <v>30</v>
      </c>
      <c r="B3345" t="s">
        <v>135</v>
      </c>
      <c r="C3345" t="s">
        <v>40</v>
      </c>
    </row>
    <row r="3346" spans="1:3" x14ac:dyDescent="0.2">
      <c r="A3346" t="s">
        <v>136</v>
      </c>
      <c r="B3346" t="s">
        <v>30</v>
      </c>
      <c r="C3346" t="s">
        <v>39</v>
      </c>
    </row>
    <row r="3347" spans="1:3" x14ac:dyDescent="0.2">
      <c r="A3347" t="s">
        <v>30</v>
      </c>
      <c r="B3347" t="s">
        <v>137</v>
      </c>
      <c r="C3347" t="s">
        <v>11</v>
      </c>
    </row>
    <row r="3348" spans="1:3" x14ac:dyDescent="0.2">
      <c r="A3348" t="s">
        <v>30</v>
      </c>
      <c r="B3348" t="s">
        <v>138</v>
      </c>
      <c r="C3348" t="s">
        <v>11</v>
      </c>
    </row>
    <row r="3349" spans="1:3" x14ac:dyDescent="0.2">
      <c r="A3349" t="s">
        <v>29</v>
      </c>
      <c r="B3349" t="s">
        <v>30</v>
      </c>
      <c r="C3349" t="s">
        <v>29</v>
      </c>
    </row>
    <row r="3350" spans="1:3" x14ac:dyDescent="0.2">
      <c r="A3350" t="s">
        <v>31</v>
      </c>
      <c r="B3350" t="s">
        <v>29</v>
      </c>
      <c r="C3350" t="s">
        <v>80</v>
      </c>
    </row>
    <row r="3351" spans="1:3" x14ac:dyDescent="0.2">
      <c r="A3351" t="s">
        <v>32</v>
      </c>
      <c r="B3351" t="s">
        <v>29</v>
      </c>
      <c r="C3351" t="s">
        <v>14</v>
      </c>
    </row>
    <row r="3352" spans="1:3" x14ac:dyDescent="0.2">
      <c r="A3352" t="s">
        <v>33</v>
      </c>
      <c r="B3352" t="s">
        <v>29</v>
      </c>
      <c r="C3352" t="s">
        <v>19</v>
      </c>
    </row>
    <row r="3353" spans="1:3" x14ac:dyDescent="0.2">
      <c r="A3353" t="s">
        <v>34</v>
      </c>
      <c r="B3353" t="s">
        <v>29</v>
      </c>
      <c r="C3353" t="s">
        <v>14</v>
      </c>
    </row>
    <row r="3354" spans="1:3" x14ac:dyDescent="0.2">
      <c r="A3354" t="s">
        <v>35</v>
      </c>
      <c r="B3354" t="s">
        <v>29</v>
      </c>
      <c r="C3354" t="s">
        <v>1</v>
      </c>
    </row>
    <row r="3355" spans="1:3" x14ac:dyDescent="0.2">
      <c r="A3355" t="s">
        <v>29</v>
      </c>
      <c r="B3355" t="s">
        <v>36</v>
      </c>
      <c r="C3355" t="s">
        <v>128</v>
      </c>
    </row>
    <row r="3356" spans="1:3" x14ac:dyDescent="0.2">
      <c r="A3356" t="s">
        <v>29</v>
      </c>
      <c r="B3356" t="s">
        <v>37</v>
      </c>
      <c r="C3356" t="s">
        <v>128</v>
      </c>
    </row>
    <row r="3357" spans="1:3" x14ac:dyDescent="0.2">
      <c r="A3357" t="s">
        <v>29</v>
      </c>
      <c r="B3357" t="s">
        <v>38</v>
      </c>
      <c r="C3357" t="s">
        <v>62</v>
      </c>
    </row>
    <row r="3358" spans="1:3" x14ac:dyDescent="0.2">
      <c r="A3358" t="s">
        <v>29</v>
      </c>
      <c r="B3358" t="s">
        <v>39</v>
      </c>
      <c r="C3358" t="s">
        <v>33</v>
      </c>
    </row>
    <row r="3359" spans="1:3" x14ac:dyDescent="0.2">
      <c r="A3359" t="s">
        <v>29</v>
      </c>
      <c r="B3359" t="s">
        <v>40</v>
      </c>
      <c r="C3359" t="s">
        <v>32</v>
      </c>
    </row>
    <row r="3360" spans="1:3" x14ac:dyDescent="0.2">
      <c r="A3360" t="s">
        <v>29</v>
      </c>
      <c r="B3360" t="s">
        <v>41</v>
      </c>
      <c r="C3360" t="s">
        <v>81</v>
      </c>
    </row>
    <row r="3361" spans="1:3" x14ac:dyDescent="0.2">
      <c r="A3361" t="s">
        <v>42</v>
      </c>
      <c r="B3361" t="s">
        <v>29</v>
      </c>
      <c r="C3361" t="s">
        <v>129</v>
      </c>
    </row>
    <row r="3362" spans="1:3" x14ac:dyDescent="0.2">
      <c r="A3362" t="s">
        <v>43</v>
      </c>
      <c r="B3362" t="s">
        <v>29</v>
      </c>
      <c r="C3362" t="s">
        <v>2</v>
      </c>
    </row>
    <row r="3363" spans="1:3" x14ac:dyDescent="0.2">
      <c r="A3363" t="s">
        <v>44</v>
      </c>
      <c r="B3363" t="s">
        <v>29</v>
      </c>
      <c r="C3363" t="s">
        <v>81</v>
      </c>
    </row>
    <row r="3364" spans="1:3" x14ac:dyDescent="0.2">
      <c r="A3364" t="s">
        <v>29</v>
      </c>
      <c r="B3364" t="s">
        <v>7</v>
      </c>
      <c r="C3364" t="s">
        <v>73</v>
      </c>
    </row>
    <row r="3365" spans="1:3" x14ac:dyDescent="0.2">
      <c r="A3365" t="s">
        <v>29</v>
      </c>
      <c r="B3365" t="s">
        <v>45</v>
      </c>
      <c r="C3365" t="s">
        <v>137</v>
      </c>
    </row>
    <row r="3366" spans="1:3" x14ac:dyDescent="0.2">
      <c r="A3366" t="s">
        <v>46</v>
      </c>
      <c r="B3366" t="s">
        <v>29</v>
      </c>
      <c r="C3366" t="s">
        <v>18</v>
      </c>
    </row>
    <row r="3367" spans="1:3" x14ac:dyDescent="0.2">
      <c r="A3367" t="s">
        <v>47</v>
      </c>
      <c r="B3367" t="s">
        <v>29</v>
      </c>
      <c r="C3367" t="s">
        <v>111</v>
      </c>
    </row>
    <row r="3368" spans="1:3" x14ac:dyDescent="0.2">
      <c r="A3368" t="s">
        <v>48</v>
      </c>
      <c r="B3368" t="s">
        <v>29</v>
      </c>
      <c r="C3368" t="s">
        <v>33</v>
      </c>
    </row>
    <row r="3369" spans="1:3" x14ac:dyDescent="0.2">
      <c r="A3369" t="s">
        <v>49</v>
      </c>
      <c r="B3369" t="s">
        <v>29</v>
      </c>
      <c r="C3369" t="s">
        <v>79</v>
      </c>
    </row>
    <row r="3370" spans="1:3" x14ac:dyDescent="0.2">
      <c r="A3370" t="s">
        <v>50</v>
      </c>
      <c r="B3370" t="s">
        <v>29</v>
      </c>
      <c r="C3370" t="s">
        <v>79</v>
      </c>
    </row>
    <row r="3371" spans="1:3" x14ac:dyDescent="0.2">
      <c r="A3371" t="s">
        <v>51</v>
      </c>
      <c r="B3371" t="s">
        <v>29</v>
      </c>
      <c r="C3371" t="s">
        <v>16</v>
      </c>
    </row>
    <row r="3372" spans="1:3" x14ac:dyDescent="0.2">
      <c r="A3372" t="s">
        <v>52</v>
      </c>
      <c r="B3372" t="s">
        <v>29</v>
      </c>
      <c r="C3372" t="s">
        <v>130</v>
      </c>
    </row>
    <row r="3373" spans="1:3" x14ac:dyDescent="0.2">
      <c r="A3373" t="s">
        <v>29</v>
      </c>
      <c r="B3373" t="s">
        <v>53</v>
      </c>
      <c r="C3373" t="s">
        <v>52</v>
      </c>
    </row>
    <row r="3374" spans="1:3" x14ac:dyDescent="0.2">
      <c r="A3374" t="s">
        <v>54</v>
      </c>
      <c r="B3374" t="s">
        <v>29</v>
      </c>
      <c r="C3374" t="s">
        <v>48</v>
      </c>
    </row>
    <row r="3375" spans="1:3" x14ac:dyDescent="0.2">
      <c r="A3375" t="s">
        <v>55</v>
      </c>
      <c r="B3375" t="s">
        <v>29</v>
      </c>
      <c r="C3375" t="s">
        <v>48</v>
      </c>
    </row>
    <row r="3376" spans="1:3" x14ac:dyDescent="0.2">
      <c r="A3376" t="s">
        <v>56</v>
      </c>
      <c r="B3376" t="s">
        <v>29</v>
      </c>
      <c r="C3376" t="s">
        <v>76</v>
      </c>
    </row>
    <row r="3377" spans="1:3" x14ac:dyDescent="0.2">
      <c r="A3377" t="s">
        <v>57</v>
      </c>
      <c r="B3377" t="s">
        <v>29</v>
      </c>
      <c r="C3377" t="s">
        <v>76</v>
      </c>
    </row>
    <row r="3378" spans="1:3" x14ac:dyDescent="0.2">
      <c r="A3378" t="s">
        <v>29</v>
      </c>
      <c r="B3378" t="s">
        <v>58</v>
      </c>
      <c r="C3378" t="s">
        <v>5</v>
      </c>
    </row>
    <row r="3379" spans="1:3" x14ac:dyDescent="0.2">
      <c r="A3379" t="s">
        <v>59</v>
      </c>
      <c r="B3379" t="s">
        <v>29</v>
      </c>
      <c r="C3379" t="s">
        <v>81</v>
      </c>
    </row>
    <row r="3380" spans="1:3" x14ac:dyDescent="0.2">
      <c r="A3380" t="s">
        <v>29</v>
      </c>
      <c r="B3380" t="s">
        <v>60</v>
      </c>
      <c r="C3380" t="s">
        <v>11</v>
      </c>
    </row>
    <row r="3381" spans="1:3" x14ac:dyDescent="0.2">
      <c r="A3381" t="s">
        <v>29</v>
      </c>
      <c r="B3381" t="s">
        <v>61</v>
      </c>
      <c r="C3381" t="s">
        <v>100</v>
      </c>
    </row>
    <row r="3382" spans="1:3" x14ac:dyDescent="0.2">
      <c r="A3382" t="s">
        <v>62</v>
      </c>
      <c r="B3382" t="s">
        <v>29</v>
      </c>
      <c r="C3382" t="s">
        <v>10</v>
      </c>
    </row>
    <row r="3383" spans="1:3" x14ac:dyDescent="0.2">
      <c r="A3383" t="s">
        <v>63</v>
      </c>
      <c r="B3383" t="s">
        <v>29</v>
      </c>
      <c r="C3383" t="s">
        <v>69</v>
      </c>
    </row>
    <row r="3384" spans="1:3" x14ac:dyDescent="0.2">
      <c r="A3384" t="s">
        <v>29</v>
      </c>
      <c r="B3384" t="s">
        <v>64</v>
      </c>
      <c r="C3384" t="s">
        <v>116</v>
      </c>
    </row>
    <row r="3385" spans="1:3" x14ac:dyDescent="0.2">
      <c r="A3385" t="s">
        <v>65</v>
      </c>
      <c r="B3385" t="s">
        <v>29</v>
      </c>
      <c r="C3385" t="s">
        <v>49</v>
      </c>
    </row>
    <row r="3386" spans="1:3" x14ac:dyDescent="0.2">
      <c r="A3386" t="s">
        <v>66</v>
      </c>
      <c r="B3386" t="s">
        <v>29</v>
      </c>
      <c r="C3386" t="s">
        <v>49</v>
      </c>
    </row>
    <row r="3387" spans="1:3" x14ac:dyDescent="0.2">
      <c r="A3387" t="s">
        <v>29</v>
      </c>
      <c r="B3387" t="s">
        <v>67</v>
      </c>
      <c r="C3387" t="s">
        <v>1</v>
      </c>
    </row>
    <row r="3388" spans="1:3" x14ac:dyDescent="0.2">
      <c r="A3388" t="s">
        <v>29</v>
      </c>
      <c r="B3388" t="s">
        <v>68</v>
      </c>
      <c r="C3388" t="s">
        <v>1</v>
      </c>
    </row>
    <row r="3389" spans="1:3" x14ac:dyDescent="0.2">
      <c r="A3389" t="s">
        <v>29</v>
      </c>
      <c r="B3389" t="s">
        <v>69</v>
      </c>
      <c r="C3389" t="s">
        <v>43</v>
      </c>
    </row>
    <row r="3390" spans="1:3" x14ac:dyDescent="0.2">
      <c r="A3390" t="s">
        <v>29</v>
      </c>
      <c r="B3390" t="s">
        <v>70</v>
      </c>
      <c r="C3390" t="s">
        <v>51</v>
      </c>
    </row>
    <row r="3391" spans="1:3" x14ac:dyDescent="0.2">
      <c r="A3391" t="s">
        <v>29</v>
      </c>
      <c r="B3391" t="s">
        <v>71</v>
      </c>
      <c r="C3391" t="s">
        <v>51</v>
      </c>
    </row>
    <row r="3392" spans="1:3" x14ac:dyDescent="0.2">
      <c r="A3392" t="s">
        <v>72</v>
      </c>
      <c r="B3392" t="s">
        <v>29</v>
      </c>
      <c r="C3392" t="s">
        <v>31</v>
      </c>
    </row>
    <row r="3393" spans="1:3" x14ac:dyDescent="0.2">
      <c r="A3393" t="s">
        <v>29</v>
      </c>
      <c r="B3393" t="s">
        <v>73</v>
      </c>
      <c r="C3393" t="s">
        <v>11</v>
      </c>
    </row>
    <row r="3394" spans="1:3" x14ac:dyDescent="0.2">
      <c r="A3394" t="s">
        <v>74</v>
      </c>
      <c r="B3394" t="s">
        <v>29</v>
      </c>
      <c r="C3394" t="s">
        <v>74</v>
      </c>
    </row>
    <row r="3395" spans="1:3" x14ac:dyDescent="0.2">
      <c r="A3395" t="s">
        <v>75</v>
      </c>
      <c r="B3395" t="s">
        <v>29</v>
      </c>
      <c r="C3395" t="s">
        <v>86</v>
      </c>
    </row>
    <row r="3396" spans="1:3" x14ac:dyDescent="0.2">
      <c r="A3396" t="s">
        <v>76</v>
      </c>
      <c r="B3396" t="s">
        <v>29</v>
      </c>
      <c r="C3396" t="s">
        <v>40</v>
      </c>
    </row>
    <row r="3397" spans="1:3" x14ac:dyDescent="0.2">
      <c r="A3397" t="s">
        <v>77</v>
      </c>
      <c r="B3397" t="s">
        <v>29</v>
      </c>
      <c r="C3397" t="s">
        <v>40</v>
      </c>
    </row>
    <row r="3398" spans="1:3" x14ac:dyDescent="0.2">
      <c r="A3398" t="s">
        <v>78</v>
      </c>
      <c r="B3398" t="s">
        <v>29</v>
      </c>
      <c r="C3398" t="s">
        <v>114</v>
      </c>
    </row>
    <row r="3399" spans="1:3" x14ac:dyDescent="0.2">
      <c r="A3399" t="s">
        <v>79</v>
      </c>
      <c r="B3399" t="s">
        <v>29</v>
      </c>
      <c r="C3399" t="s">
        <v>89</v>
      </c>
    </row>
    <row r="3400" spans="1:3" x14ac:dyDescent="0.2">
      <c r="A3400" t="s">
        <v>29</v>
      </c>
      <c r="B3400" t="s">
        <v>80</v>
      </c>
      <c r="C3400" t="s">
        <v>106</v>
      </c>
    </row>
    <row r="3401" spans="1:3" x14ac:dyDescent="0.2">
      <c r="A3401" t="s">
        <v>81</v>
      </c>
      <c r="B3401" t="s">
        <v>29</v>
      </c>
      <c r="C3401" t="s">
        <v>79</v>
      </c>
    </row>
    <row r="3402" spans="1:3" x14ac:dyDescent="0.2">
      <c r="A3402" t="s">
        <v>29</v>
      </c>
      <c r="B3402" t="s">
        <v>82</v>
      </c>
      <c r="C3402" t="s">
        <v>36</v>
      </c>
    </row>
    <row r="3403" spans="1:3" x14ac:dyDescent="0.2">
      <c r="A3403" t="s">
        <v>29</v>
      </c>
      <c r="B3403" t="s">
        <v>83</v>
      </c>
      <c r="C3403" t="s">
        <v>100</v>
      </c>
    </row>
    <row r="3404" spans="1:3" x14ac:dyDescent="0.2">
      <c r="A3404" t="s">
        <v>29</v>
      </c>
      <c r="B3404" t="s">
        <v>84</v>
      </c>
      <c r="C3404" t="s">
        <v>118</v>
      </c>
    </row>
    <row r="3405" spans="1:3" x14ac:dyDescent="0.2">
      <c r="A3405" t="s">
        <v>29</v>
      </c>
      <c r="B3405" t="s">
        <v>85</v>
      </c>
      <c r="C3405" t="s">
        <v>118</v>
      </c>
    </row>
    <row r="3406" spans="1:3" x14ac:dyDescent="0.2">
      <c r="A3406" t="s">
        <v>29</v>
      </c>
      <c r="B3406" t="s">
        <v>86</v>
      </c>
      <c r="C3406" t="s">
        <v>40</v>
      </c>
    </row>
    <row r="3407" spans="1:3" x14ac:dyDescent="0.2">
      <c r="A3407" t="s">
        <v>87</v>
      </c>
      <c r="B3407" t="s">
        <v>29</v>
      </c>
      <c r="C3407" t="s">
        <v>86</v>
      </c>
    </row>
    <row r="3408" spans="1:3" x14ac:dyDescent="0.2">
      <c r="A3408" t="s">
        <v>88</v>
      </c>
      <c r="B3408" t="s">
        <v>29</v>
      </c>
      <c r="C3408" t="s">
        <v>114</v>
      </c>
    </row>
    <row r="3409" spans="1:3" x14ac:dyDescent="0.2">
      <c r="A3409" t="s">
        <v>89</v>
      </c>
      <c r="B3409" t="s">
        <v>29</v>
      </c>
      <c r="C3409" t="s">
        <v>28</v>
      </c>
    </row>
    <row r="3410" spans="1:3" x14ac:dyDescent="0.2">
      <c r="A3410" t="s">
        <v>29</v>
      </c>
      <c r="B3410" t="s">
        <v>90</v>
      </c>
      <c r="C3410" t="s">
        <v>36</v>
      </c>
    </row>
    <row r="3411" spans="1:3" x14ac:dyDescent="0.2">
      <c r="A3411" t="s">
        <v>91</v>
      </c>
      <c r="B3411" t="s">
        <v>29</v>
      </c>
      <c r="C3411" t="s">
        <v>11</v>
      </c>
    </row>
    <row r="3412" spans="1:3" x14ac:dyDescent="0.2">
      <c r="A3412" t="s">
        <v>92</v>
      </c>
      <c r="B3412" t="s">
        <v>29</v>
      </c>
      <c r="C3412" t="s">
        <v>62</v>
      </c>
    </row>
    <row r="3413" spans="1:3" x14ac:dyDescent="0.2">
      <c r="A3413" t="s">
        <v>93</v>
      </c>
      <c r="B3413" t="s">
        <v>29</v>
      </c>
      <c r="C3413" t="s">
        <v>14</v>
      </c>
    </row>
    <row r="3414" spans="1:3" x14ac:dyDescent="0.2">
      <c r="A3414" t="s">
        <v>29</v>
      </c>
      <c r="B3414" t="s">
        <v>94</v>
      </c>
      <c r="C3414" t="s">
        <v>116</v>
      </c>
    </row>
    <row r="3415" spans="1:3" x14ac:dyDescent="0.2">
      <c r="A3415" t="s">
        <v>95</v>
      </c>
      <c r="B3415" t="s">
        <v>29</v>
      </c>
      <c r="C3415" t="s">
        <v>11</v>
      </c>
    </row>
    <row r="3416" spans="1:3" x14ac:dyDescent="0.2">
      <c r="A3416" t="s">
        <v>96</v>
      </c>
      <c r="B3416" t="s">
        <v>29</v>
      </c>
      <c r="C3416" t="s">
        <v>39</v>
      </c>
    </row>
    <row r="3417" spans="1:3" x14ac:dyDescent="0.2">
      <c r="A3417" t="s">
        <v>29</v>
      </c>
      <c r="B3417" t="s">
        <v>97</v>
      </c>
      <c r="C3417" t="s">
        <v>138</v>
      </c>
    </row>
    <row r="3418" spans="1:3" x14ac:dyDescent="0.2">
      <c r="A3418" t="s">
        <v>29</v>
      </c>
      <c r="B3418" t="s">
        <v>98</v>
      </c>
      <c r="C3418" t="s">
        <v>116</v>
      </c>
    </row>
    <row r="3419" spans="1:3" x14ac:dyDescent="0.2">
      <c r="A3419" t="s">
        <v>99</v>
      </c>
      <c r="B3419" t="s">
        <v>29</v>
      </c>
      <c r="C3419" t="s">
        <v>49</v>
      </c>
    </row>
    <row r="3420" spans="1:3" x14ac:dyDescent="0.2">
      <c r="A3420" t="s">
        <v>100</v>
      </c>
      <c r="B3420" t="s">
        <v>29</v>
      </c>
      <c r="C3420" t="s">
        <v>128</v>
      </c>
    </row>
    <row r="3421" spans="1:3" x14ac:dyDescent="0.2">
      <c r="A3421" t="s">
        <v>29</v>
      </c>
      <c r="B3421" t="s">
        <v>101</v>
      </c>
      <c r="C3421" t="s">
        <v>21</v>
      </c>
    </row>
    <row r="3422" spans="1:3" x14ac:dyDescent="0.2">
      <c r="A3422" t="s">
        <v>102</v>
      </c>
      <c r="B3422" t="s">
        <v>29</v>
      </c>
      <c r="C3422" t="s">
        <v>62</v>
      </c>
    </row>
    <row r="3423" spans="1:3" x14ac:dyDescent="0.2">
      <c r="A3423" t="s">
        <v>103</v>
      </c>
      <c r="B3423" t="s">
        <v>29</v>
      </c>
      <c r="C3423" t="s">
        <v>36</v>
      </c>
    </row>
    <row r="3424" spans="1:3" x14ac:dyDescent="0.2">
      <c r="A3424" t="s">
        <v>29</v>
      </c>
      <c r="B3424" t="s">
        <v>104</v>
      </c>
      <c r="C3424" t="s">
        <v>62</v>
      </c>
    </row>
    <row r="3425" spans="1:3" x14ac:dyDescent="0.2">
      <c r="A3425" t="s">
        <v>29</v>
      </c>
      <c r="B3425" t="s">
        <v>3</v>
      </c>
      <c r="C3425" t="s">
        <v>62</v>
      </c>
    </row>
    <row r="3426" spans="1:3" x14ac:dyDescent="0.2">
      <c r="A3426" t="s">
        <v>105</v>
      </c>
      <c r="B3426" t="s">
        <v>29</v>
      </c>
      <c r="C3426" t="s">
        <v>30</v>
      </c>
    </row>
    <row r="3427" spans="1:3" x14ac:dyDescent="0.2">
      <c r="A3427" t="s">
        <v>106</v>
      </c>
      <c r="B3427" t="s">
        <v>29</v>
      </c>
      <c r="C3427" t="s">
        <v>28</v>
      </c>
    </row>
    <row r="3428" spans="1:3" x14ac:dyDescent="0.2">
      <c r="A3428" t="s">
        <v>29</v>
      </c>
      <c r="B3428" t="s">
        <v>107</v>
      </c>
      <c r="C3428" t="s">
        <v>36</v>
      </c>
    </row>
    <row r="3429" spans="1:3" x14ac:dyDescent="0.2">
      <c r="A3429" t="s">
        <v>29</v>
      </c>
      <c r="B3429" t="s">
        <v>108</v>
      </c>
      <c r="C3429" t="s">
        <v>36</v>
      </c>
    </row>
    <row r="3430" spans="1:3" x14ac:dyDescent="0.2">
      <c r="A3430" t="s">
        <v>29</v>
      </c>
      <c r="B3430" t="s">
        <v>109</v>
      </c>
      <c r="C3430" t="s">
        <v>1</v>
      </c>
    </row>
    <row r="3431" spans="1:3" x14ac:dyDescent="0.2">
      <c r="A3431" t="s">
        <v>110</v>
      </c>
      <c r="B3431" t="s">
        <v>29</v>
      </c>
      <c r="C3431" t="s">
        <v>31</v>
      </c>
    </row>
    <row r="3432" spans="1:3" x14ac:dyDescent="0.2">
      <c r="A3432" t="s">
        <v>111</v>
      </c>
      <c r="B3432" t="s">
        <v>29</v>
      </c>
      <c r="C3432" t="s">
        <v>33</v>
      </c>
    </row>
    <row r="3433" spans="1:3" x14ac:dyDescent="0.2">
      <c r="A3433" t="s">
        <v>112</v>
      </c>
      <c r="B3433" t="s">
        <v>29</v>
      </c>
      <c r="C3433" t="s">
        <v>93</v>
      </c>
    </row>
    <row r="3434" spans="1:3" x14ac:dyDescent="0.2">
      <c r="A3434" t="s">
        <v>113</v>
      </c>
      <c r="B3434" t="s">
        <v>29</v>
      </c>
      <c r="C3434" t="s">
        <v>132</v>
      </c>
    </row>
    <row r="3435" spans="1:3" x14ac:dyDescent="0.2">
      <c r="A3435" t="s">
        <v>114</v>
      </c>
      <c r="B3435" t="s">
        <v>29</v>
      </c>
      <c r="C3435" t="s">
        <v>40</v>
      </c>
    </row>
    <row r="3436" spans="1:3" x14ac:dyDescent="0.2">
      <c r="A3436" t="s">
        <v>29</v>
      </c>
      <c r="B3436" t="s">
        <v>115</v>
      </c>
      <c r="C3436" t="s">
        <v>116</v>
      </c>
    </row>
    <row r="3437" spans="1:3" x14ac:dyDescent="0.2">
      <c r="A3437" t="s">
        <v>29</v>
      </c>
      <c r="B3437" t="s">
        <v>116</v>
      </c>
      <c r="C3437" t="s">
        <v>11</v>
      </c>
    </row>
    <row r="3438" spans="1:3" x14ac:dyDescent="0.2">
      <c r="A3438" t="s">
        <v>117</v>
      </c>
      <c r="B3438" t="s">
        <v>29</v>
      </c>
      <c r="C3438" t="s">
        <v>81</v>
      </c>
    </row>
    <row r="3439" spans="1:3" x14ac:dyDescent="0.2">
      <c r="A3439" t="s">
        <v>29</v>
      </c>
      <c r="B3439" t="s">
        <v>118</v>
      </c>
      <c r="C3439" t="s">
        <v>128</v>
      </c>
    </row>
    <row r="3440" spans="1:3" x14ac:dyDescent="0.2">
      <c r="A3440" t="s">
        <v>29</v>
      </c>
      <c r="B3440" t="s">
        <v>119</v>
      </c>
      <c r="C3440" t="s">
        <v>128</v>
      </c>
    </row>
    <row r="3441" spans="1:3" x14ac:dyDescent="0.2">
      <c r="A3441" t="s">
        <v>29</v>
      </c>
      <c r="B3441" t="s">
        <v>120</v>
      </c>
      <c r="C3441" t="s">
        <v>91</v>
      </c>
    </row>
    <row r="3442" spans="1:3" x14ac:dyDescent="0.2">
      <c r="A3442" t="s">
        <v>29</v>
      </c>
      <c r="B3442" t="s">
        <v>121</v>
      </c>
      <c r="C3442" t="s">
        <v>95</v>
      </c>
    </row>
    <row r="3443" spans="1:3" x14ac:dyDescent="0.2">
      <c r="A3443" t="s">
        <v>122</v>
      </c>
      <c r="B3443" t="s">
        <v>29</v>
      </c>
      <c r="C3443" t="s">
        <v>31</v>
      </c>
    </row>
    <row r="3444" spans="1:3" x14ac:dyDescent="0.2">
      <c r="A3444" t="s">
        <v>123</v>
      </c>
      <c r="B3444" t="s">
        <v>29</v>
      </c>
      <c r="C3444" t="s">
        <v>62</v>
      </c>
    </row>
    <row r="3445" spans="1:3" x14ac:dyDescent="0.2">
      <c r="A3445" t="s">
        <v>124</v>
      </c>
      <c r="B3445" t="s">
        <v>29</v>
      </c>
      <c r="C3445" t="s">
        <v>48</v>
      </c>
    </row>
    <row r="3446" spans="1:3" x14ac:dyDescent="0.2">
      <c r="A3446" t="s">
        <v>125</v>
      </c>
      <c r="B3446" t="s">
        <v>29</v>
      </c>
      <c r="C3446" t="s">
        <v>113</v>
      </c>
    </row>
    <row r="3447" spans="1:3" x14ac:dyDescent="0.2">
      <c r="A3447" t="s">
        <v>126</v>
      </c>
      <c r="B3447" t="s">
        <v>29</v>
      </c>
      <c r="C3447" t="s">
        <v>18</v>
      </c>
    </row>
    <row r="3448" spans="1:3" x14ac:dyDescent="0.2">
      <c r="A3448" t="s">
        <v>29</v>
      </c>
      <c r="B3448" t="s">
        <v>127</v>
      </c>
      <c r="C3448" t="s">
        <v>2</v>
      </c>
    </row>
    <row r="3449" spans="1:3" x14ac:dyDescent="0.2">
      <c r="A3449" t="s">
        <v>128</v>
      </c>
      <c r="B3449" t="s">
        <v>29</v>
      </c>
      <c r="C3449" t="s">
        <v>127</v>
      </c>
    </row>
    <row r="3450" spans="1:3" x14ac:dyDescent="0.2">
      <c r="A3450" t="s">
        <v>29</v>
      </c>
      <c r="B3450" t="s">
        <v>129</v>
      </c>
      <c r="C3450" t="s">
        <v>16</v>
      </c>
    </row>
    <row r="3451" spans="1:3" x14ac:dyDescent="0.2">
      <c r="A3451" t="s">
        <v>29</v>
      </c>
      <c r="B3451" t="s">
        <v>130</v>
      </c>
      <c r="C3451" t="s">
        <v>105</v>
      </c>
    </row>
    <row r="3452" spans="1:3" x14ac:dyDescent="0.2">
      <c r="A3452" t="s">
        <v>29</v>
      </c>
      <c r="B3452" t="s">
        <v>131</v>
      </c>
      <c r="C3452" t="s">
        <v>10</v>
      </c>
    </row>
    <row r="3453" spans="1:3" x14ac:dyDescent="0.2">
      <c r="A3453" t="s">
        <v>29</v>
      </c>
      <c r="B3453" t="s">
        <v>132</v>
      </c>
      <c r="C3453" t="s">
        <v>93</v>
      </c>
    </row>
    <row r="3454" spans="1:3" x14ac:dyDescent="0.2">
      <c r="A3454" t="s">
        <v>133</v>
      </c>
      <c r="B3454" t="s">
        <v>29</v>
      </c>
      <c r="C3454" t="s">
        <v>114</v>
      </c>
    </row>
    <row r="3455" spans="1:3" x14ac:dyDescent="0.2">
      <c r="A3455" t="s">
        <v>29</v>
      </c>
      <c r="B3455" t="s">
        <v>134</v>
      </c>
      <c r="C3455" t="s">
        <v>1</v>
      </c>
    </row>
    <row r="3456" spans="1:3" x14ac:dyDescent="0.2">
      <c r="A3456" t="s">
        <v>29</v>
      </c>
      <c r="B3456" t="s">
        <v>135</v>
      </c>
      <c r="C3456" t="s">
        <v>132</v>
      </c>
    </row>
    <row r="3457" spans="1:3" x14ac:dyDescent="0.2">
      <c r="A3457" t="s">
        <v>136</v>
      </c>
      <c r="B3457" t="s">
        <v>29</v>
      </c>
      <c r="C3457" t="s">
        <v>39</v>
      </c>
    </row>
    <row r="3458" spans="1:3" x14ac:dyDescent="0.2">
      <c r="A3458" t="s">
        <v>29</v>
      </c>
      <c r="B3458" t="s">
        <v>137</v>
      </c>
      <c r="C3458" t="s">
        <v>11</v>
      </c>
    </row>
    <row r="3459" spans="1:3" x14ac:dyDescent="0.2">
      <c r="A3459" t="s">
        <v>29</v>
      </c>
      <c r="B3459" t="s">
        <v>138</v>
      </c>
      <c r="C3459" t="s">
        <v>130</v>
      </c>
    </row>
    <row r="3460" spans="1:3" x14ac:dyDescent="0.2">
      <c r="A3460" t="s">
        <v>31</v>
      </c>
      <c r="B3460" t="s">
        <v>32</v>
      </c>
      <c r="C3460" t="s">
        <v>40</v>
      </c>
    </row>
    <row r="3461" spans="1:3" x14ac:dyDescent="0.2">
      <c r="A3461" t="s">
        <v>31</v>
      </c>
      <c r="B3461" t="s">
        <v>33</v>
      </c>
      <c r="C3461" t="s">
        <v>132</v>
      </c>
    </row>
    <row r="3462" spans="1:3" x14ac:dyDescent="0.2">
      <c r="A3462" t="s">
        <v>31</v>
      </c>
      <c r="B3462" t="s">
        <v>34</v>
      </c>
      <c r="C3462" t="s">
        <v>40</v>
      </c>
    </row>
    <row r="3463" spans="1:3" x14ac:dyDescent="0.2">
      <c r="A3463" t="s">
        <v>31</v>
      </c>
      <c r="B3463" t="s">
        <v>35</v>
      </c>
      <c r="C3463" t="s">
        <v>69</v>
      </c>
    </row>
    <row r="3464" spans="1:3" x14ac:dyDescent="0.2">
      <c r="A3464" t="s">
        <v>31</v>
      </c>
      <c r="B3464" t="s">
        <v>36</v>
      </c>
      <c r="C3464" t="s">
        <v>21</v>
      </c>
    </row>
    <row r="3465" spans="1:3" x14ac:dyDescent="0.2">
      <c r="A3465" t="s">
        <v>31</v>
      </c>
      <c r="B3465" t="s">
        <v>37</v>
      </c>
      <c r="C3465" t="s">
        <v>2</v>
      </c>
    </row>
    <row r="3466" spans="1:3" x14ac:dyDescent="0.2">
      <c r="A3466" t="s">
        <v>31</v>
      </c>
      <c r="B3466" t="s">
        <v>38</v>
      </c>
      <c r="C3466" t="s">
        <v>10</v>
      </c>
    </row>
    <row r="3467" spans="1:3" x14ac:dyDescent="0.2">
      <c r="A3467" t="s">
        <v>31</v>
      </c>
      <c r="B3467" t="s">
        <v>39</v>
      </c>
      <c r="C3467" t="s">
        <v>48</v>
      </c>
    </row>
    <row r="3468" spans="1:3" x14ac:dyDescent="0.2">
      <c r="A3468" t="s">
        <v>31</v>
      </c>
      <c r="B3468" t="s">
        <v>40</v>
      </c>
      <c r="C3468" t="s">
        <v>111</v>
      </c>
    </row>
    <row r="3469" spans="1:3" x14ac:dyDescent="0.2">
      <c r="A3469" t="s">
        <v>31</v>
      </c>
      <c r="B3469" t="s">
        <v>41</v>
      </c>
      <c r="C3469" t="s">
        <v>25</v>
      </c>
    </row>
    <row r="3470" spans="1:3" x14ac:dyDescent="0.2">
      <c r="A3470" t="s">
        <v>31</v>
      </c>
      <c r="B3470" t="s">
        <v>42</v>
      </c>
      <c r="C3470" t="s">
        <v>135</v>
      </c>
    </row>
    <row r="3471" spans="1:3" x14ac:dyDescent="0.2">
      <c r="A3471" t="s">
        <v>31</v>
      </c>
      <c r="B3471" t="s">
        <v>43</v>
      </c>
      <c r="C3471" t="s">
        <v>93</v>
      </c>
    </row>
    <row r="3472" spans="1:3" x14ac:dyDescent="0.2">
      <c r="A3472" t="s">
        <v>44</v>
      </c>
      <c r="B3472" t="s">
        <v>31</v>
      </c>
      <c r="C3472" t="s">
        <v>25</v>
      </c>
    </row>
    <row r="3473" spans="1:3" x14ac:dyDescent="0.2">
      <c r="A3473" t="s">
        <v>31</v>
      </c>
      <c r="B3473" t="s">
        <v>7</v>
      </c>
      <c r="C3473" t="s">
        <v>62</v>
      </c>
    </row>
    <row r="3474" spans="1:3" x14ac:dyDescent="0.2">
      <c r="A3474" t="s">
        <v>31</v>
      </c>
      <c r="B3474" t="s">
        <v>45</v>
      </c>
      <c r="C3474" t="s">
        <v>1</v>
      </c>
    </row>
    <row r="3475" spans="1:3" x14ac:dyDescent="0.2">
      <c r="A3475" t="s">
        <v>46</v>
      </c>
      <c r="B3475" t="s">
        <v>31</v>
      </c>
      <c r="C3475" t="s">
        <v>136</v>
      </c>
    </row>
    <row r="3476" spans="1:3" x14ac:dyDescent="0.2">
      <c r="A3476" t="s">
        <v>47</v>
      </c>
      <c r="B3476" t="s">
        <v>31</v>
      </c>
      <c r="C3476" t="s">
        <v>114</v>
      </c>
    </row>
    <row r="3477" spans="1:3" x14ac:dyDescent="0.2">
      <c r="A3477" t="s">
        <v>31</v>
      </c>
      <c r="B3477" t="s">
        <v>48</v>
      </c>
      <c r="C3477" t="s">
        <v>51</v>
      </c>
    </row>
    <row r="3478" spans="1:3" x14ac:dyDescent="0.2">
      <c r="A3478" t="s">
        <v>31</v>
      </c>
      <c r="B3478" t="s">
        <v>49</v>
      </c>
      <c r="C3478" t="s">
        <v>18</v>
      </c>
    </row>
    <row r="3479" spans="1:3" x14ac:dyDescent="0.2">
      <c r="A3479" t="s">
        <v>31</v>
      </c>
      <c r="B3479" t="s">
        <v>50</v>
      </c>
      <c r="C3479" t="s">
        <v>18</v>
      </c>
    </row>
    <row r="3480" spans="1:3" x14ac:dyDescent="0.2">
      <c r="A3480" t="s">
        <v>31</v>
      </c>
      <c r="B3480" t="s">
        <v>51</v>
      </c>
      <c r="C3480" t="s">
        <v>129</v>
      </c>
    </row>
    <row r="3481" spans="1:3" x14ac:dyDescent="0.2">
      <c r="A3481" t="s">
        <v>31</v>
      </c>
      <c r="B3481" t="s">
        <v>52</v>
      </c>
      <c r="C3481" t="s">
        <v>2</v>
      </c>
    </row>
    <row r="3482" spans="1:3" x14ac:dyDescent="0.2">
      <c r="A3482" t="s">
        <v>31</v>
      </c>
      <c r="B3482" t="s">
        <v>53</v>
      </c>
      <c r="C3482" t="s">
        <v>11</v>
      </c>
    </row>
    <row r="3483" spans="1:3" x14ac:dyDescent="0.2">
      <c r="A3483" t="s">
        <v>54</v>
      </c>
      <c r="B3483" t="s">
        <v>31</v>
      </c>
      <c r="C3483" t="s">
        <v>86</v>
      </c>
    </row>
    <row r="3484" spans="1:3" x14ac:dyDescent="0.2">
      <c r="A3484" t="s">
        <v>55</v>
      </c>
      <c r="B3484" t="s">
        <v>31</v>
      </c>
      <c r="C3484" t="s">
        <v>86</v>
      </c>
    </row>
    <row r="3485" spans="1:3" x14ac:dyDescent="0.2">
      <c r="A3485" t="s">
        <v>31</v>
      </c>
      <c r="B3485" t="s">
        <v>56</v>
      </c>
      <c r="C3485" t="s">
        <v>54</v>
      </c>
    </row>
    <row r="3486" spans="1:3" x14ac:dyDescent="0.2">
      <c r="A3486" t="s">
        <v>31</v>
      </c>
      <c r="B3486" t="s">
        <v>57</v>
      </c>
      <c r="C3486" t="s">
        <v>54</v>
      </c>
    </row>
    <row r="3487" spans="1:3" x14ac:dyDescent="0.2">
      <c r="A3487" t="s">
        <v>31</v>
      </c>
      <c r="B3487" t="s">
        <v>58</v>
      </c>
      <c r="C3487" t="s">
        <v>11</v>
      </c>
    </row>
    <row r="3488" spans="1:3" x14ac:dyDescent="0.2">
      <c r="A3488" t="s">
        <v>59</v>
      </c>
      <c r="B3488" t="s">
        <v>31</v>
      </c>
      <c r="C3488" t="s">
        <v>47</v>
      </c>
    </row>
    <row r="3489" spans="1:3" x14ac:dyDescent="0.2">
      <c r="A3489" t="s">
        <v>31</v>
      </c>
      <c r="B3489" t="s">
        <v>60</v>
      </c>
      <c r="C3489" t="s">
        <v>127</v>
      </c>
    </row>
    <row r="3490" spans="1:3" x14ac:dyDescent="0.2">
      <c r="A3490" t="s">
        <v>31</v>
      </c>
      <c r="B3490" t="s">
        <v>61</v>
      </c>
      <c r="C3490" t="s">
        <v>11</v>
      </c>
    </row>
    <row r="3491" spans="1:3" x14ac:dyDescent="0.2">
      <c r="A3491" t="s">
        <v>31</v>
      </c>
      <c r="B3491" t="s">
        <v>62</v>
      </c>
      <c r="C3491" t="s">
        <v>74</v>
      </c>
    </row>
    <row r="3492" spans="1:3" x14ac:dyDescent="0.2">
      <c r="A3492" t="s">
        <v>31</v>
      </c>
      <c r="B3492" t="s">
        <v>63</v>
      </c>
      <c r="C3492" t="s">
        <v>29</v>
      </c>
    </row>
    <row r="3493" spans="1:3" x14ac:dyDescent="0.2">
      <c r="A3493" t="s">
        <v>31</v>
      </c>
      <c r="B3493" t="s">
        <v>64</v>
      </c>
      <c r="C3493" t="s">
        <v>1</v>
      </c>
    </row>
    <row r="3494" spans="1:3" x14ac:dyDescent="0.2">
      <c r="A3494" t="s">
        <v>65</v>
      </c>
      <c r="B3494" t="s">
        <v>31</v>
      </c>
      <c r="C3494" t="s">
        <v>26</v>
      </c>
    </row>
    <row r="3495" spans="1:3" x14ac:dyDescent="0.2">
      <c r="A3495" t="s">
        <v>66</v>
      </c>
      <c r="B3495" t="s">
        <v>31</v>
      </c>
      <c r="C3495" t="s">
        <v>26</v>
      </c>
    </row>
    <row r="3496" spans="1:3" x14ac:dyDescent="0.2">
      <c r="A3496" t="s">
        <v>31</v>
      </c>
      <c r="B3496" t="s">
        <v>67</v>
      </c>
      <c r="C3496" t="s">
        <v>128</v>
      </c>
    </row>
    <row r="3497" spans="1:3" x14ac:dyDescent="0.2">
      <c r="A3497" t="s">
        <v>31</v>
      </c>
      <c r="B3497" t="s">
        <v>68</v>
      </c>
      <c r="C3497" t="s">
        <v>128</v>
      </c>
    </row>
    <row r="3498" spans="1:3" x14ac:dyDescent="0.2">
      <c r="A3498" t="s">
        <v>31</v>
      </c>
      <c r="B3498" t="s">
        <v>69</v>
      </c>
      <c r="C3498" t="s">
        <v>106</v>
      </c>
    </row>
    <row r="3499" spans="1:3" x14ac:dyDescent="0.2">
      <c r="A3499" t="s">
        <v>31</v>
      </c>
      <c r="B3499" t="s">
        <v>70</v>
      </c>
      <c r="C3499" t="s">
        <v>135</v>
      </c>
    </row>
    <row r="3500" spans="1:3" x14ac:dyDescent="0.2">
      <c r="A3500" t="s">
        <v>31</v>
      </c>
      <c r="B3500" t="s">
        <v>71</v>
      </c>
      <c r="C3500" t="s">
        <v>135</v>
      </c>
    </row>
    <row r="3501" spans="1:3" x14ac:dyDescent="0.2">
      <c r="A3501" t="s">
        <v>72</v>
      </c>
      <c r="B3501" t="s">
        <v>31</v>
      </c>
      <c r="C3501" t="s">
        <v>96</v>
      </c>
    </row>
    <row r="3502" spans="1:3" x14ac:dyDescent="0.2">
      <c r="A3502" t="s">
        <v>31</v>
      </c>
      <c r="B3502" t="s">
        <v>73</v>
      </c>
      <c r="C3502" t="s">
        <v>43</v>
      </c>
    </row>
    <row r="3503" spans="1:3" x14ac:dyDescent="0.2">
      <c r="A3503" t="s">
        <v>31</v>
      </c>
      <c r="B3503" t="s">
        <v>74</v>
      </c>
      <c r="C3503" t="s">
        <v>79</v>
      </c>
    </row>
    <row r="3504" spans="1:3" x14ac:dyDescent="0.2">
      <c r="A3504" t="s">
        <v>75</v>
      </c>
      <c r="B3504" t="s">
        <v>31</v>
      </c>
      <c r="C3504" t="s">
        <v>70</v>
      </c>
    </row>
    <row r="3505" spans="1:3" x14ac:dyDescent="0.2">
      <c r="A3505" t="s">
        <v>31</v>
      </c>
      <c r="B3505" t="s">
        <v>76</v>
      </c>
      <c r="C3505" t="s">
        <v>49</v>
      </c>
    </row>
    <row r="3506" spans="1:3" x14ac:dyDescent="0.2">
      <c r="A3506" t="s">
        <v>31</v>
      </c>
      <c r="B3506" t="s">
        <v>77</v>
      </c>
      <c r="C3506" t="s">
        <v>81</v>
      </c>
    </row>
    <row r="3507" spans="1:3" x14ac:dyDescent="0.2">
      <c r="A3507" t="s">
        <v>78</v>
      </c>
      <c r="B3507" t="s">
        <v>31</v>
      </c>
      <c r="C3507" t="s">
        <v>124</v>
      </c>
    </row>
    <row r="3508" spans="1:3" x14ac:dyDescent="0.2">
      <c r="A3508" t="s">
        <v>31</v>
      </c>
      <c r="B3508" t="s">
        <v>79</v>
      </c>
      <c r="C3508" t="s">
        <v>39</v>
      </c>
    </row>
    <row r="3509" spans="1:3" x14ac:dyDescent="0.2">
      <c r="A3509" t="s">
        <v>31</v>
      </c>
      <c r="B3509" t="s">
        <v>80</v>
      </c>
      <c r="C3509" t="s">
        <v>39</v>
      </c>
    </row>
    <row r="3510" spans="1:3" x14ac:dyDescent="0.2">
      <c r="A3510" t="s">
        <v>31</v>
      </c>
      <c r="B3510" t="s">
        <v>81</v>
      </c>
      <c r="C3510" t="s">
        <v>49</v>
      </c>
    </row>
    <row r="3511" spans="1:3" x14ac:dyDescent="0.2">
      <c r="A3511" t="s">
        <v>31</v>
      </c>
      <c r="B3511" t="s">
        <v>82</v>
      </c>
      <c r="C3511" t="s">
        <v>130</v>
      </c>
    </row>
    <row r="3512" spans="1:3" x14ac:dyDescent="0.2">
      <c r="A3512" t="s">
        <v>31</v>
      </c>
      <c r="B3512" t="s">
        <v>83</v>
      </c>
      <c r="C3512" t="s">
        <v>11</v>
      </c>
    </row>
    <row r="3513" spans="1:3" x14ac:dyDescent="0.2">
      <c r="A3513" t="s">
        <v>31</v>
      </c>
      <c r="B3513" t="s">
        <v>84</v>
      </c>
      <c r="C3513" t="s">
        <v>128</v>
      </c>
    </row>
    <row r="3514" spans="1:3" x14ac:dyDescent="0.2">
      <c r="A3514" t="s">
        <v>31</v>
      </c>
      <c r="B3514" t="s">
        <v>85</v>
      </c>
      <c r="C3514" t="s">
        <v>128</v>
      </c>
    </row>
    <row r="3515" spans="1:3" x14ac:dyDescent="0.2">
      <c r="A3515" t="s">
        <v>31</v>
      </c>
      <c r="B3515" t="s">
        <v>86</v>
      </c>
      <c r="C3515" t="s">
        <v>81</v>
      </c>
    </row>
    <row r="3516" spans="1:3" x14ac:dyDescent="0.2">
      <c r="A3516" t="s">
        <v>87</v>
      </c>
      <c r="B3516" t="s">
        <v>31</v>
      </c>
      <c r="C3516" t="s">
        <v>71</v>
      </c>
    </row>
    <row r="3517" spans="1:3" x14ac:dyDescent="0.2">
      <c r="A3517" t="s">
        <v>88</v>
      </c>
      <c r="B3517" t="s">
        <v>31</v>
      </c>
      <c r="C3517" t="s">
        <v>124</v>
      </c>
    </row>
    <row r="3518" spans="1:3" x14ac:dyDescent="0.2">
      <c r="A3518" t="s">
        <v>31</v>
      </c>
      <c r="B3518" t="s">
        <v>89</v>
      </c>
      <c r="C3518" t="s">
        <v>40</v>
      </c>
    </row>
    <row r="3519" spans="1:3" x14ac:dyDescent="0.2">
      <c r="A3519" t="s">
        <v>31</v>
      </c>
      <c r="B3519" t="s">
        <v>90</v>
      </c>
      <c r="C3519" t="s">
        <v>130</v>
      </c>
    </row>
    <row r="3520" spans="1:3" x14ac:dyDescent="0.2">
      <c r="A3520" t="s">
        <v>31</v>
      </c>
      <c r="B3520" t="s">
        <v>91</v>
      </c>
      <c r="C3520" t="s">
        <v>127</v>
      </c>
    </row>
    <row r="3521" spans="1:3" x14ac:dyDescent="0.2">
      <c r="A3521" t="s">
        <v>31</v>
      </c>
      <c r="B3521" t="s">
        <v>92</v>
      </c>
      <c r="C3521" t="s">
        <v>105</v>
      </c>
    </row>
    <row r="3522" spans="1:3" x14ac:dyDescent="0.2">
      <c r="A3522" t="s">
        <v>31</v>
      </c>
      <c r="B3522" t="s">
        <v>93</v>
      </c>
      <c r="C3522" t="s">
        <v>40</v>
      </c>
    </row>
    <row r="3523" spans="1:3" x14ac:dyDescent="0.2">
      <c r="A3523" t="s">
        <v>31</v>
      </c>
      <c r="B3523" t="s">
        <v>94</v>
      </c>
      <c r="C3523" t="s">
        <v>1</v>
      </c>
    </row>
    <row r="3524" spans="1:3" x14ac:dyDescent="0.2">
      <c r="A3524" t="s">
        <v>31</v>
      </c>
      <c r="B3524" t="s">
        <v>95</v>
      </c>
      <c r="C3524" t="s">
        <v>105</v>
      </c>
    </row>
    <row r="3525" spans="1:3" x14ac:dyDescent="0.2">
      <c r="A3525" t="s">
        <v>96</v>
      </c>
      <c r="B3525" t="s">
        <v>31</v>
      </c>
      <c r="C3525" t="s">
        <v>76</v>
      </c>
    </row>
    <row r="3526" spans="1:3" x14ac:dyDescent="0.2">
      <c r="A3526" t="s">
        <v>31</v>
      </c>
      <c r="B3526" t="s">
        <v>97</v>
      </c>
      <c r="C3526" t="s">
        <v>62</v>
      </c>
    </row>
    <row r="3527" spans="1:3" x14ac:dyDescent="0.2">
      <c r="A3527" t="s">
        <v>31</v>
      </c>
      <c r="B3527" t="s">
        <v>98</v>
      </c>
      <c r="C3527" t="s">
        <v>1</v>
      </c>
    </row>
    <row r="3528" spans="1:3" x14ac:dyDescent="0.2">
      <c r="A3528" t="s">
        <v>99</v>
      </c>
      <c r="B3528" t="s">
        <v>31</v>
      </c>
      <c r="C3528" t="s">
        <v>26</v>
      </c>
    </row>
    <row r="3529" spans="1:3" x14ac:dyDescent="0.2">
      <c r="A3529" t="s">
        <v>100</v>
      </c>
      <c r="B3529" t="s">
        <v>31</v>
      </c>
      <c r="C3529" t="s">
        <v>2</v>
      </c>
    </row>
    <row r="3530" spans="1:3" x14ac:dyDescent="0.2">
      <c r="A3530" t="s">
        <v>31</v>
      </c>
      <c r="B3530" t="s">
        <v>101</v>
      </c>
      <c r="C3530" t="s">
        <v>33</v>
      </c>
    </row>
    <row r="3531" spans="1:3" x14ac:dyDescent="0.2">
      <c r="A3531" t="s">
        <v>31</v>
      </c>
      <c r="B3531" t="s">
        <v>102</v>
      </c>
      <c r="C3531" t="s">
        <v>10</v>
      </c>
    </row>
    <row r="3532" spans="1:3" x14ac:dyDescent="0.2">
      <c r="A3532" t="s">
        <v>31</v>
      </c>
      <c r="B3532" t="s">
        <v>103</v>
      </c>
      <c r="C3532" t="s">
        <v>130</v>
      </c>
    </row>
    <row r="3533" spans="1:3" x14ac:dyDescent="0.2">
      <c r="A3533" t="s">
        <v>31</v>
      </c>
      <c r="B3533" t="s">
        <v>104</v>
      </c>
      <c r="C3533" t="s">
        <v>10</v>
      </c>
    </row>
    <row r="3534" spans="1:3" x14ac:dyDescent="0.2">
      <c r="A3534" t="s">
        <v>31</v>
      </c>
      <c r="B3534" t="s">
        <v>3</v>
      </c>
      <c r="C3534" t="s">
        <v>10</v>
      </c>
    </row>
    <row r="3535" spans="1:3" x14ac:dyDescent="0.2">
      <c r="A3535" t="s">
        <v>31</v>
      </c>
      <c r="B3535" t="s">
        <v>105</v>
      </c>
      <c r="C3535" t="s">
        <v>32</v>
      </c>
    </row>
    <row r="3536" spans="1:3" x14ac:dyDescent="0.2">
      <c r="A3536" t="s">
        <v>31</v>
      </c>
      <c r="B3536" t="s">
        <v>106</v>
      </c>
      <c r="C3536" t="s">
        <v>40</v>
      </c>
    </row>
    <row r="3537" spans="1:3" x14ac:dyDescent="0.2">
      <c r="A3537" t="s">
        <v>31</v>
      </c>
      <c r="B3537" t="s">
        <v>107</v>
      </c>
      <c r="C3537" t="s">
        <v>128</v>
      </c>
    </row>
    <row r="3538" spans="1:3" x14ac:dyDescent="0.2">
      <c r="A3538" t="s">
        <v>31</v>
      </c>
      <c r="B3538" t="s">
        <v>108</v>
      </c>
      <c r="C3538" t="s">
        <v>130</v>
      </c>
    </row>
    <row r="3539" spans="1:3" x14ac:dyDescent="0.2">
      <c r="A3539" t="s">
        <v>31</v>
      </c>
      <c r="B3539" t="s">
        <v>109</v>
      </c>
      <c r="C3539" t="s">
        <v>128</v>
      </c>
    </row>
    <row r="3540" spans="1:3" x14ac:dyDescent="0.2">
      <c r="A3540" t="s">
        <v>31</v>
      </c>
      <c r="B3540" t="s">
        <v>110</v>
      </c>
      <c r="C3540" t="s">
        <v>136</v>
      </c>
    </row>
    <row r="3541" spans="1:3" x14ac:dyDescent="0.2">
      <c r="A3541" t="s">
        <v>31</v>
      </c>
      <c r="B3541" t="s">
        <v>111</v>
      </c>
      <c r="C3541" t="s">
        <v>51</v>
      </c>
    </row>
    <row r="3542" spans="1:3" x14ac:dyDescent="0.2">
      <c r="A3542" t="s">
        <v>31</v>
      </c>
      <c r="B3542" t="s">
        <v>112</v>
      </c>
      <c r="C3542" t="s">
        <v>48</v>
      </c>
    </row>
    <row r="3543" spans="1:3" x14ac:dyDescent="0.2">
      <c r="A3543" t="s">
        <v>113</v>
      </c>
      <c r="B3543" t="s">
        <v>31</v>
      </c>
      <c r="C3543" t="s">
        <v>81</v>
      </c>
    </row>
    <row r="3544" spans="1:3" x14ac:dyDescent="0.2">
      <c r="A3544" t="s">
        <v>114</v>
      </c>
      <c r="B3544" t="s">
        <v>31</v>
      </c>
      <c r="C3544" t="s">
        <v>49</v>
      </c>
    </row>
    <row r="3545" spans="1:3" x14ac:dyDescent="0.2">
      <c r="A3545" t="s">
        <v>31</v>
      </c>
      <c r="B3545" t="s">
        <v>115</v>
      </c>
      <c r="C3545" t="s">
        <v>118</v>
      </c>
    </row>
    <row r="3546" spans="1:3" x14ac:dyDescent="0.2">
      <c r="A3546" t="s">
        <v>31</v>
      </c>
      <c r="B3546" t="s">
        <v>116</v>
      </c>
      <c r="C3546" t="s">
        <v>127</v>
      </c>
    </row>
    <row r="3547" spans="1:3" x14ac:dyDescent="0.2">
      <c r="A3547" t="s">
        <v>117</v>
      </c>
      <c r="B3547" t="s">
        <v>31</v>
      </c>
      <c r="C3547" t="s">
        <v>25</v>
      </c>
    </row>
    <row r="3548" spans="1:3" x14ac:dyDescent="0.2">
      <c r="A3548" t="s">
        <v>31</v>
      </c>
      <c r="B3548" t="s">
        <v>118</v>
      </c>
      <c r="C3548" t="s">
        <v>29</v>
      </c>
    </row>
    <row r="3549" spans="1:3" x14ac:dyDescent="0.2">
      <c r="A3549" t="s">
        <v>31</v>
      </c>
      <c r="B3549" t="s">
        <v>119</v>
      </c>
      <c r="C3549" t="s">
        <v>21</v>
      </c>
    </row>
    <row r="3550" spans="1:3" x14ac:dyDescent="0.2">
      <c r="A3550" t="s">
        <v>31</v>
      </c>
      <c r="B3550" t="s">
        <v>120</v>
      </c>
      <c r="C3550" t="s">
        <v>118</v>
      </c>
    </row>
    <row r="3551" spans="1:3" x14ac:dyDescent="0.2">
      <c r="A3551" t="s">
        <v>31</v>
      </c>
      <c r="B3551" t="s">
        <v>121</v>
      </c>
      <c r="C3551" t="s">
        <v>36</v>
      </c>
    </row>
    <row r="3552" spans="1:3" x14ac:dyDescent="0.2">
      <c r="A3552" t="s">
        <v>31</v>
      </c>
      <c r="B3552" t="s">
        <v>122</v>
      </c>
      <c r="C3552" t="s">
        <v>96</v>
      </c>
    </row>
    <row r="3553" spans="1:3" x14ac:dyDescent="0.2">
      <c r="A3553" t="s">
        <v>31</v>
      </c>
      <c r="B3553" t="s">
        <v>123</v>
      </c>
      <c r="C3553" t="s">
        <v>105</v>
      </c>
    </row>
    <row r="3554" spans="1:3" x14ac:dyDescent="0.2">
      <c r="A3554" t="s">
        <v>124</v>
      </c>
      <c r="B3554" t="s">
        <v>31</v>
      </c>
      <c r="C3554" t="s">
        <v>113</v>
      </c>
    </row>
    <row r="3555" spans="1:3" x14ac:dyDescent="0.2">
      <c r="A3555" t="s">
        <v>125</v>
      </c>
      <c r="B3555" t="s">
        <v>31</v>
      </c>
      <c r="C3555" t="s">
        <v>71</v>
      </c>
    </row>
    <row r="3556" spans="1:3" x14ac:dyDescent="0.2">
      <c r="A3556" t="s">
        <v>31</v>
      </c>
      <c r="B3556" t="s">
        <v>126</v>
      </c>
      <c r="C3556" t="s">
        <v>26</v>
      </c>
    </row>
    <row r="3557" spans="1:3" x14ac:dyDescent="0.2">
      <c r="A3557" t="s">
        <v>31</v>
      </c>
      <c r="B3557" t="s">
        <v>127</v>
      </c>
      <c r="C3557" t="s">
        <v>93</v>
      </c>
    </row>
    <row r="3558" spans="1:3" x14ac:dyDescent="0.2">
      <c r="A3558" t="s">
        <v>31</v>
      </c>
      <c r="B3558" t="s">
        <v>128</v>
      </c>
      <c r="C3558" t="s">
        <v>19</v>
      </c>
    </row>
    <row r="3559" spans="1:3" x14ac:dyDescent="0.2">
      <c r="A3559" t="s">
        <v>31</v>
      </c>
      <c r="B3559" t="s">
        <v>129</v>
      </c>
      <c r="C3559" t="s">
        <v>31</v>
      </c>
    </row>
    <row r="3560" spans="1:3" x14ac:dyDescent="0.2">
      <c r="A3560" t="s">
        <v>31</v>
      </c>
      <c r="B3560" t="s">
        <v>130</v>
      </c>
      <c r="C3560" t="s">
        <v>14</v>
      </c>
    </row>
    <row r="3561" spans="1:3" x14ac:dyDescent="0.2">
      <c r="A3561" t="s">
        <v>31</v>
      </c>
      <c r="B3561" t="s">
        <v>131</v>
      </c>
      <c r="C3561" t="s">
        <v>28</v>
      </c>
    </row>
    <row r="3562" spans="1:3" x14ac:dyDescent="0.2">
      <c r="A3562" t="s">
        <v>31</v>
      </c>
      <c r="B3562" t="s">
        <v>132</v>
      </c>
      <c r="C3562" t="s">
        <v>48</v>
      </c>
    </row>
    <row r="3563" spans="1:3" x14ac:dyDescent="0.2">
      <c r="A3563" t="s">
        <v>133</v>
      </c>
      <c r="B3563" t="s">
        <v>31</v>
      </c>
      <c r="C3563" t="s">
        <v>70</v>
      </c>
    </row>
    <row r="3564" spans="1:3" x14ac:dyDescent="0.2">
      <c r="A3564" t="s">
        <v>31</v>
      </c>
      <c r="B3564" t="s">
        <v>134</v>
      </c>
      <c r="C3564" t="s">
        <v>69</v>
      </c>
    </row>
    <row r="3565" spans="1:3" x14ac:dyDescent="0.2">
      <c r="A3565" t="s">
        <v>31</v>
      </c>
      <c r="B3565" t="s">
        <v>135</v>
      </c>
      <c r="C3565" t="s">
        <v>81</v>
      </c>
    </row>
    <row r="3566" spans="1:3" x14ac:dyDescent="0.2">
      <c r="A3566" t="s">
        <v>31</v>
      </c>
      <c r="B3566" t="s">
        <v>136</v>
      </c>
      <c r="C3566" t="s">
        <v>114</v>
      </c>
    </row>
    <row r="3567" spans="1:3" x14ac:dyDescent="0.2">
      <c r="A3567" t="s">
        <v>31</v>
      </c>
      <c r="B3567" t="s">
        <v>137</v>
      </c>
      <c r="C3567" t="s">
        <v>43</v>
      </c>
    </row>
    <row r="3568" spans="1:3" x14ac:dyDescent="0.2">
      <c r="A3568" t="s">
        <v>31</v>
      </c>
      <c r="B3568" t="s">
        <v>138</v>
      </c>
      <c r="C3568" t="s">
        <v>43</v>
      </c>
    </row>
    <row r="3569" spans="1:3" x14ac:dyDescent="0.2">
      <c r="A3569" t="s">
        <v>33</v>
      </c>
      <c r="B3569" t="s">
        <v>32</v>
      </c>
      <c r="C3569" t="s">
        <v>93</v>
      </c>
    </row>
    <row r="3570" spans="1:3" x14ac:dyDescent="0.2">
      <c r="A3570" t="s">
        <v>34</v>
      </c>
      <c r="B3570" t="s">
        <v>32</v>
      </c>
      <c r="C3570" t="s">
        <v>32</v>
      </c>
    </row>
    <row r="3571" spans="1:3" x14ac:dyDescent="0.2">
      <c r="A3571" t="s">
        <v>32</v>
      </c>
      <c r="B3571" t="s">
        <v>35</v>
      </c>
      <c r="C3571" t="s">
        <v>62</v>
      </c>
    </row>
    <row r="3572" spans="1:3" x14ac:dyDescent="0.2">
      <c r="A3572" t="s">
        <v>32</v>
      </c>
      <c r="B3572" t="s">
        <v>36</v>
      </c>
      <c r="C3572" t="s">
        <v>10</v>
      </c>
    </row>
    <row r="3573" spans="1:3" x14ac:dyDescent="0.2">
      <c r="A3573" t="s">
        <v>32</v>
      </c>
      <c r="B3573" t="s">
        <v>37</v>
      </c>
      <c r="C3573" t="s">
        <v>10</v>
      </c>
    </row>
    <row r="3574" spans="1:3" x14ac:dyDescent="0.2">
      <c r="A3574" t="s">
        <v>32</v>
      </c>
      <c r="B3574" t="s">
        <v>38</v>
      </c>
      <c r="C3574" t="s">
        <v>11</v>
      </c>
    </row>
    <row r="3575" spans="1:3" x14ac:dyDescent="0.2">
      <c r="A3575" t="s">
        <v>32</v>
      </c>
      <c r="B3575" t="s">
        <v>39</v>
      </c>
      <c r="C3575" t="s">
        <v>79</v>
      </c>
    </row>
    <row r="3576" spans="1:3" x14ac:dyDescent="0.2">
      <c r="A3576" t="s">
        <v>32</v>
      </c>
      <c r="B3576" t="s">
        <v>40</v>
      </c>
      <c r="C3576" t="s">
        <v>80</v>
      </c>
    </row>
    <row r="3577" spans="1:3" x14ac:dyDescent="0.2">
      <c r="A3577" t="s">
        <v>32</v>
      </c>
      <c r="B3577" t="s">
        <v>41</v>
      </c>
      <c r="C3577" t="s">
        <v>86</v>
      </c>
    </row>
    <row r="3578" spans="1:3" x14ac:dyDescent="0.2">
      <c r="A3578" t="s">
        <v>42</v>
      </c>
      <c r="B3578" t="s">
        <v>32</v>
      </c>
      <c r="C3578" t="s">
        <v>49</v>
      </c>
    </row>
    <row r="3579" spans="1:3" x14ac:dyDescent="0.2">
      <c r="A3579" t="s">
        <v>32</v>
      </c>
      <c r="B3579" t="s">
        <v>43</v>
      </c>
      <c r="C3579" t="s">
        <v>74</v>
      </c>
    </row>
    <row r="3580" spans="1:3" x14ac:dyDescent="0.2">
      <c r="A3580" t="s">
        <v>44</v>
      </c>
      <c r="B3580" t="s">
        <v>32</v>
      </c>
      <c r="C3580" t="s">
        <v>86</v>
      </c>
    </row>
    <row r="3581" spans="1:3" x14ac:dyDescent="0.2">
      <c r="A3581" t="s">
        <v>32</v>
      </c>
      <c r="B3581" t="s">
        <v>7</v>
      </c>
      <c r="C3581" t="s">
        <v>52</v>
      </c>
    </row>
    <row r="3582" spans="1:3" x14ac:dyDescent="0.2">
      <c r="A3582" t="s">
        <v>32</v>
      </c>
      <c r="B3582" t="s">
        <v>45</v>
      </c>
      <c r="C3582" t="s">
        <v>5</v>
      </c>
    </row>
    <row r="3583" spans="1:3" x14ac:dyDescent="0.2">
      <c r="A3583" t="s">
        <v>46</v>
      </c>
      <c r="B3583" t="s">
        <v>32</v>
      </c>
      <c r="C3583" t="s">
        <v>81</v>
      </c>
    </row>
    <row r="3584" spans="1:3" x14ac:dyDescent="0.2">
      <c r="A3584" t="s">
        <v>47</v>
      </c>
      <c r="B3584" t="s">
        <v>32</v>
      </c>
      <c r="C3584" t="s">
        <v>31</v>
      </c>
    </row>
    <row r="3585" spans="1:3" x14ac:dyDescent="0.2">
      <c r="A3585" t="s">
        <v>32</v>
      </c>
      <c r="B3585" t="s">
        <v>48</v>
      </c>
      <c r="C3585" t="s">
        <v>79</v>
      </c>
    </row>
    <row r="3586" spans="1:3" x14ac:dyDescent="0.2">
      <c r="A3586" t="s">
        <v>49</v>
      </c>
      <c r="B3586" t="s">
        <v>32</v>
      </c>
      <c r="C3586" t="s">
        <v>132</v>
      </c>
    </row>
    <row r="3587" spans="1:3" x14ac:dyDescent="0.2">
      <c r="A3587" t="s">
        <v>50</v>
      </c>
      <c r="B3587" t="s">
        <v>32</v>
      </c>
      <c r="C3587" t="s">
        <v>132</v>
      </c>
    </row>
    <row r="3588" spans="1:3" x14ac:dyDescent="0.2">
      <c r="A3588" t="s">
        <v>32</v>
      </c>
      <c r="B3588" t="s">
        <v>51</v>
      </c>
      <c r="C3588" t="s">
        <v>40</v>
      </c>
    </row>
    <row r="3589" spans="1:3" x14ac:dyDescent="0.2">
      <c r="A3589" t="s">
        <v>32</v>
      </c>
      <c r="B3589" t="s">
        <v>52</v>
      </c>
      <c r="C3589" t="s">
        <v>69</v>
      </c>
    </row>
    <row r="3590" spans="1:3" x14ac:dyDescent="0.2">
      <c r="A3590" t="s">
        <v>32</v>
      </c>
      <c r="B3590" t="s">
        <v>53</v>
      </c>
      <c r="C3590" t="s">
        <v>36</v>
      </c>
    </row>
    <row r="3591" spans="1:3" x14ac:dyDescent="0.2">
      <c r="A3591" t="s">
        <v>54</v>
      </c>
      <c r="B3591" t="s">
        <v>32</v>
      </c>
      <c r="C3591" t="s">
        <v>8</v>
      </c>
    </row>
    <row r="3592" spans="1:3" x14ac:dyDescent="0.2">
      <c r="A3592" t="s">
        <v>55</v>
      </c>
      <c r="B3592" t="s">
        <v>32</v>
      </c>
      <c r="C3592" t="s">
        <v>8</v>
      </c>
    </row>
    <row r="3593" spans="1:3" x14ac:dyDescent="0.2">
      <c r="A3593" t="s">
        <v>56</v>
      </c>
      <c r="B3593" t="s">
        <v>32</v>
      </c>
      <c r="C3593" t="s">
        <v>135</v>
      </c>
    </row>
    <row r="3594" spans="1:3" x14ac:dyDescent="0.2">
      <c r="A3594" t="s">
        <v>57</v>
      </c>
      <c r="B3594" t="s">
        <v>32</v>
      </c>
      <c r="C3594" t="s">
        <v>135</v>
      </c>
    </row>
    <row r="3595" spans="1:3" x14ac:dyDescent="0.2">
      <c r="A3595" t="s">
        <v>32</v>
      </c>
      <c r="B3595" t="s">
        <v>58</v>
      </c>
      <c r="C3595" t="s">
        <v>36</v>
      </c>
    </row>
    <row r="3596" spans="1:3" x14ac:dyDescent="0.2">
      <c r="A3596" t="s">
        <v>59</v>
      </c>
      <c r="B3596" t="s">
        <v>32</v>
      </c>
      <c r="C3596" t="s">
        <v>86</v>
      </c>
    </row>
    <row r="3597" spans="1:3" x14ac:dyDescent="0.2">
      <c r="A3597" t="s">
        <v>32</v>
      </c>
      <c r="B3597" t="s">
        <v>60</v>
      </c>
      <c r="C3597" t="s">
        <v>130</v>
      </c>
    </row>
    <row r="3598" spans="1:3" x14ac:dyDescent="0.2">
      <c r="A3598" t="s">
        <v>32</v>
      </c>
      <c r="B3598" t="s">
        <v>61</v>
      </c>
      <c r="C3598" t="s">
        <v>118</v>
      </c>
    </row>
    <row r="3599" spans="1:3" x14ac:dyDescent="0.2">
      <c r="A3599" t="s">
        <v>62</v>
      </c>
      <c r="B3599" t="s">
        <v>32</v>
      </c>
      <c r="C3599" t="s">
        <v>105</v>
      </c>
    </row>
    <row r="3600" spans="1:3" x14ac:dyDescent="0.2">
      <c r="A3600" t="s">
        <v>63</v>
      </c>
      <c r="B3600" t="s">
        <v>32</v>
      </c>
      <c r="C3600" t="s">
        <v>105</v>
      </c>
    </row>
    <row r="3601" spans="1:3" x14ac:dyDescent="0.2">
      <c r="A3601" t="s">
        <v>32</v>
      </c>
      <c r="B3601" t="s">
        <v>64</v>
      </c>
      <c r="C3601" t="s">
        <v>22</v>
      </c>
    </row>
    <row r="3602" spans="1:3" x14ac:dyDescent="0.2">
      <c r="A3602" t="s">
        <v>65</v>
      </c>
      <c r="B3602" t="s">
        <v>32</v>
      </c>
      <c r="C3602" t="s">
        <v>114</v>
      </c>
    </row>
    <row r="3603" spans="1:3" x14ac:dyDescent="0.2">
      <c r="A3603" t="s">
        <v>66</v>
      </c>
      <c r="B3603" t="s">
        <v>32</v>
      </c>
      <c r="C3603" t="s">
        <v>114</v>
      </c>
    </row>
    <row r="3604" spans="1:3" x14ac:dyDescent="0.2">
      <c r="A3604" t="s">
        <v>32</v>
      </c>
      <c r="B3604" t="s">
        <v>67</v>
      </c>
      <c r="C3604" t="s">
        <v>62</v>
      </c>
    </row>
    <row r="3605" spans="1:3" x14ac:dyDescent="0.2">
      <c r="A3605" t="s">
        <v>32</v>
      </c>
      <c r="B3605" t="s">
        <v>68</v>
      </c>
      <c r="C3605" t="s">
        <v>62</v>
      </c>
    </row>
    <row r="3606" spans="1:3" x14ac:dyDescent="0.2">
      <c r="A3606" t="s">
        <v>32</v>
      </c>
      <c r="B3606" t="s">
        <v>69</v>
      </c>
      <c r="C3606" t="s">
        <v>21</v>
      </c>
    </row>
    <row r="3607" spans="1:3" x14ac:dyDescent="0.2">
      <c r="A3607" t="s">
        <v>32</v>
      </c>
      <c r="B3607" t="s">
        <v>70</v>
      </c>
      <c r="C3607" t="s">
        <v>18</v>
      </c>
    </row>
    <row r="3608" spans="1:3" x14ac:dyDescent="0.2">
      <c r="A3608" t="s">
        <v>32</v>
      </c>
      <c r="B3608" t="s">
        <v>71</v>
      </c>
      <c r="C3608" t="s">
        <v>18</v>
      </c>
    </row>
    <row r="3609" spans="1:3" x14ac:dyDescent="0.2">
      <c r="A3609" t="s">
        <v>72</v>
      </c>
      <c r="B3609" t="s">
        <v>32</v>
      </c>
      <c r="C3609" t="s">
        <v>49</v>
      </c>
    </row>
    <row r="3610" spans="1:3" x14ac:dyDescent="0.2">
      <c r="A3610" t="s">
        <v>32</v>
      </c>
      <c r="B3610" t="s">
        <v>73</v>
      </c>
      <c r="C3610" t="s">
        <v>128</v>
      </c>
    </row>
    <row r="3611" spans="1:3" x14ac:dyDescent="0.2">
      <c r="A3611" t="s">
        <v>32</v>
      </c>
      <c r="B3611" t="s">
        <v>74</v>
      </c>
      <c r="C3611" t="s">
        <v>14</v>
      </c>
    </row>
    <row r="3612" spans="1:3" x14ac:dyDescent="0.2">
      <c r="A3612" t="s">
        <v>75</v>
      </c>
      <c r="B3612" t="s">
        <v>32</v>
      </c>
      <c r="C3612" t="s">
        <v>96</v>
      </c>
    </row>
    <row r="3613" spans="1:3" x14ac:dyDescent="0.2">
      <c r="A3613" t="s">
        <v>32</v>
      </c>
      <c r="B3613" t="s">
        <v>76</v>
      </c>
      <c r="C3613" t="s">
        <v>39</v>
      </c>
    </row>
    <row r="3614" spans="1:3" x14ac:dyDescent="0.2">
      <c r="A3614" t="s">
        <v>32</v>
      </c>
      <c r="B3614" t="s">
        <v>77</v>
      </c>
      <c r="C3614" t="s">
        <v>111</v>
      </c>
    </row>
    <row r="3615" spans="1:3" x14ac:dyDescent="0.2">
      <c r="A3615" t="s">
        <v>78</v>
      </c>
      <c r="B3615" t="s">
        <v>32</v>
      </c>
      <c r="C3615" t="s">
        <v>135</v>
      </c>
    </row>
    <row r="3616" spans="1:3" x14ac:dyDescent="0.2">
      <c r="A3616" t="s">
        <v>32</v>
      </c>
      <c r="B3616" t="s">
        <v>79</v>
      </c>
      <c r="C3616" t="s">
        <v>33</v>
      </c>
    </row>
    <row r="3617" spans="1:3" x14ac:dyDescent="0.2">
      <c r="A3617" t="s">
        <v>32</v>
      </c>
      <c r="B3617" t="s">
        <v>80</v>
      </c>
      <c r="C3617" t="s">
        <v>33</v>
      </c>
    </row>
    <row r="3618" spans="1:3" x14ac:dyDescent="0.2">
      <c r="A3618" t="s">
        <v>32</v>
      </c>
      <c r="B3618" t="s">
        <v>81</v>
      </c>
      <c r="C3618" t="s">
        <v>39</v>
      </c>
    </row>
    <row r="3619" spans="1:3" x14ac:dyDescent="0.2">
      <c r="A3619" t="s">
        <v>32</v>
      </c>
      <c r="B3619" t="s">
        <v>82</v>
      </c>
      <c r="C3619" t="s">
        <v>1</v>
      </c>
    </row>
    <row r="3620" spans="1:3" x14ac:dyDescent="0.2">
      <c r="A3620" t="s">
        <v>32</v>
      </c>
      <c r="B3620" t="s">
        <v>83</v>
      </c>
      <c r="C3620" t="s">
        <v>118</v>
      </c>
    </row>
    <row r="3621" spans="1:3" x14ac:dyDescent="0.2">
      <c r="A3621" t="s">
        <v>32</v>
      </c>
      <c r="B3621" t="s">
        <v>84</v>
      </c>
      <c r="C3621" t="s">
        <v>62</v>
      </c>
    </row>
    <row r="3622" spans="1:3" x14ac:dyDescent="0.2">
      <c r="A3622" t="s">
        <v>32</v>
      </c>
      <c r="B3622" t="s">
        <v>85</v>
      </c>
      <c r="C3622" t="s">
        <v>62</v>
      </c>
    </row>
    <row r="3623" spans="1:3" x14ac:dyDescent="0.2">
      <c r="A3623" t="s">
        <v>32</v>
      </c>
      <c r="B3623" t="s">
        <v>86</v>
      </c>
      <c r="C3623" t="s">
        <v>111</v>
      </c>
    </row>
    <row r="3624" spans="1:3" x14ac:dyDescent="0.2">
      <c r="A3624" t="s">
        <v>87</v>
      </c>
      <c r="B3624" t="s">
        <v>32</v>
      </c>
      <c r="C3624" t="s">
        <v>136</v>
      </c>
    </row>
    <row r="3625" spans="1:3" x14ac:dyDescent="0.2">
      <c r="A3625" t="s">
        <v>88</v>
      </c>
      <c r="B3625" t="s">
        <v>32</v>
      </c>
      <c r="C3625" t="s">
        <v>135</v>
      </c>
    </row>
    <row r="3626" spans="1:3" x14ac:dyDescent="0.2">
      <c r="A3626" t="s">
        <v>89</v>
      </c>
      <c r="B3626" t="s">
        <v>32</v>
      </c>
      <c r="C3626" t="s">
        <v>32</v>
      </c>
    </row>
    <row r="3627" spans="1:3" x14ac:dyDescent="0.2">
      <c r="A3627" t="s">
        <v>32</v>
      </c>
      <c r="B3627" t="s">
        <v>90</v>
      </c>
      <c r="C3627" t="s">
        <v>1</v>
      </c>
    </row>
    <row r="3628" spans="1:3" x14ac:dyDescent="0.2">
      <c r="A3628" t="s">
        <v>91</v>
      </c>
      <c r="B3628" t="s">
        <v>32</v>
      </c>
      <c r="C3628" t="s">
        <v>130</v>
      </c>
    </row>
    <row r="3629" spans="1:3" x14ac:dyDescent="0.2">
      <c r="A3629" t="s">
        <v>92</v>
      </c>
      <c r="B3629" t="s">
        <v>32</v>
      </c>
      <c r="C3629" t="s">
        <v>11</v>
      </c>
    </row>
    <row r="3630" spans="1:3" x14ac:dyDescent="0.2">
      <c r="A3630" t="s">
        <v>93</v>
      </c>
      <c r="B3630" t="s">
        <v>32</v>
      </c>
      <c r="C3630" t="s">
        <v>93</v>
      </c>
    </row>
    <row r="3631" spans="1:3" x14ac:dyDescent="0.2">
      <c r="A3631" t="s">
        <v>32</v>
      </c>
      <c r="B3631" t="s">
        <v>94</v>
      </c>
      <c r="C3631" t="s">
        <v>138</v>
      </c>
    </row>
    <row r="3632" spans="1:3" x14ac:dyDescent="0.2">
      <c r="A3632" t="s">
        <v>95</v>
      </c>
      <c r="B3632" t="s">
        <v>32</v>
      </c>
      <c r="C3632" t="s">
        <v>130</v>
      </c>
    </row>
    <row r="3633" spans="1:3" x14ac:dyDescent="0.2">
      <c r="A3633" t="s">
        <v>96</v>
      </c>
      <c r="B3633" t="s">
        <v>32</v>
      </c>
      <c r="C3633" t="s">
        <v>51</v>
      </c>
    </row>
    <row r="3634" spans="1:3" x14ac:dyDescent="0.2">
      <c r="A3634" t="s">
        <v>32</v>
      </c>
      <c r="B3634" t="s">
        <v>97</v>
      </c>
      <c r="C3634" t="s">
        <v>100</v>
      </c>
    </row>
    <row r="3635" spans="1:3" x14ac:dyDescent="0.2">
      <c r="A3635" t="s">
        <v>32</v>
      </c>
      <c r="B3635" t="s">
        <v>98</v>
      </c>
      <c r="C3635" t="s">
        <v>22</v>
      </c>
    </row>
    <row r="3636" spans="1:3" x14ac:dyDescent="0.2">
      <c r="A3636" t="s">
        <v>99</v>
      </c>
      <c r="B3636" t="s">
        <v>32</v>
      </c>
      <c r="C3636" t="s">
        <v>76</v>
      </c>
    </row>
    <row r="3637" spans="1:3" x14ac:dyDescent="0.2">
      <c r="A3637" t="s">
        <v>100</v>
      </c>
      <c r="B3637" t="s">
        <v>32</v>
      </c>
      <c r="C3637" t="s">
        <v>10</v>
      </c>
    </row>
    <row r="3638" spans="1:3" x14ac:dyDescent="0.2">
      <c r="A3638" t="s">
        <v>32</v>
      </c>
      <c r="B3638" t="s">
        <v>101</v>
      </c>
      <c r="C3638" t="s">
        <v>74</v>
      </c>
    </row>
    <row r="3639" spans="1:3" x14ac:dyDescent="0.2">
      <c r="A3639" t="s">
        <v>32</v>
      </c>
      <c r="B3639" t="s">
        <v>102</v>
      </c>
      <c r="C3639" t="s">
        <v>11</v>
      </c>
    </row>
    <row r="3640" spans="1:3" x14ac:dyDescent="0.2">
      <c r="A3640" t="s">
        <v>32</v>
      </c>
      <c r="B3640" t="s">
        <v>103</v>
      </c>
      <c r="C3640" t="s">
        <v>1</v>
      </c>
    </row>
    <row r="3641" spans="1:3" x14ac:dyDescent="0.2">
      <c r="A3641" t="s">
        <v>32</v>
      </c>
      <c r="B3641" t="s">
        <v>104</v>
      </c>
      <c r="C3641" t="s">
        <v>11</v>
      </c>
    </row>
    <row r="3642" spans="1:3" x14ac:dyDescent="0.2">
      <c r="A3642" t="s">
        <v>32</v>
      </c>
      <c r="B3642" t="s">
        <v>3</v>
      </c>
      <c r="C3642" t="s">
        <v>11</v>
      </c>
    </row>
    <row r="3643" spans="1:3" x14ac:dyDescent="0.2">
      <c r="A3643" t="s">
        <v>32</v>
      </c>
      <c r="B3643" t="s">
        <v>105</v>
      </c>
      <c r="C3643" t="s">
        <v>29</v>
      </c>
    </row>
    <row r="3644" spans="1:3" x14ac:dyDescent="0.2">
      <c r="A3644" t="s">
        <v>32</v>
      </c>
      <c r="B3644" t="s">
        <v>106</v>
      </c>
      <c r="C3644" t="s">
        <v>89</v>
      </c>
    </row>
    <row r="3645" spans="1:3" x14ac:dyDescent="0.2">
      <c r="A3645" t="s">
        <v>32</v>
      </c>
      <c r="B3645" t="s">
        <v>107</v>
      </c>
      <c r="C3645" t="s">
        <v>62</v>
      </c>
    </row>
    <row r="3646" spans="1:3" x14ac:dyDescent="0.2">
      <c r="A3646" t="s">
        <v>32</v>
      </c>
      <c r="B3646" t="s">
        <v>108</v>
      </c>
      <c r="C3646" t="s">
        <v>62</v>
      </c>
    </row>
    <row r="3647" spans="1:3" x14ac:dyDescent="0.2">
      <c r="A3647" t="s">
        <v>32</v>
      </c>
      <c r="B3647" t="s">
        <v>109</v>
      </c>
      <c r="C3647" t="s">
        <v>62</v>
      </c>
    </row>
    <row r="3648" spans="1:3" x14ac:dyDescent="0.2">
      <c r="A3648" t="s">
        <v>110</v>
      </c>
      <c r="B3648" t="s">
        <v>32</v>
      </c>
      <c r="C3648" t="s">
        <v>81</v>
      </c>
    </row>
    <row r="3649" spans="1:3" x14ac:dyDescent="0.2">
      <c r="A3649" t="s">
        <v>32</v>
      </c>
      <c r="B3649" t="s">
        <v>111</v>
      </c>
      <c r="C3649" t="s">
        <v>79</v>
      </c>
    </row>
    <row r="3650" spans="1:3" x14ac:dyDescent="0.2">
      <c r="A3650" t="s">
        <v>32</v>
      </c>
      <c r="B3650" t="s">
        <v>112</v>
      </c>
      <c r="C3650" t="s">
        <v>79</v>
      </c>
    </row>
    <row r="3651" spans="1:3" x14ac:dyDescent="0.2">
      <c r="A3651" t="s">
        <v>113</v>
      </c>
      <c r="B3651" t="s">
        <v>32</v>
      </c>
      <c r="C3651" t="s">
        <v>48</v>
      </c>
    </row>
    <row r="3652" spans="1:3" x14ac:dyDescent="0.2">
      <c r="A3652" t="s">
        <v>114</v>
      </c>
      <c r="B3652" t="s">
        <v>32</v>
      </c>
      <c r="C3652" t="s">
        <v>39</v>
      </c>
    </row>
    <row r="3653" spans="1:3" x14ac:dyDescent="0.2">
      <c r="A3653" t="s">
        <v>32</v>
      </c>
      <c r="B3653" t="s">
        <v>115</v>
      </c>
      <c r="C3653" t="s">
        <v>138</v>
      </c>
    </row>
    <row r="3654" spans="1:3" x14ac:dyDescent="0.2">
      <c r="A3654" t="s">
        <v>32</v>
      </c>
      <c r="B3654" t="s">
        <v>116</v>
      </c>
      <c r="C3654" t="s">
        <v>128</v>
      </c>
    </row>
    <row r="3655" spans="1:3" x14ac:dyDescent="0.2">
      <c r="A3655" t="s">
        <v>117</v>
      </c>
      <c r="B3655" t="s">
        <v>32</v>
      </c>
      <c r="C3655" t="s">
        <v>113</v>
      </c>
    </row>
    <row r="3656" spans="1:3" x14ac:dyDescent="0.2">
      <c r="A3656" t="s">
        <v>32</v>
      </c>
      <c r="B3656" t="s">
        <v>118</v>
      </c>
      <c r="C3656" t="s">
        <v>119</v>
      </c>
    </row>
    <row r="3657" spans="1:3" x14ac:dyDescent="0.2">
      <c r="A3657" t="s">
        <v>32</v>
      </c>
      <c r="B3657" t="s">
        <v>119</v>
      </c>
      <c r="C3657" t="s">
        <v>10</v>
      </c>
    </row>
    <row r="3658" spans="1:3" x14ac:dyDescent="0.2">
      <c r="A3658" t="s">
        <v>32</v>
      </c>
      <c r="B3658" t="s">
        <v>120</v>
      </c>
      <c r="C3658" t="s">
        <v>73</v>
      </c>
    </row>
    <row r="3659" spans="1:3" x14ac:dyDescent="0.2">
      <c r="A3659" t="s">
        <v>32</v>
      </c>
      <c r="B3659" t="s">
        <v>121</v>
      </c>
      <c r="C3659" t="s">
        <v>137</v>
      </c>
    </row>
    <row r="3660" spans="1:3" x14ac:dyDescent="0.2">
      <c r="A3660" t="s">
        <v>32</v>
      </c>
      <c r="B3660" t="s">
        <v>122</v>
      </c>
      <c r="C3660" t="s">
        <v>49</v>
      </c>
    </row>
    <row r="3661" spans="1:3" x14ac:dyDescent="0.2">
      <c r="A3661" t="s">
        <v>32</v>
      </c>
      <c r="B3661" t="s">
        <v>123</v>
      </c>
      <c r="C3661" t="s">
        <v>130</v>
      </c>
    </row>
    <row r="3662" spans="1:3" x14ac:dyDescent="0.2">
      <c r="A3662" t="s">
        <v>124</v>
      </c>
      <c r="B3662" t="s">
        <v>32</v>
      </c>
      <c r="C3662" t="s">
        <v>8</v>
      </c>
    </row>
    <row r="3663" spans="1:3" x14ac:dyDescent="0.2">
      <c r="A3663" t="s">
        <v>125</v>
      </c>
      <c r="B3663" t="s">
        <v>32</v>
      </c>
      <c r="C3663" t="s">
        <v>136</v>
      </c>
    </row>
    <row r="3664" spans="1:3" x14ac:dyDescent="0.2">
      <c r="A3664" t="s">
        <v>126</v>
      </c>
      <c r="B3664" t="s">
        <v>32</v>
      </c>
      <c r="C3664" t="s">
        <v>76</v>
      </c>
    </row>
    <row r="3665" spans="1:3" x14ac:dyDescent="0.2">
      <c r="A3665" t="s">
        <v>32</v>
      </c>
      <c r="B3665" t="s">
        <v>127</v>
      </c>
      <c r="C3665" t="s">
        <v>29</v>
      </c>
    </row>
    <row r="3666" spans="1:3" x14ac:dyDescent="0.2">
      <c r="A3666" t="s">
        <v>32</v>
      </c>
      <c r="B3666" t="s">
        <v>128</v>
      </c>
      <c r="C3666" t="s">
        <v>2</v>
      </c>
    </row>
    <row r="3667" spans="1:3" x14ac:dyDescent="0.2">
      <c r="A3667" t="s">
        <v>32</v>
      </c>
      <c r="B3667" t="s">
        <v>129</v>
      </c>
      <c r="C3667" t="s">
        <v>40</v>
      </c>
    </row>
    <row r="3668" spans="1:3" x14ac:dyDescent="0.2">
      <c r="A3668" t="s">
        <v>32</v>
      </c>
      <c r="B3668" t="s">
        <v>130</v>
      </c>
      <c r="C3668" t="s">
        <v>101</v>
      </c>
    </row>
    <row r="3669" spans="1:3" x14ac:dyDescent="0.2">
      <c r="A3669" t="s">
        <v>32</v>
      </c>
      <c r="B3669" t="s">
        <v>131</v>
      </c>
      <c r="C3669" t="s">
        <v>43</v>
      </c>
    </row>
    <row r="3670" spans="1:3" x14ac:dyDescent="0.2">
      <c r="A3670" t="s">
        <v>32</v>
      </c>
      <c r="B3670" t="s">
        <v>132</v>
      </c>
      <c r="C3670" t="s">
        <v>80</v>
      </c>
    </row>
    <row r="3671" spans="1:3" x14ac:dyDescent="0.2">
      <c r="A3671" t="s">
        <v>133</v>
      </c>
      <c r="B3671" t="s">
        <v>32</v>
      </c>
      <c r="C3671" t="s">
        <v>96</v>
      </c>
    </row>
    <row r="3672" spans="1:3" x14ac:dyDescent="0.2">
      <c r="A3672" t="s">
        <v>32</v>
      </c>
      <c r="B3672" t="s">
        <v>134</v>
      </c>
      <c r="C3672" t="s">
        <v>11</v>
      </c>
    </row>
    <row r="3673" spans="1:3" x14ac:dyDescent="0.2">
      <c r="A3673" t="s">
        <v>32</v>
      </c>
      <c r="B3673" t="s">
        <v>135</v>
      </c>
      <c r="C3673" t="s">
        <v>48</v>
      </c>
    </row>
    <row r="3674" spans="1:3" x14ac:dyDescent="0.2">
      <c r="A3674" t="s">
        <v>136</v>
      </c>
      <c r="B3674" t="s">
        <v>32</v>
      </c>
      <c r="C3674" t="s">
        <v>51</v>
      </c>
    </row>
    <row r="3675" spans="1:3" x14ac:dyDescent="0.2">
      <c r="A3675" t="s">
        <v>32</v>
      </c>
      <c r="B3675" t="s">
        <v>137</v>
      </c>
      <c r="C3675" t="s">
        <v>128</v>
      </c>
    </row>
    <row r="3676" spans="1:3" x14ac:dyDescent="0.2">
      <c r="A3676" t="s">
        <v>32</v>
      </c>
      <c r="B3676" t="s">
        <v>138</v>
      </c>
      <c r="C3676" t="s">
        <v>128</v>
      </c>
    </row>
    <row r="3677" spans="1:3" x14ac:dyDescent="0.2">
      <c r="A3677" t="s">
        <v>34</v>
      </c>
      <c r="B3677" t="s">
        <v>35</v>
      </c>
      <c r="C3677" t="s">
        <v>62</v>
      </c>
    </row>
    <row r="3678" spans="1:3" x14ac:dyDescent="0.2">
      <c r="A3678" t="s">
        <v>34</v>
      </c>
      <c r="B3678" t="s">
        <v>36</v>
      </c>
      <c r="C3678" t="s">
        <v>10</v>
      </c>
    </row>
    <row r="3679" spans="1:3" x14ac:dyDescent="0.2">
      <c r="A3679" t="s">
        <v>34</v>
      </c>
      <c r="B3679" t="s">
        <v>37</v>
      </c>
      <c r="C3679" t="s">
        <v>10</v>
      </c>
    </row>
    <row r="3680" spans="1:3" x14ac:dyDescent="0.2">
      <c r="A3680" t="s">
        <v>34</v>
      </c>
      <c r="B3680" t="s">
        <v>38</v>
      </c>
      <c r="C3680" t="s">
        <v>11</v>
      </c>
    </row>
    <row r="3681" spans="1:3" x14ac:dyDescent="0.2">
      <c r="A3681" t="s">
        <v>34</v>
      </c>
      <c r="B3681" t="s">
        <v>39</v>
      </c>
      <c r="C3681" t="s">
        <v>79</v>
      </c>
    </row>
    <row r="3682" spans="1:3" x14ac:dyDescent="0.2">
      <c r="A3682" t="s">
        <v>34</v>
      </c>
      <c r="B3682" t="s">
        <v>40</v>
      </c>
      <c r="C3682" t="s">
        <v>80</v>
      </c>
    </row>
    <row r="3683" spans="1:3" x14ac:dyDescent="0.2">
      <c r="A3683" t="s">
        <v>34</v>
      </c>
      <c r="B3683" t="s">
        <v>41</v>
      </c>
      <c r="C3683" t="s">
        <v>113</v>
      </c>
    </row>
    <row r="3684" spans="1:3" x14ac:dyDescent="0.2">
      <c r="A3684" t="s">
        <v>42</v>
      </c>
      <c r="B3684" t="s">
        <v>34</v>
      </c>
      <c r="C3684" t="s">
        <v>49</v>
      </c>
    </row>
    <row r="3685" spans="1:3" x14ac:dyDescent="0.2">
      <c r="A3685" t="s">
        <v>34</v>
      </c>
      <c r="B3685" t="s">
        <v>43</v>
      </c>
      <c r="C3685" t="s">
        <v>74</v>
      </c>
    </row>
    <row r="3686" spans="1:3" x14ac:dyDescent="0.2">
      <c r="A3686" t="s">
        <v>44</v>
      </c>
      <c r="B3686" t="s">
        <v>34</v>
      </c>
      <c r="C3686" t="s">
        <v>86</v>
      </c>
    </row>
    <row r="3687" spans="1:3" x14ac:dyDescent="0.2">
      <c r="A3687" t="s">
        <v>34</v>
      </c>
      <c r="B3687" t="s">
        <v>7</v>
      </c>
      <c r="C3687" t="s">
        <v>52</v>
      </c>
    </row>
    <row r="3688" spans="1:3" x14ac:dyDescent="0.2">
      <c r="A3688" t="s">
        <v>34</v>
      </c>
      <c r="B3688" t="s">
        <v>45</v>
      </c>
      <c r="C3688" t="s">
        <v>5</v>
      </c>
    </row>
    <row r="3689" spans="1:3" x14ac:dyDescent="0.2">
      <c r="A3689" t="s">
        <v>46</v>
      </c>
      <c r="B3689" t="s">
        <v>34</v>
      </c>
      <c r="C3689" t="s">
        <v>81</v>
      </c>
    </row>
    <row r="3690" spans="1:3" x14ac:dyDescent="0.2">
      <c r="A3690" t="s">
        <v>47</v>
      </c>
      <c r="B3690" t="s">
        <v>34</v>
      </c>
      <c r="C3690" t="s">
        <v>31</v>
      </c>
    </row>
    <row r="3691" spans="1:3" x14ac:dyDescent="0.2">
      <c r="A3691" t="s">
        <v>34</v>
      </c>
      <c r="B3691" t="s">
        <v>48</v>
      </c>
      <c r="C3691" t="s">
        <v>79</v>
      </c>
    </row>
    <row r="3692" spans="1:3" x14ac:dyDescent="0.2">
      <c r="A3692" t="s">
        <v>49</v>
      </c>
      <c r="B3692" t="s">
        <v>34</v>
      </c>
      <c r="C3692" t="s">
        <v>132</v>
      </c>
    </row>
    <row r="3693" spans="1:3" x14ac:dyDescent="0.2">
      <c r="A3693" t="s">
        <v>50</v>
      </c>
      <c r="B3693" t="s">
        <v>34</v>
      </c>
      <c r="C3693" t="s">
        <v>39</v>
      </c>
    </row>
    <row r="3694" spans="1:3" x14ac:dyDescent="0.2">
      <c r="A3694" t="s">
        <v>34</v>
      </c>
      <c r="B3694" t="s">
        <v>51</v>
      </c>
      <c r="C3694" t="s">
        <v>40</v>
      </c>
    </row>
    <row r="3695" spans="1:3" x14ac:dyDescent="0.2">
      <c r="A3695" t="s">
        <v>34</v>
      </c>
      <c r="B3695" t="s">
        <v>52</v>
      </c>
      <c r="C3695" t="s">
        <v>10</v>
      </c>
    </row>
    <row r="3696" spans="1:3" x14ac:dyDescent="0.2">
      <c r="A3696" t="s">
        <v>34</v>
      </c>
      <c r="B3696" t="s">
        <v>53</v>
      </c>
      <c r="C3696" t="s">
        <v>36</v>
      </c>
    </row>
    <row r="3697" spans="1:3" x14ac:dyDescent="0.2">
      <c r="A3697" t="s">
        <v>54</v>
      </c>
      <c r="B3697" t="s">
        <v>34</v>
      </c>
      <c r="C3697" t="s">
        <v>8</v>
      </c>
    </row>
    <row r="3698" spans="1:3" x14ac:dyDescent="0.2">
      <c r="A3698" t="s">
        <v>55</v>
      </c>
      <c r="B3698" t="s">
        <v>34</v>
      </c>
      <c r="C3698" t="s">
        <v>8</v>
      </c>
    </row>
    <row r="3699" spans="1:3" x14ac:dyDescent="0.2">
      <c r="A3699" t="s">
        <v>56</v>
      </c>
      <c r="B3699" t="s">
        <v>34</v>
      </c>
      <c r="C3699" t="s">
        <v>135</v>
      </c>
    </row>
    <row r="3700" spans="1:3" x14ac:dyDescent="0.2">
      <c r="A3700" t="s">
        <v>57</v>
      </c>
      <c r="B3700" t="s">
        <v>34</v>
      </c>
      <c r="C3700" t="s">
        <v>135</v>
      </c>
    </row>
    <row r="3701" spans="1:3" x14ac:dyDescent="0.2">
      <c r="A3701" t="s">
        <v>34</v>
      </c>
      <c r="B3701" t="s">
        <v>58</v>
      </c>
      <c r="C3701" t="s">
        <v>36</v>
      </c>
    </row>
    <row r="3702" spans="1:3" x14ac:dyDescent="0.2">
      <c r="A3702" t="s">
        <v>59</v>
      </c>
      <c r="B3702" t="s">
        <v>34</v>
      </c>
      <c r="C3702" t="s">
        <v>86</v>
      </c>
    </row>
    <row r="3703" spans="1:3" x14ac:dyDescent="0.2">
      <c r="A3703" t="s">
        <v>34</v>
      </c>
      <c r="B3703" t="s">
        <v>60</v>
      </c>
      <c r="C3703" t="s">
        <v>128</v>
      </c>
    </row>
    <row r="3704" spans="1:3" x14ac:dyDescent="0.2">
      <c r="A3704" t="s">
        <v>34</v>
      </c>
      <c r="B3704" t="s">
        <v>61</v>
      </c>
      <c r="C3704" t="s">
        <v>1</v>
      </c>
    </row>
    <row r="3705" spans="1:3" x14ac:dyDescent="0.2">
      <c r="A3705" t="s">
        <v>34</v>
      </c>
      <c r="B3705" t="s">
        <v>62</v>
      </c>
      <c r="C3705" t="s">
        <v>127</v>
      </c>
    </row>
    <row r="3706" spans="1:3" x14ac:dyDescent="0.2">
      <c r="A3706" t="s">
        <v>34</v>
      </c>
      <c r="B3706" t="s">
        <v>63</v>
      </c>
      <c r="C3706" t="s">
        <v>105</v>
      </c>
    </row>
    <row r="3707" spans="1:3" x14ac:dyDescent="0.2">
      <c r="A3707" t="s">
        <v>34</v>
      </c>
      <c r="B3707" t="s">
        <v>64</v>
      </c>
      <c r="C3707" t="s">
        <v>5</v>
      </c>
    </row>
    <row r="3708" spans="1:3" x14ac:dyDescent="0.2">
      <c r="A3708" t="s">
        <v>65</v>
      </c>
      <c r="B3708" t="s">
        <v>34</v>
      </c>
      <c r="C3708" t="s">
        <v>114</v>
      </c>
    </row>
    <row r="3709" spans="1:3" x14ac:dyDescent="0.2">
      <c r="A3709" t="s">
        <v>66</v>
      </c>
      <c r="B3709" t="s">
        <v>34</v>
      </c>
      <c r="C3709" t="s">
        <v>114</v>
      </c>
    </row>
    <row r="3710" spans="1:3" x14ac:dyDescent="0.2">
      <c r="A3710" t="s">
        <v>34</v>
      </c>
      <c r="B3710" t="s">
        <v>67</v>
      </c>
      <c r="C3710" t="s">
        <v>62</v>
      </c>
    </row>
    <row r="3711" spans="1:3" x14ac:dyDescent="0.2">
      <c r="A3711" t="s">
        <v>34</v>
      </c>
      <c r="B3711" t="s">
        <v>68</v>
      </c>
      <c r="C3711" t="s">
        <v>62</v>
      </c>
    </row>
    <row r="3712" spans="1:3" x14ac:dyDescent="0.2">
      <c r="A3712" t="s">
        <v>34</v>
      </c>
      <c r="B3712" t="s">
        <v>69</v>
      </c>
      <c r="C3712" t="s">
        <v>21</v>
      </c>
    </row>
    <row r="3713" spans="1:3" x14ac:dyDescent="0.2">
      <c r="A3713" t="s">
        <v>34</v>
      </c>
      <c r="B3713" t="s">
        <v>70</v>
      </c>
      <c r="C3713" t="s">
        <v>18</v>
      </c>
    </row>
    <row r="3714" spans="1:3" x14ac:dyDescent="0.2">
      <c r="A3714" t="s">
        <v>34</v>
      </c>
      <c r="B3714" t="s">
        <v>71</v>
      </c>
      <c r="C3714" t="s">
        <v>49</v>
      </c>
    </row>
    <row r="3715" spans="1:3" x14ac:dyDescent="0.2">
      <c r="A3715" t="s">
        <v>72</v>
      </c>
      <c r="B3715" t="s">
        <v>34</v>
      </c>
      <c r="C3715" t="s">
        <v>49</v>
      </c>
    </row>
    <row r="3716" spans="1:3" x14ac:dyDescent="0.2">
      <c r="A3716" t="s">
        <v>34</v>
      </c>
      <c r="B3716" t="s">
        <v>73</v>
      </c>
      <c r="C3716" t="s">
        <v>128</v>
      </c>
    </row>
    <row r="3717" spans="1:3" x14ac:dyDescent="0.2">
      <c r="A3717" t="s">
        <v>34</v>
      </c>
      <c r="B3717" t="s">
        <v>74</v>
      </c>
      <c r="C3717" t="s">
        <v>14</v>
      </c>
    </row>
    <row r="3718" spans="1:3" x14ac:dyDescent="0.2">
      <c r="A3718" t="s">
        <v>75</v>
      </c>
      <c r="B3718" t="s">
        <v>34</v>
      </c>
      <c r="C3718" t="s">
        <v>136</v>
      </c>
    </row>
    <row r="3719" spans="1:3" x14ac:dyDescent="0.2">
      <c r="A3719" t="s">
        <v>34</v>
      </c>
      <c r="B3719" t="s">
        <v>76</v>
      </c>
      <c r="C3719" t="s">
        <v>39</v>
      </c>
    </row>
    <row r="3720" spans="1:3" x14ac:dyDescent="0.2">
      <c r="A3720" t="s">
        <v>34</v>
      </c>
      <c r="B3720" t="s">
        <v>77</v>
      </c>
      <c r="C3720" t="s">
        <v>111</v>
      </c>
    </row>
    <row r="3721" spans="1:3" x14ac:dyDescent="0.2">
      <c r="A3721" t="s">
        <v>78</v>
      </c>
      <c r="B3721" t="s">
        <v>34</v>
      </c>
      <c r="C3721" t="s">
        <v>135</v>
      </c>
    </row>
    <row r="3722" spans="1:3" x14ac:dyDescent="0.2">
      <c r="A3722" t="s">
        <v>34</v>
      </c>
      <c r="B3722" t="s">
        <v>79</v>
      </c>
      <c r="C3722" t="s">
        <v>33</v>
      </c>
    </row>
    <row r="3723" spans="1:3" x14ac:dyDescent="0.2">
      <c r="A3723" t="s">
        <v>34</v>
      </c>
      <c r="B3723" t="s">
        <v>80</v>
      </c>
      <c r="C3723" t="s">
        <v>33</v>
      </c>
    </row>
    <row r="3724" spans="1:3" x14ac:dyDescent="0.2">
      <c r="A3724" t="s">
        <v>34</v>
      </c>
      <c r="B3724" t="s">
        <v>81</v>
      </c>
      <c r="C3724" t="s">
        <v>39</v>
      </c>
    </row>
    <row r="3725" spans="1:3" x14ac:dyDescent="0.2">
      <c r="A3725" t="s">
        <v>34</v>
      </c>
      <c r="B3725" t="s">
        <v>82</v>
      </c>
      <c r="C3725" t="s">
        <v>1</v>
      </c>
    </row>
    <row r="3726" spans="1:3" x14ac:dyDescent="0.2">
      <c r="A3726" t="s">
        <v>34</v>
      </c>
      <c r="B3726" t="s">
        <v>83</v>
      </c>
      <c r="C3726" t="s">
        <v>118</v>
      </c>
    </row>
    <row r="3727" spans="1:3" x14ac:dyDescent="0.2">
      <c r="A3727" t="s">
        <v>34</v>
      </c>
      <c r="B3727" t="s">
        <v>84</v>
      </c>
      <c r="C3727" t="s">
        <v>62</v>
      </c>
    </row>
    <row r="3728" spans="1:3" x14ac:dyDescent="0.2">
      <c r="A3728" t="s">
        <v>34</v>
      </c>
      <c r="B3728" t="s">
        <v>85</v>
      </c>
      <c r="C3728" t="s">
        <v>62</v>
      </c>
    </row>
    <row r="3729" spans="1:3" x14ac:dyDescent="0.2">
      <c r="A3729" t="s">
        <v>34</v>
      </c>
      <c r="B3729" t="s">
        <v>86</v>
      </c>
      <c r="C3729" t="s">
        <v>48</v>
      </c>
    </row>
    <row r="3730" spans="1:3" x14ac:dyDescent="0.2">
      <c r="A3730" t="s">
        <v>87</v>
      </c>
      <c r="B3730" t="s">
        <v>34</v>
      </c>
      <c r="C3730" t="s">
        <v>136</v>
      </c>
    </row>
    <row r="3731" spans="1:3" x14ac:dyDescent="0.2">
      <c r="A3731" t="s">
        <v>88</v>
      </c>
      <c r="B3731" t="s">
        <v>34</v>
      </c>
      <c r="C3731" t="s">
        <v>135</v>
      </c>
    </row>
    <row r="3732" spans="1:3" x14ac:dyDescent="0.2">
      <c r="A3732" t="s">
        <v>89</v>
      </c>
      <c r="B3732" t="s">
        <v>34</v>
      </c>
      <c r="C3732" t="s">
        <v>32</v>
      </c>
    </row>
    <row r="3733" spans="1:3" x14ac:dyDescent="0.2">
      <c r="A3733" t="s">
        <v>34</v>
      </c>
      <c r="B3733" t="s">
        <v>90</v>
      </c>
      <c r="C3733" t="s">
        <v>1</v>
      </c>
    </row>
    <row r="3734" spans="1:3" x14ac:dyDescent="0.2">
      <c r="A3734" t="s">
        <v>91</v>
      </c>
      <c r="B3734" t="s">
        <v>34</v>
      </c>
      <c r="C3734" t="s">
        <v>130</v>
      </c>
    </row>
    <row r="3735" spans="1:3" x14ac:dyDescent="0.2">
      <c r="A3735" t="s">
        <v>92</v>
      </c>
      <c r="B3735" t="s">
        <v>34</v>
      </c>
      <c r="C3735" t="s">
        <v>11</v>
      </c>
    </row>
    <row r="3736" spans="1:3" x14ac:dyDescent="0.2">
      <c r="A3736" t="s">
        <v>93</v>
      </c>
      <c r="B3736" t="s">
        <v>34</v>
      </c>
      <c r="C3736" t="s">
        <v>93</v>
      </c>
    </row>
    <row r="3737" spans="1:3" x14ac:dyDescent="0.2">
      <c r="A3737" t="s">
        <v>34</v>
      </c>
      <c r="B3737" t="s">
        <v>94</v>
      </c>
      <c r="C3737" t="s">
        <v>138</v>
      </c>
    </row>
    <row r="3738" spans="1:3" x14ac:dyDescent="0.2">
      <c r="A3738" t="s">
        <v>34</v>
      </c>
      <c r="B3738" t="s">
        <v>95</v>
      </c>
      <c r="C3738" t="s">
        <v>130</v>
      </c>
    </row>
    <row r="3739" spans="1:3" x14ac:dyDescent="0.2">
      <c r="A3739" t="s">
        <v>96</v>
      </c>
      <c r="B3739" t="s">
        <v>34</v>
      </c>
      <c r="C3739" t="s">
        <v>51</v>
      </c>
    </row>
    <row r="3740" spans="1:3" x14ac:dyDescent="0.2">
      <c r="A3740" t="s">
        <v>34</v>
      </c>
      <c r="B3740" t="s">
        <v>97</v>
      </c>
      <c r="C3740" t="s">
        <v>100</v>
      </c>
    </row>
    <row r="3741" spans="1:3" x14ac:dyDescent="0.2">
      <c r="A3741" t="s">
        <v>34</v>
      </c>
      <c r="B3741" t="s">
        <v>98</v>
      </c>
      <c r="C3741" t="s">
        <v>22</v>
      </c>
    </row>
    <row r="3742" spans="1:3" x14ac:dyDescent="0.2">
      <c r="A3742" t="s">
        <v>99</v>
      </c>
      <c r="B3742" t="s">
        <v>34</v>
      </c>
      <c r="C3742" t="s">
        <v>114</v>
      </c>
    </row>
    <row r="3743" spans="1:3" x14ac:dyDescent="0.2">
      <c r="A3743" t="s">
        <v>100</v>
      </c>
      <c r="B3743" t="s">
        <v>34</v>
      </c>
      <c r="C3743" t="s">
        <v>10</v>
      </c>
    </row>
    <row r="3744" spans="1:3" x14ac:dyDescent="0.2">
      <c r="A3744" t="s">
        <v>34</v>
      </c>
      <c r="B3744" t="s">
        <v>101</v>
      </c>
      <c r="C3744" t="s">
        <v>28</v>
      </c>
    </row>
    <row r="3745" spans="1:3" x14ac:dyDescent="0.2">
      <c r="A3745" t="s">
        <v>34</v>
      </c>
      <c r="B3745" t="s">
        <v>102</v>
      </c>
      <c r="C3745" t="s">
        <v>11</v>
      </c>
    </row>
    <row r="3746" spans="1:3" x14ac:dyDescent="0.2">
      <c r="A3746" t="s">
        <v>34</v>
      </c>
      <c r="B3746" t="s">
        <v>103</v>
      </c>
      <c r="C3746" t="s">
        <v>1</v>
      </c>
    </row>
    <row r="3747" spans="1:3" x14ac:dyDescent="0.2">
      <c r="A3747" t="s">
        <v>34</v>
      </c>
      <c r="B3747" t="s">
        <v>104</v>
      </c>
      <c r="C3747" t="s">
        <v>11</v>
      </c>
    </row>
    <row r="3748" spans="1:3" x14ac:dyDescent="0.2">
      <c r="A3748" t="s">
        <v>34</v>
      </c>
      <c r="B3748" t="s">
        <v>3</v>
      </c>
      <c r="C3748" t="s">
        <v>11</v>
      </c>
    </row>
    <row r="3749" spans="1:3" x14ac:dyDescent="0.2">
      <c r="A3749" t="s">
        <v>34</v>
      </c>
      <c r="B3749" t="s">
        <v>105</v>
      </c>
      <c r="C3749" t="s">
        <v>29</v>
      </c>
    </row>
    <row r="3750" spans="1:3" x14ac:dyDescent="0.2">
      <c r="A3750" t="s">
        <v>34</v>
      </c>
      <c r="B3750" t="s">
        <v>106</v>
      </c>
      <c r="C3750" t="s">
        <v>89</v>
      </c>
    </row>
    <row r="3751" spans="1:3" x14ac:dyDescent="0.2">
      <c r="A3751" t="s">
        <v>34</v>
      </c>
      <c r="B3751" t="s">
        <v>107</v>
      </c>
      <c r="C3751" t="s">
        <v>62</v>
      </c>
    </row>
    <row r="3752" spans="1:3" x14ac:dyDescent="0.2">
      <c r="A3752" t="s">
        <v>34</v>
      </c>
      <c r="B3752" t="s">
        <v>108</v>
      </c>
      <c r="C3752" t="s">
        <v>62</v>
      </c>
    </row>
    <row r="3753" spans="1:3" x14ac:dyDescent="0.2">
      <c r="A3753" t="s">
        <v>34</v>
      </c>
      <c r="B3753" t="s">
        <v>109</v>
      </c>
      <c r="C3753" t="s">
        <v>62</v>
      </c>
    </row>
    <row r="3754" spans="1:3" x14ac:dyDescent="0.2">
      <c r="A3754" t="s">
        <v>34</v>
      </c>
      <c r="B3754" t="s">
        <v>110</v>
      </c>
      <c r="C3754" t="s">
        <v>81</v>
      </c>
    </row>
    <row r="3755" spans="1:3" x14ac:dyDescent="0.2">
      <c r="A3755" t="s">
        <v>34</v>
      </c>
      <c r="B3755" t="s">
        <v>111</v>
      </c>
      <c r="C3755" t="s">
        <v>79</v>
      </c>
    </row>
    <row r="3756" spans="1:3" x14ac:dyDescent="0.2">
      <c r="A3756" t="s">
        <v>34</v>
      </c>
      <c r="B3756" t="s">
        <v>112</v>
      </c>
      <c r="C3756" t="s">
        <v>79</v>
      </c>
    </row>
    <row r="3757" spans="1:3" x14ac:dyDescent="0.2">
      <c r="A3757" t="s">
        <v>113</v>
      </c>
      <c r="B3757" t="s">
        <v>34</v>
      </c>
      <c r="C3757" t="s">
        <v>48</v>
      </c>
    </row>
    <row r="3758" spans="1:3" x14ac:dyDescent="0.2">
      <c r="A3758" t="s">
        <v>114</v>
      </c>
      <c r="B3758" t="s">
        <v>34</v>
      </c>
      <c r="C3758" t="s">
        <v>111</v>
      </c>
    </row>
    <row r="3759" spans="1:3" x14ac:dyDescent="0.2">
      <c r="A3759" t="s">
        <v>34</v>
      </c>
      <c r="B3759" t="s">
        <v>115</v>
      </c>
      <c r="C3759" t="s">
        <v>138</v>
      </c>
    </row>
    <row r="3760" spans="1:3" x14ac:dyDescent="0.2">
      <c r="A3760" t="s">
        <v>34</v>
      </c>
      <c r="B3760" t="s">
        <v>116</v>
      </c>
      <c r="C3760" t="s">
        <v>128</v>
      </c>
    </row>
    <row r="3761" spans="1:3" x14ac:dyDescent="0.2">
      <c r="A3761" t="s">
        <v>117</v>
      </c>
      <c r="B3761" t="s">
        <v>34</v>
      </c>
      <c r="C3761" t="s">
        <v>113</v>
      </c>
    </row>
    <row r="3762" spans="1:3" x14ac:dyDescent="0.2">
      <c r="A3762" t="s">
        <v>34</v>
      </c>
      <c r="B3762" t="s">
        <v>118</v>
      </c>
      <c r="C3762" t="s">
        <v>105</v>
      </c>
    </row>
    <row r="3763" spans="1:3" x14ac:dyDescent="0.2">
      <c r="A3763" t="s">
        <v>34</v>
      </c>
      <c r="B3763" t="s">
        <v>119</v>
      </c>
      <c r="C3763" t="s">
        <v>105</v>
      </c>
    </row>
    <row r="3764" spans="1:3" x14ac:dyDescent="0.2">
      <c r="A3764" t="s">
        <v>34</v>
      </c>
      <c r="B3764" t="s">
        <v>120</v>
      </c>
      <c r="C3764" t="s">
        <v>138</v>
      </c>
    </row>
    <row r="3765" spans="1:3" x14ac:dyDescent="0.2">
      <c r="A3765" t="s">
        <v>34</v>
      </c>
      <c r="B3765" t="s">
        <v>121</v>
      </c>
      <c r="C3765" t="s">
        <v>137</v>
      </c>
    </row>
    <row r="3766" spans="1:3" x14ac:dyDescent="0.2">
      <c r="A3766" t="s">
        <v>34</v>
      </c>
      <c r="B3766" t="s">
        <v>122</v>
      </c>
      <c r="C3766" t="s">
        <v>81</v>
      </c>
    </row>
    <row r="3767" spans="1:3" x14ac:dyDescent="0.2">
      <c r="A3767" t="s">
        <v>34</v>
      </c>
      <c r="B3767" t="s">
        <v>123</v>
      </c>
      <c r="C3767" t="s">
        <v>130</v>
      </c>
    </row>
    <row r="3768" spans="1:3" x14ac:dyDescent="0.2">
      <c r="A3768" t="s">
        <v>124</v>
      </c>
      <c r="B3768" t="s">
        <v>34</v>
      </c>
      <c r="C3768" t="s">
        <v>18</v>
      </c>
    </row>
    <row r="3769" spans="1:3" x14ac:dyDescent="0.2">
      <c r="A3769" t="s">
        <v>125</v>
      </c>
      <c r="B3769" t="s">
        <v>34</v>
      </c>
      <c r="C3769" t="s">
        <v>136</v>
      </c>
    </row>
    <row r="3770" spans="1:3" x14ac:dyDescent="0.2">
      <c r="A3770" t="s">
        <v>126</v>
      </c>
      <c r="B3770" t="s">
        <v>34</v>
      </c>
      <c r="C3770" t="s">
        <v>76</v>
      </c>
    </row>
    <row r="3771" spans="1:3" x14ac:dyDescent="0.2">
      <c r="A3771" t="s">
        <v>34</v>
      </c>
      <c r="B3771" t="s">
        <v>127</v>
      </c>
      <c r="C3771" t="s">
        <v>74</v>
      </c>
    </row>
    <row r="3772" spans="1:3" x14ac:dyDescent="0.2">
      <c r="A3772" t="s">
        <v>34</v>
      </c>
      <c r="B3772" t="s">
        <v>128</v>
      </c>
      <c r="C3772" t="s">
        <v>2</v>
      </c>
    </row>
    <row r="3773" spans="1:3" x14ac:dyDescent="0.2">
      <c r="A3773" t="s">
        <v>34</v>
      </c>
      <c r="B3773" t="s">
        <v>129</v>
      </c>
      <c r="C3773" t="s">
        <v>40</v>
      </c>
    </row>
    <row r="3774" spans="1:3" x14ac:dyDescent="0.2">
      <c r="A3774" t="s">
        <v>34</v>
      </c>
      <c r="B3774" t="s">
        <v>130</v>
      </c>
      <c r="C3774" t="s">
        <v>101</v>
      </c>
    </row>
    <row r="3775" spans="1:3" x14ac:dyDescent="0.2">
      <c r="A3775" t="s">
        <v>34</v>
      </c>
      <c r="B3775" t="s">
        <v>131</v>
      </c>
      <c r="C3775" t="s">
        <v>43</v>
      </c>
    </row>
    <row r="3776" spans="1:3" x14ac:dyDescent="0.2">
      <c r="A3776" t="s">
        <v>34</v>
      </c>
      <c r="B3776" t="s">
        <v>132</v>
      </c>
      <c r="C3776" t="s">
        <v>79</v>
      </c>
    </row>
    <row r="3777" spans="1:3" x14ac:dyDescent="0.2">
      <c r="A3777" t="s">
        <v>133</v>
      </c>
      <c r="B3777" t="s">
        <v>34</v>
      </c>
      <c r="C3777" t="s">
        <v>96</v>
      </c>
    </row>
    <row r="3778" spans="1:3" x14ac:dyDescent="0.2">
      <c r="A3778" t="s">
        <v>34</v>
      </c>
      <c r="B3778" t="s">
        <v>134</v>
      </c>
      <c r="C3778" t="s">
        <v>11</v>
      </c>
    </row>
    <row r="3779" spans="1:3" x14ac:dyDescent="0.2">
      <c r="A3779" t="s">
        <v>34</v>
      </c>
      <c r="B3779" t="s">
        <v>135</v>
      </c>
      <c r="C3779" t="s">
        <v>48</v>
      </c>
    </row>
    <row r="3780" spans="1:3" x14ac:dyDescent="0.2">
      <c r="A3780" t="s">
        <v>136</v>
      </c>
      <c r="B3780" t="s">
        <v>34</v>
      </c>
      <c r="C3780" t="s">
        <v>51</v>
      </c>
    </row>
    <row r="3781" spans="1:3" x14ac:dyDescent="0.2">
      <c r="A3781" t="s">
        <v>34</v>
      </c>
      <c r="B3781" t="s">
        <v>137</v>
      </c>
      <c r="C3781" t="s">
        <v>128</v>
      </c>
    </row>
    <row r="3782" spans="1:3" x14ac:dyDescent="0.2">
      <c r="A3782" t="s">
        <v>34</v>
      </c>
      <c r="B3782" t="s">
        <v>138</v>
      </c>
      <c r="C3782" t="s">
        <v>128</v>
      </c>
    </row>
    <row r="3783" spans="1:3" x14ac:dyDescent="0.2">
      <c r="A3783" t="s">
        <v>33</v>
      </c>
      <c r="B3783" t="s">
        <v>34</v>
      </c>
      <c r="C3783" t="s">
        <v>93</v>
      </c>
    </row>
    <row r="3784" spans="1:3" x14ac:dyDescent="0.2">
      <c r="A3784" t="s">
        <v>33</v>
      </c>
      <c r="B3784" t="s">
        <v>35</v>
      </c>
      <c r="C3784" t="s">
        <v>11</v>
      </c>
    </row>
    <row r="3785" spans="1:3" x14ac:dyDescent="0.2">
      <c r="A3785" t="s">
        <v>33</v>
      </c>
      <c r="B3785" t="s">
        <v>36</v>
      </c>
      <c r="C3785" t="s">
        <v>105</v>
      </c>
    </row>
    <row r="3786" spans="1:3" x14ac:dyDescent="0.2">
      <c r="A3786" t="s">
        <v>33</v>
      </c>
      <c r="B3786" t="s">
        <v>37</v>
      </c>
      <c r="C3786" t="s">
        <v>105</v>
      </c>
    </row>
    <row r="3787" spans="1:3" x14ac:dyDescent="0.2">
      <c r="A3787" t="s">
        <v>33</v>
      </c>
      <c r="B3787" t="s">
        <v>38</v>
      </c>
      <c r="C3787" t="s">
        <v>11</v>
      </c>
    </row>
    <row r="3788" spans="1:3" x14ac:dyDescent="0.2">
      <c r="A3788" t="s">
        <v>33</v>
      </c>
      <c r="B3788" t="s">
        <v>39</v>
      </c>
      <c r="C3788" t="s">
        <v>79</v>
      </c>
    </row>
    <row r="3789" spans="1:3" x14ac:dyDescent="0.2">
      <c r="A3789" t="s">
        <v>33</v>
      </c>
      <c r="B3789" t="s">
        <v>40</v>
      </c>
      <c r="C3789" t="s">
        <v>79</v>
      </c>
    </row>
    <row r="3790" spans="1:3" x14ac:dyDescent="0.2">
      <c r="A3790" t="s">
        <v>33</v>
      </c>
      <c r="B3790" t="s">
        <v>41</v>
      </c>
      <c r="C3790" t="s">
        <v>135</v>
      </c>
    </row>
    <row r="3791" spans="1:3" x14ac:dyDescent="0.2">
      <c r="A3791" t="s">
        <v>42</v>
      </c>
      <c r="B3791" t="s">
        <v>33</v>
      </c>
      <c r="C3791" t="s">
        <v>81</v>
      </c>
    </row>
    <row r="3792" spans="1:3" x14ac:dyDescent="0.2">
      <c r="A3792" t="s">
        <v>33</v>
      </c>
      <c r="B3792" t="s">
        <v>43</v>
      </c>
      <c r="C3792" t="s">
        <v>28</v>
      </c>
    </row>
    <row r="3793" spans="1:3" x14ac:dyDescent="0.2">
      <c r="A3793" t="s">
        <v>44</v>
      </c>
      <c r="B3793" t="s">
        <v>33</v>
      </c>
      <c r="C3793" t="s">
        <v>135</v>
      </c>
    </row>
    <row r="3794" spans="1:3" x14ac:dyDescent="0.2">
      <c r="A3794" t="s">
        <v>33</v>
      </c>
      <c r="B3794" t="s">
        <v>7</v>
      </c>
      <c r="C3794" t="s">
        <v>100</v>
      </c>
    </row>
    <row r="3795" spans="1:3" x14ac:dyDescent="0.2">
      <c r="A3795" t="s">
        <v>33</v>
      </c>
      <c r="B3795" t="s">
        <v>45</v>
      </c>
      <c r="C3795" t="s">
        <v>52</v>
      </c>
    </row>
    <row r="3796" spans="1:3" x14ac:dyDescent="0.2">
      <c r="A3796" t="s">
        <v>46</v>
      </c>
      <c r="B3796" t="s">
        <v>33</v>
      </c>
      <c r="C3796" t="s">
        <v>114</v>
      </c>
    </row>
    <row r="3797" spans="1:3" x14ac:dyDescent="0.2">
      <c r="A3797" t="s">
        <v>47</v>
      </c>
      <c r="B3797" t="s">
        <v>33</v>
      </c>
      <c r="C3797" t="s">
        <v>8</v>
      </c>
    </row>
    <row r="3798" spans="1:3" x14ac:dyDescent="0.2">
      <c r="A3798" t="s">
        <v>33</v>
      </c>
      <c r="B3798" t="s">
        <v>48</v>
      </c>
      <c r="C3798" t="s">
        <v>40</v>
      </c>
    </row>
    <row r="3799" spans="1:3" x14ac:dyDescent="0.2">
      <c r="A3799" t="s">
        <v>49</v>
      </c>
      <c r="B3799" t="s">
        <v>33</v>
      </c>
      <c r="C3799" t="s">
        <v>39</v>
      </c>
    </row>
    <row r="3800" spans="1:3" x14ac:dyDescent="0.2">
      <c r="A3800" t="s">
        <v>50</v>
      </c>
      <c r="B3800" t="s">
        <v>33</v>
      </c>
      <c r="C3800" t="s">
        <v>39</v>
      </c>
    </row>
    <row r="3801" spans="1:3" x14ac:dyDescent="0.2">
      <c r="A3801" t="s">
        <v>33</v>
      </c>
      <c r="B3801" t="s">
        <v>51</v>
      </c>
      <c r="C3801" t="s">
        <v>40</v>
      </c>
    </row>
    <row r="3802" spans="1:3" x14ac:dyDescent="0.2">
      <c r="A3802" t="s">
        <v>33</v>
      </c>
      <c r="B3802" t="s">
        <v>52</v>
      </c>
      <c r="C3802" t="s">
        <v>10</v>
      </c>
    </row>
    <row r="3803" spans="1:3" x14ac:dyDescent="0.2">
      <c r="A3803" t="s">
        <v>33</v>
      </c>
      <c r="B3803" t="s">
        <v>53</v>
      </c>
      <c r="C3803" t="s">
        <v>118</v>
      </c>
    </row>
    <row r="3804" spans="1:3" x14ac:dyDescent="0.2">
      <c r="A3804" t="s">
        <v>54</v>
      </c>
      <c r="B3804" t="s">
        <v>33</v>
      </c>
      <c r="C3804" t="s">
        <v>18</v>
      </c>
    </row>
    <row r="3805" spans="1:3" x14ac:dyDescent="0.2">
      <c r="A3805" t="s">
        <v>55</v>
      </c>
      <c r="B3805" t="s">
        <v>33</v>
      </c>
      <c r="C3805" t="s">
        <v>18</v>
      </c>
    </row>
    <row r="3806" spans="1:3" x14ac:dyDescent="0.2">
      <c r="A3806" t="s">
        <v>56</v>
      </c>
      <c r="B3806" t="s">
        <v>33</v>
      </c>
      <c r="C3806" t="s">
        <v>34</v>
      </c>
    </row>
    <row r="3807" spans="1:3" x14ac:dyDescent="0.2">
      <c r="A3807" t="s">
        <v>57</v>
      </c>
      <c r="B3807" t="s">
        <v>33</v>
      </c>
      <c r="C3807" t="s">
        <v>96</v>
      </c>
    </row>
    <row r="3808" spans="1:3" x14ac:dyDescent="0.2">
      <c r="A3808" t="s">
        <v>33</v>
      </c>
      <c r="B3808" t="s">
        <v>58</v>
      </c>
      <c r="C3808" t="s">
        <v>118</v>
      </c>
    </row>
    <row r="3809" spans="1:3" x14ac:dyDescent="0.2">
      <c r="A3809" t="s">
        <v>59</v>
      </c>
      <c r="B3809" t="s">
        <v>33</v>
      </c>
      <c r="C3809" t="s">
        <v>113</v>
      </c>
    </row>
    <row r="3810" spans="1:3" x14ac:dyDescent="0.2">
      <c r="A3810" t="s">
        <v>33</v>
      </c>
      <c r="B3810" t="s">
        <v>60</v>
      </c>
      <c r="C3810" t="s">
        <v>128</v>
      </c>
    </row>
    <row r="3811" spans="1:3" x14ac:dyDescent="0.2">
      <c r="A3811" t="s">
        <v>33</v>
      </c>
      <c r="B3811" t="s">
        <v>61</v>
      </c>
      <c r="C3811" t="s">
        <v>1</v>
      </c>
    </row>
    <row r="3812" spans="1:3" x14ac:dyDescent="0.2">
      <c r="A3812" t="s">
        <v>33</v>
      </c>
      <c r="B3812" t="s">
        <v>62</v>
      </c>
      <c r="C3812" t="s">
        <v>127</v>
      </c>
    </row>
    <row r="3813" spans="1:3" x14ac:dyDescent="0.2">
      <c r="A3813" t="s">
        <v>33</v>
      </c>
      <c r="B3813" t="s">
        <v>63</v>
      </c>
      <c r="C3813" t="s">
        <v>127</v>
      </c>
    </row>
    <row r="3814" spans="1:3" x14ac:dyDescent="0.2">
      <c r="A3814" t="s">
        <v>33</v>
      </c>
      <c r="B3814" t="s">
        <v>64</v>
      </c>
      <c r="C3814" t="s">
        <v>5</v>
      </c>
    </row>
    <row r="3815" spans="1:3" x14ac:dyDescent="0.2">
      <c r="A3815" t="s">
        <v>65</v>
      </c>
      <c r="B3815" t="s">
        <v>33</v>
      </c>
      <c r="C3815" t="s">
        <v>86</v>
      </c>
    </row>
    <row r="3816" spans="1:3" x14ac:dyDescent="0.2">
      <c r="A3816" t="s">
        <v>66</v>
      </c>
      <c r="B3816" t="s">
        <v>33</v>
      </c>
      <c r="C3816" t="s">
        <v>114</v>
      </c>
    </row>
    <row r="3817" spans="1:3" x14ac:dyDescent="0.2">
      <c r="A3817" t="s">
        <v>33</v>
      </c>
      <c r="B3817" t="s">
        <v>67</v>
      </c>
      <c r="C3817" t="s">
        <v>62</v>
      </c>
    </row>
    <row r="3818" spans="1:3" x14ac:dyDescent="0.2">
      <c r="A3818" t="s">
        <v>33</v>
      </c>
      <c r="B3818" t="s">
        <v>68</v>
      </c>
      <c r="C3818" t="s">
        <v>11</v>
      </c>
    </row>
    <row r="3819" spans="1:3" x14ac:dyDescent="0.2">
      <c r="A3819" t="s">
        <v>33</v>
      </c>
      <c r="B3819" t="s">
        <v>69</v>
      </c>
      <c r="C3819" t="s">
        <v>29</v>
      </c>
    </row>
    <row r="3820" spans="1:3" x14ac:dyDescent="0.2">
      <c r="A3820" t="s">
        <v>33</v>
      </c>
      <c r="B3820" t="s">
        <v>70</v>
      </c>
      <c r="C3820" t="s">
        <v>49</v>
      </c>
    </row>
    <row r="3821" spans="1:3" x14ac:dyDescent="0.2">
      <c r="A3821" t="s">
        <v>33</v>
      </c>
      <c r="B3821" t="s">
        <v>71</v>
      </c>
      <c r="C3821" t="s">
        <v>49</v>
      </c>
    </row>
    <row r="3822" spans="1:3" x14ac:dyDescent="0.2">
      <c r="A3822" t="s">
        <v>72</v>
      </c>
      <c r="B3822" t="s">
        <v>33</v>
      </c>
      <c r="C3822" t="s">
        <v>81</v>
      </c>
    </row>
    <row r="3823" spans="1:3" x14ac:dyDescent="0.2">
      <c r="A3823" t="s">
        <v>33</v>
      </c>
      <c r="B3823" t="s">
        <v>73</v>
      </c>
      <c r="C3823" t="s">
        <v>69</v>
      </c>
    </row>
    <row r="3824" spans="1:3" x14ac:dyDescent="0.2">
      <c r="A3824" t="s">
        <v>33</v>
      </c>
      <c r="B3824" t="s">
        <v>74</v>
      </c>
      <c r="C3824" t="s">
        <v>106</v>
      </c>
    </row>
    <row r="3825" spans="1:3" x14ac:dyDescent="0.2">
      <c r="A3825" t="s">
        <v>75</v>
      </c>
      <c r="B3825" t="s">
        <v>33</v>
      </c>
      <c r="C3825" t="s">
        <v>136</v>
      </c>
    </row>
    <row r="3826" spans="1:3" x14ac:dyDescent="0.2">
      <c r="A3826" t="s">
        <v>33</v>
      </c>
      <c r="B3826" t="s">
        <v>76</v>
      </c>
      <c r="C3826" t="s">
        <v>111</v>
      </c>
    </row>
    <row r="3827" spans="1:3" x14ac:dyDescent="0.2">
      <c r="A3827" t="s">
        <v>33</v>
      </c>
      <c r="B3827" t="s">
        <v>77</v>
      </c>
      <c r="C3827" t="s">
        <v>48</v>
      </c>
    </row>
    <row r="3828" spans="1:3" x14ac:dyDescent="0.2">
      <c r="A3828" t="s">
        <v>78</v>
      </c>
      <c r="B3828" t="s">
        <v>33</v>
      </c>
      <c r="C3828" t="s">
        <v>96</v>
      </c>
    </row>
    <row r="3829" spans="1:3" x14ac:dyDescent="0.2">
      <c r="A3829" t="s">
        <v>33</v>
      </c>
      <c r="B3829" t="s">
        <v>79</v>
      </c>
      <c r="C3829" t="s">
        <v>16</v>
      </c>
    </row>
    <row r="3830" spans="1:3" x14ac:dyDescent="0.2">
      <c r="A3830" t="s">
        <v>33</v>
      </c>
      <c r="B3830" t="s">
        <v>80</v>
      </c>
      <c r="C3830" t="s">
        <v>16</v>
      </c>
    </row>
    <row r="3831" spans="1:3" x14ac:dyDescent="0.2">
      <c r="A3831" t="s">
        <v>33</v>
      </c>
      <c r="B3831" t="s">
        <v>81</v>
      </c>
      <c r="C3831" t="s">
        <v>111</v>
      </c>
    </row>
    <row r="3832" spans="1:3" x14ac:dyDescent="0.2">
      <c r="A3832" t="s">
        <v>33</v>
      </c>
      <c r="B3832" t="s">
        <v>82</v>
      </c>
      <c r="C3832" t="s">
        <v>62</v>
      </c>
    </row>
    <row r="3833" spans="1:3" x14ac:dyDescent="0.2">
      <c r="A3833" t="s">
        <v>33</v>
      </c>
      <c r="B3833" t="s">
        <v>83</v>
      </c>
      <c r="C3833" t="s">
        <v>1</v>
      </c>
    </row>
    <row r="3834" spans="1:3" x14ac:dyDescent="0.2">
      <c r="A3834" t="s">
        <v>33</v>
      </c>
      <c r="B3834" t="s">
        <v>84</v>
      </c>
      <c r="C3834" t="s">
        <v>62</v>
      </c>
    </row>
    <row r="3835" spans="1:3" x14ac:dyDescent="0.2">
      <c r="A3835" t="s">
        <v>33</v>
      </c>
      <c r="B3835" t="s">
        <v>85</v>
      </c>
      <c r="C3835" t="s">
        <v>62</v>
      </c>
    </row>
    <row r="3836" spans="1:3" x14ac:dyDescent="0.2">
      <c r="A3836" t="s">
        <v>33</v>
      </c>
      <c r="B3836" t="s">
        <v>86</v>
      </c>
      <c r="C3836" t="s">
        <v>48</v>
      </c>
    </row>
    <row r="3837" spans="1:3" x14ac:dyDescent="0.2">
      <c r="A3837" t="s">
        <v>87</v>
      </c>
      <c r="B3837" t="s">
        <v>33</v>
      </c>
      <c r="C3837" t="s">
        <v>26</v>
      </c>
    </row>
    <row r="3838" spans="1:3" x14ac:dyDescent="0.2">
      <c r="A3838" t="s">
        <v>88</v>
      </c>
      <c r="B3838" t="s">
        <v>33</v>
      </c>
      <c r="C3838" t="s">
        <v>96</v>
      </c>
    </row>
    <row r="3839" spans="1:3" x14ac:dyDescent="0.2">
      <c r="A3839" t="s">
        <v>89</v>
      </c>
      <c r="B3839" t="s">
        <v>33</v>
      </c>
      <c r="C3839" t="s">
        <v>93</v>
      </c>
    </row>
    <row r="3840" spans="1:3" x14ac:dyDescent="0.2">
      <c r="A3840" t="s">
        <v>33</v>
      </c>
      <c r="B3840" t="s">
        <v>90</v>
      </c>
      <c r="C3840" t="s">
        <v>62</v>
      </c>
    </row>
    <row r="3841" spans="1:3" x14ac:dyDescent="0.2">
      <c r="A3841" t="s">
        <v>91</v>
      </c>
      <c r="B3841" t="s">
        <v>33</v>
      </c>
      <c r="C3841" t="s">
        <v>128</v>
      </c>
    </row>
    <row r="3842" spans="1:3" x14ac:dyDescent="0.2">
      <c r="A3842" t="s">
        <v>92</v>
      </c>
      <c r="B3842" t="s">
        <v>33</v>
      </c>
      <c r="C3842" t="s">
        <v>130</v>
      </c>
    </row>
    <row r="3843" spans="1:3" x14ac:dyDescent="0.2">
      <c r="A3843" t="s">
        <v>93</v>
      </c>
      <c r="B3843" t="s">
        <v>33</v>
      </c>
      <c r="C3843" t="s">
        <v>33</v>
      </c>
    </row>
    <row r="3844" spans="1:3" x14ac:dyDescent="0.2">
      <c r="A3844" t="s">
        <v>33</v>
      </c>
      <c r="B3844" t="s">
        <v>94</v>
      </c>
      <c r="C3844" t="s">
        <v>5</v>
      </c>
    </row>
    <row r="3845" spans="1:3" x14ac:dyDescent="0.2">
      <c r="A3845" t="s">
        <v>33</v>
      </c>
      <c r="B3845" t="s">
        <v>95</v>
      </c>
      <c r="C3845" t="s">
        <v>128</v>
      </c>
    </row>
    <row r="3846" spans="1:3" x14ac:dyDescent="0.2">
      <c r="A3846" t="s">
        <v>96</v>
      </c>
      <c r="B3846" t="s">
        <v>33</v>
      </c>
      <c r="C3846" t="s">
        <v>129</v>
      </c>
    </row>
    <row r="3847" spans="1:3" x14ac:dyDescent="0.2">
      <c r="A3847" t="s">
        <v>33</v>
      </c>
      <c r="B3847" t="s">
        <v>97</v>
      </c>
      <c r="C3847" t="s">
        <v>36</v>
      </c>
    </row>
    <row r="3848" spans="1:3" x14ac:dyDescent="0.2">
      <c r="A3848" t="s">
        <v>33</v>
      </c>
      <c r="B3848" t="s">
        <v>98</v>
      </c>
      <c r="C3848" t="s">
        <v>5</v>
      </c>
    </row>
    <row r="3849" spans="1:3" x14ac:dyDescent="0.2">
      <c r="A3849" t="s">
        <v>99</v>
      </c>
      <c r="B3849" t="s">
        <v>33</v>
      </c>
      <c r="C3849" t="s">
        <v>114</v>
      </c>
    </row>
    <row r="3850" spans="1:3" x14ac:dyDescent="0.2">
      <c r="A3850" t="s">
        <v>100</v>
      </c>
      <c r="B3850" t="s">
        <v>33</v>
      </c>
      <c r="C3850" t="s">
        <v>10</v>
      </c>
    </row>
    <row r="3851" spans="1:3" x14ac:dyDescent="0.2">
      <c r="A3851" t="s">
        <v>33</v>
      </c>
      <c r="B3851" t="s">
        <v>101</v>
      </c>
      <c r="C3851" t="s">
        <v>28</v>
      </c>
    </row>
    <row r="3852" spans="1:3" x14ac:dyDescent="0.2">
      <c r="A3852" t="s">
        <v>33</v>
      </c>
      <c r="B3852" t="s">
        <v>102</v>
      </c>
      <c r="C3852" t="s">
        <v>11</v>
      </c>
    </row>
    <row r="3853" spans="1:3" x14ac:dyDescent="0.2">
      <c r="A3853" t="s">
        <v>33</v>
      </c>
      <c r="B3853" t="s">
        <v>103</v>
      </c>
      <c r="C3853" t="s">
        <v>1</v>
      </c>
    </row>
    <row r="3854" spans="1:3" x14ac:dyDescent="0.2">
      <c r="A3854" t="s">
        <v>33</v>
      </c>
      <c r="B3854" t="s">
        <v>104</v>
      </c>
      <c r="C3854" t="s">
        <v>11</v>
      </c>
    </row>
    <row r="3855" spans="1:3" x14ac:dyDescent="0.2">
      <c r="A3855" t="s">
        <v>33</v>
      </c>
      <c r="B3855" t="s">
        <v>3</v>
      </c>
      <c r="C3855" t="s">
        <v>130</v>
      </c>
    </row>
    <row r="3856" spans="1:3" x14ac:dyDescent="0.2">
      <c r="A3856" t="s">
        <v>33</v>
      </c>
      <c r="B3856" t="s">
        <v>105</v>
      </c>
      <c r="C3856" t="s">
        <v>74</v>
      </c>
    </row>
    <row r="3857" spans="1:3" x14ac:dyDescent="0.2">
      <c r="A3857" t="s">
        <v>33</v>
      </c>
      <c r="B3857" t="s">
        <v>106</v>
      </c>
      <c r="C3857" t="s">
        <v>32</v>
      </c>
    </row>
    <row r="3858" spans="1:3" x14ac:dyDescent="0.2">
      <c r="A3858" t="s">
        <v>33</v>
      </c>
      <c r="B3858" t="s">
        <v>107</v>
      </c>
      <c r="C3858" t="s">
        <v>62</v>
      </c>
    </row>
    <row r="3859" spans="1:3" x14ac:dyDescent="0.2">
      <c r="A3859" t="s">
        <v>33</v>
      </c>
      <c r="B3859" t="s">
        <v>108</v>
      </c>
      <c r="C3859" t="s">
        <v>62</v>
      </c>
    </row>
    <row r="3860" spans="1:3" x14ac:dyDescent="0.2">
      <c r="A3860" t="s">
        <v>33</v>
      </c>
      <c r="B3860" t="s">
        <v>109</v>
      </c>
      <c r="C3860" t="s">
        <v>11</v>
      </c>
    </row>
    <row r="3861" spans="1:3" x14ac:dyDescent="0.2">
      <c r="A3861" t="s">
        <v>33</v>
      </c>
      <c r="B3861" t="s">
        <v>110</v>
      </c>
      <c r="C3861" t="s">
        <v>81</v>
      </c>
    </row>
    <row r="3862" spans="1:3" x14ac:dyDescent="0.2">
      <c r="A3862" t="s">
        <v>33</v>
      </c>
      <c r="B3862" t="s">
        <v>111</v>
      </c>
      <c r="C3862" t="s">
        <v>40</v>
      </c>
    </row>
    <row r="3863" spans="1:3" x14ac:dyDescent="0.2">
      <c r="A3863" t="s">
        <v>33</v>
      </c>
      <c r="B3863" t="s">
        <v>112</v>
      </c>
      <c r="C3863" t="s">
        <v>79</v>
      </c>
    </row>
    <row r="3864" spans="1:3" x14ac:dyDescent="0.2">
      <c r="A3864" t="s">
        <v>113</v>
      </c>
      <c r="B3864" t="s">
        <v>33</v>
      </c>
      <c r="C3864" t="s">
        <v>51</v>
      </c>
    </row>
    <row r="3865" spans="1:3" x14ac:dyDescent="0.2">
      <c r="A3865" t="s">
        <v>114</v>
      </c>
      <c r="B3865" t="s">
        <v>33</v>
      </c>
      <c r="C3865" t="s">
        <v>48</v>
      </c>
    </row>
    <row r="3866" spans="1:3" x14ac:dyDescent="0.2">
      <c r="A3866" t="s">
        <v>33</v>
      </c>
      <c r="B3866" t="s">
        <v>115</v>
      </c>
      <c r="C3866" t="s">
        <v>22</v>
      </c>
    </row>
    <row r="3867" spans="1:3" x14ac:dyDescent="0.2">
      <c r="A3867" t="s">
        <v>33</v>
      </c>
      <c r="B3867" t="s">
        <v>116</v>
      </c>
      <c r="C3867" t="s">
        <v>128</v>
      </c>
    </row>
    <row r="3868" spans="1:3" x14ac:dyDescent="0.2">
      <c r="A3868" t="s">
        <v>117</v>
      </c>
      <c r="B3868" t="s">
        <v>33</v>
      </c>
      <c r="C3868" t="s">
        <v>135</v>
      </c>
    </row>
    <row r="3869" spans="1:3" x14ac:dyDescent="0.2">
      <c r="A3869" t="s">
        <v>33</v>
      </c>
      <c r="B3869" t="s">
        <v>118</v>
      </c>
      <c r="C3869" t="s">
        <v>105</v>
      </c>
    </row>
    <row r="3870" spans="1:3" x14ac:dyDescent="0.2">
      <c r="A3870" t="s">
        <v>33</v>
      </c>
      <c r="B3870" t="s">
        <v>119</v>
      </c>
      <c r="C3870" t="s">
        <v>105</v>
      </c>
    </row>
    <row r="3871" spans="1:3" x14ac:dyDescent="0.2">
      <c r="A3871" t="s">
        <v>33</v>
      </c>
      <c r="B3871" t="s">
        <v>120</v>
      </c>
      <c r="C3871" t="s">
        <v>138</v>
      </c>
    </row>
    <row r="3872" spans="1:3" x14ac:dyDescent="0.2">
      <c r="A3872" t="s">
        <v>33</v>
      </c>
      <c r="B3872" t="s">
        <v>121</v>
      </c>
      <c r="C3872" t="s">
        <v>138</v>
      </c>
    </row>
    <row r="3873" spans="1:3" x14ac:dyDescent="0.2">
      <c r="A3873" t="s">
        <v>33</v>
      </c>
      <c r="B3873" t="s">
        <v>122</v>
      </c>
      <c r="C3873" t="s">
        <v>81</v>
      </c>
    </row>
    <row r="3874" spans="1:3" x14ac:dyDescent="0.2">
      <c r="A3874" t="s">
        <v>33</v>
      </c>
      <c r="B3874" t="s">
        <v>123</v>
      </c>
      <c r="C3874" t="s">
        <v>130</v>
      </c>
    </row>
    <row r="3875" spans="1:3" x14ac:dyDescent="0.2">
      <c r="A3875" t="s">
        <v>124</v>
      </c>
      <c r="B3875" t="s">
        <v>33</v>
      </c>
      <c r="C3875" t="s">
        <v>49</v>
      </c>
    </row>
    <row r="3876" spans="1:3" x14ac:dyDescent="0.2">
      <c r="A3876" t="s">
        <v>125</v>
      </c>
      <c r="B3876" t="s">
        <v>33</v>
      </c>
      <c r="C3876" t="s">
        <v>26</v>
      </c>
    </row>
    <row r="3877" spans="1:3" x14ac:dyDescent="0.2">
      <c r="A3877" t="s">
        <v>126</v>
      </c>
      <c r="B3877" t="s">
        <v>33</v>
      </c>
      <c r="C3877" t="s">
        <v>114</v>
      </c>
    </row>
    <row r="3878" spans="1:3" x14ac:dyDescent="0.2">
      <c r="A3878" t="s">
        <v>33</v>
      </c>
      <c r="B3878" t="s">
        <v>127</v>
      </c>
      <c r="C3878" t="s">
        <v>74</v>
      </c>
    </row>
    <row r="3879" spans="1:3" x14ac:dyDescent="0.2">
      <c r="A3879" t="s">
        <v>33</v>
      </c>
      <c r="B3879" t="s">
        <v>128</v>
      </c>
      <c r="C3879" t="s">
        <v>21</v>
      </c>
    </row>
    <row r="3880" spans="1:3" x14ac:dyDescent="0.2">
      <c r="A3880" t="s">
        <v>33</v>
      </c>
      <c r="B3880" t="s">
        <v>129</v>
      </c>
      <c r="C3880" t="s">
        <v>40</v>
      </c>
    </row>
    <row r="3881" spans="1:3" x14ac:dyDescent="0.2">
      <c r="A3881" t="s">
        <v>33</v>
      </c>
      <c r="B3881" t="s">
        <v>130</v>
      </c>
      <c r="C3881" t="s">
        <v>2</v>
      </c>
    </row>
    <row r="3882" spans="1:3" x14ac:dyDescent="0.2">
      <c r="A3882" t="s">
        <v>33</v>
      </c>
      <c r="B3882" t="s">
        <v>131</v>
      </c>
      <c r="C3882" t="s">
        <v>43</v>
      </c>
    </row>
    <row r="3883" spans="1:3" x14ac:dyDescent="0.2">
      <c r="A3883" t="s">
        <v>33</v>
      </c>
      <c r="B3883" t="s">
        <v>132</v>
      </c>
      <c r="C3883" t="s">
        <v>79</v>
      </c>
    </row>
    <row r="3884" spans="1:3" x14ac:dyDescent="0.2">
      <c r="A3884" t="s">
        <v>133</v>
      </c>
      <c r="B3884" t="s">
        <v>33</v>
      </c>
      <c r="C3884" t="s">
        <v>136</v>
      </c>
    </row>
    <row r="3885" spans="1:3" x14ac:dyDescent="0.2">
      <c r="A3885" t="s">
        <v>33</v>
      </c>
      <c r="B3885" t="s">
        <v>134</v>
      </c>
      <c r="C3885" t="s">
        <v>11</v>
      </c>
    </row>
    <row r="3886" spans="1:3" x14ac:dyDescent="0.2">
      <c r="A3886" t="s">
        <v>33</v>
      </c>
      <c r="B3886" t="s">
        <v>135</v>
      </c>
      <c r="C3886" t="s">
        <v>51</v>
      </c>
    </row>
    <row r="3887" spans="1:3" x14ac:dyDescent="0.2">
      <c r="A3887" t="s">
        <v>136</v>
      </c>
      <c r="B3887" t="s">
        <v>33</v>
      </c>
      <c r="C3887" t="s">
        <v>31</v>
      </c>
    </row>
    <row r="3888" spans="1:3" x14ac:dyDescent="0.2">
      <c r="A3888" t="s">
        <v>33</v>
      </c>
      <c r="B3888" t="s">
        <v>137</v>
      </c>
      <c r="C3888" t="s">
        <v>128</v>
      </c>
    </row>
    <row r="3889" spans="1:3" x14ac:dyDescent="0.2">
      <c r="A3889" t="s">
        <v>33</v>
      </c>
      <c r="B3889" t="s">
        <v>138</v>
      </c>
      <c r="C3889" t="s">
        <v>69</v>
      </c>
    </row>
    <row r="3890" spans="1:3" x14ac:dyDescent="0.2">
      <c r="A3890" t="s">
        <v>35</v>
      </c>
      <c r="B3890" t="s">
        <v>36</v>
      </c>
      <c r="C3890" t="s">
        <v>91</v>
      </c>
    </row>
    <row r="3891" spans="1:3" x14ac:dyDescent="0.2">
      <c r="A3891" t="s">
        <v>35</v>
      </c>
      <c r="B3891" t="s">
        <v>37</v>
      </c>
      <c r="C3891" t="s">
        <v>91</v>
      </c>
    </row>
    <row r="3892" spans="1:3" x14ac:dyDescent="0.2">
      <c r="A3892" t="s">
        <v>35</v>
      </c>
      <c r="B3892" t="s">
        <v>38</v>
      </c>
      <c r="C3892" t="s">
        <v>104</v>
      </c>
    </row>
    <row r="3893" spans="1:3" x14ac:dyDescent="0.2">
      <c r="A3893" t="s">
        <v>35</v>
      </c>
      <c r="B3893" t="s">
        <v>39</v>
      </c>
      <c r="C3893" t="s">
        <v>128</v>
      </c>
    </row>
    <row r="3894" spans="1:3" x14ac:dyDescent="0.2">
      <c r="A3894" t="s">
        <v>35</v>
      </c>
      <c r="B3894" t="s">
        <v>40</v>
      </c>
      <c r="C3894" t="s">
        <v>130</v>
      </c>
    </row>
    <row r="3895" spans="1:3" x14ac:dyDescent="0.2">
      <c r="A3895" t="s">
        <v>35</v>
      </c>
      <c r="B3895" t="s">
        <v>41</v>
      </c>
      <c r="C3895" t="s">
        <v>19</v>
      </c>
    </row>
    <row r="3896" spans="1:3" x14ac:dyDescent="0.2">
      <c r="A3896" t="s">
        <v>42</v>
      </c>
      <c r="B3896" t="s">
        <v>35</v>
      </c>
      <c r="C3896" t="s">
        <v>21</v>
      </c>
    </row>
    <row r="3897" spans="1:3" x14ac:dyDescent="0.2">
      <c r="A3897" t="s">
        <v>35</v>
      </c>
      <c r="B3897" t="s">
        <v>43</v>
      </c>
      <c r="C3897" t="s">
        <v>36</v>
      </c>
    </row>
    <row r="3898" spans="1:3" x14ac:dyDescent="0.2">
      <c r="A3898" t="s">
        <v>44</v>
      </c>
      <c r="B3898" t="s">
        <v>35</v>
      </c>
      <c r="C3898" t="s">
        <v>14</v>
      </c>
    </row>
    <row r="3899" spans="1:3" x14ac:dyDescent="0.2">
      <c r="A3899" t="s">
        <v>35</v>
      </c>
      <c r="B3899" t="s">
        <v>7</v>
      </c>
      <c r="C3899" t="s">
        <v>6</v>
      </c>
    </row>
    <row r="3900" spans="1:3" x14ac:dyDescent="0.2">
      <c r="A3900" t="s">
        <v>35</v>
      </c>
      <c r="B3900" t="s">
        <v>45</v>
      </c>
      <c r="C3900" t="s">
        <v>6</v>
      </c>
    </row>
    <row r="3901" spans="1:3" x14ac:dyDescent="0.2">
      <c r="A3901" t="s">
        <v>46</v>
      </c>
      <c r="B3901" t="s">
        <v>35</v>
      </c>
      <c r="C3901" t="s">
        <v>74</v>
      </c>
    </row>
    <row r="3902" spans="1:3" x14ac:dyDescent="0.2">
      <c r="A3902" t="s">
        <v>47</v>
      </c>
      <c r="B3902" t="s">
        <v>35</v>
      </c>
      <c r="C3902" t="s">
        <v>101</v>
      </c>
    </row>
    <row r="3903" spans="1:3" x14ac:dyDescent="0.2">
      <c r="A3903" t="s">
        <v>48</v>
      </c>
      <c r="B3903" t="s">
        <v>35</v>
      </c>
      <c r="C3903" t="s">
        <v>128</v>
      </c>
    </row>
    <row r="3904" spans="1:3" x14ac:dyDescent="0.2">
      <c r="A3904" t="s">
        <v>49</v>
      </c>
      <c r="B3904" t="s">
        <v>35</v>
      </c>
      <c r="C3904" t="s">
        <v>10</v>
      </c>
    </row>
    <row r="3905" spans="1:3" x14ac:dyDescent="0.2">
      <c r="A3905" t="s">
        <v>50</v>
      </c>
      <c r="B3905" t="s">
        <v>35</v>
      </c>
      <c r="C3905" t="s">
        <v>10</v>
      </c>
    </row>
    <row r="3906" spans="1:3" x14ac:dyDescent="0.2">
      <c r="A3906" t="s">
        <v>51</v>
      </c>
      <c r="B3906" t="s">
        <v>35</v>
      </c>
      <c r="C3906" t="s">
        <v>128</v>
      </c>
    </row>
    <row r="3907" spans="1:3" x14ac:dyDescent="0.2">
      <c r="A3907" t="s">
        <v>35</v>
      </c>
      <c r="B3907" t="s">
        <v>52</v>
      </c>
      <c r="C3907" t="s">
        <v>95</v>
      </c>
    </row>
    <row r="3908" spans="1:3" x14ac:dyDescent="0.2">
      <c r="A3908" t="s">
        <v>35</v>
      </c>
      <c r="B3908" t="s">
        <v>53</v>
      </c>
      <c r="C3908" t="s">
        <v>90</v>
      </c>
    </row>
    <row r="3909" spans="1:3" x14ac:dyDescent="0.2">
      <c r="A3909" t="s">
        <v>54</v>
      </c>
      <c r="B3909" t="s">
        <v>35</v>
      </c>
      <c r="C3909" t="s">
        <v>2</v>
      </c>
    </row>
    <row r="3910" spans="1:3" x14ac:dyDescent="0.2">
      <c r="A3910" t="s">
        <v>55</v>
      </c>
      <c r="B3910" t="s">
        <v>35</v>
      </c>
      <c r="C3910" t="s">
        <v>2</v>
      </c>
    </row>
    <row r="3911" spans="1:3" x14ac:dyDescent="0.2">
      <c r="A3911" t="s">
        <v>56</v>
      </c>
      <c r="B3911" t="s">
        <v>35</v>
      </c>
      <c r="C3911" t="s">
        <v>106</v>
      </c>
    </row>
    <row r="3912" spans="1:3" x14ac:dyDescent="0.2">
      <c r="A3912" t="s">
        <v>57</v>
      </c>
      <c r="B3912" t="s">
        <v>35</v>
      </c>
      <c r="C3912" t="s">
        <v>106</v>
      </c>
    </row>
    <row r="3913" spans="1:3" x14ac:dyDescent="0.2">
      <c r="A3913" t="s">
        <v>35</v>
      </c>
      <c r="B3913" t="s">
        <v>58</v>
      </c>
      <c r="C3913" t="s">
        <v>90</v>
      </c>
    </row>
    <row r="3914" spans="1:3" x14ac:dyDescent="0.2">
      <c r="A3914" t="s">
        <v>59</v>
      </c>
      <c r="B3914" t="s">
        <v>35</v>
      </c>
      <c r="C3914" t="s">
        <v>14</v>
      </c>
    </row>
    <row r="3915" spans="1:3" x14ac:dyDescent="0.2">
      <c r="A3915" t="s">
        <v>35</v>
      </c>
      <c r="B3915" t="s">
        <v>60</v>
      </c>
      <c r="C3915" t="s">
        <v>3</v>
      </c>
    </row>
    <row r="3916" spans="1:3" x14ac:dyDescent="0.2">
      <c r="A3916" t="s">
        <v>35</v>
      </c>
      <c r="B3916" t="s">
        <v>61</v>
      </c>
      <c r="C3916" t="s">
        <v>107</v>
      </c>
    </row>
    <row r="3917" spans="1:3" x14ac:dyDescent="0.2">
      <c r="A3917" t="s">
        <v>62</v>
      </c>
      <c r="B3917" t="s">
        <v>35</v>
      </c>
      <c r="C3917" t="s">
        <v>137</v>
      </c>
    </row>
    <row r="3918" spans="1:3" x14ac:dyDescent="0.2">
      <c r="A3918" t="s">
        <v>63</v>
      </c>
      <c r="B3918" t="s">
        <v>35</v>
      </c>
      <c r="C3918" t="s">
        <v>116</v>
      </c>
    </row>
    <row r="3919" spans="1:3" x14ac:dyDescent="0.2">
      <c r="A3919" t="s">
        <v>35</v>
      </c>
      <c r="B3919" t="s">
        <v>64</v>
      </c>
      <c r="C3919" t="s">
        <v>6</v>
      </c>
    </row>
    <row r="3920" spans="1:3" x14ac:dyDescent="0.2">
      <c r="A3920" t="s">
        <v>65</v>
      </c>
      <c r="B3920" t="s">
        <v>35</v>
      </c>
      <c r="C3920" t="s">
        <v>28</v>
      </c>
    </row>
    <row r="3921" spans="1:3" x14ac:dyDescent="0.2">
      <c r="A3921" t="s">
        <v>66</v>
      </c>
      <c r="B3921" t="s">
        <v>35</v>
      </c>
      <c r="C3921" t="s">
        <v>28</v>
      </c>
    </row>
    <row r="3922" spans="1:3" x14ac:dyDescent="0.2">
      <c r="A3922" t="s">
        <v>35</v>
      </c>
      <c r="B3922" t="s">
        <v>67</v>
      </c>
      <c r="C3922" t="s">
        <v>109</v>
      </c>
    </row>
    <row r="3923" spans="1:3" x14ac:dyDescent="0.2">
      <c r="A3923" t="s">
        <v>35</v>
      </c>
      <c r="B3923" t="s">
        <v>68</v>
      </c>
      <c r="C3923" t="s">
        <v>109</v>
      </c>
    </row>
    <row r="3924" spans="1:3" x14ac:dyDescent="0.2">
      <c r="A3924" t="s">
        <v>35</v>
      </c>
      <c r="B3924" t="s">
        <v>69</v>
      </c>
      <c r="C3924" t="s">
        <v>100</v>
      </c>
    </row>
    <row r="3925" spans="1:3" x14ac:dyDescent="0.2">
      <c r="A3925" t="s">
        <v>35</v>
      </c>
      <c r="B3925" t="s">
        <v>70</v>
      </c>
      <c r="C3925" t="s">
        <v>2</v>
      </c>
    </row>
    <row r="3926" spans="1:3" x14ac:dyDescent="0.2">
      <c r="A3926" t="s">
        <v>35</v>
      </c>
      <c r="B3926" t="s">
        <v>71</v>
      </c>
      <c r="C3926" t="s">
        <v>21</v>
      </c>
    </row>
    <row r="3927" spans="1:3" x14ac:dyDescent="0.2">
      <c r="A3927" t="s">
        <v>72</v>
      </c>
      <c r="B3927" t="s">
        <v>35</v>
      </c>
      <c r="C3927" t="s">
        <v>29</v>
      </c>
    </row>
    <row r="3928" spans="1:3" x14ac:dyDescent="0.2">
      <c r="A3928" t="s">
        <v>35</v>
      </c>
      <c r="B3928" t="s">
        <v>73</v>
      </c>
      <c r="C3928" t="s">
        <v>123</v>
      </c>
    </row>
    <row r="3929" spans="1:3" x14ac:dyDescent="0.2">
      <c r="A3929" t="s">
        <v>35</v>
      </c>
      <c r="B3929" t="s">
        <v>74</v>
      </c>
      <c r="C3929" t="s">
        <v>1</v>
      </c>
    </row>
    <row r="3930" spans="1:3" x14ac:dyDescent="0.2">
      <c r="A3930" t="s">
        <v>75</v>
      </c>
      <c r="B3930" t="s">
        <v>35</v>
      </c>
      <c r="C3930" t="s">
        <v>32</v>
      </c>
    </row>
    <row r="3931" spans="1:3" x14ac:dyDescent="0.2">
      <c r="A3931" t="s">
        <v>76</v>
      </c>
      <c r="B3931" t="s">
        <v>35</v>
      </c>
      <c r="C3931" t="s">
        <v>105</v>
      </c>
    </row>
    <row r="3932" spans="1:3" x14ac:dyDescent="0.2">
      <c r="A3932" t="s">
        <v>77</v>
      </c>
      <c r="B3932" t="s">
        <v>35</v>
      </c>
      <c r="C3932" t="s">
        <v>105</v>
      </c>
    </row>
    <row r="3933" spans="1:3" x14ac:dyDescent="0.2">
      <c r="A3933" t="s">
        <v>78</v>
      </c>
      <c r="B3933" t="s">
        <v>35</v>
      </c>
      <c r="C3933" t="s">
        <v>106</v>
      </c>
    </row>
    <row r="3934" spans="1:3" x14ac:dyDescent="0.2">
      <c r="A3934" t="s">
        <v>79</v>
      </c>
      <c r="B3934" t="s">
        <v>35</v>
      </c>
      <c r="C3934" t="s">
        <v>11</v>
      </c>
    </row>
    <row r="3935" spans="1:3" x14ac:dyDescent="0.2">
      <c r="A3935" t="s">
        <v>35</v>
      </c>
      <c r="B3935" t="s">
        <v>80</v>
      </c>
      <c r="C3935" t="s">
        <v>11</v>
      </c>
    </row>
    <row r="3936" spans="1:3" x14ac:dyDescent="0.2">
      <c r="A3936" t="s">
        <v>35</v>
      </c>
      <c r="B3936" t="s">
        <v>81</v>
      </c>
      <c r="C3936" t="s">
        <v>10</v>
      </c>
    </row>
    <row r="3937" spans="1:3" x14ac:dyDescent="0.2">
      <c r="A3937" t="s">
        <v>35</v>
      </c>
      <c r="B3937" t="s">
        <v>82</v>
      </c>
      <c r="C3937" t="s">
        <v>107</v>
      </c>
    </row>
    <row r="3938" spans="1:3" x14ac:dyDescent="0.2">
      <c r="A3938" t="s">
        <v>35</v>
      </c>
      <c r="B3938" t="s">
        <v>83</v>
      </c>
      <c r="C3938" t="s">
        <v>107</v>
      </c>
    </row>
    <row r="3939" spans="1:3" x14ac:dyDescent="0.2">
      <c r="A3939" t="s">
        <v>35</v>
      </c>
      <c r="B3939" t="s">
        <v>84</v>
      </c>
      <c r="C3939" t="s">
        <v>67</v>
      </c>
    </row>
    <row r="3940" spans="1:3" x14ac:dyDescent="0.2">
      <c r="A3940" t="s">
        <v>35</v>
      </c>
      <c r="B3940" t="s">
        <v>85</v>
      </c>
      <c r="C3940" t="s">
        <v>67</v>
      </c>
    </row>
    <row r="3941" spans="1:3" x14ac:dyDescent="0.2">
      <c r="A3941" t="s">
        <v>35</v>
      </c>
      <c r="B3941" t="s">
        <v>86</v>
      </c>
      <c r="C3941" t="s">
        <v>105</v>
      </c>
    </row>
    <row r="3942" spans="1:3" x14ac:dyDescent="0.2">
      <c r="A3942" t="s">
        <v>87</v>
      </c>
      <c r="B3942" t="s">
        <v>35</v>
      </c>
      <c r="C3942" t="s">
        <v>93</v>
      </c>
    </row>
    <row r="3943" spans="1:3" x14ac:dyDescent="0.2">
      <c r="A3943" t="s">
        <v>88</v>
      </c>
      <c r="B3943" t="s">
        <v>35</v>
      </c>
      <c r="C3943" t="s">
        <v>89</v>
      </c>
    </row>
    <row r="3944" spans="1:3" x14ac:dyDescent="0.2">
      <c r="A3944" t="s">
        <v>89</v>
      </c>
      <c r="B3944" t="s">
        <v>35</v>
      </c>
      <c r="C3944" t="s">
        <v>62</v>
      </c>
    </row>
    <row r="3945" spans="1:3" x14ac:dyDescent="0.2">
      <c r="A3945" t="s">
        <v>35</v>
      </c>
      <c r="B3945" t="s">
        <v>90</v>
      </c>
      <c r="C3945" t="s">
        <v>84</v>
      </c>
    </row>
    <row r="3946" spans="1:3" x14ac:dyDescent="0.2">
      <c r="A3946" t="s">
        <v>91</v>
      </c>
      <c r="B3946" t="s">
        <v>35</v>
      </c>
      <c r="C3946" t="s">
        <v>3</v>
      </c>
    </row>
    <row r="3947" spans="1:3" x14ac:dyDescent="0.2">
      <c r="A3947" t="s">
        <v>92</v>
      </c>
      <c r="B3947" t="s">
        <v>35</v>
      </c>
      <c r="C3947" t="s">
        <v>102</v>
      </c>
    </row>
    <row r="3948" spans="1:3" x14ac:dyDescent="0.2">
      <c r="A3948" t="s">
        <v>93</v>
      </c>
      <c r="B3948" t="s">
        <v>35</v>
      </c>
      <c r="C3948" t="s">
        <v>11</v>
      </c>
    </row>
    <row r="3949" spans="1:3" x14ac:dyDescent="0.2">
      <c r="A3949" t="s">
        <v>35</v>
      </c>
      <c r="B3949" t="s">
        <v>94</v>
      </c>
      <c r="C3949" t="s">
        <v>58</v>
      </c>
    </row>
    <row r="3950" spans="1:3" x14ac:dyDescent="0.2">
      <c r="A3950" t="s">
        <v>95</v>
      </c>
      <c r="B3950" t="s">
        <v>35</v>
      </c>
      <c r="C3950" t="s">
        <v>3</v>
      </c>
    </row>
    <row r="3951" spans="1:3" x14ac:dyDescent="0.2">
      <c r="A3951" t="s">
        <v>96</v>
      </c>
      <c r="B3951" t="s">
        <v>35</v>
      </c>
      <c r="C3951" t="s">
        <v>127</v>
      </c>
    </row>
    <row r="3952" spans="1:3" x14ac:dyDescent="0.2">
      <c r="A3952" t="s">
        <v>35</v>
      </c>
      <c r="B3952" t="s">
        <v>97</v>
      </c>
      <c r="C3952" t="s">
        <v>6</v>
      </c>
    </row>
    <row r="3953" spans="1:3" x14ac:dyDescent="0.2">
      <c r="A3953" t="s">
        <v>35</v>
      </c>
      <c r="B3953" t="s">
        <v>98</v>
      </c>
      <c r="C3953" t="s">
        <v>6</v>
      </c>
    </row>
    <row r="3954" spans="1:3" x14ac:dyDescent="0.2">
      <c r="A3954" t="s">
        <v>99</v>
      </c>
      <c r="B3954" t="s">
        <v>35</v>
      </c>
      <c r="C3954" t="s">
        <v>28</v>
      </c>
    </row>
    <row r="3955" spans="1:3" x14ac:dyDescent="0.2">
      <c r="A3955" t="s">
        <v>100</v>
      </c>
      <c r="B3955" t="s">
        <v>35</v>
      </c>
      <c r="C3955" t="s">
        <v>95</v>
      </c>
    </row>
    <row r="3956" spans="1:3" x14ac:dyDescent="0.2">
      <c r="A3956" t="s">
        <v>35</v>
      </c>
      <c r="B3956" t="s">
        <v>101</v>
      </c>
      <c r="C3956" t="s">
        <v>118</v>
      </c>
    </row>
    <row r="3957" spans="1:3" x14ac:dyDescent="0.2">
      <c r="A3957" t="s">
        <v>35</v>
      </c>
      <c r="B3957" t="s">
        <v>102</v>
      </c>
      <c r="C3957" t="s">
        <v>134</v>
      </c>
    </row>
    <row r="3958" spans="1:3" x14ac:dyDescent="0.2">
      <c r="A3958" t="s">
        <v>35</v>
      </c>
      <c r="B3958" t="s">
        <v>103</v>
      </c>
      <c r="C3958" t="s">
        <v>107</v>
      </c>
    </row>
    <row r="3959" spans="1:3" x14ac:dyDescent="0.2">
      <c r="A3959" t="s">
        <v>35</v>
      </c>
      <c r="B3959" t="s">
        <v>104</v>
      </c>
      <c r="C3959" t="s">
        <v>134</v>
      </c>
    </row>
    <row r="3960" spans="1:3" x14ac:dyDescent="0.2">
      <c r="A3960" t="s">
        <v>35</v>
      </c>
      <c r="B3960" t="s">
        <v>3</v>
      </c>
      <c r="C3960" t="s">
        <v>102</v>
      </c>
    </row>
    <row r="3961" spans="1:3" x14ac:dyDescent="0.2">
      <c r="A3961" t="s">
        <v>35</v>
      </c>
      <c r="B3961" t="s">
        <v>105</v>
      </c>
      <c r="C3961" t="s">
        <v>36</v>
      </c>
    </row>
    <row r="3962" spans="1:3" x14ac:dyDescent="0.2">
      <c r="A3962" t="s">
        <v>35</v>
      </c>
      <c r="B3962" t="s">
        <v>106</v>
      </c>
      <c r="C3962" t="s">
        <v>62</v>
      </c>
    </row>
    <row r="3963" spans="1:3" x14ac:dyDescent="0.2">
      <c r="A3963" t="s">
        <v>35</v>
      </c>
      <c r="B3963" t="s">
        <v>107</v>
      </c>
      <c r="C3963" t="s">
        <v>67</v>
      </c>
    </row>
    <row r="3964" spans="1:3" x14ac:dyDescent="0.2">
      <c r="A3964" t="s">
        <v>35</v>
      </c>
      <c r="B3964" t="s">
        <v>108</v>
      </c>
      <c r="C3964" t="s">
        <v>84</v>
      </c>
    </row>
    <row r="3965" spans="1:3" x14ac:dyDescent="0.2">
      <c r="A3965" t="s">
        <v>35</v>
      </c>
      <c r="B3965" t="s">
        <v>109</v>
      </c>
      <c r="C3965" t="s">
        <v>109</v>
      </c>
    </row>
    <row r="3966" spans="1:3" x14ac:dyDescent="0.2">
      <c r="A3966" t="s">
        <v>110</v>
      </c>
      <c r="B3966" t="s">
        <v>35</v>
      </c>
      <c r="C3966" t="s">
        <v>29</v>
      </c>
    </row>
    <row r="3967" spans="1:3" x14ac:dyDescent="0.2">
      <c r="A3967" t="s">
        <v>111</v>
      </c>
      <c r="B3967" t="s">
        <v>35</v>
      </c>
      <c r="C3967" t="s">
        <v>128</v>
      </c>
    </row>
    <row r="3968" spans="1:3" x14ac:dyDescent="0.2">
      <c r="A3968" t="s">
        <v>112</v>
      </c>
      <c r="B3968" t="s">
        <v>35</v>
      </c>
      <c r="C3968" t="s">
        <v>130</v>
      </c>
    </row>
    <row r="3969" spans="1:3" x14ac:dyDescent="0.2">
      <c r="A3969" t="s">
        <v>113</v>
      </c>
      <c r="B3969" t="s">
        <v>35</v>
      </c>
      <c r="C3969" t="s">
        <v>105</v>
      </c>
    </row>
    <row r="3970" spans="1:3" x14ac:dyDescent="0.2">
      <c r="A3970" t="s">
        <v>114</v>
      </c>
      <c r="B3970" t="s">
        <v>35</v>
      </c>
      <c r="C3970" t="s">
        <v>105</v>
      </c>
    </row>
    <row r="3971" spans="1:3" x14ac:dyDescent="0.2">
      <c r="A3971" t="s">
        <v>35</v>
      </c>
      <c r="B3971" t="s">
        <v>115</v>
      </c>
      <c r="C3971" t="s">
        <v>58</v>
      </c>
    </row>
    <row r="3972" spans="1:3" x14ac:dyDescent="0.2">
      <c r="A3972" t="s">
        <v>35</v>
      </c>
      <c r="B3972" t="s">
        <v>116</v>
      </c>
      <c r="C3972" t="s">
        <v>3</v>
      </c>
    </row>
    <row r="3973" spans="1:3" x14ac:dyDescent="0.2">
      <c r="A3973" t="s">
        <v>117</v>
      </c>
      <c r="B3973" t="s">
        <v>35</v>
      </c>
      <c r="C3973" t="s">
        <v>19</v>
      </c>
    </row>
    <row r="3974" spans="1:3" x14ac:dyDescent="0.2">
      <c r="A3974" t="s">
        <v>35</v>
      </c>
      <c r="B3974" t="s">
        <v>118</v>
      </c>
      <c r="C3974" t="s">
        <v>116</v>
      </c>
    </row>
    <row r="3975" spans="1:3" x14ac:dyDescent="0.2">
      <c r="A3975" t="s">
        <v>35</v>
      </c>
      <c r="B3975" t="s">
        <v>119</v>
      </c>
      <c r="C3975" t="s">
        <v>116</v>
      </c>
    </row>
    <row r="3976" spans="1:3" x14ac:dyDescent="0.2">
      <c r="A3976" t="s">
        <v>35</v>
      </c>
      <c r="B3976" t="s">
        <v>120</v>
      </c>
      <c r="C3976" t="s">
        <v>58</v>
      </c>
    </row>
    <row r="3977" spans="1:3" x14ac:dyDescent="0.2">
      <c r="A3977" t="s">
        <v>35</v>
      </c>
      <c r="B3977" t="s">
        <v>121</v>
      </c>
      <c r="C3977" t="s">
        <v>58</v>
      </c>
    </row>
    <row r="3978" spans="1:3" x14ac:dyDescent="0.2">
      <c r="A3978" t="s">
        <v>35</v>
      </c>
      <c r="B3978" t="s">
        <v>122</v>
      </c>
      <c r="C3978" t="s">
        <v>29</v>
      </c>
    </row>
    <row r="3979" spans="1:3" x14ac:dyDescent="0.2">
      <c r="A3979" t="s">
        <v>35</v>
      </c>
      <c r="B3979" t="s">
        <v>123</v>
      </c>
      <c r="C3979" t="s">
        <v>102</v>
      </c>
    </row>
    <row r="3980" spans="1:3" x14ac:dyDescent="0.2">
      <c r="A3980" t="s">
        <v>124</v>
      </c>
      <c r="B3980" t="s">
        <v>35</v>
      </c>
      <c r="C3980" t="s">
        <v>2</v>
      </c>
    </row>
    <row r="3981" spans="1:3" x14ac:dyDescent="0.2">
      <c r="A3981" t="s">
        <v>125</v>
      </c>
      <c r="B3981" t="s">
        <v>35</v>
      </c>
      <c r="C3981" t="s">
        <v>93</v>
      </c>
    </row>
    <row r="3982" spans="1:3" x14ac:dyDescent="0.2">
      <c r="A3982" t="s">
        <v>126</v>
      </c>
      <c r="B3982" t="s">
        <v>35</v>
      </c>
      <c r="C3982" t="s">
        <v>74</v>
      </c>
    </row>
    <row r="3983" spans="1:3" x14ac:dyDescent="0.2">
      <c r="A3983" t="s">
        <v>35</v>
      </c>
      <c r="B3983" t="s">
        <v>127</v>
      </c>
      <c r="C3983" t="s">
        <v>36</v>
      </c>
    </row>
    <row r="3984" spans="1:3" x14ac:dyDescent="0.2">
      <c r="A3984" t="s">
        <v>35</v>
      </c>
      <c r="B3984" t="s">
        <v>128</v>
      </c>
      <c r="C3984" t="s">
        <v>5</v>
      </c>
    </row>
    <row r="3985" spans="1:3" x14ac:dyDescent="0.2">
      <c r="A3985" t="s">
        <v>35</v>
      </c>
      <c r="B3985" t="s">
        <v>129</v>
      </c>
      <c r="C3985" t="s">
        <v>128</v>
      </c>
    </row>
    <row r="3986" spans="1:3" x14ac:dyDescent="0.2">
      <c r="A3986" t="s">
        <v>35</v>
      </c>
      <c r="B3986" t="s">
        <v>130</v>
      </c>
      <c r="C3986" t="s">
        <v>5</v>
      </c>
    </row>
    <row r="3987" spans="1:3" x14ac:dyDescent="0.2">
      <c r="A3987" t="s">
        <v>35</v>
      </c>
      <c r="B3987" t="s">
        <v>131</v>
      </c>
      <c r="C3987" t="s">
        <v>138</v>
      </c>
    </row>
    <row r="3988" spans="1:3" x14ac:dyDescent="0.2">
      <c r="A3988" t="s">
        <v>35</v>
      </c>
      <c r="B3988" t="s">
        <v>132</v>
      </c>
      <c r="C3988" t="s">
        <v>130</v>
      </c>
    </row>
    <row r="3989" spans="1:3" x14ac:dyDescent="0.2">
      <c r="A3989" t="s">
        <v>133</v>
      </c>
      <c r="B3989" t="s">
        <v>35</v>
      </c>
      <c r="C3989" t="s">
        <v>89</v>
      </c>
    </row>
    <row r="3990" spans="1:3" x14ac:dyDescent="0.2">
      <c r="A3990" t="s">
        <v>35</v>
      </c>
      <c r="B3990" t="s">
        <v>134</v>
      </c>
      <c r="C3990" t="s">
        <v>35</v>
      </c>
    </row>
    <row r="3991" spans="1:3" x14ac:dyDescent="0.2">
      <c r="A3991" t="s">
        <v>35</v>
      </c>
      <c r="B3991" t="s">
        <v>135</v>
      </c>
      <c r="C3991" t="s">
        <v>127</v>
      </c>
    </row>
    <row r="3992" spans="1:3" x14ac:dyDescent="0.2">
      <c r="A3992" t="s">
        <v>136</v>
      </c>
      <c r="B3992" t="s">
        <v>35</v>
      </c>
      <c r="C3992" t="s">
        <v>43</v>
      </c>
    </row>
    <row r="3993" spans="1:3" x14ac:dyDescent="0.2">
      <c r="A3993" t="s">
        <v>35</v>
      </c>
      <c r="B3993" t="s">
        <v>137</v>
      </c>
      <c r="C3993" t="s">
        <v>123</v>
      </c>
    </row>
    <row r="3994" spans="1:3" x14ac:dyDescent="0.2">
      <c r="A3994" t="s">
        <v>35</v>
      </c>
      <c r="B3994" t="s">
        <v>138</v>
      </c>
      <c r="C3994" t="s">
        <v>123</v>
      </c>
    </row>
    <row r="3995" spans="1:3" x14ac:dyDescent="0.2">
      <c r="A3995" t="s">
        <v>37</v>
      </c>
      <c r="B3995" t="s">
        <v>38</v>
      </c>
      <c r="C3995" t="s">
        <v>116</v>
      </c>
    </row>
    <row r="3996" spans="1:3" x14ac:dyDescent="0.2">
      <c r="A3996" t="s">
        <v>37</v>
      </c>
      <c r="B3996" t="s">
        <v>39</v>
      </c>
      <c r="C3996" t="s">
        <v>43</v>
      </c>
    </row>
    <row r="3997" spans="1:3" x14ac:dyDescent="0.2">
      <c r="A3997" t="s">
        <v>37</v>
      </c>
      <c r="B3997" t="s">
        <v>40</v>
      </c>
      <c r="C3997" t="s">
        <v>127</v>
      </c>
    </row>
    <row r="3998" spans="1:3" x14ac:dyDescent="0.2">
      <c r="A3998" t="s">
        <v>41</v>
      </c>
      <c r="B3998" t="s">
        <v>37</v>
      </c>
      <c r="C3998" t="s">
        <v>40</v>
      </c>
    </row>
    <row r="3999" spans="1:3" x14ac:dyDescent="0.2">
      <c r="A3999" t="s">
        <v>42</v>
      </c>
      <c r="B3999" t="s">
        <v>37</v>
      </c>
      <c r="C3999" t="s">
        <v>93</v>
      </c>
    </row>
    <row r="4000" spans="1:3" x14ac:dyDescent="0.2">
      <c r="A4000" t="s">
        <v>43</v>
      </c>
      <c r="B4000" t="s">
        <v>37</v>
      </c>
      <c r="C4000" t="s">
        <v>11</v>
      </c>
    </row>
    <row r="4001" spans="1:3" x14ac:dyDescent="0.2">
      <c r="A4001" t="s">
        <v>44</v>
      </c>
      <c r="B4001" t="s">
        <v>37</v>
      </c>
      <c r="C4001" t="s">
        <v>79</v>
      </c>
    </row>
    <row r="4002" spans="1:3" x14ac:dyDescent="0.2">
      <c r="A4002" t="s">
        <v>37</v>
      </c>
      <c r="B4002" t="s">
        <v>7</v>
      </c>
      <c r="C4002" t="s">
        <v>109</v>
      </c>
    </row>
    <row r="4003" spans="1:3" x14ac:dyDescent="0.2">
      <c r="A4003" t="s">
        <v>37</v>
      </c>
      <c r="B4003" t="s">
        <v>45</v>
      </c>
      <c r="C4003" t="s">
        <v>67</v>
      </c>
    </row>
    <row r="4004" spans="1:3" x14ac:dyDescent="0.2">
      <c r="A4004" t="s">
        <v>46</v>
      </c>
      <c r="B4004" t="s">
        <v>37</v>
      </c>
      <c r="C4004" t="s">
        <v>16</v>
      </c>
    </row>
    <row r="4005" spans="1:3" x14ac:dyDescent="0.2">
      <c r="A4005" t="s">
        <v>47</v>
      </c>
      <c r="B4005" t="s">
        <v>37</v>
      </c>
      <c r="C4005" t="s">
        <v>106</v>
      </c>
    </row>
    <row r="4006" spans="1:3" x14ac:dyDescent="0.2">
      <c r="A4006" t="s">
        <v>48</v>
      </c>
      <c r="B4006" t="s">
        <v>37</v>
      </c>
      <c r="C4006" t="s">
        <v>101</v>
      </c>
    </row>
    <row r="4007" spans="1:3" x14ac:dyDescent="0.2">
      <c r="A4007" t="s">
        <v>49</v>
      </c>
      <c r="B4007" t="s">
        <v>37</v>
      </c>
      <c r="C4007" t="s">
        <v>29</v>
      </c>
    </row>
    <row r="4008" spans="1:3" x14ac:dyDescent="0.2">
      <c r="A4008" t="s">
        <v>50</v>
      </c>
      <c r="B4008" t="s">
        <v>37</v>
      </c>
      <c r="C4008" t="s">
        <v>29</v>
      </c>
    </row>
    <row r="4009" spans="1:3" x14ac:dyDescent="0.2">
      <c r="A4009" t="s">
        <v>51</v>
      </c>
      <c r="B4009" t="s">
        <v>37</v>
      </c>
      <c r="C4009" t="s">
        <v>2</v>
      </c>
    </row>
    <row r="4010" spans="1:3" x14ac:dyDescent="0.2">
      <c r="A4010" t="s">
        <v>52</v>
      </c>
      <c r="B4010" t="s">
        <v>37</v>
      </c>
      <c r="C4010" t="s">
        <v>100</v>
      </c>
    </row>
    <row r="4011" spans="1:3" x14ac:dyDescent="0.2">
      <c r="A4011" t="s">
        <v>37</v>
      </c>
      <c r="B4011" t="s">
        <v>53</v>
      </c>
      <c r="C4011" t="s">
        <v>102</v>
      </c>
    </row>
    <row r="4012" spans="1:3" x14ac:dyDescent="0.2">
      <c r="A4012" t="s">
        <v>54</v>
      </c>
      <c r="B4012" t="s">
        <v>37</v>
      </c>
      <c r="C4012" t="s">
        <v>89</v>
      </c>
    </row>
    <row r="4013" spans="1:3" x14ac:dyDescent="0.2">
      <c r="A4013" t="s">
        <v>55</v>
      </c>
      <c r="B4013" t="s">
        <v>37</v>
      </c>
      <c r="C4013" t="s">
        <v>89</v>
      </c>
    </row>
    <row r="4014" spans="1:3" x14ac:dyDescent="0.2">
      <c r="A4014" t="s">
        <v>56</v>
      </c>
      <c r="B4014" t="s">
        <v>37</v>
      </c>
      <c r="C4014" t="s">
        <v>40</v>
      </c>
    </row>
    <row r="4015" spans="1:3" x14ac:dyDescent="0.2">
      <c r="A4015" t="s">
        <v>57</v>
      </c>
      <c r="B4015" t="s">
        <v>37</v>
      </c>
      <c r="C4015" t="s">
        <v>40</v>
      </c>
    </row>
    <row r="4016" spans="1:3" x14ac:dyDescent="0.2">
      <c r="A4016" t="s">
        <v>37</v>
      </c>
      <c r="B4016" t="s">
        <v>58</v>
      </c>
      <c r="C4016" t="s">
        <v>102</v>
      </c>
    </row>
    <row r="4017" spans="1:3" x14ac:dyDescent="0.2">
      <c r="A4017" t="s">
        <v>59</v>
      </c>
      <c r="B4017" t="s">
        <v>37</v>
      </c>
      <c r="C4017" t="s">
        <v>79</v>
      </c>
    </row>
    <row r="4018" spans="1:3" x14ac:dyDescent="0.2">
      <c r="A4018" t="s">
        <v>37</v>
      </c>
      <c r="B4018" t="s">
        <v>60</v>
      </c>
      <c r="C4018" t="s">
        <v>138</v>
      </c>
    </row>
    <row r="4019" spans="1:3" x14ac:dyDescent="0.2">
      <c r="A4019" t="s">
        <v>37</v>
      </c>
      <c r="B4019" t="s">
        <v>61</v>
      </c>
      <c r="C4019" t="s">
        <v>3</v>
      </c>
    </row>
    <row r="4020" spans="1:3" x14ac:dyDescent="0.2">
      <c r="A4020" t="s">
        <v>62</v>
      </c>
      <c r="B4020" t="s">
        <v>37</v>
      </c>
      <c r="C4020" t="s">
        <v>118</v>
      </c>
    </row>
    <row r="4021" spans="1:3" x14ac:dyDescent="0.2">
      <c r="A4021" t="s">
        <v>63</v>
      </c>
      <c r="B4021" t="s">
        <v>37</v>
      </c>
      <c r="C4021" t="s">
        <v>118</v>
      </c>
    </row>
    <row r="4022" spans="1:3" x14ac:dyDescent="0.2">
      <c r="A4022" t="s">
        <v>37</v>
      </c>
      <c r="B4022" t="s">
        <v>64</v>
      </c>
      <c r="C4022" t="s">
        <v>67</v>
      </c>
    </row>
    <row r="4023" spans="1:3" x14ac:dyDescent="0.2">
      <c r="A4023" t="s">
        <v>65</v>
      </c>
      <c r="B4023" t="s">
        <v>37</v>
      </c>
      <c r="C4023" t="s">
        <v>79</v>
      </c>
    </row>
    <row r="4024" spans="1:3" x14ac:dyDescent="0.2">
      <c r="A4024" t="s">
        <v>66</v>
      </c>
      <c r="B4024" t="s">
        <v>37</v>
      </c>
      <c r="C4024" t="s">
        <v>79</v>
      </c>
    </row>
    <row r="4025" spans="1:3" x14ac:dyDescent="0.2">
      <c r="A4025" t="s">
        <v>37</v>
      </c>
      <c r="B4025" t="s">
        <v>67</v>
      </c>
      <c r="C4025" t="s">
        <v>95</v>
      </c>
    </row>
    <row r="4026" spans="1:3" x14ac:dyDescent="0.2">
      <c r="A4026" t="s">
        <v>37</v>
      </c>
      <c r="B4026" t="s">
        <v>68</v>
      </c>
      <c r="C4026" t="s">
        <v>95</v>
      </c>
    </row>
    <row r="4027" spans="1:3" x14ac:dyDescent="0.2">
      <c r="A4027" t="s">
        <v>69</v>
      </c>
      <c r="B4027" t="s">
        <v>37</v>
      </c>
      <c r="C4027" t="s">
        <v>62</v>
      </c>
    </row>
    <row r="4028" spans="1:3" x14ac:dyDescent="0.2">
      <c r="A4028" t="s">
        <v>37</v>
      </c>
      <c r="B4028" t="s">
        <v>70</v>
      </c>
      <c r="C4028" t="s">
        <v>32</v>
      </c>
    </row>
    <row r="4029" spans="1:3" x14ac:dyDescent="0.2">
      <c r="A4029" t="s">
        <v>37</v>
      </c>
      <c r="B4029" t="s">
        <v>71</v>
      </c>
      <c r="C4029" t="s">
        <v>32</v>
      </c>
    </row>
    <row r="4030" spans="1:3" x14ac:dyDescent="0.2">
      <c r="A4030" t="s">
        <v>72</v>
      </c>
      <c r="B4030" t="s">
        <v>37</v>
      </c>
      <c r="C4030" t="s">
        <v>93</v>
      </c>
    </row>
    <row r="4031" spans="1:3" x14ac:dyDescent="0.2">
      <c r="A4031" t="s">
        <v>37</v>
      </c>
      <c r="B4031" t="s">
        <v>73</v>
      </c>
      <c r="C4031" t="s">
        <v>5</v>
      </c>
    </row>
    <row r="4032" spans="1:3" x14ac:dyDescent="0.2">
      <c r="A4032" t="s">
        <v>74</v>
      </c>
      <c r="B4032" t="s">
        <v>37</v>
      </c>
      <c r="C4032" t="s">
        <v>128</v>
      </c>
    </row>
    <row r="4033" spans="1:3" x14ac:dyDescent="0.2">
      <c r="A4033" t="s">
        <v>75</v>
      </c>
      <c r="B4033" t="s">
        <v>37</v>
      </c>
      <c r="C4033" t="s">
        <v>39</v>
      </c>
    </row>
    <row r="4034" spans="1:3" x14ac:dyDescent="0.2">
      <c r="A4034" t="s">
        <v>76</v>
      </c>
      <c r="B4034" t="s">
        <v>37</v>
      </c>
      <c r="C4034" t="s">
        <v>74</v>
      </c>
    </row>
    <row r="4035" spans="1:3" x14ac:dyDescent="0.2">
      <c r="A4035" t="s">
        <v>77</v>
      </c>
      <c r="B4035" t="s">
        <v>37</v>
      </c>
      <c r="C4035" t="s">
        <v>74</v>
      </c>
    </row>
    <row r="4036" spans="1:3" x14ac:dyDescent="0.2">
      <c r="A4036" t="s">
        <v>78</v>
      </c>
      <c r="B4036" t="s">
        <v>37</v>
      </c>
      <c r="C4036" t="s">
        <v>40</v>
      </c>
    </row>
    <row r="4037" spans="1:3" x14ac:dyDescent="0.2">
      <c r="A4037" t="s">
        <v>79</v>
      </c>
      <c r="B4037" t="s">
        <v>37</v>
      </c>
      <c r="C4037" t="s">
        <v>105</v>
      </c>
    </row>
    <row r="4038" spans="1:3" x14ac:dyDescent="0.2">
      <c r="A4038" t="s">
        <v>80</v>
      </c>
      <c r="B4038" t="s">
        <v>37</v>
      </c>
      <c r="C4038" t="s">
        <v>105</v>
      </c>
    </row>
    <row r="4039" spans="1:3" x14ac:dyDescent="0.2">
      <c r="A4039" t="s">
        <v>81</v>
      </c>
      <c r="B4039" t="s">
        <v>37</v>
      </c>
      <c r="C4039" t="s">
        <v>29</v>
      </c>
    </row>
    <row r="4040" spans="1:3" x14ac:dyDescent="0.2">
      <c r="A4040" t="s">
        <v>37</v>
      </c>
      <c r="B4040" t="s">
        <v>82</v>
      </c>
      <c r="C4040" t="s">
        <v>3</v>
      </c>
    </row>
    <row r="4041" spans="1:3" x14ac:dyDescent="0.2">
      <c r="A4041" t="s">
        <v>37</v>
      </c>
      <c r="B4041" t="s">
        <v>83</v>
      </c>
      <c r="C4041" t="s">
        <v>102</v>
      </c>
    </row>
    <row r="4042" spans="1:3" x14ac:dyDescent="0.2">
      <c r="A4042" t="s">
        <v>37</v>
      </c>
      <c r="B4042" t="s">
        <v>84</v>
      </c>
      <c r="C4042" t="s">
        <v>95</v>
      </c>
    </row>
    <row r="4043" spans="1:3" x14ac:dyDescent="0.2">
      <c r="A4043" t="s">
        <v>37</v>
      </c>
      <c r="B4043" t="s">
        <v>85</v>
      </c>
      <c r="C4043" t="s">
        <v>123</v>
      </c>
    </row>
    <row r="4044" spans="1:3" x14ac:dyDescent="0.2">
      <c r="A4044" t="s">
        <v>86</v>
      </c>
      <c r="B4044" t="s">
        <v>37</v>
      </c>
      <c r="C4044" t="s">
        <v>28</v>
      </c>
    </row>
    <row r="4045" spans="1:3" x14ac:dyDescent="0.2">
      <c r="A4045" t="s">
        <v>87</v>
      </c>
      <c r="B4045" t="s">
        <v>37</v>
      </c>
      <c r="C4045" t="s">
        <v>39</v>
      </c>
    </row>
    <row r="4046" spans="1:3" x14ac:dyDescent="0.2">
      <c r="A4046" t="s">
        <v>88</v>
      </c>
      <c r="B4046" t="s">
        <v>37</v>
      </c>
      <c r="C4046" t="s">
        <v>40</v>
      </c>
    </row>
    <row r="4047" spans="1:3" x14ac:dyDescent="0.2">
      <c r="A4047" t="s">
        <v>89</v>
      </c>
      <c r="B4047" t="s">
        <v>37</v>
      </c>
      <c r="C4047" t="s">
        <v>10</v>
      </c>
    </row>
    <row r="4048" spans="1:3" x14ac:dyDescent="0.2">
      <c r="A4048" t="s">
        <v>37</v>
      </c>
      <c r="B4048" t="s">
        <v>90</v>
      </c>
      <c r="C4048" t="s">
        <v>123</v>
      </c>
    </row>
    <row r="4049" spans="1:3" x14ac:dyDescent="0.2">
      <c r="A4049" t="s">
        <v>91</v>
      </c>
      <c r="B4049" t="s">
        <v>37</v>
      </c>
      <c r="C4049" t="s">
        <v>138</v>
      </c>
    </row>
    <row r="4050" spans="1:3" x14ac:dyDescent="0.2">
      <c r="A4050" t="s">
        <v>92</v>
      </c>
      <c r="B4050" t="s">
        <v>37</v>
      </c>
      <c r="C4050" t="s">
        <v>137</v>
      </c>
    </row>
    <row r="4051" spans="1:3" x14ac:dyDescent="0.2">
      <c r="A4051" t="s">
        <v>93</v>
      </c>
      <c r="B4051" t="s">
        <v>37</v>
      </c>
      <c r="C4051" t="s">
        <v>10</v>
      </c>
    </row>
    <row r="4052" spans="1:3" x14ac:dyDescent="0.2">
      <c r="A4052" t="s">
        <v>37</v>
      </c>
      <c r="B4052" t="s">
        <v>94</v>
      </c>
      <c r="C4052" t="s">
        <v>84</v>
      </c>
    </row>
    <row r="4053" spans="1:3" x14ac:dyDescent="0.2">
      <c r="A4053" t="s">
        <v>95</v>
      </c>
      <c r="B4053" t="s">
        <v>37</v>
      </c>
      <c r="C4053" t="s">
        <v>138</v>
      </c>
    </row>
    <row r="4054" spans="1:3" x14ac:dyDescent="0.2">
      <c r="A4054" t="s">
        <v>96</v>
      </c>
      <c r="B4054" t="s">
        <v>37</v>
      </c>
      <c r="C4054" t="s">
        <v>28</v>
      </c>
    </row>
    <row r="4055" spans="1:3" x14ac:dyDescent="0.2">
      <c r="A4055" t="s">
        <v>37</v>
      </c>
      <c r="B4055" t="s">
        <v>97</v>
      </c>
      <c r="C4055" t="s">
        <v>35</v>
      </c>
    </row>
    <row r="4056" spans="1:3" x14ac:dyDescent="0.2">
      <c r="A4056" t="s">
        <v>37</v>
      </c>
      <c r="B4056" t="s">
        <v>98</v>
      </c>
      <c r="C4056" t="s">
        <v>67</v>
      </c>
    </row>
    <row r="4057" spans="1:3" x14ac:dyDescent="0.2">
      <c r="A4057" t="s">
        <v>99</v>
      </c>
      <c r="B4057" t="s">
        <v>37</v>
      </c>
      <c r="C4057" t="s">
        <v>80</v>
      </c>
    </row>
    <row r="4058" spans="1:3" x14ac:dyDescent="0.2">
      <c r="A4058" t="s">
        <v>100</v>
      </c>
      <c r="B4058" t="s">
        <v>37</v>
      </c>
      <c r="C4058" t="s">
        <v>100</v>
      </c>
    </row>
    <row r="4059" spans="1:3" x14ac:dyDescent="0.2">
      <c r="A4059" t="s">
        <v>37</v>
      </c>
      <c r="B4059" t="s">
        <v>101</v>
      </c>
      <c r="C4059" t="s">
        <v>130</v>
      </c>
    </row>
    <row r="4060" spans="1:3" x14ac:dyDescent="0.2">
      <c r="A4060" t="s">
        <v>102</v>
      </c>
      <c r="B4060" t="s">
        <v>37</v>
      </c>
      <c r="C4060" t="s">
        <v>116</v>
      </c>
    </row>
    <row r="4061" spans="1:3" x14ac:dyDescent="0.2">
      <c r="A4061" t="s">
        <v>103</v>
      </c>
      <c r="B4061" t="s">
        <v>37</v>
      </c>
      <c r="C4061" t="s">
        <v>3</v>
      </c>
    </row>
    <row r="4062" spans="1:3" x14ac:dyDescent="0.2">
      <c r="A4062" t="s">
        <v>37</v>
      </c>
      <c r="B4062" t="s">
        <v>104</v>
      </c>
      <c r="C4062" t="s">
        <v>116</v>
      </c>
    </row>
    <row r="4063" spans="1:3" x14ac:dyDescent="0.2">
      <c r="A4063" t="s">
        <v>3</v>
      </c>
      <c r="B4063" t="s">
        <v>37</v>
      </c>
      <c r="C4063" t="s">
        <v>116</v>
      </c>
    </row>
    <row r="4064" spans="1:3" x14ac:dyDescent="0.2">
      <c r="A4064" t="s">
        <v>105</v>
      </c>
      <c r="B4064" t="s">
        <v>37</v>
      </c>
      <c r="C4064" t="s">
        <v>11</v>
      </c>
    </row>
    <row r="4065" spans="1:3" x14ac:dyDescent="0.2">
      <c r="A4065" t="s">
        <v>106</v>
      </c>
      <c r="B4065" t="s">
        <v>37</v>
      </c>
      <c r="C4065" t="s">
        <v>10</v>
      </c>
    </row>
    <row r="4066" spans="1:3" x14ac:dyDescent="0.2">
      <c r="A4066" t="s">
        <v>37</v>
      </c>
      <c r="B4066" t="s">
        <v>107</v>
      </c>
      <c r="C4066" t="s">
        <v>123</v>
      </c>
    </row>
    <row r="4067" spans="1:3" x14ac:dyDescent="0.2">
      <c r="A4067" t="s">
        <v>37</v>
      </c>
      <c r="B4067" t="s">
        <v>108</v>
      </c>
      <c r="C4067" t="s">
        <v>123</v>
      </c>
    </row>
    <row r="4068" spans="1:3" x14ac:dyDescent="0.2">
      <c r="A4068" t="s">
        <v>37</v>
      </c>
      <c r="B4068" t="s">
        <v>109</v>
      </c>
      <c r="C4068" t="s">
        <v>95</v>
      </c>
    </row>
    <row r="4069" spans="1:3" x14ac:dyDescent="0.2">
      <c r="A4069" t="s">
        <v>110</v>
      </c>
      <c r="B4069" t="s">
        <v>37</v>
      </c>
      <c r="C4069" t="s">
        <v>33</v>
      </c>
    </row>
    <row r="4070" spans="1:3" x14ac:dyDescent="0.2">
      <c r="A4070" t="s">
        <v>111</v>
      </c>
      <c r="B4070" t="s">
        <v>37</v>
      </c>
      <c r="C4070" t="s">
        <v>101</v>
      </c>
    </row>
    <row r="4071" spans="1:3" x14ac:dyDescent="0.2">
      <c r="A4071" t="s">
        <v>112</v>
      </c>
      <c r="B4071" t="s">
        <v>37</v>
      </c>
      <c r="C4071" t="s">
        <v>43</v>
      </c>
    </row>
    <row r="4072" spans="1:3" x14ac:dyDescent="0.2">
      <c r="A4072" t="s">
        <v>113</v>
      </c>
      <c r="B4072" t="s">
        <v>37</v>
      </c>
      <c r="C4072" t="s">
        <v>28</v>
      </c>
    </row>
    <row r="4073" spans="1:3" x14ac:dyDescent="0.2">
      <c r="A4073" t="s">
        <v>114</v>
      </c>
      <c r="B4073" t="s">
        <v>37</v>
      </c>
      <c r="C4073" t="s">
        <v>74</v>
      </c>
    </row>
    <row r="4074" spans="1:3" x14ac:dyDescent="0.2">
      <c r="A4074" t="s">
        <v>37</v>
      </c>
      <c r="B4074" t="s">
        <v>115</v>
      </c>
      <c r="C4074" t="s">
        <v>84</v>
      </c>
    </row>
    <row r="4075" spans="1:3" x14ac:dyDescent="0.2">
      <c r="A4075" t="s">
        <v>116</v>
      </c>
      <c r="B4075" t="s">
        <v>37</v>
      </c>
      <c r="C4075" t="s">
        <v>22</v>
      </c>
    </row>
    <row r="4076" spans="1:3" x14ac:dyDescent="0.2">
      <c r="A4076" t="s">
        <v>117</v>
      </c>
      <c r="B4076" t="s">
        <v>37</v>
      </c>
      <c r="C4076" t="s">
        <v>40</v>
      </c>
    </row>
    <row r="4077" spans="1:3" x14ac:dyDescent="0.2">
      <c r="A4077" t="s">
        <v>118</v>
      </c>
      <c r="B4077" t="s">
        <v>37</v>
      </c>
      <c r="C4077" t="s">
        <v>36</v>
      </c>
    </row>
    <row r="4078" spans="1:3" x14ac:dyDescent="0.2">
      <c r="A4078" t="s">
        <v>119</v>
      </c>
      <c r="B4078" t="s">
        <v>37</v>
      </c>
      <c r="C4078" t="s">
        <v>36</v>
      </c>
    </row>
    <row r="4079" spans="1:3" x14ac:dyDescent="0.2">
      <c r="A4079" t="s">
        <v>37</v>
      </c>
      <c r="B4079" t="s">
        <v>120</v>
      </c>
      <c r="C4079" t="s">
        <v>107</v>
      </c>
    </row>
    <row r="4080" spans="1:3" x14ac:dyDescent="0.2">
      <c r="A4080" t="s">
        <v>37</v>
      </c>
      <c r="B4080" t="s">
        <v>121</v>
      </c>
      <c r="C4080" t="s">
        <v>107</v>
      </c>
    </row>
    <row r="4081" spans="1:3" x14ac:dyDescent="0.2">
      <c r="A4081" t="s">
        <v>122</v>
      </c>
      <c r="B4081" t="s">
        <v>37</v>
      </c>
      <c r="C4081" t="s">
        <v>33</v>
      </c>
    </row>
    <row r="4082" spans="1:3" x14ac:dyDescent="0.2">
      <c r="A4082" t="s">
        <v>123</v>
      </c>
      <c r="B4082" t="s">
        <v>37</v>
      </c>
      <c r="C4082" t="s">
        <v>73</v>
      </c>
    </row>
    <row r="4083" spans="1:3" x14ac:dyDescent="0.2">
      <c r="A4083" t="s">
        <v>124</v>
      </c>
      <c r="B4083" t="s">
        <v>37</v>
      </c>
      <c r="C4083" t="s">
        <v>89</v>
      </c>
    </row>
    <row r="4084" spans="1:3" x14ac:dyDescent="0.2">
      <c r="A4084" t="s">
        <v>125</v>
      </c>
      <c r="B4084" t="s">
        <v>37</v>
      </c>
      <c r="C4084" t="s">
        <v>39</v>
      </c>
    </row>
    <row r="4085" spans="1:3" x14ac:dyDescent="0.2">
      <c r="A4085" t="s">
        <v>126</v>
      </c>
      <c r="B4085" t="s">
        <v>37</v>
      </c>
      <c r="C4085" t="s">
        <v>16</v>
      </c>
    </row>
    <row r="4086" spans="1:3" x14ac:dyDescent="0.2">
      <c r="A4086" t="s">
        <v>127</v>
      </c>
      <c r="B4086" t="s">
        <v>37</v>
      </c>
      <c r="C4086" t="s">
        <v>11</v>
      </c>
    </row>
    <row r="4087" spans="1:3" x14ac:dyDescent="0.2">
      <c r="A4087" t="s">
        <v>128</v>
      </c>
      <c r="B4087" t="s">
        <v>37</v>
      </c>
      <c r="C4087" t="s">
        <v>62</v>
      </c>
    </row>
    <row r="4088" spans="1:3" x14ac:dyDescent="0.2">
      <c r="A4088" t="s">
        <v>129</v>
      </c>
      <c r="B4088" t="s">
        <v>37</v>
      </c>
      <c r="C4088" t="s">
        <v>2</v>
      </c>
    </row>
    <row r="4089" spans="1:3" x14ac:dyDescent="0.2">
      <c r="A4089" t="s">
        <v>130</v>
      </c>
      <c r="B4089" t="s">
        <v>37</v>
      </c>
      <c r="C4089" t="s">
        <v>62</v>
      </c>
    </row>
    <row r="4090" spans="1:3" x14ac:dyDescent="0.2">
      <c r="A4090" t="s">
        <v>131</v>
      </c>
      <c r="B4090" t="s">
        <v>37</v>
      </c>
      <c r="C4090" t="s">
        <v>1</v>
      </c>
    </row>
    <row r="4091" spans="1:3" x14ac:dyDescent="0.2">
      <c r="A4091" t="s">
        <v>132</v>
      </c>
      <c r="B4091" t="s">
        <v>37</v>
      </c>
      <c r="C4091" t="s">
        <v>43</v>
      </c>
    </row>
    <row r="4092" spans="1:3" x14ac:dyDescent="0.2">
      <c r="A4092" t="s">
        <v>133</v>
      </c>
      <c r="B4092" t="s">
        <v>37</v>
      </c>
      <c r="C4092" t="s">
        <v>132</v>
      </c>
    </row>
    <row r="4093" spans="1:3" x14ac:dyDescent="0.2">
      <c r="A4093" t="s">
        <v>37</v>
      </c>
      <c r="B4093" t="s">
        <v>134</v>
      </c>
      <c r="C4093" t="s">
        <v>91</v>
      </c>
    </row>
    <row r="4094" spans="1:3" x14ac:dyDescent="0.2">
      <c r="A4094" t="s">
        <v>135</v>
      </c>
      <c r="B4094" t="s">
        <v>37</v>
      </c>
      <c r="C4094" t="s">
        <v>28</v>
      </c>
    </row>
    <row r="4095" spans="1:3" x14ac:dyDescent="0.2">
      <c r="A4095" t="s">
        <v>136</v>
      </c>
      <c r="B4095" t="s">
        <v>37</v>
      </c>
      <c r="C4095" t="s">
        <v>14</v>
      </c>
    </row>
    <row r="4096" spans="1:3" x14ac:dyDescent="0.2">
      <c r="A4096" t="s">
        <v>37</v>
      </c>
      <c r="B4096" t="s">
        <v>137</v>
      </c>
      <c r="C4096" t="s">
        <v>5</v>
      </c>
    </row>
    <row r="4097" spans="1:3" x14ac:dyDescent="0.2">
      <c r="A4097" t="s">
        <v>37</v>
      </c>
      <c r="B4097" t="s">
        <v>138</v>
      </c>
      <c r="C4097" t="s">
        <v>5</v>
      </c>
    </row>
    <row r="4098" spans="1:3" x14ac:dyDescent="0.2">
      <c r="A4098" t="s">
        <v>36</v>
      </c>
      <c r="B4098" t="s">
        <v>37</v>
      </c>
      <c r="C4098" t="s">
        <v>36</v>
      </c>
    </row>
    <row r="4099" spans="1:3" x14ac:dyDescent="0.2">
      <c r="A4099" t="s">
        <v>36</v>
      </c>
      <c r="B4099" t="s">
        <v>38</v>
      </c>
      <c r="C4099" t="s">
        <v>116</v>
      </c>
    </row>
    <row r="4100" spans="1:3" x14ac:dyDescent="0.2">
      <c r="A4100" t="s">
        <v>36</v>
      </c>
      <c r="B4100" t="s">
        <v>39</v>
      </c>
      <c r="C4100" t="s">
        <v>101</v>
      </c>
    </row>
    <row r="4101" spans="1:3" x14ac:dyDescent="0.2">
      <c r="A4101" t="s">
        <v>36</v>
      </c>
      <c r="B4101" t="s">
        <v>40</v>
      </c>
      <c r="C4101" t="s">
        <v>43</v>
      </c>
    </row>
    <row r="4102" spans="1:3" x14ac:dyDescent="0.2">
      <c r="A4102" t="s">
        <v>41</v>
      </c>
      <c r="B4102" t="s">
        <v>36</v>
      </c>
      <c r="C4102" t="s">
        <v>40</v>
      </c>
    </row>
    <row r="4103" spans="1:3" x14ac:dyDescent="0.2">
      <c r="A4103" t="s">
        <v>42</v>
      </c>
      <c r="B4103" t="s">
        <v>36</v>
      </c>
      <c r="C4103" t="s">
        <v>93</v>
      </c>
    </row>
    <row r="4104" spans="1:3" x14ac:dyDescent="0.2">
      <c r="A4104" t="s">
        <v>43</v>
      </c>
      <c r="B4104" t="s">
        <v>36</v>
      </c>
      <c r="C4104" t="s">
        <v>130</v>
      </c>
    </row>
    <row r="4105" spans="1:3" x14ac:dyDescent="0.2">
      <c r="A4105" t="s">
        <v>44</v>
      </c>
      <c r="B4105" t="s">
        <v>36</v>
      </c>
      <c r="C4105" t="s">
        <v>40</v>
      </c>
    </row>
    <row r="4106" spans="1:3" x14ac:dyDescent="0.2">
      <c r="A4106" t="s">
        <v>36</v>
      </c>
      <c r="B4106" t="s">
        <v>7</v>
      </c>
      <c r="C4106" t="s">
        <v>35</v>
      </c>
    </row>
    <row r="4107" spans="1:3" x14ac:dyDescent="0.2">
      <c r="A4107" t="s">
        <v>36</v>
      </c>
      <c r="B4107" t="s">
        <v>45</v>
      </c>
      <c r="C4107" t="s">
        <v>109</v>
      </c>
    </row>
    <row r="4108" spans="1:3" x14ac:dyDescent="0.2">
      <c r="A4108" t="s">
        <v>46</v>
      </c>
      <c r="B4108" t="s">
        <v>36</v>
      </c>
      <c r="C4108" t="s">
        <v>16</v>
      </c>
    </row>
    <row r="4109" spans="1:3" x14ac:dyDescent="0.2">
      <c r="A4109" t="s">
        <v>47</v>
      </c>
      <c r="B4109" t="s">
        <v>36</v>
      </c>
      <c r="C4109" t="s">
        <v>106</v>
      </c>
    </row>
    <row r="4110" spans="1:3" x14ac:dyDescent="0.2">
      <c r="A4110" t="s">
        <v>48</v>
      </c>
      <c r="B4110" t="s">
        <v>36</v>
      </c>
      <c r="C4110" t="s">
        <v>2</v>
      </c>
    </row>
    <row r="4111" spans="1:3" x14ac:dyDescent="0.2">
      <c r="A4111" t="s">
        <v>49</v>
      </c>
      <c r="B4111" t="s">
        <v>36</v>
      </c>
      <c r="C4111" t="s">
        <v>29</v>
      </c>
    </row>
    <row r="4112" spans="1:3" x14ac:dyDescent="0.2">
      <c r="A4112" t="s">
        <v>50</v>
      </c>
      <c r="B4112" t="s">
        <v>36</v>
      </c>
      <c r="C4112" t="s">
        <v>29</v>
      </c>
    </row>
    <row r="4113" spans="1:3" x14ac:dyDescent="0.2">
      <c r="A4113" t="s">
        <v>51</v>
      </c>
      <c r="B4113" t="s">
        <v>36</v>
      </c>
      <c r="C4113" t="s">
        <v>2</v>
      </c>
    </row>
    <row r="4114" spans="1:3" x14ac:dyDescent="0.2">
      <c r="A4114" t="s">
        <v>52</v>
      </c>
      <c r="B4114" t="s">
        <v>36</v>
      </c>
      <c r="C4114" t="s">
        <v>100</v>
      </c>
    </row>
    <row r="4115" spans="1:3" x14ac:dyDescent="0.2">
      <c r="A4115" t="s">
        <v>36</v>
      </c>
      <c r="B4115" t="s">
        <v>53</v>
      </c>
      <c r="C4115" t="s">
        <v>102</v>
      </c>
    </row>
    <row r="4116" spans="1:3" x14ac:dyDescent="0.2">
      <c r="A4116" t="s">
        <v>54</v>
      </c>
      <c r="B4116" t="s">
        <v>36</v>
      </c>
      <c r="C4116" t="s">
        <v>89</v>
      </c>
    </row>
    <row r="4117" spans="1:3" x14ac:dyDescent="0.2">
      <c r="A4117" t="s">
        <v>55</v>
      </c>
      <c r="B4117" t="s">
        <v>36</v>
      </c>
      <c r="C4117" t="s">
        <v>89</v>
      </c>
    </row>
    <row r="4118" spans="1:3" x14ac:dyDescent="0.2">
      <c r="A4118" t="s">
        <v>56</v>
      </c>
      <c r="B4118" t="s">
        <v>36</v>
      </c>
      <c r="C4118" t="s">
        <v>40</v>
      </c>
    </row>
    <row r="4119" spans="1:3" x14ac:dyDescent="0.2">
      <c r="A4119" t="s">
        <v>57</v>
      </c>
      <c r="B4119" t="s">
        <v>36</v>
      </c>
      <c r="C4119" t="s">
        <v>40</v>
      </c>
    </row>
    <row r="4120" spans="1:3" x14ac:dyDescent="0.2">
      <c r="A4120" t="s">
        <v>36</v>
      </c>
      <c r="B4120" t="s">
        <v>58</v>
      </c>
      <c r="C4120" t="s">
        <v>102</v>
      </c>
    </row>
    <row r="4121" spans="1:3" x14ac:dyDescent="0.2">
      <c r="A4121" t="s">
        <v>59</v>
      </c>
      <c r="B4121" t="s">
        <v>36</v>
      </c>
      <c r="C4121" t="s">
        <v>79</v>
      </c>
    </row>
    <row r="4122" spans="1:3" x14ac:dyDescent="0.2">
      <c r="A4122" t="s">
        <v>36</v>
      </c>
      <c r="B4122" t="s">
        <v>60</v>
      </c>
      <c r="C4122" t="s">
        <v>22</v>
      </c>
    </row>
    <row r="4123" spans="1:3" x14ac:dyDescent="0.2">
      <c r="A4123" t="s">
        <v>36</v>
      </c>
      <c r="B4123" t="s">
        <v>61</v>
      </c>
      <c r="C4123" t="s">
        <v>3</v>
      </c>
    </row>
    <row r="4124" spans="1:3" x14ac:dyDescent="0.2">
      <c r="A4124" t="s">
        <v>62</v>
      </c>
      <c r="B4124" t="s">
        <v>36</v>
      </c>
      <c r="C4124" t="s">
        <v>1</v>
      </c>
    </row>
    <row r="4125" spans="1:3" x14ac:dyDescent="0.2">
      <c r="A4125" t="s">
        <v>63</v>
      </c>
      <c r="B4125" t="s">
        <v>36</v>
      </c>
      <c r="C4125" t="s">
        <v>118</v>
      </c>
    </row>
    <row r="4126" spans="1:3" x14ac:dyDescent="0.2">
      <c r="A4126" t="s">
        <v>36</v>
      </c>
      <c r="B4126" t="s">
        <v>64</v>
      </c>
      <c r="C4126" t="s">
        <v>67</v>
      </c>
    </row>
    <row r="4127" spans="1:3" x14ac:dyDescent="0.2">
      <c r="A4127" t="s">
        <v>65</v>
      </c>
      <c r="B4127" t="s">
        <v>36</v>
      </c>
      <c r="C4127" t="s">
        <v>79</v>
      </c>
    </row>
    <row r="4128" spans="1:3" x14ac:dyDescent="0.2">
      <c r="A4128" t="s">
        <v>66</v>
      </c>
      <c r="B4128" t="s">
        <v>36</v>
      </c>
      <c r="C4128" t="s">
        <v>79</v>
      </c>
    </row>
    <row r="4129" spans="1:3" x14ac:dyDescent="0.2">
      <c r="A4129" t="s">
        <v>36</v>
      </c>
      <c r="B4129" t="s">
        <v>67</v>
      </c>
      <c r="C4129" t="s">
        <v>95</v>
      </c>
    </row>
    <row r="4130" spans="1:3" x14ac:dyDescent="0.2">
      <c r="A4130" t="s">
        <v>36</v>
      </c>
      <c r="B4130" t="s">
        <v>68</v>
      </c>
      <c r="C4130" t="s">
        <v>91</v>
      </c>
    </row>
    <row r="4131" spans="1:3" x14ac:dyDescent="0.2">
      <c r="A4131" t="s">
        <v>69</v>
      </c>
      <c r="B4131" t="s">
        <v>36</v>
      </c>
      <c r="C4131" t="s">
        <v>11</v>
      </c>
    </row>
    <row r="4132" spans="1:3" x14ac:dyDescent="0.2">
      <c r="A4132" t="s">
        <v>36</v>
      </c>
      <c r="B4132" t="s">
        <v>70</v>
      </c>
      <c r="C4132" t="s">
        <v>32</v>
      </c>
    </row>
    <row r="4133" spans="1:3" x14ac:dyDescent="0.2">
      <c r="A4133" t="s">
        <v>36</v>
      </c>
      <c r="B4133" t="s">
        <v>71</v>
      </c>
      <c r="C4133" t="s">
        <v>93</v>
      </c>
    </row>
    <row r="4134" spans="1:3" x14ac:dyDescent="0.2">
      <c r="A4134" t="s">
        <v>72</v>
      </c>
      <c r="B4134" t="s">
        <v>36</v>
      </c>
      <c r="C4134" t="s">
        <v>33</v>
      </c>
    </row>
    <row r="4135" spans="1:3" x14ac:dyDescent="0.2">
      <c r="A4135" t="s">
        <v>36</v>
      </c>
      <c r="B4135" t="s">
        <v>73</v>
      </c>
      <c r="C4135" t="s">
        <v>5</v>
      </c>
    </row>
    <row r="4136" spans="1:3" x14ac:dyDescent="0.2">
      <c r="A4136" t="s">
        <v>74</v>
      </c>
      <c r="B4136" t="s">
        <v>36</v>
      </c>
      <c r="C4136" t="s">
        <v>128</v>
      </c>
    </row>
    <row r="4137" spans="1:3" x14ac:dyDescent="0.2">
      <c r="A4137" t="s">
        <v>75</v>
      </c>
      <c r="B4137" t="s">
        <v>36</v>
      </c>
      <c r="C4137" t="s">
        <v>39</v>
      </c>
    </row>
    <row r="4138" spans="1:3" x14ac:dyDescent="0.2">
      <c r="A4138" t="s">
        <v>76</v>
      </c>
      <c r="B4138" t="s">
        <v>36</v>
      </c>
      <c r="C4138" t="s">
        <v>74</v>
      </c>
    </row>
    <row r="4139" spans="1:3" x14ac:dyDescent="0.2">
      <c r="A4139" t="s">
        <v>77</v>
      </c>
      <c r="B4139" t="s">
        <v>36</v>
      </c>
      <c r="C4139" t="s">
        <v>28</v>
      </c>
    </row>
    <row r="4140" spans="1:3" x14ac:dyDescent="0.2">
      <c r="A4140" t="s">
        <v>78</v>
      </c>
      <c r="B4140" t="s">
        <v>36</v>
      </c>
      <c r="C4140" t="s">
        <v>40</v>
      </c>
    </row>
    <row r="4141" spans="1:3" x14ac:dyDescent="0.2">
      <c r="A4141" t="s">
        <v>79</v>
      </c>
      <c r="B4141" t="s">
        <v>36</v>
      </c>
      <c r="C4141" t="s">
        <v>127</v>
      </c>
    </row>
    <row r="4142" spans="1:3" x14ac:dyDescent="0.2">
      <c r="A4142" t="s">
        <v>80</v>
      </c>
      <c r="B4142" t="s">
        <v>36</v>
      </c>
      <c r="C4142" t="s">
        <v>105</v>
      </c>
    </row>
    <row r="4143" spans="1:3" x14ac:dyDescent="0.2">
      <c r="A4143" t="s">
        <v>81</v>
      </c>
      <c r="B4143" t="s">
        <v>36</v>
      </c>
      <c r="C4143" t="s">
        <v>74</v>
      </c>
    </row>
    <row r="4144" spans="1:3" x14ac:dyDescent="0.2">
      <c r="A4144" t="s">
        <v>36</v>
      </c>
      <c r="B4144" t="s">
        <v>82</v>
      </c>
      <c r="C4144" t="s">
        <v>123</v>
      </c>
    </row>
    <row r="4145" spans="1:3" x14ac:dyDescent="0.2">
      <c r="A4145" t="s">
        <v>36</v>
      </c>
      <c r="B4145" t="s">
        <v>83</v>
      </c>
      <c r="C4145" t="s">
        <v>3</v>
      </c>
    </row>
    <row r="4146" spans="1:3" x14ac:dyDescent="0.2">
      <c r="A4146" t="s">
        <v>36</v>
      </c>
      <c r="B4146" t="s">
        <v>84</v>
      </c>
      <c r="C4146" t="s">
        <v>95</v>
      </c>
    </row>
    <row r="4147" spans="1:3" x14ac:dyDescent="0.2">
      <c r="A4147" t="s">
        <v>36</v>
      </c>
      <c r="B4147" t="s">
        <v>85</v>
      </c>
      <c r="C4147" t="s">
        <v>95</v>
      </c>
    </row>
    <row r="4148" spans="1:3" x14ac:dyDescent="0.2">
      <c r="A4148" t="s">
        <v>86</v>
      </c>
      <c r="B4148" t="s">
        <v>36</v>
      </c>
      <c r="C4148" t="s">
        <v>28</v>
      </c>
    </row>
    <row r="4149" spans="1:3" x14ac:dyDescent="0.2">
      <c r="A4149" t="s">
        <v>87</v>
      </c>
      <c r="B4149" t="s">
        <v>36</v>
      </c>
      <c r="C4149" t="s">
        <v>39</v>
      </c>
    </row>
    <row r="4150" spans="1:3" x14ac:dyDescent="0.2">
      <c r="A4150" t="s">
        <v>88</v>
      </c>
      <c r="B4150" t="s">
        <v>36</v>
      </c>
      <c r="C4150" t="s">
        <v>132</v>
      </c>
    </row>
    <row r="4151" spans="1:3" x14ac:dyDescent="0.2">
      <c r="A4151" t="s">
        <v>89</v>
      </c>
      <c r="B4151" t="s">
        <v>36</v>
      </c>
      <c r="C4151" t="s">
        <v>10</v>
      </c>
    </row>
    <row r="4152" spans="1:3" x14ac:dyDescent="0.2">
      <c r="A4152" t="s">
        <v>36</v>
      </c>
      <c r="B4152" t="s">
        <v>90</v>
      </c>
      <c r="C4152" t="s">
        <v>123</v>
      </c>
    </row>
    <row r="4153" spans="1:3" x14ac:dyDescent="0.2">
      <c r="A4153" t="s">
        <v>91</v>
      </c>
      <c r="B4153" t="s">
        <v>36</v>
      </c>
      <c r="C4153" t="s">
        <v>138</v>
      </c>
    </row>
    <row r="4154" spans="1:3" x14ac:dyDescent="0.2">
      <c r="A4154" t="s">
        <v>92</v>
      </c>
      <c r="B4154" t="s">
        <v>36</v>
      </c>
      <c r="C4154" t="s">
        <v>137</v>
      </c>
    </row>
    <row r="4155" spans="1:3" x14ac:dyDescent="0.2">
      <c r="A4155" t="s">
        <v>93</v>
      </c>
      <c r="B4155" t="s">
        <v>36</v>
      </c>
      <c r="C4155" t="s">
        <v>105</v>
      </c>
    </row>
    <row r="4156" spans="1:3" x14ac:dyDescent="0.2">
      <c r="A4156" t="s">
        <v>36</v>
      </c>
      <c r="B4156" t="s">
        <v>94</v>
      </c>
      <c r="C4156" t="s">
        <v>67</v>
      </c>
    </row>
    <row r="4157" spans="1:3" x14ac:dyDescent="0.2">
      <c r="A4157" t="s">
        <v>95</v>
      </c>
      <c r="B4157" t="s">
        <v>36</v>
      </c>
      <c r="C4157" t="s">
        <v>138</v>
      </c>
    </row>
    <row r="4158" spans="1:3" x14ac:dyDescent="0.2">
      <c r="A4158" t="s">
        <v>96</v>
      </c>
      <c r="B4158" t="s">
        <v>36</v>
      </c>
      <c r="C4158" t="s">
        <v>14</v>
      </c>
    </row>
    <row r="4159" spans="1:3" x14ac:dyDescent="0.2">
      <c r="A4159" t="s">
        <v>36</v>
      </c>
      <c r="B4159" t="s">
        <v>97</v>
      </c>
      <c r="C4159" t="s">
        <v>134</v>
      </c>
    </row>
    <row r="4160" spans="1:3" x14ac:dyDescent="0.2">
      <c r="A4160" t="s">
        <v>36</v>
      </c>
      <c r="B4160" t="s">
        <v>98</v>
      </c>
      <c r="C4160" t="s">
        <v>67</v>
      </c>
    </row>
    <row r="4161" spans="1:3" x14ac:dyDescent="0.2">
      <c r="A4161" t="s">
        <v>99</v>
      </c>
      <c r="B4161" t="s">
        <v>36</v>
      </c>
      <c r="C4161" t="s">
        <v>79</v>
      </c>
    </row>
    <row r="4162" spans="1:3" x14ac:dyDescent="0.2">
      <c r="A4162" t="s">
        <v>100</v>
      </c>
      <c r="B4162" t="s">
        <v>36</v>
      </c>
      <c r="C4162" t="s">
        <v>36</v>
      </c>
    </row>
    <row r="4163" spans="1:3" x14ac:dyDescent="0.2">
      <c r="A4163" t="s">
        <v>36</v>
      </c>
      <c r="B4163" t="s">
        <v>101</v>
      </c>
      <c r="C4163" t="s">
        <v>130</v>
      </c>
    </row>
    <row r="4164" spans="1:3" x14ac:dyDescent="0.2">
      <c r="A4164" t="s">
        <v>102</v>
      </c>
      <c r="B4164" t="s">
        <v>36</v>
      </c>
      <c r="C4164" t="s">
        <v>116</v>
      </c>
    </row>
    <row r="4165" spans="1:3" x14ac:dyDescent="0.2">
      <c r="A4165" t="s">
        <v>103</v>
      </c>
      <c r="B4165" t="s">
        <v>36</v>
      </c>
      <c r="C4165" t="s">
        <v>3</v>
      </c>
    </row>
    <row r="4166" spans="1:3" x14ac:dyDescent="0.2">
      <c r="A4166" t="s">
        <v>36</v>
      </c>
      <c r="B4166" t="s">
        <v>104</v>
      </c>
      <c r="C4166" t="s">
        <v>116</v>
      </c>
    </row>
    <row r="4167" spans="1:3" x14ac:dyDescent="0.2">
      <c r="A4167" t="s">
        <v>3</v>
      </c>
      <c r="B4167" t="s">
        <v>36</v>
      </c>
      <c r="C4167" t="s">
        <v>137</v>
      </c>
    </row>
    <row r="4168" spans="1:3" x14ac:dyDescent="0.2">
      <c r="A4168" t="s">
        <v>105</v>
      </c>
      <c r="B4168" t="s">
        <v>36</v>
      </c>
      <c r="C4168" t="s">
        <v>11</v>
      </c>
    </row>
    <row r="4169" spans="1:3" x14ac:dyDescent="0.2">
      <c r="A4169" t="s">
        <v>106</v>
      </c>
      <c r="B4169" t="s">
        <v>36</v>
      </c>
      <c r="C4169" t="s">
        <v>10</v>
      </c>
    </row>
    <row r="4170" spans="1:3" x14ac:dyDescent="0.2">
      <c r="A4170" t="s">
        <v>36</v>
      </c>
      <c r="B4170" t="s">
        <v>107</v>
      </c>
      <c r="C4170" t="s">
        <v>123</v>
      </c>
    </row>
    <row r="4171" spans="1:3" x14ac:dyDescent="0.2">
      <c r="A4171" t="s">
        <v>36</v>
      </c>
      <c r="B4171" t="s">
        <v>108</v>
      </c>
      <c r="C4171" t="s">
        <v>123</v>
      </c>
    </row>
    <row r="4172" spans="1:3" x14ac:dyDescent="0.2">
      <c r="A4172" t="s">
        <v>36</v>
      </c>
      <c r="B4172" t="s">
        <v>109</v>
      </c>
      <c r="C4172" t="s">
        <v>91</v>
      </c>
    </row>
    <row r="4173" spans="1:3" x14ac:dyDescent="0.2">
      <c r="A4173" t="s">
        <v>110</v>
      </c>
      <c r="B4173" t="s">
        <v>36</v>
      </c>
      <c r="C4173" t="s">
        <v>33</v>
      </c>
    </row>
    <row r="4174" spans="1:3" x14ac:dyDescent="0.2">
      <c r="A4174" t="s">
        <v>111</v>
      </c>
      <c r="B4174" t="s">
        <v>36</v>
      </c>
      <c r="C4174" t="s">
        <v>101</v>
      </c>
    </row>
    <row r="4175" spans="1:3" x14ac:dyDescent="0.2">
      <c r="A4175" t="s">
        <v>112</v>
      </c>
      <c r="B4175" t="s">
        <v>36</v>
      </c>
      <c r="C4175" t="s">
        <v>43</v>
      </c>
    </row>
    <row r="4176" spans="1:3" x14ac:dyDescent="0.2">
      <c r="A4176" t="s">
        <v>113</v>
      </c>
      <c r="B4176" t="s">
        <v>36</v>
      </c>
      <c r="C4176" t="s">
        <v>28</v>
      </c>
    </row>
    <row r="4177" spans="1:3" x14ac:dyDescent="0.2">
      <c r="A4177" t="s">
        <v>114</v>
      </c>
      <c r="B4177" t="s">
        <v>36</v>
      </c>
      <c r="C4177" t="s">
        <v>74</v>
      </c>
    </row>
    <row r="4178" spans="1:3" x14ac:dyDescent="0.2">
      <c r="A4178" t="s">
        <v>36</v>
      </c>
      <c r="B4178" t="s">
        <v>115</v>
      </c>
      <c r="C4178" t="s">
        <v>84</v>
      </c>
    </row>
    <row r="4179" spans="1:3" x14ac:dyDescent="0.2">
      <c r="A4179" t="s">
        <v>116</v>
      </c>
      <c r="B4179" t="s">
        <v>36</v>
      </c>
      <c r="C4179" t="s">
        <v>5</v>
      </c>
    </row>
    <row r="4180" spans="1:3" x14ac:dyDescent="0.2">
      <c r="A4180" t="s">
        <v>117</v>
      </c>
      <c r="B4180" t="s">
        <v>36</v>
      </c>
      <c r="C4180" t="s">
        <v>40</v>
      </c>
    </row>
    <row r="4181" spans="1:3" x14ac:dyDescent="0.2">
      <c r="A4181" t="s">
        <v>118</v>
      </c>
      <c r="B4181" t="s">
        <v>36</v>
      </c>
      <c r="C4181" t="s">
        <v>37</v>
      </c>
    </row>
    <row r="4182" spans="1:3" x14ac:dyDescent="0.2">
      <c r="A4182" t="s">
        <v>119</v>
      </c>
      <c r="B4182" t="s">
        <v>36</v>
      </c>
      <c r="C4182" t="s">
        <v>36</v>
      </c>
    </row>
    <row r="4183" spans="1:3" x14ac:dyDescent="0.2">
      <c r="A4183" t="s">
        <v>36</v>
      </c>
      <c r="B4183" t="s">
        <v>120</v>
      </c>
      <c r="C4183" t="s">
        <v>84</v>
      </c>
    </row>
    <row r="4184" spans="1:3" x14ac:dyDescent="0.2">
      <c r="A4184" t="s">
        <v>36</v>
      </c>
      <c r="B4184" t="s">
        <v>121</v>
      </c>
      <c r="C4184" t="s">
        <v>107</v>
      </c>
    </row>
    <row r="4185" spans="1:3" x14ac:dyDescent="0.2">
      <c r="A4185" t="s">
        <v>122</v>
      </c>
      <c r="B4185" t="s">
        <v>36</v>
      </c>
      <c r="C4185" t="s">
        <v>33</v>
      </c>
    </row>
    <row r="4186" spans="1:3" x14ac:dyDescent="0.2">
      <c r="A4186" t="s">
        <v>123</v>
      </c>
      <c r="B4186" t="s">
        <v>36</v>
      </c>
      <c r="C4186" t="s">
        <v>138</v>
      </c>
    </row>
    <row r="4187" spans="1:3" x14ac:dyDescent="0.2">
      <c r="A4187" t="s">
        <v>124</v>
      </c>
      <c r="B4187" t="s">
        <v>36</v>
      </c>
      <c r="C4187" t="s">
        <v>32</v>
      </c>
    </row>
    <row r="4188" spans="1:3" x14ac:dyDescent="0.2">
      <c r="A4188" t="s">
        <v>125</v>
      </c>
      <c r="B4188" t="s">
        <v>36</v>
      </c>
      <c r="C4188" t="s">
        <v>111</v>
      </c>
    </row>
    <row r="4189" spans="1:3" x14ac:dyDescent="0.2">
      <c r="A4189" t="s">
        <v>126</v>
      </c>
      <c r="B4189" t="s">
        <v>36</v>
      </c>
      <c r="C4189" t="s">
        <v>80</v>
      </c>
    </row>
    <row r="4190" spans="1:3" x14ac:dyDescent="0.2">
      <c r="A4190" t="s">
        <v>127</v>
      </c>
      <c r="B4190" t="s">
        <v>36</v>
      </c>
      <c r="C4190" t="s">
        <v>11</v>
      </c>
    </row>
    <row r="4191" spans="1:3" x14ac:dyDescent="0.2">
      <c r="A4191" t="s">
        <v>128</v>
      </c>
      <c r="B4191" t="s">
        <v>36</v>
      </c>
      <c r="C4191" t="s">
        <v>62</v>
      </c>
    </row>
    <row r="4192" spans="1:3" x14ac:dyDescent="0.2">
      <c r="A4192" t="s">
        <v>129</v>
      </c>
      <c r="B4192" t="s">
        <v>36</v>
      </c>
      <c r="C4192" t="s">
        <v>2</v>
      </c>
    </row>
    <row r="4193" spans="1:3" x14ac:dyDescent="0.2">
      <c r="A4193" t="s">
        <v>130</v>
      </c>
      <c r="B4193" t="s">
        <v>36</v>
      </c>
      <c r="C4193" t="s">
        <v>62</v>
      </c>
    </row>
    <row r="4194" spans="1:3" x14ac:dyDescent="0.2">
      <c r="A4194" t="s">
        <v>131</v>
      </c>
      <c r="B4194" t="s">
        <v>36</v>
      </c>
      <c r="C4194" t="s">
        <v>1</v>
      </c>
    </row>
    <row r="4195" spans="1:3" x14ac:dyDescent="0.2">
      <c r="A4195" t="s">
        <v>132</v>
      </c>
      <c r="B4195" t="s">
        <v>36</v>
      </c>
      <c r="C4195" t="s">
        <v>43</v>
      </c>
    </row>
    <row r="4196" spans="1:3" x14ac:dyDescent="0.2">
      <c r="A4196" t="s">
        <v>133</v>
      </c>
      <c r="B4196" t="s">
        <v>36</v>
      </c>
      <c r="C4196" t="s">
        <v>132</v>
      </c>
    </row>
    <row r="4197" spans="1:3" x14ac:dyDescent="0.2">
      <c r="A4197" t="s">
        <v>36</v>
      </c>
      <c r="B4197" t="s">
        <v>134</v>
      </c>
      <c r="C4197" t="s">
        <v>116</v>
      </c>
    </row>
    <row r="4198" spans="1:3" x14ac:dyDescent="0.2">
      <c r="A4198" t="s">
        <v>135</v>
      </c>
      <c r="B4198" t="s">
        <v>36</v>
      </c>
      <c r="C4198" t="s">
        <v>28</v>
      </c>
    </row>
    <row r="4199" spans="1:3" x14ac:dyDescent="0.2">
      <c r="A4199" t="s">
        <v>136</v>
      </c>
      <c r="B4199" t="s">
        <v>36</v>
      </c>
      <c r="C4199" t="s">
        <v>14</v>
      </c>
    </row>
    <row r="4200" spans="1:3" x14ac:dyDescent="0.2">
      <c r="A4200" t="s">
        <v>36</v>
      </c>
      <c r="B4200" t="s">
        <v>137</v>
      </c>
      <c r="C4200" t="s">
        <v>5</v>
      </c>
    </row>
    <row r="4201" spans="1:3" x14ac:dyDescent="0.2">
      <c r="A4201" t="s">
        <v>36</v>
      </c>
      <c r="B4201" t="s">
        <v>138</v>
      </c>
      <c r="C4201" t="s">
        <v>52</v>
      </c>
    </row>
    <row r="4202" spans="1:3" x14ac:dyDescent="0.2">
      <c r="A4202" t="s">
        <v>39</v>
      </c>
      <c r="B4202" t="s">
        <v>38</v>
      </c>
      <c r="C4202" t="s">
        <v>128</v>
      </c>
    </row>
    <row r="4203" spans="1:3" x14ac:dyDescent="0.2">
      <c r="A4203" t="s">
        <v>40</v>
      </c>
      <c r="B4203" t="s">
        <v>38</v>
      </c>
      <c r="C4203" t="s">
        <v>128</v>
      </c>
    </row>
    <row r="4204" spans="1:3" x14ac:dyDescent="0.2">
      <c r="A4204" t="s">
        <v>41</v>
      </c>
      <c r="B4204" t="s">
        <v>38</v>
      </c>
      <c r="C4204" t="s">
        <v>89</v>
      </c>
    </row>
    <row r="4205" spans="1:3" x14ac:dyDescent="0.2">
      <c r="A4205" t="s">
        <v>42</v>
      </c>
      <c r="B4205" t="s">
        <v>38</v>
      </c>
      <c r="C4205" t="s">
        <v>74</v>
      </c>
    </row>
    <row r="4206" spans="1:3" x14ac:dyDescent="0.2">
      <c r="A4206" t="s">
        <v>43</v>
      </c>
      <c r="B4206" t="s">
        <v>38</v>
      </c>
      <c r="C4206" t="s">
        <v>1</v>
      </c>
    </row>
    <row r="4207" spans="1:3" x14ac:dyDescent="0.2">
      <c r="A4207" t="s">
        <v>44</v>
      </c>
      <c r="B4207" t="s">
        <v>38</v>
      </c>
      <c r="C4207" t="s">
        <v>89</v>
      </c>
    </row>
    <row r="4208" spans="1:3" x14ac:dyDescent="0.2">
      <c r="A4208" t="s">
        <v>38</v>
      </c>
      <c r="B4208" t="s">
        <v>7</v>
      </c>
      <c r="C4208" t="s">
        <v>90</v>
      </c>
    </row>
    <row r="4209" spans="1:3" x14ac:dyDescent="0.2">
      <c r="A4209" t="s">
        <v>38</v>
      </c>
      <c r="B4209" t="s">
        <v>45</v>
      </c>
      <c r="C4209" t="s">
        <v>6</v>
      </c>
    </row>
    <row r="4210" spans="1:3" x14ac:dyDescent="0.2">
      <c r="A4210" t="s">
        <v>46</v>
      </c>
      <c r="B4210" t="s">
        <v>38</v>
      </c>
      <c r="C4210" t="s">
        <v>28</v>
      </c>
    </row>
    <row r="4211" spans="1:3" x14ac:dyDescent="0.2">
      <c r="A4211" t="s">
        <v>47</v>
      </c>
      <c r="B4211" t="s">
        <v>38</v>
      </c>
      <c r="C4211" t="s">
        <v>2</v>
      </c>
    </row>
    <row r="4212" spans="1:3" x14ac:dyDescent="0.2">
      <c r="A4212" t="s">
        <v>48</v>
      </c>
      <c r="B4212" t="s">
        <v>38</v>
      </c>
      <c r="C4212" t="s">
        <v>69</v>
      </c>
    </row>
    <row r="4213" spans="1:3" x14ac:dyDescent="0.2">
      <c r="A4213" t="s">
        <v>49</v>
      </c>
      <c r="B4213" t="s">
        <v>38</v>
      </c>
      <c r="C4213" t="s">
        <v>105</v>
      </c>
    </row>
    <row r="4214" spans="1:3" x14ac:dyDescent="0.2">
      <c r="A4214" t="s">
        <v>50</v>
      </c>
      <c r="B4214" t="s">
        <v>38</v>
      </c>
      <c r="C4214" t="s">
        <v>105</v>
      </c>
    </row>
    <row r="4215" spans="1:3" x14ac:dyDescent="0.2">
      <c r="A4215" t="s">
        <v>51</v>
      </c>
      <c r="B4215" t="s">
        <v>38</v>
      </c>
      <c r="C4215" t="s">
        <v>10</v>
      </c>
    </row>
    <row r="4216" spans="1:3" x14ac:dyDescent="0.2">
      <c r="A4216" t="s">
        <v>52</v>
      </c>
      <c r="B4216" t="s">
        <v>38</v>
      </c>
      <c r="C4216" t="s">
        <v>116</v>
      </c>
    </row>
    <row r="4217" spans="1:3" x14ac:dyDescent="0.2">
      <c r="A4217" t="s">
        <v>53</v>
      </c>
      <c r="B4217" t="s">
        <v>38</v>
      </c>
      <c r="C4217" t="s">
        <v>107</v>
      </c>
    </row>
    <row r="4218" spans="1:3" x14ac:dyDescent="0.2">
      <c r="A4218" t="s">
        <v>54</v>
      </c>
      <c r="B4218" t="s">
        <v>38</v>
      </c>
      <c r="C4218" t="s">
        <v>21</v>
      </c>
    </row>
    <row r="4219" spans="1:3" x14ac:dyDescent="0.2">
      <c r="A4219" t="s">
        <v>55</v>
      </c>
      <c r="B4219" t="s">
        <v>38</v>
      </c>
      <c r="C4219" t="s">
        <v>21</v>
      </c>
    </row>
    <row r="4220" spans="1:3" x14ac:dyDescent="0.2">
      <c r="A4220" t="s">
        <v>56</v>
      </c>
      <c r="B4220" t="s">
        <v>38</v>
      </c>
      <c r="C4220" t="s">
        <v>32</v>
      </c>
    </row>
    <row r="4221" spans="1:3" x14ac:dyDescent="0.2">
      <c r="A4221" t="s">
        <v>57</v>
      </c>
      <c r="B4221" t="s">
        <v>38</v>
      </c>
      <c r="C4221" t="s">
        <v>32</v>
      </c>
    </row>
    <row r="4222" spans="1:3" x14ac:dyDescent="0.2">
      <c r="A4222" t="s">
        <v>58</v>
      </c>
      <c r="B4222" t="s">
        <v>38</v>
      </c>
      <c r="C4222" t="s">
        <v>107</v>
      </c>
    </row>
    <row r="4223" spans="1:3" x14ac:dyDescent="0.2">
      <c r="A4223" t="s">
        <v>59</v>
      </c>
      <c r="B4223" t="s">
        <v>38</v>
      </c>
      <c r="C4223" t="s">
        <v>106</v>
      </c>
    </row>
    <row r="4224" spans="1:3" x14ac:dyDescent="0.2">
      <c r="A4224" t="s">
        <v>60</v>
      </c>
      <c r="B4224" t="s">
        <v>38</v>
      </c>
      <c r="C4224" t="s">
        <v>123</v>
      </c>
    </row>
    <row r="4225" spans="1:3" x14ac:dyDescent="0.2">
      <c r="A4225" t="s">
        <v>61</v>
      </c>
      <c r="B4225" t="s">
        <v>38</v>
      </c>
      <c r="C4225" t="s">
        <v>84</v>
      </c>
    </row>
    <row r="4226" spans="1:3" x14ac:dyDescent="0.2">
      <c r="A4226" t="s">
        <v>62</v>
      </c>
      <c r="B4226" t="s">
        <v>38</v>
      </c>
      <c r="C4226" t="s">
        <v>138</v>
      </c>
    </row>
    <row r="4227" spans="1:3" x14ac:dyDescent="0.2">
      <c r="A4227" t="s">
        <v>63</v>
      </c>
      <c r="B4227" t="s">
        <v>38</v>
      </c>
      <c r="C4227" t="s">
        <v>138</v>
      </c>
    </row>
    <row r="4228" spans="1:3" x14ac:dyDescent="0.2">
      <c r="A4228" t="s">
        <v>38</v>
      </c>
      <c r="B4228" t="s">
        <v>64</v>
      </c>
      <c r="C4228" t="s">
        <v>6</v>
      </c>
    </row>
    <row r="4229" spans="1:3" x14ac:dyDescent="0.2">
      <c r="A4229" t="s">
        <v>65</v>
      </c>
      <c r="B4229" t="s">
        <v>38</v>
      </c>
      <c r="C4229" t="s">
        <v>19</v>
      </c>
    </row>
    <row r="4230" spans="1:3" x14ac:dyDescent="0.2">
      <c r="A4230" t="s">
        <v>66</v>
      </c>
      <c r="B4230" t="s">
        <v>38</v>
      </c>
      <c r="C4230" t="s">
        <v>14</v>
      </c>
    </row>
    <row r="4231" spans="1:3" x14ac:dyDescent="0.2">
      <c r="A4231" t="s">
        <v>67</v>
      </c>
      <c r="B4231" t="s">
        <v>38</v>
      </c>
      <c r="C4231" t="s">
        <v>134</v>
      </c>
    </row>
    <row r="4232" spans="1:3" x14ac:dyDescent="0.2">
      <c r="A4232" t="s">
        <v>68</v>
      </c>
      <c r="B4232" t="s">
        <v>38</v>
      </c>
      <c r="C4232" t="s">
        <v>134</v>
      </c>
    </row>
    <row r="4233" spans="1:3" x14ac:dyDescent="0.2">
      <c r="A4233" t="s">
        <v>69</v>
      </c>
      <c r="B4233" t="s">
        <v>38</v>
      </c>
      <c r="C4233" t="s">
        <v>36</v>
      </c>
    </row>
    <row r="4234" spans="1:3" x14ac:dyDescent="0.2">
      <c r="A4234" t="s">
        <v>70</v>
      </c>
      <c r="B4234" t="s">
        <v>38</v>
      </c>
      <c r="C4234" t="s">
        <v>29</v>
      </c>
    </row>
    <row r="4235" spans="1:3" x14ac:dyDescent="0.2">
      <c r="A4235" t="s">
        <v>71</v>
      </c>
      <c r="B4235" t="s">
        <v>38</v>
      </c>
      <c r="C4235" t="s">
        <v>29</v>
      </c>
    </row>
    <row r="4236" spans="1:3" x14ac:dyDescent="0.2">
      <c r="A4236" t="s">
        <v>72</v>
      </c>
      <c r="B4236" t="s">
        <v>38</v>
      </c>
      <c r="C4236" t="s">
        <v>74</v>
      </c>
    </row>
    <row r="4237" spans="1:3" x14ac:dyDescent="0.2">
      <c r="A4237" t="s">
        <v>73</v>
      </c>
      <c r="B4237" t="s">
        <v>38</v>
      </c>
      <c r="C4237" t="s">
        <v>95</v>
      </c>
    </row>
    <row r="4238" spans="1:3" x14ac:dyDescent="0.2">
      <c r="A4238" t="s">
        <v>74</v>
      </c>
      <c r="B4238" t="s">
        <v>38</v>
      </c>
      <c r="C4238" t="s">
        <v>62</v>
      </c>
    </row>
    <row r="4239" spans="1:3" x14ac:dyDescent="0.2">
      <c r="A4239" t="s">
        <v>75</v>
      </c>
      <c r="B4239" t="s">
        <v>38</v>
      </c>
      <c r="C4239" t="s">
        <v>33</v>
      </c>
    </row>
    <row r="4240" spans="1:3" x14ac:dyDescent="0.2">
      <c r="A4240" t="s">
        <v>76</v>
      </c>
      <c r="B4240" t="s">
        <v>38</v>
      </c>
      <c r="C4240" t="s">
        <v>127</v>
      </c>
    </row>
    <row r="4241" spans="1:3" x14ac:dyDescent="0.2">
      <c r="A4241" t="s">
        <v>77</v>
      </c>
      <c r="B4241" t="s">
        <v>38</v>
      </c>
      <c r="C4241" t="s">
        <v>127</v>
      </c>
    </row>
    <row r="4242" spans="1:3" x14ac:dyDescent="0.2">
      <c r="A4242" t="s">
        <v>78</v>
      </c>
      <c r="B4242" t="s">
        <v>38</v>
      </c>
      <c r="C4242" t="s">
        <v>32</v>
      </c>
    </row>
    <row r="4243" spans="1:3" x14ac:dyDescent="0.2">
      <c r="A4243" t="s">
        <v>79</v>
      </c>
      <c r="B4243" t="s">
        <v>38</v>
      </c>
      <c r="C4243" t="s">
        <v>130</v>
      </c>
    </row>
    <row r="4244" spans="1:3" x14ac:dyDescent="0.2">
      <c r="A4244" t="s">
        <v>80</v>
      </c>
      <c r="B4244" t="s">
        <v>38</v>
      </c>
      <c r="C4244" t="s">
        <v>130</v>
      </c>
    </row>
    <row r="4245" spans="1:3" x14ac:dyDescent="0.2">
      <c r="A4245" t="s">
        <v>81</v>
      </c>
      <c r="B4245" t="s">
        <v>38</v>
      </c>
      <c r="C4245" t="s">
        <v>105</v>
      </c>
    </row>
    <row r="4246" spans="1:3" x14ac:dyDescent="0.2">
      <c r="A4246" t="s">
        <v>82</v>
      </c>
      <c r="B4246" t="s">
        <v>38</v>
      </c>
      <c r="C4246" t="s">
        <v>67</v>
      </c>
    </row>
    <row r="4247" spans="1:3" x14ac:dyDescent="0.2">
      <c r="A4247" t="s">
        <v>83</v>
      </c>
      <c r="B4247" t="s">
        <v>38</v>
      </c>
      <c r="C4247" t="s">
        <v>107</v>
      </c>
    </row>
    <row r="4248" spans="1:3" x14ac:dyDescent="0.2">
      <c r="A4248" t="s">
        <v>84</v>
      </c>
      <c r="B4248" t="s">
        <v>38</v>
      </c>
      <c r="C4248" t="s">
        <v>35</v>
      </c>
    </row>
    <row r="4249" spans="1:3" x14ac:dyDescent="0.2">
      <c r="A4249" t="s">
        <v>85</v>
      </c>
      <c r="B4249" t="s">
        <v>38</v>
      </c>
      <c r="C4249" t="s">
        <v>35</v>
      </c>
    </row>
    <row r="4250" spans="1:3" x14ac:dyDescent="0.2">
      <c r="A4250" t="s">
        <v>86</v>
      </c>
      <c r="B4250" t="s">
        <v>38</v>
      </c>
      <c r="C4250" t="s">
        <v>43</v>
      </c>
    </row>
    <row r="4251" spans="1:3" x14ac:dyDescent="0.2">
      <c r="A4251" t="s">
        <v>87</v>
      </c>
      <c r="B4251" t="s">
        <v>38</v>
      </c>
      <c r="C4251" t="s">
        <v>33</v>
      </c>
    </row>
    <row r="4252" spans="1:3" x14ac:dyDescent="0.2">
      <c r="A4252" t="s">
        <v>88</v>
      </c>
      <c r="B4252" t="s">
        <v>38</v>
      </c>
      <c r="C4252" t="s">
        <v>93</v>
      </c>
    </row>
    <row r="4253" spans="1:3" x14ac:dyDescent="0.2">
      <c r="A4253" t="s">
        <v>89</v>
      </c>
      <c r="B4253" t="s">
        <v>38</v>
      </c>
      <c r="C4253" t="s">
        <v>11</v>
      </c>
    </row>
    <row r="4254" spans="1:3" x14ac:dyDescent="0.2">
      <c r="A4254" t="s">
        <v>90</v>
      </c>
      <c r="B4254" t="s">
        <v>38</v>
      </c>
      <c r="C4254" t="s">
        <v>67</v>
      </c>
    </row>
    <row r="4255" spans="1:3" x14ac:dyDescent="0.2">
      <c r="A4255" t="s">
        <v>91</v>
      </c>
      <c r="B4255" t="s">
        <v>38</v>
      </c>
      <c r="C4255" t="s">
        <v>123</v>
      </c>
    </row>
    <row r="4256" spans="1:3" x14ac:dyDescent="0.2">
      <c r="A4256" t="s">
        <v>92</v>
      </c>
      <c r="B4256" t="s">
        <v>38</v>
      </c>
      <c r="C4256" t="s">
        <v>3</v>
      </c>
    </row>
    <row r="4257" spans="1:3" x14ac:dyDescent="0.2">
      <c r="A4257" t="s">
        <v>93</v>
      </c>
      <c r="B4257" t="s">
        <v>38</v>
      </c>
      <c r="C4257" t="s">
        <v>11</v>
      </c>
    </row>
    <row r="4258" spans="1:3" x14ac:dyDescent="0.2">
      <c r="A4258" t="s">
        <v>38</v>
      </c>
      <c r="B4258" t="s">
        <v>94</v>
      </c>
      <c r="C4258" t="s">
        <v>6</v>
      </c>
    </row>
    <row r="4259" spans="1:3" x14ac:dyDescent="0.2">
      <c r="A4259" t="s">
        <v>95</v>
      </c>
      <c r="B4259" t="s">
        <v>38</v>
      </c>
      <c r="C4259" t="s">
        <v>123</v>
      </c>
    </row>
    <row r="4260" spans="1:3" x14ac:dyDescent="0.2">
      <c r="A4260" t="s">
        <v>96</v>
      </c>
      <c r="B4260" t="s">
        <v>38</v>
      </c>
      <c r="C4260" t="s">
        <v>101</v>
      </c>
    </row>
    <row r="4261" spans="1:3" x14ac:dyDescent="0.2">
      <c r="A4261" t="s">
        <v>38</v>
      </c>
      <c r="B4261" t="s">
        <v>97</v>
      </c>
      <c r="C4261" t="s">
        <v>90</v>
      </c>
    </row>
    <row r="4262" spans="1:3" x14ac:dyDescent="0.2">
      <c r="A4262" t="s">
        <v>38</v>
      </c>
      <c r="B4262" t="s">
        <v>98</v>
      </c>
      <c r="C4262" t="s">
        <v>6</v>
      </c>
    </row>
    <row r="4263" spans="1:3" x14ac:dyDescent="0.2">
      <c r="A4263" t="s">
        <v>99</v>
      </c>
      <c r="B4263" t="s">
        <v>38</v>
      </c>
      <c r="C4263" t="s">
        <v>14</v>
      </c>
    </row>
    <row r="4264" spans="1:3" x14ac:dyDescent="0.2">
      <c r="A4264" t="s">
        <v>100</v>
      </c>
      <c r="B4264" t="s">
        <v>38</v>
      </c>
      <c r="C4264" t="s">
        <v>116</v>
      </c>
    </row>
    <row r="4265" spans="1:3" x14ac:dyDescent="0.2">
      <c r="A4265" t="s">
        <v>101</v>
      </c>
      <c r="B4265" t="s">
        <v>38</v>
      </c>
      <c r="C4265" t="s">
        <v>1</v>
      </c>
    </row>
    <row r="4266" spans="1:3" x14ac:dyDescent="0.2">
      <c r="A4266" t="s">
        <v>102</v>
      </c>
      <c r="B4266" t="s">
        <v>38</v>
      </c>
      <c r="C4266" t="s">
        <v>102</v>
      </c>
    </row>
    <row r="4267" spans="1:3" x14ac:dyDescent="0.2">
      <c r="A4267" t="s">
        <v>103</v>
      </c>
      <c r="B4267" t="s">
        <v>38</v>
      </c>
      <c r="C4267" t="s">
        <v>67</v>
      </c>
    </row>
    <row r="4268" spans="1:3" x14ac:dyDescent="0.2">
      <c r="A4268" t="s">
        <v>104</v>
      </c>
      <c r="B4268" t="s">
        <v>38</v>
      </c>
      <c r="C4268" t="s">
        <v>102</v>
      </c>
    </row>
    <row r="4269" spans="1:3" x14ac:dyDescent="0.2">
      <c r="A4269" t="s">
        <v>3</v>
      </c>
      <c r="B4269" t="s">
        <v>38</v>
      </c>
      <c r="C4269" t="s">
        <v>3</v>
      </c>
    </row>
    <row r="4270" spans="1:3" x14ac:dyDescent="0.2">
      <c r="A4270" t="s">
        <v>105</v>
      </c>
      <c r="B4270" t="s">
        <v>38</v>
      </c>
      <c r="C4270" t="s">
        <v>118</v>
      </c>
    </row>
    <row r="4271" spans="1:3" x14ac:dyDescent="0.2">
      <c r="A4271" t="s">
        <v>106</v>
      </c>
      <c r="B4271" t="s">
        <v>38</v>
      </c>
      <c r="C4271" t="s">
        <v>11</v>
      </c>
    </row>
    <row r="4272" spans="1:3" x14ac:dyDescent="0.2">
      <c r="A4272" t="s">
        <v>107</v>
      </c>
      <c r="B4272" t="s">
        <v>38</v>
      </c>
      <c r="C4272" t="s">
        <v>109</v>
      </c>
    </row>
    <row r="4273" spans="1:3" x14ac:dyDescent="0.2">
      <c r="A4273" t="s">
        <v>108</v>
      </c>
      <c r="B4273" t="s">
        <v>38</v>
      </c>
      <c r="C4273" t="s">
        <v>109</v>
      </c>
    </row>
    <row r="4274" spans="1:3" x14ac:dyDescent="0.2">
      <c r="A4274" t="s">
        <v>109</v>
      </c>
      <c r="B4274" t="s">
        <v>38</v>
      </c>
      <c r="C4274" t="s">
        <v>134</v>
      </c>
    </row>
    <row r="4275" spans="1:3" x14ac:dyDescent="0.2">
      <c r="A4275" t="s">
        <v>110</v>
      </c>
      <c r="B4275" t="s">
        <v>38</v>
      </c>
      <c r="C4275" t="s">
        <v>28</v>
      </c>
    </row>
    <row r="4276" spans="1:3" x14ac:dyDescent="0.2">
      <c r="A4276" t="s">
        <v>111</v>
      </c>
      <c r="B4276" t="s">
        <v>38</v>
      </c>
      <c r="C4276" t="s">
        <v>69</v>
      </c>
    </row>
    <row r="4277" spans="1:3" x14ac:dyDescent="0.2">
      <c r="A4277" t="s">
        <v>112</v>
      </c>
      <c r="B4277" t="s">
        <v>38</v>
      </c>
      <c r="C4277" t="s">
        <v>128</v>
      </c>
    </row>
    <row r="4278" spans="1:3" x14ac:dyDescent="0.2">
      <c r="A4278" t="s">
        <v>113</v>
      </c>
      <c r="B4278" t="s">
        <v>38</v>
      </c>
      <c r="C4278" t="s">
        <v>43</v>
      </c>
    </row>
    <row r="4279" spans="1:3" x14ac:dyDescent="0.2">
      <c r="A4279" t="s">
        <v>114</v>
      </c>
      <c r="B4279" t="s">
        <v>38</v>
      </c>
      <c r="C4279" t="s">
        <v>127</v>
      </c>
    </row>
    <row r="4280" spans="1:3" x14ac:dyDescent="0.2">
      <c r="A4280" t="s">
        <v>38</v>
      </c>
      <c r="B4280" t="s">
        <v>115</v>
      </c>
      <c r="C4280" t="s">
        <v>6</v>
      </c>
    </row>
    <row r="4281" spans="1:3" x14ac:dyDescent="0.2">
      <c r="A4281" t="s">
        <v>116</v>
      </c>
      <c r="B4281" t="s">
        <v>38</v>
      </c>
      <c r="C4281" t="s">
        <v>123</v>
      </c>
    </row>
    <row r="4282" spans="1:3" x14ac:dyDescent="0.2">
      <c r="A4282" t="s">
        <v>117</v>
      </c>
      <c r="B4282" t="s">
        <v>38</v>
      </c>
      <c r="C4282" t="s">
        <v>89</v>
      </c>
    </row>
    <row r="4283" spans="1:3" x14ac:dyDescent="0.2">
      <c r="A4283" t="s">
        <v>118</v>
      </c>
      <c r="B4283" t="s">
        <v>38</v>
      </c>
      <c r="C4283" t="s">
        <v>137</v>
      </c>
    </row>
    <row r="4284" spans="1:3" x14ac:dyDescent="0.2">
      <c r="A4284" t="s">
        <v>119</v>
      </c>
      <c r="B4284" t="s">
        <v>38</v>
      </c>
      <c r="C4284" t="s">
        <v>137</v>
      </c>
    </row>
    <row r="4285" spans="1:3" x14ac:dyDescent="0.2">
      <c r="A4285" t="s">
        <v>120</v>
      </c>
      <c r="B4285" t="s">
        <v>38</v>
      </c>
      <c r="C4285" t="s">
        <v>6</v>
      </c>
    </row>
    <row r="4286" spans="1:3" x14ac:dyDescent="0.2">
      <c r="A4286" t="s">
        <v>121</v>
      </c>
      <c r="B4286" t="s">
        <v>38</v>
      </c>
      <c r="C4286" t="s">
        <v>58</v>
      </c>
    </row>
    <row r="4287" spans="1:3" x14ac:dyDescent="0.2">
      <c r="A4287" t="s">
        <v>122</v>
      </c>
      <c r="B4287" t="s">
        <v>38</v>
      </c>
      <c r="C4287" t="s">
        <v>74</v>
      </c>
    </row>
    <row r="4288" spans="1:3" x14ac:dyDescent="0.2">
      <c r="A4288" t="s">
        <v>123</v>
      </c>
      <c r="B4288" t="s">
        <v>38</v>
      </c>
      <c r="C4288" t="s">
        <v>3</v>
      </c>
    </row>
    <row r="4289" spans="1:3" x14ac:dyDescent="0.2">
      <c r="A4289" t="s">
        <v>124</v>
      </c>
      <c r="B4289" t="s">
        <v>38</v>
      </c>
      <c r="C4289" t="s">
        <v>29</v>
      </c>
    </row>
    <row r="4290" spans="1:3" x14ac:dyDescent="0.2">
      <c r="A4290" t="s">
        <v>125</v>
      </c>
      <c r="B4290" t="s">
        <v>38</v>
      </c>
      <c r="C4290" t="s">
        <v>16</v>
      </c>
    </row>
    <row r="4291" spans="1:3" x14ac:dyDescent="0.2">
      <c r="A4291" t="s">
        <v>126</v>
      </c>
      <c r="B4291" t="s">
        <v>38</v>
      </c>
      <c r="C4291" t="s">
        <v>28</v>
      </c>
    </row>
    <row r="4292" spans="1:3" x14ac:dyDescent="0.2">
      <c r="A4292" t="s">
        <v>127</v>
      </c>
      <c r="B4292" t="s">
        <v>38</v>
      </c>
      <c r="C4292" t="s">
        <v>118</v>
      </c>
    </row>
    <row r="4293" spans="1:3" x14ac:dyDescent="0.2">
      <c r="A4293" t="s">
        <v>128</v>
      </c>
      <c r="B4293" t="s">
        <v>38</v>
      </c>
      <c r="C4293" t="s">
        <v>100</v>
      </c>
    </row>
    <row r="4294" spans="1:3" x14ac:dyDescent="0.2">
      <c r="A4294" t="s">
        <v>129</v>
      </c>
      <c r="B4294" t="s">
        <v>38</v>
      </c>
      <c r="C4294" t="s">
        <v>10</v>
      </c>
    </row>
    <row r="4295" spans="1:3" x14ac:dyDescent="0.2">
      <c r="A4295" t="s">
        <v>130</v>
      </c>
      <c r="B4295" t="s">
        <v>38</v>
      </c>
      <c r="C4295" t="s">
        <v>100</v>
      </c>
    </row>
    <row r="4296" spans="1:3" x14ac:dyDescent="0.2">
      <c r="A4296" t="s">
        <v>131</v>
      </c>
      <c r="B4296" t="s">
        <v>38</v>
      </c>
      <c r="C4296" t="s">
        <v>5</v>
      </c>
    </row>
    <row r="4297" spans="1:3" x14ac:dyDescent="0.2">
      <c r="A4297" t="s">
        <v>132</v>
      </c>
      <c r="B4297" t="s">
        <v>38</v>
      </c>
      <c r="C4297" t="s">
        <v>128</v>
      </c>
    </row>
    <row r="4298" spans="1:3" x14ac:dyDescent="0.2">
      <c r="A4298" t="s">
        <v>133</v>
      </c>
      <c r="B4298" t="s">
        <v>38</v>
      </c>
      <c r="C4298" t="s">
        <v>93</v>
      </c>
    </row>
    <row r="4299" spans="1:3" x14ac:dyDescent="0.2">
      <c r="A4299" t="s">
        <v>134</v>
      </c>
      <c r="B4299" t="s">
        <v>38</v>
      </c>
      <c r="C4299" t="s">
        <v>102</v>
      </c>
    </row>
    <row r="4300" spans="1:3" x14ac:dyDescent="0.2">
      <c r="A4300" t="s">
        <v>135</v>
      </c>
      <c r="B4300" t="s">
        <v>38</v>
      </c>
      <c r="C4300" t="s">
        <v>43</v>
      </c>
    </row>
    <row r="4301" spans="1:3" x14ac:dyDescent="0.2">
      <c r="A4301" t="s">
        <v>136</v>
      </c>
      <c r="B4301" t="s">
        <v>38</v>
      </c>
      <c r="C4301" t="s">
        <v>101</v>
      </c>
    </row>
    <row r="4302" spans="1:3" x14ac:dyDescent="0.2">
      <c r="A4302" t="s">
        <v>137</v>
      </c>
      <c r="B4302" t="s">
        <v>38</v>
      </c>
      <c r="C4302" t="s">
        <v>95</v>
      </c>
    </row>
    <row r="4303" spans="1:3" x14ac:dyDescent="0.2">
      <c r="A4303" t="s">
        <v>138</v>
      </c>
      <c r="B4303" t="s">
        <v>38</v>
      </c>
      <c r="C4303" t="s">
        <v>95</v>
      </c>
    </row>
    <row r="4304" spans="1:3" x14ac:dyDescent="0.2">
      <c r="A4304" t="s">
        <v>40</v>
      </c>
      <c r="B4304" t="s">
        <v>39</v>
      </c>
      <c r="C4304" t="s">
        <v>132</v>
      </c>
    </row>
    <row r="4305" spans="1:3" x14ac:dyDescent="0.2">
      <c r="A4305" t="s">
        <v>41</v>
      </c>
      <c r="B4305" t="s">
        <v>39</v>
      </c>
      <c r="C4305" t="s">
        <v>26</v>
      </c>
    </row>
    <row r="4306" spans="1:3" x14ac:dyDescent="0.2">
      <c r="A4306" t="s">
        <v>42</v>
      </c>
      <c r="B4306" t="s">
        <v>39</v>
      </c>
      <c r="C4306" t="s">
        <v>86</v>
      </c>
    </row>
    <row r="4307" spans="1:3" x14ac:dyDescent="0.2">
      <c r="A4307" t="s">
        <v>43</v>
      </c>
      <c r="B4307" t="s">
        <v>39</v>
      </c>
      <c r="C4307" t="s">
        <v>89</v>
      </c>
    </row>
    <row r="4308" spans="1:3" x14ac:dyDescent="0.2">
      <c r="A4308" t="s">
        <v>44</v>
      </c>
      <c r="B4308" t="s">
        <v>39</v>
      </c>
      <c r="C4308" t="s">
        <v>26</v>
      </c>
    </row>
    <row r="4309" spans="1:3" x14ac:dyDescent="0.2">
      <c r="A4309" t="s">
        <v>39</v>
      </c>
      <c r="B4309" t="s">
        <v>7</v>
      </c>
      <c r="C4309" t="s">
        <v>1</v>
      </c>
    </row>
    <row r="4310" spans="1:3" x14ac:dyDescent="0.2">
      <c r="A4310" t="s">
        <v>39</v>
      </c>
      <c r="B4310" t="s">
        <v>45</v>
      </c>
      <c r="C4310" t="s">
        <v>118</v>
      </c>
    </row>
    <row r="4311" spans="1:3" x14ac:dyDescent="0.2">
      <c r="A4311" t="s">
        <v>46</v>
      </c>
      <c r="B4311" t="s">
        <v>39</v>
      </c>
      <c r="C4311" t="s">
        <v>135</v>
      </c>
    </row>
    <row r="4312" spans="1:3" x14ac:dyDescent="0.2">
      <c r="A4312" t="s">
        <v>47</v>
      </c>
      <c r="B4312" t="s">
        <v>39</v>
      </c>
      <c r="C4312" t="s">
        <v>81</v>
      </c>
    </row>
    <row r="4313" spans="1:3" x14ac:dyDescent="0.2">
      <c r="A4313" t="s">
        <v>48</v>
      </c>
      <c r="B4313" t="s">
        <v>39</v>
      </c>
      <c r="C4313" t="s">
        <v>111</v>
      </c>
    </row>
    <row r="4314" spans="1:3" x14ac:dyDescent="0.2">
      <c r="A4314" t="s">
        <v>49</v>
      </c>
      <c r="B4314" t="s">
        <v>39</v>
      </c>
      <c r="C4314" t="s">
        <v>129</v>
      </c>
    </row>
    <row r="4315" spans="1:3" x14ac:dyDescent="0.2">
      <c r="A4315" t="s">
        <v>50</v>
      </c>
      <c r="B4315" t="s">
        <v>39</v>
      </c>
      <c r="C4315" t="s">
        <v>31</v>
      </c>
    </row>
    <row r="4316" spans="1:3" x14ac:dyDescent="0.2">
      <c r="A4316" t="s">
        <v>51</v>
      </c>
      <c r="B4316" t="s">
        <v>39</v>
      </c>
      <c r="C4316" t="s">
        <v>48</v>
      </c>
    </row>
    <row r="4317" spans="1:3" x14ac:dyDescent="0.2">
      <c r="A4317" t="s">
        <v>52</v>
      </c>
      <c r="B4317" t="s">
        <v>39</v>
      </c>
      <c r="C4317" t="s">
        <v>43</v>
      </c>
    </row>
    <row r="4318" spans="1:3" x14ac:dyDescent="0.2">
      <c r="A4318" t="s">
        <v>39</v>
      </c>
      <c r="B4318" t="s">
        <v>53</v>
      </c>
      <c r="C4318" t="s">
        <v>62</v>
      </c>
    </row>
    <row r="4319" spans="1:3" x14ac:dyDescent="0.2">
      <c r="A4319" t="s">
        <v>54</v>
      </c>
      <c r="B4319" t="s">
        <v>39</v>
      </c>
      <c r="C4319" t="s">
        <v>114</v>
      </c>
    </row>
    <row r="4320" spans="1:3" x14ac:dyDescent="0.2">
      <c r="A4320" t="s">
        <v>55</v>
      </c>
      <c r="B4320" t="s">
        <v>39</v>
      </c>
      <c r="C4320" t="s">
        <v>114</v>
      </c>
    </row>
    <row r="4321" spans="1:3" x14ac:dyDescent="0.2">
      <c r="A4321" t="s">
        <v>56</v>
      </c>
      <c r="B4321" t="s">
        <v>39</v>
      </c>
      <c r="C4321" t="s">
        <v>26</v>
      </c>
    </row>
    <row r="4322" spans="1:3" x14ac:dyDescent="0.2">
      <c r="A4322" t="s">
        <v>57</v>
      </c>
      <c r="B4322" t="s">
        <v>39</v>
      </c>
      <c r="C4322" t="s">
        <v>47</v>
      </c>
    </row>
    <row r="4323" spans="1:3" x14ac:dyDescent="0.2">
      <c r="A4323" t="s">
        <v>39</v>
      </c>
      <c r="B4323" t="s">
        <v>58</v>
      </c>
      <c r="C4323" t="s">
        <v>62</v>
      </c>
    </row>
    <row r="4324" spans="1:3" x14ac:dyDescent="0.2">
      <c r="A4324" t="s">
        <v>59</v>
      </c>
      <c r="B4324" t="s">
        <v>39</v>
      </c>
      <c r="C4324" t="s">
        <v>26</v>
      </c>
    </row>
    <row r="4325" spans="1:3" x14ac:dyDescent="0.2">
      <c r="A4325" t="s">
        <v>60</v>
      </c>
      <c r="B4325" t="s">
        <v>39</v>
      </c>
      <c r="C4325" t="s">
        <v>105</v>
      </c>
    </row>
    <row r="4326" spans="1:3" x14ac:dyDescent="0.2">
      <c r="A4326" t="s">
        <v>61</v>
      </c>
      <c r="B4326" t="s">
        <v>39</v>
      </c>
      <c r="C4326" t="s">
        <v>11</v>
      </c>
    </row>
    <row r="4327" spans="1:3" x14ac:dyDescent="0.2">
      <c r="A4327" t="s">
        <v>62</v>
      </c>
      <c r="B4327" t="s">
        <v>39</v>
      </c>
      <c r="C4327" t="s">
        <v>21</v>
      </c>
    </row>
    <row r="4328" spans="1:3" x14ac:dyDescent="0.2">
      <c r="A4328" t="s">
        <v>63</v>
      </c>
      <c r="B4328" t="s">
        <v>39</v>
      </c>
      <c r="C4328" t="s">
        <v>2</v>
      </c>
    </row>
    <row r="4329" spans="1:3" x14ac:dyDescent="0.2">
      <c r="A4329" t="s">
        <v>39</v>
      </c>
      <c r="B4329" t="s">
        <v>64</v>
      </c>
      <c r="C4329" t="s">
        <v>36</v>
      </c>
    </row>
    <row r="4330" spans="1:3" x14ac:dyDescent="0.2">
      <c r="A4330" t="s">
        <v>65</v>
      </c>
      <c r="B4330" t="s">
        <v>39</v>
      </c>
      <c r="C4330" t="s">
        <v>136</v>
      </c>
    </row>
    <row r="4331" spans="1:3" x14ac:dyDescent="0.2">
      <c r="A4331" t="s">
        <v>66</v>
      </c>
      <c r="B4331" t="s">
        <v>39</v>
      </c>
      <c r="C4331" t="s">
        <v>136</v>
      </c>
    </row>
    <row r="4332" spans="1:3" x14ac:dyDescent="0.2">
      <c r="A4332" t="s">
        <v>39</v>
      </c>
      <c r="B4332" t="s">
        <v>67</v>
      </c>
      <c r="C4332" t="s">
        <v>130</v>
      </c>
    </row>
    <row r="4333" spans="1:3" x14ac:dyDescent="0.2">
      <c r="A4333" t="s">
        <v>39</v>
      </c>
      <c r="B4333" t="s">
        <v>68</v>
      </c>
      <c r="C4333" t="s">
        <v>130</v>
      </c>
    </row>
    <row r="4334" spans="1:3" x14ac:dyDescent="0.2">
      <c r="A4334" t="s">
        <v>69</v>
      </c>
      <c r="B4334" t="s">
        <v>39</v>
      </c>
      <c r="C4334" t="s">
        <v>28</v>
      </c>
    </row>
    <row r="4335" spans="1:3" x14ac:dyDescent="0.2">
      <c r="A4335" t="s">
        <v>70</v>
      </c>
      <c r="B4335" t="s">
        <v>39</v>
      </c>
      <c r="C4335" t="s">
        <v>114</v>
      </c>
    </row>
    <row r="4336" spans="1:3" x14ac:dyDescent="0.2">
      <c r="A4336" t="s">
        <v>71</v>
      </c>
      <c r="B4336" t="s">
        <v>39</v>
      </c>
      <c r="C4336" t="s">
        <v>114</v>
      </c>
    </row>
    <row r="4337" spans="1:3" x14ac:dyDescent="0.2">
      <c r="A4337" t="s">
        <v>72</v>
      </c>
      <c r="B4337" t="s">
        <v>39</v>
      </c>
      <c r="C4337" t="s">
        <v>86</v>
      </c>
    </row>
    <row r="4338" spans="1:3" x14ac:dyDescent="0.2">
      <c r="A4338" t="s">
        <v>73</v>
      </c>
      <c r="B4338" t="s">
        <v>39</v>
      </c>
      <c r="C4338" t="s">
        <v>105</v>
      </c>
    </row>
    <row r="4339" spans="1:3" x14ac:dyDescent="0.2">
      <c r="A4339" t="s">
        <v>74</v>
      </c>
      <c r="B4339" t="s">
        <v>39</v>
      </c>
      <c r="C4339" t="s">
        <v>33</v>
      </c>
    </row>
    <row r="4340" spans="1:3" x14ac:dyDescent="0.2">
      <c r="A4340" t="s">
        <v>75</v>
      </c>
      <c r="B4340" t="s">
        <v>39</v>
      </c>
      <c r="C4340" t="s">
        <v>54</v>
      </c>
    </row>
    <row r="4341" spans="1:3" x14ac:dyDescent="0.2">
      <c r="A4341" t="s">
        <v>76</v>
      </c>
      <c r="B4341" t="s">
        <v>39</v>
      </c>
      <c r="C4341" t="s">
        <v>31</v>
      </c>
    </row>
    <row r="4342" spans="1:3" x14ac:dyDescent="0.2">
      <c r="A4342" t="s">
        <v>77</v>
      </c>
      <c r="B4342" t="s">
        <v>39</v>
      </c>
      <c r="C4342" t="s">
        <v>18</v>
      </c>
    </row>
    <row r="4343" spans="1:3" x14ac:dyDescent="0.2">
      <c r="A4343" t="s">
        <v>78</v>
      </c>
      <c r="B4343" t="s">
        <v>39</v>
      </c>
      <c r="C4343" t="s">
        <v>47</v>
      </c>
    </row>
    <row r="4344" spans="1:3" x14ac:dyDescent="0.2">
      <c r="A4344" t="s">
        <v>79</v>
      </c>
      <c r="B4344" t="s">
        <v>39</v>
      </c>
      <c r="C4344" t="s">
        <v>40</v>
      </c>
    </row>
    <row r="4345" spans="1:3" x14ac:dyDescent="0.2">
      <c r="A4345" t="s">
        <v>80</v>
      </c>
      <c r="B4345" t="s">
        <v>39</v>
      </c>
      <c r="C4345" t="s">
        <v>40</v>
      </c>
    </row>
    <row r="4346" spans="1:3" x14ac:dyDescent="0.2">
      <c r="A4346" t="s">
        <v>81</v>
      </c>
      <c r="B4346" t="s">
        <v>39</v>
      </c>
      <c r="C4346" t="s">
        <v>31</v>
      </c>
    </row>
    <row r="4347" spans="1:3" x14ac:dyDescent="0.2">
      <c r="A4347" t="s">
        <v>39</v>
      </c>
      <c r="B4347" t="s">
        <v>82</v>
      </c>
      <c r="C4347" t="s">
        <v>11</v>
      </c>
    </row>
    <row r="4348" spans="1:3" x14ac:dyDescent="0.2">
      <c r="A4348" t="s">
        <v>39</v>
      </c>
      <c r="B4348" t="s">
        <v>83</v>
      </c>
      <c r="C4348" t="s">
        <v>62</v>
      </c>
    </row>
    <row r="4349" spans="1:3" x14ac:dyDescent="0.2">
      <c r="A4349" t="s">
        <v>84</v>
      </c>
      <c r="B4349" t="s">
        <v>39</v>
      </c>
      <c r="C4349" t="s">
        <v>130</v>
      </c>
    </row>
    <row r="4350" spans="1:3" x14ac:dyDescent="0.2">
      <c r="A4350" t="s">
        <v>85</v>
      </c>
      <c r="B4350" t="s">
        <v>39</v>
      </c>
      <c r="C4350" t="s">
        <v>130</v>
      </c>
    </row>
    <row r="4351" spans="1:3" x14ac:dyDescent="0.2">
      <c r="A4351" t="s">
        <v>86</v>
      </c>
      <c r="B4351" t="s">
        <v>39</v>
      </c>
      <c r="C4351" t="s">
        <v>18</v>
      </c>
    </row>
    <row r="4352" spans="1:3" x14ac:dyDescent="0.2">
      <c r="A4352" t="s">
        <v>87</v>
      </c>
      <c r="B4352" t="s">
        <v>39</v>
      </c>
      <c r="C4352" t="s">
        <v>124</v>
      </c>
    </row>
    <row r="4353" spans="1:3" x14ac:dyDescent="0.2">
      <c r="A4353" t="s">
        <v>88</v>
      </c>
      <c r="B4353" t="s">
        <v>39</v>
      </c>
      <c r="C4353" t="s">
        <v>47</v>
      </c>
    </row>
    <row r="4354" spans="1:3" x14ac:dyDescent="0.2">
      <c r="A4354" t="s">
        <v>89</v>
      </c>
      <c r="B4354" t="s">
        <v>39</v>
      </c>
      <c r="C4354" t="s">
        <v>79</v>
      </c>
    </row>
    <row r="4355" spans="1:3" x14ac:dyDescent="0.2">
      <c r="A4355" t="s">
        <v>39</v>
      </c>
      <c r="B4355" t="s">
        <v>90</v>
      </c>
      <c r="C4355" t="s">
        <v>11</v>
      </c>
    </row>
    <row r="4356" spans="1:3" x14ac:dyDescent="0.2">
      <c r="A4356" t="s">
        <v>91</v>
      </c>
      <c r="B4356" t="s">
        <v>39</v>
      </c>
      <c r="C4356" t="s">
        <v>10</v>
      </c>
    </row>
    <row r="4357" spans="1:3" x14ac:dyDescent="0.2">
      <c r="A4357" t="s">
        <v>92</v>
      </c>
      <c r="B4357" t="s">
        <v>39</v>
      </c>
      <c r="C4357" t="s">
        <v>69</v>
      </c>
    </row>
    <row r="4358" spans="1:3" x14ac:dyDescent="0.2">
      <c r="A4358" t="s">
        <v>93</v>
      </c>
      <c r="B4358" t="s">
        <v>39</v>
      </c>
      <c r="C4358" t="s">
        <v>79</v>
      </c>
    </row>
    <row r="4359" spans="1:3" x14ac:dyDescent="0.2">
      <c r="A4359" t="s">
        <v>39</v>
      </c>
      <c r="B4359" t="s">
        <v>94</v>
      </c>
      <c r="C4359" t="s">
        <v>36</v>
      </c>
    </row>
    <row r="4360" spans="1:3" x14ac:dyDescent="0.2">
      <c r="A4360" t="s">
        <v>95</v>
      </c>
      <c r="B4360" t="s">
        <v>39</v>
      </c>
      <c r="C4360" t="s">
        <v>10</v>
      </c>
    </row>
    <row r="4361" spans="1:3" x14ac:dyDescent="0.2">
      <c r="A4361" t="s">
        <v>96</v>
      </c>
      <c r="B4361" t="s">
        <v>39</v>
      </c>
      <c r="C4361" t="s">
        <v>49</v>
      </c>
    </row>
    <row r="4362" spans="1:3" x14ac:dyDescent="0.2">
      <c r="A4362" t="s">
        <v>39</v>
      </c>
      <c r="B4362" t="s">
        <v>97</v>
      </c>
      <c r="C4362" t="s">
        <v>1</v>
      </c>
    </row>
    <row r="4363" spans="1:3" x14ac:dyDescent="0.2">
      <c r="A4363" t="s">
        <v>39</v>
      </c>
      <c r="B4363" t="s">
        <v>98</v>
      </c>
      <c r="C4363" t="s">
        <v>36</v>
      </c>
    </row>
    <row r="4364" spans="1:3" x14ac:dyDescent="0.2">
      <c r="A4364" t="s">
        <v>99</v>
      </c>
      <c r="B4364" t="s">
        <v>39</v>
      </c>
      <c r="C4364" t="s">
        <v>96</v>
      </c>
    </row>
    <row r="4365" spans="1:3" x14ac:dyDescent="0.2">
      <c r="A4365" t="s">
        <v>100</v>
      </c>
      <c r="B4365" t="s">
        <v>39</v>
      </c>
      <c r="C4365" t="s">
        <v>43</v>
      </c>
    </row>
    <row r="4366" spans="1:3" x14ac:dyDescent="0.2">
      <c r="A4366" t="s">
        <v>101</v>
      </c>
      <c r="B4366" t="s">
        <v>39</v>
      </c>
      <c r="C4366" t="s">
        <v>32</v>
      </c>
    </row>
    <row r="4367" spans="1:3" x14ac:dyDescent="0.2">
      <c r="A4367" t="s">
        <v>102</v>
      </c>
      <c r="B4367" t="s">
        <v>39</v>
      </c>
      <c r="C4367" t="s">
        <v>128</v>
      </c>
    </row>
    <row r="4368" spans="1:3" x14ac:dyDescent="0.2">
      <c r="A4368" t="s">
        <v>103</v>
      </c>
      <c r="B4368" t="s">
        <v>39</v>
      </c>
      <c r="C4368" t="s">
        <v>11</v>
      </c>
    </row>
    <row r="4369" spans="1:3" x14ac:dyDescent="0.2">
      <c r="A4369" t="s">
        <v>39</v>
      </c>
      <c r="B4369" t="s">
        <v>104</v>
      </c>
      <c r="C4369" t="s">
        <v>128</v>
      </c>
    </row>
    <row r="4370" spans="1:3" x14ac:dyDescent="0.2">
      <c r="A4370" t="s">
        <v>3</v>
      </c>
      <c r="B4370" t="s">
        <v>39</v>
      </c>
      <c r="C4370" t="s">
        <v>69</v>
      </c>
    </row>
    <row r="4371" spans="1:3" x14ac:dyDescent="0.2">
      <c r="A4371" t="s">
        <v>105</v>
      </c>
      <c r="B4371" t="s">
        <v>39</v>
      </c>
      <c r="C4371" t="s">
        <v>106</v>
      </c>
    </row>
    <row r="4372" spans="1:3" x14ac:dyDescent="0.2">
      <c r="A4372" t="s">
        <v>106</v>
      </c>
      <c r="B4372" t="s">
        <v>39</v>
      </c>
      <c r="C4372" t="s">
        <v>79</v>
      </c>
    </row>
    <row r="4373" spans="1:3" x14ac:dyDescent="0.2">
      <c r="A4373" t="s">
        <v>107</v>
      </c>
      <c r="B4373" t="s">
        <v>39</v>
      </c>
      <c r="C4373" t="s">
        <v>11</v>
      </c>
    </row>
    <row r="4374" spans="1:3" x14ac:dyDescent="0.2">
      <c r="A4374" t="s">
        <v>108</v>
      </c>
      <c r="B4374" t="s">
        <v>39</v>
      </c>
      <c r="C4374" t="s">
        <v>11</v>
      </c>
    </row>
    <row r="4375" spans="1:3" x14ac:dyDescent="0.2">
      <c r="A4375" t="s">
        <v>109</v>
      </c>
      <c r="B4375" t="s">
        <v>39</v>
      </c>
      <c r="C4375" t="s">
        <v>130</v>
      </c>
    </row>
    <row r="4376" spans="1:3" x14ac:dyDescent="0.2">
      <c r="A4376" t="s">
        <v>110</v>
      </c>
      <c r="B4376" t="s">
        <v>39</v>
      </c>
      <c r="C4376" t="s">
        <v>135</v>
      </c>
    </row>
    <row r="4377" spans="1:3" x14ac:dyDescent="0.2">
      <c r="A4377" t="s">
        <v>111</v>
      </c>
      <c r="B4377" t="s">
        <v>39</v>
      </c>
      <c r="C4377" t="s">
        <v>111</v>
      </c>
    </row>
    <row r="4378" spans="1:3" x14ac:dyDescent="0.2">
      <c r="A4378" t="s">
        <v>112</v>
      </c>
      <c r="B4378" t="s">
        <v>39</v>
      </c>
      <c r="C4378" t="s">
        <v>39</v>
      </c>
    </row>
    <row r="4379" spans="1:3" x14ac:dyDescent="0.2">
      <c r="A4379" t="s">
        <v>113</v>
      </c>
      <c r="B4379" t="s">
        <v>39</v>
      </c>
      <c r="C4379" t="s">
        <v>18</v>
      </c>
    </row>
    <row r="4380" spans="1:3" x14ac:dyDescent="0.2">
      <c r="A4380" t="s">
        <v>114</v>
      </c>
      <c r="B4380" t="s">
        <v>39</v>
      </c>
      <c r="C4380" t="s">
        <v>8</v>
      </c>
    </row>
    <row r="4381" spans="1:3" x14ac:dyDescent="0.2">
      <c r="A4381" t="s">
        <v>39</v>
      </c>
      <c r="B4381" t="s">
        <v>115</v>
      </c>
      <c r="C4381" t="s">
        <v>36</v>
      </c>
    </row>
    <row r="4382" spans="1:3" x14ac:dyDescent="0.2">
      <c r="A4382" t="s">
        <v>116</v>
      </c>
      <c r="B4382" t="s">
        <v>39</v>
      </c>
      <c r="C4382" t="s">
        <v>105</v>
      </c>
    </row>
    <row r="4383" spans="1:3" x14ac:dyDescent="0.2">
      <c r="A4383" t="s">
        <v>117</v>
      </c>
      <c r="B4383" t="s">
        <v>39</v>
      </c>
      <c r="C4383" t="s">
        <v>26</v>
      </c>
    </row>
    <row r="4384" spans="1:3" x14ac:dyDescent="0.2">
      <c r="A4384" t="s">
        <v>118</v>
      </c>
      <c r="B4384" t="s">
        <v>39</v>
      </c>
      <c r="C4384" t="s">
        <v>2</v>
      </c>
    </row>
    <row r="4385" spans="1:3" x14ac:dyDescent="0.2">
      <c r="A4385" t="s">
        <v>119</v>
      </c>
      <c r="B4385" t="s">
        <v>39</v>
      </c>
      <c r="C4385" t="s">
        <v>101</v>
      </c>
    </row>
    <row r="4386" spans="1:3" x14ac:dyDescent="0.2">
      <c r="A4386" t="s">
        <v>39</v>
      </c>
      <c r="B4386" t="s">
        <v>120</v>
      </c>
      <c r="C4386" t="s">
        <v>36</v>
      </c>
    </row>
    <row r="4387" spans="1:3" x14ac:dyDescent="0.2">
      <c r="A4387" t="s">
        <v>39</v>
      </c>
      <c r="B4387" t="s">
        <v>121</v>
      </c>
      <c r="C4387" t="s">
        <v>100</v>
      </c>
    </row>
    <row r="4388" spans="1:3" x14ac:dyDescent="0.2">
      <c r="A4388" t="s">
        <v>122</v>
      </c>
      <c r="B4388" t="s">
        <v>39</v>
      </c>
      <c r="C4388" t="s">
        <v>113</v>
      </c>
    </row>
    <row r="4389" spans="1:3" x14ac:dyDescent="0.2">
      <c r="A4389" t="s">
        <v>123</v>
      </c>
      <c r="B4389" t="s">
        <v>39</v>
      </c>
      <c r="C4389" t="s">
        <v>10</v>
      </c>
    </row>
    <row r="4390" spans="1:3" x14ac:dyDescent="0.2">
      <c r="A4390" t="s">
        <v>124</v>
      </c>
      <c r="B4390" t="s">
        <v>39</v>
      </c>
      <c r="C4390" t="s">
        <v>114</v>
      </c>
    </row>
    <row r="4391" spans="1:3" x14ac:dyDescent="0.2">
      <c r="A4391" t="s">
        <v>125</v>
      </c>
      <c r="B4391" t="s">
        <v>39</v>
      </c>
      <c r="C4391" t="s">
        <v>124</v>
      </c>
    </row>
    <row r="4392" spans="1:3" x14ac:dyDescent="0.2">
      <c r="A4392" t="s">
        <v>126</v>
      </c>
      <c r="B4392" t="s">
        <v>39</v>
      </c>
      <c r="C4392" t="s">
        <v>96</v>
      </c>
    </row>
    <row r="4393" spans="1:3" x14ac:dyDescent="0.2">
      <c r="A4393" t="s">
        <v>127</v>
      </c>
      <c r="B4393" t="s">
        <v>39</v>
      </c>
      <c r="C4393" t="s">
        <v>106</v>
      </c>
    </row>
    <row r="4394" spans="1:3" x14ac:dyDescent="0.2">
      <c r="A4394" t="s">
        <v>128</v>
      </c>
      <c r="B4394" t="s">
        <v>39</v>
      </c>
      <c r="C4394" t="s">
        <v>28</v>
      </c>
    </row>
    <row r="4395" spans="1:3" x14ac:dyDescent="0.2">
      <c r="A4395" t="s">
        <v>129</v>
      </c>
      <c r="B4395" t="s">
        <v>39</v>
      </c>
      <c r="C4395" t="s">
        <v>48</v>
      </c>
    </row>
    <row r="4396" spans="1:3" x14ac:dyDescent="0.2">
      <c r="A4396" t="s">
        <v>130</v>
      </c>
      <c r="B4396" t="s">
        <v>39</v>
      </c>
      <c r="C4396" t="s">
        <v>74</v>
      </c>
    </row>
    <row r="4397" spans="1:3" x14ac:dyDescent="0.2">
      <c r="A4397" t="s">
        <v>131</v>
      </c>
      <c r="B4397" t="s">
        <v>39</v>
      </c>
      <c r="C4397" t="s">
        <v>29</v>
      </c>
    </row>
    <row r="4398" spans="1:3" x14ac:dyDescent="0.2">
      <c r="A4398" t="s">
        <v>132</v>
      </c>
      <c r="B4398" t="s">
        <v>39</v>
      </c>
      <c r="C4398" t="s">
        <v>39</v>
      </c>
    </row>
    <row r="4399" spans="1:3" x14ac:dyDescent="0.2">
      <c r="A4399" t="s">
        <v>133</v>
      </c>
      <c r="B4399" t="s">
        <v>39</v>
      </c>
      <c r="C4399" t="s">
        <v>25</v>
      </c>
    </row>
    <row r="4400" spans="1:3" x14ac:dyDescent="0.2">
      <c r="A4400" t="s">
        <v>134</v>
      </c>
      <c r="B4400" t="s">
        <v>39</v>
      </c>
      <c r="C4400" t="s">
        <v>128</v>
      </c>
    </row>
    <row r="4401" spans="1:3" x14ac:dyDescent="0.2">
      <c r="A4401" t="s">
        <v>135</v>
      </c>
      <c r="B4401" t="s">
        <v>39</v>
      </c>
      <c r="C4401" t="s">
        <v>49</v>
      </c>
    </row>
    <row r="4402" spans="1:3" x14ac:dyDescent="0.2">
      <c r="A4402" t="s">
        <v>136</v>
      </c>
      <c r="B4402" t="s">
        <v>39</v>
      </c>
      <c r="C4402" t="s">
        <v>81</v>
      </c>
    </row>
    <row r="4403" spans="1:3" x14ac:dyDescent="0.2">
      <c r="A4403" t="s">
        <v>137</v>
      </c>
      <c r="B4403" t="s">
        <v>39</v>
      </c>
      <c r="C4403" t="s">
        <v>105</v>
      </c>
    </row>
    <row r="4404" spans="1:3" x14ac:dyDescent="0.2">
      <c r="A4404" t="s">
        <v>138</v>
      </c>
      <c r="B4404" t="s">
        <v>39</v>
      </c>
      <c r="C4404" t="s">
        <v>127</v>
      </c>
    </row>
    <row r="4405" spans="1:3" x14ac:dyDescent="0.2">
      <c r="A4405" t="s">
        <v>41</v>
      </c>
      <c r="B4405" t="s">
        <v>40</v>
      </c>
      <c r="C4405" t="s">
        <v>136</v>
      </c>
    </row>
    <row r="4406" spans="1:3" x14ac:dyDescent="0.2">
      <c r="A4406" t="s">
        <v>42</v>
      </c>
      <c r="B4406" t="s">
        <v>40</v>
      </c>
      <c r="C4406" t="s">
        <v>114</v>
      </c>
    </row>
    <row r="4407" spans="1:3" x14ac:dyDescent="0.2">
      <c r="A4407" t="s">
        <v>43</v>
      </c>
      <c r="B4407" t="s">
        <v>40</v>
      </c>
      <c r="C4407" t="s">
        <v>19</v>
      </c>
    </row>
    <row r="4408" spans="1:3" x14ac:dyDescent="0.2">
      <c r="A4408" t="s">
        <v>44</v>
      </c>
      <c r="B4408" t="s">
        <v>40</v>
      </c>
      <c r="C4408" t="s">
        <v>136</v>
      </c>
    </row>
    <row r="4409" spans="1:3" x14ac:dyDescent="0.2">
      <c r="A4409" t="s">
        <v>40</v>
      </c>
      <c r="B4409" t="s">
        <v>7</v>
      </c>
      <c r="C4409" t="s">
        <v>36</v>
      </c>
    </row>
    <row r="4410" spans="1:3" x14ac:dyDescent="0.2">
      <c r="A4410" t="s">
        <v>40</v>
      </c>
      <c r="B4410" t="s">
        <v>45</v>
      </c>
      <c r="C4410" t="s">
        <v>36</v>
      </c>
    </row>
    <row r="4411" spans="1:3" x14ac:dyDescent="0.2">
      <c r="A4411" t="s">
        <v>46</v>
      </c>
      <c r="B4411" t="s">
        <v>40</v>
      </c>
      <c r="C4411" t="s">
        <v>113</v>
      </c>
    </row>
    <row r="4412" spans="1:3" x14ac:dyDescent="0.2">
      <c r="A4412" t="s">
        <v>47</v>
      </c>
      <c r="B4412" t="s">
        <v>40</v>
      </c>
      <c r="C4412" t="s">
        <v>81</v>
      </c>
    </row>
    <row r="4413" spans="1:3" x14ac:dyDescent="0.2">
      <c r="A4413" t="s">
        <v>48</v>
      </c>
      <c r="B4413" t="s">
        <v>40</v>
      </c>
      <c r="C4413" t="s">
        <v>39</v>
      </c>
    </row>
    <row r="4414" spans="1:3" x14ac:dyDescent="0.2">
      <c r="A4414" t="s">
        <v>49</v>
      </c>
      <c r="B4414" t="s">
        <v>40</v>
      </c>
      <c r="C4414" t="s">
        <v>48</v>
      </c>
    </row>
    <row r="4415" spans="1:3" x14ac:dyDescent="0.2">
      <c r="A4415" t="s">
        <v>50</v>
      </c>
      <c r="B4415" t="s">
        <v>40</v>
      </c>
      <c r="C4415" t="s">
        <v>51</v>
      </c>
    </row>
    <row r="4416" spans="1:3" x14ac:dyDescent="0.2">
      <c r="A4416" t="s">
        <v>51</v>
      </c>
      <c r="B4416" t="s">
        <v>40</v>
      </c>
      <c r="C4416" t="s">
        <v>39</v>
      </c>
    </row>
    <row r="4417" spans="1:3" x14ac:dyDescent="0.2">
      <c r="A4417" t="s">
        <v>52</v>
      </c>
      <c r="B4417" t="s">
        <v>40</v>
      </c>
      <c r="C4417" t="s">
        <v>127</v>
      </c>
    </row>
    <row r="4418" spans="1:3" x14ac:dyDescent="0.2">
      <c r="A4418" t="s">
        <v>40</v>
      </c>
      <c r="B4418" t="s">
        <v>53</v>
      </c>
      <c r="C4418" t="s">
        <v>62</v>
      </c>
    </row>
    <row r="4419" spans="1:3" x14ac:dyDescent="0.2">
      <c r="A4419" t="s">
        <v>54</v>
      </c>
      <c r="B4419" t="s">
        <v>40</v>
      </c>
      <c r="C4419" t="s">
        <v>81</v>
      </c>
    </row>
    <row r="4420" spans="1:3" x14ac:dyDescent="0.2">
      <c r="A4420" t="s">
        <v>55</v>
      </c>
      <c r="B4420" t="s">
        <v>40</v>
      </c>
      <c r="C4420" t="s">
        <v>81</v>
      </c>
    </row>
    <row r="4421" spans="1:3" x14ac:dyDescent="0.2">
      <c r="A4421" t="s">
        <v>56</v>
      </c>
      <c r="B4421" t="s">
        <v>40</v>
      </c>
      <c r="C4421" t="s">
        <v>26</v>
      </c>
    </row>
    <row r="4422" spans="1:3" x14ac:dyDescent="0.2">
      <c r="A4422" t="s">
        <v>57</v>
      </c>
      <c r="B4422" t="s">
        <v>40</v>
      </c>
      <c r="C4422" t="s">
        <v>26</v>
      </c>
    </row>
    <row r="4423" spans="1:3" x14ac:dyDescent="0.2">
      <c r="A4423" t="s">
        <v>40</v>
      </c>
      <c r="B4423" t="s">
        <v>58</v>
      </c>
      <c r="C4423" t="s">
        <v>62</v>
      </c>
    </row>
    <row r="4424" spans="1:3" x14ac:dyDescent="0.2">
      <c r="A4424" t="s">
        <v>59</v>
      </c>
      <c r="B4424" t="s">
        <v>40</v>
      </c>
      <c r="C4424" t="s">
        <v>136</v>
      </c>
    </row>
    <row r="4425" spans="1:3" x14ac:dyDescent="0.2">
      <c r="A4425" t="s">
        <v>60</v>
      </c>
      <c r="B4425" t="s">
        <v>40</v>
      </c>
      <c r="C4425" t="s">
        <v>10</v>
      </c>
    </row>
    <row r="4426" spans="1:3" x14ac:dyDescent="0.2">
      <c r="A4426" t="s">
        <v>61</v>
      </c>
      <c r="B4426" t="s">
        <v>40</v>
      </c>
      <c r="C4426" t="s">
        <v>62</v>
      </c>
    </row>
    <row r="4427" spans="1:3" x14ac:dyDescent="0.2">
      <c r="A4427" t="s">
        <v>62</v>
      </c>
      <c r="B4427" t="s">
        <v>40</v>
      </c>
      <c r="C4427" t="s">
        <v>2</v>
      </c>
    </row>
    <row r="4428" spans="1:3" x14ac:dyDescent="0.2">
      <c r="A4428" t="s">
        <v>63</v>
      </c>
      <c r="B4428" t="s">
        <v>40</v>
      </c>
      <c r="C4428" t="s">
        <v>101</v>
      </c>
    </row>
    <row r="4429" spans="1:3" x14ac:dyDescent="0.2">
      <c r="A4429" t="s">
        <v>40</v>
      </c>
      <c r="B4429" t="s">
        <v>64</v>
      </c>
      <c r="C4429" t="s">
        <v>36</v>
      </c>
    </row>
    <row r="4430" spans="1:3" x14ac:dyDescent="0.2">
      <c r="A4430" t="s">
        <v>65</v>
      </c>
      <c r="B4430" t="s">
        <v>40</v>
      </c>
      <c r="C4430" t="s">
        <v>96</v>
      </c>
    </row>
    <row r="4431" spans="1:3" x14ac:dyDescent="0.2">
      <c r="A4431" t="s">
        <v>66</v>
      </c>
      <c r="B4431" t="s">
        <v>40</v>
      </c>
      <c r="C4431" t="s">
        <v>135</v>
      </c>
    </row>
    <row r="4432" spans="1:3" x14ac:dyDescent="0.2">
      <c r="A4432" t="s">
        <v>40</v>
      </c>
      <c r="B4432" t="s">
        <v>67</v>
      </c>
      <c r="C4432" t="s">
        <v>11</v>
      </c>
    </row>
    <row r="4433" spans="1:3" x14ac:dyDescent="0.2">
      <c r="A4433" t="s">
        <v>40</v>
      </c>
      <c r="B4433" t="s">
        <v>68</v>
      </c>
      <c r="C4433" t="s">
        <v>11</v>
      </c>
    </row>
    <row r="4434" spans="1:3" x14ac:dyDescent="0.2">
      <c r="A4434" t="s">
        <v>69</v>
      </c>
      <c r="B4434" t="s">
        <v>40</v>
      </c>
      <c r="C4434" t="s">
        <v>28</v>
      </c>
    </row>
    <row r="4435" spans="1:3" x14ac:dyDescent="0.2">
      <c r="A4435" t="s">
        <v>70</v>
      </c>
      <c r="B4435" t="s">
        <v>40</v>
      </c>
      <c r="C4435" t="s">
        <v>76</v>
      </c>
    </row>
    <row r="4436" spans="1:3" x14ac:dyDescent="0.2">
      <c r="A4436" t="s">
        <v>71</v>
      </c>
      <c r="B4436" t="s">
        <v>40</v>
      </c>
      <c r="C4436" t="s">
        <v>114</v>
      </c>
    </row>
    <row r="4437" spans="1:3" x14ac:dyDescent="0.2">
      <c r="A4437" t="s">
        <v>72</v>
      </c>
      <c r="B4437" t="s">
        <v>40</v>
      </c>
      <c r="C4437" t="s">
        <v>114</v>
      </c>
    </row>
    <row r="4438" spans="1:3" x14ac:dyDescent="0.2">
      <c r="A4438" t="s">
        <v>73</v>
      </c>
      <c r="B4438" t="s">
        <v>40</v>
      </c>
      <c r="C4438" t="s">
        <v>105</v>
      </c>
    </row>
    <row r="4439" spans="1:3" x14ac:dyDescent="0.2">
      <c r="A4439" t="s">
        <v>74</v>
      </c>
      <c r="B4439" t="s">
        <v>40</v>
      </c>
      <c r="C4439" t="s">
        <v>93</v>
      </c>
    </row>
    <row r="4440" spans="1:3" x14ac:dyDescent="0.2">
      <c r="A4440" t="s">
        <v>75</v>
      </c>
      <c r="B4440" t="s">
        <v>40</v>
      </c>
      <c r="C4440" t="s">
        <v>47</v>
      </c>
    </row>
    <row r="4441" spans="1:3" x14ac:dyDescent="0.2">
      <c r="A4441" t="s">
        <v>76</v>
      </c>
      <c r="B4441" t="s">
        <v>40</v>
      </c>
      <c r="C4441" t="s">
        <v>129</v>
      </c>
    </row>
    <row r="4442" spans="1:3" x14ac:dyDescent="0.2">
      <c r="A4442" t="s">
        <v>77</v>
      </c>
      <c r="B4442" t="s">
        <v>40</v>
      </c>
      <c r="C4442" t="s">
        <v>31</v>
      </c>
    </row>
    <row r="4443" spans="1:3" x14ac:dyDescent="0.2">
      <c r="A4443" t="s">
        <v>78</v>
      </c>
      <c r="B4443" t="s">
        <v>40</v>
      </c>
      <c r="C4443" t="s">
        <v>26</v>
      </c>
    </row>
    <row r="4444" spans="1:3" x14ac:dyDescent="0.2">
      <c r="A4444" t="s">
        <v>79</v>
      </c>
      <c r="B4444" t="s">
        <v>40</v>
      </c>
      <c r="C4444" t="s">
        <v>79</v>
      </c>
    </row>
    <row r="4445" spans="1:3" x14ac:dyDescent="0.2">
      <c r="A4445" t="s">
        <v>80</v>
      </c>
      <c r="B4445" t="s">
        <v>40</v>
      </c>
      <c r="C4445" t="s">
        <v>79</v>
      </c>
    </row>
    <row r="4446" spans="1:3" x14ac:dyDescent="0.2">
      <c r="A4446" t="s">
        <v>81</v>
      </c>
      <c r="B4446" t="s">
        <v>40</v>
      </c>
      <c r="C4446" t="s">
        <v>51</v>
      </c>
    </row>
    <row r="4447" spans="1:3" x14ac:dyDescent="0.2">
      <c r="A4447" t="s">
        <v>40</v>
      </c>
      <c r="B4447" t="s">
        <v>82</v>
      </c>
      <c r="C4447" t="s">
        <v>62</v>
      </c>
    </row>
    <row r="4448" spans="1:3" x14ac:dyDescent="0.2">
      <c r="A4448" t="s">
        <v>40</v>
      </c>
      <c r="B4448" t="s">
        <v>83</v>
      </c>
      <c r="C4448" t="s">
        <v>62</v>
      </c>
    </row>
    <row r="4449" spans="1:3" x14ac:dyDescent="0.2">
      <c r="A4449" t="s">
        <v>84</v>
      </c>
      <c r="B4449" t="s">
        <v>40</v>
      </c>
      <c r="C4449" t="s">
        <v>11</v>
      </c>
    </row>
    <row r="4450" spans="1:3" x14ac:dyDescent="0.2">
      <c r="A4450" t="s">
        <v>85</v>
      </c>
      <c r="B4450" t="s">
        <v>40</v>
      </c>
      <c r="C4450" t="s">
        <v>11</v>
      </c>
    </row>
    <row r="4451" spans="1:3" x14ac:dyDescent="0.2">
      <c r="A4451" t="s">
        <v>86</v>
      </c>
      <c r="B4451" t="s">
        <v>40</v>
      </c>
      <c r="C4451" t="s">
        <v>31</v>
      </c>
    </row>
    <row r="4452" spans="1:3" x14ac:dyDescent="0.2">
      <c r="A4452" t="s">
        <v>87</v>
      </c>
      <c r="B4452" t="s">
        <v>40</v>
      </c>
      <c r="C4452" t="s">
        <v>25</v>
      </c>
    </row>
    <row r="4453" spans="1:3" x14ac:dyDescent="0.2">
      <c r="A4453" t="s">
        <v>88</v>
      </c>
      <c r="B4453" t="s">
        <v>40</v>
      </c>
      <c r="C4453" t="s">
        <v>26</v>
      </c>
    </row>
    <row r="4454" spans="1:3" x14ac:dyDescent="0.2">
      <c r="A4454" t="s">
        <v>89</v>
      </c>
      <c r="B4454" t="s">
        <v>40</v>
      </c>
      <c r="C4454" t="s">
        <v>16</v>
      </c>
    </row>
    <row r="4455" spans="1:3" x14ac:dyDescent="0.2">
      <c r="A4455" t="s">
        <v>40</v>
      </c>
      <c r="B4455" t="s">
        <v>90</v>
      </c>
      <c r="C4455" t="s">
        <v>11</v>
      </c>
    </row>
    <row r="4456" spans="1:3" x14ac:dyDescent="0.2">
      <c r="A4456" t="s">
        <v>91</v>
      </c>
      <c r="B4456" t="s">
        <v>40</v>
      </c>
      <c r="C4456" t="s">
        <v>10</v>
      </c>
    </row>
    <row r="4457" spans="1:3" x14ac:dyDescent="0.2">
      <c r="A4457" t="s">
        <v>92</v>
      </c>
      <c r="B4457" t="s">
        <v>40</v>
      </c>
      <c r="C4457" t="s">
        <v>128</v>
      </c>
    </row>
    <row r="4458" spans="1:3" x14ac:dyDescent="0.2">
      <c r="A4458" t="s">
        <v>93</v>
      </c>
      <c r="B4458" t="s">
        <v>40</v>
      </c>
      <c r="C4458" t="s">
        <v>79</v>
      </c>
    </row>
    <row r="4459" spans="1:3" x14ac:dyDescent="0.2">
      <c r="A4459" t="s">
        <v>40</v>
      </c>
      <c r="B4459" t="s">
        <v>94</v>
      </c>
      <c r="C4459" t="s">
        <v>100</v>
      </c>
    </row>
    <row r="4460" spans="1:3" x14ac:dyDescent="0.2">
      <c r="A4460" t="s">
        <v>95</v>
      </c>
      <c r="B4460" t="s">
        <v>40</v>
      </c>
      <c r="C4460" t="s">
        <v>69</v>
      </c>
    </row>
    <row r="4461" spans="1:3" x14ac:dyDescent="0.2">
      <c r="A4461" t="s">
        <v>96</v>
      </c>
      <c r="B4461" t="s">
        <v>40</v>
      </c>
      <c r="C4461" t="s">
        <v>18</v>
      </c>
    </row>
    <row r="4462" spans="1:3" x14ac:dyDescent="0.2">
      <c r="A4462" t="s">
        <v>40</v>
      </c>
      <c r="B4462" t="s">
        <v>97</v>
      </c>
      <c r="C4462" t="s">
        <v>118</v>
      </c>
    </row>
    <row r="4463" spans="1:3" x14ac:dyDescent="0.2">
      <c r="A4463" t="s">
        <v>40</v>
      </c>
      <c r="B4463" t="s">
        <v>98</v>
      </c>
      <c r="C4463" t="s">
        <v>36</v>
      </c>
    </row>
    <row r="4464" spans="1:3" x14ac:dyDescent="0.2">
      <c r="A4464" t="s">
        <v>99</v>
      </c>
      <c r="B4464" t="s">
        <v>40</v>
      </c>
      <c r="C4464" t="s">
        <v>135</v>
      </c>
    </row>
    <row r="4465" spans="1:3" x14ac:dyDescent="0.2">
      <c r="A4465" t="s">
        <v>100</v>
      </c>
      <c r="B4465" t="s">
        <v>40</v>
      </c>
      <c r="C4465" t="s">
        <v>127</v>
      </c>
    </row>
    <row r="4466" spans="1:3" x14ac:dyDescent="0.2">
      <c r="A4466" t="s">
        <v>101</v>
      </c>
      <c r="B4466" t="s">
        <v>40</v>
      </c>
      <c r="C4466" t="s">
        <v>106</v>
      </c>
    </row>
    <row r="4467" spans="1:3" x14ac:dyDescent="0.2">
      <c r="A4467" t="s">
        <v>102</v>
      </c>
      <c r="B4467" t="s">
        <v>40</v>
      </c>
      <c r="C4467" t="s">
        <v>128</v>
      </c>
    </row>
    <row r="4468" spans="1:3" x14ac:dyDescent="0.2">
      <c r="A4468" t="s">
        <v>103</v>
      </c>
      <c r="B4468" t="s">
        <v>40</v>
      </c>
      <c r="C4468" t="s">
        <v>62</v>
      </c>
    </row>
    <row r="4469" spans="1:3" x14ac:dyDescent="0.2">
      <c r="A4469" t="s">
        <v>40</v>
      </c>
      <c r="B4469" t="s">
        <v>104</v>
      </c>
      <c r="C4469" t="s">
        <v>130</v>
      </c>
    </row>
    <row r="4470" spans="1:3" x14ac:dyDescent="0.2">
      <c r="A4470" t="s">
        <v>3</v>
      </c>
      <c r="B4470" t="s">
        <v>40</v>
      </c>
      <c r="C4470" t="s">
        <v>128</v>
      </c>
    </row>
    <row r="4471" spans="1:3" x14ac:dyDescent="0.2">
      <c r="A4471" t="s">
        <v>105</v>
      </c>
      <c r="B4471" t="s">
        <v>40</v>
      </c>
      <c r="C4471" t="s">
        <v>14</v>
      </c>
    </row>
    <row r="4472" spans="1:3" x14ac:dyDescent="0.2">
      <c r="A4472" t="s">
        <v>106</v>
      </c>
      <c r="B4472" t="s">
        <v>40</v>
      </c>
      <c r="C4472" t="s">
        <v>16</v>
      </c>
    </row>
    <row r="4473" spans="1:3" x14ac:dyDescent="0.2">
      <c r="A4473" t="s">
        <v>107</v>
      </c>
      <c r="B4473" t="s">
        <v>40</v>
      </c>
      <c r="C4473" t="s">
        <v>11</v>
      </c>
    </row>
    <row r="4474" spans="1:3" x14ac:dyDescent="0.2">
      <c r="A4474" t="s">
        <v>108</v>
      </c>
      <c r="B4474" t="s">
        <v>40</v>
      </c>
      <c r="C4474" t="s">
        <v>11</v>
      </c>
    </row>
    <row r="4475" spans="1:3" x14ac:dyDescent="0.2">
      <c r="A4475" t="s">
        <v>109</v>
      </c>
      <c r="B4475" t="s">
        <v>40</v>
      </c>
      <c r="C4475" t="s">
        <v>130</v>
      </c>
    </row>
    <row r="4476" spans="1:3" x14ac:dyDescent="0.2">
      <c r="A4476" t="s">
        <v>110</v>
      </c>
      <c r="B4476" t="s">
        <v>40</v>
      </c>
      <c r="C4476" t="s">
        <v>86</v>
      </c>
    </row>
    <row r="4477" spans="1:3" x14ac:dyDescent="0.2">
      <c r="A4477" t="s">
        <v>111</v>
      </c>
      <c r="B4477" t="s">
        <v>40</v>
      </c>
      <c r="C4477" t="s">
        <v>39</v>
      </c>
    </row>
    <row r="4478" spans="1:3" x14ac:dyDescent="0.2">
      <c r="A4478" t="s">
        <v>112</v>
      </c>
      <c r="B4478" t="s">
        <v>40</v>
      </c>
      <c r="C4478" t="s">
        <v>132</v>
      </c>
    </row>
    <row r="4479" spans="1:3" x14ac:dyDescent="0.2">
      <c r="A4479" t="s">
        <v>113</v>
      </c>
      <c r="B4479" t="s">
        <v>40</v>
      </c>
      <c r="C4479" t="s">
        <v>8</v>
      </c>
    </row>
    <row r="4480" spans="1:3" x14ac:dyDescent="0.2">
      <c r="A4480" t="s">
        <v>114</v>
      </c>
      <c r="B4480" t="s">
        <v>40</v>
      </c>
      <c r="C4480" t="s">
        <v>31</v>
      </c>
    </row>
    <row r="4481" spans="1:3" x14ac:dyDescent="0.2">
      <c r="A4481" t="s">
        <v>40</v>
      </c>
      <c r="B4481" t="s">
        <v>115</v>
      </c>
      <c r="C4481" t="s">
        <v>100</v>
      </c>
    </row>
    <row r="4482" spans="1:3" x14ac:dyDescent="0.2">
      <c r="A4482" t="s">
        <v>116</v>
      </c>
      <c r="B4482" t="s">
        <v>40</v>
      </c>
      <c r="C4482" t="s">
        <v>10</v>
      </c>
    </row>
    <row r="4483" spans="1:3" x14ac:dyDescent="0.2">
      <c r="A4483" t="s">
        <v>117</v>
      </c>
      <c r="B4483" t="s">
        <v>40</v>
      </c>
      <c r="C4483" t="s">
        <v>136</v>
      </c>
    </row>
    <row r="4484" spans="1:3" x14ac:dyDescent="0.2">
      <c r="A4484" t="s">
        <v>118</v>
      </c>
      <c r="B4484" t="s">
        <v>40</v>
      </c>
      <c r="C4484" t="s">
        <v>43</v>
      </c>
    </row>
    <row r="4485" spans="1:3" x14ac:dyDescent="0.2">
      <c r="A4485" t="s">
        <v>119</v>
      </c>
      <c r="B4485" t="s">
        <v>40</v>
      </c>
      <c r="C4485" t="s">
        <v>43</v>
      </c>
    </row>
    <row r="4486" spans="1:3" x14ac:dyDescent="0.2">
      <c r="A4486" t="s">
        <v>40</v>
      </c>
      <c r="B4486" t="s">
        <v>120</v>
      </c>
      <c r="C4486" t="s">
        <v>100</v>
      </c>
    </row>
    <row r="4487" spans="1:3" x14ac:dyDescent="0.2">
      <c r="A4487" t="s">
        <v>40</v>
      </c>
      <c r="B4487" t="s">
        <v>121</v>
      </c>
      <c r="C4487" t="s">
        <v>5</v>
      </c>
    </row>
    <row r="4488" spans="1:3" x14ac:dyDescent="0.2">
      <c r="A4488" t="s">
        <v>122</v>
      </c>
      <c r="B4488" t="s">
        <v>40</v>
      </c>
      <c r="C4488" t="s">
        <v>114</v>
      </c>
    </row>
    <row r="4489" spans="1:3" x14ac:dyDescent="0.2">
      <c r="A4489" t="s">
        <v>123</v>
      </c>
      <c r="B4489" t="s">
        <v>40</v>
      </c>
      <c r="C4489" t="s">
        <v>69</v>
      </c>
    </row>
    <row r="4490" spans="1:3" x14ac:dyDescent="0.2">
      <c r="A4490" t="s">
        <v>124</v>
      </c>
      <c r="B4490" t="s">
        <v>40</v>
      </c>
      <c r="C4490" t="s">
        <v>81</v>
      </c>
    </row>
    <row r="4491" spans="1:3" x14ac:dyDescent="0.2">
      <c r="A4491" t="s">
        <v>125</v>
      </c>
      <c r="B4491" t="s">
        <v>40</v>
      </c>
      <c r="C4491" t="s">
        <v>25</v>
      </c>
    </row>
    <row r="4492" spans="1:3" x14ac:dyDescent="0.2">
      <c r="A4492" t="s">
        <v>126</v>
      </c>
      <c r="B4492" t="s">
        <v>40</v>
      </c>
      <c r="C4492" t="s">
        <v>135</v>
      </c>
    </row>
    <row r="4493" spans="1:3" x14ac:dyDescent="0.2">
      <c r="A4493" t="s">
        <v>127</v>
      </c>
      <c r="B4493" t="s">
        <v>40</v>
      </c>
      <c r="C4493" t="s">
        <v>14</v>
      </c>
    </row>
    <row r="4494" spans="1:3" x14ac:dyDescent="0.2">
      <c r="A4494" t="s">
        <v>128</v>
      </c>
      <c r="B4494" t="s">
        <v>40</v>
      </c>
      <c r="C4494" t="s">
        <v>74</v>
      </c>
    </row>
    <row r="4495" spans="1:3" x14ac:dyDescent="0.2">
      <c r="A4495" t="s">
        <v>129</v>
      </c>
      <c r="B4495" t="s">
        <v>40</v>
      </c>
      <c r="C4495" t="s">
        <v>111</v>
      </c>
    </row>
    <row r="4496" spans="1:3" x14ac:dyDescent="0.2">
      <c r="A4496" t="s">
        <v>130</v>
      </c>
      <c r="B4496" t="s">
        <v>40</v>
      </c>
      <c r="C4496" t="s">
        <v>29</v>
      </c>
    </row>
    <row r="4497" spans="1:3" x14ac:dyDescent="0.2">
      <c r="A4497" t="s">
        <v>131</v>
      </c>
      <c r="B4497" t="s">
        <v>40</v>
      </c>
      <c r="C4497" t="s">
        <v>21</v>
      </c>
    </row>
    <row r="4498" spans="1:3" x14ac:dyDescent="0.2">
      <c r="A4498" t="s">
        <v>132</v>
      </c>
      <c r="B4498" t="s">
        <v>40</v>
      </c>
      <c r="C4498" t="s">
        <v>40</v>
      </c>
    </row>
    <row r="4499" spans="1:3" x14ac:dyDescent="0.2">
      <c r="A4499" t="s">
        <v>133</v>
      </c>
      <c r="B4499" t="s">
        <v>40</v>
      </c>
      <c r="C4499" t="s">
        <v>26</v>
      </c>
    </row>
    <row r="4500" spans="1:3" x14ac:dyDescent="0.2">
      <c r="A4500" t="s">
        <v>134</v>
      </c>
      <c r="B4500" t="s">
        <v>40</v>
      </c>
      <c r="C4500" t="s">
        <v>130</v>
      </c>
    </row>
    <row r="4501" spans="1:3" x14ac:dyDescent="0.2">
      <c r="A4501" t="s">
        <v>135</v>
      </c>
      <c r="B4501" t="s">
        <v>40</v>
      </c>
      <c r="C4501" t="s">
        <v>8</v>
      </c>
    </row>
    <row r="4502" spans="1:3" x14ac:dyDescent="0.2">
      <c r="A4502" t="s">
        <v>136</v>
      </c>
      <c r="B4502" t="s">
        <v>40</v>
      </c>
      <c r="C4502" t="s">
        <v>49</v>
      </c>
    </row>
    <row r="4503" spans="1:3" x14ac:dyDescent="0.2">
      <c r="A4503" t="s">
        <v>137</v>
      </c>
      <c r="B4503" t="s">
        <v>40</v>
      </c>
      <c r="C4503" t="s">
        <v>10</v>
      </c>
    </row>
    <row r="4504" spans="1:3" x14ac:dyDescent="0.2">
      <c r="A4504" t="s">
        <v>138</v>
      </c>
      <c r="B4504" t="s">
        <v>40</v>
      </c>
      <c r="C4504" t="s">
        <v>105</v>
      </c>
    </row>
    <row r="4505" spans="1:3" x14ac:dyDescent="0.2">
      <c r="A4505" t="s">
        <v>42</v>
      </c>
      <c r="B4505" t="s">
        <v>41</v>
      </c>
      <c r="C4505" t="s">
        <v>126</v>
      </c>
    </row>
    <row r="4506" spans="1:3" x14ac:dyDescent="0.2">
      <c r="A4506" t="s">
        <v>43</v>
      </c>
      <c r="B4506" t="s">
        <v>41</v>
      </c>
      <c r="C4506" t="s">
        <v>18</v>
      </c>
    </row>
    <row r="4507" spans="1:3" x14ac:dyDescent="0.2">
      <c r="A4507" t="s">
        <v>44</v>
      </c>
      <c r="B4507" t="s">
        <v>41</v>
      </c>
      <c r="C4507" t="s">
        <v>41</v>
      </c>
    </row>
    <row r="4508" spans="1:3" x14ac:dyDescent="0.2">
      <c r="A4508" t="s">
        <v>41</v>
      </c>
      <c r="B4508" t="s">
        <v>7</v>
      </c>
      <c r="C4508" t="s">
        <v>43</v>
      </c>
    </row>
    <row r="4509" spans="1:3" x14ac:dyDescent="0.2">
      <c r="A4509" t="s">
        <v>41</v>
      </c>
      <c r="B4509" t="s">
        <v>45</v>
      </c>
      <c r="C4509" t="s">
        <v>127</v>
      </c>
    </row>
    <row r="4510" spans="1:3" x14ac:dyDescent="0.2">
      <c r="A4510" t="s">
        <v>46</v>
      </c>
      <c r="B4510" t="s">
        <v>41</v>
      </c>
      <c r="C4510" t="s">
        <v>65</v>
      </c>
    </row>
    <row r="4511" spans="1:3" x14ac:dyDescent="0.2">
      <c r="A4511" t="s">
        <v>47</v>
      </c>
      <c r="B4511" t="s">
        <v>41</v>
      </c>
      <c r="C4511" t="s">
        <v>110</v>
      </c>
    </row>
    <row r="4512" spans="1:3" x14ac:dyDescent="0.2">
      <c r="A4512" t="s">
        <v>48</v>
      </c>
      <c r="B4512" t="s">
        <v>41</v>
      </c>
      <c r="C4512" t="s">
        <v>47</v>
      </c>
    </row>
    <row r="4513" spans="1:3" x14ac:dyDescent="0.2">
      <c r="A4513" t="s">
        <v>49</v>
      </c>
      <c r="B4513" t="s">
        <v>41</v>
      </c>
      <c r="C4513" t="s">
        <v>124</v>
      </c>
    </row>
    <row r="4514" spans="1:3" x14ac:dyDescent="0.2">
      <c r="A4514" t="s">
        <v>50</v>
      </c>
      <c r="B4514" t="s">
        <v>41</v>
      </c>
      <c r="C4514" t="s">
        <v>124</v>
      </c>
    </row>
    <row r="4515" spans="1:3" x14ac:dyDescent="0.2">
      <c r="A4515" t="s">
        <v>51</v>
      </c>
      <c r="B4515" t="s">
        <v>41</v>
      </c>
      <c r="C4515" t="s">
        <v>47</v>
      </c>
    </row>
    <row r="4516" spans="1:3" x14ac:dyDescent="0.2">
      <c r="A4516" t="s">
        <v>52</v>
      </c>
      <c r="B4516" t="s">
        <v>41</v>
      </c>
      <c r="C4516" t="s">
        <v>79</v>
      </c>
    </row>
    <row r="4517" spans="1:3" x14ac:dyDescent="0.2">
      <c r="A4517" t="s">
        <v>41</v>
      </c>
      <c r="B4517" t="s">
        <v>53</v>
      </c>
      <c r="C4517" t="s">
        <v>21</v>
      </c>
    </row>
    <row r="4518" spans="1:3" x14ac:dyDescent="0.2">
      <c r="A4518" t="s">
        <v>54</v>
      </c>
      <c r="B4518" t="s">
        <v>41</v>
      </c>
      <c r="C4518" t="s">
        <v>13</v>
      </c>
    </row>
    <row r="4519" spans="1:3" x14ac:dyDescent="0.2">
      <c r="A4519" t="s">
        <v>55</v>
      </c>
      <c r="B4519" t="s">
        <v>41</v>
      </c>
      <c r="C4519" t="s">
        <v>13</v>
      </c>
    </row>
    <row r="4520" spans="1:3" x14ac:dyDescent="0.2">
      <c r="A4520" t="s">
        <v>56</v>
      </c>
      <c r="B4520" t="s">
        <v>41</v>
      </c>
      <c r="C4520" t="s">
        <v>117</v>
      </c>
    </row>
    <row r="4521" spans="1:3" x14ac:dyDescent="0.2">
      <c r="A4521" t="s">
        <v>57</v>
      </c>
      <c r="B4521" t="s">
        <v>41</v>
      </c>
      <c r="C4521" t="s">
        <v>117</v>
      </c>
    </row>
    <row r="4522" spans="1:3" x14ac:dyDescent="0.2">
      <c r="A4522" t="s">
        <v>41</v>
      </c>
      <c r="B4522" t="s">
        <v>58</v>
      </c>
      <c r="C4522" t="s">
        <v>21</v>
      </c>
    </row>
    <row r="4523" spans="1:3" x14ac:dyDescent="0.2">
      <c r="A4523" t="s">
        <v>59</v>
      </c>
      <c r="B4523" t="s">
        <v>41</v>
      </c>
      <c r="C4523" t="s">
        <v>44</v>
      </c>
    </row>
    <row r="4524" spans="1:3" x14ac:dyDescent="0.2">
      <c r="A4524" t="s">
        <v>41</v>
      </c>
      <c r="B4524" t="s">
        <v>60</v>
      </c>
      <c r="C4524" t="s">
        <v>33</v>
      </c>
    </row>
    <row r="4525" spans="1:3" x14ac:dyDescent="0.2">
      <c r="A4525" t="s">
        <v>41</v>
      </c>
      <c r="B4525" t="s">
        <v>61</v>
      </c>
      <c r="C4525" t="s">
        <v>29</v>
      </c>
    </row>
    <row r="4526" spans="1:3" x14ac:dyDescent="0.2">
      <c r="A4526" t="s">
        <v>62</v>
      </c>
      <c r="B4526" t="s">
        <v>41</v>
      </c>
      <c r="C4526" t="s">
        <v>132</v>
      </c>
    </row>
    <row r="4527" spans="1:3" x14ac:dyDescent="0.2">
      <c r="A4527" t="s">
        <v>63</v>
      </c>
      <c r="B4527" t="s">
        <v>41</v>
      </c>
      <c r="C4527" t="s">
        <v>132</v>
      </c>
    </row>
    <row r="4528" spans="1:3" x14ac:dyDescent="0.2">
      <c r="A4528" t="s">
        <v>41</v>
      </c>
      <c r="B4528" t="s">
        <v>64</v>
      </c>
      <c r="C4528" t="s">
        <v>127</v>
      </c>
    </row>
    <row r="4529" spans="1:3" x14ac:dyDescent="0.2">
      <c r="A4529" t="s">
        <v>65</v>
      </c>
      <c r="B4529" t="s">
        <v>41</v>
      </c>
      <c r="C4529" t="s">
        <v>59</v>
      </c>
    </row>
    <row r="4530" spans="1:3" x14ac:dyDescent="0.2">
      <c r="A4530" t="s">
        <v>66</v>
      </c>
      <c r="B4530" t="s">
        <v>41</v>
      </c>
      <c r="C4530" t="s">
        <v>27</v>
      </c>
    </row>
    <row r="4531" spans="1:3" x14ac:dyDescent="0.2">
      <c r="A4531" t="s">
        <v>41</v>
      </c>
      <c r="B4531" t="s">
        <v>67</v>
      </c>
      <c r="C4531" t="s">
        <v>14</v>
      </c>
    </row>
    <row r="4532" spans="1:3" x14ac:dyDescent="0.2">
      <c r="A4532" t="s">
        <v>41</v>
      </c>
      <c r="B4532" t="s">
        <v>68</v>
      </c>
      <c r="C4532" t="s">
        <v>14</v>
      </c>
    </row>
    <row r="4533" spans="1:3" x14ac:dyDescent="0.2">
      <c r="A4533" t="s">
        <v>41</v>
      </c>
      <c r="B4533" t="s">
        <v>69</v>
      </c>
      <c r="C4533" t="s">
        <v>129</v>
      </c>
    </row>
    <row r="4534" spans="1:3" x14ac:dyDescent="0.2">
      <c r="A4534" t="s">
        <v>41</v>
      </c>
      <c r="B4534" t="s">
        <v>70</v>
      </c>
      <c r="C4534" t="s">
        <v>46</v>
      </c>
    </row>
    <row r="4535" spans="1:3" x14ac:dyDescent="0.2">
      <c r="A4535" t="s">
        <v>41</v>
      </c>
      <c r="B4535" t="s">
        <v>71</v>
      </c>
      <c r="C4535" t="s">
        <v>126</v>
      </c>
    </row>
    <row r="4536" spans="1:3" x14ac:dyDescent="0.2">
      <c r="A4536" t="s">
        <v>72</v>
      </c>
      <c r="B4536" t="s">
        <v>41</v>
      </c>
      <c r="C4536" t="s">
        <v>99</v>
      </c>
    </row>
    <row r="4537" spans="1:3" x14ac:dyDescent="0.2">
      <c r="A4537" t="s">
        <v>41</v>
      </c>
      <c r="B4537" t="s">
        <v>73</v>
      </c>
      <c r="C4537" t="s">
        <v>80</v>
      </c>
    </row>
    <row r="4538" spans="1:3" x14ac:dyDescent="0.2">
      <c r="A4538" t="s">
        <v>74</v>
      </c>
      <c r="B4538" t="s">
        <v>41</v>
      </c>
      <c r="C4538" t="s">
        <v>76</v>
      </c>
    </row>
    <row r="4539" spans="1:3" x14ac:dyDescent="0.2">
      <c r="A4539" t="s">
        <v>75</v>
      </c>
      <c r="B4539" t="s">
        <v>41</v>
      </c>
      <c r="C4539" t="s">
        <v>78</v>
      </c>
    </row>
    <row r="4540" spans="1:3" x14ac:dyDescent="0.2">
      <c r="A4540" t="s">
        <v>76</v>
      </c>
      <c r="B4540" t="s">
        <v>41</v>
      </c>
      <c r="C4540" t="s">
        <v>77</v>
      </c>
    </row>
    <row r="4541" spans="1:3" x14ac:dyDescent="0.2">
      <c r="A4541" t="s">
        <v>77</v>
      </c>
      <c r="B4541" t="s">
        <v>41</v>
      </c>
      <c r="C4541" t="s">
        <v>71</v>
      </c>
    </row>
    <row r="4542" spans="1:3" x14ac:dyDescent="0.2">
      <c r="A4542" t="s">
        <v>78</v>
      </c>
      <c r="B4542" t="s">
        <v>41</v>
      </c>
      <c r="C4542" t="s">
        <v>56</v>
      </c>
    </row>
    <row r="4543" spans="1:3" x14ac:dyDescent="0.2">
      <c r="A4543" t="s">
        <v>79</v>
      </c>
      <c r="B4543" t="s">
        <v>41</v>
      </c>
      <c r="C4543" t="s">
        <v>96</v>
      </c>
    </row>
    <row r="4544" spans="1:3" x14ac:dyDescent="0.2">
      <c r="A4544" t="s">
        <v>80</v>
      </c>
      <c r="B4544" t="s">
        <v>41</v>
      </c>
      <c r="C4544" t="s">
        <v>96</v>
      </c>
    </row>
    <row r="4545" spans="1:3" x14ac:dyDescent="0.2">
      <c r="A4545" t="s">
        <v>81</v>
      </c>
      <c r="B4545" t="s">
        <v>41</v>
      </c>
      <c r="C4545" t="s">
        <v>70</v>
      </c>
    </row>
    <row r="4546" spans="1:3" x14ac:dyDescent="0.2">
      <c r="A4546" t="s">
        <v>41</v>
      </c>
      <c r="B4546" t="s">
        <v>82</v>
      </c>
      <c r="C4546" t="s">
        <v>74</v>
      </c>
    </row>
    <row r="4547" spans="1:3" x14ac:dyDescent="0.2">
      <c r="A4547" t="s">
        <v>41</v>
      </c>
      <c r="B4547" t="s">
        <v>83</v>
      </c>
      <c r="C4547" t="s">
        <v>21</v>
      </c>
    </row>
    <row r="4548" spans="1:3" x14ac:dyDescent="0.2">
      <c r="A4548" t="s">
        <v>41</v>
      </c>
      <c r="B4548" t="s">
        <v>84</v>
      </c>
      <c r="C4548" t="s">
        <v>28</v>
      </c>
    </row>
    <row r="4549" spans="1:3" x14ac:dyDescent="0.2">
      <c r="A4549" t="s">
        <v>41</v>
      </c>
      <c r="B4549" t="s">
        <v>85</v>
      </c>
      <c r="C4549" t="s">
        <v>28</v>
      </c>
    </row>
    <row r="4550" spans="1:3" x14ac:dyDescent="0.2">
      <c r="A4550" t="s">
        <v>86</v>
      </c>
      <c r="B4550" t="s">
        <v>41</v>
      </c>
      <c r="C4550" t="s">
        <v>42</v>
      </c>
    </row>
    <row r="4551" spans="1:3" x14ac:dyDescent="0.2">
      <c r="A4551" t="s">
        <v>87</v>
      </c>
      <c r="B4551" t="s">
        <v>41</v>
      </c>
      <c r="C4551" t="s">
        <v>133</v>
      </c>
    </row>
    <row r="4552" spans="1:3" x14ac:dyDescent="0.2">
      <c r="A4552" t="s">
        <v>88</v>
      </c>
      <c r="B4552" t="s">
        <v>41</v>
      </c>
      <c r="C4552" t="s">
        <v>56</v>
      </c>
    </row>
    <row r="4553" spans="1:3" x14ac:dyDescent="0.2">
      <c r="A4553" t="s">
        <v>89</v>
      </c>
      <c r="B4553" t="s">
        <v>41</v>
      </c>
      <c r="C4553" t="s">
        <v>86</v>
      </c>
    </row>
    <row r="4554" spans="1:3" x14ac:dyDescent="0.2">
      <c r="A4554" t="s">
        <v>41</v>
      </c>
      <c r="B4554" t="s">
        <v>90</v>
      </c>
      <c r="C4554" t="s">
        <v>74</v>
      </c>
    </row>
    <row r="4555" spans="1:3" x14ac:dyDescent="0.2">
      <c r="A4555" t="s">
        <v>91</v>
      </c>
      <c r="B4555" t="s">
        <v>41</v>
      </c>
      <c r="C4555" t="s">
        <v>33</v>
      </c>
    </row>
    <row r="4556" spans="1:3" x14ac:dyDescent="0.2">
      <c r="A4556" t="s">
        <v>92</v>
      </c>
      <c r="B4556" t="s">
        <v>41</v>
      </c>
      <c r="C4556" t="s">
        <v>32</v>
      </c>
    </row>
    <row r="4557" spans="1:3" x14ac:dyDescent="0.2">
      <c r="A4557" t="s">
        <v>93</v>
      </c>
      <c r="B4557" t="s">
        <v>41</v>
      </c>
      <c r="C4557" t="s">
        <v>135</v>
      </c>
    </row>
    <row r="4558" spans="1:3" x14ac:dyDescent="0.2">
      <c r="A4558" t="s">
        <v>41</v>
      </c>
      <c r="B4558" t="s">
        <v>94</v>
      </c>
      <c r="C4558" t="s">
        <v>105</v>
      </c>
    </row>
    <row r="4559" spans="1:3" x14ac:dyDescent="0.2">
      <c r="A4559" t="s">
        <v>95</v>
      </c>
      <c r="B4559" t="s">
        <v>41</v>
      </c>
      <c r="C4559" t="s">
        <v>93</v>
      </c>
    </row>
    <row r="4560" spans="1:3" x14ac:dyDescent="0.2">
      <c r="A4560" t="s">
        <v>96</v>
      </c>
      <c r="B4560" t="s">
        <v>41</v>
      </c>
      <c r="C4560" t="s">
        <v>72</v>
      </c>
    </row>
    <row r="4561" spans="1:3" x14ac:dyDescent="0.2">
      <c r="A4561" t="s">
        <v>41</v>
      </c>
      <c r="B4561" t="s">
        <v>97</v>
      </c>
      <c r="C4561" t="s">
        <v>101</v>
      </c>
    </row>
    <row r="4562" spans="1:3" x14ac:dyDescent="0.2">
      <c r="A4562" t="s">
        <v>41</v>
      </c>
      <c r="B4562" t="s">
        <v>98</v>
      </c>
      <c r="C4562" t="s">
        <v>105</v>
      </c>
    </row>
    <row r="4563" spans="1:3" x14ac:dyDescent="0.2">
      <c r="A4563" t="s">
        <v>99</v>
      </c>
      <c r="B4563" t="s">
        <v>41</v>
      </c>
      <c r="C4563" t="s">
        <v>27</v>
      </c>
    </row>
    <row r="4564" spans="1:3" x14ac:dyDescent="0.2">
      <c r="A4564" t="s">
        <v>100</v>
      </c>
      <c r="B4564" t="s">
        <v>41</v>
      </c>
      <c r="C4564" t="s">
        <v>79</v>
      </c>
    </row>
    <row r="4565" spans="1:3" x14ac:dyDescent="0.2">
      <c r="A4565" t="s">
        <v>41</v>
      </c>
      <c r="B4565" t="s">
        <v>101</v>
      </c>
      <c r="C4565" t="s">
        <v>49</v>
      </c>
    </row>
    <row r="4566" spans="1:3" x14ac:dyDescent="0.2">
      <c r="A4566" t="s">
        <v>102</v>
      </c>
      <c r="B4566" t="s">
        <v>41</v>
      </c>
      <c r="C4566" t="s">
        <v>106</v>
      </c>
    </row>
    <row r="4567" spans="1:3" x14ac:dyDescent="0.2">
      <c r="A4567" t="s">
        <v>103</v>
      </c>
      <c r="B4567" t="s">
        <v>41</v>
      </c>
      <c r="C4567" t="s">
        <v>29</v>
      </c>
    </row>
    <row r="4568" spans="1:3" x14ac:dyDescent="0.2">
      <c r="A4568" t="s">
        <v>41</v>
      </c>
      <c r="B4568" t="s">
        <v>104</v>
      </c>
      <c r="C4568" t="s">
        <v>106</v>
      </c>
    </row>
    <row r="4569" spans="1:3" x14ac:dyDescent="0.2">
      <c r="A4569" t="s">
        <v>41</v>
      </c>
      <c r="B4569" t="s">
        <v>3</v>
      </c>
      <c r="C4569" t="s">
        <v>32</v>
      </c>
    </row>
    <row r="4570" spans="1:3" x14ac:dyDescent="0.2">
      <c r="A4570" t="s">
        <v>105</v>
      </c>
      <c r="B4570" t="s">
        <v>41</v>
      </c>
      <c r="C4570" t="s">
        <v>8</v>
      </c>
    </row>
    <row r="4571" spans="1:3" x14ac:dyDescent="0.2">
      <c r="A4571" t="s">
        <v>106</v>
      </c>
      <c r="B4571" t="s">
        <v>41</v>
      </c>
      <c r="C4571" t="s">
        <v>86</v>
      </c>
    </row>
    <row r="4572" spans="1:3" x14ac:dyDescent="0.2">
      <c r="A4572" t="s">
        <v>41</v>
      </c>
      <c r="B4572" t="s">
        <v>107</v>
      </c>
      <c r="C4572" t="s">
        <v>28</v>
      </c>
    </row>
    <row r="4573" spans="1:3" x14ac:dyDescent="0.2">
      <c r="A4573" t="s">
        <v>41</v>
      </c>
      <c r="B4573" t="s">
        <v>108</v>
      </c>
      <c r="C4573" t="s">
        <v>74</v>
      </c>
    </row>
    <row r="4574" spans="1:3" x14ac:dyDescent="0.2">
      <c r="A4574" t="s">
        <v>41</v>
      </c>
      <c r="B4574" t="s">
        <v>109</v>
      </c>
      <c r="C4574" t="s">
        <v>14</v>
      </c>
    </row>
    <row r="4575" spans="1:3" x14ac:dyDescent="0.2">
      <c r="A4575" t="s">
        <v>110</v>
      </c>
      <c r="B4575" t="s">
        <v>41</v>
      </c>
      <c r="C4575" t="s">
        <v>99</v>
      </c>
    </row>
    <row r="4576" spans="1:3" x14ac:dyDescent="0.2">
      <c r="A4576" t="s">
        <v>111</v>
      </c>
      <c r="B4576" t="s">
        <v>41</v>
      </c>
      <c r="C4576" t="s">
        <v>26</v>
      </c>
    </row>
    <row r="4577" spans="1:3" x14ac:dyDescent="0.2">
      <c r="A4577" t="s">
        <v>112</v>
      </c>
      <c r="B4577" t="s">
        <v>41</v>
      </c>
      <c r="C4577" t="s">
        <v>26</v>
      </c>
    </row>
    <row r="4578" spans="1:3" x14ac:dyDescent="0.2">
      <c r="A4578" t="s">
        <v>113</v>
      </c>
      <c r="B4578" t="s">
        <v>41</v>
      </c>
      <c r="C4578" t="s">
        <v>42</v>
      </c>
    </row>
    <row r="4579" spans="1:3" x14ac:dyDescent="0.2">
      <c r="A4579" t="s">
        <v>114</v>
      </c>
      <c r="B4579" t="s">
        <v>41</v>
      </c>
      <c r="C4579" t="s">
        <v>71</v>
      </c>
    </row>
    <row r="4580" spans="1:3" x14ac:dyDescent="0.2">
      <c r="A4580" t="s">
        <v>41</v>
      </c>
      <c r="B4580" t="s">
        <v>115</v>
      </c>
      <c r="C4580" t="s">
        <v>105</v>
      </c>
    </row>
    <row r="4581" spans="1:3" x14ac:dyDescent="0.2">
      <c r="A4581" t="s">
        <v>41</v>
      </c>
      <c r="B4581" t="s">
        <v>116</v>
      </c>
      <c r="C4581" t="s">
        <v>16</v>
      </c>
    </row>
    <row r="4582" spans="1:3" x14ac:dyDescent="0.2">
      <c r="A4582" t="s">
        <v>117</v>
      </c>
      <c r="B4582" t="s">
        <v>41</v>
      </c>
      <c r="C4582" t="s">
        <v>117</v>
      </c>
    </row>
    <row r="4583" spans="1:3" x14ac:dyDescent="0.2">
      <c r="A4583" t="s">
        <v>118</v>
      </c>
      <c r="B4583" t="s">
        <v>41</v>
      </c>
      <c r="C4583" t="s">
        <v>40</v>
      </c>
    </row>
    <row r="4584" spans="1:3" x14ac:dyDescent="0.2">
      <c r="A4584" t="s">
        <v>119</v>
      </c>
      <c r="B4584" t="s">
        <v>41</v>
      </c>
      <c r="C4584" t="s">
        <v>40</v>
      </c>
    </row>
    <row r="4585" spans="1:3" x14ac:dyDescent="0.2">
      <c r="A4585" t="s">
        <v>41</v>
      </c>
      <c r="B4585" t="s">
        <v>120</v>
      </c>
      <c r="C4585" t="s">
        <v>105</v>
      </c>
    </row>
    <row r="4586" spans="1:3" x14ac:dyDescent="0.2">
      <c r="A4586" t="s">
        <v>41</v>
      </c>
      <c r="B4586" t="s">
        <v>121</v>
      </c>
      <c r="C4586" t="s">
        <v>10</v>
      </c>
    </row>
    <row r="4587" spans="1:3" x14ac:dyDescent="0.2">
      <c r="A4587" t="s">
        <v>122</v>
      </c>
      <c r="B4587" t="s">
        <v>41</v>
      </c>
      <c r="C4587" t="s">
        <v>99</v>
      </c>
    </row>
    <row r="4588" spans="1:3" x14ac:dyDescent="0.2">
      <c r="A4588" t="s">
        <v>123</v>
      </c>
      <c r="B4588" t="s">
        <v>41</v>
      </c>
      <c r="C4588" t="s">
        <v>93</v>
      </c>
    </row>
    <row r="4589" spans="1:3" x14ac:dyDescent="0.2">
      <c r="A4589" t="s">
        <v>124</v>
      </c>
      <c r="B4589" t="s">
        <v>41</v>
      </c>
      <c r="C4589" t="s">
        <v>46</v>
      </c>
    </row>
    <row r="4590" spans="1:3" x14ac:dyDescent="0.2">
      <c r="A4590" t="s">
        <v>125</v>
      </c>
      <c r="B4590" t="s">
        <v>41</v>
      </c>
      <c r="C4590" t="s">
        <v>133</v>
      </c>
    </row>
    <row r="4591" spans="1:3" x14ac:dyDescent="0.2">
      <c r="A4591" t="s">
        <v>126</v>
      </c>
      <c r="B4591" t="s">
        <v>41</v>
      </c>
      <c r="C4591" t="s">
        <v>65</v>
      </c>
    </row>
    <row r="4592" spans="1:3" x14ac:dyDescent="0.2">
      <c r="A4592" t="s">
        <v>127</v>
      </c>
      <c r="B4592" t="s">
        <v>41</v>
      </c>
      <c r="C4592" t="s">
        <v>18</v>
      </c>
    </row>
    <row r="4593" spans="1:3" x14ac:dyDescent="0.2">
      <c r="A4593" t="s">
        <v>128</v>
      </c>
      <c r="B4593" t="s">
        <v>41</v>
      </c>
      <c r="C4593" t="s">
        <v>51</v>
      </c>
    </row>
    <row r="4594" spans="1:3" x14ac:dyDescent="0.2">
      <c r="A4594" t="s">
        <v>41</v>
      </c>
      <c r="B4594" t="s">
        <v>129</v>
      </c>
      <c r="C4594" t="s">
        <v>25</v>
      </c>
    </row>
    <row r="4595" spans="1:3" x14ac:dyDescent="0.2">
      <c r="A4595" t="s">
        <v>41</v>
      </c>
      <c r="B4595" t="s">
        <v>130</v>
      </c>
      <c r="C4595" t="s">
        <v>48</v>
      </c>
    </row>
    <row r="4596" spans="1:3" x14ac:dyDescent="0.2">
      <c r="A4596" t="s">
        <v>41</v>
      </c>
      <c r="B4596" t="s">
        <v>131</v>
      </c>
      <c r="C4596" t="s">
        <v>39</v>
      </c>
    </row>
    <row r="4597" spans="1:3" x14ac:dyDescent="0.2">
      <c r="A4597" t="s">
        <v>41</v>
      </c>
      <c r="B4597" t="s">
        <v>132</v>
      </c>
      <c r="C4597" t="s">
        <v>136</v>
      </c>
    </row>
    <row r="4598" spans="1:3" x14ac:dyDescent="0.2">
      <c r="A4598" t="s">
        <v>133</v>
      </c>
      <c r="B4598" t="s">
        <v>41</v>
      </c>
      <c r="C4598" t="s">
        <v>78</v>
      </c>
    </row>
    <row r="4599" spans="1:3" x14ac:dyDescent="0.2">
      <c r="A4599" t="s">
        <v>41</v>
      </c>
      <c r="B4599" t="s">
        <v>134</v>
      </c>
      <c r="C4599" t="s">
        <v>19</v>
      </c>
    </row>
    <row r="4600" spans="1:3" x14ac:dyDescent="0.2">
      <c r="A4600" t="s">
        <v>41</v>
      </c>
      <c r="B4600" t="s">
        <v>135</v>
      </c>
      <c r="C4600" t="s">
        <v>42</v>
      </c>
    </row>
    <row r="4601" spans="1:3" x14ac:dyDescent="0.2">
      <c r="A4601" t="s">
        <v>136</v>
      </c>
      <c r="B4601" t="s">
        <v>41</v>
      </c>
      <c r="C4601" t="s">
        <v>122</v>
      </c>
    </row>
    <row r="4602" spans="1:3" x14ac:dyDescent="0.2">
      <c r="A4602" t="s">
        <v>41</v>
      </c>
      <c r="B4602" t="s">
        <v>137</v>
      </c>
      <c r="C4602" t="s">
        <v>16</v>
      </c>
    </row>
    <row r="4603" spans="1:3" x14ac:dyDescent="0.2">
      <c r="A4603" t="s">
        <v>41</v>
      </c>
      <c r="B4603" t="s">
        <v>138</v>
      </c>
      <c r="C4603" t="s">
        <v>80</v>
      </c>
    </row>
    <row r="4604" spans="1:3" x14ac:dyDescent="0.2">
      <c r="A4604" t="s">
        <v>42</v>
      </c>
      <c r="B4604" t="s">
        <v>43</v>
      </c>
      <c r="C4604" t="s">
        <v>111</v>
      </c>
    </row>
    <row r="4605" spans="1:3" x14ac:dyDescent="0.2">
      <c r="A4605" t="s">
        <v>44</v>
      </c>
      <c r="B4605" t="s">
        <v>42</v>
      </c>
      <c r="C4605" t="s">
        <v>126</v>
      </c>
    </row>
    <row r="4606" spans="1:3" x14ac:dyDescent="0.2">
      <c r="A4606" t="s">
        <v>42</v>
      </c>
      <c r="B4606" t="s">
        <v>7</v>
      </c>
      <c r="C4606" t="s">
        <v>69</v>
      </c>
    </row>
    <row r="4607" spans="1:3" x14ac:dyDescent="0.2">
      <c r="A4607" t="s">
        <v>42</v>
      </c>
      <c r="B4607" t="s">
        <v>45</v>
      </c>
      <c r="C4607" t="s">
        <v>128</v>
      </c>
    </row>
    <row r="4608" spans="1:3" x14ac:dyDescent="0.2">
      <c r="A4608" t="s">
        <v>46</v>
      </c>
      <c r="B4608" t="s">
        <v>42</v>
      </c>
      <c r="C4608" t="s">
        <v>122</v>
      </c>
    </row>
    <row r="4609" spans="1:3" x14ac:dyDescent="0.2">
      <c r="A4609" t="s">
        <v>47</v>
      </c>
      <c r="B4609" t="s">
        <v>42</v>
      </c>
      <c r="C4609" t="s">
        <v>124</v>
      </c>
    </row>
    <row r="4610" spans="1:3" x14ac:dyDescent="0.2">
      <c r="A4610" t="s">
        <v>42</v>
      </c>
      <c r="B4610" t="s">
        <v>48</v>
      </c>
      <c r="C4610" t="s">
        <v>113</v>
      </c>
    </row>
    <row r="4611" spans="1:3" x14ac:dyDescent="0.2">
      <c r="A4611" t="s">
        <v>42</v>
      </c>
      <c r="B4611" t="s">
        <v>49</v>
      </c>
      <c r="C4611" t="s">
        <v>136</v>
      </c>
    </row>
    <row r="4612" spans="1:3" x14ac:dyDescent="0.2">
      <c r="A4612" t="s">
        <v>42</v>
      </c>
      <c r="B4612" t="s">
        <v>50</v>
      </c>
      <c r="C4612" t="s">
        <v>136</v>
      </c>
    </row>
    <row r="4613" spans="1:3" x14ac:dyDescent="0.2">
      <c r="A4613" t="s">
        <v>42</v>
      </c>
      <c r="B4613" t="s">
        <v>51</v>
      </c>
      <c r="C4613" t="s">
        <v>135</v>
      </c>
    </row>
    <row r="4614" spans="1:3" x14ac:dyDescent="0.2">
      <c r="A4614" t="s">
        <v>42</v>
      </c>
      <c r="B4614" t="s">
        <v>52</v>
      </c>
      <c r="C4614" t="s">
        <v>32</v>
      </c>
    </row>
    <row r="4615" spans="1:3" x14ac:dyDescent="0.2">
      <c r="A4615" t="s">
        <v>42</v>
      </c>
      <c r="B4615" t="s">
        <v>53</v>
      </c>
      <c r="C4615" t="s">
        <v>105</v>
      </c>
    </row>
    <row r="4616" spans="1:3" x14ac:dyDescent="0.2">
      <c r="A4616" t="s">
        <v>54</v>
      </c>
      <c r="B4616" t="s">
        <v>42</v>
      </c>
      <c r="C4616" t="s">
        <v>70</v>
      </c>
    </row>
    <row r="4617" spans="1:3" x14ac:dyDescent="0.2">
      <c r="A4617" t="s">
        <v>55</v>
      </c>
      <c r="B4617" t="s">
        <v>42</v>
      </c>
      <c r="C4617" t="s">
        <v>70</v>
      </c>
    </row>
    <row r="4618" spans="1:3" x14ac:dyDescent="0.2">
      <c r="A4618" t="s">
        <v>42</v>
      </c>
      <c r="B4618" t="s">
        <v>56</v>
      </c>
      <c r="C4618" t="s">
        <v>99</v>
      </c>
    </row>
    <row r="4619" spans="1:3" x14ac:dyDescent="0.2">
      <c r="A4619" t="s">
        <v>42</v>
      </c>
      <c r="B4619" t="s">
        <v>57</v>
      </c>
      <c r="C4619" t="s">
        <v>99</v>
      </c>
    </row>
    <row r="4620" spans="1:3" x14ac:dyDescent="0.2">
      <c r="A4620" t="s">
        <v>42</v>
      </c>
      <c r="B4620" t="s">
        <v>58</v>
      </c>
      <c r="C4620" t="s">
        <v>105</v>
      </c>
    </row>
    <row r="4621" spans="1:3" x14ac:dyDescent="0.2">
      <c r="A4621" t="s">
        <v>59</v>
      </c>
      <c r="B4621" t="s">
        <v>42</v>
      </c>
      <c r="C4621" t="s">
        <v>126</v>
      </c>
    </row>
    <row r="4622" spans="1:3" x14ac:dyDescent="0.2">
      <c r="A4622" t="s">
        <v>42</v>
      </c>
      <c r="B4622" t="s">
        <v>60</v>
      </c>
      <c r="C4622" t="s">
        <v>14</v>
      </c>
    </row>
    <row r="4623" spans="1:3" x14ac:dyDescent="0.2">
      <c r="A4623" t="s">
        <v>42</v>
      </c>
      <c r="B4623" t="s">
        <v>61</v>
      </c>
      <c r="C4623" t="s">
        <v>127</v>
      </c>
    </row>
    <row r="4624" spans="1:3" x14ac:dyDescent="0.2">
      <c r="A4624" t="s">
        <v>42</v>
      </c>
      <c r="B4624" t="s">
        <v>62</v>
      </c>
      <c r="C4624" t="s">
        <v>16</v>
      </c>
    </row>
    <row r="4625" spans="1:3" x14ac:dyDescent="0.2">
      <c r="A4625" t="s">
        <v>42</v>
      </c>
      <c r="B4625" t="s">
        <v>63</v>
      </c>
      <c r="C4625" t="s">
        <v>16</v>
      </c>
    </row>
    <row r="4626" spans="1:3" x14ac:dyDescent="0.2">
      <c r="A4626" t="s">
        <v>42</v>
      </c>
      <c r="B4626" t="s">
        <v>64</v>
      </c>
      <c r="C4626" t="s">
        <v>128</v>
      </c>
    </row>
    <row r="4627" spans="1:3" x14ac:dyDescent="0.2">
      <c r="A4627" t="s">
        <v>65</v>
      </c>
      <c r="B4627" t="s">
        <v>42</v>
      </c>
      <c r="C4627" t="s">
        <v>13</v>
      </c>
    </row>
    <row r="4628" spans="1:3" x14ac:dyDescent="0.2">
      <c r="A4628" t="s">
        <v>66</v>
      </c>
      <c r="B4628" t="s">
        <v>42</v>
      </c>
      <c r="C4628" t="s">
        <v>13</v>
      </c>
    </row>
    <row r="4629" spans="1:3" x14ac:dyDescent="0.2">
      <c r="A4629" t="s">
        <v>42</v>
      </c>
      <c r="B4629" t="s">
        <v>67</v>
      </c>
      <c r="C4629" t="s">
        <v>2</v>
      </c>
    </row>
    <row r="4630" spans="1:3" x14ac:dyDescent="0.2">
      <c r="A4630" t="s">
        <v>42</v>
      </c>
      <c r="B4630" t="s">
        <v>68</v>
      </c>
      <c r="C4630" t="s">
        <v>21</v>
      </c>
    </row>
    <row r="4631" spans="1:3" x14ac:dyDescent="0.2">
      <c r="A4631" t="s">
        <v>42</v>
      </c>
      <c r="B4631" t="s">
        <v>69</v>
      </c>
      <c r="C4631" t="s">
        <v>132</v>
      </c>
    </row>
    <row r="4632" spans="1:3" x14ac:dyDescent="0.2">
      <c r="A4632" t="s">
        <v>42</v>
      </c>
      <c r="B4632" t="s">
        <v>70</v>
      </c>
      <c r="C4632" t="s">
        <v>71</v>
      </c>
    </row>
    <row r="4633" spans="1:3" x14ac:dyDescent="0.2">
      <c r="A4633" t="s">
        <v>42</v>
      </c>
      <c r="B4633" t="s">
        <v>71</v>
      </c>
      <c r="C4633" t="s">
        <v>71</v>
      </c>
    </row>
    <row r="4634" spans="1:3" x14ac:dyDescent="0.2">
      <c r="A4634" t="s">
        <v>72</v>
      </c>
      <c r="B4634" t="s">
        <v>42</v>
      </c>
      <c r="C4634" t="s">
        <v>72</v>
      </c>
    </row>
    <row r="4635" spans="1:3" x14ac:dyDescent="0.2">
      <c r="A4635" t="s">
        <v>42</v>
      </c>
      <c r="B4635" t="s">
        <v>73</v>
      </c>
      <c r="C4635" t="s">
        <v>106</v>
      </c>
    </row>
    <row r="4636" spans="1:3" x14ac:dyDescent="0.2">
      <c r="A4636" t="s">
        <v>42</v>
      </c>
      <c r="B4636" t="s">
        <v>74</v>
      </c>
      <c r="C4636" t="s">
        <v>31</v>
      </c>
    </row>
    <row r="4637" spans="1:3" x14ac:dyDescent="0.2">
      <c r="A4637" t="s">
        <v>75</v>
      </c>
      <c r="B4637" t="s">
        <v>42</v>
      </c>
      <c r="C4637" t="s">
        <v>65</v>
      </c>
    </row>
    <row r="4638" spans="1:3" x14ac:dyDescent="0.2">
      <c r="A4638" t="s">
        <v>42</v>
      </c>
      <c r="B4638" t="s">
        <v>76</v>
      </c>
      <c r="C4638" t="s">
        <v>26</v>
      </c>
    </row>
    <row r="4639" spans="1:3" x14ac:dyDescent="0.2">
      <c r="A4639" t="s">
        <v>42</v>
      </c>
      <c r="B4639" t="s">
        <v>77</v>
      </c>
      <c r="C4639" t="s">
        <v>26</v>
      </c>
    </row>
    <row r="4640" spans="1:3" x14ac:dyDescent="0.2">
      <c r="A4640" t="s">
        <v>78</v>
      </c>
      <c r="B4640" t="s">
        <v>42</v>
      </c>
      <c r="C4640" t="s">
        <v>99</v>
      </c>
    </row>
    <row r="4641" spans="1:3" x14ac:dyDescent="0.2">
      <c r="A4641" t="s">
        <v>42</v>
      </c>
      <c r="B4641" t="s">
        <v>79</v>
      </c>
      <c r="C4641" t="s">
        <v>81</v>
      </c>
    </row>
    <row r="4642" spans="1:3" x14ac:dyDescent="0.2">
      <c r="A4642" t="s">
        <v>42</v>
      </c>
      <c r="B4642" t="s">
        <v>80</v>
      </c>
      <c r="C4642" t="s">
        <v>81</v>
      </c>
    </row>
    <row r="4643" spans="1:3" x14ac:dyDescent="0.2">
      <c r="A4643" t="s">
        <v>42</v>
      </c>
      <c r="B4643" t="s">
        <v>81</v>
      </c>
      <c r="C4643" t="s">
        <v>136</v>
      </c>
    </row>
    <row r="4644" spans="1:3" x14ac:dyDescent="0.2">
      <c r="A4644" t="s">
        <v>42</v>
      </c>
      <c r="B4644" t="s">
        <v>82</v>
      </c>
      <c r="C4644" t="s">
        <v>43</v>
      </c>
    </row>
    <row r="4645" spans="1:3" x14ac:dyDescent="0.2">
      <c r="A4645" t="s">
        <v>42</v>
      </c>
      <c r="B4645" t="s">
        <v>83</v>
      </c>
      <c r="C4645" t="s">
        <v>127</v>
      </c>
    </row>
    <row r="4646" spans="1:3" x14ac:dyDescent="0.2">
      <c r="A4646" t="s">
        <v>42</v>
      </c>
      <c r="B4646" t="s">
        <v>84</v>
      </c>
      <c r="C4646" t="s">
        <v>2</v>
      </c>
    </row>
    <row r="4647" spans="1:3" x14ac:dyDescent="0.2">
      <c r="A4647" t="s">
        <v>42</v>
      </c>
      <c r="B4647" t="s">
        <v>85</v>
      </c>
      <c r="C4647" t="s">
        <v>2</v>
      </c>
    </row>
    <row r="4648" spans="1:3" x14ac:dyDescent="0.2">
      <c r="A4648" t="s">
        <v>42</v>
      </c>
      <c r="B4648" t="s">
        <v>86</v>
      </c>
      <c r="C4648" t="s">
        <v>26</v>
      </c>
    </row>
    <row r="4649" spans="1:3" x14ac:dyDescent="0.2">
      <c r="A4649" t="s">
        <v>87</v>
      </c>
      <c r="B4649" t="s">
        <v>42</v>
      </c>
      <c r="C4649" t="s">
        <v>27</v>
      </c>
    </row>
    <row r="4650" spans="1:3" x14ac:dyDescent="0.2">
      <c r="A4650" t="s">
        <v>88</v>
      </c>
      <c r="B4650" t="s">
        <v>42</v>
      </c>
      <c r="C4650" t="s">
        <v>65</v>
      </c>
    </row>
    <row r="4651" spans="1:3" x14ac:dyDescent="0.2">
      <c r="A4651" t="s">
        <v>42</v>
      </c>
      <c r="B4651" t="s">
        <v>89</v>
      </c>
      <c r="C4651" t="s">
        <v>49</v>
      </c>
    </row>
    <row r="4652" spans="1:3" x14ac:dyDescent="0.2">
      <c r="A4652" t="s">
        <v>42</v>
      </c>
      <c r="B4652" t="s">
        <v>90</v>
      </c>
      <c r="C4652" t="s">
        <v>43</v>
      </c>
    </row>
    <row r="4653" spans="1:3" x14ac:dyDescent="0.2">
      <c r="A4653" t="s">
        <v>42</v>
      </c>
      <c r="B4653" t="s">
        <v>91</v>
      </c>
      <c r="C4653" t="s">
        <v>28</v>
      </c>
    </row>
    <row r="4654" spans="1:3" x14ac:dyDescent="0.2">
      <c r="A4654" t="s">
        <v>42</v>
      </c>
      <c r="B4654" t="s">
        <v>92</v>
      </c>
      <c r="C4654" t="s">
        <v>74</v>
      </c>
    </row>
    <row r="4655" spans="1:3" x14ac:dyDescent="0.2">
      <c r="A4655" t="s">
        <v>42</v>
      </c>
      <c r="B4655" t="s">
        <v>93</v>
      </c>
      <c r="C4655" t="s">
        <v>49</v>
      </c>
    </row>
    <row r="4656" spans="1:3" x14ac:dyDescent="0.2">
      <c r="A4656" t="s">
        <v>42</v>
      </c>
      <c r="B4656" t="s">
        <v>94</v>
      </c>
      <c r="C4656" t="s">
        <v>128</v>
      </c>
    </row>
    <row r="4657" spans="1:3" x14ac:dyDescent="0.2">
      <c r="A4657" t="s">
        <v>42</v>
      </c>
      <c r="B4657" t="s">
        <v>95</v>
      </c>
      <c r="C4657" t="s">
        <v>28</v>
      </c>
    </row>
    <row r="4658" spans="1:3" x14ac:dyDescent="0.2">
      <c r="A4658" t="s">
        <v>96</v>
      </c>
      <c r="B4658" t="s">
        <v>42</v>
      </c>
      <c r="C4658" t="s">
        <v>25</v>
      </c>
    </row>
    <row r="4659" spans="1:3" x14ac:dyDescent="0.2">
      <c r="A4659" t="s">
        <v>42</v>
      </c>
      <c r="B4659" t="s">
        <v>97</v>
      </c>
      <c r="C4659" t="s">
        <v>10</v>
      </c>
    </row>
    <row r="4660" spans="1:3" x14ac:dyDescent="0.2">
      <c r="A4660" t="s">
        <v>42</v>
      </c>
      <c r="B4660" t="s">
        <v>98</v>
      </c>
      <c r="C4660" t="s">
        <v>128</v>
      </c>
    </row>
    <row r="4661" spans="1:3" x14ac:dyDescent="0.2">
      <c r="A4661" t="s">
        <v>99</v>
      </c>
      <c r="B4661" t="s">
        <v>42</v>
      </c>
      <c r="C4661" t="s">
        <v>13</v>
      </c>
    </row>
    <row r="4662" spans="1:3" x14ac:dyDescent="0.2">
      <c r="A4662" t="s">
        <v>100</v>
      </c>
      <c r="B4662" t="s">
        <v>42</v>
      </c>
      <c r="C4662" t="s">
        <v>32</v>
      </c>
    </row>
    <row r="4663" spans="1:3" x14ac:dyDescent="0.2">
      <c r="A4663" t="s">
        <v>42</v>
      </c>
      <c r="B4663" t="s">
        <v>101</v>
      </c>
      <c r="C4663" t="s">
        <v>48</v>
      </c>
    </row>
    <row r="4664" spans="1:3" x14ac:dyDescent="0.2">
      <c r="A4664" t="s">
        <v>42</v>
      </c>
      <c r="B4664" t="s">
        <v>102</v>
      </c>
      <c r="C4664" t="s">
        <v>29</v>
      </c>
    </row>
    <row r="4665" spans="1:3" x14ac:dyDescent="0.2">
      <c r="A4665" t="s">
        <v>42</v>
      </c>
      <c r="B4665" t="s">
        <v>103</v>
      </c>
      <c r="C4665" t="s">
        <v>43</v>
      </c>
    </row>
    <row r="4666" spans="1:3" x14ac:dyDescent="0.2">
      <c r="A4666" t="s">
        <v>42</v>
      </c>
      <c r="B4666" t="s">
        <v>104</v>
      </c>
      <c r="C4666" t="s">
        <v>29</v>
      </c>
    </row>
    <row r="4667" spans="1:3" x14ac:dyDescent="0.2">
      <c r="A4667" t="s">
        <v>42</v>
      </c>
      <c r="B4667" t="s">
        <v>3</v>
      </c>
      <c r="C4667" t="s">
        <v>74</v>
      </c>
    </row>
    <row r="4668" spans="1:3" x14ac:dyDescent="0.2">
      <c r="A4668" t="s">
        <v>42</v>
      </c>
      <c r="B4668" t="s">
        <v>105</v>
      </c>
      <c r="C4668" t="s">
        <v>39</v>
      </c>
    </row>
    <row r="4669" spans="1:3" x14ac:dyDescent="0.2">
      <c r="A4669" t="s">
        <v>42</v>
      </c>
      <c r="B4669" t="s">
        <v>106</v>
      </c>
      <c r="C4669" t="s">
        <v>18</v>
      </c>
    </row>
    <row r="4670" spans="1:3" x14ac:dyDescent="0.2">
      <c r="A4670" t="s">
        <v>42</v>
      </c>
      <c r="B4670" t="s">
        <v>107</v>
      </c>
      <c r="C4670" t="s">
        <v>101</v>
      </c>
    </row>
    <row r="4671" spans="1:3" x14ac:dyDescent="0.2">
      <c r="A4671" t="s">
        <v>42</v>
      </c>
      <c r="B4671" t="s">
        <v>108</v>
      </c>
      <c r="C4671" t="s">
        <v>101</v>
      </c>
    </row>
    <row r="4672" spans="1:3" x14ac:dyDescent="0.2">
      <c r="A4672" t="s">
        <v>42</v>
      </c>
      <c r="B4672" t="s">
        <v>109</v>
      </c>
      <c r="C4672" t="s">
        <v>21</v>
      </c>
    </row>
    <row r="4673" spans="1:3" x14ac:dyDescent="0.2">
      <c r="A4673" t="s">
        <v>42</v>
      </c>
      <c r="B4673" t="s">
        <v>110</v>
      </c>
      <c r="C4673" t="s">
        <v>72</v>
      </c>
    </row>
    <row r="4674" spans="1:3" x14ac:dyDescent="0.2">
      <c r="A4674" t="s">
        <v>42</v>
      </c>
      <c r="B4674" t="s">
        <v>111</v>
      </c>
      <c r="C4674" t="s">
        <v>86</v>
      </c>
    </row>
    <row r="4675" spans="1:3" x14ac:dyDescent="0.2">
      <c r="A4675" t="s">
        <v>42</v>
      </c>
      <c r="B4675" t="s">
        <v>112</v>
      </c>
      <c r="C4675" t="s">
        <v>114</v>
      </c>
    </row>
    <row r="4676" spans="1:3" x14ac:dyDescent="0.2">
      <c r="A4676" t="s">
        <v>113</v>
      </c>
      <c r="B4676" t="s">
        <v>42</v>
      </c>
      <c r="C4676" t="s">
        <v>47</v>
      </c>
    </row>
    <row r="4677" spans="1:3" x14ac:dyDescent="0.2">
      <c r="A4677" t="s">
        <v>114</v>
      </c>
      <c r="B4677" t="s">
        <v>42</v>
      </c>
      <c r="C4677" t="s">
        <v>26</v>
      </c>
    </row>
    <row r="4678" spans="1:3" x14ac:dyDescent="0.2">
      <c r="A4678" t="s">
        <v>42</v>
      </c>
      <c r="B4678" t="s">
        <v>115</v>
      </c>
      <c r="C4678" t="s">
        <v>128</v>
      </c>
    </row>
    <row r="4679" spans="1:3" x14ac:dyDescent="0.2">
      <c r="A4679" t="s">
        <v>42</v>
      </c>
      <c r="B4679" t="s">
        <v>116</v>
      </c>
      <c r="C4679" t="s">
        <v>14</v>
      </c>
    </row>
    <row r="4680" spans="1:3" x14ac:dyDescent="0.2">
      <c r="A4680" t="s">
        <v>117</v>
      </c>
      <c r="B4680" t="s">
        <v>42</v>
      </c>
      <c r="C4680" t="s">
        <v>126</v>
      </c>
    </row>
    <row r="4681" spans="1:3" x14ac:dyDescent="0.2">
      <c r="A4681" t="s">
        <v>42</v>
      </c>
      <c r="B4681" t="s">
        <v>118</v>
      </c>
      <c r="C4681" t="s">
        <v>33</v>
      </c>
    </row>
    <row r="4682" spans="1:3" x14ac:dyDescent="0.2">
      <c r="A4682" t="s">
        <v>42</v>
      </c>
      <c r="B4682" t="s">
        <v>119</v>
      </c>
      <c r="C4682" t="s">
        <v>33</v>
      </c>
    </row>
    <row r="4683" spans="1:3" x14ac:dyDescent="0.2">
      <c r="A4683" t="s">
        <v>42</v>
      </c>
      <c r="B4683" t="s">
        <v>120</v>
      </c>
      <c r="C4683" t="s">
        <v>130</v>
      </c>
    </row>
    <row r="4684" spans="1:3" x14ac:dyDescent="0.2">
      <c r="A4684" t="s">
        <v>42</v>
      </c>
      <c r="B4684" t="s">
        <v>121</v>
      </c>
      <c r="C4684" t="s">
        <v>130</v>
      </c>
    </row>
    <row r="4685" spans="1:3" x14ac:dyDescent="0.2">
      <c r="A4685" t="s">
        <v>42</v>
      </c>
      <c r="B4685" t="s">
        <v>122</v>
      </c>
      <c r="C4685" t="s">
        <v>72</v>
      </c>
    </row>
    <row r="4686" spans="1:3" x14ac:dyDescent="0.2">
      <c r="A4686" t="s">
        <v>42</v>
      </c>
      <c r="B4686" t="s">
        <v>123</v>
      </c>
      <c r="C4686" t="s">
        <v>28</v>
      </c>
    </row>
    <row r="4687" spans="1:3" x14ac:dyDescent="0.2">
      <c r="A4687" t="s">
        <v>124</v>
      </c>
      <c r="B4687" t="s">
        <v>42</v>
      </c>
      <c r="C4687" t="s">
        <v>70</v>
      </c>
    </row>
    <row r="4688" spans="1:3" x14ac:dyDescent="0.2">
      <c r="A4688" t="s">
        <v>125</v>
      </c>
      <c r="B4688" t="s">
        <v>42</v>
      </c>
      <c r="C4688" t="s">
        <v>27</v>
      </c>
    </row>
    <row r="4689" spans="1:3" x14ac:dyDescent="0.2">
      <c r="A4689" t="s">
        <v>126</v>
      </c>
      <c r="B4689" t="s">
        <v>42</v>
      </c>
      <c r="C4689" t="s">
        <v>110</v>
      </c>
    </row>
    <row r="4690" spans="1:3" x14ac:dyDescent="0.2">
      <c r="A4690" t="s">
        <v>42</v>
      </c>
      <c r="B4690" t="s">
        <v>127</v>
      </c>
      <c r="C4690" t="s">
        <v>111</v>
      </c>
    </row>
    <row r="4691" spans="1:3" x14ac:dyDescent="0.2">
      <c r="A4691" t="s">
        <v>42</v>
      </c>
      <c r="B4691" t="s">
        <v>128</v>
      </c>
      <c r="C4691" t="s">
        <v>40</v>
      </c>
    </row>
    <row r="4692" spans="1:3" x14ac:dyDescent="0.2">
      <c r="A4692" t="s">
        <v>42</v>
      </c>
      <c r="B4692" t="s">
        <v>129</v>
      </c>
      <c r="C4692" t="s">
        <v>135</v>
      </c>
    </row>
    <row r="4693" spans="1:3" x14ac:dyDescent="0.2">
      <c r="A4693" t="s">
        <v>42</v>
      </c>
      <c r="B4693" t="s">
        <v>130</v>
      </c>
      <c r="C4693" t="s">
        <v>40</v>
      </c>
    </row>
    <row r="4694" spans="1:3" x14ac:dyDescent="0.2">
      <c r="A4694" t="s">
        <v>42</v>
      </c>
      <c r="B4694" t="s">
        <v>131</v>
      </c>
      <c r="C4694" t="s">
        <v>79</v>
      </c>
    </row>
    <row r="4695" spans="1:3" x14ac:dyDescent="0.2">
      <c r="A4695" t="s">
        <v>42</v>
      </c>
      <c r="B4695" t="s">
        <v>132</v>
      </c>
      <c r="C4695" t="s">
        <v>114</v>
      </c>
    </row>
    <row r="4696" spans="1:3" x14ac:dyDescent="0.2">
      <c r="A4696" t="s">
        <v>133</v>
      </c>
      <c r="B4696" t="s">
        <v>42</v>
      </c>
      <c r="C4696" t="s">
        <v>65</v>
      </c>
    </row>
    <row r="4697" spans="1:3" x14ac:dyDescent="0.2">
      <c r="A4697" t="s">
        <v>42</v>
      </c>
      <c r="B4697" t="s">
        <v>134</v>
      </c>
      <c r="C4697" t="s">
        <v>29</v>
      </c>
    </row>
    <row r="4698" spans="1:3" x14ac:dyDescent="0.2">
      <c r="A4698" t="s">
        <v>42</v>
      </c>
      <c r="B4698" t="s">
        <v>135</v>
      </c>
      <c r="C4698" t="s">
        <v>47</v>
      </c>
    </row>
    <row r="4699" spans="1:3" x14ac:dyDescent="0.2">
      <c r="A4699" t="s">
        <v>42</v>
      </c>
      <c r="B4699" t="s">
        <v>136</v>
      </c>
      <c r="C4699" t="s">
        <v>25</v>
      </c>
    </row>
    <row r="4700" spans="1:3" x14ac:dyDescent="0.2">
      <c r="A4700" t="s">
        <v>42</v>
      </c>
      <c r="B4700" t="s">
        <v>137</v>
      </c>
      <c r="C4700" t="s">
        <v>19</v>
      </c>
    </row>
    <row r="4701" spans="1:3" x14ac:dyDescent="0.2">
      <c r="A4701" t="s">
        <v>42</v>
      </c>
      <c r="B4701" t="s">
        <v>138</v>
      </c>
      <c r="C4701" t="s">
        <v>106</v>
      </c>
    </row>
    <row r="4702" spans="1:3" x14ac:dyDescent="0.2">
      <c r="A4702" t="s">
        <v>44</v>
      </c>
      <c r="B4702" t="s">
        <v>43</v>
      </c>
      <c r="C4702" t="s">
        <v>18</v>
      </c>
    </row>
    <row r="4703" spans="1:3" x14ac:dyDescent="0.2">
      <c r="A4703" t="s">
        <v>43</v>
      </c>
      <c r="B4703" t="s">
        <v>7</v>
      </c>
      <c r="C4703" t="s">
        <v>116</v>
      </c>
    </row>
    <row r="4704" spans="1:3" x14ac:dyDescent="0.2">
      <c r="A4704" t="s">
        <v>43</v>
      </c>
      <c r="B4704" t="s">
        <v>45</v>
      </c>
      <c r="C4704" t="s">
        <v>91</v>
      </c>
    </row>
    <row r="4705" spans="1:3" x14ac:dyDescent="0.2">
      <c r="A4705" t="s">
        <v>46</v>
      </c>
      <c r="B4705" t="s">
        <v>43</v>
      </c>
      <c r="C4705" t="s">
        <v>51</v>
      </c>
    </row>
    <row r="4706" spans="1:3" x14ac:dyDescent="0.2">
      <c r="A4706" t="s">
        <v>47</v>
      </c>
      <c r="B4706" t="s">
        <v>43</v>
      </c>
      <c r="C4706" t="s">
        <v>132</v>
      </c>
    </row>
    <row r="4707" spans="1:3" x14ac:dyDescent="0.2">
      <c r="A4707" t="s">
        <v>48</v>
      </c>
      <c r="B4707" t="s">
        <v>43</v>
      </c>
      <c r="C4707" t="s">
        <v>32</v>
      </c>
    </row>
    <row r="4708" spans="1:3" x14ac:dyDescent="0.2">
      <c r="A4708" t="s">
        <v>49</v>
      </c>
      <c r="B4708" t="s">
        <v>43</v>
      </c>
      <c r="C4708" t="s">
        <v>33</v>
      </c>
    </row>
    <row r="4709" spans="1:3" x14ac:dyDescent="0.2">
      <c r="A4709" t="s">
        <v>50</v>
      </c>
      <c r="B4709" t="s">
        <v>43</v>
      </c>
      <c r="C4709" t="s">
        <v>16</v>
      </c>
    </row>
    <row r="4710" spans="1:3" x14ac:dyDescent="0.2">
      <c r="A4710" t="s">
        <v>51</v>
      </c>
      <c r="B4710" t="s">
        <v>43</v>
      </c>
      <c r="C4710" t="s">
        <v>32</v>
      </c>
    </row>
    <row r="4711" spans="1:3" x14ac:dyDescent="0.2">
      <c r="A4711" t="s">
        <v>52</v>
      </c>
      <c r="B4711" t="s">
        <v>43</v>
      </c>
      <c r="C4711" t="s">
        <v>11</v>
      </c>
    </row>
    <row r="4712" spans="1:3" x14ac:dyDescent="0.2">
      <c r="A4712" t="s">
        <v>43</v>
      </c>
      <c r="B4712" t="s">
        <v>53</v>
      </c>
      <c r="C4712" t="s">
        <v>138</v>
      </c>
    </row>
    <row r="4713" spans="1:3" x14ac:dyDescent="0.2">
      <c r="A4713" t="s">
        <v>54</v>
      </c>
      <c r="B4713" t="s">
        <v>43</v>
      </c>
      <c r="C4713" t="s">
        <v>39</v>
      </c>
    </row>
    <row r="4714" spans="1:3" x14ac:dyDescent="0.2">
      <c r="A4714" t="s">
        <v>55</v>
      </c>
      <c r="B4714" t="s">
        <v>43</v>
      </c>
      <c r="C4714" t="s">
        <v>39</v>
      </c>
    </row>
    <row r="4715" spans="1:3" x14ac:dyDescent="0.2">
      <c r="A4715" t="s">
        <v>56</v>
      </c>
      <c r="B4715" t="s">
        <v>43</v>
      </c>
      <c r="C4715" t="s">
        <v>49</v>
      </c>
    </row>
    <row r="4716" spans="1:3" x14ac:dyDescent="0.2">
      <c r="A4716" t="s">
        <v>57</v>
      </c>
      <c r="B4716" t="s">
        <v>43</v>
      </c>
      <c r="C4716" t="s">
        <v>49</v>
      </c>
    </row>
    <row r="4717" spans="1:3" x14ac:dyDescent="0.2">
      <c r="A4717" t="s">
        <v>43</v>
      </c>
      <c r="B4717" t="s">
        <v>58</v>
      </c>
      <c r="C4717" t="s">
        <v>138</v>
      </c>
    </row>
    <row r="4718" spans="1:3" x14ac:dyDescent="0.2">
      <c r="A4718" t="s">
        <v>59</v>
      </c>
      <c r="B4718" t="s">
        <v>43</v>
      </c>
      <c r="C4718" t="s">
        <v>18</v>
      </c>
    </row>
    <row r="4719" spans="1:3" x14ac:dyDescent="0.2">
      <c r="A4719" t="s">
        <v>43</v>
      </c>
      <c r="B4719" t="s">
        <v>60</v>
      </c>
      <c r="C4719" t="s">
        <v>62</v>
      </c>
    </row>
    <row r="4720" spans="1:3" x14ac:dyDescent="0.2">
      <c r="A4720" t="s">
        <v>43</v>
      </c>
      <c r="B4720" t="s">
        <v>61</v>
      </c>
      <c r="C4720" t="s">
        <v>5</v>
      </c>
    </row>
    <row r="4721" spans="1:3" x14ac:dyDescent="0.2">
      <c r="A4721" t="s">
        <v>62</v>
      </c>
      <c r="B4721" t="s">
        <v>43</v>
      </c>
      <c r="C4721" t="s">
        <v>128</v>
      </c>
    </row>
    <row r="4722" spans="1:3" x14ac:dyDescent="0.2">
      <c r="A4722" t="s">
        <v>63</v>
      </c>
      <c r="B4722" t="s">
        <v>43</v>
      </c>
      <c r="C4722" t="s">
        <v>128</v>
      </c>
    </row>
    <row r="4723" spans="1:3" x14ac:dyDescent="0.2">
      <c r="A4723" t="s">
        <v>43</v>
      </c>
      <c r="B4723" t="s">
        <v>64</v>
      </c>
      <c r="C4723" t="s">
        <v>95</v>
      </c>
    </row>
    <row r="4724" spans="1:3" x14ac:dyDescent="0.2">
      <c r="A4724" t="s">
        <v>65</v>
      </c>
      <c r="B4724" t="s">
        <v>43</v>
      </c>
      <c r="C4724" t="s">
        <v>31</v>
      </c>
    </row>
    <row r="4725" spans="1:3" x14ac:dyDescent="0.2">
      <c r="A4725" t="s">
        <v>66</v>
      </c>
      <c r="B4725" t="s">
        <v>43</v>
      </c>
      <c r="C4725" t="s">
        <v>31</v>
      </c>
    </row>
    <row r="4726" spans="1:3" x14ac:dyDescent="0.2">
      <c r="A4726" t="s">
        <v>43</v>
      </c>
      <c r="B4726" t="s">
        <v>67</v>
      </c>
      <c r="C4726" t="s">
        <v>36</v>
      </c>
    </row>
    <row r="4727" spans="1:3" x14ac:dyDescent="0.2">
      <c r="A4727" t="s">
        <v>43</v>
      </c>
      <c r="B4727" t="s">
        <v>68</v>
      </c>
      <c r="C4727" t="s">
        <v>36</v>
      </c>
    </row>
    <row r="4728" spans="1:3" x14ac:dyDescent="0.2">
      <c r="A4728" t="s">
        <v>43</v>
      </c>
      <c r="B4728" t="s">
        <v>69</v>
      </c>
      <c r="C4728" t="s">
        <v>105</v>
      </c>
    </row>
    <row r="4729" spans="1:3" x14ac:dyDescent="0.2">
      <c r="A4729" t="s">
        <v>43</v>
      </c>
      <c r="B4729" t="s">
        <v>70</v>
      </c>
      <c r="C4729" t="s">
        <v>39</v>
      </c>
    </row>
    <row r="4730" spans="1:3" x14ac:dyDescent="0.2">
      <c r="A4730" t="s">
        <v>43</v>
      </c>
      <c r="B4730" t="s">
        <v>71</v>
      </c>
      <c r="C4730" t="s">
        <v>111</v>
      </c>
    </row>
    <row r="4731" spans="1:3" x14ac:dyDescent="0.2">
      <c r="A4731" t="s">
        <v>72</v>
      </c>
      <c r="B4731" t="s">
        <v>43</v>
      </c>
      <c r="C4731" t="s">
        <v>48</v>
      </c>
    </row>
    <row r="4732" spans="1:3" x14ac:dyDescent="0.2">
      <c r="A4732" t="s">
        <v>43</v>
      </c>
      <c r="B4732" t="s">
        <v>73</v>
      </c>
      <c r="C4732" t="s">
        <v>62</v>
      </c>
    </row>
    <row r="4733" spans="1:3" x14ac:dyDescent="0.2">
      <c r="A4733" t="s">
        <v>43</v>
      </c>
      <c r="B4733" t="s">
        <v>74</v>
      </c>
      <c r="C4733" t="s">
        <v>2</v>
      </c>
    </row>
    <row r="4734" spans="1:3" x14ac:dyDescent="0.2">
      <c r="A4734" t="s">
        <v>75</v>
      </c>
      <c r="B4734" t="s">
        <v>43</v>
      </c>
      <c r="C4734" t="s">
        <v>81</v>
      </c>
    </row>
    <row r="4735" spans="1:3" x14ac:dyDescent="0.2">
      <c r="A4735" t="s">
        <v>76</v>
      </c>
      <c r="B4735" t="s">
        <v>43</v>
      </c>
      <c r="C4735" t="s">
        <v>80</v>
      </c>
    </row>
    <row r="4736" spans="1:3" x14ac:dyDescent="0.2">
      <c r="A4736" t="s">
        <v>77</v>
      </c>
      <c r="B4736" t="s">
        <v>43</v>
      </c>
      <c r="C4736" t="s">
        <v>79</v>
      </c>
    </row>
    <row r="4737" spans="1:3" x14ac:dyDescent="0.2">
      <c r="A4737" t="s">
        <v>78</v>
      </c>
      <c r="B4737" t="s">
        <v>43</v>
      </c>
      <c r="C4737" t="s">
        <v>49</v>
      </c>
    </row>
    <row r="4738" spans="1:3" x14ac:dyDescent="0.2">
      <c r="A4738" t="s">
        <v>79</v>
      </c>
      <c r="B4738" t="s">
        <v>43</v>
      </c>
      <c r="C4738" t="s">
        <v>28</v>
      </c>
    </row>
    <row r="4739" spans="1:3" x14ac:dyDescent="0.2">
      <c r="A4739" t="s">
        <v>43</v>
      </c>
      <c r="B4739" t="s">
        <v>80</v>
      </c>
      <c r="C4739" t="s">
        <v>28</v>
      </c>
    </row>
    <row r="4740" spans="1:3" x14ac:dyDescent="0.2">
      <c r="A4740" t="s">
        <v>43</v>
      </c>
      <c r="B4740" t="s">
        <v>81</v>
      </c>
      <c r="C4740" t="s">
        <v>16</v>
      </c>
    </row>
    <row r="4741" spans="1:3" x14ac:dyDescent="0.2">
      <c r="A4741" t="s">
        <v>43</v>
      </c>
      <c r="B4741" t="s">
        <v>82</v>
      </c>
      <c r="C4741" t="s">
        <v>5</v>
      </c>
    </row>
    <row r="4742" spans="1:3" x14ac:dyDescent="0.2">
      <c r="A4742" t="s">
        <v>43</v>
      </c>
      <c r="B4742" t="s">
        <v>83</v>
      </c>
      <c r="C4742" t="s">
        <v>138</v>
      </c>
    </row>
    <row r="4743" spans="1:3" x14ac:dyDescent="0.2">
      <c r="A4743" t="s">
        <v>43</v>
      </c>
      <c r="B4743" t="s">
        <v>84</v>
      </c>
      <c r="C4743" t="s">
        <v>36</v>
      </c>
    </row>
    <row r="4744" spans="1:3" x14ac:dyDescent="0.2">
      <c r="A4744" t="s">
        <v>43</v>
      </c>
      <c r="B4744" t="s">
        <v>85</v>
      </c>
      <c r="C4744" t="s">
        <v>100</v>
      </c>
    </row>
    <row r="4745" spans="1:3" x14ac:dyDescent="0.2">
      <c r="A4745" t="s">
        <v>43</v>
      </c>
      <c r="B4745" t="s">
        <v>86</v>
      </c>
      <c r="C4745" t="s">
        <v>79</v>
      </c>
    </row>
    <row r="4746" spans="1:3" x14ac:dyDescent="0.2">
      <c r="A4746" t="s">
        <v>87</v>
      </c>
      <c r="B4746" t="s">
        <v>43</v>
      </c>
      <c r="C4746" t="s">
        <v>76</v>
      </c>
    </row>
    <row r="4747" spans="1:3" x14ac:dyDescent="0.2">
      <c r="A4747" t="s">
        <v>88</v>
      </c>
      <c r="B4747" t="s">
        <v>43</v>
      </c>
      <c r="C4747" t="s">
        <v>81</v>
      </c>
    </row>
    <row r="4748" spans="1:3" x14ac:dyDescent="0.2">
      <c r="A4748" t="s">
        <v>89</v>
      </c>
      <c r="B4748" t="s">
        <v>43</v>
      </c>
      <c r="C4748" t="s">
        <v>74</v>
      </c>
    </row>
    <row r="4749" spans="1:3" x14ac:dyDescent="0.2">
      <c r="A4749" t="s">
        <v>43</v>
      </c>
      <c r="B4749" t="s">
        <v>90</v>
      </c>
      <c r="C4749" t="s">
        <v>52</v>
      </c>
    </row>
    <row r="4750" spans="1:3" x14ac:dyDescent="0.2">
      <c r="A4750" t="s">
        <v>91</v>
      </c>
      <c r="B4750" t="s">
        <v>43</v>
      </c>
      <c r="C4750" t="s">
        <v>62</v>
      </c>
    </row>
    <row r="4751" spans="1:3" x14ac:dyDescent="0.2">
      <c r="A4751" t="s">
        <v>92</v>
      </c>
      <c r="B4751" t="s">
        <v>43</v>
      </c>
      <c r="C4751" t="s">
        <v>1</v>
      </c>
    </row>
    <row r="4752" spans="1:3" x14ac:dyDescent="0.2">
      <c r="A4752" t="s">
        <v>93</v>
      </c>
      <c r="B4752" t="s">
        <v>43</v>
      </c>
      <c r="C4752" t="s">
        <v>74</v>
      </c>
    </row>
    <row r="4753" spans="1:3" x14ac:dyDescent="0.2">
      <c r="A4753" t="s">
        <v>43</v>
      </c>
      <c r="B4753" t="s">
        <v>94</v>
      </c>
      <c r="C4753" t="s">
        <v>95</v>
      </c>
    </row>
    <row r="4754" spans="1:3" x14ac:dyDescent="0.2">
      <c r="A4754" t="s">
        <v>95</v>
      </c>
      <c r="B4754" t="s">
        <v>43</v>
      </c>
      <c r="C4754" t="s">
        <v>62</v>
      </c>
    </row>
    <row r="4755" spans="1:3" x14ac:dyDescent="0.2">
      <c r="A4755" t="s">
        <v>96</v>
      </c>
      <c r="B4755" t="s">
        <v>43</v>
      </c>
      <c r="C4755" t="s">
        <v>40</v>
      </c>
    </row>
    <row r="4756" spans="1:3" x14ac:dyDescent="0.2">
      <c r="A4756" t="s">
        <v>43</v>
      </c>
      <c r="B4756" t="s">
        <v>97</v>
      </c>
      <c r="C4756" t="s">
        <v>116</v>
      </c>
    </row>
    <row r="4757" spans="1:3" x14ac:dyDescent="0.2">
      <c r="A4757" t="s">
        <v>43</v>
      </c>
      <c r="B4757" t="s">
        <v>98</v>
      </c>
      <c r="C4757" t="s">
        <v>95</v>
      </c>
    </row>
    <row r="4758" spans="1:3" x14ac:dyDescent="0.2">
      <c r="A4758" t="s">
        <v>99</v>
      </c>
      <c r="B4758" t="s">
        <v>43</v>
      </c>
      <c r="C4758" t="s">
        <v>31</v>
      </c>
    </row>
    <row r="4759" spans="1:3" x14ac:dyDescent="0.2">
      <c r="A4759" t="s">
        <v>100</v>
      </c>
      <c r="B4759" t="s">
        <v>43</v>
      </c>
      <c r="C4759" t="s">
        <v>11</v>
      </c>
    </row>
    <row r="4760" spans="1:3" x14ac:dyDescent="0.2">
      <c r="A4760" t="s">
        <v>43</v>
      </c>
      <c r="B4760" t="s">
        <v>101</v>
      </c>
      <c r="C4760" t="s">
        <v>43</v>
      </c>
    </row>
    <row r="4761" spans="1:3" x14ac:dyDescent="0.2">
      <c r="A4761" t="s">
        <v>43</v>
      </c>
      <c r="B4761" t="s">
        <v>102</v>
      </c>
      <c r="C4761" t="s">
        <v>118</v>
      </c>
    </row>
    <row r="4762" spans="1:3" x14ac:dyDescent="0.2">
      <c r="A4762" t="s">
        <v>43</v>
      </c>
      <c r="B4762" t="s">
        <v>103</v>
      </c>
      <c r="C4762" t="s">
        <v>5</v>
      </c>
    </row>
    <row r="4763" spans="1:3" x14ac:dyDescent="0.2">
      <c r="A4763" t="s">
        <v>43</v>
      </c>
      <c r="B4763" t="s">
        <v>104</v>
      </c>
      <c r="C4763" t="s">
        <v>118</v>
      </c>
    </row>
    <row r="4764" spans="1:3" x14ac:dyDescent="0.2">
      <c r="A4764" t="s">
        <v>43</v>
      </c>
      <c r="B4764" t="s">
        <v>3</v>
      </c>
      <c r="C4764" t="s">
        <v>1</v>
      </c>
    </row>
    <row r="4765" spans="1:3" x14ac:dyDescent="0.2">
      <c r="A4765" t="s">
        <v>43</v>
      </c>
      <c r="B4765" t="s">
        <v>105</v>
      </c>
      <c r="C4765" t="s">
        <v>127</v>
      </c>
    </row>
    <row r="4766" spans="1:3" x14ac:dyDescent="0.2">
      <c r="A4766" t="s">
        <v>43</v>
      </c>
      <c r="B4766" t="s">
        <v>106</v>
      </c>
      <c r="C4766" t="s">
        <v>29</v>
      </c>
    </row>
    <row r="4767" spans="1:3" x14ac:dyDescent="0.2">
      <c r="A4767" t="s">
        <v>43</v>
      </c>
      <c r="B4767" t="s">
        <v>107</v>
      </c>
      <c r="C4767" t="s">
        <v>100</v>
      </c>
    </row>
    <row r="4768" spans="1:3" x14ac:dyDescent="0.2">
      <c r="A4768" t="s">
        <v>43</v>
      </c>
      <c r="B4768" t="s">
        <v>108</v>
      </c>
      <c r="C4768" t="s">
        <v>100</v>
      </c>
    </row>
    <row r="4769" spans="1:3" x14ac:dyDescent="0.2">
      <c r="A4769" t="s">
        <v>43</v>
      </c>
      <c r="B4769" t="s">
        <v>109</v>
      </c>
      <c r="C4769" t="s">
        <v>61</v>
      </c>
    </row>
    <row r="4770" spans="1:3" x14ac:dyDescent="0.2">
      <c r="A4770" t="s">
        <v>110</v>
      </c>
      <c r="B4770" t="s">
        <v>43</v>
      </c>
      <c r="C4770" t="s">
        <v>48</v>
      </c>
    </row>
    <row r="4771" spans="1:3" x14ac:dyDescent="0.2">
      <c r="A4771" t="s">
        <v>111</v>
      </c>
      <c r="B4771" t="s">
        <v>43</v>
      </c>
      <c r="C4771" t="s">
        <v>89</v>
      </c>
    </row>
    <row r="4772" spans="1:3" x14ac:dyDescent="0.2">
      <c r="A4772" t="s">
        <v>112</v>
      </c>
      <c r="B4772" t="s">
        <v>43</v>
      </c>
      <c r="C4772" t="s">
        <v>106</v>
      </c>
    </row>
    <row r="4773" spans="1:3" x14ac:dyDescent="0.2">
      <c r="A4773" t="s">
        <v>113</v>
      </c>
      <c r="B4773" t="s">
        <v>43</v>
      </c>
      <c r="C4773" t="s">
        <v>79</v>
      </c>
    </row>
    <row r="4774" spans="1:3" x14ac:dyDescent="0.2">
      <c r="A4774" t="s">
        <v>114</v>
      </c>
      <c r="B4774" t="s">
        <v>43</v>
      </c>
      <c r="C4774" t="s">
        <v>79</v>
      </c>
    </row>
    <row r="4775" spans="1:3" x14ac:dyDescent="0.2">
      <c r="A4775" t="s">
        <v>43</v>
      </c>
      <c r="B4775" t="s">
        <v>115</v>
      </c>
      <c r="C4775" t="s">
        <v>123</v>
      </c>
    </row>
    <row r="4776" spans="1:3" x14ac:dyDescent="0.2">
      <c r="A4776" t="s">
        <v>43</v>
      </c>
      <c r="B4776" t="s">
        <v>116</v>
      </c>
      <c r="C4776" t="s">
        <v>62</v>
      </c>
    </row>
    <row r="4777" spans="1:3" x14ac:dyDescent="0.2">
      <c r="A4777" t="s">
        <v>117</v>
      </c>
      <c r="B4777" t="s">
        <v>43</v>
      </c>
      <c r="C4777" t="s">
        <v>49</v>
      </c>
    </row>
    <row r="4778" spans="1:3" x14ac:dyDescent="0.2">
      <c r="A4778" t="s">
        <v>43</v>
      </c>
      <c r="B4778" t="s">
        <v>118</v>
      </c>
      <c r="C4778" t="s">
        <v>130</v>
      </c>
    </row>
    <row r="4779" spans="1:3" x14ac:dyDescent="0.2">
      <c r="A4779" t="s">
        <v>43</v>
      </c>
      <c r="B4779" t="s">
        <v>119</v>
      </c>
      <c r="C4779" t="s">
        <v>130</v>
      </c>
    </row>
    <row r="4780" spans="1:3" x14ac:dyDescent="0.2">
      <c r="A4780" t="s">
        <v>43</v>
      </c>
      <c r="B4780" t="s">
        <v>120</v>
      </c>
      <c r="C4780" t="s">
        <v>123</v>
      </c>
    </row>
    <row r="4781" spans="1:3" x14ac:dyDescent="0.2">
      <c r="A4781" t="s">
        <v>43</v>
      </c>
      <c r="B4781" t="s">
        <v>121</v>
      </c>
      <c r="C4781" t="s">
        <v>123</v>
      </c>
    </row>
    <row r="4782" spans="1:3" x14ac:dyDescent="0.2">
      <c r="A4782" t="s">
        <v>122</v>
      </c>
      <c r="B4782" t="s">
        <v>43</v>
      </c>
      <c r="C4782" t="s">
        <v>48</v>
      </c>
    </row>
    <row r="4783" spans="1:3" x14ac:dyDescent="0.2">
      <c r="A4783" t="s">
        <v>123</v>
      </c>
      <c r="B4783" t="s">
        <v>43</v>
      </c>
      <c r="C4783" t="s">
        <v>62</v>
      </c>
    </row>
    <row r="4784" spans="1:3" x14ac:dyDescent="0.2">
      <c r="A4784" t="s">
        <v>124</v>
      </c>
      <c r="B4784" t="s">
        <v>43</v>
      </c>
      <c r="C4784" t="s">
        <v>39</v>
      </c>
    </row>
    <row r="4785" spans="1:3" x14ac:dyDescent="0.2">
      <c r="A4785" t="s">
        <v>125</v>
      </c>
      <c r="B4785" t="s">
        <v>43</v>
      </c>
      <c r="C4785" t="s">
        <v>114</v>
      </c>
    </row>
    <row r="4786" spans="1:3" x14ac:dyDescent="0.2">
      <c r="A4786" t="s">
        <v>126</v>
      </c>
      <c r="B4786" t="s">
        <v>43</v>
      </c>
      <c r="C4786" t="s">
        <v>129</v>
      </c>
    </row>
    <row r="4787" spans="1:3" x14ac:dyDescent="0.2">
      <c r="A4787" t="s">
        <v>43</v>
      </c>
      <c r="B4787" t="s">
        <v>127</v>
      </c>
      <c r="C4787" t="s">
        <v>127</v>
      </c>
    </row>
    <row r="4788" spans="1:3" x14ac:dyDescent="0.2">
      <c r="A4788" t="s">
        <v>128</v>
      </c>
      <c r="B4788" t="s">
        <v>43</v>
      </c>
      <c r="C4788" t="s">
        <v>10</v>
      </c>
    </row>
    <row r="4789" spans="1:3" x14ac:dyDescent="0.2">
      <c r="A4789" t="s">
        <v>43</v>
      </c>
      <c r="B4789" t="s">
        <v>129</v>
      </c>
      <c r="C4789" t="s">
        <v>93</v>
      </c>
    </row>
    <row r="4790" spans="1:3" x14ac:dyDescent="0.2">
      <c r="A4790" t="s">
        <v>43</v>
      </c>
      <c r="B4790" t="s">
        <v>130</v>
      </c>
      <c r="C4790" t="s">
        <v>131</v>
      </c>
    </row>
    <row r="4791" spans="1:3" x14ac:dyDescent="0.2">
      <c r="A4791" t="s">
        <v>43</v>
      </c>
      <c r="B4791" t="s">
        <v>131</v>
      </c>
      <c r="C4791" t="s">
        <v>128</v>
      </c>
    </row>
    <row r="4792" spans="1:3" x14ac:dyDescent="0.2">
      <c r="A4792" t="s">
        <v>43</v>
      </c>
      <c r="B4792" t="s">
        <v>132</v>
      </c>
      <c r="C4792" t="s">
        <v>106</v>
      </c>
    </row>
    <row r="4793" spans="1:3" x14ac:dyDescent="0.2">
      <c r="A4793" t="s">
        <v>133</v>
      </c>
      <c r="B4793" t="s">
        <v>43</v>
      </c>
      <c r="C4793" t="s">
        <v>81</v>
      </c>
    </row>
    <row r="4794" spans="1:3" x14ac:dyDescent="0.2">
      <c r="A4794" t="s">
        <v>43</v>
      </c>
      <c r="B4794" t="s">
        <v>134</v>
      </c>
      <c r="C4794" t="s">
        <v>36</v>
      </c>
    </row>
    <row r="4795" spans="1:3" x14ac:dyDescent="0.2">
      <c r="A4795" t="s">
        <v>43</v>
      </c>
      <c r="B4795" t="s">
        <v>135</v>
      </c>
      <c r="C4795" t="s">
        <v>79</v>
      </c>
    </row>
    <row r="4796" spans="1:3" x14ac:dyDescent="0.2">
      <c r="A4796" t="s">
        <v>136</v>
      </c>
      <c r="B4796" t="s">
        <v>43</v>
      </c>
      <c r="C4796" t="s">
        <v>40</v>
      </c>
    </row>
    <row r="4797" spans="1:3" x14ac:dyDescent="0.2">
      <c r="A4797" t="s">
        <v>43</v>
      </c>
      <c r="B4797" t="s">
        <v>137</v>
      </c>
      <c r="C4797" t="s">
        <v>62</v>
      </c>
    </row>
    <row r="4798" spans="1:3" x14ac:dyDescent="0.2">
      <c r="A4798" t="s">
        <v>43</v>
      </c>
      <c r="B4798" t="s">
        <v>138</v>
      </c>
      <c r="C4798" t="s">
        <v>11</v>
      </c>
    </row>
    <row r="4799" spans="1:3" x14ac:dyDescent="0.2">
      <c r="A4799" t="s">
        <v>44</v>
      </c>
      <c r="B4799" t="s">
        <v>7</v>
      </c>
      <c r="C4799" t="s">
        <v>43</v>
      </c>
    </row>
    <row r="4800" spans="1:3" x14ac:dyDescent="0.2">
      <c r="A4800" t="s">
        <v>44</v>
      </c>
      <c r="B4800" t="s">
        <v>45</v>
      </c>
      <c r="C4800" t="s">
        <v>127</v>
      </c>
    </row>
    <row r="4801" spans="1:3" x14ac:dyDescent="0.2">
      <c r="A4801" t="s">
        <v>44</v>
      </c>
      <c r="B4801" t="s">
        <v>46</v>
      </c>
      <c r="C4801" t="s">
        <v>65</v>
      </c>
    </row>
    <row r="4802" spans="1:3" x14ac:dyDescent="0.2">
      <c r="A4802" t="s">
        <v>44</v>
      </c>
      <c r="B4802" t="s">
        <v>47</v>
      </c>
      <c r="C4802" t="s">
        <v>110</v>
      </c>
    </row>
    <row r="4803" spans="1:3" x14ac:dyDescent="0.2">
      <c r="A4803" t="s">
        <v>44</v>
      </c>
      <c r="B4803" t="s">
        <v>48</v>
      </c>
      <c r="C4803" t="s">
        <v>26</v>
      </c>
    </row>
    <row r="4804" spans="1:3" x14ac:dyDescent="0.2">
      <c r="A4804" t="s">
        <v>44</v>
      </c>
      <c r="B4804" t="s">
        <v>49</v>
      </c>
      <c r="C4804" t="s">
        <v>124</v>
      </c>
    </row>
    <row r="4805" spans="1:3" x14ac:dyDescent="0.2">
      <c r="A4805" t="s">
        <v>44</v>
      </c>
      <c r="B4805" t="s">
        <v>50</v>
      </c>
      <c r="C4805" t="s">
        <v>124</v>
      </c>
    </row>
    <row r="4806" spans="1:3" x14ac:dyDescent="0.2">
      <c r="A4806" t="s">
        <v>44</v>
      </c>
      <c r="B4806" t="s">
        <v>51</v>
      </c>
      <c r="C4806" t="s">
        <v>47</v>
      </c>
    </row>
    <row r="4807" spans="1:3" x14ac:dyDescent="0.2">
      <c r="A4807" t="s">
        <v>44</v>
      </c>
      <c r="B4807" t="s">
        <v>52</v>
      </c>
      <c r="C4807" t="s">
        <v>79</v>
      </c>
    </row>
    <row r="4808" spans="1:3" x14ac:dyDescent="0.2">
      <c r="A4808" t="s">
        <v>44</v>
      </c>
      <c r="B4808" t="s">
        <v>53</v>
      </c>
      <c r="C4808" t="s">
        <v>21</v>
      </c>
    </row>
    <row r="4809" spans="1:3" x14ac:dyDescent="0.2">
      <c r="A4809" t="s">
        <v>44</v>
      </c>
      <c r="B4809" t="s">
        <v>54</v>
      </c>
      <c r="C4809" t="s">
        <v>13</v>
      </c>
    </row>
    <row r="4810" spans="1:3" x14ac:dyDescent="0.2">
      <c r="A4810" t="s">
        <v>44</v>
      </c>
      <c r="B4810" t="s">
        <v>55</v>
      </c>
      <c r="C4810" t="s">
        <v>13</v>
      </c>
    </row>
    <row r="4811" spans="1:3" x14ac:dyDescent="0.2">
      <c r="A4811" t="s">
        <v>44</v>
      </c>
      <c r="B4811" t="s">
        <v>56</v>
      </c>
      <c r="C4811" t="s">
        <v>117</v>
      </c>
    </row>
    <row r="4812" spans="1:3" x14ac:dyDescent="0.2">
      <c r="A4812" t="s">
        <v>44</v>
      </c>
      <c r="B4812" t="s">
        <v>57</v>
      </c>
      <c r="C4812" t="s">
        <v>117</v>
      </c>
    </row>
    <row r="4813" spans="1:3" x14ac:dyDescent="0.2">
      <c r="A4813" t="s">
        <v>44</v>
      </c>
      <c r="B4813" t="s">
        <v>58</v>
      </c>
      <c r="C4813" t="s">
        <v>2</v>
      </c>
    </row>
    <row r="4814" spans="1:3" x14ac:dyDescent="0.2">
      <c r="A4814" t="s">
        <v>44</v>
      </c>
      <c r="B4814" t="s">
        <v>59</v>
      </c>
      <c r="C4814" t="s">
        <v>44</v>
      </c>
    </row>
    <row r="4815" spans="1:3" x14ac:dyDescent="0.2">
      <c r="A4815" t="s">
        <v>44</v>
      </c>
      <c r="B4815" t="s">
        <v>60</v>
      </c>
      <c r="C4815" t="s">
        <v>33</v>
      </c>
    </row>
    <row r="4816" spans="1:3" x14ac:dyDescent="0.2">
      <c r="A4816" t="s">
        <v>44</v>
      </c>
      <c r="B4816" t="s">
        <v>61</v>
      </c>
      <c r="C4816" t="s">
        <v>29</v>
      </c>
    </row>
    <row r="4817" spans="1:3" x14ac:dyDescent="0.2">
      <c r="A4817" t="s">
        <v>44</v>
      </c>
      <c r="B4817" t="s">
        <v>62</v>
      </c>
      <c r="C4817" t="s">
        <v>132</v>
      </c>
    </row>
    <row r="4818" spans="1:3" x14ac:dyDescent="0.2">
      <c r="A4818" t="s">
        <v>44</v>
      </c>
      <c r="B4818" t="s">
        <v>63</v>
      </c>
      <c r="C4818" t="s">
        <v>132</v>
      </c>
    </row>
    <row r="4819" spans="1:3" x14ac:dyDescent="0.2">
      <c r="A4819" t="s">
        <v>44</v>
      </c>
      <c r="B4819" t="s">
        <v>64</v>
      </c>
      <c r="C4819" t="s">
        <v>127</v>
      </c>
    </row>
    <row r="4820" spans="1:3" x14ac:dyDescent="0.2">
      <c r="A4820" t="s">
        <v>44</v>
      </c>
      <c r="B4820" t="s">
        <v>65</v>
      </c>
      <c r="C4820" t="s">
        <v>27</v>
      </c>
    </row>
    <row r="4821" spans="1:3" x14ac:dyDescent="0.2">
      <c r="A4821" t="s">
        <v>44</v>
      </c>
      <c r="B4821" t="s">
        <v>66</v>
      </c>
      <c r="C4821" t="s">
        <v>27</v>
      </c>
    </row>
    <row r="4822" spans="1:3" x14ac:dyDescent="0.2">
      <c r="A4822" t="s">
        <v>44</v>
      </c>
      <c r="B4822" t="s">
        <v>67</v>
      </c>
      <c r="C4822" t="s">
        <v>28</v>
      </c>
    </row>
    <row r="4823" spans="1:3" x14ac:dyDescent="0.2">
      <c r="A4823" t="s">
        <v>44</v>
      </c>
      <c r="B4823" t="s">
        <v>68</v>
      </c>
      <c r="C4823" t="s">
        <v>14</v>
      </c>
    </row>
    <row r="4824" spans="1:3" x14ac:dyDescent="0.2">
      <c r="A4824" t="s">
        <v>44</v>
      </c>
      <c r="B4824" t="s">
        <v>69</v>
      </c>
      <c r="C4824" t="s">
        <v>129</v>
      </c>
    </row>
    <row r="4825" spans="1:3" x14ac:dyDescent="0.2">
      <c r="A4825" t="s">
        <v>44</v>
      </c>
      <c r="B4825" t="s">
        <v>70</v>
      </c>
      <c r="C4825" t="s">
        <v>46</v>
      </c>
    </row>
    <row r="4826" spans="1:3" x14ac:dyDescent="0.2">
      <c r="A4826" t="s">
        <v>44</v>
      </c>
      <c r="B4826" t="s">
        <v>71</v>
      </c>
      <c r="C4826" t="s">
        <v>126</v>
      </c>
    </row>
    <row r="4827" spans="1:3" x14ac:dyDescent="0.2">
      <c r="A4827" t="s">
        <v>44</v>
      </c>
      <c r="B4827" t="s">
        <v>72</v>
      </c>
      <c r="C4827" t="s">
        <v>126</v>
      </c>
    </row>
    <row r="4828" spans="1:3" x14ac:dyDescent="0.2">
      <c r="A4828" t="s">
        <v>44</v>
      </c>
      <c r="B4828" t="s">
        <v>73</v>
      </c>
      <c r="C4828" t="s">
        <v>16</v>
      </c>
    </row>
    <row r="4829" spans="1:3" x14ac:dyDescent="0.2">
      <c r="A4829" t="s">
        <v>44</v>
      </c>
      <c r="B4829" t="s">
        <v>74</v>
      </c>
      <c r="C4829" t="s">
        <v>81</v>
      </c>
    </row>
    <row r="4830" spans="1:3" x14ac:dyDescent="0.2">
      <c r="A4830" t="s">
        <v>75</v>
      </c>
      <c r="B4830" t="s">
        <v>44</v>
      </c>
      <c r="C4830" t="s">
        <v>78</v>
      </c>
    </row>
    <row r="4831" spans="1:3" x14ac:dyDescent="0.2">
      <c r="A4831" t="s">
        <v>44</v>
      </c>
      <c r="B4831" t="s">
        <v>76</v>
      </c>
      <c r="C4831" t="s">
        <v>70</v>
      </c>
    </row>
    <row r="4832" spans="1:3" x14ac:dyDescent="0.2">
      <c r="A4832" t="s">
        <v>44</v>
      </c>
      <c r="B4832" t="s">
        <v>77</v>
      </c>
      <c r="C4832" t="s">
        <v>71</v>
      </c>
    </row>
    <row r="4833" spans="1:3" x14ac:dyDescent="0.2">
      <c r="A4833" t="s">
        <v>78</v>
      </c>
      <c r="B4833" t="s">
        <v>44</v>
      </c>
      <c r="C4833" t="s">
        <v>56</v>
      </c>
    </row>
    <row r="4834" spans="1:3" x14ac:dyDescent="0.2">
      <c r="A4834" t="s">
        <v>44</v>
      </c>
      <c r="B4834" t="s">
        <v>79</v>
      </c>
      <c r="C4834" t="s">
        <v>96</v>
      </c>
    </row>
    <row r="4835" spans="1:3" x14ac:dyDescent="0.2">
      <c r="A4835" t="s">
        <v>44</v>
      </c>
      <c r="B4835" t="s">
        <v>80</v>
      </c>
      <c r="C4835" t="s">
        <v>135</v>
      </c>
    </row>
    <row r="4836" spans="1:3" x14ac:dyDescent="0.2">
      <c r="A4836" t="s">
        <v>44</v>
      </c>
      <c r="B4836" t="s">
        <v>81</v>
      </c>
      <c r="C4836" t="s">
        <v>70</v>
      </c>
    </row>
    <row r="4837" spans="1:3" x14ac:dyDescent="0.2">
      <c r="A4837" t="s">
        <v>44</v>
      </c>
      <c r="B4837" t="s">
        <v>82</v>
      </c>
      <c r="C4837" t="s">
        <v>74</v>
      </c>
    </row>
    <row r="4838" spans="1:3" x14ac:dyDescent="0.2">
      <c r="A4838" t="s">
        <v>44</v>
      </c>
      <c r="B4838" t="s">
        <v>83</v>
      </c>
      <c r="C4838" t="s">
        <v>21</v>
      </c>
    </row>
    <row r="4839" spans="1:3" x14ac:dyDescent="0.2">
      <c r="A4839" t="s">
        <v>44</v>
      </c>
      <c r="B4839" t="s">
        <v>84</v>
      </c>
      <c r="C4839" t="s">
        <v>28</v>
      </c>
    </row>
    <row r="4840" spans="1:3" x14ac:dyDescent="0.2">
      <c r="A4840" t="s">
        <v>44</v>
      </c>
      <c r="B4840" t="s">
        <v>85</v>
      </c>
      <c r="C4840" t="s">
        <v>28</v>
      </c>
    </row>
    <row r="4841" spans="1:3" x14ac:dyDescent="0.2">
      <c r="A4841" t="s">
        <v>44</v>
      </c>
      <c r="B4841" t="s">
        <v>86</v>
      </c>
      <c r="C4841" t="s">
        <v>71</v>
      </c>
    </row>
    <row r="4842" spans="1:3" x14ac:dyDescent="0.2">
      <c r="A4842" t="s">
        <v>44</v>
      </c>
      <c r="B4842" t="s">
        <v>87</v>
      </c>
      <c r="C4842" t="s">
        <v>78</v>
      </c>
    </row>
    <row r="4843" spans="1:3" x14ac:dyDescent="0.2">
      <c r="A4843" t="s">
        <v>44</v>
      </c>
      <c r="B4843" t="s">
        <v>88</v>
      </c>
      <c r="C4843" t="s">
        <v>56</v>
      </c>
    </row>
    <row r="4844" spans="1:3" x14ac:dyDescent="0.2">
      <c r="A4844" t="s">
        <v>44</v>
      </c>
      <c r="B4844" t="s">
        <v>89</v>
      </c>
      <c r="C4844" t="s">
        <v>86</v>
      </c>
    </row>
    <row r="4845" spans="1:3" x14ac:dyDescent="0.2">
      <c r="A4845" t="s">
        <v>44</v>
      </c>
      <c r="B4845" t="s">
        <v>90</v>
      </c>
      <c r="C4845" t="s">
        <v>74</v>
      </c>
    </row>
    <row r="4846" spans="1:3" x14ac:dyDescent="0.2">
      <c r="A4846" t="s">
        <v>44</v>
      </c>
      <c r="B4846" t="s">
        <v>91</v>
      </c>
      <c r="C4846" t="s">
        <v>33</v>
      </c>
    </row>
    <row r="4847" spans="1:3" x14ac:dyDescent="0.2">
      <c r="A4847" t="s">
        <v>44</v>
      </c>
      <c r="B4847" t="s">
        <v>92</v>
      </c>
      <c r="C4847" t="s">
        <v>32</v>
      </c>
    </row>
    <row r="4848" spans="1:3" x14ac:dyDescent="0.2">
      <c r="A4848" t="s">
        <v>44</v>
      </c>
      <c r="B4848" t="s">
        <v>93</v>
      </c>
      <c r="C4848" t="s">
        <v>113</v>
      </c>
    </row>
    <row r="4849" spans="1:3" x14ac:dyDescent="0.2">
      <c r="A4849" t="s">
        <v>44</v>
      </c>
      <c r="B4849" t="s">
        <v>94</v>
      </c>
      <c r="C4849" t="s">
        <v>105</v>
      </c>
    </row>
    <row r="4850" spans="1:3" x14ac:dyDescent="0.2">
      <c r="A4850" t="s">
        <v>44</v>
      </c>
      <c r="B4850" t="s">
        <v>95</v>
      </c>
      <c r="C4850" t="s">
        <v>93</v>
      </c>
    </row>
    <row r="4851" spans="1:3" x14ac:dyDescent="0.2">
      <c r="A4851" t="s">
        <v>44</v>
      </c>
      <c r="B4851" t="s">
        <v>96</v>
      </c>
      <c r="C4851" t="s">
        <v>72</v>
      </c>
    </row>
    <row r="4852" spans="1:3" x14ac:dyDescent="0.2">
      <c r="A4852" t="s">
        <v>44</v>
      </c>
      <c r="B4852" t="s">
        <v>97</v>
      </c>
      <c r="C4852" t="s">
        <v>43</v>
      </c>
    </row>
    <row r="4853" spans="1:3" x14ac:dyDescent="0.2">
      <c r="A4853" t="s">
        <v>44</v>
      </c>
      <c r="B4853" t="s">
        <v>98</v>
      </c>
      <c r="C4853" t="s">
        <v>105</v>
      </c>
    </row>
    <row r="4854" spans="1:3" x14ac:dyDescent="0.2">
      <c r="A4854" t="s">
        <v>44</v>
      </c>
      <c r="B4854" t="s">
        <v>99</v>
      </c>
      <c r="C4854" t="s">
        <v>65</v>
      </c>
    </row>
    <row r="4855" spans="1:3" x14ac:dyDescent="0.2">
      <c r="A4855" t="s">
        <v>44</v>
      </c>
      <c r="B4855" t="s">
        <v>100</v>
      </c>
      <c r="C4855" t="s">
        <v>79</v>
      </c>
    </row>
    <row r="4856" spans="1:3" x14ac:dyDescent="0.2">
      <c r="A4856" t="s">
        <v>44</v>
      </c>
      <c r="B4856" t="s">
        <v>101</v>
      </c>
      <c r="C4856" t="s">
        <v>49</v>
      </c>
    </row>
    <row r="4857" spans="1:3" x14ac:dyDescent="0.2">
      <c r="A4857" t="s">
        <v>44</v>
      </c>
      <c r="B4857" t="s">
        <v>102</v>
      </c>
      <c r="C4857" t="s">
        <v>106</v>
      </c>
    </row>
    <row r="4858" spans="1:3" x14ac:dyDescent="0.2">
      <c r="A4858" t="s">
        <v>44</v>
      </c>
      <c r="B4858" t="s">
        <v>103</v>
      </c>
      <c r="C4858" t="s">
        <v>29</v>
      </c>
    </row>
    <row r="4859" spans="1:3" x14ac:dyDescent="0.2">
      <c r="A4859" t="s">
        <v>44</v>
      </c>
      <c r="B4859" t="s">
        <v>104</v>
      </c>
      <c r="C4859" t="s">
        <v>106</v>
      </c>
    </row>
    <row r="4860" spans="1:3" x14ac:dyDescent="0.2">
      <c r="A4860" t="s">
        <v>44</v>
      </c>
      <c r="B4860" t="s">
        <v>3</v>
      </c>
      <c r="C4860" t="s">
        <v>89</v>
      </c>
    </row>
    <row r="4861" spans="1:3" x14ac:dyDescent="0.2">
      <c r="A4861" t="s">
        <v>44</v>
      </c>
      <c r="B4861" t="s">
        <v>105</v>
      </c>
      <c r="C4861" t="s">
        <v>8</v>
      </c>
    </row>
    <row r="4862" spans="1:3" x14ac:dyDescent="0.2">
      <c r="A4862" t="s">
        <v>44</v>
      </c>
      <c r="B4862" t="s">
        <v>106</v>
      </c>
      <c r="C4862" t="s">
        <v>114</v>
      </c>
    </row>
    <row r="4863" spans="1:3" x14ac:dyDescent="0.2">
      <c r="A4863" t="s">
        <v>44</v>
      </c>
      <c r="B4863" t="s">
        <v>107</v>
      </c>
      <c r="C4863" t="s">
        <v>28</v>
      </c>
    </row>
    <row r="4864" spans="1:3" x14ac:dyDescent="0.2">
      <c r="A4864" t="s">
        <v>44</v>
      </c>
      <c r="B4864" t="s">
        <v>108</v>
      </c>
      <c r="C4864" t="s">
        <v>74</v>
      </c>
    </row>
    <row r="4865" spans="1:3" x14ac:dyDescent="0.2">
      <c r="A4865" t="s">
        <v>44</v>
      </c>
      <c r="B4865" t="s">
        <v>109</v>
      </c>
      <c r="C4865" t="s">
        <v>14</v>
      </c>
    </row>
    <row r="4866" spans="1:3" x14ac:dyDescent="0.2">
      <c r="A4866" t="s">
        <v>44</v>
      </c>
      <c r="B4866" t="s">
        <v>110</v>
      </c>
      <c r="C4866" t="s">
        <v>99</v>
      </c>
    </row>
    <row r="4867" spans="1:3" x14ac:dyDescent="0.2">
      <c r="A4867" t="s">
        <v>44</v>
      </c>
      <c r="B4867" t="s">
        <v>111</v>
      </c>
      <c r="C4867" t="s">
        <v>26</v>
      </c>
    </row>
    <row r="4868" spans="1:3" x14ac:dyDescent="0.2">
      <c r="A4868" t="s">
        <v>44</v>
      </c>
      <c r="B4868" t="s">
        <v>112</v>
      </c>
      <c r="C4868" t="s">
        <v>26</v>
      </c>
    </row>
    <row r="4869" spans="1:3" x14ac:dyDescent="0.2">
      <c r="A4869" t="s">
        <v>44</v>
      </c>
      <c r="B4869" t="s">
        <v>113</v>
      </c>
      <c r="C4869" t="s">
        <v>42</v>
      </c>
    </row>
    <row r="4870" spans="1:3" x14ac:dyDescent="0.2">
      <c r="A4870" t="s">
        <v>44</v>
      </c>
      <c r="B4870" t="s">
        <v>114</v>
      </c>
      <c r="C4870" t="s">
        <v>70</v>
      </c>
    </row>
    <row r="4871" spans="1:3" x14ac:dyDescent="0.2">
      <c r="A4871" t="s">
        <v>44</v>
      </c>
      <c r="B4871" t="s">
        <v>115</v>
      </c>
      <c r="C4871" t="s">
        <v>105</v>
      </c>
    </row>
    <row r="4872" spans="1:3" x14ac:dyDescent="0.2">
      <c r="A4872" t="s">
        <v>44</v>
      </c>
      <c r="B4872" t="s">
        <v>116</v>
      </c>
      <c r="C4872" t="s">
        <v>33</v>
      </c>
    </row>
    <row r="4873" spans="1:3" x14ac:dyDescent="0.2">
      <c r="A4873" t="s">
        <v>44</v>
      </c>
      <c r="B4873" t="s">
        <v>117</v>
      </c>
      <c r="C4873" t="s">
        <v>41</v>
      </c>
    </row>
    <row r="4874" spans="1:3" x14ac:dyDescent="0.2">
      <c r="A4874" t="s">
        <v>44</v>
      </c>
      <c r="B4874" t="s">
        <v>118</v>
      </c>
      <c r="C4874" t="s">
        <v>40</v>
      </c>
    </row>
    <row r="4875" spans="1:3" x14ac:dyDescent="0.2">
      <c r="A4875" t="s">
        <v>44</v>
      </c>
      <c r="B4875" t="s">
        <v>119</v>
      </c>
      <c r="C4875" t="s">
        <v>40</v>
      </c>
    </row>
    <row r="4876" spans="1:3" x14ac:dyDescent="0.2">
      <c r="A4876" t="s">
        <v>44</v>
      </c>
      <c r="B4876" t="s">
        <v>120</v>
      </c>
      <c r="C4876" t="s">
        <v>105</v>
      </c>
    </row>
    <row r="4877" spans="1:3" x14ac:dyDescent="0.2">
      <c r="A4877" t="s">
        <v>44</v>
      </c>
      <c r="B4877" t="s">
        <v>121</v>
      </c>
      <c r="C4877" t="s">
        <v>10</v>
      </c>
    </row>
    <row r="4878" spans="1:3" x14ac:dyDescent="0.2">
      <c r="A4878" t="s">
        <v>44</v>
      </c>
      <c r="B4878" t="s">
        <v>122</v>
      </c>
      <c r="C4878" t="s">
        <v>99</v>
      </c>
    </row>
    <row r="4879" spans="1:3" x14ac:dyDescent="0.2">
      <c r="A4879" t="s">
        <v>44</v>
      </c>
      <c r="B4879" t="s">
        <v>123</v>
      </c>
      <c r="C4879" t="s">
        <v>93</v>
      </c>
    </row>
    <row r="4880" spans="1:3" x14ac:dyDescent="0.2">
      <c r="A4880" t="s">
        <v>44</v>
      </c>
      <c r="B4880" t="s">
        <v>124</v>
      </c>
      <c r="C4880" t="s">
        <v>13</v>
      </c>
    </row>
    <row r="4881" spans="1:3" x14ac:dyDescent="0.2">
      <c r="A4881" t="s">
        <v>44</v>
      </c>
      <c r="B4881" t="s">
        <v>125</v>
      </c>
      <c r="C4881" t="s">
        <v>133</v>
      </c>
    </row>
    <row r="4882" spans="1:3" x14ac:dyDescent="0.2">
      <c r="A4882" t="s">
        <v>44</v>
      </c>
      <c r="B4882" t="s">
        <v>126</v>
      </c>
      <c r="C4882" t="s">
        <v>65</v>
      </c>
    </row>
    <row r="4883" spans="1:3" x14ac:dyDescent="0.2">
      <c r="A4883" t="s">
        <v>44</v>
      </c>
      <c r="B4883" t="s">
        <v>127</v>
      </c>
      <c r="C4883" t="s">
        <v>18</v>
      </c>
    </row>
    <row r="4884" spans="1:3" x14ac:dyDescent="0.2">
      <c r="A4884" t="s">
        <v>44</v>
      </c>
      <c r="B4884" t="s">
        <v>128</v>
      </c>
      <c r="C4884" t="s">
        <v>51</v>
      </c>
    </row>
    <row r="4885" spans="1:3" x14ac:dyDescent="0.2">
      <c r="A4885" t="s">
        <v>44</v>
      </c>
      <c r="B4885" t="s">
        <v>129</v>
      </c>
      <c r="C4885" t="s">
        <v>47</v>
      </c>
    </row>
    <row r="4886" spans="1:3" x14ac:dyDescent="0.2">
      <c r="A4886" t="s">
        <v>44</v>
      </c>
      <c r="B4886" t="s">
        <v>130</v>
      </c>
      <c r="C4886" t="s">
        <v>48</v>
      </c>
    </row>
    <row r="4887" spans="1:3" x14ac:dyDescent="0.2">
      <c r="A4887" t="s">
        <v>44</v>
      </c>
      <c r="B4887" t="s">
        <v>131</v>
      </c>
      <c r="C4887" t="s">
        <v>39</v>
      </c>
    </row>
    <row r="4888" spans="1:3" x14ac:dyDescent="0.2">
      <c r="A4888" t="s">
        <v>44</v>
      </c>
      <c r="B4888" t="s">
        <v>132</v>
      </c>
      <c r="C4888" t="s">
        <v>136</v>
      </c>
    </row>
    <row r="4889" spans="1:3" x14ac:dyDescent="0.2">
      <c r="A4889" t="s">
        <v>44</v>
      </c>
      <c r="B4889" t="s">
        <v>133</v>
      </c>
      <c r="C4889" t="s">
        <v>78</v>
      </c>
    </row>
    <row r="4890" spans="1:3" x14ac:dyDescent="0.2">
      <c r="A4890" t="s">
        <v>44</v>
      </c>
      <c r="B4890" t="s">
        <v>134</v>
      </c>
      <c r="C4890" t="s">
        <v>19</v>
      </c>
    </row>
    <row r="4891" spans="1:3" x14ac:dyDescent="0.2">
      <c r="A4891" t="s">
        <v>44</v>
      </c>
      <c r="B4891" t="s">
        <v>135</v>
      </c>
      <c r="C4891" t="s">
        <v>42</v>
      </c>
    </row>
    <row r="4892" spans="1:3" x14ac:dyDescent="0.2">
      <c r="A4892" t="s">
        <v>44</v>
      </c>
      <c r="B4892" t="s">
        <v>136</v>
      </c>
      <c r="C4892" t="s">
        <v>72</v>
      </c>
    </row>
    <row r="4893" spans="1:3" x14ac:dyDescent="0.2">
      <c r="A4893" t="s">
        <v>44</v>
      </c>
      <c r="B4893" t="s">
        <v>137</v>
      </c>
      <c r="C4893" t="s">
        <v>16</v>
      </c>
    </row>
    <row r="4894" spans="1:3" x14ac:dyDescent="0.2">
      <c r="A4894" t="s">
        <v>44</v>
      </c>
      <c r="B4894" t="s">
        <v>138</v>
      </c>
      <c r="C4894" t="s">
        <v>80</v>
      </c>
    </row>
    <row r="4895" spans="1:3" x14ac:dyDescent="0.2">
      <c r="A4895" t="s">
        <v>46</v>
      </c>
      <c r="B4895" t="s">
        <v>45</v>
      </c>
      <c r="C4895" t="s">
        <v>10</v>
      </c>
    </row>
    <row r="4896" spans="1:3" x14ac:dyDescent="0.2">
      <c r="A4896" t="s">
        <v>47</v>
      </c>
      <c r="B4896" t="s">
        <v>45</v>
      </c>
      <c r="C4896" t="s">
        <v>130</v>
      </c>
    </row>
    <row r="4897" spans="1:3" x14ac:dyDescent="0.2">
      <c r="A4897" t="s">
        <v>48</v>
      </c>
      <c r="B4897" t="s">
        <v>45</v>
      </c>
      <c r="C4897" t="s">
        <v>1</v>
      </c>
    </row>
    <row r="4898" spans="1:3" x14ac:dyDescent="0.2">
      <c r="A4898" t="s">
        <v>49</v>
      </c>
      <c r="B4898" t="s">
        <v>45</v>
      </c>
      <c r="C4898" t="s">
        <v>62</v>
      </c>
    </row>
    <row r="4899" spans="1:3" x14ac:dyDescent="0.2">
      <c r="A4899" t="s">
        <v>50</v>
      </c>
      <c r="B4899" t="s">
        <v>45</v>
      </c>
      <c r="C4899" t="s">
        <v>62</v>
      </c>
    </row>
    <row r="4900" spans="1:3" x14ac:dyDescent="0.2">
      <c r="A4900" t="s">
        <v>51</v>
      </c>
      <c r="B4900" t="s">
        <v>45</v>
      </c>
      <c r="C4900" t="s">
        <v>1</v>
      </c>
    </row>
    <row r="4901" spans="1:3" x14ac:dyDescent="0.2">
      <c r="A4901" t="s">
        <v>52</v>
      </c>
      <c r="B4901" t="s">
        <v>45</v>
      </c>
      <c r="C4901" t="s">
        <v>67</v>
      </c>
    </row>
    <row r="4902" spans="1:3" x14ac:dyDescent="0.2">
      <c r="A4902" t="s">
        <v>53</v>
      </c>
      <c r="B4902" t="s">
        <v>45</v>
      </c>
      <c r="C4902" t="s">
        <v>4</v>
      </c>
    </row>
    <row r="4903" spans="1:3" x14ac:dyDescent="0.2">
      <c r="A4903" t="s">
        <v>54</v>
      </c>
      <c r="B4903" t="s">
        <v>45</v>
      </c>
      <c r="C4903" t="s">
        <v>128</v>
      </c>
    </row>
    <row r="4904" spans="1:3" x14ac:dyDescent="0.2">
      <c r="A4904" t="s">
        <v>55</v>
      </c>
      <c r="B4904" t="s">
        <v>45</v>
      </c>
      <c r="C4904" t="s">
        <v>128</v>
      </c>
    </row>
    <row r="4905" spans="1:3" x14ac:dyDescent="0.2">
      <c r="A4905" t="s">
        <v>56</v>
      </c>
      <c r="B4905" t="s">
        <v>45</v>
      </c>
      <c r="C4905" t="s">
        <v>43</v>
      </c>
    </row>
    <row r="4906" spans="1:3" x14ac:dyDescent="0.2">
      <c r="A4906" t="s">
        <v>57</v>
      </c>
      <c r="B4906" t="s">
        <v>45</v>
      </c>
      <c r="C4906" t="s">
        <v>43</v>
      </c>
    </row>
    <row r="4907" spans="1:3" x14ac:dyDescent="0.2">
      <c r="A4907" t="s">
        <v>58</v>
      </c>
      <c r="B4907" t="s">
        <v>45</v>
      </c>
      <c r="C4907" t="s">
        <v>4</v>
      </c>
    </row>
    <row r="4908" spans="1:3" x14ac:dyDescent="0.2">
      <c r="A4908" t="s">
        <v>59</v>
      </c>
      <c r="B4908" t="s">
        <v>45</v>
      </c>
      <c r="C4908" t="s">
        <v>127</v>
      </c>
    </row>
    <row r="4909" spans="1:3" x14ac:dyDescent="0.2">
      <c r="A4909" t="s">
        <v>60</v>
      </c>
      <c r="B4909" t="s">
        <v>45</v>
      </c>
      <c r="C4909" t="s">
        <v>107</v>
      </c>
    </row>
    <row r="4910" spans="1:3" x14ac:dyDescent="0.2">
      <c r="A4910" t="s">
        <v>61</v>
      </c>
      <c r="B4910" t="s">
        <v>45</v>
      </c>
      <c r="C4910" t="s">
        <v>4</v>
      </c>
    </row>
    <row r="4911" spans="1:3" x14ac:dyDescent="0.2">
      <c r="A4911" t="s">
        <v>62</v>
      </c>
      <c r="B4911" t="s">
        <v>45</v>
      </c>
      <c r="C4911" t="s">
        <v>134</v>
      </c>
    </row>
    <row r="4912" spans="1:3" x14ac:dyDescent="0.2">
      <c r="A4912" t="s">
        <v>63</v>
      </c>
      <c r="B4912" t="s">
        <v>45</v>
      </c>
      <c r="C4912" t="s">
        <v>134</v>
      </c>
    </row>
    <row r="4913" spans="1:3" x14ac:dyDescent="0.2">
      <c r="A4913" t="s">
        <v>45</v>
      </c>
      <c r="B4913" t="s">
        <v>64</v>
      </c>
      <c r="C4913" t="s">
        <v>24</v>
      </c>
    </row>
    <row r="4914" spans="1:3" x14ac:dyDescent="0.2">
      <c r="A4914" t="s">
        <v>65</v>
      </c>
      <c r="B4914" t="s">
        <v>45</v>
      </c>
      <c r="C4914" t="s">
        <v>105</v>
      </c>
    </row>
    <row r="4915" spans="1:3" x14ac:dyDescent="0.2">
      <c r="A4915" t="s">
        <v>66</v>
      </c>
      <c r="B4915" t="s">
        <v>45</v>
      </c>
      <c r="C4915" t="s">
        <v>105</v>
      </c>
    </row>
    <row r="4916" spans="1:3" x14ac:dyDescent="0.2">
      <c r="A4916" t="s">
        <v>67</v>
      </c>
      <c r="B4916" t="s">
        <v>45</v>
      </c>
      <c r="C4916" t="s">
        <v>6</v>
      </c>
    </row>
    <row r="4917" spans="1:3" x14ac:dyDescent="0.2">
      <c r="A4917" t="s">
        <v>68</v>
      </c>
      <c r="B4917" t="s">
        <v>45</v>
      </c>
      <c r="C4917" t="s">
        <v>6</v>
      </c>
    </row>
    <row r="4918" spans="1:3" x14ac:dyDescent="0.2">
      <c r="A4918" t="s">
        <v>69</v>
      </c>
      <c r="B4918" t="s">
        <v>45</v>
      </c>
      <c r="C4918" t="s">
        <v>123</v>
      </c>
    </row>
    <row r="4919" spans="1:3" x14ac:dyDescent="0.2">
      <c r="A4919" t="s">
        <v>70</v>
      </c>
      <c r="B4919" t="s">
        <v>45</v>
      </c>
      <c r="C4919" t="s">
        <v>128</v>
      </c>
    </row>
    <row r="4920" spans="1:3" x14ac:dyDescent="0.2">
      <c r="A4920" t="s">
        <v>71</v>
      </c>
      <c r="B4920" t="s">
        <v>45</v>
      </c>
      <c r="C4920" t="s">
        <v>128</v>
      </c>
    </row>
    <row r="4921" spans="1:3" x14ac:dyDescent="0.2">
      <c r="A4921" t="s">
        <v>72</v>
      </c>
      <c r="B4921" t="s">
        <v>45</v>
      </c>
      <c r="C4921" t="s">
        <v>69</v>
      </c>
    </row>
    <row r="4922" spans="1:3" x14ac:dyDescent="0.2">
      <c r="A4922" t="s">
        <v>73</v>
      </c>
      <c r="B4922" t="s">
        <v>45</v>
      </c>
      <c r="C4922" t="s">
        <v>107</v>
      </c>
    </row>
    <row r="4923" spans="1:3" x14ac:dyDescent="0.2">
      <c r="A4923" t="s">
        <v>74</v>
      </c>
      <c r="B4923" t="s">
        <v>45</v>
      </c>
      <c r="C4923" t="s">
        <v>137</v>
      </c>
    </row>
    <row r="4924" spans="1:3" x14ac:dyDescent="0.2">
      <c r="A4924" t="s">
        <v>75</v>
      </c>
      <c r="B4924" t="s">
        <v>45</v>
      </c>
      <c r="C4924" t="s">
        <v>2</v>
      </c>
    </row>
    <row r="4925" spans="1:3" x14ac:dyDescent="0.2">
      <c r="A4925" t="s">
        <v>76</v>
      </c>
      <c r="B4925" t="s">
        <v>45</v>
      </c>
      <c r="C4925" t="s">
        <v>62</v>
      </c>
    </row>
    <row r="4926" spans="1:3" x14ac:dyDescent="0.2">
      <c r="A4926" t="s">
        <v>77</v>
      </c>
      <c r="B4926" t="s">
        <v>45</v>
      </c>
      <c r="C4926" t="s">
        <v>11</v>
      </c>
    </row>
    <row r="4927" spans="1:3" x14ac:dyDescent="0.2">
      <c r="A4927" t="s">
        <v>78</v>
      </c>
      <c r="B4927" t="s">
        <v>45</v>
      </c>
      <c r="C4927" t="s">
        <v>43</v>
      </c>
    </row>
    <row r="4928" spans="1:3" x14ac:dyDescent="0.2">
      <c r="A4928" t="s">
        <v>79</v>
      </c>
      <c r="B4928" t="s">
        <v>45</v>
      </c>
      <c r="C4928" t="s">
        <v>100</v>
      </c>
    </row>
    <row r="4929" spans="1:3" x14ac:dyDescent="0.2">
      <c r="A4929" t="s">
        <v>80</v>
      </c>
      <c r="B4929" t="s">
        <v>45</v>
      </c>
      <c r="C4929" t="s">
        <v>100</v>
      </c>
    </row>
    <row r="4930" spans="1:3" x14ac:dyDescent="0.2">
      <c r="A4930" t="s">
        <v>81</v>
      </c>
      <c r="B4930" t="s">
        <v>45</v>
      </c>
      <c r="C4930" t="s">
        <v>62</v>
      </c>
    </row>
    <row r="4931" spans="1:3" x14ac:dyDescent="0.2">
      <c r="A4931" t="s">
        <v>82</v>
      </c>
      <c r="B4931" t="s">
        <v>45</v>
      </c>
      <c r="C4931" t="s">
        <v>58</v>
      </c>
    </row>
    <row r="4932" spans="1:3" x14ac:dyDescent="0.2">
      <c r="A4932" t="s">
        <v>83</v>
      </c>
      <c r="B4932" t="s">
        <v>45</v>
      </c>
      <c r="C4932" t="s">
        <v>4</v>
      </c>
    </row>
    <row r="4933" spans="1:3" x14ac:dyDescent="0.2">
      <c r="A4933" t="s">
        <v>84</v>
      </c>
      <c r="B4933" t="s">
        <v>45</v>
      </c>
      <c r="C4933" t="s">
        <v>58</v>
      </c>
    </row>
    <row r="4934" spans="1:3" x14ac:dyDescent="0.2">
      <c r="A4934" t="s">
        <v>85</v>
      </c>
      <c r="B4934" t="s">
        <v>45</v>
      </c>
      <c r="C4934" t="s">
        <v>58</v>
      </c>
    </row>
    <row r="4935" spans="1:3" x14ac:dyDescent="0.2">
      <c r="A4935" t="s">
        <v>86</v>
      </c>
      <c r="B4935" t="s">
        <v>45</v>
      </c>
      <c r="C4935" t="s">
        <v>11</v>
      </c>
    </row>
    <row r="4936" spans="1:3" x14ac:dyDescent="0.2">
      <c r="A4936" t="s">
        <v>87</v>
      </c>
      <c r="B4936" t="s">
        <v>45</v>
      </c>
      <c r="C4936" t="s">
        <v>2</v>
      </c>
    </row>
    <row r="4937" spans="1:3" x14ac:dyDescent="0.2">
      <c r="A4937" t="s">
        <v>88</v>
      </c>
      <c r="B4937" t="s">
        <v>45</v>
      </c>
      <c r="C4937" t="s">
        <v>43</v>
      </c>
    </row>
    <row r="4938" spans="1:3" x14ac:dyDescent="0.2">
      <c r="A4938" t="s">
        <v>89</v>
      </c>
      <c r="B4938" t="s">
        <v>45</v>
      </c>
      <c r="C4938" t="s">
        <v>5</v>
      </c>
    </row>
    <row r="4939" spans="1:3" x14ac:dyDescent="0.2">
      <c r="A4939" t="s">
        <v>90</v>
      </c>
      <c r="B4939" t="s">
        <v>45</v>
      </c>
      <c r="C4939" t="s">
        <v>58</v>
      </c>
    </row>
    <row r="4940" spans="1:3" x14ac:dyDescent="0.2">
      <c r="A4940" t="s">
        <v>91</v>
      </c>
      <c r="B4940" t="s">
        <v>45</v>
      </c>
      <c r="C4940" t="s">
        <v>90</v>
      </c>
    </row>
    <row r="4941" spans="1:3" x14ac:dyDescent="0.2">
      <c r="A4941" t="s">
        <v>92</v>
      </c>
      <c r="B4941" t="s">
        <v>45</v>
      </c>
      <c r="C4941" t="s">
        <v>90</v>
      </c>
    </row>
    <row r="4942" spans="1:3" x14ac:dyDescent="0.2">
      <c r="A4942" t="s">
        <v>93</v>
      </c>
      <c r="B4942" t="s">
        <v>45</v>
      </c>
      <c r="C4942" t="s">
        <v>5</v>
      </c>
    </row>
    <row r="4943" spans="1:3" x14ac:dyDescent="0.2">
      <c r="A4943" t="s">
        <v>94</v>
      </c>
      <c r="B4943" t="s">
        <v>45</v>
      </c>
      <c r="C4943" t="s">
        <v>120</v>
      </c>
    </row>
    <row r="4944" spans="1:3" x14ac:dyDescent="0.2">
      <c r="A4944" t="s">
        <v>95</v>
      </c>
      <c r="B4944" t="s">
        <v>45</v>
      </c>
      <c r="C4944" t="s">
        <v>90</v>
      </c>
    </row>
    <row r="4945" spans="1:3" x14ac:dyDescent="0.2">
      <c r="A4945" t="s">
        <v>96</v>
      </c>
      <c r="B4945" t="s">
        <v>45</v>
      </c>
      <c r="C4945" t="s">
        <v>11</v>
      </c>
    </row>
    <row r="4946" spans="1:3" x14ac:dyDescent="0.2">
      <c r="A4946" t="s">
        <v>97</v>
      </c>
      <c r="B4946" t="s">
        <v>45</v>
      </c>
      <c r="C4946" t="s">
        <v>24</v>
      </c>
    </row>
    <row r="4947" spans="1:3" x14ac:dyDescent="0.2">
      <c r="A4947" t="s">
        <v>98</v>
      </c>
      <c r="B4947" t="s">
        <v>45</v>
      </c>
      <c r="C4947" t="s">
        <v>120</v>
      </c>
    </row>
    <row r="4948" spans="1:3" x14ac:dyDescent="0.2">
      <c r="A4948" t="s">
        <v>99</v>
      </c>
      <c r="B4948" t="s">
        <v>45</v>
      </c>
      <c r="C4948" t="s">
        <v>105</v>
      </c>
    </row>
    <row r="4949" spans="1:3" x14ac:dyDescent="0.2">
      <c r="A4949" t="s">
        <v>100</v>
      </c>
      <c r="B4949" t="s">
        <v>45</v>
      </c>
      <c r="C4949" t="s">
        <v>67</v>
      </c>
    </row>
    <row r="4950" spans="1:3" x14ac:dyDescent="0.2">
      <c r="A4950" t="s">
        <v>101</v>
      </c>
      <c r="B4950" t="s">
        <v>45</v>
      </c>
      <c r="C4950" t="s">
        <v>116</v>
      </c>
    </row>
    <row r="4951" spans="1:3" x14ac:dyDescent="0.2">
      <c r="A4951" t="s">
        <v>102</v>
      </c>
      <c r="B4951" t="s">
        <v>45</v>
      </c>
      <c r="C4951" t="s">
        <v>6</v>
      </c>
    </row>
    <row r="4952" spans="1:3" x14ac:dyDescent="0.2">
      <c r="A4952" t="s">
        <v>103</v>
      </c>
      <c r="B4952" t="s">
        <v>45</v>
      </c>
      <c r="C4952" t="s">
        <v>4</v>
      </c>
    </row>
    <row r="4953" spans="1:3" x14ac:dyDescent="0.2">
      <c r="A4953" t="s">
        <v>104</v>
      </c>
      <c r="B4953" t="s">
        <v>45</v>
      </c>
      <c r="C4953" t="s">
        <v>6</v>
      </c>
    </row>
    <row r="4954" spans="1:3" x14ac:dyDescent="0.2">
      <c r="A4954" t="s">
        <v>3</v>
      </c>
      <c r="B4954" t="s">
        <v>45</v>
      </c>
      <c r="C4954" t="s">
        <v>6</v>
      </c>
    </row>
    <row r="4955" spans="1:3" x14ac:dyDescent="0.2">
      <c r="A4955" t="s">
        <v>105</v>
      </c>
      <c r="B4955" t="s">
        <v>45</v>
      </c>
      <c r="C4955" t="s">
        <v>95</v>
      </c>
    </row>
    <row r="4956" spans="1:3" x14ac:dyDescent="0.2">
      <c r="A4956" t="s">
        <v>106</v>
      </c>
      <c r="B4956" t="s">
        <v>45</v>
      </c>
      <c r="C4956" t="s">
        <v>22</v>
      </c>
    </row>
    <row r="4957" spans="1:3" x14ac:dyDescent="0.2">
      <c r="A4957" t="s">
        <v>107</v>
      </c>
      <c r="B4957" t="s">
        <v>45</v>
      </c>
      <c r="C4957" t="s">
        <v>58</v>
      </c>
    </row>
    <row r="4958" spans="1:3" x14ac:dyDescent="0.2">
      <c r="A4958" t="s">
        <v>108</v>
      </c>
      <c r="B4958" t="s">
        <v>45</v>
      </c>
      <c r="C4958" t="s">
        <v>58</v>
      </c>
    </row>
    <row r="4959" spans="1:3" x14ac:dyDescent="0.2">
      <c r="A4959" t="s">
        <v>109</v>
      </c>
      <c r="B4959" t="s">
        <v>45</v>
      </c>
      <c r="C4959" t="s">
        <v>6</v>
      </c>
    </row>
    <row r="4960" spans="1:3" x14ac:dyDescent="0.2">
      <c r="A4960" t="s">
        <v>110</v>
      </c>
      <c r="B4960" t="s">
        <v>45</v>
      </c>
      <c r="C4960" t="s">
        <v>10</v>
      </c>
    </row>
    <row r="4961" spans="1:3" x14ac:dyDescent="0.2">
      <c r="A4961" t="s">
        <v>111</v>
      </c>
      <c r="B4961" t="s">
        <v>45</v>
      </c>
      <c r="C4961" t="s">
        <v>118</v>
      </c>
    </row>
    <row r="4962" spans="1:3" x14ac:dyDescent="0.2">
      <c r="A4962" t="s">
        <v>112</v>
      </c>
      <c r="B4962" t="s">
        <v>45</v>
      </c>
      <c r="C4962" t="s">
        <v>36</v>
      </c>
    </row>
    <row r="4963" spans="1:3" x14ac:dyDescent="0.2">
      <c r="A4963" t="s">
        <v>113</v>
      </c>
      <c r="B4963" t="s">
        <v>45</v>
      </c>
      <c r="C4963" t="s">
        <v>11</v>
      </c>
    </row>
    <row r="4964" spans="1:3" x14ac:dyDescent="0.2">
      <c r="A4964" t="s">
        <v>114</v>
      </c>
      <c r="B4964" t="s">
        <v>45</v>
      </c>
      <c r="C4964" t="s">
        <v>62</v>
      </c>
    </row>
    <row r="4965" spans="1:3" x14ac:dyDescent="0.2">
      <c r="A4965" t="s">
        <v>115</v>
      </c>
      <c r="B4965" t="s">
        <v>45</v>
      </c>
      <c r="C4965" t="s">
        <v>120</v>
      </c>
    </row>
    <row r="4966" spans="1:3" x14ac:dyDescent="0.2">
      <c r="A4966" t="s">
        <v>116</v>
      </c>
      <c r="B4966" t="s">
        <v>45</v>
      </c>
      <c r="C4966" t="s">
        <v>107</v>
      </c>
    </row>
    <row r="4967" spans="1:3" x14ac:dyDescent="0.2">
      <c r="A4967" t="s">
        <v>117</v>
      </c>
      <c r="B4967" t="s">
        <v>45</v>
      </c>
      <c r="C4967" t="s">
        <v>127</v>
      </c>
    </row>
    <row r="4968" spans="1:3" x14ac:dyDescent="0.2">
      <c r="A4968" t="s">
        <v>118</v>
      </c>
      <c r="B4968" t="s">
        <v>45</v>
      </c>
      <c r="C4968" t="s">
        <v>35</v>
      </c>
    </row>
    <row r="4969" spans="1:3" x14ac:dyDescent="0.2">
      <c r="A4969" t="s">
        <v>119</v>
      </c>
      <c r="B4969" t="s">
        <v>45</v>
      </c>
      <c r="C4969" t="s">
        <v>109</v>
      </c>
    </row>
    <row r="4970" spans="1:3" x14ac:dyDescent="0.2">
      <c r="A4970" t="s">
        <v>120</v>
      </c>
      <c r="B4970" t="s">
        <v>45</v>
      </c>
      <c r="C4970" t="s">
        <v>120</v>
      </c>
    </row>
    <row r="4971" spans="1:3" x14ac:dyDescent="0.2">
      <c r="A4971" t="s">
        <v>121</v>
      </c>
      <c r="B4971" t="s">
        <v>45</v>
      </c>
      <c r="C4971" t="s">
        <v>120</v>
      </c>
    </row>
    <row r="4972" spans="1:3" x14ac:dyDescent="0.2">
      <c r="A4972" t="s">
        <v>122</v>
      </c>
      <c r="B4972" t="s">
        <v>45</v>
      </c>
      <c r="C4972" t="s">
        <v>69</v>
      </c>
    </row>
    <row r="4973" spans="1:3" x14ac:dyDescent="0.2">
      <c r="A4973" t="s">
        <v>123</v>
      </c>
      <c r="B4973" t="s">
        <v>45</v>
      </c>
      <c r="C4973" t="s">
        <v>90</v>
      </c>
    </row>
    <row r="4974" spans="1:3" x14ac:dyDescent="0.2">
      <c r="A4974" t="s">
        <v>124</v>
      </c>
      <c r="B4974" t="s">
        <v>45</v>
      </c>
      <c r="C4974" t="s">
        <v>128</v>
      </c>
    </row>
    <row r="4975" spans="1:3" x14ac:dyDescent="0.2">
      <c r="A4975" t="s">
        <v>125</v>
      </c>
      <c r="B4975" t="s">
        <v>45</v>
      </c>
      <c r="C4975" t="s">
        <v>2</v>
      </c>
    </row>
    <row r="4976" spans="1:3" x14ac:dyDescent="0.2">
      <c r="A4976" t="s">
        <v>126</v>
      </c>
      <c r="B4976" t="s">
        <v>45</v>
      </c>
      <c r="C4976" t="s">
        <v>10</v>
      </c>
    </row>
    <row r="4977" spans="1:3" x14ac:dyDescent="0.2">
      <c r="A4977" t="s">
        <v>127</v>
      </c>
      <c r="B4977" t="s">
        <v>45</v>
      </c>
      <c r="C4977" t="s">
        <v>95</v>
      </c>
    </row>
    <row r="4978" spans="1:3" x14ac:dyDescent="0.2">
      <c r="A4978" t="s">
        <v>128</v>
      </c>
      <c r="B4978" t="s">
        <v>45</v>
      </c>
      <c r="C4978" t="s">
        <v>3</v>
      </c>
    </row>
    <row r="4979" spans="1:3" x14ac:dyDescent="0.2">
      <c r="A4979" t="s">
        <v>129</v>
      </c>
      <c r="B4979" t="s">
        <v>45</v>
      </c>
      <c r="C4979" t="s">
        <v>1</v>
      </c>
    </row>
    <row r="4980" spans="1:3" x14ac:dyDescent="0.2">
      <c r="A4980" t="s">
        <v>130</v>
      </c>
      <c r="B4980" t="s">
        <v>45</v>
      </c>
      <c r="C4980" t="s">
        <v>3</v>
      </c>
    </row>
    <row r="4981" spans="1:3" x14ac:dyDescent="0.2">
      <c r="A4981" t="s">
        <v>131</v>
      </c>
      <c r="B4981" t="s">
        <v>45</v>
      </c>
      <c r="C4981" t="s">
        <v>102</v>
      </c>
    </row>
    <row r="4982" spans="1:3" x14ac:dyDescent="0.2">
      <c r="A4982" t="s">
        <v>132</v>
      </c>
      <c r="B4982" t="s">
        <v>45</v>
      </c>
      <c r="C4982" t="s">
        <v>36</v>
      </c>
    </row>
    <row r="4983" spans="1:3" x14ac:dyDescent="0.2">
      <c r="A4983" t="s">
        <v>133</v>
      </c>
      <c r="B4983" t="s">
        <v>45</v>
      </c>
      <c r="C4983" t="s">
        <v>101</v>
      </c>
    </row>
    <row r="4984" spans="1:3" x14ac:dyDescent="0.2">
      <c r="A4984" t="s">
        <v>134</v>
      </c>
      <c r="B4984" t="s">
        <v>45</v>
      </c>
      <c r="C4984" t="s">
        <v>6</v>
      </c>
    </row>
    <row r="4985" spans="1:3" x14ac:dyDescent="0.2">
      <c r="A4985" t="s">
        <v>135</v>
      </c>
      <c r="B4985" t="s">
        <v>45</v>
      </c>
      <c r="C4985" t="s">
        <v>11</v>
      </c>
    </row>
    <row r="4986" spans="1:3" x14ac:dyDescent="0.2">
      <c r="A4986" t="s">
        <v>136</v>
      </c>
      <c r="B4986" t="s">
        <v>45</v>
      </c>
      <c r="C4986" t="s">
        <v>11</v>
      </c>
    </row>
    <row r="4987" spans="1:3" x14ac:dyDescent="0.2">
      <c r="A4987" t="s">
        <v>137</v>
      </c>
      <c r="B4987" t="s">
        <v>45</v>
      </c>
      <c r="C4987" t="s">
        <v>107</v>
      </c>
    </row>
    <row r="4988" spans="1:3" x14ac:dyDescent="0.2">
      <c r="A4988" t="s">
        <v>138</v>
      </c>
      <c r="B4988" t="s">
        <v>45</v>
      </c>
      <c r="C4988" t="s">
        <v>107</v>
      </c>
    </row>
    <row r="4989" spans="1:3" x14ac:dyDescent="0.2">
      <c r="A4989" t="s">
        <v>7</v>
      </c>
      <c r="B4989" t="s">
        <v>45</v>
      </c>
      <c r="C4989" t="s">
        <v>24</v>
      </c>
    </row>
    <row r="4990" spans="1:3" x14ac:dyDescent="0.2">
      <c r="A4990" t="s">
        <v>46</v>
      </c>
      <c r="B4990" t="s">
        <v>7</v>
      </c>
      <c r="C4990" t="s">
        <v>105</v>
      </c>
    </row>
    <row r="4991" spans="1:3" x14ac:dyDescent="0.2">
      <c r="A4991" t="s">
        <v>47</v>
      </c>
      <c r="B4991" t="s">
        <v>7</v>
      </c>
      <c r="C4991" t="s">
        <v>128</v>
      </c>
    </row>
    <row r="4992" spans="1:3" x14ac:dyDescent="0.2">
      <c r="A4992" t="s">
        <v>48</v>
      </c>
      <c r="B4992" t="s">
        <v>7</v>
      </c>
      <c r="C4992" t="s">
        <v>1</v>
      </c>
    </row>
    <row r="4993" spans="1:3" x14ac:dyDescent="0.2">
      <c r="A4993" t="s">
        <v>49</v>
      </c>
      <c r="B4993" t="s">
        <v>7</v>
      </c>
      <c r="C4993" t="s">
        <v>62</v>
      </c>
    </row>
    <row r="4994" spans="1:3" x14ac:dyDescent="0.2">
      <c r="A4994" t="s">
        <v>50</v>
      </c>
      <c r="B4994" t="s">
        <v>7</v>
      </c>
      <c r="C4994" t="s">
        <v>62</v>
      </c>
    </row>
    <row r="4995" spans="1:3" x14ac:dyDescent="0.2">
      <c r="A4995" t="s">
        <v>51</v>
      </c>
      <c r="B4995" t="s">
        <v>7</v>
      </c>
      <c r="C4995" t="s">
        <v>1</v>
      </c>
    </row>
    <row r="4996" spans="1:3" x14ac:dyDescent="0.2">
      <c r="A4996" t="s">
        <v>52</v>
      </c>
      <c r="B4996" t="s">
        <v>7</v>
      </c>
      <c r="C4996" t="s">
        <v>67</v>
      </c>
    </row>
    <row r="4997" spans="1:3" x14ac:dyDescent="0.2">
      <c r="A4997" t="s">
        <v>53</v>
      </c>
      <c r="B4997" t="s">
        <v>7</v>
      </c>
      <c r="C4997" t="s">
        <v>4</v>
      </c>
    </row>
    <row r="4998" spans="1:3" x14ac:dyDescent="0.2">
      <c r="A4998" t="s">
        <v>54</v>
      </c>
      <c r="B4998" t="s">
        <v>7</v>
      </c>
      <c r="C4998" t="s">
        <v>128</v>
      </c>
    </row>
    <row r="4999" spans="1:3" x14ac:dyDescent="0.2">
      <c r="A4999" t="s">
        <v>55</v>
      </c>
      <c r="B4999" t="s">
        <v>7</v>
      </c>
      <c r="C4999" t="s">
        <v>128</v>
      </c>
    </row>
    <row r="5000" spans="1:3" x14ac:dyDescent="0.2">
      <c r="A5000" t="s">
        <v>56</v>
      </c>
      <c r="B5000" t="s">
        <v>7</v>
      </c>
      <c r="C5000" t="s">
        <v>43</v>
      </c>
    </row>
    <row r="5001" spans="1:3" x14ac:dyDescent="0.2">
      <c r="A5001" t="s">
        <v>57</v>
      </c>
      <c r="B5001" t="s">
        <v>7</v>
      </c>
      <c r="C5001" t="s">
        <v>101</v>
      </c>
    </row>
    <row r="5002" spans="1:3" x14ac:dyDescent="0.2">
      <c r="A5002" t="s">
        <v>58</v>
      </c>
      <c r="B5002" t="s">
        <v>7</v>
      </c>
      <c r="C5002" t="s">
        <v>45</v>
      </c>
    </row>
    <row r="5003" spans="1:3" x14ac:dyDescent="0.2">
      <c r="A5003" t="s">
        <v>59</v>
      </c>
      <c r="B5003" t="s">
        <v>7</v>
      </c>
      <c r="C5003" t="s">
        <v>127</v>
      </c>
    </row>
    <row r="5004" spans="1:3" x14ac:dyDescent="0.2">
      <c r="A5004" t="s">
        <v>60</v>
      </c>
      <c r="B5004" t="s">
        <v>7</v>
      </c>
      <c r="C5004" t="s">
        <v>107</v>
      </c>
    </row>
    <row r="5005" spans="1:3" x14ac:dyDescent="0.2">
      <c r="A5005" t="s">
        <v>61</v>
      </c>
      <c r="B5005" t="s">
        <v>7</v>
      </c>
      <c r="C5005" t="s">
        <v>58</v>
      </c>
    </row>
    <row r="5006" spans="1:3" x14ac:dyDescent="0.2">
      <c r="A5006" t="s">
        <v>62</v>
      </c>
      <c r="B5006" t="s">
        <v>7</v>
      </c>
      <c r="C5006" t="s">
        <v>102</v>
      </c>
    </row>
    <row r="5007" spans="1:3" x14ac:dyDescent="0.2">
      <c r="A5007" t="s">
        <v>63</v>
      </c>
      <c r="B5007" t="s">
        <v>7</v>
      </c>
      <c r="C5007" t="s">
        <v>104</v>
      </c>
    </row>
    <row r="5008" spans="1:3" x14ac:dyDescent="0.2">
      <c r="A5008" t="s">
        <v>7</v>
      </c>
      <c r="B5008" t="s">
        <v>64</v>
      </c>
      <c r="C5008" t="s">
        <v>24</v>
      </c>
    </row>
    <row r="5009" spans="1:3" x14ac:dyDescent="0.2">
      <c r="A5009" t="s">
        <v>65</v>
      </c>
      <c r="B5009" t="s">
        <v>7</v>
      </c>
      <c r="C5009" t="s">
        <v>127</v>
      </c>
    </row>
    <row r="5010" spans="1:3" x14ac:dyDescent="0.2">
      <c r="A5010" t="s">
        <v>66</v>
      </c>
      <c r="B5010" t="s">
        <v>7</v>
      </c>
      <c r="C5010" t="s">
        <v>105</v>
      </c>
    </row>
    <row r="5011" spans="1:3" x14ac:dyDescent="0.2">
      <c r="A5011" t="s">
        <v>67</v>
      </c>
      <c r="B5011" t="s">
        <v>7</v>
      </c>
      <c r="C5011" t="s">
        <v>6</v>
      </c>
    </row>
    <row r="5012" spans="1:3" x14ac:dyDescent="0.2">
      <c r="A5012" t="s">
        <v>68</v>
      </c>
      <c r="B5012" t="s">
        <v>7</v>
      </c>
      <c r="C5012" t="s">
        <v>6</v>
      </c>
    </row>
    <row r="5013" spans="1:3" x14ac:dyDescent="0.2">
      <c r="A5013" t="s">
        <v>69</v>
      </c>
      <c r="B5013" t="s">
        <v>7</v>
      </c>
      <c r="C5013" t="s">
        <v>123</v>
      </c>
    </row>
    <row r="5014" spans="1:3" x14ac:dyDescent="0.2">
      <c r="A5014" t="s">
        <v>70</v>
      </c>
      <c r="B5014" t="s">
        <v>7</v>
      </c>
      <c r="C5014" t="s">
        <v>128</v>
      </c>
    </row>
    <row r="5015" spans="1:3" x14ac:dyDescent="0.2">
      <c r="A5015" t="s">
        <v>71</v>
      </c>
      <c r="B5015" t="s">
        <v>7</v>
      </c>
      <c r="C5015" t="s">
        <v>69</v>
      </c>
    </row>
    <row r="5016" spans="1:3" x14ac:dyDescent="0.2">
      <c r="A5016" t="s">
        <v>72</v>
      </c>
      <c r="B5016" t="s">
        <v>7</v>
      </c>
      <c r="C5016" t="s">
        <v>10</v>
      </c>
    </row>
    <row r="5017" spans="1:3" x14ac:dyDescent="0.2">
      <c r="A5017" t="s">
        <v>73</v>
      </c>
      <c r="B5017" t="s">
        <v>7</v>
      </c>
      <c r="C5017" t="s">
        <v>84</v>
      </c>
    </row>
    <row r="5018" spans="1:3" x14ac:dyDescent="0.2">
      <c r="A5018" t="s">
        <v>74</v>
      </c>
      <c r="B5018" t="s">
        <v>7</v>
      </c>
      <c r="C5018" t="s">
        <v>138</v>
      </c>
    </row>
    <row r="5019" spans="1:3" x14ac:dyDescent="0.2">
      <c r="A5019" t="s">
        <v>75</v>
      </c>
      <c r="B5019" t="s">
        <v>7</v>
      </c>
      <c r="C5019" t="s">
        <v>2</v>
      </c>
    </row>
    <row r="5020" spans="1:3" x14ac:dyDescent="0.2">
      <c r="A5020" t="s">
        <v>76</v>
      </c>
      <c r="B5020" t="s">
        <v>7</v>
      </c>
      <c r="C5020" t="s">
        <v>11</v>
      </c>
    </row>
    <row r="5021" spans="1:3" x14ac:dyDescent="0.2">
      <c r="A5021" t="s">
        <v>77</v>
      </c>
      <c r="B5021" t="s">
        <v>7</v>
      </c>
      <c r="C5021" t="s">
        <v>11</v>
      </c>
    </row>
    <row r="5022" spans="1:3" x14ac:dyDescent="0.2">
      <c r="A5022" t="s">
        <v>78</v>
      </c>
      <c r="B5022" t="s">
        <v>7</v>
      </c>
      <c r="C5022" t="s">
        <v>101</v>
      </c>
    </row>
    <row r="5023" spans="1:3" x14ac:dyDescent="0.2">
      <c r="A5023" t="s">
        <v>79</v>
      </c>
      <c r="B5023" t="s">
        <v>7</v>
      </c>
      <c r="C5023" t="s">
        <v>36</v>
      </c>
    </row>
    <row r="5024" spans="1:3" x14ac:dyDescent="0.2">
      <c r="A5024" t="s">
        <v>80</v>
      </c>
      <c r="B5024" t="s">
        <v>7</v>
      </c>
      <c r="C5024" t="s">
        <v>36</v>
      </c>
    </row>
    <row r="5025" spans="1:3" x14ac:dyDescent="0.2">
      <c r="A5025" t="s">
        <v>81</v>
      </c>
      <c r="B5025" t="s">
        <v>7</v>
      </c>
      <c r="C5025" t="s">
        <v>62</v>
      </c>
    </row>
    <row r="5026" spans="1:3" x14ac:dyDescent="0.2">
      <c r="A5026" t="s">
        <v>82</v>
      </c>
      <c r="B5026" t="s">
        <v>7</v>
      </c>
      <c r="C5026" t="s">
        <v>58</v>
      </c>
    </row>
    <row r="5027" spans="1:3" x14ac:dyDescent="0.2">
      <c r="A5027" t="s">
        <v>83</v>
      </c>
      <c r="B5027" t="s">
        <v>7</v>
      </c>
      <c r="C5027" t="s">
        <v>4</v>
      </c>
    </row>
    <row r="5028" spans="1:3" x14ac:dyDescent="0.2">
      <c r="A5028" t="s">
        <v>84</v>
      </c>
      <c r="B5028" t="s">
        <v>7</v>
      </c>
      <c r="C5028" t="s">
        <v>6</v>
      </c>
    </row>
    <row r="5029" spans="1:3" x14ac:dyDescent="0.2">
      <c r="A5029" t="s">
        <v>85</v>
      </c>
      <c r="B5029" t="s">
        <v>7</v>
      </c>
      <c r="C5029" t="s">
        <v>6</v>
      </c>
    </row>
    <row r="5030" spans="1:3" x14ac:dyDescent="0.2">
      <c r="A5030" t="s">
        <v>86</v>
      </c>
      <c r="B5030" t="s">
        <v>7</v>
      </c>
      <c r="C5030" t="s">
        <v>11</v>
      </c>
    </row>
    <row r="5031" spans="1:3" x14ac:dyDescent="0.2">
      <c r="A5031" t="s">
        <v>87</v>
      </c>
      <c r="B5031" t="s">
        <v>7</v>
      </c>
      <c r="C5031" t="s">
        <v>21</v>
      </c>
    </row>
    <row r="5032" spans="1:3" x14ac:dyDescent="0.2">
      <c r="A5032" t="s">
        <v>88</v>
      </c>
      <c r="B5032" t="s">
        <v>7</v>
      </c>
      <c r="C5032" t="s">
        <v>101</v>
      </c>
    </row>
    <row r="5033" spans="1:3" x14ac:dyDescent="0.2">
      <c r="A5033" t="s">
        <v>89</v>
      </c>
      <c r="B5033" t="s">
        <v>7</v>
      </c>
      <c r="C5033" t="s">
        <v>5</v>
      </c>
    </row>
    <row r="5034" spans="1:3" x14ac:dyDescent="0.2">
      <c r="A5034" t="s">
        <v>90</v>
      </c>
      <c r="B5034" t="s">
        <v>7</v>
      </c>
      <c r="C5034" t="s">
        <v>58</v>
      </c>
    </row>
    <row r="5035" spans="1:3" x14ac:dyDescent="0.2">
      <c r="A5035" t="s">
        <v>91</v>
      </c>
      <c r="B5035" t="s">
        <v>7</v>
      </c>
      <c r="C5035" t="s">
        <v>107</v>
      </c>
    </row>
    <row r="5036" spans="1:3" x14ac:dyDescent="0.2">
      <c r="A5036" t="s">
        <v>92</v>
      </c>
      <c r="B5036" t="s">
        <v>7</v>
      </c>
      <c r="C5036" t="s">
        <v>90</v>
      </c>
    </row>
    <row r="5037" spans="1:3" x14ac:dyDescent="0.2">
      <c r="A5037" t="s">
        <v>93</v>
      </c>
      <c r="B5037" t="s">
        <v>7</v>
      </c>
      <c r="C5037" t="s">
        <v>100</v>
      </c>
    </row>
    <row r="5038" spans="1:3" x14ac:dyDescent="0.2">
      <c r="A5038" t="s">
        <v>94</v>
      </c>
      <c r="B5038" t="s">
        <v>7</v>
      </c>
      <c r="C5038" t="s">
        <v>24</v>
      </c>
    </row>
    <row r="5039" spans="1:3" x14ac:dyDescent="0.2">
      <c r="A5039" t="s">
        <v>95</v>
      </c>
      <c r="B5039" t="s">
        <v>7</v>
      </c>
      <c r="C5039" t="s">
        <v>107</v>
      </c>
    </row>
    <row r="5040" spans="1:3" x14ac:dyDescent="0.2">
      <c r="A5040" t="s">
        <v>96</v>
      </c>
      <c r="B5040" t="s">
        <v>7</v>
      </c>
      <c r="C5040" t="s">
        <v>130</v>
      </c>
    </row>
    <row r="5041" spans="1:3" x14ac:dyDescent="0.2">
      <c r="A5041" t="s">
        <v>97</v>
      </c>
      <c r="B5041" t="s">
        <v>7</v>
      </c>
      <c r="C5041" t="s">
        <v>24</v>
      </c>
    </row>
    <row r="5042" spans="1:3" x14ac:dyDescent="0.2">
      <c r="A5042" t="s">
        <v>98</v>
      </c>
      <c r="B5042" t="s">
        <v>7</v>
      </c>
      <c r="C5042" t="s">
        <v>24</v>
      </c>
    </row>
    <row r="5043" spans="1:3" x14ac:dyDescent="0.2">
      <c r="A5043" t="s">
        <v>99</v>
      </c>
      <c r="B5043" t="s">
        <v>7</v>
      </c>
      <c r="C5043" t="s">
        <v>105</v>
      </c>
    </row>
    <row r="5044" spans="1:3" x14ac:dyDescent="0.2">
      <c r="A5044" t="s">
        <v>100</v>
      </c>
      <c r="B5044" t="s">
        <v>7</v>
      </c>
      <c r="C5044" t="s">
        <v>109</v>
      </c>
    </row>
    <row r="5045" spans="1:3" x14ac:dyDescent="0.2">
      <c r="A5045" t="s">
        <v>101</v>
      </c>
      <c r="B5045" t="s">
        <v>7</v>
      </c>
      <c r="C5045" t="s">
        <v>116</v>
      </c>
    </row>
    <row r="5046" spans="1:3" x14ac:dyDescent="0.2">
      <c r="A5046" t="s">
        <v>102</v>
      </c>
      <c r="B5046" t="s">
        <v>7</v>
      </c>
      <c r="C5046" t="s">
        <v>6</v>
      </c>
    </row>
    <row r="5047" spans="1:3" x14ac:dyDescent="0.2">
      <c r="A5047" t="s">
        <v>103</v>
      </c>
      <c r="B5047" t="s">
        <v>7</v>
      </c>
      <c r="C5047" t="s">
        <v>58</v>
      </c>
    </row>
    <row r="5048" spans="1:3" x14ac:dyDescent="0.2">
      <c r="A5048" t="s">
        <v>104</v>
      </c>
      <c r="B5048" t="s">
        <v>7</v>
      </c>
      <c r="C5048" t="s">
        <v>6</v>
      </c>
    </row>
    <row r="5049" spans="1:3" x14ac:dyDescent="0.2">
      <c r="A5049" t="s">
        <v>3</v>
      </c>
      <c r="B5049" t="s">
        <v>7</v>
      </c>
      <c r="C5049" t="s">
        <v>90</v>
      </c>
    </row>
    <row r="5050" spans="1:3" x14ac:dyDescent="0.2">
      <c r="A5050" t="s">
        <v>105</v>
      </c>
      <c r="B5050" t="s">
        <v>7</v>
      </c>
      <c r="C5050" t="s">
        <v>91</v>
      </c>
    </row>
    <row r="5051" spans="1:3" x14ac:dyDescent="0.2">
      <c r="A5051" t="s">
        <v>106</v>
      </c>
      <c r="B5051" t="s">
        <v>7</v>
      </c>
      <c r="C5051" t="s">
        <v>5</v>
      </c>
    </row>
    <row r="5052" spans="1:3" x14ac:dyDescent="0.2">
      <c r="A5052" t="s">
        <v>107</v>
      </c>
      <c r="B5052" t="s">
        <v>7</v>
      </c>
      <c r="C5052" t="s">
        <v>58</v>
      </c>
    </row>
    <row r="5053" spans="1:3" x14ac:dyDescent="0.2">
      <c r="A5053" t="s">
        <v>108</v>
      </c>
      <c r="B5053" t="s">
        <v>7</v>
      </c>
      <c r="C5053" t="s">
        <v>58</v>
      </c>
    </row>
    <row r="5054" spans="1:3" x14ac:dyDescent="0.2">
      <c r="A5054" t="s">
        <v>109</v>
      </c>
      <c r="B5054" t="s">
        <v>7</v>
      </c>
      <c r="C5054" t="s">
        <v>6</v>
      </c>
    </row>
    <row r="5055" spans="1:3" x14ac:dyDescent="0.2">
      <c r="A5055" t="s">
        <v>110</v>
      </c>
      <c r="B5055" t="s">
        <v>7</v>
      </c>
      <c r="C5055" t="s">
        <v>10</v>
      </c>
    </row>
    <row r="5056" spans="1:3" x14ac:dyDescent="0.2">
      <c r="A5056" t="s">
        <v>111</v>
      </c>
      <c r="B5056" t="s">
        <v>7</v>
      </c>
      <c r="C5056" t="s">
        <v>1</v>
      </c>
    </row>
    <row r="5057" spans="1:3" x14ac:dyDescent="0.2">
      <c r="A5057" t="s">
        <v>112</v>
      </c>
      <c r="B5057" t="s">
        <v>7</v>
      </c>
      <c r="C5057" t="s">
        <v>118</v>
      </c>
    </row>
    <row r="5058" spans="1:3" x14ac:dyDescent="0.2">
      <c r="A5058" t="s">
        <v>113</v>
      </c>
      <c r="B5058" t="s">
        <v>7</v>
      </c>
      <c r="C5058" t="s">
        <v>11</v>
      </c>
    </row>
    <row r="5059" spans="1:3" x14ac:dyDescent="0.2">
      <c r="A5059" t="s">
        <v>114</v>
      </c>
      <c r="B5059" t="s">
        <v>7</v>
      </c>
      <c r="C5059" t="s">
        <v>11</v>
      </c>
    </row>
    <row r="5060" spans="1:3" x14ac:dyDescent="0.2">
      <c r="A5060" t="s">
        <v>115</v>
      </c>
      <c r="B5060" t="s">
        <v>7</v>
      </c>
      <c r="C5060" t="s">
        <v>120</v>
      </c>
    </row>
    <row r="5061" spans="1:3" x14ac:dyDescent="0.2">
      <c r="A5061" t="s">
        <v>116</v>
      </c>
      <c r="B5061" t="s">
        <v>7</v>
      </c>
      <c r="C5061" t="s">
        <v>107</v>
      </c>
    </row>
    <row r="5062" spans="1:3" x14ac:dyDescent="0.2">
      <c r="A5062" t="s">
        <v>117</v>
      </c>
      <c r="B5062" t="s">
        <v>7</v>
      </c>
      <c r="C5062" t="s">
        <v>43</v>
      </c>
    </row>
    <row r="5063" spans="1:3" x14ac:dyDescent="0.2">
      <c r="A5063" t="s">
        <v>118</v>
      </c>
      <c r="B5063" t="s">
        <v>7</v>
      </c>
      <c r="C5063" t="s">
        <v>134</v>
      </c>
    </row>
    <row r="5064" spans="1:3" x14ac:dyDescent="0.2">
      <c r="A5064" t="s">
        <v>119</v>
      </c>
      <c r="B5064" t="s">
        <v>7</v>
      </c>
      <c r="C5064" t="s">
        <v>35</v>
      </c>
    </row>
    <row r="5065" spans="1:3" x14ac:dyDescent="0.2">
      <c r="A5065" t="s">
        <v>120</v>
      </c>
      <c r="B5065" t="s">
        <v>7</v>
      </c>
      <c r="C5065" t="s">
        <v>120</v>
      </c>
    </row>
    <row r="5066" spans="1:3" x14ac:dyDescent="0.2">
      <c r="A5066" t="s">
        <v>121</v>
      </c>
      <c r="B5066" t="s">
        <v>7</v>
      </c>
      <c r="C5066" t="s">
        <v>120</v>
      </c>
    </row>
    <row r="5067" spans="1:3" x14ac:dyDescent="0.2">
      <c r="A5067" t="s">
        <v>122</v>
      </c>
      <c r="B5067" t="s">
        <v>7</v>
      </c>
      <c r="C5067" t="s">
        <v>10</v>
      </c>
    </row>
    <row r="5068" spans="1:3" x14ac:dyDescent="0.2">
      <c r="A5068" t="s">
        <v>123</v>
      </c>
      <c r="B5068" t="s">
        <v>7</v>
      </c>
      <c r="C5068" t="s">
        <v>90</v>
      </c>
    </row>
    <row r="5069" spans="1:3" x14ac:dyDescent="0.2">
      <c r="A5069" t="s">
        <v>124</v>
      </c>
      <c r="B5069" t="s">
        <v>7</v>
      </c>
      <c r="C5069" t="s">
        <v>128</v>
      </c>
    </row>
    <row r="5070" spans="1:3" x14ac:dyDescent="0.2">
      <c r="A5070" t="s">
        <v>125</v>
      </c>
      <c r="B5070" t="s">
        <v>7</v>
      </c>
      <c r="C5070" t="s">
        <v>21</v>
      </c>
    </row>
    <row r="5071" spans="1:3" x14ac:dyDescent="0.2">
      <c r="A5071" t="s">
        <v>126</v>
      </c>
      <c r="B5071" t="s">
        <v>7</v>
      </c>
      <c r="C5071" t="s">
        <v>105</v>
      </c>
    </row>
    <row r="5072" spans="1:3" x14ac:dyDescent="0.2">
      <c r="A5072" t="s">
        <v>127</v>
      </c>
      <c r="B5072" t="s">
        <v>7</v>
      </c>
      <c r="C5072" t="s">
        <v>91</v>
      </c>
    </row>
    <row r="5073" spans="1:3" x14ac:dyDescent="0.2">
      <c r="A5073" t="s">
        <v>128</v>
      </c>
      <c r="B5073" t="s">
        <v>7</v>
      </c>
      <c r="C5073" t="s">
        <v>123</v>
      </c>
    </row>
    <row r="5074" spans="1:3" x14ac:dyDescent="0.2">
      <c r="A5074" t="s">
        <v>129</v>
      </c>
      <c r="B5074" t="s">
        <v>7</v>
      </c>
      <c r="C5074" t="s">
        <v>62</v>
      </c>
    </row>
    <row r="5075" spans="1:3" x14ac:dyDescent="0.2">
      <c r="A5075" t="s">
        <v>130</v>
      </c>
      <c r="B5075" t="s">
        <v>7</v>
      </c>
      <c r="C5075" t="s">
        <v>3</v>
      </c>
    </row>
    <row r="5076" spans="1:3" x14ac:dyDescent="0.2">
      <c r="A5076" t="s">
        <v>131</v>
      </c>
      <c r="B5076" t="s">
        <v>7</v>
      </c>
      <c r="C5076" t="s">
        <v>102</v>
      </c>
    </row>
    <row r="5077" spans="1:3" x14ac:dyDescent="0.2">
      <c r="A5077" t="s">
        <v>132</v>
      </c>
      <c r="B5077" t="s">
        <v>7</v>
      </c>
      <c r="C5077" t="s">
        <v>118</v>
      </c>
    </row>
    <row r="5078" spans="1:3" x14ac:dyDescent="0.2">
      <c r="A5078" t="s">
        <v>133</v>
      </c>
      <c r="B5078" t="s">
        <v>7</v>
      </c>
      <c r="C5078" t="s">
        <v>2</v>
      </c>
    </row>
    <row r="5079" spans="1:3" x14ac:dyDescent="0.2">
      <c r="A5079" t="s">
        <v>134</v>
      </c>
      <c r="B5079" t="s">
        <v>7</v>
      </c>
      <c r="C5079" t="s">
        <v>6</v>
      </c>
    </row>
    <row r="5080" spans="1:3" x14ac:dyDescent="0.2">
      <c r="A5080" t="s">
        <v>135</v>
      </c>
      <c r="B5080" t="s">
        <v>7</v>
      </c>
      <c r="C5080" t="s">
        <v>11</v>
      </c>
    </row>
    <row r="5081" spans="1:3" x14ac:dyDescent="0.2">
      <c r="A5081" t="s">
        <v>136</v>
      </c>
      <c r="B5081" t="s">
        <v>7</v>
      </c>
      <c r="C5081" t="s">
        <v>130</v>
      </c>
    </row>
    <row r="5082" spans="1:3" x14ac:dyDescent="0.2">
      <c r="A5082" t="s">
        <v>137</v>
      </c>
      <c r="B5082" t="s">
        <v>7</v>
      </c>
      <c r="C5082" t="s">
        <v>107</v>
      </c>
    </row>
    <row r="5083" spans="1:3" x14ac:dyDescent="0.2">
      <c r="A5083" t="s">
        <v>138</v>
      </c>
      <c r="B5083" t="s">
        <v>7</v>
      </c>
      <c r="C5083" t="s">
        <v>84</v>
      </c>
    </row>
    <row r="5084" spans="1:3" x14ac:dyDescent="0.2">
      <c r="A5084" t="s">
        <v>46</v>
      </c>
      <c r="B5084" t="s">
        <v>47</v>
      </c>
      <c r="C5084" t="s">
        <v>71</v>
      </c>
    </row>
    <row r="5085" spans="1:3" x14ac:dyDescent="0.2">
      <c r="A5085" t="s">
        <v>46</v>
      </c>
      <c r="B5085" t="s">
        <v>48</v>
      </c>
      <c r="C5085" t="s">
        <v>96</v>
      </c>
    </row>
    <row r="5086" spans="1:3" x14ac:dyDescent="0.2">
      <c r="A5086" t="s">
        <v>46</v>
      </c>
      <c r="B5086" t="s">
        <v>49</v>
      </c>
      <c r="C5086" t="s">
        <v>26</v>
      </c>
    </row>
    <row r="5087" spans="1:3" x14ac:dyDescent="0.2">
      <c r="A5087" t="s">
        <v>46</v>
      </c>
      <c r="B5087" t="s">
        <v>50</v>
      </c>
      <c r="C5087" t="s">
        <v>26</v>
      </c>
    </row>
    <row r="5088" spans="1:3" x14ac:dyDescent="0.2">
      <c r="A5088" t="s">
        <v>46</v>
      </c>
      <c r="B5088" t="s">
        <v>51</v>
      </c>
      <c r="C5088" t="s">
        <v>136</v>
      </c>
    </row>
    <row r="5089" spans="1:3" x14ac:dyDescent="0.2">
      <c r="A5089" t="s">
        <v>46</v>
      </c>
      <c r="B5089" t="s">
        <v>52</v>
      </c>
      <c r="C5089" t="s">
        <v>33</v>
      </c>
    </row>
    <row r="5090" spans="1:3" x14ac:dyDescent="0.2">
      <c r="A5090" t="s">
        <v>46</v>
      </c>
      <c r="B5090" t="s">
        <v>53</v>
      </c>
      <c r="C5090" t="s">
        <v>43</v>
      </c>
    </row>
    <row r="5091" spans="1:3" x14ac:dyDescent="0.2">
      <c r="A5091" t="s">
        <v>46</v>
      </c>
      <c r="B5091" t="s">
        <v>54</v>
      </c>
      <c r="C5091" t="s">
        <v>72</v>
      </c>
    </row>
    <row r="5092" spans="1:3" x14ac:dyDescent="0.2">
      <c r="A5092" t="s">
        <v>46</v>
      </c>
      <c r="B5092" t="s">
        <v>55</v>
      </c>
      <c r="C5092" t="s">
        <v>72</v>
      </c>
    </row>
    <row r="5093" spans="1:3" x14ac:dyDescent="0.2">
      <c r="A5093" t="s">
        <v>46</v>
      </c>
      <c r="B5093" t="s">
        <v>56</v>
      </c>
      <c r="C5093" t="s">
        <v>65</v>
      </c>
    </row>
    <row r="5094" spans="1:3" x14ac:dyDescent="0.2">
      <c r="A5094" t="s">
        <v>46</v>
      </c>
      <c r="B5094" t="s">
        <v>57</v>
      </c>
      <c r="C5094" t="s">
        <v>27</v>
      </c>
    </row>
    <row r="5095" spans="1:3" x14ac:dyDescent="0.2">
      <c r="A5095" t="s">
        <v>46</v>
      </c>
      <c r="B5095" t="s">
        <v>58</v>
      </c>
      <c r="C5095" t="s">
        <v>43</v>
      </c>
    </row>
    <row r="5096" spans="1:3" x14ac:dyDescent="0.2">
      <c r="A5096" t="s">
        <v>46</v>
      </c>
      <c r="B5096" t="s">
        <v>59</v>
      </c>
      <c r="C5096" t="s">
        <v>65</v>
      </c>
    </row>
    <row r="5097" spans="1:3" x14ac:dyDescent="0.2">
      <c r="A5097" t="s">
        <v>46</v>
      </c>
      <c r="B5097" t="s">
        <v>60</v>
      </c>
      <c r="C5097" t="s">
        <v>89</v>
      </c>
    </row>
    <row r="5098" spans="1:3" x14ac:dyDescent="0.2">
      <c r="A5098" t="s">
        <v>46</v>
      </c>
      <c r="B5098" t="s">
        <v>61</v>
      </c>
      <c r="C5098" t="s">
        <v>101</v>
      </c>
    </row>
    <row r="5099" spans="1:3" x14ac:dyDescent="0.2">
      <c r="A5099" t="s">
        <v>46</v>
      </c>
      <c r="B5099" t="s">
        <v>62</v>
      </c>
      <c r="C5099" t="s">
        <v>79</v>
      </c>
    </row>
    <row r="5100" spans="1:3" x14ac:dyDescent="0.2">
      <c r="A5100" t="s">
        <v>46</v>
      </c>
      <c r="B5100" t="s">
        <v>63</v>
      </c>
      <c r="C5100" t="s">
        <v>79</v>
      </c>
    </row>
    <row r="5101" spans="1:3" x14ac:dyDescent="0.2">
      <c r="A5101" t="s">
        <v>46</v>
      </c>
      <c r="B5101" t="s">
        <v>64</v>
      </c>
      <c r="C5101" t="s">
        <v>10</v>
      </c>
    </row>
    <row r="5102" spans="1:3" x14ac:dyDescent="0.2">
      <c r="A5102" t="s">
        <v>46</v>
      </c>
      <c r="B5102" t="s">
        <v>65</v>
      </c>
      <c r="C5102" t="s">
        <v>99</v>
      </c>
    </row>
    <row r="5103" spans="1:3" x14ac:dyDescent="0.2">
      <c r="A5103" t="s">
        <v>46</v>
      </c>
      <c r="B5103" t="s">
        <v>66</v>
      </c>
      <c r="C5103" t="s">
        <v>126</v>
      </c>
    </row>
    <row r="5104" spans="1:3" x14ac:dyDescent="0.2">
      <c r="A5104" t="s">
        <v>46</v>
      </c>
      <c r="B5104" t="s">
        <v>67</v>
      </c>
      <c r="C5104" t="s">
        <v>29</v>
      </c>
    </row>
    <row r="5105" spans="1:3" x14ac:dyDescent="0.2">
      <c r="A5105" t="s">
        <v>46</v>
      </c>
      <c r="B5105" t="s">
        <v>68</v>
      </c>
      <c r="C5105" t="s">
        <v>29</v>
      </c>
    </row>
    <row r="5106" spans="1:3" x14ac:dyDescent="0.2">
      <c r="A5106" t="s">
        <v>46</v>
      </c>
      <c r="B5106" t="s">
        <v>69</v>
      </c>
      <c r="C5106" t="s">
        <v>111</v>
      </c>
    </row>
    <row r="5107" spans="1:3" x14ac:dyDescent="0.2">
      <c r="A5107" t="s">
        <v>46</v>
      </c>
      <c r="B5107" t="s">
        <v>70</v>
      </c>
      <c r="C5107" t="s">
        <v>72</v>
      </c>
    </row>
    <row r="5108" spans="1:3" x14ac:dyDescent="0.2">
      <c r="A5108" t="s">
        <v>46</v>
      </c>
      <c r="B5108" t="s">
        <v>71</v>
      </c>
      <c r="C5108" t="s">
        <v>122</v>
      </c>
    </row>
    <row r="5109" spans="1:3" x14ac:dyDescent="0.2">
      <c r="A5109" t="s">
        <v>46</v>
      </c>
      <c r="B5109" t="s">
        <v>72</v>
      </c>
      <c r="C5109" t="s">
        <v>110</v>
      </c>
    </row>
    <row r="5110" spans="1:3" x14ac:dyDescent="0.2">
      <c r="A5110" t="s">
        <v>46</v>
      </c>
      <c r="B5110" t="s">
        <v>73</v>
      </c>
      <c r="C5110" t="s">
        <v>32</v>
      </c>
    </row>
    <row r="5111" spans="1:3" x14ac:dyDescent="0.2">
      <c r="A5111" t="s">
        <v>46</v>
      </c>
      <c r="B5111" t="s">
        <v>74</v>
      </c>
      <c r="C5111" t="s">
        <v>18</v>
      </c>
    </row>
    <row r="5112" spans="1:3" x14ac:dyDescent="0.2">
      <c r="A5112" t="s">
        <v>75</v>
      </c>
      <c r="B5112" t="s">
        <v>46</v>
      </c>
      <c r="C5112" t="s">
        <v>44</v>
      </c>
    </row>
    <row r="5113" spans="1:3" x14ac:dyDescent="0.2">
      <c r="A5113" t="s">
        <v>46</v>
      </c>
      <c r="B5113" t="s">
        <v>76</v>
      </c>
      <c r="C5113" t="s">
        <v>47</v>
      </c>
    </row>
    <row r="5114" spans="1:3" x14ac:dyDescent="0.2">
      <c r="A5114" t="s">
        <v>46</v>
      </c>
      <c r="B5114" t="s">
        <v>77</v>
      </c>
      <c r="C5114" t="s">
        <v>25</v>
      </c>
    </row>
    <row r="5115" spans="1:3" x14ac:dyDescent="0.2">
      <c r="A5115" t="s">
        <v>78</v>
      </c>
      <c r="B5115" t="s">
        <v>46</v>
      </c>
      <c r="C5115" t="s">
        <v>27</v>
      </c>
    </row>
    <row r="5116" spans="1:3" x14ac:dyDescent="0.2">
      <c r="A5116" t="s">
        <v>46</v>
      </c>
      <c r="B5116" t="s">
        <v>79</v>
      </c>
      <c r="C5116" t="s">
        <v>114</v>
      </c>
    </row>
    <row r="5117" spans="1:3" x14ac:dyDescent="0.2">
      <c r="A5117" t="s">
        <v>46</v>
      </c>
      <c r="B5117" t="s">
        <v>80</v>
      </c>
      <c r="C5117" t="s">
        <v>114</v>
      </c>
    </row>
    <row r="5118" spans="1:3" x14ac:dyDescent="0.2">
      <c r="A5118" t="s">
        <v>46</v>
      </c>
      <c r="B5118" t="s">
        <v>81</v>
      </c>
      <c r="C5118" t="s">
        <v>47</v>
      </c>
    </row>
    <row r="5119" spans="1:3" x14ac:dyDescent="0.2">
      <c r="A5119" t="s">
        <v>46</v>
      </c>
      <c r="B5119" t="s">
        <v>82</v>
      </c>
      <c r="C5119" t="s">
        <v>2</v>
      </c>
    </row>
    <row r="5120" spans="1:3" x14ac:dyDescent="0.2">
      <c r="A5120" t="s">
        <v>46</v>
      </c>
      <c r="B5120" t="s">
        <v>83</v>
      </c>
      <c r="C5120" t="s">
        <v>43</v>
      </c>
    </row>
    <row r="5121" spans="1:3" x14ac:dyDescent="0.2">
      <c r="A5121" t="s">
        <v>46</v>
      </c>
      <c r="B5121" t="s">
        <v>84</v>
      </c>
      <c r="C5121" t="s">
        <v>29</v>
      </c>
    </row>
    <row r="5122" spans="1:3" x14ac:dyDescent="0.2">
      <c r="A5122" t="s">
        <v>46</v>
      </c>
      <c r="B5122" t="s">
        <v>85</v>
      </c>
      <c r="C5122" t="s">
        <v>29</v>
      </c>
    </row>
    <row r="5123" spans="1:3" x14ac:dyDescent="0.2">
      <c r="A5123" t="s">
        <v>46</v>
      </c>
      <c r="B5123" t="s">
        <v>86</v>
      </c>
      <c r="C5123" t="s">
        <v>54</v>
      </c>
    </row>
    <row r="5124" spans="1:3" x14ac:dyDescent="0.2">
      <c r="A5124" t="s">
        <v>46</v>
      </c>
      <c r="B5124" t="s">
        <v>87</v>
      </c>
      <c r="C5124" t="s">
        <v>41</v>
      </c>
    </row>
    <row r="5125" spans="1:3" x14ac:dyDescent="0.2">
      <c r="A5125" t="s">
        <v>46</v>
      </c>
      <c r="B5125" t="s">
        <v>88</v>
      </c>
      <c r="C5125" t="s">
        <v>27</v>
      </c>
    </row>
    <row r="5126" spans="1:3" x14ac:dyDescent="0.2">
      <c r="A5126" t="s">
        <v>46</v>
      </c>
      <c r="B5126" t="s">
        <v>89</v>
      </c>
      <c r="C5126" t="s">
        <v>81</v>
      </c>
    </row>
    <row r="5127" spans="1:3" x14ac:dyDescent="0.2">
      <c r="A5127" t="s">
        <v>46</v>
      </c>
      <c r="B5127" t="s">
        <v>90</v>
      </c>
      <c r="C5127" t="s">
        <v>2</v>
      </c>
    </row>
    <row r="5128" spans="1:3" x14ac:dyDescent="0.2">
      <c r="A5128" t="s">
        <v>46</v>
      </c>
      <c r="B5128" t="s">
        <v>91</v>
      </c>
      <c r="C5128" t="s">
        <v>106</v>
      </c>
    </row>
    <row r="5129" spans="1:3" x14ac:dyDescent="0.2">
      <c r="A5129" t="s">
        <v>46</v>
      </c>
      <c r="B5129" t="s">
        <v>92</v>
      </c>
      <c r="C5129" t="s">
        <v>14</v>
      </c>
    </row>
    <row r="5130" spans="1:3" x14ac:dyDescent="0.2">
      <c r="A5130" t="s">
        <v>46</v>
      </c>
      <c r="B5130" t="s">
        <v>93</v>
      </c>
      <c r="C5130" t="s">
        <v>76</v>
      </c>
    </row>
    <row r="5131" spans="1:3" x14ac:dyDescent="0.2">
      <c r="A5131" t="s">
        <v>46</v>
      </c>
      <c r="B5131" t="s">
        <v>94</v>
      </c>
      <c r="C5131" t="s">
        <v>69</v>
      </c>
    </row>
    <row r="5132" spans="1:3" x14ac:dyDescent="0.2">
      <c r="A5132" t="s">
        <v>46</v>
      </c>
      <c r="B5132" t="s">
        <v>95</v>
      </c>
      <c r="C5132" t="s">
        <v>106</v>
      </c>
    </row>
    <row r="5133" spans="1:3" x14ac:dyDescent="0.2">
      <c r="A5133" t="s">
        <v>46</v>
      </c>
      <c r="B5133" t="s">
        <v>96</v>
      </c>
      <c r="C5133" t="s">
        <v>70</v>
      </c>
    </row>
    <row r="5134" spans="1:3" x14ac:dyDescent="0.2">
      <c r="A5134" t="s">
        <v>46</v>
      </c>
      <c r="B5134" t="s">
        <v>97</v>
      </c>
      <c r="C5134" t="s">
        <v>105</v>
      </c>
    </row>
    <row r="5135" spans="1:3" x14ac:dyDescent="0.2">
      <c r="A5135" t="s">
        <v>46</v>
      </c>
      <c r="B5135" t="s">
        <v>98</v>
      </c>
      <c r="C5135" t="s">
        <v>10</v>
      </c>
    </row>
    <row r="5136" spans="1:3" x14ac:dyDescent="0.2">
      <c r="A5136" t="s">
        <v>46</v>
      </c>
      <c r="B5136" t="s">
        <v>99</v>
      </c>
      <c r="C5136" t="s">
        <v>126</v>
      </c>
    </row>
    <row r="5137" spans="1:3" x14ac:dyDescent="0.2">
      <c r="A5137" t="s">
        <v>46</v>
      </c>
      <c r="B5137" t="s">
        <v>100</v>
      </c>
      <c r="C5137" t="s">
        <v>33</v>
      </c>
    </row>
    <row r="5138" spans="1:3" x14ac:dyDescent="0.2">
      <c r="A5138" t="s">
        <v>46</v>
      </c>
      <c r="B5138" t="s">
        <v>101</v>
      </c>
      <c r="C5138" t="s">
        <v>31</v>
      </c>
    </row>
    <row r="5139" spans="1:3" x14ac:dyDescent="0.2">
      <c r="A5139" t="s">
        <v>46</v>
      </c>
      <c r="B5139" t="s">
        <v>102</v>
      </c>
      <c r="C5139" t="s">
        <v>28</v>
      </c>
    </row>
    <row r="5140" spans="1:3" x14ac:dyDescent="0.2">
      <c r="A5140" t="s">
        <v>46</v>
      </c>
      <c r="B5140" t="s">
        <v>103</v>
      </c>
      <c r="C5140" t="s">
        <v>2</v>
      </c>
    </row>
    <row r="5141" spans="1:3" x14ac:dyDescent="0.2">
      <c r="A5141" t="s">
        <v>46</v>
      </c>
      <c r="B5141" t="s">
        <v>104</v>
      </c>
      <c r="C5141" t="s">
        <v>28</v>
      </c>
    </row>
    <row r="5142" spans="1:3" x14ac:dyDescent="0.2">
      <c r="A5142" t="s">
        <v>46</v>
      </c>
      <c r="B5142" t="s">
        <v>3</v>
      </c>
      <c r="C5142" t="s">
        <v>28</v>
      </c>
    </row>
    <row r="5143" spans="1:3" x14ac:dyDescent="0.2">
      <c r="A5143" t="s">
        <v>46</v>
      </c>
      <c r="B5143" t="s">
        <v>105</v>
      </c>
      <c r="C5143" t="s">
        <v>48</v>
      </c>
    </row>
    <row r="5144" spans="1:3" x14ac:dyDescent="0.2">
      <c r="A5144" t="s">
        <v>46</v>
      </c>
      <c r="B5144" t="s">
        <v>106</v>
      </c>
      <c r="C5144" t="s">
        <v>81</v>
      </c>
    </row>
    <row r="5145" spans="1:3" x14ac:dyDescent="0.2">
      <c r="A5145" t="s">
        <v>46</v>
      </c>
      <c r="B5145" t="s">
        <v>107</v>
      </c>
      <c r="C5145" t="s">
        <v>21</v>
      </c>
    </row>
    <row r="5146" spans="1:3" x14ac:dyDescent="0.2">
      <c r="A5146" t="s">
        <v>46</v>
      </c>
      <c r="B5146" t="s">
        <v>108</v>
      </c>
      <c r="C5146" t="s">
        <v>21</v>
      </c>
    </row>
    <row r="5147" spans="1:3" x14ac:dyDescent="0.2">
      <c r="A5147" t="s">
        <v>46</v>
      </c>
      <c r="B5147" t="s">
        <v>109</v>
      </c>
      <c r="C5147" t="s">
        <v>74</v>
      </c>
    </row>
    <row r="5148" spans="1:3" x14ac:dyDescent="0.2">
      <c r="A5148" t="s">
        <v>46</v>
      </c>
      <c r="B5148" t="s">
        <v>110</v>
      </c>
      <c r="C5148" t="s">
        <v>13</v>
      </c>
    </row>
    <row r="5149" spans="1:3" x14ac:dyDescent="0.2">
      <c r="A5149" t="s">
        <v>46</v>
      </c>
      <c r="B5149" t="s">
        <v>111</v>
      </c>
      <c r="C5149" t="s">
        <v>96</v>
      </c>
    </row>
    <row r="5150" spans="1:3" x14ac:dyDescent="0.2">
      <c r="A5150" t="s">
        <v>46</v>
      </c>
      <c r="B5150" t="s">
        <v>112</v>
      </c>
      <c r="C5150" t="s">
        <v>135</v>
      </c>
    </row>
    <row r="5151" spans="1:3" x14ac:dyDescent="0.2">
      <c r="A5151" t="s">
        <v>46</v>
      </c>
      <c r="B5151" t="s">
        <v>113</v>
      </c>
      <c r="C5151" t="s">
        <v>54</v>
      </c>
    </row>
    <row r="5152" spans="1:3" x14ac:dyDescent="0.2">
      <c r="A5152" t="s">
        <v>46</v>
      </c>
      <c r="B5152" t="s">
        <v>114</v>
      </c>
      <c r="C5152" t="s">
        <v>25</v>
      </c>
    </row>
    <row r="5153" spans="1:3" x14ac:dyDescent="0.2">
      <c r="A5153" t="s">
        <v>46</v>
      </c>
      <c r="B5153" t="s">
        <v>115</v>
      </c>
      <c r="C5153" t="s">
        <v>69</v>
      </c>
    </row>
    <row r="5154" spans="1:3" x14ac:dyDescent="0.2">
      <c r="A5154" t="s">
        <v>46</v>
      </c>
      <c r="B5154" t="s">
        <v>116</v>
      </c>
      <c r="C5154" t="s">
        <v>89</v>
      </c>
    </row>
    <row r="5155" spans="1:3" x14ac:dyDescent="0.2">
      <c r="A5155" t="s">
        <v>46</v>
      </c>
      <c r="B5155" t="s">
        <v>117</v>
      </c>
      <c r="C5155" t="s">
        <v>65</v>
      </c>
    </row>
    <row r="5156" spans="1:3" x14ac:dyDescent="0.2">
      <c r="A5156" t="s">
        <v>46</v>
      </c>
      <c r="B5156" t="s">
        <v>118</v>
      </c>
      <c r="C5156" t="s">
        <v>79</v>
      </c>
    </row>
    <row r="5157" spans="1:3" x14ac:dyDescent="0.2">
      <c r="A5157" t="s">
        <v>46</v>
      </c>
      <c r="B5157" t="s">
        <v>119</v>
      </c>
      <c r="C5157" t="s">
        <v>80</v>
      </c>
    </row>
    <row r="5158" spans="1:3" x14ac:dyDescent="0.2">
      <c r="A5158" t="s">
        <v>46</v>
      </c>
      <c r="B5158" t="s">
        <v>120</v>
      </c>
      <c r="C5158" t="s">
        <v>128</v>
      </c>
    </row>
    <row r="5159" spans="1:3" x14ac:dyDescent="0.2">
      <c r="A5159" t="s">
        <v>46</v>
      </c>
      <c r="B5159" t="s">
        <v>121</v>
      </c>
      <c r="C5159" t="s">
        <v>128</v>
      </c>
    </row>
    <row r="5160" spans="1:3" x14ac:dyDescent="0.2">
      <c r="A5160" t="s">
        <v>46</v>
      </c>
      <c r="B5160" t="s">
        <v>122</v>
      </c>
      <c r="C5160" t="s">
        <v>13</v>
      </c>
    </row>
    <row r="5161" spans="1:3" x14ac:dyDescent="0.2">
      <c r="A5161" t="s">
        <v>46</v>
      </c>
      <c r="B5161" t="s">
        <v>123</v>
      </c>
      <c r="C5161" t="s">
        <v>19</v>
      </c>
    </row>
    <row r="5162" spans="1:3" x14ac:dyDescent="0.2">
      <c r="A5162" t="s">
        <v>46</v>
      </c>
      <c r="B5162" t="s">
        <v>124</v>
      </c>
      <c r="C5162" t="s">
        <v>72</v>
      </c>
    </row>
    <row r="5163" spans="1:3" x14ac:dyDescent="0.2">
      <c r="A5163" t="s">
        <v>46</v>
      </c>
      <c r="B5163" t="s">
        <v>125</v>
      </c>
      <c r="C5163" t="s">
        <v>117</v>
      </c>
    </row>
    <row r="5164" spans="1:3" x14ac:dyDescent="0.2">
      <c r="A5164" t="s">
        <v>46</v>
      </c>
      <c r="B5164" t="s">
        <v>126</v>
      </c>
      <c r="C5164" t="s">
        <v>126</v>
      </c>
    </row>
    <row r="5165" spans="1:3" x14ac:dyDescent="0.2">
      <c r="A5165" t="s">
        <v>46</v>
      </c>
      <c r="B5165" t="s">
        <v>127</v>
      </c>
      <c r="C5165" t="s">
        <v>51</v>
      </c>
    </row>
    <row r="5166" spans="1:3" x14ac:dyDescent="0.2">
      <c r="A5166" t="s">
        <v>46</v>
      </c>
      <c r="B5166" t="s">
        <v>128</v>
      </c>
      <c r="C5166" t="s">
        <v>39</v>
      </c>
    </row>
    <row r="5167" spans="1:3" x14ac:dyDescent="0.2">
      <c r="A5167" t="s">
        <v>46</v>
      </c>
      <c r="B5167" t="s">
        <v>129</v>
      </c>
      <c r="C5167" t="s">
        <v>136</v>
      </c>
    </row>
    <row r="5168" spans="1:3" x14ac:dyDescent="0.2">
      <c r="A5168" t="s">
        <v>46</v>
      </c>
      <c r="B5168" t="s">
        <v>130</v>
      </c>
      <c r="C5168" t="s">
        <v>132</v>
      </c>
    </row>
    <row r="5169" spans="1:3" x14ac:dyDescent="0.2">
      <c r="A5169" t="s">
        <v>46</v>
      </c>
      <c r="B5169" t="s">
        <v>131</v>
      </c>
      <c r="C5169" t="s">
        <v>40</v>
      </c>
    </row>
    <row r="5170" spans="1:3" x14ac:dyDescent="0.2">
      <c r="A5170" t="s">
        <v>46</v>
      </c>
      <c r="B5170" t="s">
        <v>132</v>
      </c>
      <c r="C5170" t="s">
        <v>135</v>
      </c>
    </row>
    <row r="5171" spans="1:3" x14ac:dyDescent="0.2">
      <c r="A5171" t="s">
        <v>46</v>
      </c>
      <c r="B5171" t="s">
        <v>133</v>
      </c>
      <c r="C5171" t="s">
        <v>59</v>
      </c>
    </row>
    <row r="5172" spans="1:3" x14ac:dyDescent="0.2">
      <c r="A5172" t="s">
        <v>46</v>
      </c>
      <c r="B5172" t="s">
        <v>134</v>
      </c>
      <c r="C5172" t="s">
        <v>74</v>
      </c>
    </row>
    <row r="5173" spans="1:3" x14ac:dyDescent="0.2">
      <c r="A5173" t="s">
        <v>46</v>
      </c>
      <c r="B5173" t="s">
        <v>135</v>
      </c>
      <c r="C5173" t="s">
        <v>124</v>
      </c>
    </row>
    <row r="5174" spans="1:3" x14ac:dyDescent="0.2">
      <c r="A5174" t="s">
        <v>46</v>
      </c>
      <c r="B5174" t="s">
        <v>136</v>
      </c>
      <c r="C5174" t="s">
        <v>70</v>
      </c>
    </row>
    <row r="5175" spans="1:3" x14ac:dyDescent="0.2">
      <c r="A5175" t="s">
        <v>46</v>
      </c>
      <c r="B5175" t="s">
        <v>137</v>
      </c>
      <c r="C5175" t="s">
        <v>32</v>
      </c>
    </row>
    <row r="5176" spans="1:3" x14ac:dyDescent="0.2">
      <c r="A5176" t="s">
        <v>46</v>
      </c>
      <c r="B5176" t="s">
        <v>138</v>
      </c>
      <c r="C5176" t="s">
        <v>93</v>
      </c>
    </row>
    <row r="5177" spans="1:3" x14ac:dyDescent="0.2">
      <c r="A5177" t="s">
        <v>47</v>
      </c>
      <c r="B5177" t="s">
        <v>48</v>
      </c>
      <c r="C5177" t="s">
        <v>114</v>
      </c>
    </row>
    <row r="5178" spans="1:3" x14ac:dyDescent="0.2">
      <c r="A5178" t="s">
        <v>47</v>
      </c>
      <c r="B5178" t="s">
        <v>49</v>
      </c>
      <c r="C5178" t="s">
        <v>113</v>
      </c>
    </row>
    <row r="5179" spans="1:3" x14ac:dyDescent="0.2">
      <c r="A5179" t="s">
        <v>47</v>
      </c>
      <c r="B5179" t="s">
        <v>50</v>
      </c>
      <c r="C5179" t="s">
        <v>135</v>
      </c>
    </row>
    <row r="5180" spans="1:3" x14ac:dyDescent="0.2">
      <c r="A5180" t="s">
        <v>47</v>
      </c>
      <c r="B5180" t="s">
        <v>51</v>
      </c>
      <c r="C5180" t="s">
        <v>114</v>
      </c>
    </row>
    <row r="5181" spans="1:3" x14ac:dyDescent="0.2">
      <c r="A5181" t="s">
        <v>47</v>
      </c>
      <c r="B5181" t="s">
        <v>52</v>
      </c>
      <c r="C5181" t="s">
        <v>14</v>
      </c>
    </row>
    <row r="5182" spans="1:3" x14ac:dyDescent="0.2">
      <c r="A5182" t="s">
        <v>47</v>
      </c>
      <c r="B5182" t="s">
        <v>53</v>
      </c>
      <c r="C5182" t="s">
        <v>10</v>
      </c>
    </row>
    <row r="5183" spans="1:3" x14ac:dyDescent="0.2">
      <c r="A5183" t="s">
        <v>54</v>
      </c>
      <c r="B5183" t="s">
        <v>47</v>
      </c>
      <c r="C5183" t="s">
        <v>25</v>
      </c>
    </row>
    <row r="5184" spans="1:3" x14ac:dyDescent="0.2">
      <c r="A5184" t="s">
        <v>55</v>
      </c>
      <c r="B5184" t="s">
        <v>47</v>
      </c>
      <c r="C5184" t="s">
        <v>25</v>
      </c>
    </row>
    <row r="5185" spans="1:3" x14ac:dyDescent="0.2">
      <c r="A5185" t="s">
        <v>47</v>
      </c>
      <c r="B5185" t="s">
        <v>56</v>
      </c>
      <c r="C5185" t="s">
        <v>13</v>
      </c>
    </row>
    <row r="5186" spans="1:3" x14ac:dyDescent="0.2">
      <c r="A5186" t="s">
        <v>47</v>
      </c>
      <c r="B5186" t="s">
        <v>57</v>
      </c>
      <c r="C5186" t="s">
        <v>13</v>
      </c>
    </row>
    <row r="5187" spans="1:3" x14ac:dyDescent="0.2">
      <c r="A5187" t="s">
        <v>47</v>
      </c>
      <c r="B5187" t="s">
        <v>58</v>
      </c>
      <c r="C5187" t="s">
        <v>10</v>
      </c>
    </row>
    <row r="5188" spans="1:3" x14ac:dyDescent="0.2">
      <c r="A5188" t="s">
        <v>59</v>
      </c>
      <c r="B5188" t="s">
        <v>47</v>
      </c>
      <c r="C5188" t="s">
        <v>122</v>
      </c>
    </row>
    <row r="5189" spans="1:3" x14ac:dyDescent="0.2">
      <c r="A5189" t="s">
        <v>47</v>
      </c>
      <c r="B5189" t="s">
        <v>60</v>
      </c>
      <c r="C5189" t="s">
        <v>74</v>
      </c>
    </row>
    <row r="5190" spans="1:3" x14ac:dyDescent="0.2">
      <c r="A5190" t="s">
        <v>47</v>
      </c>
      <c r="B5190" t="s">
        <v>61</v>
      </c>
      <c r="C5190" t="s">
        <v>105</v>
      </c>
    </row>
    <row r="5191" spans="1:3" x14ac:dyDescent="0.2">
      <c r="A5191" t="s">
        <v>47</v>
      </c>
      <c r="B5191" t="s">
        <v>62</v>
      </c>
      <c r="C5191" t="s">
        <v>93</v>
      </c>
    </row>
    <row r="5192" spans="1:3" x14ac:dyDescent="0.2">
      <c r="A5192" t="s">
        <v>47</v>
      </c>
      <c r="B5192" t="s">
        <v>63</v>
      </c>
      <c r="C5192" t="s">
        <v>32</v>
      </c>
    </row>
    <row r="5193" spans="1:3" x14ac:dyDescent="0.2">
      <c r="A5193" t="s">
        <v>47</v>
      </c>
      <c r="B5193" t="s">
        <v>64</v>
      </c>
      <c r="C5193" t="s">
        <v>130</v>
      </c>
    </row>
    <row r="5194" spans="1:3" x14ac:dyDescent="0.2">
      <c r="A5194" t="s">
        <v>65</v>
      </c>
      <c r="B5194" t="s">
        <v>47</v>
      </c>
      <c r="C5194" t="s">
        <v>72</v>
      </c>
    </row>
    <row r="5195" spans="1:3" x14ac:dyDescent="0.2">
      <c r="A5195" t="s">
        <v>66</v>
      </c>
      <c r="B5195" t="s">
        <v>47</v>
      </c>
      <c r="C5195" t="s">
        <v>72</v>
      </c>
    </row>
    <row r="5196" spans="1:3" x14ac:dyDescent="0.2">
      <c r="A5196" t="s">
        <v>47</v>
      </c>
      <c r="B5196" t="s">
        <v>67</v>
      </c>
      <c r="C5196" t="s">
        <v>43</v>
      </c>
    </row>
    <row r="5197" spans="1:3" x14ac:dyDescent="0.2">
      <c r="A5197" t="s">
        <v>47</v>
      </c>
      <c r="B5197" t="s">
        <v>68</v>
      </c>
      <c r="C5197" t="s">
        <v>43</v>
      </c>
    </row>
    <row r="5198" spans="1:3" x14ac:dyDescent="0.2">
      <c r="A5198" t="s">
        <v>47</v>
      </c>
      <c r="B5198" t="s">
        <v>69</v>
      </c>
      <c r="C5198" t="s">
        <v>79</v>
      </c>
    </row>
    <row r="5199" spans="1:3" x14ac:dyDescent="0.2">
      <c r="A5199" t="s">
        <v>47</v>
      </c>
      <c r="B5199" t="s">
        <v>70</v>
      </c>
      <c r="C5199" t="s">
        <v>54</v>
      </c>
    </row>
    <row r="5200" spans="1:3" x14ac:dyDescent="0.2">
      <c r="A5200" t="s">
        <v>47</v>
      </c>
      <c r="B5200" t="s">
        <v>71</v>
      </c>
      <c r="C5200" t="s">
        <v>124</v>
      </c>
    </row>
    <row r="5201" spans="1:3" x14ac:dyDescent="0.2">
      <c r="A5201" t="s">
        <v>47</v>
      </c>
      <c r="B5201" t="s">
        <v>72</v>
      </c>
      <c r="C5201" t="s">
        <v>70</v>
      </c>
    </row>
    <row r="5202" spans="1:3" x14ac:dyDescent="0.2">
      <c r="A5202" t="s">
        <v>47</v>
      </c>
      <c r="B5202" t="s">
        <v>73</v>
      </c>
      <c r="C5202" t="s">
        <v>28</v>
      </c>
    </row>
    <row r="5203" spans="1:3" x14ac:dyDescent="0.2">
      <c r="A5203" t="s">
        <v>47</v>
      </c>
      <c r="B5203" t="s">
        <v>74</v>
      </c>
      <c r="C5203" t="s">
        <v>48</v>
      </c>
    </row>
    <row r="5204" spans="1:3" x14ac:dyDescent="0.2">
      <c r="A5204" t="s">
        <v>75</v>
      </c>
      <c r="B5204" t="s">
        <v>47</v>
      </c>
      <c r="C5204" t="s">
        <v>126</v>
      </c>
    </row>
    <row r="5205" spans="1:3" x14ac:dyDescent="0.2">
      <c r="A5205" t="s">
        <v>47</v>
      </c>
      <c r="B5205" t="s">
        <v>76</v>
      </c>
      <c r="C5205" t="s">
        <v>135</v>
      </c>
    </row>
    <row r="5206" spans="1:3" x14ac:dyDescent="0.2">
      <c r="A5206" t="s">
        <v>47</v>
      </c>
      <c r="B5206" t="s">
        <v>77</v>
      </c>
      <c r="C5206" t="s">
        <v>96</v>
      </c>
    </row>
    <row r="5207" spans="1:3" x14ac:dyDescent="0.2">
      <c r="A5207" t="s">
        <v>78</v>
      </c>
      <c r="B5207" t="s">
        <v>47</v>
      </c>
      <c r="C5207" t="s">
        <v>13</v>
      </c>
    </row>
    <row r="5208" spans="1:3" x14ac:dyDescent="0.2">
      <c r="A5208" t="s">
        <v>47</v>
      </c>
      <c r="B5208" t="s">
        <v>79</v>
      </c>
      <c r="C5208" t="s">
        <v>49</v>
      </c>
    </row>
    <row r="5209" spans="1:3" x14ac:dyDescent="0.2">
      <c r="A5209" t="s">
        <v>47</v>
      </c>
      <c r="B5209" t="s">
        <v>80</v>
      </c>
      <c r="C5209" t="s">
        <v>18</v>
      </c>
    </row>
    <row r="5210" spans="1:3" x14ac:dyDescent="0.2">
      <c r="A5210" t="s">
        <v>47</v>
      </c>
      <c r="B5210" t="s">
        <v>81</v>
      </c>
      <c r="C5210" t="s">
        <v>135</v>
      </c>
    </row>
    <row r="5211" spans="1:3" x14ac:dyDescent="0.2">
      <c r="A5211" t="s">
        <v>47</v>
      </c>
      <c r="B5211" t="s">
        <v>82</v>
      </c>
      <c r="C5211" t="s">
        <v>105</v>
      </c>
    </row>
    <row r="5212" spans="1:3" x14ac:dyDescent="0.2">
      <c r="A5212" t="s">
        <v>47</v>
      </c>
      <c r="B5212" t="s">
        <v>83</v>
      </c>
      <c r="C5212" t="s">
        <v>10</v>
      </c>
    </row>
    <row r="5213" spans="1:3" x14ac:dyDescent="0.2">
      <c r="A5213" t="s">
        <v>47</v>
      </c>
      <c r="B5213" t="s">
        <v>84</v>
      </c>
      <c r="C5213" t="s">
        <v>43</v>
      </c>
    </row>
    <row r="5214" spans="1:3" x14ac:dyDescent="0.2">
      <c r="A5214" t="s">
        <v>47</v>
      </c>
      <c r="B5214" t="s">
        <v>85</v>
      </c>
      <c r="C5214" t="s">
        <v>127</v>
      </c>
    </row>
    <row r="5215" spans="1:3" x14ac:dyDescent="0.2">
      <c r="A5215" t="s">
        <v>47</v>
      </c>
      <c r="B5215" t="s">
        <v>86</v>
      </c>
      <c r="C5215" t="s">
        <v>136</v>
      </c>
    </row>
    <row r="5216" spans="1:3" x14ac:dyDescent="0.2">
      <c r="A5216" t="s">
        <v>47</v>
      </c>
      <c r="B5216" t="s">
        <v>87</v>
      </c>
      <c r="C5216" t="s">
        <v>99</v>
      </c>
    </row>
    <row r="5217" spans="1:3" x14ac:dyDescent="0.2">
      <c r="A5217" t="s">
        <v>47</v>
      </c>
      <c r="B5217" t="s">
        <v>88</v>
      </c>
      <c r="C5217" t="s">
        <v>46</v>
      </c>
    </row>
    <row r="5218" spans="1:3" x14ac:dyDescent="0.2">
      <c r="A5218" t="s">
        <v>47</v>
      </c>
      <c r="B5218" t="s">
        <v>89</v>
      </c>
      <c r="C5218" t="s">
        <v>31</v>
      </c>
    </row>
    <row r="5219" spans="1:3" x14ac:dyDescent="0.2">
      <c r="A5219" t="s">
        <v>47</v>
      </c>
      <c r="B5219" t="s">
        <v>90</v>
      </c>
      <c r="C5219" t="s">
        <v>105</v>
      </c>
    </row>
    <row r="5220" spans="1:3" x14ac:dyDescent="0.2">
      <c r="A5220" t="s">
        <v>47</v>
      </c>
      <c r="B5220" t="s">
        <v>91</v>
      </c>
      <c r="C5220" t="s">
        <v>74</v>
      </c>
    </row>
    <row r="5221" spans="1:3" x14ac:dyDescent="0.2">
      <c r="A5221" t="s">
        <v>47</v>
      </c>
      <c r="B5221" t="s">
        <v>92</v>
      </c>
      <c r="C5221" t="s">
        <v>21</v>
      </c>
    </row>
    <row r="5222" spans="1:3" x14ac:dyDescent="0.2">
      <c r="A5222" t="s">
        <v>47</v>
      </c>
      <c r="B5222" t="s">
        <v>93</v>
      </c>
      <c r="C5222" t="s">
        <v>31</v>
      </c>
    </row>
    <row r="5223" spans="1:3" x14ac:dyDescent="0.2">
      <c r="A5223" t="s">
        <v>47</v>
      </c>
      <c r="B5223" t="s">
        <v>94</v>
      </c>
      <c r="C5223" t="s">
        <v>11</v>
      </c>
    </row>
    <row r="5224" spans="1:3" x14ac:dyDescent="0.2">
      <c r="A5224" t="s">
        <v>47</v>
      </c>
      <c r="B5224" t="s">
        <v>95</v>
      </c>
      <c r="C5224" t="s">
        <v>29</v>
      </c>
    </row>
    <row r="5225" spans="1:3" x14ac:dyDescent="0.2">
      <c r="A5225" t="s">
        <v>96</v>
      </c>
      <c r="B5225" t="s">
        <v>47</v>
      </c>
      <c r="C5225" t="s">
        <v>26</v>
      </c>
    </row>
    <row r="5226" spans="1:3" x14ac:dyDescent="0.2">
      <c r="A5226" t="s">
        <v>47</v>
      </c>
      <c r="B5226" t="s">
        <v>97</v>
      </c>
      <c r="C5226" t="s">
        <v>128</v>
      </c>
    </row>
    <row r="5227" spans="1:3" x14ac:dyDescent="0.2">
      <c r="A5227" t="s">
        <v>47</v>
      </c>
      <c r="B5227" t="s">
        <v>98</v>
      </c>
      <c r="C5227" t="s">
        <v>130</v>
      </c>
    </row>
    <row r="5228" spans="1:3" x14ac:dyDescent="0.2">
      <c r="A5228" t="s">
        <v>99</v>
      </c>
      <c r="B5228" t="s">
        <v>47</v>
      </c>
      <c r="C5228" t="s">
        <v>72</v>
      </c>
    </row>
    <row r="5229" spans="1:3" x14ac:dyDescent="0.2">
      <c r="A5229" t="s">
        <v>100</v>
      </c>
      <c r="B5229" t="s">
        <v>47</v>
      </c>
      <c r="C5229" t="s">
        <v>19</v>
      </c>
    </row>
    <row r="5230" spans="1:3" x14ac:dyDescent="0.2">
      <c r="A5230" t="s">
        <v>47</v>
      </c>
      <c r="B5230" t="s">
        <v>101</v>
      </c>
      <c r="C5230" t="s">
        <v>39</v>
      </c>
    </row>
    <row r="5231" spans="1:3" x14ac:dyDescent="0.2">
      <c r="A5231" t="s">
        <v>47</v>
      </c>
      <c r="B5231" t="s">
        <v>102</v>
      </c>
      <c r="C5231" t="s">
        <v>2</v>
      </c>
    </row>
    <row r="5232" spans="1:3" x14ac:dyDescent="0.2">
      <c r="A5232" t="s">
        <v>47</v>
      </c>
      <c r="B5232" t="s">
        <v>103</v>
      </c>
      <c r="C5232" t="s">
        <v>105</v>
      </c>
    </row>
    <row r="5233" spans="1:3" x14ac:dyDescent="0.2">
      <c r="A5233" t="s">
        <v>47</v>
      </c>
      <c r="B5233" t="s">
        <v>104</v>
      </c>
      <c r="C5233" t="s">
        <v>2</v>
      </c>
    </row>
    <row r="5234" spans="1:3" x14ac:dyDescent="0.2">
      <c r="A5234" t="s">
        <v>47</v>
      </c>
      <c r="B5234" t="s">
        <v>3</v>
      </c>
      <c r="C5234" t="s">
        <v>21</v>
      </c>
    </row>
    <row r="5235" spans="1:3" x14ac:dyDescent="0.2">
      <c r="A5235" t="s">
        <v>47</v>
      </c>
      <c r="B5235" t="s">
        <v>105</v>
      </c>
      <c r="C5235" t="s">
        <v>40</v>
      </c>
    </row>
    <row r="5236" spans="1:3" x14ac:dyDescent="0.2">
      <c r="A5236" t="s">
        <v>47</v>
      </c>
      <c r="B5236" t="s">
        <v>106</v>
      </c>
      <c r="C5236" t="s">
        <v>129</v>
      </c>
    </row>
    <row r="5237" spans="1:3" x14ac:dyDescent="0.2">
      <c r="A5237" t="s">
        <v>47</v>
      </c>
      <c r="B5237" t="s">
        <v>107</v>
      </c>
      <c r="C5237" t="s">
        <v>127</v>
      </c>
    </row>
    <row r="5238" spans="1:3" x14ac:dyDescent="0.2">
      <c r="A5238" t="s">
        <v>47</v>
      </c>
      <c r="B5238" t="s">
        <v>108</v>
      </c>
      <c r="C5238" t="s">
        <v>127</v>
      </c>
    </row>
    <row r="5239" spans="1:3" x14ac:dyDescent="0.2">
      <c r="A5239" t="s">
        <v>47</v>
      </c>
      <c r="B5239" t="s">
        <v>109</v>
      </c>
      <c r="C5239" t="s">
        <v>43</v>
      </c>
    </row>
    <row r="5240" spans="1:3" x14ac:dyDescent="0.2">
      <c r="A5240" t="s">
        <v>47</v>
      </c>
      <c r="B5240" t="s">
        <v>110</v>
      </c>
      <c r="C5240" t="s">
        <v>70</v>
      </c>
    </row>
    <row r="5241" spans="1:3" x14ac:dyDescent="0.2">
      <c r="A5241" t="s">
        <v>47</v>
      </c>
      <c r="B5241" t="s">
        <v>111</v>
      </c>
      <c r="C5241" t="s">
        <v>112</v>
      </c>
    </row>
    <row r="5242" spans="1:3" x14ac:dyDescent="0.2">
      <c r="A5242" t="s">
        <v>47</v>
      </c>
      <c r="B5242" t="s">
        <v>112</v>
      </c>
      <c r="C5242" t="s">
        <v>81</v>
      </c>
    </row>
    <row r="5243" spans="1:3" x14ac:dyDescent="0.2">
      <c r="A5243" t="s">
        <v>113</v>
      </c>
      <c r="B5243" t="s">
        <v>47</v>
      </c>
      <c r="C5243" t="s">
        <v>136</v>
      </c>
    </row>
    <row r="5244" spans="1:3" x14ac:dyDescent="0.2">
      <c r="A5244" t="s">
        <v>114</v>
      </c>
      <c r="B5244" t="s">
        <v>47</v>
      </c>
      <c r="C5244" t="s">
        <v>96</v>
      </c>
    </row>
    <row r="5245" spans="1:3" x14ac:dyDescent="0.2">
      <c r="A5245" t="s">
        <v>47</v>
      </c>
      <c r="B5245" t="s">
        <v>115</v>
      </c>
      <c r="C5245" t="s">
        <v>11</v>
      </c>
    </row>
    <row r="5246" spans="1:3" x14ac:dyDescent="0.2">
      <c r="A5246" t="s">
        <v>47</v>
      </c>
      <c r="B5246" t="s">
        <v>116</v>
      </c>
      <c r="C5246" t="s">
        <v>74</v>
      </c>
    </row>
    <row r="5247" spans="1:3" x14ac:dyDescent="0.2">
      <c r="A5247" t="s">
        <v>117</v>
      </c>
      <c r="B5247" t="s">
        <v>47</v>
      </c>
      <c r="C5247" t="s">
        <v>13</v>
      </c>
    </row>
    <row r="5248" spans="1:3" x14ac:dyDescent="0.2">
      <c r="A5248" t="s">
        <v>47</v>
      </c>
      <c r="B5248" t="s">
        <v>118</v>
      </c>
      <c r="C5248" t="s">
        <v>89</v>
      </c>
    </row>
    <row r="5249" spans="1:3" x14ac:dyDescent="0.2">
      <c r="A5249" t="s">
        <v>47</v>
      </c>
      <c r="B5249" t="s">
        <v>119</v>
      </c>
      <c r="C5249" t="s">
        <v>89</v>
      </c>
    </row>
    <row r="5250" spans="1:3" x14ac:dyDescent="0.2">
      <c r="A5250" t="s">
        <v>47</v>
      </c>
      <c r="B5250" t="s">
        <v>120</v>
      </c>
      <c r="C5250" t="s">
        <v>11</v>
      </c>
    </row>
    <row r="5251" spans="1:3" x14ac:dyDescent="0.2">
      <c r="A5251" t="s">
        <v>47</v>
      </c>
      <c r="B5251" t="s">
        <v>121</v>
      </c>
      <c r="C5251" t="s">
        <v>11</v>
      </c>
    </row>
    <row r="5252" spans="1:3" x14ac:dyDescent="0.2">
      <c r="A5252" t="s">
        <v>47</v>
      </c>
      <c r="B5252" t="s">
        <v>122</v>
      </c>
      <c r="C5252" t="s">
        <v>70</v>
      </c>
    </row>
    <row r="5253" spans="1:3" x14ac:dyDescent="0.2">
      <c r="A5253" t="s">
        <v>47</v>
      </c>
      <c r="B5253" t="s">
        <v>123</v>
      </c>
      <c r="C5253" t="s">
        <v>29</v>
      </c>
    </row>
    <row r="5254" spans="1:3" x14ac:dyDescent="0.2">
      <c r="A5254" t="s">
        <v>124</v>
      </c>
      <c r="B5254" t="s">
        <v>47</v>
      </c>
      <c r="C5254" t="s">
        <v>25</v>
      </c>
    </row>
    <row r="5255" spans="1:3" x14ac:dyDescent="0.2">
      <c r="A5255" t="s">
        <v>125</v>
      </c>
      <c r="B5255" t="s">
        <v>47</v>
      </c>
      <c r="C5255" t="s">
        <v>99</v>
      </c>
    </row>
    <row r="5256" spans="1:3" x14ac:dyDescent="0.2">
      <c r="A5256" t="s">
        <v>47</v>
      </c>
      <c r="B5256" t="s">
        <v>126</v>
      </c>
      <c r="C5256" t="s">
        <v>42</v>
      </c>
    </row>
    <row r="5257" spans="1:3" x14ac:dyDescent="0.2">
      <c r="A5257" t="s">
        <v>47</v>
      </c>
      <c r="B5257" t="s">
        <v>127</v>
      </c>
      <c r="C5257" t="s">
        <v>40</v>
      </c>
    </row>
    <row r="5258" spans="1:3" x14ac:dyDescent="0.2">
      <c r="A5258" t="s">
        <v>47</v>
      </c>
      <c r="B5258" t="s">
        <v>128</v>
      </c>
      <c r="C5258" t="s">
        <v>79</v>
      </c>
    </row>
    <row r="5259" spans="1:3" x14ac:dyDescent="0.2">
      <c r="A5259" t="s">
        <v>47</v>
      </c>
      <c r="B5259" t="s">
        <v>129</v>
      </c>
      <c r="C5259" t="s">
        <v>114</v>
      </c>
    </row>
    <row r="5260" spans="1:3" x14ac:dyDescent="0.2">
      <c r="A5260" t="s">
        <v>47</v>
      </c>
      <c r="B5260" t="s">
        <v>130</v>
      </c>
      <c r="C5260" t="s">
        <v>80</v>
      </c>
    </row>
    <row r="5261" spans="1:3" x14ac:dyDescent="0.2">
      <c r="A5261" t="s">
        <v>47</v>
      </c>
      <c r="B5261" t="s">
        <v>131</v>
      </c>
      <c r="C5261" t="s">
        <v>33</v>
      </c>
    </row>
    <row r="5262" spans="1:3" x14ac:dyDescent="0.2">
      <c r="A5262" t="s">
        <v>47</v>
      </c>
      <c r="B5262" t="s">
        <v>132</v>
      </c>
      <c r="C5262" t="s">
        <v>81</v>
      </c>
    </row>
    <row r="5263" spans="1:3" x14ac:dyDescent="0.2">
      <c r="A5263" t="s">
        <v>133</v>
      </c>
      <c r="B5263" t="s">
        <v>47</v>
      </c>
      <c r="C5263" t="s">
        <v>126</v>
      </c>
    </row>
    <row r="5264" spans="1:3" x14ac:dyDescent="0.2">
      <c r="A5264" t="s">
        <v>47</v>
      </c>
      <c r="B5264" t="s">
        <v>134</v>
      </c>
      <c r="C5264" t="s">
        <v>101</v>
      </c>
    </row>
    <row r="5265" spans="1:3" x14ac:dyDescent="0.2">
      <c r="A5265" t="s">
        <v>47</v>
      </c>
      <c r="B5265" t="s">
        <v>135</v>
      </c>
      <c r="C5265" t="s">
        <v>136</v>
      </c>
    </row>
    <row r="5266" spans="1:3" x14ac:dyDescent="0.2">
      <c r="A5266" t="s">
        <v>47</v>
      </c>
      <c r="B5266" t="s">
        <v>136</v>
      </c>
      <c r="C5266" t="s">
        <v>26</v>
      </c>
    </row>
    <row r="5267" spans="1:3" x14ac:dyDescent="0.2">
      <c r="A5267" t="s">
        <v>47</v>
      </c>
      <c r="B5267" t="s">
        <v>137</v>
      </c>
      <c r="C5267" t="s">
        <v>28</v>
      </c>
    </row>
    <row r="5268" spans="1:3" x14ac:dyDescent="0.2">
      <c r="A5268" t="s">
        <v>47</v>
      </c>
      <c r="B5268" t="s">
        <v>138</v>
      </c>
      <c r="C5268" t="s">
        <v>28</v>
      </c>
    </row>
    <row r="5269" spans="1:3" x14ac:dyDescent="0.2">
      <c r="A5269" t="s">
        <v>49</v>
      </c>
      <c r="B5269" t="s">
        <v>48</v>
      </c>
      <c r="C5269" t="s">
        <v>31</v>
      </c>
    </row>
    <row r="5270" spans="1:3" x14ac:dyDescent="0.2">
      <c r="A5270" t="s">
        <v>50</v>
      </c>
      <c r="B5270" t="s">
        <v>48</v>
      </c>
      <c r="C5270" t="s">
        <v>31</v>
      </c>
    </row>
    <row r="5271" spans="1:3" x14ac:dyDescent="0.2">
      <c r="A5271" t="s">
        <v>48</v>
      </c>
      <c r="B5271" t="s">
        <v>51</v>
      </c>
      <c r="C5271" t="s">
        <v>48</v>
      </c>
    </row>
    <row r="5272" spans="1:3" x14ac:dyDescent="0.2">
      <c r="A5272" t="s">
        <v>48</v>
      </c>
      <c r="B5272" t="s">
        <v>52</v>
      </c>
      <c r="C5272" t="s">
        <v>43</v>
      </c>
    </row>
    <row r="5273" spans="1:3" x14ac:dyDescent="0.2">
      <c r="A5273" t="s">
        <v>48</v>
      </c>
      <c r="B5273" t="s">
        <v>53</v>
      </c>
      <c r="C5273" t="s">
        <v>62</v>
      </c>
    </row>
    <row r="5274" spans="1:3" x14ac:dyDescent="0.2">
      <c r="A5274" t="s">
        <v>54</v>
      </c>
      <c r="B5274" t="s">
        <v>48</v>
      </c>
      <c r="C5274" t="s">
        <v>114</v>
      </c>
    </row>
    <row r="5275" spans="1:3" x14ac:dyDescent="0.2">
      <c r="A5275" t="s">
        <v>55</v>
      </c>
      <c r="B5275" t="s">
        <v>48</v>
      </c>
      <c r="C5275" t="s">
        <v>114</v>
      </c>
    </row>
    <row r="5276" spans="1:3" x14ac:dyDescent="0.2">
      <c r="A5276" t="s">
        <v>56</v>
      </c>
      <c r="B5276" t="s">
        <v>48</v>
      </c>
      <c r="C5276" t="s">
        <v>47</v>
      </c>
    </row>
    <row r="5277" spans="1:3" x14ac:dyDescent="0.2">
      <c r="A5277" t="s">
        <v>57</v>
      </c>
      <c r="B5277" t="s">
        <v>48</v>
      </c>
      <c r="C5277" t="s">
        <v>25</v>
      </c>
    </row>
    <row r="5278" spans="1:3" x14ac:dyDescent="0.2">
      <c r="A5278" t="s">
        <v>48</v>
      </c>
      <c r="B5278" t="s">
        <v>58</v>
      </c>
      <c r="C5278" t="s">
        <v>62</v>
      </c>
    </row>
    <row r="5279" spans="1:3" x14ac:dyDescent="0.2">
      <c r="A5279" t="s">
        <v>59</v>
      </c>
      <c r="B5279" t="s">
        <v>48</v>
      </c>
      <c r="C5279" t="s">
        <v>26</v>
      </c>
    </row>
    <row r="5280" spans="1:3" x14ac:dyDescent="0.2">
      <c r="A5280" t="s">
        <v>48</v>
      </c>
      <c r="B5280" t="s">
        <v>60</v>
      </c>
      <c r="C5280" t="s">
        <v>105</v>
      </c>
    </row>
    <row r="5281" spans="1:3" x14ac:dyDescent="0.2">
      <c r="A5281" t="s">
        <v>48</v>
      </c>
      <c r="B5281" t="s">
        <v>61</v>
      </c>
      <c r="C5281" t="s">
        <v>11</v>
      </c>
    </row>
    <row r="5282" spans="1:3" x14ac:dyDescent="0.2">
      <c r="A5282" t="s">
        <v>62</v>
      </c>
      <c r="B5282" t="s">
        <v>48</v>
      </c>
      <c r="C5282" t="s">
        <v>29</v>
      </c>
    </row>
    <row r="5283" spans="1:3" x14ac:dyDescent="0.2">
      <c r="A5283" t="s">
        <v>63</v>
      </c>
      <c r="B5283" t="s">
        <v>48</v>
      </c>
      <c r="C5283" t="s">
        <v>21</v>
      </c>
    </row>
    <row r="5284" spans="1:3" x14ac:dyDescent="0.2">
      <c r="A5284" t="s">
        <v>48</v>
      </c>
      <c r="B5284" t="s">
        <v>64</v>
      </c>
      <c r="C5284" t="s">
        <v>118</v>
      </c>
    </row>
    <row r="5285" spans="1:3" x14ac:dyDescent="0.2">
      <c r="A5285" t="s">
        <v>65</v>
      </c>
      <c r="B5285" t="s">
        <v>48</v>
      </c>
      <c r="C5285" t="s">
        <v>26</v>
      </c>
    </row>
    <row r="5286" spans="1:3" x14ac:dyDescent="0.2">
      <c r="A5286" t="s">
        <v>66</v>
      </c>
      <c r="B5286" t="s">
        <v>48</v>
      </c>
      <c r="C5286" t="s">
        <v>136</v>
      </c>
    </row>
    <row r="5287" spans="1:3" x14ac:dyDescent="0.2">
      <c r="A5287" t="s">
        <v>48</v>
      </c>
      <c r="B5287" t="s">
        <v>67</v>
      </c>
      <c r="C5287" t="s">
        <v>128</v>
      </c>
    </row>
    <row r="5288" spans="1:3" x14ac:dyDescent="0.2">
      <c r="A5288" t="s">
        <v>48</v>
      </c>
      <c r="B5288" t="s">
        <v>68</v>
      </c>
      <c r="C5288" t="s">
        <v>128</v>
      </c>
    </row>
    <row r="5289" spans="1:3" x14ac:dyDescent="0.2">
      <c r="A5289" t="s">
        <v>48</v>
      </c>
      <c r="B5289" t="s">
        <v>69</v>
      </c>
      <c r="C5289" t="s">
        <v>14</v>
      </c>
    </row>
    <row r="5290" spans="1:3" x14ac:dyDescent="0.2">
      <c r="A5290" t="s">
        <v>48</v>
      </c>
      <c r="B5290" t="s">
        <v>70</v>
      </c>
      <c r="C5290" t="s">
        <v>86</v>
      </c>
    </row>
    <row r="5291" spans="1:3" x14ac:dyDescent="0.2">
      <c r="A5291" t="s">
        <v>48</v>
      </c>
      <c r="B5291" t="s">
        <v>71</v>
      </c>
      <c r="C5291" t="s">
        <v>86</v>
      </c>
    </row>
    <row r="5292" spans="1:3" x14ac:dyDescent="0.2">
      <c r="A5292" t="s">
        <v>72</v>
      </c>
      <c r="B5292" t="s">
        <v>48</v>
      </c>
      <c r="C5292" t="s">
        <v>135</v>
      </c>
    </row>
    <row r="5293" spans="1:3" x14ac:dyDescent="0.2">
      <c r="A5293" t="s">
        <v>48</v>
      </c>
      <c r="B5293" t="s">
        <v>73</v>
      </c>
      <c r="C5293" t="s">
        <v>127</v>
      </c>
    </row>
    <row r="5294" spans="1:3" x14ac:dyDescent="0.2">
      <c r="A5294" t="s">
        <v>48</v>
      </c>
      <c r="B5294" t="s">
        <v>74</v>
      </c>
      <c r="C5294" t="s">
        <v>16</v>
      </c>
    </row>
    <row r="5295" spans="1:3" x14ac:dyDescent="0.2">
      <c r="A5295" t="s">
        <v>75</v>
      </c>
      <c r="B5295" t="s">
        <v>48</v>
      </c>
      <c r="C5295" t="s">
        <v>124</v>
      </c>
    </row>
    <row r="5296" spans="1:3" x14ac:dyDescent="0.2">
      <c r="A5296" t="s">
        <v>76</v>
      </c>
      <c r="B5296" t="s">
        <v>48</v>
      </c>
      <c r="C5296" t="s">
        <v>18</v>
      </c>
    </row>
    <row r="5297" spans="1:3" x14ac:dyDescent="0.2">
      <c r="A5297" t="s">
        <v>77</v>
      </c>
      <c r="B5297" t="s">
        <v>48</v>
      </c>
      <c r="C5297" t="s">
        <v>49</v>
      </c>
    </row>
    <row r="5298" spans="1:3" x14ac:dyDescent="0.2">
      <c r="A5298" t="s">
        <v>78</v>
      </c>
      <c r="B5298" t="s">
        <v>48</v>
      </c>
      <c r="C5298" t="s">
        <v>25</v>
      </c>
    </row>
    <row r="5299" spans="1:3" x14ac:dyDescent="0.2">
      <c r="A5299" t="s">
        <v>79</v>
      </c>
      <c r="B5299" t="s">
        <v>48</v>
      </c>
      <c r="C5299" t="s">
        <v>132</v>
      </c>
    </row>
    <row r="5300" spans="1:3" x14ac:dyDescent="0.2">
      <c r="A5300" t="s">
        <v>48</v>
      </c>
      <c r="B5300" t="s">
        <v>80</v>
      </c>
      <c r="C5300" t="s">
        <v>40</v>
      </c>
    </row>
    <row r="5301" spans="1:3" x14ac:dyDescent="0.2">
      <c r="A5301" t="s">
        <v>48</v>
      </c>
      <c r="B5301" t="s">
        <v>81</v>
      </c>
      <c r="C5301" t="s">
        <v>8</v>
      </c>
    </row>
    <row r="5302" spans="1:3" x14ac:dyDescent="0.2">
      <c r="A5302" t="s">
        <v>48</v>
      </c>
      <c r="B5302" t="s">
        <v>82</v>
      </c>
      <c r="C5302" t="s">
        <v>11</v>
      </c>
    </row>
    <row r="5303" spans="1:3" x14ac:dyDescent="0.2">
      <c r="A5303" t="s">
        <v>48</v>
      </c>
      <c r="B5303" t="s">
        <v>83</v>
      </c>
      <c r="C5303" t="s">
        <v>11</v>
      </c>
    </row>
    <row r="5304" spans="1:3" x14ac:dyDescent="0.2">
      <c r="A5304" t="s">
        <v>48</v>
      </c>
      <c r="B5304" t="s">
        <v>84</v>
      </c>
      <c r="C5304" t="s">
        <v>130</v>
      </c>
    </row>
    <row r="5305" spans="1:3" x14ac:dyDescent="0.2">
      <c r="A5305" t="s">
        <v>48</v>
      </c>
      <c r="B5305" t="s">
        <v>85</v>
      </c>
      <c r="C5305" t="s">
        <v>130</v>
      </c>
    </row>
    <row r="5306" spans="1:3" x14ac:dyDescent="0.2">
      <c r="A5306" t="s">
        <v>48</v>
      </c>
      <c r="B5306" t="s">
        <v>86</v>
      </c>
      <c r="C5306" t="s">
        <v>49</v>
      </c>
    </row>
    <row r="5307" spans="1:3" x14ac:dyDescent="0.2">
      <c r="A5307" t="s">
        <v>87</v>
      </c>
      <c r="B5307" t="s">
        <v>48</v>
      </c>
      <c r="C5307" t="s">
        <v>70</v>
      </c>
    </row>
    <row r="5308" spans="1:3" x14ac:dyDescent="0.2">
      <c r="A5308" t="s">
        <v>88</v>
      </c>
      <c r="B5308" t="s">
        <v>48</v>
      </c>
      <c r="C5308" t="s">
        <v>25</v>
      </c>
    </row>
    <row r="5309" spans="1:3" x14ac:dyDescent="0.2">
      <c r="A5309" t="s">
        <v>89</v>
      </c>
      <c r="B5309" t="s">
        <v>48</v>
      </c>
      <c r="C5309" t="s">
        <v>79</v>
      </c>
    </row>
    <row r="5310" spans="1:3" x14ac:dyDescent="0.2">
      <c r="A5310" t="s">
        <v>48</v>
      </c>
      <c r="B5310" t="s">
        <v>90</v>
      </c>
      <c r="C5310" t="s">
        <v>11</v>
      </c>
    </row>
    <row r="5311" spans="1:3" x14ac:dyDescent="0.2">
      <c r="A5311" t="s">
        <v>91</v>
      </c>
      <c r="B5311" t="s">
        <v>48</v>
      </c>
      <c r="C5311" t="s">
        <v>105</v>
      </c>
    </row>
    <row r="5312" spans="1:3" x14ac:dyDescent="0.2">
      <c r="A5312" t="s">
        <v>92</v>
      </c>
      <c r="B5312" t="s">
        <v>48</v>
      </c>
      <c r="C5312" t="s">
        <v>10</v>
      </c>
    </row>
    <row r="5313" spans="1:3" x14ac:dyDescent="0.2">
      <c r="A5313" t="s">
        <v>93</v>
      </c>
      <c r="B5313" t="s">
        <v>48</v>
      </c>
      <c r="C5313" t="s">
        <v>40</v>
      </c>
    </row>
    <row r="5314" spans="1:3" x14ac:dyDescent="0.2">
      <c r="A5314" t="s">
        <v>48</v>
      </c>
      <c r="B5314" t="s">
        <v>94</v>
      </c>
      <c r="C5314" t="s">
        <v>36</v>
      </c>
    </row>
    <row r="5315" spans="1:3" x14ac:dyDescent="0.2">
      <c r="A5315" t="s">
        <v>95</v>
      </c>
      <c r="B5315" t="s">
        <v>48</v>
      </c>
      <c r="C5315" t="s">
        <v>105</v>
      </c>
    </row>
    <row r="5316" spans="1:3" x14ac:dyDescent="0.2">
      <c r="A5316" t="s">
        <v>96</v>
      </c>
      <c r="B5316" t="s">
        <v>48</v>
      </c>
      <c r="C5316" t="s">
        <v>81</v>
      </c>
    </row>
    <row r="5317" spans="1:3" x14ac:dyDescent="0.2">
      <c r="A5317" t="s">
        <v>48</v>
      </c>
      <c r="B5317" t="s">
        <v>97</v>
      </c>
      <c r="C5317" t="s">
        <v>62</v>
      </c>
    </row>
    <row r="5318" spans="1:3" x14ac:dyDescent="0.2">
      <c r="A5318" t="s">
        <v>48</v>
      </c>
      <c r="B5318" t="s">
        <v>98</v>
      </c>
      <c r="C5318" t="s">
        <v>118</v>
      </c>
    </row>
    <row r="5319" spans="1:3" x14ac:dyDescent="0.2">
      <c r="A5319" t="s">
        <v>99</v>
      </c>
      <c r="B5319" t="s">
        <v>48</v>
      </c>
      <c r="C5319" t="s">
        <v>136</v>
      </c>
    </row>
    <row r="5320" spans="1:3" x14ac:dyDescent="0.2">
      <c r="A5320" t="s">
        <v>100</v>
      </c>
      <c r="B5320" t="s">
        <v>48</v>
      </c>
      <c r="C5320" t="s">
        <v>101</v>
      </c>
    </row>
    <row r="5321" spans="1:3" x14ac:dyDescent="0.2">
      <c r="A5321" t="s">
        <v>48</v>
      </c>
      <c r="B5321" t="s">
        <v>101</v>
      </c>
      <c r="C5321" t="s">
        <v>93</v>
      </c>
    </row>
    <row r="5322" spans="1:3" x14ac:dyDescent="0.2">
      <c r="A5322" t="s">
        <v>48</v>
      </c>
      <c r="B5322" t="s">
        <v>102</v>
      </c>
      <c r="C5322" t="s">
        <v>69</v>
      </c>
    </row>
    <row r="5323" spans="1:3" x14ac:dyDescent="0.2">
      <c r="A5323" t="s">
        <v>48</v>
      </c>
      <c r="B5323" t="s">
        <v>103</v>
      </c>
      <c r="C5323" t="s">
        <v>11</v>
      </c>
    </row>
    <row r="5324" spans="1:3" x14ac:dyDescent="0.2">
      <c r="A5324" t="s">
        <v>48</v>
      </c>
      <c r="B5324" t="s">
        <v>104</v>
      </c>
      <c r="C5324" t="s">
        <v>128</v>
      </c>
    </row>
    <row r="5325" spans="1:3" x14ac:dyDescent="0.2">
      <c r="A5325" t="s">
        <v>48</v>
      </c>
      <c r="B5325" t="s">
        <v>3</v>
      </c>
      <c r="C5325" t="s">
        <v>10</v>
      </c>
    </row>
    <row r="5326" spans="1:3" x14ac:dyDescent="0.2">
      <c r="A5326" t="s">
        <v>48</v>
      </c>
      <c r="B5326" t="s">
        <v>105</v>
      </c>
      <c r="C5326" t="s">
        <v>89</v>
      </c>
    </row>
    <row r="5327" spans="1:3" x14ac:dyDescent="0.2">
      <c r="A5327" t="s">
        <v>48</v>
      </c>
      <c r="B5327" t="s">
        <v>106</v>
      </c>
      <c r="C5327" t="s">
        <v>79</v>
      </c>
    </row>
    <row r="5328" spans="1:3" x14ac:dyDescent="0.2">
      <c r="A5328" t="s">
        <v>48</v>
      </c>
      <c r="B5328" t="s">
        <v>107</v>
      </c>
      <c r="C5328" t="s">
        <v>130</v>
      </c>
    </row>
    <row r="5329" spans="1:3" x14ac:dyDescent="0.2">
      <c r="A5329" t="s">
        <v>48</v>
      </c>
      <c r="B5329" t="s">
        <v>108</v>
      </c>
      <c r="C5329" t="s">
        <v>130</v>
      </c>
    </row>
    <row r="5330" spans="1:3" x14ac:dyDescent="0.2">
      <c r="A5330" t="s">
        <v>48</v>
      </c>
      <c r="B5330" t="s">
        <v>109</v>
      </c>
      <c r="C5330" t="s">
        <v>128</v>
      </c>
    </row>
    <row r="5331" spans="1:3" x14ac:dyDescent="0.2">
      <c r="A5331" t="s">
        <v>110</v>
      </c>
      <c r="B5331" t="s">
        <v>48</v>
      </c>
      <c r="C5331" t="s">
        <v>135</v>
      </c>
    </row>
    <row r="5332" spans="1:3" x14ac:dyDescent="0.2">
      <c r="A5332" t="s">
        <v>48</v>
      </c>
      <c r="B5332" t="s">
        <v>111</v>
      </c>
      <c r="C5332" t="s">
        <v>48</v>
      </c>
    </row>
    <row r="5333" spans="1:3" x14ac:dyDescent="0.2">
      <c r="A5333" t="s">
        <v>48</v>
      </c>
      <c r="B5333" t="s">
        <v>112</v>
      </c>
      <c r="C5333" t="s">
        <v>111</v>
      </c>
    </row>
    <row r="5334" spans="1:3" x14ac:dyDescent="0.2">
      <c r="A5334" t="s">
        <v>113</v>
      </c>
      <c r="B5334" t="s">
        <v>48</v>
      </c>
      <c r="C5334" t="s">
        <v>49</v>
      </c>
    </row>
    <row r="5335" spans="1:3" x14ac:dyDescent="0.2">
      <c r="A5335" t="s">
        <v>114</v>
      </c>
      <c r="B5335" t="s">
        <v>48</v>
      </c>
      <c r="C5335" t="s">
        <v>18</v>
      </c>
    </row>
    <row r="5336" spans="1:3" x14ac:dyDescent="0.2">
      <c r="A5336" t="s">
        <v>48</v>
      </c>
      <c r="B5336" t="s">
        <v>115</v>
      </c>
      <c r="C5336" t="s">
        <v>36</v>
      </c>
    </row>
    <row r="5337" spans="1:3" x14ac:dyDescent="0.2">
      <c r="A5337" t="s">
        <v>48</v>
      </c>
      <c r="B5337" t="s">
        <v>116</v>
      </c>
      <c r="C5337" t="s">
        <v>105</v>
      </c>
    </row>
    <row r="5338" spans="1:3" x14ac:dyDescent="0.2">
      <c r="A5338" t="s">
        <v>117</v>
      </c>
      <c r="B5338" t="s">
        <v>48</v>
      </c>
      <c r="C5338" t="s">
        <v>47</v>
      </c>
    </row>
    <row r="5339" spans="1:3" x14ac:dyDescent="0.2">
      <c r="A5339" t="s">
        <v>48</v>
      </c>
      <c r="B5339" t="s">
        <v>118</v>
      </c>
      <c r="C5339" t="s">
        <v>2</v>
      </c>
    </row>
    <row r="5340" spans="1:3" x14ac:dyDescent="0.2">
      <c r="A5340" t="s">
        <v>48</v>
      </c>
      <c r="B5340" t="s">
        <v>119</v>
      </c>
      <c r="C5340" t="s">
        <v>2</v>
      </c>
    </row>
    <row r="5341" spans="1:3" x14ac:dyDescent="0.2">
      <c r="A5341" t="s">
        <v>48</v>
      </c>
      <c r="B5341" t="s">
        <v>120</v>
      </c>
      <c r="C5341" t="s">
        <v>36</v>
      </c>
    </row>
    <row r="5342" spans="1:3" x14ac:dyDescent="0.2">
      <c r="A5342" t="s">
        <v>48</v>
      </c>
      <c r="B5342" t="s">
        <v>121</v>
      </c>
      <c r="C5342" t="s">
        <v>36</v>
      </c>
    </row>
    <row r="5343" spans="1:3" x14ac:dyDescent="0.2">
      <c r="A5343" t="s">
        <v>48</v>
      </c>
      <c r="B5343" t="s">
        <v>122</v>
      </c>
      <c r="C5343" t="s">
        <v>135</v>
      </c>
    </row>
    <row r="5344" spans="1:3" x14ac:dyDescent="0.2">
      <c r="A5344" t="s">
        <v>48</v>
      </c>
      <c r="B5344" t="s">
        <v>123</v>
      </c>
      <c r="C5344" t="s">
        <v>10</v>
      </c>
    </row>
    <row r="5345" spans="1:3" x14ac:dyDescent="0.2">
      <c r="A5345" t="s">
        <v>124</v>
      </c>
      <c r="B5345" t="s">
        <v>48</v>
      </c>
      <c r="C5345" t="s">
        <v>114</v>
      </c>
    </row>
    <row r="5346" spans="1:3" x14ac:dyDescent="0.2">
      <c r="A5346" t="s">
        <v>125</v>
      </c>
      <c r="B5346" t="s">
        <v>48</v>
      </c>
      <c r="C5346" t="s">
        <v>70</v>
      </c>
    </row>
    <row r="5347" spans="1:3" x14ac:dyDescent="0.2">
      <c r="A5347" t="s">
        <v>126</v>
      </c>
      <c r="B5347" t="s">
        <v>48</v>
      </c>
      <c r="C5347" t="s">
        <v>136</v>
      </c>
    </row>
    <row r="5348" spans="1:3" x14ac:dyDescent="0.2">
      <c r="A5348" t="s">
        <v>48</v>
      </c>
      <c r="B5348" t="s">
        <v>127</v>
      </c>
      <c r="C5348" t="s">
        <v>89</v>
      </c>
    </row>
    <row r="5349" spans="1:3" x14ac:dyDescent="0.2">
      <c r="A5349" t="s">
        <v>48</v>
      </c>
      <c r="B5349" t="s">
        <v>128</v>
      </c>
      <c r="C5349" t="s">
        <v>28</v>
      </c>
    </row>
    <row r="5350" spans="1:3" x14ac:dyDescent="0.2">
      <c r="A5350" t="s">
        <v>48</v>
      </c>
      <c r="B5350" t="s">
        <v>129</v>
      </c>
      <c r="C5350" t="s">
        <v>51</v>
      </c>
    </row>
    <row r="5351" spans="1:3" x14ac:dyDescent="0.2">
      <c r="A5351" t="s">
        <v>48</v>
      </c>
      <c r="B5351" t="s">
        <v>130</v>
      </c>
      <c r="C5351" t="s">
        <v>28</v>
      </c>
    </row>
    <row r="5352" spans="1:3" x14ac:dyDescent="0.2">
      <c r="A5352" t="s">
        <v>48</v>
      </c>
      <c r="B5352" t="s">
        <v>131</v>
      </c>
      <c r="C5352" t="s">
        <v>74</v>
      </c>
    </row>
    <row r="5353" spans="1:3" x14ac:dyDescent="0.2">
      <c r="A5353" t="s">
        <v>48</v>
      </c>
      <c r="B5353" t="s">
        <v>132</v>
      </c>
      <c r="C5353" t="s">
        <v>39</v>
      </c>
    </row>
    <row r="5354" spans="1:3" x14ac:dyDescent="0.2">
      <c r="A5354" t="s">
        <v>133</v>
      </c>
      <c r="B5354" t="s">
        <v>48</v>
      </c>
      <c r="C5354" t="s">
        <v>54</v>
      </c>
    </row>
    <row r="5355" spans="1:3" x14ac:dyDescent="0.2">
      <c r="A5355" t="s">
        <v>48</v>
      </c>
      <c r="B5355" t="s">
        <v>134</v>
      </c>
      <c r="C5355" t="s">
        <v>128</v>
      </c>
    </row>
    <row r="5356" spans="1:3" x14ac:dyDescent="0.2">
      <c r="A5356" t="s">
        <v>48</v>
      </c>
      <c r="B5356" t="s">
        <v>135</v>
      </c>
      <c r="C5356" t="s">
        <v>49</v>
      </c>
    </row>
    <row r="5357" spans="1:3" x14ac:dyDescent="0.2">
      <c r="A5357" t="s">
        <v>136</v>
      </c>
      <c r="B5357" t="s">
        <v>48</v>
      </c>
      <c r="C5357" t="s">
        <v>81</v>
      </c>
    </row>
    <row r="5358" spans="1:3" x14ac:dyDescent="0.2">
      <c r="A5358" t="s">
        <v>48</v>
      </c>
      <c r="B5358" t="s">
        <v>137</v>
      </c>
      <c r="C5358" t="s">
        <v>127</v>
      </c>
    </row>
    <row r="5359" spans="1:3" x14ac:dyDescent="0.2">
      <c r="A5359" t="s">
        <v>48</v>
      </c>
      <c r="B5359" t="s">
        <v>138</v>
      </c>
      <c r="C5359" t="s">
        <v>127</v>
      </c>
    </row>
    <row r="5360" spans="1:3" x14ac:dyDescent="0.2">
      <c r="A5360" t="s">
        <v>50</v>
      </c>
      <c r="B5360" t="s">
        <v>51</v>
      </c>
      <c r="C5360" t="s">
        <v>8</v>
      </c>
    </row>
    <row r="5361" spans="1:3" x14ac:dyDescent="0.2">
      <c r="A5361" t="s">
        <v>50</v>
      </c>
      <c r="B5361" t="s">
        <v>52</v>
      </c>
      <c r="C5361" t="s">
        <v>21</v>
      </c>
    </row>
    <row r="5362" spans="1:3" x14ac:dyDescent="0.2">
      <c r="A5362" t="s">
        <v>50</v>
      </c>
      <c r="B5362" t="s">
        <v>53</v>
      </c>
      <c r="C5362" t="s">
        <v>130</v>
      </c>
    </row>
    <row r="5363" spans="1:3" x14ac:dyDescent="0.2">
      <c r="A5363" t="s">
        <v>54</v>
      </c>
      <c r="B5363" t="s">
        <v>50</v>
      </c>
      <c r="C5363" t="s">
        <v>135</v>
      </c>
    </row>
    <row r="5364" spans="1:3" x14ac:dyDescent="0.2">
      <c r="A5364" t="s">
        <v>55</v>
      </c>
      <c r="B5364" t="s">
        <v>50</v>
      </c>
      <c r="C5364" t="s">
        <v>135</v>
      </c>
    </row>
    <row r="5365" spans="1:3" x14ac:dyDescent="0.2">
      <c r="A5365" t="s">
        <v>50</v>
      </c>
      <c r="B5365" t="s">
        <v>56</v>
      </c>
      <c r="C5365" t="s">
        <v>70</v>
      </c>
    </row>
    <row r="5366" spans="1:3" x14ac:dyDescent="0.2">
      <c r="A5366" t="s">
        <v>50</v>
      </c>
      <c r="B5366" t="s">
        <v>57</v>
      </c>
      <c r="C5366" t="s">
        <v>70</v>
      </c>
    </row>
    <row r="5367" spans="1:3" x14ac:dyDescent="0.2">
      <c r="A5367" t="s">
        <v>50</v>
      </c>
      <c r="B5367" t="s">
        <v>58</v>
      </c>
      <c r="C5367" t="s">
        <v>11</v>
      </c>
    </row>
    <row r="5368" spans="1:3" x14ac:dyDescent="0.2">
      <c r="A5368" t="s">
        <v>59</v>
      </c>
      <c r="B5368" t="s">
        <v>50</v>
      </c>
      <c r="C5368" t="s">
        <v>124</v>
      </c>
    </row>
    <row r="5369" spans="1:3" x14ac:dyDescent="0.2">
      <c r="A5369" t="s">
        <v>50</v>
      </c>
      <c r="B5369" t="s">
        <v>60</v>
      </c>
      <c r="C5369" t="s">
        <v>43</v>
      </c>
    </row>
    <row r="5370" spans="1:3" x14ac:dyDescent="0.2">
      <c r="A5370" t="s">
        <v>50</v>
      </c>
      <c r="B5370" t="s">
        <v>61</v>
      </c>
      <c r="C5370" t="s">
        <v>130</v>
      </c>
    </row>
    <row r="5371" spans="1:3" x14ac:dyDescent="0.2">
      <c r="A5371" t="s">
        <v>50</v>
      </c>
      <c r="B5371" t="s">
        <v>62</v>
      </c>
      <c r="C5371" t="s">
        <v>28</v>
      </c>
    </row>
    <row r="5372" spans="1:3" x14ac:dyDescent="0.2">
      <c r="A5372" t="s">
        <v>50</v>
      </c>
      <c r="B5372" t="s">
        <v>63</v>
      </c>
      <c r="C5372" t="s">
        <v>28</v>
      </c>
    </row>
    <row r="5373" spans="1:3" x14ac:dyDescent="0.2">
      <c r="A5373" t="s">
        <v>50</v>
      </c>
      <c r="B5373" t="s">
        <v>64</v>
      </c>
      <c r="C5373" t="s">
        <v>62</v>
      </c>
    </row>
    <row r="5374" spans="1:3" x14ac:dyDescent="0.2">
      <c r="A5374" t="s">
        <v>65</v>
      </c>
      <c r="B5374" t="s">
        <v>50</v>
      </c>
      <c r="C5374" t="s">
        <v>25</v>
      </c>
    </row>
    <row r="5375" spans="1:3" x14ac:dyDescent="0.2">
      <c r="A5375" t="s">
        <v>66</v>
      </c>
      <c r="B5375" t="s">
        <v>50</v>
      </c>
      <c r="C5375" t="s">
        <v>25</v>
      </c>
    </row>
    <row r="5376" spans="1:3" x14ac:dyDescent="0.2">
      <c r="A5376" t="s">
        <v>50</v>
      </c>
      <c r="B5376" t="s">
        <v>67</v>
      </c>
      <c r="C5376" t="s">
        <v>10</v>
      </c>
    </row>
    <row r="5377" spans="1:3" x14ac:dyDescent="0.2">
      <c r="A5377" t="s">
        <v>50</v>
      </c>
      <c r="B5377" t="s">
        <v>68</v>
      </c>
      <c r="C5377" t="s">
        <v>10</v>
      </c>
    </row>
    <row r="5378" spans="1:3" x14ac:dyDescent="0.2">
      <c r="A5378" t="s">
        <v>50</v>
      </c>
      <c r="B5378" t="s">
        <v>69</v>
      </c>
      <c r="C5378" t="s">
        <v>32</v>
      </c>
    </row>
    <row r="5379" spans="1:3" x14ac:dyDescent="0.2">
      <c r="A5379" t="s">
        <v>50</v>
      </c>
      <c r="B5379" t="s">
        <v>70</v>
      </c>
      <c r="C5379" t="s">
        <v>96</v>
      </c>
    </row>
    <row r="5380" spans="1:3" x14ac:dyDescent="0.2">
      <c r="A5380" t="s">
        <v>50</v>
      </c>
      <c r="B5380" t="s">
        <v>71</v>
      </c>
      <c r="C5380" t="s">
        <v>136</v>
      </c>
    </row>
    <row r="5381" spans="1:3" x14ac:dyDescent="0.2">
      <c r="A5381" t="s">
        <v>72</v>
      </c>
      <c r="B5381" t="s">
        <v>50</v>
      </c>
      <c r="C5381" t="s">
        <v>136</v>
      </c>
    </row>
    <row r="5382" spans="1:3" x14ac:dyDescent="0.2">
      <c r="A5382" t="s">
        <v>50</v>
      </c>
      <c r="B5382" t="s">
        <v>73</v>
      </c>
      <c r="C5382" t="s">
        <v>2</v>
      </c>
    </row>
    <row r="5383" spans="1:3" x14ac:dyDescent="0.2">
      <c r="A5383" t="s">
        <v>50</v>
      </c>
      <c r="B5383" t="s">
        <v>74</v>
      </c>
      <c r="C5383" t="s">
        <v>79</v>
      </c>
    </row>
    <row r="5384" spans="1:3" x14ac:dyDescent="0.2">
      <c r="A5384" t="s">
        <v>75</v>
      </c>
      <c r="B5384" t="s">
        <v>50</v>
      </c>
      <c r="C5384" t="s">
        <v>72</v>
      </c>
    </row>
    <row r="5385" spans="1:3" x14ac:dyDescent="0.2">
      <c r="A5385" t="s">
        <v>50</v>
      </c>
      <c r="B5385" t="s">
        <v>76</v>
      </c>
      <c r="C5385" t="s">
        <v>81</v>
      </c>
    </row>
    <row r="5386" spans="1:3" x14ac:dyDescent="0.2">
      <c r="A5386" t="s">
        <v>50</v>
      </c>
      <c r="B5386" t="s">
        <v>77</v>
      </c>
      <c r="C5386" t="s">
        <v>76</v>
      </c>
    </row>
    <row r="5387" spans="1:3" x14ac:dyDescent="0.2">
      <c r="A5387" t="s">
        <v>78</v>
      </c>
      <c r="B5387" t="s">
        <v>50</v>
      </c>
      <c r="C5387" t="s">
        <v>70</v>
      </c>
    </row>
    <row r="5388" spans="1:3" x14ac:dyDescent="0.2">
      <c r="A5388" t="s">
        <v>50</v>
      </c>
      <c r="B5388" t="s">
        <v>79</v>
      </c>
      <c r="C5388" t="s">
        <v>48</v>
      </c>
    </row>
    <row r="5389" spans="1:3" x14ac:dyDescent="0.2">
      <c r="A5389" t="s">
        <v>50</v>
      </c>
      <c r="B5389" t="s">
        <v>80</v>
      </c>
      <c r="C5389" t="s">
        <v>111</v>
      </c>
    </row>
    <row r="5390" spans="1:3" x14ac:dyDescent="0.2">
      <c r="A5390" t="s">
        <v>50</v>
      </c>
      <c r="B5390" t="s">
        <v>81</v>
      </c>
      <c r="C5390" t="s">
        <v>81</v>
      </c>
    </row>
    <row r="5391" spans="1:3" x14ac:dyDescent="0.2">
      <c r="A5391" t="s">
        <v>50</v>
      </c>
      <c r="B5391" t="s">
        <v>82</v>
      </c>
      <c r="C5391" t="s">
        <v>128</v>
      </c>
    </row>
    <row r="5392" spans="1:3" x14ac:dyDescent="0.2">
      <c r="A5392" t="s">
        <v>50</v>
      </c>
      <c r="B5392" t="s">
        <v>83</v>
      </c>
      <c r="C5392" t="s">
        <v>130</v>
      </c>
    </row>
    <row r="5393" spans="1:3" x14ac:dyDescent="0.2">
      <c r="A5393" t="s">
        <v>50</v>
      </c>
      <c r="B5393" t="s">
        <v>84</v>
      </c>
      <c r="C5393" t="s">
        <v>69</v>
      </c>
    </row>
    <row r="5394" spans="1:3" x14ac:dyDescent="0.2">
      <c r="A5394" t="s">
        <v>50</v>
      </c>
      <c r="B5394" t="s">
        <v>85</v>
      </c>
      <c r="C5394" t="s">
        <v>69</v>
      </c>
    </row>
    <row r="5395" spans="1:3" x14ac:dyDescent="0.2">
      <c r="A5395" t="s">
        <v>50</v>
      </c>
      <c r="B5395" t="s">
        <v>86</v>
      </c>
      <c r="C5395" t="s">
        <v>114</v>
      </c>
    </row>
    <row r="5396" spans="1:3" x14ac:dyDescent="0.2">
      <c r="A5396" t="s">
        <v>87</v>
      </c>
      <c r="B5396" t="s">
        <v>50</v>
      </c>
      <c r="C5396" t="s">
        <v>72</v>
      </c>
    </row>
    <row r="5397" spans="1:3" x14ac:dyDescent="0.2">
      <c r="A5397" t="s">
        <v>88</v>
      </c>
      <c r="B5397" t="s">
        <v>50</v>
      </c>
      <c r="C5397" t="s">
        <v>71</v>
      </c>
    </row>
    <row r="5398" spans="1:3" x14ac:dyDescent="0.2">
      <c r="A5398" t="s">
        <v>50</v>
      </c>
      <c r="B5398" t="s">
        <v>89</v>
      </c>
      <c r="C5398" t="s">
        <v>132</v>
      </c>
    </row>
    <row r="5399" spans="1:3" x14ac:dyDescent="0.2">
      <c r="A5399" t="s">
        <v>50</v>
      </c>
      <c r="B5399" t="s">
        <v>90</v>
      </c>
      <c r="C5399" t="s">
        <v>128</v>
      </c>
    </row>
    <row r="5400" spans="1:3" x14ac:dyDescent="0.2">
      <c r="A5400" t="s">
        <v>50</v>
      </c>
      <c r="B5400" t="s">
        <v>91</v>
      </c>
      <c r="C5400" t="s">
        <v>43</v>
      </c>
    </row>
    <row r="5401" spans="1:3" x14ac:dyDescent="0.2">
      <c r="A5401" t="s">
        <v>50</v>
      </c>
      <c r="B5401" t="s">
        <v>92</v>
      </c>
      <c r="C5401" t="s">
        <v>127</v>
      </c>
    </row>
    <row r="5402" spans="1:3" x14ac:dyDescent="0.2">
      <c r="A5402" t="s">
        <v>93</v>
      </c>
      <c r="B5402" t="s">
        <v>50</v>
      </c>
      <c r="C5402" t="s">
        <v>39</v>
      </c>
    </row>
    <row r="5403" spans="1:3" x14ac:dyDescent="0.2">
      <c r="A5403" t="s">
        <v>50</v>
      </c>
      <c r="B5403" t="s">
        <v>94</v>
      </c>
      <c r="C5403" t="s">
        <v>62</v>
      </c>
    </row>
    <row r="5404" spans="1:3" x14ac:dyDescent="0.2">
      <c r="A5404" t="s">
        <v>50</v>
      </c>
      <c r="B5404" t="s">
        <v>95</v>
      </c>
      <c r="C5404" t="s">
        <v>43</v>
      </c>
    </row>
    <row r="5405" spans="1:3" x14ac:dyDescent="0.2">
      <c r="A5405" t="s">
        <v>96</v>
      </c>
      <c r="B5405" t="s">
        <v>50</v>
      </c>
      <c r="C5405" t="s">
        <v>114</v>
      </c>
    </row>
    <row r="5406" spans="1:3" x14ac:dyDescent="0.2">
      <c r="A5406" t="s">
        <v>50</v>
      </c>
      <c r="B5406" t="s">
        <v>97</v>
      </c>
      <c r="C5406" t="s">
        <v>11</v>
      </c>
    </row>
    <row r="5407" spans="1:3" x14ac:dyDescent="0.2">
      <c r="A5407" t="s">
        <v>50</v>
      </c>
      <c r="B5407" t="s">
        <v>98</v>
      </c>
      <c r="C5407" t="s">
        <v>62</v>
      </c>
    </row>
    <row r="5408" spans="1:3" x14ac:dyDescent="0.2">
      <c r="A5408" t="s">
        <v>99</v>
      </c>
      <c r="B5408" t="s">
        <v>50</v>
      </c>
      <c r="C5408" t="s">
        <v>47</v>
      </c>
    </row>
    <row r="5409" spans="1:3" x14ac:dyDescent="0.2">
      <c r="A5409" t="s">
        <v>100</v>
      </c>
      <c r="B5409" t="s">
        <v>50</v>
      </c>
      <c r="C5409" t="s">
        <v>29</v>
      </c>
    </row>
    <row r="5410" spans="1:3" x14ac:dyDescent="0.2">
      <c r="A5410" t="s">
        <v>50</v>
      </c>
      <c r="B5410" t="s">
        <v>101</v>
      </c>
      <c r="C5410" t="s">
        <v>80</v>
      </c>
    </row>
    <row r="5411" spans="1:3" x14ac:dyDescent="0.2">
      <c r="A5411" t="s">
        <v>50</v>
      </c>
      <c r="B5411" t="s">
        <v>102</v>
      </c>
      <c r="C5411" t="s">
        <v>105</v>
      </c>
    </row>
    <row r="5412" spans="1:3" x14ac:dyDescent="0.2">
      <c r="A5412" t="s">
        <v>50</v>
      </c>
      <c r="B5412" t="s">
        <v>103</v>
      </c>
      <c r="C5412" t="s">
        <v>128</v>
      </c>
    </row>
    <row r="5413" spans="1:3" x14ac:dyDescent="0.2">
      <c r="A5413" t="s">
        <v>50</v>
      </c>
      <c r="B5413" t="s">
        <v>104</v>
      </c>
      <c r="C5413" t="s">
        <v>105</v>
      </c>
    </row>
    <row r="5414" spans="1:3" x14ac:dyDescent="0.2">
      <c r="A5414" t="s">
        <v>50</v>
      </c>
      <c r="B5414" t="s">
        <v>3</v>
      </c>
      <c r="C5414" t="s">
        <v>105</v>
      </c>
    </row>
    <row r="5415" spans="1:3" x14ac:dyDescent="0.2">
      <c r="A5415" t="s">
        <v>50</v>
      </c>
      <c r="B5415" t="s">
        <v>105</v>
      </c>
      <c r="C5415" t="s">
        <v>33</v>
      </c>
    </row>
    <row r="5416" spans="1:3" x14ac:dyDescent="0.2">
      <c r="A5416" t="s">
        <v>50</v>
      </c>
      <c r="B5416" t="s">
        <v>106</v>
      </c>
      <c r="C5416" t="s">
        <v>132</v>
      </c>
    </row>
    <row r="5417" spans="1:3" x14ac:dyDescent="0.2">
      <c r="A5417" t="s">
        <v>50</v>
      </c>
      <c r="B5417" t="s">
        <v>107</v>
      </c>
      <c r="C5417" t="s">
        <v>128</v>
      </c>
    </row>
    <row r="5418" spans="1:3" x14ac:dyDescent="0.2">
      <c r="A5418" t="s">
        <v>50</v>
      </c>
      <c r="B5418" t="s">
        <v>108</v>
      </c>
      <c r="C5418" t="s">
        <v>128</v>
      </c>
    </row>
    <row r="5419" spans="1:3" x14ac:dyDescent="0.2">
      <c r="A5419" t="s">
        <v>50</v>
      </c>
      <c r="B5419" t="s">
        <v>109</v>
      </c>
      <c r="C5419" t="s">
        <v>10</v>
      </c>
    </row>
    <row r="5420" spans="1:3" x14ac:dyDescent="0.2">
      <c r="A5420" t="s">
        <v>50</v>
      </c>
      <c r="B5420" t="s">
        <v>110</v>
      </c>
      <c r="C5420" t="s">
        <v>26</v>
      </c>
    </row>
    <row r="5421" spans="1:3" x14ac:dyDescent="0.2">
      <c r="A5421" t="s">
        <v>50</v>
      </c>
      <c r="B5421" t="s">
        <v>111</v>
      </c>
      <c r="C5421" t="s">
        <v>31</v>
      </c>
    </row>
    <row r="5422" spans="1:3" x14ac:dyDescent="0.2">
      <c r="A5422" t="s">
        <v>50</v>
      </c>
      <c r="B5422" t="s">
        <v>112</v>
      </c>
      <c r="C5422" t="s">
        <v>129</v>
      </c>
    </row>
    <row r="5423" spans="1:3" x14ac:dyDescent="0.2">
      <c r="A5423" t="s">
        <v>113</v>
      </c>
      <c r="B5423" t="s">
        <v>50</v>
      </c>
      <c r="C5423" t="s">
        <v>114</v>
      </c>
    </row>
    <row r="5424" spans="1:3" x14ac:dyDescent="0.2">
      <c r="A5424" t="s">
        <v>114</v>
      </c>
      <c r="B5424" t="s">
        <v>50</v>
      </c>
      <c r="C5424" t="s">
        <v>81</v>
      </c>
    </row>
    <row r="5425" spans="1:3" x14ac:dyDescent="0.2">
      <c r="A5425" t="s">
        <v>50</v>
      </c>
      <c r="B5425" t="s">
        <v>115</v>
      </c>
      <c r="C5425" t="s">
        <v>1</v>
      </c>
    </row>
    <row r="5426" spans="1:3" x14ac:dyDescent="0.2">
      <c r="A5426" t="s">
        <v>50</v>
      </c>
      <c r="B5426" t="s">
        <v>116</v>
      </c>
      <c r="C5426" t="s">
        <v>101</v>
      </c>
    </row>
    <row r="5427" spans="1:3" x14ac:dyDescent="0.2">
      <c r="A5427" t="s">
        <v>117</v>
      </c>
      <c r="B5427" t="s">
        <v>50</v>
      </c>
      <c r="C5427" t="s">
        <v>70</v>
      </c>
    </row>
    <row r="5428" spans="1:3" x14ac:dyDescent="0.2">
      <c r="A5428" t="s">
        <v>50</v>
      </c>
      <c r="B5428" t="s">
        <v>118</v>
      </c>
      <c r="C5428" t="s">
        <v>74</v>
      </c>
    </row>
    <row r="5429" spans="1:3" x14ac:dyDescent="0.2">
      <c r="A5429" t="s">
        <v>50</v>
      </c>
      <c r="B5429" t="s">
        <v>119</v>
      </c>
      <c r="C5429" t="s">
        <v>74</v>
      </c>
    </row>
    <row r="5430" spans="1:3" x14ac:dyDescent="0.2">
      <c r="A5430" t="s">
        <v>50</v>
      </c>
      <c r="B5430" t="s">
        <v>120</v>
      </c>
      <c r="C5430" t="s">
        <v>1</v>
      </c>
    </row>
    <row r="5431" spans="1:3" x14ac:dyDescent="0.2">
      <c r="A5431" t="s">
        <v>50</v>
      </c>
      <c r="B5431" t="s">
        <v>121</v>
      </c>
      <c r="C5431" t="s">
        <v>1</v>
      </c>
    </row>
    <row r="5432" spans="1:3" x14ac:dyDescent="0.2">
      <c r="A5432" t="s">
        <v>50</v>
      </c>
      <c r="B5432" t="s">
        <v>122</v>
      </c>
      <c r="C5432" t="s">
        <v>26</v>
      </c>
    </row>
    <row r="5433" spans="1:3" x14ac:dyDescent="0.2">
      <c r="A5433" t="s">
        <v>50</v>
      </c>
      <c r="B5433" t="s">
        <v>123</v>
      </c>
      <c r="C5433" t="s">
        <v>127</v>
      </c>
    </row>
    <row r="5434" spans="1:3" x14ac:dyDescent="0.2">
      <c r="A5434" t="s">
        <v>124</v>
      </c>
      <c r="B5434" t="s">
        <v>50</v>
      </c>
      <c r="C5434" t="s">
        <v>96</v>
      </c>
    </row>
    <row r="5435" spans="1:3" x14ac:dyDescent="0.2">
      <c r="A5435" t="s">
        <v>125</v>
      </c>
      <c r="B5435" t="s">
        <v>50</v>
      </c>
      <c r="C5435" t="s">
        <v>72</v>
      </c>
    </row>
    <row r="5436" spans="1:3" x14ac:dyDescent="0.2">
      <c r="A5436" t="s">
        <v>126</v>
      </c>
      <c r="B5436" t="s">
        <v>50</v>
      </c>
      <c r="C5436" t="s">
        <v>47</v>
      </c>
    </row>
    <row r="5437" spans="1:3" x14ac:dyDescent="0.2">
      <c r="A5437" t="s">
        <v>50</v>
      </c>
      <c r="B5437" t="s">
        <v>127</v>
      </c>
      <c r="C5437" t="s">
        <v>33</v>
      </c>
    </row>
    <row r="5438" spans="1:3" x14ac:dyDescent="0.2">
      <c r="A5438" t="s">
        <v>50</v>
      </c>
      <c r="B5438" t="s">
        <v>128</v>
      </c>
      <c r="C5438" t="s">
        <v>89</v>
      </c>
    </row>
    <row r="5439" spans="1:3" x14ac:dyDescent="0.2">
      <c r="A5439" t="s">
        <v>50</v>
      </c>
      <c r="B5439" t="s">
        <v>129</v>
      </c>
      <c r="C5439" t="s">
        <v>18</v>
      </c>
    </row>
    <row r="5440" spans="1:3" x14ac:dyDescent="0.2">
      <c r="A5440" t="s">
        <v>50</v>
      </c>
      <c r="B5440" t="s">
        <v>130</v>
      </c>
      <c r="C5440" t="s">
        <v>106</v>
      </c>
    </row>
    <row r="5441" spans="1:3" x14ac:dyDescent="0.2">
      <c r="A5441" t="s">
        <v>50</v>
      </c>
      <c r="B5441" t="s">
        <v>131</v>
      </c>
      <c r="C5441" t="s">
        <v>14</v>
      </c>
    </row>
    <row r="5442" spans="1:3" x14ac:dyDescent="0.2">
      <c r="A5442" t="s">
        <v>50</v>
      </c>
      <c r="B5442" t="s">
        <v>132</v>
      </c>
      <c r="C5442" t="s">
        <v>51</v>
      </c>
    </row>
    <row r="5443" spans="1:3" x14ac:dyDescent="0.2">
      <c r="A5443" t="s">
        <v>133</v>
      </c>
      <c r="B5443" t="s">
        <v>50</v>
      </c>
      <c r="C5443" t="s">
        <v>71</v>
      </c>
    </row>
    <row r="5444" spans="1:3" x14ac:dyDescent="0.2">
      <c r="A5444" t="s">
        <v>50</v>
      </c>
      <c r="B5444" t="s">
        <v>134</v>
      </c>
      <c r="C5444" t="s">
        <v>10</v>
      </c>
    </row>
    <row r="5445" spans="1:3" x14ac:dyDescent="0.2">
      <c r="A5445" t="s">
        <v>50</v>
      </c>
      <c r="B5445" t="s">
        <v>135</v>
      </c>
      <c r="C5445" t="s">
        <v>114</v>
      </c>
    </row>
    <row r="5446" spans="1:3" x14ac:dyDescent="0.2">
      <c r="A5446" t="s">
        <v>50</v>
      </c>
      <c r="B5446" t="s">
        <v>136</v>
      </c>
      <c r="C5446" t="s">
        <v>86</v>
      </c>
    </row>
    <row r="5447" spans="1:3" x14ac:dyDescent="0.2">
      <c r="A5447" t="s">
        <v>50</v>
      </c>
      <c r="B5447" t="s">
        <v>137</v>
      </c>
      <c r="C5447" t="s">
        <v>101</v>
      </c>
    </row>
    <row r="5448" spans="1:3" x14ac:dyDescent="0.2">
      <c r="A5448" t="s">
        <v>50</v>
      </c>
      <c r="B5448" t="s">
        <v>138</v>
      </c>
      <c r="C5448" t="s">
        <v>2</v>
      </c>
    </row>
    <row r="5449" spans="1:3" x14ac:dyDescent="0.2">
      <c r="A5449" t="s">
        <v>49</v>
      </c>
      <c r="B5449" t="s">
        <v>50</v>
      </c>
      <c r="C5449" t="s">
        <v>49</v>
      </c>
    </row>
    <row r="5450" spans="1:3" x14ac:dyDescent="0.2">
      <c r="A5450" t="s">
        <v>49</v>
      </c>
      <c r="B5450" t="s">
        <v>51</v>
      </c>
      <c r="C5450" t="s">
        <v>31</v>
      </c>
    </row>
    <row r="5451" spans="1:3" x14ac:dyDescent="0.2">
      <c r="A5451" t="s">
        <v>49</v>
      </c>
      <c r="B5451" t="s">
        <v>52</v>
      </c>
      <c r="C5451" t="s">
        <v>21</v>
      </c>
    </row>
    <row r="5452" spans="1:3" x14ac:dyDescent="0.2">
      <c r="A5452" t="s">
        <v>49</v>
      </c>
      <c r="B5452" t="s">
        <v>53</v>
      </c>
      <c r="C5452" t="s">
        <v>11</v>
      </c>
    </row>
    <row r="5453" spans="1:3" x14ac:dyDescent="0.2">
      <c r="A5453" t="s">
        <v>54</v>
      </c>
      <c r="B5453" t="s">
        <v>49</v>
      </c>
      <c r="C5453" t="s">
        <v>135</v>
      </c>
    </row>
    <row r="5454" spans="1:3" x14ac:dyDescent="0.2">
      <c r="A5454" t="s">
        <v>55</v>
      </c>
      <c r="B5454" t="s">
        <v>49</v>
      </c>
      <c r="C5454" t="s">
        <v>135</v>
      </c>
    </row>
    <row r="5455" spans="1:3" x14ac:dyDescent="0.2">
      <c r="A5455" t="s">
        <v>49</v>
      </c>
      <c r="B5455" t="s">
        <v>56</v>
      </c>
      <c r="C5455" t="s">
        <v>70</v>
      </c>
    </row>
    <row r="5456" spans="1:3" x14ac:dyDescent="0.2">
      <c r="A5456" t="s">
        <v>49</v>
      </c>
      <c r="B5456" t="s">
        <v>57</v>
      </c>
      <c r="C5456" t="s">
        <v>70</v>
      </c>
    </row>
    <row r="5457" spans="1:3" x14ac:dyDescent="0.2">
      <c r="A5457" t="s">
        <v>49</v>
      </c>
      <c r="B5457" t="s">
        <v>58</v>
      </c>
      <c r="C5457" t="s">
        <v>11</v>
      </c>
    </row>
    <row r="5458" spans="1:3" x14ac:dyDescent="0.2">
      <c r="A5458" t="s">
        <v>59</v>
      </c>
      <c r="B5458" t="s">
        <v>49</v>
      </c>
      <c r="C5458" t="s">
        <v>54</v>
      </c>
    </row>
    <row r="5459" spans="1:3" x14ac:dyDescent="0.2">
      <c r="A5459" t="s">
        <v>49</v>
      </c>
      <c r="B5459" t="s">
        <v>60</v>
      </c>
      <c r="C5459" t="s">
        <v>43</v>
      </c>
    </row>
    <row r="5460" spans="1:3" x14ac:dyDescent="0.2">
      <c r="A5460" t="s">
        <v>49</v>
      </c>
      <c r="B5460" t="s">
        <v>61</v>
      </c>
      <c r="C5460" t="s">
        <v>130</v>
      </c>
    </row>
    <row r="5461" spans="1:3" x14ac:dyDescent="0.2">
      <c r="A5461" t="s">
        <v>49</v>
      </c>
      <c r="B5461" t="s">
        <v>62</v>
      </c>
      <c r="C5461" t="s">
        <v>28</v>
      </c>
    </row>
    <row r="5462" spans="1:3" x14ac:dyDescent="0.2">
      <c r="A5462" t="s">
        <v>49</v>
      </c>
      <c r="B5462" t="s">
        <v>63</v>
      </c>
      <c r="C5462" t="s">
        <v>74</v>
      </c>
    </row>
    <row r="5463" spans="1:3" x14ac:dyDescent="0.2">
      <c r="A5463" t="s">
        <v>49</v>
      </c>
      <c r="B5463" t="s">
        <v>64</v>
      </c>
      <c r="C5463" t="s">
        <v>62</v>
      </c>
    </row>
    <row r="5464" spans="1:3" x14ac:dyDescent="0.2">
      <c r="A5464" t="s">
        <v>65</v>
      </c>
      <c r="B5464" t="s">
        <v>49</v>
      </c>
      <c r="C5464" t="s">
        <v>25</v>
      </c>
    </row>
    <row r="5465" spans="1:3" x14ac:dyDescent="0.2">
      <c r="A5465" t="s">
        <v>66</v>
      </c>
      <c r="B5465" t="s">
        <v>49</v>
      </c>
      <c r="C5465" t="s">
        <v>47</v>
      </c>
    </row>
    <row r="5466" spans="1:3" x14ac:dyDescent="0.2">
      <c r="A5466" t="s">
        <v>49</v>
      </c>
      <c r="B5466" t="s">
        <v>67</v>
      </c>
      <c r="C5466" t="s">
        <v>69</v>
      </c>
    </row>
    <row r="5467" spans="1:3" x14ac:dyDescent="0.2">
      <c r="A5467" t="s">
        <v>49</v>
      </c>
      <c r="B5467" t="s">
        <v>68</v>
      </c>
      <c r="C5467" t="s">
        <v>69</v>
      </c>
    </row>
    <row r="5468" spans="1:3" x14ac:dyDescent="0.2">
      <c r="A5468" t="s">
        <v>49</v>
      </c>
      <c r="B5468" t="s">
        <v>69</v>
      </c>
      <c r="C5468" t="s">
        <v>32</v>
      </c>
    </row>
    <row r="5469" spans="1:3" x14ac:dyDescent="0.2">
      <c r="A5469" t="s">
        <v>49</v>
      </c>
      <c r="B5469" t="s">
        <v>70</v>
      </c>
      <c r="C5469" t="s">
        <v>96</v>
      </c>
    </row>
    <row r="5470" spans="1:3" x14ac:dyDescent="0.2">
      <c r="A5470" t="s">
        <v>49</v>
      </c>
      <c r="B5470" t="s">
        <v>71</v>
      </c>
      <c r="C5470" t="s">
        <v>96</v>
      </c>
    </row>
    <row r="5471" spans="1:3" x14ac:dyDescent="0.2">
      <c r="A5471" t="s">
        <v>72</v>
      </c>
      <c r="B5471" t="s">
        <v>49</v>
      </c>
      <c r="C5471" t="s">
        <v>136</v>
      </c>
    </row>
    <row r="5472" spans="1:3" x14ac:dyDescent="0.2">
      <c r="A5472" t="s">
        <v>49</v>
      </c>
      <c r="B5472" t="s">
        <v>73</v>
      </c>
      <c r="C5472" t="s">
        <v>101</v>
      </c>
    </row>
    <row r="5473" spans="1:3" x14ac:dyDescent="0.2">
      <c r="A5473" t="s">
        <v>49</v>
      </c>
      <c r="B5473" t="s">
        <v>74</v>
      </c>
      <c r="C5473" t="s">
        <v>79</v>
      </c>
    </row>
    <row r="5474" spans="1:3" x14ac:dyDescent="0.2">
      <c r="A5474" t="s">
        <v>75</v>
      </c>
      <c r="B5474" t="s">
        <v>49</v>
      </c>
      <c r="C5474" t="s">
        <v>42</v>
      </c>
    </row>
    <row r="5475" spans="1:3" x14ac:dyDescent="0.2">
      <c r="A5475" t="s">
        <v>49</v>
      </c>
      <c r="B5475" t="s">
        <v>76</v>
      </c>
      <c r="C5475" t="s">
        <v>81</v>
      </c>
    </row>
    <row r="5476" spans="1:3" x14ac:dyDescent="0.2">
      <c r="A5476" t="s">
        <v>49</v>
      </c>
      <c r="B5476" t="s">
        <v>77</v>
      </c>
      <c r="C5476" t="s">
        <v>81</v>
      </c>
    </row>
    <row r="5477" spans="1:3" x14ac:dyDescent="0.2">
      <c r="A5477" t="s">
        <v>78</v>
      </c>
      <c r="B5477" t="s">
        <v>49</v>
      </c>
      <c r="C5477" t="s">
        <v>70</v>
      </c>
    </row>
    <row r="5478" spans="1:3" x14ac:dyDescent="0.2">
      <c r="A5478" t="s">
        <v>49</v>
      </c>
      <c r="B5478" t="s">
        <v>79</v>
      </c>
      <c r="C5478" t="s">
        <v>111</v>
      </c>
    </row>
    <row r="5479" spans="1:3" x14ac:dyDescent="0.2">
      <c r="A5479" t="s">
        <v>49</v>
      </c>
      <c r="B5479" t="s">
        <v>80</v>
      </c>
      <c r="C5479" t="s">
        <v>111</v>
      </c>
    </row>
    <row r="5480" spans="1:3" x14ac:dyDescent="0.2">
      <c r="A5480" t="s">
        <v>49</v>
      </c>
      <c r="B5480" t="s">
        <v>81</v>
      </c>
      <c r="C5480" t="s">
        <v>81</v>
      </c>
    </row>
    <row r="5481" spans="1:3" x14ac:dyDescent="0.2">
      <c r="A5481" t="s">
        <v>49</v>
      </c>
      <c r="B5481" t="s">
        <v>82</v>
      </c>
      <c r="C5481" t="s">
        <v>128</v>
      </c>
    </row>
    <row r="5482" spans="1:3" x14ac:dyDescent="0.2">
      <c r="A5482" t="s">
        <v>49</v>
      </c>
      <c r="B5482" t="s">
        <v>83</v>
      </c>
      <c r="C5482" t="s">
        <v>130</v>
      </c>
    </row>
    <row r="5483" spans="1:3" x14ac:dyDescent="0.2">
      <c r="A5483" t="s">
        <v>49</v>
      </c>
      <c r="B5483" t="s">
        <v>84</v>
      </c>
      <c r="C5483" t="s">
        <v>69</v>
      </c>
    </row>
    <row r="5484" spans="1:3" x14ac:dyDescent="0.2">
      <c r="A5484" t="s">
        <v>49</v>
      </c>
      <c r="B5484" t="s">
        <v>85</v>
      </c>
      <c r="C5484" t="s">
        <v>128</v>
      </c>
    </row>
    <row r="5485" spans="1:3" x14ac:dyDescent="0.2">
      <c r="A5485" t="s">
        <v>49</v>
      </c>
      <c r="B5485" t="s">
        <v>86</v>
      </c>
      <c r="C5485" t="s">
        <v>76</v>
      </c>
    </row>
    <row r="5486" spans="1:3" x14ac:dyDescent="0.2">
      <c r="A5486" t="s">
        <v>87</v>
      </c>
      <c r="B5486" t="s">
        <v>49</v>
      </c>
      <c r="C5486" t="s">
        <v>72</v>
      </c>
    </row>
    <row r="5487" spans="1:3" x14ac:dyDescent="0.2">
      <c r="A5487" t="s">
        <v>88</v>
      </c>
      <c r="B5487" t="s">
        <v>49</v>
      </c>
      <c r="C5487" t="s">
        <v>70</v>
      </c>
    </row>
    <row r="5488" spans="1:3" x14ac:dyDescent="0.2">
      <c r="A5488" t="s">
        <v>49</v>
      </c>
      <c r="B5488" t="s">
        <v>89</v>
      </c>
      <c r="C5488" t="s">
        <v>132</v>
      </c>
    </row>
    <row r="5489" spans="1:3" x14ac:dyDescent="0.2">
      <c r="A5489" t="s">
        <v>49</v>
      </c>
      <c r="B5489" t="s">
        <v>90</v>
      </c>
      <c r="C5489" t="s">
        <v>128</v>
      </c>
    </row>
    <row r="5490" spans="1:3" x14ac:dyDescent="0.2">
      <c r="A5490" t="s">
        <v>49</v>
      </c>
      <c r="B5490" t="s">
        <v>91</v>
      </c>
      <c r="C5490" t="s">
        <v>43</v>
      </c>
    </row>
    <row r="5491" spans="1:3" x14ac:dyDescent="0.2">
      <c r="A5491" t="s">
        <v>49</v>
      </c>
      <c r="B5491" t="s">
        <v>92</v>
      </c>
      <c r="C5491" t="s">
        <v>105</v>
      </c>
    </row>
    <row r="5492" spans="1:3" x14ac:dyDescent="0.2">
      <c r="A5492" t="s">
        <v>93</v>
      </c>
      <c r="B5492" t="s">
        <v>49</v>
      </c>
      <c r="C5492" t="s">
        <v>39</v>
      </c>
    </row>
    <row r="5493" spans="1:3" x14ac:dyDescent="0.2">
      <c r="A5493" t="s">
        <v>49</v>
      </c>
      <c r="B5493" t="s">
        <v>94</v>
      </c>
      <c r="C5493" t="s">
        <v>1</v>
      </c>
    </row>
    <row r="5494" spans="1:3" x14ac:dyDescent="0.2">
      <c r="A5494" t="s">
        <v>49</v>
      </c>
      <c r="B5494" t="s">
        <v>95</v>
      </c>
      <c r="C5494" t="s">
        <v>127</v>
      </c>
    </row>
    <row r="5495" spans="1:3" x14ac:dyDescent="0.2">
      <c r="A5495" t="s">
        <v>96</v>
      </c>
      <c r="B5495" t="s">
        <v>49</v>
      </c>
      <c r="C5495" t="s">
        <v>114</v>
      </c>
    </row>
    <row r="5496" spans="1:3" x14ac:dyDescent="0.2">
      <c r="A5496" t="s">
        <v>49</v>
      </c>
      <c r="B5496" t="s">
        <v>97</v>
      </c>
      <c r="C5496" t="s">
        <v>62</v>
      </c>
    </row>
    <row r="5497" spans="1:3" x14ac:dyDescent="0.2">
      <c r="A5497" t="s">
        <v>49</v>
      </c>
      <c r="B5497" t="s">
        <v>98</v>
      </c>
      <c r="C5497" t="s">
        <v>62</v>
      </c>
    </row>
    <row r="5498" spans="1:3" x14ac:dyDescent="0.2">
      <c r="A5498" t="s">
        <v>99</v>
      </c>
      <c r="B5498" t="s">
        <v>49</v>
      </c>
      <c r="C5498" t="s">
        <v>47</v>
      </c>
    </row>
    <row r="5499" spans="1:3" x14ac:dyDescent="0.2">
      <c r="A5499" t="s">
        <v>100</v>
      </c>
      <c r="B5499" t="s">
        <v>49</v>
      </c>
      <c r="C5499" t="s">
        <v>21</v>
      </c>
    </row>
    <row r="5500" spans="1:3" x14ac:dyDescent="0.2">
      <c r="A5500" t="s">
        <v>49</v>
      </c>
      <c r="B5500" t="s">
        <v>101</v>
      </c>
      <c r="C5500" t="s">
        <v>16</v>
      </c>
    </row>
    <row r="5501" spans="1:3" x14ac:dyDescent="0.2">
      <c r="A5501" t="s">
        <v>49</v>
      </c>
      <c r="B5501" t="s">
        <v>102</v>
      </c>
      <c r="C5501" t="s">
        <v>105</v>
      </c>
    </row>
    <row r="5502" spans="1:3" x14ac:dyDescent="0.2">
      <c r="A5502" t="s">
        <v>49</v>
      </c>
      <c r="B5502" t="s">
        <v>103</v>
      </c>
      <c r="C5502" t="s">
        <v>130</v>
      </c>
    </row>
    <row r="5503" spans="1:3" x14ac:dyDescent="0.2">
      <c r="A5503" t="s">
        <v>49</v>
      </c>
      <c r="B5503" t="s">
        <v>104</v>
      </c>
      <c r="C5503" t="s">
        <v>10</v>
      </c>
    </row>
    <row r="5504" spans="1:3" x14ac:dyDescent="0.2">
      <c r="A5504" t="s">
        <v>49</v>
      </c>
      <c r="B5504" t="s">
        <v>3</v>
      </c>
      <c r="C5504" t="s">
        <v>105</v>
      </c>
    </row>
    <row r="5505" spans="1:3" x14ac:dyDescent="0.2">
      <c r="A5505" t="s">
        <v>49</v>
      </c>
      <c r="B5505" t="s">
        <v>105</v>
      </c>
      <c r="C5505" t="s">
        <v>33</v>
      </c>
    </row>
    <row r="5506" spans="1:3" x14ac:dyDescent="0.2">
      <c r="A5506" t="s">
        <v>49</v>
      </c>
      <c r="B5506" t="s">
        <v>106</v>
      </c>
      <c r="C5506" t="s">
        <v>40</v>
      </c>
    </row>
    <row r="5507" spans="1:3" x14ac:dyDescent="0.2">
      <c r="A5507" t="s">
        <v>49</v>
      </c>
      <c r="B5507" t="s">
        <v>107</v>
      </c>
      <c r="C5507" t="s">
        <v>128</v>
      </c>
    </row>
    <row r="5508" spans="1:3" x14ac:dyDescent="0.2">
      <c r="A5508" t="s">
        <v>49</v>
      </c>
      <c r="B5508" t="s">
        <v>108</v>
      </c>
      <c r="C5508" t="s">
        <v>128</v>
      </c>
    </row>
    <row r="5509" spans="1:3" x14ac:dyDescent="0.2">
      <c r="A5509" t="s">
        <v>49</v>
      </c>
      <c r="B5509" t="s">
        <v>109</v>
      </c>
      <c r="C5509" t="s">
        <v>10</v>
      </c>
    </row>
    <row r="5510" spans="1:3" x14ac:dyDescent="0.2">
      <c r="A5510" t="s">
        <v>49</v>
      </c>
      <c r="B5510" t="s">
        <v>110</v>
      </c>
      <c r="C5510" t="s">
        <v>26</v>
      </c>
    </row>
    <row r="5511" spans="1:3" x14ac:dyDescent="0.2">
      <c r="A5511" t="s">
        <v>49</v>
      </c>
      <c r="B5511" t="s">
        <v>111</v>
      </c>
      <c r="C5511" t="s">
        <v>31</v>
      </c>
    </row>
    <row r="5512" spans="1:3" x14ac:dyDescent="0.2">
      <c r="A5512" t="s">
        <v>49</v>
      </c>
      <c r="B5512" t="s">
        <v>112</v>
      </c>
      <c r="C5512" t="s">
        <v>51</v>
      </c>
    </row>
    <row r="5513" spans="1:3" x14ac:dyDescent="0.2">
      <c r="A5513" t="s">
        <v>113</v>
      </c>
      <c r="B5513" t="s">
        <v>49</v>
      </c>
      <c r="C5513" t="s">
        <v>50</v>
      </c>
    </row>
    <row r="5514" spans="1:3" x14ac:dyDescent="0.2">
      <c r="A5514" t="s">
        <v>114</v>
      </c>
      <c r="B5514" t="s">
        <v>49</v>
      </c>
      <c r="C5514" t="s">
        <v>81</v>
      </c>
    </row>
    <row r="5515" spans="1:3" x14ac:dyDescent="0.2">
      <c r="A5515" t="s">
        <v>49</v>
      </c>
      <c r="B5515" t="s">
        <v>115</v>
      </c>
      <c r="C5515" t="s">
        <v>1</v>
      </c>
    </row>
    <row r="5516" spans="1:3" x14ac:dyDescent="0.2">
      <c r="A5516" t="s">
        <v>49</v>
      </c>
      <c r="B5516" t="s">
        <v>116</v>
      </c>
      <c r="C5516" t="s">
        <v>43</v>
      </c>
    </row>
    <row r="5517" spans="1:3" x14ac:dyDescent="0.2">
      <c r="A5517" t="s">
        <v>117</v>
      </c>
      <c r="B5517" t="s">
        <v>49</v>
      </c>
      <c r="C5517" t="s">
        <v>124</v>
      </c>
    </row>
    <row r="5518" spans="1:3" x14ac:dyDescent="0.2">
      <c r="A5518" t="s">
        <v>49</v>
      </c>
      <c r="B5518" t="s">
        <v>118</v>
      </c>
      <c r="C5518" t="s">
        <v>74</v>
      </c>
    </row>
    <row r="5519" spans="1:3" x14ac:dyDescent="0.2">
      <c r="A5519" t="s">
        <v>49</v>
      </c>
      <c r="B5519" t="s">
        <v>119</v>
      </c>
      <c r="C5519" t="s">
        <v>29</v>
      </c>
    </row>
    <row r="5520" spans="1:3" x14ac:dyDescent="0.2">
      <c r="A5520" t="s">
        <v>49</v>
      </c>
      <c r="B5520" t="s">
        <v>120</v>
      </c>
      <c r="C5520" t="s">
        <v>1</v>
      </c>
    </row>
    <row r="5521" spans="1:3" x14ac:dyDescent="0.2">
      <c r="A5521" t="s">
        <v>49</v>
      </c>
      <c r="B5521" t="s">
        <v>121</v>
      </c>
      <c r="C5521" t="s">
        <v>118</v>
      </c>
    </row>
    <row r="5522" spans="1:3" x14ac:dyDescent="0.2">
      <c r="A5522" t="s">
        <v>49</v>
      </c>
      <c r="B5522" t="s">
        <v>122</v>
      </c>
      <c r="C5522" t="s">
        <v>136</v>
      </c>
    </row>
    <row r="5523" spans="1:3" x14ac:dyDescent="0.2">
      <c r="A5523" t="s">
        <v>49</v>
      </c>
      <c r="B5523" t="s">
        <v>123</v>
      </c>
      <c r="C5523" t="s">
        <v>127</v>
      </c>
    </row>
    <row r="5524" spans="1:3" x14ac:dyDescent="0.2">
      <c r="A5524" t="s">
        <v>124</v>
      </c>
      <c r="B5524" t="s">
        <v>49</v>
      </c>
      <c r="C5524" t="s">
        <v>135</v>
      </c>
    </row>
    <row r="5525" spans="1:3" x14ac:dyDescent="0.2">
      <c r="A5525" t="s">
        <v>125</v>
      </c>
      <c r="B5525" t="s">
        <v>49</v>
      </c>
      <c r="C5525" t="s">
        <v>72</v>
      </c>
    </row>
    <row r="5526" spans="1:3" x14ac:dyDescent="0.2">
      <c r="A5526" t="s">
        <v>126</v>
      </c>
      <c r="B5526" t="s">
        <v>49</v>
      </c>
      <c r="C5526" t="s">
        <v>26</v>
      </c>
    </row>
    <row r="5527" spans="1:3" x14ac:dyDescent="0.2">
      <c r="A5527" t="s">
        <v>49</v>
      </c>
      <c r="B5527" t="s">
        <v>127</v>
      </c>
      <c r="C5527" t="s">
        <v>33</v>
      </c>
    </row>
    <row r="5528" spans="1:3" x14ac:dyDescent="0.2">
      <c r="A5528" t="s">
        <v>49</v>
      </c>
      <c r="B5528" t="s">
        <v>128</v>
      </c>
      <c r="C5528" t="s">
        <v>89</v>
      </c>
    </row>
    <row r="5529" spans="1:3" x14ac:dyDescent="0.2">
      <c r="A5529" t="s">
        <v>49</v>
      </c>
      <c r="B5529" t="s">
        <v>129</v>
      </c>
      <c r="C5529" t="s">
        <v>8</v>
      </c>
    </row>
    <row r="5530" spans="1:3" x14ac:dyDescent="0.2">
      <c r="A5530" t="s">
        <v>49</v>
      </c>
      <c r="B5530" t="s">
        <v>130</v>
      </c>
      <c r="C5530" t="s">
        <v>106</v>
      </c>
    </row>
    <row r="5531" spans="1:3" x14ac:dyDescent="0.2">
      <c r="A5531" t="s">
        <v>49</v>
      </c>
      <c r="B5531" t="s">
        <v>131</v>
      </c>
      <c r="C5531" t="s">
        <v>28</v>
      </c>
    </row>
    <row r="5532" spans="1:3" x14ac:dyDescent="0.2">
      <c r="A5532" t="s">
        <v>49</v>
      </c>
      <c r="B5532" t="s">
        <v>132</v>
      </c>
      <c r="C5532" t="s">
        <v>51</v>
      </c>
    </row>
    <row r="5533" spans="1:3" x14ac:dyDescent="0.2">
      <c r="A5533" t="s">
        <v>133</v>
      </c>
      <c r="B5533" t="s">
        <v>49</v>
      </c>
      <c r="C5533" t="s">
        <v>71</v>
      </c>
    </row>
    <row r="5534" spans="1:3" x14ac:dyDescent="0.2">
      <c r="A5534" t="s">
        <v>49</v>
      </c>
      <c r="B5534" t="s">
        <v>134</v>
      </c>
      <c r="C5534" t="s">
        <v>10</v>
      </c>
    </row>
    <row r="5535" spans="1:3" x14ac:dyDescent="0.2">
      <c r="A5535" t="s">
        <v>49</v>
      </c>
      <c r="B5535" t="s">
        <v>135</v>
      </c>
      <c r="C5535" t="s">
        <v>114</v>
      </c>
    </row>
    <row r="5536" spans="1:3" x14ac:dyDescent="0.2">
      <c r="A5536" t="s">
        <v>49</v>
      </c>
      <c r="B5536" t="s">
        <v>136</v>
      </c>
      <c r="C5536" t="s">
        <v>114</v>
      </c>
    </row>
    <row r="5537" spans="1:3" x14ac:dyDescent="0.2">
      <c r="A5537" t="s">
        <v>49</v>
      </c>
      <c r="B5537" t="s">
        <v>137</v>
      </c>
      <c r="C5537" t="s">
        <v>101</v>
      </c>
    </row>
    <row r="5538" spans="1:3" x14ac:dyDescent="0.2">
      <c r="A5538" t="s">
        <v>49</v>
      </c>
      <c r="B5538" t="s">
        <v>138</v>
      </c>
      <c r="C5538" t="s">
        <v>2</v>
      </c>
    </row>
    <row r="5539" spans="1:3" x14ac:dyDescent="0.2">
      <c r="A5539" t="s">
        <v>51</v>
      </c>
      <c r="B5539" t="s">
        <v>52</v>
      </c>
      <c r="C5539" t="s">
        <v>101</v>
      </c>
    </row>
    <row r="5540" spans="1:3" x14ac:dyDescent="0.2">
      <c r="A5540" t="s">
        <v>51</v>
      </c>
      <c r="B5540" t="s">
        <v>53</v>
      </c>
      <c r="C5540" t="s">
        <v>11</v>
      </c>
    </row>
    <row r="5541" spans="1:3" x14ac:dyDescent="0.2">
      <c r="A5541" t="s">
        <v>54</v>
      </c>
      <c r="B5541" t="s">
        <v>51</v>
      </c>
      <c r="C5541" t="s">
        <v>114</v>
      </c>
    </row>
    <row r="5542" spans="1:3" x14ac:dyDescent="0.2">
      <c r="A5542" t="s">
        <v>55</v>
      </c>
      <c r="B5542" t="s">
        <v>51</v>
      </c>
      <c r="C5542" t="s">
        <v>114</v>
      </c>
    </row>
    <row r="5543" spans="1:3" x14ac:dyDescent="0.2">
      <c r="A5543" t="s">
        <v>56</v>
      </c>
      <c r="B5543" t="s">
        <v>51</v>
      </c>
      <c r="C5543" t="s">
        <v>25</v>
      </c>
    </row>
    <row r="5544" spans="1:3" x14ac:dyDescent="0.2">
      <c r="A5544" t="s">
        <v>57</v>
      </c>
      <c r="B5544" t="s">
        <v>51</v>
      </c>
      <c r="C5544" t="s">
        <v>25</v>
      </c>
    </row>
    <row r="5545" spans="1:3" x14ac:dyDescent="0.2">
      <c r="A5545" t="s">
        <v>51</v>
      </c>
      <c r="B5545" t="s">
        <v>58</v>
      </c>
      <c r="C5545" t="s">
        <v>62</v>
      </c>
    </row>
    <row r="5546" spans="1:3" x14ac:dyDescent="0.2">
      <c r="A5546" t="s">
        <v>59</v>
      </c>
      <c r="B5546" t="s">
        <v>51</v>
      </c>
      <c r="C5546" t="s">
        <v>26</v>
      </c>
    </row>
    <row r="5547" spans="1:3" x14ac:dyDescent="0.2">
      <c r="A5547" t="s">
        <v>51</v>
      </c>
      <c r="B5547" t="s">
        <v>60</v>
      </c>
      <c r="C5547" t="s">
        <v>105</v>
      </c>
    </row>
    <row r="5548" spans="1:3" x14ac:dyDescent="0.2">
      <c r="A5548" t="s">
        <v>51</v>
      </c>
      <c r="B5548" t="s">
        <v>61</v>
      </c>
      <c r="C5548" t="s">
        <v>11</v>
      </c>
    </row>
    <row r="5549" spans="1:3" x14ac:dyDescent="0.2">
      <c r="A5549" t="s">
        <v>62</v>
      </c>
      <c r="B5549" t="s">
        <v>51</v>
      </c>
      <c r="C5549" t="s">
        <v>29</v>
      </c>
    </row>
    <row r="5550" spans="1:3" x14ac:dyDescent="0.2">
      <c r="A5550" t="s">
        <v>63</v>
      </c>
      <c r="B5550" t="s">
        <v>51</v>
      </c>
      <c r="C5550" t="s">
        <v>29</v>
      </c>
    </row>
    <row r="5551" spans="1:3" x14ac:dyDescent="0.2">
      <c r="A5551" t="s">
        <v>51</v>
      </c>
      <c r="B5551" t="s">
        <v>64</v>
      </c>
      <c r="C5551" t="s">
        <v>1</v>
      </c>
    </row>
    <row r="5552" spans="1:3" x14ac:dyDescent="0.2">
      <c r="A5552" t="s">
        <v>65</v>
      </c>
      <c r="B5552" t="s">
        <v>51</v>
      </c>
      <c r="C5552" t="s">
        <v>26</v>
      </c>
    </row>
    <row r="5553" spans="1:3" x14ac:dyDescent="0.2">
      <c r="A5553" t="s">
        <v>66</v>
      </c>
      <c r="B5553" t="s">
        <v>51</v>
      </c>
      <c r="C5553" t="s">
        <v>26</v>
      </c>
    </row>
    <row r="5554" spans="1:3" x14ac:dyDescent="0.2">
      <c r="A5554" t="s">
        <v>51</v>
      </c>
      <c r="B5554" t="s">
        <v>67</v>
      </c>
      <c r="C5554" t="s">
        <v>128</v>
      </c>
    </row>
    <row r="5555" spans="1:3" x14ac:dyDescent="0.2">
      <c r="A5555" t="s">
        <v>51</v>
      </c>
      <c r="B5555" t="s">
        <v>68</v>
      </c>
      <c r="C5555" t="s">
        <v>128</v>
      </c>
    </row>
    <row r="5556" spans="1:3" x14ac:dyDescent="0.2">
      <c r="A5556" t="s">
        <v>51</v>
      </c>
      <c r="B5556" t="s">
        <v>69</v>
      </c>
      <c r="C5556" t="s">
        <v>19</v>
      </c>
    </row>
    <row r="5557" spans="1:3" x14ac:dyDescent="0.2">
      <c r="A5557" t="s">
        <v>51</v>
      </c>
      <c r="B5557" t="s">
        <v>70</v>
      </c>
      <c r="C5557" t="s">
        <v>86</v>
      </c>
    </row>
    <row r="5558" spans="1:3" x14ac:dyDescent="0.2">
      <c r="A5558" t="s">
        <v>51</v>
      </c>
      <c r="B5558" t="s">
        <v>71</v>
      </c>
      <c r="C5558" t="s">
        <v>113</v>
      </c>
    </row>
    <row r="5559" spans="1:3" x14ac:dyDescent="0.2">
      <c r="A5559" t="s">
        <v>72</v>
      </c>
      <c r="B5559" t="s">
        <v>51</v>
      </c>
      <c r="C5559" t="s">
        <v>135</v>
      </c>
    </row>
    <row r="5560" spans="1:3" x14ac:dyDescent="0.2">
      <c r="A5560" t="s">
        <v>51</v>
      </c>
      <c r="B5560" t="s">
        <v>73</v>
      </c>
      <c r="C5560" t="s">
        <v>127</v>
      </c>
    </row>
    <row r="5561" spans="1:3" x14ac:dyDescent="0.2">
      <c r="A5561" t="s">
        <v>51</v>
      </c>
      <c r="B5561" t="s">
        <v>74</v>
      </c>
      <c r="C5561" t="s">
        <v>16</v>
      </c>
    </row>
    <row r="5562" spans="1:3" x14ac:dyDescent="0.2">
      <c r="A5562" t="s">
        <v>75</v>
      </c>
      <c r="B5562" t="s">
        <v>51</v>
      </c>
      <c r="C5562" t="s">
        <v>70</v>
      </c>
    </row>
    <row r="5563" spans="1:3" x14ac:dyDescent="0.2">
      <c r="A5563" t="s">
        <v>76</v>
      </c>
      <c r="B5563" t="s">
        <v>51</v>
      </c>
      <c r="C5563" t="s">
        <v>18</v>
      </c>
    </row>
    <row r="5564" spans="1:3" x14ac:dyDescent="0.2">
      <c r="A5564" t="s">
        <v>77</v>
      </c>
      <c r="B5564" t="s">
        <v>51</v>
      </c>
      <c r="C5564" t="s">
        <v>49</v>
      </c>
    </row>
    <row r="5565" spans="1:3" x14ac:dyDescent="0.2">
      <c r="A5565" t="s">
        <v>78</v>
      </c>
      <c r="B5565" t="s">
        <v>51</v>
      </c>
      <c r="C5565" t="s">
        <v>25</v>
      </c>
    </row>
    <row r="5566" spans="1:3" x14ac:dyDescent="0.2">
      <c r="A5566" t="s">
        <v>79</v>
      </c>
      <c r="B5566" t="s">
        <v>51</v>
      </c>
      <c r="C5566" t="s">
        <v>132</v>
      </c>
    </row>
    <row r="5567" spans="1:3" x14ac:dyDescent="0.2">
      <c r="A5567" t="s">
        <v>51</v>
      </c>
      <c r="B5567" t="s">
        <v>80</v>
      </c>
      <c r="C5567" t="s">
        <v>132</v>
      </c>
    </row>
    <row r="5568" spans="1:3" x14ac:dyDescent="0.2">
      <c r="A5568" t="s">
        <v>51</v>
      </c>
      <c r="B5568" t="s">
        <v>81</v>
      </c>
      <c r="C5568" t="s">
        <v>18</v>
      </c>
    </row>
    <row r="5569" spans="1:3" x14ac:dyDescent="0.2">
      <c r="A5569" t="s">
        <v>51</v>
      </c>
      <c r="B5569" t="s">
        <v>82</v>
      </c>
      <c r="C5569" t="s">
        <v>11</v>
      </c>
    </row>
    <row r="5570" spans="1:3" x14ac:dyDescent="0.2">
      <c r="A5570" t="s">
        <v>51</v>
      </c>
      <c r="B5570" t="s">
        <v>83</v>
      </c>
      <c r="C5570" t="s">
        <v>11</v>
      </c>
    </row>
    <row r="5571" spans="1:3" x14ac:dyDescent="0.2">
      <c r="A5571" t="s">
        <v>51</v>
      </c>
      <c r="B5571" t="s">
        <v>84</v>
      </c>
      <c r="C5571" t="s">
        <v>128</v>
      </c>
    </row>
    <row r="5572" spans="1:3" x14ac:dyDescent="0.2">
      <c r="A5572" t="s">
        <v>51</v>
      </c>
      <c r="B5572" t="s">
        <v>85</v>
      </c>
      <c r="C5572" t="s">
        <v>130</v>
      </c>
    </row>
    <row r="5573" spans="1:3" x14ac:dyDescent="0.2">
      <c r="A5573" t="s">
        <v>51</v>
      </c>
      <c r="B5573" t="s">
        <v>86</v>
      </c>
      <c r="C5573" t="s">
        <v>49</v>
      </c>
    </row>
    <row r="5574" spans="1:3" x14ac:dyDescent="0.2">
      <c r="A5574" t="s">
        <v>87</v>
      </c>
      <c r="B5574" t="s">
        <v>51</v>
      </c>
      <c r="C5574" t="s">
        <v>70</v>
      </c>
    </row>
    <row r="5575" spans="1:3" x14ac:dyDescent="0.2">
      <c r="A5575" t="s">
        <v>88</v>
      </c>
      <c r="B5575" t="s">
        <v>51</v>
      </c>
      <c r="C5575" t="s">
        <v>54</v>
      </c>
    </row>
    <row r="5576" spans="1:3" x14ac:dyDescent="0.2">
      <c r="A5576" t="s">
        <v>89</v>
      </c>
      <c r="B5576" t="s">
        <v>51</v>
      </c>
      <c r="C5576" t="s">
        <v>79</v>
      </c>
    </row>
    <row r="5577" spans="1:3" x14ac:dyDescent="0.2">
      <c r="A5577" t="s">
        <v>51</v>
      </c>
      <c r="B5577" t="s">
        <v>90</v>
      </c>
      <c r="C5577" t="s">
        <v>130</v>
      </c>
    </row>
    <row r="5578" spans="1:3" x14ac:dyDescent="0.2">
      <c r="A5578" t="s">
        <v>91</v>
      </c>
      <c r="B5578" t="s">
        <v>51</v>
      </c>
      <c r="C5578" t="s">
        <v>105</v>
      </c>
    </row>
    <row r="5579" spans="1:3" x14ac:dyDescent="0.2">
      <c r="A5579" t="s">
        <v>92</v>
      </c>
      <c r="B5579" t="s">
        <v>51</v>
      </c>
      <c r="C5579" t="s">
        <v>10</v>
      </c>
    </row>
    <row r="5580" spans="1:3" x14ac:dyDescent="0.2">
      <c r="A5580" t="s">
        <v>93</v>
      </c>
      <c r="B5580" t="s">
        <v>51</v>
      </c>
      <c r="C5580" t="s">
        <v>40</v>
      </c>
    </row>
    <row r="5581" spans="1:3" x14ac:dyDescent="0.2">
      <c r="A5581" t="s">
        <v>51</v>
      </c>
      <c r="B5581" t="s">
        <v>94</v>
      </c>
      <c r="C5581" t="s">
        <v>118</v>
      </c>
    </row>
    <row r="5582" spans="1:3" x14ac:dyDescent="0.2">
      <c r="A5582" t="s">
        <v>95</v>
      </c>
      <c r="B5582" t="s">
        <v>51</v>
      </c>
      <c r="C5582" t="s">
        <v>105</v>
      </c>
    </row>
    <row r="5583" spans="1:3" x14ac:dyDescent="0.2">
      <c r="A5583" t="s">
        <v>96</v>
      </c>
      <c r="B5583" t="s">
        <v>51</v>
      </c>
      <c r="C5583" t="s">
        <v>81</v>
      </c>
    </row>
    <row r="5584" spans="1:3" x14ac:dyDescent="0.2">
      <c r="A5584" t="s">
        <v>51</v>
      </c>
      <c r="B5584" t="s">
        <v>97</v>
      </c>
      <c r="C5584" t="s">
        <v>62</v>
      </c>
    </row>
    <row r="5585" spans="1:3" x14ac:dyDescent="0.2">
      <c r="A5585" t="s">
        <v>51</v>
      </c>
      <c r="B5585" t="s">
        <v>98</v>
      </c>
      <c r="C5585" t="s">
        <v>118</v>
      </c>
    </row>
    <row r="5586" spans="1:3" x14ac:dyDescent="0.2">
      <c r="A5586" t="s">
        <v>99</v>
      </c>
      <c r="B5586" t="s">
        <v>51</v>
      </c>
      <c r="C5586" t="s">
        <v>136</v>
      </c>
    </row>
    <row r="5587" spans="1:3" x14ac:dyDescent="0.2">
      <c r="A5587" t="s">
        <v>100</v>
      </c>
      <c r="B5587" t="s">
        <v>51</v>
      </c>
      <c r="C5587" t="s">
        <v>101</v>
      </c>
    </row>
    <row r="5588" spans="1:3" x14ac:dyDescent="0.2">
      <c r="A5588" t="s">
        <v>51</v>
      </c>
      <c r="B5588" t="s">
        <v>101</v>
      </c>
      <c r="C5588" t="s">
        <v>93</v>
      </c>
    </row>
    <row r="5589" spans="1:3" x14ac:dyDescent="0.2">
      <c r="A5589" t="s">
        <v>51</v>
      </c>
      <c r="B5589" t="s">
        <v>102</v>
      </c>
      <c r="C5589" t="s">
        <v>69</v>
      </c>
    </row>
    <row r="5590" spans="1:3" x14ac:dyDescent="0.2">
      <c r="A5590" t="s">
        <v>51</v>
      </c>
      <c r="B5590" t="s">
        <v>103</v>
      </c>
      <c r="C5590" t="s">
        <v>11</v>
      </c>
    </row>
    <row r="5591" spans="1:3" x14ac:dyDescent="0.2">
      <c r="A5591" t="s">
        <v>51</v>
      </c>
      <c r="B5591" t="s">
        <v>104</v>
      </c>
      <c r="C5591" t="s">
        <v>69</v>
      </c>
    </row>
    <row r="5592" spans="1:3" x14ac:dyDescent="0.2">
      <c r="A5592" t="s">
        <v>51</v>
      </c>
      <c r="B5592" t="s">
        <v>3</v>
      </c>
      <c r="C5592" t="s">
        <v>10</v>
      </c>
    </row>
    <row r="5593" spans="1:3" x14ac:dyDescent="0.2">
      <c r="A5593" t="s">
        <v>51</v>
      </c>
      <c r="B5593" t="s">
        <v>105</v>
      </c>
      <c r="C5593" t="s">
        <v>89</v>
      </c>
    </row>
    <row r="5594" spans="1:3" x14ac:dyDescent="0.2">
      <c r="A5594" t="s">
        <v>51</v>
      </c>
      <c r="B5594" t="s">
        <v>106</v>
      </c>
      <c r="C5594" t="s">
        <v>79</v>
      </c>
    </row>
    <row r="5595" spans="1:3" x14ac:dyDescent="0.2">
      <c r="A5595" t="s">
        <v>51</v>
      </c>
      <c r="B5595" t="s">
        <v>107</v>
      </c>
      <c r="C5595" t="s">
        <v>130</v>
      </c>
    </row>
    <row r="5596" spans="1:3" x14ac:dyDescent="0.2">
      <c r="A5596" t="s">
        <v>51</v>
      </c>
      <c r="B5596" t="s">
        <v>108</v>
      </c>
      <c r="C5596" t="s">
        <v>130</v>
      </c>
    </row>
    <row r="5597" spans="1:3" x14ac:dyDescent="0.2">
      <c r="A5597" t="s">
        <v>51</v>
      </c>
      <c r="B5597" t="s">
        <v>109</v>
      </c>
      <c r="C5597" t="s">
        <v>128</v>
      </c>
    </row>
    <row r="5598" spans="1:3" x14ac:dyDescent="0.2">
      <c r="A5598" t="s">
        <v>110</v>
      </c>
      <c r="B5598" t="s">
        <v>51</v>
      </c>
      <c r="C5598" t="s">
        <v>96</v>
      </c>
    </row>
    <row r="5599" spans="1:3" x14ac:dyDescent="0.2">
      <c r="A5599" t="s">
        <v>111</v>
      </c>
      <c r="B5599" t="s">
        <v>51</v>
      </c>
      <c r="C5599" t="s">
        <v>48</v>
      </c>
    </row>
    <row r="5600" spans="1:3" x14ac:dyDescent="0.2">
      <c r="A5600" t="s">
        <v>112</v>
      </c>
      <c r="B5600" t="s">
        <v>51</v>
      </c>
      <c r="C5600" t="s">
        <v>111</v>
      </c>
    </row>
    <row r="5601" spans="1:3" x14ac:dyDescent="0.2">
      <c r="A5601" t="s">
        <v>113</v>
      </c>
      <c r="B5601" t="s">
        <v>51</v>
      </c>
      <c r="C5601" t="s">
        <v>49</v>
      </c>
    </row>
    <row r="5602" spans="1:3" x14ac:dyDescent="0.2">
      <c r="A5602" t="s">
        <v>114</v>
      </c>
      <c r="B5602" t="s">
        <v>51</v>
      </c>
      <c r="C5602" t="s">
        <v>49</v>
      </c>
    </row>
    <row r="5603" spans="1:3" x14ac:dyDescent="0.2">
      <c r="A5603" t="s">
        <v>51</v>
      </c>
      <c r="B5603" t="s">
        <v>115</v>
      </c>
      <c r="C5603" t="s">
        <v>36</v>
      </c>
    </row>
    <row r="5604" spans="1:3" x14ac:dyDescent="0.2">
      <c r="A5604" t="s">
        <v>51</v>
      </c>
      <c r="B5604" t="s">
        <v>116</v>
      </c>
      <c r="C5604" t="s">
        <v>127</v>
      </c>
    </row>
    <row r="5605" spans="1:3" x14ac:dyDescent="0.2">
      <c r="A5605" t="s">
        <v>117</v>
      </c>
      <c r="B5605" t="s">
        <v>51</v>
      </c>
      <c r="C5605" t="s">
        <v>47</v>
      </c>
    </row>
    <row r="5606" spans="1:3" x14ac:dyDescent="0.2">
      <c r="A5606" t="s">
        <v>51</v>
      </c>
      <c r="B5606" t="s">
        <v>118</v>
      </c>
      <c r="C5606" t="s">
        <v>21</v>
      </c>
    </row>
    <row r="5607" spans="1:3" x14ac:dyDescent="0.2">
      <c r="A5607" t="s">
        <v>51</v>
      </c>
      <c r="B5607" t="s">
        <v>119</v>
      </c>
      <c r="C5607" t="s">
        <v>2</v>
      </c>
    </row>
    <row r="5608" spans="1:3" x14ac:dyDescent="0.2">
      <c r="A5608" t="s">
        <v>51</v>
      </c>
      <c r="B5608" t="s">
        <v>120</v>
      </c>
      <c r="C5608" t="s">
        <v>36</v>
      </c>
    </row>
    <row r="5609" spans="1:3" x14ac:dyDescent="0.2">
      <c r="A5609" t="s">
        <v>51</v>
      </c>
      <c r="B5609" t="s">
        <v>121</v>
      </c>
      <c r="C5609" t="s">
        <v>36</v>
      </c>
    </row>
    <row r="5610" spans="1:3" x14ac:dyDescent="0.2">
      <c r="A5610" t="s">
        <v>51</v>
      </c>
      <c r="B5610" t="s">
        <v>122</v>
      </c>
      <c r="C5610" t="s">
        <v>135</v>
      </c>
    </row>
    <row r="5611" spans="1:3" x14ac:dyDescent="0.2">
      <c r="A5611" t="s">
        <v>51</v>
      </c>
      <c r="B5611" t="s">
        <v>123</v>
      </c>
      <c r="C5611" t="s">
        <v>105</v>
      </c>
    </row>
    <row r="5612" spans="1:3" x14ac:dyDescent="0.2">
      <c r="A5612" t="s">
        <v>124</v>
      </c>
      <c r="B5612" t="s">
        <v>51</v>
      </c>
      <c r="C5612" t="s">
        <v>86</v>
      </c>
    </row>
    <row r="5613" spans="1:3" x14ac:dyDescent="0.2">
      <c r="A5613" t="s">
        <v>125</v>
      </c>
      <c r="B5613" t="s">
        <v>51</v>
      </c>
      <c r="C5613" t="s">
        <v>70</v>
      </c>
    </row>
    <row r="5614" spans="1:3" x14ac:dyDescent="0.2">
      <c r="A5614" t="s">
        <v>126</v>
      </c>
      <c r="B5614" t="s">
        <v>51</v>
      </c>
      <c r="C5614" t="s">
        <v>136</v>
      </c>
    </row>
    <row r="5615" spans="1:3" x14ac:dyDescent="0.2">
      <c r="A5615" t="s">
        <v>51</v>
      </c>
      <c r="B5615" t="s">
        <v>127</v>
      </c>
      <c r="C5615" t="s">
        <v>32</v>
      </c>
    </row>
    <row r="5616" spans="1:3" x14ac:dyDescent="0.2">
      <c r="A5616" t="s">
        <v>51</v>
      </c>
      <c r="B5616" t="s">
        <v>128</v>
      </c>
      <c r="C5616" t="s">
        <v>14</v>
      </c>
    </row>
    <row r="5617" spans="1:3" x14ac:dyDescent="0.2">
      <c r="A5617" t="s">
        <v>51</v>
      </c>
      <c r="B5617" t="s">
        <v>129</v>
      </c>
      <c r="C5617" t="s">
        <v>51</v>
      </c>
    </row>
    <row r="5618" spans="1:3" x14ac:dyDescent="0.2">
      <c r="A5618" t="s">
        <v>51</v>
      </c>
      <c r="B5618" t="s">
        <v>130</v>
      </c>
      <c r="C5618" t="s">
        <v>28</v>
      </c>
    </row>
    <row r="5619" spans="1:3" x14ac:dyDescent="0.2">
      <c r="A5619" t="s">
        <v>51</v>
      </c>
      <c r="B5619" t="s">
        <v>131</v>
      </c>
      <c r="C5619" t="s">
        <v>74</v>
      </c>
    </row>
    <row r="5620" spans="1:3" x14ac:dyDescent="0.2">
      <c r="A5620" t="s">
        <v>51</v>
      </c>
      <c r="B5620" t="s">
        <v>132</v>
      </c>
      <c r="C5620" t="s">
        <v>111</v>
      </c>
    </row>
    <row r="5621" spans="1:3" x14ac:dyDescent="0.2">
      <c r="A5621" t="s">
        <v>133</v>
      </c>
      <c r="B5621" t="s">
        <v>51</v>
      </c>
      <c r="C5621" t="s">
        <v>124</v>
      </c>
    </row>
    <row r="5622" spans="1:3" x14ac:dyDescent="0.2">
      <c r="A5622" t="s">
        <v>51</v>
      </c>
      <c r="B5622" t="s">
        <v>134</v>
      </c>
      <c r="C5622" t="s">
        <v>128</v>
      </c>
    </row>
    <row r="5623" spans="1:3" x14ac:dyDescent="0.2">
      <c r="A5623" t="s">
        <v>51</v>
      </c>
      <c r="B5623" t="s">
        <v>135</v>
      </c>
      <c r="C5623" t="s">
        <v>81</v>
      </c>
    </row>
    <row r="5624" spans="1:3" x14ac:dyDescent="0.2">
      <c r="A5624" t="s">
        <v>136</v>
      </c>
      <c r="B5624" t="s">
        <v>51</v>
      </c>
      <c r="C5624" t="s">
        <v>81</v>
      </c>
    </row>
    <row r="5625" spans="1:3" x14ac:dyDescent="0.2">
      <c r="A5625" t="s">
        <v>51</v>
      </c>
      <c r="B5625" t="s">
        <v>137</v>
      </c>
      <c r="C5625" t="s">
        <v>127</v>
      </c>
    </row>
    <row r="5626" spans="1:3" x14ac:dyDescent="0.2">
      <c r="A5626" t="s">
        <v>51</v>
      </c>
      <c r="B5626" t="s">
        <v>138</v>
      </c>
      <c r="C5626" t="s">
        <v>43</v>
      </c>
    </row>
    <row r="5627" spans="1:3" x14ac:dyDescent="0.2">
      <c r="A5627" t="s">
        <v>52</v>
      </c>
      <c r="B5627" t="s">
        <v>53</v>
      </c>
      <c r="C5627" t="s">
        <v>102</v>
      </c>
    </row>
    <row r="5628" spans="1:3" x14ac:dyDescent="0.2">
      <c r="A5628" t="s">
        <v>54</v>
      </c>
      <c r="B5628" t="s">
        <v>52</v>
      </c>
      <c r="C5628" t="s">
        <v>106</v>
      </c>
    </row>
    <row r="5629" spans="1:3" x14ac:dyDescent="0.2">
      <c r="A5629" t="s">
        <v>55</v>
      </c>
      <c r="B5629" t="s">
        <v>52</v>
      </c>
      <c r="C5629" t="s">
        <v>106</v>
      </c>
    </row>
    <row r="5630" spans="1:3" x14ac:dyDescent="0.2">
      <c r="A5630" t="s">
        <v>56</v>
      </c>
      <c r="B5630" t="s">
        <v>52</v>
      </c>
      <c r="C5630" t="s">
        <v>79</v>
      </c>
    </row>
    <row r="5631" spans="1:3" x14ac:dyDescent="0.2">
      <c r="A5631" t="s">
        <v>57</v>
      </c>
      <c r="B5631" t="s">
        <v>52</v>
      </c>
      <c r="C5631" t="s">
        <v>40</v>
      </c>
    </row>
    <row r="5632" spans="1:3" x14ac:dyDescent="0.2">
      <c r="A5632" t="s">
        <v>52</v>
      </c>
      <c r="B5632" t="s">
        <v>58</v>
      </c>
      <c r="C5632" t="s">
        <v>104</v>
      </c>
    </row>
    <row r="5633" spans="1:3" x14ac:dyDescent="0.2">
      <c r="A5633" t="s">
        <v>59</v>
      </c>
      <c r="B5633" t="s">
        <v>52</v>
      </c>
      <c r="C5633" t="s">
        <v>79</v>
      </c>
    </row>
    <row r="5634" spans="1:3" x14ac:dyDescent="0.2">
      <c r="A5634" t="s">
        <v>52</v>
      </c>
      <c r="B5634" t="s">
        <v>60</v>
      </c>
      <c r="C5634" t="s">
        <v>138</v>
      </c>
    </row>
    <row r="5635" spans="1:3" x14ac:dyDescent="0.2">
      <c r="A5635" t="s">
        <v>52</v>
      </c>
      <c r="B5635" t="s">
        <v>61</v>
      </c>
      <c r="C5635" t="s">
        <v>102</v>
      </c>
    </row>
    <row r="5636" spans="1:3" x14ac:dyDescent="0.2">
      <c r="A5636" t="s">
        <v>62</v>
      </c>
      <c r="B5636" t="s">
        <v>52</v>
      </c>
      <c r="C5636" t="s">
        <v>36</v>
      </c>
    </row>
    <row r="5637" spans="1:3" x14ac:dyDescent="0.2">
      <c r="A5637" t="s">
        <v>63</v>
      </c>
      <c r="B5637" t="s">
        <v>52</v>
      </c>
      <c r="C5637" t="s">
        <v>36</v>
      </c>
    </row>
    <row r="5638" spans="1:3" x14ac:dyDescent="0.2">
      <c r="A5638" t="s">
        <v>52</v>
      </c>
      <c r="B5638" t="s">
        <v>64</v>
      </c>
      <c r="C5638" t="s">
        <v>84</v>
      </c>
    </row>
    <row r="5639" spans="1:3" x14ac:dyDescent="0.2">
      <c r="A5639" t="s">
        <v>65</v>
      </c>
      <c r="B5639" t="s">
        <v>52</v>
      </c>
      <c r="C5639" t="s">
        <v>80</v>
      </c>
    </row>
    <row r="5640" spans="1:3" x14ac:dyDescent="0.2">
      <c r="A5640" t="s">
        <v>66</v>
      </c>
      <c r="B5640" t="s">
        <v>52</v>
      </c>
      <c r="C5640" t="s">
        <v>16</v>
      </c>
    </row>
    <row r="5641" spans="1:3" x14ac:dyDescent="0.2">
      <c r="A5641" t="s">
        <v>52</v>
      </c>
      <c r="B5641" t="s">
        <v>67</v>
      </c>
      <c r="C5641" t="s">
        <v>123</v>
      </c>
    </row>
    <row r="5642" spans="1:3" x14ac:dyDescent="0.2">
      <c r="A5642" t="s">
        <v>52</v>
      </c>
      <c r="B5642" t="s">
        <v>68</v>
      </c>
      <c r="C5642" t="s">
        <v>123</v>
      </c>
    </row>
    <row r="5643" spans="1:3" x14ac:dyDescent="0.2">
      <c r="A5643" t="s">
        <v>52</v>
      </c>
      <c r="B5643" t="s">
        <v>69</v>
      </c>
      <c r="C5643" t="s">
        <v>62</v>
      </c>
    </row>
    <row r="5644" spans="1:3" x14ac:dyDescent="0.2">
      <c r="A5644" t="s">
        <v>52</v>
      </c>
      <c r="B5644" t="s">
        <v>70</v>
      </c>
      <c r="C5644" t="s">
        <v>89</v>
      </c>
    </row>
    <row r="5645" spans="1:3" x14ac:dyDescent="0.2">
      <c r="A5645" t="s">
        <v>52</v>
      </c>
      <c r="B5645" t="s">
        <v>71</v>
      </c>
      <c r="C5645" t="s">
        <v>89</v>
      </c>
    </row>
    <row r="5646" spans="1:3" x14ac:dyDescent="0.2">
      <c r="A5646" t="s">
        <v>72</v>
      </c>
      <c r="B5646" t="s">
        <v>52</v>
      </c>
      <c r="C5646" t="s">
        <v>32</v>
      </c>
    </row>
    <row r="5647" spans="1:3" x14ac:dyDescent="0.2">
      <c r="A5647" t="s">
        <v>52</v>
      </c>
      <c r="B5647" t="s">
        <v>73</v>
      </c>
      <c r="C5647" t="s">
        <v>22</v>
      </c>
    </row>
    <row r="5648" spans="1:3" x14ac:dyDescent="0.2">
      <c r="A5648" t="s">
        <v>52</v>
      </c>
      <c r="B5648" t="s">
        <v>74</v>
      </c>
      <c r="C5648" t="s">
        <v>128</v>
      </c>
    </row>
    <row r="5649" spans="1:3" x14ac:dyDescent="0.2">
      <c r="A5649" t="s">
        <v>75</v>
      </c>
      <c r="B5649" t="s">
        <v>52</v>
      </c>
      <c r="C5649" t="s">
        <v>132</v>
      </c>
    </row>
    <row r="5650" spans="1:3" x14ac:dyDescent="0.2">
      <c r="A5650" t="s">
        <v>76</v>
      </c>
      <c r="B5650" t="s">
        <v>52</v>
      </c>
      <c r="C5650" t="s">
        <v>29</v>
      </c>
    </row>
    <row r="5651" spans="1:3" x14ac:dyDescent="0.2">
      <c r="A5651" t="s">
        <v>77</v>
      </c>
      <c r="B5651" t="s">
        <v>52</v>
      </c>
      <c r="C5651" t="s">
        <v>74</v>
      </c>
    </row>
    <row r="5652" spans="1:3" x14ac:dyDescent="0.2">
      <c r="A5652" t="s">
        <v>78</v>
      </c>
      <c r="B5652" t="s">
        <v>52</v>
      </c>
      <c r="C5652" t="s">
        <v>40</v>
      </c>
    </row>
    <row r="5653" spans="1:3" x14ac:dyDescent="0.2">
      <c r="A5653" t="s">
        <v>79</v>
      </c>
      <c r="B5653" t="s">
        <v>52</v>
      </c>
      <c r="C5653" t="s">
        <v>105</v>
      </c>
    </row>
    <row r="5654" spans="1:3" x14ac:dyDescent="0.2">
      <c r="A5654" t="s">
        <v>52</v>
      </c>
      <c r="B5654" t="s">
        <v>80</v>
      </c>
      <c r="C5654" t="s">
        <v>105</v>
      </c>
    </row>
    <row r="5655" spans="1:3" x14ac:dyDescent="0.2">
      <c r="A5655" t="s">
        <v>52</v>
      </c>
      <c r="B5655" t="s">
        <v>81</v>
      </c>
      <c r="C5655" t="s">
        <v>29</v>
      </c>
    </row>
    <row r="5656" spans="1:3" x14ac:dyDescent="0.2">
      <c r="A5656" t="s">
        <v>52</v>
      </c>
      <c r="B5656" t="s">
        <v>82</v>
      </c>
      <c r="C5656" t="s">
        <v>3</v>
      </c>
    </row>
    <row r="5657" spans="1:3" x14ac:dyDescent="0.2">
      <c r="A5657" t="s">
        <v>52</v>
      </c>
      <c r="B5657" t="s">
        <v>83</v>
      </c>
      <c r="C5657" t="s">
        <v>102</v>
      </c>
    </row>
    <row r="5658" spans="1:3" x14ac:dyDescent="0.2">
      <c r="A5658" t="s">
        <v>52</v>
      </c>
      <c r="B5658" t="s">
        <v>84</v>
      </c>
      <c r="C5658" t="s">
        <v>123</v>
      </c>
    </row>
    <row r="5659" spans="1:3" x14ac:dyDescent="0.2">
      <c r="A5659" t="s">
        <v>52</v>
      </c>
      <c r="B5659" t="s">
        <v>85</v>
      </c>
      <c r="C5659" t="s">
        <v>123</v>
      </c>
    </row>
    <row r="5660" spans="1:3" x14ac:dyDescent="0.2">
      <c r="A5660" t="s">
        <v>52</v>
      </c>
      <c r="B5660" t="s">
        <v>86</v>
      </c>
      <c r="C5660" t="s">
        <v>74</v>
      </c>
    </row>
    <row r="5661" spans="1:3" x14ac:dyDescent="0.2">
      <c r="A5661" t="s">
        <v>87</v>
      </c>
      <c r="B5661" t="s">
        <v>52</v>
      </c>
      <c r="C5661" t="s">
        <v>132</v>
      </c>
    </row>
    <row r="5662" spans="1:3" x14ac:dyDescent="0.2">
      <c r="A5662" t="s">
        <v>88</v>
      </c>
      <c r="B5662" t="s">
        <v>52</v>
      </c>
      <c r="C5662" t="s">
        <v>40</v>
      </c>
    </row>
    <row r="5663" spans="1:3" x14ac:dyDescent="0.2">
      <c r="A5663" t="s">
        <v>89</v>
      </c>
      <c r="B5663" t="s">
        <v>52</v>
      </c>
      <c r="C5663" t="s">
        <v>69</v>
      </c>
    </row>
    <row r="5664" spans="1:3" x14ac:dyDescent="0.2">
      <c r="A5664" t="s">
        <v>52</v>
      </c>
      <c r="B5664" t="s">
        <v>90</v>
      </c>
      <c r="C5664" t="s">
        <v>3</v>
      </c>
    </row>
    <row r="5665" spans="1:3" x14ac:dyDescent="0.2">
      <c r="A5665" t="s">
        <v>91</v>
      </c>
      <c r="B5665" t="s">
        <v>52</v>
      </c>
      <c r="C5665" t="s">
        <v>73</v>
      </c>
    </row>
    <row r="5666" spans="1:3" x14ac:dyDescent="0.2">
      <c r="A5666" t="s">
        <v>92</v>
      </c>
      <c r="B5666" t="s">
        <v>52</v>
      </c>
      <c r="C5666" t="s">
        <v>116</v>
      </c>
    </row>
    <row r="5667" spans="1:3" x14ac:dyDescent="0.2">
      <c r="A5667" t="s">
        <v>93</v>
      </c>
      <c r="B5667" t="s">
        <v>52</v>
      </c>
      <c r="C5667" t="s">
        <v>10</v>
      </c>
    </row>
    <row r="5668" spans="1:3" x14ac:dyDescent="0.2">
      <c r="A5668" t="s">
        <v>52</v>
      </c>
      <c r="B5668" t="s">
        <v>94</v>
      </c>
      <c r="C5668" t="s">
        <v>107</v>
      </c>
    </row>
    <row r="5669" spans="1:3" x14ac:dyDescent="0.2">
      <c r="A5669" t="s">
        <v>95</v>
      </c>
      <c r="B5669" t="s">
        <v>52</v>
      </c>
      <c r="C5669" t="s">
        <v>137</v>
      </c>
    </row>
    <row r="5670" spans="1:3" x14ac:dyDescent="0.2">
      <c r="A5670" t="s">
        <v>96</v>
      </c>
      <c r="B5670" t="s">
        <v>52</v>
      </c>
      <c r="C5670" t="s">
        <v>28</v>
      </c>
    </row>
    <row r="5671" spans="1:3" x14ac:dyDescent="0.2">
      <c r="A5671" t="s">
        <v>52</v>
      </c>
      <c r="B5671" t="s">
        <v>97</v>
      </c>
      <c r="C5671" t="s">
        <v>109</v>
      </c>
    </row>
    <row r="5672" spans="1:3" x14ac:dyDescent="0.2">
      <c r="A5672" t="s">
        <v>52</v>
      </c>
      <c r="B5672" t="s">
        <v>98</v>
      </c>
      <c r="C5672" t="s">
        <v>84</v>
      </c>
    </row>
    <row r="5673" spans="1:3" x14ac:dyDescent="0.2">
      <c r="A5673" t="s">
        <v>99</v>
      </c>
      <c r="B5673" t="s">
        <v>52</v>
      </c>
      <c r="C5673" t="s">
        <v>16</v>
      </c>
    </row>
    <row r="5674" spans="1:3" x14ac:dyDescent="0.2">
      <c r="A5674" t="s">
        <v>100</v>
      </c>
      <c r="B5674" t="s">
        <v>52</v>
      </c>
      <c r="C5674" t="s">
        <v>100</v>
      </c>
    </row>
    <row r="5675" spans="1:3" x14ac:dyDescent="0.2">
      <c r="A5675" t="s">
        <v>52</v>
      </c>
      <c r="B5675" t="s">
        <v>101</v>
      </c>
      <c r="C5675" t="s">
        <v>11</v>
      </c>
    </row>
    <row r="5676" spans="1:3" x14ac:dyDescent="0.2">
      <c r="A5676" t="s">
        <v>52</v>
      </c>
      <c r="B5676" t="s">
        <v>102</v>
      </c>
      <c r="C5676" t="s">
        <v>91</v>
      </c>
    </row>
    <row r="5677" spans="1:3" x14ac:dyDescent="0.2">
      <c r="A5677" t="s">
        <v>52</v>
      </c>
      <c r="B5677" t="s">
        <v>103</v>
      </c>
      <c r="C5677" t="s">
        <v>3</v>
      </c>
    </row>
    <row r="5678" spans="1:3" x14ac:dyDescent="0.2">
      <c r="A5678" t="s">
        <v>52</v>
      </c>
      <c r="B5678" t="s">
        <v>104</v>
      </c>
      <c r="C5678" t="s">
        <v>91</v>
      </c>
    </row>
    <row r="5679" spans="1:3" x14ac:dyDescent="0.2">
      <c r="A5679" t="s">
        <v>52</v>
      </c>
      <c r="B5679" t="s">
        <v>3</v>
      </c>
      <c r="C5679" t="s">
        <v>116</v>
      </c>
    </row>
    <row r="5680" spans="1:3" x14ac:dyDescent="0.2">
      <c r="A5680" t="s">
        <v>52</v>
      </c>
      <c r="B5680" t="s">
        <v>105</v>
      </c>
      <c r="C5680" t="s">
        <v>11</v>
      </c>
    </row>
    <row r="5681" spans="1:3" x14ac:dyDescent="0.2">
      <c r="A5681" t="s">
        <v>52</v>
      </c>
      <c r="B5681" t="s">
        <v>106</v>
      </c>
      <c r="C5681" t="s">
        <v>69</v>
      </c>
    </row>
    <row r="5682" spans="1:3" x14ac:dyDescent="0.2">
      <c r="A5682" t="s">
        <v>52</v>
      </c>
      <c r="B5682" t="s">
        <v>107</v>
      </c>
      <c r="C5682" t="s">
        <v>123</v>
      </c>
    </row>
    <row r="5683" spans="1:3" x14ac:dyDescent="0.2">
      <c r="A5683" t="s">
        <v>52</v>
      </c>
      <c r="B5683" t="s">
        <v>108</v>
      </c>
      <c r="C5683" t="s">
        <v>3</v>
      </c>
    </row>
    <row r="5684" spans="1:3" x14ac:dyDescent="0.2">
      <c r="A5684" t="s">
        <v>52</v>
      </c>
      <c r="B5684" t="s">
        <v>109</v>
      </c>
      <c r="C5684" t="s">
        <v>95</v>
      </c>
    </row>
    <row r="5685" spans="1:3" x14ac:dyDescent="0.2">
      <c r="A5685" t="s">
        <v>110</v>
      </c>
      <c r="B5685" t="s">
        <v>52</v>
      </c>
      <c r="C5685" t="s">
        <v>93</v>
      </c>
    </row>
    <row r="5686" spans="1:3" x14ac:dyDescent="0.2">
      <c r="A5686" t="s">
        <v>111</v>
      </c>
      <c r="B5686" t="s">
        <v>52</v>
      </c>
      <c r="C5686" t="s">
        <v>43</v>
      </c>
    </row>
    <row r="5687" spans="1:3" x14ac:dyDescent="0.2">
      <c r="A5687" t="s">
        <v>112</v>
      </c>
      <c r="B5687" t="s">
        <v>52</v>
      </c>
      <c r="C5687" t="s">
        <v>127</v>
      </c>
    </row>
    <row r="5688" spans="1:3" x14ac:dyDescent="0.2">
      <c r="A5688" t="s">
        <v>113</v>
      </c>
      <c r="B5688" t="s">
        <v>52</v>
      </c>
      <c r="C5688" t="s">
        <v>74</v>
      </c>
    </row>
    <row r="5689" spans="1:3" x14ac:dyDescent="0.2">
      <c r="A5689" t="s">
        <v>114</v>
      </c>
      <c r="B5689" t="s">
        <v>52</v>
      </c>
      <c r="C5689" t="s">
        <v>29</v>
      </c>
    </row>
    <row r="5690" spans="1:3" x14ac:dyDescent="0.2">
      <c r="A5690" t="s">
        <v>52</v>
      </c>
      <c r="B5690" t="s">
        <v>115</v>
      </c>
      <c r="C5690" t="s">
        <v>107</v>
      </c>
    </row>
    <row r="5691" spans="1:3" x14ac:dyDescent="0.2">
      <c r="A5691" t="s">
        <v>52</v>
      </c>
      <c r="B5691" t="s">
        <v>116</v>
      </c>
      <c r="C5691" t="s">
        <v>138</v>
      </c>
    </row>
    <row r="5692" spans="1:3" x14ac:dyDescent="0.2">
      <c r="A5692" t="s">
        <v>117</v>
      </c>
      <c r="B5692" t="s">
        <v>52</v>
      </c>
      <c r="C5692" t="s">
        <v>79</v>
      </c>
    </row>
    <row r="5693" spans="1:3" x14ac:dyDescent="0.2">
      <c r="A5693" t="s">
        <v>52</v>
      </c>
      <c r="B5693" t="s">
        <v>118</v>
      </c>
      <c r="C5693" t="s">
        <v>36</v>
      </c>
    </row>
    <row r="5694" spans="1:3" x14ac:dyDescent="0.2">
      <c r="A5694" t="s">
        <v>52</v>
      </c>
      <c r="B5694" t="s">
        <v>119</v>
      </c>
      <c r="C5694" t="s">
        <v>36</v>
      </c>
    </row>
    <row r="5695" spans="1:3" x14ac:dyDescent="0.2">
      <c r="A5695" t="s">
        <v>52</v>
      </c>
      <c r="B5695" t="s">
        <v>120</v>
      </c>
      <c r="C5695" t="s">
        <v>107</v>
      </c>
    </row>
    <row r="5696" spans="1:3" x14ac:dyDescent="0.2">
      <c r="A5696" t="s">
        <v>52</v>
      </c>
      <c r="B5696" t="s">
        <v>121</v>
      </c>
      <c r="C5696" t="s">
        <v>107</v>
      </c>
    </row>
    <row r="5697" spans="1:3" x14ac:dyDescent="0.2">
      <c r="A5697" t="s">
        <v>52</v>
      </c>
      <c r="B5697" t="s">
        <v>122</v>
      </c>
      <c r="C5697" t="s">
        <v>93</v>
      </c>
    </row>
    <row r="5698" spans="1:3" x14ac:dyDescent="0.2">
      <c r="A5698" t="s">
        <v>52</v>
      </c>
      <c r="B5698" t="s">
        <v>123</v>
      </c>
      <c r="C5698" t="s">
        <v>137</v>
      </c>
    </row>
    <row r="5699" spans="1:3" x14ac:dyDescent="0.2">
      <c r="A5699" t="s">
        <v>124</v>
      </c>
      <c r="B5699" t="s">
        <v>52</v>
      </c>
      <c r="C5699" t="s">
        <v>106</v>
      </c>
    </row>
    <row r="5700" spans="1:3" x14ac:dyDescent="0.2">
      <c r="A5700" t="s">
        <v>125</v>
      </c>
      <c r="B5700" t="s">
        <v>52</v>
      </c>
      <c r="C5700" t="s">
        <v>39</v>
      </c>
    </row>
    <row r="5701" spans="1:3" x14ac:dyDescent="0.2">
      <c r="A5701" t="s">
        <v>126</v>
      </c>
      <c r="B5701" t="s">
        <v>52</v>
      </c>
      <c r="C5701" t="s">
        <v>33</v>
      </c>
    </row>
    <row r="5702" spans="1:3" x14ac:dyDescent="0.2">
      <c r="A5702" t="s">
        <v>52</v>
      </c>
      <c r="B5702" t="s">
        <v>127</v>
      </c>
      <c r="C5702" t="s">
        <v>11</v>
      </c>
    </row>
    <row r="5703" spans="1:3" x14ac:dyDescent="0.2">
      <c r="A5703" t="s">
        <v>52</v>
      </c>
      <c r="B5703" t="s">
        <v>128</v>
      </c>
      <c r="C5703" t="s">
        <v>62</v>
      </c>
    </row>
    <row r="5704" spans="1:3" x14ac:dyDescent="0.2">
      <c r="A5704" t="s">
        <v>52</v>
      </c>
      <c r="B5704" t="s">
        <v>129</v>
      </c>
      <c r="C5704" t="s">
        <v>101</v>
      </c>
    </row>
    <row r="5705" spans="1:3" x14ac:dyDescent="0.2">
      <c r="A5705" t="s">
        <v>52</v>
      </c>
      <c r="B5705" t="s">
        <v>130</v>
      </c>
      <c r="C5705" t="s">
        <v>62</v>
      </c>
    </row>
    <row r="5706" spans="1:3" x14ac:dyDescent="0.2">
      <c r="A5706" t="s">
        <v>52</v>
      </c>
      <c r="B5706" t="s">
        <v>131</v>
      </c>
      <c r="C5706" t="s">
        <v>1</v>
      </c>
    </row>
    <row r="5707" spans="1:3" x14ac:dyDescent="0.2">
      <c r="A5707" t="s">
        <v>52</v>
      </c>
      <c r="B5707" t="s">
        <v>132</v>
      </c>
      <c r="C5707" t="s">
        <v>127</v>
      </c>
    </row>
    <row r="5708" spans="1:3" x14ac:dyDescent="0.2">
      <c r="A5708" t="s">
        <v>133</v>
      </c>
      <c r="B5708" t="s">
        <v>52</v>
      </c>
      <c r="C5708" t="s">
        <v>40</v>
      </c>
    </row>
    <row r="5709" spans="1:3" x14ac:dyDescent="0.2">
      <c r="A5709" t="s">
        <v>52</v>
      </c>
      <c r="B5709" t="s">
        <v>134</v>
      </c>
      <c r="C5709" t="s">
        <v>95</v>
      </c>
    </row>
    <row r="5710" spans="1:3" x14ac:dyDescent="0.2">
      <c r="A5710" t="s">
        <v>52</v>
      </c>
      <c r="B5710" t="s">
        <v>135</v>
      </c>
      <c r="C5710" t="s">
        <v>74</v>
      </c>
    </row>
    <row r="5711" spans="1:3" x14ac:dyDescent="0.2">
      <c r="A5711" t="s">
        <v>136</v>
      </c>
      <c r="B5711" t="s">
        <v>52</v>
      </c>
      <c r="C5711" t="s">
        <v>28</v>
      </c>
    </row>
    <row r="5712" spans="1:3" x14ac:dyDescent="0.2">
      <c r="A5712" t="s">
        <v>52</v>
      </c>
      <c r="B5712" t="s">
        <v>137</v>
      </c>
      <c r="C5712" t="s">
        <v>138</v>
      </c>
    </row>
    <row r="5713" spans="1:3" x14ac:dyDescent="0.2">
      <c r="A5713" t="s">
        <v>52</v>
      </c>
      <c r="B5713" t="s">
        <v>138</v>
      </c>
      <c r="C5713" t="s">
        <v>5</v>
      </c>
    </row>
    <row r="5714" spans="1:3" x14ac:dyDescent="0.2">
      <c r="A5714" t="s">
        <v>54</v>
      </c>
      <c r="B5714" t="s">
        <v>53</v>
      </c>
      <c r="C5714" t="s">
        <v>10</v>
      </c>
    </row>
    <row r="5715" spans="1:3" x14ac:dyDescent="0.2">
      <c r="A5715" t="s">
        <v>55</v>
      </c>
      <c r="B5715" t="s">
        <v>53</v>
      </c>
      <c r="C5715" t="s">
        <v>10</v>
      </c>
    </row>
    <row r="5716" spans="1:3" x14ac:dyDescent="0.2">
      <c r="A5716" t="s">
        <v>56</v>
      </c>
      <c r="B5716" t="s">
        <v>53</v>
      </c>
      <c r="C5716" t="s">
        <v>29</v>
      </c>
    </row>
    <row r="5717" spans="1:3" x14ac:dyDescent="0.2">
      <c r="A5717" t="s">
        <v>57</v>
      </c>
      <c r="B5717" t="s">
        <v>53</v>
      </c>
      <c r="C5717" t="s">
        <v>29</v>
      </c>
    </row>
    <row r="5718" spans="1:3" x14ac:dyDescent="0.2">
      <c r="A5718" t="s">
        <v>58</v>
      </c>
      <c r="B5718" t="s">
        <v>53</v>
      </c>
      <c r="C5718" t="s">
        <v>58</v>
      </c>
    </row>
    <row r="5719" spans="1:3" x14ac:dyDescent="0.2">
      <c r="A5719" t="s">
        <v>59</v>
      </c>
      <c r="B5719" t="s">
        <v>53</v>
      </c>
      <c r="C5719" t="s">
        <v>2</v>
      </c>
    </row>
    <row r="5720" spans="1:3" x14ac:dyDescent="0.2">
      <c r="A5720" t="s">
        <v>60</v>
      </c>
      <c r="B5720" t="s">
        <v>53</v>
      </c>
      <c r="C5720" t="s">
        <v>109</v>
      </c>
    </row>
    <row r="5721" spans="1:3" x14ac:dyDescent="0.2">
      <c r="A5721" t="s">
        <v>61</v>
      </c>
      <c r="B5721" t="s">
        <v>53</v>
      </c>
      <c r="C5721" t="s">
        <v>6</v>
      </c>
    </row>
    <row r="5722" spans="1:3" x14ac:dyDescent="0.2">
      <c r="A5722" t="s">
        <v>62</v>
      </c>
      <c r="B5722" t="s">
        <v>53</v>
      </c>
      <c r="C5722" t="s">
        <v>123</v>
      </c>
    </row>
    <row r="5723" spans="1:3" x14ac:dyDescent="0.2">
      <c r="A5723" t="s">
        <v>63</v>
      </c>
      <c r="B5723" t="s">
        <v>53</v>
      </c>
      <c r="C5723" t="s">
        <v>3</v>
      </c>
    </row>
    <row r="5724" spans="1:3" x14ac:dyDescent="0.2">
      <c r="A5724" t="s">
        <v>53</v>
      </c>
      <c r="B5724" t="s">
        <v>64</v>
      </c>
      <c r="C5724" t="s">
        <v>4</v>
      </c>
    </row>
    <row r="5725" spans="1:3" x14ac:dyDescent="0.2">
      <c r="A5725" t="s">
        <v>65</v>
      </c>
      <c r="B5725" t="s">
        <v>53</v>
      </c>
      <c r="C5725" t="s">
        <v>2</v>
      </c>
    </row>
    <row r="5726" spans="1:3" x14ac:dyDescent="0.2">
      <c r="A5726" t="s">
        <v>66</v>
      </c>
      <c r="B5726" t="s">
        <v>53</v>
      </c>
      <c r="C5726" t="s">
        <v>101</v>
      </c>
    </row>
    <row r="5727" spans="1:3" x14ac:dyDescent="0.2">
      <c r="A5727" t="s">
        <v>67</v>
      </c>
      <c r="B5727" t="s">
        <v>53</v>
      </c>
      <c r="C5727" t="s">
        <v>90</v>
      </c>
    </row>
    <row r="5728" spans="1:3" x14ac:dyDescent="0.2">
      <c r="A5728" t="s">
        <v>68</v>
      </c>
      <c r="B5728" t="s">
        <v>53</v>
      </c>
      <c r="C5728" t="s">
        <v>90</v>
      </c>
    </row>
    <row r="5729" spans="1:3" x14ac:dyDescent="0.2">
      <c r="A5729" t="s">
        <v>69</v>
      </c>
      <c r="B5729" t="s">
        <v>53</v>
      </c>
      <c r="C5729" t="s">
        <v>116</v>
      </c>
    </row>
    <row r="5730" spans="1:3" x14ac:dyDescent="0.2">
      <c r="A5730" t="s">
        <v>70</v>
      </c>
      <c r="B5730" t="s">
        <v>53</v>
      </c>
      <c r="C5730" t="s">
        <v>105</v>
      </c>
    </row>
    <row r="5731" spans="1:3" x14ac:dyDescent="0.2">
      <c r="A5731" t="s">
        <v>71</v>
      </c>
      <c r="B5731" t="s">
        <v>53</v>
      </c>
      <c r="C5731" t="s">
        <v>105</v>
      </c>
    </row>
    <row r="5732" spans="1:3" x14ac:dyDescent="0.2">
      <c r="A5732" t="s">
        <v>72</v>
      </c>
      <c r="B5732" t="s">
        <v>53</v>
      </c>
      <c r="C5732" t="s">
        <v>127</v>
      </c>
    </row>
    <row r="5733" spans="1:3" x14ac:dyDescent="0.2">
      <c r="A5733" t="s">
        <v>73</v>
      </c>
      <c r="B5733" t="s">
        <v>53</v>
      </c>
      <c r="C5733" t="s">
        <v>35</v>
      </c>
    </row>
    <row r="5734" spans="1:3" x14ac:dyDescent="0.2">
      <c r="A5734" t="s">
        <v>74</v>
      </c>
      <c r="B5734" t="s">
        <v>53</v>
      </c>
      <c r="C5734" t="s">
        <v>100</v>
      </c>
    </row>
    <row r="5735" spans="1:3" x14ac:dyDescent="0.2">
      <c r="A5735" t="s">
        <v>75</v>
      </c>
      <c r="B5735" t="s">
        <v>53</v>
      </c>
      <c r="C5735" t="s">
        <v>74</v>
      </c>
    </row>
    <row r="5736" spans="1:3" x14ac:dyDescent="0.2">
      <c r="A5736" t="s">
        <v>76</v>
      </c>
      <c r="B5736" t="s">
        <v>53</v>
      </c>
      <c r="C5736" t="s">
        <v>130</v>
      </c>
    </row>
    <row r="5737" spans="1:3" x14ac:dyDescent="0.2">
      <c r="A5737" t="s">
        <v>77</v>
      </c>
      <c r="B5737" t="s">
        <v>53</v>
      </c>
      <c r="C5737" t="s">
        <v>128</v>
      </c>
    </row>
    <row r="5738" spans="1:3" x14ac:dyDescent="0.2">
      <c r="A5738" t="s">
        <v>78</v>
      </c>
      <c r="B5738" t="s">
        <v>53</v>
      </c>
      <c r="C5738" t="s">
        <v>29</v>
      </c>
    </row>
    <row r="5739" spans="1:3" x14ac:dyDescent="0.2">
      <c r="A5739" t="s">
        <v>79</v>
      </c>
      <c r="B5739" t="s">
        <v>53</v>
      </c>
      <c r="C5739" t="s">
        <v>1</v>
      </c>
    </row>
    <row r="5740" spans="1:3" x14ac:dyDescent="0.2">
      <c r="A5740" t="s">
        <v>80</v>
      </c>
      <c r="B5740" t="s">
        <v>53</v>
      </c>
      <c r="C5740" t="s">
        <v>1</v>
      </c>
    </row>
    <row r="5741" spans="1:3" x14ac:dyDescent="0.2">
      <c r="A5741" t="s">
        <v>81</v>
      </c>
      <c r="B5741" t="s">
        <v>53</v>
      </c>
      <c r="C5741" t="s">
        <v>130</v>
      </c>
    </row>
    <row r="5742" spans="1:3" x14ac:dyDescent="0.2">
      <c r="A5742" t="s">
        <v>53</v>
      </c>
      <c r="B5742" t="s">
        <v>82</v>
      </c>
      <c r="C5742" t="s">
        <v>6</v>
      </c>
    </row>
    <row r="5743" spans="1:3" x14ac:dyDescent="0.2">
      <c r="A5743" t="s">
        <v>53</v>
      </c>
      <c r="B5743" t="s">
        <v>83</v>
      </c>
      <c r="C5743" t="s">
        <v>6</v>
      </c>
    </row>
    <row r="5744" spans="1:3" x14ac:dyDescent="0.2">
      <c r="A5744" t="s">
        <v>84</v>
      </c>
      <c r="B5744" t="s">
        <v>53</v>
      </c>
      <c r="C5744" t="s">
        <v>90</v>
      </c>
    </row>
    <row r="5745" spans="1:3" x14ac:dyDescent="0.2">
      <c r="A5745" t="s">
        <v>85</v>
      </c>
      <c r="B5745" t="s">
        <v>53</v>
      </c>
      <c r="C5745" t="s">
        <v>90</v>
      </c>
    </row>
    <row r="5746" spans="1:3" x14ac:dyDescent="0.2">
      <c r="A5746" t="s">
        <v>86</v>
      </c>
      <c r="B5746" t="s">
        <v>53</v>
      </c>
      <c r="C5746" t="s">
        <v>128</v>
      </c>
    </row>
    <row r="5747" spans="1:3" x14ac:dyDescent="0.2">
      <c r="A5747" t="s">
        <v>87</v>
      </c>
      <c r="B5747" t="s">
        <v>53</v>
      </c>
      <c r="C5747" t="s">
        <v>28</v>
      </c>
    </row>
    <row r="5748" spans="1:3" x14ac:dyDescent="0.2">
      <c r="A5748" t="s">
        <v>88</v>
      </c>
      <c r="B5748" t="s">
        <v>53</v>
      </c>
      <c r="C5748" t="s">
        <v>29</v>
      </c>
    </row>
    <row r="5749" spans="1:3" x14ac:dyDescent="0.2">
      <c r="A5749" t="s">
        <v>89</v>
      </c>
      <c r="B5749" t="s">
        <v>53</v>
      </c>
      <c r="C5749" t="s">
        <v>36</v>
      </c>
    </row>
    <row r="5750" spans="1:3" x14ac:dyDescent="0.2">
      <c r="A5750" t="s">
        <v>90</v>
      </c>
      <c r="B5750" t="s">
        <v>53</v>
      </c>
      <c r="C5750" t="s">
        <v>6</v>
      </c>
    </row>
    <row r="5751" spans="1:3" x14ac:dyDescent="0.2">
      <c r="A5751" t="s">
        <v>91</v>
      </c>
      <c r="B5751" t="s">
        <v>53</v>
      </c>
      <c r="C5751" t="s">
        <v>92</v>
      </c>
    </row>
    <row r="5752" spans="1:3" x14ac:dyDescent="0.2">
      <c r="A5752" t="s">
        <v>92</v>
      </c>
      <c r="B5752" t="s">
        <v>53</v>
      </c>
      <c r="C5752" t="s">
        <v>84</v>
      </c>
    </row>
    <row r="5753" spans="1:3" x14ac:dyDescent="0.2">
      <c r="A5753" t="s">
        <v>93</v>
      </c>
      <c r="B5753" t="s">
        <v>53</v>
      </c>
      <c r="C5753" t="s">
        <v>118</v>
      </c>
    </row>
    <row r="5754" spans="1:3" x14ac:dyDescent="0.2">
      <c r="A5754" t="s">
        <v>53</v>
      </c>
      <c r="B5754" t="s">
        <v>94</v>
      </c>
      <c r="C5754" t="s">
        <v>24</v>
      </c>
    </row>
    <row r="5755" spans="1:3" x14ac:dyDescent="0.2">
      <c r="A5755" t="s">
        <v>95</v>
      </c>
      <c r="B5755" t="s">
        <v>53</v>
      </c>
      <c r="C5755" t="s">
        <v>67</v>
      </c>
    </row>
    <row r="5756" spans="1:3" x14ac:dyDescent="0.2">
      <c r="A5756" t="s">
        <v>96</v>
      </c>
      <c r="B5756" t="s">
        <v>53</v>
      </c>
      <c r="C5756" t="s">
        <v>128</v>
      </c>
    </row>
    <row r="5757" spans="1:3" x14ac:dyDescent="0.2">
      <c r="A5757" t="s">
        <v>53</v>
      </c>
      <c r="B5757" t="s">
        <v>97</v>
      </c>
      <c r="C5757" t="s">
        <v>4</v>
      </c>
    </row>
    <row r="5758" spans="1:3" x14ac:dyDescent="0.2">
      <c r="A5758" t="s">
        <v>53</v>
      </c>
      <c r="B5758" t="s">
        <v>98</v>
      </c>
      <c r="C5758" t="s">
        <v>24</v>
      </c>
    </row>
    <row r="5759" spans="1:3" x14ac:dyDescent="0.2">
      <c r="A5759" t="s">
        <v>99</v>
      </c>
      <c r="B5759" t="s">
        <v>53</v>
      </c>
      <c r="C5759" t="s">
        <v>101</v>
      </c>
    </row>
    <row r="5760" spans="1:3" x14ac:dyDescent="0.2">
      <c r="A5760" t="s">
        <v>100</v>
      </c>
      <c r="B5760" t="s">
        <v>53</v>
      </c>
      <c r="C5760" t="s">
        <v>102</v>
      </c>
    </row>
    <row r="5761" spans="1:3" x14ac:dyDescent="0.2">
      <c r="A5761" t="s">
        <v>101</v>
      </c>
      <c r="B5761" t="s">
        <v>53</v>
      </c>
      <c r="C5761" t="s">
        <v>22</v>
      </c>
    </row>
    <row r="5762" spans="1:3" x14ac:dyDescent="0.2">
      <c r="A5762" t="s">
        <v>102</v>
      </c>
      <c r="B5762" t="s">
        <v>53</v>
      </c>
      <c r="C5762" t="s">
        <v>107</v>
      </c>
    </row>
    <row r="5763" spans="1:3" x14ac:dyDescent="0.2">
      <c r="A5763" t="s">
        <v>103</v>
      </c>
      <c r="B5763" t="s">
        <v>53</v>
      </c>
      <c r="C5763" t="s">
        <v>6</v>
      </c>
    </row>
    <row r="5764" spans="1:3" x14ac:dyDescent="0.2">
      <c r="A5764" t="s">
        <v>104</v>
      </c>
      <c r="B5764" t="s">
        <v>53</v>
      </c>
      <c r="C5764" t="s">
        <v>107</v>
      </c>
    </row>
    <row r="5765" spans="1:3" x14ac:dyDescent="0.2">
      <c r="A5765" t="s">
        <v>3</v>
      </c>
      <c r="B5765" t="s">
        <v>53</v>
      </c>
      <c r="C5765" t="s">
        <v>107</v>
      </c>
    </row>
    <row r="5766" spans="1:3" x14ac:dyDescent="0.2">
      <c r="A5766" t="s">
        <v>105</v>
      </c>
      <c r="B5766" t="s">
        <v>53</v>
      </c>
      <c r="C5766" t="s">
        <v>73</v>
      </c>
    </row>
    <row r="5767" spans="1:3" x14ac:dyDescent="0.2">
      <c r="A5767" t="s">
        <v>106</v>
      </c>
      <c r="B5767" t="s">
        <v>53</v>
      </c>
      <c r="C5767" t="s">
        <v>36</v>
      </c>
    </row>
    <row r="5768" spans="1:3" x14ac:dyDescent="0.2">
      <c r="A5768" t="s">
        <v>107</v>
      </c>
      <c r="B5768" t="s">
        <v>53</v>
      </c>
      <c r="C5768" t="s">
        <v>97</v>
      </c>
    </row>
    <row r="5769" spans="1:3" x14ac:dyDescent="0.2">
      <c r="A5769" t="s">
        <v>108</v>
      </c>
      <c r="B5769" t="s">
        <v>53</v>
      </c>
      <c r="C5769" t="s">
        <v>6</v>
      </c>
    </row>
    <row r="5770" spans="1:3" x14ac:dyDescent="0.2">
      <c r="A5770" t="s">
        <v>109</v>
      </c>
      <c r="B5770" t="s">
        <v>53</v>
      </c>
      <c r="C5770" t="s">
        <v>90</v>
      </c>
    </row>
    <row r="5771" spans="1:3" x14ac:dyDescent="0.2">
      <c r="A5771" t="s">
        <v>110</v>
      </c>
      <c r="B5771" t="s">
        <v>53</v>
      </c>
      <c r="C5771" t="s">
        <v>127</v>
      </c>
    </row>
    <row r="5772" spans="1:3" x14ac:dyDescent="0.2">
      <c r="A5772" t="s">
        <v>111</v>
      </c>
      <c r="B5772" t="s">
        <v>53</v>
      </c>
      <c r="C5772" t="s">
        <v>62</v>
      </c>
    </row>
    <row r="5773" spans="1:3" x14ac:dyDescent="0.2">
      <c r="A5773" t="s">
        <v>112</v>
      </c>
      <c r="B5773" t="s">
        <v>53</v>
      </c>
      <c r="C5773" t="s">
        <v>62</v>
      </c>
    </row>
    <row r="5774" spans="1:3" x14ac:dyDescent="0.2">
      <c r="A5774" t="s">
        <v>113</v>
      </c>
      <c r="B5774" t="s">
        <v>53</v>
      </c>
      <c r="C5774" t="s">
        <v>128</v>
      </c>
    </row>
    <row r="5775" spans="1:3" x14ac:dyDescent="0.2">
      <c r="A5775" t="s">
        <v>114</v>
      </c>
      <c r="B5775" t="s">
        <v>53</v>
      </c>
      <c r="C5775" t="s">
        <v>130</v>
      </c>
    </row>
    <row r="5776" spans="1:3" x14ac:dyDescent="0.2">
      <c r="A5776" t="s">
        <v>53</v>
      </c>
      <c r="B5776" t="s">
        <v>115</v>
      </c>
      <c r="C5776" t="s">
        <v>24</v>
      </c>
    </row>
    <row r="5777" spans="1:3" x14ac:dyDescent="0.2">
      <c r="A5777" t="s">
        <v>116</v>
      </c>
      <c r="B5777" t="s">
        <v>53</v>
      </c>
      <c r="C5777" t="s">
        <v>109</v>
      </c>
    </row>
    <row r="5778" spans="1:3" x14ac:dyDescent="0.2">
      <c r="A5778" t="s">
        <v>117</v>
      </c>
      <c r="B5778" t="s">
        <v>53</v>
      </c>
      <c r="C5778" t="s">
        <v>21</v>
      </c>
    </row>
    <row r="5779" spans="1:3" x14ac:dyDescent="0.2">
      <c r="A5779" t="s">
        <v>118</v>
      </c>
      <c r="B5779" t="s">
        <v>53</v>
      </c>
      <c r="C5779" t="s">
        <v>3</v>
      </c>
    </row>
    <row r="5780" spans="1:3" x14ac:dyDescent="0.2">
      <c r="A5780" t="s">
        <v>119</v>
      </c>
      <c r="B5780" t="s">
        <v>53</v>
      </c>
      <c r="C5780" t="s">
        <v>3</v>
      </c>
    </row>
    <row r="5781" spans="1:3" x14ac:dyDescent="0.2">
      <c r="A5781" t="s">
        <v>120</v>
      </c>
      <c r="B5781" t="s">
        <v>53</v>
      </c>
      <c r="C5781" t="s">
        <v>24</v>
      </c>
    </row>
    <row r="5782" spans="1:3" x14ac:dyDescent="0.2">
      <c r="A5782" t="s">
        <v>121</v>
      </c>
      <c r="B5782" t="s">
        <v>53</v>
      </c>
      <c r="C5782" t="s">
        <v>24</v>
      </c>
    </row>
    <row r="5783" spans="1:3" x14ac:dyDescent="0.2">
      <c r="A5783" t="s">
        <v>122</v>
      </c>
      <c r="B5783" t="s">
        <v>53</v>
      </c>
      <c r="C5783" t="s">
        <v>127</v>
      </c>
    </row>
    <row r="5784" spans="1:3" x14ac:dyDescent="0.2">
      <c r="A5784" t="s">
        <v>123</v>
      </c>
      <c r="B5784" t="s">
        <v>53</v>
      </c>
      <c r="C5784" t="s">
        <v>67</v>
      </c>
    </row>
    <row r="5785" spans="1:3" x14ac:dyDescent="0.2">
      <c r="A5785" t="s">
        <v>124</v>
      </c>
      <c r="B5785" t="s">
        <v>53</v>
      </c>
      <c r="C5785" t="s">
        <v>105</v>
      </c>
    </row>
    <row r="5786" spans="1:3" x14ac:dyDescent="0.2">
      <c r="A5786" t="s">
        <v>125</v>
      </c>
      <c r="B5786" t="s">
        <v>53</v>
      </c>
      <c r="C5786" t="s">
        <v>28</v>
      </c>
    </row>
    <row r="5787" spans="1:3" x14ac:dyDescent="0.2">
      <c r="A5787" t="s">
        <v>126</v>
      </c>
      <c r="B5787" t="s">
        <v>53</v>
      </c>
      <c r="C5787" t="s">
        <v>43</v>
      </c>
    </row>
    <row r="5788" spans="1:3" x14ac:dyDescent="0.2">
      <c r="A5788" t="s">
        <v>127</v>
      </c>
      <c r="B5788" t="s">
        <v>53</v>
      </c>
      <c r="C5788" t="s">
        <v>138</v>
      </c>
    </row>
    <row r="5789" spans="1:3" x14ac:dyDescent="0.2">
      <c r="A5789" t="s">
        <v>128</v>
      </c>
      <c r="B5789" t="s">
        <v>53</v>
      </c>
      <c r="C5789" t="s">
        <v>116</v>
      </c>
    </row>
    <row r="5790" spans="1:3" x14ac:dyDescent="0.2">
      <c r="A5790" t="s">
        <v>129</v>
      </c>
      <c r="B5790" t="s">
        <v>53</v>
      </c>
      <c r="C5790" t="s">
        <v>11</v>
      </c>
    </row>
    <row r="5791" spans="1:3" x14ac:dyDescent="0.2">
      <c r="A5791" t="s">
        <v>130</v>
      </c>
      <c r="B5791" t="s">
        <v>53</v>
      </c>
      <c r="C5791" t="s">
        <v>91</v>
      </c>
    </row>
    <row r="5792" spans="1:3" x14ac:dyDescent="0.2">
      <c r="A5792" t="s">
        <v>131</v>
      </c>
      <c r="B5792" t="s">
        <v>53</v>
      </c>
      <c r="C5792" t="s">
        <v>123</v>
      </c>
    </row>
    <row r="5793" spans="1:3" x14ac:dyDescent="0.2">
      <c r="A5793" t="s">
        <v>132</v>
      </c>
      <c r="B5793" t="s">
        <v>53</v>
      </c>
      <c r="C5793" t="s">
        <v>62</v>
      </c>
    </row>
    <row r="5794" spans="1:3" x14ac:dyDescent="0.2">
      <c r="A5794" t="s">
        <v>133</v>
      </c>
      <c r="B5794" t="s">
        <v>53</v>
      </c>
      <c r="C5794" t="s">
        <v>74</v>
      </c>
    </row>
    <row r="5795" spans="1:3" x14ac:dyDescent="0.2">
      <c r="A5795" t="s">
        <v>134</v>
      </c>
      <c r="B5795" t="s">
        <v>53</v>
      </c>
      <c r="C5795" t="s">
        <v>107</v>
      </c>
    </row>
    <row r="5796" spans="1:3" x14ac:dyDescent="0.2">
      <c r="A5796" t="s">
        <v>135</v>
      </c>
      <c r="B5796" t="s">
        <v>53</v>
      </c>
      <c r="C5796" t="s">
        <v>128</v>
      </c>
    </row>
    <row r="5797" spans="1:3" x14ac:dyDescent="0.2">
      <c r="A5797" t="s">
        <v>136</v>
      </c>
      <c r="B5797" t="s">
        <v>53</v>
      </c>
      <c r="C5797" t="s">
        <v>69</v>
      </c>
    </row>
    <row r="5798" spans="1:3" x14ac:dyDescent="0.2">
      <c r="A5798" t="s">
        <v>137</v>
      </c>
      <c r="B5798" t="s">
        <v>53</v>
      </c>
      <c r="C5798" t="s">
        <v>35</v>
      </c>
    </row>
    <row r="5799" spans="1:3" x14ac:dyDescent="0.2">
      <c r="A5799" t="s">
        <v>138</v>
      </c>
      <c r="B5799" t="s">
        <v>53</v>
      </c>
      <c r="C5799" t="s">
        <v>134</v>
      </c>
    </row>
    <row r="5800" spans="1:3" x14ac:dyDescent="0.2">
      <c r="A5800" t="s">
        <v>55</v>
      </c>
      <c r="B5800" t="s">
        <v>56</v>
      </c>
      <c r="C5800" t="s">
        <v>46</v>
      </c>
    </row>
    <row r="5801" spans="1:3" x14ac:dyDescent="0.2">
      <c r="A5801" t="s">
        <v>55</v>
      </c>
      <c r="B5801" t="s">
        <v>57</v>
      </c>
      <c r="C5801" t="s">
        <v>46</v>
      </c>
    </row>
    <row r="5802" spans="1:3" x14ac:dyDescent="0.2">
      <c r="A5802" t="s">
        <v>55</v>
      </c>
      <c r="B5802" t="s">
        <v>58</v>
      </c>
      <c r="C5802" t="s">
        <v>10</v>
      </c>
    </row>
    <row r="5803" spans="1:3" x14ac:dyDescent="0.2">
      <c r="A5803" t="s">
        <v>55</v>
      </c>
      <c r="B5803" t="s">
        <v>59</v>
      </c>
      <c r="C5803" t="s">
        <v>13</v>
      </c>
    </row>
    <row r="5804" spans="1:3" x14ac:dyDescent="0.2">
      <c r="A5804" t="s">
        <v>55</v>
      </c>
      <c r="B5804" t="s">
        <v>60</v>
      </c>
      <c r="C5804" t="s">
        <v>28</v>
      </c>
    </row>
    <row r="5805" spans="1:3" x14ac:dyDescent="0.2">
      <c r="A5805" t="s">
        <v>55</v>
      </c>
      <c r="B5805" t="s">
        <v>61</v>
      </c>
      <c r="C5805" t="s">
        <v>105</v>
      </c>
    </row>
    <row r="5806" spans="1:3" x14ac:dyDescent="0.2">
      <c r="A5806" t="s">
        <v>55</v>
      </c>
      <c r="B5806" t="s">
        <v>62</v>
      </c>
      <c r="C5806" t="s">
        <v>33</v>
      </c>
    </row>
    <row r="5807" spans="1:3" x14ac:dyDescent="0.2">
      <c r="A5807" t="s">
        <v>55</v>
      </c>
      <c r="B5807" t="s">
        <v>63</v>
      </c>
      <c r="C5807" t="s">
        <v>93</v>
      </c>
    </row>
    <row r="5808" spans="1:3" x14ac:dyDescent="0.2">
      <c r="A5808" t="s">
        <v>55</v>
      </c>
      <c r="B5808" t="s">
        <v>64</v>
      </c>
      <c r="C5808" t="s">
        <v>130</v>
      </c>
    </row>
    <row r="5809" spans="1:3" x14ac:dyDescent="0.2">
      <c r="A5809" t="s">
        <v>65</v>
      </c>
      <c r="B5809" t="s">
        <v>55</v>
      </c>
      <c r="C5809" t="s">
        <v>122</v>
      </c>
    </row>
    <row r="5810" spans="1:3" x14ac:dyDescent="0.2">
      <c r="A5810" t="s">
        <v>66</v>
      </c>
      <c r="B5810" t="s">
        <v>55</v>
      </c>
      <c r="C5810" t="s">
        <v>122</v>
      </c>
    </row>
    <row r="5811" spans="1:3" x14ac:dyDescent="0.2">
      <c r="A5811" t="s">
        <v>55</v>
      </c>
      <c r="B5811" t="s">
        <v>67</v>
      </c>
      <c r="C5811" t="s">
        <v>101</v>
      </c>
    </row>
    <row r="5812" spans="1:3" x14ac:dyDescent="0.2">
      <c r="A5812" t="s">
        <v>55</v>
      </c>
      <c r="B5812" t="s">
        <v>68</v>
      </c>
      <c r="C5812" t="s">
        <v>101</v>
      </c>
    </row>
    <row r="5813" spans="1:3" x14ac:dyDescent="0.2">
      <c r="A5813" t="s">
        <v>55</v>
      </c>
      <c r="B5813" t="s">
        <v>69</v>
      </c>
      <c r="C5813" t="s">
        <v>40</v>
      </c>
    </row>
    <row r="5814" spans="1:3" x14ac:dyDescent="0.2">
      <c r="A5814" t="s">
        <v>55</v>
      </c>
      <c r="B5814" t="s">
        <v>70</v>
      </c>
      <c r="C5814" t="s">
        <v>124</v>
      </c>
    </row>
    <row r="5815" spans="1:3" x14ac:dyDescent="0.2">
      <c r="A5815" t="s">
        <v>55</v>
      </c>
      <c r="B5815" t="s">
        <v>71</v>
      </c>
      <c r="C5815" t="s">
        <v>70</v>
      </c>
    </row>
    <row r="5816" spans="1:3" x14ac:dyDescent="0.2">
      <c r="A5816" t="s">
        <v>55</v>
      </c>
      <c r="B5816" t="s">
        <v>72</v>
      </c>
      <c r="C5816" t="s">
        <v>70</v>
      </c>
    </row>
    <row r="5817" spans="1:3" x14ac:dyDescent="0.2">
      <c r="A5817" t="s">
        <v>55</v>
      </c>
      <c r="B5817" t="s">
        <v>73</v>
      </c>
      <c r="C5817" t="s">
        <v>28</v>
      </c>
    </row>
    <row r="5818" spans="1:3" x14ac:dyDescent="0.2">
      <c r="A5818" t="s">
        <v>55</v>
      </c>
      <c r="B5818" t="s">
        <v>74</v>
      </c>
      <c r="C5818" t="s">
        <v>48</v>
      </c>
    </row>
    <row r="5819" spans="1:3" x14ac:dyDescent="0.2">
      <c r="A5819" t="s">
        <v>75</v>
      </c>
      <c r="B5819" t="s">
        <v>55</v>
      </c>
      <c r="C5819" t="s">
        <v>99</v>
      </c>
    </row>
    <row r="5820" spans="1:3" x14ac:dyDescent="0.2">
      <c r="A5820" t="s">
        <v>55</v>
      </c>
      <c r="B5820" t="s">
        <v>76</v>
      </c>
      <c r="C5820" t="s">
        <v>96</v>
      </c>
    </row>
    <row r="5821" spans="1:3" x14ac:dyDescent="0.2">
      <c r="A5821" t="s">
        <v>55</v>
      </c>
      <c r="B5821" t="s">
        <v>77</v>
      </c>
      <c r="C5821" t="s">
        <v>136</v>
      </c>
    </row>
    <row r="5822" spans="1:3" x14ac:dyDescent="0.2">
      <c r="A5822" t="s">
        <v>78</v>
      </c>
      <c r="B5822" t="s">
        <v>55</v>
      </c>
      <c r="C5822" t="s">
        <v>126</v>
      </c>
    </row>
    <row r="5823" spans="1:3" x14ac:dyDescent="0.2">
      <c r="A5823" t="s">
        <v>55</v>
      </c>
      <c r="B5823" t="s">
        <v>79</v>
      </c>
      <c r="C5823" t="s">
        <v>49</v>
      </c>
    </row>
    <row r="5824" spans="1:3" x14ac:dyDescent="0.2">
      <c r="A5824" t="s">
        <v>55</v>
      </c>
      <c r="B5824" t="s">
        <v>80</v>
      </c>
      <c r="C5824" t="s">
        <v>49</v>
      </c>
    </row>
    <row r="5825" spans="1:3" x14ac:dyDescent="0.2">
      <c r="A5825" t="s">
        <v>55</v>
      </c>
      <c r="B5825" t="s">
        <v>81</v>
      </c>
      <c r="C5825" t="s">
        <v>96</v>
      </c>
    </row>
    <row r="5826" spans="1:3" x14ac:dyDescent="0.2">
      <c r="A5826" t="s">
        <v>55</v>
      </c>
      <c r="B5826" t="s">
        <v>82</v>
      </c>
      <c r="C5826" t="s">
        <v>127</v>
      </c>
    </row>
    <row r="5827" spans="1:3" x14ac:dyDescent="0.2">
      <c r="A5827" t="s">
        <v>55</v>
      </c>
      <c r="B5827" t="s">
        <v>83</v>
      </c>
      <c r="C5827" t="s">
        <v>105</v>
      </c>
    </row>
    <row r="5828" spans="1:3" x14ac:dyDescent="0.2">
      <c r="A5828" t="s">
        <v>55</v>
      </c>
      <c r="B5828" t="s">
        <v>84</v>
      </c>
      <c r="C5828" t="s">
        <v>43</v>
      </c>
    </row>
    <row r="5829" spans="1:3" x14ac:dyDescent="0.2">
      <c r="A5829" t="s">
        <v>55</v>
      </c>
      <c r="B5829" t="s">
        <v>85</v>
      </c>
      <c r="C5829" t="s">
        <v>43</v>
      </c>
    </row>
    <row r="5830" spans="1:3" x14ac:dyDescent="0.2">
      <c r="A5830" t="s">
        <v>55</v>
      </c>
      <c r="B5830" t="s">
        <v>86</v>
      </c>
      <c r="C5830" t="s">
        <v>136</v>
      </c>
    </row>
    <row r="5831" spans="1:3" x14ac:dyDescent="0.2">
      <c r="A5831" t="s">
        <v>55</v>
      </c>
      <c r="B5831" t="s">
        <v>87</v>
      </c>
      <c r="C5831" t="s">
        <v>65</v>
      </c>
    </row>
    <row r="5832" spans="1:3" x14ac:dyDescent="0.2">
      <c r="A5832" t="s">
        <v>55</v>
      </c>
      <c r="B5832" t="s">
        <v>88</v>
      </c>
      <c r="C5832" t="s">
        <v>126</v>
      </c>
    </row>
    <row r="5833" spans="1:3" x14ac:dyDescent="0.2">
      <c r="A5833" t="s">
        <v>55</v>
      </c>
      <c r="B5833" t="s">
        <v>89</v>
      </c>
      <c r="C5833" t="s">
        <v>31</v>
      </c>
    </row>
    <row r="5834" spans="1:3" x14ac:dyDescent="0.2">
      <c r="A5834" t="s">
        <v>55</v>
      </c>
      <c r="B5834" t="s">
        <v>90</v>
      </c>
      <c r="C5834" t="s">
        <v>127</v>
      </c>
    </row>
    <row r="5835" spans="1:3" x14ac:dyDescent="0.2">
      <c r="A5835" t="s">
        <v>55</v>
      </c>
      <c r="B5835" t="s">
        <v>91</v>
      </c>
      <c r="C5835" t="s">
        <v>74</v>
      </c>
    </row>
    <row r="5836" spans="1:3" x14ac:dyDescent="0.2">
      <c r="A5836" t="s">
        <v>55</v>
      </c>
      <c r="B5836" t="s">
        <v>92</v>
      </c>
      <c r="C5836" t="s">
        <v>29</v>
      </c>
    </row>
    <row r="5837" spans="1:3" x14ac:dyDescent="0.2">
      <c r="A5837" t="s">
        <v>55</v>
      </c>
      <c r="B5837" t="s">
        <v>93</v>
      </c>
      <c r="C5837" t="s">
        <v>18</v>
      </c>
    </row>
    <row r="5838" spans="1:3" x14ac:dyDescent="0.2">
      <c r="A5838" t="s">
        <v>55</v>
      </c>
      <c r="B5838" t="s">
        <v>94</v>
      </c>
      <c r="C5838" t="s">
        <v>130</v>
      </c>
    </row>
    <row r="5839" spans="1:3" x14ac:dyDescent="0.2">
      <c r="A5839" t="s">
        <v>55</v>
      </c>
      <c r="B5839" t="s">
        <v>95</v>
      </c>
      <c r="C5839" t="s">
        <v>74</v>
      </c>
    </row>
    <row r="5840" spans="1:3" x14ac:dyDescent="0.2">
      <c r="A5840" t="s">
        <v>55</v>
      </c>
      <c r="B5840" t="s">
        <v>96</v>
      </c>
      <c r="C5840" t="s">
        <v>26</v>
      </c>
    </row>
    <row r="5841" spans="1:3" x14ac:dyDescent="0.2">
      <c r="A5841" t="s">
        <v>55</v>
      </c>
      <c r="B5841" t="s">
        <v>97</v>
      </c>
      <c r="C5841" t="s">
        <v>128</v>
      </c>
    </row>
    <row r="5842" spans="1:3" x14ac:dyDescent="0.2">
      <c r="A5842" t="s">
        <v>55</v>
      </c>
      <c r="B5842" t="s">
        <v>98</v>
      </c>
      <c r="C5842" t="s">
        <v>130</v>
      </c>
    </row>
    <row r="5843" spans="1:3" x14ac:dyDescent="0.2">
      <c r="A5843" t="s">
        <v>99</v>
      </c>
      <c r="B5843" t="s">
        <v>55</v>
      </c>
      <c r="C5843" t="s">
        <v>72</v>
      </c>
    </row>
    <row r="5844" spans="1:3" x14ac:dyDescent="0.2">
      <c r="A5844" t="s">
        <v>100</v>
      </c>
      <c r="B5844" t="s">
        <v>55</v>
      </c>
      <c r="C5844" t="s">
        <v>106</v>
      </c>
    </row>
    <row r="5845" spans="1:3" x14ac:dyDescent="0.2">
      <c r="A5845" t="s">
        <v>55</v>
      </c>
      <c r="B5845" t="s">
        <v>101</v>
      </c>
      <c r="C5845" t="s">
        <v>39</v>
      </c>
    </row>
    <row r="5846" spans="1:3" x14ac:dyDescent="0.2">
      <c r="A5846" t="s">
        <v>55</v>
      </c>
      <c r="B5846" t="s">
        <v>102</v>
      </c>
      <c r="C5846" t="s">
        <v>21</v>
      </c>
    </row>
    <row r="5847" spans="1:3" x14ac:dyDescent="0.2">
      <c r="A5847" t="s">
        <v>55</v>
      </c>
      <c r="B5847" t="s">
        <v>103</v>
      </c>
      <c r="C5847" t="s">
        <v>105</v>
      </c>
    </row>
    <row r="5848" spans="1:3" x14ac:dyDescent="0.2">
      <c r="A5848" t="s">
        <v>55</v>
      </c>
      <c r="B5848" t="s">
        <v>104</v>
      </c>
      <c r="C5848" t="s">
        <v>2</v>
      </c>
    </row>
    <row r="5849" spans="1:3" x14ac:dyDescent="0.2">
      <c r="A5849" t="s">
        <v>55</v>
      </c>
      <c r="B5849" t="s">
        <v>3</v>
      </c>
      <c r="C5849" t="s">
        <v>29</v>
      </c>
    </row>
    <row r="5850" spans="1:3" x14ac:dyDescent="0.2">
      <c r="A5850" t="s">
        <v>55</v>
      </c>
      <c r="B5850" t="s">
        <v>105</v>
      </c>
      <c r="C5850" t="s">
        <v>132</v>
      </c>
    </row>
    <row r="5851" spans="1:3" x14ac:dyDescent="0.2">
      <c r="A5851" t="s">
        <v>55</v>
      </c>
      <c r="B5851" t="s">
        <v>106</v>
      </c>
      <c r="C5851" t="s">
        <v>31</v>
      </c>
    </row>
    <row r="5852" spans="1:3" x14ac:dyDescent="0.2">
      <c r="A5852" t="s">
        <v>55</v>
      </c>
      <c r="B5852" t="s">
        <v>107</v>
      </c>
      <c r="C5852" t="s">
        <v>43</v>
      </c>
    </row>
    <row r="5853" spans="1:3" x14ac:dyDescent="0.2">
      <c r="A5853" t="s">
        <v>55</v>
      </c>
      <c r="B5853" t="s">
        <v>108</v>
      </c>
      <c r="C5853" t="s">
        <v>127</v>
      </c>
    </row>
    <row r="5854" spans="1:3" x14ac:dyDescent="0.2">
      <c r="A5854" t="s">
        <v>55</v>
      </c>
      <c r="B5854" t="s">
        <v>109</v>
      </c>
      <c r="C5854" t="s">
        <v>101</v>
      </c>
    </row>
    <row r="5855" spans="1:3" x14ac:dyDescent="0.2">
      <c r="A5855" t="s">
        <v>55</v>
      </c>
      <c r="B5855" t="s">
        <v>110</v>
      </c>
      <c r="C5855" t="s">
        <v>71</v>
      </c>
    </row>
    <row r="5856" spans="1:3" x14ac:dyDescent="0.2">
      <c r="A5856" t="s">
        <v>55</v>
      </c>
      <c r="B5856" t="s">
        <v>111</v>
      </c>
      <c r="C5856" t="s">
        <v>114</v>
      </c>
    </row>
    <row r="5857" spans="1:3" x14ac:dyDescent="0.2">
      <c r="A5857" t="s">
        <v>55</v>
      </c>
      <c r="B5857" t="s">
        <v>112</v>
      </c>
      <c r="C5857" t="s">
        <v>76</v>
      </c>
    </row>
    <row r="5858" spans="1:3" x14ac:dyDescent="0.2">
      <c r="A5858" t="s">
        <v>113</v>
      </c>
      <c r="B5858" t="s">
        <v>55</v>
      </c>
      <c r="C5858" t="s">
        <v>136</v>
      </c>
    </row>
    <row r="5859" spans="1:3" x14ac:dyDescent="0.2">
      <c r="A5859" t="s">
        <v>55</v>
      </c>
      <c r="B5859" t="s">
        <v>114</v>
      </c>
      <c r="C5859" t="s">
        <v>136</v>
      </c>
    </row>
    <row r="5860" spans="1:3" x14ac:dyDescent="0.2">
      <c r="A5860" t="s">
        <v>55</v>
      </c>
      <c r="B5860" t="s">
        <v>115</v>
      </c>
      <c r="C5860" t="s">
        <v>130</v>
      </c>
    </row>
    <row r="5861" spans="1:3" x14ac:dyDescent="0.2">
      <c r="A5861" t="s">
        <v>55</v>
      </c>
      <c r="B5861" t="s">
        <v>116</v>
      </c>
      <c r="C5861" t="s">
        <v>28</v>
      </c>
    </row>
    <row r="5862" spans="1:3" x14ac:dyDescent="0.2">
      <c r="A5862" t="s">
        <v>117</v>
      </c>
      <c r="B5862" t="s">
        <v>55</v>
      </c>
      <c r="C5862" t="s">
        <v>13</v>
      </c>
    </row>
    <row r="5863" spans="1:3" x14ac:dyDescent="0.2">
      <c r="A5863" t="s">
        <v>55</v>
      </c>
      <c r="B5863" t="s">
        <v>118</v>
      </c>
      <c r="C5863" t="s">
        <v>32</v>
      </c>
    </row>
    <row r="5864" spans="1:3" x14ac:dyDescent="0.2">
      <c r="A5864" t="s">
        <v>55</v>
      </c>
      <c r="B5864" t="s">
        <v>119</v>
      </c>
      <c r="C5864" t="s">
        <v>32</v>
      </c>
    </row>
    <row r="5865" spans="1:3" x14ac:dyDescent="0.2">
      <c r="A5865" t="s">
        <v>55</v>
      </c>
      <c r="B5865" t="s">
        <v>120</v>
      </c>
      <c r="C5865" t="s">
        <v>11</v>
      </c>
    </row>
    <row r="5866" spans="1:3" x14ac:dyDescent="0.2">
      <c r="A5866" t="s">
        <v>55</v>
      </c>
      <c r="B5866" t="s">
        <v>121</v>
      </c>
      <c r="C5866" t="s">
        <v>11</v>
      </c>
    </row>
    <row r="5867" spans="1:3" x14ac:dyDescent="0.2">
      <c r="A5867" t="s">
        <v>55</v>
      </c>
      <c r="B5867" t="s">
        <v>122</v>
      </c>
      <c r="C5867" t="s">
        <v>71</v>
      </c>
    </row>
    <row r="5868" spans="1:3" x14ac:dyDescent="0.2">
      <c r="A5868" t="s">
        <v>55</v>
      </c>
      <c r="B5868" t="s">
        <v>123</v>
      </c>
      <c r="C5868" t="s">
        <v>74</v>
      </c>
    </row>
    <row r="5869" spans="1:3" x14ac:dyDescent="0.2">
      <c r="A5869" t="s">
        <v>124</v>
      </c>
      <c r="B5869" t="s">
        <v>55</v>
      </c>
      <c r="C5869" t="s">
        <v>124</v>
      </c>
    </row>
    <row r="5870" spans="1:3" x14ac:dyDescent="0.2">
      <c r="A5870" t="s">
        <v>55</v>
      </c>
      <c r="B5870" t="s">
        <v>125</v>
      </c>
      <c r="C5870" t="s">
        <v>65</v>
      </c>
    </row>
    <row r="5871" spans="1:3" x14ac:dyDescent="0.2">
      <c r="A5871" t="s">
        <v>55</v>
      </c>
      <c r="B5871" t="s">
        <v>126</v>
      </c>
      <c r="C5871" t="s">
        <v>72</v>
      </c>
    </row>
    <row r="5872" spans="1:3" x14ac:dyDescent="0.2">
      <c r="A5872" t="s">
        <v>55</v>
      </c>
      <c r="B5872" t="s">
        <v>127</v>
      </c>
      <c r="C5872" t="s">
        <v>132</v>
      </c>
    </row>
    <row r="5873" spans="1:3" x14ac:dyDescent="0.2">
      <c r="A5873" t="s">
        <v>55</v>
      </c>
      <c r="B5873" t="s">
        <v>128</v>
      </c>
      <c r="C5873" t="s">
        <v>79</v>
      </c>
    </row>
    <row r="5874" spans="1:3" x14ac:dyDescent="0.2">
      <c r="A5874" t="s">
        <v>55</v>
      </c>
      <c r="B5874" t="s">
        <v>129</v>
      </c>
      <c r="C5874" t="s">
        <v>86</v>
      </c>
    </row>
    <row r="5875" spans="1:3" x14ac:dyDescent="0.2">
      <c r="A5875" t="s">
        <v>55</v>
      </c>
      <c r="B5875" t="s">
        <v>130</v>
      </c>
      <c r="C5875" t="s">
        <v>79</v>
      </c>
    </row>
    <row r="5876" spans="1:3" x14ac:dyDescent="0.2">
      <c r="A5876" t="s">
        <v>55</v>
      </c>
      <c r="B5876" t="s">
        <v>131</v>
      </c>
      <c r="C5876" t="s">
        <v>16</v>
      </c>
    </row>
    <row r="5877" spans="1:3" x14ac:dyDescent="0.2">
      <c r="A5877" t="s">
        <v>55</v>
      </c>
      <c r="B5877" t="s">
        <v>132</v>
      </c>
      <c r="C5877" t="s">
        <v>81</v>
      </c>
    </row>
    <row r="5878" spans="1:3" x14ac:dyDescent="0.2">
      <c r="A5878" t="s">
        <v>55</v>
      </c>
      <c r="B5878" t="s">
        <v>133</v>
      </c>
      <c r="C5878" t="s">
        <v>126</v>
      </c>
    </row>
    <row r="5879" spans="1:3" x14ac:dyDescent="0.2">
      <c r="A5879" t="s">
        <v>55</v>
      </c>
      <c r="B5879" t="s">
        <v>134</v>
      </c>
      <c r="C5879" t="s">
        <v>2</v>
      </c>
    </row>
    <row r="5880" spans="1:3" x14ac:dyDescent="0.2">
      <c r="A5880" t="s">
        <v>55</v>
      </c>
      <c r="B5880" t="s">
        <v>135</v>
      </c>
      <c r="C5880" t="s">
        <v>26</v>
      </c>
    </row>
    <row r="5881" spans="1:3" x14ac:dyDescent="0.2">
      <c r="A5881" t="s">
        <v>55</v>
      </c>
      <c r="B5881" t="s">
        <v>136</v>
      </c>
      <c r="C5881" t="s">
        <v>26</v>
      </c>
    </row>
    <row r="5882" spans="1:3" x14ac:dyDescent="0.2">
      <c r="A5882" t="s">
        <v>55</v>
      </c>
      <c r="B5882" t="s">
        <v>137</v>
      </c>
      <c r="C5882" t="s">
        <v>28</v>
      </c>
    </row>
    <row r="5883" spans="1:3" x14ac:dyDescent="0.2">
      <c r="A5883" t="s">
        <v>55</v>
      </c>
      <c r="B5883" t="s">
        <v>138</v>
      </c>
      <c r="C5883" t="s">
        <v>14</v>
      </c>
    </row>
    <row r="5884" spans="1:3" x14ac:dyDescent="0.2">
      <c r="A5884" t="s">
        <v>54</v>
      </c>
      <c r="B5884" t="s">
        <v>55</v>
      </c>
      <c r="C5884" t="s">
        <v>54</v>
      </c>
    </row>
    <row r="5885" spans="1:3" x14ac:dyDescent="0.2">
      <c r="A5885" t="s">
        <v>54</v>
      </c>
      <c r="B5885" t="s">
        <v>56</v>
      </c>
      <c r="C5885" t="s">
        <v>46</v>
      </c>
    </row>
    <row r="5886" spans="1:3" x14ac:dyDescent="0.2">
      <c r="A5886" t="s">
        <v>54</v>
      </c>
      <c r="B5886" t="s">
        <v>57</v>
      </c>
      <c r="C5886" t="s">
        <v>46</v>
      </c>
    </row>
    <row r="5887" spans="1:3" x14ac:dyDescent="0.2">
      <c r="A5887" t="s">
        <v>54</v>
      </c>
      <c r="B5887" t="s">
        <v>58</v>
      </c>
      <c r="C5887" t="s">
        <v>10</v>
      </c>
    </row>
    <row r="5888" spans="1:3" x14ac:dyDescent="0.2">
      <c r="A5888" t="s">
        <v>54</v>
      </c>
      <c r="B5888" t="s">
        <v>59</v>
      </c>
      <c r="C5888" t="s">
        <v>13</v>
      </c>
    </row>
    <row r="5889" spans="1:3" x14ac:dyDescent="0.2">
      <c r="A5889" t="s">
        <v>54</v>
      </c>
      <c r="B5889" t="s">
        <v>60</v>
      </c>
      <c r="C5889" t="s">
        <v>28</v>
      </c>
    </row>
    <row r="5890" spans="1:3" x14ac:dyDescent="0.2">
      <c r="A5890" t="s">
        <v>54</v>
      </c>
      <c r="B5890" t="s">
        <v>61</v>
      </c>
      <c r="C5890" t="s">
        <v>105</v>
      </c>
    </row>
    <row r="5891" spans="1:3" x14ac:dyDescent="0.2">
      <c r="A5891" t="s">
        <v>54</v>
      </c>
      <c r="B5891" t="s">
        <v>62</v>
      </c>
      <c r="C5891" t="s">
        <v>33</v>
      </c>
    </row>
    <row r="5892" spans="1:3" x14ac:dyDescent="0.2">
      <c r="A5892" t="s">
        <v>54</v>
      </c>
      <c r="B5892" t="s">
        <v>63</v>
      </c>
      <c r="C5892" t="s">
        <v>93</v>
      </c>
    </row>
    <row r="5893" spans="1:3" x14ac:dyDescent="0.2">
      <c r="A5893" t="s">
        <v>54</v>
      </c>
      <c r="B5893" t="s">
        <v>64</v>
      </c>
      <c r="C5893" t="s">
        <v>130</v>
      </c>
    </row>
    <row r="5894" spans="1:3" x14ac:dyDescent="0.2">
      <c r="A5894" t="s">
        <v>65</v>
      </c>
      <c r="B5894" t="s">
        <v>54</v>
      </c>
      <c r="C5894" t="s">
        <v>122</v>
      </c>
    </row>
    <row r="5895" spans="1:3" x14ac:dyDescent="0.2">
      <c r="A5895" t="s">
        <v>66</v>
      </c>
      <c r="B5895" t="s">
        <v>54</v>
      </c>
      <c r="C5895" t="s">
        <v>122</v>
      </c>
    </row>
    <row r="5896" spans="1:3" x14ac:dyDescent="0.2">
      <c r="A5896" t="s">
        <v>54</v>
      </c>
      <c r="B5896" t="s">
        <v>67</v>
      </c>
      <c r="C5896" t="s">
        <v>101</v>
      </c>
    </row>
    <row r="5897" spans="1:3" x14ac:dyDescent="0.2">
      <c r="A5897" t="s">
        <v>54</v>
      </c>
      <c r="B5897" t="s">
        <v>68</v>
      </c>
      <c r="C5897" t="s">
        <v>101</v>
      </c>
    </row>
    <row r="5898" spans="1:3" x14ac:dyDescent="0.2">
      <c r="A5898" t="s">
        <v>54</v>
      </c>
      <c r="B5898" t="s">
        <v>69</v>
      </c>
      <c r="C5898" t="s">
        <v>40</v>
      </c>
    </row>
    <row r="5899" spans="1:3" x14ac:dyDescent="0.2">
      <c r="A5899" t="s">
        <v>54</v>
      </c>
      <c r="B5899" t="s">
        <v>70</v>
      </c>
      <c r="C5899" t="s">
        <v>124</v>
      </c>
    </row>
    <row r="5900" spans="1:3" x14ac:dyDescent="0.2">
      <c r="A5900" t="s">
        <v>54</v>
      </c>
      <c r="B5900" t="s">
        <v>71</v>
      </c>
      <c r="C5900" t="s">
        <v>70</v>
      </c>
    </row>
    <row r="5901" spans="1:3" x14ac:dyDescent="0.2">
      <c r="A5901" t="s">
        <v>54</v>
      </c>
      <c r="B5901" t="s">
        <v>72</v>
      </c>
      <c r="C5901" t="s">
        <v>70</v>
      </c>
    </row>
    <row r="5902" spans="1:3" x14ac:dyDescent="0.2">
      <c r="A5902" t="s">
        <v>54</v>
      </c>
      <c r="B5902" t="s">
        <v>73</v>
      </c>
      <c r="C5902" t="s">
        <v>28</v>
      </c>
    </row>
    <row r="5903" spans="1:3" x14ac:dyDescent="0.2">
      <c r="A5903" t="s">
        <v>54</v>
      </c>
      <c r="B5903" t="s">
        <v>74</v>
      </c>
      <c r="C5903" t="s">
        <v>48</v>
      </c>
    </row>
    <row r="5904" spans="1:3" x14ac:dyDescent="0.2">
      <c r="A5904" t="s">
        <v>75</v>
      </c>
      <c r="B5904" t="s">
        <v>54</v>
      </c>
      <c r="C5904" t="s">
        <v>99</v>
      </c>
    </row>
    <row r="5905" spans="1:3" x14ac:dyDescent="0.2">
      <c r="A5905" t="s">
        <v>54</v>
      </c>
      <c r="B5905" t="s">
        <v>76</v>
      </c>
      <c r="C5905" t="s">
        <v>96</v>
      </c>
    </row>
    <row r="5906" spans="1:3" x14ac:dyDescent="0.2">
      <c r="A5906" t="s">
        <v>54</v>
      </c>
      <c r="B5906" t="s">
        <v>77</v>
      </c>
      <c r="C5906" t="s">
        <v>136</v>
      </c>
    </row>
    <row r="5907" spans="1:3" x14ac:dyDescent="0.2">
      <c r="A5907" t="s">
        <v>78</v>
      </c>
      <c r="B5907" t="s">
        <v>54</v>
      </c>
      <c r="C5907" t="s">
        <v>126</v>
      </c>
    </row>
    <row r="5908" spans="1:3" x14ac:dyDescent="0.2">
      <c r="A5908" t="s">
        <v>54</v>
      </c>
      <c r="B5908" t="s">
        <v>79</v>
      </c>
      <c r="C5908" t="s">
        <v>49</v>
      </c>
    </row>
    <row r="5909" spans="1:3" x14ac:dyDescent="0.2">
      <c r="A5909" t="s">
        <v>54</v>
      </c>
      <c r="B5909" t="s">
        <v>80</v>
      </c>
      <c r="C5909" t="s">
        <v>49</v>
      </c>
    </row>
    <row r="5910" spans="1:3" x14ac:dyDescent="0.2">
      <c r="A5910" t="s">
        <v>54</v>
      </c>
      <c r="B5910" t="s">
        <v>81</v>
      </c>
      <c r="C5910" t="s">
        <v>96</v>
      </c>
    </row>
    <row r="5911" spans="1:3" x14ac:dyDescent="0.2">
      <c r="A5911" t="s">
        <v>54</v>
      </c>
      <c r="B5911" t="s">
        <v>82</v>
      </c>
      <c r="C5911" t="s">
        <v>127</v>
      </c>
    </row>
    <row r="5912" spans="1:3" x14ac:dyDescent="0.2">
      <c r="A5912" t="s">
        <v>54</v>
      </c>
      <c r="B5912" t="s">
        <v>83</v>
      </c>
      <c r="C5912" t="s">
        <v>105</v>
      </c>
    </row>
    <row r="5913" spans="1:3" x14ac:dyDescent="0.2">
      <c r="A5913" t="s">
        <v>54</v>
      </c>
      <c r="B5913" t="s">
        <v>84</v>
      </c>
      <c r="C5913" t="s">
        <v>43</v>
      </c>
    </row>
    <row r="5914" spans="1:3" x14ac:dyDescent="0.2">
      <c r="A5914" t="s">
        <v>54</v>
      </c>
      <c r="B5914" t="s">
        <v>85</v>
      </c>
      <c r="C5914" t="s">
        <v>43</v>
      </c>
    </row>
    <row r="5915" spans="1:3" x14ac:dyDescent="0.2">
      <c r="A5915" t="s">
        <v>54</v>
      </c>
      <c r="B5915" t="s">
        <v>86</v>
      </c>
      <c r="C5915" t="s">
        <v>136</v>
      </c>
    </row>
    <row r="5916" spans="1:3" x14ac:dyDescent="0.2">
      <c r="A5916" t="s">
        <v>54</v>
      </c>
      <c r="B5916" t="s">
        <v>87</v>
      </c>
      <c r="C5916" t="s">
        <v>65</v>
      </c>
    </row>
    <row r="5917" spans="1:3" x14ac:dyDescent="0.2">
      <c r="A5917" t="s">
        <v>54</v>
      </c>
      <c r="B5917" t="s">
        <v>88</v>
      </c>
      <c r="C5917" t="s">
        <v>126</v>
      </c>
    </row>
    <row r="5918" spans="1:3" x14ac:dyDescent="0.2">
      <c r="A5918" t="s">
        <v>54</v>
      </c>
      <c r="B5918" t="s">
        <v>89</v>
      </c>
      <c r="C5918" t="s">
        <v>31</v>
      </c>
    </row>
    <row r="5919" spans="1:3" x14ac:dyDescent="0.2">
      <c r="A5919" t="s">
        <v>54</v>
      </c>
      <c r="B5919" t="s">
        <v>90</v>
      </c>
      <c r="C5919" t="s">
        <v>127</v>
      </c>
    </row>
    <row r="5920" spans="1:3" x14ac:dyDescent="0.2">
      <c r="A5920" t="s">
        <v>54</v>
      </c>
      <c r="B5920" t="s">
        <v>91</v>
      </c>
      <c r="C5920" t="s">
        <v>74</v>
      </c>
    </row>
    <row r="5921" spans="1:3" x14ac:dyDescent="0.2">
      <c r="A5921" t="s">
        <v>54</v>
      </c>
      <c r="B5921" t="s">
        <v>92</v>
      </c>
      <c r="C5921" t="s">
        <v>29</v>
      </c>
    </row>
    <row r="5922" spans="1:3" x14ac:dyDescent="0.2">
      <c r="A5922" t="s">
        <v>54</v>
      </c>
      <c r="B5922" t="s">
        <v>93</v>
      </c>
      <c r="C5922" t="s">
        <v>18</v>
      </c>
    </row>
    <row r="5923" spans="1:3" x14ac:dyDescent="0.2">
      <c r="A5923" t="s">
        <v>54</v>
      </c>
      <c r="B5923" t="s">
        <v>94</v>
      </c>
      <c r="C5923" t="s">
        <v>130</v>
      </c>
    </row>
    <row r="5924" spans="1:3" x14ac:dyDescent="0.2">
      <c r="A5924" t="s">
        <v>54</v>
      </c>
      <c r="B5924" t="s">
        <v>95</v>
      </c>
      <c r="C5924" t="s">
        <v>74</v>
      </c>
    </row>
    <row r="5925" spans="1:3" x14ac:dyDescent="0.2">
      <c r="A5925" t="s">
        <v>54</v>
      </c>
      <c r="B5925" t="s">
        <v>96</v>
      </c>
      <c r="C5925" t="s">
        <v>26</v>
      </c>
    </row>
    <row r="5926" spans="1:3" x14ac:dyDescent="0.2">
      <c r="A5926" t="s">
        <v>54</v>
      </c>
      <c r="B5926" t="s">
        <v>97</v>
      </c>
      <c r="C5926" t="s">
        <v>128</v>
      </c>
    </row>
    <row r="5927" spans="1:3" x14ac:dyDescent="0.2">
      <c r="A5927" t="s">
        <v>54</v>
      </c>
      <c r="B5927" t="s">
        <v>98</v>
      </c>
      <c r="C5927" t="s">
        <v>130</v>
      </c>
    </row>
    <row r="5928" spans="1:3" x14ac:dyDescent="0.2">
      <c r="A5928" t="s">
        <v>99</v>
      </c>
      <c r="B5928" t="s">
        <v>54</v>
      </c>
      <c r="C5928" t="s">
        <v>72</v>
      </c>
    </row>
    <row r="5929" spans="1:3" x14ac:dyDescent="0.2">
      <c r="A5929" t="s">
        <v>100</v>
      </c>
      <c r="B5929" t="s">
        <v>54</v>
      </c>
      <c r="C5929" t="s">
        <v>106</v>
      </c>
    </row>
    <row r="5930" spans="1:3" x14ac:dyDescent="0.2">
      <c r="A5930" t="s">
        <v>54</v>
      </c>
      <c r="B5930" t="s">
        <v>101</v>
      </c>
      <c r="C5930" t="s">
        <v>39</v>
      </c>
    </row>
    <row r="5931" spans="1:3" x14ac:dyDescent="0.2">
      <c r="A5931" t="s">
        <v>54</v>
      </c>
      <c r="B5931" t="s">
        <v>102</v>
      </c>
      <c r="C5931" t="s">
        <v>21</v>
      </c>
    </row>
    <row r="5932" spans="1:3" x14ac:dyDescent="0.2">
      <c r="A5932" t="s">
        <v>54</v>
      </c>
      <c r="B5932" t="s">
        <v>103</v>
      </c>
      <c r="C5932" t="s">
        <v>105</v>
      </c>
    </row>
    <row r="5933" spans="1:3" x14ac:dyDescent="0.2">
      <c r="A5933" t="s">
        <v>54</v>
      </c>
      <c r="B5933" t="s">
        <v>104</v>
      </c>
      <c r="C5933" t="s">
        <v>2</v>
      </c>
    </row>
    <row r="5934" spans="1:3" x14ac:dyDescent="0.2">
      <c r="A5934" t="s">
        <v>54</v>
      </c>
      <c r="B5934" t="s">
        <v>3</v>
      </c>
      <c r="C5934" t="s">
        <v>29</v>
      </c>
    </row>
    <row r="5935" spans="1:3" x14ac:dyDescent="0.2">
      <c r="A5935" t="s">
        <v>54</v>
      </c>
      <c r="B5935" t="s">
        <v>105</v>
      </c>
      <c r="C5935" t="s">
        <v>132</v>
      </c>
    </row>
    <row r="5936" spans="1:3" x14ac:dyDescent="0.2">
      <c r="A5936" t="s">
        <v>54</v>
      </c>
      <c r="B5936" t="s">
        <v>106</v>
      </c>
      <c r="C5936" t="s">
        <v>31</v>
      </c>
    </row>
    <row r="5937" spans="1:3" x14ac:dyDescent="0.2">
      <c r="A5937" t="s">
        <v>54</v>
      </c>
      <c r="B5937" t="s">
        <v>107</v>
      </c>
      <c r="C5937" t="s">
        <v>43</v>
      </c>
    </row>
    <row r="5938" spans="1:3" x14ac:dyDescent="0.2">
      <c r="A5938" t="s">
        <v>54</v>
      </c>
      <c r="B5938" t="s">
        <v>108</v>
      </c>
      <c r="C5938" t="s">
        <v>127</v>
      </c>
    </row>
    <row r="5939" spans="1:3" x14ac:dyDescent="0.2">
      <c r="A5939" t="s">
        <v>54</v>
      </c>
      <c r="B5939" t="s">
        <v>109</v>
      </c>
      <c r="C5939" t="s">
        <v>101</v>
      </c>
    </row>
    <row r="5940" spans="1:3" x14ac:dyDescent="0.2">
      <c r="A5940" t="s">
        <v>54</v>
      </c>
      <c r="B5940" t="s">
        <v>110</v>
      </c>
      <c r="C5940" t="s">
        <v>71</v>
      </c>
    </row>
    <row r="5941" spans="1:3" x14ac:dyDescent="0.2">
      <c r="A5941" t="s">
        <v>54</v>
      </c>
      <c r="B5941" t="s">
        <v>111</v>
      </c>
      <c r="C5941" t="s">
        <v>114</v>
      </c>
    </row>
    <row r="5942" spans="1:3" x14ac:dyDescent="0.2">
      <c r="A5942" t="s">
        <v>54</v>
      </c>
      <c r="B5942" t="s">
        <v>112</v>
      </c>
      <c r="C5942" t="s">
        <v>76</v>
      </c>
    </row>
    <row r="5943" spans="1:3" x14ac:dyDescent="0.2">
      <c r="A5943" t="s">
        <v>113</v>
      </c>
      <c r="B5943" t="s">
        <v>54</v>
      </c>
      <c r="C5943" t="s">
        <v>136</v>
      </c>
    </row>
    <row r="5944" spans="1:3" x14ac:dyDescent="0.2">
      <c r="A5944" t="s">
        <v>54</v>
      </c>
      <c r="B5944" t="s">
        <v>114</v>
      </c>
      <c r="C5944" t="s">
        <v>136</v>
      </c>
    </row>
    <row r="5945" spans="1:3" x14ac:dyDescent="0.2">
      <c r="A5945" t="s">
        <v>54</v>
      </c>
      <c r="B5945" t="s">
        <v>115</v>
      </c>
      <c r="C5945" t="s">
        <v>130</v>
      </c>
    </row>
    <row r="5946" spans="1:3" x14ac:dyDescent="0.2">
      <c r="A5946" t="s">
        <v>54</v>
      </c>
      <c r="B5946" t="s">
        <v>116</v>
      </c>
      <c r="C5946" t="s">
        <v>28</v>
      </c>
    </row>
    <row r="5947" spans="1:3" x14ac:dyDescent="0.2">
      <c r="A5947" t="s">
        <v>117</v>
      </c>
      <c r="B5947" t="s">
        <v>54</v>
      </c>
      <c r="C5947" t="s">
        <v>13</v>
      </c>
    </row>
    <row r="5948" spans="1:3" x14ac:dyDescent="0.2">
      <c r="A5948" t="s">
        <v>54</v>
      </c>
      <c r="B5948" t="s">
        <v>118</v>
      </c>
      <c r="C5948" t="s">
        <v>32</v>
      </c>
    </row>
    <row r="5949" spans="1:3" x14ac:dyDescent="0.2">
      <c r="A5949" t="s">
        <v>54</v>
      </c>
      <c r="B5949" t="s">
        <v>119</v>
      </c>
      <c r="C5949" t="s">
        <v>32</v>
      </c>
    </row>
    <row r="5950" spans="1:3" x14ac:dyDescent="0.2">
      <c r="A5950" t="s">
        <v>54</v>
      </c>
      <c r="B5950" t="s">
        <v>120</v>
      </c>
      <c r="C5950" t="s">
        <v>11</v>
      </c>
    </row>
    <row r="5951" spans="1:3" x14ac:dyDescent="0.2">
      <c r="A5951" t="s">
        <v>54</v>
      </c>
      <c r="B5951" t="s">
        <v>121</v>
      </c>
      <c r="C5951" t="s">
        <v>11</v>
      </c>
    </row>
    <row r="5952" spans="1:3" x14ac:dyDescent="0.2">
      <c r="A5952" t="s">
        <v>54</v>
      </c>
      <c r="B5952" t="s">
        <v>122</v>
      </c>
      <c r="C5952" t="s">
        <v>71</v>
      </c>
    </row>
    <row r="5953" spans="1:3" x14ac:dyDescent="0.2">
      <c r="A5953" t="s">
        <v>54</v>
      </c>
      <c r="B5953" t="s">
        <v>123</v>
      </c>
      <c r="C5953" t="s">
        <v>74</v>
      </c>
    </row>
    <row r="5954" spans="1:3" x14ac:dyDescent="0.2">
      <c r="A5954" t="s">
        <v>124</v>
      </c>
      <c r="B5954" t="s">
        <v>54</v>
      </c>
      <c r="C5954" t="s">
        <v>124</v>
      </c>
    </row>
    <row r="5955" spans="1:3" x14ac:dyDescent="0.2">
      <c r="A5955" t="s">
        <v>54</v>
      </c>
      <c r="B5955" t="s">
        <v>125</v>
      </c>
      <c r="C5955" t="s">
        <v>65</v>
      </c>
    </row>
    <row r="5956" spans="1:3" x14ac:dyDescent="0.2">
      <c r="A5956" t="s">
        <v>54</v>
      </c>
      <c r="B5956" t="s">
        <v>126</v>
      </c>
      <c r="C5956" t="s">
        <v>72</v>
      </c>
    </row>
    <row r="5957" spans="1:3" x14ac:dyDescent="0.2">
      <c r="A5957" t="s">
        <v>54</v>
      </c>
      <c r="B5957" t="s">
        <v>127</v>
      </c>
      <c r="C5957" t="s">
        <v>132</v>
      </c>
    </row>
    <row r="5958" spans="1:3" x14ac:dyDescent="0.2">
      <c r="A5958" t="s">
        <v>54</v>
      </c>
      <c r="B5958" t="s">
        <v>128</v>
      </c>
      <c r="C5958" t="s">
        <v>79</v>
      </c>
    </row>
    <row r="5959" spans="1:3" x14ac:dyDescent="0.2">
      <c r="A5959" t="s">
        <v>54</v>
      </c>
      <c r="B5959" t="s">
        <v>129</v>
      </c>
      <c r="C5959" t="s">
        <v>86</v>
      </c>
    </row>
    <row r="5960" spans="1:3" x14ac:dyDescent="0.2">
      <c r="A5960" t="s">
        <v>54</v>
      </c>
      <c r="B5960" t="s">
        <v>130</v>
      </c>
      <c r="C5960" t="s">
        <v>79</v>
      </c>
    </row>
    <row r="5961" spans="1:3" x14ac:dyDescent="0.2">
      <c r="A5961" t="s">
        <v>54</v>
      </c>
      <c r="B5961" t="s">
        <v>131</v>
      </c>
      <c r="C5961" t="s">
        <v>16</v>
      </c>
    </row>
    <row r="5962" spans="1:3" x14ac:dyDescent="0.2">
      <c r="A5962" t="s">
        <v>54</v>
      </c>
      <c r="B5962" t="s">
        <v>132</v>
      </c>
      <c r="C5962" t="s">
        <v>81</v>
      </c>
    </row>
    <row r="5963" spans="1:3" x14ac:dyDescent="0.2">
      <c r="A5963" t="s">
        <v>54</v>
      </c>
      <c r="B5963" t="s">
        <v>133</v>
      </c>
      <c r="C5963" t="s">
        <v>126</v>
      </c>
    </row>
    <row r="5964" spans="1:3" x14ac:dyDescent="0.2">
      <c r="A5964" t="s">
        <v>54</v>
      </c>
      <c r="B5964" t="s">
        <v>134</v>
      </c>
      <c r="C5964" t="s">
        <v>2</v>
      </c>
    </row>
    <row r="5965" spans="1:3" x14ac:dyDescent="0.2">
      <c r="A5965" t="s">
        <v>54</v>
      </c>
      <c r="B5965" t="s">
        <v>135</v>
      </c>
      <c r="C5965" t="s">
        <v>26</v>
      </c>
    </row>
    <row r="5966" spans="1:3" x14ac:dyDescent="0.2">
      <c r="A5966" t="s">
        <v>54</v>
      </c>
      <c r="B5966" t="s">
        <v>136</v>
      </c>
      <c r="C5966" t="s">
        <v>26</v>
      </c>
    </row>
    <row r="5967" spans="1:3" x14ac:dyDescent="0.2">
      <c r="A5967" t="s">
        <v>54</v>
      </c>
      <c r="B5967" t="s">
        <v>137</v>
      </c>
      <c r="C5967" t="s">
        <v>28</v>
      </c>
    </row>
    <row r="5968" spans="1:3" x14ac:dyDescent="0.2">
      <c r="A5968" t="s">
        <v>54</v>
      </c>
      <c r="B5968" t="s">
        <v>138</v>
      </c>
      <c r="C5968" t="s">
        <v>14</v>
      </c>
    </row>
    <row r="5969" spans="1:3" x14ac:dyDescent="0.2">
      <c r="A5969" t="s">
        <v>57</v>
      </c>
      <c r="B5969" t="s">
        <v>58</v>
      </c>
      <c r="C5969" t="s">
        <v>21</v>
      </c>
    </row>
    <row r="5970" spans="1:3" x14ac:dyDescent="0.2">
      <c r="A5970" t="s">
        <v>59</v>
      </c>
      <c r="B5970" t="s">
        <v>57</v>
      </c>
      <c r="C5970" t="s">
        <v>41</v>
      </c>
    </row>
    <row r="5971" spans="1:3" x14ac:dyDescent="0.2">
      <c r="A5971" t="s">
        <v>57</v>
      </c>
      <c r="B5971" t="s">
        <v>60</v>
      </c>
      <c r="C5971" t="s">
        <v>16</v>
      </c>
    </row>
    <row r="5972" spans="1:3" x14ac:dyDescent="0.2">
      <c r="A5972" t="s">
        <v>57</v>
      </c>
      <c r="B5972" t="s">
        <v>61</v>
      </c>
      <c r="C5972" t="s">
        <v>74</v>
      </c>
    </row>
    <row r="5973" spans="1:3" x14ac:dyDescent="0.2">
      <c r="A5973" t="s">
        <v>57</v>
      </c>
      <c r="B5973" t="s">
        <v>62</v>
      </c>
      <c r="C5973" t="s">
        <v>39</v>
      </c>
    </row>
    <row r="5974" spans="1:3" x14ac:dyDescent="0.2">
      <c r="A5974" t="s">
        <v>57</v>
      </c>
      <c r="B5974" t="s">
        <v>63</v>
      </c>
      <c r="C5974" t="s">
        <v>39</v>
      </c>
    </row>
    <row r="5975" spans="1:3" x14ac:dyDescent="0.2">
      <c r="A5975" t="s">
        <v>57</v>
      </c>
      <c r="B5975" t="s">
        <v>64</v>
      </c>
      <c r="C5975" t="s">
        <v>43</v>
      </c>
    </row>
    <row r="5976" spans="1:3" x14ac:dyDescent="0.2">
      <c r="A5976" t="s">
        <v>65</v>
      </c>
      <c r="B5976" t="s">
        <v>57</v>
      </c>
      <c r="C5976" t="s">
        <v>44</v>
      </c>
    </row>
    <row r="5977" spans="1:3" x14ac:dyDescent="0.2">
      <c r="A5977" t="s">
        <v>66</v>
      </c>
      <c r="B5977" t="s">
        <v>57</v>
      </c>
      <c r="C5977" t="s">
        <v>59</v>
      </c>
    </row>
    <row r="5978" spans="1:3" x14ac:dyDescent="0.2">
      <c r="A5978" t="s">
        <v>57</v>
      </c>
      <c r="B5978" t="s">
        <v>67</v>
      </c>
      <c r="C5978" t="s">
        <v>19</v>
      </c>
    </row>
    <row r="5979" spans="1:3" x14ac:dyDescent="0.2">
      <c r="A5979" t="s">
        <v>57</v>
      </c>
      <c r="B5979" t="s">
        <v>68</v>
      </c>
      <c r="C5979" t="s">
        <v>19</v>
      </c>
    </row>
    <row r="5980" spans="1:3" x14ac:dyDescent="0.2">
      <c r="A5980" t="s">
        <v>57</v>
      </c>
      <c r="B5980" t="s">
        <v>69</v>
      </c>
      <c r="C5980" t="s">
        <v>31</v>
      </c>
    </row>
    <row r="5981" spans="1:3" x14ac:dyDescent="0.2">
      <c r="A5981" t="s">
        <v>57</v>
      </c>
      <c r="B5981" t="s">
        <v>70</v>
      </c>
      <c r="C5981" t="s">
        <v>126</v>
      </c>
    </row>
    <row r="5982" spans="1:3" x14ac:dyDescent="0.2">
      <c r="A5982" t="s">
        <v>57</v>
      </c>
      <c r="B5982" t="s">
        <v>71</v>
      </c>
      <c r="C5982" t="s">
        <v>99</v>
      </c>
    </row>
    <row r="5983" spans="1:3" x14ac:dyDescent="0.2">
      <c r="A5983" t="s">
        <v>72</v>
      </c>
      <c r="B5983" t="s">
        <v>57</v>
      </c>
      <c r="C5983" t="s">
        <v>99</v>
      </c>
    </row>
    <row r="5984" spans="1:3" x14ac:dyDescent="0.2">
      <c r="A5984" t="s">
        <v>57</v>
      </c>
      <c r="B5984" t="s">
        <v>73</v>
      </c>
      <c r="C5984" t="s">
        <v>79</v>
      </c>
    </row>
    <row r="5985" spans="1:3" x14ac:dyDescent="0.2">
      <c r="A5985" t="s">
        <v>57</v>
      </c>
      <c r="B5985" t="s">
        <v>74</v>
      </c>
      <c r="C5985" t="s">
        <v>114</v>
      </c>
    </row>
    <row r="5986" spans="1:3" x14ac:dyDescent="0.2">
      <c r="A5986" t="s">
        <v>75</v>
      </c>
      <c r="B5986" t="s">
        <v>57</v>
      </c>
      <c r="C5986" t="s">
        <v>133</v>
      </c>
    </row>
    <row r="5987" spans="1:3" x14ac:dyDescent="0.2">
      <c r="A5987" t="s">
        <v>57</v>
      </c>
      <c r="B5987" t="s">
        <v>76</v>
      </c>
      <c r="C5987" t="s">
        <v>71</v>
      </c>
    </row>
    <row r="5988" spans="1:3" x14ac:dyDescent="0.2">
      <c r="A5988" t="s">
        <v>57</v>
      </c>
      <c r="B5988" t="s">
        <v>77</v>
      </c>
      <c r="C5988" t="s">
        <v>42</v>
      </c>
    </row>
    <row r="5989" spans="1:3" x14ac:dyDescent="0.2">
      <c r="A5989" t="s">
        <v>78</v>
      </c>
      <c r="B5989" t="s">
        <v>57</v>
      </c>
      <c r="C5989" t="s">
        <v>78</v>
      </c>
    </row>
    <row r="5990" spans="1:3" x14ac:dyDescent="0.2">
      <c r="A5990" t="s">
        <v>57</v>
      </c>
      <c r="B5990" t="s">
        <v>79</v>
      </c>
      <c r="C5990" t="s">
        <v>136</v>
      </c>
    </row>
    <row r="5991" spans="1:3" x14ac:dyDescent="0.2">
      <c r="A5991" t="s">
        <v>57</v>
      </c>
      <c r="B5991" t="s">
        <v>80</v>
      </c>
      <c r="C5991" t="s">
        <v>96</v>
      </c>
    </row>
    <row r="5992" spans="1:3" x14ac:dyDescent="0.2">
      <c r="A5992" t="s">
        <v>57</v>
      </c>
      <c r="B5992" t="s">
        <v>81</v>
      </c>
      <c r="C5992" t="s">
        <v>71</v>
      </c>
    </row>
    <row r="5993" spans="1:3" x14ac:dyDescent="0.2">
      <c r="A5993" t="s">
        <v>57</v>
      </c>
      <c r="B5993" t="s">
        <v>82</v>
      </c>
      <c r="C5993" t="s">
        <v>74</v>
      </c>
    </row>
    <row r="5994" spans="1:3" x14ac:dyDescent="0.2">
      <c r="A5994" t="s">
        <v>57</v>
      </c>
      <c r="B5994" t="s">
        <v>83</v>
      </c>
      <c r="C5994" t="s">
        <v>29</v>
      </c>
    </row>
    <row r="5995" spans="1:3" x14ac:dyDescent="0.2">
      <c r="A5995" t="s">
        <v>57</v>
      </c>
      <c r="B5995" t="s">
        <v>84</v>
      </c>
      <c r="C5995" t="s">
        <v>14</v>
      </c>
    </row>
    <row r="5996" spans="1:3" x14ac:dyDescent="0.2">
      <c r="A5996" t="s">
        <v>57</v>
      </c>
      <c r="B5996" t="s">
        <v>85</v>
      </c>
      <c r="C5996" t="s">
        <v>14</v>
      </c>
    </row>
    <row r="5997" spans="1:3" x14ac:dyDescent="0.2">
      <c r="A5997" t="s">
        <v>57</v>
      </c>
      <c r="B5997" t="s">
        <v>86</v>
      </c>
      <c r="C5997" t="s">
        <v>72</v>
      </c>
    </row>
    <row r="5998" spans="1:3" x14ac:dyDescent="0.2">
      <c r="A5998" t="s">
        <v>87</v>
      </c>
      <c r="B5998" t="s">
        <v>57</v>
      </c>
      <c r="C5998" t="s">
        <v>133</v>
      </c>
    </row>
    <row r="5999" spans="1:3" x14ac:dyDescent="0.2">
      <c r="A5999" t="s">
        <v>88</v>
      </c>
      <c r="B5999" t="s">
        <v>57</v>
      </c>
      <c r="C5999" t="s">
        <v>78</v>
      </c>
    </row>
    <row r="6000" spans="1:3" x14ac:dyDescent="0.2">
      <c r="A6000" t="s">
        <v>57</v>
      </c>
      <c r="B6000" t="s">
        <v>89</v>
      </c>
      <c r="C6000" t="s">
        <v>113</v>
      </c>
    </row>
    <row r="6001" spans="1:3" x14ac:dyDescent="0.2">
      <c r="A6001" t="s">
        <v>57</v>
      </c>
      <c r="B6001" t="s">
        <v>90</v>
      </c>
      <c r="C6001" t="s">
        <v>28</v>
      </c>
    </row>
    <row r="6002" spans="1:3" x14ac:dyDescent="0.2">
      <c r="A6002" t="s">
        <v>57</v>
      </c>
      <c r="B6002" t="s">
        <v>91</v>
      </c>
      <c r="C6002" t="s">
        <v>16</v>
      </c>
    </row>
    <row r="6003" spans="1:3" x14ac:dyDescent="0.2">
      <c r="A6003" t="s">
        <v>57</v>
      </c>
      <c r="B6003" t="s">
        <v>92</v>
      </c>
      <c r="C6003" t="s">
        <v>93</v>
      </c>
    </row>
    <row r="6004" spans="1:3" x14ac:dyDescent="0.2">
      <c r="A6004" t="s">
        <v>93</v>
      </c>
      <c r="B6004" t="s">
        <v>57</v>
      </c>
      <c r="C6004" t="s">
        <v>135</v>
      </c>
    </row>
    <row r="6005" spans="1:3" x14ac:dyDescent="0.2">
      <c r="A6005" t="s">
        <v>57</v>
      </c>
      <c r="B6005" t="s">
        <v>94</v>
      </c>
      <c r="C6005" t="s">
        <v>127</v>
      </c>
    </row>
    <row r="6006" spans="1:3" x14ac:dyDescent="0.2">
      <c r="A6006" t="s">
        <v>57</v>
      </c>
      <c r="B6006" t="s">
        <v>95</v>
      </c>
      <c r="C6006" t="s">
        <v>33</v>
      </c>
    </row>
    <row r="6007" spans="1:3" x14ac:dyDescent="0.2">
      <c r="A6007" t="s">
        <v>96</v>
      </c>
      <c r="B6007" t="s">
        <v>57</v>
      </c>
      <c r="C6007" t="s">
        <v>122</v>
      </c>
    </row>
    <row r="6008" spans="1:3" x14ac:dyDescent="0.2">
      <c r="A6008" t="s">
        <v>57</v>
      </c>
      <c r="B6008" t="s">
        <v>97</v>
      </c>
      <c r="C6008" t="s">
        <v>101</v>
      </c>
    </row>
    <row r="6009" spans="1:3" x14ac:dyDescent="0.2">
      <c r="A6009" t="s">
        <v>57</v>
      </c>
      <c r="B6009" t="s">
        <v>98</v>
      </c>
      <c r="C6009" t="s">
        <v>127</v>
      </c>
    </row>
    <row r="6010" spans="1:3" x14ac:dyDescent="0.2">
      <c r="A6010" t="s">
        <v>99</v>
      </c>
      <c r="B6010" t="s">
        <v>57</v>
      </c>
      <c r="C6010" t="s">
        <v>59</v>
      </c>
    </row>
    <row r="6011" spans="1:3" x14ac:dyDescent="0.2">
      <c r="A6011" t="s">
        <v>100</v>
      </c>
      <c r="B6011" t="s">
        <v>57</v>
      </c>
      <c r="C6011" t="s">
        <v>40</v>
      </c>
    </row>
    <row r="6012" spans="1:3" x14ac:dyDescent="0.2">
      <c r="A6012" t="s">
        <v>57</v>
      </c>
      <c r="B6012" t="s">
        <v>101</v>
      </c>
      <c r="C6012" t="s">
        <v>81</v>
      </c>
    </row>
    <row r="6013" spans="1:3" x14ac:dyDescent="0.2">
      <c r="A6013" t="s">
        <v>57</v>
      </c>
      <c r="B6013" t="s">
        <v>102</v>
      </c>
      <c r="C6013" t="s">
        <v>89</v>
      </c>
    </row>
    <row r="6014" spans="1:3" x14ac:dyDescent="0.2">
      <c r="A6014" t="s">
        <v>57</v>
      </c>
      <c r="B6014" t="s">
        <v>103</v>
      </c>
      <c r="C6014" t="s">
        <v>74</v>
      </c>
    </row>
    <row r="6015" spans="1:3" x14ac:dyDescent="0.2">
      <c r="A6015" t="s">
        <v>57</v>
      </c>
      <c r="B6015" t="s">
        <v>104</v>
      </c>
      <c r="C6015" t="s">
        <v>89</v>
      </c>
    </row>
    <row r="6016" spans="1:3" x14ac:dyDescent="0.2">
      <c r="A6016" t="s">
        <v>57</v>
      </c>
      <c r="B6016" t="s">
        <v>3</v>
      </c>
      <c r="C6016" t="s">
        <v>32</v>
      </c>
    </row>
    <row r="6017" spans="1:3" x14ac:dyDescent="0.2">
      <c r="A6017" t="s">
        <v>57</v>
      </c>
      <c r="B6017" t="s">
        <v>105</v>
      </c>
      <c r="C6017" t="s">
        <v>18</v>
      </c>
    </row>
    <row r="6018" spans="1:3" x14ac:dyDescent="0.2">
      <c r="A6018" t="s">
        <v>57</v>
      </c>
      <c r="B6018" t="s">
        <v>106</v>
      </c>
      <c r="C6018" t="s">
        <v>86</v>
      </c>
    </row>
    <row r="6019" spans="1:3" x14ac:dyDescent="0.2">
      <c r="A6019" t="s">
        <v>57</v>
      </c>
      <c r="B6019" t="s">
        <v>107</v>
      </c>
      <c r="C6019" t="s">
        <v>28</v>
      </c>
    </row>
    <row r="6020" spans="1:3" x14ac:dyDescent="0.2">
      <c r="A6020" t="s">
        <v>57</v>
      </c>
      <c r="B6020" t="s">
        <v>108</v>
      </c>
      <c r="C6020" t="s">
        <v>28</v>
      </c>
    </row>
    <row r="6021" spans="1:3" x14ac:dyDescent="0.2">
      <c r="A6021" t="s">
        <v>57</v>
      </c>
      <c r="B6021" t="s">
        <v>109</v>
      </c>
      <c r="C6021" t="s">
        <v>19</v>
      </c>
    </row>
    <row r="6022" spans="1:3" x14ac:dyDescent="0.2">
      <c r="A6022" t="s">
        <v>57</v>
      </c>
      <c r="B6022" t="s">
        <v>110</v>
      </c>
      <c r="C6022" t="s">
        <v>65</v>
      </c>
    </row>
    <row r="6023" spans="1:3" x14ac:dyDescent="0.2">
      <c r="A6023" t="s">
        <v>57</v>
      </c>
      <c r="B6023" t="s">
        <v>111</v>
      </c>
      <c r="C6023" t="s">
        <v>47</v>
      </c>
    </row>
    <row r="6024" spans="1:3" x14ac:dyDescent="0.2">
      <c r="A6024" t="s">
        <v>57</v>
      </c>
      <c r="B6024" t="s">
        <v>112</v>
      </c>
      <c r="C6024" t="s">
        <v>26</v>
      </c>
    </row>
    <row r="6025" spans="1:3" x14ac:dyDescent="0.2">
      <c r="A6025" t="s">
        <v>113</v>
      </c>
      <c r="B6025" t="s">
        <v>57</v>
      </c>
      <c r="C6025" t="s">
        <v>72</v>
      </c>
    </row>
    <row r="6026" spans="1:3" x14ac:dyDescent="0.2">
      <c r="A6026" t="s">
        <v>114</v>
      </c>
      <c r="B6026" t="s">
        <v>57</v>
      </c>
      <c r="C6026" t="s">
        <v>42</v>
      </c>
    </row>
    <row r="6027" spans="1:3" x14ac:dyDescent="0.2">
      <c r="A6027" t="s">
        <v>57</v>
      </c>
      <c r="B6027" t="s">
        <v>115</v>
      </c>
      <c r="C6027" t="s">
        <v>105</v>
      </c>
    </row>
    <row r="6028" spans="1:3" x14ac:dyDescent="0.2">
      <c r="A6028" t="s">
        <v>57</v>
      </c>
      <c r="B6028" t="s">
        <v>116</v>
      </c>
      <c r="C6028" t="s">
        <v>80</v>
      </c>
    </row>
    <row r="6029" spans="1:3" x14ac:dyDescent="0.2">
      <c r="A6029" t="s">
        <v>117</v>
      </c>
      <c r="B6029" t="s">
        <v>57</v>
      </c>
      <c r="C6029" t="s">
        <v>56</v>
      </c>
    </row>
    <row r="6030" spans="1:3" x14ac:dyDescent="0.2">
      <c r="A6030" t="s">
        <v>57</v>
      </c>
      <c r="B6030" t="s">
        <v>118</v>
      </c>
      <c r="C6030" t="s">
        <v>132</v>
      </c>
    </row>
    <row r="6031" spans="1:3" x14ac:dyDescent="0.2">
      <c r="A6031" t="s">
        <v>57</v>
      </c>
      <c r="B6031" t="s">
        <v>119</v>
      </c>
      <c r="C6031" t="s">
        <v>132</v>
      </c>
    </row>
    <row r="6032" spans="1:3" x14ac:dyDescent="0.2">
      <c r="A6032" t="s">
        <v>57</v>
      </c>
      <c r="B6032" t="s">
        <v>120</v>
      </c>
      <c r="C6032" t="s">
        <v>105</v>
      </c>
    </row>
    <row r="6033" spans="1:3" x14ac:dyDescent="0.2">
      <c r="A6033" t="s">
        <v>57</v>
      </c>
      <c r="B6033" t="s">
        <v>121</v>
      </c>
      <c r="C6033" t="s">
        <v>105</v>
      </c>
    </row>
    <row r="6034" spans="1:3" x14ac:dyDescent="0.2">
      <c r="A6034" t="s">
        <v>57</v>
      </c>
      <c r="B6034" t="s">
        <v>122</v>
      </c>
      <c r="C6034" t="s">
        <v>65</v>
      </c>
    </row>
    <row r="6035" spans="1:3" x14ac:dyDescent="0.2">
      <c r="A6035" t="s">
        <v>57</v>
      </c>
      <c r="B6035" t="s">
        <v>123</v>
      </c>
      <c r="C6035" t="s">
        <v>33</v>
      </c>
    </row>
    <row r="6036" spans="1:3" x14ac:dyDescent="0.2">
      <c r="A6036" t="s">
        <v>124</v>
      </c>
      <c r="B6036" t="s">
        <v>57</v>
      </c>
      <c r="C6036" t="s">
        <v>126</v>
      </c>
    </row>
    <row r="6037" spans="1:3" x14ac:dyDescent="0.2">
      <c r="A6037" t="s">
        <v>125</v>
      </c>
      <c r="B6037" t="s">
        <v>57</v>
      </c>
      <c r="C6037" t="s">
        <v>23</v>
      </c>
    </row>
    <row r="6038" spans="1:3" x14ac:dyDescent="0.2">
      <c r="A6038" t="s">
        <v>126</v>
      </c>
      <c r="B6038" t="s">
        <v>57</v>
      </c>
      <c r="C6038" t="s">
        <v>27</v>
      </c>
    </row>
    <row r="6039" spans="1:3" x14ac:dyDescent="0.2">
      <c r="A6039" t="s">
        <v>57</v>
      </c>
      <c r="B6039" t="s">
        <v>127</v>
      </c>
      <c r="C6039" t="s">
        <v>49</v>
      </c>
    </row>
    <row r="6040" spans="1:3" x14ac:dyDescent="0.2">
      <c r="A6040" t="s">
        <v>57</v>
      </c>
      <c r="B6040" t="s">
        <v>128</v>
      </c>
      <c r="C6040" t="s">
        <v>129</v>
      </c>
    </row>
    <row r="6041" spans="1:3" x14ac:dyDescent="0.2">
      <c r="A6041" t="s">
        <v>57</v>
      </c>
      <c r="B6041" t="s">
        <v>129</v>
      </c>
      <c r="C6041" t="s">
        <v>54</v>
      </c>
    </row>
    <row r="6042" spans="1:3" x14ac:dyDescent="0.2">
      <c r="A6042" t="s">
        <v>57</v>
      </c>
      <c r="B6042" t="s">
        <v>130</v>
      </c>
      <c r="C6042" t="s">
        <v>51</v>
      </c>
    </row>
    <row r="6043" spans="1:3" x14ac:dyDescent="0.2">
      <c r="A6043" t="s">
        <v>57</v>
      </c>
      <c r="B6043" t="s">
        <v>131</v>
      </c>
      <c r="C6043" t="s">
        <v>111</v>
      </c>
    </row>
    <row r="6044" spans="1:3" x14ac:dyDescent="0.2">
      <c r="A6044" t="s">
        <v>57</v>
      </c>
      <c r="B6044" t="s">
        <v>132</v>
      </c>
      <c r="C6044" t="s">
        <v>26</v>
      </c>
    </row>
    <row r="6045" spans="1:3" x14ac:dyDescent="0.2">
      <c r="A6045" t="s">
        <v>133</v>
      </c>
      <c r="B6045" t="s">
        <v>57</v>
      </c>
      <c r="C6045" t="s">
        <v>78</v>
      </c>
    </row>
    <row r="6046" spans="1:3" x14ac:dyDescent="0.2">
      <c r="A6046" t="s">
        <v>57</v>
      </c>
      <c r="B6046" t="s">
        <v>134</v>
      </c>
      <c r="C6046" t="s">
        <v>106</v>
      </c>
    </row>
    <row r="6047" spans="1:3" x14ac:dyDescent="0.2">
      <c r="A6047" t="s">
        <v>57</v>
      </c>
      <c r="B6047" t="s">
        <v>135</v>
      </c>
      <c r="C6047" t="s">
        <v>72</v>
      </c>
    </row>
    <row r="6048" spans="1:3" x14ac:dyDescent="0.2">
      <c r="A6048" t="s">
        <v>57</v>
      </c>
      <c r="B6048" t="s">
        <v>136</v>
      </c>
      <c r="C6048" t="s">
        <v>110</v>
      </c>
    </row>
    <row r="6049" spans="1:3" x14ac:dyDescent="0.2">
      <c r="A6049" t="s">
        <v>57</v>
      </c>
      <c r="B6049" t="s">
        <v>137</v>
      </c>
      <c r="C6049" t="s">
        <v>80</v>
      </c>
    </row>
    <row r="6050" spans="1:3" x14ac:dyDescent="0.2">
      <c r="A6050" t="s">
        <v>57</v>
      </c>
      <c r="B6050" t="s">
        <v>138</v>
      </c>
      <c r="C6050" t="s">
        <v>79</v>
      </c>
    </row>
    <row r="6051" spans="1:3" x14ac:dyDescent="0.2">
      <c r="A6051" t="s">
        <v>56</v>
      </c>
      <c r="B6051" t="s">
        <v>57</v>
      </c>
      <c r="C6051" t="s">
        <v>56</v>
      </c>
    </row>
    <row r="6052" spans="1:3" x14ac:dyDescent="0.2">
      <c r="A6052" t="s">
        <v>56</v>
      </c>
      <c r="B6052" t="s">
        <v>58</v>
      </c>
      <c r="C6052" t="s">
        <v>21</v>
      </c>
    </row>
    <row r="6053" spans="1:3" x14ac:dyDescent="0.2">
      <c r="A6053" t="s">
        <v>59</v>
      </c>
      <c r="B6053" t="s">
        <v>56</v>
      </c>
      <c r="C6053" t="s">
        <v>41</v>
      </c>
    </row>
    <row r="6054" spans="1:3" x14ac:dyDescent="0.2">
      <c r="A6054" t="s">
        <v>56</v>
      </c>
      <c r="B6054" t="s">
        <v>60</v>
      </c>
      <c r="C6054" t="s">
        <v>16</v>
      </c>
    </row>
    <row r="6055" spans="1:3" x14ac:dyDescent="0.2">
      <c r="A6055" t="s">
        <v>56</v>
      </c>
      <c r="B6055" t="s">
        <v>61</v>
      </c>
      <c r="C6055" t="s">
        <v>74</v>
      </c>
    </row>
    <row r="6056" spans="1:3" x14ac:dyDescent="0.2">
      <c r="A6056" t="s">
        <v>56</v>
      </c>
      <c r="B6056" t="s">
        <v>62</v>
      </c>
      <c r="C6056" t="s">
        <v>39</v>
      </c>
    </row>
    <row r="6057" spans="1:3" x14ac:dyDescent="0.2">
      <c r="A6057" t="s">
        <v>56</v>
      </c>
      <c r="B6057" t="s">
        <v>63</v>
      </c>
      <c r="C6057" t="s">
        <v>39</v>
      </c>
    </row>
    <row r="6058" spans="1:3" x14ac:dyDescent="0.2">
      <c r="A6058" t="s">
        <v>56</v>
      </c>
      <c r="B6058" t="s">
        <v>64</v>
      </c>
      <c r="C6058" t="s">
        <v>127</v>
      </c>
    </row>
    <row r="6059" spans="1:3" x14ac:dyDescent="0.2">
      <c r="A6059" t="s">
        <v>65</v>
      </c>
      <c r="B6059" t="s">
        <v>56</v>
      </c>
      <c r="C6059" t="s">
        <v>44</v>
      </c>
    </row>
    <row r="6060" spans="1:3" x14ac:dyDescent="0.2">
      <c r="A6060" t="s">
        <v>66</v>
      </c>
      <c r="B6060" t="s">
        <v>56</v>
      </c>
      <c r="C6060" t="s">
        <v>59</v>
      </c>
    </row>
    <row r="6061" spans="1:3" x14ac:dyDescent="0.2">
      <c r="A6061" t="s">
        <v>56</v>
      </c>
      <c r="B6061" t="s">
        <v>67</v>
      </c>
      <c r="C6061" t="s">
        <v>14</v>
      </c>
    </row>
    <row r="6062" spans="1:3" x14ac:dyDescent="0.2">
      <c r="A6062" t="s">
        <v>56</v>
      </c>
      <c r="B6062" t="s">
        <v>68</v>
      </c>
      <c r="C6062" t="s">
        <v>19</v>
      </c>
    </row>
    <row r="6063" spans="1:3" x14ac:dyDescent="0.2">
      <c r="A6063" t="s">
        <v>56</v>
      </c>
      <c r="B6063" t="s">
        <v>69</v>
      </c>
      <c r="C6063" t="s">
        <v>31</v>
      </c>
    </row>
    <row r="6064" spans="1:3" x14ac:dyDescent="0.2">
      <c r="A6064" t="s">
        <v>56</v>
      </c>
      <c r="B6064" t="s">
        <v>70</v>
      </c>
      <c r="C6064" t="s">
        <v>126</v>
      </c>
    </row>
    <row r="6065" spans="1:3" x14ac:dyDescent="0.2">
      <c r="A6065" t="s">
        <v>56</v>
      </c>
      <c r="B6065" t="s">
        <v>71</v>
      </c>
      <c r="C6065" t="s">
        <v>126</v>
      </c>
    </row>
    <row r="6066" spans="1:3" x14ac:dyDescent="0.2">
      <c r="A6066" t="s">
        <v>72</v>
      </c>
      <c r="B6066" t="s">
        <v>56</v>
      </c>
      <c r="C6066" t="s">
        <v>99</v>
      </c>
    </row>
    <row r="6067" spans="1:3" x14ac:dyDescent="0.2">
      <c r="A6067" t="s">
        <v>56</v>
      </c>
      <c r="B6067" t="s">
        <v>73</v>
      </c>
      <c r="C6067" t="s">
        <v>79</v>
      </c>
    </row>
    <row r="6068" spans="1:3" x14ac:dyDescent="0.2">
      <c r="A6068" t="s">
        <v>56</v>
      </c>
      <c r="B6068" t="s">
        <v>74</v>
      </c>
      <c r="C6068" t="s">
        <v>114</v>
      </c>
    </row>
    <row r="6069" spans="1:3" x14ac:dyDescent="0.2">
      <c r="A6069" t="s">
        <v>75</v>
      </c>
      <c r="B6069" t="s">
        <v>56</v>
      </c>
      <c r="C6069" t="s">
        <v>133</v>
      </c>
    </row>
    <row r="6070" spans="1:3" x14ac:dyDescent="0.2">
      <c r="A6070" t="s">
        <v>56</v>
      </c>
      <c r="B6070" t="s">
        <v>76</v>
      </c>
      <c r="C6070" t="s">
        <v>71</v>
      </c>
    </row>
    <row r="6071" spans="1:3" x14ac:dyDescent="0.2">
      <c r="A6071" t="s">
        <v>56</v>
      </c>
      <c r="B6071" t="s">
        <v>77</v>
      </c>
      <c r="C6071" t="s">
        <v>42</v>
      </c>
    </row>
    <row r="6072" spans="1:3" x14ac:dyDescent="0.2">
      <c r="A6072" t="s">
        <v>78</v>
      </c>
      <c r="B6072" t="s">
        <v>56</v>
      </c>
      <c r="C6072" t="s">
        <v>78</v>
      </c>
    </row>
    <row r="6073" spans="1:3" x14ac:dyDescent="0.2">
      <c r="A6073" t="s">
        <v>56</v>
      </c>
      <c r="B6073" t="s">
        <v>79</v>
      </c>
      <c r="C6073" t="s">
        <v>136</v>
      </c>
    </row>
    <row r="6074" spans="1:3" x14ac:dyDescent="0.2">
      <c r="A6074" t="s">
        <v>56</v>
      </c>
      <c r="B6074" t="s">
        <v>80</v>
      </c>
      <c r="C6074" t="s">
        <v>96</v>
      </c>
    </row>
    <row r="6075" spans="1:3" x14ac:dyDescent="0.2">
      <c r="A6075" t="s">
        <v>56</v>
      </c>
      <c r="B6075" t="s">
        <v>81</v>
      </c>
      <c r="C6075" t="s">
        <v>70</v>
      </c>
    </row>
    <row r="6076" spans="1:3" x14ac:dyDescent="0.2">
      <c r="A6076" t="s">
        <v>56</v>
      </c>
      <c r="B6076" t="s">
        <v>82</v>
      </c>
      <c r="C6076" t="s">
        <v>74</v>
      </c>
    </row>
    <row r="6077" spans="1:3" x14ac:dyDescent="0.2">
      <c r="A6077" t="s">
        <v>56</v>
      </c>
      <c r="B6077" t="s">
        <v>83</v>
      </c>
      <c r="C6077" t="s">
        <v>29</v>
      </c>
    </row>
    <row r="6078" spans="1:3" x14ac:dyDescent="0.2">
      <c r="A6078" t="s">
        <v>56</v>
      </c>
      <c r="B6078" t="s">
        <v>84</v>
      </c>
      <c r="C6078" t="s">
        <v>14</v>
      </c>
    </row>
    <row r="6079" spans="1:3" x14ac:dyDescent="0.2">
      <c r="A6079" t="s">
        <v>56</v>
      </c>
      <c r="B6079" t="s">
        <v>85</v>
      </c>
      <c r="C6079" t="s">
        <v>28</v>
      </c>
    </row>
    <row r="6080" spans="1:3" x14ac:dyDescent="0.2">
      <c r="A6080" t="s">
        <v>56</v>
      </c>
      <c r="B6080" t="s">
        <v>86</v>
      </c>
      <c r="C6080" t="s">
        <v>72</v>
      </c>
    </row>
    <row r="6081" spans="1:3" x14ac:dyDescent="0.2">
      <c r="A6081" t="s">
        <v>87</v>
      </c>
      <c r="B6081" t="s">
        <v>56</v>
      </c>
      <c r="C6081" t="s">
        <v>133</v>
      </c>
    </row>
    <row r="6082" spans="1:3" x14ac:dyDescent="0.2">
      <c r="A6082" t="s">
        <v>88</v>
      </c>
      <c r="B6082" t="s">
        <v>56</v>
      </c>
      <c r="C6082" t="s">
        <v>78</v>
      </c>
    </row>
    <row r="6083" spans="1:3" x14ac:dyDescent="0.2">
      <c r="A6083" t="s">
        <v>56</v>
      </c>
      <c r="B6083" t="s">
        <v>89</v>
      </c>
      <c r="C6083" t="s">
        <v>113</v>
      </c>
    </row>
    <row r="6084" spans="1:3" x14ac:dyDescent="0.2">
      <c r="A6084" t="s">
        <v>56</v>
      </c>
      <c r="B6084" t="s">
        <v>90</v>
      </c>
      <c r="C6084" t="s">
        <v>28</v>
      </c>
    </row>
    <row r="6085" spans="1:3" x14ac:dyDescent="0.2">
      <c r="A6085" t="s">
        <v>56</v>
      </c>
      <c r="B6085" t="s">
        <v>91</v>
      </c>
      <c r="C6085" t="s">
        <v>33</v>
      </c>
    </row>
    <row r="6086" spans="1:3" x14ac:dyDescent="0.2">
      <c r="A6086" t="s">
        <v>56</v>
      </c>
      <c r="B6086" t="s">
        <v>92</v>
      </c>
      <c r="C6086" t="s">
        <v>93</v>
      </c>
    </row>
    <row r="6087" spans="1:3" x14ac:dyDescent="0.2">
      <c r="A6087" t="s">
        <v>93</v>
      </c>
      <c r="B6087" t="s">
        <v>56</v>
      </c>
      <c r="C6087" t="s">
        <v>135</v>
      </c>
    </row>
    <row r="6088" spans="1:3" x14ac:dyDescent="0.2">
      <c r="A6088" t="s">
        <v>56</v>
      </c>
      <c r="B6088" t="s">
        <v>94</v>
      </c>
      <c r="C6088" t="s">
        <v>127</v>
      </c>
    </row>
    <row r="6089" spans="1:3" x14ac:dyDescent="0.2">
      <c r="A6089" t="s">
        <v>56</v>
      </c>
      <c r="B6089" t="s">
        <v>95</v>
      </c>
      <c r="C6089" t="s">
        <v>33</v>
      </c>
    </row>
    <row r="6090" spans="1:3" x14ac:dyDescent="0.2">
      <c r="A6090" t="s">
        <v>96</v>
      </c>
      <c r="B6090" t="s">
        <v>56</v>
      </c>
      <c r="C6090" t="s">
        <v>122</v>
      </c>
    </row>
    <row r="6091" spans="1:3" x14ac:dyDescent="0.2">
      <c r="A6091" t="s">
        <v>56</v>
      </c>
      <c r="B6091" t="s">
        <v>97</v>
      </c>
      <c r="C6091" t="s">
        <v>101</v>
      </c>
    </row>
    <row r="6092" spans="1:3" x14ac:dyDescent="0.2">
      <c r="A6092" t="s">
        <v>56</v>
      </c>
      <c r="B6092" t="s">
        <v>98</v>
      </c>
      <c r="C6092" t="s">
        <v>127</v>
      </c>
    </row>
    <row r="6093" spans="1:3" x14ac:dyDescent="0.2">
      <c r="A6093" t="s">
        <v>99</v>
      </c>
      <c r="B6093" t="s">
        <v>56</v>
      </c>
      <c r="C6093" t="s">
        <v>27</v>
      </c>
    </row>
    <row r="6094" spans="1:3" x14ac:dyDescent="0.2">
      <c r="A6094" t="s">
        <v>100</v>
      </c>
      <c r="B6094" t="s">
        <v>56</v>
      </c>
      <c r="C6094" t="s">
        <v>40</v>
      </c>
    </row>
    <row r="6095" spans="1:3" x14ac:dyDescent="0.2">
      <c r="A6095" t="s">
        <v>56</v>
      </c>
      <c r="B6095" t="s">
        <v>101</v>
      </c>
      <c r="C6095" t="s">
        <v>81</v>
      </c>
    </row>
    <row r="6096" spans="1:3" x14ac:dyDescent="0.2">
      <c r="A6096" t="s">
        <v>56</v>
      </c>
      <c r="B6096" t="s">
        <v>102</v>
      </c>
      <c r="C6096" t="s">
        <v>89</v>
      </c>
    </row>
    <row r="6097" spans="1:3" x14ac:dyDescent="0.2">
      <c r="A6097" t="s">
        <v>56</v>
      </c>
      <c r="B6097" t="s">
        <v>103</v>
      </c>
      <c r="C6097" t="s">
        <v>74</v>
      </c>
    </row>
    <row r="6098" spans="1:3" x14ac:dyDescent="0.2">
      <c r="A6098" t="s">
        <v>56</v>
      </c>
      <c r="B6098" t="s">
        <v>104</v>
      </c>
      <c r="C6098" t="s">
        <v>89</v>
      </c>
    </row>
    <row r="6099" spans="1:3" x14ac:dyDescent="0.2">
      <c r="A6099" t="s">
        <v>56</v>
      </c>
      <c r="B6099" t="s">
        <v>3</v>
      </c>
      <c r="C6099" t="s">
        <v>32</v>
      </c>
    </row>
    <row r="6100" spans="1:3" x14ac:dyDescent="0.2">
      <c r="A6100" t="s">
        <v>56</v>
      </c>
      <c r="B6100" t="s">
        <v>105</v>
      </c>
      <c r="C6100" t="s">
        <v>18</v>
      </c>
    </row>
    <row r="6101" spans="1:3" x14ac:dyDescent="0.2">
      <c r="A6101" t="s">
        <v>56</v>
      </c>
      <c r="B6101" t="s">
        <v>106</v>
      </c>
      <c r="C6101" t="s">
        <v>86</v>
      </c>
    </row>
    <row r="6102" spans="1:3" x14ac:dyDescent="0.2">
      <c r="A6102" t="s">
        <v>56</v>
      </c>
      <c r="B6102" t="s">
        <v>107</v>
      </c>
      <c r="C6102" t="s">
        <v>28</v>
      </c>
    </row>
    <row r="6103" spans="1:3" x14ac:dyDescent="0.2">
      <c r="A6103" t="s">
        <v>56</v>
      </c>
      <c r="B6103" t="s">
        <v>108</v>
      </c>
      <c r="C6103" t="s">
        <v>28</v>
      </c>
    </row>
    <row r="6104" spans="1:3" x14ac:dyDescent="0.2">
      <c r="A6104" t="s">
        <v>56</v>
      </c>
      <c r="B6104" t="s">
        <v>109</v>
      </c>
      <c r="C6104" t="s">
        <v>19</v>
      </c>
    </row>
    <row r="6105" spans="1:3" x14ac:dyDescent="0.2">
      <c r="A6105" t="s">
        <v>56</v>
      </c>
      <c r="B6105" t="s">
        <v>110</v>
      </c>
      <c r="C6105" t="s">
        <v>65</v>
      </c>
    </row>
    <row r="6106" spans="1:3" x14ac:dyDescent="0.2">
      <c r="A6106" t="s">
        <v>56</v>
      </c>
      <c r="B6106" t="s">
        <v>111</v>
      </c>
      <c r="C6106" t="s">
        <v>47</v>
      </c>
    </row>
    <row r="6107" spans="1:3" x14ac:dyDescent="0.2">
      <c r="A6107" t="s">
        <v>56</v>
      </c>
      <c r="B6107" t="s">
        <v>112</v>
      </c>
      <c r="C6107" t="s">
        <v>26</v>
      </c>
    </row>
    <row r="6108" spans="1:3" x14ac:dyDescent="0.2">
      <c r="A6108" t="s">
        <v>113</v>
      </c>
      <c r="B6108" t="s">
        <v>56</v>
      </c>
      <c r="C6108" t="s">
        <v>72</v>
      </c>
    </row>
    <row r="6109" spans="1:3" x14ac:dyDescent="0.2">
      <c r="A6109" t="s">
        <v>114</v>
      </c>
      <c r="B6109" t="s">
        <v>56</v>
      </c>
      <c r="C6109" t="s">
        <v>71</v>
      </c>
    </row>
    <row r="6110" spans="1:3" x14ac:dyDescent="0.2">
      <c r="A6110" t="s">
        <v>56</v>
      </c>
      <c r="B6110" t="s">
        <v>115</v>
      </c>
      <c r="C6110" t="s">
        <v>105</v>
      </c>
    </row>
    <row r="6111" spans="1:3" x14ac:dyDescent="0.2">
      <c r="A6111" t="s">
        <v>56</v>
      </c>
      <c r="B6111" t="s">
        <v>116</v>
      </c>
      <c r="C6111" t="s">
        <v>16</v>
      </c>
    </row>
    <row r="6112" spans="1:3" x14ac:dyDescent="0.2">
      <c r="A6112" t="s">
        <v>117</v>
      </c>
      <c r="B6112" t="s">
        <v>56</v>
      </c>
      <c r="C6112" t="s">
        <v>56</v>
      </c>
    </row>
    <row r="6113" spans="1:3" x14ac:dyDescent="0.2">
      <c r="A6113" t="s">
        <v>56</v>
      </c>
      <c r="B6113" t="s">
        <v>118</v>
      </c>
      <c r="C6113" t="s">
        <v>132</v>
      </c>
    </row>
    <row r="6114" spans="1:3" x14ac:dyDescent="0.2">
      <c r="A6114" t="s">
        <v>56</v>
      </c>
      <c r="B6114" t="s">
        <v>119</v>
      </c>
      <c r="C6114" t="s">
        <v>40</v>
      </c>
    </row>
    <row r="6115" spans="1:3" x14ac:dyDescent="0.2">
      <c r="A6115" t="s">
        <v>56</v>
      </c>
      <c r="B6115" t="s">
        <v>120</v>
      </c>
      <c r="C6115" t="s">
        <v>105</v>
      </c>
    </row>
    <row r="6116" spans="1:3" x14ac:dyDescent="0.2">
      <c r="A6116" t="s">
        <v>56</v>
      </c>
      <c r="B6116" t="s">
        <v>121</v>
      </c>
      <c r="C6116" t="s">
        <v>105</v>
      </c>
    </row>
    <row r="6117" spans="1:3" x14ac:dyDescent="0.2">
      <c r="A6117" t="s">
        <v>56</v>
      </c>
      <c r="B6117" t="s">
        <v>122</v>
      </c>
      <c r="C6117" t="s">
        <v>57</v>
      </c>
    </row>
    <row r="6118" spans="1:3" x14ac:dyDescent="0.2">
      <c r="A6118" t="s">
        <v>56</v>
      </c>
      <c r="B6118" t="s">
        <v>123</v>
      </c>
      <c r="C6118" t="s">
        <v>33</v>
      </c>
    </row>
    <row r="6119" spans="1:3" x14ac:dyDescent="0.2">
      <c r="A6119" t="s">
        <v>124</v>
      </c>
      <c r="B6119" t="s">
        <v>56</v>
      </c>
      <c r="C6119" t="s">
        <v>126</v>
      </c>
    </row>
    <row r="6120" spans="1:3" x14ac:dyDescent="0.2">
      <c r="A6120" t="s">
        <v>125</v>
      </c>
      <c r="B6120" t="s">
        <v>56</v>
      </c>
      <c r="C6120" t="s">
        <v>23</v>
      </c>
    </row>
    <row r="6121" spans="1:3" x14ac:dyDescent="0.2">
      <c r="A6121" t="s">
        <v>126</v>
      </c>
      <c r="B6121" t="s">
        <v>56</v>
      </c>
      <c r="C6121" t="s">
        <v>27</v>
      </c>
    </row>
    <row r="6122" spans="1:3" x14ac:dyDescent="0.2">
      <c r="A6122" t="s">
        <v>56</v>
      </c>
      <c r="B6122" t="s">
        <v>127</v>
      </c>
      <c r="C6122" t="s">
        <v>49</v>
      </c>
    </row>
    <row r="6123" spans="1:3" x14ac:dyDescent="0.2">
      <c r="A6123" t="s">
        <v>56</v>
      </c>
      <c r="B6123" t="s">
        <v>128</v>
      </c>
      <c r="C6123" t="s">
        <v>129</v>
      </c>
    </row>
    <row r="6124" spans="1:3" x14ac:dyDescent="0.2">
      <c r="A6124" t="s">
        <v>56</v>
      </c>
      <c r="B6124" t="s">
        <v>129</v>
      </c>
      <c r="C6124" t="s">
        <v>25</v>
      </c>
    </row>
    <row r="6125" spans="1:3" x14ac:dyDescent="0.2">
      <c r="A6125" t="s">
        <v>56</v>
      </c>
      <c r="B6125" t="s">
        <v>130</v>
      </c>
      <c r="C6125" t="s">
        <v>51</v>
      </c>
    </row>
    <row r="6126" spans="1:3" x14ac:dyDescent="0.2">
      <c r="A6126" t="s">
        <v>56</v>
      </c>
      <c r="B6126" t="s">
        <v>131</v>
      </c>
      <c r="C6126" t="s">
        <v>111</v>
      </c>
    </row>
    <row r="6127" spans="1:3" x14ac:dyDescent="0.2">
      <c r="A6127" t="s">
        <v>56</v>
      </c>
      <c r="B6127" t="s">
        <v>132</v>
      </c>
      <c r="C6127" t="s">
        <v>26</v>
      </c>
    </row>
    <row r="6128" spans="1:3" x14ac:dyDescent="0.2">
      <c r="A6128" t="s">
        <v>133</v>
      </c>
      <c r="B6128" t="s">
        <v>56</v>
      </c>
      <c r="C6128" t="s">
        <v>78</v>
      </c>
    </row>
    <row r="6129" spans="1:3" x14ac:dyDescent="0.2">
      <c r="A6129" t="s">
        <v>56</v>
      </c>
      <c r="B6129" t="s">
        <v>134</v>
      </c>
      <c r="C6129" t="s">
        <v>106</v>
      </c>
    </row>
    <row r="6130" spans="1:3" x14ac:dyDescent="0.2">
      <c r="A6130" t="s">
        <v>56</v>
      </c>
      <c r="B6130" t="s">
        <v>135</v>
      </c>
      <c r="C6130" t="s">
        <v>72</v>
      </c>
    </row>
    <row r="6131" spans="1:3" x14ac:dyDescent="0.2">
      <c r="A6131" t="s">
        <v>56</v>
      </c>
      <c r="B6131" t="s">
        <v>136</v>
      </c>
      <c r="C6131" t="s">
        <v>122</v>
      </c>
    </row>
    <row r="6132" spans="1:3" x14ac:dyDescent="0.2">
      <c r="A6132" t="s">
        <v>56</v>
      </c>
      <c r="B6132" t="s">
        <v>137</v>
      </c>
      <c r="C6132" t="s">
        <v>80</v>
      </c>
    </row>
    <row r="6133" spans="1:3" x14ac:dyDescent="0.2">
      <c r="A6133" t="s">
        <v>56</v>
      </c>
      <c r="B6133" t="s">
        <v>138</v>
      </c>
      <c r="C6133" t="s">
        <v>79</v>
      </c>
    </row>
    <row r="6134" spans="1:3" x14ac:dyDescent="0.2">
      <c r="A6134" t="s">
        <v>59</v>
      </c>
      <c r="B6134" t="s">
        <v>58</v>
      </c>
      <c r="C6134" t="s">
        <v>2</v>
      </c>
    </row>
    <row r="6135" spans="1:3" x14ac:dyDescent="0.2">
      <c r="A6135" t="s">
        <v>60</v>
      </c>
      <c r="B6135" t="s">
        <v>58</v>
      </c>
      <c r="C6135" t="s">
        <v>67</v>
      </c>
    </row>
    <row r="6136" spans="1:3" x14ac:dyDescent="0.2">
      <c r="A6136" t="s">
        <v>61</v>
      </c>
      <c r="B6136" t="s">
        <v>58</v>
      </c>
      <c r="C6136" t="s">
        <v>6</v>
      </c>
    </row>
    <row r="6137" spans="1:3" x14ac:dyDescent="0.2">
      <c r="A6137" t="s">
        <v>62</v>
      </c>
      <c r="B6137" t="s">
        <v>58</v>
      </c>
      <c r="C6137" t="s">
        <v>3</v>
      </c>
    </row>
    <row r="6138" spans="1:3" x14ac:dyDescent="0.2">
      <c r="A6138" t="s">
        <v>63</v>
      </c>
      <c r="B6138" t="s">
        <v>58</v>
      </c>
      <c r="C6138" t="s">
        <v>3</v>
      </c>
    </row>
    <row r="6139" spans="1:3" x14ac:dyDescent="0.2">
      <c r="A6139" t="s">
        <v>58</v>
      </c>
      <c r="B6139" t="s">
        <v>64</v>
      </c>
      <c r="C6139" t="s">
        <v>24</v>
      </c>
    </row>
    <row r="6140" spans="1:3" x14ac:dyDescent="0.2">
      <c r="A6140" t="s">
        <v>65</v>
      </c>
      <c r="B6140" t="s">
        <v>58</v>
      </c>
      <c r="C6140" t="s">
        <v>101</v>
      </c>
    </row>
    <row r="6141" spans="1:3" x14ac:dyDescent="0.2">
      <c r="A6141" t="s">
        <v>66</v>
      </c>
      <c r="B6141" t="s">
        <v>58</v>
      </c>
      <c r="C6141" t="s">
        <v>101</v>
      </c>
    </row>
    <row r="6142" spans="1:3" x14ac:dyDescent="0.2">
      <c r="A6142" t="s">
        <v>58</v>
      </c>
      <c r="B6142" t="s">
        <v>67</v>
      </c>
      <c r="C6142" t="s">
        <v>90</v>
      </c>
    </row>
    <row r="6143" spans="1:3" x14ac:dyDescent="0.2">
      <c r="A6143" t="s">
        <v>58</v>
      </c>
      <c r="B6143" t="s">
        <v>68</v>
      </c>
      <c r="C6143" t="s">
        <v>90</v>
      </c>
    </row>
    <row r="6144" spans="1:3" x14ac:dyDescent="0.2">
      <c r="A6144" t="s">
        <v>69</v>
      </c>
      <c r="B6144" t="s">
        <v>58</v>
      </c>
      <c r="C6144" t="s">
        <v>116</v>
      </c>
    </row>
    <row r="6145" spans="1:3" x14ac:dyDescent="0.2">
      <c r="A6145" t="s">
        <v>70</v>
      </c>
      <c r="B6145" t="s">
        <v>58</v>
      </c>
      <c r="C6145" t="s">
        <v>105</v>
      </c>
    </row>
    <row r="6146" spans="1:3" x14ac:dyDescent="0.2">
      <c r="A6146" t="s">
        <v>71</v>
      </c>
      <c r="B6146" t="s">
        <v>58</v>
      </c>
      <c r="C6146" t="s">
        <v>105</v>
      </c>
    </row>
    <row r="6147" spans="1:3" x14ac:dyDescent="0.2">
      <c r="A6147" t="s">
        <v>72</v>
      </c>
      <c r="B6147" t="s">
        <v>58</v>
      </c>
      <c r="C6147" t="s">
        <v>105</v>
      </c>
    </row>
    <row r="6148" spans="1:3" x14ac:dyDescent="0.2">
      <c r="A6148" t="s">
        <v>73</v>
      </c>
      <c r="B6148" t="s">
        <v>58</v>
      </c>
      <c r="C6148" t="s">
        <v>35</v>
      </c>
    </row>
    <row r="6149" spans="1:3" x14ac:dyDescent="0.2">
      <c r="A6149" t="s">
        <v>74</v>
      </c>
      <c r="B6149" t="s">
        <v>58</v>
      </c>
      <c r="C6149" t="s">
        <v>52</v>
      </c>
    </row>
    <row r="6150" spans="1:3" x14ac:dyDescent="0.2">
      <c r="A6150" t="s">
        <v>75</v>
      </c>
      <c r="B6150" t="s">
        <v>58</v>
      </c>
      <c r="C6150" t="s">
        <v>74</v>
      </c>
    </row>
    <row r="6151" spans="1:3" x14ac:dyDescent="0.2">
      <c r="A6151" t="s">
        <v>76</v>
      </c>
      <c r="B6151" t="s">
        <v>58</v>
      </c>
      <c r="C6151" t="s">
        <v>130</v>
      </c>
    </row>
    <row r="6152" spans="1:3" x14ac:dyDescent="0.2">
      <c r="A6152" t="s">
        <v>77</v>
      </c>
      <c r="B6152" t="s">
        <v>58</v>
      </c>
      <c r="C6152" t="s">
        <v>130</v>
      </c>
    </row>
    <row r="6153" spans="1:3" x14ac:dyDescent="0.2">
      <c r="A6153" t="s">
        <v>78</v>
      </c>
      <c r="B6153" t="s">
        <v>58</v>
      </c>
      <c r="C6153" t="s">
        <v>29</v>
      </c>
    </row>
    <row r="6154" spans="1:3" x14ac:dyDescent="0.2">
      <c r="A6154" t="s">
        <v>79</v>
      </c>
      <c r="B6154" t="s">
        <v>58</v>
      </c>
      <c r="C6154" t="s">
        <v>1</v>
      </c>
    </row>
    <row r="6155" spans="1:3" x14ac:dyDescent="0.2">
      <c r="A6155" t="s">
        <v>80</v>
      </c>
      <c r="B6155" t="s">
        <v>58</v>
      </c>
      <c r="C6155" t="s">
        <v>1</v>
      </c>
    </row>
    <row r="6156" spans="1:3" x14ac:dyDescent="0.2">
      <c r="A6156" t="s">
        <v>81</v>
      </c>
      <c r="B6156" t="s">
        <v>58</v>
      </c>
      <c r="C6156" t="s">
        <v>130</v>
      </c>
    </row>
    <row r="6157" spans="1:3" x14ac:dyDescent="0.2">
      <c r="A6157" t="s">
        <v>58</v>
      </c>
      <c r="B6157" t="s">
        <v>82</v>
      </c>
      <c r="C6157" t="s">
        <v>6</v>
      </c>
    </row>
    <row r="6158" spans="1:3" x14ac:dyDescent="0.2">
      <c r="A6158" t="s">
        <v>58</v>
      </c>
      <c r="B6158" t="s">
        <v>83</v>
      </c>
      <c r="C6158" t="s">
        <v>58</v>
      </c>
    </row>
    <row r="6159" spans="1:3" x14ac:dyDescent="0.2">
      <c r="A6159" t="s">
        <v>84</v>
      </c>
      <c r="B6159" t="s">
        <v>58</v>
      </c>
      <c r="C6159" t="s">
        <v>90</v>
      </c>
    </row>
    <row r="6160" spans="1:3" x14ac:dyDescent="0.2">
      <c r="A6160" t="s">
        <v>85</v>
      </c>
      <c r="B6160" t="s">
        <v>58</v>
      </c>
      <c r="C6160" t="s">
        <v>6</v>
      </c>
    </row>
    <row r="6161" spans="1:3" x14ac:dyDescent="0.2">
      <c r="A6161" t="s">
        <v>86</v>
      </c>
      <c r="B6161" t="s">
        <v>58</v>
      </c>
      <c r="C6161" t="s">
        <v>128</v>
      </c>
    </row>
    <row r="6162" spans="1:3" x14ac:dyDescent="0.2">
      <c r="A6162" t="s">
        <v>87</v>
      </c>
      <c r="B6162" t="s">
        <v>58</v>
      </c>
      <c r="C6162" t="s">
        <v>74</v>
      </c>
    </row>
    <row r="6163" spans="1:3" x14ac:dyDescent="0.2">
      <c r="A6163" t="s">
        <v>88</v>
      </c>
      <c r="B6163" t="s">
        <v>58</v>
      </c>
      <c r="C6163" t="s">
        <v>29</v>
      </c>
    </row>
    <row r="6164" spans="1:3" x14ac:dyDescent="0.2">
      <c r="A6164" t="s">
        <v>89</v>
      </c>
      <c r="B6164" t="s">
        <v>58</v>
      </c>
      <c r="C6164" t="s">
        <v>36</v>
      </c>
    </row>
    <row r="6165" spans="1:3" x14ac:dyDescent="0.2">
      <c r="A6165" t="s">
        <v>58</v>
      </c>
      <c r="B6165" t="s">
        <v>90</v>
      </c>
      <c r="C6165" t="s">
        <v>6</v>
      </c>
    </row>
    <row r="6166" spans="1:3" x14ac:dyDescent="0.2">
      <c r="A6166" t="s">
        <v>91</v>
      </c>
      <c r="B6166" t="s">
        <v>58</v>
      </c>
      <c r="C6166" t="s">
        <v>67</v>
      </c>
    </row>
    <row r="6167" spans="1:3" x14ac:dyDescent="0.2">
      <c r="A6167" t="s">
        <v>92</v>
      </c>
      <c r="B6167" t="s">
        <v>58</v>
      </c>
      <c r="C6167" t="s">
        <v>107</v>
      </c>
    </row>
    <row r="6168" spans="1:3" x14ac:dyDescent="0.2">
      <c r="A6168" t="s">
        <v>93</v>
      </c>
      <c r="B6168" t="s">
        <v>58</v>
      </c>
      <c r="C6168" t="s">
        <v>36</v>
      </c>
    </row>
    <row r="6169" spans="1:3" x14ac:dyDescent="0.2">
      <c r="A6169" t="s">
        <v>58</v>
      </c>
      <c r="B6169" t="s">
        <v>94</v>
      </c>
      <c r="C6169" t="s">
        <v>24</v>
      </c>
    </row>
    <row r="6170" spans="1:3" x14ac:dyDescent="0.2">
      <c r="A6170" t="s">
        <v>95</v>
      </c>
      <c r="B6170" t="s">
        <v>58</v>
      </c>
      <c r="C6170" t="s">
        <v>67</v>
      </c>
    </row>
    <row r="6171" spans="1:3" x14ac:dyDescent="0.2">
      <c r="A6171" t="s">
        <v>96</v>
      </c>
      <c r="B6171" t="s">
        <v>58</v>
      </c>
      <c r="C6171" t="s">
        <v>128</v>
      </c>
    </row>
    <row r="6172" spans="1:3" x14ac:dyDescent="0.2">
      <c r="A6172" t="s">
        <v>58</v>
      </c>
      <c r="B6172" t="s">
        <v>97</v>
      </c>
      <c r="C6172" t="s">
        <v>4</v>
      </c>
    </row>
    <row r="6173" spans="1:3" x14ac:dyDescent="0.2">
      <c r="A6173" t="s">
        <v>58</v>
      </c>
      <c r="B6173" t="s">
        <v>98</v>
      </c>
      <c r="C6173" t="s">
        <v>24</v>
      </c>
    </row>
    <row r="6174" spans="1:3" x14ac:dyDescent="0.2">
      <c r="A6174" t="s">
        <v>99</v>
      </c>
      <c r="B6174" t="s">
        <v>58</v>
      </c>
      <c r="C6174" t="s">
        <v>43</v>
      </c>
    </row>
    <row r="6175" spans="1:3" x14ac:dyDescent="0.2">
      <c r="A6175" t="s">
        <v>100</v>
      </c>
      <c r="B6175" t="s">
        <v>58</v>
      </c>
      <c r="C6175" t="s">
        <v>102</v>
      </c>
    </row>
    <row r="6176" spans="1:3" x14ac:dyDescent="0.2">
      <c r="A6176" t="s">
        <v>101</v>
      </c>
      <c r="B6176" t="s">
        <v>58</v>
      </c>
      <c r="C6176" t="s">
        <v>138</v>
      </c>
    </row>
    <row r="6177" spans="1:3" x14ac:dyDescent="0.2">
      <c r="A6177" t="s">
        <v>102</v>
      </c>
      <c r="B6177" t="s">
        <v>58</v>
      </c>
      <c r="C6177" t="s">
        <v>107</v>
      </c>
    </row>
    <row r="6178" spans="1:3" x14ac:dyDescent="0.2">
      <c r="A6178" t="s">
        <v>103</v>
      </c>
      <c r="B6178" t="s">
        <v>58</v>
      </c>
      <c r="C6178" t="s">
        <v>6</v>
      </c>
    </row>
    <row r="6179" spans="1:3" x14ac:dyDescent="0.2">
      <c r="A6179" t="s">
        <v>104</v>
      </c>
      <c r="B6179" t="s">
        <v>58</v>
      </c>
      <c r="C6179" t="s">
        <v>107</v>
      </c>
    </row>
    <row r="6180" spans="1:3" x14ac:dyDescent="0.2">
      <c r="A6180" t="s">
        <v>3</v>
      </c>
      <c r="B6180" t="s">
        <v>58</v>
      </c>
      <c r="C6180" t="s">
        <v>107</v>
      </c>
    </row>
    <row r="6181" spans="1:3" x14ac:dyDescent="0.2">
      <c r="A6181" t="s">
        <v>105</v>
      </c>
      <c r="B6181" t="s">
        <v>58</v>
      </c>
      <c r="C6181" t="s">
        <v>137</v>
      </c>
    </row>
    <row r="6182" spans="1:3" x14ac:dyDescent="0.2">
      <c r="A6182" t="s">
        <v>106</v>
      </c>
      <c r="B6182" t="s">
        <v>58</v>
      </c>
      <c r="C6182" t="s">
        <v>36</v>
      </c>
    </row>
    <row r="6183" spans="1:3" x14ac:dyDescent="0.2">
      <c r="A6183" t="s">
        <v>107</v>
      </c>
      <c r="B6183" t="s">
        <v>58</v>
      </c>
      <c r="C6183" t="s">
        <v>6</v>
      </c>
    </row>
    <row r="6184" spans="1:3" x14ac:dyDescent="0.2">
      <c r="A6184" t="s">
        <v>108</v>
      </c>
      <c r="B6184" t="s">
        <v>58</v>
      </c>
      <c r="C6184" t="s">
        <v>6</v>
      </c>
    </row>
    <row r="6185" spans="1:3" x14ac:dyDescent="0.2">
      <c r="A6185" t="s">
        <v>109</v>
      </c>
      <c r="B6185" t="s">
        <v>58</v>
      </c>
      <c r="C6185" t="s">
        <v>90</v>
      </c>
    </row>
    <row r="6186" spans="1:3" x14ac:dyDescent="0.2">
      <c r="A6186" t="s">
        <v>110</v>
      </c>
      <c r="B6186" t="s">
        <v>58</v>
      </c>
      <c r="C6186" t="s">
        <v>127</v>
      </c>
    </row>
    <row r="6187" spans="1:3" x14ac:dyDescent="0.2">
      <c r="A6187" t="s">
        <v>111</v>
      </c>
      <c r="B6187" t="s">
        <v>58</v>
      </c>
      <c r="C6187" t="s">
        <v>62</v>
      </c>
    </row>
    <row r="6188" spans="1:3" x14ac:dyDescent="0.2">
      <c r="A6188" t="s">
        <v>112</v>
      </c>
      <c r="B6188" t="s">
        <v>58</v>
      </c>
      <c r="C6188" t="s">
        <v>62</v>
      </c>
    </row>
    <row r="6189" spans="1:3" x14ac:dyDescent="0.2">
      <c r="A6189" t="s">
        <v>113</v>
      </c>
      <c r="B6189" t="s">
        <v>58</v>
      </c>
      <c r="C6189" t="s">
        <v>128</v>
      </c>
    </row>
    <row r="6190" spans="1:3" x14ac:dyDescent="0.2">
      <c r="A6190" t="s">
        <v>114</v>
      </c>
      <c r="B6190" t="s">
        <v>58</v>
      </c>
      <c r="C6190" t="s">
        <v>130</v>
      </c>
    </row>
    <row r="6191" spans="1:3" x14ac:dyDescent="0.2">
      <c r="A6191" t="s">
        <v>58</v>
      </c>
      <c r="B6191" t="s">
        <v>115</v>
      </c>
      <c r="C6191" t="s">
        <v>24</v>
      </c>
    </row>
    <row r="6192" spans="1:3" x14ac:dyDescent="0.2">
      <c r="A6192" t="s">
        <v>116</v>
      </c>
      <c r="B6192" t="s">
        <v>58</v>
      </c>
      <c r="C6192" t="s">
        <v>109</v>
      </c>
    </row>
    <row r="6193" spans="1:3" x14ac:dyDescent="0.2">
      <c r="A6193" t="s">
        <v>117</v>
      </c>
      <c r="B6193" t="s">
        <v>58</v>
      </c>
      <c r="C6193" t="s">
        <v>21</v>
      </c>
    </row>
    <row r="6194" spans="1:3" x14ac:dyDescent="0.2">
      <c r="A6194" t="s">
        <v>118</v>
      </c>
      <c r="B6194" t="s">
        <v>58</v>
      </c>
      <c r="C6194" t="s">
        <v>3</v>
      </c>
    </row>
    <row r="6195" spans="1:3" x14ac:dyDescent="0.2">
      <c r="A6195" t="s">
        <v>119</v>
      </c>
      <c r="B6195" t="s">
        <v>58</v>
      </c>
      <c r="C6195" t="s">
        <v>102</v>
      </c>
    </row>
    <row r="6196" spans="1:3" x14ac:dyDescent="0.2">
      <c r="A6196" t="s">
        <v>58</v>
      </c>
      <c r="B6196" t="s">
        <v>120</v>
      </c>
      <c r="C6196" t="s">
        <v>24</v>
      </c>
    </row>
    <row r="6197" spans="1:3" x14ac:dyDescent="0.2">
      <c r="A6197" t="s">
        <v>58</v>
      </c>
      <c r="B6197" t="s">
        <v>121</v>
      </c>
      <c r="C6197" t="s">
        <v>24</v>
      </c>
    </row>
    <row r="6198" spans="1:3" x14ac:dyDescent="0.2">
      <c r="A6198" t="s">
        <v>122</v>
      </c>
      <c r="B6198" t="s">
        <v>58</v>
      </c>
      <c r="C6198" t="s">
        <v>127</v>
      </c>
    </row>
    <row r="6199" spans="1:3" x14ac:dyDescent="0.2">
      <c r="A6199" t="s">
        <v>123</v>
      </c>
      <c r="B6199" t="s">
        <v>58</v>
      </c>
      <c r="C6199" t="s">
        <v>84</v>
      </c>
    </row>
    <row r="6200" spans="1:3" x14ac:dyDescent="0.2">
      <c r="A6200" t="s">
        <v>124</v>
      </c>
      <c r="B6200" t="s">
        <v>58</v>
      </c>
      <c r="C6200" t="s">
        <v>10</v>
      </c>
    </row>
    <row r="6201" spans="1:3" x14ac:dyDescent="0.2">
      <c r="A6201" t="s">
        <v>125</v>
      </c>
      <c r="B6201" t="s">
        <v>58</v>
      </c>
      <c r="C6201" t="s">
        <v>28</v>
      </c>
    </row>
    <row r="6202" spans="1:3" x14ac:dyDescent="0.2">
      <c r="A6202" t="s">
        <v>126</v>
      </c>
      <c r="B6202" t="s">
        <v>58</v>
      </c>
      <c r="C6202" t="s">
        <v>43</v>
      </c>
    </row>
    <row r="6203" spans="1:3" x14ac:dyDescent="0.2">
      <c r="A6203" t="s">
        <v>127</v>
      </c>
      <c r="B6203" t="s">
        <v>58</v>
      </c>
      <c r="C6203" t="s">
        <v>73</v>
      </c>
    </row>
    <row r="6204" spans="1:3" x14ac:dyDescent="0.2">
      <c r="A6204" t="s">
        <v>128</v>
      </c>
      <c r="B6204" t="s">
        <v>58</v>
      </c>
      <c r="C6204" t="s">
        <v>91</v>
      </c>
    </row>
    <row r="6205" spans="1:3" x14ac:dyDescent="0.2">
      <c r="A6205" t="s">
        <v>129</v>
      </c>
      <c r="B6205" t="s">
        <v>58</v>
      </c>
      <c r="C6205" t="s">
        <v>11</v>
      </c>
    </row>
    <row r="6206" spans="1:3" x14ac:dyDescent="0.2">
      <c r="A6206" t="s">
        <v>130</v>
      </c>
      <c r="B6206" t="s">
        <v>58</v>
      </c>
      <c r="C6206" t="s">
        <v>95</v>
      </c>
    </row>
    <row r="6207" spans="1:3" x14ac:dyDescent="0.2">
      <c r="A6207" t="s">
        <v>131</v>
      </c>
      <c r="B6207" t="s">
        <v>58</v>
      </c>
      <c r="C6207" t="s">
        <v>123</v>
      </c>
    </row>
    <row r="6208" spans="1:3" x14ac:dyDescent="0.2">
      <c r="A6208" t="s">
        <v>132</v>
      </c>
      <c r="B6208" t="s">
        <v>58</v>
      </c>
      <c r="C6208" t="s">
        <v>62</v>
      </c>
    </row>
    <row r="6209" spans="1:3" x14ac:dyDescent="0.2">
      <c r="A6209" t="s">
        <v>133</v>
      </c>
      <c r="B6209" t="s">
        <v>58</v>
      </c>
      <c r="C6209" t="s">
        <v>29</v>
      </c>
    </row>
    <row r="6210" spans="1:3" x14ac:dyDescent="0.2">
      <c r="A6210" t="s">
        <v>134</v>
      </c>
      <c r="B6210" t="s">
        <v>58</v>
      </c>
      <c r="C6210" t="s">
        <v>90</v>
      </c>
    </row>
    <row r="6211" spans="1:3" x14ac:dyDescent="0.2">
      <c r="A6211" t="s">
        <v>135</v>
      </c>
      <c r="B6211" t="s">
        <v>58</v>
      </c>
      <c r="C6211" t="s">
        <v>128</v>
      </c>
    </row>
    <row r="6212" spans="1:3" x14ac:dyDescent="0.2">
      <c r="A6212" t="s">
        <v>136</v>
      </c>
      <c r="B6212" t="s">
        <v>58</v>
      </c>
      <c r="C6212" t="s">
        <v>128</v>
      </c>
    </row>
    <row r="6213" spans="1:3" x14ac:dyDescent="0.2">
      <c r="A6213" t="s">
        <v>137</v>
      </c>
      <c r="B6213" t="s">
        <v>58</v>
      </c>
      <c r="C6213" t="s">
        <v>109</v>
      </c>
    </row>
    <row r="6214" spans="1:3" x14ac:dyDescent="0.2">
      <c r="A6214" t="s">
        <v>138</v>
      </c>
      <c r="B6214" t="s">
        <v>58</v>
      </c>
      <c r="C6214" t="s">
        <v>35</v>
      </c>
    </row>
    <row r="6215" spans="1:3" x14ac:dyDescent="0.2">
      <c r="A6215" t="s">
        <v>59</v>
      </c>
      <c r="B6215" t="s">
        <v>60</v>
      </c>
      <c r="C6215" t="s">
        <v>33</v>
      </c>
    </row>
    <row r="6216" spans="1:3" x14ac:dyDescent="0.2">
      <c r="A6216" t="s">
        <v>59</v>
      </c>
      <c r="B6216" t="s">
        <v>61</v>
      </c>
      <c r="C6216" t="s">
        <v>29</v>
      </c>
    </row>
    <row r="6217" spans="1:3" x14ac:dyDescent="0.2">
      <c r="A6217" t="s">
        <v>59</v>
      </c>
      <c r="B6217" t="s">
        <v>62</v>
      </c>
      <c r="C6217" t="s">
        <v>132</v>
      </c>
    </row>
    <row r="6218" spans="1:3" x14ac:dyDescent="0.2">
      <c r="A6218" t="s">
        <v>59</v>
      </c>
      <c r="B6218" t="s">
        <v>63</v>
      </c>
      <c r="C6218" t="s">
        <v>40</v>
      </c>
    </row>
    <row r="6219" spans="1:3" x14ac:dyDescent="0.2">
      <c r="A6219" t="s">
        <v>59</v>
      </c>
      <c r="B6219" t="s">
        <v>64</v>
      </c>
      <c r="C6219" t="s">
        <v>105</v>
      </c>
    </row>
    <row r="6220" spans="1:3" x14ac:dyDescent="0.2">
      <c r="A6220" t="s">
        <v>65</v>
      </c>
      <c r="B6220" t="s">
        <v>59</v>
      </c>
      <c r="C6220" t="s">
        <v>27</v>
      </c>
    </row>
    <row r="6221" spans="1:3" x14ac:dyDescent="0.2">
      <c r="A6221" t="s">
        <v>66</v>
      </c>
      <c r="B6221" t="s">
        <v>59</v>
      </c>
      <c r="C6221" t="s">
        <v>65</v>
      </c>
    </row>
    <row r="6222" spans="1:3" x14ac:dyDescent="0.2">
      <c r="A6222" t="s">
        <v>59</v>
      </c>
      <c r="B6222" t="s">
        <v>67</v>
      </c>
      <c r="C6222" t="s">
        <v>28</v>
      </c>
    </row>
    <row r="6223" spans="1:3" x14ac:dyDescent="0.2">
      <c r="A6223" t="s">
        <v>59</v>
      </c>
      <c r="B6223" t="s">
        <v>68</v>
      </c>
      <c r="C6223" t="s">
        <v>28</v>
      </c>
    </row>
    <row r="6224" spans="1:3" x14ac:dyDescent="0.2">
      <c r="A6224" t="s">
        <v>59</v>
      </c>
      <c r="B6224" t="s">
        <v>69</v>
      </c>
      <c r="C6224" t="s">
        <v>51</v>
      </c>
    </row>
    <row r="6225" spans="1:3" x14ac:dyDescent="0.2">
      <c r="A6225" t="s">
        <v>59</v>
      </c>
      <c r="B6225" t="s">
        <v>70</v>
      </c>
      <c r="C6225" t="s">
        <v>13</v>
      </c>
    </row>
    <row r="6226" spans="1:3" x14ac:dyDescent="0.2">
      <c r="A6226" t="s">
        <v>59</v>
      </c>
      <c r="B6226" t="s">
        <v>71</v>
      </c>
      <c r="C6226" t="s">
        <v>46</v>
      </c>
    </row>
    <row r="6227" spans="1:3" x14ac:dyDescent="0.2">
      <c r="A6227" t="s">
        <v>59</v>
      </c>
      <c r="B6227" t="s">
        <v>72</v>
      </c>
      <c r="C6227" t="s">
        <v>126</v>
      </c>
    </row>
    <row r="6228" spans="1:3" x14ac:dyDescent="0.2">
      <c r="A6228" t="s">
        <v>59</v>
      </c>
      <c r="B6228" t="s">
        <v>73</v>
      </c>
      <c r="C6228" t="s">
        <v>16</v>
      </c>
    </row>
    <row r="6229" spans="1:3" x14ac:dyDescent="0.2">
      <c r="A6229" t="s">
        <v>59</v>
      </c>
      <c r="B6229" t="s">
        <v>74</v>
      </c>
      <c r="C6229" t="s">
        <v>81</v>
      </c>
    </row>
    <row r="6230" spans="1:3" x14ac:dyDescent="0.2">
      <c r="A6230" t="s">
        <v>75</v>
      </c>
      <c r="B6230" t="s">
        <v>59</v>
      </c>
      <c r="C6230" t="s">
        <v>78</v>
      </c>
    </row>
    <row r="6231" spans="1:3" x14ac:dyDescent="0.2">
      <c r="A6231" t="s">
        <v>59</v>
      </c>
      <c r="B6231" t="s">
        <v>76</v>
      </c>
      <c r="C6231" t="s">
        <v>70</v>
      </c>
    </row>
    <row r="6232" spans="1:3" x14ac:dyDescent="0.2">
      <c r="A6232" t="s">
        <v>59</v>
      </c>
      <c r="B6232" t="s">
        <v>77</v>
      </c>
      <c r="C6232" t="s">
        <v>70</v>
      </c>
    </row>
    <row r="6233" spans="1:3" x14ac:dyDescent="0.2">
      <c r="A6233" t="s">
        <v>78</v>
      </c>
      <c r="B6233" t="s">
        <v>59</v>
      </c>
      <c r="C6233" t="s">
        <v>117</v>
      </c>
    </row>
    <row r="6234" spans="1:3" x14ac:dyDescent="0.2">
      <c r="A6234" t="s">
        <v>59</v>
      </c>
      <c r="B6234" t="s">
        <v>79</v>
      </c>
      <c r="C6234" t="s">
        <v>135</v>
      </c>
    </row>
    <row r="6235" spans="1:3" x14ac:dyDescent="0.2">
      <c r="A6235" t="s">
        <v>59</v>
      </c>
      <c r="B6235" t="s">
        <v>80</v>
      </c>
      <c r="C6235" t="s">
        <v>135</v>
      </c>
    </row>
    <row r="6236" spans="1:3" x14ac:dyDescent="0.2">
      <c r="A6236" t="s">
        <v>59</v>
      </c>
      <c r="B6236" t="s">
        <v>81</v>
      </c>
      <c r="C6236" t="s">
        <v>124</v>
      </c>
    </row>
    <row r="6237" spans="1:3" x14ac:dyDescent="0.2">
      <c r="A6237" t="s">
        <v>59</v>
      </c>
      <c r="B6237" t="s">
        <v>82</v>
      </c>
      <c r="C6237" t="s">
        <v>29</v>
      </c>
    </row>
    <row r="6238" spans="1:3" x14ac:dyDescent="0.2">
      <c r="A6238" t="s">
        <v>59</v>
      </c>
      <c r="B6238" t="s">
        <v>83</v>
      </c>
      <c r="C6238" t="s">
        <v>21</v>
      </c>
    </row>
    <row r="6239" spans="1:3" x14ac:dyDescent="0.2">
      <c r="A6239" t="s">
        <v>59</v>
      </c>
      <c r="B6239" t="s">
        <v>84</v>
      </c>
      <c r="C6239" t="s">
        <v>28</v>
      </c>
    </row>
    <row r="6240" spans="1:3" x14ac:dyDescent="0.2">
      <c r="A6240" t="s">
        <v>59</v>
      </c>
      <c r="B6240" t="s">
        <v>85</v>
      </c>
      <c r="C6240" t="s">
        <v>28</v>
      </c>
    </row>
    <row r="6241" spans="1:3" x14ac:dyDescent="0.2">
      <c r="A6241" t="s">
        <v>59</v>
      </c>
      <c r="B6241" t="s">
        <v>86</v>
      </c>
      <c r="C6241" t="s">
        <v>71</v>
      </c>
    </row>
    <row r="6242" spans="1:3" x14ac:dyDescent="0.2">
      <c r="A6242" t="s">
        <v>59</v>
      </c>
      <c r="B6242" t="s">
        <v>87</v>
      </c>
      <c r="C6242" t="s">
        <v>78</v>
      </c>
    </row>
    <row r="6243" spans="1:3" x14ac:dyDescent="0.2">
      <c r="A6243" t="s">
        <v>59</v>
      </c>
      <c r="B6243" t="s">
        <v>88</v>
      </c>
      <c r="C6243" t="s">
        <v>56</v>
      </c>
    </row>
    <row r="6244" spans="1:3" x14ac:dyDescent="0.2">
      <c r="A6244" t="s">
        <v>59</v>
      </c>
      <c r="B6244" t="s">
        <v>89</v>
      </c>
      <c r="C6244" t="s">
        <v>114</v>
      </c>
    </row>
    <row r="6245" spans="1:3" x14ac:dyDescent="0.2">
      <c r="A6245" t="s">
        <v>59</v>
      </c>
      <c r="B6245" t="s">
        <v>90</v>
      </c>
      <c r="C6245" t="s">
        <v>74</v>
      </c>
    </row>
    <row r="6246" spans="1:3" x14ac:dyDescent="0.2">
      <c r="A6246" t="s">
        <v>59</v>
      </c>
      <c r="B6246" t="s">
        <v>91</v>
      </c>
      <c r="C6246" t="s">
        <v>93</v>
      </c>
    </row>
    <row r="6247" spans="1:3" x14ac:dyDescent="0.2">
      <c r="A6247" t="s">
        <v>59</v>
      </c>
      <c r="B6247" t="s">
        <v>92</v>
      </c>
      <c r="C6247" t="s">
        <v>89</v>
      </c>
    </row>
    <row r="6248" spans="1:3" x14ac:dyDescent="0.2">
      <c r="A6248" t="s">
        <v>59</v>
      </c>
      <c r="B6248" t="s">
        <v>93</v>
      </c>
      <c r="C6248" t="s">
        <v>86</v>
      </c>
    </row>
    <row r="6249" spans="1:3" x14ac:dyDescent="0.2">
      <c r="A6249" t="s">
        <v>59</v>
      </c>
      <c r="B6249" t="s">
        <v>94</v>
      </c>
      <c r="C6249" t="s">
        <v>105</v>
      </c>
    </row>
    <row r="6250" spans="1:3" x14ac:dyDescent="0.2">
      <c r="A6250" t="s">
        <v>59</v>
      </c>
      <c r="B6250" t="s">
        <v>95</v>
      </c>
      <c r="C6250" t="s">
        <v>93</v>
      </c>
    </row>
    <row r="6251" spans="1:3" x14ac:dyDescent="0.2">
      <c r="A6251" t="s">
        <v>59</v>
      </c>
      <c r="B6251" t="s">
        <v>96</v>
      </c>
      <c r="C6251" t="s">
        <v>72</v>
      </c>
    </row>
    <row r="6252" spans="1:3" x14ac:dyDescent="0.2">
      <c r="A6252" t="s">
        <v>59</v>
      </c>
      <c r="B6252" t="s">
        <v>97</v>
      </c>
      <c r="C6252" t="s">
        <v>43</v>
      </c>
    </row>
    <row r="6253" spans="1:3" x14ac:dyDescent="0.2">
      <c r="A6253" t="s">
        <v>59</v>
      </c>
      <c r="B6253" t="s">
        <v>98</v>
      </c>
      <c r="C6253" t="s">
        <v>105</v>
      </c>
    </row>
    <row r="6254" spans="1:3" x14ac:dyDescent="0.2">
      <c r="A6254" t="s">
        <v>99</v>
      </c>
      <c r="B6254" t="s">
        <v>59</v>
      </c>
      <c r="C6254" t="s">
        <v>65</v>
      </c>
    </row>
    <row r="6255" spans="1:3" x14ac:dyDescent="0.2">
      <c r="A6255" t="s">
        <v>100</v>
      </c>
      <c r="B6255" t="s">
        <v>59</v>
      </c>
      <c r="C6255" t="s">
        <v>79</v>
      </c>
    </row>
    <row r="6256" spans="1:3" x14ac:dyDescent="0.2">
      <c r="A6256" t="s">
        <v>59</v>
      </c>
      <c r="B6256" t="s">
        <v>101</v>
      </c>
      <c r="C6256" t="s">
        <v>49</v>
      </c>
    </row>
    <row r="6257" spans="1:3" x14ac:dyDescent="0.2">
      <c r="A6257" t="s">
        <v>59</v>
      </c>
      <c r="B6257" t="s">
        <v>102</v>
      </c>
      <c r="C6257" t="s">
        <v>106</v>
      </c>
    </row>
    <row r="6258" spans="1:3" x14ac:dyDescent="0.2">
      <c r="A6258" t="s">
        <v>59</v>
      </c>
      <c r="B6258" t="s">
        <v>103</v>
      </c>
      <c r="C6258" t="s">
        <v>29</v>
      </c>
    </row>
    <row r="6259" spans="1:3" x14ac:dyDescent="0.2">
      <c r="A6259" t="s">
        <v>59</v>
      </c>
      <c r="B6259" t="s">
        <v>104</v>
      </c>
      <c r="C6259" t="s">
        <v>19</v>
      </c>
    </row>
    <row r="6260" spans="1:3" x14ac:dyDescent="0.2">
      <c r="A6260" t="s">
        <v>59</v>
      </c>
      <c r="B6260" t="s">
        <v>3</v>
      </c>
      <c r="C6260" t="s">
        <v>89</v>
      </c>
    </row>
    <row r="6261" spans="1:3" x14ac:dyDescent="0.2">
      <c r="A6261" t="s">
        <v>59</v>
      </c>
      <c r="B6261" t="s">
        <v>105</v>
      </c>
      <c r="C6261" t="s">
        <v>31</v>
      </c>
    </row>
    <row r="6262" spans="1:3" x14ac:dyDescent="0.2">
      <c r="A6262" t="s">
        <v>59</v>
      </c>
      <c r="B6262" t="s">
        <v>106</v>
      </c>
      <c r="C6262" t="s">
        <v>114</v>
      </c>
    </row>
    <row r="6263" spans="1:3" x14ac:dyDescent="0.2">
      <c r="A6263" t="s">
        <v>59</v>
      </c>
      <c r="B6263" t="s">
        <v>107</v>
      </c>
      <c r="C6263" t="s">
        <v>74</v>
      </c>
    </row>
    <row r="6264" spans="1:3" x14ac:dyDescent="0.2">
      <c r="A6264" t="s">
        <v>59</v>
      </c>
      <c r="B6264" t="s">
        <v>108</v>
      </c>
      <c r="C6264" t="s">
        <v>74</v>
      </c>
    </row>
    <row r="6265" spans="1:3" x14ac:dyDescent="0.2">
      <c r="A6265" t="s">
        <v>59</v>
      </c>
      <c r="B6265" t="s">
        <v>109</v>
      </c>
      <c r="C6265" t="s">
        <v>28</v>
      </c>
    </row>
    <row r="6266" spans="1:3" x14ac:dyDescent="0.2">
      <c r="A6266" t="s">
        <v>59</v>
      </c>
      <c r="B6266" t="s">
        <v>110</v>
      </c>
      <c r="C6266" t="s">
        <v>99</v>
      </c>
    </row>
    <row r="6267" spans="1:3" x14ac:dyDescent="0.2">
      <c r="A6267" t="s">
        <v>59</v>
      </c>
      <c r="B6267" t="s">
        <v>111</v>
      </c>
      <c r="C6267" t="s">
        <v>26</v>
      </c>
    </row>
    <row r="6268" spans="1:3" x14ac:dyDescent="0.2">
      <c r="A6268" t="s">
        <v>59</v>
      </c>
      <c r="B6268" t="s">
        <v>112</v>
      </c>
      <c r="C6268" t="s">
        <v>136</v>
      </c>
    </row>
    <row r="6269" spans="1:3" x14ac:dyDescent="0.2">
      <c r="A6269" t="s">
        <v>113</v>
      </c>
      <c r="B6269" t="s">
        <v>59</v>
      </c>
      <c r="C6269" t="s">
        <v>71</v>
      </c>
    </row>
    <row r="6270" spans="1:3" x14ac:dyDescent="0.2">
      <c r="A6270" t="s">
        <v>59</v>
      </c>
      <c r="B6270" t="s">
        <v>114</v>
      </c>
      <c r="C6270" t="s">
        <v>70</v>
      </c>
    </row>
    <row r="6271" spans="1:3" x14ac:dyDescent="0.2">
      <c r="A6271" t="s">
        <v>59</v>
      </c>
      <c r="B6271" t="s">
        <v>115</v>
      </c>
      <c r="C6271" t="s">
        <v>105</v>
      </c>
    </row>
    <row r="6272" spans="1:3" x14ac:dyDescent="0.2">
      <c r="A6272" t="s">
        <v>59</v>
      </c>
      <c r="B6272" t="s">
        <v>116</v>
      </c>
      <c r="C6272" t="s">
        <v>33</v>
      </c>
    </row>
    <row r="6273" spans="1:3" x14ac:dyDescent="0.2">
      <c r="A6273" t="s">
        <v>117</v>
      </c>
      <c r="B6273" t="s">
        <v>59</v>
      </c>
      <c r="C6273" t="s">
        <v>44</v>
      </c>
    </row>
    <row r="6274" spans="1:3" x14ac:dyDescent="0.2">
      <c r="A6274" t="s">
        <v>59</v>
      </c>
      <c r="B6274" t="s">
        <v>118</v>
      </c>
      <c r="C6274" t="s">
        <v>40</v>
      </c>
    </row>
    <row r="6275" spans="1:3" x14ac:dyDescent="0.2">
      <c r="A6275" t="s">
        <v>59</v>
      </c>
      <c r="B6275" t="s">
        <v>119</v>
      </c>
      <c r="C6275" t="s">
        <v>40</v>
      </c>
    </row>
    <row r="6276" spans="1:3" x14ac:dyDescent="0.2">
      <c r="A6276" t="s">
        <v>59</v>
      </c>
      <c r="B6276" t="s">
        <v>120</v>
      </c>
      <c r="C6276" t="s">
        <v>10</v>
      </c>
    </row>
    <row r="6277" spans="1:3" x14ac:dyDescent="0.2">
      <c r="A6277" t="s">
        <v>59</v>
      </c>
      <c r="B6277" t="s">
        <v>121</v>
      </c>
      <c r="C6277" t="s">
        <v>10</v>
      </c>
    </row>
    <row r="6278" spans="1:3" x14ac:dyDescent="0.2">
      <c r="A6278" t="s">
        <v>59</v>
      </c>
      <c r="B6278" t="s">
        <v>122</v>
      </c>
      <c r="C6278" t="s">
        <v>126</v>
      </c>
    </row>
    <row r="6279" spans="1:3" x14ac:dyDescent="0.2">
      <c r="A6279" t="s">
        <v>59</v>
      </c>
      <c r="B6279" t="s">
        <v>123</v>
      </c>
      <c r="C6279" t="s">
        <v>32</v>
      </c>
    </row>
    <row r="6280" spans="1:3" x14ac:dyDescent="0.2">
      <c r="A6280" t="s">
        <v>124</v>
      </c>
      <c r="B6280" t="s">
        <v>59</v>
      </c>
      <c r="C6280" t="s">
        <v>13</v>
      </c>
    </row>
    <row r="6281" spans="1:3" x14ac:dyDescent="0.2">
      <c r="A6281" t="s">
        <v>59</v>
      </c>
      <c r="B6281" t="s">
        <v>125</v>
      </c>
      <c r="C6281" t="s">
        <v>78</v>
      </c>
    </row>
    <row r="6282" spans="1:3" x14ac:dyDescent="0.2">
      <c r="A6282" t="s">
        <v>59</v>
      </c>
      <c r="B6282" t="s">
        <v>126</v>
      </c>
      <c r="C6282" t="s">
        <v>65</v>
      </c>
    </row>
    <row r="6283" spans="1:3" x14ac:dyDescent="0.2">
      <c r="A6283" t="s">
        <v>59</v>
      </c>
      <c r="B6283" t="s">
        <v>127</v>
      </c>
      <c r="C6283" t="s">
        <v>8</v>
      </c>
    </row>
    <row r="6284" spans="1:3" x14ac:dyDescent="0.2">
      <c r="A6284" t="s">
        <v>59</v>
      </c>
      <c r="B6284" t="s">
        <v>128</v>
      </c>
      <c r="C6284" t="s">
        <v>48</v>
      </c>
    </row>
    <row r="6285" spans="1:3" x14ac:dyDescent="0.2">
      <c r="A6285" t="s">
        <v>59</v>
      </c>
      <c r="B6285" t="s">
        <v>129</v>
      </c>
      <c r="C6285" t="s">
        <v>47</v>
      </c>
    </row>
    <row r="6286" spans="1:3" x14ac:dyDescent="0.2">
      <c r="A6286" t="s">
        <v>59</v>
      </c>
      <c r="B6286" t="s">
        <v>130</v>
      </c>
      <c r="C6286" t="s">
        <v>48</v>
      </c>
    </row>
    <row r="6287" spans="1:3" x14ac:dyDescent="0.2">
      <c r="A6287" t="s">
        <v>59</v>
      </c>
      <c r="B6287" t="s">
        <v>131</v>
      </c>
      <c r="C6287" t="s">
        <v>39</v>
      </c>
    </row>
    <row r="6288" spans="1:3" x14ac:dyDescent="0.2">
      <c r="A6288" t="s">
        <v>59</v>
      </c>
      <c r="B6288" t="s">
        <v>132</v>
      </c>
      <c r="C6288" t="s">
        <v>136</v>
      </c>
    </row>
    <row r="6289" spans="1:3" x14ac:dyDescent="0.2">
      <c r="A6289" t="s">
        <v>133</v>
      </c>
      <c r="B6289" t="s">
        <v>59</v>
      </c>
      <c r="C6289" t="s">
        <v>56</v>
      </c>
    </row>
    <row r="6290" spans="1:3" x14ac:dyDescent="0.2">
      <c r="A6290" t="s">
        <v>59</v>
      </c>
      <c r="B6290" t="s">
        <v>134</v>
      </c>
      <c r="C6290" t="s">
        <v>14</v>
      </c>
    </row>
    <row r="6291" spans="1:3" x14ac:dyDescent="0.2">
      <c r="A6291" t="s">
        <v>59</v>
      </c>
      <c r="B6291" t="s">
        <v>135</v>
      </c>
      <c r="C6291" t="s">
        <v>71</v>
      </c>
    </row>
    <row r="6292" spans="1:3" x14ac:dyDescent="0.2">
      <c r="A6292" t="s">
        <v>59</v>
      </c>
      <c r="B6292" t="s">
        <v>136</v>
      </c>
      <c r="C6292" t="s">
        <v>72</v>
      </c>
    </row>
    <row r="6293" spans="1:3" x14ac:dyDescent="0.2">
      <c r="A6293" t="s">
        <v>59</v>
      </c>
      <c r="B6293" t="s">
        <v>137</v>
      </c>
      <c r="C6293" t="s">
        <v>33</v>
      </c>
    </row>
    <row r="6294" spans="1:3" x14ac:dyDescent="0.2">
      <c r="A6294" t="s">
        <v>59</v>
      </c>
      <c r="B6294" t="s">
        <v>138</v>
      </c>
      <c r="C6294" t="s">
        <v>16</v>
      </c>
    </row>
    <row r="6295" spans="1:3" x14ac:dyDescent="0.2">
      <c r="A6295" t="s">
        <v>61</v>
      </c>
      <c r="B6295" t="s">
        <v>60</v>
      </c>
      <c r="C6295" t="s">
        <v>35</v>
      </c>
    </row>
    <row r="6296" spans="1:3" x14ac:dyDescent="0.2">
      <c r="A6296" t="s">
        <v>62</v>
      </c>
      <c r="B6296" t="s">
        <v>60</v>
      </c>
      <c r="C6296" t="s">
        <v>100</v>
      </c>
    </row>
    <row r="6297" spans="1:3" x14ac:dyDescent="0.2">
      <c r="A6297" t="s">
        <v>63</v>
      </c>
      <c r="B6297" t="s">
        <v>60</v>
      </c>
      <c r="C6297" t="s">
        <v>52</v>
      </c>
    </row>
    <row r="6298" spans="1:3" x14ac:dyDescent="0.2">
      <c r="A6298" t="s">
        <v>60</v>
      </c>
      <c r="B6298" t="s">
        <v>64</v>
      </c>
      <c r="C6298" t="s">
        <v>90</v>
      </c>
    </row>
    <row r="6299" spans="1:3" x14ac:dyDescent="0.2">
      <c r="A6299" t="s">
        <v>65</v>
      </c>
      <c r="B6299" t="s">
        <v>60</v>
      </c>
      <c r="C6299" t="s">
        <v>93</v>
      </c>
    </row>
    <row r="6300" spans="1:3" x14ac:dyDescent="0.2">
      <c r="A6300" t="s">
        <v>66</v>
      </c>
      <c r="B6300" t="s">
        <v>60</v>
      </c>
      <c r="C6300" t="s">
        <v>32</v>
      </c>
    </row>
    <row r="6301" spans="1:3" x14ac:dyDescent="0.2">
      <c r="A6301" t="s">
        <v>60</v>
      </c>
      <c r="B6301" t="s">
        <v>67</v>
      </c>
      <c r="C6301" t="s">
        <v>3</v>
      </c>
    </row>
    <row r="6302" spans="1:3" x14ac:dyDescent="0.2">
      <c r="A6302" t="s">
        <v>60</v>
      </c>
      <c r="B6302" t="s">
        <v>68</v>
      </c>
      <c r="C6302" t="s">
        <v>3</v>
      </c>
    </row>
    <row r="6303" spans="1:3" x14ac:dyDescent="0.2">
      <c r="A6303" t="s">
        <v>69</v>
      </c>
      <c r="B6303" t="s">
        <v>60</v>
      </c>
      <c r="C6303" t="s">
        <v>1</v>
      </c>
    </row>
    <row r="6304" spans="1:3" x14ac:dyDescent="0.2">
      <c r="A6304" t="s">
        <v>70</v>
      </c>
      <c r="B6304" t="s">
        <v>60</v>
      </c>
      <c r="C6304" t="s">
        <v>28</v>
      </c>
    </row>
    <row r="6305" spans="1:3" x14ac:dyDescent="0.2">
      <c r="A6305" t="s">
        <v>71</v>
      </c>
      <c r="B6305" t="s">
        <v>60</v>
      </c>
      <c r="C6305" t="s">
        <v>28</v>
      </c>
    </row>
    <row r="6306" spans="1:3" x14ac:dyDescent="0.2">
      <c r="A6306" t="s">
        <v>72</v>
      </c>
      <c r="B6306" t="s">
        <v>60</v>
      </c>
      <c r="C6306" t="s">
        <v>14</v>
      </c>
    </row>
    <row r="6307" spans="1:3" x14ac:dyDescent="0.2">
      <c r="A6307" t="s">
        <v>73</v>
      </c>
      <c r="B6307" t="s">
        <v>60</v>
      </c>
      <c r="C6307" t="s">
        <v>116</v>
      </c>
    </row>
    <row r="6308" spans="1:3" x14ac:dyDescent="0.2">
      <c r="A6308" t="s">
        <v>74</v>
      </c>
      <c r="B6308" t="s">
        <v>60</v>
      </c>
      <c r="C6308" t="s">
        <v>11</v>
      </c>
    </row>
    <row r="6309" spans="1:3" x14ac:dyDescent="0.2">
      <c r="A6309" t="s">
        <v>75</v>
      </c>
      <c r="B6309" t="s">
        <v>60</v>
      </c>
      <c r="C6309" t="s">
        <v>79</v>
      </c>
    </row>
    <row r="6310" spans="1:3" x14ac:dyDescent="0.2">
      <c r="A6310" t="s">
        <v>76</v>
      </c>
      <c r="B6310" t="s">
        <v>60</v>
      </c>
      <c r="C6310" t="s">
        <v>101</v>
      </c>
    </row>
    <row r="6311" spans="1:3" x14ac:dyDescent="0.2">
      <c r="A6311" t="s">
        <v>77</v>
      </c>
      <c r="B6311" t="s">
        <v>60</v>
      </c>
      <c r="C6311" t="s">
        <v>2</v>
      </c>
    </row>
    <row r="6312" spans="1:3" x14ac:dyDescent="0.2">
      <c r="A6312" t="s">
        <v>78</v>
      </c>
      <c r="B6312" t="s">
        <v>60</v>
      </c>
      <c r="C6312" t="s">
        <v>16</v>
      </c>
    </row>
    <row r="6313" spans="1:3" x14ac:dyDescent="0.2">
      <c r="A6313" t="s">
        <v>79</v>
      </c>
      <c r="B6313" t="s">
        <v>60</v>
      </c>
      <c r="C6313" t="s">
        <v>69</v>
      </c>
    </row>
    <row r="6314" spans="1:3" x14ac:dyDescent="0.2">
      <c r="A6314" t="s">
        <v>80</v>
      </c>
      <c r="B6314" t="s">
        <v>60</v>
      </c>
      <c r="C6314" t="s">
        <v>128</v>
      </c>
    </row>
    <row r="6315" spans="1:3" x14ac:dyDescent="0.2">
      <c r="A6315" t="s">
        <v>81</v>
      </c>
      <c r="B6315" t="s">
        <v>60</v>
      </c>
      <c r="C6315" t="s">
        <v>101</v>
      </c>
    </row>
    <row r="6316" spans="1:3" x14ac:dyDescent="0.2">
      <c r="A6316" t="s">
        <v>60</v>
      </c>
      <c r="B6316" t="s">
        <v>82</v>
      </c>
      <c r="C6316" t="s">
        <v>134</v>
      </c>
    </row>
    <row r="6317" spans="1:3" x14ac:dyDescent="0.2">
      <c r="A6317" t="s">
        <v>60</v>
      </c>
      <c r="B6317" t="s">
        <v>83</v>
      </c>
      <c r="C6317" t="s">
        <v>109</v>
      </c>
    </row>
    <row r="6318" spans="1:3" x14ac:dyDescent="0.2">
      <c r="A6318" t="s">
        <v>60</v>
      </c>
      <c r="B6318" t="s">
        <v>84</v>
      </c>
      <c r="C6318" t="s">
        <v>102</v>
      </c>
    </row>
    <row r="6319" spans="1:3" x14ac:dyDescent="0.2">
      <c r="A6319" t="s">
        <v>60</v>
      </c>
      <c r="B6319" t="s">
        <v>85</v>
      </c>
      <c r="C6319" t="s">
        <v>102</v>
      </c>
    </row>
    <row r="6320" spans="1:3" x14ac:dyDescent="0.2">
      <c r="A6320" t="s">
        <v>86</v>
      </c>
      <c r="B6320" t="s">
        <v>60</v>
      </c>
      <c r="C6320" t="s">
        <v>2</v>
      </c>
    </row>
    <row r="6321" spans="1:3" x14ac:dyDescent="0.2">
      <c r="A6321" t="s">
        <v>87</v>
      </c>
      <c r="B6321" t="s">
        <v>60</v>
      </c>
      <c r="C6321" t="s">
        <v>79</v>
      </c>
    </row>
    <row r="6322" spans="1:3" x14ac:dyDescent="0.2">
      <c r="A6322" t="s">
        <v>88</v>
      </c>
      <c r="B6322" t="s">
        <v>60</v>
      </c>
      <c r="C6322" t="s">
        <v>80</v>
      </c>
    </row>
    <row r="6323" spans="1:3" x14ac:dyDescent="0.2">
      <c r="A6323" t="s">
        <v>89</v>
      </c>
      <c r="B6323" t="s">
        <v>60</v>
      </c>
      <c r="C6323" t="s">
        <v>130</v>
      </c>
    </row>
    <row r="6324" spans="1:3" x14ac:dyDescent="0.2">
      <c r="A6324" t="s">
        <v>60</v>
      </c>
      <c r="B6324" t="s">
        <v>90</v>
      </c>
      <c r="C6324" t="s">
        <v>104</v>
      </c>
    </row>
    <row r="6325" spans="1:3" x14ac:dyDescent="0.2">
      <c r="A6325" t="s">
        <v>91</v>
      </c>
      <c r="B6325" t="s">
        <v>60</v>
      </c>
      <c r="C6325" t="s">
        <v>91</v>
      </c>
    </row>
    <row r="6326" spans="1:3" x14ac:dyDescent="0.2">
      <c r="A6326" t="s">
        <v>92</v>
      </c>
      <c r="B6326" t="s">
        <v>60</v>
      </c>
      <c r="C6326" t="s">
        <v>95</v>
      </c>
    </row>
    <row r="6327" spans="1:3" x14ac:dyDescent="0.2">
      <c r="A6327" t="s">
        <v>93</v>
      </c>
      <c r="B6327" t="s">
        <v>60</v>
      </c>
      <c r="C6327" t="s">
        <v>128</v>
      </c>
    </row>
    <row r="6328" spans="1:3" x14ac:dyDescent="0.2">
      <c r="A6328" t="s">
        <v>60</v>
      </c>
      <c r="B6328" t="s">
        <v>94</v>
      </c>
      <c r="C6328" t="s">
        <v>90</v>
      </c>
    </row>
    <row r="6329" spans="1:3" x14ac:dyDescent="0.2">
      <c r="A6329" t="s">
        <v>95</v>
      </c>
      <c r="B6329" t="s">
        <v>60</v>
      </c>
      <c r="C6329" t="s">
        <v>91</v>
      </c>
    </row>
    <row r="6330" spans="1:3" x14ac:dyDescent="0.2">
      <c r="A6330" t="s">
        <v>96</v>
      </c>
      <c r="B6330" t="s">
        <v>60</v>
      </c>
      <c r="C6330" t="s">
        <v>29</v>
      </c>
    </row>
    <row r="6331" spans="1:3" x14ac:dyDescent="0.2">
      <c r="A6331" t="s">
        <v>60</v>
      </c>
      <c r="B6331" t="s">
        <v>97</v>
      </c>
      <c r="C6331" t="s">
        <v>107</v>
      </c>
    </row>
    <row r="6332" spans="1:3" x14ac:dyDescent="0.2">
      <c r="A6332" t="s">
        <v>60</v>
      </c>
      <c r="B6332" t="s">
        <v>98</v>
      </c>
      <c r="C6332" t="s">
        <v>90</v>
      </c>
    </row>
    <row r="6333" spans="1:3" x14ac:dyDescent="0.2">
      <c r="A6333" t="s">
        <v>99</v>
      </c>
      <c r="B6333" t="s">
        <v>60</v>
      </c>
      <c r="C6333" t="s">
        <v>32</v>
      </c>
    </row>
    <row r="6334" spans="1:3" x14ac:dyDescent="0.2">
      <c r="A6334" t="s">
        <v>100</v>
      </c>
      <c r="B6334" t="s">
        <v>60</v>
      </c>
      <c r="C6334" t="s">
        <v>138</v>
      </c>
    </row>
    <row r="6335" spans="1:3" x14ac:dyDescent="0.2">
      <c r="A6335" t="s">
        <v>101</v>
      </c>
      <c r="B6335" t="s">
        <v>60</v>
      </c>
      <c r="C6335" t="s">
        <v>62</v>
      </c>
    </row>
    <row r="6336" spans="1:3" x14ac:dyDescent="0.2">
      <c r="A6336" t="s">
        <v>102</v>
      </c>
      <c r="B6336" t="s">
        <v>60</v>
      </c>
      <c r="C6336" t="s">
        <v>123</v>
      </c>
    </row>
    <row r="6337" spans="1:3" x14ac:dyDescent="0.2">
      <c r="A6337" t="s">
        <v>103</v>
      </c>
      <c r="B6337" t="s">
        <v>60</v>
      </c>
      <c r="C6337" t="s">
        <v>134</v>
      </c>
    </row>
    <row r="6338" spans="1:3" x14ac:dyDescent="0.2">
      <c r="A6338" t="s">
        <v>60</v>
      </c>
      <c r="B6338" t="s">
        <v>104</v>
      </c>
      <c r="C6338" t="s">
        <v>123</v>
      </c>
    </row>
    <row r="6339" spans="1:3" x14ac:dyDescent="0.2">
      <c r="A6339" t="s">
        <v>3</v>
      </c>
      <c r="B6339" t="s">
        <v>60</v>
      </c>
      <c r="C6339" t="s">
        <v>123</v>
      </c>
    </row>
    <row r="6340" spans="1:3" x14ac:dyDescent="0.2">
      <c r="A6340" t="s">
        <v>105</v>
      </c>
      <c r="B6340" t="s">
        <v>60</v>
      </c>
      <c r="C6340" t="s">
        <v>62</v>
      </c>
    </row>
    <row r="6341" spans="1:3" x14ac:dyDescent="0.2">
      <c r="A6341" t="s">
        <v>106</v>
      </c>
      <c r="B6341" t="s">
        <v>60</v>
      </c>
      <c r="C6341" t="s">
        <v>130</v>
      </c>
    </row>
    <row r="6342" spans="1:3" x14ac:dyDescent="0.2">
      <c r="A6342" t="s">
        <v>107</v>
      </c>
      <c r="B6342" t="s">
        <v>60</v>
      </c>
      <c r="C6342" t="s">
        <v>102</v>
      </c>
    </row>
    <row r="6343" spans="1:3" x14ac:dyDescent="0.2">
      <c r="A6343" t="s">
        <v>108</v>
      </c>
      <c r="B6343" t="s">
        <v>60</v>
      </c>
      <c r="C6343" t="s">
        <v>102</v>
      </c>
    </row>
    <row r="6344" spans="1:3" x14ac:dyDescent="0.2">
      <c r="A6344" t="s">
        <v>109</v>
      </c>
      <c r="B6344" t="s">
        <v>60</v>
      </c>
      <c r="C6344" t="s">
        <v>3</v>
      </c>
    </row>
    <row r="6345" spans="1:3" x14ac:dyDescent="0.2">
      <c r="A6345" t="s">
        <v>110</v>
      </c>
      <c r="B6345" t="s">
        <v>60</v>
      </c>
      <c r="C6345" t="s">
        <v>106</v>
      </c>
    </row>
    <row r="6346" spans="1:3" x14ac:dyDescent="0.2">
      <c r="A6346" t="s">
        <v>111</v>
      </c>
      <c r="B6346" t="s">
        <v>60</v>
      </c>
      <c r="C6346" t="s">
        <v>105</v>
      </c>
    </row>
    <row r="6347" spans="1:3" x14ac:dyDescent="0.2">
      <c r="A6347" t="s">
        <v>112</v>
      </c>
      <c r="B6347" t="s">
        <v>60</v>
      </c>
      <c r="C6347" t="s">
        <v>10</v>
      </c>
    </row>
    <row r="6348" spans="1:3" x14ac:dyDescent="0.2">
      <c r="A6348" t="s">
        <v>113</v>
      </c>
      <c r="B6348" t="s">
        <v>60</v>
      </c>
      <c r="C6348" t="s">
        <v>21</v>
      </c>
    </row>
    <row r="6349" spans="1:3" x14ac:dyDescent="0.2">
      <c r="A6349" t="s">
        <v>114</v>
      </c>
      <c r="B6349" t="s">
        <v>60</v>
      </c>
      <c r="C6349" t="s">
        <v>2</v>
      </c>
    </row>
    <row r="6350" spans="1:3" x14ac:dyDescent="0.2">
      <c r="A6350" t="s">
        <v>60</v>
      </c>
      <c r="B6350" t="s">
        <v>115</v>
      </c>
      <c r="C6350" t="s">
        <v>90</v>
      </c>
    </row>
    <row r="6351" spans="1:3" x14ac:dyDescent="0.2">
      <c r="A6351" t="s">
        <v>116</v>
      </c>
      <c r="B6351" t="s">
        <v>60</v>
      </c>
      <c r="C6351" t="s">
        <v>116</v>
      </c>
    </row>
    <row r="6352" spans="1:3" x14ac:dyDescent="0.2">
      <c r="A6352" t="s">
        <v>117</v>
      </c>
      <c r="B6352" t="s">
        <v>60</v>
      </c>
      <c r="C6352" t="s">
        <v>33</v>
      </c>
    </row>
    <row r="6353" spans="1:3" x14ac:dyDescent="0.2">
      <c r="A6353" t="s">
        <v>118</v>
      </c>
      <c r="B6353" t="s">
        <v>60</v>
      </c>
      <c r="C6353" t="s">
        <v>5</v>
      </c>
    </row>
    <row r="6354" spans="1:3" x14ac:dyDescent="0.2">
      <c r="A6354" t="s">
        <v>119</v>
      </c>
      <c r="B6354" t="s">
        <v>60</v>
      </c>
      <c r="C6354" t="s">
        <v>5</v>
      </c>
    </row>
    <row r="6355" spans="1:3" x14ac:dyDescent="0.2">
      <c r="A6355" t="s">
        <v>60</v>
      </c>
      <c r="B6355" t="s">
        <v>120</v>
      </c>
      <c r="C6355" t="s">
        <v>90</v>
      </c>
    </row>
    <row r="6356" spans="1:3" x14ac:dyDescent="0.2">
      <c r="A6356" t="s">
        <v>60</v>
      </c>
      <c r="B6356" t="s">
        <v>121</v>
      </c>
      <c r="C6356" t="s">
        <v>6</v>
      </c>
    </row>
    <row r="6357" spans="1:3" x14ac:dyDescent="0.2">
      <c r="A6357" t="s">
        <v>122</v>
      </c>
      <c r="B6357" t="s">
        <v>60</v>
      </c>
      <c r="C6357" t="s">
        <v>19</v>
      </c>
    </row>
    <row r="6358" spans="1:3" x14ac:dyDescent="0.2">
      <c r="A6358" t="s">
        <v>123</v>
      </c>
      <c r="B6358" t="s">
        <v>60</v>
      </c>
      <c r="C6358" t="s">
        <v>95</v>
      </c>
    </row>
    <row r="6359" spans="1:3" x14ac:dyDescent="0.2">
      <c r="A6359" t="s">
        <v>124</v>
      </c>
      <c r="B6359" t="s">
        <v>60</v>
      </c>
      <c r="C6359" t="s">
        <v>28</v>
      </c>
    </row>
    <row r="6360" spans="1:3" x14ac:dyDescent="0.2">
      <c r="A6360" t="s">
        <v>125</v>
      </c>
      <c r="B6360" t="s">
        <v>60</v>
      </c>
      <c r="C6360" t="s">
        <v>79</v>
      </c>
    </row>
    <row r="6361" spans="1:3" x14ac:dyDescent="0.2">
      <c r="A6361" t="s">
        <v>126</v>
      </c>
      <c r="B6361" t="s">
        <v>60</v>
      </c>
      <c r="C6361" t="s">
        <v>89</v>
      </c>
    </row>
    <row r="6362" spans="1:3" x14ac:dyDescent="0.2">
      <c r="A6362" t="s">
        <v>127</v>
      </c>
      <c r="B6362" t="s">
        <v>60</v>
      </c>
      <c r="C6362" t="s">
        <v>62</v>
      </c>
    </row>
    <row r="6363" spans="1:3" x14ac:dyDescent="0.2">
      <c r="A6363" t="s">
        <v>128</v>
      </c>
      <c r="B6363" t="s">
        <v>60</v>
      </c>
      <c r="C6363" t="s">
        <v>118</v>
      </c>
    </row>
    <row r="6364" spans="1:3" x14ac:dyDescent="0.2">
      <c r="A6364" t="s">
        <v>129</v>
      </c>
      <c r="B6364" t="s">
        <v>60</v>
      </c>
      <c r="C6364" t="s">
        <v>127</v>
      </c>
    </row>
    <row r="6365" spans="1:3" x14ac:dyDescent="0.2">
      <c r="A6365" t="s">
        <v>130</v>
      </c>
      <c r="B6365" t="s">
        <v>60</v>
      </c>
      <c r="C6365" t="s">
        <v>36</v>
      </c>
    </row>
    <row r="6366" spans="1:3" x14ac:dyDescent="0.2">
      <c r="A6366" t="s">
        <v>131</v>
      </c>
      <c r="B6366" t="s">
        <v>60</v>
      </c>
      <c r="C6366" t="s">
        <v>36</v>
      </c>
    </row>
    <row r="6367" spans="1:3" x14ac:dyDescent="0.2">
      <c r="A6367" t="s">
        <v>132</v>
      </c>
      <c r="B6367" t="s">
        <v>60</v>
      </c>
      <c r="C6367" t="s">
        <v>10</v>
      </c>
    </row>
    <row r="6368" spans="1:3" x14ac:dyDescent="0.2">
      <c r="A6368" t="s">
        <v>133</v>
      </c>
      <c r="B6368" t="s">
        <v>60</v>
      </c>
      <c r="C6368" t="s">
        <v>79</v>
      </c>
    </row>
    <row r="6369" spans="1:3" x14ac:dyDescent="0.2">
      <c r="A6369" t="s">
        <v>60</v>
      </c>
      <c r="B6369" t="s">
        <v>134</v>
      </c>
      <c r="C6369" t="s">
        <v>3</v>
      </c>
    </row>
    <row r="6370" spans="1:3" x14ac:dyDescent="0.2">
      <c r="A6370" t="s">
        <v>135</v>
      </c>
      <c r="B6370" t="s">
        <v>60</v>
      </c>
      <c r="C6370" t="s">
        <v>21</v>
      </c>
    </row>
    <row r="6371" spans="1:3" x14ac:dyDescent="0.2">
      <c r="A6371" t="s">
        <v>136</v>
      </c>
      <c r="B6371" t="s">
        <v>60</v>
      </c>
      <c r="C6371" t="s">
        <v>29</v>
      </c>
    </row>
    <row r="6372" spans="1:3" x14ac:dyDescent="0.2">
      <c r="A6372" t="s">
        <v>60</v>
      </c>
      <c r="B6372" t="s">
        <v>137</v>
      </c>
      <c r="C6372" t="s">
        <v>116</v>
      </c>
    </row>
    <row r="6373" spans="1:3" x14ac:dyDescent="0.2">
      <c r="A6373" t="s">
        <v>60</v>
      </c>
      <c r="B6373" t="s">
        <v>138</v>
      </c>
      <c r="C6373" t="s">
        <v>137</v>
      </c>
    </row>
    <row r="6374" spans="1:3" x14ac:dyDescent="0.2">
      <c r="A6374" t="s">
        <v>62</v>
      </c>
      <c r="B6374" t="s">
        <v>61</v>
      </c>
      <c r="C6374" t="s">
        <v>123</v>
      </c>
    </row>
    <row r="6375" spans="1:3" x14ac:dyDescent="0.2">
      <c r="A6375" t="s">
        <v>63</v>
      </c>
      <c r="B6375" t="s">
        <v>61</v>
      </c>
      <c r="C6375" t="s">
        <v>123</v>
      </c>
    </row>
    <row r="6376" spans="1:3" x14ac:dyDescent="0.2">
      <c r="A6376" t="s">
        <v>61</v>
      </c>
      <c r="B6376" t="s">
        <v>64</v>
      </c>
      <c r="C6376" t="s">
        <v>4</v>
      </c>
    </row>
    <row r="6377" spans="1:3" x14ac:dyDescent="0.2">
      <c r="A6377" t="s">
        <v>65</v>
      </c>
      <c r="B6377" t="s">
        <v>61</v>
      </c>
      <c r="C6377" t="s">
        <v>21</v>
      </c>
    </row>
    <row r="6378" spans="1:3" x14ac:dyDescent="0.2">
      <c r="A6378" t="s">
        <v>66</v>
      </c>
      <c r="B6378" t="s">
        <v>61</v>
      </c>
      <c r="C6378" t="s">
        <v>2</v>
      </c>
    </row>
    <row r="6379" spans="1:3" x14ac:dyDescent="0.2">
      <c r="A6379" t="s">
        <v>61</v>
      </c>
      <c r="B6379" t="s">
        <v>67</v>
      </c>
      <c r="C6379" t="s">
        <v>107</v>
      </c>
    </row>
    <row r="6380" spans="1:3" x14ac:dyDescent="0.2">
      <c r="A6380" t="s">
        <v>61</v>
      </c>
      <c r="B6380" t="s">
        <v>68</v>
      </c>
      <c r="C6380" t="s">
        <v>107</v>
      </c>
    </row>
    <row r="6381" spans="1:3" x14ac:dyDescent="0.2">
      <c r="A6381" t="s">
        <v>69</v>
      </c>
      <c r="B6381" t="s">
        <v>61</v>
      </c>
      <c r="C6381" t="s">
        <v>137</v>
      </c>
    </row>
    <row r="6382" spans="1:3" x14ac:dyDescent="0.2">
      <c r="A6382" t="s">
        <v>70</v>
      </c>
      <c r="B6382" t="s">
        <v>61</v>
      </c>
      <c r="C6382" t="s">
        <v>127</v>
      </c>
    </row>
    <row r="6383" spans="1:3" x14ac:dyDescent="0.2">
      <c r="A6383" t="s">
        <v>71</v>
      </c>
      <c r="B6383" t="s">
        <v>61</v>
      </c>
      <c r="C6383" t="s">
        <v>127</v>
      </c>
    </row>
    <row r="6384" spans="1:3" x14ac:dyDescent="0.2">
      <c r="A6384" t="s">
        <v>72</v>
      </c>
      <c r="B6384" t="s">
        <v>61</v>
      </c>
      <c r="C6384" t="s">
        <v>43</v>
      </c>
    </row>
    <row r="6385" spans="1:3" x14ac:dyDescent="0.2">
      <c r="A6385" t="s">
        <v>61</v>
      </c>
      <c r="B6385" t="s">
        <v>73</v>
      </c>
      <c r="C6385" t="s">
        <v>104</v>
      </c>
    </row>
    <row r="6386" spans="1:3" x14ac:dyDescent="0.2">
      <c r="A6386" t="s">
        <v>74</v>
      </c>
      <c r="B6386" t="s">
        <v>61</v>
      </c>
      <c r="C6386" t="s">
        <v>36</v>
      </c>
    </row>
    <row r="6387" spans="1:3" x14ac:dyDescent="0.2">
      <c r="A6387" t="s">
        <v>75</v>
      </c>
      <c r="B6387" t="s">
        <v>61</v>
      </c>
      <c r="C6387" t="s">
        <v>28</v>
      </c>
    </row>
    <row r="6388" spans="1:3" x14ac:dyDescent="0.2">
      <c r="A6388" t="s">
        <v>76</v>
      </c>
      <c r="B6388" t="s">
        <v>61</v>
      </c>
      <c r="C6388" t="s">
        <v>128</v>
      </c>
    </row>
    <row r="6389" spans="1:3" x14ac:dyDescent="0.2">
      <c r="A6389" t="s">
        <v>77</v>
      </c>
      <c r="B6389" t="s">
        <v>61</v>
      </c>
      <c r="C6389" t="s">
        <v>128</v>
      </c>
    </row>
    <row r="6390" spans="1:3" x14ac:dyDescent="0.2">
      <c r="A6390" t="s">
        <v>78</v>
      </c>
      <c r="B6390" t="s">
        <v>61</v>
      </c>
      <c r="C6390" t="s">
        <v>74</v>
      </c>
    </row>
    <row r="6391" spans="1:3" x14ac:dyDescent="0.2">
      <c r="A6391" t="s">
        <v>79</v>
      </c>
      <c r="B6391" t="s">
        <v>61</v>
      </c>
      <c r="C6391" t="s">
        <v>62</v>
      </c>
    </row>
    <row r="6392" spans="1:3" x14ac:dyDescent="0.2">
      <c r="A6392" t="s">
        <v>80</v>
      </c>
      <c r="B6392" t="s">
        <v>61</v>
      </c>
      <c r="C6392" t="s">
        <v>62</v>
      </c>
    </row>
    <row r="6393" spans="1:3" x14ac:dyDescent="0.2">
      <c r="A6393" t="s">
        <v>81</v>
      </c>
      <c r="B6393" t="s">
        <v>61</v>
      </c>
      <c r="C6393" t="s">
        <v>128</v>
      </c>
    </row>
    <row r="6394" spans="1:3" x14ac:dyDescent="0.2">
      <c r="A6394" t="s">
        <v>61</v>
      </c>
      <c r="B6394" t="s">
        <v>82</v>
      </c>
      <c r="C6394" t="s">
        <v>6</v>
      </c>
    </row>
    <row r="6395" spans="1:3" x14ac:dyDescent="0.2">
      <c r="A6395" t="s">
        <v>61</v>
      </c>
      <c r="B6395" t="s">
        <v>83</v>
      </c>
      <c r="C6395" t="s">
        <v>6</v>
      </c>
    </row>
    <row r="6396" spans="1:3" x14ac:dyDescent="0.2">
      <c r="A6396" t="s">
        <v>61</v>
      </c>
      <c r="B6396" t="s">
        <v>84</v>
      </c>
      <c r="C6396" t="s">
        <v>90</v>
      </c>
    </row>
    <row r="6397" spans="1:3" x14ac:dyDescent="0.2">
      <c r="A6397" t="s">
        <v>61</v>
      </c>
      <c r="B6397" t="s">
        <v>85</v>
      </c>
      <c r="C6397" t="s">
        <v>90</v>
      </c>
    </row>
    <row r="6398" spans="1:3" x14ac:dyDescent="0.2">
      <c r="A6398" t="s">
        <v>86</v>
      </c>
      <c r="B6398" t="s">
        <v>61</v>
      </c>
      <c r="C6398" t="s">
        <v>128</v>
      </c>
    </row>
    <row r="6399" spans="1:3" x14ac:dyDescent="0.2">
      <c r="A6399" t="s">
        <v>87</v>
      </c>
      <c r="B6399" t="s">
        <v>61</v>
      </c>
      <c r="C6399" t="s">
        <v>28</v>
      </c>
    </row>
    <row r="6400" spans="1:3" x14ac:dyDescent="0.2">
      <c r="A6400" t="s">
        <v>88</v>
      </c>
      <c r="B6400" t="s">
        <v>61</v>
      </c>
      <c r="C6400" t="s">
        <v>74</v>
      </c>
    </row>
    <row r="6401" spans="1:3" x14ac:dyDescent="0.2">
      <c r="A6401" t="s">
        <v>89</v>
      </c>
      <c r="B6401" t="s">
        <v>61</v>
      </c>
      <c r="C6401" t="s">
        <v>118</v>
      </c>
    </row>
    <row r="6402" spans="1:3" x14ac:dyDescent="0.2">
      <c r="A6402" t="s">
        <v>61</v>
      </c>
      <c r="B6402" t="s">
        <v>90</v>
      </c>
      <c r="C6402" t="s">
        <v>90</v>
      </c>
    </row>
    <row r="6403" spans="1:3" x14ac:dyDescent="0.2">
      <c r="A6403" t="s">
        <v>91</v>
      </c>
      <c r="B6403" t="s">
        <v>61</v>
      </c>
      <c r="C6403" t="s">
        <v>35</v>
      </c>
    </row>
    <row r="6404" spans="1:3" x14ac:dyDescent="0.2">
      <c r="A6404" t="s">
        <v>92</v>
      </c>
      <c r="B6404" t="s">
        <v>61</v>
      </c>
      <c r="C6404" t="s">
        <v>67</v>
      </c>
    </row>
    <row r="6405" spans="1:3" x14ac:dyDescent="0.2">
      <c r="A6405" t="s">
        <v>93</v>
      </c>
      <c r="B6405" t="s">
        <v>61</v>
      </c>
      <c r="C6405" t="s">
        <v>1</v>
      </c>
    </row>
    <row r="6406" spans="1:3" x14ac:dyDescent="0.2">
      <c r="A6406" t="s">
        <v>61</v>
      </c>
      <c r="B6406" t="s">
        <v>94</v>
      </c>
      <c r="C6406" t="s">
        <v>4</v>
      </c>
    </row>
    <row r="6407" spans="1:3" x14ac:dyDescent="0.2">
      <c r="A6407" t="s">
        <v>95</v>
      </c>
      <c r="B6407" t="s">
        <v>61</v>
      </c>
      <c r="C6407" t="s">
        <v>109</v>
      </c>
    </row>
    <row r="6408" spans="1:3" x14ac:dyDescent="0.2">
      <c r="A6408" t="s">
        <v>96</v>
      </c>
      <c r="B6408" t="s">
        <v>61</v>
      </c>
      <c r="C6408" t="s">
        <v>10</v>
      </c>
    </row>
    <row r="6409" spans="1:3" x14ac:dyDescent="0.2">
      <c r="A6409" t="s">
        <v>61</v>
      </c>
      <c r="B6409" t="s">
        <v>97</v>
      </c>
      <c r="C6409" t="s">
        <v>58</v>
      </c>
    </row>
    <row r="6410" spans="1:3" x14ac:dyDescent="0.2">
      <c r="A6410" t="s">
        <v>61</v>
      </c>
      <c r="B6410" t="s">
        <v>98</v>
      </c>
      <c r="C6410" t="s">
        <v>4</v>
      </c>
    </row>
    <row r="6411" spans="1:3" x14ac:dyDescent="0.2">
      <c r="A6411" t="s">
        <v>99</v>
      </c>
      <c r="B6411" t="s">
        <v>61</v>
      </c>
      <c r="C6411" t="s">
        <v>2</v>
      </c>
    </row>
    <row r="6412" spans="1:3" x14ac:dyDescent="0.2">
      <c r="A6412" t="s">
        <v>100</v>
      </c>
      <c r="B6412" t="s">
        <v>61</v>
      </c>
      <c r="C6412" t="s">
        <v>3</v>
      </c>
    </row>
    <row r="6413" spans="1:3" x14ac:dyDescent="0.2">
      <c r="A6413" t="s">
        <v>101</v>
      </c>
      <c r="B6413" t="s">
        <v>61</v>
      </c>
      <c r="C6413" t="s">
        <v>5</v>
      </c>
    </row>
    <row r="6414" spans="1:3" x14ac:dyDescent="0.2">
      <c r="A6414" t="s">
        <v>102</v>
      </c>
      <c r="B6414" t="s">
        <v>61</v>
      </c>
      <c r="C6414" t="s">
        <v>84</v>
      </c>
    </row>
    <row r="6415" spans="1:3" x14ac:dyDescent="0.2">
      <c r="A6415" t="s">
        <v>103</v>
      </c>
      <c r="B6415" t="s">
        <v>61</v>
      </c>
      <c r="C6415" t="s">
        <v>6</v>
      </c>
    </row>
    <row r="6416" spans="1:3" x14ac:dyDescent="0.2">
      <c r="A6416" t="s">
        <v>61</v>
      </c>
      <c r="B6416" t="s">
        <v>104</v>
      </c>
      <c r="C6416" t="s">
        <v>107</v>
      </c>
    </row>
    <row r="6417" spans="1:3" x14ac:dyDescent="0.2">
      <c r="A6417" t="s">
        <v>3</v>
      </c>
      <c r="B6417" t="s">
        <v>61</v>
      </c>
      <c r="C6417" t="s">
        <v>67</v>
      </c>
    </row>
    <row r="6418" spans="1:3" x14ac:dyDescent="0.2">
      <c r="A6418" t="s">
        <v>105</v>
      </c>
      <c r="B6418" t="s">
        <v>61</v>
      </c>
      <c r="C6418" t="s">
        <v>138</v>
      </c>
    </row>
    <row r="6419" spans="1:3" x14ac:dyDescent="0.2">
      <c r="A6419" t="s">
        <v>106</v>
      </c>
      <c r="B6419" t="s">
        <v>61</v>
      </c>
      <c r="C6419" t="s">
        <v>118</v>
      </c>
    </row>
    <row r="6420" spans="1:3" x14ac:dyDescent="0.2">
      <c r="A6420" t="s">
        <v>107</v>
      </c>
      <c r="B6420" t="s">
        <v>61</v>
      </c>
      <c r="C6420" t="s">
        <v>90</v>
      </c>
    </row>
    <row r="6421" spans="1:3" x14ac:dyDescent="0.2">
      <c r="A6421" t="s">
        <v>108</v>
      </c>
      <c r="B6421" t="s">
        <v>61</v>
      </c>
      <c r="C6421" t="s">
        <v>90</v>
      </c>
    </row>
    <row r="6422" spans="1:3" x14ac:dyDescent="0.2">
      <c r="A6422" t="s">
        <v>109</v>
      </c>
      <c r="B6422" t="s">
        <v>61</v>
      </c>
      <c r="C6422" t="s">
        <v>107</v>
      </c>
    </row>
    <row r="6423" spans="1:3" x14ac:dyDescent="0.2">
      <c r="A6423" t="s">
        <v>110</v>
      </c>
      <c r="B6423" t="s">
        <v>61</v>
      </c>
      <c r="C6423" t="s">
        <v>43</v>
      </c>
    </row>
    <row r="6424" spans="1:3" x14ac:dyDescent="0.2">
      <c r="A6424" t="s">
        <v>111</v>
      </c>
      <c r="B6424" t="s">
        <v>61</v>
      </c>
      <c r="C6424" t="s">
        <v>11</v>
      </c>
    </row>
    <row r="6425" spans="1:3" x14ac:dyDescent="0.2">
      <c r="A6425" t="s">
        <v>112</v>
      </c>
      <c r="B6425" t="s">
        <v>61</v>
      </c>
      <c r="C6425" t="s">
        <v>62</v>
      </c>
    </row>
    <row r="6426" spans="1:3" x14ac:dyDescent="0.2">
      <c r="A6426" t="s">
        <v>113</v>
      </c>
      <c r="B6426" t="s">
        <v>61</v>
      </c>
      <c r="C6426" t="s">
        <v>69</v>
      </c>
    </row>
    <row r="6427" spans="1:3" x14ac:dyDescent="0.2">
      <c r="A6427" t="s">
        <v>114</v>
      </c>
      <c r="B6427" t="s">
        <v>61</v>
      </c>
      <c r="C6427" t="s">
        <v>128</v>
      </c>
    </row>
    <row r="6428" spans="1:3" x14ac:dyDescent="0.2">
      <c r="A6428" t="s">
        <v>61</v>
      </c>
      <c r="B6428" t="s">
        <v>115</v>
      </c>
      <c r="C6428" t="s">
        <v>4</v>
      </c>
    </row>
    <row r="6429" spans="1:3" x14ac:dyDescent="0.2">
      <c r="A6429" t="s">
        <v>116</v>
      </c>
      <c r="B6429" t="s">
        <v>61</v>
      </c>
      <c r="C6429" t="s">
        <v>134</v>
      </c>
    </row>
    <row r="6430" spans="1:3" x14ac:dyDescent="0.2">
      <c r="A6430" t="s">
        <v>117</v>
      </c>
      <c r="B6430" t="s">
        <v>61</v>
      </c>
      <c r="C6430" t="s">
        <v>29</v>
      </c>
    </row>
    <row r="6431" spans="1:3" x14ac:dyDescent="0.2">
      <c r="A6431" t="s">
        <v>118</v>
      </c>
      <c r="B6431" t="s">
        <v>61</v>
      </c>
      <c r="C6431" t="s">
        <v>123</v>
      </c>
    </row>
    <row r="6432" spans="1:3" x14ac:dyDescent="0.2">
      <c r="A6432" t="s">
        <v>119</v>
      </c>
      <c r="B6432" t="s">
        <v>61</v>
      </c>
      <c r="C6432" t="s">
        <v>3</v>
      </c>
    </row>
    <row r="6433" spans="1:3" x14ac:dyDescent="0.2">
      <c r="A6433" t="s">
        <v>61</v>
      </c>
      <c r="B6433" t="s">
        <v>120</v>
      </c>
      <c r="C6433" t="s">
        <v>24</v>
      </c>
    </row>
    <row r="6434" spans="1:3" x14ac:dyDescent="0.2">
      <c r="A6434" t="s">
        <v>61</v>
      </c>
      <c r="B6434" t="s">
        <v>121</v>
      </c>
      <c r="C6434" t="s">
        <v>24</v>
      </c>
    </row>
    <row r="6435" spans="1:3" x14ac:dyDescent="0.2">
      <c r="A6435" t="s">
        <v>122</v>
      </c>
      <c r="B6435" t="s">
        <v>61</v>
      </c>
      <c r="C6435" t="s">
        <v>43</v>
      </c>
    </row>
    <row r="6436" spans="1:3" x14ac:dyDescent="0.2">
      <c r="A6436" t="s">
        <v>123</v>
      </c>
      <c r="B6436" t="s">
        <v>61</v>
      </c>
      <c r="C6436" t="s">
        <v>109</v>
      </c>
    </row>
    <row r="6437" spans="1:3" x14ac:dyDescent="0.2">
      <c r="A6437" t="s">
        <v>124</v>
      </c>
      <c r="B6437" t="s">
        <v>61</v>
      </c>
      <c r="C6437" t="s">
        <v>105</v>
      </c>
    </row>
    <row r="6438" spans="1:3" x14ac:dyDescent="0.2">
      <c r="A6438" t="s">
        <v>125</v>
      </c>
      <c r="B6438" t="s">
        <v>61</v>
      </c>
      <c r="C6438" t="s">
        <v>14</v>
      </c>
    </row>
    <row r="6439" spans="1:3" x14ac:dyDescent="0.2">
      <c r="A6439" t="s">
        <v>126</v>
      </c>
      <c r="B6439" t="s">
        <v>61</v>
      </c>
      <c r="C6439" t="s">
        <v>2</v>
      </c>
    </row>
    <row r="6440" spans="1:3" x14ac:dyDescent="0.2">
      <c r="A6440" t="s">
        <v>127</v>
      </c>
      <c r="B6440" t="s">
        <v>61</v>
      </c>
      <c r="C6440" t="s">
        <v>22</v>
      </c>
    </row>
    <row r="6441" spans="1:3" x14ac:dyDescent="0.2">
      <c r="A6441" t="s">
        <v>128</v>
      </c>
      <c r="B6441" t="s">
        <v>61</v>
      </c>
      <c r="C6441" t="s">
        <v>116</v>
      </c>
    </row>
    <row r="6442" spans="1:3" x14ac:dyDescent="0.2">
      <c r="A6442" t="s">
        <v>129</v>
      </c>
      <c r="B6442" t="s">
        <v>61</v>
      </c>
      <c r="C6442" t="s">
        <v>11</v>
      </c>
    </row>
    <row r="6443" spans="1:3" x14ac:dyDescent="0.2">
      <c r="A6443" t="s">
        <v>130</v>
      </c>
      <c r="B6443" t="s">
        <v>61</v>
      </c>
      <c r="C6443" t="s">
        <v>116</v>
      </c>
    </row>
    <row r="6444" spans="1:3" x14ac:dyDescent="0.2">
      <c r="A6444" t="s">
        <v>131</v>
      </c>
      <c r="B6444" t="s">
        <v>61</v>
      </c>
      <c r="C6444" t="s">
        <v>95</v>
      </c>
    </row>
    <row r="6445" spans="1:3" x14ac:dyDescent="0.2">
      <c r="A6445" t="s">
        <v>132</v>
      </c>
      <c r="B6445" t="s">
        <v>61</v>
      </c>
      <c r="C6445" t="s">
        <v>62</v>
      </c>
    </row>
    <row r="6446" spans="1:3" x14ac:dyDescent="0.2">
      <c r="A6446" t="s">
        <v>133</v>
      </c>
      <c r="B6446" t="s">
        <v>61</v>
      </c>
      <c r="C6446" t="s">
        <v>28</v>
      </c>
    </row>
    <row r="6447" spans="1:3" x14ac:dyDescent="0.2">
      <c r="A6447" t="s">
        <v>61</v>
      </c>
      <c r="B6447" t="s">
        <v>134</v>
      </c>
      <c r="C6447" t="s">
        <v>107</v>
      </c>
    </row>
    <row r="6448" spans="1:3" x14ac:dyDescent="0.2">
      <c r="A6448" t="s">
        <v>135</v>
      </c>
      <c r="B6448" t="s">
        <v>61</v>
      </c>
      <c r="C6448" t="s">
        <v>69</v>
      </c>
    </row>
    <row r="6449" spans="1:3" x14ac:dyDescent="0.2">
      <c r="A6449" t="s">
        <v>136</v>
      </c>
      <c r="B6449" t="s">
        <v>61</v>
      </c>
      <c r="C6449" t="s">
        <v>10</v>
      </c>
    </row>
    <row r="6450" spans="1:3" x14ac:dyDescent="0.2">
      <c r="A6450" t="s">
        <v>61</v>
      </c>
      <c r="B6450" t="s">
        <v>137</v>
      </c>
      <c r="C6450" t="s">
        <v>134</v>
      </c>
    </row>
    <row r="6451" spans="1:3" x14ac:dyDescent="0.2">
      <c r="A6451" t="s">
        <v>61</v>
      </c>
      <c r="B6451" t="s">
        <v>138</v>
      </c>
      <c r="C6451" t="s">
        <v>102</v>
      </c>
    </row>
    <row r="6452" spans="1:3" x14ac:dyDescent="0.2">
      <c r="A6452" t="s">
        <v>63</v>
      </c>
      <c r="B6452" t="s">
        <v>64</v>
      </c>
      <c r="C6452" t="s">
        <v>35</v>
      </c>
    </row>
    <row r="6453" spans="1:3" x14ac:dyDescent="0.2">
      <c r="A6453" t="s">
        <v>65</v>
      </c>
      <c r="B6453" t="s">
        <v>63</v>
      </c>
      <c r="C6453" t="s">
        <v>40</v>
      </c>
    </row>
    <row r="6454" spans="1:3" x14ac:dyDescent="0.2">
      <c r="A6454" t="s">
        <v>66</v>
      </c>
      <c r="B6454" t="s">
        <v>63</v>
      </c>
      <c r="C6454" t="s">
        <v>40</v>
      </c>
    </row>
    <row r="6455" spans="1:3" x14ac:dyDescent="0.2">
      <c r="A6455" t="s">
        <v>63</v>
      </c>
      <c r="B6455" t="s">
        <v>67</v>
      </c>
      <c r="C6455" t="s">
        <v>116</v>
      </c>
    </row>
    <row r="6456" spans="1:3" x14ac:dyDescent="0.2">
      <c r="A6456" t="s">
        <v>63</v>
      </c>
      <c r="B6456" t="s">
        <v>68</v>
      </c>
      <c r="C6456" t="s">
        <v>116</v>
      </c>
    </row>
    <row r="6457" spans="1:3" x14ac:dyDescent="0.2">
      <c r="A6457" t="s">
        <v>63</v>
      </c>
      <c r="B6457" t="s">
        <v>69</v>
      </c>
      <c r="C6457" t="s">
        <v>11</v>
      </c>
    </row>
    <row r="6458" spans="1:3" x14ac:dyDescent="0.2">
      <c r="A6458" t="s">
        <v>63</v>
      </c>
      <c r="B6458" t="s">
        <v>70</v>
      </c>
      <c r="C6458" t="s">
        <v>33</v>
      </c>
    </row>
    <row r="6459" spans="1:3" x14ac:dyDescent="0.2">
      <c r="A6459" t="s">
        <v>63</v>
      </c>
      <c r="B6459" t="s">
        <v>71</v>
      </c>
      <c r="C6459" t="s">
        <v>33</v>
      </c>
    </row>
    <row r="6460" spans="1:3" x14ac:dyDescent="0.2">
      <c r="A6460" t="s">
        <v>72</v>
      </c>
      <c r="B6460" t="s">
        <v>63</v>
      </c>
      <c r="C6460" t="s">
        <v>16</v>
      </c>
    </row>
    <row r="6461" spans="1:3" x14ac:dyDescent="0.2">
      <c r="A6461" t="s">
        <v>63</v>
      </c>
      <c r="B6461" t="s">
        <v>73</v>
      </c>
      <c r="C6461" t="s">
        <v>100</v>
      </c>
    </row>
    <row r="6462" spans="1:3" x14ac:dyDescent="0.2">
      <c r="A6462" t="s">
        <v>63</v>
      </c>
      <c r="B6462" t="s">
        <v>74</v>
      </c>
      <c r="C6462" t="s">
        <v>10</v>
      </c>
    </row>
    <row r="6463" spans="1:3" x14ac:dyDescent="0.2">
      <c r="A6463" t="s">
        <v>75</v>
      </c>
      <c r="B6463" t="s">
        <v>63</v>
      </c>
      <c r="C6463" t="s">
        <v>48</v>
      </c>
    </row>
    <row r="6464" spans="1:3" x14ac:dyDescent="0.2">
      <c r="A6464" t="s">
        <v>63</v>
      </c>
      <c r="B6464" t="s">
        <v>76</v>
      </c>
      <c r="C6464" t="s">
        <v>28</v>
      </c>
    </row>
    <row r="6465" spans="1:3" x14ac:dyDescent="0.2">
      <c r="A6465" t="s">
        <v>63</v>
      </c>
      <c r="B6465" t="s">
        <v>77</v>
      </c>
      <c r="C6465" t="s">
        <v>14</v>
      </c>
    </row>
    <row r="6466" spans="1:3" x14ac:dyDescent="0.2">
      <c r="A6466" t="s">
        <v>78</v>
      </c>
      <c r="B6466" t="s">
        <v>63</v>
      </c>
      <c r="C6466" t="s">
        <v>39</v>
      </c>
    </row>
    <row r="6467" spans="1:3" x14ac:dyDescent="0.2">
      <c r="A6467" t="s">
        <v>63</v>
      </c>
      <c r="B6467" t="s">
        <v>79</v>
      </c>
      <c r="C6467" t="s">
        <v>43</v>
      </c>
    </row>
    <row r="6468" spans="1:3" x14ac:dyDescent="0.2">
      <c r="A6468" t="s">
        <v>63</v>
      </c>
      <c r="B6468" t="s">
        <v>80</v>
      </c>
      <c r="C6468" t="s">
        <v>43</v>
      </c>
    </row>
    <row r="6469" spans="1:3" x14ac:dyDescent="0.2">
      <c r="A6469" t="s">
        <v>63</v>
      </c>
      <c r="B6469" t="s">
        <v>81</v>
      </c>
      <c r="C6469" t="s">
        <v>28</v>
      </c>
    </row>
    <row r="6470" spans="1:3" x14ac:dyDescent="0.2">
      <c r="A6470" t="s">
        <v>63</v>
      </c>
      <c r="B6470" t="s">
        <v>82</v>
      </c>
      <c r="C6470" t="s">
        <v>95</v>
      </c>
    </row>
    <row r="6471" spans="1:3" x14ac:dyDescent="0.2">
      <c r="A6471" t="s">
        <v>63</v>
      </c>
      <c r="B6471" t="s">
        <v>83</v>
      </c>
      <c r="C6471" t="s">
        <v>123</v>
      </c>
    </row>
    <row r="6472" spans="1:3" x14ac:dyDescent="0.2">
      <c r="A6472" t="s">
        <v>63</v>
      </c>
      <c r="B6472" t="s">
        <v>84</v>
      </c>
      <c r="C6472" t="s">
        <v>116</v>
      </c>
    </row>
    <row r="6473" spans="1:3" x14ac:dyDescent="0.2">
      <c r="A6473" t="s">
        <v>63</v>
      </c>
      <c r="B6473" t="s">
        <v>85</v>
      </c>
      <c r="C6473" t="s">
        <v>91</v>
      </c>
    </row>
    <row r="6474" spans="1:3" x14ac:dyDescent="0.2">
      <c r="A6474" t="s">
        <v>63</v>
      </c>
      <c r="B6474" t="s">
        <v>86</v>
      </c>
      <c r="C6474" t="s">
        <v>14</v>
      </c>
    </row>
    <row r="6475" spans="1:3" x14ac:dyDescent="0.2">
      <c r="A6475" t="s">
        <v>87</v>
      </c>
      <c r="B6475" t="s">
        <v>63</v>
      </c>
      <c r="C6475" t="s">
        <v>48</v>
      </c>
    </row>
    <row r="6476" spans="1:3" x14ac:dyDescent="0.2">
      <c r="A6476" t="s">
        <v>88</v>
      </c>
      <c r="B6476" t="s">
        <v>63</v>
      </c>
      <c r="C6476" t="s">
        <v>39</v>
      </c>
    </row>
    <row r="6477" spans="1:3" x14ac:dyDescent="0.2">
      <c r="A6477" t="s">
        <v>89</v>
      </c>
      <c r="B6477" t="s">
        <v>63</v>
      </c>
      <c r="C6477" t="s">
        <v>105</v>
      </c>
    </row>
    <row r="6478" spans="1:3" x14ac:dyDescent="0.2">
      <c r="A6478" t="s">
        <v>63</v>
      </c>
      <c r="B6478" t="s">
        <v>90</v>
      </c>
      <c r="C6478" t="s">
        <v>95</v>
      </c>
    </row>
    <row r="6479" spans="1:3" x14ac:dyDescent="0.2">
      <c r="A6479" t="s">
        <v>91</v>
      </c>
      <c r="B6479" t="s">
        <v>63</v>
      </c>
      <c r="C6479" t="s">
        <v>5</v>
      </c>
    </row>
    <row r="6480" spans="1:3" x14ac:dyDescent="0.2">
      <c r="A6480" t="s">
        <v>92</v>
      </c>
      <c r="B6480" t="s">
        <v>63</v>
      </c>
      <c r="C6480" t="s">
        <v>138</v>
      </c>
    </row>
    <row r="6481" spans="1:3" x14ac:dyDescent="0.2">
      <c r="A6481" t="s">
        <v>93</v>
      </c>
      <c r="B6481" t="s">
        <v>63</v>
      </c>
      <c r="C6481" t="s">
        <v>127</v>
      </c>
    </row>
    <row r="6482" spans="1:3" x14ac:dyDescent="0.2">
      <c r="A6482" t="s">
        <v>63</v>
      </c>
      <c r="B6482" t="s">
        <v>94</v>
      </c>
      <c r="C6482" t="s">
        <v>109</v>
      </c>
    </row>
    <row r="6483" spans="1:3" x14ac:dyDescent="0.2">
      <c r="A6483" t="s">
        <v>95</v>
      </c>
      <c r="B6483" t="s">
        <v>63</v>
      </c>
      <c r="C6483" t="s">
        <v>5</v>
      </c>
    </row>
    <row r="6484" spans="1:3" x14ac:dyDescent="0.2">
      <c r="A6484" t="s">
        <v>96</v>
      </c>
      <c r="B6484" t="s">
        <v>63</v>
      </c>
      <c r="C6484" t="s">
        <v>106</v>
      </c>
    </row>
    <row r="6485" spans="1:3" x14ac:dyDescent="0.2">
      <c r="A6485" t="s">
        <v>63</v>
      </c>
      <c r="B6485" t="s">
        <v>97</v>
      </c>
      <c r="C6485" t="s">
        <v>102</v>
      </c>
    </row>
    <row r="6486" spans="1:3" x14ac:dyDescent="0.2">
      <c r="A6486" t="s">
        <v>63</v>
      </c>
      <c r="B6486" t="s">
        <v>98</v>
      </c>
      <c r="C6486" t="s">
        <v>35</v>
      </c>
    </row>
    <row r="6487" spans="1:3" x14ac:dyDescent="0.2">
      <c r="A6487" t="s">
        <v>99</v>
      </c>
      <c r="B6487" t="s">
        <v>63</v>
      </c>
      <c r="C6487" t="s">
        <v>79</v>
      </c>
    </row>
    <row r="6488" spans="1:3" x14ac:dyDescent="0.2">
      <c r="A6488" t="s">
        <v>100</v>
      </c>
      <c r="B6488" t="s">
        <v>63</v>
      </c>
      <c r="C6488" t="s">
        <v>36</v>
      </c>
    </row>
    <row r="6489" spans="1:3" x14ac:dyDescent="0.2">
      <c r="A6489" t="s">
        <v>63</v>
      </c>
      <c r="B6489" t="s">
        <v>101</v>
      </c>
      <c r="C6489" t="s">
        <v>128</v>
      </c>
    </row>
    <row r="6490" spans="1:3" x14ac:dyDescent="0.2">
      <c r="A6490" t="s">
        <v>63</v>
      </c>
      <c r="B6490" t="s">
        <v>102</v>
      </c>
      <c r="C6490" t="s">
        <v>73</v>
      </c>
    </row>
    <row r="6491" spans="1:3" x14ac:dyDescent="0.2">
      <c r="A6491" t="s">
        <v>63</v>
      </c>
      <c r="B6491" t="s">
        <v>103</v>
      </c>
      <c r="C6491" t="s">
        <v>123</v>
      </c>
    </row>
    <row r="6492" spans="1:3" x14ac:dyDescent="0.2">
      <c r="A6492" t="s">
        <v>63</v>
      </c>
      <c r="B6492" t="s">
        <v>104</v>
      </c>
      <c r="C6492" t="s">
        <v>137</v>
      </c>
    </row>
    <row r="6493" spans="1:3" x14ac:dyDescent="0.2">
      <c r="A6493" t="s">
        <v>63</v>
      </c>
      <c r="B6493" t="s">
        <v>3</v>
      </c>
      <c r="C6493" t="s">
        <v>138</v>
      </c>
    </row>
    <row r="6494" spans="1:3" x14ac:dyDescent="0.2">
      <c r="A6494" t="s">
        <v>63</v>
      </c>
      <c r="B6494" t="s">
        <v>105</v>
      </c>
      <c r="C6494" t="s">
        <v>130</v>
      </c>
    </row>
    <row r="6495" spans="1:3" x14ac:dyDescent="0.2">
      <c r="A6495" t="s">
        <v>63</v>
      </c>
      <c r="B6495" t="s">
        <v>106</v>
      </c>
      <c r="C6495" t="s">
        <v>105</v>
      </c>
    </row>
    <row r="6496" spans="1:3" x14ac:dyDescent="0.2">
      <c r="A6496" t="s">
        <v>63</v>
      </c>
      <c r="B6496" t="s">
        <v>107</v>
      </c>
      <c r="C6496" t="s">
        <v>91</v>
      </c>
    </row>
    <row r="6497" spans="1:3" x14ac:dyDescent="0.2">
      <c r="A6497" t="s">
        <v>63</v>
      </c>
      <c r="B6497" t="s">
        <v>108</v>
      </c>
      <c r="C6497" t="s">
        <v>95</v>
      </c>
    </row>
    <row r="6498" spans="1:3" x14ac:dyDescent="0.2">
      <c r="A6498" t="s">
        <v>63</v>
      </c>
      <c r="B6498" t="s">
        <v>109</v>
      </c>
      <c r="C6498" t="s">
        <v>116</v>
      </c>
    </row>
    <row r="6499" spans="1:3" x14ac:dyDescent="0.2">
      <c r="A6499" t="s">
        <v>110</v>
      </c>
      <c r="B6499" t="s">
        <v>63</v>
      </c>
      <c r="C6499" t="s">
        <v>79</v>
      </c>
    </row>
    <row r="6500" spans="1:3" x14ac:dyDescent="0.2">
      <c r="A6500" t="s">
        <v>63</v>
      </c>
      <c r="B6500" t="s">
        <v>111</v>
      </c>
      <c r="C6500" t="s">
        <v>21</v>
      </c>
    </row>
    <row r="6501" spans="1:3" x14ac:dyDescent="0.2">
      <c r="A6501" t="s">
        <v>63</v>
      </c>
      <c r="B6501" t="s">
        <v>112</v>
      </c>
      <c r="C6501" t="s">
        <v>2</v>
      </c>
    </row>
    <row r="6502" spans="1:3" x14ac:dyDescent="0.2">
      <c r="A6502" t="s">
        <v>113</v>
      </c>
      <c r="B6502" t="s">
        <v>63</v>
      </c>
      <c r="C6502" t="s">
        <v>19</v>
      </c>
    </row>
    <row r="6503" spans="1:3" x14ac:dyDescent="0.2">
      <c r="A6503" t="s">
        <v>114</v>
      </c>
      <c r="B6503" t="s">
        <v>63</v>
      </c>
      <c r="C6503" t="s">
        <v>28</v>
      </c>
    </row>
    <row r="6504" spans="1:3" x14ac:dyDescent="0.2">
      <c r="A6504" t="s">
        <v>63</v>
      </c>
      <c r="B6504" t="s">
        <v>115</v>
      </c>
      <c r="C6504" t="s">
        <v>109</v>
      </c>
    </row>
    <row r="6505" spans="1:3" x14ac:dyDescent="0.2">
      <c r="A6505" t="s">
        <v>63</v>
      </c>
      <c r="B6505" t="s">
        <v>116</v>
      </c>
      <c r="C6505" t="s">
        <v>100</v>
      </c>
    </row>
    <row r="6506" spans="1:3" x14ac:dyDescent="0.2">
      <c r="A6506" t="s">
        <v>117</v>
      </c>
      <c r="B6506" t="s">
        <v>63</v>
      </c>
      <c r="C6506" t="s">
        <v>132</v>
      </c>
    </row>
    <row r="6507" spans="1:3" x14ac:dyDescent="0.2">
      <c r="A6507" t="s">
        <v>63</v>
      </c>
      <c r="B6507" t="s">
        <v>118</v>
      </c>
      <c r="C6507" t="s">
        <v>1</v>
      </c>
    </row>
    <row r="6508" spans="1:3" x14ac:dyDescent="0.2">
      <c r="A6508" t="s">
        <v>63</v>
      </c>
      <c r="B6508" t="s">
        <v>119</v>
      </c>
      <c r="C6508" t="s">
        <v>1</v>
      </c>
    </row>
    <row r="6509" spans="1:3" x14ac:dyDescent="0.2">
      <c r="A6509" t="s">
        <v>63</v>
      </c>
      <c r="B6509" t="s">
        <v>120</v>
      </c>
      <c r="C6509" t="s">
        <v>67</v>
      </c>
    </row>
    <row r="6510" spans="1:3" x14ac:dyDescent="0.2">
      <c r="A6510" t="s">
        <v>63</v>
      </c>
      <c r="B6510" t="s">
        <v>121</v>
      </c>
      <c r="C6510" t="s">
        <v>67</v>
      </c>
    </row>
    <row r="6511" spans="1:3" x14ac:dyDescent="0.2">
      <c r="A6511" t="s">
        <v>63</v>
      </c>
      <c r="B6511" t="s">
        <v>122</v>
      </c>
      <c r="C6511" t="s">
        <v>80</v>
      </c>
    </row>
    <row r="6512" spans="1:3" x14ac:dyDescent="0.2">
      <c r="A6512" t="s">
        <v>63</v>
      </c>
      <c r="B6512" t="s">
        <v>123</v>
      </c>
      <c r="C6512" t="s">
        <v>5</v>
      </c>
    </row>
    <row r="6513" spans="1:3" x14ac:dyDescent="0.2">
      <c r="A6513" t="s">
        <v>124</v>
      </c>
      <c r="B6513" t="s">
        <v>63</v>
      </c>
      <c r="C6513" t="s">
        <v>33</v>
      </c>
    </row>
    <row r="6514" spans="1:3" x14ac:dyDescent="0.2">
      <c r="A6514" t="s">
        <v>125</v>
      </c>
      <c r="B6514" t="s">
        <v>63</v>
      </c>
      <c r="C6514" t="s">
        <v>48</v>
      </c>
    </row>
    <row r="6515" spans="1:3" x14ac:dyDescent="0.2">
      <c r="A6515" t="s">
        <v>126</v>
      </c>
      <c r="B6515" t="s">
        <v>63</v>
      </c>
      <c r="C6515" t="s">
        <v>79</v>
      </c>
    </row>
    <row r="6516" spans="1:3" x14ac:dyDescent="0.2">
      <c r="A6516" t="s">
        <v>63</v>
      </c>
      <c r="B6516" t="s">
        <v>127</v>
      </c>
      <c r="C6516" t="s">
        <v>130</v>
      </c>
    </row>
    <row r="6517" spans="1:3" x14ac:dyDescent="0.2">
      <c r="A6517" t="s">
        <v>63</v>
      </c>
      <c r="B6517" t="s">
        <v>128</v>
      </c>
      <c r="C6517" t="s">
        <v>11</v>
      </c>
    </row>
    <row r="6518" spans="1:3" x14ac:dyDescent="0.2">
      <c r="A6518" t="s">
        <v>63</v>
      </c>
      <c r="B6518" t="s">
        <v>129</v>
      </c>
      <c r="C6518" t="s">
        <v>29</v>
      </c>
    </row>
    <row r="6519" spans="1:3" x14ac:dyDescent="0.2">
      <c r="A6519" t="s">
        <v>63</v>
      </c>
      <c r="B6519" t="s">
        <v>130</v>
      </c>
      <c r="C6519" t="s">
        <v>11</v>
      </c>
    </row>
    <row r="6520" spans="1:3" x14ac:dyDescent="0.2">
      <c r="A6520" t="s">
        <v>63</v>
      </c>
      <c r="B6520" t="s">
        <v>131</v>
      </c>
      <c r="C6520" t="s">
        <v>62</v>
      </c>
    </row>
    <row r="6521" spans="1:3" x14ac:dyDescent="0.2">
      <c r="A6521" t="s">
        <v>63</v>
      </c>
      <c r="B6521" t="s">
        <v>132</v>
      </c>
      <c r="C6521" t="s">
        <v>2</v>
      </c>
    </row>
    <row r="6522" spans="1:3" x14ac:dyDescent="0.2">
      <c r="A6522" t="s">
        <v>133</v>
      </c>
      <c r="B6522" t="s">
        <v>63</v>
      </c>
      <c r="C6522" t="s">
        <v>111</v>
      </c>
    </row>
    <row r="6523" spans="1:3" x14ac:dyDescent="0.2">
      <c r="A6523" t="s">
        <v>63</v>
      </c>
      <c r="B6523" t="s">
        <v>134</v>
      </c>
      <c r="C6523" t="s">
        <v>137</v>
      </c>
    </row>
    <row r="6524" spans="1:3" x14ac:dyDescent="0.2">
      <c r="A6524" t="s">
        <v>63</v>
      </c>
      <c r="B6524" t="s">
        <v>135</v>
      </c>
      <c r="C6524" t="s">
        <v>19</v>
      </c>
    </row>
    <row r="6525" spans="1:3" x14ac:dyDescent="0.2">
      <c r="A6525" t="s">
        <v>136</v>
      </c>
      <c r="B6525" t="s">
        <v>63</v>
      </c>
      <c r="C6525" t="s">
        <v>89</v>
      </c>
    </row>
    <row r="6526" spans="1:3" x14ac:dyDescent="0.2">
      <c r="A6526" t="s">
        <v>63</v>
      </c>
      <c r="B6526" t="s">
        <v>137</v>
      </c>
      <c r="C6526" t="s">
        <v>100</v>
      </c>
    </row>
    <row r="6527" spans="1:3" x14ac:dyDescent="0.2">
      <c r="A6527" t="s">
        <v>63</v>
      </c>
      <c r="B6527" t="s">
        <v>138</v>
      </c>
      <c r="C6527" t="s">
        <v>36</v>
      </c>
    </row>
    <row r="6528" spans="1:3" x14ac:dyDescent="0.2">
      <c r="A6528" t="s">
        <v>62</v>
      </c>
      <c r="B6528" t="s">
        <v>63</v>
      </c>
      <c r="C6528" t="s">
        <v>62</v>
      </c>
    </row>
    <row r="6529" spans="1:3" x14ac:dyDescent="0.2">
      <c r="A6529" t="s">
        <v>62</v>
      </c>
      <c r="B6529" t="s">
        <v>64</v>
      </c>
      <c r="C6529" t="s">
        <v>134</v>
      </c>
    </row>
    <row r="6530" spans="1:3" x14ac:dyDescent="0.2">
      <c r="A6530" t="s">
        <v>65</v>
      </c>
      <c r="B6530" t="s">
        <v>62</v>
      </c>
      <c r="C6530" t="s">
        <v>40</v>
      </c>
    </row>
    <row r="6531" spans="1:3" x14ac:dyDescent="0.2">
      <c r="A6531" t="s">
        <v>66</v>
      </c>
      <c r="B6531" t="s">
        <v>62</v>
      </c>
      <c r="C6531" t="s">
        <v>40</v>
      </c>
    </row>
    <row r="6532" spans="1:3" x14ac:dyDescent="0.2">
      <c r="A6532" t="s">
        <v>62</v>
      </c>
      <c r="B6532" t="s">
        <v>67</v>
      </c>
      <c r="C6532" t="s">
        <v>116</v>
      </c>
    </row>
    <row r="6533" spans="1:3" x14ac:dyDescent="0.2">
      <c r="A6533" t="s">
        <v>62</v>
      </c>
      <c r="B6533" t="s">
        <v>68</v>
      </c>
      <c r="C6533" t="s">
        <v>116</v>
      </c>
    </row>
    <row r="6534" spans="1:3" x14ac:dyDescent="0.2">
      <c r="A6534" t="s">
        <v>62</v>
      </c>
      <c r="B6534" t="s">
        <v>69</v>
      </c>
      <c r="C6534" t="s">
        <v>11</v>
      </c>
    </row>
    <row r="6535" spans="1:3" x14ac:dyDescent="0.2">
      <c r="A6535" t="s">
        <v>62</v>
      </c>
      <c r="B6535" t="s">
        <v>70</v>
      </c>
      <c r="C6535" t="s">
        <v>33</v>
      </c>
    </row>
    <row r="6536" spans="1:3" x14ac:dyDescent="0.2">
      <c r="A6536" t="s">
        <v>62</v>
      </c>
      <c r="B6536" t="s">
        <v>71</v>
      </c>
      <c r="C6536" t="s">
        <v>16</v>
      </c>
    </row>
    <row r="6537" spans="1:3" x14ac:dyDescent="0.2">
      <c r="A6537" t="s">
        <v>72</v>
      </c>
      <c r="B6537" t="s">
        <v>62</v>
      </c>
      <c r="C6537" t="s">
        <v>80</v>
      </c>
    </row>
    <row r="6538" spans="1:3" x14ac:dyDescent="0.2">
      <c r="A6538" t="s">
        <v>62</v>
      </c>
      <c r="B6538" t="s">
        <v>73</v>
      </c>
      <c r="C6538" t="s">
        <v>36</v>
      </c>
    </row>
    <row r="6539" spans="1:3" x14ac:dyDescent="0.2">
      <c r="A6539" t="s">
        <v>62</v>
      </c>
      <c r="B6539" t="s">
        <v>74</v>
      </c>
      <c r="C6539" t="s">
        <v>10</v>
      </c>
    </row>
    <row r="6540" spans="1:3" x14ac:dyDescent="0.2">
      <c r="A6540" t="s">
        <v>75</v>
      </c>
      <c r="B6540" t="s">
        <v>62</v>
      </c>
      <c r="C6540" t="s">
        <v>48</v>
      </c>
    </row>
    <row r="6541" spans="1:3" x14ac:dyDescent="0.2">
      <c r="A6541" t="s">
        <v>62</v>
      </c>
      <c r="B6541" t="s">
        <v>76</v>
      </c>
      <c r="C6541" t="s">
        <v>28</v>
      </c>
    </row>
    <row r="6542" spans="1:3" x14ac:dyDescent="0.2">
      <c r="A6542" t="s">
        <v>62</v>
      </c>
      <c r="B6542" t="s">
        <v>77</v>
      </c>
      <c r="C6542" t="s">
        <v>14</v>
      </c>
    </row>
    <row r="6543" spans="1:3" x14ac:dyDescent="0.2">
      <c r="A6543" t="s">
        <v>78</v>
      </c>
      <c r="B6543" t="s">
        <v>62</v>
      </c>
      <c r="C6543" t="s">
        <v>39</v>
      </c>
    </row>
    <row r="6544" spans="1:3" x14ac:dyDescent="0.2">
      <c r="A6544" t="s">
        <v>62</v>
      </c>
      <c r="B6544" t="s">
        <v>79</v>
      </c>
      <c r="C6544" t="s">
        <v>43</v>
      </c>
    </row>
    <row r="6545" spans="1:3" x14ac:dyDescent="0.2">
      <c r="A6545" t="s">
        <v>62</v>
      </c>
      <c r="B6545" t="s">
        <v>80</v>
      </c>
      <c r="C6545" t="s">
        <v>43</v>
      </c>
    </row>
    <row r="6546" spans="1:3" x14ac:dyDescent="0.2">
      <c r="A6546" t="s">
        <v>62</v>
      </c>
      <c r="B6546" t="s">
        <v>81</v>
      </c>
      <c r="C6546" t="s">
        <v>28</v>
      </c>
    </row>
    <row r="6547" spans="1:3" x14ac:dyDescent="0.2">
      <c r="A6547" t="s">
        <v>62</v>
      </c>
      <c r="B6547" t="s">
        <v>82</v>
      </c>
      <c r="C6547" t="s">
        <v>95</v>
      </c>
    </row>
    <row r="6548" spans="1:3" x14ac:dyDescent="0.2">
      <c r="A6548" t="s">
        <v>62</v>
      </c>
      <c r="B6548" t="s">
        <v>83</v>
      </c>
      <c r="C6548" t="s">
        <v>123</v>
      </c>
    </row>
    <row r="6549" spans="1:3" x14ac:dyDescent="0.2">
      <c r="A6549" t="s">
        <v>62</v>
      </c>
      <c r="B6549" t="s">
        <v>84</v>
      </c>
      <c r="C6549" t="s">
        <v>116</v>
      </c>
    </row>
    <row r="6550" spans="1:3" x14ac:dyDescent="0.2">
      <c r="A6550" t="s">
        <v>62</v>
      </c>
      <c r="B6550" t="s">
        <v>85</v>
      </c>
      <c r="C6550" t="s">
        <v>116</v>
      </c>
    </row>
    <row r="6551" spans="1:3" x14ac:dyDescent="0.2">
      <c r="A6551" t="s">
        <v>62</v>
      </c>
      <c r="B6551" t="s">
        <v>86</v>
      </c>
      <c r="C6551" t="s">
        <v>63</v>
      </c>
    </row>
    <row r="6552" spans="1:3" x14ac:dyDescent="0.2">
      <c r="A6552" t="s">
        <v>87</v>
      </c>
      <c r="B6552" t="s">
        <v>62</v>
      </c>
      <c r="C6552" t="s">
        <v>48</v>
      </c>
    </row>
    <row r="6553" spans="1:3" x14ac:dyDescent="0.2">
      <c r="A6553" t="s">
        <v>88</v>
      </c>
      <c r="B6553" t="s">
        <v>62</v>
      </c>
      <c r="C6553" t="s">
        <v>111</v>
      </c>
    </row>
    <row r="6554" spans="1:3" x14ac:dyDescent="0.2">
      <c r="A6554" t="s">
        <v>89</v>
      </c>
      <c r="B6554" t="s">
        <v>62</v>
      </c>
      <c r="C6554" t="s">
        <v>105</v>
      </c>
    </row>
    <row r="6555" spans="1:3" x14ac:dyDescent="0.2">
      <c r="A6555" t="s">
        <v>62</v>
      </c>
      <c r="B6555" t="s">
        <v>90</v>
      </c>
      <c r="C6555" t="s">
        <v>95</v>
      </c>
    </row>
    <row r="6556" spans="1:3" x14ac:dyDescent="0.2">
      <c r="A6556" t="s">
        <v>91</v>
      </c>
      <c r="B6556" t="s">
        <v>62</v>
      </c>
      <c r="C6556" t="s">
        <v>52</v>
      </c>
    </row>
    <row r="6557" spans="1:3" x14ac:dyDescent="0.2">
      <c r="A6557" t="s">
        <v>92</v>
      </c>
      <c r="B6557" t="s">
        <v>62</v>
      </c>
      <c r="C6557" t="s">
        <v>22</v>
      </c>
    </row>
    <row r="6558" spans="1:3" x14ac:dyDescent="0.2">
      <c r="A6558" t="s">
        <v>93</v>
      </c>
      <c r="B6558" t="s">
        <v>62</v>
      </c>
      <c r="C6558" t="s">
        <v>127</v>
      </c>
    </row>
    <row r="6559" spans="1:3" x14ac:dyDescent="0.2">
      <c r="A6559" t="s">
        <v>62</v>
      </c>
      <c r="B6559" t="s">
        <v>94</v>
      </c>
      <c r="C6559" t="s">
        <v>35</v>
      </c>
    </row>
    <row r="6560" spans="1:3" x14ac:dyDescent="0.2">
      <c r="A6560" t="s">
        <v>95</v>
      </c>
      <c r="B6560" t="s">
        <v>62</v>
      </c>
      <c r="C6560" t="s">
        <v>5</v>
      </c>
    </row>
    <row r="6561" spans="1:3" x14ac:dyDescent="0.2">
      <c r="A6561" t="s">
        <v>96</v>
      </c>
      <c r="B6561" t="s">
        <v>62</v>
      </c>
      <c r="C6561" t="s">
        <v>89</v>
      </c>
    </row>
    <row r="6562" spans="1:3" x14ac:dyDescent="0.2">
      <c r="A6562" t="s">
        <v>62</v>
      </c>
      <c r="B6562" t="s">
        <v>97</v>
      </c>
      <c r="C6562" t="s">
        <v>102</v>
      </c>
    </row>
    <row r="6563" spans="1:3" x14ac:dyDescent="0.2">
      <c r="A6563" t="s">
        <v>62</v>
      </c>
      <c r="B6563" t="s">
        <v>98</v>
      </c>
      <c r="C6563" t="s">
        <v>35</v>
      </c>
    </row>
    <row r="6564" spans="1:3" x14ac:dyDescent="0.2">
      <c r="A6564" t="s">
        <v>99</v>
      </c>
      <c r="B6564" t="s">
        <v>62</v>
      </c>
      <c r="C6564" t="s">
        <v>40</v>
      </c>
    </row>
    <row r="6565" spans="1:3" x14ac:dyDescent="0.2">
      <c r="A6565" t="s">
        <v>100</v>
      </c>
      <c r="B6565" t="s">
        <v>62</v>
      </c>
      <c r="C6565" t="s">
        <v>118</v>
      </c>
    </row>
    <row r="6566" spans="1:3" x14ac:dyDescent="0.2">
      <c r="A6566" t="s">
        <v>62</v>
      </c>
      <c r="B6566" t="s">
        <v>101</v>
      </c>
      <c r="C6566" t="s">
        <v>128</v>
      </c>
    </row>
    <row r="6567" spans="1:3" x14ac:dyDescent="0.2">
      <c r="A6567" t="s">
        <v>62</v>
      </c>
      <c r="B6567" t="s">
        <v>102</v>
      </c>
      <c r="C6567" t="s">
        <v>138</v>
      </c>
    </row>
    <row r="6568" spans="1:3" x14ac:dyDescent="0.2">
      <c r="A6568" t="s">
        <v>62</v>
      </c>
      <c r="B6568" t="s">
        <v>103</v>
      </c>
      <c r="C6568" t="s">
        <v>95</v>
      </c>
    </row>
    <row r="6569" spans="1:3" x14ac:dyDescent="0.2">
      <c r="A6569" t="s">
        <v>62</v>
      </c>
      <c r="B6569" t="s">
        <v>104</v>
      </c>
      <c r="C6569" t="s">
        <v>73</v>
      </c>
    </row>
    <row r="6570" spans="1:3" x14ac:dyDescent="0.2">
      <c r="A6570" t="s">
        <v>62</v>
      </c>
      <c r="B6570" t="s">
        <v>3</v>
      </c>
      <c r="C6570" t="s">
        <v>138</v>
      </c>
    </row>
    <row r="6571" spans="1:3" x14ac:dyDescent="0.2">
      <c r="A6571" t="s">
        <v>62</v>
      </c>
      <c r="B6571" t="s">
        <v>105</v>
      </c>
      <c r="C6571" t="s">
        <v>130</v>
      </c>
    </row>
    <row r="6572" spans="1:3" x14ac:dyDescent="0.2">
      <c r="A6572" t="s">
        <v>62</v>
      </c>
      <c r="B6572" t="s">
        <v>106</v>
      </c>
      <c r="C6572" t="s">
        <v>105</v>
      </c>
    </row>
    <row r="6573" spans="1:3" x14ac:dyDescent="0.2">
      <c r="A6573" t="s">
        <v>62</v>
      </c>
      <c r="B6573" t="s">
        <v>107</v>
      </c>
      <c r="C6573" t="s">
        <v>91</v>
      </c>
    </row>
    <row r="6574" spans="1:3" x14ac:dyDescent="0.2">
      <c r="A6574" t="s">
        <v>62</v>
      </c>
      <c r="B6574" t="s">
        <v>108</v>
      </c>
      <c r="C6574" t="s">
        <v>91</v>
      </c>
    </row>
    <row r="6575" spans="1:3" x14ac:dyDescent="0.2">
      <c r="A6575" t="s">
        <v>62</v>
      </c>
      <c r="B6575" t="s">
        <v>109</v>
      </c>
      <c r="C6575" t="s">
        <v>116</v>
      </c>
    </row>
    <row r="6576" spans="1:3" x14ac:dyDescent="0.2">
      <c r="A6576" t="s">
        <v>110</v>
      </c>
      <c r="B6576" t="s">
        <v>62</v>
      </c>
      <c r="C6576" t="s">
        <v>79</v>
      </c>
    </row>
    <row r="6577" spans="1:3" x14ac:dyDescent="0.2">
      <c r="A6577" t="s">
        <v>62</v>
      </c>
      <c r="B6577" t="s">
        <v>111</v>
      </c>
      <c r="C6577" t="s">
        <v>21</v>
      </c>
    </row>
    <row r="6578" spans="1:3" x14ac:dyDescent="0.2">
      <c r="A6578" t="s">
        <v>62</v>
      </c>
      <c r="B6578" t="s">
        <v>112</v>
      </c>
      <c r="C6578" t="s">
        <v>2</v>
      </c>
    </row>
    <row r="6579" spans="1:3" x14ac:dyDescent="0.2">
      <c r="A6579" t="s">
        <v>113</v>
      </c>
      <c r="B6579" t="s">
        <v>62</v>
      </c>
      <c r="C6579" t="s">
        <v>19</v>
      </c>
    </row>
    <row r="6580" spans="1:3" x14ac:dyDescent="0.2">
      <c r="A6580" t="s">
        <v>114</v>
      </c>
      <c r="B6580" t="s">
        <v>62</v>
      </c>
      <c r="C6580" t="s">
        <v>14</v>
      </c>
    </row>
    <row r="6581" spans="1:3" x14ac:dyDescent="0.2">
      <c r="A6581" t="s">
        <v>62</v>
      </c>
      <c r="B6581" t="s">
        <v>115</v>
      </c>
      <c r="C6581" t="s">
        <v>109</v>
      </c>
    </row>
    <row r="6582" spans="1:3" x14ac:dyDescent="0.2">
      <c r="A6582" t="s">
        <v>62</v>
      </c>
      <c r="B6582" t="s">
        <v>116</v>
      </c>
      <c r="C6582" t="s">
        <v>100</v>
      </c>
    </row>
    <row r="6583" spans="1:3" x14ac:dyDescent="0.2">
      <c r="A6583" t="s">
        <v>117</v>
      </c>
      <c r="B6583" t="s">
        <v>62</v>
      </c>
      <c r="C6583" t="s">
        <v>39</v>
      </c>
    </row>
    <row r="6584" spans="1:3" x14ac:dyDescent="0.2">
      <c r="A6584" t="s">
        <v>62</v>
      </c>
      <c r="B6584" t="s">
        <v>118</v>
      </c>
      <c r="C6584" t="s">
        <v>1</v>
      </c>
    </row>
    <row r="6585" spans="1:3" x14ac:dyDescent="0.2">
      <c r="A6585" t="s">
        <v>62</v>
      </c>
      <c r="B6585" t="s">
        <v>119</v>
      </c>
      <c r="C6585" t="s">
        <v>1</v>
      </c>
    </row>
    <row r="6586" spans="1:3" x14ac:dyDescent="0.2">
      <c r="A6586" t="s">
        <v>62</v>
      </c>
      <c r="B6586" t="s">
        <v>120</v>
      </c>
      <c r="C6586" t="s">
        <v>109</v>
      </c>
    </row>
    <row r="6587" spans="1:3" x14ac:dyDescent="0.2">
      <c r="A6587" t="s">
        <v>62</v>
      </c>
      <c r="B6587" t="s">
        <v>121</v>
      </c>
      <c r="C6587" t="s">
        <v>67</v>
      </c>
    </row>
    <row r="6588" spans="1:3" x14ac:dyDescent="0.2">
      <c r="A6588" t="s">
        <v>62</v>
      </c>
      <c r="B6588" t="s">
        <v>122</v>
      </c>
      <c r="C6588" t="s">
        <v>79</v>
      </c>
    </row>
    <row r="6589" spans="1:3" x14ac:dyDescent="0.2">
      <c r="A6589" t="s">
        <v>62</v>
      </c>
      <c r="B6589" t="s">
        <v>123</v>
      </c>
      <c r="C6589" t="s">
        <v>5</v>
      </c>
    </row>
    <row r="6590" spans="1:3" x14ac:dyDescent="0.2">
      <c r="A6590" t="s">
        <v>124</v>
      </c>
      <c r="B6590" t="s">
        <v>62</v>
      </c>
      <c r="C6590" t="s">
        <v>33</v>
      </c>
    </row>
    <row r="6591" spans="1:3" x14ac:dyDescent="0.2">
      <c r="A6591" t="s">
        <v>125</v>
      </c>
      <c r="B6591" t="s">
        <v>62</v>
      </c>
      <c r="C6591" t="s">
        <v>51</v>
      </c>
    </row>
    <row r="6592" spans="1:3" x14ac:dyDescent="0.2">
      <c r="A6592" t="s">
        <v>126</v>
      </c>
      <c r="B6592" t="s">
        <v>62</v>
      </c>
      <c r="C6592" t="s">
        <v>79</v>
      </c>
    </row>
    <row r="6593" spans="1:3" x14ac:dyDescent="0.2">
      <c r="A6593" t="s">
        <v>62</v>
      </c>
      <c r="B6593" t="s">
        <v>127</v>
      </c>
      <c r="C6593" t="s">
        <v>128</v>
      </c>
    </row>
    <row r="6594" spans="1:3" x14ac:dyDescent="0.2">
      <c r="A6594" t="s">
        <v>62</v>
      </c>
      <c r="B6594" t="s">
        <v>128</v>
      </c>
      <c r="C6594" t="s">
        <v>11</v>
      </c>
    </row>
    <row r="6595" spans="1:3" x14ac:dyDescent="0.2">
      <c r="A6595" t="s">
        <v>62</v>
      </c>
      <c r="B6595" t="s">
        <v>129</v>
      </c>
      <c r="C6595" t="s">
        <v>29</v>
      </c>
    </row>
    <row r="6596" spans="1:3" x14ac:dyDescent="0.2">
      <c r="A6596" t="s">
        <v>62</v>
      </c>
      <c r="B6596" t="s">
        <v>130</v>
      </c>
      <c r="C6596" t="s">
        <v>11</v>
      </c>
    </row>
    <row r="6597" spans="1:3" x14ac:dyDescent="0.2">
      <c r="A6597" t="s">
        <v>62</v>
      </c>
      <c r="B6597" t="s">
        <v>131</v>
      </c>
      <c r="C6597" t="s">
        <v>62</v>
      </c>
    </row>
    <row r="6598" spans="1:3" x14ac:dyDescent="0.2">
      <c r="A6598" t="s">
        <v>62</v>
      </c>
      <c r="B6598" t="s">
        <v>132</v>
      </c>
      <c r="C6598" t="s">
        <v>2</v>
      </c>
    </row>
    <row r="6599" spans="1:3" x14ac:dyDescent="0.2">
      <c r="A6599" t="s">
        <v>133</v>
      </c>
      <c r="B6599" t="s">
        <v>62</v>
      </c>
      <c r="C6599" t="s">
        <v>111</v>
      </c>
    </row>
    <row r="6600" spans="1:3" x14ac:dyDescent="0.2">
      <c r="A6600" t="s">
        <v>62</v>
      </c>
      <c r="B6600" t="s">
        <v>134</v>
      </c>
      <c r="C6600" t="s">
        <v>137</v>
      </c>
    </row>
    <row r="6601" spans="1:3" x14ac:dyDescent="0.2">
      <c r="A6601" t="s">
        <v>62</v>
      </c>
      <c r="B6601" t="s">
        <v>135</v>
      </c>
      <c r="C6601" t="s">
        <v>106</v>
      </c>
    </row>
    <row r="6602" spans="1:3" x14ac:dyDescent="0.2">
      <c r="A6602" t="s">
        <v>136</v>
      </c>
      <c r="B6602" t="s">
        <v>62</v>
      </c>
      <c r="C6602" t="s">
        <v>89</v>
      </c>
    </row>
    <row r="6603" spans="1:3" x14ac:dyDescent="0.2">
      <c r="A6603" t="s">
        <v>62</v>
      </c>
      <c r="B6603" t="s">
        <v>137</v>
      </c>
      <c r="C6603" t="s">
        <v>100</v>
      </c>
    </row>
    <row r="6604" spans="1:3" x14ac:dyDescent="0.2">
      <c r="A6604" t="s">
        <v>62</v>
      </c>
      <c r="B6604" t="s">
        <v>138</v>
      </c>
      <c r="C6604" t="s">
        <v>36</v>
      </c>
    </row>
    <row r="6605" spans="1:3" x14ac:dyDescent="0.2">
      <c r="A6605" t="s">
        <v>65</v>
      </c>
      <c r="B6605" t="s">
        <v>64</v>
      </c>
      <c r="C6605" t="s">
        <v>105</v>
      </c>
    </row>
    <row r="6606" spans="1:3" x14ac:dyDescent="0.2">
      <c r="A6606" t="s">
        <v>66</v>
      </c>
      <c r="B6606" t="s">
        <v>64</v>
      </c>
      <c r="C6606" t="s">
        <v>105</v>
      </c>
    </row>
    <row r="6607" spans="1:3" x14ac:dyDescent="0.2">
      <c r="A6607" t="s">
        <v>67</v>
      </c>
      <c r="B6607" t="s">
        <v>64</v>
      </c>
      <c r="C6607" t="s">
        <v>58</v>
      </c>
    </row>
    <row r="6608" spans="1:3" x14ac:dyDescent="0.2">
      <c r="A6608" t="s">
        <v>68</v>
      </c>
      <c r="B6608" t="s">
        <v>64</v>
      </c>
      <c r="C6608" t="s">
        <v>58</v>
      </c>
    </row>
    <row r="6609" spans="1:3" x14ac:dyDescent="0.2">
      <c r="A6609" t="s">
        <v>69</v>
      </c>
      <c r="B6609" t="s">
        <v>64</v>
      </c>
      <c r="C6609" t="s">
        <v>123</v>
      </c>
    </row>
    <row r="6610" spans="1:3" x14ac:dyDescent="0.2">
      <c r="A6610" t="s">
        <v>70</v>
      </c>
      <c r="B6610" t="s">
        <v>64</v>
      </c>
      <c r="C6610" t="s">
        <v>128</v>
      </c>
    </row>
    <row r="6611" spans="1:3" x14ac:dyDescent="0.2">
      <c r="A6611" t="s">
        <v>71</v>
      </c>
      <c r="B6611" t="s">
        <v>64</v>
      </c>
      <c r="C6611" t="s">
        <v>128</v>
      </c>
    </row>
    <row r="6612" spans="1:3" x14ac:dyDescent="0.2">
      <c r="A6612" t="s">
        <v>72</v>
      </c>
      <c r="B6612" t="s">
        <v>64</v>
      </c>
      <c r="C6612" t="s">
        <v>128</v>
      </c>
    </row>
    <row r="6613" spans="1:3" x14ac:dyDescent="0.2">
      <c r="A6613" t="s">
        <v>73</v>
      </c>
      <c r="B6613" t="s">
        <v>64</v>
      </c>
      <c r="C6613" t="s">
        <v>107</v>
      </c>
    </row>
    <row r="6614" spans="1:3" x14ac:dyDescent="0.2">
      <c r="A6614" t="s">
        <v>74</v>
      </c>
      <c r="B6614" t="s">
        <v>64</v>
      </c>
      <c r="C6614" t="s">
        <v>137</v>
      </c>
    </row>
    <row r="6615" spans="1:3" x14ac:dyDescent="0.2">
      <c r="A6615" t="s">
        <v>75</v>
      </c>
      <c r="B6615" t="s">
        <v>64</v>
      </c>
      <c r="C6615" t="s">
        <v>101</v>
      </c>
    </row>
    <row r="6616" spans="1:3" x14ac:dyDescent="0.2">
      <c r="A6616" t="s">
        <v>76</v>
      </c>
      <c r="B6616" t="s">
        <v>64</v>
      </c>
      <c r="C6616" t="s">
        <v>62</v>
      </c>
    </row>
    <row r="6617" spans="1:3" x14ac:dyDescent="0.2">
      <c r="A6617" t="s">
        <v>77</v>
      </c>
      <c r="B6617" t="s">
        <v>64</v>
      </c>
      <c r="C6617" t="s">
        <v>62</v>
      </c>
    </row>
    <row r="6618" spans="1:3" x14ac:dyDescent="0.2">
      <c r="A6618" t="s">
        <v>78</v>
      </c>
      <c r="B6618" t="s">
        <v>64</v>
      </c>
      <c r="C6618" t="s">
        <v>43</v>
      </c>
    </row>
    <row r="6619" spans="1:3" x14ac:dyDescent="0.2">
      <c r="A6619" t="s">
        <v>79</v>
      </c>
      <c r="B6619" t="s">
        <v>64</v>
      </c>
      <c r="C6619" t="s">
        <v>100</v>
      </c>
    </row>
    <row r="6620" spans="1:3" x14ac:dyDescent="0.2">
      <c r="A6620" t="s">
        <v>80</v>
      </c>
      <c r="B6620" t="s">
        <v>64</v>
      </c>
      <c r="C6620" t="s">
        <v>100</v>
      </c>
    </row>
    <row r="6621" spans="1:3" x14ac:dyDescent="0.2">
      <c r="A6621" t="s">
        <v>81</v>
      </c>
      <c r="B6621" t="s">
        <v>64</v>
      </c>
      <c r="C6621" t="s">
        <v>62</v>
      </c>
    </row>
    <row r="6622" spans="1:3" x14ac:dyDescent="0.2">
      <c r="A6622" t="s">
        <v>82</v>
      </c>
      <c r="B6622" t="s">
        <v>64</v>
      </c>
      <c r="C6622" t="s">
        <v>4</v>
      </c>
    </row>
    <row r="6623" spans="1:3" x14ac:dyDescent="0.2">
      <c r="A6623" t="s">
        <v>83</v>
      </c>
      <c r="B6623" t="s">
        <v>64</v>
      </c>
      <c r="C6623" t="s">
        <v>4</v>
      </c>
    </row>
    <row r="6624" spans="1:3" x14ac:dyDescent="0.2">
      <c r="A6624" t="s">
        <v>84</v>
      </c>
      <c r="B6624" t="s">
        <v>64</v>
      </c>
      <c r="C6624" t="s">
        <v>58</v>
      </c>
    </row>
    <row r="6625" spans="1:3" x14ac:dyDescent="0.2">
      <c r="A6625" t="s">
        <v>85</v>
      </c>
      <c r="B6625" t="s">
        <v>64</v>
      </c>
      <c r="C6625" t="s">
        <v>58</v>
      </c>
    </row>
    <row r="6626" spans="1:3" x14ac:dyDescent="0.2">
      <c r="A6626" t="s">
        <v>86</v>
      </c>
      <c r="B6626" t="s">
        <v>64</v>
      </c>
      <c r="C6626" t="s">
        <v>11</v>
      </c>
    </row>
    <row r="6627" spans="1:3" x14ac:dyDescent="0.2">
      <c r="A6627" t="s">
        <v>87</v>
      </c>
      <c r="B6627" t="s">
        <v>64</v>
      </c>
      <c r="C6627" t="s">
        <v>2</v>
      </c>
    </row>
    <row r="6628" spans="1:3" x14ac:dyDescent="0.2">
      <c r="A6628" t="s">
        <v>88</v>
      </c>
      <c r="B6628" t="s">
        <v>64</v>
      </c>
      <c r="C6628" t="s">
        <v>43</v>
      </c>
    </row>
    <row r="6629" spans="1:3" x14ac:dyDescent="0.2">
      <c r="A6629" t="s">
        <v>89</v>
      </c>
      <c r="B6629" t="s">
        <v>64</v>
      </c>
      <c r="C6629" t="s">
        <v>22</v>
      </c>
    </row>
    <row r="6630" spans="1:3" x14ac:dyDescent="0.2">
      <c r="A6630" t="s">
        <v>90</v>
      </c>
      <c r="B6630" t="s">
        <v>64</v>
      </c>
      <c r="C6630" t="s">
        <v>58</v>
      </c>
    </row>
    <row r="6631" spans="1:3" x14ac:dyDescent="0.2">
      <c r="A6631" t="s">
        <v>91</v>
      </c>
      <c r="B6631" t="s">
        <v>64</v>
      </c>
      <c r="C6631" t="s">
        <v>90</v>
      </c>
    </row>
    <row r="6632" spans="1:3" x14ac:dyDescent="0.2">
      <c r="A6632" t="s">
        <v>92</v>
      </c>
      <c r="B6632" t="s">
        <v>64</v>
      </c>
      <c r="C6632" t="s">
        <v>6</v>
      </c>
    </row>
    <row r="6633" spans="1:3" x14ac:dyDescent="0.2">
      <c r="A6633" t="s">
        <v>93</v>
      </c>
      <c r="B6633" t="s">
        <v>64</v>
      </c>
      <c r="C6633" t="s">
        <v>5</v>
      </c>
    </row>
    <row r="6634" spans="1:3" x14ac:dyDescent="0.2">
      <c r="A6634" t="s">
        <v>94</v>
      </c>
      <c r="B6634" t="s">
        <v>64</v>
      </c>
      <c r="C6634" t="s">
        <v>120</v>
      </c>
    </row>
    <row r="6635" spans="1:3" x14ac:dyDescent="0.2">
      <c r="A6635" t="s">
        <v>95</v>
      </c>
      <c r="B6635" t="s">
        <v>64</v>
      </c>
      <c r="C6635" t="s">
        <v>90</v>
      </c>
    </row>
    <row r="6636" spans="1:3" x14ac:dyDescent="0.2">
      <c r="A6636" t="s">
        <v>96</v>
      </c>
      <c r="B6636" t="s">
        <v>64</v>
      </c>
      <c r="C6636" t="s">
        <v>11</v>
      </c>
    </row>
    <row r="6637" spans="1:3" x14ac:dyDescent="0.2">
      <c r="A6637" t="s">
        <v>97</v>
      </c>
      <c r="B6637" t="s">
        <v>64</v>
      </c>
      <c r="C6637" t="s">
        <v>24</v>
      </c>
    </row>
    <row r="6638" spans="1:3" x14ac:dyDescent="0.2">
      <c r="A6638" t="s">
        <v>98</v>
      </c>
      <c r="B6638" t="s">
        <v>64</v>
      </c>
      <c r="C6638" t="s">
        <v>120</v>
      </c>
    </row>
    <row r="6639" spans="1:3" x14ac:dyDescent="0.2">
      <c r="A6639" t="s">
        <v>99</v>
      </c>
      <c r="B6639" t="s">
        <v>64</v>
      </c>
      <c r="C6639" t="s">
        <v>10</v>
      </c>
    </row>
    <row r="6640" spans="1:3" x14ac:dyDescent="0.2">
      <c r="A6640" t="s">
        <v>100</v>
      </c>
      <c r="B6640" t="s">
        <v>64</v>
      </c>
      <c r="C6640" t="s">
        <v>67</v>
      </c>
    </row>
    <row r="6641" spans="1:3" x14ac:dyDescent="0.2">
      <c r="A6641" t="s">
        <v>101</v>
      </c>
      <c r="B6641" t="s">
        <v>64</v>
      </c>
      <c r="C6641" t="s">
        <v>91</v>
      </c>
    </row>
    <row r="6642" spans="1:3" x14ac:dyDescent="0.2">
      <c r="A6642" t="s">
        <v>102</v>
      </c>
      <c r="B6642" t="s">
        <v>64</v>
      </c>
      <c r="C6642" t="s">
        <v>6</v>
      </c>
    </row>
    <row r="6643" spans="1:3" x14ac:dyDescent="0.2">
      <c r="A6643" t="s">
        <v>103</v>
      </c>
      <c r="B6643" t="s">
        <v>64</v>
      </c>
      <c r="C6643" t="s">
        <v>4</v>
      </c>
    </row>
    <row r="6644" spans="1:3" x14ac:dyDescent="0.2">
      <c r="A6644" t="s">
        <v>104</v>
      </c>
      <c r="B6644" t="s">
        <v>64</v>
      </c>
      <c r="C6644" t="s">
        <v>6</v>
      </c>
    </row>
    <row r="6645" spans="1:3" x14ac:dyDescent="0.2">
      <c r="A6645" t="s">
        <v>3</v>
      </c>
      <c r="B6645" t="s">
        <v>64</v>
      </c>
      <c r="C6645" t="s">
        <v>6</v>
      </c>
    </row>
    <row r="6646" spans="1:3" x14ac:dyDescent="0.2">
      <c r="A6646" t="s">
        <v>105</v>
      </c>
      <c r="B6646" t="s">
        <v>64</v>
      </c>
      <c r="C6646" t="s">
        <v>95</v>
      </c>
    </row>
    <row r="6647" spans="1:3" x14ac:dyDescent="0.2">
      <c r="A6647" t="s">
        <v>106</v>
      </c>
      <c r="B6647" t="s">
        <v>64</v>
      </c>
      <c r="C6647" t="s">
        <v>138</v>
      </c>
    </row>
    <row r="6648" spans="1:3" x14ac:dyDescent="0.2">
      <c r="A6648" t="s">
        <v>107</v>
      </c>
      <c r="B6648" t="s">
        <v>64</v>
      </c>
      <c r="C6648" t="s">
        <v>58</v>
      </c>
    </row>
    <row r="6649" spans="1:3" x14ac:dyDescent="0.2">
      <c r="A6649" t="s">
        <v>108</v>
      </c>
      <c r="B6649" t="s">
        <v>64</v>
      </c>
      <c r="C6649" t="s">
        <v>58</v>
      </c>
    </row>
    <row r="6650" spans="1:3" x14ac:dyDescent="0.2">
      <c r="A6650" t="s">
        <v>109</v>
      </c>
      <c r="B6650" t="s">
        <v>64</v>
      </c>
      <c r="C6650" t="s">
        <v>6</v>
      </c>
    </row>
    <row r="6651" spans="1:3" x14ac:dyDescent="0.2">
      <c r="A6651" t="s">
        <v>110</v>
      </c>
      <c r="B6651" t="s">
        <v>64</v>
      </c>
      <c r="C6651" t="s">
        <v>69</v>
      </c>
    </row>
    <row r="6652" spans="1:3" x14ac:dyDescent="0.2">
      <c r="A6652" t="s">
        <v>111</v>
      </c>
      <c r="B6652" t="s">
        <v>64</v>
      </c>
      <c r="C6652" t="s">
        <v>118</v>
      </c>
    </row>
    <row r="6653" spans="1:3" x14ac:dyDescent="0.2">
      <c r="A6653" t="s">
        <v>112</v>
      </c>
      <c r="B6653" t="s">
        <v>64</v>
      </c>
      <c r="C6653" t="s">
        <v>36</v>
      </c>
    </row>
    <row r="6654" spans="1:3" x14ac:dyDescent="0.2">
      <c r="A6654" t="s">
        <v>113</v>
      </c>
      <c r="B6654" t="s">
        <v>64</v>
      </c>
      <c r="C6654" t="s">
        <v>11</v>
      </c>
    </row>
    <row r="6655" spans="1:3" x14ac:dyDescent="0.2">
      <c r="A6655" t="s">
        <v>114</v>
      </c>
      <c r="B6655" t="s">
        <v>64</v>
      </c>
      <c r="C6655" t="s">
        <v>62</v>
      </c>
    </row>
    <row r="6656" spans="1:3" x14ac:dyDescent="0.2">
      <c r="A6656" t="s">
        <v>115</v>
      </c>
      <c r="B6656" t="s">
        <v>64</v>
      </c>
      <c r="C6656" t="s">
        <v>120</v>
      </c>
    </row>
    <row r="6657" spans="1:3" x14ac:dyDescent="0.2">
      <c r="A6657" t="s">
        <v>116</v>
      </c>
      <c r="B6657" t="s">
        <v>64</v>
      </c>
      <c r="C6657" t="s">
        <v>107</v>
      </c>
    </row>
    <row r="6658" spans="1:3" x14ac:dyDescent="0.2">
      <c r="A6658" t="s">
        <v>117</v>
      </c>
      <c r="B6658" t="s">
        <v>64</v>
      </c>
      <c r="C6658" t="s">
        <v>127</v>
      </c>
    </row>
    <row r="6659" spans="1:3" x14ac:dyDescent="0.2">
      <c r="A6659" t="s">
        <v>118</v>
      </c>
      <c r="B6659" t="s">
        <v>64</v>
      </c>
      <c r="C6659" t="s">
        <v>109</v>
      </c>
    </row>
    <row r="6660" spans="1:3" x14ac:dyDescent="0.2">
      <c r="A6660" t="s">
        <v>119</v>
      </c>
      <c r="B6660" t="s">
        <v>64</v>
      </c>
      <c r="C6660" t="s">
        <v>109</v>
      </c>
    </row>
    <row r="6661" spans="1:3" x14ac:dyDescent="0.2">
      <c r="A6661" t="s">
        <v>120</v>
      </c>
      <c r="B6661" t="s">
        <v>64</v>
      </c>
      <c r="C6661" t="s">
        <v>120</v>
      </c>
    </row>
    <row r="6662" spans="1:3" x14ac:dyDescent="0.2">
      <c r="A6662" t="s">
        <v>121</v>
      </c>
      <c r="B6662" t="s">
        <v>64</v>
      </c>
      <c r="C6662" t="s">
        <v>120</v>
      </c>
    </row>
    <row r="6663" spans="1:3" x14ac:dyDescent="0.2">
      <c r="A6663" t="s">
        <v>122</v>
      </c>
      <c r="B6663" t="s">
        <v>64</v>
      </c>
      <c r="C6663" t="s">
        <v>69</v>
      </c>
    </row>
    <row r="6664" spans="1:3" x14ac:dyDescent="0.2">
      <c r="A6664" t="s">
        <v>123</v>
      </c>
      <c r="B6664" t="s">
        <v>64</v>
      </c>
      <c r="C6664" t="s">
        <v>90</v>
      </c>
    </row>
    <row r="6665" spans="1:3" x14ac:dyDescent="0.2">
      <c r="A6665" t="s">
        <v>124</v>
      </c>
      <c r="B6665" t="s">
        <v>64</v>
      </c>
      <c r="C6665" t="s">
        <v>128</v>
      </c>
    </row>
    <row r="6666" spans="1:3" x14ac:dyDescent="0.2">
      <c r="A6666" t="s">
        <v>125</v>
      </c>
      <c r="B6666" t="s">
        <v>64</v>
      </c>
      <c r="C6666" t="s">
        <v>2</v>
      </c>
    </row>
    <row r="6667" spans="1:3" x14ac:dyDescent="0.2">
      <c r="A6667" t="s">
        <v>126</v>
      </c>
      <c r="B6667" t="s">
        <v>64</v>
      </c>
      <c r="C6667" t="s">
        <v>10</v>
      </c>
    </row>
    <row r="6668" spans="1:3" x14ac:dyDescent="0.2">
      <c r="A6668" t="s">
        <v>127</v>
      </c>
      <c r="B6668" t="s">
        <v>64</v>
      </c>
      <c r="C6668" t="s">
        <v>95</v>
      </c>
    </row>
    <row r="6669" spans="1:3" x14ac:dyDescent="0.2">
      <c r="A6669" t="s">
        <v>128</v>
      </c>
      <c r="B6669" t="s">
        <v>64</v>
      </c>
      <c r="C6669" t="s">
        <v>3</v>
      </c>
    </row>
    <row r="6670" spans="1:3" x14ac:dyDescent="0.2">
      <c r="A6670" t="s">
        <v>129</v>
      </c>
      <c r="B6670" t="s">
        <v>64</v>
      </c>
      <c r="C6670" t="s">
        <v>1</v>
      </c>
    </row>
    <row r="6671" spans="1:3" x14ac:dyDescent="0.2">
      <c r="A6671" t="s">
        <v>130</v>
      </c>
      <c r="B6671" t="s">
        <v>64</v>
      </c>
      <c r="C6671" t="s">
        <v>3</v>
      </c>
    </row>
    <row r="6672" spans="1:3" x14ac:dyDescent="0.2">
      <c r="A6672" t="s">
        <v>131</v>
      </c>
      <c r="B6672" t="s">
        <v>64</v>
      </c>
      <c r="C6672" t="s">
        <v>102</v>
      </c>
    </row>
    <row r="6673" spans="1:3" x14ac:dyDescent="0.2">
      <c r="A6673" t="s">
        <v>132</v>
      </c>
      <c r="B6673" t="s">
        <v>64</v>
      </c>
      <c r="C6673" t="s">
        <v>36</v>
      </c>
    </row>
    <row r="6674" spans="1:3" x14ac:dyDescent="0.2">
      <c r="A6674" t="s">
        <v>133</v>
      </c>
      <c r="B6674" t="s">
        <v>64</v>
      </c>
      <c r="C6674" t="s">
        <v>43</v>
      </c>
    </row>
    <row r="6675" spans="1:3" x14ac:dyDescent="0.2">
      <c r="A6675" t="s">
        <v>134</v>
      </c>
      <c r="B6675" t="s">
        <v>64</v>
      </c>
      <c r="C6675" t="s">
        <v>6</v>
      </c>
    </row>
    <row r="6676" spans="1:3" x14ac:dyDescent="0.2">
      <c r="A6676" t="s">
        <v>135</v>
      </c>
      <c r="B6676" t="s">
        <v>64</v>
      </c>
      <c r="C6676" t="s">
        <v>11</v>
      </c>
    </row>
    <row r="6677" spans="1:3" x14ac:dyDescent="0.2">
      <c r="A6677" t="s">
        <v>136</v>
      </c>
      <c r="B6677" t="s">
        <v>64</v>
      </c>
      <c r="C6677" t="s">
        <v>11</v>
      </c>
    </row>
    <row r="6678" spans="1:3" x14ac:dyDescent="0.2">
      <c r="A6678" t="s">
        <v>137</v>
      </c>
      <c r="B6678" t="s">
        <v>64</v>
      </c>
      <c r="C6678" t="s">
        <v>107</v>
      </c>
    </row>
    <row r="6679" spans="1:3" x14ac:dyDescent="0.2">
      <c r="A6679" t="s">
        <v>138</v>
      </c>
      <c r="B6679" t="s">
        <v>64</v>
      </c>
      <c r="C6679" t="s">
        <v>107</v>
      </c>
    </row>
    <row r="6680" spans="1:3" x14ac:dyDescent="0.2">
      <c r="A6680" t="s">
        <v>66</v>
      </c>
      <c r="B6680" t="s">
        <v>67</v>
      </c>
      <c r="C6680" t="s">
        <v>74</v>
      </c>
    </row>
    <row r="6681" spans="1:3" x14ac:dyDescent="0.2">
      <c r="A6681" t="s">
        <v>66</v>
      </c>
      <c r="B6681" t="s">
        <v>68</v>
      </c>
      <c r="C6681" t="s">
        <v>74</v>
      </c>
    </row>
    <row r="6682" spans="1:3" x14ac:dyDescent="0.2">
      <c r="A6682" t="s">
        <v>66</v>
      </c>
      <c r="B6682" t="s">
        <v>69</v>
      </c>
      <c r="C6682" t="s">
        <v>48</v>
      </c>
    </row>
    <row r="6683" spans="1:3" x14ac:dyDescent="0.2">
      <c r="A6683" t="s">
        <v>66</v>
      </c>
      <c r="B6683" t="s">
        <v>70</v>
      </c>
      <c r="C6683" t="s">
        <v>110</v>
      </c>
    </row>
    <row r="6684" spans="1:3" x14ac:dyDescent="0.2">
      <c r="A6684" t="s">
        <v>66</v>
      </c>
      <c r="B6684" t="s">
        <v>71</v>
      </c>
      <c r="C6684" t="s">
        <v>13</v>
      </c>
    </row>
    <row r="6685" spans="1:3" x14ac:dyDescent="0.2">
      <c r="A6685" t="s">
        <v>66</v>
      </c>
      <c r="B6685" t="s">
        <v>72</v>
      </c>
      <c r="C6685" t="s">
        <v>13</v>
      </c>
    </row>
    <row r="6686" spans="1:3" x14ac:dyDescent="0.2">
      <c r="A6686" t="s">
        <v>66</v>
      </c>
      <c r="B6686" t="s">
        <v>73</v>
      </c>
      <c r="C6686" t="s">
        <v>33</v>
      </c>
    </row>
    <row r="6687" spans="1:3" x14ac:dyDescent="0.2">
      <c r="A6687" t="s">
        <v>66</v>
      </c>
      <c r="B6687" t="s">
        <v>74</v>
      </c>
      <c r="C6687" t="s">
        <v>49</v>
      </c>
    </row>
    <row r="6688" spans="1:3" x14ac:dyDescent="0.2">
      <c r="A6688" t="s">
        <v>75</v>
      </c>
      <c r="B6688" t="s">
        <v>66</v>
      </c>
      <c r="C6688" t="s">
        <v>56</v>
      </c>
    </row>
    <row r="6689" spans="1:3" x14ac:dyDescent="0.2">
      <c r="A6689" t="s">
        <v>66</v>
      </c>
      <c r="B6689" t="s">
        <v>76</v>
      </c>
      <c r="C6689" t="s">
        <v>54</v>
      </c>
    </row>
    <row r="6690" spans="1:3" x14ac:dyDescent="0.2">
      <c r="A6690" t="s">
        <v>66</v>
      </c>
      <c r="B6690" t="s">
        <v>77</v>
      </c>
      <c r="C6690" t="s">
        <v>124</v>
      </c>
    </row>
    <row r="6691" spans="1:3" x14ac:dyDescent="0.2">
      <c r="A6691" t="s">
        <v>78</v>
      </c>
      <c r="B6691" t="s">
        <v>66</v>
      </c>
      <c r="C6691" t="s">
        <v>44</v>
      </c>
    </row>
    <row r="6692" spans="1:3" x14ac:dyDescent="0.2">
      <c r="A6692" t="s">
        <v>66</v>
      </c>
      <c r="B6692" t="s">
        <v>79</v>
      </c>
      <c r="C6692" t="s">
        <v>113</v>
      </c>
    </row>
    <row r="6693" spans="1:3" x14ac:dyDescent="0.2">
      <c r="A6693" t="s">
        <v>66</v>
      </c>
      <c r="B6693" t="s">
        <v>80</v>
      </c>
      <c r="C6693" t="s">
        <v>86</v>
      </c>
    </row>
    <row r="6694" spans="1:3" x14ac:dyDescent="0.2">
      <c r="A6694" t="s">
        <v>66</v>
      </c>
      <c r="B6694" t="s">
        <v>81</v>
      </c>
      <c r="C6694" t="s">
        <v>25</v>
      </c>
    </row>
    <row r="6695" spans="1:3" x14ac:dyDescent="0.2">
      <c r="A6695" t="s">
        <v>66</v>
      </c>
      <c r="B6695" t="s">
        <v>82</v>
      </c>
      <c r="C6695" t="s">
        <v>21</v>
      </c>
    </row>
    <row r="6696" spans="1:3" x14ac:dyDescent="0.2">
      <c r="A6696" t="s">
        <v>66</v>
      </c>
      <c r="B6696" t="s">
        <v>83</v>
      </c>
      <c r="C6696" t="s">
        <v>2</v>
      </c>
    </row>
    <row r="6697" spans="1:3" x14ac:dyDescent="0.2">
      <c r="A6697" t="s">
        <v>66</v>
      </c>
      <c r="B6697" t="s">
        <v>84</v>
      </c>
      <c r="C6697" t="s">
        <v>74</v>
      </c>
    </row>
    <row r="6698" spans="1:3" x14ac:dyDescent="0.2">
      <c r="A6698" t="s">
        <v>66</v>
      </c>
      <c r="B6698" t="s">
        <v>85</v>
      </c>
      <c r="C6698" t="s">
        <v>74</v>
      </c>
    </row>
    <row r="6699" spans="1:3" x14ac:dyDescent="0.2">
      <c r="A6699" t="s">
        <v>66</v>
      </c>
      <c r="B6699" t="s">
        <v>86</v>
      </c>
      <c r="C6699" t="s">
        <v>70</v>
      </c>
    </row>
    <row r="6700" spans="1:3" x14ac:dyDescent="0.2">
      <c r="A6700" t="s">
        <v>66</v>
      </c>
      <c r="B6700" t="s">
        <v>87</v>
      </c>
      <c r="C6700" t="s">
        <v>56</v>
      </c>
    </row>
    <row r="6701" spans="1:3" x14ac:dyDescent="0.2">
      <c r="A6701" t="s">
        <v>66</v>
      </c>
      <c r="B6701" t="s">
        <v>88</v>
      </c>
      <c r="C6701" t="s">
        <v>44</v>
      </c>
    </row>
    <row r="6702" spans="1:3" x14ac:dyDescent="0.2">
      <c r="A6702" t="s">
        <v>66</v>
      </c>
      <c r="B6702" t="s">
        <v>89</v>
      </c>
      <c r="C6702" t="s">
        <v>114</v>
      </c>
    </row>
    <row r="6703" spans="1:3" x14ac:dyDescent="0.2">
      <c r="A6703" t="s">
        <v>66</v>
      </c>
      <c r="B6703" t="s">
        <v>90</v>
      </c>
      <c r="C6703" t="s">
        <v>29</v>
      </c>
    </row>
    <row r="6704" spans="1:3" x14ac:dyDescent="0.2">
      <c r="A6704" t="s">
        <v>66</v>
      </c>
      <c r="B6704" t="s">
        <v>91</v>
      </c>
      <c r="C6704" t="s">
        <v>32</v>
      </c>
    </row>
    <row r="6705" spans="1:3" x14ac:dyDescent="0.2">
      <c r="A6705" t="s">
        <v>66</v>
      </c>
      <c r="B6705" t="s">
        <v>92</v>
      </c>
      <c r="C6705" t="s">
        <v>106</v>
      </c>
    </row>
    <row r="6706" spans="1:3" x14ac:dyDescent="0.2">
      <c r="A6706" t="s">
        <v>66</v>
      </c>
      <c r="B6706" t="s">
        <v>93</v>
      </c>
      <c r="C6706" t="s">
        <v>114</v>
      </c>
    </row>
    <row r="6707" spans="1:3" x14ac:dyDescent="0.2">
      <c r="A6707" t="s">
        <v>66</v>
      </c>
      <c r="B6707" t="s">
        <v>94</v>
      </c>
      <c r="C6707" t="s">
        <v>10</v>
      </c>
    </row>
    <row r="6708" spans="1:3" x14ac:dyDescent="0.2">
      <c r="A6708" t="s">
        <v>66</v>
      </c>
      <c r="B6708" t="s">
        <v>95</v>
      </c>
      <c r="C6708" t="s">
        <v>89</v>
      </c>
    </row>
    <row r="6709" spans="1:3" x14ac:dyDescent="0.2">
      <c r="A6709" t="s">
        <v>66</v>
      </c>
      <c r="B6709" t="s">
        <v>96</v>
      </c>
      <c r="C6709" t="s">
        <v>71</v>
      </c>
    </row>
    <row r="6710" spans="1:3" x14ac:dyDescent="0.2">
      <c r="A6710" t="s">
        <v>66</v>
      </c>
      <c r="B6710" t="s">
        <v>97</v>
      </c>
      <c r="C6710" t="s">
        <v>127</v>
      </c>
    </row>
    <row r="6711" spans="1:3" x14ac:dyDescent="0.2">
      <c r="A6711" t="s">
        <v>66</v>
      </c>
      <c r="B6711" t="s">
        <v>98</v>
      </c>
      <c r="C6711" t="s">
        <v>10</v>
      </c>
    </row>
    <row r="6712" spans="1:3" x14ac:dyDescent="0.2">
      <c r="A6712" t="s">
        <v>99</v>
      </c>
      <c r="B6712" t="s">
        <v>66</v>
      </c>
      <c r="C6712" t="s">
        <v>99</v>
      </c>
    </row>
    <row r="6713" spans="1:3" x14ac:dyDescent="0.2">
      <c r="A6713" t="s">
        <v>100</v>
      </c>
      <c r="B6713" t="s">
        <v>66</v>
      </c>
      <c r="C6713" t="s">
        <v>80</v>
      </c>
    </row>
    <row r="6714" spans="1:3" x14ac:dyDescent="0.2">
      <c r="A6714" t="s">
        <v>66</v>
      </c>
      <c r="B6714" t="s">
        <v>101</v>
      </c>
      <c r="C6714" t="s">
        <v>8</v>
      </c>
    </row>
    <row r="6715" spans="1:3" x14ac:dyDescent="0.2">
      <c r="A6715" t="s">
        <v>66</v>
      </c>
      <c r="B6715" t="s">
        <v>102</v>
      </c>
      <c r="C6715" t="s">
        <v>14</v>
      </c>
    </row>
    <row r="6716" spans="1:3" x14ac:dyDescent="0.2">
      <c r="A6716" t="s">
        <v>66</v>
      </c>
      <c r="B6716" t="s">
        <v>103</v>
      </c>
      <c r="C6716" t="s">
        <v>21</v>
      </c>
    </row>
    <row r="6717" spans="1:3" x14ac:dyDescent="0.2">
      <c r="A6717" t="s">
        <v>66</v>
      </c>
      <c r="B6717" t="s">
        <v>104</v>
      </c>
      <c r="C6717" t="s">
        <v>28</v>
      </c>
    </row>
    <row r="6718" spans="1:3" x14ac:dyDescent="0.2">
      <c r="A6718" t="s">
        <v>66</v>
      </c>
      <c r="B6718" t="s">
        <v>3</v>
      </c>
      <c r="C6718" t="s">
        <v>19</v>
      </c>
    </row>
    <row r="6719" spans="1:3" x14ac:dyDescent="0.2">
      <c r="A6719" t="s">
        <v>66</v>
      </c>
      <c r="B6719" t="s">
        <v>105</v>
      </c>
      <c r="C6719" t="s">
        <v>129</v>
      </c>
    </row>
    <row r="6720" spans="1:3" x14ac:dyDescent="0.2">
      <c r="A6720" t="s">
        <v>66</v>
      </c>
      <c r="B6720" t="s">
        <v>106</v>
      </c>
      <c r="C6720" t="s">
        <v>76</v>
      </c>
    </row>
    <row r="6721" spans="1:3" x14ac:dyDescent="0.2">
      <c r="A6721" t="s">
        <v>66</v>
      </c>
      <c r="B6721" t="s">
        <v>107</v>
      </c>
      <c r="C6721" t="s">
        <v>29</v>
      </c>
    </row>
    <row r="6722" spans="1:3" x14ac:dyDescent="0.2">
      <c r="A6722" t="s">
        <v>66</v>
      </c>
      <c r="B6722" t="s">
        <v>108</v>
      </c>
      <c r="C6722" t="s">
        <v>29</v>
      </c>
    </row>
    <row r="6723" spans="1:3" x14ac:dyDescent="0.2">
      <c r="A6723" t="s">
        <v>66</v>
      </c>
      <c r="B6723" t="s">
        <v>109</v>
      </c>
      <c r="C6723" t="s">
        <v>28</v>
      </c>
    </row>
    <row r="6724" spans="1:3" x14ac:dyDescent="0.2">
      <c r="A6724" t="s">
        <v>66</v>
      </c>
      <c r="B6724" t="s">
        <v>110</v>
      </c>
      <c r="C6724" t="s">
        <v>126</v>
      </c>
    </row>
    <row r="6725" spans="1:3" x14ac:dyDescent="0.2">
      <c r="A6725" t="s">
        <v>66</v>
      </c>
      <c r="B6725" t="s">
        <v>111</v>
      </c>
      <c r="C6725" t="s">
        <v>136</v>
      </c>
    </row>
    <row r="6726" spans="1:3" x14ac:dyDescent="0.2">
      <c r="A6726" t="s">
        <v>66</v>
      </c>
      <c r="B6726" t="s">
        <v>112</v>
      </c>
      <c r="C6726" t="s">
        <v>96</v>
      </c>
    </row>
    <row r="6727" spans="1:3" x14ac:dyDescent="0.2">
      <c r="A6727" t="s">
        <v>113</v>
      </c>
      <c r="B6727" t="s">
        <v>66</v>
      </c>
      <c r="C6727" t="s">
        <v>70</v>
      </c>
    </row>
    <row r="6728" spans="1:3" x14ac:dyDescent="0.2">
      <c r="A6728" t="s">
        <v>66</v>
      </c>
      <c r="B6728" t="s">
        <v>114</v>
      </c>
      <c r="C6728" t="s">
        <v>124</v>
      </c>
    </row>
    <row r="6729" spans="1:3" x14ac:dyDescent="0.2">
      <c r="A6729" t="s">
        <v>66</v>
      </c>
      <c r="B6729" t="s">
        <v>115</v>
      </c>
      <c r="C6729" t="s">
        <v>10</v>
      </c>
    </row>
    <row r="6730" spans="1:3" x14ac:dyDescent="0.2">
      <c r="A6730" t="s">
        <v>66</v>
      </c>
      <c r="B6730" t="s">
        <v>116</v>
      </c>
      <c r="C6730" t="s">
        <v>93</v>
      </c>
    </row>
    <row r="6731" spans="1:3" x14ac:dyDescent="0.2">
      <c r="A6731" t="s">
        <v>117</v>
      </c>
      <c r="B6731" t="s">
        <v>66</v>
      </c>
      <c r="C6731" t="s">
        <v>27</v>
      </c>
    </row>
    <row r="6732" spans="1:3" x14ac:dyDescent="0.2">
      <c r="A6732" t="s">
        <v>66</v>
      </c>
      <c r="B6732" t="s">
        <v>118</v>
      </c>
      <c r="C6732" t="s">
        <v>79</v>
      </c>
    </row>
    <row r="6733" spans="1:3" x14ac:dyDescent="0.2">
      <c r="A6733" t="s">
        <v>66</v>
      </c>
      <c r="B6733" t="s">
        <v>119</v>
      </c>
      <c r="C6733" t="s">
        <v>79</v>
      </c>
    </row>
    <row r="6734" spans="1:3" x14ac:dyDescent="0.2">
      <c r="A6734" t="s">
        <v>66</v>
      </c>
      <c r="B6734" t="s">
        <v>120</v>
      </c>
      <c r="C6734" t="s">
        <v>10</v>
      </c>
    </row>
    <row r="6735" spans="1:3" x14ac:dyDescent="0.2">
      <c r="A6735" t="s">
        <v>66</v>
      </c>
      <c r="B6735" t="s">
        <v>121</v>
      </c>
      <c r="C6735" t="s">
        <v>69</v>
      </c>
    </row>
    <row r="6736" spans="1:3" x14ac:dyDescent="0.2">
      <c r="A6736" t="s">
        <v>66</v>
      </c>
      <c r="B6736" t="s">
        <v>122</v>
      </c>
      <c r="C6736" t="s">
        <v>46</v>
      </c>
    </row>
    <row r="6737" spans="1:3" x14ac:dyDescent="0.2">
      <c r="A6737" t="s">
        <v>66</v>
      </c>
      <c r="B6737" t="s">
        <v>123</v>
      </c>
      <c r="C6737" t="s">
        <v>89</v>
      </c>
    </row>
    <row r="6738" spans="1:3" x14ac:dyDescent="0.2">
      <c r="A6738" t="s">
        <v>124</v>
      </c>
      <c r="B6738" t="s">
        <v>66</v>
      </c>
      <c r="C6738" t="s">
        <v>122</v>
      </c>
    </row>
    <row r="6739" spans="1:3" x14ac:dyDescent="0.2">
      <c r="A6739" t="s">
        <v>66</v>
      </c>
      <c r="B6739" t="s">
        <v>125</v>
      </c>
      <c r="C6739" t="s">
        <v>78</v>
      </c>
    </row>
    <row r="6740" spans="1:3" x14ac:dyDescent="0.2">
      <c r="A6740" t="s">
        <v>66</v>
      </c>
      <c r="B6740" t="s">
        <v>126</v>
      </c>
      <c r="C6740" t="s">
        <v>99</v>
      </c>
    </row>
    <row r="6741" spans="1:3" x14ac:dyDescent="0.2">
      <c r="A6741" t="s">
        <v>66</v>
      </c>
      <c r="B6741" t="s">
        <v>127</v>
      </c>
      <c r="C6741" t="s">
        <v>31</v>
      </c>
    </row>
    <row r="6742" spans="1:3" x14ac:dyDescent="0.2">
      <c r="A6742" t="s">
        <v>66</v>
      </c>
      <c r="B6742" t="s">
        <v>128</v>
      </c>
      <c r="C6742" t="s">
        <v>111</v>
      </c>
    </row>
    <row r="6743" spans="1:3" x14ac:dyDescent="0.2">
      <c r="A6743" t="s">
        <v>66</v>
      </c>
      <c r="B6743" t="s">
        <v>129</v>
      </c>
      <c r="C6743" t="s">
        <v>26</v>
      </c>
    </row>
    <row r="6744" spans="1:3" x14ac:dyDescent="0.2">
      <c r="A6744" t="s">
        <v>66</v>
      </c>
      <c r="B6744" t="s">
        <v>130</v>
      </c>
      <c r="C6744" t="s">
        <v>39</v>
      </c>
    </row>
    <row r="6745" spans="1:3" x14ac:dyDescent="0.2">
      <c r="A6745" t="s">
        <v>66</v>
      </c>
      <c r="B6745" t="s">
        <v>131</v>
      </c>
      <c r="C6745" t="s">
        <v>132</v>
      </c>
    </row>
    <row r="6746" spans="1:3" x14ac:dyDescent="0.2">
      <c r="A6746" t="s">
        <v>66</v>
      </c>
      <c r="B6746" t="s">
        <v>132</v>
      </c>
      <c r="C6746" t="s">
        <v>96</v>
      </c>
    </row>
    <row r="6747" spans="1:3" x14ac:dyDescent="0.2">
      <c r="A6747" t="s">
        <v>66</v>
      </c>
      <c r="B6747" t="s">
        <v>133</v>
      </c>
      <c r="C6747" t="s">
        <v>41</v>
      </c>
    </row>
    <row r="6748" spans="1:3" x14ac:dyDescent="0.2">
      <c r="A6748" t="s">
        <v>66</v>
      </c>
      <c r="B6748" t="s">
        <v>134</v>
      </c>
      <c r="C6748" t="s">
        <v>28</v>
      </c>
    </row>
    <row r="6749" spans="1:3" x14ac:dyDescent="0.2">
      <c r="A6749" t="s">
        <v>66</v>
      </c>
      <c r="B6749" t="s">
        <v>135</v>
      </c>
      <c r="C6749" t="s">
        <v>70</v>
      </c>
    </row>
    <row r="6750" spans="1:3" x14ac:dyDescent="0.2">
      <c r="A6750" t="s">
        <v>66</v>
      </c>
      <c r="B6750" t="s">
        <v>136</v>
      </c>
      <c r="C6750" t="s">
        <v>71</v>
      </c>
    </row>
    <row r="6751" spans="1:3" x14ac:dyDescent="0.2">
      <c r="A6751" t="s">
        <v>66</v>
      </c>
      <c r="B6751" t="s">
        <v>137</v>
      </c>
      <c r="C6751" t="s">
        <v>93</v>
      </c>
    </row>
    <row r="6752" spans="1:3" x14ac:dyDescent="0.2">
      <c r="A6752" t="s">
        <v>66</v>
      </c>
      <c r="B6752" t="s">
        <v>138</v>
      </c>
      <c r="C6752" t="s">
        <v>33</v>
      </c>
    </row>
    <row r="6753" spans="1:3" x14ac:dyDescent="0.2">
      <c r="A6753" t="s">
        <v>65</v>
      </c>
      <c r="B6753" t="s">
        <v>66</v>
      </c>
      <c r="C6753" t="s">
        <v>65</v>
      </c>
    </row>
    <row r="6754" spans="1:3" x14ac:dyDescent="0.2">
      <c r="A6754" t="s">
        <v>65</v>
      </c>
      <c r="B6754" t="s">
        <v>67</v>
      </c>
      <c r="C6754" t="s">
        <v>28</v>
      </c>
    </row>
    <row r="6755" spans="1:3" x14ac:dyDescent="0.2">
      <c r="A6755" t="s">
        <v>65</v>
      </c>
      <c r="B6755" t="s">
        <v>68</v>
      </c>
      <c r="C6755" t="s">
        <v>28</v>
      </c>
    </row>
    <row r="6756" spans="1:3" x14ac:dyDescent="0.2">
      <c r="A6756" t="s">
        <v>65</v>
      </c>
      <c r="B6756" t="s">
        <v>69</v>
      </c>
      <c r="C6756" t="s">
        <v>48</v>
      </c>
    </row>
    <row r="6757" spans="1:3" x14ac:dyDescent="0.2">
      <c r="A6757" t="s">
        <v>65</v>
      </c>
      <c r="B6757" t="s">
        <v>70</v>
      </c>
      <c r="C6757" t="s">
        <v>13</v>
      </c>
    </row>
    <row r="6758" spans="1:3" x14ac:dyDescent="0.2">
      <c r="A6758" t="s">
        <v>65</v>
      </c>
      <c r="B6758" t="s">
        <v>71</v>
      </c>
      <c r="C6758" t="s">
        <v>13</v>
      </c>
    </row>
    <row r="6759" spans="1:3" x14ac:dyDescent="0.2">
      <c r="A6759" t="s">
        <v>65</v>
      </c>
      <c r="B6759" t="s">
        <v>72</v>
      </c>
      <c r="C6759" t="s">
        <v>46</v>
      </c>
    </row>
    <row r="6760" spans="1:3" x14ac:dyDescent="0.2">
      <c r="A6760" t="s">
        <v>65</v>
      </c>
      <c r="B6760" t="s">
        <v>73</v>
      </c>
      <c r="C6760" t="s">
        <v>33</v>
      </c>
    </row>
    <row r="6761" spans="1:3" x14ac:dyDescent="0.2">
      <c r="A6761" t="s">
        <v>65</v>
      </c>
      <c r="B6761" t="s">
        <v>74</v>
      </c>
      <c r="C6761" t="s">
        <v>81</v>
      </c>
    </row>
    <row r="6762" spans="1:3" x14ac:dyDescent="0.2">
      <c r="A6762" t="s">
        <v>75</v>
      </c>
      <c r="B6762" t="s">
        <v>65</v>
      </c>
      <c r="C6762" t="s">
        <v>56</v>
      </c>
    </row>
    <row r="6763" spans="1:3" x14ac:dyDescent="0.2">
      <c r="A6763" t="s">
        <v>65</v>
      </c>
      <c r="B6763" t="s">
        <v>76</v>
      </c>
      <c r="C6763" t="s">
        <v>124</v>
      </c>
    </row>
    <row r="6764" spans="1:3" x14ac:dyDescent="0.2">
      <c r="A6764" t="s">
        <v>65</v>
      </c>
      <c r="B6764" t="s">
        <v>77</v>
      </c>
      <c r="C6764" t="s">
        <v>70</v>
      </c>
    </row>
    <row r="6765" spans="1:3" x14ac:dyDescent="0.2">
      <c r="A6765" t="s">
        <v>78</v>
      </c>
      <c r="B6765" t="s">
        <v>65</v>
      </c>
      <c r="C6765" t="s">
        <v>44</v>
      </c>
    </row>
    <row r="6766" spans="1:3" x14ac:dyDescent="0.2">
      <c r="A6766" t="s">
        <v>65</v>
      </c>
      <c r="B6766" t="s">
        <v>79</v>
      </c>
      <c r="C6766" t="s">
        <v>135</v>
      </c>
    </row>
    <row r="6767" spans="1:3" x14ac:dyDescent="0.2">
      <c r="A6767" t="s">
        <v>65</v>
      </c>
      <c r="B6767" t="s">
        <v>80</v>
      </c>
      <c r="C6767" t="s">
        <v>113</v>
      </c>
    </row>
    <row r="6768" spans="1:3" x14ac:dyDescent="0.2">
      <c r="A6768" t="s">
        <v>65</v>
      </c>
      <c r="B6768" t="s">
        <v>81</v>
      </c>
      <c r="C6768" t="s">
        <v>54</v>
      </c>
    </row>
    <row r="6769" spans="1:3" x14ac:dyDescent="0.2">
      <c r="A6769" t="s">
        <v>65</v>
      </c>
      <c r="B6769" t="s">
        <v>82</v>
      </c>
      <c r="C6769" t="s">
        <v>29</v>
      </c>
    </row>
    <row r="6770" spans="1:3" x14ac:dyDescent="0.2">
      <c r="A6770" t="s">
        <v>65</v>
      </c>
      <c r="B6770" t="s">
        <v>83</v>
      </c>
      <c r="C6770" t="s">
        <v>2</v>
      </c>
    </row>
    <row r="6771" spans="1:3" x14ac:dyDescent="0.2">
      <c r="A6771" t="s">
        <v>65</v>
      </c>
      <c r="B6771" t="s">
        <v>84</v>
      </c>
      <c r="C6771" t="s">
        <v>74</v>
      </c>
    </row>
    <row r="6772" spans="1:3" x14ac:dyDescent="0.2">
      <c r="A6772" t="s">
        <v>65</v>
      </c>
      <c r="B6772" t="s">
        <v>85</v>
      </c>
      <c r="C6772" t="s">
        <v>74</v>
      </c>
    </row>
    <row r="6773" spans="1:3" x14ac:dyDescent="0.2">
      <c r="A6773" t="s">
        <v>65</v>
      </c>
      <c r="B6773" t="s">
        <v>86</v>
      </c>
      <c r="C6773" t="s">
        <v>70</v>
      </c>
    </row>
    <row r="6774" spans="1:3" x14ac:dyDescent="0.2">
      <c r="A6774" t="s">
        <v>65</v>
      </c>
      <c r="B6774" t="s">
        <v>87</v>
      </c>
      <c r="C6774" t="s">
        <v>78</v>
      </c>
    </row>
    <row r="6775" spans="1:3" x14ac:dyDescent="0.2">
      <c r="A6775" t="s">
        <v>65</v>
      </c>
      <c r="B6775" t="s">
        <v>88</v>
      </c>
      <c r="C6775" t="s">
        <v>41</v>
      </c>
    </row>
    <row r="6776" spans="1:3" x14ac:dyDescent="0.2">
      <c r="A6776" t="s">
        <v>65</v>
      </c>
      <c r="B6776" t="s">
        <v>89</v>
      </c>
      <c r="C6776" t="s">
        <v>114</v>
      </c>
    </row>
    <row r="6777" spans="1:3" x14ac:dyDescent="0.2">
      <c r="A6777" t="s">
        <v>65</v>
      </c>
      <c r="B6777" t="s">
        <v>90</v>
      </c>
      <c r="C6777" t="s">
        <v>29</v>
      </c>
    </row>
    <row r="6778" spans="1:3" x14ac:dyDescent="0.2">
      <c r="A6778" t="s">
        <v>65</v>
      </c>
      <c r="B6778" t="s">
        <v>91</v>
      </c>
      <c r="C6778" t="s">
        <v>32</v>
      </c>
    </row>
    <row r="6779" spans="1:3" x14ac:dyDescent="0.2">
      <c r="A6779" t="s">
        <v>65</v>
      </c>
      <c r="B6779" t="s">
        <v>92</v>
      </c>
      <c r="C6779" t="s">
        <v>106</v>
      </c>
    </row>
    <row r="6780" spans="1:3" x14ac:dyDescent="0.2">
      <c r="A6780" t="s">
        <v>65</v>
      </c>
      <c r="B6780" t="s">
        <v>93</v>
      </c>
      <c r="C6780" t="s">
        <v>114</v>
      </c>
    </row>
    <row r="6781" spans="1:3" x14ac:dyDescent="0.2">
      <c r="A6781" t="s">
        <v>65</v>
      </c>
      <c r="B6781" t="s">
        <v>94</v>
      </c>
      <c r="C6781" t="s">
        <v>10</v>
      </c>
    </row>
    <row r="6782" spans="1:3" x14ac:dyDescent="0.2">
      <c r="A6782" t="s">
        <v>65</v>
      </c>
      <c r="B6782" t="s">
        <v>95</v>
      </c>
      <c r="C6782" t="s">
        <v>32</v>
      </c>
    </row>
    <row r="6783" spans="1:3" x14ac:dyDescent="0.2">
      <c r="A6783" t="s">
        <v>65</v>
      </c>
      <c r="B6783" t="s">
        <v>96</v>
      </c>
      <c r="C6783" t="s">
        <v>71</v>
      </c>
    </row>
    <row r="6784" spans="1:3" x14ac:dyDescent="0.2">
      <c r="A6784" t="s">
        <v>65</v>
      </c>
      <c r="B6784" t="s">
        <v>97</v>
      </c>
      <c r="C6784" t="s">
        <v>127</v>
      </c>
    </row>
    <row r="6785" spans="1:3" x14ac:dyDescent="0.2">
      <c r="A6785" t="s">
        <v>65</v>
      </c>
      <c r="B6785" t="s">
        <v>98</v>
      </c>
      <c r="C6785" t="s">
        <v>105</v>
      </c>
    </row>
    <row r="6786" spans="1:3" x14ac:dyDescent="0.2">
      <c r="A6786" t="s">
        <v>99</v>
      </c>
      <c r="B6786" t="s">
        <v>65</v>
      </c>
      <c r="C6786" t="s">
        <v>66</v>
      </c>
    </row>
    <row r="6787" spans="1:3" x14ac:dyDescent="0.2">
      <c r="A6787" t="s">
        <v>100</v>
      </c>
      <c r="B6787" t="s">
        <v>65</v>
      </c>
      <c r="C6787" t="s">
        <v>79</v>
      </c>
    </row>
    <row r="6788" spans="1:3" x14ac:dyDescent="0.2">
      <c r="A6788" t="s">
        <v>65</v>
      </c>
      <c r="B6788" t="s">
        <v>101</v>
      </c>
      <c r="C6788" t="s">
        <v>18</v>
      </c>
    </row>
    <row r="6789" spans="1:3" x14ac:dyDescent="0.2">
      <c r="A6789" t="s">
        <v>65</v>
      </c>
      <c r="B6789" t="s">
        <v>102</v>
      </c>
      <c r="C6789" t="s">
        <v>14</v>
      </c>
    </row>
    <row r="6790" spans="1:3" x14ac:dyDescent="0.2">
      <c r="A6790" t="s">
        <v>65</v>
      </c>
      <c r="B6790" t="s">
        <v>103</v>
      </c>
      <c r="C6790" t="s">
        <v>21</v>
      </c>
    </row>
    <row r="6791" spans="1:3" x14ac:dyDescent="0.2">
      <c r="A6791" t="s">
        <v>65</v>
      </c>
      <c r="B6791" t="s">
        <v>104</v>
      </c>
      <c r="C6791" t="s">
        <v>14</v>
      </c>
    </row>
    <row r="6792" spans="1:3" x14ac:dyDescent="0.2">
      <c r="A6792" t="s">
        <v>65</v>
      </c>
      <c r="B6792" t="s">
        <v>3</v>
      </c>
      <c r="C6792" t="s">
        <v>106</v>
      </c>
    </row>
    <row r="6793" spans="1:3" x14ac:dyDescent="0.2">
      <c r="A6793" t="s">
        <v>65</v>
      </c>
      <c r="B6793" t="s">
        <v>105</v>
      </c>
      <c r="C6793" t="s">
        <v>31</v>
      </c>
    </row>
    <row r="6794" spans="1:3" x14ac:dyDescent="0.2">
      <c r="A6794" t="s">
        <v>65</v>
      </c>
      <c r="B6794" t="s">
        <v>106</v>
      </c>
      <c r="C6794" t="s">
        <v>114</v>
      </c>
    </row>
    <row r="6795" spans="1:3" x14ac:dyDescent="0.2">
      <c r="A6795" t="s">
        <v>65</v>
      </c>
      <c r="B6795" t="s">
        <v>107</v>
      </c>
      <c r="C6795" t="s">
        <v>74</v>
      </c>
    </row>
    <row r="6796" spans="1:3" x14ac:dyDescent="0.2">
      <c r="A6796" t="s">
        <v>65</v>
      </c>
      <c r="B6796" t="s">
        <v>108</v>
      </c>
      <c r="C6796" t="s">
        <v>29</v>
      </c>
    </row>
    <row r="6797" spans="1:3" x14ac:dyDescent="0.2">
      <c r="A6797" t="s">
        <v>65</v>
      </c>
      <c r="B6797" t="s">
        <v>109</v>
      </c>
      <c r="C6797" t="s">
        <v>28</v>
      </c>
    </row>
    <row r="6798" spans="1:3" x14ac:dyDescent="0.2">
      <c r="A6798" t="s">
        <v>65</v>
      </c>
      <c r="B6798" t="s">
        <v>110</v>
      </c>
      <c r="C6798" t="s">
        <v>126</v>
      </c>
    </row>
    <row r="6799" spans="1:3" x14ac:dyDescent="0.2">
      <c r="A6799" t="s">
        <v>65</v>
      </c>
      <c r="B6799" t="s">
        <v>111</v>
      </c>
      <c r="C6799" t="s">
        <v>136</v>
      </c>
    </row>
    <row r="6800" spans="1:3" x14ac:dyDescent="0.2">
      <c r="A6800" t="s">
        <v>65</v>
      </c>
      <c r="B6800" t="s">
        <v>112</v>
      </c>
      <c r="C6800" t="s">
        <v>136</v>
      </c>
    </row>
    <row r="6801" spans="1:3" x14ac:dyDescent="0.2">
      <c r="A6801" t="s">
        <v>113</v>
      </c>
      <c r="B6801" t="s">
        <v>65</v>
      </c>
      <c r="C6801" t="s">
        <v>70</v>
      </c>
    </row>
    <row r="6802" spans="1:3" x14ac:dyDescent="0.2">
      <c r="A6802" t="s">
        <v>65</v>
      </c>
      <c r="B6802" t="s">
        <v>114</v>
      </c>
      <c r="C6802" t="s">
        <v>124</v>
      </c>
    </row>
    <row r="6803" spans="1:3" x14ac:dyDescent="0.2">
      <c r="A6803" t="s">
        <v>65</v>
      </c>
      <c r="B6803" t="s">
        <v>115</v>
      </c>
      <c r="C6803" t="s">
        <v>10</v>
      </c>
    </row>
    <row r="6804" spans="1:3" x14ac:dyDescent="0.2">
      <c r="A6804" t="s">
        <v>65</v>
      </c>
      <c r="B6804" t="s">
        <v>116</v>
      </c>
      <c r="C6804" t="s">
        <v>93</v>
      </c>
    </row>
    <row r="6805" spans="1:3" x14ac:dyDescent="0.2">
      <c r="A6805" t="s">
        <v>117</v>
      </c>
      <c r="B6805" t="s">
        <v>65</v>
      </c>
      <c r="C6805" t="s">
        <v>59</v>
      </c>
    </row>
    <row r="6806" spans="1:3" x14ac:dyDescent="0.2">
      <c r="A6806" t="s">
        <v>65</v>
      </c>
      <c r="B6806" t="s">
        <v>118</v>
      </c>
      <c r="C6806" t="s">
        <v>79</v>
      </c>
    </row>
    <row r="6807" spans="1:3" x14ac:dyDescent="0.2">
      <c r="A6807" t="s">
        <v>65</v>
      </c>
      <c r="B6807" t="s">
        <v>119</v>
      </c>
      <c r="C6807" t="s">
        <v>79</v>
      </c>
    </row>
    <row r="6808" spans="1:3" x14ac:dyDescent="0.2">
      <c r="A6808" t="s">
        <v>65</v>
      </c>
      <c r="B6808" t="s">
        <v>120</v>
      </c>
      <c r="C6808" t="s">
        <v>10</v>
      </c>
    </row>
    <row r="6809" spans="1:3" x14ac:dyDescent="0.2">
      <c r="A6809" t="s">
        <v>65</v>
      </c>
      <c r="B6809" t="s">
        <v>121</v>
      </c>
      <c r="C6809" t="s">
        <v>69</v>
      </c>
    </row>
    <row r="6810" spans="1:3" x14ac:dyDescent="0.2">
      <c r="A6810" t="s">
        <v>65</v>
      </c>
      <c r="B6810" t="s">
        <v>122</v>
      </c>
      <c r="C6810" t="s">
        <v>126</v>
      </c>
    </row>
    <row r="6811" spans="1:3" x14ac:dyDescent="0.2">
      <c r="A6811" t="s">
        <v>65</v>
      </c>
      <c r="B6811" t="s">
        <v>123</v>
      </c>
      <c r="C6811" t="s">
        <v>89</v>
      </c>
    </row>
    <row r="6812" spans="1:3" x14ac:dyDescent="0.2">
      <c r="A6812" t="s">
        <v>124</v>
      </c>
      <c r="B6812" t="s">
        <v>65</v>
      </c>
      <c r="C6812" t="s">
        <v>110</v>
      </c>
    </row>
    <row r="6813" spans="1:3" x14ac:dyDescent="0.2">
      <c r="A6813" t="s">
        <v>65</v>
      </c>
      <c r="B6813" t="s">
        <v>125</v>
      </c>
      <c r="C6813" t="s">
        <v>78</v>
      </c>
    </row>
    <row r="6814" spans="1:3" x14ac:dyDescent="0.2">
      <c r="A6814" t="s">
        <v>65</v>
      </c>
      <c r="B6814" t="s">
        <v>126</v>
      </c>
      <c r="C6814" t="s">
        <v>99</v>
      </c>
    </row>
    <row r="6815" spans="1:3" x14ac:dyDescent="0.2">
      <c r="A6815" t="s">
        <v>65</v>
      </c>
      <c r="B6815" t="s">
        <v>127</v>
      </c>
      <c r="C6815" t="s">
        <v>31</v>
      </c>
    </row>
    <row r="6816" spans="1:3" x14ac:dyDescent="0.2">
      <c r="A6816" t="s">
        <v>65</v>
      </c>
      <c r="B6816" t="s">
        <v>128</v>
      </c>
      <c r="C6816" t="s">
        <v>48</v>
      </c>
    </row>
    <row r="6817" spans="1:3" x14ac:dyDescent="0.2">
      <c r="A6817" t="s">
        <v>65</v>
      </c>
      <c r="B6817" t="s">
        <v>129</v>
      </c>
      <c r="C6817" t="s">
        <v>26</v>
      </c>
    </row>
    <row r="6818" spans="1:3" x14ac:dyDescent="0.2">
      <c r="A6818" t="s">
        <v>65</v>
      </c>
      <c r="B6818" t="s">
        <v>130</v>
      </c>
      <c r="C6818" t="s">
        <v>111</v>
      </c>
    </row>
    <row r="6819" spans="1:3" x14ac:dyDescent="0.2">
      <c r="A6819" t="s">
        <v>65</v>
      </c>
      <c r="B6819" t="s">
        <v>131</v>
      </c>
      <c r="C6819" t="s">
        <v>132</v>
      </c>
    </row>
    <row r="6820" spans="1:3" x14ac:dyDescent="0.2">
      <c r="A6820" t="s">
        <v>65</v>
      </c>
      <c r="B6820" t="s">
        <v>132</v>
      </c>
      <c r="C6820" t="s">
        <v>96</v>
      </c>
    </row>
    <row r="6821" spans="1:3" x14ac:dyDescent="0.2">
      <c r="A6821" t="s">
        <v>65</v>
      </c>
      <c r="B6821" t="s">
        <v>133</v>
      </c>
      <c r="C6821" t="s">
        <v>117</v>
      </c>
    </row>
    <row r="6822" spans="1:3" x14ac:dyDescent="0.2">
      <c r="A6822" t="s">
        <v>65</v>
      </c>
      <c r="B6822" t="s">
        <v>134</v>
      </c>
      <c r="C6822" t="s">
        <v>28</v>
      </c>
    </row>
    <row r="6823" spans="1:3" x14ac:dyDescent="0.2">
      <c r="A6823" t="s">
        <v>65</v>
      </c>
      <c r="B6823" t="s">
        <v>135</v>
      </c>
      <c r="C6823" t="s">
        <v>70</v>
      </c>
    </row>
    <row r="6824" spans="1:3" x14ac:dyDescent="0.2">
      <c r="A6824" t="s">
        <v>65</v>
      </c>
      <c r="B6824" t="s">
        <v>136</v>
      </c>
      <c r="C6824" t="s">
        <v>42</v>
      </c>
    </row>
    <row r="6825" spans="1:3" x14ac:dyDescent="0.2">
      <c r="A6825" t="s">
        <v>65</v>
      </c>
      <c r="B6825" t="s">
        <v>137</v>
      </c>
      <c r="C6825" t="s">
        <v>33</v>
      </c>
    </row>
    <row r="6826" spans="1:3" x14ac:dyDescent="0.2">
      <c r="A6826" t="s">
        <v>65</v>
      </c>
      <c r="B6826" t="s">
        <v>138</v>
      </c>
      <c r="C6826" t="s">
        <v>33</v>
      </c>
    </row>
    <row r="6827" spans="1:3" x14ac:dyDescent="0.2">
      <c r="A6827" t="s">
        <v>69</v>
      </c>
      <c r="B6827" t="s">
        <v>68</v>
      </c>
      <c r="C6827" t="s">
        <v>52</v>
      </c>
    </row>
    <row r="6828" spans="1:3" x14ac:dyDescent="0.2">
      <c r="A6828" t="s">
        <v>70</v>
      </c>
      <c r="B6828" t="s">
        <v>68</v>
      </c>
      <c r="C6828" t="s">
        <v>2</v>
      </c>
    </row>
    <row r="6829" spans="1:3" x14ac:dyDescent="0.2">
      <c r="A6829" t="s">
        <v>71</v>
      </c>
      <c r="B6829" t="s">
        <v>68</v>
      </c>
      <c r="C6829" t="s">
        <v>2</v>
      </c>
    </row>
    <row r="6830" spans="1:3" x14ac:dyDescent="0.2">
      <c r="A6830" t="s">
        <v>72</v>
      </c>
      <c r="B6830" t="s">
        <v>68</v>
      </c>
      <c r="C6830" t="s">
        <v>21</v>
      </c>
    </row>
    <row r="6831" spans="1:3" x14ac:dyDescent="0.2">
      <c r="A6831" t="s">
        <v>73</v>
      </c>
      <c r="B6831" t="s">
        <v>68</v>
      </c>
      <c r="C6831" t="s">
        <v>3</v>
      </c>
    </row>
    <row r="6832" spans="1:3" x14ac:dyDescent="0.2">
      <c r="A6832" t="s">
        <v>74</v>
      </c>
      <c r="B6832" t="s">
        <v>68</v>
      </c>
      <c r="C6832" t="s">
        <v>1</v>
      </c>
    </row>
    <row r="6833" spans="1:3" x14ac:dyDescent="0.2">
      <c r="A6833" t="s">
        <v>75</v>
      </c>
      <c r="B6833" t="s">
        <v>68</v>
      </c>
      <c r="C6833" t="s">
        <v>32</v>
      </c>
    </row>
    <row r="6834" spans="1:3" x14ac:dyDescent="0.2">
      <c r="A6834" t="s">
        <v>76</v>
      </c>
      <c r="B6834" t="s">
        <v>68</v>
      </c>
      <c r="C6834" t="s">
        <v>10</v>
      </c>
    </row>
    <row r="6835" spans="1:3" x14ac:dyDescent="0.2">
      <c r="A6835" t="s">
        <v>77</v>
      </c>
      <c r="B6835" t="s">
        <v>68</v>
      </c>
      <c r="C6835" t="s">
        <v>105</v>
      </c>
    </row>
    <row r="6836" spans="1:3" x14ac:dyDescent="0.2">
      <c r="A6836" t="s">
        <v>78</v>
      </c>
      <c r="B6836" t="s">
        <v>68</v>
      </c>
      <c r="C6836" t="s">
        <v>19</v>
      </c>
    </row>
    <row r="6837" spans="1:3" x14ac:dyDescent="0.2">
      <c r="A6837" t="s">
        <v>79</v>
      </c>
      <c r="B6837" t="s">
        <v>68</v>
      </c>
      <c r="C6837" t="s">
        <v>11</v>
      </c>
    </row>
    <row r="6838" spans="1:3" x14ac:dyDescent="0.2">
      <c r="A6838" t="s">
        <v>80</v>
      </c>
      <c r="B6838" t="s">
        <v>68</v>
      </c>
      <c r="C6838" t="s">
        <v>11</v>
      </c>
    </row>
    <row r="6839" spans="1:3" x14ac:dyDescent="0.2">
      <c r="A6839" t="s">
        <v>81</v>
      </c>
      <c r="B6839" t="s">
        <v>68</v>
      </c>
      <c r="C6839" t="s">
        <v>10</v>
      </c>
    </row>
    <row r="6840" spans="1:3" x14ac:dyDescent="0.2">
      <c r="A6840" t="s">
        <v>68</v>
      </c>
      <c r="B6840" t="s">
        <v>82</v>
      </c>
      <c r="C6840" t="s">
        <v>107</v>
      </c>
    </row>
    <row r="6841" spans="1:3" x14ac:dyDescent="0.2">
      <c r="A6841" t="s">
        <v>68</v>
      </c>
      <c r="B6841" t="s">
        <v>83</v>
      </c>
      <c r="C6841" t="s">
        <v>90</v>
      </c>
    </row>
    <row r="6842" spans="1:3" x14ac:dyDescent="0.2">
      <c r="A6842" t="s">
        <v>84</v>
      </c>
      <c r="B6842" t="s">
        <v>68</v>
      </c>
      <c r="C6842" t="s">
        <v>67</v>
      </c>
    </row>
    <row r="6843" spans="1:3" x14ac:dyDescent="0.2">
      <c r="A6843" t="s">
        <v>85</v>
      </c>
      <c r="B6843" t="s">
        <v>68</v>
      </c>
      <c r="C6843" t="s">
        <v>84</v>
      </c>
    </row>
    <row r="6844" spans="1:3" x14ac:dyDescent="0.2">
      <c r="A6844" t="s">
        <v>86</v>
      </c>
      <c r="B6844" t="s">
        <v>68</v>
      </c>
      <c r="C6844" t="s">
        <v>105</v>
      </c>
    </row>
    <row r="6845" spans="1:3" x14ac:dyDescent="0.2">
      <c r="A6845" t="s">
        <v>87</v>
      </c>
      <c r="B6845" t="s">
        <v>68</v>
      </c>
      <c r="C6845" t="s">
        <v>32</v>
      </c>
    </row>
    <row r="6846" spans="1:3" x14ac:dyDescent="0.2">
      <c r="A6846" t="s">
        <v>88</v>
      </c>
      <c r="B6846" t="s">
        <v>68</v>
      </c>
      <c r="C6846" t="s">
        <v>106</v>
      </c>
    </row>
    <row r="6847" spans="1:3" x14ac:dyDescent="0.2">
      <c r="A6847" t="s">
        <v>89</v>
      </c>
      <c r="B6847" t="s">
        <v>68</v>
      </c>
      <c r="C6847" t="s">
        <v>62</v>
      </c>
    </row>
    <row r="6848" spans="1:3" x14ac:dyDescent="0.2">
      <c r="A6848" t="s">
        <v>90</v>
      </c>
      <c r="B6848" t="s">
        <v>68</v>
      </c>
      <c r="C6848" t="s">
        <v>107</v>
      </c>
    </row>
    <row r="6849" spans="1:3" x14ac:dyDescent="0.2">
      <c r="A6849" t="s">
        <v>91</v>
      </c>
      <c r="B6849" t="s">
        <v>68</v>
      </c>
      <c r="C6849" t="s">
        <v>3</v>
      </c>
    </row>
    <row r="6850" spans="1:3" x14ac:dyDescent="0.2">
      <c r="A6850" t="s">
        <v>92</v>
      </c>
      <c r="B6850" t="s">
        <v>68</v>
      </c>
      <c r="C6850" t="s">
        <v>104</v>
      </c>
    </row>
    <row r="6851" spans="1:3" x14ac:dyDescent="0.2">
      <c r="A6851" t="s">
        <v>93</v>
      </c>
      <c r="B6851" t="s">
        <v>68</v>
      </c>
      <c r="C6851" t="s">
        <v>62</v>
      </c>
    </row>
    <row r="6852" spans="1:3" x14ac:dyDescent="0.2">
      <c r="A6852" t="s">
        <v>68</v>
      </c>
      <c r="B6852" t="s">
        <v>94</v>
      </c>
      <c r="C6852" t="s">
        <v>58</v>
      </c>
    </row>
    <row r="6853" spans="1:3" x14ac:dyDescent="0.2">
      <c r="A6853" t="s">
        <v>95</v>
      </c>
      <c r="B6853" t="s">
        <v>68</v>
      </c>
      <c r="C6853" t="s">
        <v>102</v>
      </c>
    </row>
    <row r="6854" spans="1:3" x14ac:dyDescent="0.2">
      <c r="A6854" t="s">
        <v>96</v>
      </c>
      <c r="B6854" t="s">
        <v>68</v>
      </c>
      <c r="C6854" t="s">
        <v>127</v>
      </c>
    </row>
    <row r="6855" spans="1:3" x14ac:dyDescent="0.2">
      <c r="A6855" t="s">
        <v>68</v>
      </c>
      <c r="B6855" t="s">
        <v>97</v>
      </c>
      <c r="C6855" t="s">
        <v>6</v>
      </c>
    </row>
    <row r="6856" spans="1:3" x14ac:dyDescent="0.2">
      <c r="A6856" t="s">
        <v>68</v>
      </c>
      <c r="B6856" t="s">
        <v>98</v>
      </c>
      <c r="C6856" t="s">
        <v>58</v>
      </c>
    </row>
    <row r="6857" spans="1:3" x14ac:dyDescent="0.2">
      <c r="A6857" t="s">
        <v>99</v>
      </c>
      <c r="B6857" t="s">
        <v>68</v>
      </c>
      <c r="C6857" t="s">
        <v>74</v>
      </c>
    </row>
    <row r="6858" spans="1:3" x14ac:dyDescent="0.2">
      <c r="A6858" t="s">
        <v>100</v>
      </c>
      <c r="B6858" t="s">
        <v>68</v>
      </c>
      <c r="C6858" t="s">
        <v>95</v>
      </c>
    </row>
    <row r="6859" spans="1:3" x14ac:dyDescent="0.2">
      <c r="A6859" t="s">
        <v>101</v>
      </c>
      <c r="B6859" t="s">
        <v>68</v>
      </c>
      <c r="C6859" t="s">
        <v>36</v>
      </c>
    </row>
    <row r="6860" spans="1:3" x14ac:dyDescent="0.2">
      <c r="A6860" t="s">
        <v>102</v>
      </c>
      <c r="B6860" t="s">
        <v>68</v>
      </c>
      <c r="C6860" t="s">
        <v>134</v>
      </c>
    </row>
    <row r="6861" spans="1:3" x14ac:dyDescent="0.2">
      <c r="A6861" t="s">
        <v>103</v>
      </c>
      <c r="B6861" t="s">
        <v>68</v>
      </c>
      <c r="C6861" t="s">
        <v>107</v>
      </c>
    </row>
    <row r="6862" spans="1:3" x14ac:dyDescent="0.2">
      <c r="A6862" t="s">
        <v>104</v>
      </c>
      <c r="B6862" t="s">
        <v>68</v>
      </c>
      <c r="C6862" t="s">
        <v>35</v>
      </c>
    </row>
    <row r="6863" spans="1:3" x14ac:dyDescent="0.2">
      <c r="A6863" t="s">
        <v>3</v>
      </c>
      <c r="B6863" t="s">
        <v>68</v>
      </c>
      <c r="C6863" t="s">
        <v>104</v>
      </c>
    </row>
    <row r="6864" spans="1:3" x14ac:dyDescent="0.2">
      <c r="A6864" t="s">
        <v>105</v>
      </c>
      <c r="B6864" t="s">
        <v>68</v>
      </c>
      <c r="C6864" t="s">
        <v>100</v>
      </c>
    </row>
    <row r="6865" spans="1:3" x14ac:dyDescent="0.2">
      <c r="A6865" t="s">
        <v>106</v>
      </c>
      <c r="B6865" t="s">
        <v>68</v>
      </c>
      <c r="C6865" t="s">
        <v>62</v>
      </c>
    </row>
    <row r="6866" spans="1:3" x14ac:dyDescent="0.2">
      <c r="A6866" t="s">
        <v>107</v>
      </c>
      <c r="B6866" t="s">
        <v>68</v>
      </c>
      <c r="C6866" t="s">
        <v>84</v>
      </c>
    </row>
    <row r="6867" spans="1:3" x14ac:dyDescent="0.2">
      <c r="A6867" t="s">
        <v>108</v>
      </c>
      <c r="B6867" t="s">
        <v>68</v>
      </c>
      <c r="C6867" t="s">
        <v>84</v>
      </c>
    </row>
    <row r="6868" spans="1:3" x14ac:dyDescent="0.2">
      <c r="A6868" t="s">
        <v>109</v>
      </c>
      <c r="B6868" t="s">
        <v>68</v>
      </c>
      <c r="C6868" t="s">
        <v>109</v>
      </c>
    </row>
    <row r="6869" spans="1:3" x14ac:dyDescent="0.2">
      <c r="A6869" t="s">
        <v>110</v>
      </c>
      <c r="B6869" t="s">
        <v>68</v>
      </c>
      <c r="C6869" t="s">
        <v>29</v>
      </c>
    </row>
    <row r="6870" spans="1:3" x14ac:dyDescent="0.2">
      <c r="A6870" t="s">
        <v>111</v>
      </c>
      <c r="B6870" t="s">
        <v>68</v>
      </c>
      <c r="C6870" t="s">
        <v>130</v>
      </c>
    </row>
    <row r="6871" spans="1:3" x14ac:dyDescent="0.2">
      <c r="A6871" t="s">
        <v>112</v>
      </c>
      <c r="B6871" t="s">
        <v>68</v>
      </c>
      <c r="C6871" t="s">
        <v>130</v>
      </c>
    </row>
    <row r="6872" spans="1:3" x14ac:dyDescent="0.2">
      <c r="A6872" t="s">
        <v>113</v>
      </c>
      <c r="B6872" t="s">
        <v>68</v>
      </c>
      <c r="C6872" t="s">
        <v>105</v>
      </c>
    </row>
    <row r="6873" spans="1:3" x14ac:dyDescent="0.2">
      <c r="A6873" t="s">
        <v>114</v>
      </c>
      <c r="B6873" t="s">
        <v>68</v>
      </c>
      <c r="C6873" t="s">
        <v>10</v>
      </c>
    </row>
    <row r="6874" spans="1:3" x14ac:dyDescent="0.2">
      <c r="A6874" t="s">
        <v>68</v>
      </c>
      <c r="B6874" t="s">
        <v>115</v>
      </c>
      <c r="C6874" t="s">
        <v>58</v>
      </c>
    </row>
    <row r="6875" spans="1:3" x14ac:dyDescent="0.2">
      <c r="A6875" t="s">
        <v>116</v>
      </c>
      <c r="B6875" t="s">
        <v>68</v>
      </c>
      <c r="C6875" t="s">
        <v>3</v>
      </c>
    </row>
    <row r="6876" spans="1:3" x14ac:dyDescent="0.2">
      <c r="A6876" t="s">
        <v>117</v>
      </c>
      <c r="B6876" t="s">
        <v>68</v>
      </c>
      <c r="C6876" t="s">
        <v>14</v>
      </c>
    </row>
    <row r="6877" spans="1:3" x14ac:dyDescent="0.2">
      <c r="A6877" t="s">
        <v>118</v>
      </c>
      <c r="B6877" t="s">
        <v>68</v>
      </c>
      <c r="C6877" t="s">
        <v>91</v>
      </c>
    </row>
    <row r="6878" spans="1:3" x14ac:dyDescent="0.2">
      <c r="A6878" t="s">
        <v>119</v>
      </c>
      <c r="B6878" t="s">
        <v>68</v>
      </c>
      <c r="C6878" t="s">
        <v>91</v>
      </c>
    </row>
    <row r="6879" spans="1:3" x14ac:dyDescent="0.2">
      <c r="A6879" t="s">
        <v>68</v>
      </c>
      <c r="B6879" t="s">
        <v>120</v>
      </c>
      <c r="C6879" t="s">
        <v>58</v>
      </c>
    </row>
    <row r="6880" spans="1:3" x14ac:dyDescent="0.2">
      <c r="A6880" t="s">
        <v>68</v>
      </c>
      <c r="B6880" t="s">
        <v>121</v>
      </c>
      <c r="C6880" t="s">
        <v>58</v>
      </c>
    </row>
    <row r="6881" spans="1:3" x14ac:dyDescent="0.2">
      <c r="A6881" t="s">
        <v>122</v>
      </c>
      <c r="B6881" t="s">
        <v>68</v>
      </c>
      <c r="C6881" t="s">
        <v>21</v>
      </c>
    </row>
    <row r="6882" spans="1:3" x14ac:dyDescent="0.2">
      <c r="A6882" t="s">
        <v>123</v>
      </c>
      <c r="B6882" t="s">
        <v>68</v>
      </c>
      <c r="C6882" t="s">
        <v>102</v>
      </c>
    </row>
    <row r="6883" spans="1:3" x14ac:dyDescent="0.2">
      <c r="A6883" t="s">
        <v>124</v>
      </c>
      <c r="B6883" t="s">
        <v>68</v>
      </c>
      <c r="C6883" t="s">
        <v>101</v>
      </c>
    </row>
    <row r="6884" spans="1:3" x14ac:dyDescent="0.2">
      <c r="A6884" t="s">
        <v>125</v>
      </c>
      <c r="B6884" t="s">
        <v>68</v>
      </c>
      <c r="C6884" t="s">
        <v>93</v>
      </c>
    </row>
    <row r="6885" spans="1:3" x14ac:dyDescent="0.2">
      <c r="A6885" t="s">
        <v>126</v>
      </c>
      <c r="B6885" t="s">
        <v>68</v>
      </c>
      <c r="C6885" t="s">
        <v>74</v>
      </c>
    </row>
    <row r="6886" spans="1:3" x14ac:dyDescent="0.2">
      <c r="A6886" t="s">
        <v>127</v>
      </c>
      <c r="B6886" t="s">
        <v>68</v>
      </c>
      <c r="C6886" t="s">
        <v>36</v>
      </c>
    </row>
    <row r="6887" spans="1:3" x14ac:dyDescent="0.2">
      <c r="A6887" t="s">
        <v>128</v>
      </c>
      <c r="B6887" t="s">
        <v>68</v>
      </c>
      <c r="C6887" t="s">
        <v>5</v>
      </c>
    </row>
    <row r="6888" spans="1:3" x14ac:dyDescent="0.2">
      <c r="A6888" t="s">
        <v>129</v>
      </c>
      <c r="B6888" t="s">
        <v>68</v>
      </c>
      <c r="C6888" t="s">
        <v>128</v>
      </c>
    </row>
    <row r="6889" spans="1:3" x14ac:dyDescent="0.2">
      <c r="A6889" t="s">
        <v>130</v>
      </c>
      <c r="B6889" t="s">
        <v>68</v>
      </c>
      <c r="C6889" t="s">
        <v>22</v>
      </c>
    </row>
    <row r="6890" spans="1:3" x14ac:dyDescent="0.2">
      <c r="A6890" t="s">
        <v>131</v>
      </c>
      <c r="B6890" t="s">
        <v>68</v>
      </c>
      <c r="C6890" t="s">
        <v>73</v>
      </c>
    </row>
    <row r="6891" spans="1:3" x14ac:dyDescent="0.2">
      <c r="A6891" t="s">
        <v>132</v>
      </c>
      <c r="B6891" t="s">
        <v>68</v>
      </c>
      <c r="C6891" t="s">
        <v>130</v>
      </c>
    </row>
    <row r="6892" spans="1:3" x14ac:dyDescent="0.2">
      <c r="A6892" t="s">
        <v>133</v>
      </c>
      <c r="B6892" t="s">
        <v>68</v>
      </c>
      <c r="C6892" t="s">
        <v>106</v>
      </c>
    </row>
    <row r="6893" spans="1:3" x14ac:dyDescent="0.2">
      <c r="A6893" t="s">
        <v>134</v>
      </c>
      <c r="B6893" t="s">
        <v>68</v>
      </c>
      <c r="C6893" t="s">
        <v>35</v>
      </c>
    </row>
    <row r="6894" spans="1:3" x14ac:dyDescent="0.2">
      <c r="A6894" t="s">
        <v>135</v>
      </c>
      <c r="B6894" t="s">
        <v>68</v>
      </c>
      <c r="C6894" t="s">
        <v>105</v>
      </c>
    </row>
    <row r="6895" spans="1:3" x14ac:dyDescent="0.2">
      <c r="A6895" t="s">
        <v>136</v>
      </c>
      <c r="B6895" t="s">
        <v>68</v>
      </c>
      <c r="C6895" t="s">
        <v>127</v>
      </c>
    </row>
    <row r="6896" spans="1:3" x14ac:dyDescent="0.2">
      <c r="A6896" t="s">
        <v>137</v>
      </c>
      <c r="B6896" t="s">
        <v>68</v>
      </c>
      <c r="C6896" t="s">
        <v>3</v>
      </c>
    </row>
    <row r="6897" spans="1:3" x14ac:dyDescent="0.2">
      <c r="A6897" t="s">
        <v>138</v>
      </c>
      <c r="B6897" t="s">
        <v>68</v>
      </c>
      <c r="C6897" t="s">
        <v>123</v>
      </c>
    </row>
    <row r="6898" spans="1:3" x14ac:dyDescent="0.2">
      <c r="A6898" t="s">
        <v>67</v>
      </c>
      <c r="B6898" t="s">
        <v>68</v>
      </c>
      <c r="C6898" t="s">
        <v>67</v>
      </c>
    </row>
    <row r="6899" spans="1:3" x14ac:dyDescent="0.2">
      <c r="A6899" t="s">
        <v>69</v>
      </c>
      <c r="B6899" t="s">
        <v>67</v>
      </c>
      <c r="C6899" t="s">
        <v>5</v>
      </c>
    </row>
    <row r="6900" spans="1:3" x14ac:dyDescent="0.2">
      <c r="A6900" t="s">
        <v>70</v>
      </c>
      <c r="B6900" t="s">
        <v>67</v>
      </c>
      <c r="C6900" t="s">
        <v>2</v>
      </c>
    </row>
    <row r="6901" spans="1:3" x14ac:dyDescent="0.2">
      <c r="A6901" t="s">
        <v>71</v>
      </c>
      <c r="B6901" t="s">
        <v>67</v>
      </c>
      <c r="C6901" t="s">
        <v>2</v>
      </c>
    </row>
    <row r="6902" spans="1:3" x14ac:dyDescent="0.2">
      <c r="A6902" t="s">
        <v>72</v>
      </c>
      <c r="B6902" t="s">
        <v>67</v>
      </c>
      <c r="C6902" t="s">
        <v>21</v>
      </c>
    </row>
    <row r="6903" spans="1:3" x14ac:dyDescent="0.2">
      <c r="A6903" t="s">
        <v>73</v>
      </c>
      <c r="B6903" t="s">
        <v>67</v>
      </c>
      <c r="C6903" t="s">
        <v>3</v>
      </c>
    </row>
    <row r="6904" spans="1:3" x14ac:dyDescent="0.2">
      <c r="A6904" t="s">
        <v>74</v>
      </c>
      <c r="B6904" t="s">
        <v>67</v>
      </c>
      <c r="C6904" t="s">
        <v>1</v>
      </c>
    </row>
    <row r="6905" spans="1:3" x14ac:dyDescent="0.2">
      <c r="A6905" t="s">
        <v>75</v>
      </c>
      <c r="B6905" t="s">
        <v>67</v>
      </c>
      <c r="C6905" t="s">
        <v>89</v>
      </c>
    </row>
    <row r="6906" spans="1:3" x14ac:dyDescent="0.2">
      <c r="A6906" t="s">
        <v>76</v>
      </c>
      <c r="B6906" t="s">
        <v>67</v>
      </c>
      <c r="C6906" t="s">
        <v>10</v>
      </c>
    </row>
    <row r="6907" spans="1:3" x14ac:dyDescent="0.2">
      <c r="A6907" t="s">
        <v>77</v>
      </c>
      <c r="B6907" t="s">
        <v>67</v>
      </c>
      <c r="C6907" t="s">
        <v>105</v>
      </c>
    </row>
    <row r="6908" spans="1:3" x14ac:dyDescent="0.2">
      <c r="A6908" t="s">
        <v>78</v>
      </c>
      <c r="B6908" t="s">
        <v>67</v>
      </c>
      <c r="C6908" t="s">
        <v>19</v>
      </c>
    </row>
    <row r="6909" spans="1:3" x14ac:dyDescent="0.2">
      <c r="A6909" t="s">
        <v>79</v>
      </c>
      <c r="B6909" t="s">
        <v>67</v>
      </c>
      <c r="C6909" t="s">
        <v>11</v>
      </c>
    </row>
    <row r="6910" spans="1:3" x14ac:dyDescent="0.2">
      <c r="A6910" t="s">
        <v>80</v>
      </c>
      <c r="B6910" t="s">
        <v>67</v>
      </c>
      <c r="C6910" t="s">
        <v>11</v>
      </c>
    </row>
    <row r="6911" spans="1:3" x14ac:dyDescent="0.2">
      <c r="A6911" t="s">
        <v>81</v>
      </c>
      <c r="B6911" t="s">
        <v>67</v>
      </c>
      <c r="C6911" t="s">
        <v>10</v>
      </c>
    </row>
    <row r="6912" spans="1:3" x14ac:dyDescent="0.2">
      <c r="A6912" t="s">
        <v>67</v>
      </c>
      <c r="B6912" t="s">
        <v>82</v>
      </c>
      <c r="C6912" t="s">
        <v>107</v>
      </c>
    </row>
    <row r="6913" spans="1:3" x14ac:dyDescent="0.2">
      <c r="A6913" t="s">
        <v>67</v>
      </c>
      <c r="B6913" t="s">
        <v>83</v>
      </c>
      <c r="C6913" t="s">
        <v>90</v>
      </c>
    </row>
    <row r="6914" spans="1:3" x14ac:dyDescent="0.2">
      <c r="A6914" t="s">
        <v>84</v>
      </c>
      <c r="B6914" t="s">
        <v>67</v>
      </c>
      <c r="C6914" t="s">
        <v>67</v>
      </c>
    </row>
    <row r="6915" spans="1:3" x14ac:dyDescent="0.2">
      <c r="A6915" t="s">
        <v>85</v>
      </c>
      <c r="B6915" t="s">
        <v>67</v>
      </c>
      <c r="C6915" t="s">
        <v>84</v>
      </c>
    </row>
    <row r="6916" spans="1:3" x14ac:dyDescent="0.2">
      <c r="A6916" t="s">
        <v>86</v>
      </c>
      <c r="B6916" t="s">
        <v>67</v>
      </c>
      <c r="C6916" t="s">
        <v>105</v>
      </c>
    </row>
    <row r="6917" spans="1:3" x14ac:dyDescent="0.2">
      <c r="A6917" t="s">
        <v>87</v>
      </c>
      <c r="B6917" t="s">
        <v>67</v>
      </c>
      <c r="C6917" t="s">
        <v>32</v>
      </c>
    </row>
    <row r="6918" spans="1:3" x14ac:dyDescent="0.2">
      <c r="A6918" t="s">
        <v>88</v>
      </c>
      <c r="B6918" t="s">
        <v>67</v>
      </c>
      <c r="C6918" t="s">
        <v>106</v>
      </c>
    </row>
    <row r="6919" spans="1:3" x14ac:dyDescent="0.2">
      <c r="A6919" t="s">
        <v>89</v>
      </c>
      <c r="B6919" t="s">
        <v>67</v>
      </c>
      <c r="C6919" t="s">
        <v>62</v>
      </c>
    </row>
    <row r="6920" spans="1:3" x14ac:dyDescent="0.2">
      <c r="A6920" t="s">
        <v>90</v>
      </c>
      <c r="B6920" t="s">
        <v>67</v>
      </c>
      <c r="C6920" t="s">
        <v>107</v>
      </c>
    </row>
    <row r="6921" spans="1:3" x14ac:dyDescent="0.2">
      <c r="A6921" t="s">
        <v>91</v>
      </c>
      <c r="B6921" t="s">
        <v>67</v>
      </c>
      <c r="C6921" t="s">
        <v>102</v>
      </c>
    </row>
    <row r="6922" spans="1:3" x14ac:dyDescent="0.2">
      <c r="A6922" t="s">
        <v>92</v>
      </c>
      <c r="B6922" t="s">
        <v>67</v>
      </c>
      <c r="C6922" t="s">
        <v>104</v>
      </c>
    </row>
    <row r="6923" spans="1:3" x14ac:dyDescent="0.2">
      <c r="A6923" t="s">
        <v>93</v>
      </c>
      <c r="B6923" t="s">
        <v>67</v>
      </c>
      <c r="C6923" t="s">
        <v>62</v>
      </c>
    </row>
    <row r="6924" spans="1:3" x14ac:dyDescent="0.2">
      <c r="A6924" t="s">
        <v>67</v>
      </c>
      <c r="B6924" t="s">
        <v>94</v>
      </c>
      <c r="C6924" t="s">
        <v>58</v>
      </c>
    </row>
    <row r="6925" spans="1:3" x14ac:dyDescent="0.2">
      <c r="A6925" t="s">
        <v>95</v>
      </c>
      <c r="B6925" t="s">
        <v>67</v>
      </c>
      <c r="C6925" t="s">
        <v>102</v>
      </c>
    </row>
    <row r="6926" spans="1:3" x14ac:dyDescent="0.2">
      <c r="A6926" t="s">
        <v>96</v>
      </c>
      <c r="B6926" t="s">
        <v>67</v>
      </c>
      <c r="C6926" t="s">
        <v>127</v>
      </c>
    </row>
    <row r="6927" spans="1:3" x14ac:dyDescent="0.2">
      <c r="A6927" t="s">
        <v>67</v>
      </c>
      <c r="B6927" t="s">
        <v>97</v>
      </c>
      <c r="C6927" t="s">
        <v>6</v>
      </c>
    </row>
    <row r="6928" spans="1:3" x14ac:dyDescent="0.2">
      <c r="A6928" t="s">
        <v>67</v>
      </c>
      <c r="B6928" t="s">
        <v>98</v>
      </c>
      <c r="C6928" t="s">
        <v>58</v>
      </c>
    </row>
    <row r="6929" spans="1:3" x14ac:dyDescent="0.2">
      <c r="A6929" t="s">
        <v>99</v>
      </c>
      <c r="B6929" t="s">
        <v>67</v>
      </c>
      <c r="C6929" t="s">
        <v>74</v>
      </c>
    </row>
    <row r="6930" spans="1:3" x14ac:dyDescent="0.2">
      <c r="A6930" t="s">
        <v>100</v>
      </c>
      <c r="B6930" t="s">
        <v>67</v>
      </c>
      <c r="C6930" t="s">
        <v>95</v>
      </c>
    </row>
    <row r="6931" spans="1:3" x14ac:dyDescent="0.2">
      <c r="A6931" t="s">
        <v>101</v>
      </c>
      <c r="B6931" t="s">
        <v>67</v>
      </c>
      <c r="C6931" t="s">
        <v>36</v>
      </c>
    </row>
    <row r="6932" spans="1:3" x14ac:dyDescent="0.2">
      <c r="A6932" t="s">
        <v>102</v>
      </c>
      <c r="B6932" t="s">
        <v>67</v>
      </c>
      <c r="C6932" t="s">
        <v>35</v>
      </c>
    </row>
    <row r="6933" spans="1:3" x14ac:dyDescent="0.2">
      <c r="A6933" t="s">
        <v>103</v>
      </c>
      <c r="B6933" t="s">
        <v>67</v>
      </c>
      <c r="C6933" t="s">
        <v>107</v>
      </c>
    </row>
    <row r="6934" spans="1:3" x14ac:dyDescent="0.2">
      <c r="A6934" t="s">
        <v>104</v>
      </c>
      <c r="B6934" t="s">
        <v>67</v>
      </c>
      <c r="C6934" t="s">
        <v>35</v>
      </c>
    </row>
    <row r="6935" spans="1:3" x14ac:dyDescent="0.2">
      <c r="A6935" t="s">
        <v>3</v>
      </c>
      <c r="B6935" t="s">
        <v>67</v>
      </c>
      <c r="C6935" t="s">
        <v>134</v>
      </c>
    </row>
    <row r="6936" spans="1:3" x14ac:dyDescent="0.2">
      <c r="A6936" t="s">
        <v>105</v>
      </c>
      <c r="B6936" t="s">
        <v>67</v>
      </c>
      <c r="C6936" t="s">
        <v>100</v>
      </c>
    </row>
    <row r="6937" spans="1:3" x14ac:dyDescent="0.2">
      <c r="A6937" t="s">
        <v>106</v>
      </c>
      <c r="B6937" t="s">
        <v>67</v>
      </c>
      <c r="C6937" t="s">
        <v>62</v>
      </c>
    </row>
    <row r="6938" spans="1:3" x14ac:dyDescent="0.2">
      <c r="A6938" t="s">
        <v>107</v>
      </c>
      <c r="B6938" t="s">
        <v>67</v>
      </c>
      <c r="C6938" t="s">
        <v>84</v>
      </c>
    </row>
    <row r="6939" spans="1:3" x14ac:dyDescent="0.2">
      <c r="A6939" t="s">
        <v>108</v>
      </c>
      <c r="B6939" t="s">
        <v>67</v>
      </c>
      <c r="C6939" t="s">
        <v>107</v>
      </c>
    </row>
    <row r="6940" spans="1:3" x14ac:dyDescent="0.2">
      <c r="A6940" t="s">
        <v>109</v>
      </c>
      <c r="B6940" t="s">
        <v>67</v>
      </c>
      <c r="C6940" t="s">
        <v>67</v>
      </c>
    </row>
    <row r="6941" spans="1:3" x14ac:dyDescent="0.2">
      <c r="A6941" t="s">
        <v>110</v>
      </c>
      <c r="B6941" t="s">
        <v>67</v>
      </c>
      <c r="C6941" t="s">
        <v>29</v>
      </c>
    </row>
    <row r="6942" spans="1:3" x14ac:dyDescent="0.2">
      <c r="A6942" t="s">
        <v>111</v>
      </c>
      <c r="B6942" t="s">
        <v>67</v>
      </c>
      <c r="C6942" t="s">
        <v>130</v>
      </c>
    </row>
    <row r="6943" spans="1:3" x14ac:dyDescent="0.2">
      <c r="A6943" t="s">
        <v>112</v>
      </c>
      <c r="B6943" t="s">
        <v>67</v>
      </c>
      <c r="C6943" t="s">
        <v>130</v>
      </c>
    </row>
    <row r="6944" spans="1:3" x14ac:dyDescent="0.2">
      <c r="A6944" t="s">
        <v>113</v>
      </c>
      <c r="B6944" t="s">
        <v>67</v>
      </c>
      <c r="C6944" t="s">
        <v>105</v>
      </c>
    </row>
    <row r="6945" spans="1:3" x14ac:dyDescent="0.2">
      <c r="A6945" t="s">
        <v>114</v>
      </c>
      <c r="B6945" t="s">
        <v>67</v>
      </c>
      <c r="C6945" t="s">
        <v>10</v>
      </c>
    </row>
    <row r="6946" spans="1:3" x14ac:dyDescent="0.2">
      <c r="A6946" t="s">
        <v>67</v>
      </c>
      <c r="B6946" t="s">
        <v>115</v>
      </c>
      <c r="C6946" t="s">
        <v>58</v>
      </c>
    </row>
    <row r="6947" spans="1:3" x14ac:dyDescent="0.2">
      <c r="A6947" t="s">
        <v>116</v>
      </c>
      <c r="B6947" t="s">
        <v>67</v>
      </c>
      <c r="C6947" t="s">
        <v>3</v>
      </c>
    </row>
    <row r="6948" spans="1:3" x14ac:dyDescent="0.2">
      <c r="A6948" t="s">
        <v>117</v>
      </c>
      <c r="B6948" t="s">
        <v>67</v>
      </c>
      <c r="C6948" t="s">
        <v>14</v>
      </c>
    </row>
    <row r="6949" spans="1:3" x14ac:dyDescent="0.2">
      <c r="A6949" t="s">
        <v>118</v>
      </c>
      <c r="B6949" t="s">
        <v>67</v>
      </c>
      <c r="C6949" t="s">
        <v>91</v>
      </c>
    </row>
    <row r="6950" spans="1:3" x14ac:dyDescent="0.2">
      <c r="A6950" t="s">
        <v>119</v>
      </c>
      <c r="B6950" t="s">
        <v>67</v>
      </c>
      <c r="C6950" t="s">
        <v>91</v>
      </c>
    </row>
    <row r="6951" spans="1:3" x14ac:dyDescent="0.2">
      <c r="A6951" t="s">
        <v>67</v>
      </c>
      <c r="B6951" t="s">
        <v>120</v>
      </c>
      <c r="C6951" t="s">
        <v>121</v>
      </c>
    </row>
    <row r="6952" spans="1:3" x14ac:dyDescent="0.2">
      <c r="A6952" t="s">
        <v>67</v>
      </c>
      <c r="B6952" t="s">
        <v>121</v>
      </c>
      <c r="C6952" t="s">
        <v>4</v>
      </c>
    </row>
    <row r="6953" spans="1:3" x14ac:dyDescent="0.2">
      <c r="A6953" t="s">
        <v>122</v>
      </c>
      <c r="B6953" t="s">
        <v>67</v>
      </c>
      <c r="C6953" t="s">
        <v>21</v>
      </c>
    </row>
    <row r="6954" spans="1:3" x14ac:dyDescent="0.2">
      <c r="A6954" t="s">
        <v>123</v>
      </c>
      <c r="B6954" t="s">
        <v>67</v>
      </c>
      <c r="C6954" t="s">
        <v>102</v>
      </c>
    </row>
    <row r="6955" spans="1:3" x14ac:dyDescent="0.2">
      <c r="A6955" t="s">
        <v>124</v>
      </c>
      <c r="B6955" t="s">
        <v>67</v>
      </c>
      <c r="C6955" t="s">
        <v>101</v>
      </c>
    </row>
    <row r="6956" spans="1:3" x14ac:dyDescent="0.2">
      <c r="A6956" t="s">
        <v>125</v>
      </c>
      <c r="B6956" t="s">
        <v>67</v>
      </c>
      <c r="C6956" t="s">
        <v>32</v>
      </c>
    </row>
    <row r="6957" spans="1:3" x14ac:dyDescent="0.2">
      <c r="A6957" t="s">
        <v>126</v>
      </c>
      <c r="B6957" t="s">
        <v>67</v>
      </c>
      <c r="C6957" t="s">
        <v>74</v>
      </c>
    </row>
    <row r="6958" spans="1:3" x14ac:dyDescent="0.2">
      <c r="A6958" t="s">
        <v>127</v>
      </c>
      <c r="B6958" t="s">
        <v>67</v>
      </c>
      <c r="C6958" t="s">
        <v>36</v>
      </c>
    </row>
    <row r="6959" spans="1:3" x14ac:dyDescent="0.2">
      <c r="A6959" t="s">
        <v>128</v>
      </c>
      <c r="B6959" t="s">
        <v>67</v>
      </c>
      <c r="C6959" t="s">
        <v>5</v>
      </c>
    </row>
    <row r="6960" spans="1:3" x14ac:dyDescent="0.2">
      <c r="A6960" t="s">
        <v>129</v>
      </c>
      <c r="B6960" t="s">
        <v>67</v>
      </c>
      <c r="C6960" t="s">
        <v>128</v>
      </c>
    </row>
    <row r="6961" spans="1:3" x14ac:dyDescent="0.2">
      <c r="A6961" t="s">
        <v>130</v>
      </c>
      <c r="B6961" t="s">
        <v>67</v>
      </c>
      <c r="C6961" t="s">
        <v>138</v>
      </c>
    </row>
    <row r="6962" spans="1:3" x14ac:dyDescent="0.2">
      <c r="A6962" t="s">
        <v>131</v>
      </c>
      <c r="B6962" t="s">
        <v>67</v>
      </c>
      <c r="C6962" t="s">
        <v>137</v>
      </c>
    </row>
    <row r="6963" spans="1:3" x14ac:dyDescent="0.2">
      <c r="A6963" t="s">
        <v>132</v>
      </c>
      <c r="B6963" t="s">
        <v>67</v>
      </c>
      <c r="C6963" t="s">
        <v>130</v>
      </c>
    </row>
    <row r="6964" spans="1:3" x14ac:dyDescent="0.2">
      <c r="A6964" t="s">
        <v>133</v>
      </c>
      <c r="B6964" t="s">
        <v>67</v>
      </c>
      <c r="C6964" t="s">
        <v>106</v>
      </c>
    </row>
    <row r="6965" spans="1:3" x14ac:dyDescent="0.2">
      <c r="A6965" t="s">
        <v>134</v>
      </c>
      <c r="B6965" t="s">
        <v>67</v>
      </c>
      <c r="C6965" t="s">
        <v>109</v>
      </c>
    </row>
    <row r="6966" spans="1:3" x14ac:dyDescent="0.2">
      <c r="A6966" t="s">
        <v>135</v>
      </c>
      <c r="B6966" t="s">
        <v>67</v>
      </c>
      <c r="C6966" t="s">
        <v>105</v>
      </c>
    </row>
    <row r="6967" spans="1:3" x14ac:dyDescent="0.2">
      <c r="A6967" t="s">
        <v>136</v>
      </c>
      <c r="B6967" t="s">
        <v>67</v>
      </c>
      <c r="C6967" t="s">
        <v>127</v>
      </c>
    </row>
    <row r="6968" spans="1:3" x14ac:dyDescent="0.2">
      <c r="A6968" t="s">
        <v>137</v>
      </c>
      <c r="B6968" t="s">
        <v>67</v>
      </c>
      <c r="C6968" t="s">
        <v>3</v>
      </c>
    </row>
    <row r="6969" spans="1:3" x14ac:dyDescent="0.2">
      <c r="A6969" t="s">
        <v>138</v>
      </c>
      <c r="B6969" t="s">
        <v>67</v>
      </c>
      <c r="C6969" t="s">
        <v>123</v>
      </c>
    </row>
    <row r="6970" spans="1:3" x14ac:dyDescent="0.2">
      <c r="A6970" t="s">
        <v>69</v>
      </c>
      <c r="B6970" t="s">
        <v>70</v>
      </c>
      <c r="C6970" t="s">
        <v>40</v>
      </c>
    </row>
    <row r="6971" spans="1:3" x14ac:dyDescent="0.2">
      <c r="A6971" t="s">
        <v>69</v>
      </c>
      <c r="B6971" t="s">
        <v>71</v>
      </c>
      <c r="C6971" t="s">
        <v>40</v>
      </c>
    </row>
    <row r="6972" spans="1:3" x14ac:dyDescent="0.2">
      <c r="A6972" t="s">
        <v>72</v>
      </c>
      <c r="B6972" t="s">
        <v>69</v>
      </c>
      <c r="C6972" t="s">
        <v>132</v>
      </c>
    </row>
    <row r="6973" spans="1:3" x14ac:dyDescent="0.2">
      <c r="A6973" t="s">
        <v>69</v>
      </c>
      <c r="B6973" t="s">
        <v>73</v>
      </c>
      <c r="C6973" t="s">
        <v>62</v>
      </c>
    </row>
    <row r="6974" spans="1:3" x14ac:dyDescent="0.2">
      <c r="A6974" t="s">
        <v>74</v>
      </c>
      <c r="B6974" t="s">
        <v>69</v>
      </c>
      <c r="C6974" t="s">
        <v>43</v>
      </c>
    </row>
    <row r="6975" spans="1:3" x14ac:dyDescent="0.2">
      <c r="A6975" t="s">
        <v>75</v>
      </c>
      <c r="B6975" t="s">
        <v>69</v>
      </c>
      <c r="C6975" t="s">
        <v>49</v>
      </c>
    </row>
    <row r="6976" spans="1:3" x14ac:dyDescent="0.2">
      <c r="A6976" t="s">
        <v>76</v>
      </c>
      <c r="B6976" t="s">
        <v>69</v>
      </c>
      <c r="C6976" t="s">
        <v>93</v>
      </c>
    </row>
    <row r="6977" spans="1:3" x14ac:dyDescent="0.2">
      <c r="A6977" t="s">
        <v>77</v>
      </c>
      <c r="B6977" t="s">
        <v>69</v>
      </c>
      <c r="C6977" t="s">
        <v>33</v>
      </c>
    </row>
    <row r="6978" spans="1:3" x14ac:dyDescent="0.2">
      <c r="A6978" t="s">
        <v>78</v>
      </c>
      <c r="B6978" t="s">
        <v>69</v>
      </c>
      <c r="C6978" t="s">
        <v>31</v>
      </c>
    </row>
    <row r="6979" spans="1:3" x14ac:dyDescent="0.2">
      <c r="A6979" t="s">
        <v>79</v>
      </c>
      <c r="B6979" t="s">
        <v>69</v>
      </c>
      <c r="C6979" t="s">
        <v>74</v>
      </c>
    </row>
    <row r="6980" spans="1:3" x14ac:dyDescent="0.2">
      <c r="A6980" t="s">
        <v>80</v>
      </c>
      <c r="B6980" t="s">
        <v>69</v>
      </c>
      <c r="C6980" t="s">
        <v>29</v>
      </c>
    </row>
    <row r="6981" spans="1:3" x14ac:dyDescent="0.2">
      <c r="A6981" t="s">
        <v>81</v>
      </c>
      <c r="B6981" t="s">
        <v>69</v>
      </c>
      <c r="C6981" t="s">
        <v>93</v>
      </c>
    </row>
    <row r="6982" spans="1:3" x14ac:dyDescent="0.2">
      <c r="A6982" t="s">
        <v>69</v>
      </c>
      <c r="B6982" t="s">
        <v>82</v>
      </c>
      <c r="C6982" t="s">
        <v>138</v>
      </c>
    </row>
    <row r="6983" spans="1:3" x14ac:dyDescent="0.2">
      <c r="A6983" t="s">
        <v>69</v>
      </c>
      <c r="B6983" t="s">
        <v>83</v>
      </c>
      <c r="C6983" t="s">
        <v>116</v>
      </c>
    </row>
    <row r="6984" spans="1:3" x14ac:dyDescent="0.2">
      <c r="A6984" t="s">
        <v>69</v>
      </c>
      <c r="B6984" t="s">
        <v>84</v>
      </c>
      <c r="C6984" t="s">
        <v>5</v>
      </c>
    </row>
    <row r="6985" spans="1:3" x14ac:dyDescent="0.2">
      <c r="A6985" t="s">
        <v>69</v>
      </c>
      <c r="B6985" t="s">
        <v>85</v>
      </c>
      <c r="C6985" t="s">
        <v>5</v>
      </c>
    </row>
    <row r="6986" spans="1:3" x14ac:dyDescent="0.2">
      <c r="A6986" t="s">
        <v>86</v>
      </c>
      <c r="B6986" t="s">
        <v>69</v>
      </c>
      <c r="C6986" t="s">
        <v>33</v>
      </c>
    </row>
    <row r="6987" spans="1:3" x14ac:dyDescent="0.2">
      <c r="A6987" t="s">
        <v>87</v>
      </c>
      <c r="B6987" t="s">
        <v>69</v>
      </c>
      <c r="C6987" t="s">
        <v>49</v>
      </c>
    </row>
    <row r="6988" spans="1:3" x14ac:dyDescent="0.2">
      <c r="A6988" t="s">
        <v>88</v>
      </c>
      <c r="B6988" t="s">
        <v>69</v>
      </c>
      <c r="C6988" t="s">
        <v>8</v>
      </c>
    </row>
    <row r="6989" spans="1:3" x14ac:dyDescent="0.2">
      <c r="A6989" t="s">
        <v>89</v>
      </c>
      <c r="B6989" t="s">
        <v>69</v>
      </c>
      <c r="C6989" t="s">
        <v>2</v>
      </c>
    </row>
    <row r="6990" spans="1:3" x14ac:dyDescent="0.2">
      <c r="A6990" t="s">
        <v>69</v>
      </c>
      <c r="B6990" t="s">
        <v>90</v>
      </c>
      <c r="C6990" t="s">
        <v>138</v>
      </c>
    </row>
    <row r="6991" spans="1:3" x14ac:dyDescent="0.2">
      <c r="A6991" t="s">
        <v>91</v>
      </c>
      <c r="B6991" t="s">
        <v>69</v>
      </c>
      <c r="C6991" t="s">
        <v>1</v>
      </c>
    </row>
    <row r="6992" spans="1:3" x14ac:dyDescent="0.2">
      <c r="A6992" t="s">
        <v>92</v>
      </c>
      <c r="B6992" t="s">
        <v>69</v>
      </c>
      <c r="C6992" t="s">
        <v>36</v>
      </c>
    </row>
    <row r="6993" spans="1:3" x14ac:dyDescent="0.2">
      <c r="A6993" t="s">
        <v>93</v>
      </c>
      <c r="B6993" t="s">
        <v>69</v>
      </c>
      <c r="C6993" t="s">
        <v>21</v>
      </c>
    </row>
    <row r="6994" spans="1:3" x14ac:dyDescent="0.2">
      <c r="A6994" t="s">
        <v>69</v>
      </c>
      <c r="B6994" t="s">
        <v>94</v>
      </c>
      <c r="C6994" t="s">
        <v>3</v>
      </c>
    </row>
    <row r="6995" spans="1:3" x14ac:dyDescent="0.2">
      <c r="A6995" t="s">
        <v>95</v>
      </c>
      <c r="B6995" t="s">
        <v>69</v>
      </c>
      <c r="C6995" t="s">
        <v>118</v>
      </c>
    </row>
    <row r="6996" spans="1:3" x14ac:dyDescent="0.2">
      <c r="A6996" t="s">
        <v>96</v>
      </c>
      <c r="B6996" t="s">
        <v>69</v>
      </c>
      <c r="C6996" t="s">
        <v>80</v>
      </c>
    </row>
    <row r="6997" spans="1:3" x14ac:dyDescent="0.2">
      <c r="A6997" t="s">
        <v>69</v>
      </c>
      <c r="B6997" t="s">
        <v>97</v>
      </c>
      <c r="C6997" t="s">
        <v>95</v>
      </c>
    </row>
    <row r="6998" spans="1:3" x14ac:dyDescent="0.2">
      <c r="A6998" t="s">
        <v>69</v>
      </c>
      <c r="B6998" t="s">
        <v>98</v>
      </c>
      <c r="C6998" t="s">
        <v>3</v>
      </c>
    </row>
    <row r="6999" spans="1:3" x14ac:dyDescent="0.2">
      <c r="A6999" t="s">
        <v>99</v>
      </c>
      <c r="B6999" t="s">
        <v>69</v>
      </c>
      <c r="C6999" t="s">
        <v>48</v>
      </c>
    </row>
    <row r="7000" spans="1:3" x14ac:dyDescent="0.2">
      <c r="A7000" t="s">
        <v>100</v>
      </c>
      <c r="B7000" t="s">
        <v>69</v>
      </c>
      <c r="C7000" t="s">
        <v>62</v>
      </c>
    </row>
    <row r="7001" spans="1:3" x14ac:dyDescent="0.2">
      <c r="A7001" t="s">
        <v>69</v>
      </c>
      <c r="B7001" t="s">
        <v>101</v>
      </c>
      <c r="C7001" t="s">
        <v>105</v>
      </c>
    </row>
    <row r="7002" spans="1:3" x14ac:dyDescent="0.2">
      <c r="A7002" t="s">
        <v>102</v>
      </c>
      <c r="B7002" t="s">
        <v>69</v>
      </c>
      <c r="C7002" t="s">
        <v>103</v>
      </c>
    </row>
    <row r="7003" spans="1:3" x14ac:dyDescent="0.2">
      <c r="A7003" t="s">
        <v>103</v>
      </c>
      <c r="B7003" t="s">
        <v>69</v>
      </c>
      <c r="C7003" t="s">
        <v>73</v>
      </c>
    </row>
    <row r="7004" spans="1:3" x14ac:dyDescent="0.2">
      <c r="A7004" t="s">
        <v>69</v>
      </c>
      <c r="B7004" t="s">
        <v>104</v>
      </c>
      <c r="C7004" t="s">
        <v>100</v>
      </c>
    </row>
    <row r="7005" spans="1:3" x14ac:dyDescent="0.2">
      <c r="A7005" t="s">
        <v>3</v>
      </c>
      <c r="B7005" t="s">
        <v>69</v>
      </c>
      <c r="C7005" t="s">
        <v>36</v>
      </c>
    </row>
    <row r="7006" spans="1:3" x14ac:dyDescent="0.2">
      <c r="A7006" t="s">
        <v>105</v>
      </c>
      <c r="B7006" t="s">
        <v>69</v>
      </c>
      <c r="C7006" t="s">
        <v>10</v>
      </c>
    </row>
    <row r="7007" spans="1:3" x14ac:dyDescent="0.2">
      <c r="A7007" t="s">
        <v>106</v>
      </c>
      <c r="B7007" t="s">
        <v>69</v>
      </c>
      <c r="C7007" t="s">
        <v>2</v>
      </c>
    </row>
    <row r="7008" spans="1:3" x14ac:dyDescent="0.2">
      <c r="A7008" t="s">
        <v>69</v>
      </c>
      <c r="B7008" t="s">
        <v>107</v>
      </c>
      <c r="C7008" t="s">
        <v>22</v>
      </c>
    </row>
    <row r="7009" spans="1:3" x14ac:dyDescent="0.2">
      <c r="A7009" t="s">
        <v>69</v>
      </c>
      <c r="B7009" t="s">
        <v>108</v>
      </c>
      <c r="C7009" t="s">
        <v>138</v>
      </c>
    </row>
    <row r="7010" spans="1:3" x14ac:dyDescent="0.2">
      <c r="A7010" t="s">
        <v>69</v>
      </c>
      <c r="B7010" t="s">
        <v>109</v>
      </c>
      <c r="C7010" t="s">
        <v>52</v>
      </c>
    </row>
    <row r="7011" spans="1:3" x14ac:dyDescent="0.2">
      <c r="A7011" t="s">
        <v>110</v>
      </c>
      <c r="B7011" t="s">
        <v>69</v>
      </c>
      <c r="C7011" t="s">
        <v>39</v>
      </c>
    </row>
    <row r="7012" spans="1:3" x14ac:dyDescent="0.2">
      <c r="A7012" t="s">
        <v>111</v>
      </c>
      <c r="B7012" t="s">
        <v>69</v>
      </c>
      <c r="C7012" t="s">
        <v>14</v>
      </c>
    </row>
    <row r="7013" spans="1:3" x14ac:dyDescent="0.2">
      <c r="A7013" t="s">
        <v>112</v>
      </c>
      <c r="B7013" t="s">
        <v>69</v>
      </c>
      <c r="C7013" t="s">
        <v>28</v>
      </c>
    </row>
    <row r="7014" spans="1:3" x14ac:dyDescent="0.2">
      <c r="A7014" t="s">
        <v>113</v>
      </c>
      <c r="B7014" t="s">
        <v>69</v>
      </c>
      <c r="C7014" t="s">
        <v>16</v>
      </c>
    </row>
    <row r="7015" spans="1:3" x14ac:dyDescent="0.2">
      <c r="A7015" t="s">
        <v>114</v>
      </c>
      <c r="B7015" t="s">
        <v>69</v>
      </c>
      <c r="C7015" t="s">
        <v>33</v>
      </c>
    </row>
    <row r="7016" spans="1:3" x14ac:dyDescent="0.2">
      <c r="A7016" t="s">
        <v>69</v>
      </c>
      <c r="B7016" t="s">
        <v>115</v>
      </c>
      <c r="C7016" t="s">
        <v>3</v>
      </c>
    </row>
    <row r="7017" spans="1:3" x14ac:dyDescent="0.2">
      <c r="A7017" t="s">
        <v>69</v>
      </c>
      <c r="B7017" t="s">
        <v>116</v>
      </c>
      <c r="C7017" t="s">
        <v>1</v>
      </c>
    </row>
    <row r="7018" spans="1:3" x14ac:dyDescent="0.2">
      <c r="A7018" t="s">
        <v>117</v>
      </c>
      <c r="B7018" t="s">
        <v>69</v>
      </c>
      <c r="C7018" t="s">
        <v>31</v>
      </c>
    </row>
    <row r="7019" spans="1:3" x14ac:dyDescent="0.2">
      <c r="A7019" t="s">
        <v>118</v>
      </c>
      <c r="B7019" t="s">
        <v>69</v>
      </c>
      <c r="C7019" t="s">
        <v>11</v>
      </c>
    </row>
    <row r="7020" spans="1:3" x14ac:dyDescent="0.2">
      <c r="A7020" t="s">
        <v>119</v>
      </c>
      <c r="B7020" t="s">
        <v>69</v>
      </c>
      <c r="C7020" t="s">
        <v>11</v>
      </c>
    </row>
    <row r="7021" spans="1:3" x14ac:dyDescent="0.2">
      <c r="A7021" t="s">
        <v>69</v>
      </c>
      <c r="B7021" t="s">
        <v>120</v>
      </c>
      <c r="C7021" t="s">
        <v>3</v>
      </c>
    </row>
    <row r="7022" spans="1:3" x14ac:dyDescent="0.2">
      <c r="A7022" t="s">
        <v>69</v>
      </c>
      <c r="B7022" t="s">
        <v>121</v>
      </c>
      <c r="C7022" t="s">
        <v>102</v>
      </c>
    </row>
    <row r="7023" spans="1:3" x14ac:dyDescent="0.2">
      <c r="A7023" t="s">
        <v>122</v>
      </c>
      <c r="B7023" t="s">
        <v>69</v>
      </c>
      <c r="C7023" t="s">
        <v>39</v>
      </c>
    </row>
    <row r="7024" spans="1:3" x14ac:dyDescent="0.2">
      <c r="A7024" t="s">
        <v>123</v>
      </c>
      <c r="B7024" t="s">
        <v>69</v>
      </c>
      <c r="C7024" t="s">
        <v>118</v>
      </c>
    </row>
    <row r="7025" spans="1:3" x14ac:dyDescent="0.2">
      <c r="A7025" t="s">
        <v>124</v>
      </c>
      <c r="B7025" t="s">
        <v>69</v>
      </c>
      <c r="C7025" t="s">
        <v>40</v>
      </c>
    </row>
    <row r="7026" spans="1:3" x14ac:dyDescent="0.2">
      <c r="A7026" t="s">
        <v>125</v>
      </c>
      <c r="B7026" t="s">
        <v>69</v>
      </c>
      <c r="C7026" t="s">
        <v>49</v>
      </c>
    </row>
    <row r="7027" spans="1:3" x14ac:dyDescent="0.2">
      <c r="A7027" t="s">
        <v>126</v>
      </c>
      <c r="B7027" t="s">
        <v>69</v>
      </c>
      <c r="C7027" t="s">
        <v>111</v>
      </c>
    </row>
    <row r="7028" spans="1:3" x14ac:dyDescent="0.2">
      <c r="A7028" t="s">
        <v>127</v>
      </c>
      <c r="B7028" t="s">
        <v>69</v>
      </c>
      <c r="C7028" t="s">
        <v>105</v>
      </c>
    </row>
    <row r="7029" spans="1:3" x14ac:dyDescent="0.2">
      <c r="A7029" t="s">
        <v>128</v>
      </c>
      <c r="B7029" t="s">
        <v>69</v>
      </c>
      <c r="C7029" t="s">
        <v>128</v>
      </c>
    </row>
    <row r="7030" spans="1:3" x14ac:dyDescent="0.2">
      <c r="A7030" t="s">
        <v>69</v>
      </c>
      <c r="B7030" t="s">
        <v>129</v>
      </c>
      <c r="C7030" t="s">
        <v>106</v>
      </c>
    </row>
    <row r="7031" spans="1:3" x14ac:dyDescent="0.2">
      <c r="A7031" t="s">
        <v>130</v>
      </c>
      <c r="B7031" t="s">
        <v>69</v>
      </c>
      <c r="C7031" t="s">
        <v>128</v>
      </c>
    </row>
    <row r="7032" spans="1:3" x14ac:dyDescent="0.2">
      <c r="A7032" t="s">
        <v>131</v>
      </c>
      <c r="B7032" t="s">
        <v>69</v>
      </c>
      <c r="C7032" t="s">
        <v>130</v>
      </c>
    </row>
    <row r="7033" spans="1:3" x14ac:dyDescent="0.2">
      <c r="A7033" t="s">
        <v>69</v>
      </c>
      <c r="B7033" t="s">
        <v>132</v>
      </c>
      <c r="C7033" t="s">
        <v>28</v>
      </c>
    </row>
    <row r="7034" spans="1:3" x14ac:dyDescent="0.2">
      <c r="A7034" t="s">
        <v>133</v>
      </c>
      <c r="B7034" t="s">
        <v>69</v>
      </c>
      <c r="C7034" t="s">
        <v>18</v>
      </c>
    </row>
    <row r="7035" spans="1:3" x14ac:dyDescent="0.2">
      <c r="A7035" t="s">
        <v>69</v>
      </c>
      <c r="B7035" t="s">
        <v>134</v>
      </c>
      <c r="C7035" t="s">
        <v>100</v>
      </c>
    </row>
    <row r="7036" spans="1:3" x14ac:dyDescent="0.2">
      <c r="A7036" t="s">
        <v>69</v>
      </c>
      <c r="B7036" t="s">
        <v>135</v>
      </c>
      <c r="C7036" t="s">
        <v>16</v>
      </c>
    </row>
    <row r="7037" spans="1:3" x14ac:dyDescent="0.2">
      <c r="A7037" t="s">
        <v>136</v>
      </c>
      <c r="B7037" t="s">
        <v>69</v>
      </c>
      <c r="C7037" t="s">
        <v>79</v>
      </c>
    </row>
    <row r="7038" spans="1:3" x14ac:dyDescent="0.2">
      <c r="A7038" t="s">
        <v>69</v>
      </c>
      <c r="B7038" t="s">
        <v>137</v>
      </c>
      <c r="C7038" t="s">
        <v>1</v>
      </c>
    </row>
    <row r="7039" spans="1:3" x14ac:dyDescent="0.2">
      <c r="A7039" t="s">
        <v>69</v>
      </c>
      <c r="B7039" t="s">
        <v>138</v>
      </c>
      <c r="C7039" t="s">
        <v>62</v>
      </c>
    </row>
    <row r="7040" spans="1:3" x14ac:dyDescent="0.2">
      <c r="A7040" t="s">
        <v>72</v>
      </c>
      <c r="B7040" t="s">
        <v>71</v>
      </c>
      <c r="C7040" t="s">
        <v>42</v>
      </c>
    </row>
    <row r="7041" spans="1:3" x14ac:dyDescent="0.2">
      <c r="A7041" t="s">
        <v>71</v>
      </c>
      <c r="B7041" t="s">
        <v>73</v>
      </c>
      <c r="C7041" t="s">
        <v>19</v>
      </c>
    </row>
    <row r="7042" spans="1:3" x14ac:dyDescent="0.2">
      <c r="A7042" t="s">
        <v>74</v>
      </c>
      <c r="B7042" t="s">
        <v>71</v>
      </c>
      <c r="C7042" t="s">
        <v>129</v>
      </c>
    </row>
    <row r="7043" spans="1:3" x14ac:dyDescent="0.2">
      <c r="A7043" t="s">
        <v>75</v>
      </c>
      <c r="B7043" t="s">
        <v>71</v>
      </c>
      <c r="C7043" t="s">
        <v>65</v>
      </c>
    </row>
    <row r="7044" spans="1:3" x14ac:dyDescent="0.2">
      <c r="A7044" t="s">
        <v>76</v>
      </c>
      <c r="B7044" t="s">
        <v>71</v>
      </c>
      <c r="C7044" t="s">
        <v>136</v>
      </c>
    </row>
    <row r="7045" spans="1:3" x14ac:dyDescent="0.2">
      <c r="A7045" t="s">
        <v>77</v>
      </c>
      <c r="B7045" t="s">
        <v>71</v>
      </c>
      <c r="C7045" t="s">
        <v>26</v>
      </c>
    </row>
    <row r="7046" spans="1:3" x14ac:dyDescent="0.2">
      <c r="A7046" t="s">
        <v>78</v>
      </c>
      <c r="B7046" t="s">
        <v>71</v>
      </c>
      <c r="C7046" t="s">
        <v>99</v>
      </c>
    </row>
    <row r="7047" spans="1:3" x14ac:dyDescent="0.2">
      <c r="A7047" t="s">
        <v>79</v>
      </c>
      <c r="B7047" t="s">
        <v>71</v>
      </c>
      <c r="C7047" t="s">
        <v>81</v>
      </c>
    </row>
    <row r="7048" spans="1:3" x14ac:dyDescent="0.2">
      <c r="A7048" t="s">
        <v>80</v>
      </c>
      <c r="B7048" t="s">
        <v>71</v>
      </c>
      <c r="C7048" t="s">
        <v>81</v>
      </c>
    </row>
    <row r="7049" spans="1:3" x14ac:dyDescent="0.2">
      <c r="A7049" t="s">
        <v>81</v>
      </c>
      <c r="B7049" t="s">
        <v>71</v>
      </c>
      <c r="C7049" t="s">
        <v>136</v>
      </c>
    </row>
    <row r="7050" spans="1:3" x14ac:dyDescent="0.2">
      <c r="A7050" t="s">
        <v>71</v>
      </c>
      <c r="B7050" t="s">
        <v>82</v>
      </c>
      <c r="C7050" t="s">
        <v>43</v>
      </c>
    </row>
    <row r="7051" spans="1:3" x14ac:dyDescent="0.2">
      <c r="A7051" t="s">
        <v>71</v>
      </c>
      <c r="B7051" t="s">
        <v>83</v>
      </c>
      <c r="C7051" t="s">
        <v>105</v>
      </c>
    </row>
    <row r="7052" spans="1:3" x14ac:dyDescent="0.2">
      <c r="A7052" t="s">
        <v>71</v>
      </c>
      <c r="B7052" t="s">
        <v>84</v>
      </c>
      <c r="C7052" t="s">
        <v>2</v>
      </c>
    </row>
    <row r="7053" spans="1:3" x14ac:dyDescent="0.2">
      <c r="A7053" t="s">
        <v>71</v>
      </c>
      <c r="B7053" t="s">
        <v>85</v>
      </c>
      <c r="C7053" t="s">
        <v>101</v>
      </c>
    </row>
    <row r="7054" spans="1:3" x14ac:dyDescent="0.2">
      <c r="A7054" t="s">
        <v>86</v>
      </c>
      <c r="B7054" t="s">
        <v>71</v>
      </c>
      <c r="C7054" t="s">
        <v>26</v>
      </c>
    </row>
    <row r="7055" spans="1:3" x14ac:dyDescent="0.2">
      <c r="A7055" t="s">
        <v>87</v>
      </c>
      <c r="B7055" t="s">
        <v>71</v>
      </c>
      <c r="C7055" t="s">
        <v>65</v>
      </c>
    </row>
    <row r="7056" spans="1:3" x14ac:dyDescent="0.2">
      <c r="A7056" t="s">
        <v>88</v>
      </c>
      <c r="B7056" t="s">
        <v>71</v>
      </c>
      <c r="C7056" t="s">
        <v>99</v>
      </c>
    </row>
    <row r="7057" spans="1:3" x14ac:dyDescent="0.2">
      <c r="A7057" t="s">
        <v>89</v>
      </c>
      <c r="B7057" t="s">
        <v>71</v>
      </c>
      <c r="C7057" t="s">
        <v>18</v>
      </c>
    </row>
    <row r="7058" spans="1:3" x14ac:dyDescent="0.2">
      <c r="A7058" t="s">
        <v>71</v>
      </c>
      <c r="B7058" t="s">
        <v>90</v>
      </c>
      <c r="C7058" t="s">
        <v>43</v>
      </c>
    </row>
    <row r="7059" spans="1:3" x14ac:dyDescent="0.2">
      <c r="A7059" t="s">
        <v>91</v>
      </c>
      <c r="B7059" t="s">
        <v>71</v>
      </c>
      <c r="C7059" t="s">
        <v>28</v>
      </c>
    </row>
    <row r="7060" spans="1:3" x14ac:dyDescent="0.2">
      <c r="A7060" t="s">
        <v>92</v>
      </c>
      <c r="B7060" t="s">
        <v>71</v>
      </c>
      <c r="C7060" t="s">
        <v>74</v>
      </c>
    </row>
    <row r="7061" spans="1:3" x14ac:dyDescent="0.2">
      <c r="A7061" t="s">
        <v>93</v>
      </c>
      <c r="B7061" t="s">
        <v>71</v>
      </c>
      <c r="C7061" t="s">
        <v>49</v>
      </c>
    </row>
    <row r="7062" spans="1:3" x14ac:dyDescent="0.2">
      <c r="A7062" t="s">
        <v>71</v>
      </c>
      <c r="B7062" t="s">
        <v>94</v>
      </c>
      <c r="C7062" t="s">
        <v>128</v>
      </c>
    </row>
    <row r="7063" spans="1:3" x14ac:dyDescent="0.2">
      <c r="A7063" t="s">
        <v>95</v>
      </c>
      <c r="B7063" t="s">
        <v>71</v>
      </c>
      <c r="C7063" t="s">
        <v>28</v>
      </c>
    </row>
    <row r="7064" spans="1:3" x14ac:dyDescent="0.2">
      <c r="A7064" t="s">
        <v>96</v>
      </c>
      <c r="B7064" t="s">
        <v>71</v>
      </c>
      <c r="C7064" t="s">
        <v>47</v>
      </c>
    </row>
    <row r="7065" spans="1:3" x14ac:dyDescent="0.2">
      <c r="A7065" t="s">
        <v>71</v>
      </c>
      <c r="B7065" t="s">
        <v>97</v>
      </c>
      <c r="C7065" t="s">
        <v>10</v>
      </c>
    </row>
    <row r="7066" spans="1:3" x14ac:dyDescent="0.2">
      <c r="A7066" t="s">
        <v>71</v>
      </c>
      <c r="B7066" t="s">
        <v>98</v>
      </c>
      <c r="C7066" t="s">
        <v>128</v>
      </c>
    </row>
    <row r="7067" spans="1:3" x14ac:dyDescent="0.2">
      <c r="A7067" t="s">
        <v>99</v>
      </c>
      <c r="B7067" t="s">
        <v>71</v>
      </c>
      <c r="C7067" t="s">
        <v>110</v>
      </c>
    </row>
    <row r="7068" spans="1:3" x14ac:dyDescent="0.2">
      <c r="A7068" t="s">
        <v>100</v>
      </c>
      <c r="B7068" t="s">
        <v>71</v>
      </c>
      <c r="C7068" t="s">
        <v>32</v>
      </c>
    </row>
    <row r="7069" spans="1:3" x14ac:dyDescent="0.2">
      <c r="A7069" t="s">
        <v>71</v>
      </c>
      <c r="B7069" t="s">
        <v>101</v>
      </c>
      <c r="C7069" t="s">
        <v>48</v>
      </c>
    </row>
    <row r="7070" spans="1:3" x14ac:dyDescent="0.2">
      <c r="A7070" t="s">
        <v>102</v>
      </c>
      <c r="B7070" t="s">
        <v>71</v>
      </c>
      <c r="C7070" t="s">
        <v>29</v>
      </c>
    </row>
    <row r="7071" spans="1:3" x14ac:dyDescent="0.2">
      <c r="A7071" t="s">
        <v>103</v>
      </c>
      <c r="B7071" t="s">
        <v>71</v>
      </c>
      <c r="C7071" t="s">
        <v>127</v>
      </c>
    </row>
    <row r="7072" spans="1:3" x14ac:dyDescent="0.2">
      <c r="A7072" t="s">
        <v>71</v>
      </c>
      <c r="B7072" t="s">
        <v>104</v>
      </c>
      <c r="C7072" t="s">
        <v>29</v>
      </c>
    </row>
    <row r="7073" spans="1:3" x14ac:dyDescent="0.2">
      <c r="A7073" t="s">
        <v>3</v>
      </c>
      <c r="B7073" t="s">
        <v>71</v>
      </c>
      <c r="C7073" t="s">
        <v>74</v>
      </c>
    </row>
    <row r="7074" spans="1:3" x14ac:dyDescent="0.2">
      <c r="A7074" t="s">
        <v>105</v>
      </c>
      <c r="B7074" t="s">
        <v>71</v>
      </c>
      <c r="C7074" t="s">
        <v>39</v>
      </c>
    </row>
    <row r="7075" spans="1:3" x14ac:dyDescent="0.2">
      <c r="A7075" t="s">
        <v>106</v>
      </c>
      <c r="B7075" t="s">
        <v>71</v>
      </c>
      <c r="C7075" t="s">
        <v>18</v>
      </c>
    </row>
    <row r="7076" spans="1:3" x14ac:dyDescent="0.2">
      <c r="A7076" t="s">
        <v>71</v>
      </c>
      <c r="B7076" t="s">
        <v>107</v>
      </c>
      <c r="C7076" t="s">
        <v>101</v>
      </c>
    </row>
    <row r="7077" spans="1:3" x14ac:dyDescent="0.2">
      <c r="A7077" t="s">
        <v>71</v>
      </c>
      <c r="B7077" t="s">
        <v>108</v>
      </c>
      <c r="C7077" t="s">
        <v>43</v>
      </c>
    </row>
    <row r="7078" spans="1:3" x14ac:dyDescent="0.2">
      <c r="A7078" t="s">
        <v>71</v>
      </c>
      <c r="B7078" t="s">
        <v>109</v>
      </c>
      <c r="C7078" t="s">
        <v>2</v>
      </c>
    </row>
    <row r="7079" spans="1:3" x14ac:dyDescent="0.2">
      <c r="A7079" t="s">
        <v>110</v>
      </c>
      <c r="B7079" t="s">
        <v>71</v>
      </c>
      <c r="C7079" t="s">
        <v>72</v>
      </c>
    </row>
    <row r="7080" spans="1:3" x14ac:dyDescent="0.2">
      <c r="A7080" t="s">
        <v>111</v>
      </c>
      <c r="B7080" t="s">
        <v>71</v>
      </c>
      <c r="C7080" t="s">
        <v>86</v>
      </c>
    </row>
    <row r="7081" spans="1:3" x14ac:dyDescent="0.2">
      <c r="A7081" t="s">
        <v>112</v>
      </c>
      <c r="B7081" t="s">
        <v>71</v>
      </c>
      <c r="C7081" t="s">
        <v>114</v>
      </c>
    </row>
    <row r="7082" spans="1:3" x14ac:dyDescent="0.2">
      <c r="A7082" t="s">
        <v>113</v>
      </c>
      <c r="B7082" t="s">
        <v>71</v>
      </c>
      <c r="C7082" t="s">
        <v>26</v>
      </c>
    </row>
    <row r="7083" spans="1:3" x14ac:dyDescent="0.2">
      <c r="A7083" t="s">
        <v>114</v>
      </c>
      <c r="B7083" t="s">
        <v>71</v>
      </c>
      <c r="C7083" t="s">
        <v>26</v>
      </c>
    </row>
    <row r="7084" spans="1:3" x14ac:dyDescent="0.2">
      <c r="A7084" t="s">
        <v>71</v>
      </c>
      <c r="B7084" t="s">
        <v>115</v>
      </c>
      <c r="C7084" t="s">
        <v>130</v>
      </c>
    </row>
    <row r="7085" spans="1:3" x14ac:dyDescent="0.2">
      <c r="A7085" t="s">
        <v>116</v>
      </c>
      <c r="B7085" t="s">
        <v>71</v>
      </c>
      <c r="C7085" t="s">
        <v>14</v>
      </c>
    </row>
    <row r="7086" spans="1:3" x14ac:dyDescent="0.2">
      <c r="A7086" t="s">
        <v>117</v>
      </c>
      <c r="B7086" t="s">
        <v>71</v>
      </c>
      <c r="C7086" t="s">
        <v>126</v>
      </c>
    </row>
    <row r="7087" spans="1:3" x14ac:dyDescent="0.2">
      <c r="A7087" t="s">
        <v>118</v>
      </c>
      <c r="B7087" t="s">
        <v>71</v>
      </c>
      <c r="C7087" t="s">
        <v>33</v>
      </c>
    </row>
    <row r="7088" spans="1:3" x14ac:dyDescent="0.2">
      <c r="A7088" t="s">
        <v>119</v>
      </c>
      <c r="B7088" t="s">
        <v>71</v>
      </c>
      <c r="C7088" t="s">
        <v>93</v>
      </c>
    </row>
    <row r="7089" spans="1:3" x14ac:dyDescent="0.2">
      <c r="A7089" t="s">
        <v>71</v>
      </c>
      <c r="B7089" t="s">
        <v>120</v>
      </c>
      <c r="C7089" t="s">
        <v>130</v>
      </c>
    </row>
    <row r="7090" spans="1:3" x14ac:dyDescent="0.2">
      <c r="A7090" t="s">
        <v>71</v>
      </c>
      <c r="B7090" t="s">
        <v>121</v>
      </c>
      <c r="C7090" t="s">
        <v>130</v>
      </c>
    </row>
    <row r="7091" spans="1:3" x14ac:dyDescent="0.2">
      <c r="A7091" t="s">
        <v>122</v>
      </c>
      <c r="B7091" t="s">
        <v>71</v>
      </c>
      <c r="C7091" t="s">
        <v>72</v>
      </c>
    </row>
    <row r="7092" spans="1:3" x14ac:dyDescent="0.2">
      <c r="A7092" t="s">
        <v>123</v>
      </c>
      <c r="B7092" t="s">
        <v>71</v>
      </c>
      <c r="C7092" t="s">
        <v>28</v>
      </c>
    </row>
    <row r="7093" spans="1:3" x14ac:dyDescent="0.2">
      <c r="A7093" t="s">
        <v>124</v>
      </c>
      <c r="B7093" t="s">
        <v>71</v>
      </c>
      <c r="C7093" t="s">
        <v>70</v>
      </c>
    </row>
    <row r="7094" spans="1:3" x14ac:dyDescent="0.2">
      <c r="A7094" t="s">
        <v>125</v>
      </c>
      <c r="B7094" t="s">
        <v>71</v>
      </c>
      <c r="C7094" t="s">
        <v>27</v>
      </c>
    </row>
    <row r="7095" spans="1:3" x14ac:dyDescent="0.2">
      <c r="A7095" t="s">
        <v>126</v>
      </c>
      <c r="B7095" t="s">
        <v>71</v>
      </c>
      <c r="C7095" t="s">
        <v>122</v>
      </c>
    </row>
    <row r="7096" spans="1:3" x14ac:dyDescent="0.2">
      <c r="A7096" t="s">
        <v>127</v>
      </c>
      <c r="B7096" t="s">
        <v>71</v>
      </c>
      <c r="C7096" t="s">
        <v>39</v>
      </c>
    </row>
    <row r="7097" spans="1:3" x14ac:dyDescent="0.2">
      <c r="A7097" t="s">
        <v>128</v>
      </c>
      <c r="B7097" t="s">
        <v>71</v>
      </c>
      <c r="C7097" t="s">
        <v>40</v>
      </c>
    </row>
    <row r="7098" spans="1:3" x14ac:dyDescent="0.2">
      <c r="A7098" t="s">
        <v>129</v>
      </c>
      <c r="B7098" t="s">
        <v>71</v>
      </c>
      <c r="C7098" t="s">
        <v>135</v>
      </c>
    </row>
    <row r="7099" spans="1:3" x14ac:dyDescent="0.2">
      <c r="A7099" t="s">
        <v>130</v>
      </c>
      <c r="B7099" t="s">
        <v>71</v>
      </c>
      <c r="C7099" t="s">
        <v>79</v>
      </c>
    </row>
    <row r="7100" spans="1:3" x14ac:dyDescent="0.2">
      <c r="A7100" t="s">
        <v>131</v>
      </c>
      <c r="B7100" t="s">
        <v>71</v>
      </c>
      <c r="C7100" t="s">
        <v>79</v>
      </c>
    </row>
    <row r="7101" spans="1:3" x14ac:dyDescent="0.2">
      <c r="A7101" t="s">
        <v>132</v>
      </c>
      <c r="B7101" t="s">
        <v>71</v>
      </c>
      <c r="C7101" t="s">
        <v>114</v>
      </c>
    </row>
    <row r="7102" spans="1:3" x14ac:dyDescent="0.2">
      <c r="A7102" t="s">
        <v>133</v>
      </c>
      <c r="B7102" t="s">
        <v>71</v>
      </c>
      <c r="C7102" t="s">
        <v>65</v>
      </c>
    </row>
    <row r="7103" spans="1:3" x14ac:dyDescent="0.2">
      <c r="A7103" t="s">
        <v>71</v>
      </c>
      <c r="B7103" t="s">
        <v>134</v>
      </c>
      <c r="C7103" t="s">
        <v>21</v>
      </c>
    </row>
    <row r="7104" spans="1:3" x14ac:dyDescent="0.2">
      <c r="A7104" t="s">
        <v>135</v>
      </c>
      <c r="B7104" t="s">
        <v>71</v>
      </c>
      <c r="C7104" t="s">
        <v>26</v>
      </c>
    </row>
    <row r="7105" spans="1:3" x14ac:dyDescent="0.2">
      <c r="A7105" t="s">
        <v>136</v>
      </c>
      <c r="B7105" t="s">
        <v>71</v>
      </c>
      <c r="C7105" t="s">
        <v>25</v>
      </c>
    </row>
    <row r="7106" spans="1:3" x14ac:dyDescent="0.2">
      <c r="A7106" t="s">
        <v>71</v>
      </c>
      <c r="B7106" t="s">
        <v>137</v>
      </c>
      <c r="C7106" t="s">
        <v>14</v>
      </c>
    </row>
    <row r="7107" spans="1:3" x14ac:dyDescent="0.2">
      <c r="A7107" t="s">
        <v>71</v>
      </c>
      <c r="B7107" t="s">
        <v>138</v>
      </c>
      <c r="C7107" t="s">
        <v>106</v>
      </c>
    </row>
    <row r="7108" spans="1:3" x14ac:dyDescent="0.2">
      <c r="A7108" t="s">
        <v>70</v>
      </c>
      <c r="B7108" t="s">
        <v>71</v>
      </c>
      <c r="C7108" t="s">
        <v>70</v>
      </c>
    </row>
    <row r="7109" spans="1:3" x14ac:dyDescent="0.2">
      <c r="A7109" t="s">
        <v>72</v>
      </c>
      <c r="B7109" t="s">
        <v>70</v>
      </c>
      <c r="C7109" t="s">
        <v>71</v>
      </c>
    </row>
    <row r="7110" spans="1:3" x14ac:dyDescent="0.2">
      <c r="A7110" t="s">
        <v>70</v>
      </c>
      <c r="B7110" t="s">
        <v>73</v>
      </c>
      <c r="C7110" t="s">
        <v>14</v>
      </c>
    </row>
    <row r="7111" spans="1:3" x14ac:dyDescent="0.2">
      <c r="A7111" t="s">
        <v>74</v>
      </c>
      <c r="B7111" t="s">
        <v>70</v>
      </c>
      <c r="C7111" t="s">
        <v>51</v>
      </c>
    </row>
    <row r="7112" spans="1:3" x14ac:dyDescent="0.2">
      <c r="A7112" t="s">
        <v>75</v>
      </c>
      <c r="B7112" t="s">
        <v>70</v>
      </c>
      <c r="C7112" t="s">
        <v>65</v>
      </c>
    </row>
    <row r="7113" spans="1:3" x14ac:dyDescent="0.2">
      <c r="A7113" t="s">
        <v>76</v>
      </c>
      <c r="B7113" t="s">
        <v>70</v>
      </c>
      <c r="C7113" t="s">
        <v>136</v>
      </c>
    </row>
    <row r="7114" spans="1:3" x14ac:dyDescent="0.2">
      <c r="A7114" t="s">
        <v>77</v>
      </c>
      <c r="B7114" t="s">
        <v>70</v>
      </c>
      <c r="C7114" t="s">
        <v>26</v>
      </c>
    </row>
    <row r="7115" spans="1:3" x14ac:dyDescent="0.2">
      <c r="A7115" t="s">
        <v>78</v>
      </c>
      <c r="B7115" t="s">
        <v>70</v>
      </c>
      <c r="C7115" t="s">
        <v>126</v>
      </c>
    </row>
    <row r="7116" spans="1:3" x14ac:dyDescent="0.2">
      <c r="A7116" t="s">
        <v>79</v>
      </c>
      <c r="B7116" t="s">
        <v>70</v>
      </c>
      <c r="C7116" t="s">
        <v>81</v>
      </c>
    </row>
    <row r="7117" spans="1:3" x14ac:dyDescent="0.2">
      <c r="A7117" t="s">
        <v>80</v>
      </c>
      <c r="B7117" t="s">
        <v>70</v>
      </c>
      <c r="C7117" t="s">
        <v>81</v>
      </c>
    </row>
    <row r="7118" spans="1:3" x14ac:dyDescent="0.2">
      <c r="A7118" t="s">
        <v>81</v>
      </c>
      <c r="B7118" t="s">
        <v>70</v>
      </c>
      <c r="C7118" t="s">
        <v>136</v>
      </c>
    </row>
    <row r="7119" spans="1:3" x14ac:dyDescent="0.2">
      <c r="A7119" t="s">
        <v>70</v>
      </c>
      <c r="B7119" t="s">
        <v>82</v>
      </c>
      <c r="C7119" t="s">
        <v>127</v>
      </c>
    </row>
    <row r="7120" spans="1:3" x14ac:dyDescent="0.2">
      <c r="A7120" t="s">
        <v>70</v>
      </c>
      <c r="B7120" t="s">
        <v>83</v>
      </c>
      <c r="C7120" t="s">
        <v>105</v>
      </c>
    </row>
    <row r="7121" spans="1:3" x14ac:dyDescent="0.2">
      <c r="A7121" t="s">
        <v>70</v>
      </c>
      <c r="B7121" t="s">
        <v>84</v>
      </c>
      <c r="C7121" t="s">
        <v>101</v>
      </c>
    </row>
    <row r="7122" spans="1:3" x14ac:dyDescent="0.2">
      <c r="A7122" t="s">
        <v>70</v>
      </c>
      <c r="B7122" t="s">
        <v>85</v>
      </c>
      <c r="C7122" t="s">
        <v>101</v>
      </c>
    </row>
    <row r="7123" spans="1:3" x14ac:dyDescent="0.2">
      <c r="A7123" t="s">
        <v>86</v>
      </c>
      <c r="B7123" t="s">
        <v>70</v>
      </c>
      <c r="C7123" t="s">
        <v>26</v>
      </c>
    </row>
    <row r="7124" spans="1:3" x14ac:dyDescent="0.2">
      <c r="A7124" t="s">
        <v>87</v>
      </c>
      <c r="B7124" t="s">
        <v>70</v>
      </c>
      <c r="C7124" t="s">
        <v>65</v>
      </c>
    </row>
    <row r="7125" spans="1:3" x14ac:dyDescent="0.2">
      <c r="A7125" t="s">
        <v>88</v>
      </c>
      <c r="B7125" t="s">
        <v>70</v>
      </c>
      <c r="C7125" t="s">
        <v>99</v>
      </c>
    </row>
    <row r="7126" spans="1:3" x14ac:dyDescent="0.2">
      <c r="A7126" t="s">
        <v>89</v>
      </c>
      <c r="B7126" t="s">
        <v>70</v>
      </c>
      <c r="C7126" t="s">
        <v>18</v>
      </c>
    </row>
    <row r="7127" spans="1:3" x14ac:dyDescent="0.2">
      <c r="A7127" t="s">
        <v>70</v>
      </c>
      <c r="B7127" t="s">
        <v>90</v>
      </c>
      <c r="C7127" t="s">
        <v>43</v>
      </c>
    </row>
    <row r="7128" spans="1:3" x14ac:dyDescent="0.2">
      <c r="A7128" t="s">
        <v>91</v>
      </c>
      <c r="B7128" t="s">
        <v>70</v>
      </c>
      <c r="C7128" t="s">
        <v>28</v>
      </c>
    </row>
    <row r="7129" spans="1:3" x14ac:dyDescent="0.2">
      <c r="A7129" t="s">
        <v>92</v>
      </c>
      <c r="B7129" t="s">
        <v>70</v>
      </c>
      <c r="C7129" t="s">
        <v>74</v>
      </c>
    </row>
    <row r="7130" spans="1:3" x14ac:dyDescent="0.2">
      <c r="A7130" t="s">
        <v>93</v>
      </c>
      <c r="B7130" t="s">
        <v>70</v>
      </c>
      <c r="C7130" t="s">
        <v>49</v>
      </c>
    </row>
    <row r="7131" spans="1:3" x14ac:dyDescent="0.2">
      <c r="A7131" t="s">
        <v>70</v>
      </c>
      <c r="B7131" t="s">
        <v>94</v>
      </c>
      <c r="C7131" t="s">
        <v>130</v>
      </c>
    </row>
    <row r="7132" spans="1:3" x14ac:dyDescent="0.2">
      <c r="A7132" t="s">
        <v>95</v>
      </c>
      <c r="B7132" t="s">
        <v>70</v>
      </c>
      <c r="C7132" t="s">
        <v>28</v>
      </c>
    </row>
    <row r="7133" spans="1:3" x14ac:dyDescent="0.2">
      <c r="A7133" t="s">
        <v>96</v>
      </c>
      <c r="B7133" t="s">
        <v>70</v>
      </c>
      <c r="C7133" t="s">
        <v>47</v>
      </c>
    </row>
    <row r="7134" spans="1:3" x14ac:dyDescent="0.2">
      <c r="A7134" t="s">
        <v>70</v>
      </c>
      <c r="B7134" t="s">
        <v>97</v>
      </c>
      <c r="C7134" t="s">
        <v>69</v>
      </c>
    </row>
    <row r="7135" spans="1:3" x14ac:dyDescent="0.2">
      <c r="A7135" t="s">
        <v>70</v>
      </c>
      <c r="B7135" t="s">
        <v>98</v>
      </c>
      <c r="C7135" t="s">
        <v>128</v>
      </c>
    </row>
    <row r="7136" spans="1:3" x14ac:dyDescent="0.2">
      <c r="A7136" t="s">
        <v>99</v>
      </c>
      <c r="B7136" t="s">
        <v>70</v>
      </c>
      <c r="C7136" t="s">
        <v>122</v>
      </c>
    </row>
    <row r="7137" spans="1:3" x14ac:dyDescent="0.2">
      <c r="A7137" t="s">
        <v>100</v>
      </c>
      <c r="B7137" t="s">
        <v>70</v>
      </c>
      <c r="C7137" t="s">
        <v>89</v>
      </c>
    </row>
    <row r="7138" spans="1:3" x14ac:dyDescent="0.2">
      <c r="A7138" t="s">
        <v>70</v>
      </c>
      <c r="B7138" t="s">
        <v>101</v>
      </c>
      <c r="C7138" t="s">
        <v>111</v>
      </c>
    </row>
    <row r="7139" spans="1:3" x14ac:dyDescent="0.2">
      <c r="A7139" t="s">
        <v>102</v>
      </c>
      <c r="B7139" t="s">
        <v>70</v>
      </c>
      <c r="C7139" t="s">
        <v>29</v>
      </c>
    </row>
    <row r="7140" spans="1:3" x14ac:dyDescent="0.2">
      <c r="A7140" t="s">
        <v>103</v>
      </c>
      <c r="B7140" t="s">
        <v>70</v>
      </c>
      <c r="C7140" t="s">
        <v>127</v>
      </c>
    </row>
    <row r="7141" spans="1:3" x14ac:dyDescent="0.2">
      <c r="A7141" t="s">
        <v>70</v>
      </c>
      <c r="B7141" t="s">
        <v>104</v>
      </c>
      <c r="C7141" t="s">
        <v>21</v>
      </c>
    </row>
    <row r="7142" spans="1:3" x14ac:dyDescent="0.2">
      <c r="A7142" t="s">
        <v>3</v>
      </c>
      <c r="B7142" t="s">
        <v>70</v>
      </c>
      <c r="C7142" t="s">
        <v>29</v>
      </c>
    </row>
    <row r="7143" spans="1:3" x14ac:dyDescent="0.2">
      <c r="A7143" t="s">
        <v>105</v>
      </c>
      <c r="B7143" t="s">
        <v>70</v>
      </c>
      <c r="C7143" t="s">
        <v>39</v>
      </c>
    </row>
    <row r="7144" spans="1:3" x14ac:dyDescent="0.2">
      <c r="A7144" t="s">
        <v>106</v>
      </c>
      <c r="B7144" t="s">
        <v>70</v>
      </c>
      <c r="C7144" t="s">
        <v>8</v>
      </c>
    </row>
    <row r="7145" spans="1:3" x14ac:dyDescent="0.2">
      <c r="A7145" t="s">
        <v>70</v>
      </c>
      <c r="B7145" t="s">
        <v>107</v>
      </c>
      <c r="C7145" t="s">
        <v>43</v>
      </c>
    </row>
    <row r="7146" spans="1:3" x14ac:dyDescent="0.2">
      <c r="A7146" t="s">
        <v>70</v>
      </c>
      <c r="B7146" t="s">
        <v>108</v>
      </c>
      <c r="C7146" t="s">
        <v>43</v>
      </c>
    </row>
    <row r="7147" spans="1:3" x14ac:dyDescent="0.2">
      <c r="A7147" t="s">
        <v>70</v>
      </c>
      <c r="B7147" t="s">
        <v>109</v>
      </c>
      <c r="C7147" t="s">
        <v>2</v>
      </c>
    </row>
    <row r="7148" spans="1:3" x14ac:dyDescent="0.2">
      <c r="A7148" t="s">
        <v>110</v>
      </c>
      <c r="B7148" t="s">
        <v>70</v>
      </c>
      <c r="C7148" t="s">
        <v>72</v>
      </c>
    </row>
    <row r="7149" spans="1:3" x14ac:dyDescent="0.2">
      <c r="A7149" t="s">
        <v>111</v>
      </c>
      <c r="B7149" t="s">
        <v>70</v>
      </c>
      <c r="C7149" t="s">
        <v>114</v>
      </c>
    </row>
    <row r="7150" spans="1:3" x14ac:dyDescent="0.2">
      <c r="A7150" t="s">
        <v>112</v>
      </c>
      <c r="B7150" t="s">
        <v>70</v>
      </c>
      <c r="C7150" t="s">
        <v>114</v>
      </c>
    </row>
    <row r="7151" spans="1:3" x14ac:dyDescent="0.2">
      <c r="A7151" t="s">
        <v>113</v>
      </c>
      <c r="B7151" t="s">
        <v>70</v>
      </c>
      <c r="C7151" t="s">
        <v>26</v>
      </c>
    </row>
    <row r="7152" spans="1:3" x14ac:dyDescent="0.2">
      <c r="A7152" t="s">
        <v>114</v>
      </c>
      <c r="B7152" t="s">
        <v>70</v>
      </c>
      <c r="C7152" t="s">
        <v>136</v>
      </c>
    </row>
    <row r="7153" spans="1:3" x14ac:dyDescent="0.2">
      <c r="A7153" t="s">
        <v>70</v>
      </c>
      <c r="B7153" t="s">
        <v>115</v>
      </c>
      <c r="C7153" t="s">
        <v>130</v>
      </c>
    </row>
    <row r="7154" spans="1:3" x14ac:dyDescent="0.2">
      <c r="A7154" t="s">
        <v>116</v>
      </c>
      <c r="B7154" t="s">
        <v>70</v>
      </c>
      <c r="C7154" t="s">
        <v>28</v>
      </c>
    </row>
    <row r="7155" spans="1:3" x14ac:dyDescent="0.2">
      <c r="A7155" t="s">
        <v>117</v>
      </c>
      <c r="B7155" t="s">
        <v>70</v>
      </c>
      <c r="C7155" t="s">
        <v>126</v>
      </c>
    </row>
    <row r="7156" spans="1:3" x14ac:dyDescent="0.2">
      <c r="A7156" t="s">
        <v>118</v>
      </c>
      <c r="B7156" t="s">
        <v>70</v>
      </c>
      <c r="C7156" t="s">
        <v>93</v>
      </c>
    </row>
    <row r="7157" spans="1:3" x14ac:dyDescent="0.2">
      <c r="A7157" t="s">
        <v>119</v>
      </c>
      <c r="B7157" t="s">
        <v>70</v>
      </c>
      <c r="C7157" t="s">
        <v>93</v>
      </c>
    </row>
    <row r="7158" spans="1:3" x14ac:dyDescent="0.2">
      <c r="A7158" t="s">
        <v>70</v>
      </c>
      <c r="B7158" t="s">
        <v>120</v>
      </c>
      <c r="C7158" t="s">
        <v>130</v>
      </c>
    </row>
    <row r="7159" spans="1:3" x14ac:dyDescent="0.2">
      <c r="A7159" t="s">
        <v>70</v>
      </c>
      <c r="B7159" t="s">
        <v>121</v>
      </c>
      <c r="C7159" t="s">
        <v>11</v>
      </c>
    </row>
    <row r="7160" spans="1:3" x14ac:dyDescent="0.2">
      <c r="A7160" t="s">
        <v>122</v>
      </c>
      <c r="B7160" t="s">
        <v>70</v>
      </c>
      <c r="C7160" t="s">
        <v>42</v>
      </c>
    </row>
    <row r="7161" spans="1:3" x14ac:dyDescent="0.2">
      <c r="A7161" t="s">
        <v>123</v>
      </c>
      <c r="B7161" t="s">
        <v>70</v>
      </c>
      <c r="C7161" t="s">
        <v>74</v>
      </c>
    </row>
    <row r="7162" spans="1:3" x14ac:dyDescent="0.2">
      <c r="A7162" t="s">
        <v>124</v>
      </c>
      <c r="B7162" t="s">
        <v>70</v>
      </c>
      <c r="C7162" t="s">
        <v>70</v>
      </c>
    </row>
    <row r="7163" spans="1:3" x14ac:dyDescent="0.2">
      <c r="A7163" t="s">
        <v>125</v>
      </c>
      <c r="B7163" t="s">
        <v>70</v>
      </c>
      <c r="C7163" t="s">
        <v>65</v>
      </c>
    </row>
    <row r="7164" spans="1:3" x14ac:dyDescent="0.2">
      <c r="A7164" t="s">
        <v>126</v>
      </c>
      <c r="B7164" t="s">
        <v>70</v>
      </c>
      <c r="C7164" t="s">
        <v>122</v>
      </c>
    </row>
    <row r="7165" spans="1:3" x14ac:dyDescent="0.2">
      <c r="A7165" t="s">
        <v>127</v>
      </c>
      <c r="B7165" t="s">
        <v>70</v>
      </c>
      <c r="C7165" t="s">
        <v>39</v>
      </c>
    </row>
    <row r="7166" spans="1:3" x14ac:dyDescent="0.2">
      <c r="A7166" t="s">
        <v>128</v>
      </c>
      <c r="B7166" t="s">
        <v>70</v>
      </c>
      <c r="C7166" t="s">
        <v>40</v>
      </c>
    </row>
    <row r="7167" spans="1:3" x14ac:dyDescent="0.2">
      <c r="A7167" t="s">
        <v>129</v>
      </c>
      <c r="B7167" t="s">
        <v>70</v>
      </c>
      <c r="C7167" t="s">
        <v>113</v>
      </c>
    </row>
    <row r="7168" spans="1:3" x14ac:dyDescent="0.2">
      <c r="A7168" t="s">
        <v>130</v>
      </c>
      <c r="B7168" t="s">
        <v>70</v>
      </c>
      <c r="C7168" t="s">
        <v>79</v>
      </c>
    </row>
    <row r="7169" spans="1:3" x14ac:dyDescent="0.2">
      <c r="A7169" t="s">
        <v>131</v>
      </c>
      <c r="B7169" t="s">
        <v>70</v>
      </c>
      <c r="C7169" t="s">
        <v>80</v>
      </c>
    </row>
    <row r="7170" spans="1:3" x14ac:dyDescent="0.2">
      <c r="A7170" t="s">
        <v>132</v>
      </c>
      <c r="B7170" t="s">
        <v>70</v>
      </c>
      <c r="C7170" t="s">
        <v>114</v>
      </c>
    </row>
    <row r="7171" spans="1:3" x14ac:dyDescent="0.2">
      <c r="A7171" t="s">
        <v>133</v>
      </c>
      <c r="B7171" t="s">
        <v>70</v>
      </c>
      <c r="C7171" t="s">
        <v>99</v>
      </c>
    </row>
    <row r="7172" spans="1:3" x14ac:dyDescent="0.2">
      <c r="A7172" t="s">
        <v>70</v>
      </c>
      <c r="B7172" t="s">
        <v>134</v>
      </c>
      <c r="C7172" t="s">
        <v>21</v>
      </c>
    </row>
    <row r="7173" spans="1:3" x14ac:dyDescent="0.2">
      <c r="A7173" t="s">
        <v>135</v>
      </c>
      <c r="B7173" t="s">
        <v>70</v>
      </c>
      <c r="C7173" t="s">
        <v>26</v>
      </c>
    </row>
    <row r="7174" spans="1:3" x14ac:dyDescent="0.2">
      <c r="A7174" t="s">
        <v>136</v>
      </c>
      <c r="B7174" t="s">
        <v>70</v>
      </c>
      <c r="C7174" t="s">
        <v>47</v>
      </c>
    </row>
    <row r="7175" spans="1:3" x14ac:dyDescent="0.2">
      <c r="A7175" t="s">
        <v>70</v>
      </c>
      <c r="B7175" t="s">
        <v>137</v>
      </c>
      <c r="C7175" t="s">
        <v>14</v>
      </c>
    </row>
    <row r="7176" spans="1:3" x14ac:dyDescent="0.2">
      <c r="A7176" t="s">
        <v>70</v>
      </c>
      <c r="B7176" t="s">
        <v>138</v>
      </c>
      <c r="C7176" t="s">
        <v>19</v>
      </c>
    </row>
    <row r="7177" spans="1:3" x14ac:dyDescent="0.2">
      <c r="A7177" t="s">
        <v>72</v>
      </c>
      <c r="B7177" t="s">
        <v>73</v>
      </c>
      <c r="C7177" t="s">
        <v>106</v>
      </c>
    </row>
    <row r="7178" spans="1:3" x14ac:dyDescent="0.2">
      <c r="A7178" t="s">
        <v>72</v>
      </c>
      <c r="B7178" t="s">
        <v>74</v>
      </c>
      <c r="C7178" t="s">
        <v>31</v>
      </c>
    </row>
    <row r="7179" spans="1:3" x14ac:dyDescent="0.2">
      <c r="A7179" t="s">
        <v>75</v>
      </c>
      <c r="B7179" t="s">
        <v>72</v>
      </c>
      <c r="C7179" t="s">
        <v>27</v>
      </c>
    </row>
    <row r="7180" spans="1:3" x14ac:dyDescent="0.2">
      <c r="A7180" t="s">
        <v>72</v>
      </c>
      <c r="B7180" t="s">
        <v>76</v>
      </c>
      <c r="C7180" t="s">
        <v>26</v>
      </c>
    </row>
    <row r="7181" spans="1:3" x14ac:dyDescent="0.2">
      <c r="A7181" t="s">
        <v>72</v>
      </c>
      <c r="B7181" t="s">
        <v>77</v>
      </c>
      <c r="C7181" t="s">
        <v>26</v>
      </c>
    </row>
    <row r="7182" spans="1:3" x14ac:dyDescent="0.2">
      <c r="A7182" t="s">
        <v>78</v>
      </c>
      <c r="B7182" t="s">
        <v>72</v>
      </c>
      <c r="C7182" t="s">
        <v>65</v>
      </c>
    </row>
    <row r="7183" spans="1:3" x14ac:dyDescent="0.2">
      <c r="A7183" t="s">
        <v>72</v>
      </c>
      <c r="B7183" t="s">
        <v>79</v>
      </c>
      <c r="C7183" t="s">
        <v>76</v>
      </c>
    </row>
    <row r="7184" spans="1:3" x14ac:dyDescent="0.2">
      <c r="A7184" t="s">
        <v>72</v>
      </c>
      <c r="B7184" t="s">
        <v>80</v>
      </c>
      <c r="C7184" t="s">
        <v>81</v>
      </c>
    </row>
    <row r="7185" spans="1:3" x14ac:dyDescent="0.2">
      <c r="A7185" t="s">
        <v>72</v>
      </c>
      <c r="B7185" t="s">
        <v>81</v>
      </c>
      <c r="C7185" t="s">
        <v>26</v>
      </c>
    </row>
    <row r="7186" spans="1:3" x14ac:dyDescent="0.2">
      <c r="A7186" t="s">
        <v>72</v>
      </c>
      <c r="B7186" t="s">
        <v>82</v>
      </c>
      <c r="C7186" t="s">
        <v>43</v>
      </c>
    </row>
    <row r="7187" spans="1:3" x14ac:dyDescent="0.2">
      <c r="A7187" t="s">
        <v>72</v>
      </c>
      <c r="B7187" t="s">
        <v>83</v>
      </c>
      <c r="C7187" t="s">
        <v>127</v>
      </c>
    </row>
    <row r="7188" spans="1:3" x14ac:dyDescent="0.2">
      <c r="A7188" t="s">
        <v>72</v>
      </c>
      <c r="B7188" t="s">
        <v>84</v>
      </c>
      <c r="C7188" t="s">
        <v>2</v>
      </c>
    </row>
    <row r="7189" spans="1:3" x14ac:dyDescent="0.2">
      <c r="A7189" t="s">
        <v>72</v>
      </c>
      <c r="B7189" t="s">
        <v>85</v>
      </c>
      <c r="C7189" t="s">
        <v>2</v>
      </c>
    </row>
    <row r="7190" spans="1:3" x14ac:dyDescent="0.2">
      <c r="A7190" t="s">
        <v>72</v>
      </c>
      <c r="B7190" t="s">
        <v>86</v>
      </c>
      <c r="C7190" t="s">
        <v>47</v>
      </c>
    </row>
    <row r="7191" spans="1:3" x14ac:dyDescent="0.2">
      <c r="A7191" t="s">
        <v>72</v>
      </c>
      <c r="B7191" t="s">
        <v>87</v>
      </c>
      <c r="C7191" t="s">
        <v>27</v>
      </c>
    </row>
    <row r="7192" spans="1:3" x14ac:dyDescent="0.2">
      <c r="A7192" t="s">
        <v>72</v>
      </c>
      <c r="B7192" t="s">
        <v>88</v>
      </c>
      <c r="C7192" t="s">
        <v>65</v>
      </c>
    </row>
    <row r="7193" spans="1:3" x14ac:dyDescent="0.2">
      <c r="A7193" t="s">
        <v>72</v>
      </c>
      <c r="B7193" t="s">
        <v>89</v>
      </c>
      <c r="C7193" t="s">
        <v>49</v>
      </c>
    </row>
    <row r="7194" spans="1:3" x14ac:dyDescent="0.2">
      <c r="A7194" t="s">
        <v>72</v>
      </c>
      <c r="B7194" t="s">
        <v>90</v>
      </c>
      <c r="C7194" t="s">
        <v>101</v>
      </c>
    </row>
    <row r="7195" spans="1:3" x14ac:dyDescent="0.2">
      <c r="A7195" t="s">
        <v>72</v>
      </c>
      <c r="B7195" t="s">
        <v>91</v>
      </c>
      <c r="C7195" t="s">
        <v>14</v>
      </c>
    </row>
    <row r="7196" spans="1:3" x14ac:dyDescent="0.2">
      <c r="A7196" t="s">
        <v>72</v>
      </c>
      <c r="B7196" t="s">
        <v>92</v>
      </c>
      <c r="C7196" t="s">
        <v>28</v>
      </c>
    </row>
    <row r="7197" spans="1:3" x14ac:dyDescent="0.2">
      <c r="A7197" t="s">
        <v>72</v>
      </c>
      <c r="B7197" t="s">
        <v>93</v>
      </c>
      <c r="C7197" t="s">
        <v>81</v>
      </c>
    </row>
    <row r="7198" spans="1:3" x14ac:dyDescent="0.2">
      <c r="A7198" t="s">
        <v>72</v>
      </c>
      <c r="B7198" t="s">
        <v>94</v>
      </c>
      <c r="C7198" t="s">
        <v>128</v>
      </c>
    </row>
    <row r="7199" spans="1:3" x14ac:dyDescent="0.2">
      <c r="A7199" t="s">
        <v>72</v>
      </c>
      <c r="B7199" t="s">
        <v>95</v>
      </c>
      <c r="C7199" t="s">
        <v>28</v>
      </c>
    </row>
    <row r="7200" spans="1:3" x14ac:dyDescent="0.2">
      <c r="A7200" t="s">
        <v>96</v>
      </c>
      <c r="B7200" t="s">
        <v>72</v>
      </c>
      <c r="C7200" t="s">
        <v>25</v>
      </c>
    </row>
    <row r="7201" spans="1:3" x14ac:dyDescent="0.2">
      <c r="A7201" t="s">
        <v>72</v>
      </c>
      <c r="B7201" t="s">
        <v>97</v>
      </c>
      <c r="C7201" t="s">
        <v>10</v>
      </c>
    </row>
    <row r="7202" spans="1:3" x14ac:dyDescent="0.2">
      <c r="A7202" t="s">
        <v>72</v>
      </c>
      <c r="B7202" t="s">
        <v>98</v>
      </c>
      <c r="C7202" t="s">
        <v>128</v>
      </c>
    </row>
    <row r="7203" spans="1:3" x14ac:dyDescent="0.2">
      <c r="A7203" t="s">
        <v>99</v>
      </c>
      <c r="B7203" t="s">
        <v>72</v>
      </c>
      <c r="C7203" t="s">
        <v>13</v>
      </c>
    </row>
    <row r="7204" spans="1:3" x14ac:dyDescent="0.2">
      <c r="A7204" t="s">
        <v>100</v>
      </c>
      <c r="B7204" t="s">
        <v>72</v>
      </c>
      <c r="C7204" t="s">
        <v>93</v>
      </c>
    </row>
    <row r="7205" spans="1:3" x14ac:dyDescent="0.2">
      <c r="A7205" t="s">
        <v>72</v>
      </c>
      <c r="B7205" t="s">
        <v>101</v>
      </c>
      <c r="C7205" t="s">
        <v>48</v>
      </c>
    </row>
    <row r="7206" spans="1:3" x14ac:dyDescent="0.2">
      <c r="A7206" t="s">
        <v>72</v>
      </c>
      <c r="B7206" t="s">
        <v>102</v>
      </c>
      <c r="C7206" t="s">
        <v>74</v>
      </c>
    </row>
    <row r="7207" spans="1:3" x14ac:dyDescent="0.2">
      <c r="A7207" t="s">
        <v>72</v>
      </c>
      <c r="B7207" t="s">
        <v>103</v>
      </c>
      <c r="C7207" t="s">
        <v>43</v>
      </c>
    </row>
    <row r="7208" spans="1:3" x14ac:dyDescent="0.2">
      <c r="A7208" t="s">
        <v>72</v>
      </c>
      <c r="B7208" t="s">
        <v>104</v>
      </c>
      <c r="C7208" t="s">
        <v>29</v>
      </c>
    </row>
    <row r="7209" spans="1:3" x14ac:dyDescent="0.2">
      <c r="A7209" t="s">
        <v>72</v>
      </c>
      <c r="B7209" t="s">
        <v>3</v>
      </c>
      <c r="C7209" t="s">
        <v>74</v>
      </c>
    </row>
    <row r="7210" spans="1:3" x14ac:dyDescent="0.2">
      <c r="A7210" t="s">
        <v>72</v>
      </c>
      <c r="B7210" t="s">
        <v>105</v>
      </c>
      <c r="C7210" t="s">
        <v>111</v>
      </c>
    </row>
    <row r="7211" spans="1:3" x14ac:dyDescent="0.2">
      <c r="A7211" t="s">
        <v>72</v>
      </c>
      <c r="B7211" t="s">
        <v>106</v>
      </c>
      <c r="C7211" t="s">
        <v>49</v>
      </c>
    </row>
    <row r="7212" spans="1:3" x14ac:dyDescent="0.2">
      <c r="A7212" t="s">
        <v>72</v>
      </c>
      <c r="B7212" t="s">
        <v>107</v>
      </c>
      <c r="C7212" t="s">
        <v>2</v>
      </c>
    </row>
    <row r="7213" spans="1:3" x14ac:dyDescent="0.2">
      <c r="A7213" t="s">
        <v>72</v>
      </c>
      <c r="B7213" t="s">
        <v>108</v>
      </c>
      <c r="C7213" t="s">
        <v>101</v>
      </c>
    </row>
    <row r="7214" spans="1:3" x14ac:dyDescent="0.2">
      <c r="A7214" t="s">
        <v>72</v>
      </c>
      <c r="B7214" t="s">
        <v>109</v>
      </c>
      <c r="C7214" t="s">
        <v>21</v>
      </c>
    </row>
    <row r="7215" spans="1:3" x14ac:dyDescent="0.2">
      <c r="A7215" t="s">
        <v>72</v>
      </c>
      <c r="B7215" t="s">
        <v>110</v>
      </c>
      <c r="C7215" t="s">
        <v>122</v>
      </c>
    </row>
    <row r="7216" spans="1:3" x14ac:dyDescent="0.2">
      <c r="A7216" t="s">
        <v>72</v>
      </c>
      <c r="B7216" t="s">
        <v>111</v>
      </c>
      <c r="C7216" t="s">
        <v>113</v>
      </c>
    </row>
    <row r="7217" spans="1:3" x14ac:dyDescent="0.2">
      <c r="A7217" t="s">
        <v>72</v>
      </c>
      <c r="B7217" t="s">
        <v>112</v>
      </c>
      <c r="C7217" t="s">
        <v>86</v>
      </c>
    </row>
    <row r="7218" spans="1:3" x14ac:dyDescent="0.2">
      <c r="A7218" t="s">
        <v>113</v>
      </c>
      <c r="B7218" t="s">
        <v>72</v>
      </c>
      <c r="C7218" t="s">
        <v>47</v>
      </c>
    </row>
    <row r="7219" spans="1:3" x14ac:dyDescent="0.2">
      <c r="A7219" t="s">
        <v>114</v>
      </c>
      <c r="B7219" t="s">
        <v>72</v>
      </c>
      <c r="C7219" t="s">
        <v>26</v>
      </c>
    </row>
    <row r="7220" spans="1:3" x14ac:dyDescent="0.2">
      <c r="A7220" t="s">
        <v>72</v>
      </c>
      <c r="B7220" t="s">
        <v>115</v>
      </c>
      <c r="C7220" t="s">
        <v>128</v>
      </c>
    </row>
    <row r="7221" spans="1:3" x14ac:dyDescent="0.2">
      <c r="A7221" t="s">
        <v>72</v>
      </c>
      <c r="B7221" t="s">
        <v>116</v>
      </c>
      <c r="C7221" t="s">
        <v>19</v>
      </c>
    </row>
    <row r="7222" spans="1:3" x14ac:dyDescent="0.2">
      <c r="A7222" t="s">
        <v>117</v>
      </c>
      <c r="B7222" t="s">
        <v>72</v>
      </c>
      <c r="C7222" t="s">
        <v>99</v>
      </c>
    </row>
    <row r="7223" spans="1:3" x14ac:dyDescent="0.2">
      <c r="A7223" t="s">
        <v>72</v>
      </c>
      <c r="B7223" t="s">
        <v>118</v>
      </c>
      <c r="C7223" t="s">
        <v>33</v>
      </c>
    </row>
    <row r="7224" spans="1:3" x14ac:dyDescent="0.2">
      <c r="A7224" t="s">
        <v>72</v>
      </c>
      <c r="B7224" t="s">
        <v>119</v>
      </c>
      <c r="C7224" t="s">
        <v>33</v>
      </c>
    </row>
    <row r="7225" spans="1:3" x14ac:dyDescent="0.2">
      <c r="A7225" t="s">
        <v>72</v>
      </c>
      <c r="B7225" t="s">
        <v>120</v>
      </c>
      <c r="C7225" t="s">
        <v>128</v>
      </c>
    </row>
    <row r="7226" spans="1:3" x14ac:dyDescent="0.2">
      <c r="A7226" t="s">
        <v>72</v>
      </c>
      <c r="B7226" t="s">
        <v>121</v>
      </c>
      <c r="C7226" t="s">
        <v>130</v>
      </c>
    </row>
    <row r="7227" spans="1:3" x14ac:dyDescent="0.2">
      <c r="A7227" t="s">
        <v>72</v>
      </c>
      <c r="B7227" t="s">
        <v>122</v>
      </c>
      <c r="C7227" t="s">
        <v>72</v>
      </c>
    </row>
    <row r="7228" spans="1:3" x14ac:dyDescent="0.2">
      <c r="A7228" t="s">
        <v>72</v>
      </c>
      <c r="B7228" t="s">
        <v>123</v>
      </c>
      <c r="C7228" t="s">
        <v>28</v>
      </c>
    </row>
    <row r="7229" spans="1:3" x14ac:dyDescent="0.2">
      <c r="A7229" t="s">
        <v>124</v>
      </c>
      <c r="B7229" t="s">
        <v>72</v>
      </c>
      <c r="C7229" t="s">
        <v>71</v>
      </c>
    </row>
    <row r="7230" spans="1:3" x14ac:dyDescent="0.2">
      <c r="A7230" t="s">
        <v>125</v>
      </c>
      <c r="B7230" t="s">
        <v>72</v>
      </c>
      <c r="C7230" t="s">
        <v>59</v>
      </c>
    </row>
    <row r="7231" spans="1:3" x14ac:dyDescent="0.2">
      <c r="A7231" t="s">
        <v>72</v>
      </c>
      <c r="B7231" t="s">
        <v>126</v>
      </c>
      <c r="C7231" t="s">
        <v>13</v>
      </c>
    </row>
    <row r="7232" spans="1:3" x14ac:dyDescent="0.2">
      <c r="A7232" t="s">
        <v>72</v>
      </c>
      <c r="B7232" t="s">
        <v>127</v>
      </c>
      <c r="C7232" t="s">
        <v>111</v>
      </c>
    </row>
    <row r="7233" spans="1:3" x14ac:dyDescent="0.2">
      <c r="A7233" t="s">
        <v>72</v>
      </c>
      <c r="B7233" t="s">
        <v>128</v>
      </c>
      <c r="C7233" t="s">
        <v>40</v>
      </c>
    </row>
    <row r="7234" spans="1:3" x14ac:dyDescent="0.2">
      <c r="A7234" t="s">
        <v>72</v>
      </c>
      <c r="B7234" t="s">
        <v>129</v>
      </c>
      <c r="C7234" t="s">
        <v>135</v>
      </c>
    </row>
    <row r="7235" spans="1:3" x14ac:dyDescent="0.2">
      <c r="A7235" t="s">
        <v>72</v>
      </c>
      <c r="B7235" t="s">
        <v>130</v>
      </c>
      <c r="C7235" t="s">
        <v>40</v>
      </c>
    </row>
    <row r="7236" spans="1:3" x14ac:dyDescent="0.2">
      <c r="A7236" t="s">
        <v>72</v>
      </c>
      <c r="B7236" t="s">
        <v>131</v>
      </c>
      <c r="C7236" t="s">
        <v>79</v>
      </c>
    </row>
    <row r="7237" spans="1:3" x14ac:dyDescent="0.2">
      <c r="A7237" t="s">
        <v>72</v>
      </c>
      <c r="B7237" t="s">
        <v>132</v>
      </c>
      <c r="C7237" t="s">
        <v>114</v>
      </c>
    </row>
    <row r="7238" spans="1:3" x14ac:dyDescent="0.2">
      <c r="A7238" t="s">
        <v>133</v>
      </c>
      <c r="B7238" t="s">
        <v>72</v>
      </c>
      <c r="C7238" t="s">
        <v>65</v>
      </c>
    </row>
    <row r="7239" spans="1:3" x14ac:dyDescent="0.2">
      <c r="A7239" t="s">
        <v>72</v>
      </c>
      <c r="B7239" t="s">
        <v>134</v>
      </c>
      <c r="C7239" t="s">
        <v>29</v>
      </c>
    </row>
    <row r="7240" spans="1:3" x14ac:dyDescent="0.2">
      <c r="A7240" t="s">
        <v>72</v>
      </c>
      <c r="B7240" t="s">
        <v>135</v>
      </c>
      <c r="C7240" t="s">
        <v>47</v>
      </c>
    </row>
    <row r="7241" spans="1:3" x14ac:dyDescent="0.2">
      <c r="A7241" t="s">
        <v>72</v>
      </c>
      <c r="B7241" t="s">
        <v>136</v>
      </c>
      <c r="C7241" t="s">
        <v>54</v>
      </c>
    </row>
    <row r="7242" spans="1:3" x14ac:dyDescent="0.2">
      <c r="A7242" t="s">
        <v>72</v>
      </c>
      <c r="B7242" t="s">
        <v>137</v>
      </c>
      <c r="C7242" t="s">
        <v>106</v>
      </c>
    </row>
    <row r="7243" spans="1:3" x14ac:dyDescent="0.2">
      <c r="A7243" t="s">
        <v>72</v>
      </c>
      <c r="B7243" t="s">
        <v>138</v>
      </c>
      <c r="C7243" t="s">
        <v>89</v>
      </c>
    </row>
    <row r="7244" spans="1:3" x14ac:dyDescent="0.2">
      <c r="A7244" t="s">
        <v>74</v>
      </c>
      <c r="B7244" t="s">
        <v>73</v>
      </c>
      <c r="C7244" t="s">
        <v>130</v>
      </c>
    </row>
    <row r="7245" spans="1:3" x14ac:dyDescent="0.2">
      <c r="A7245" t="s">
        <v>75</v>
      </c>
      <c r="B7245" t="s">
        <v>73</v>
      </c>
      <c r="C7245" t="s">
        <v>40</v>
      </c>
    </row>
    <row r="7246" spans="1:3" x14ac:dyDescent="0.2">
      <c r="A7246" t="s">
        <v>76</v>
      </c>
      <c r="B7246" t="s">
        <v>73</v>
      </c>
      <c r="C7246" t="s">
        <v>2</v>
      </c>
    </row>
    <row r="7247" spans="1:3" x14ac:dyDescent="0.2">
      <c r="A7247" t="s">
        <v>77</v>
      </c>
      <c r="B7247" t="s">
        <v>73</v>
      </c>
      <c r="C7247" t="s">
        <v>21</v>
      </c>
    </row>
    <row r="7248" spans="1:3" x14ac:dyDescent="0.2">
      <c r="A7248" t="s">
        <v>78</v>
      </c>
      <c r="B7248" t="s">
        <v>73</v>
      </c>
      <c r="C7248" t="s">
        <v>79</v>
      </c>
    </row>
    <row r="7249" spans="1:3" x14ac:dyDescent="0.2">
      <c r="A7249" t="s">
        <v>79</v>
      </c>
      <c r="B7249" t="s">
        <v>73</v>
      </c>
      <c r="C7249" t="s">
        <v>10</v>
      </c>
    </row>
    <row r="7250" spans="1:3" x14ac:dyDescent="0.2">
      <c r="A7250" t="s">
        <v>80</v>
      </c>
      <c r="B7250" t="s">
        <v>73</v>
      </c>
      <c r="C7250" t="s">
        <v>10</v>
      </c>
    </row>
    <row r="7251" spans="1:3" x14ac:dyDescent="0.2">
      <c r="A7251" t="s">
        <v>81</v>
      </c>
      <c r="B7251" t="s">
        <v>73</v>
      </c>
      <c r="C7251" t="s">
        <v>2</v>
      </c>
    </row>
    <row r="7252" spans="1:3" x14ac:dyDescent="0.2">
      <c r="A7252" t="s">
        <v>73</v>
      </c>
      <c r="B7252" t="s">
        <v>82</v>
      </c>
      <c r="C7252" t="s">
        <v>102</v>
      </c>
    </row>
    <row r="7253" spans="1:3" x14ac:dyDescent="0.2">
      <c r="A7253" t="s">
        <v>73</v>
      </c>
      <c r="B7253" t="s">
        <v>83</v>
      </c>
      <c r="C7253" t="s">
        <v>134</v>
      </c>
    </row>
    <row r="7254" spans="1:3" x14ac:dyDescent="0.2">
      <c r="A7254" t="s">
        <v>73</v>
      </c>
      <c r="B7254" t="s">
        <v>84</v>
      </c>
      <c r="C7254" t="s">
        <v>3</v>
      </c>
    </row>
    <row r="7255" spans="1:3" x14ac:dyDescent="0.2">
      <c r="A7255" t="s">
        <v>73</v>
      </c>
      <c r="B7255" t="s">
        <v>85</v>
      </c>
      <c r="C7255" t="s">
        <v>3</v>
      </c>
    </row>
    <row r="7256" spans="1:3" x14ac:dyDescent="0.2">
      <c r="A7256" t="s">
        <v>86</v>
      </c>
      <c r="B7256" t="s">
        <v>73</v>
      </c>
      <c r="C7256" t="s">
        <v>29</v>
      </c>
    </row>
    <row r="7257" spans="1:3" x14ac:dyDescent="0.2">
      <c r="A7257" t="s">
        <v>87</v>
      </c>
      <c r="B7257" t="s">
        <v>73</v>
      </c>
      <c r="C7257" t="s">
        <v>40</v>
      </c>
    </row>
    <row r="7258" spans="1:3" x14ac:dyDescent="0.2">
      <c r="A7258" t="s">
        <v>88</v>
      </c>
      <c r="B7258" t="s">
        <v>73</v>
      </c>
      <c r="C7258" t="s">
        <v>79</v>
      </c>
    </row>
    <row r="7259" spans="1:3" x14ac:dyDescent="0.2">
      <c r="A7259" t="s">
        <v>89</v>
      </c>
      <c r="B7259" t="s">
        <v>73</v>
      </c>
      <c r="C7259" t="s">
        <v>128</v>
      </c>
    </row>
    <row r="7260" spans="1:3" x14ac:dyDescent="0.2">
      <c r="A7260" t="s">
        <v>73</v>
      </c>
      <c r="B7260" t="s">
        <v>90</v>
      </c>
      <c r="C7260" t="s">
        <v>102</v>
      </c>
    </row>
    <row r="7261" spans="1:3" x14ac:dyDescent="0.2">
      <c r="A7261" t="s">
        <v>91</v>
      </c>
      <c r="B7261" t="s">
        <v>73</v>
      </c>
      <c r="C7261" t="s">
        <v>116</v>
      </c>
    </row>
    <row r="7262" spans="1:3" x14ac:dyDescent="0.2">
      <c r="A7262" t="s">
        <v>92</v>
      </c>
      <c r="B7262" t="s">
        <v>73</v>
      </c>
      <c r="C7262" t="s">
        <v>91</v>
      </c>
    </row>
    <row r="7263" spans="1:3" x14ac:dyDescent="0.2">
      <c r="A7263" t="s">
        <v>93</v>
      </c>
      <c r="B7263" t="s">
        <v>73</v>
      </c>
      <c r="C7263" t="s">
        <v>128</v>
      </c>
    </row>
    <row r="7264" spans="1:3" x14ac:dyDescent="0.2">
      <c r="A7264" t="s">
        <v>73</v>
      </c>
      <c r="B7264" t="s">
        <v>94</v>
      </c>
      <c r="C7264" t="s">
        <v>107</v>
      </c>
    </row>
    <row r="7265" spans="1:3" x14ac:dyDescent="0.2">
      <c r="A7265" t="s">
        <v>95</v>
      </c>
      <c r="B7265" t="s">
        <v>73</v>
      </c>
      <c r="C7265" t="s">
        <v>116</v>
      </c>
    </row>
    <row r="7266" spans="1:3" x14ac:dyDescent="0.2">
      <c r="A7266" t="s">
        <v>96</v>
      </c>
      <c r="B7266" t="s">
        <v>73</v>
      </c>
      <c r="C7266" t="s">
        <v>74</v>
      </c>
    </row>
    <row r="7267" spans="1:3" x14ac:dyDescent="0.2">
      <c r="A7267" t="s">
        <v>73</v>
      </c>
      <c r="B7267" t="s">
        <v>97</v>
      </c>
      <c r="C7267" t="s">
        <v>67</v>
      </c>
    </row>
    <row r="7268" spans="1:3" x14ac:dyDescent="0.2">
      <c r="A7268" t="s">
        <v>73</v>
      </c>
      <c r="B7268" t="s">
        <v>98</v>
      </c>
      <c r="C7268" t="s">
        <v>107</v>
      </c>
    </row>
    <row r="7269" spans="1:3" x14ac:dyDescent="0.2">
      <c r="A7269" t="s">
        <v>99</v>
      </c>
      <c r="B7269" t="s">
        <v>73</v>
      </c>
      <c r="C7269" t="s">
        <v>93</v>
      </c>
    </row>
    <row r="7270" spans="1:3" x14ac:dyDescent="0.2">
      <c r="A7270" t="s">
        <v>100</v>
      </c>
      <c r="B7270" t="s">
        <v>73</v>
      </c>
      <c r="C7270" t="s">
        <v>5</v>
      </c>
    </row>
    <row r="7271" spans="1:3" x14ac:dyDescent="0.2">
      <c r="A7271" t="s">
        <v>101</v>
      </c>
      <c r="B7271" t="s">
        <v>73</v>
      </c>
      <c r="C7271" t="s">
        <v>11</v>
      </c>
    </row>
    <row r="7272" spans="1:3" x14ac:dyDescent="0.2">
      <c r="A7272" t="s">
        <v>102</v>
      </c>
      <c r="B7272" t="s">
        <v>73</v>
      </c>
      <c r="C7272" t="s">
        <v>95</v>
      </c>
    </row>
    <row r="7273" spans="1:3" x14ac:dyDescent="0.2">
      <c r="A7273" t="s">
        <v>103</v>
      </c>
      <c r="B7273" t="s">
        <v>73</v>
      </c>
      <c r="C7273" t="s">
        <v>102</v>
      </c>
    </row>
    <row r="7274" spans="1:3" x14ac:dyDescent="0.2">
      <c r="A7274" t="s">
        <v>73</v>
      </c>
      <c r="B7274" t="s">
        <v>104</v>
      </c>
      <c r="C7274" t="s">
        <v>123</v>
      </c>
    </row>
    <row r="7275" spans="1:3" x14ac:dyDescent="0.2">
      <c r="A7275" t="s">
        <v>3</v>
      </c>
      <c r="B7275" t="s">
        <v>73</v>
      </c>
      <c r="C7275" t="s">
        <v>95</v>
      </c>
    </row>
    <row r="7276" spans="1:3" x14ac:dyDescent="0.2">
      <c r="A7276" t="s">
        <v>105</v>
      </c>
      <c r="B7276" t="s">
        <v>73</v>
      </c>
      <c r="C7276" t="s">
        <v>62</v>
      </c>
    </row>
    <row r="7277" spans="1:3" x14ac:dyDescent="0.2">
      <c r="A7277" t="s">
        <v>106</v>
      </c>
      <c r="B7277" t="s">
        <v>73</v>
      </c>
      <c r="C7277" t="s">
        <v>60</v>
      </c>
    </row>
    <row r="7278" spans="1:3" x14ac:dyDescent="0.2">
      <c r="A7278" t="s">
        <v>107</v>
      </c>
      <c r="B7278" t="s">
        <v>73</v>
      </c>
      <c r="C7278" t="s">
        <v>3</v>
      </c>
    </row>
    <row r="7279" spans="1:3" x14ac:dyDescent="0.2">
      <c r="A7279" t="s">
        <v>108</v>
      </c>
      <c r="B7279" t="s">
        <v>73</v>
      </c>
      <c r="C7279" t="s">
        <v>102</v>
      </c>
    </row>
    <row r="7280" spans="1:3" x14ac:dyDescent="0.2">
      <c r="A7280" t="s">
        <v>109</v>
      </c>
      <c r="B7280" t="s">
        <v>73</v>
      </c>
      <c r="C7280" t="s">
        <v>123</v>
      </c>
    </row>
    <row r="7281" spans="1:3" x14ac:dyDescent="0.2">
      <c r="A7281" t="s">
        <v>110</v>
      </c>
      <c r="B7281" t="s">
        <v>73</v>
      </c>
      <c r="C7281" t="s">
        <v>89</v>
      </c>
    </row>
    <row r="7282" spans="1:3" x14ac:dyDescent="0.2">
      <c r="A7282" t="s">
        <v>111</v>
      </c>
      <c r="B7282" t="s">
        <v>73</v>
      </c>
      <c r="C7282" t="s">
        <v>127</v>
      </c>
    </row>
    <row r="7283" spans="1:3" x14ac:dyDescent="0.2">
      <c r="A7283" t="s">
        <v>112</v>
      </c>
      <c r="B7283" t="s">
        <v>73</v>
      </c>
      <c r="C7283" t="s">
        <v>105</v>
      </c>
    </row>
    <row r="7284" spans="1:3" x14ac:dyDescent="0.2">
      <c r="A7284" t="s">
        <v>113</v>
      </c>
      <c r="B7284" t="s">
        <v>73</v>
      </c>
      <c r="C7284" t="s">
        <v>29</v>
      </c>
    </row>
    <row r="7285" spans="1:3" x14ac:dyDescent="0.2">
      <c r="A7285" t="s">
        <v>114</v>
      </c>
      <c r="B7285" t="s">
        <v>73</v>
      </c>
      <c r="C7285" t="s">
        <v>21</v>
      </c>
    </row>
    <row r="7286" spans="1:3" x14ac:dyDescent="0.2">
      <c r="A7286" t="s">
        <v>73</v>
      </c>
      <c r="B7286" t="s">
        <v>115</v>
      </c>
      <c r="C7286" t="s">
        <v>90</v>
      </c>
    </row>
    <row r="7287" spans="1:3" x14ac:dyDescent="0.2">
      <c r="A7287" t="s">
        <v>116</v>
      </c>
      <c r="B7287" t="s">
        <v>73</v>
      </c>
      <c r="C7287" t="s">
        <v>137</v>
      </c>
    </row>
    <row r="7288" spans="1:3" x14ac:dyDescent="0.2">
      <c r="A7288" t="s">
        <v>117</v>
      </c>
      <c r="B7288" t="s">
        <v>73</v>
      </c>
      <c r="C7288" t="s">
        <v>80</v>
      </c>
    </row>
    <row r="7289" spans="1:3" x14ac:dyDescent="0.2">
      <c r="A7289" t="s">
        <v>118</v>
      </c>
      <c r="B7289" t="s">
        <v>73</v>
      </c>
      <c r="C7289" t="s">
        <v>100</v>
      </c>
    </row>
    <row r="7290" spans="1:3" x14ac:dyDescent="0.2">
      <c r="A7290" t="s">
        <v>119</v>
      </c>
      <c r="B7290" t="s">
        <v>73</v>
      </c>
      <c r="C7290" t="s">
        <v>52</v>
      </c>
    </row>
    <row r="7291" spans="1:3" x14ac:dyDescent="0.2">
      <c r="A7291" t="s">
        <v>73</v>
      </c>
      <c r="B7291" t="s">
        <v>120</v>
      </c>
      <c r="C7291" t="s">
        <v>90</v>
      </c>
    </row>
    <row r="7292" spans="1:3" x14ac:dyDescent="0.2">
      <c r="A7292" t="s">
        <v>73</v>
      </c>
      <c r="B7292" t="s">
        <v>121</v>
      </c>
      <c r="C7292" t="s">
        <v>90</v>
      </c>
    </row>
    <row r="7293" spans="1:3" x14ac:dyDescent="0.2">
      <c r="A7293" t="s">
        <v>122</v>
      </c>
      <c r="B7293" t="s">
        <v>73</v>
      </c>
      <c r="C7293" t="s">
        <v>89</v>
      </c>
    </row>
    <row r="7294" spans="1:3" x14ac:dyDescent="0.2">
      <c r="A7294" t="s">
        <v>123</v>
      </c>
      <c r="B7294" t="s">
        <v>73</v>
      </c>
      <c r="C7294" t="s">
        <v>116</v>
      </c>
    </row>
    <row r="7295" spans="1:3" x14ac:dyDescent="0.2">
      <c r="A7295" t="s">
        <v>124</v>
      </c>
      <c r="B7295" t="s">
        <v>73</v>
      </c>
      <c r="C7295" t="s">
        <v>14</v>
      </c>
    </row>
    <row r="7296" spans="1:3" x14ac:dyDescent="0.2">
      <c r="A7296" t="s">
        <v>125</v>
      </c>
      <c r="B7296" t="s">
        <v>73</v>
      </c>
      <c r="C7296" t="s">
        <v>40</v>
      </c>
    </row>
    <row r="7297" spans="1:3" x14ac:dyDescent="0.2">
      <c r="A7297" t="s">
        <v>126</v>
      </c>
      <c r="B7297" t="s">
        <v>73</v>
      </c>
      <c r="C7297" t="s">
        <v>93</v>
      </c>
    </row>
    <row r="7298" spans="1:3" x14ac:dyDescent="0.2">
      <c r="A7298" t="s">
        <v>127</v>
      </c>
      <c r="B7298" t="s">
        <v>73</v>
      </c>
      <c r="C7298" t="s">
        <v>62</v>
      </c>
    </row>
    <row r="7299" spans="1:3" x14ac:dyDescent="0.2">
      <c r="A7299" t="s">
        <v>128</v>
      </c>
      <c r="B7299" t="s">
        <v>73</v>
      </c>
      <c r="C7299" t="s">
        <v>1</v>
      </c>
    </row>
    <row r="7300" spans="1:3" x14ac:dyDescent="0.2">
      <c r="A7300" t="s">
        <v>129</v>
      </c>
      <c r="B7300" t="s">
        <v>73</v>
      </c>
      <c r="C7300" t="s">
        <v>43</v>
      </c>
    </row>
    <row r="7301" spans="1:3" x14ac:dyDescent="0.2">
      <c r="A7301" t="s">
        <v>130</v>
      </c>
      <c r="B7301" t="s">
        <v>73</v>
      </c>
      <c r="C7301" t="s">
        <v>1</v>
      </c>
    </row>
    <row r="7302" spans="1:3" x14ac:dyDescent="0.2">
      <c r="A7302" t="s">
        <v>131</v>
      </c>
      <c r="B7302" t="s">
        <v>73</v>
      </c>
      <c r="C7302" t="s">
        <v>36</v>
      </c>
    </row>
    <row r="7303" spans="1:3" x14ac:dyDescent="0.2">
      <c r="A7303" t="s">
        <v>132</v>
      </c>
      <c r="B7303" t="s">
        <v>73</v>
      </c>
      <c r="C7303" t="s">
        <v>105</v>
      </c>
    </row>
    <row r="7304" spans="1:3" x14ac:dyDescent="0.2">
      <c r="A7304" t="s">
        <v>133</v>
      </c>
      <c r="B7304" t="s">
        <v>73</v>
      </c>
      <c r="C7304" t="s">
        <v>79</v>
      </c>
    </row>
    <row r="7305" spans="1:3" x14ac:dyDescent="0.2">
      <c r="A7305" t="s">
        <v>73</v>
      </c>
      <c r="B7305" t="s">
        <v>134</v>
      </c>
      <c r="C7305" t="s">
        <v>123</v>
      </c>
    </row>
    <row r="7306" spans="1:3" x14ac:dyDescent="0.2">
      <c r="A7306" t="s">
        <v>135</v>
      </c>
      <c r="B7306" t="s">
        <v>73</v>
      </c>
      <c r="C7306" t="s">
        <v>29</v>
      </c>
    </row>
    <row r="7307" spans="1:3" x14ac:dyDescent="0.2">
      <c r="A7307" t="s">
        <v>136</v>
      </c>
      <c r="B7307" t="s">
        <v>73</v>
      </c>
      <c r="C7307" t="s">
        <v>74</v>
      </c>
    </row>
    <row r="7308" spans="1:3" x14ac:dyDescent="0.2">
      <c r="A7308" t="s">
        <v>73</v>
      </c>
      <c r="B7308" t="s">
        <v>137</v>
      </c>
      <c r="C7308" t="s">
        <v>137</v>
      </c>
    </row>
    <row r="7309" spans="1:3" x14ac:dyDescent="0.2">
      <c r="A7309" t="s">
        <v>73</v>
      </c>
      <c r="B7309" t="s">
        <v>138</v>
      </c>
      <c r="C7309" t="s">
        <v>138</v>
      </c>
    </row>
    <row r="7310" spans="1:3" x14ac:dyDescent="0.2">
      <c r="A7310" t="s">
        <v>75</v>
      </c>
      <c r="B7310" t="s">
        <v>74</v>
      </c>
      <c r="C7310" t="s">
        <v>86</v>
      </c>
    </row>
    <row r="7311" spans="1:3" x14ac:dyDescent="0.2">
      <c r="A7311" t="s">
        <v>76</v>
      </c>
      <c r="B7311" t="s">
        <v>74</v>
      </c>
      <c r="C7311" t="s">
        <v>40</v>
      </c>
    </row>
    <row r="7312" spans="1:3" x14ac:dyDescent="0.2">
      <c r="A7312" t="s">
        <v>77</v>
      </c>
      <c r="B7312" t="s">
        <v>74</v>
      </c>
      <c r="C7312" t="s">
        <v>40</v>
      </c>
    </row>
    <row r="7313" spans="1:3" x14ac:dyDescent="0.2">
      <c r="A7313" t="s">
        <v>78</v>
      </c>
      <c r="B7313" t="s">
        <v>74</v>
      </c>
      <c r="C7313" t="s">
        <v>114</v>
      </c>
    </row>
    <row r="7314" spans="1:3" x14ac:dyDescent="0.2">
      <c r="A7314" t="s">
        <v>79</v>
      </c>
      <c r="B7314" t="s">
        <v>74</v>
      </c>
      <c r="C7314" t="s">
        <v>89</v>
      </c>
    </row>
    <row r="7315" spans="1:3" x14ac:dyDescent="0.2">
      <c r="A7315" t="s">
        <v>74</v>
      </c>
      <c r="B7315" t="s">
        <v>80</v>
      </c>
      <c r="C7315" t="s">
        <v>89</v>
      </c>
    </row>
    <row r="7316" spans="1:3" x14ac:dyDescent="0.2">
      <c r="A7316" t="s">
        <v>74</v>
      </c>
      <c r="B7316" t="s">
        <v>81</v>
      </c>
      <c r="C7316" t="s">
        <v>40</v>
      </c>
    </row>
    <row r="7317" spans="1:3" x14ac:dyDescent="0.2">
      <c r="A7317" t="s">
        <v>74</v>
      </c>
      <c r="B7317" t="s">
        <v>82</v>
      </c>
      <c r="C7317" t="s">
        <v>36</v>
      </c>
    </row>
    <row r="7318" spans="1:3" x14ac:dyDescent="0.2">
      <c r="A7318" t="s">
        <v>74</v>
      </c>
      <c r="B7318" t="s">
        <v>83</v>
      </c>
      <c r="C7318" t="s">
        <v>100</v>
      </c>
    </row>
    <row r="7319" spans="1:3" x14ac:dyDescent="0.2">
      <c r="A7319" t="s">
        <v>74</v>
      </c>
      <c r="B7319" t="s">
        <v>84</v>
      </c>
      <c r="C7319" t="s">
        <v>1</v>
      </c>
    </row>
    <row r="7320" spans="1:3" x14ac:dyDescent="0.2">
      <c r="A7320" t="s">
        <v>74</v>
      </c>
      <c r="B7320" t="s">
        <v>85</v>
      </c>
      <c r="C7320" t="s">
        <v>118</v>
      </c>
    </row>
    <row r="7321" spans="1:3" x14ac:dyDescent="0.2">
      <c r="A7321" t="s">
        <v>74</v>
      </c>
      <c r="B7321" t="s">
        <v>86</v>
      </c>
      <c r="C7321" t="s">
        <v>132</v>
      </c>
    </row>
    <row r="7322" spans="1:3" x14ac:dyDescent="0.2">
      <c r="A7322" t="s">
        <v>87</v>
      </c>
      <c r="B7322" t="s">
        <v>74</v>
      </c>
      <c r="C7322" t="s">
        <v>113</v>
      </c>
    </row>
    <row r="7323" spans="1:3" x14ac:dyDescent="0.2">
      <c r="A7323" t="s">
        <v>88</v>
      </c>
      <c r="B7323" t="s">
        <v>74</v>
      </c>
      <c r="C7323" t="s">
        <v>114</v>
      </c>
    </row>
    <row r="7324" spans="1:3" x14ac:dyDescent="0.2">
      <c r="A7324" t="s">
        <v>89</v>
      </c>
      <c r="B7324" t="s">
        <v>74</v>
      </c>
      <c r="C7324" t="s">
        <v>14</v>
      </c>
    </row>
    <row r="7325" spans="1:3" x14ac:dyDescent="0.2">
      <c r="A7325" t="s">
        <v>74</v>
      </c>
      <c r="B7325" t="s">
        <v>90</v>
      </c>
      <c r="C7325" t="s">
        <v>36</v>
      </c>
    </row>
    <row r="7326" spans="1:3" x14ac:dyDescent="0.2">
      <c r="A7326" t="s">
        <v>91</v>
      </c>
      <c r="B7326" t="s">
        <v>74</v>
      </c>
      <c r="C7326" t="s">
        <v>11</v>
      </c>
    </row>
    <row r="7327" spans="1:3" x14ac:dyDescent="0.2">
      <c r="A7327" t="s">
        <v>92</v>
      </c>
      <c r="B7327" t="s">
        <v>74</v>
      </c>
      <c r="C7327" t="s">
        <v>62</v>
      </c>
    </row>
    <row r="7328" spans="1:3" x14ac:dyDescent="0.2">
      <c r="A7328" t="s">
        <v>93</v>
      </c>
      <c r="B7328" t="s">
        <v>74</v>
      </c>
      <c r="C7328" t="s">
        <v>19</v>
      </c>
    </row>
    <row r="7329" spans="1:3" x14ac:dyDescent="0.2">
      <c r="A7329" t="s">
        <v>74</v>
      </c>
      <c r="B7329" t="s">
        <v>94</v>
      </c>
      <c r="C7329" t="s">
        <v>116</v>
      </c>
    </row>
    <row r="7330" spans="1:3" x14ac:dyDescent="0.2">
      <c r="A7330" t="s">
        <v>95</v>
      </c>
      <c r="B7330" t="s">
        <v>74</v>
      </c>
      <c r="C7330" t="s">
        <v>11</v>
      </c>
    </row>
    <row r="7331" spans="1:3" x14ac:dyDescent="0.2">
      <c r="A7331" t="s">
        <v>96</v>
      </c>
      <c r="B7331" t="s">
        <v>74</v>
      </c>
      <c r="C7331" t="s">
        <v>39</v>
      </c>
    </row>
    <row r="7332" spans="1:3" x14ac:dyDescent="0.2">
      <c r="A7332" t="s">
        <v>74</v>
      </c>
      <c r="B7332" t="s">
        <v>97</v>
      </c>
      <c r="C7332" t="s">
        <v>138</v>
      </c>
    </row>
    <row r="7333" spans="1:3" x14ac:dyDescent="0.2">
      <c r="A7333" t="s">
        <v>74</v>
      </c>
      <c r="B7333" t="s">
        <v>98</v>
      </c>
      <c r="C7333" t="s">
        <v>116</v>
      </c>
    </row>
    <row r="7334" spans="1:3" x14ac:dyDescent="0.2">
      <c r="A7334" t="s">
        <v>99</v>
      </c>
      <c r="B7334" t="s">
        <v>74</v>
      </c>
      <c r="C7334" t="s">
        <v>49</v>
      </c>
    </row>
    <row r="7335" spans="1:3" x14ac:dyDescent="0.2">
      <c r="A7335" t="s">
        <v>100</v>
      </c>
      <c r="B7335" t="s">
        <v>74</v>
      </c>
      <c r="C7335" t="s">
        <v>128</v>
      </c>
    </row>
    <row r="7336" spans="1:3" x14ac:dyDescent="0.2">
      <c r="A7336" t="s">
        <v>74</v>
      </c>
      <c r="B7336" t="s">
        <v>101</v>
      </c>
      <c r="C7336" t="s">
        <v>21</v>
      </c>
    </row>
    <row r="7337" spans="1:3" x14ac:dyDescent="0.2">
      <c r="A7337" t="s">
        <v>102</v>
      </c>
      <c r="B7337" t="s">
        <v>74</v>
      </c>
      <c r="C7337" t="s">
        <v>62</v>
      </c>
    </row>
    <row r="7338" spans="1:3" x14ac:dyDescent="0.2">
      <c r="A7338" t="s">
        <v>103</v>
      </c>
      <c r="B7338" t="s">
        <v>74</v>
      </c>
      <c r="C7338" t="s">
        <v>36</v>
      </c>
    </row>
    <row r="7339" spans="1:3" x14ac:dyDescent="0.2">
      <c r="A7339" t="s">
        <v>74</v>
      </c>
      <c r="B7339" t="s">
        <v>104</v>
      </c>
      <c r="C7339" t="s">
        <v>62</v>
      </c>
    </row>
    <row r="7340" spans="1:3" x14ac:dyDescent="0.2">
      <c r="A7340" t="s">
        <v>74</v>
      </c>
      <c r="B7340" t="s">
        <v>3</v>
      </c>
      <c r="C7340" t="s">
        <v>62</v>
      </c>
    </row>
    <row r="7341" spans="1:3" x14ac:dyDescent="0.2">
      <c r="A7341" t="s">
        <v>105</v>
      </c>
      <c r="B7341" t="s">
        <v>74</v>
      </c>
      <c r="C7341" t="s">
        <v>2</v>
      </c>
    </row>
    <row r="7342" spans="1:3" x14ac:dyDescent="0.2">
      <c r="A7342" t="s">
        <v>106</v>
      </c>
      <c r="B7342" t="s">
        <v>74</v>
      </c>
      <c r="C7342" t="s">
        <v>28</v>
      </c>
    </row>
    <row r="7343" spans="1:3" x14ac:dyDescent="0.2">
      <c r="A7343" t="s">
        <v>74</v>
      </c>
      <c r="B7343" t="s">
        <v>107</v>
      </c>
      <c r="C7343" t="s">
        <v>118</v>
      </c>
    </row>
    <row r="7344" spans="1:3" x14ac:dyDescent="0.2">
      <c r="A7344" t="s">
        <v>74</v>
      </c>
      <c r="B7344" t="s">
        <v>108</v>
      </c>
      <c r="C7344" t="s">
        <v>36</v>
      </c>
    </row>
    <row r="7345" spans="1:3" x14ac:dyDescent="0.2">
      <c r="A7345" t="s">
        <v>74</v>
      </c>
      <c r="B7345" t="s">
        <v>109</v>
      </c>
      <c r="C7345" t="s">
        <v>1</v>
      </c>
    </row>
    <row r="7346" spans="1:3" x14ac:dyDescent="0.2">
      <c r="A7346" t="s">
        <v>110</v>
      </c>
      <c r="B7346" t="s">
        <v>74</v>
      </c>
      <c r="C7346" t="s">
        <v>8</v>
      </c>
    </row>
    <row r="7347" spans="1:3" x14ac:dyDescent="0.2">
      <c r="A7347" t="s">
        <v>111</v>
      </c>
      <c r="B7347" t="s">
        <v>74</v>
      </c>
      <c r="C7347" t="s">
        <v>33</v>
      </c>
    </row>
    <row r="7348" spans="1:3" x14ac:dyDescent="0.2">
      <c r="A7348" t="s">
        <v>112</v>
      </c>
      <c r="B7348" t="s">
        <v>74</v>
      </c>
      <c r="C7348" t="s">
        <v>33</v>
      </c>
    </row>
    <row r="7349" spans="1:3" x14ac:dyDescent="0.2">
      <c r="A7349" t="s">
        <v>113</v>
      </c>
      <c r="B7349" t="s">
        <v>74</v>
      </c>
      <c r="C7349" t="s">
        <v>132</v>
      </c>
    </row>
    <row r="7350" spans="1:3" x14ac:dyDescent="0.2">
      <c r="A7350" t="s">
        <v>114</v>
      </c>
      <c r="B7350" t="s">
        <v>74</v>
      </c>
      <c r="C7350" t="s">
        <v>40</v>
      </c>
    </row>
    <row r="7351" spans="1:3" x14ac:dyDescent="0.2">
      <c r="A7351" t="s">
        <v>74</v>
      </c>
      <c r="B7351" t="s">
        <v>115</v>
      </c>
      <c r="C7351" t="s">
        <v>116</v>
      </c>
    </row>
    <row r="7352" spans="1:3" x14ac:dyDescent="0.2">
      <c r="A7352" t="s">
        <v>74</v>
      </c>
      <c r="B7352" t="s">
        <v>116</v>
      </c>
      <c r="C7352" t="s">
        <v>11</v>
      </c>
    </row>
    <row r="7353" spans="1:3" x14ac:dyDescent="0.2">
      <c r="A7353" t="s">
        <v>117</v>
      </c>
      <c r="B7353" t="s">
        <v>74</v>
      </c>
      <c r="C7353" t="s">
        <v>76</v>
      </c>
    </row>
    <row r="7354" spans="1:3" x14ac:dyDescent="0.2">
      <c r="A7354" t="s">
        <v>74</v>
      </c>
      <c r="B7354" t="s">
        <v>118</v>
      </c>
      <c r="C7354" t="s">
        <v>69</v>
      </c>
    </row>
    <row r="7355" spans="1:3" x14ac:dyDescent="0.2">
      <c r="A7355" t="s">
        <v>74</v>
      </c>
      <c r="B7355" t="s">
        <v>119</v>
      </c>
      <c r="C7355" t="s">
        <v>128</v>
      </c>
    </row>
    <row r="7356" spans="1:3" x14ac:dyDescent="0.2">
      <c r="A7356" t="s">
        <v>74</v>
      </c>
      <c r="B7356" t="s">
        <v>120</v>
      </c>
      <c r="C7356" t="s">
        <v>116</v>
      </c>
    </row>
    <row r="7357" spans="1:3" x14ac:dyDescent="0.2">
      <c r="A7357" t="s">
        <v>74</v>
      </c>
      <c r="B7357" t="s">
        <v>121</v>
      </c>
      <c r="C7357" t="s">
        <v>91</v>
      </c>
    </row>
    <row r="7358" spans="1:3" x14ac:dyDescent="0.2">
      <c r="A7358" t="s">
        <v>122</v>
      </c>
      <c r="B7358" t="s">
        <v>74</v>
      </c>
      <c r="C7358" t="s">
        <v>31</v>
      </c>
    </row>
    <row r="7359" spans="1:3" x14ac:dyDescent="0.2">
      <c r="A7359" t="s">
        <v>123</v>
      </c>
      <c r="B7359" t="s">
        <v>74</v>
      </c>
      <c r="C7359" t="s">
        <v>11</v>
      </c>
    </row>
    <row r="7360" spans="1:3" x14ac:dyDescent="0.2">
      <c r="A7360" t="s">
        <v>124</v>
      </c>
      <c r="B7360" t="s">
        <v>74</v>
      </c>
      <c r="C7360" t="s">
        <v>51</v>
      </c>
    </row>
    <row r="7361" spans="1:3" x14ac:dyDescent="0.2">
      <c r="A7361" t="s">
        <v>125</v>
      </c>
      <c r="B7361" t="s">
        <v>74</v>
      </c>
      <c r="C7361" t="s">
        <v>135</v>
      </c>
    </row>
    <row r="7362" spans="1:3" x14ac:dyDescent="0.2">
      <c r="A7362" t="s">
        <v>126</v>
      </c>
      <c r="B7362" t="s">
        <v>74</v>
      </c>
      <c r="C7362" t="s">
        <v>49</v>
      </c>
    </row>
    <row r="7363" spans="1:3" x14ac:dyDescent="0.2">
      <c r="A7363" t="s">
        <v>74</v>
      </c>
      <c r="B7363" t="s">
        <v>127</v>
      </c>
      <c r="C7363" t="s">
        <v>2</v>
      </c>
    </row>
    <row r="7364" spans="1:3" x14ac:dyDescent="0.2">
      <c r="A7364" t="s">
        <v>128</v>
      </c>
      <c r="B7364" t="s">
        <v>74</v>
      </c>
      <c r="C7364" t="s">
        <v>127</v>
      </c>
    </row>
    <row r="7365" spans="1:3" x14ac:dyDescent="0.2">
      <c r="A7365" t="s">
        <v>74</v>
      </c>
      <c r="B7365" t="s">
        <v>129</v>
      </c>
      <c r="C7365" t="s">
        <v>80</v>
      </c>
    </row>
    <row r="7366" spans="1:3" x14ac:dyDescent="0.2">
      <c r="A7366" t="s">
        <v>74</v>
      </c>
      <c r="B7366" t="s">
        <v>130</v>
      </c>
      <c r="C7366" t="s">
        <v>127</v>
      </c>
    </row>
    <row r="7367" spans="1:3" x14ac:dyDescent="0.2">
      <c r="A7367" t="s">
        <v>74</v>
      </c>
      <c r="B7367" t="s">
        <v>131</v>
      </c>
      <c r="C7367" t="s">
        <v>105</v>
      </c>
    </row>
    <row r="7368" spans="1:3" x14ac:dyDescent="0.2">
      <c r="A7368" t="s">
        <v>74</v>
      </c>
      <c r="B7368" t="s">
        <v>132</v>
      </c>
      <c r="C7368" t="s">
        <v>93</v>
      </c>
    </row>
    <row r="7369" spans="1:3" x14ac:dyDescent="0.2">
      <c r="A7369" t="s">
        <v>133</v>
      </c>
      <c r="B7369" t="s">
        <v>74</v>
      </c>
      <c r="C7369" t="s">
        <v>114</v>
      </c>
    </row>
    <row r="7370" spans="1:3" x14ac:dyDescent="0.2">
      <c r="A7370" t="s">
        <v>74</v>
      </c>
      <c r="B7370" t="s">
        <v>134</v>
      </c>
      <c r="C7370" t="s">
        <v>62</v>
      </c>
    </row>
    <row r="7371" spans="1:3" x14ac:dyDescent="0.2">
      <c r="A7371" t="s">
        <v>74</v>
      </c>
      <c r="B7371" t="s">
        <v>135</v>
      </c>
      <c r="C7371" t="s">
        <v>132</v>
      </c>
    </row>
    <row r="7372" spans="1:3" x14ac:dyDescent="0.2">
      <c r="A7372" t="s">
        <v>136</v>
      </c>
      <c r="B7372" t="s">
        <v>74</v>
      </c>
      <c r="C7372" t="s">
        <v>39</v>
      </c>
    </row>
    <row r="7373" spans="1:3" x14ac:dyDescent="0.2">
      <c r="A7373" t="s">
        <v>74</v>
      </c>
      <c r="B7373" t="s">
        <v>137</v>
      </c>
      <c r="C7373" t="s">
        <v>11</v>
      </c>
    </row>
    <row r="7374" spans="1:3" x14ac:dyDescent="0.2">
      <c r="A7374" t="s">
        <v>74</v>
      </c>
      <c r="B7374" t="s">
        <v>138</v>
      </c>
      <c r="C7374" t="s">
        <v>130</v>
      </c>
    </row>
    <row r="7375" spans="1:3" x14ac:dyDescent="0.2">
      <c r="A7375" t="s">
        <v>75</v>
      </c>
      <c r="B7375" t="s">
        <v>76</v>
      </c>
      <c r="C7375" t="s">
        <v>72</v>
      </c>
    </row>
    <row r="7376" spans="1:3" x14ac:dyDescent="0.2">
      <c r="A7376" t="s">
        <v>75</v>
      </c>
      <c r="B7376" t="s">
        <v>77</v>
      </c>
      <c r="C7376" t="s">
        <v>122</v>
      </c>
    </row>
    <row r="7377" spans="1:3" x14ac:dyDescent="0.2">
      <c r="A7377" t="s">
        <v>75</v>
      </c>
      <c r="B7377" t="s">
        <v>78</v>
      </c>
      <c r="C7377" t="s">
        <v>133</v>
      </c>
    </row>
    <row r="7378" spans="1:3" x14ac:dyDescent="0.2">
      <c r="A7378" t="s">
        <v>75</v>
      </c>
      <c r="B7378" t="s">
        <v>79</v>
      </c>
      <c r="C7378" t="s">
        <v>26</v>
      </c>
    </row>
    <row r="7379" spans="1:3" x14ac:dyDescent="0.2">
      <c r="A7379" t="s">
        <v>75</v>
      </c>
      <c r="B7379" t="s">
        <v>80</v>
      </c>
      <c r="C7379" t="s">
        <v>26</v>
      </c>
    </row>
    <row r="7380" spans="1:3" x14ac:dyDescent="0.2">
      <c r="A7380" t="s">
        <v>75</v>
      </c>
      <c r="B7380" t="s">
        <v>81</v>
      </c>
      <c r="C7380" t="s">
        <v>72</v>
      </c>
    </row>
    <row r="7381" spans="1:3" x14ac:dyDescent="0.2">
      <c r="A7381" t="s">
        <v>75</v>
      </c>
      <c r="B7381" t="s">
        <v>82</v>
      </c>
      <c r="C7381" t="s">
        <v>14</v>
      </c>
    </row>
    <row r="7382" spans="1:3" x14ac:dyDescent="0.2">
      <c r="A7382" t="s">
        <v>75</v>
      </c>
      <c r="B7382" t="s">
        <v>83</v>
      </c>
      <c r="C7382" t="s">
        <v>28</v>
      </c>
    </row>
    <row r="7383" spans="1:3" x14ac:dyDescent="0.2">
      <c r="A7383" t="s">
        <v>75</v>
      </c>
      <c r="B7383" t="s">
        <v>84</v>
      </c>
      <c r="C7383" t="s">
        <v>89</v>
      </c>
    </row>
    <row r="7384" spans="1:3" x14ac:dyDescent="0.2">
      <c r="A7384" t="s">
        <v>75</v>
      </c>
      <c r="B7384" t="s">
        <v>85</v>
      </c>
      <c r="C7384" t="s">
        <v>106</v>
      </c>
    </row>
    <row r="7385" spans="1:3" x14ac:dyDescent="0.2">
      <c r="A7385" t="s">
        <v>75</v>
      </c>
      <c r="B7385" t="s">
        <v>86</v>
      </c>
      <c r="C7385" t="s">
        <v>110</v>
      </c>
    </row>
    <row r="7386" spans="1:3" x14ac:dyDescent="0.2">
      <c r="A7386" t="s">
        <v>75</v>
      </c>
      <c r="B7386" t="s">
        <v>87</v>
      </c>
      <c r="C7386" t="s">
        <v>87</v>
      </c>
    </row>
    <row r="7387" spans="1:3" x14ac:dyDescent="0.2">
      <c r="A7387" t="s">
        <v>75</v>
      </c>
      <c r="B7387" t="s">
        <v>88</v>
      </c>
      <c r="C7387" t="s">
        <v>23</v>
      </c>
    </row>
    <row r="7388" spans="1:3" x14ac:dyDescent="0.2">
      <c r="A7388" t="s">
        <v>75</v>
      </c>
      <c r="B7388" t="s">
        <v>89</v>
      </c>
      <c r="C7388" t="s">
        <v>96</v>
      </c>
    </row>
    <row r="7389" spans="1:3" x14ac:dyDescent="0.2">
      <c r="A7389" t="s">
        <v>75</v>
      </c>
      <c r="B7389" t="s">
        <v>90</v>
      </c>
      <c r="C7389" t="s">
        <v>14</v>
      </c>
    </row>
    <row r="7390" spans="1:3" x14ac:dyDescent="0.2">
      <c r="A7390" t="s">
        <v>75</v>
      </c>
      <c r="B7390" t="s">
        <v>91</v>
      </c>
      <c r="C7390" t="s">
        <v>79</v>
      </c>
    </row>
    <row r="7391" spans="1:3" x14ac:dyDescent="0.2">
      <c r="A7391" t="s">
        <v>75</v>
      </c>
      <c r="B7391" t="s">
        <v>92</v>
      </c>
      <c r="C7391" t="s">
        <v>16</v>
      </c>
    </row>
    <row r="7392" spans="1:3" x14ac:dyDescent="0.2">
      <c r="A7392" t="s">
        <v>75</v>
      </c>
      <c r="B7392" t="s">
        <v>93</v>
      </c>
      <c r="C7392" t="s">
        <v>136</v>
      </c>
    </row>
    <row r="7393" spans="1:3" x14ac:dyDescent="0.2">
      <c r="A7393" t="s">
        <v>75</v>
      </c>
      <c r="B7393" t="s">
        <v>94</v>
      </c>
      <c r="C7393" t="s">
        <v>43</v>
      </c>
    </row>
    <row r="7394" spans="1:3" x14ac:dyDescent="0.2">
      <c r="A7394" t="s">
        <v>75</v>
      </c>
      <c r="B7394" t="s">
        <v>95</v>
      </c>
      <c r="C7394" t="s">
        <v>79</v>
      </c>
    </row>
    <row r="7395" spans="1:3" x14ac:dyDescent="0.2">
      <c r="A7395" t="s">
        <v>75</v>
      </c>
      <c r="B7395" t="s">
        <v>96</v>
      </c>
      <c r="C7395" t="s">
        <v>13</v>
      </c>
    </row>
    <row r="7396" spans="1:3" x14ac:dyDescent="0.2">
      <c r="A7396" t="s">
        <v>75</v>
      </c>
      <c r="B7396" t="s">
        <v>97</v>
      </c>
      <c r="C7396" t="s">
        <v>21</v>
      </c>
    </row>
    <row r="7397" spans="1:3" x14ac:dyDescent="0.2">
      <c r="A7397" t="s">
        <v>75</v>
      </c>
      <c r="B7397" t="s">
        <v>98</v>
      </c>
      <c r="C7397" t="s">
        <v>101</v>
      </c>
    </row>
    <row r="7398" spans="1:3" x14ac:dyDescent="0.2">
      <c r="A7398" t="s">
        <v>75</v>
      </c>
      <c r="B7398" t="s">
        <v>99</v>
      </c>
      <c r="C7398" t="s">
        <v>117</v>
      </c>
    </row>
    <row r="7399" spans="1:3" x14ac:dyDescent="0.2">
      <c r="A7399" t="s">
        <v>75</v>
      </c>
      <c r="B7399" t="s">
        <v>100</v>
      </c>
      <c r="C7399" t="s">
        <v>132</v>
      </c>
    </row>
    <row r="7400" spans="1:3" x14ac:dyDescent="0.2">
      <c r="A7400" t="s">
        <v>75</v>
      </c>
      <c r="B7400" t="s">
        <v>101</v>
      </c>
      <c r="C7400" t="s">
        <v>114</v>
      </c>
    </row>
    <row r="7401" spans="1:3" x14ac:dyDescent="0.2">
      <c r="A7401" t="s">
        <v>75</v>
      </c>
      <c r="B7401" t="s">
        <v>102</v>
      </c>
      <c r="C7401" t="s">
        <v>33</v>
      </c>
    </row>
    <row r="7402" spans="1:3" x14ac:dyDescent="0.2">
      <c r="A7402" t="s">
        <v>75</v>
      </c>
      <c r="B7402" t="s">
        <v>103</v>
      </c>
      <c r="C7402" t="s">
        <v>28</v>
      </c>
    </row>
    <row r="7403" spans="1:3" x14ac:dyDescent="0.2">
      <c r="A7403" t="s">
        <v>75</v>
      </c>
      <c r="B7403" t="s">
        <v>104</v>
      </c>
      <c r="C7403" t="s">
        <v>93</v>
      </c>
    </row>
    <row r="7404" spans="1:3" x14ac:dyDescent="0.2">
      <c r="A7404" t="s">
        <v>75</v>
      </c>
      <c r="B7404" t="s">
        <v>3</v>
      </c>
      <c r="C7404" t="s">
        <v>33</v>
      </c>
    </row>
    <row r="7405" spans="1:3" x14ac:dyDescent="0.2">
      <c r="A7405" t="s">
        <v>75</v>
      </c>
      <c r="B7405" t="s">
        <v>105</v>
      </c>
      <c r="C7405" t="s">
        <v>81</v>
      </c>
    </row>
    <row r="7406" spans="1:3" x14ac:dyDescent="0.2">
      <c r="A7406" t="s">
        <v>75</v>
      </c>
      <c r="B7406" t="s">
        <v>106</v>
      </c>
      <c r="C7406" t="s">
        <v>96</v>
      </c>
    </row>
    <row r="7407" spans="1:3" x14ac:dyDescent="0.2">
      <c r="A7407" t="s">
        <v>75</v>
      </c>
      <c r="B7407" t="s">
        <v>107</v>
      </c>
      <c r="C7407" t="s">
        <v>106</v>
      </c>
    </row>
    <row r="7408" spans="1:3" x14ac:dyDescent="0.2">
      <c r="A7408" t="s">
        <v>75</v>
      </c>
      <c r="B7408" t="s">
        <v>108</v>
      </c>
      <c r="C7408" t="s">
        <v>19</v>
      </c>
    </row>
    <row r="7409" spans="1:3" x14ac:dyDescent="0.2">
      <c r="A7409" t="s">
        <v>75</v>
      </c>
      <c r="B7409" t="s">
        <v>109</v>
      </c>
      <c r="C7409" t="s">
        <v>32</v>
      </c>
    </row>
    <row r="7410" spans="1:3" x14ac:dyDescent="0.2">
      <c r="A7410" t="s">
        <v>75</v>
      </c>
      <c r="B7410" t="s">
        <v>110</v>
      </c>
      <c r="C7410" t="s">
        <v>59</v>
      </c>
    </row>
    <row r="7411" spans="1:3" x14ac:dyDescent="0.2">
      <c r="A7411" t="s">
        <v>75</v>
      </c>
      <c r="B7411" t="s">
        <v>111</v>
      </c>
      <c r="C7411" t="s">
        <v>124</v>
      </c>
    </row>
    <row r="7412" spans="1:3" x14ac:dyDescent="0.2">
      <c r="A7412" t="s">
        <v>75</v>
      </c>
      <c r="B7412" t="s">
        <v>112</v>
      </c>
      <c r="C7412" t="s">
        <v>25</v>
      </c>
    </row>
    <row r="7413" spans="1:3" x14ac:dyDescent="0.2">
      <c r="A7413" t="s">
        <v>75</v>
      </c>
      <c r="B7413" t="s">
        <v>113</v>
      </c>
      <c r="C7413" t="s">
        <v>110</v>
      </c>
    </row>
    <row r="7414" spans="1:3" x14ac:dyDescent="0.2">
      <c r="A7414" t="s">
        <v>75</v>
      </c>
      <c r="B7414" t="s">
        <v>114</v>
      </c>
      <c r="C7414" t="s">
        <v>122</v>
      </c>
    </row>
    <row r="7415" spans="1:3" x14ac:dyDescent="0.2">
      <c r="A7415" t="s">
        <v>75</v>
      </c>
      <c r="B7415" t="s">
        <v>115</v>
      </c>
      <c r="C7415" t="s">
        <v>43</v>
      </c>
    </row>
    <row r="7416" spans="1:3" x14ac:dyDescent="0.2">
      <c r="A7416" t="s">
        <v>75</v>
      </c>
      <c r="B7416" t="s">
        <v>116</v>
      </c>
      <c r="C7416" t="s">
        <v>79</v>
      </c>
    </row>
    <row r="7417" spans="1:3" x14ac:dyDescent="0.2">
      <c r="A7417" t="s">
        <v>75</v>
      </c>
      <c r="B7417" t="s">
        <v>117</v>
      </c>
      <c r="C7417" t="s">
        <v>78</v>
      </c>
    </row>
    <row r="7418" spans="1:3" x14ac:dyDescent="0.2">
      <c r="A7418" t="s">
        <v>75</v>
      </c>
      <c r="B7418" t="s">
        <v>118</v>
      </c>
      <c r="C7418" t="s">
        <v>111</v>
      </c>
    </row>
    <row r="7419" spans="1:3" x14ac:dyDescent="0.2">
      <c r="A7419" t="s">
        <v>75</v>
      </c>
      <c r="B7419" t="s">
        <v>119</v>
      </c>
      <c r="C7419" t="s">
        <v>39</v>
      </c>
    </row>
    <row r="7420" spans="1:3" x14ac:dyDescent="0.2">
      <c r="A7420" t="s">
        <v>75</v>
      </c>
      <c r="B7420" t="s">
        <v>120</v>
      </c>
      <c r="C7420" t="s">
        <v>43</v>
      </c>
    </row>
    <row r="7421" spans="1:3" x14ac:dyDescent="0.2">
      <c r="A7421" t="s">
        <v>75</v>
      </c>
      <c r="B7421" t="s">
        <v>121</v>
      </c>
      <c r="C7421" t="s">
        <v>127</v>
      </c>
    </row>
    <row r="7422" spans="1:3" x14ac:dyDescent="0.2">
      <c r="A7422" t="s">
        <v>75</v>
      </c>
      <c r="B7422" t="s">
        <v>122</v>
      </c>
      <c r="C7422" t="s">
        <v>27</v>
      </c>
    </row>
    <row r="7423" spans="1:3" x14ac:dyDescent="0.2">
      <c r="A7423" t="s">
        <v>75</v>
      </c>
      <c r="B7423" t="s">
        <v>123</v>
      </c>
      <c r="C7423" t="s">
        <v>80</v>
      </c>
    </row>
    <row r="7424" spans="1:3" x14ac:dyDescent="0.2">
      <c r="A7424" t="s">
        <v>75</v>
      </c>
      <c r="B7424" t="s">
        <v>124</v>
      </c>
      <c r="C7424" t="s">
        <v>65</v>
      </c>
    </row>
    <row r="7425" spans="1:3" x14ac:dyDescent="0.2">
      <c r="A7425" t="s">
        <v>75</v>
      </c>
      <c r="B7425" t="s">
        <v>125</v>
      </c>
      <c r="C7425" t="s">
        <v>87</v>
      </c>
    </row>
    <row r="7426" spans="1:3" x14ac:dyDescent="0.2">
      <c r="A7426" t="s">
        <v>75</v>
      </c>
      <c r="B7426" t="s">
        <v>126</v>
      </c>
      <c r="C7426" t="s">
        <v>41</v>
      </c>
    </row>
    <row r="7427" spans="1:3" x14ac:dyDescent="0.2">
      <c r="A7427" t="s">
        <v>75</v>
      </c>
      <c r="B7427" t="s">
        <v>127</v>
      </c>
      <c r="C7427" t="s">
        <v>81</v>
      </c>
    </row>
    <row r="7428" spans="1:3" x14ac:dyDescent="0.2">
      <c r="A7428" t="s">
        <v>75</v>
      </c>
      <c r="B7428" t="s">
        <v>128</v>
      </c>
      <c r="C7428" t="s">
        <v>18</v>
      </c>
    </row>
    <row r="7429" spans="1:3" x14ac:dyDescent="0.2">
      <c r="A7429" t="s">
        <v>75</v>
      </c>
      <c r="B7429" t="s">
        <v>129</v>
      </c>
      <c r="C7429" t="s">
        <v>70</v>
      </c>
    </row>
    <row r="7430" spans="1:3" x14ac:dyDescent="0.2">
      <c r="A7430" t="s">
        <v>75</v>
      </c>
      <c r="B7430" t="s">
        <v>130</v>
      </c>
      <c r="C7430" t="s">
        <v>31</v>
      </c>
    </row>
    <row r="7431" spans="1:3" x14ac:dyDescent="0.2">
      <c r="A7431" t="s">
        <v>75</v>
      </c>
      <c r="B7431" t="s">
        <v>131</v>
      </c>
      <c r="C7431" t="s">
        <v>51</v>
      </c>
    </row>
    <row r="7432" spans="1:3" x14ac:dyDescent="0.2">
      <c r="A7432" t="s">
        <v>75</v>
      </c>
      <c r="B7432" t="s">
        <v>132</v>
      </c>
      <c r="C7432" t="s">
        <v>25</v>
      </c>
    </row>
    <row r="7433" spans="1:3" x14ac:dyDescent="0.2">
      <c r="A7433" t="s">
        <v>75</v>
      </c>
      <c r="B7433" t="s">
        <v>133</v>
      </c>
      <c r="C7433" t="s">
        <v>17</v>
      </c>
    </row>
    <row r="7434" spans="1:3" x14ac:dyDescent="0.2">
      <c r="A7434" t="s">
        <v>75</v>
      </c>
      <c r="B7434" t="s">
        <v>134</v>
      </c>
      <c r="C7434" t="s">
        <v>93</v>
      </c>
    </row>
    <row r="7435" spans="1:3" x14ac:dyDescent="0.2">
      <c r="A7435" t="s">
        <v>75</v>
      </c>
      <c r="B7435" t="s">
        <v>135</v>
      </c>
      <c r="C7435" t="s">
        <v>13</v>
      </c>
    </row>
    <row r="7436" spans="1:3" x14ac:dyDescent="0.2">
      <c r="A7436" t="s">
        <v>75</v>
      </c>
      <c r="B7436" t="s">
        <v>136</v>
      </c>
      <c r="C7436" t="s">
        <v>46</v>
      </c>
    </row>
    <row r="7437" spans="1:3" x14ac:dyDescent="0.2">
      <c r="A7437" t="s">
        <v>75</v>
      </c>
      <c r="B7437" t="s">
        <v>137</v>
      </c>
      <c r="C7437" t="s">
        <v>79</v>
      </c>
    </row>
    <row r="7438" spans="1:3" x14ac:dyDescent="0.2">
      <c r="A7438" t="s">
        <v>75</v>
      </c>
      <c r="B7438" t="s">
        <v>138</v>
      </c>
      <c r="C7438" t="s">
        <v>40</v>
      </c>
    </row>
    <row r="7439" spans="1:3" x14ac:dyDescent="0.2">
      <c r="A7439" t="s">
        <v>78</v>
      </c>
      <c r="B7439" t="s">
        <v>77</v>
      </c>
      <c r="C7439" t="s">
        <v>72</v>
      </c>
    </row>
    <row r="7440" spans="1:3" x14ac:dyDescent="0.2">
      <c r="A7440" t="s">
        <v>77</v>
      </c>
      <c r="B7440" t="s">
        <v>79</v>
      </c>
      <c r="C7440" t="s">
        <v>51</v>
      </c>
    </row>
    <row r="7441" spans="1:3" x14ac:dyDescent="0.2">
      <c r="A7441" t="s">
        <v>77</v>
      </c>
      <c r="B7441" t="s">
        <v>80</v>
      </c>
      <c r="C7441" t="s">
        <v>51</v>
      </c>
    </row>
    <row r="7442" spans="1:3" x14ac:dyDescent="0.2">
      <c r="A7442" t="s">
        <v>77</v>
      </c>
      <c r="B7442" t="s">
        <v>81</v>
      </c>
      <c r="C7442" t="s">
        <v>114</v>
      </c>
    </row>
    <row r="7443" spans="1:3" x14ac:dyDescent="0.2">
      <c r="A7443" t="s">
        <v>77</v>
      </c>
      <c r="B7443" t="s">
        <v>82</v>
      </c>
      <c r="C7443" t="s">
        <v>69</v>
      </c>
    </row>
    <row r="7444" spans="1:3" x14ac:dyDescent="0.2">
      <c r="A7444" t="s">
        <v>77</v>
      </c>
      <c r="B7444" t="s">
        <v>83</v>
      </c>
      <c r="C7444" t="s">
        <v>128</v>
      </c>
    </row>
    <row r="7445" spans="1:3" x14ac:dyDescent="0.2">
      <c r="A7445" t="s">
        <v>77</v>
      </c>
      <c r="B7445" t="s">
        <v>84</v>
      </c>
      <c r="C7445" t="s">
        <v>10</v>
      </c>
    </row>
    <row r="7446" spans="1:3" x14ac:dyDescent="0.2">
      <c r="A7446" t="s">
        <v>77</v>
      </c>
      <c r="B7446" t="s">
        <v>85</v>
      </c>
      <c r="C7446" t="s">
        <v>10</v>
      </c>
    </row>
    <row r="7447" spans="1:3" x14ac:dyDescent="0.2">
      <c r="A7447" t="s">
        <v>77</v>
      </c>
      <c r="B7447" t="s">
        <v>86</v>
      </c>
      <c r="C7447" t="s">
        <v>86</v>
      </c>
    </row>
    <row r="7448" spans="1:3" x14ac:dyDescent="0.2">
      <c r="A7448" t="s">
        <v>87</v>
      </c>
      <c r="B7448" t="s">
        <v>77</v>
      </c>
      <c r="C7448" t="s">
        <v>110</v>
      </c>
    </row>
    <row r="7449" spans="1:3" x14ac:dyDescent="0.2">
      <c r="A7449" t="s">
        <v>88</v>
      </c>
      <c r="B7449" t="s">
        <v>77</v>
      </c>
      <c r="C7449" t="s">
        <v>72</v>
      </c>
    </row>
    <row r="7450" spans="1:3" x14ac:dyDescent="0.2">
      <c r="A7450" t="s">
        <v>89</v>
      </c>
      <c r="B7450" t="s">
        <v>77</v>
      </c>
      <c r="C7450" t="s">
        <v>111</v>
      </c>
    </row>
    <row r="7451" spans="1:3" x14ac:dyDescent="0.2">
      <c r="A7451" t="s">
        <v>77</v>
      </c>
      <c r="B7451" t="s">
        <v>90</v>
      </c>
      <c r="C7451" t="s">
        <v>69</v>
      </c>
    </row>
    <row r="7452" spans="1:3" x14ac:dyDescent="0.2">
      <c r="A7452" t="s">
        <v>91</v>
      </c>
      <c r="B7452" t="s">
        <v>77</v>
      </c>
      <c r="C7452" t="s">
        <v>2</v>
      </c>
    </row>
    <row r="7453" spans="1:3" x14ac:dyDescent="0.2">
      <c r="A7453" t="s">
        <v>92</v>
      </c>
      <c r="B7453" t="s">
        <v>77</v>
      </c>
      <c r="C7453" t="s">
        <v>43</v>
      </c>
    </row>
    <row r="7454" spans="1:3" x14ac:dyDescent="0.2">
      <c r="A7454" t="s">
        <v>93</v>
      </c>
      <c r="B7454" t="s">
        <v>77</v>
      </c>
      <c r="C7454" t="s">
        <v>48</v>
      </c>
    </row>
    <row r="7455" spans="1:3" x14ac:dyDescent="0.2">
      <c r="A7455" t="s">
        <v>77</v>
      </c>
      <c r="B7455" t="s">
        <v>94</v>
      </c>
      <c r="C7455" t="s">
        <v>62</v>
      </c>
    </row>
    <row r="7456" spans="1:3" x14ac:dyDescent="0.2">
      <c r="A7456" t="s">
        <v>95</v>
      </c>
      <c r="B7456" t="s">
        <v>77</v>
      </c>
      <c r="C7456" t="s">
        <v>101</v>
      </c>
    </row>
    <row r="7457" spans="1:3" x14ac:dyDescent="0.2">
      <c r="A7457" t="s">
        <v>96</v>
      </c>
      <c r="B7457" t="s">
        <v>77</v>
      </c>
      <c r="C7457" t="s">
        <v>135</v>
      </c>
    </row>
    <row r="7458" spans="1:3" x14ac:dyDescent="0.2">
      <c r="A7458" t="s">
        <v>77</v>
      </c>
      <c r="B7458" t="s">
        <v>97</v>
      </c>
      <c r="C7458" t="s">
        <v>11</v>
      </c>
    </row>
    <row r="7459" spans="1:3" x14ac:dyDescent="0.2">
      <c r="A7459" t="s">
        <v>77</v>
      </c>
      <c r="B7459" t="s">
        <v>98</v>
      </c>
      <c r="C7459" t="s">
        <v>62</v>
      </c>
    </row>
    <row r="7460" spans="1:3" x14ac:dyDescent="0.2">
      <c r="A7460" t="s">
        <v>99</v>
      </c>
      <c r="B7460" t="s">
        <v>77</v>
      </c>
      <c r="C7460" t="s">
        <v>124</v>
      </c>
    </row>
    <row r="7461" spans="1:3" x14ac:dyDescent="0.2">
      <c r="A7461" t="s">
        <v>100</v>
      </c>
      <c r="B7461" t="s">
        <v>77</v>
      </c>
      <c r="C7461" t="s">
        <v>74</v>
      </c>
    </row>
    <row r="7462" spans="1:3" x14ac:dyDescent="0.2">
      <c r="A7462" t="s">
        <v>77</v>
      </c>
      <c r="B7462" t="s">
        <v>101</v>
      </c>
      <c r="C7462" t="s">
        <v>79</v>
      </c>
    </row>
    <row r="7463" spans="1:3" x14ac:dyDescent="0.2">
      <c r="A7463" t="s">
        <v>77</v>
      </c>
      <c r="B7463" t="s">
        <v>102</v>
      </c>
      <c r="C7463" t="s">
        <v>127</v>
      </c>
    </row>
    <row r="7464" spans="1:3" x14ac:dyDescent="0.2">
      <c r="A7464" t="s">
        <v>77</v>
      </c>
      <c r="B7464" t="s">
        <v>103</v>
      </c>
      <c r="C7464" t="s">
        <v>128</v>
      </c>
    </row>
    <row r="7465" spans="1:3" x14ac:dyDescent="0.2">
      <c r="A7465" t="s">
        <v>77</v>
      </c>
      <c r="B7465" t="s">
        <v>104</v>
      </c>
      <c r="C7465" t="s">
        <v>127</v>
      </c>
    </row>
    <row r="7466" spans="1:3" x14ac:dyDescent="0.2">
      <c r="A7466" t="s">
        <v>77</v>
      </c>
      <c r="B7466" t="s">
        <v>3</v>
      </c>
      <c r="C7466" t="s">
        <v>43</v>
      </c>
    </row>
    <row r="7467" spans="1:3" x14ac:dyDescent="0.2">
      <c r="A7467" t="s">
        <v>77</v>
      </c>
      <c r="B7467" t="s">
        <v>105</v>
      </c>
      <c r="C7467" t="s">
        <v>80</v>
      </c>
    </row>
    <row r="7468" spans="1:3" x14ac:dyDescent="0.2">
      <c r="A7468" t="s">
        <v>77</v>
      </c>
      <c r="B7468" t="s">
        <v>106</v>
      </c>
      <c r="C7468" t="s">
        <v>39</v>
      </c>
    </row>
    <row r="7469" spans="1:3" x14ac:dyDescent="0.2">
      <c r="A7469" t="s">
        <v>77</v>
      </c>
      <c r="B7469" t="s">
        <v>107</v>
      </c>
      <c r="C7469" t="s">
        <v>10</v>
      </c>
    </row>
    <row r="7470" spans="1:3" x14ac:dyDescent="0.2">
      <c r="A7470" t="s">
        <v>77</v>
      </c>
      <c r="B7470" t="s">
        <v>108</v>
      </c>
      <c r="C7470" t="s">
        <v>10</v>
      </c>
    </row>
    <row r="7471" spans="1:3" x14ac:dyDescent="0.2">
      <c r="A7471" t="s">
        <v>77</v>
      </c>
      <c r="B7471" t="s">
        <v>109</v>
      </c>
      <c r="C7471" t="s">
        <v>105</v>
      </c>
    </row>
    <row r="7472" spans="1:3" x14ac:dyDescent="0.2">
      <c r="A7472" t="s">
        <v>110</v>
      </c>
      <c r="B7472" t="s">
        <v>77</v>
      </c>
      <c r="C7472" t="s">
        <v>47</v>
      </c>
    </row>
    <row r="7473" spans="1:3" x14ac:dyDescent="0.2">
      <c r="A7473" t="s">
        <v>77</v>
      </c>
      <c r="B7473" t="s">
        <v>111</v>
      </c>
      <c r="C7473" t="s">
        <v>18</v>
      </c>
    </row>
    <row r="7474" spans="1:3" x14ac:dyDescent="0.2">
      <c r="A7474" t="s">
        <v>77</v>
      </c>
      <c r="B7474" t="s">
        <v>112</v>
      </c>
      <c r="C7474" t="s">
        <v>8</v>
      </c>
    </row>
    <row r="7475" spans="1:3" x14ac:dyDescent="0.2">
      <c r="A7475" t="s">
        <v>113</v>
      </c>
      <c r="B7475" t="s">
        <v>77</v>
      </c>
      <c r="C7475" t="s">
        <v>86</v>
      </c>
    </row>
    <row r="7476" spans="1:3" x14ac:dyDescent="0.2">
      <c r="A7476" t="s">
        <v>114</v>
      </c>
      <c r="B7476" t="s">
        <v>77</v>
      </c>
      <c r="C7476" t="s">
        <v>114</v>
      </c>
    </row>
    <row r="7477" spans="1:3" x14ac:dyDescent="0.2">
      <c r="A7477" t="s">
        <v>77</v>
      </c>
      <c r="B7477" t="s">
        <v>115</v>
      </c>
      <c r="C7477" t="s">
        <v>62</v>
      </c>
    </row>
    <row r="7478" spans="1:3" x14ac:dyDescent="0.2">
      <c r="A7478" t="s">
        <v>77</v>
      </c>
      <c r="B7478" t="s">
        <v>116</v>
      </c>
      <c r="C7478" t="s">
        <v>2</v>
      </c>
    </row>
    <row r="7479" spans="1:3" x14ac:dyDescent="0.2">
      <c r="A7479" t="s">
        <v>117</v>
      </c>
      <c r="B7479" t="s">
        <v>77</v>
      </c>
      <c r="C7479" t="s">
        <v>71</v>
      </c>
    </row>
    <row r="7480" spans="1:3" x14ac:dyDescent="0.2">
      <c r="A7480" t="s">
        <v>77</v>
      </c>
      <c r="B7480" t="s">
        <v>118</v>
      </c>
      <c r="C7480" t="s">
        <v>28</v>
      </c>
    </row>
    <row r="7481" spans="1:3" x14ac:dyDescent="0.2">
      <c r="A7481" t="s">
        <v>77</v>
      </c>
      <c r="B7481" t="s">
        <v>119</v>
      </c>
      <c r="C7481" t="s">
        <v>28</v>
      </c>
    </row>
    <row r="7482" spans="1:3" x14ac:dyDescent="0.2">
      <c r="A7482" t="s">
        <v>77</v>
      </c>
      <c r="B7482" t="s">
        <v>120</v>
      </c>
      <c r="C7482" t="s">
        <v>62</v>
      </c>
    </row>
    <row r="7483" spans="1:3" x14ac:dyDescent="0.2">
      <c r="A7483" t="s">
        <v>77</v>
      </c>
      <c r="B7483" t="s">
        <v>121</v>
      </c>
      <c r="C7483" t="s">
        <v>62</v>
      </c>
    </row>
    <row r="7484" spans="1:3" x14ac:dyDescent="0.2">
      <c r="A7484" t="s">
        <v>77</v>
      </c>
      <c r="B7484" t="s">
        <v>122</v>
      </c>
      <c r="C7484" t="s">
        <v>47</v>
      </c>
    </row>
    <row r="7485" spans="1:3" x14ac:dyDescent="0.2">
      <c r="A7485" t="s">
        <v>77</v>
      </c>
      <c r="B7485" t="s">
        <v>123</v>
      </c>
      <c r="C7485" t="s">
        <v>101</v>
      </c>
    </row>
    <row r="7486" spans="1:3" x14ac:dyDescent="0.2">
      <c r="A7486" t="s">
        <v>124</v>
      </c>
      <c r="B7486" t="s">
        <v>77</v>
      </c>
      <c r="C7486" t="s">
        <v>136</v>
      </c>
    </row>
    <row r="7487" spans="1:3" x14ac:dyDescent="0.2">
      <c r="A7487" t="s">
        <v>125</v>
      </c>
      <c r="B7487" t="s">
        <v>77</v>
      </c>
      <c r="C7487" t="s">
        <v>13</v>
      </c>
    </row>
    <row r="7488" spans="1:3" x14ac:dyDescent="0.2">
      <c r="A7488" t="s">
        <v>126</v>
      </c>
      <c r="B7488" t="s">
        <v>77</v>
      </c>
      <c r="C7488" t="s">
        <v>54</v>
      </c>
    </row>
    <row r="7489" spans="1:3" x14ac:dyDescent="0.2">
      <c r="A7489" t="s">
        <v>77</v>
      </c>
      <c r="B7489" t="s">
        <v>127</v>
      </c>
      <c r="C7489" t="s">
        <v>79</v>
      </c>
    </row>
    <row r="7490" spans="1:3" x14ac:dyDescent="0.2">
      <c r="A7490" t="s">
        <v>77</v>
      </c>
      <c r="B7490" t="s">
        <v>128</v>
      </c>
      <c r="C7490" t="s">
        <v>93</v>
      </c>
    </row>
    <row r="7491" spans="1:3" x14ac:dyDescent="0.2">
      <c r="A7491" t="s">
        <v>77</v>
      </c>
      <c r="B7491" t="s">
        <v>129</v>
      </c>
      <c r="C7491" t="s">
        <v>49</v>
      </c>
    </row>
    <row r="7492" spans="1:3" x14ac:dyDescent="0.2">
      <c r="A7492" t="s">
        <v>77</v>
      </c>
      <c r="B7492" t="s">
        <v>130</v>
      </c>
      <c r="C7492" t="s">
        <v>32</v>
      </c>
    </row>
    <row r="7493" spans="1:3" x14ac:dyDescent="0.2">
      <c r="A7493" t="s">
        <v>77</v>
      </c>
      <c r="B7493" t="s">
        <v>131</v>
      </c>
      <c r="C7493" t="s">
        <v>106</v>
      </c>
    </row>
    <row r="7494" spans="1:3" x14ac:dyDescent="0.2">
      <c r="A7494" t="s">
        <v>77</v>
      </c>
      <c r="B7494" t="s">
        <v>132</v>
      </c>
      <c r="C7494" t="s">
        <v>31</v>
      </c>
    </row>
    <row r="7495" spans="1:3" x14ac:dyDescent="0.2">
      <c r="A7495" t="s">
        <v>133</v>
      </c>
      <c r="B7495" t="s">
        <v>77</v>
      </c>
      <c r="C7495" t="s">
        <v>72</v>
      </c>
    </row>
    <row r="7496" spans="1:3" x14ac:dyDescent="0.2">
      <c r="A7496" t="s">
        <v>77</v>
      </c>
      <c r="B7496" t="s">
        <v>134</v>
      </c>
      <c r="C7496" t="s">
        <v>105</v>
      </c>
    </row>
    <row r="7497" spans="1:3" x14ac:dyDescent="0.2">
      <c r="A7497" t="s">
        <v>77</v>
      </c>
      <c r="B7497" t="s">
        <v>135</v>
      </c>
      <c r="C7497" t="s">
        <v>86</v>
      </c>
    </row>
    <row r="7498" spans="1:3" x14ac:dyDescent="0.2">
      <c r="A7498" t="s">
        <v>136</v>
      </c>
      <c r="B7498" t="s">
        <v>77</v>
      </c>
      <c r="C7498" t="s">
        <v>135</v>
      </c>
    </row>
    <row r="7499" spans="1:3" x14ac:dyDescent="0.2">
      <c r="A7499" t="s">
        <v>77</v>
      </c>
      <c r="B7499" t="s">
        <v>137</v>
      </c>
      <c r="C7499" t="s">
        <v>21</v>
      </c>
    </row>
    <row r="7500" spans="1:3" x14ac:dyDescent="0.2">
      <c r="A7500" t="s">
        <v>77</v>
      </c>
      <c r="B7500" t="s">
        <v>138</v>
      </c>
      <c r="C7500" t="s">
        <v>29</v>
      </c>
    </row>
    <row r="7501" spans="1:3" x14ac:dyDescent="0.2">
      <c r="A7501" t="s">
        <v>76</v>
      </c>
      <c r="B7501" t="s">
        <v>77</v>
      </c>
      <c r="C7501" t="s">
        <v>114</v>
      </c>
    </row>
    <row r="7502" spans="1:3" x14ac:dyDescent="0.2">
      <c r="A7502" t="s">
        <v>78</v>
      </c>
      <c r="B7502" t="s">
        <v>76</v>
      </c>
      <c r="C7502" t="s">
        <v>71</v>
      </c>
    </row>
    <row r="7503" spans="1:3" x14ac:dyDescent="0.2">
      <c r="A7503" t="s">
        <v>76</v>
      </c>
      <c r="B7503" t="s">
        <v>79</v>
      </c>
      <c r="C7503" t="s">
        <v>48</v>
      </c>
    </row>
    <row r="7504" spans="1:3" x14ac:dyDescent="0.2">
      <c r="A7504" t="s">
        <v>76</v>
      </c>
      <c r="B7504" t="s">
        <v>80</v>
      </c>
      <c r="C7504" t="s">
        <v>48</v>
      </c>
    </row>
    <row r="7505" spans="1:3" x14ac:dyDescent="0.2">
      <c r="A7505" t="s">
        <v>76</v>
      </c>
      <c r="B7505" t="s">
        <v>81</v>
      </c>
      <c r="C7505" t="s">
        <v>81</v>
      </c>
    </row>
    <row r="7506" spans="1:3" x14ac:dyDescent="0.2">
      <c r="A7506" t="s">
        <v>76</v>
      </c>
      <c r="B7506" t="s">
        <v>82</v>
      </c>
      <c r="C7506" t="s">
        <v>128</v>
      </c>
    </row>
    <row r="7507" spans="1:3" x14ac:dyDescent="0.2">
      <c r="A7507" t="s">
        <v>76</v>
      </c>
      <c r="B7507" t="s">
        <v>83</v>
      </c>
      <c r="C7507" t="s">
        <v>130</v>
      </c>
    </row>
    <row r="7508" spans="1:3" x14ac:dyDescent="0.2">
      <c r="A7508" t="s">
        <v>76</v>
      </c>
      <c r="B7508" t="s">
        <v>84</v>
      </c>
      <c r="C7508" t="s">
        <v>10</v>
      </c>
    </row>
    <row r="7509" spans="1:3" x14ac:dyDescent="0.2">
      <c r="A7509" t="s">
        <v>76</v>
      </c>
      <c r="B7509" t="s">
        <v>85</v>
      </c>
      <c r="C7509" t="s">
        <v>10</v>
      </c>
    </row>
    <row r="7510" spans="1:3" x14ac:dyDescent="0.2">
      <c r="A7510" t="s">
        <v>76</v>
      </c>
      <c r="B7510" t="s">
        <v>86</v>
      </c>
      <c r="C7510" t="s">
        <v>114</v>
      </c>
    </row>
    <row r="7511" spans="1:3" x14ac:dyDescent="0.2">
      <c r="A7511" t="s">
        <v>87</v>
      </c>
      <c r="B7511" t="s">
        <v>76</v>
      </c>
      <c r="C7511" t="s">
        <v>122</v>
      </c>
    </row>
    <row r="7512" spans="1:3" x14ac:dyDescent="0.2">
      <c r="A7512" t="s">
        <v>88</v>
      </c>
      <c r="B7512" t="s">
        <v>76</v>
      </c>
      <c r="C7512" t="s">
        <v>42</v>
      </c>
    </row>
    <row r="7513" spans="1:3" x14ac:dyDescent="0.2">
      <c r="A7513" t="s">
        <v>89</v>
      </c>
      <c r="B7513" t="s">
        <v>76</v>
      </c>
      <c r="C7513" t="s">
        <v>39</v>
      </c>
    </row>
    <row r="7514" spans="1:3" x14ac:dyDescent="0.2">
      <c r="A7514" t="s">
        <v>76</v>
      </c>
      <c r="B7514" t="s">
        <v>90</v>
      </c>
      <c r="C7514" t="s">
        <v>128</v>
      </c>
    </row>
    <row r="7515" spans="1:3" x14ac:dyDescent="0.2">
      <c r="A7515" t="s">
        <v>91</v>
      </c>
      <c r="B7515" t="s">
        <v>76</v>
      </c>
      <c r="C7515" t="s">
        <v>101</v>
      </c>
    </row>
    <row r="7516" spans="1:3" x14ac:dyDescent="0.2">
      <c r="A7516" t="s">
        <v>92</v>
      </c>
      <c r="B7516" t="s">
        <v>76</v>
      </c>
      <c r="C7516" t="s">
        <v>127</v>
      </c>
    </row>
    <row r="7517" spans="1:3" x14ac:dyDescent="0.2">
      <c r="A7517" t="s">
        <v>93</v>
      </c>
      <c r="B7517" t="s">
        <v>76</v>
      </c>
      <c r="C7517" t="s">
        <v>111</v>
      </c>
    </row>
    <row r="7518" spans="1:3" x14ac:dyDescent="0.2">
      <c r="A7518" t="s">
        <v>76</v>
      </c>
      <c r="B7518" t="s">
        <v>94</v>
      </c>
      <c r="C7518" t="s">
        <v>62</v>
      </c>
    </row>
    <row r="7519" spans="1:3" x14ac:dyDescent="0.2">
      <c r="A7519" t="s">
        <v>95</v>
      </c>
      <c r="B7519" t="s">
        <v>76</v>
      </c>
      <c r="C7519" t="s">
        <v>43</v>
      </c>
    </row>
    <row r="7520" spans="1:3" x14ac:dyDescent="0.2">
      <c r="A7520" t="s">
        <v>96</v>
      </c>
      <c r="B7520" t="s">
        <v>76</v>
      </c>
      <c r="C7520" t="s">
        <v>86</v>
      </c>
    </row>
    <row r="7521" spans="1:3" x14ac:dyDescent="0.2">
      <c r="A7521" t="s">
        <v>76</v>
      </c>
      <c r="B7521" t="s">
        <v>97</v>
      </c>
      <c r="C7521" t="s">
        <v>11</v>
      </c>
    </row>
    <row r="7522" spans="1:3" x14ac:dyDescent="0.2">
      <c r="A7522" t="s">
        <v>76</v>
      </c>
      <c r="B7522" t="s">
        <v>98</v>
      </c>
      <c r="C7522" t="s">
        <v>62</v>
      </c>
    </row>
    <row r="7523" spans="1:3" x14ac:dyDescent="0.2">
      <c r="A7523" t="s">
        <v>99</v>
      </c>
      <c r="B7523" t="s">
        <v>76</v>
      </c>
      <c r="C7523" t="s">
        <v>25</v>
      </c>
    </row>
    <row r="7524" spans="1:3" x14ac:dyDescent="0.2">
      <c r="A7524" t="s">
        <v>100</v>
      </c>
      <c r="B7524" t="s">
        <v>76</v>
      </c>
      <c r="C7524" t="s">
        <v>29</v>
      </c>
    </row>
    <row r="7525" spans="1:3" x14ac:dyDescent="0.2">
      <c r="A7525" t="s">
        <v>76</v>
      </c>
      <c r="B7525" t="s">
        <v>101</v>
      </c>
      <c r="C7525" t="s">
        <v>79</v>
      </c>
    </row>
    <row r="7526" spans="1:3" x14ac:dyDescent="0.2">
      <c r="A7526" t="s">
        <v>76</v>
      </c>
      <c r="B7526" t="s">
        <v>102</v>
      </c>
      <c r="C7526" t="s">
        <v>105</v>
      </c>
    </row>
    <row r="7527" spans="1:3" x14ac:dyDescent="0.2">
      <c r="A7527" t="s">
        <v>76</v>
      </c>
      <c r="B7527" t="s">
        <v>103</v>
      </c>
      <c r="C7527" t="s">
        <v>128</v>
      </c>
    </row>
    <row r="7528" spans="1:3" x14ac:dyDescent="0.2">
      <c r="A7528" t="s">
        <v>76</v>
      </c>
      <c r="B7528" t="s">
        <v>104</v>
      </c>
      <c r="C7528" t="s">
        <v>105</v>
      </c>
    </row>
    <row r="7529" spans="1:3" x14ac:dyDescent="0.2">
      <c r="A7529" t="s">
        <v>76</v>
      </c>
      <c r="B7529" t="s">
        <v>3</v>
      </c>
      <c r="C7529" t="s">
        <v>127</v>
      </c>
    </row>
    <row r="7530" spans="1:3" x14ac:dyDescent="0.2">
      <c r="A7530" t="s">
        <v>76</v>
      </c>
      <c r="B7530" t="s">
        <v>105</v>
      </c>
      <c r="C7530" t="s">
        <v>16</v>
      </c>
    </row>
    <row r="7531" spans="1:3" x14ac:dyDescent="0.2">
      <c r="A7531" t="s">
        <v>76</v>
      </c>
      <c r="B7531" t="s">
        <v>106</v>
      </c>
      <c r="C7531" t="s">
        <v>39</v>
      </c>
    </row>
    <row r="7532" spans="1:3" x14ac:dyDescent="0.2">
      <c r="A7532" t="s">
        <v>76</v>
      </c>
      <c r="B7532" t="s">
        <v>107</v>
      </c>
      <c r="C7532" t="s">
        <v>69</v>
      </c>
    </row>
    <row r="7533" spans="1:3" x14ac:dyDescent="0.2">
      <c r="A7533" t="s">
        <v>76</v>
      </c>
      <c r="B7533" t="s">
        <v>108</v>
      </c>
      <c r="C7533" t="s">
        <v>69</v>
      </c>
    </row>
    <row r="7534" spans="1:3" x14ac:dyDescent="0.2">
      <c r="A7534" t="s">
        <v>76</v>
      </c>
      <c r="B7534" t="s">
        <v>109</v>
      </c>
      <c r="C7534" t="s">
        <v>10</v>
      </c>
    </row>
    <row r="7535" spans="1:3" x14ac:dyDescent="0.2">
      <c r="A7535" t="s">
        <v>110</v>
      </c>
      <c r="B7535" t="s">
        <v>76</v>
      </c>
      <c r="C7535" t="s">
        <v>26</v>
      </c>
    </row>
    <row r="7536" spans="1:3" x14ac:dyDescent="0.2">
      <c r="A7536" t="s">
        <v>76</v>
      </c>
      <c r="B7536" t="s">
        <v>111</v>
      </c>
      <c r="C7536" t="s">
        <v>8</v>
      </c>
    </row>
    <row r="7537" spans="1:3" x14ac:dyDescent="0.2">
      <c r="A7537" t="s">
        <v>76</v>
      </c>
      <c r="B7537" t="s">
        <v>112</v>
      </c>
      <c r="C7537" t="s">
        <v>31</v>
      </c>
    </row>
    <row r="7538" spans="1:3" x14ac:dyDescent="0.2">
      <c r="A7538" t="s">
        <v>113</v>
      </c>
      <c r="B7538" t="s">
        <v>76</v>
      </c>
      <c r="C7538" t="s">
        <v>114</v>
      </c>
    </row>
    <row r="7539" spans="1:3" x14ac:dyDescent="0.2">
      <c r="A7539" t="s">
        <v>114</v>
      </c>
      <c r="B7539" t="s">
        <v>76</v>
      </c>
      <c r="C7539" t="s">
        <v>114</v>
      </c>
    </row>
    <row r="7540" spans="1:3" x14ac:dyDescent="0.2">
      <c r="A7540" t="s">
        <v>76</v>
      </c>
      <c r="B7540" t="s">
        <v>115</v>
      </c>
      <c r="C7540" t="s">
        <v>62</v>
      </c>
    </row>
    <row r="7541" spans="1:3" x14ac:dyDescent="0.2">
      <c r="A7541" t="s">
        <v>76</v>
      </c>
      <c r="B7541" t="s">
        <v>116</v>
      </c>
      <c r="C7541" t="s">
        <v>2</v>
      </c>
    </row>
    <row r="7542" spans="1:3" x14ac:dyDescent="0.2">
      <c r="A7542" t="s">
        <v>117</v>
      </c>
      <c r="B7542" t="s">
        <v>76</v>
      </c>
      <c r="C7542" t="s">
        <v>70</v>
      </c>
    </row>
    <row r="7543" spans="1:3" x14ac:dyDescent="0.2">
      <c r="A7543" t="s">
        <v>76</v>
      </c>
      <c r="B7543" t="s">
        <v>118</v>
      </c>
      <c r="C7543" t="s">
        <v>28</v>
      </c>
    </row>
    <row r="7544" spans="1:3" x14ac:dyDescent="0.2">
      <c r="A7544" t="s">
        <v>76</v>
      </c>
      <c r="B7544" t="s">
        <v>119</v>
      </c>
      <c r="C7544" t="s">
        <v>74</v>
      </c>
    </row>
    <row r="7545" spans="1:3" x14ac:dyDescent="0.2">
      <c r="A7545" t="s">
        <v>76</v>
      </c>
      <c r="B7545" t="s">
        <v>120</v>
      </c>
      <c r="C7545" t="s">
        <v>62</v>
      </c>
    </row>
    <row r="7546" spans="1:3" x14ac:dyDescent="0.2">
      <c r="A7546" t="s">
        <v>76</v>
      </c>
      <c r="B7546" t="s">
        <v>121</v>
      </c>
      <c r="C7546" t="s">
        <v>1</v>
      </c>
    </row>
    <row r="7547" spans="1:3" x14ac:dyDescent="0.2">
      <c r="A7547" t="s">
        <v>76</v>
      </c>
      <c r="B7547" t="s">
        <v>122</v>
      </c>
      <c r="C7547" t="s">
        <v>26</v>
      </c>
    </row>
    <row r="7548" spans="1:3" x14ac:dyDescent="0.2">
      <c r="A7548" t="s">
        <v>76</v>
      </c>
      <c r="B7548" t="s">
        <v>123</v>
      </c>
      <c r="C7548" t="s">
        <v>43</v>
      </c>
    </row>
    <row r="7549" spans="1:3" x14ac:dyDescent="0.2">
      <c r="A7549" t="s">
        <v>124</v>
      </c>
      <c r="B7549" t="s">
        <v>76</v>
      </c>
      <c r="C7549" t="s">
        <v>136</v>
      </c>
    </row>
    <row r="7550" spans="1:3" x14ac:dyDescent="0.2">
      <c r="A7550" t="s">
        <v>125</v>
      </c>
      <c r="B7550" t="s">
        <v>76</v>
      </c>
      <c r="C7550" t="s">
        <v>122</v>
      </c>
    </row>
    <row r="7551" spans="1:3" x14ac:dyDescent="0.2">
      <c r="A7551" t="s">
        <v>126</v>
      </c>
      <c r="B7551" t="s">
        <v>76</v>
      </c>
      <c r="C7551" t="s">
        <v>25</v>
      </c>
    </row>
    <row r="7552" spans="1:3" x14ac:dyDescent="0.2">
      <c r="A7552" t="s">
        <v>76</v>
      </c>
      <c r="B7552" t="s">
        <v>127</v>
      </c>
      <c r="C7552" t="s">
        <v>16</v>
      </c>
    </row>
    <row r="7553" spans="1:3" x14ac:dyDescent="0.2">
      <c r="A7553" t="s">
        <v>76</v>
      </c>
      <c r="B7553" t="s">
        <v>128</v>
      </c>
      <c r="C7553" t="s">
        <v>32</v>
      </c>
    </row>
    <row r="7554" spans="1:3" x14ac:dyDescent="0.2">
      <c r="A7554" t="s">
        <v>76</v>
      </c>
      <c r="B7554" t="s">
        <v>129</v>
      </c>
      <c r="C7554" t="s">
        <v>49</v>
      </c>
    </row>
    <row r="7555" spans="1:3" x14ac:dyDescent="0.2">
      <c r="A7555" t="s">
        <v>76</v>
      </c>
      <c r="B7555" t="s">
        <v>130</v>
      </c>
      <c r="C7555" t="s">
        <v>89</v>
      </c>
    </row>
    <row r="7556" spans="1:3" x14ac:dyDescent="0.2">
      <c r="A7556" t="s">
        <v>76</v>
      </c>
      <c r="B7556" t="s">
        <v>131</v>
      </c>
      <c r="C7556" t="s">
        <v>19</v>
      </c>
    </row>
    <row r="7557" spans="1:3" x14ac:dyDescent="0.2">
      <c r="A7557" t="s">
        <v>76</v>
      </c>
      <c r="B7557" t="s">
        <v>132</v>
      </c>
      <c r="C7557" t="s">
        <v>31</v>
      </c>
    </row>
    <row r="7558" spans="1:3" x14ac:dyDescent="0.2">
      <c r="A7558" t="s">
        <v>133</v>
      </c>
      <c r="B7558" t="s">
        <v>76</v>
      </c>
      <c r="C7558" t="s">
        <v>72</v>
      </c>
    </row>
    <row r="7559" spans="1:3" x14ac:dyDescent="0.2">
      <c r="A7559" t="s">
        <v>76</v>
      </c>
      <c r="B7559" t="s">
        <v>134</v>
      </c>
      <c r="C7559" t="s">
        <v>105</v>
      </c>
    </row>
    <row r="7560" spans="1:3" x14ac:dyDescent="0.2">
      <c r="A7560" t="s">
        <v>76</v>
      </c>
      <c r="B7560" t="s">
        <v>135</v>
      </c>
      <c r="C7560" t="s">
        <v>114</v>
      </c>
    </row>
    <row r="7561" spans="1:3" x14ac:dyDescent="0.2">
      <c r="A7561" t="s">
        <v>136</v>
      </c>
      <c r="B7561" t="s">
        <v>76</v>
      </c>
      <c r="C7561" t="s">
        <v>113</v>
      </c>
    </row>
    <row r="7562" spans="1:3" x14ac:dyDescent="0.2">
      <c r="A7562" t="s">
        <v>76</v>
      </c>
      <c r="B7562" t="s">
        <v>137</v>
      </c>
      <c r="C7562" t="s">
        <v>2</v>
      </c>
    </row>
    <row r="7563" spans="1:3" x14ac:dyDescent="0.2">
      <c r="A7563" t="s">
        <v>76</v>
      </c>
      <c r="B7563" t="s">
        <v>138</v>
      </c>
      <c r="C7563" t="s">
        <v>21</v>
      </c>
    </row>
    <row r="7564" spans="1:3" x14ac:dyDescent="0.2">
      <c r="A7564" t="s">
        <v>78</v>
      </c>
      <c r="B7564" t="s">
        <v>79</v>
      </c>
      <c r="C7564" t="s">
        <v>136</v>
      </c>
    </row>
    <row r="7565" spans="1:3" x14ac:dyDescent="0.2">
      <c r="A7565" t="s">
        <v>78</v>
      </c>
      <c r="B7565" t="s">
        <v>80</v>
      </c>
      <c r="C7565" t="s">
        <v>136</v>
      </c>
    </row>
    <row r="7566" spans="1:3" x14ac:dyDescent="0.2">
      <c r="A7566" t="s">
        <v>78</v>
      </c>
      <c r="B7566" t="s">
        <v>81</v>
      </c>
      <c r="C7566" t="s">
        <v>71</v>
      </c>
    </row>
    <row r="7567" spans="1:3" x14ac:dyDescent="0.2">
      <c r="A7567" t="s">
        <v>78</v>
      </c>
      <c r="B7567" t="s">
        <v>82</v>
      </c>
      <c r="C7567" t="s">
        <v>28</v>
      </c>
    </row>
    <row r="7568" spans="1:3" x14ac:dyDescent="0.2">
      <c r="A7568" t="s">
        <v>78</v>
      </c>
      <c r="B7568" t="s">
        <v>83</v>
      </c>
      <c r="C7568" t="s">
        <v>29</v>
      </c>
    </row>
    <row r="7569" spans="1:3" x14ac:dyDescent="0.2">
      <c r="A7569" t="s">
        <v>78</v>
      </c>
      <c r="B7569" t="s">
        <v>84</v>
      </c>
      <c r="C7569" t="s">
        <v>14</v>
      </c>
    </row>
    <row r="7570" spans="1:3" x14ac:dyDescent="0.2">
      <c r="A7570" t="s">
        <v>78</v>
      </c>
      <c r="B7570" t="s">
        <v>85</v>
      </c>
      <c r="C7570" t="s">
        <v>14</v>
      </c>
    </row>
    <row r="7571" spans="1:3" x14ac:dyDescent="0.2">
      <c r="A7571" t="s">
        <v>78</v>
      </c>
      <c r="B7571" t="s">
        <v>86</v>
      </c>
      <c r="C7571" t="s">
        <v>72</v>
      </c>
    </row>
    <row r="7572" spans="1:3" x14ac:dyDescent="0.2">
      <c r="A7572" t="s">
        <v>78</v>
      </c>
      <c r="B7572" t="s">
        <v>87</v>
      </c>
      <c r="C7572" t="s">
        <v>23</v>
      </c>
    </row>
    <row r="7573" spans="1:3" x14ac:dyDescent="0.2">
      <c r="A7573" t="s">
        <v>78</v>
      </c>
      <c r="B7573" t="s">
        <v>88</v>
      </c>
      <c r="C7573" t="s">
        <v>78</v>
      </c>
    </row>
    <row r="7574" spans="1:3" x14ac:dyDescent="0.2">
      <c r="A7574" t="s">
        <v>78</v>
      </c>
      <c r="B7574" t="s">
        <v>89</v>
      </c>
      <c r="C7574" t="s">
        <v>135</v>
      </c>
    </row>
    <row r="7575" spans="1:3" x14ac:dyDescent="0.2">
      <c r="A7575" t="s">
        <v>78</v>
      </c>
      <c r="B7575" t="s">
        <v>90</v>
      </c>
      <c r="C7575" t="s">
        <v>28</v>
      </c>
    </row>
    <row r="7576" spans="1:3" x14ac:dyDescent="0.2">
      <c r="A7576" t="s">
        <v>78</v>
      </c>
      <c r="B7576" t="s">
        <v>91</v>
      </c>
      <c r="C7576" t="s">
        <v>16</v>
      </c>
    </row>
    <row r="7577" spans="1:3" x14ac:dyDescent="0.2">
      <c r="A7577" t="s">
        <v>78</v>
      </c>
      <c r="B7577" t="s">
        <v>92</v>
      </c>
      <c r="C7577" t="s">
        <v>93</v>
      </c>
    </row>
    <row r="7578" spans="1:3" x14ac:dyDescent="0.2">
      <c r="A7578" t="s">
        <v>78</v>
      </c>
      <c r="B7578" t="s">
        <v>93</v>
      </c>
      <c r="C7578" t="s">
        <v>135</v>
      </c>
    </row>
    <row r="7579" spans="1:3" x14ac:dyDescent="0.2">
      <c r="A7579" t="s">
        <v>78</v>
      </c>
      <c r="B7579" t="s">
        <v>94</v>
      </c>
      <c r="C7579" t="s">
        <v>127</v>
      </c>
    </row>
    <row r="7580" spans="1:3" x14ac:dyDescent="0.2">
      <c r="A7580" t="s">
        <v>78</v>
      </c>
      <c r="B7580" t="s">
        <v>95</v>
      </c>
      <c r="C7580" t="s">
        <v>33</v>
      </c>
    </row>
    <row r="7581" spans="1:3" x14ac:dyDescent="0.2">
      <c r="A7581" t="s">
        <v>78</v>
      </c>
      <c r="B7581" t="s">
        <v>96</v>
      </c>
      <c r="C7581" t="s">
        <v>122</v>
      </c>
    </row>
    <row r="7582" spans="1:3" x14ac:dyDescent="0.2">
      <c r="A7582" t="s">
        <v>78</v>
      </c>
      <c r="B7582" t="s">
        <v>97</v>
      </c>
      <c r="C7582" t="s">
        <v>2</v>
      </c>
    </row>
    <row r="7583" spans="1:3" x14ac:dyDescent="0.2">
      <c r="A7583" t="s">
        <v>78</v>
      </c>
      <c r="B7583" t="s">
        <v>98</v>
      </c>
      <c r="C7583" t="s">
        <v>127</v>
      </c>
    </row>
    <row r="7584" spans="1:3" x14ac:dyDescent="0.2">
      <c r="A7584" t="s">
        <v>78</v>
      </c>
      <c r="B7584" t="s">
        <v>99</v>
      </c>
      <c r="C7584" t="s">
        <v>59</v>
      </c>
    </row>
    <row r="7585" spans="1:3" x14ac:dyDescent="0.2">
      <c r="A7585" t="s">
        <v>78</v>
      </c>
      <c r="B7585" t="s">
        <v>100</v>
      </c>
      <c r="C7585" t="s">
        <v>40</v>
      </c>
    </row>
    <row r="7586" spans="1:3" x14ac:dyDescent="0.2">
      <c r="A7586" t="s">
        <v>78</v>
      </c>
      <c r="B7586" t="s">
        <v>101</v>
      </c>
      <c r="C7586" t="s">
        <v>81</v>
      </c>
    </row>
    <row r="7587" spans="1:3" x14ac:dyDescent="0.2">
      <c r="A7587" t="s">
        <v>78</v>
      </c>
      <c r="B7587" t="s">
        <v>102</v>
      </c>
      <c r="C7587" t="s">
        <v>32</v>
      </c>
    </row>
    <row r="7588" spans="1:3" x14ac:dyDescent="0.2">
      <c r="A7588" t="s">
        <v>78</v>
      </c>
      <c r="B7588" t="s">
        <v>103</v>
      </c>
      <c r="C7588" t="s">
        <v>74</v>
      </c>
    </row>
    <row r="7589" spans="1:3" x14ac:dyDescent="0.2">
      <c r="A7589" t="s">
        <v>78</v>
      </c>
      <c r="B7589" t="s">
        <v>104</v>
      </c>
      <c r="C7589" t="s">
        <v>89</v>
      </c>
    </row>
    <row r="7590" spans="1:3" x14ac:dyDescent="0.2">
      <c r="A7590" t="s">
        <v>78</v>
      </c>
      <c r="B7590" t="s">
        <v>3</v>
      </c>
      <c r="C7590" t="s">
        <v>93</v>
      </c>
    </row>
    <row r="7591" spans="1:3" x14ac:dyDescent="0.2">
      <c r="A7591" t="s">
        <v>78</v>
      </c>
      <c r="B7591" t="s">
        <v>105</v>
      </c>
      <c r="C7591" t="s">
        <v>49</v>
      </c>
    </row>
    <row r="7592" spans="1:3" x14ac:dyDescent="0.2">
      <c r="A7592" t="s">
        <v>78</v>
      </c>
      <c r="B7592" t="s">
        <v>106</v>
      </c>
      <c r="C7592" t="s">
        <v>113</v>
      </c>
    </row>
    <row r="7593" spans="1:3" x14ac:dyDescent="0.2">
      <c r="A7593" t="s">
        <v>78</v>
      </c>
      <c r="B7593" t="s">
        <v>107</v>
      </c>
      <c r="C7593" t="s">
        <v>28</v>
      </c>
    </row>
    <row r="7594" spans="1:3" x14ac:dyDescent="0.2">
      <c r="A7594" t="s">
        <v>78</v>
      </c>
      <c r="B7594" t="s">
        <v>108</v>
      </c>
      <c r="C7594" t="s">
        <v>28</v>
      </c>
    </row>
    <row r="7595" spans="1:3" x14ac:dyDescent="0.2">
      <c r="A7595" t="s">
        <v>78</v>
      </c>
      <c r="B7595" t="s">
        <v>109</v>
      </c>
      <c r="C7595" t="s">
        <v>106</v>
      </c>
    </row>
    <row r="7596" spans="1:3" x14ac:dyDescent="0.2">
      <c r="A7596" t="s">
        <v>78</v>
      </c>
      <c r="B7596" t="s">
        <v>110</v>
      </c>
      <c r="C7596" t="s">
        <v>65</v>
      </c>
    </row>
    <row r="7597" spans="1:3" x14ac:dyDescent="0.2">
      <c r="A7597" t="s">
        <v>78</v>
      </c>
      <c r="B7597" t="s">
        <v>111</v>
      </c>
      <c r="C7597" t="s">
        <v>47</v>
      </c>
    </row>
    <row r="7598" spans="1:3" x14ac:dyDescent="0.2">
      <c r="A7598" t="s">
        <v>78</v>
      </c>
      <c r="B7598" t="s">
        <v>112</v>
      </c>
      <c r="C7598" t="s">
        <v>26</v>
      </c>
    </row>
    <row r="7599" spans="1:3" x14ac:dyDescent="0.2">
      <c r="A7599" t="s">
        <v>78</v>
      </c>
      <c r="B7599" t="s">
        <v>113</v>
      </c>
      <c r="C7599" t="s">
        <v>72</v>
      </c>
    </row>
    <row r="7600" spans="1:3" x14ac:dyDescent="0.2">
      <c r="A7600" t="s">
        <v>78</v>
      </c>
      <c r="B7600" t="s">
        <v>114</v>
      </c>
      <c r="C7600" t="s">
        <v>42</v>
      </c>
    </row>
    <row r="7601" spans="1:3" x14ac:dyDescent="0.2">
      <c r="A7601" t="s">
        <v>78</v>
      </c>
      <c r="B7601" t="s">
        <v>115</v>
      </c>
      <c r="C7601" t="s">
        <v>127</v>
      </c>
    </row>
    <row r="7602" spans="1:3" x14ac:dyDescent="0.2">
      <c r="A7602" t="s">
        <v>78</v>
      </c>
      <c r="B7602" t="s">
        <v>116</v>
      </c>
      <c r="C7602" t="s">
        <v>80</v>
      </c>
    </row>
    <row r="7603" spans="1:3" x14ac:dyDescent="0.2">
      <c r="A7603" t="s">
        <v>78</v>
      </c>
      <c r="B7603" t="s">
        <v>117</v>
      </c>
      <c r="C7603" t="s">
        <v>56</v>
      </c>
    </row>
    <row r="7604" spans="1:3" x14ac:dyDescent="0.2">
      <c r="A7604" t="s">
        <v>78</v>
      </c>
      <c r="B7604" t="s">
        <v>118</v>
      </c>
      <c r="C7604" t="s">
        <v>132</v>
      </c>
    </row>
    <row r="7605" spans="1:3" x14ac:dyDescent="0.2">
      <c r="A7605" t="s">
        <v>78</v>
      </c>
      <c r="B7605" t="s">
        <v>119</v>
      </c>
      <c r="C7605" t="s">
        <v>132</v>
      </c>
    </row>
    <row r="7606" spans="1:3" x14ac:dyDescent="0.2">
      <c r="A7606" t="s">
        <v>78</v>
      </c>
      <c r="B7606" t="s">
        <v>120</v>
      </c>
      <c r="C7606" t="s">
        <v>105</v>
      </c>
    </row>
    <row r="7607" spans="1:3" x14ac:dyDescent="0.2">
      <c r="A7607" t="s">
        <v>78</v>
      </c>
      <c r="B7607" t="s">
        <v>121</v>
      </c>
      <c r="C7607" t="s">
        <v>105</v>
      </c>
    </row>
    <row r="7608" spans="1:3" x14ac:dyDescent="0.2">
      <c r="A7608" t="s">
        <v>78</v>
      </c>
      <c r="B7608" t="s">
        <v>122</v>
      </c>
      <c r="C7608" t="s">
        <v>65</v>
      </c>
    </row>
    <row r="7609" spans="1:3" x14ac:dyDescent="0.2">
      <c r="A7609" t="s">
        <v>78</v>
      </c>
      <c r="B7609" t="s">
        <v>123</v>
      </c>
      <c r="C7609" t="s">
        <v>33</v>
      </c>
    </row>
    <row r="7610" spans="1:3" x14ac:dyDescent="0.2">
      <c r="A7610" t="s">
        <v>78</v>
      </c>
      <c r="B7610" t="s">
        <v>124</v>
      </c>
      <c r="C7610" t="s">
        <v>126</v>
      </c>
    </row>
    <row r="7611" spans="1:3" x14ac:dyDescent="0.2">
      <c r="A7611" t="s">
        <v>78</v>
      </c>
      <c r="B7611" t="s">
        <v>125</v>
      </c>
      <c r="C7611" t="s">
        <v>17</v>
      </c>
    </row>
    <row r="7612" spans="1:3" x14ac:dyDescent="0.2">
      <c r="A7612" t="s">
        <v>78</v>
      </c>
      <c r="B7612" t="s">
        <v>126</v>
      </c>
      <c r="C7612" t="s">
        <v>27</v>
      </c>
    </row>
    <row r="7613" spans="1:3" x14ac:dyDescent="0.2">
      <c r="A7613" t="s">
        <v>78</v>
      </c>
      <c r="B7613" t="s">
        <v>127</v>
      </c>
      <c r="C7613" t="s">
        <v>49</v>
      </c>
    </row>
    <row r="7614" spans="1:3" x14ac:dyDescent="0.2">
      <c r="A7614" t="s">
        <v>78</v>
      </c>
      <c r="B7614" t="s">
        <v>128</v>
      </c>
      <c r="C7614" t="s">
        <v>31</v>
      </c>
    </row>
    <row r="7615" spans="1:3" x14ac:dyDescent="0.2">
      <c r="A7615" t="s">
        <v>78</v>
      </c>
      <c r="B7615" t="s">
        <v>129</v>
      </c>
      <c r="C7615" t="s">
        <v>54</v>
      </c>
    </row>
    <row r="7616" spans="1:3" x14ac:dyDescent="0.2">
      <c r="A7616" t="s">
        <v>78</v>
      </c>
      <c r="B7616" t="s">
        <v>130</v>
      </c>
      <c r="C7616" t="s">
        <v>51</v>
      </c>
    </row>
    <row r="7617" spans="1:3" x14ac:dyDescent="0.2">
      <c r="A7617" t="s">
        <v>78</v>
      </c>
      <c r="B7617" t="s">
        <v>131</v>
      </c>
      <c r="C7617" t="s">
        <v>48</v>
      </c>
    </row>
    <row r="7618" spans="1:3" x14ac:dyDescent="0.2">
      <c r="A7618" t="s">
        <v>78</v>
      </c>
      <c r="B7618" t="s">
        <v>132</v>
      </c>
      <c r="C7618" t="s">
        <v>26</v>
      </c>
    </row>
    <row r="7619" spans="1:3" x14ac:dyDescent="0.2">
      <c r="A7619" t="s">
        <v>78</v>
      </c>
      <c r="B7619" t="s">
        <v>133</v>
      </c>
      <c r="C7619" t="s">
        <v>78</v>
      </c>
    </row>
    <row r="7620" spans="1:3" x14ac:dyDescent="0.2">
      <c r="A7620" t="s">
        <v>78</v>
      </c>
      <c r="B7620" t="s">
        <v>134</v>
      </c>
      <c r="C7620" t="s">
        <v>89</v>
      </c>
    </row>
    <row r="7621" spans="1:3" x14ac:dyDescent="0.2">
      <c r="A7621" t="s">
        <v>78</v>
      </c>
      <c r="B7621" t="s">
        <v>135</v>
      </c>
      <c r="C7621" t="s">
        <v>72</v>
      </c>
    </row>
    <row r="7622" spans="1:3" x14ac:dyDescent="0.2">
      <c r="A7622" t="s">
        <v>78</v>
      </c>
      <c r="B7622" t="s">
        <v>136</v>
      </c>
      <c r="C7622" t="s">
        <v>110</v>
      </c>
    </row>
    <row r="7623" spans="1:3" x14ac:dyDescent="0.2">
      <c r="A7623" t="s">
        <v>78</v>
      </c>
      <c r="B7623" t="s">
        <v>137</v>
      </c>
      <c r="C7623" t="s">
        <v>79</v>
      </c>
    </row>
    <row r="7624" spans="1:3" x14ac:dyDescent="0.2">
      <c r="A7624" t="s">
        <v>78</v>
      </c>
      <c r="B7624" t="s">
        <v>138</v>
      </c>
      <c r="C7624" t="s">
        <v>79</v>
      </c>
    </row>
    <row r="7625" spans="1:3" x14ac:dyDescent="0.2">
      <c r="A7625" t="s">
        <v>79</v>
      </c>
      <c r="B7625" t="s">
        <v>80</v>
      </c>
      <c r="C7625" t="s">
        <v>79</v>
      </c>
    </row>
    <row r="7626" spans="1:3" x14ac:dyDescent="0.2">
      <c r="A7626" t="s">
        <v>79</v>
      </c>
      <c r="B7626" t="s">
        <v>81</v>
      </c>
      <c r="C7626" t="s">
        <v>48</v>
      </c>
    </row>
    <row r="7627" spans="1:3" x14ac:dyDescent="0.2">
      <c r="A7627" t="s">
        <v>79</v>
      </c>
      <c r="B7627" t="s">
        <v>82</v>
      </c>
      <c r="C7627" t="s">
        <v>62</v>
      </c>
    </row>
    <row r="7628" spans="1:3" x14ac:dyDescent="0.2">
      <c r="A7628" t="s">
        <v>79</v>
      </c>
      <c r="B7628" t="s">
        <v>83</v>
      </c>
      <c r="C7628" t="s">
        <v>1</v>
      </c>
    </row>
    <row r="7629" spans="1:3" x14ac:dyDescent="0.2">
      <c r="A7629" t="s">
        <v>79</v>
      </c>
      <c r="B7629" t="s">
        <v>84</v>
      </c>
      <c r="C7629" t="s">
        <v>11</v>
      </c>
    </row>
    <row r="7630" spans="1:3" x14ac:dyDescent="0.2">
      <c r="A7630" t="s">
        <v>79</v>
      </c>
      <c r="B7630" t="s">
        <v>85</v>
      </c>
      <c r="C7630" t="s">
        <v>11</v>
      </c>
    </row>
    <row r="7631" spans="1:3" x14ac:dyDescent="0.2">
      <c r="A7631" t="s">
        <v>79</v>
      </c>
      <c r="B7631" t="s">
        <v>86</v>
      </c>
      <c r="C7631" t="s">
        <v>129</v>
      </c>
    </row>
    <row r="7632" spans="1:3" x14ac:dyDescent="0.2">
      <c r="A7632" t="s">
        <v>87</v>
      </c>
      <c r="B7632" t="s">
        <v>79</v>
      </c>
      <c r="C7632" t="s">
        <v>26</v>
      </c>
    </row>
    <row r="7633" spans="1:3" x14ac:dyDescent="0.2">
      <c r="A7633" t="s">
        <v>88</v>
      </c>
      <c r="B7633" t="s">
        <v>79</v>
      </c>
      <c r="C7633" t="s">
        <v>136</v>
      </c>
    </row>
    <row r="7634" spans="1:3" x14ac:dyDescent="0.2">
      <c r="A7634" t="s">
        <v>89</v>
      </c>
      <c r="B7634" t="s">
        <v>79</v>
      </c>
      <c r="C7634" t="s">
        <v>33</v>
      </c>
    </row>
    <row r="7635" spans="1:3" x14ac:dyDescent="0.2">
      <c r="A7635" t="s">
        <v>79</v>
      </c>
      <c r="B7635" t="s">
        <v>90</v>
      </c>
      <c r="C7635" t="s">
        <v>62</v>
      </c>
    </row>
    <row r="7636" spans="1:3" x14ac:dyDescent="0.2">
      <c r="A7636" t="s">
        <v>91</v>
      </c>
      <c r="B7636" t="s">
        <v>79</v>
      </c>
      <c r="C7636" t="s">
        <v>128</v>
      </c>
    </row>
    <row r="7637" spans="1:3" x14ac:dyDescent="0.2">
      <c r="A7637" t="s">
        <v>92</v>
      </c>
      <c r="B7637" t="s">
        <v>79</v>
      </c>
      <c r="C7637" t="s">
        <v>128</v>
      </c>
    </row>
    <row r="7638" spans="1:3" x14ac:dyDescent="0.2">
      <c r="A7638" t="s">
        <v>93</v>
      </c>
      <c r="B7638" t="s">
        <v>79</v>
      </c>
      <c r="C7638" t="s">
        <v>16</v>
      </c>
    </row>
    <row r="7639" spans="1:3" x14ac:dyDescent="0.2">
      <c r="A7639" t="s">
        <v>79</v>
      </c>
      <c r="B7639" t="s">
        <v>94</v>
      </c>
      <c r="C7639" t="s">
        <v>52</v>
      </c>
    </row>
    <row r="7640" spans="1:3" x14ac:dyDescent="0.2">
      <c r="A7640" t="s">
        <v>95</v>
      </c>
      <c r="B7640" t="s">
        <v>79</v>
      </c>
      <c r="C7640" t="s">
        <v>128</v>
      </c>
    </row>
    <row r="7641" spans="1:3" x14ac:dyDescent="0.2">
      <c r="A7641" t="s">
        <v>96</v>
      </c>
      <c r="B7641" t="s">
        <v>79</v>
      </c>
      <c r="C7641" t="s">
        <v>31</v>
      </c>
    </row>
    <row r="7642" spans="1:3" x14ac:dyDescent="0.2">
      <c r="A7642" t="s">
        <v>79</v>
      </c>
      <c r="B7642" t="s">
        <v>97</v>
      </c>
      <c r="C7642" t="s">
        <v>36</v>
      </c>
    </row>
    <row r="7643" spans="1:3" x14ac:dyDescent="0.2">
      <c r="A7643" t="s">
        <v>79</v>
      </c>
      <c r="B7643" t="s">
        <v>98</v>
      </c>
      <c r="C7643" t="s">
        <v>100</v>
      </c>
    </row>
    <row r="7644" spans="1:3" x14ac:dyDescent="0.2">
      <c r="A7644" t="s">
        <v>99</v>
      </c>
      <c r="B7644" t="s">
        <v>79</v>
      </c>
      <c r="C7644" t="s">
        <v>86</v>
      </c>
    </row>
    <row r="7645" spans="1:3" x14ac:dyDescent="0.2">
      <c r="A7645" t="s">
        <v>100</v>
      </c>
      <c r="B7645" t="s">
        <v>79</v>
      </c>
      <c r="C7645" t="s">
        <v>105</v>
      </c>
    </row>
    <row r="7646" spans="1:3" x14ac:dyDescent="0.2">
      <c r="A7646" t="s">
        <v>79</v>
      </c>
      <c r="B7646" t="s">
        <v>101</v>
      </c>
      <c r="C7646" t="s">
        <v>14</v>
      </c>
    </row>
    <row r="7647" spans="1:3" x14ac:dyDescent="0.2">
      <c r="A7647" t="s">
        <v>79</v>
      </c>
      <c r="B7647" t="s">
        <v>102</v>
      </c>
      <c r="C7647" t="s">
        <v>130</v>
      </c>
    </row>
    <row r="7648" spans="1:3" x14ac:dyDescent="0.2">
      <c r="A7648" t="s">
        <v>79</v>
      </c>
      <c r="B7648" t="s">
        <v>103</v>
      </c>
      <c r="C7648" t="s">
        <v>62</v>
      </c>
    </row>
    <row r="7649" spans="1:3" x14ac:dyDescent="0.2">
      <c r="A7649" t="s">
        <v>79</v>
      </c>
      <c r="B7649" t="s">
        <v>104</v>
      </c>
      <c r="C7649" t="s">
        <v>130</v>
      </c>
    </row>
    <row r="7650" spans="1:3" x14ac:dyDescent="0.2">
      <c r="A7650" t="s">
        <v>79</v>
      </c>
      <c r="B7650" t="s">
        <v>3</v>
      </c>
      <c r="C7650" t="s">
        <v>130</v>
      </c>
    </row>
    <row r="7651" spans="1:3" x14ac:dyDescent="0.2">
      <c r="A7651" t="s">
        <v>79</v>
      </c>
      <c r="B7651" t="s">
        <v>105</v>
      </c>
      <c r="C7651" t="s">
        <v>28</v>
      </c>
    </row>
    <row r="7652" spans="1:3" x14ac:dyDescent="0.2">
      <c r="A7652" t="s">
        <v>79</v>
      </c>
      <c r="B7652" t="s">
        <v>106</v>
      </c>
      <c r="C7652" t="s">
        <v>33</v>
      </c>
    </row>
    <row r="7653" spans="1:3" x14ac:dyDescent="0.2">
      <c r="A7653" t="s">
        <v>79</v>
      </c>
      <c r="B7653" t="s">
        <v>107</v>
      </c>
      <c r="C7653" t="s">
        <v>62</v>
      </c>
    </row>
    <row r="7654" spans="1:3" x14ac:dyDescent="0.2">
      <c r="A7654" t="s">
        <v>79</v>
      </c>
      <c r="B7654" t="s">
        <v>108</v>
      </c>
      <c r="C7654" t="s">
        <v>62</v>
      </c>
    </row>
    <row r="7655" spans="1:3" x14ac:dyDescent="0.2">
      <c r="A7655" t="s">
        <v>79</v>
      </c>
      <c r="B7655" t="s">
        <v>109</v>
      </c>
      <c r="C7655" t="s">
        <v>11</v>
      </c>
    </row>
    <row r="7656" spans="1:3" x14ac:dyDescent="0.2">
      <c r="A7656" t="s">
        <v>110</v>
      </c>
      <c r="B7656" t="s">
        <v>79</v>
      </c>
      <c r="C7656" t="s">
        <v>114</v>
      </c>
    </row>
    <row r="7657" spans="1:3" x14ac:dyDescent="0.2">
      <c r="A7657" t="s">
        <v>79</v>
      </c>
      <c r="B7657" t="s">
        <v>111</v>
      </c>
      <c r="C7657" t="s">
        <v>40</v>
      </c>
    </row>
    <row r="7658" spans="1:3" x14ac:dyDescent="0.2">
      <c r="A7658" t="s">
        <v>79</v>
      </c>
      <c r="B7658" t="s">
        <v>112</v>
      </c>
      <c r="C7658" t="s">
        <v>40</v>
      </c>
    </row>
    <row r="7659" spans="1:3" x14ac:dyDescent="0.2">
      <c r="A7659" t="s">
        <v>113</v>
      </c>
      <c r="B7659" t="s">
        <v>79</v>
      </c>
      <c r="C7659" t="s">
        <v>129</v>
      </c>
    </row>
    <row r="7660" spans="1:3" x14ac:dyDescent="0.2">
      <c r="A7660" t="s">
        <v>114</v>
      </c>
      <c r="B7660" t="s">
        <v>79</v>
      </c>
      <c r="C7660" t="s">
        <v>51</v>
      </c>
    </row>
    <row r="7661" spans="1:3" x14ac:dyDescent="0.2">
      <c r="A7661" t="s">
        <v>79</v>
      </c>
      <c r="B7661" t="s">
        <v>115</v>
      </c>
      <c r="C7661" t="s">
        <v>5</v>
      </c>
    </row>
    <row r="7662" spans="1:3" x14ac:dyDescent="0.2">
      <c r="A7662" t="s">
        <v>79</v>
      </c>
      <c r="B7662" t="s">
        <v>116</v>
      </c>
      <c r="C7662" t="s">
        <v>69</v>
      </c>
    </row>
    <row r="7663" spans="1:3" x14ac:dyDescent="0.2">
      <c r="A7663" t="s">
        <v>117</v>
      </c>
      <c r="B7663" t="s">
        <v>79</v>
      </c>
      <c r="C7663" t="s">
        <v>96</v>
      </c>
    </row>
    <row r="7664" spans="1:3" x14ac:dyDescent="0.2">
      <c r="A7664" t="s">
        <v>79</v>
      </c>
      <c r="B7664" t="s">
        <v>118</v>
      </c>
      <c r="C7664" t="s">
        <v>127</v>
      </c>
    </row>
    <row r="7665" spans="1:3" x14ac:dyDescent="0.2">
      <c r="A7665" t="s">
        <v>79</v>
      </c>
      <c r="B7665" t="s">
        <v>119</v>
      </c>
      <c r="C7665" t="s">
        <v>127</v>
      </c>
    </row>
    <row r="7666" spans="1:3" x14ac:dyDescent="0.2">
      <c r="A7666" t="s">
        <v>79</v>
      </c>
      <c r="B7666" t="s">
        <v>120</v>
      </c>
      <c r="C7666" t="s">
        <v>5</v>
      </c>
    </row>
    <row r="7667" spans="1:3" x14ac:dyDescent="0.2">
      <c r="A7667" t="s">
        <v>79</v>
      </c>
      <c r="B7667" t="s">
        <v>121</v>
      </c>
      <c r="C7667" t="s">
        <v>22</v>
      </c>
    </row>
    <row r="7668" spans="1:3" x14ac:dyDescent="0.2">
      <c r="A7668" t="s">
        <v>79</v>
      </c>
      <c r="B7668" t="s">
        <v>122</v>
      </c>
      <c r="C7668" t="s">
        <v>114</v>
      </c>
    </row>
    <row r="7669" spans="1:3" x14ac:dyDescent="0.2">
      <c r="A7669" t="s">
        <v>79</v>
      </c>
      <c r="B7669" t="s">
        <v>123</v>
      </c>
      <c r="C7669" t="s">
        <v>128</v>
      </c>
    </row>
    <row r="7670" spans="1:3" x14ac:dyDescent="0.2">
      <c r="A7670" t="s">
        <v>124</v>
      </c>
      <c r="B7670" t="s">
        <v>79</v>
      </c>
      <c r="C7670" t="s">
        <v>81</v>
      </c>
    </row>
    <row r="7671" spans="1:3" x14ac:dyDescent="0.2">
      <c r="A7671" t="s">
        <v>125</v>
      </c>
      <c r="B7671" t="s">
        <v>79</v>
      </c>
      <c r="C7671" t="s">
        <v>47</v>
      </c>
    </row>
    <row r="7672" spans="1:3" x14ac:dyDescent="0.2">
      <c r="A7672" t="s">
        <v>126</v>
      </c>
      <c r="B7672" t="s">
        <v>79</v>
      </c>
      <c r="C7672" t="s">
        <v>86</v>
      </c>
    </row>
    <row r="7673" spans="1:3" x14ac:dyDescent="0.2">
      <c r="A7673" t="s">
        <v>79</v>
      </c>
      <c r="B7673" t="s">
        <v>127</v>
      </c>
      <c r="C7673" t="s">
        <v>28</v>
      </c>
    </row>
    <row r="7674" spans="1:3" x14ac:dyDescent="0.2">
      <c r="A7674" t="s">
        <v>79</v>
      </c>
      <c r="B7674" t="s">
        <v>128</v>
      </c>
      <c r="C7674" t="s">
        <v>29</v>
      </c>
    </row>
    <row r="7675" spans="1:3" x14ac:dyDescent="0.2">
      <c r="A7675" t="s">
        <v>79</v>
      </c>
      <c r="B7675" t="s">
        <v>129</v>
      </c>
      <c r="C7675" t="s">
        <v>39</v>
      </c>
    </row>
    <row r="7676" spans="1:3" x14ac:dyDescent="0.2">
      <c r="A7676" t="s">
        <v>79</v>
      </c>
      <c r="B7676" t="s">
        <v>130</v>
      </c>
      <c r="C7676" t="s">
        <v>21</v>
      </c>
    </row>
    <row r="7677" spans="1:3" x14ac:dyDescent="0.2">
      <c r="A7677" t="s">
        <v>79</v>
      </c>
      <c r="B7677" t="s">
        <v>131</v>
      </c>
      <c r="C7677" t="s">
        <v>2</v>
      </c>
    </row>
    <row r="7678" spans="1:3" x14ac:dyDescent="0.2">
      <c r="A7678" t="s">
        <v>79</v>
      </c>
      <c r="B7678" t="s">
        <v>132</v>
      </c>
      <c r="C7678" t="s">
        <v>40</v>
      </c>
    </row>
    <row r="7679" spans="1:3" x14ac:dyDescent="0.2">
      <c r="A7679" t="s">
        <v>133</v>
      </c>
      <c r="B7679" t="s">
        <v>79</v>
      </c>
      <c r="C7679" t="s">
        <v>26</v>
      </c>
    </row>
    <row r="7680" spans="1:3" x14ac:dyDescent="0.2">
      <c r="A7680" t="s">
        <v>79</v>
      </c>
      <c r="B7680" t="s">
        <v>134</v>
      </c>
      <c r="C7680" t="s">
        <v>11</v>
      </c>
    </row>
    <row r="7681" spans="1:3" x14ac:dyDescent="0.2">
      <c r="A7681" t="s">
        <v>79</v>
      </c>
      <c r="B7681" t="s">
        <v>135</v>
      </c>
      <c r="C7681" t="s">
        <v>31</v>
      </c>
    </row>
    <row r="7682" spans="1:3" x14ac:dyDescent="0.2">
      <c r="A7682" t="s">
        <v>136</v>
      </c>
      <c r="B7682" t="s">
        <v>79</v>
      </c>
      <c r="C7682" t="s">
        <v>8</v>
      </c>
    </row>
    <row r="7683" spans="1:3" x14ac:dyDescent="0.2">
      <c r="A7683" t="s">
        <v>79</v>
      </c>
      <c r="B7683" t="s">
        <v>137</v>
      </c>
      <c r="C7683" t="s">
        <v>10</v>
      </c>
    </row>
    <row r="7684" spans="1:3" x14ac:dyDescent="0.2">
      <c r="A7684" t="s">
        <v>79</v>
      </c>
      <c r="B7684" t="s">
        <v>138</v>
      </c>
      <c r="C7684" t="s">
        <v>10</v>
      </c>
    </row>
    <row r="7685" spans="1:3" x14ac:dyDescent="0.2">
      <c r="A7685" t="s">
        <v>81</v>
      </c>
      <c r="B7685" t="s">
        <v>80</v>
      </c>
      <c r="C7685" t="s">
        <v>48</v>
      </c>
    </row>
    <row r="7686" spans="1:3" x14ac:dyDescent="0.2">
      <c r="A7686" t="s">
        <v>80</v>
      </c>
      <c r="B7686" t="s">
        <v>82</v>
      </c>
      <c r="C7686" t="s">
        <v>62</v>
      </c>
    </row>
    <row r="7687" spans="1:3" x14ac:dyDescent="0.2">
      <c r="A7687" t="s">
        <v>80</v>
      </c>
      <c r="B7687" t="s">
        <v>83</v>
      </c>
      <c r="C7687" t="s">
        <v>1</v>
      </c>
    </row>
    <row r="7688" spans="1:3" x14ac:dyDescent="0.2">
      <c r="A7688" t="s">
        <v>80</v>
      </c>
      <c r="B7688" t="s">
        <v>84</v>
      </c>
      <c r="C7688" t="s">
        <v>11</v>
      </c>
    </row>
    <row r="7689" spans="1:3" x14ac:dyDescent="0.2">
      <c r="A7689" t="s">
        <v>80</v>
      </c>
      <c r="B7689" t="s">
        <v>85</v>
      </c>
      <c r="C7689" t="s">
        <v>62</v>
      </c>
    </row>
    <row r="7690" spans="1:3" x14ac:dyDescent="0.2">
      <c r="A7690" t="s">
        <v>86</v>
      </c>
      <c r="B7690" t="s">
        <v>80</v>
      </c>
      <c r="C7690" t="s">
        <v>51</v>
      </c>
    </row>
    <row r="7691" spans="1:3" x14ac:dyDescent="0.2">
      <c r="A7691" t="s">
        <v>87</v>
      </c>
      <c r="B7691" t="s">
        <v>80</v>
      </c>
      <c r="C7691" t="s">
        <v>26</v>
      </c>
    </row>
    <row r="7692" spans="1:3" x14ac:dyDescent="0.2">
      <c r="A7692" t="s">
        <v>88</v>
      </c>
      <c r="B7692" t="s">
        <v>80</v>
      </c>
      <c r="C7692" t="s">
        <v>136</v>
      </c>
    </row>
    <row r="7693" spans="1:3" x14ac:dyDescent="0.2">
      <c r="A7693" t="s">
        <v>89</v>
      </c>
      <c r="B7693" t="s">
        <v>80</v>
      </c>
      <c r="C7693" t="s">
        <v>33</v>
      </c>
    </row>
    <row r="7694" spans="1:3" x14ac:dyDescent="0.2">
      <c r="A7694" t="s">
        <v>80</v>
      </c>
      <c r="B7694" t="s">
        <v>90</v>
      </c>
      <c r="C7694" t="s">
        <v>62</v>
      </c>
    </row>
    <row r="7695" spans="1:3" x14ac:dyDescent="0.2">
      <c r="A7695" t="s">
        <v>91</v>
      </c>
      <c r="B7695" t="s">
        <v>80</v>
      </c>
      <c r="C7695" t="s">
        <v>128</v>
      </c>
    </row>
    <row r="7696" spans="1:3" x14ac:dyDescent="0.2">
      <c r="A7696" t="s">
        <v>92</v>
      </c>
      <c r="B7696" t="s">
        <v>80</v>
      </c>
      <c r="C7696" t="s">
        <v>130</v>
      </c>
    </row>
    <row r="7697" spans="1:3" x14ac:dyDescent="0.2">
      <c r="A7697" t="s">
        <v>93</v>
      </c>
      <c r="B7697" t="s">
        <v>80</v>
      </c>
      <c r="C7697" t="s">
        <v>33</v>
      </c>
    </row>
    <row r="7698" spans="1:3" x14ac:dyDescent="0.2">
      <c r="A7698" t="s">
        <v>80</v>
      </c>
      <c r="B7698" t="s">
        <v>94</v>
      </c>
      <c r="C7698" t="s">
        <v>5</v>
      </c>
    </row>
    <row r="7699" spans="1:3" x14ac:dyDescent="0.2">
      <c r="A7699" t="s">
        <v>95</v>
      </c>
      <c r="B7699" t="s">
        <v>80</v>
      </c>
      <c r="C7699" t="s">
        <v>128</v>
      </c>
    </row>
    <row r="7700" spans="1:3" x14ac:dyDescent="0.2">
      <c r="A7700" t="s">
        <v>96</v>
      </c>
      <c r="B7700" t="s">
        <v>80</v>
      </c>
      <c r="C7700" t="s">
        <v>31</v>
      </c>
    </row>
    <row r="7701" spans="1:3" x14ac:dyDescent="0.2">
      <c r="A7701" t="s">
        <v>80</v>
      </c>
      <c r="B7701" t="s">
        <v>97</v>
      </c>
      <c r="C7701" t="s">
        <v>36</v>
      </c>
    </row>
    <row r="7702" spans="1:3" x14ac:dyDescent="0.2">
      <c r="A7702" t="s">
        <v>80</v>
      </c>
      <c r="B7702" t="s">
        <v>98</v>
      </c>
      <c r="C7702" t="s">
        <v>52</v>
      </c>
    </row>
    <row r="7703" spans="1:3" x14ac:dyDescent="0.2">
      <c r="A7703" t="s">
        <v>99</v>
      </c>
      <c r="B7703" t="s">
        <v>80</v>
      </c>
      <c r="C7703" t="s">
        <v>86</v>
      </c>
    </row>
    <row r="7704" spans="1:3" x14ac:dyDescent="0.2">
      <c r="A7704" t="s">
        <v>100</v>
      </c>
      <c r="B7704" t="s">
        <v>80</v>
      </c>
      <c r="C7704" t="s">
        <v>105</v>
      </c>
    </row>
    <row r="7705" spans="1:3" x14ac:dyDescent="0.2">
      <c r="A7705" t="s">
        <v>80</v>
      </c>
      <c r="B7705" t="s">
        <v>101</v>
      </c>
      <c r="C7705" t="s">
        <v>14</v>
      </c>
    </row>
    <row r="7706" spans="1:3" x14ac:dyDescent="0.2">
      <c r="A7706" t="s">
        <v>102</v>
      </c>
      <c r="B7706" t="s">
        <v>80</v>
      </c>
      <c r="C7706" t="s">
        <v>130</v>
      </c>
    </row>
    <row r="7707" spans="1:3" x14ac:dyDescent="0.2">
      <c r="A7707" t="s">
        <v>103</v>
      </c>
      <c r="B7707" t="s">
        <v>80</v>
      </c>
      <c r="C7707" t="s">
        <v>62</v>
      </c>
    </row>
    <row r="7708" spans="1:3" x14ac:dyDescent="0.2">
      <c r="A7708" t="s">
        <v>80</v>
      </c>
      <c r="B7708" t="s">
        <v>104</v>
      </c>
      <c r="C7708" t="s">
        <v>11</v>
      </c>
    </row>
    <row r="7709" spans="1:3" x14ac:dyDescent="0.2">
      <c r="A7709" t="s">
        <v>80</v>
      </c>
      <c r="B7709" t="s">
        <v>3</v>
      </c>
      <c r="C7709" t="s">
        <v>130</v>
      </c>
    </row>
    <row r="7710" spans="1:3" x14ac:dyDescent="0.2">
      <c r="A7710" t="s">
        <v>105</v>
      </c>
      <c r="B7710" t="s">
        <v>80</v>
      </c>
      <c r="C7710" t="s">
        <v>28</v>
      </c>
    </row>
    <row r="7711" spans="1:3" x14ac:dyDescent="0.2">
      <c r="A7711" t="s">
        <v>106</v>
      </c>
      <c r="B7711" t="s">
        <v>80</v>
      </c>
      <c r="C7711" t="s">
        <v>93</v>
      </c>
    </row>
    <row r="7712" spans="1:3" x14ac:dyDescent="0.2">
      <c r="A7712" t="s">
        <v>80</v>
      </c>
      <c r="B7712" t="s">
        <v>107</v>
      </c>
      <c r="C7712" t="s">
        <v>62</v>
      </c>
    </row>
    <row r="7713" spans="1:3" x14ac:dyDescent="0.2">
      <c r="A7713" t="s">
        <v>80</v>
      </c>
      <c r="B7713" t="s">
        <v>108</v>
      </c>
      <c r="C7713" t="s">
        <v>62</v>
      </c>
    </row>
    <row r="7714" spans="1:3" x14ac:dyDescent="0.2">
      <c r="A7714" t="s">
        <v>80</v>
      </c>
      <c r="B7714" t="s">
        <v>109</v>
      </c>
      <c r="C7714" t="s">
        <v>11</v>
      </c>
    </row>
    <row r="7715" spans="1:3" x14ac:dyDescent="0.2">
      <c r="A7715" t="s">
        <v>110</v>
      </c>
      <c r="B7715" t="s">
        <v>80</v>
      </c>
      <c r="C7715" t="s">
        <v>114</v>
      </c>
    </row>
    <row r="7716" spans="1:3" x14ac:dyDescent="0.2">
      <c r="A7716" t="s">
        <v>111</v>
      </c>
      <c r="B7716" t="s">
        <v>80</v>
      </c>
      <c r="C7716" t="s">
        <v>40</v>
      </c>
    </row>
    <row r="7717" spans="1:3" x14ac:dyDescent="0.2">
      <c r="A7717" t="s">
        <v>112</v>
      </c>
      <c r="B7717" t="s">
        <v>80</v>
      </c>
      <c r="C7717" t="s">
        <v>40</v>
      </c>
    </row>
    <row r="7718" spans="1:3" x14ac:dyDescent="0.2">
      <c r="A7718" t="s">
        <v>113</v>
      </c>
      <c r="B7718" t="s">
        <v>80</v>
      </c>
      <c r="C7718" t="s">
        <v>129</v>
      </c>
    </row>
    <row r="7719" spans="1:3" x14ac:dyDescent="0.2">
      <c r="A7719" t="s">
        <v>114</v>
      </c>
      <c r="B7719" t="s">
        <v>80</v>
      </c>
      <c r="C7719" t="s">
        <v>48</v>
      </c>
    </row>
    <row r="7720" spans="1:3" x14ac:dyDescent="0.2">
      <c r="A7720" t="s">
        <v>80</v>
      </c>
      <c r="B7720" t="s">
        <v>115</v>
      </c>
      <c r="C7720" t="s">
        <v>5</v>
      </c>
    </row>
    <row r="7721" spans="1:3" x14ac:dyDescent="0.2">
      <c r="A7721" t="s">
        <v>80</v>
      </c>
      <c r="B7721" t="s">
        <v>116</v>
      </c>
      <c r="C7721" t="s">
        <v>69</v>
      </c>
    </row>
    <row r="7722" spans="1:3" x14ac:dyDescent="0.2">
      <c r="A7722" t="s">
        <v>117</v>
      </c>
      <c r="B7722" t="s">
        <v>80</v>
      </c>
      <c r="C7722" t="s">
        <v>96</v>
      </c>
    </row>
    <row r="7723" spans="1:3" x14ac:dyDescent="0.2">
      <c r="A7723" t="s">
        <v>118</v>
      </c>
      <c r="B7723" t="s">
        <v>80</v>
      </c>
      <c r="C7723" t="s">
        <v>127</v>
      </c>
    </row>
    <row r="7724" spans="1:3" x14ac:dyDescent="0.2">
      <c r="A7724" t="s">
        <v>119</v>
      </c>
      <c r="B7724" t="s">
        <v>80</v>
      </c>
      <c r="C7724" t="s">
        <v>127</v>
      </c>
    </row>
    <row r="7725" spans="1:3" x14ac:dyDescent="0.2">
      <c r="A7725" t="s">
        <v>80</v>
      </c>
      <c r="B7725" t="s">
        <v>120</v>
      </c>
      <c r="C7725" t="s">
        <v>5</v>
      </c>
    </row>
    <row r="7726" spans="1:3" x14ac:dyDescent="0.2">
      <c r="A7726" t="s">
        <v>80</v>
      </c>
      <c r="B7726" t="s">
        <v>121</v>
      </c>
      <c r="C7726" t="s">
        <v>138</v>
      </c>
    </row>
    <row r="7727" spans="1:3" x14ac:dyDescent="0.2">
      <c r="A7727" t="s">
        <v>122</v>
      </c>
      <c r="B7727" t="s">
        <v>80</v>
      </c>
      <c r="C7727" t="s">
        <v>76</v>
      </c>
    </row>
    <row r="7728" spans="1:3" x14ac:dyDescent="0.2">
      <c r="A7728" t="s">
        <v>123</v>
      </c>
      <c r="B7728" t="s">
        <v>80</v>
      </c>
      <c r="C7728" t="s">
        <v>128</v>
      </c>
    </row>
    <row r="7729" spans="1:3" x14ac:dyDescent="0.2">
      <c r="A7729" t="s">
        <v>124</v>
      </c>
      <c r="B7729" t="s">
        <v>80</v>
      </c>
      <c r="C7729" t="s">
        <v>49</v>
      </c>
    </row>
    <row r="7730" spans="1:3" x14ac:dyDescent="0.2">
      <c r="A7730" t="s">
        <v>125</v>
      </c>
      <c r="B7730" t="s">
        <v>80</v>
      </c>
      <c r="C7730" t="s">
        <v>26</v>
      </c>
    </row>
    <row r="7731" spans="1:3" x14ac:dyDescent="0.2">
      <c r="A7731" t="s">
        <v>126</v>
      </c>
      <c r="B7731" t="s">
        <v>80</v>
      </c>
      <c r="C7731" t="s">
        <v>114</v>
      </c>
    </row>
    <row r="7732" spans="1:3" x14ac:dyDescent="0.2">
      <c r="A7732" t="s">
        <v>127</v>
      </c>
      <c r="B7732" t="s">
        <v>80</v>
      </c>
      <c r="C7732" t="s">
        <v>28</v>
      </c>
    </row>
    <row r="7733" spans="1:3" x14ac:dyDescent="0.2">
      <c r="A7733" t="s">
        <v>128</v>
      </c>
      <c r="B7733" t="s">
        <v>80</v>
      </c>
      <c r="C7733" t="s">
        <v>29</v>
      </c>
    </row>
    <row r="7734" spans="1:3" x14ac:dyDescent="0.2">
      <c r="A7734" t="s">
        <v>80</v>
      </c>
      <c r="B7734" t="s">
        <v>129</v>
      </c>
      <c r="C7734" t="s">
        <v>132</v>
      </c>
    </row>
    <row r="7735" spans="1:3" x14ac:dyDescent="0.2">
      <c r="A7735" t="s">
        <v>80</v>
      </c>
      <c r="B7735" t="s">
        <v>130</v>
      </c>
      <c r="C7735" t="s">
        <v>21</v>
      </c>
    </row>
    <row r="7736" spans="1:3" x14ac:dyDescent="0.2">
      <c r="A7736" t="s">
        <v>80</v>
      </c>
      <c r="B7736" t="s">
        <v>131</v>
      </c>
      <c r="C7736" t="s">
        <v>101</v>
      </c>
    </row>
    <row r="7737" spans="1:3" x14ac:dyDescent="0.2">
      <c r="A7737" t="s">
        <v>80</v>
      </c>
      <c r="B7737" t="s">
        <v>132</v>
      </c>
      <c r="C7737" t="s">
        <v>79</v>
      </c>
    </row>
    <row r="7738" spans="1:3" x14ac:dyDescent="0.2">
      <c r="A7738" t="s">
        <v>133</v>
      </c>
      <c r="B7738" t="s">
        <v>80</v>
      </c>
      <c r="C7738" t="s">
        <v>136</v>
      </c>
    </row>
    <row r="7739" spans="1:3" x14ac:dyDescent="0.2">
      <c r="A7739" t="s">
        <v>80</v>
      </c>
      <c r="B7739" t="s">
        <v>134</v>
      </c>
      <c r="C7739" t="s">
        <v>11</v>
      </c>
    </row>
    <row r="7740" spans="1:3" x14ac:dyDescent="0.2">
      <c r="A7740" t="s">
        <v>80</v>
      </c>
      <c r="B7740" t="s">
        <v>135</v>
      </c>
      <c r="C7740" t="s">
        <v>129</v>
      </c>
    </row>
    <row r="7741" spans="1:3" x14ac:dyDescent="0.2">
      <c r="A7741" t="s">
        <v>136</v>
      </c>
      <c r="B7741" t="s">
        <v>80</v>
      </c>
      <c r="C7741" t="s">
        <v>31</v>
      </c>
    </row>
    <row r="7742" spans="1:3" x14ac:dyDescent="0.2">
      <c r="A7742" t="s">
        <v>80</v>
      </c>
      <c r="B7742" t="s">
        <v>137</v>
      </c>
      <c r="C7742" t="s">
        <v>69</v>
      </c>
    </row>
    <row r="7743" spans="1:3" x14ac:dyDescent="0.2">
      <c r="A7743" t="s">
        <v>80</v>
      </c>
      <c r="B7743" t="s">
        <v>138</v>
      </c>
      <c r="C7743" t="s">
        <v>10</v>
      </c>
    </row>
    <row r="7744" spans="1:3" x14ac:dyDescent="0.2">
      <c r="A7744" t="s">
        <v>81</v>
      </c>
      <c r="B7744" t="s">
        <v>82</v>
      </c>
      <c r="C7744" t="s">
        <v>128</v>
      </c>
    </row>
    <row r="7745" spans="1:3" x14ac:dyDescent="0.2">
      <c r="A7745" t="s">
        <v>81</v>
      </c>
      <c r="B7745" t="s">
        <v>83</v>
      </c>
      <c r="C7745" t="s">
        <v>130</v>
      </c>
    </row>
    <row r="7746" spans="1:3" x14ac:dyDescent="0.2">
      <c r="A7746" t="s">
        <v>81</v>
      </c>
      <c r="B7746" t="s">
        <v>84</v>
      </c>
      <c r="C7746" t="s">
        <v>10</v>
      </c>
    </row>
    <row r="7747" spans="1:3" x14ac:dyDescent="0.2">
      <c r="A7747" t="s">
        <v>81</v>
      </c>
      <c r="B7747" t="s">
        <v>85</v>
      </c>
      <c r="C7747" t="s">
        <v>69</v>
      </c>
    </row>
    <row r="7748" spans="1:3" x14ac:dyDescent="0.2">
      <c r="A7748" t="s">
        <v>81</v>
      </c>
      <c r="B7748" t="s">
        <v>86</v>
      </c>
      <c r="C7748" t="s">
        <v>114</v>
      </c>
    </row>
    <row r="7749" spans="1:3" x14ac:dyDescent="0.2">
      <c r="A7749" t="s">
        <v>87</v>
      </c>
      <c r="B7749" t="s">
        <v>81</v>
      </c>
      <c r="C7749" t="s">
        <v>72</v>
      </c>
    </row>
    <row r="7750" spans="1:3" x14ac:dyDescent="0.2">
      <c r="A7750" t="s">
        <v>88</v>
      </c>
      <c r="B7750" t="s">
        <v>81</v>
      </c>
      <c r="C7750" t="s">
        <v>71</v>
      </c>
    </row>
    <row r="7751" spans="1:3" x14ac:dyDescent="0.2">
      <c r="A7751" t="s">
        <v>89</v>
      </c>
      <c r="B7751" t="s">
        <v>81</v>
      </c>
      <c r="C7751" t="s">
        <v>39</v>
      </c>
    </row>
    <row r="7752" spans="1:3" x14ac:dyDescent="0.2">
      <c r="A7752" t="s">
        <v>81</v>
      </c>
      <c r="B7752" t="s">
        <v>90</v>
      </c>
      <c r="C7752" t="s">
        <v>128</v>
      </c>
    </row>
    <row r="7753" spans="1:3" x14ac:dyDescent="0.2">
      <c r="A7753" t="s">
        <v>91</v>
      </c>
      <c r="B7753" t="s">
        <v>81</v>
      </c>
      <c r="C7753" t="s">
        <v>43</v>
      </c>
    </row>
    <row r="7754" spans="1:3" x14ac:dyDescent="0.2">
      <c r="A7754" t="s">
        <v>92</v>
      </c>
      <c r="B7754" t="s">
        <v>81</v>
      </c>
      <c r="C7754" t="s">
        <v>127</v>
      </c>
    </row>
    <row r="7755" spans="1:3" x14ac:dyDescent="0.2">
      <c r="A7755" t="s">
        <v>93</v>
      </c>
      <c r="B7755" t="s">
        <v>81</v>
      </c>
      <c r="C7755" t="s">
        <v>39</v>
      </c>
    </row>
    <row r="7756" spans="1:3" x14ac:dyDescent="0.2">
      <c r="A7756" t="s">
        <v>81</v>
      </c>
      <c r="B7756" t="s">
        <v>94</v>
      </c>
      <c r="C7756" t="s">
        <v>62</v>
      </c>
    </row>
    <row r="7757" spans="1:3" x14ac:dyDescent="0.2">
      <c r="A7757" t="s">
        <v>95</v>
      </c>
      <c r="B7757" t="s">
        <v>81</v>
      </c>
      <c r="C7757" t="s">
        <v>43</v>
      </c>
    </row>
    <row r="7758" spans="1:3" x14ac:dyDescent="0.2">
      <c r="A7758" t="s">
        <v>96</v>
      </c>
      <c r="B7758" t="s">
        <v>81</v>
      </c>
      <c r="C7758" t="s">
        <v>86</v>
      </c>
    </row>
    <row r="7759" spans="1:3" x14ac:dyDescent="0.2">
      <c r="A7759" t="s">
        <v>81</v>
      </c>
      <c r="B7759" t="s">
        <v>97</v>
      </c>
      <c r="C7759" t="s">
        <v>11</v>
      </c>
    </row>
    <row r="7760" spans="1:3" x14ac:dyDescent="0.2">
      <c r="A7760" t="s">
        <v>81</v>
      </c>
      <c r="B7760" t="s">
        <v>98</v>
      </c>
      <c r="C7760" t="s">
        <v>62</v>
      </c>
    </row>
    <row r="7761" spans="1:3" x14ac:dyDescent="0.2">
      <c r="A7761" t="s">
        <v>99</v>
      </c>
      <c r="B7761" t="s">
        <v>81</v>
      </c>
      <c r="C7761" t="s">
        <v>25</v>
      </c>
    </row>
    <row r="7762" spans="1:3" x14ac:dyDescent="0.2">
      <c r="A7762" t="s">
        <v>100</v>
      </c>
      <c r="B7762" t="s">
        <v>81</v>
      </c>
      <c r="C7762" t="s">
        <v>29</v>
      </c>
    </row>
    <row r="7763" spans="1:3" x14ac:dyDescent="0.2">
      <c r="A7763" t="s">
        <v>81</v>
      </c>
      <c r="B7763" t="s">
        <v>101</v>
      </c>
      <c r="C7763" t="s">
        <v>79</v>
      </c>
    </row>
    <row r="7764" spans="1:3" x14ac:dyDescent="0.2">
      <c r="A7764" t="s">
        <v>102</v>
      </c>
      <c r="B7764" t="s">
        <v>81</v>
      </c>
      <c r="C7764" t="s">
        <v>105</v>
      </c>
    </row>
    <row r="7765" spans="1:3" x14ac:dyDescent="0.2">
      <c r="A7765" t="s">
        <v>103</v>
      </c>
      <c r="B7765" t="s">
        <v>81</v>
      </c>
      <c r="C7765" t="s">
        <v>128</v>
      </c>
    </row>
    <row r="7766" spans="1:3" x14ac:dyDescent="0.2">
      <c r="A7766" t="s">
        <v>81</v>
      </c>
      <c r="B7766" t="s">
        <v>104</v>
      </c>
      <c r="C7766" t="s">
        <v>105</v>
      </c>
    </row>
    <row r="7767" spans="1:3" x14ac:dyDescent="0.2">
      <c r="A7767" t="s">
        <v>81</v>
      </c>
      <c r="B7767" t="s">
        <v>3</v>
      </c>
      <c r="C7767" t="s">
        <v>127</v>
      </c>
    </row>
    <row r="7768" spans="1:3" x14ac:dyDescent="0.2">
      <c r="A7768" t="s">
        <v>105</v>
      </c>
      <c r="B7768" t="s">
        <v>81</v>
      </c>
      <c r="C7768" t="s">
        <v>33</v>
      </c>
    </row>
    <row r="7769" spans="1:3" x14ac:dyDescent="0.2">
      <c r="A7769" t="s">
        <v>106</v>
      </c>
      <c r="B7769" t="s">
        <v>81</v>
      </c>
      <c r="C7769" t="s">
        <v>132</v>
      </c>
    </row>
    <row r="7770" spans="1:3" x14ac:dyDescent="0.2">
      <c r="A7770" t="s">
        <v>81</v>
      </c>
      <c r="B7770" t="s">
        <v>107</v>
      </c>
      <c r="C7770" t="s">
        <v>69</v>
      </c>
    </row>
    <row r="7771" spans="1:3" x14ac:dyDescent="0.2">
      <c r="A7771" t="s">
        <v>81</v>
      </c>
      <c r="B7771" t="s">
        <v>108</v>
      </c>
      <c r="C7771" t="s">
        <v>128</v>
      </c>
    </row>
    <row r="7772" spans="1:3" x14ac:dyDescent="0.2">
      <c r="A7772" t="s">
        <v>81</v>
      </c>
      <c r="B7772" t="s">
        <v>109</v>
      </c>
      <c r="C7772" t="s">
        <v>10</v>
      </c>
    </row>
    <row r="7773" spans="1:3" x14ac:dyDescent="0.2">
      <c r="A7773" t="s">
        <v>110</v>
      </c>
      <c r="B7773" t="s">
        <v>81</v>
      </c>
      <c r="C7773" t="s">
        <v>26</v>
      </c>
    </row>
    <row r="7774" spans="1:3" x14ac:dyDescent="0.2">
      <c r="A7774" t="s">
        <v>111</v>
      </c>
      <c r="B7774" t="s">
        <v>81</v>
      </c>
      <c r="C7774" t="s">
        <v>31</v>
      </c>
    </row>
    <row r="7775" spans="1:3" x14ac:dyDescent="0.2">
      <c r="A7775" t="s">
        <v>112</v>
      </c>
      <c r="B7775" t="s">
        <v>81</v>
      </c>
      <c r="C7775" t="s">
        <v>31</v>
      </c>
    </row>
    <row r="7776" spans="1:3" x14ac:dyDescent="0.2">
      <c r="A7776" t="s">
        <v>113</v>
      </c>
      <c r="B7776" t="s">
        <v>81</v>
      </c>
      <c r="C7776" t="s">
        <v>114</v>
      </c>
    </row>
    <row r="7777" spans="1:3" x14ac:dyDescent="0.2">
      <c r="A7777" t="s">
        <v>114</v>
      </c>
      <c r="B7777" t="s">
        <v>81</v>
      </c>
      <c r="C7777" t="s">
        <v>76</v>
      </c>
    </row>
    <row r="7778" spans="1:3" x14ac:dyDescent="0.2">
      <c r="A7778" t="s">
        <v>81</v>
      </c>
      <c r="B7778" t="s">
        <v>115</v>
      </c>
      <c r="C7778" t="s">
        <v>62</v>
      </c>
    </row>
    <row r="7779" spans="1:3" x14ac:dyDescent="0.2">
      <c r="A7779" t="s">
        <v>81</v>
      </c>
      <c r="B7779" t="s">
        <v>116</v>
      </c>
      <c r="C7779" t="s">
        <v>101</v>
      </c>
    </row>
    <row r="7780" spans="1:3" x14ac:dyDescent="0.2">
      <c r="A7780" t="s">
        <v>117</v>
      </c>
      <c r="B7780" t="s">
        <v>81</v>
      </c>
      <c r="C7780" t="s">
        <v>70</v>
      </c>
    </row>
    <row r="7781" spans="1:3" x14ac:dyDescent="0.2">
      <c r="A7781" t="s">
        <v>81</v>
      </c>
      <c r="B7781" t="s">
        <v>118</v>
      </c>
      <c r="C7781" t="s">
        <v>74</v>
      </c>
    </row>
    <row r="7782" spans="1:3" x14ac:dyDescent="0.2">
      <c r="A7782" t="s">
        <v>81</v>
      </c>
      <c r="B7782" t="s">
        <v>119</v>
      </c>
      <c r="C7782" t="s">
        <v>74</v>
      </c>
    </row>
    <row r="7783" spans="1:3" x14ac:dyDescent="0.2">
      <c r="A7783" t="s">
        <v>81</v>
      </c>
      <c r="B7783" t="s">
        <v>120</v>
      </c>
      <c r="C7783" t="s">
        <v>1</v>
      </c>
    </row>
    <row r="7784" spans="1:3" x14ac:dyDescent="0.2">
      <c r="A7784" t="s">
        <v>81</v>
      </c>
      <c r="B7784" t="s">
        <v>121</v>
      </c>
      <c r="C7784" t="s">
        <v>1</v>
      </c>
    </row>
    <row r="7785" spans="1:3" x14ac:dyDescent="0.2">
      <c r="A7785" t="s">
        <v>122</v>
      </c>
      <c r="B7785" t="s">
        <v>81</v>
      </c>
      <c r="C7785" t="s">
        <v>26</v>
      </c>
    </row>
    <row r="7786" spans="1:3" x14ac:dyDescent="0.2">
      <c r="A7786" t="s">
        <v>123</v>
      </c>
      <c r="B7786" t="s">
        <v>81</v>
      </c>
      <c r="C7786" t="s">
        <v>43</v>
      </c>
    </row>
    <row r="7787" spans="1:3" x14ac:dyDescent="0.2">
      <c r="A7787" t="s">
        <v>124</v>
      </c>
      <c r="B7787" t="s">
        <v>81</v>
      </c>
      <c r="C7787" t="s">
        <v>96</v>
      </c>
    </row>
    <row r="7788" spans="1:3" x14ac:dyDescent="0.2">
      <c r="A7788" t="s">
        <v>125</v>
      </c>
      <c r="B7788" t="s">
        <v>81</v>
      </c>
      <c r="C7788" t="s">
        <v>122</v>
      </c>
    </row>
    <row r="7789" spans="1:3" x14ac:dyDescent="0.2">
      <c r="A7789" t="s">
        <v>126</v>
      </c>
      <c r="B7789" t="s">
        <v>81</v>
      </c>
      <c r="C7789" t="s">
        <v>47</v>
      </c>
    </row>
    <row r="7790" spans="1:3" x14ac:dyDescent="0.2">
      <c r="A7790" t="s">
        <v>81</v>
      </c>
      <c r="B7790" t="s">
        <v>127</v>
      </c>
      <c r="C7790" t="s">
        <v>16</v>
      </c>
    </row>
    <row r="7791" spans="1:3" x14ac:dyDescent="0.2">
      <c r="A7791" t="s">
        <v>128</v>
      </c>
      <c r="B7791" t="s">
        <v>81</v>
      </c>
      <c r="C7791" t="s">
        <v>32</v>
      </c>
    </row>
    <row r="7792" spans="1:3" x14ac:dyDescent="0.2">
      <c r="A7792" t="s">
        <v>81</v>
      </c>
      <c r="B7792" t="s">
        <v>129</v>
      </c>
      <c r="C7792" t="s">
        <v>18</v>
      </c>
    </row>
    <row r="7793" spans="1:3" x14ac:dyDescent="0.2">
      <c r="A7793" t="s">
        <v>81</v>
      </c>
      <c r="B7793" t="s">
        <v>130</v>
      </c>
      <c r="C7793" t="s">
        <v>89</v>
      </c>
    </row>
    <row r="7794" spans="1:3" x14ac:dyDescent="0.2">
      <c r="A7794" t="s">
        <v>81</v>
      </c>
      <c r="B7794" t="s">
        <v>131</v>
      </c>
      <c r="C7794" t="s">
        <v>14</v>
      </c>
    </row>
    <row r="7795" spans="1:3" x14ac:dyDescent="0.2">
      <c r="A7795" t="s">
        <v>81</v>
      </c>
      <c r="B7795" t="s">
        <v>132</v>
      </c>
      <c r="C7795" t="s">
        <v>129</v>
      </c>
    </row>
    <row r="7796" spans="1:3" x14ac:dyDescent="0.2">
      <c r="A7796" t="s">
        <v>133</v>
      </c>
      <c r="B7796" t="s">
        <v>81</v>
      </c>
      <c r="C7796" t="s">
        <v>42</v>
      </c>
    </row>
    <row r="7797" spans="1:3" x14ac:dyDescent="0.2">
      <c r="A7797" t="s">
        <v>81</v>
      </c>
      <c r="B7797" t="s">
        <v>134</v>
      </c>
      <c r="C7797" t="s">
        <v>105</v>
      </c>
    </row>
    <row r="7798" spans="1:3" x14ac:dyDescent="0.2">
      <c r="A7798" t="s">
        <v>81</v>
      </c>
      <c r="B7798" t="s">
        <v>135</v>
      </c>
      <c r="C7798" t="s">
        <v>114</v>
      </c>
    </row>
    <row r="7799" spans="1:3" x14ac:dyDescent="0.2">
      <c r="A7799" t="s">
        <v>136</v>
      </c>
      <c r="B7799" t="s">
        <v>81</v>
      </c>
      <c r="C7799" t="s">
        <v>86</v>
      </c>
    </row>
    <row r="7800" spans="1:3" x14ac:dyDescent="0.2">
      <c r="A7800" t="s">
        <v>81</v>
      </c>
      <c r="B7800" t="s">
        <v>137</v>
      </c>
      <c r="C7800" t="s">
        <v>2</v>
      </c>
    </row>
    <row r="7801" spans="1:3" x14ac:dyDescent="0.2">
      <c r="A7801" t="s">
        <v>81</v>
      </c>
      <c r="B7801" t="s">
        <v>138</v>
      </c>
      <c r="C7801" t="s">
        <v>2</v>
      </c>
    </row>
    <row r="7802" spans="1:3" x14ac:dyDescent="0.2">
      <c r="A7802" t="s">
        <v>84</v>
      </c>
      <c r="B7802" t="s">
        <v>83</v>
      </c>
      <c r="C7802" t="s">
        <v>90</v>
      </c>
    </row>
    <row r="7803" spans="1:3" x14ac:dyDescent="0.2">
      <c r="A7803" t="s">
        <v>85</v>
      </c>
      <c r="B7803" t="s">
        <v>83</v>
      </c>
      <c r="C7803" t="s">
        <v>90</v>
      </c>
    </row>
    <row r="7804" spans="1:3" x14ac:dyDescent="0.2">
      <c r="A7804" t="s">
        <v>86</v>
      </c>
      <c r="B7804" t="s">
        <v>83</v>
      </c>
      <c r="C7804" t="s">
        <v>128</v>
      </c>
    </row>
    <row r="7805" spans="1:3" x14ac:dyDescent="0.2">
      <c r="A7805" t="s">
        <v>87</v>
      </c>
      <c r="B7805" t="s">
        <v>83</v>
      </c>
      <c r="C7805" t="s">
        <v>28</v>
      </c>
    </row>
    <row r="7806" spans="1:3" x14ac:dyDescent="0.2">
      <c r="A7806" t="s">
        <v>88</v>
      </c>
      <c r="B7806" t="s">
        <v>83</v>
      </c>
      <c r="C7806" t="s">
        <v>74</v>
      </c>
    </row>
    <row r="7807" spans="1:3" x14ac:dyDescent="0.2">
      <c r="A7807" t="s">
        <v>89</v>
      </c>
      <c r="B7807" t="s">
        <v>83</v>
      </c>
      <c r="C7807" t="s">
        <v>36</v>
      </c>
    </row>
    <row r="7808" spans="1:3" x14ac:dyDescent="0.2">
      <c r="A7808" t="s">
        <v>90</v>
      </c>
      <c r="B7808" t="s">
        <v>83</v>
      </c>
      <c r="C7808" t="s">
        <v>6</v>
      </c>
    </row>
    <row r="7809" spans="1:3" x14ac:dyDescent="0.2">
      <c r="A7809" t="s">
        <v>91</v>
      </c>
      <c r="B7809" t="s">
        <v>83</v>
      </c>
      <c r="C7809" t="s">
        <v>109</v>
      </c>
    </row>
    <row r="7810" spans="1:3" x14ac:dyDescent="0.2">
      <c r="A7810" t="s">
        <v>92</v>
      </c>
      <c r="B7810" t="s">
        <v>83</v>
      </c>
      <c r="C7810" t="s">
        <v>84</v>
      </c>
    </row>
    <row r="7811" spans="1:3" x14ac:dyDescent="0.2">
      <c r="A7811" t="s">
        <v>93</v>
      </c>
      <c r="B7811" t="s">
        <v>83</v>
      </c>
      <c r="C7811" t="s">
        <v>118</v>
      </c>
    </row>
    <row r="7812" spans="1:3" x14ac:dyDescent="0.2">
      <c r="A7812" t="s">
        <v>83</v>
      </c>
      <c r="B7812" t="s">
        <v>94</v>
      </c>
      <c r="C7812" t="s">
        <v>24</v>
      </c>
    </row>
    <row r="7813" spans="1:3" x14ac:dyDescent="0.2">
      <c r="A7813" t="s">
        <v>95</v>
      </c>
      <c r="B7813" t="s">
        <v>83</v>
      </c>
      <c r="C7813" t="s">
        <v>67</v>
      </c>
    </row>
    <row r="7814" spans="1:3" x14ac:dyDescent="0.2">
      <c r="A7814" t="s">
        <v>96</v>
      </c>
      <c r="B7814" t="s">
        <v>83</v>
      </c>
      <c r="C7814" t="s">
        <v>69</v>
      </c>
    </row>
    <row r="7815" spans="1:3" x14ac:dyDescent="0.2">
      <c r="A7815" t="s">
        <v>83</v>
      </c>
      <c r="B7815" t="s">
        <v>97</v>
      </c>
      <c r="C7815" t="s">
        <v>58</v>
      </c>
    </row>
    <row r="7816" spans="1:3" x14ac:dyDescent="0.2">
      <c r="A7816" t="s">
        <v>83</v>
      </c>
      <c r="B7816" t="s">
        <v>98</v>
      </c>
      <c r="C7816" t="s">
        <v>4</v>
      </c>
    </row>
    <row r="7817" spans="1:3" x14ac:dyDescent="0.2">
      <c r="A7817" t="s">
        <v>99</v>
      </c>
      <c r="B7817" t="s">
        <v>83</v>
      </c>
      <c r="C7817" t="s">
        <v>101</v>
      </c>
    </row>
    <row r="7818" spans="1:3" x14ac:dyDescent="0.2">
      <c r="A7818" t="s">
        <v>100</v>
      </c>
      <c r="B7818" t="s">
        <v>83</v>
      </c>
      <c r="C7818" t="s">
        <v>102</v>
      </c>
    </row>
    <row r="7819" spans="1:3" x14ac:dyDescent="0.2">
      <c r="A7819" t="s">
        <v>101</v>
      </c>
      <c r="B7819" t="s">
        <v>83</v>
      </c>
      <c r="C7819" t="s">
        <v>5</v>
      </c>
    </row>
    <row r="7820" spans="1:3" x14ac:dyDescent="0.2">
      <c r="A7820" t="s">
        <v>102</v>
      </c>
      <c r="B7820" t="s">
        <v>83</v>
      </c>
      <c r="C7820" t="s">
        <v>107</v>
      </c>
    </row>
    <row r="7821" spans="1:3" x14ac:dyDescent="0.2">
      <c r="A7821" t="s">
        <v>103</v>
      </c>
      <c r="B7821" t="s">
        <v>83</v>
      </c>
      <c r="C7821" t="s">
        <v>6</v>
      </c>
    </row>
    <row r="7822" spans="1:3" x14ac:dyDescent="0.2">
      <c r="A7822" t="s">
        <v>104</v>
      </c>
      <c r="B7822" t="s">
        <v>83</v>
      </c>
      <c r="C7822" t="s">
        <v>107</v>
      </c>
    </row>
    <row r="7823" spans="1:3" x14ac:dyDescent="0.2">
      <c r="A7823" t="s">
        <v>3</v>
      </c>
      <c r="B7823" t="s">
        <v>83</v>
      </c>
      <c r="C7823" t="s">
        <v>84</v>
      </c>
    </row>
    <row r="7824" spans="1:3" x14ac:dyDescent="0.2">
      <c r="A7824" t="s">
        <v>105</v>
      </c>
      <c r="B7824" t="s">
        <v>83</v>
      </c>
      <c r="C7824" t="s">
        <v>138</v>
      </c>
    </row>
    <row r="7825" spans="1:3" x14ac:dyDescent="0.2">
      <c r="A7825" t="s">
        <v>106</v>
      </c>
      <c r="B7825" t="s">
        <v>83</v>
      </c>
      <c r="C7825" t="s">
        <v>36</v>
      </c>
    </row>
    <row r="7826" spans="1:3" x14ac:dyDescent="0.2">
      <c r="A7826" t="s">
        <v>107</v>
      </c>
      <c r="B7826" t="s">
        <v>83</v>
      </c>
      <c r="C7826" t="s">
        <v>90</v>
      </c>
    </row>
    <row r="7827" spans="1:3" x14ac:dyDescent="0.2">
      <c r="A7827" t="s">
        <v>108</v>
      </c>
      <c r="B7827" t="s">
        <v>83</v>
      </c>
      <c r="C7827" t="s">
        <v>6</v>
      </c>
    </row>
    <row r="7828" spans="1:3" x14ac:dyDescent="0.2">
      <c r="A7828" t="s">
        <v>109</v>
      </c>
      <c r="B7828" t="s">
        <v>83</v>
      </c>
      <c r="C7828" t="s">
        <v>90</v>
      </c>
    </row>
    <row r="7829" spans="1:3" x14ac:dyDescent="0.2">
      <c r="A7829" t="s">
        <v>110</v>
      </c>
      <c r="B7829" t="s">
        <v>83</v>
      </c>
      <c r="C7829" t="s">
        <v>43</v>
      </c>
    </row>
    <row r="7830" spans="1:3" x14ac:dyDescent="0.2">
      <c r="A7830" t="s">
        <v>111</v>
      </c>
      <c r="B7830" t="s">
        <v>83</v>
      </c>
      <c r="C7830" t="s">
        <v>62</v>
      </c>
    </row>
    <row r="7831" spans="1:3" x14ac:dyDescent="0.2">
      <c r="A7831" t="s">
        <v>112</v>
      </c>
      <c r="B7831" t="s">
        <v>83</v>
      </c>
      <c r="C7831" t="s">
        <v>62</v>
      </c>
    </row>
    <row r="7832" spans="1:3" x14ac:dyDescent="0.2">
      <c r="A7832" t="s">
        <v>113</v>
      </c>
      <c r="B7832" t="s">
        <v>83</v>
      </c>
      <c r="C7832" t="s">
        <v>128</v>
      </c>
    </row>
    <row r="7833" spans="1:3" x14ac:dyDescent="0.2">
      <c r="A7833" t="s">
        <v>114</v>
      </c>
      <c r="B7833" t="s">
        <v>83</v>
      </c>
      <c r="C7833" t="s">
        <v>128</v>
      </c>
    </row>
    <row r="7834" spans="1:3" x14ac:dyDescent="0.2">
      <c r="A7834" t="s">
        <v>83</v>
      </c>
      <c r="B7834" t="s">
        <v>115</v>
      </c>
      <c r="C7834" t="s">
        <v>24</v>
      </c>
    </row>
    <row r="7835" spans="1:3" x14ac:dyDescent="0.2">
      <c r="A7835" t="s">
        <v>116</v>
      </c>
      <c r="B7835" t="s">
        <v>83</v>
      </c>
      <c r="C7835" t="s">
        <v>35</v>
      </c>
    </row>
    <row r="7836" spans="1:3" x14ac:dyDescent="0.2">
      <c r="A7836" t="s">
        <v>117</v>
      </c>
      <c r="B7836" t="s">
        <v>83</v>
      </c>
      <c r="C7836" t="s">
        <v>29</v>
      </c>
    </row>
    <row r="7837" spans="1:3" x14ac:dyDescent="0.2">
      <c r="A7837" t="s">
        <v>118</v>
      </c>
      <c r="B7837" t="s">
        <v>83</v>
      </c>
      <c r="C7837" t="s">
        <v>3</v>
      </c>
    </row>
    <row r="7838" spans="1:3" x14ac:dyDescent="0.2">
      <c r="A7838" t="s">
        <v>119</v>
      </c>
      <c r="B7838" t="s">
        <v>83</v>
      </c>
      <c r="C7838" t="s">
        <v>3</v>
      </c>
    </row>
    <row r="7839" spans="1:3" x14ac:dyDescent="0.2">
      <c r="A7839" t="s">
        <v>120</v>
      </c>
      <c r="B7839" t="s">
        <v>83</v>
      </c>
      <c r="C7839" t="s">
        <v>24</v>
      </c>
    </row>
    <row r="7840" spans="1:3" x14ac:dyDescent="0.2">
      <c r="A7840" t="s">
        <v>121</v>
      </c>
      <c r="B7840" t="s">
        <v>83</v>
      </c>
      <c r="C7840" t="s">
        <v>24</v>
      </c>
    </row>
    <row r="7841" spans="1:3" x14ac:dyDescent="0.2">
      <c r="A7841" t="s">
        <v>122</v>
      </c>
      <c r="B7841" t="s">
        <v>83</v>
      </c>
      <c r="C7841" t="s">
        <v>127</v>
      </c>
    </row>
    <row r="7842" spans="1:3" x14ac:dyDescent="0.2">
      <c r="A7842" t="s">
        <v>123</v>
      </c>
      <c r="B7842" t="s">
        <v>83</v>
      </c>
      <c r="C7842" t="s">
        <v>67</v>
      </c>
    </row>
    <row r="7843" spans="1:3" x14ac:dyDescent="0.2">
      <c r="A7843" t="s">
        <v>124</v>
      </c>
      <c r="B7843" t="s">
        <v>83</v>
      </c>
      <c r="C7843" t="s">
        <v>105</v>
      </c>
    </row>
    <row r="7844" spans="1:3" x14ac:dyDescent="0.2">
      <c r="A7844" t="s">
        <v>125</v>
      </c>
      <c r="B7844" t="s">
        <v>83</v>
      </c>
      <c r="C7844" t="s">
        <v>28</v>
      </c>
    </row>
    <row r="7845" spans="1:3" x14ac:dyDescent="0.2">
      <c r="A7845" t="s">
        <v>126</v>
      </c>
      <c r="B7845" t="s">
        <v>83</v>
      </c>
      <c r="C7845" t="s">
        <v>101</v>
      </c>
    </row>
    <row r="7846" spans="1:3" x14ac:dyDescent="0.2">
      <c r="A7846" t="s">
        <v>127</v>
      </c>
      <c r="B7846" t="s">
        <v>83</v>
      </c>
      <c r="C7846" t="s">
        <v>138</v>
      </c>
    </row>
    <row r="7847" spans="1:3" x14ac:dyDescent="0.2">
      <c r="A7847" t="s">
        <v>128</v>
      </c>
      <c r="B7847" t="s">
        <v>83</v>
      </c>
      <c r="C7847" t="s">
        <v>116</v>
      </c>
    </row>
    <row r="7848" spans="1:3" x14ac:dyDescent="0.2">
      <c r="A7848" t="s">
        <v>129</v>
      </c>
      <c r="B7848" t="s">
        <v>83</v>
      </c>
      <c r="C7848" t="s">
        <v>11</v>
      </c>
    </row>
    <row r="7849" spans="1:3" x14ac:dyDescent="0.2">
      <c r="A7849" t="s">
        <v>130</v>
      </c>
      <c r="B7849" t="s">
        <v>83</v>
      </c>
      <c r="C7849" t="s">
        <v>91</v>
      </c>
    </row>
    <row r="7850" spans="1:3" x14ac:dyDescent="0.2">
      <c r="A7850" t="s">
        <v>131</v>
      </c>
      <c r="B7850" t="s">
        <v>83</v>
      </c>
      <c r="C7850" t="s">
        <v>95</v>
      </c>
    </row>
    <row r="7851" spans="1:3" x14ac:dyDescent="0.2">
      <c r="A7851" t="s">
        <v>132</v>
      </c>
      <c r="B7851" t="s">
        <v>83</v>
      </c>
      <c r="C7851" t="s">
        <v>62</v>
      </c>
    </row>
    <row r="7852" spans="1:3" x14ac:dyDescent="0.2">
      <c r="A7852" t="s">
        <v>133</v>
      </c>
      <c r="B7852" t="s">
        <v>83</v>
      </c>
      <c r="C7852" t="s">
        <v>74</v>
      </c>
    </row>
    <row r="7853" spans="1:3" x14ac:dyDescent="0.2">
      <c r="A7853" t="s">
        <v>134</v>
      </c>
      <c r="B7853" t="s">
        <v>83</v>
      </c>
      <c r="C7853" t="s">
        <v>107</v>
      </c>
    </row>
    <row r="7854" spans="1:3" x14ac:dyDescent="0.2">
      <c r="A7854" t="s">
        <v>135</v>
      </c>
      <c r="B7854" t="s">
        <v>83</v>
      </c>
      <c r="C7854" t="s">
        <v>128</v>
      </c>
    </row>
    <row r="7855" spans="1:3" x14ac:dyDescent="0.2">
      <c r="A7855" t="s">
        <v>136</v>
      </c>
      <c r="B7855" t="s">
        <v>83</v>
      </c>
      <c r="C7855" t="s">
        <v>69</v>
      </c>
    </row>
    <row r="7856" spans="1:3" x14ac:dyDescent="0.2">
      <c r="A7856" t="s">
        <v>137</v>
      </c>
      <c r="B7856" t="s">
        <v>83</v>
      </c>
      <c r="C7856" t="s">
        <v>35</v>
      </c>
    </row>
    <row r="7857" spans="1:3" x14ac:dyDescent="0.2">
      <c r="A7857" t="s">
        <v>138</v>
      </c>
      <c r="B7857" t="s">
        <v>83</v>
      </c>
      <c r="C7857" t="s">
        <v>134</v>
      </c>
    </row>
    <row r="7858" spans="1:3" x14ac:dyDescent="0.2">
      <c r="A7858" t="s">
        <v>82</v>
      </c>
      <c r="B7858" t="s">
        <v>83</v>
      </c>
      <c r="C7858" t="s">
        <v>6</v>
      </c>
    </row>
    <row r="7859" spans="1:3" x14ac:dyDescent="0.2">
      <c r="A7859" t="s">
        <v>84</v>
      </c>
      <c r="B7859" t="s">
        <v>82</v>
      </c>
      <c r="C7859" t="s">
        <v>107</v>
      </c>
    </row>
    <row r="7860" spans="1:3" x14ac:dyDescent="0.2">
      <c r="A7860" t="s">
        <v>85</v>
      </c>
      <c r="B7860" t="s">
        <v>82</v>
      </c>
      <c r="C7860" t="s">
        <v>107</v>
      </c>
    </row>
    <row r="7861" spans="1:3" x14ac:dyDescent="0.2">
      <c r="A7861" t="s">
        <v>86</v>
      </c>
      <c r="B7861" t="s">
        <v>82</v>
      </c>
      <c r="C7861" t="s">
        <v>69</v>
      </c>
    </row>
    <row r="7862" spans="1:3" x14ac:dyDescent="0.2">
      <c r="A7862" t="s">
        <v>87</v>
      </c>
      <c r="B7862" t="s">
        <v>82</v>
      </c>
      <c r="C7862" t="s">
        <v>14</v>
      </c>
    </row>
    <row r="7863" spans="1:3" x14ac:dyDescent="0.2">
      <c r="A7863" t="s">
        <v>88</v>
      </c>
      <c r="B7863" t="s">
        <v>82</v>
      </c>
      <c r="C7863" t="s">
        <v>28</v>
      </c>
    </row>
    <row r="7864" spans="1:3" x14ac:dyDescent="0.2">
      <c r="A7864" t="s">
        <v>89</v>
      </c>
      <c r="B7864" t="s">
        <v>82</v>
      </c>
      <c r="C7864" t="s">
        <v>1</v>
      </c>
    </row>
    <row r="7865" spans="1:3" x14ac:dyDescent="0.2">
      <c r="A7865" t="s">
        <v>90</v>
      </c>
      <c r="B7865" t="s">
        <v>82</v>
      </c>
      <c r="C7865" t="s">
        <v>83</v>
      </c>
    </row>
    <row r="7866" spans="1:3" x14ac:dyDescent="0.2">
      <c r="A7866" t="s">
        <v>91</v>
      </c>
      <c r="B7866" t="s">
        <v>82</v>
      </c>
      <c r="C7866" t="s">
        <v>134</v>
      </c>
    </row>
    <row r="7867" spans="1:3" x14ac:dyDescent="0.2">
      <c r="A7867" t="s">
        <v>92</v>
      </c>
      <c r="B7867" t="s">
        <v>82</v>
      </c>
      <c r="C7867" t="s">
        <v>109</v>
      </c>
    </row>
    <row r="7868" spans="1:3" x14ac:dyDescent="0.2">
      <c r="A7868" t="s">
        <v>93</v>
      </c>
      <c r="B7868" t="s">
        <v>82</v>
      </c>
      <c r="C7868" t="s">
        <v>1</v>
      </c>
    </row>
    <row r="7869" spans="1:3" x14ac:dyDescent="0.2">
      <c r="A7869" t="s">
        <v>82</v>
      </c>
      <c r="B7869" t="s">
        <v>94</v>
      </c>
      <c r="C7869" t="s">
        <v>4</v>
      </c>
    </row>
    <row r="7870" spans="1:3" x14ac:dyDescent="0.2">
      <c r="A7870" t="s">
        <v>95</v>
      </c>
      <c r="B7870" t="s">
        <v>82</v>
      </c>
      <c r="C7870" t="s">
        <v>35</v>
      </c>
    </row>
    <row r="7871" spans="1:3" x14ac:dyDescent="0.2">
      <c r="A7871" t="s">
        <v>96</v>
      </c>
      <c r="B7871" t="s">
        <v>82</v>
      </c>
      <c r="C7871" t="s">
        <v>10</v>
      </c>
    </row>
    <row r="7872" spans="1:3" x14ac:dyDescent="0.2">
      <c r="A7872" t="s">
        <v>82</v>
      </c>
      <c r="B7872" t="s">
        <v>97</v>
      </c>
      <c r="C7872" t="s">
        <v>58</v>
      </c>
    </row>
    <row r="7873" spans="1:3" x14ac:dyDescent="0.2">
      <c r="A7873" t="s">
        <v>82</v>
      </c>
      <c r="B7873" t="s">
        <v>98</v>
      </c>
      <c r="C7873" t="s">
        <v>4</v>
      </c>
    </row>
    <row r="7874" spans="1:3" x14ac:dyDescent="0.2">
      <c r="A7874" t="s">
        <v>99</v>
      </c>
      <c r="B7874" t="s">
        <v>82</v>
      </c>
      <c r="C7874" t="s">
        <v>21</v>
      </c>
    </row>
    <row r="7875" spans="1:3" x14ac:dyDescent="0.2">
      <c r="A7875" t="s">
        <v>100</v>
      </c>
      <c r="B7875" t="s">
        <v>82</v>
      </c>
      <c r="C7875" t="s">
        <v>3</v>
      </c>
    </row>
    <row r="7876" spans="1:3" x14ac:dyDescent="0.2">
      <c r="A7876" t="s">
        <v>101</v>
      </c>
      <c r="B7876" t="s">
        <v>82</v>
      </c>
      <c r="C7876" t="s">
        <v>100</v>
      </c>
    </row>
    <row r="7877" spans="1:3" x14ac:dyDescent="0.2">
      <c r="A7877" t="s">
        <v>102</v>
      </c>
      <c r="B7877" t="s">
        <v>82</v>
      </c>
      <c r="C7877" t="s">
        <v>67</v>
      </c>
    </row>
    <row r="7878" spans="1:3" x14ac:dyDescent="0.2">
      <c r="A7878" t="s">
        <v>103</v>
      </c>
      <c r="B7878" t="s">
        <v>82</v>
      </c>
      <c r="C7878" t="s">
        <v>90</v>
      </c>
    </row>
    <row r="7879" spans="1:3" x14ac:dyDescent="0.2">
      <c r="A7879" t="s">
        <v>104</v>
      </c>
      <c r="B7879" t="s">
        <v>82</v>
      </c>
      <c r="C7879" t="s">
        <v>84</v>
      </c>
    </row>
    <row r="7880" spans="1:3" x14ac:dyDescent="0.2">
      <c r="A7880" t="s">
        <v>3</v>
      </c>
      <c r="B7880" t="s">
        <v>82</v>
      </c>
      <c r="C7880" t="s">
        <v>67</v>
      </c>
    </row>
    <row r="7881" spans="1:3" x14ac:dyDescent="0.2">
      <c r="A7881" t="s">
        <v>105</v>
      </c>
      <c r="B7881" t="s">
        <v>82</v>
      </c>
      <c r="C7881" t="s">
        <v>5</v>
      </c>
    </row>
    <row r="7882" spans="1:3" x14ac:dyDescent="0.2">
      <c r="A7882" t="s">
        <v>106</v>
      </c>
      <c r="B7882" t="s">
        <v>82</v>
      </c>
      <c r="C7882" t="s">
        <v>1</v>
      </c>
    </row>
    <row r="7883" spans="1:3" x14ac:dyDescent="0.2">
      <c r="A7883" t="s">
        <v>107</v>
      </c>
      <c r="B7883" t="s">
        <v>82</v>
      </c>
      <c r="C7883" t="s">
        <v>90</v>
      </c>
    </row>
    <row r="7884" spans="1:3" x14ac:dyDescent="0.2">
      <c r="A7884" t="s">
        <v>108</v>
      </c>
      <c r="B7884" t="s">
        <v>82</v>
      </c>
      <c r="C7884" t="s">
        <v>90</v>
      </c>
    </row>
    <row r="7885" spans="1:3" x14ac:dyDescent="0.2">
      <c r="A7885" t="s">
        <v>109</v>
      </c>
      <c r="B7885" t="s">
        <v>82</v>
      </c>
      <c r="C7885" t="s">
        <v>107</v>
      </c>
    </row>
    <row r="7886" spans="1:3" x14ac:dyDescent="0.2">
      <c r="A7886" t="s">
        <v>110</v>
      </c>
      <c r="B7886" t="s">
        <v>82</v>
      </c>
      <c r="C7886" t="s">
        <v>101</v>
      </c>
    </row>
    <row r="7887" spans="1:3" x14ac:dyDescent="0.2">
      <c r="A7887" t="s">
        <v>111</v>
      </c>
      <c r="B7887" t="s">
        <v>82</v>
      </c>
      <c r="C7887" t="s">
        <v>11</v>
      </c>
    </row>
    <row r="7888" spans="1:3" x14ac:dyDescent="0.2">
      <c r="A7888" t="s">
        <v>112</v>
      </c>
      <c r="B7888" t="s">
        <v>82</v>
      </c>
      <c r="C7888" t="s">
        <v>11</v>
      </c>
    </row>
    <row r="7889" spans="1:3" x14ac:dyDescent="0.2">
      <c r="A7889" t="s">
        <v>113</v>
      </c>
      <c r="B7889" t="s">
        <v>82</v>
      </c>
      <c r="C7889" t="s">
        <v>69</v>
      </c>
    </row>
    <row r="7890" spans="1:3" x14ac:dyDescent="0.2">
      <c r="A7890" t="s">
        <v>114</v>
      </c>
      <c r="B7890" t="s">
        <v>82</v>
      </c>
      <c r="C7890" t="s">
        <v>128</v>
      </c>
    </row>
    <row r="7891" spans="1:3" x14ac:dyDescent="0.2">
      <c r="A7891" t="s">
        <v>82</v>
      </c>
      <c r="B7891" t="s">
        <v>115</v>
      </c>
      <c r="C7891" t="s">
        <v>4</v>
      </c>
    </row>
    <row r="7892" spans="1:3" x14ac:dyDescent="0.2">
      <c r="A7892" t="s">
        <v>116</v>
      </c>
      <c r="B7892" t="s">
        <v>82</v>
      </c>
      <c r="C7892" t="s">
        <v>104</v>
      </c>
    </row>
    <row r="7893" spans="1:3" x14ac:dyDescent="0.2">
      <c r="A7893" t="s">
        <v>117</v>
      </c>
      <c r="B7893" t="s">
        <v>82</v>
      </c>
      <c r="C7893" t="s">
        <v>74</v>
      </c>
    </row>
    <row r="7894" spans="1:3" x14ac:dyDescent="0.2">
      <c r="A7894" t="s">
        <v>118</v>
      </c>
      <c r="B7894" t="s">
        <v>82</v>
      </c>
      <c r="C7894" t="s">
        <v>123</v>
      </c>
    </row>
    <row r="7895" spans="1:3" x14ac:dyDescent="0.2">
      <c r="A7895" t="s">
        <v>119</v>
      </c>
      <c r="B7895" t="s">
        <v>82</v>
      </c>
      <c r="C7895" t="s">
        <v>123</v>
      </c>
    </row>
    <row r="7896" spans="1:3" x14ac:dyDescent="0.2">
      <c r="A7896" t="s">
        <v>120</v>
      </c>
      <c r="B7896" t="s">
        <v>82</v>
      </c>
      <c r="C7896" t="s">
        <v>4</v>
      </c>
    </row>
    <row r="7897" spans="1:3" x14ac:dyDescent="0.2">
      <c r="A7897" t="s">
        <v>121</v>
      </c>
      <c r="B7897" t="s">
        <v>82</v>
      </c>
      <c r="C7897" t="s">
        <v>24</v>
      </c>
    </row>
    <row r="7898" spans="1:3" x14ac:dyDescent="0.2">
      <c r="A7898" t="s">
        <v>122</v>
      </c>
      <c r="B7898" t="s">
        <v>82</v>
      </c>
      <c r="C7898" t="s">
        <v>101</v>
      </c>
    </row>
    <row r="7899" spans="1:3" x14ac:dyDescent="0.2">
      <c r="A7899" t="s">
        <v>123</v>
      </c>
      <c r="B7899" t="s">
        <v>82</v>
      </c>
      <c r="C7899" t="s">
        <v>35</v>
      </c>
    </row>
    <row r="7900" spans="1:3" x14ac:dyDescent="0.2">
      <c r="A7900" t="s">
        <v>124</v>
      </c>
      <c r="B7900" t="s">
        <v>82</v>
      </c>
      <c r="C7900" t="s">
        <v>127</v>
      </c>
    </row>
    <row r="7901" spans="1:3" x14ac:dyDescent="0.2">
      <c r="A7901" t="s">
        <v>125</v>
      </c>
      <c r="B7901" t="s">
        <v>82</v>
      </c>
      <c r="C7901" t="s">
        <v>19</v>
      </c>
    </row>
    <row r="7902" spans="1:3" x14ac:dyDescent="0.2">
      <c r="A7902" t="s">
        <v>126</v>
      </c>
      <c r="B7902" t="s">
        <v>82</v>
      </c>
      <c r="C7902" t="s">
        <v>2</v>
      </c>
    </row>
    <row r="7903" spans="1:3" x14ac:dyDescent="0.2">
      <c r="A7903" t="s">
        <v>127</v>
      </c>
      <c r="B7903" t="s">
        <v>82</v>
      </c>
      <c r="C7903" t="s">
        <v>5</v>
      </c>
    </row>
    <row r="7904" spans="1:3" x14ac:dyDescent="0.2">
      <c r="A7904" t="s">
        <v>128</v>
      </c>
      <c r="B7904" t="s">
        <v>82</v>
      </c>
      <c r="C7904" t="s">
        <v>137</v>
      </c>
    </row>
    <row r="7905" spans="1:3" x14ac:dyDescent="0.2">
      <c r="A7905" t="s">
        <v>129</v>
      </c>
      <c r="B7905" t="s">
        <v>82</v>
      </c>
      <c r="C7905" t="s">
        <v>130</v>
      </c>
    </row>
    <row r="7906" spans="1:3" x14ac:dyDescent="0.2">
      <c r="A7906" t="s">
        <v>130</v>
      </c>
      <c r="B7906" t="s">
        <v>82</v>
      </c>
      <c r="C7906" t="s">
        <v>116</v>
      </c>
    </row>
    <row r="7907" spans="1:3" x14ac:dyDescent="0.2">
      <c r="A7907" t="s">
        <v>131</v>
      </c>
      <c r="B7907" t="s">
        <v>82</v>
      </c>
      <c r="C7907" t="s">
        <v>91</v>
      </c>
    </row>
    <row r="7908" spans="1:3" x14ac:dyDescent="0.2">
      <c r="A7908" t="s">
        <v>132</v>
      </c>
      <c r="B7908" t="s">
        <v>82</v>
      </c>
      <c r="C7908" t="s">
        <v>11</v>
      </c>
    </row>
    <row r="7909" spans="1:3" x14ac:dyDescent="0.2">
      <c r="A7909" t="s">
        <v>133</v>
      </c>
      <c r="B7909" t="s">
        <v>82</v>
      </c>
      <c r="C7909" t="s">
        <v>28</v>
      </c>
    </row>
    <row r="7910" spans="1:3" x14ac:dyDescent="0.2">
      <c r="A7910" t="s">
        <v>134</v>
      </c>
      <c r="B7910" t="s">
        <v>82</v>
      </c>
      <c r="C7910" t="s">
        <v>84</v>
      </c>
    </row>
    <row r="7911" spans="1:3" x14ac:dyDescent="0.2">
      <c r="A7911" t="s">
        <v>135</v>
      </c>
      <c r="B7911" t="s">
        <v>82</v>
      </c>
      <c r="C7911" t="s">
        <v>10</v>
      </c>
    </row>
    <row r="7912" spans="1:3" x14ac:dyDescent="0.2">
      <c r="A7912" t="s">
        <v>136</v>
      </c>
      <c r="B7912" t="s">
        <v>82</v>
      </c>
      <c r="C7912" t="s">
        <v>10</v>
      </c>
    </row>
    <row r="7913" spans="1:3" x14ac:dyDescent="0.2">
      <c r="A7913" t="s">
        <v>137</v>
      </c>
      <c r="B7913" t="s">
        <v>82</v>
      </c>
      <c r="C7913" t="s">
        <v>102</v>
      </c>
    </row>
    <row r="7914" spans="1:3" x14ac:dyDescent="0.2">
      <c r="A7914" t="s">
        <v>138</v>
      </c>
      <c r="B7914" t="s">
        <v>82</v>
      </c>
      <c r="C7914" t="s">
        <v>102</v>
      </c>
    </row>
    <row r="7915" spans="1:3" x14ac:dyDescent="0.2">
      <c r="A7915" t="s">
        <v>86</v>
      </c>
      <c r="B7915" t="s">
        <v>85</v>
      </c>
      <c r="C7915" t="s">
        <v>10</v>
      </c>
    </row>
    <row r="7916" spans="1:3" x14ac:dyDescent="0.2">
      <c r="A7916" t="s">
        <v>87</v>
      </c>
      <c r="B7916" t="s">
        <v>85</v>
      </c>
      <c r="C7916" t="s">
        <v>89</v>
      </c>
    </row>
    <row r="7917" spans="1:3" x14ac:dyDescent="0.2">
      <c r="A7917" t="s">
        <v>88</v>
      </c>
      <c r="B7917" t="s">
        <v>85</v>
      </c>
      <c r="C7917" t="s">
        <v>14</v>
      </c>
    </row>
    <row r="7918" spans="1:3" x14ac:dyDescent="0.2">
      <c r="A7918" t="s">
        <v>89</v>
      </c>
      <c r="B7918" t="s">
        <v>85</v>
      </c>
      <c r="C7918" t="s">
        <v>62</v>
      </c>
    </row>
    <row r="7919" spans="1:3" x14ac:dyDescent="0.2">
      <c r="A7919" t="s">
        <v>85</v>
      </c>
      <c r="B7919" t="s">
        <v>90</v>
      </c>
      <c r="C7919" t="s">
        <v>107</v>
      </c>
    </row>
    <row r="7920" spans="1:3" x14ac:dyDescent="0.2">
      <c r="A7920" t="s">
        <v>91</v>
      </c>
      <c r="B7920" t="s">
        <v>85</v>
      </c>
      <c r="C7920" t="s">
        <v>102</v>
      </c>
    </row>
    <row r="7921" spans="1:3" x14ac:dyDescent="0.2">
      <c r="A7921" t="s">
        <v>92</v>
      </c>
      <c r="B7921" t="s">
        <v>85</v>
      </c>
      <c r="C7921" t="s">
        <v>134</v>
      </c>
    </row>
    <row r="7922" spans="1:3" x14ac:dyDescent="0.2">
      <c r="A7922" t="s">
        <v>93</v>
      </c>
      <c r="B7922" t="s">
        <v>85</v>
      </c>
      <c r="C7922" t="s">
        <v>62</v>
      </c>
    </row>
    <row r="7923" spans="1:3" x14ac:dyDescent="0.2">
      <c r="A7923" t="s">
        <v>85</v>
      </c>
      <c r="B7923" t="s">
        <v>94</v>
      </c>
      <c r="C7923" t="s">
        <v>58</v>
      </c>
    </row>
    <row r="7924" spans="1:3" x14ac:dyDescent="0.2">
      <c r="A7924" t="s">
        <v>95</v>
      </c>
      <c r="B7924" t="s">
        <v>85</v>
      </c>
      <c r="C7924" t="s">
        <v>102</v>
      </c>
    </row>
    <row r="7925" spans="1:3" x14ac:dyDescent="0.2">
      <c r="A7925" t="s">
        <v>96</v>
      </c>
      <c r="B7925" t="s">
        <v>85</v>
      </c>
      <c r="C7925" t="s">
        <v>105</v>
      </c>
    </row>
    <row r="7926" spans="1:3" x14ac:dyDescent="0.2">
      <c r="A7926" t="s">
        <v>85</v>
      </c>
      <c r="B7926" t="s">
        <v>97</v>
      </c>
      <c r="C7926" t="s">
        <v>6</v>
      </c>
    </row>
    <row r="7927" spans="1:3" x14ac:dyDescent="0.2">
      <c r="A7927" t="s">
        <v>85</v>
      </c>
      <c r="B7927" t="s">
        <v>98</v>
      </c>
      <c r="C7927" t="s">
        <v>58</v>
      </c>
    </row>
    <row r="7928" spans="1:3" x14ac:dyDescent="0.2">
      <c r="A7928" t="s">
        <v>99</v>
      </c>
      <c r="B7928" t="s">
        <v>85</v>
      </c>
      <c r="C7928" t="s">
        <v>29</v>
      </c>
    </row>
    <row r="7929" spans="1:3" x14ac:dyDescent="0.2">
      <c r="A7929" t="s">
        <v>100</v>
      </c>
      <c r="B7929" t="s">
        <v>85</v>
      </c>
      <c r="C7929" t="s">
        <v>123</v>
      </c>
    </row>
    <row r="7930" spans="1:3" x14ac:dyDescent="0.2">
      <c r="A7930" t="s">
        <v>101</v>
      </c>
      <c r="B7930" t="s">
        <v>85</v>
      </c>
      <c r="C7930" t="s">
        <v>36</v>
      </c>
    </row>
    <row r="7931" spans="1:3" x14ac:dyDescent="0.2">
      <c r="A7931" t="s">
        <v>102</v>
      </c>
      <c r="B7931" t="s">
        <v>85</v>
      </c>
      <c r="C7931" t="s">
        <v>109</v>
      </c>
    </row>
    <row r="7932" spans="1:3" x14ac:dyDescent="0.2">
      <c r="A7932" t="s">
        <v>103</v>
      </c>
      <c r="B7932" t="s">
        <v>85</v>
      </c>
      <c r="C7932" t="s">
        <v>90</v>
      </c>
    </row>
    <row r="7933" spans="1:3" x14ac:dyDescent="0.2">
      <c r="A7933" t="s">
        <v>85</v>
      </c>
      <c r="B7933" t="s">
        <v>104</v>
      </c>
      <c r="C7933" t="s">
        <v>109</v>
      </c>
    </row>
    <row r="7934" spans="1:3" x14ac:dyDescent="0.2">
      <c r="A7934" t="s">
        <v>3</v>
      </c>
      <c r="B7934" t="s">
        <v>85</v>
      </c>
      <c r="C7934" t="s">
        <v>35</v>
      </c>
    </row>
    <row r="7935" spans="1:3" x14ac:dyDescent="0.2">
      <c r="A7935" t="s">
        <v>105</v>
      </c>
      <c r="B7935" t="s">
        <v>85</v>
      </c>
      <c r="C7935" t="s">
        <v>100</v>
      </c>
    </row>
    <row r="7936" spans="1:3" x14ac:dyDescent="0.2">
      <c r="A7936" t="s">
        <v>106</v>
      </c>
      <c r="B7936" t="s">
        <v>85</v>
      </c>
      <c r="C7936" t="s">
        <v>62</v>
      </c>
    </row>
    <row r="7937" spans="1:3" x14ac:dyDescent="0.2">
      <c r="A7937" t="s">
        <v>107</v>
      </c>
      <c r="B7937" t="s">
        <v>85</v>
      </c>
      <c r="C7937" t="s">
        <v>107</v>
      </c>
    </row>
    <row r="7938" spans="1:3" x14ac:dyDescent="0.2">
      <c r="A7938" t="s">
        <v>108</v>
      </c>
      <c r="B7938" t="s">
        <v>85</v>
      </c>
      <c r="C7938" t="s">
        <v>107</v>
      </c>
    </row>
    <row r="7939" spans="1:3" x14ac:dyDescent="0.2">
      <c r="A7939" t="s">
        <v>109</v>
      </c>
      <c r="B7939" t="s">
        <v>85</v>
      </c>
      <c r="C7939" t="s">
        <v>67</v>
      </c>
    </row>
    <row r="7940" spans="1:3" x14ac:dyDescent="0.2">
      <c r="A7940" t="s">
        <v>110</v>
      </c>
      <c r="B7940" t="s">
        <v>85</v>
      </c>
      <c r="C7940" t="s">
        <v>21</v>
      </c>
    </row>
    <row r="7941" spans="1:3" x14ac:dyDescent="0.2">
      <c r="A7941" t="s">
        <v>111</v>
      </c>
      <c r="B7941" t="s">
        <v>85</v>
      </c>
      <c r="C7941" t="s">
        <v>130</v>
      </c>
    </row>
    <row r="7942" spans="1:3" x14ac:dyDescent="0.2">
      <c r="A7942" t="s">
        <v>112</v>
      </c>
      <c r="B7942" t="s">
        <v>85</v>
      </c>
      <c r="C7942" t="s">
        <v>11</v>
      </c>
    </row>
    <row r="7943" spans="1:3" x14ac:dyDescent="0.2">
      <c r="A7943" t="s">
        <v>113</v>
      </c>
      <c r="B7943" t="s">
        <v>85</v>
      </c>
      <c r="C7943" t="s">
        <v>10</v>
      </c>
    </row>
    <row r="7944" spans="1:3" x14ac:dyDescent="0.2">
      <c r="A7944" t="s">
        <v>114</v>
      </c>
      <c r="B7944" t="s">
        <v>85</v>
      </c>
      <c r="C7944" t="s">
        <v>10</v>
      </c>
    </row>
    <row r="7945" spans="1:3" x14ac:dyDescent="0.2">
      <c r="A7945" t="s">
        <v>85</v>
      </c>
      <c r="B7945" t="s">
        <v>115</v>
      </c>
      <c r="C7945" t="s">
        <v>58</v>
      </c>
    </row>
    <row r="7946" spans="1:3" x14ac:dyDescent="0.2">
      <c r="A7946" t="s">
        <v>116</v>
      </c>
      <c r="B7946" t="s">
        <v>85</v>
      </c>
      <c r="C7946" t="s">
        <v>102</v>
      </c>
    </row>
    <row r="7947" spans="1:3" x14ac:dyDescent="0.2">
      <c r="A7947" t="s">
        <v>117</v>
      </c>
      <c r="B7947" t="s">
        <v>85</v>
      </c>
      <c r="C7947" t="s">
        <v>28</v>
      </c>
    </row>
    <row r="7948" spans="1:3" x14ac:dyDescent="0.2">
      <c r="A7948" t="s">
        <v>118</v>
      </c>
      <c r="B7948" t="s">
        <v>85</v>
      </c>
      <c r="C7948" t="s">
        <v>95</v>
      </c>
    </row>
    <row r="7949" spans="1:3" x14ac:dyDescent="0.2">
      <c r="A7949" t="s">
        <v>119</v>
      </c>
      <c r="B7949" t="s">
        <v>85</v>
      </c>
      <c r="C7949" t="s">
        <v>95</v>
      </c>
    </row>
    <row r="7950" spans="1:3" x14ac:dyDescent="0.2">
      <c r="A7950" t="s">
        <v>85</v>
      </c>
      <c r="B7950" t="s">
        <v>120</v>
      </c>
      <c r="C7950" t="s">
        <v>4</v>
      </c>
    </row>
    <row r="7951" spans="1:3" x14ac:dyDescent="0.2">
      <c r="A7951" t="s">
        <v>85</v>
      </c>
      <c r="B7951" t="s">
        <v>121</v>
      </c>
      <c r="C7951" t="s">
        <v>4</v>
      </c>
    </row>
    <row r="7952" spans="1:3" x14ac:dyDescent="0.2">
      <c r="A7952" t="s">
        <v>122</v>
      </c>
      <c r="B7952" t="s">
        <v>85</v>
      </c>
      <c r="C7952" t="s">
        <v>2</v>
      </c>
    </row>
    <row r="7953" spans="1:3" x14ac:dyDescent="0.2">
      <c r="A7953" t="s">
        <v>123</v>
      </c>
      <c r="B7953" t="s">
        <v>85</v>
      </c>
      <c r="C7953" t="s">
        <v>104</v>
      </c>
    </row>
    <row r="7954" spans="1:3" x14ac:dyDescent="0.2">
      <c r="A7954" t="s">
        <v>124</v>
      </c>
      <c r="B7954" t="s">
        <v>85</v>
      </c>
      <c r="C7954" t="s">
        <v>43</v>
      </c>
    </row>
    <row r="7955" spans="1:3" x14ac:dyDescent="0.2">
      <c r="A7955" t="s">
        <v>125</v>
      </c>
      <c r="B7955" t="s">
        <v>85</v>
      </c>
      <c r="C7955" t="s">
        <v>89</v>
      </c>
    </row>
    <row r="7956" spans="1:3" x14ac:dyDescent="0.2">
      <c r="A7956" t="s">
        <v>126</v>
      </c>
      <c r="B7956" t="s">
        <v>85</v>
      </c>
      <c r="C7956" t="s">
        <v>29</v>
      </c>
    </row>
    <row r="7957" spans="1:3" x14ac:dyDescent="0.2">
      <c r="A7957" t="s">
        <v>127</v>
      </c>
      <c r="B7957" t="s">
        <v>85</v>
      </c>
      <c r="C7957" t="s">
        <v>100</v>
      </c>
    </row>
    <row r="7958" spans="1:3" x14ac:dyDescent="0.2">
      <c r="A7958" t="s">
        <v>128</v>
      </c>
      <c r="B7958" t="s">
        <v>85</v>
      </c>
      <c r="C7958" t="s">
        <v>138</v>
      </c>
    </row>
    <row r="7959" spans="1:3" x14ac:dyDescent="0.2">
      <c r="A7959" t="s">
        <v>129</v>
      </c>
      <c r="B7959" t="s">
        <v>85</v>
      </c>
      <c r="C7959" t="s">
        <v>128</v>
      </c>
    </row>
    <row r="7960" spans="1:3" x14ac:dyDescent="0.2">
      <c r="A7960" t="s">
        <v>130</v>
      </c>
      <c r="B7960" t="s">
        <v>85</v>
      </c>
      <c r="C7960" t="s">
        <v>138</v>
      </c>
    </row>
    <row r="7961" spans="1:3" x14ac:dyDescent="0.2">
      <c r="A7961" t="s">
        <v>131</v>
      </c>
      <c r="B7961" t="s">
        <v>85</v>
      </c>
      <c r="C7961" t="s">
        <v>116</v>
      </c>
    </row>
    <row r="7962" spans="1:3" x14ac:dyDescent="0.2">
      <c r="A7962" t="s">
        <v>132</v>
      </c>
      <c r="B7962" t="s">
        <v>85</v>
      </c>
      <c r="C7962" t="s">
        <v>11</v>
      </c>
    </row>
    <row r="7963" spans="1:3" x14ac:dyDescent="0.2">
      <c r="A7963" t="s">
        <v>133</v>
      </c>
      <c r="B7963" t="s">
        <v>85</v>
      </c>
      <c r="C7963" t="s">
        <v>19</v>
      </c>
    </row>
    <row r="7964" spans="1:3" x14ac:dyDescent="0.2">
      <c r="A7964" t="s">
        <v>85</v>
      </c>
      <c r="B7964" t="s">
        <v>134</v>
      </c>
      <c r="C7964" t="s">
        <v>67</v>
      </c>
    </row>
    <row r="7965" spans="1:3" x14ac:dyDescent="0.2">
      <c r="A7965" t="s">
        <v>135</v>
      </c>
      <c r="B7965" t="s">
        <v>85</v>
      </c>
      <c r="C7965" t="s">
        <v>105</v>
      </c>
    </row>
    <row r="7966" spans="1:3" x14ac:dyDescent="0.2">
      <c r="A7966" t="s">
        <v>136</v>
      </c>
      <c r="B7966" t="s">
        <v>85</v>
      </c>
      <c r="C7966" t="s">
        <v>105</v>
      </c>
    </row>
    <row r="7967" spans="1:3" x14ac:dyDescent="0.2">
      <c r="A7967" t="s">
        <v>85</v>
      </c>
      <c r="B7967" t="s">
        <v>137</v>
      </c>
      <c r="C7967" t="s">
        <v>3</v>
      </c>
    </row>
    <row r="7968" spans="1:3" x14ac:dyDescent="0.2">
      <c r="A7968" t="s">
        <v>85</v>
      </c>
      <c r="B7968" t="s">
        <v>138</v>
      </c>
      <c r="C7968" t="s">
        <v>3</v>
      </c>
    </row>
    <row r="7969" spans="1:3" x14ac:dyDescent="0.2">
      <c r="A7969" t="s">
        <v>84</v>
      </c>
      <c r="B7969" t="s">
        <v>85</v>
      </c>
      <c r="C7969" t="s">
        <v>84</v>
      </c>
    </row>
    <row r="7970" spans="1:3" x14ac:dyDescent="0.2">
      <c r="A7970" t="s">
        <v>86</v>
      </c>
      <c r="B7970" t="s">
        <v>84</v>
      </c>
      <c r="C7970" t="s">
        <v>105</v>
      </c>
    </row>
    <row r="7971" spans="1:3" x14ac:dyDescent="0.2">
      <c r="A7971" t="s">
        <v>87</v>
      </c>
      <c r="B7971" t="s">
        <v>84</v>
      </c>
      <c r="C7971" t="s">
        <v>89</v>
      </c>
    </row>
    <row r="7972" spans="1:3" x14ac:dyDescent="0.2">
      <c r="A7972" t="s">
        <v>88</v>
      </c>
      <c r="B7972" t="s">
        <v>84</v>
      </c>
      <c r="C7972" t="s">
        <v>19</v>
      </c>
    </row>
    <row r="7973" spans="1:3" x14ac:dyDescent="0.2">
      <c r="A7973" t="s">
        <v>89</v>
      </c>
      <c r="B7973" t="s">
        <v>84</v>
      </c>
      <c r="C7973" t="s">
        <v>62</v>
      </c>
    </row>
    <row r="7974" spans="1:3" x14ac:dyDescent="0.2">
      <c r="A7974" t="s">
        <v>84</v>
      </c>
      <c r="B7974" t="s">
        <v>90</v>
      </c>
      <c r="C7974" t="s">
        <v>107</v>
      </c>
    </row>
    <row r="7975" spans="1:3" x14ac:dyDescent="0.2">
      <c r="A7975" t="s">
        <v>91</v>
      </c>
      <c r="B7975" t="s">
        <v>84</v>
      </c>
      <c r="C7975" t="s">
        <v>102</v>
      </c>
    </row>
    <row r="7976" spans="1:3" x14ac:dyDescent="0.2">
      <c r="A7976" t="s">
        <v>92</v>
      </c>
      <c r="B7976" t="s">
        <v>84</v>
      </c>
      <c r="C7976" t="s">
        <v>134</v>
      </c>
    </row>
    <row r="7977" spans="1:3" x14ac:dyDescent="0.2">
      <c r="A7977" t="s">
        <v>93</v>
      </c>
      <c r="B7977" t="s">
        <v>84</v>
      </c>
      <c r="C7977" t="s">
        <v>62</v>
      </c>
    </row>
    <row r="7978" spans="1:3" x14ac:dyDescent="0.2">
      <c r="A7978" t="s">
        <v>84</v>
      </c>
      <c r="B7978" t="s">
        <v>94</v>
      </c>
      <c r="C7978" t="s">
        <v>58</v>
      </c>
    </row>
    <row r="7979" spans="1:3" x14ac:dyDescent="0.2">
      <c r="A7979" t="s">
        <v>95</v>
      </c>
      <c r="B7979" t="s">
        <v>84</v>
      </c>
      <c r="C7979" t="s">
        <v>102</v>
      </c>
    </row>
    <row r="7980" spans="1:3" x14ac:dyDescent="0.2">
      <c r="A7980" t="s">
        <v>96</v>
      </c>
      <c r="B7980" t="s">
        <v>84</v>
      </c>
      <c r="C7980" t="s">
        <v>105</v>
      </c>
    </row>
    <row r="7981" spans="1:3" x14ac:dyDescent="0.2">
      <c r="A7981" t="s">
        <v>84</v>
      </c>
      <c r="B7981" t="s">
        <v>97</v>
      </c>
      <c r="C7981" t="s">
        <v>6</v>
      </c>
    </row>
    <row r="7982" spans="1:3" x14ac:dyDescent="0.2">
      <c r="A7982" t="s">
        <v>84</v>
      </c>
      <c r="B7982" t="s">
        <v>98</v>
      </c>
      <c r="C7982" t="s">
        <v>58</v>
      </c>
    </row>
    <row r="7983" spans="1:3" x14ac:dyDescent="0.2">
      <c r="A7983" t="s">
        <v>99</v>
      </c>
      <c r="B7983" t="s">
        <v>84</v>
      </c>
      <c r="C7983" t="s">
        <v>74</v>
      </c>
    </row>
    <row r="7984" spans="1:3" x14ac:dyDescent="0.2">
      <c r="A7984" t="s">
        <v>100</v>
      </c>
      <c r="B7984" t="s">
        <v>84</v>
      </c>
      <c r="C7984" t="s">
        <v>123</v>
      </c>
    </row>
    <row r="7985" spans="1:3" x14ac:dyDescent="0.2">
      <c r="A7985" t="s">
        <v>101</v>
      </c>
      <c r="B7985" t="s">
        <v>84</v>
      </c>
      <c r="C7985" t="s">
        <v>36</v>
      </c>
    </row>
    <row r="7986" spans="1:3" x14ac:dyDescent="0.2">
      <c r="A7986" t="s">
        <v>102</v>
      </c>
      <c r="B7986" t="s">
        <v>84</v>
      </c>
      <c r="C7986" t="s">
        <v>35</v>
      </c>
    </row>
    <row r="7987" spans="1:3" x14ac:dyDescent="0.2">
      <c r="A7987" t="s">
        <v>103</v>
      </c>
      <c r="B7987" t="s">
        <v>84</v>
      </c>
      <c r="C7987" t="s">
        <v>107</v>
      </c>
    </row>
    <row r="7988" spans="1:3" x14ac:dyDescent="0.2">
      <c r="A7988" t="s">
        <v>84</v>
      </c>
      <c r="B7988" t="s">
        <v>104</v>
      </c>
      <c r="C7988" t="s">
        <v>109</v>
      </c>
    </row>
    <row r="7989" spans="1:3" x14ac:dyDescent="0.2">
      <c r="A7989" t="s">
        <v>3</v>
      </c>
      <c r="B7989" t="s">
        <v>84</v>
      </c>
      <c r="C7989" t="s">
        <v>134</v>
      </c>
    </row>
    <row r="7990" spans="1:3" x14ac:dyDescent="0.2">
      <c r="A7990" t="s">
        <v>105</v>
      </c>
      <c r="B7990" t="s">
        <v>84</v>
      </c>
      <c r="C7990" t="s">
        <v>100</v>
      </c>
    </row>
    <row r="7991" spans="1:3" x14ac:dyDescent="0.2">
      <c r="A7991" t="s">
        <v>106</v>
      </c>
      <c r="B7991" t="s">
        <v>84</v>
      </c>
      <c r="C7991" t="s">
        <v>62</v>
      </c>
    </row>
    <row r="7992" spans="1:3" x14ac:dyDescent="0.2">
      <c r="A7992" t="s">
        <v>107</v>
      </c>
      <c r="B7992" t="s">
        <v>84</v>
      </c>
      <c r="C7992" t="s">
        <v>107</v>
      </c>
    </row>
    <row r="7993" spans="1:3" x14ac:dyDescent="0.2">
      <c r="A7993" t="s">
        <v>108</v>
      </c>
      <c r="B7993" t="s">
        <v>84</v>
      </c>
      <c r="C7993" t="s">
        <v>107</v>
      </c>
    </row>
    <row r="7994" spans="1:3" x14ac:dyDescent="0.2">
      <c r="A7994" t="s">
        <v>109</v>
      </c>
      <c r="B7994" t="s">
        <v>84</v>
      </c>
      <c r="C7994" t="s">
        <v>67</v>
      </c>
    </row>
    <row r="7995" spans="1:3" x14ac:dyDescent="0.2">
      <c r="A7995" t="s">
        <v>110</v>
      </c>
      <c r="B7995" t="s">
        <v>84</v>
      </c>
      <c r="C7995" t="s">
        <v>21</v>
      </c>
    </row>
    <row r="7996" spans="1:3" x14ac:dyDescent="0.2">
      <c r="A7996" t="s">
        <v>111</v>
      </c>
      <c r="B7996" t="s">
        <v>84</v>
      </c>
      <c r="C7996" t="s">
        <v>130</v>
      </c>
    </row>
    <row r="7997" spans="1:3" x14ac:dyDescent="0.2">
      <c r="A7997" t="s">
        <v>112</v>
      </c>
      <c r="B7997" t="s">
        <v>84</v>
      </c>
      <c r="C7997" t="s">
        <v>130</v>
      </c>
    </row>
    <row r="7998" spans="1:3" x14ac:dyDescent="0.2">
      <c r="A7998" t="s">
        <v>113</v>
      </c>
      <c r="B7998" t="s">
        <v>84</v>
      </c>
      <c r="C7998" t="s">
        <v>105</v>
      </c>
    </row>
    <row r="7999" spans="1:3" x14ac:dyDescent="0.2">
      <c r="A7999" t="s">
        <v>114</v>
      </c>
      <c r="B7999" t="s">
        <v>84</v>
      </c>
      <c r="C7999" t="s">
        <v>10</v>
      </c>
    </row>
    <row r="8000" spans="1:3" x14ac:dyDescent="0.2">
      <c r="A8000" t="s">
        <v>84</v>
      </c>
      <c r="B8000" t="s">
        <v>115</v>
      </c>
      <c r="C8000" t="s">
        <v>58</v>
      </c>
    </row>
    <row r="8001" spans="1:3" x14ac:dyDescent="0.2">
      <c r="A8001" t="s">
        <v>116</v>
      </c>
      <c r="B8001" t="s">
        <v>84</v>
      </c>
      <c r="C8001" t="s">
        <v>3</v>
      </c>
    </row>
    <row r="8002" spans="1:3" x14ac:dyDescent="0.2">
      <c r="A8002" t="s">
        <v>117</v>
      </c>
      <c r="B8002" t="s">
        <v>84</v>
      </c>
      <c r="C8002" t="s">
        <v>28</v>
      </c>
    </row>
    <row r="8003" spans="1:3" x14ac:dyDescent="0.2">
      <c r="A8003" t="s">
        <v>118</v>
      </c>
      <c r="B8003" t="s">
        <v>84</v>
      </c>
      <c r="C8003" t="s">
        <v>91</v>
      </c>
    </row>
    <row r="8004" spans="1:3" x14ac:dyDescent="0.2">
      <c r="A8004" t="s">
        <v>119</v>
      </c>
      <c r="B8004" t="s">
        <v>84</v>
      </c>
      <c r="C8004" t="s">
        <v>95</v>
      </c>
    </row>
    <row r="8005" spans="1:3" x14ac:dyDescent="0.2">
      <c r="A8005" t="s">
        <v>84</v>
      </c>
      <c r="B8005" t="s">
        <v>120</v>
      </c>
      <c r="C8005" t="s">
        <v>58</v>
      </c>
    </row>
    <row r="8006" spans="1:3" x14ac:dyDescent="0.2">
      <c r="A8006" t="s">
        <v>84</v>
      </c>
      <c r="B8006" t="s">
        <v>121</v>
      </c>
      <c r="C8006" t="s">
        <v>4</v>
      </c>
    </row>
    <row r="8007" spans="1:3" x14ac:dyDescent="0.2">
      <c r="A8007" t="s">
        <v>122</v>
      </c>
      <c r="B8007" t="s">
        <v>84</v>
      </c>
      <c r="C8007" t="s">
        <v>21</v>
      </c>
    </row>
    <row r="8008" spans="1:3" x14ac:dyDescent="0.2">
      <c r="A8008" t="s">
        <v>123</v>
      </c>
      <c r="B8008" t="s">
        <v>84</v>
      </c>
      <c r="C8008" t="s">
        <v>102</v>
      </c>
    </row>
    <row r="8009" spans="1:3" x14ac:dyDescent="0.2">
      <c r="A8009" t="s">
        <v>124</v>
      </c>
      <c r="B8009" t="s">
        <v>84</v>
      </c>
      <c r="C8009" t="s">
        <v>101</v>
      </c>
    </row>
    <row r="8010" spans="1:3" x14ac:dyDescent="0.2">
      <c r="A8010" t="s">
        <v>125</v>
      </c>
      <c r="B8010" t="s">
        <v>84</v>
      </c>
      <c r="C8010" t="s">
        <v>32</v>
      </c>
    </row>
    <row r="8011" spans="1:3" x14ac:dyDescent="0.2">
      <c r="A8011" t="s">
        <v>126</v>
      </c>
      <c r="B8011" t="s">
        <v>84</v>
      </c>
      <c r="C8011" t="s">
        <v>29</v>
      </c>
    </row>
    <row r="8012" spans="1:3" x14ac:dyDescent="0.2">
      <c r="A8012" t="s">
        <v>127</v>
      </c>
      <c r="B8012" t="s">
        <v>84</v>
      </c>
      <c r="C8012" t="s">
        <v>100</v>
      </c>
    </row>
    <row r="8013" spans="1:3" x14ac:dyDescent="0.2">
      <c r="A8013" t="s">
        <v>128</v>
      </c>
      <c r="B8013" t="s">
        <v>84</v>
      </c>
      <c r="C8013" t="s">
        <v>22</v>
      </c>
    </row>
    <row r="8014" spans="1:3" x14ac:dyDescent="0.2">
      <c r="A8014" t="s">
        <v>129</v>
      </c>
      <c r="B8014" t="s">
        <v>84</v>
      </c>
      <c r="C8014" t="s">
        <v>128</v>
      </c>
    </row>
    <row r="8015" spans="1:3" x14ac:dyDescent="0.2">
      <c r="A8015" t="s">
        <v>130</v>
      </c>
      <c r="B8015" t="s">
        <v>84</v>
      </c>
      <c r="C8015" t="s">
        <v>138</v>
      </c>
    </row>
    <row r="8016" spans="1:3" x14ac:dyDescent="0.2">
      <c r="A8016" t="s">
        <v>131</v>
      </c>
      <c r="B8016" t="s">
        <v>84</v>
      </c>
      <c r="C8016" t="s">
        <v>137</v>
      </c>
    </row>
    <row r="8017" spans="1:3" x14ac:dyDescent="0.2">
      <c r="A8017" t="s">
        <v>132</v>
      </c>
      <c r="B8017" t="s">
        <v>84</v>
      </c>
      <c r="C8017" t="s">
        <v>11</v>
      </c>
    </row>
    <row r="8018" spans="1:3" x14ac:dyDescent="0.2">
      <c r="A8018" t="s">
        <v>133</v>
      </c>
      <c r="B8018" t="s">
        <v>84</v>
      </c>
      <c r="C8018" t="s">
        <v>106</v>
      </c>
    </row>
    <row r="8019" spans="1:3" x14ac:dyDescent="0.2">
      <c r="A8019" t="s">
        <v>84</v>
      </c>
      <c r="B8019" t="s">
        <v>134</v>
      </c>
      <c r="C8019" t="s">
        <v>109</v>
      </c>
    </row>
    <row r="8020" spans="1:3" x14ac:dyDescent="0.2">
      <c r="A8020" t="s">
        <v>135</v>
      </c>
      <c r="B8020" t="s">
        <v>84</v>
      </c>
      <c r="C8020" t="s">
        <v>105</v>
      </c>
    </row>
    <row r="8021" spans="1:3" x14ac:dyDescent="0.2">
      <c r="A8021" t="s">
        <v>136</v>
      </c>
      <c r="B8021" t="s">
        <v>84</v>
      </c>
      <c r="C8021" t="s">
        <v>127</v>
      </c>
    </row>
    <row r="8022" spans="1:3" x14ac:dyDescent="0.2">
      <c r="A8022" t="s">
        <v>84</v>
      </c>
      <c r="B8022" t="s">
        <v>137</v>
      </c>
      <c r="C8022" t="s">
        <v>85</v>
      </c>
    </row>
    <row r="8023" spans="1:3" x14ac:dyDescent="0.2">
      <c r="A8023" t="s">
        <v>84</v>
      </c>
      <c r="B8023" t="s">
        <v>138</v>
      </c>
      <c r="C8023" t="s">
        <v>3</v>
      </c>
    </row>
    <row r="8024" spans="1:3" x14ac:dyDescent="0.2">
      <c r="A8024" t="s">
        <v>87</v>
      </c>
      <c r="B8024" t="s">
        <v>86</v>
      </c>
      <c r="C8024" t="s">
        <v>13</v>
      </c>
    </row>
    <row r="8025" spans="1:3" x14ac:dyDescent="0.2">
      <c r="A8025" t="s">
        <v>88</v>
      </c>
      <c r="B8025" t="s">
        <v>86</v>
      </c>
      <c r="C8025" t="s">
        <v>72</v>
      </c>
    </row>
    <row r="8026" spans="1:3" x14ac:dyDescent="0.2">
      <c r="A8026" t="s">
        <v>89</v>
      </c>
      <c r="B8026" t="s">
        <v>86</v>
      </c>
      <c r="C8026" t="s">
        <v>111</v>
      </c>
    </row>
    <row r="8027" spans="1:3" x14ac:dyDescent="0.2">
      <c r="A8027" t="s">
        <v>86</v>
      </c>
      <c r="B8027" t="s">
        <v>90</v>
      </c>
      <c r="C8027" t="s">
        <v>10</v>
      </c>
    </row>
    <row r="8028" spans="1:3" x14ac:dyDescent="0.2">
      <c r="A8028" t="s">
        <v>91</v>
      </c>
      <c r="B8028" t="s">
        <v>86</v>
      </c>
      <c r="C8028" t="s">
        <v>2</v>
      </c>
    </row>
    <row r="8029" spans="1:3" x14ac:dyDescent="0.2">
      <c r="A8029" t="s">
        <v>92</v>
      </c>
      <c r="B8029" t="s">
        <v>86</v>
      </c>
      <c r="C8029" t="s">
        <v>43</v>
      </c>
    </row>
    <row r="8030" spans="1:3" x14ac:dyDescent="0.2">
      <c r="A8030" t="s">
        <v>93</v>
      </c>
      <c r="B8030" t="s">
        <v>86</v>
      </c>
      <c r="C8030" t="s">
        <v>48</v>
      </c>
    </row>
    <row r="8031" spans="1:3" x14ac:dyDescent="0.2">
      <c r="A8031" t="s">
        <v>86</v>
      </c>
      <c r="B8031" t="s">
        <v>94</v>
      </c>
      <c r="C8031" t="s">
        <v>62</v>
      </c>
    </row>
    <row r="8032" spans="1:3" x14ac:dyDescent="0.2">
      <c r="A8032" t="s">
        <v>95</v>
      </c>
      <c r="B8032" t="s">
        <v>86</v>
      </c>
      <c r="C8032" t="s">
        <v>2</v>
      </c>
    </row>
    <row r="8033" spans="1:3" x14ac:dyDescent="0.2">
      <c r="A8033" t="s">
        <v>96</v>
      </c>
      <c r="B8033" t="s">
        <v>86</v>
      </c>
      <c r="C8033" t="s">
        <v>135</v>
      </c>
    </row>
    <row r="8034" spans="1:3" x14ac:dyDescent="0.2">
      <c r="A8034" t="s">
        <v>86</v>
      </c>
      <c r="B8034" t="s">
        <v>97</v>
      </c>
      <c r="C8034" t="s">
        <v>11</v>
      </c>
    </row>
    <row r="8035" spans="1:3" x14ac:dyDescent="0.2">
      <c r="A8035" t="s">
        <v>86</v>
      </c>
      <c r="B8035" t="s">
        <v>98</v>
      </c>
      <c r="C8035" t="s">
        <v>62</v>
      </c>
    </row>
    <row r="8036" spans="1:3" x14ac:dyDescent="0.2">
      <c r="A8036" t="s">
        <v>99</v>
      </c>
      <c r="B8036" t="s">
        <v>86</v>
      </c>
      <c r="C8036" t="s">
        <v>124</v>
      </c>
    </row>
    <row r="8037" spans="1:3" x14ac:dyDescent="0.2">
      <c r="A8037" t="s">
        <v>100</v>
      </c>
      <c r="B8037" t="s">
        <v>86</v>
      </c>
      <c r="C8037" t="s">
        <v>74</v>
      </c>
    </row>
    <row r="8038" spans="1:3" x14ac:dyDescent="0.2">
      <c r="A8038" t="s">
        <v>86</v>
      </c>
      <c r="B8038" t="s">
        <v>101</v>
      </c>
      <c r="C8038" t="s">
        <v>79</v>
      </c>
    </row>
    <row r="8039" spans="1:3" x14ac:dyDescent="0.2">
      <c r="A8039" t="s">
        <v>102</v>
      </c>
      <c r="B8039" t="s">
        <v>86</v>
      </c>
      <c r="C8039" t="s">
        <v>127</v>
      </c>
    </row>
    <row r="8040" spans="1:3" x14ac:dyDescent="0.2">
      <c r="A8040" t="s">
        <v>103</v>
      </c>
      <c r="B8040" t="s">
        <v>86</v>
      </c>
      <c r="C8040" t="s">
        <v>69</v>
      </c>
    </row>
    <row r="8041" spans="1:3" x14ac:dyDescent="0.2">
      <c r="A8041" t="s">
        <v>86</v>
      </c>
      <c r="B8041" t="s">
        <v>104</v>
      </c>
      <c r="C8041" t="s">
        <v>127</v>
      </c>
    </row>
    <row r="8042" spans="1:3" x14ac:dyDescent="0.2">
      <c r="A8042" t="s">
        <v>86</v>
      </c>
      <c r="B8042" t="s">
        <v>3</v>
      </c>
      <c r="C8042" t="s">
        <v>43</v>
      </c>
    </row>
    <row r="8043" spans="1:3" x14ac:dyDescent="0.2">
      <c r="A8043" t="s">
        <v>105</v>
      </c>
      <c r="B8043" t="s">
        <v>86</v>
      </c>
      <c r="C8043" t="s">
        <v>79</v>
      </c>
    </row>
    <row r="8044" spans="1:3" x14ac:dyDescent="0.2">
      <c r="A8044" t="s">
        <v>106</v>
      </c>
      <c r="B8044" t="s">
        <v>86</v>
      </c>
      <c r="C8044" t="s">
        <v>111</v>
      </c>
    </row>
    <row r="8045" spans="1:3" x14ac:dyDescent="0.2">
      <c r="A8045" t="s">
        <v>86</v>
      </c>
      <c r="B8045" t="s">
        <v>107</v>
      </c>
      <c r="C8045" t="s">
        <v>10</v>
      </c>
    </row>
    <row r="8046" spans="1:3" x14ac:dyDescent="0.2">
      <c r="A8046" t="s">
        <v>86</v>
      </c>
      <c r="B8046" t="s">
        <v>108</v>
      </c>
      <c r="C8046" t="s">
        <v>10</v>
      </c>
    </row>
    <row r="8047" spans="1:3" x14ac:dyDescent="0.2">
      <c r="A8047" t="s">
        <v>86</v>
      </c>
      <c r="B8047" t="s">
        <v>109</v>
      </c>
      <c r="C8047" t="s">
        <v>105</v>
      </c>
    </row>
    <row r="8048" spans="1:3" x14ac:dyDescent="0.2">
      <c r="A8048" t="s">
        <v>110</v>
      </c>
      <c r="B8048" t="s">
        <v>86</v>
      </c>
      <c r="C8048" t="s">
        <v>25</v>
      </c>
    </row>
    <row r="8049" spans="1:3" x14ac:dyDescent="0.2">
      <c r="A8049" t="s">
        <v>111</v>
      </c>
      <c r="B8049" t="s">
        <v>86</v>
      </c>
      <c r="C8049" t="s">
        <v>49</v>
      </c>
    </row>
    <row r="8050" spans="1:3" x14ac:dyDescent="0.2">
      <c r="A8050" t="s">
        <v>112</v>
      </c>
      <c r="B8050" t="s">
        <v>86</v>
      </c>
      <c r="C8050" t="s">
        <v>18</v>
      </c>
    </row>
    <row r="8051" spans="1:3" x14ac:dyDescent="0.2">
      <c r="A8051" t="s">
        <v>113</v>
      </c>
      <c r="B8051" t="s">
        <v>86</v>
      </c>
      <c r="C8051" t="s">
        <v>113</v>
      </c>
    </row>
    <row r="8052" spans="1:3" x14ac:dyDescent="0.2">
      <c r="A8052" t="s">
        <v>114</v>
      </c>
      <c r="B8052" t="s">
        <v>86</v>
      </c>
      <c r="C8052" t="s">
        <v>114</v>
      </c>
    </row>
    <row r="8053" spans="1:3" x14ac:dyDescent="0.2">
      <c r="A8053" t="s">
        <v>86</v>
      </c>
      <c r="B8053" t="s">
        <v>115</v>
      </c>
      <c r="C8053" t="s">
        <v>62</v>
      </c>
    </row>
    <row r="8054" spans="1:3" x14ac:dyDescent="0.2">
      <c r="A8054" t="s">
        <v>86</v>
      </c>
      <c r="B8054" t="s">
        <v>116</v>
      </c>
      <c r="C8054" t="s">
        <v>21</v>
      </c>
    </row>
    <row r="8055" spans="1:3" x14ac:dyDescent="0.2">
      <c r="A8055" t="s">
        <v>117</v>
      </c>
      <c r="B8055" t="s">
        <v>86</v>
      </c>
      <c r="C8055" t="s">
        <v>42</v>
      </c>
    </row>
    <row r="8056" spans="1:3" x14ac:dyDescent="0.2">
      <c r="A8056" t="s">
        <v>118</v>
      </c>
      <c r="B8056" t="s">
        <v>86</v>
      </c>
      <c r="C8056" t="s">
        <v>28</v>
      </c>
    </row>
    <row r="8057" spans="1:3" x14ac:dyDescent="0.2">
      <c r="A8057" t="s">
        <v>119</v>
      </c>
      <c r="B8057" t="s">
        <v>86</v>
      </c>
      <c r="C8057" t="s">
        <v>28</v>
      </c>
    </row>
    <row r="8058" spans="1:3" x14ac:dyDescent="0.2">
      <c r="A8058" t="s">
        <v>86</v>
      </c>
      <c r="B8058" t="s">
        <v>120</v>
      </c>
      <c r="C8058" t="s">
        <v>62</v>
      </c>
    </row>
    <row r="8059" spans="1:3" x14ac:dyDescent="0.2">
      <c r="A8059" t="s">
        <v>86</v>
      </c>
      <c r="B8059" t="s">
        <v>121</v>
      </c>
      <c r="C8059" t="s">
        <v>62</v>
      </c>
    </row>
    <row r="8060" spans="1:3" x14ac:dyDescent="0.2">
      <c r="A8060" t="s">
        <v>122</v>
      </c>
      <c r="B8060" t="s">
        <v>86</v>
      </c>
      <c r="C8060" t="s">
        <v>47</v>
      </c>
    </row>
    <row r="8061" spans="1:3" x14ac:dyDescent="0.2">
      <c r="A8061" t="s">
        <v>123</v>
      </c>
      <c r="B8061" t="s">
        <v>86</v>
      </c>
      <c r="C8061" t="s">
        <v>101</v>
      </c>
    </row>
    <row r="8062" spans="1:3" x14ac:dyDescent="0.2">
      <c r="A8062" t="s">
        <v>124</v>
      </c>
      <c r="B8062" t="s">
        <v>86</v>
      </c>
      <c r="C8062" t="s">
        <v>26</v>
      </c>
    </row>
    <row r="8063" spans="1:3" x14ac:dyDescent="0.2">
      <c r="A8063" t="s">
        <v>125</v>
      </c>
      <c r="B8063" t="s">
        <v>86</v>
      </c>
      <c r="C8063" t="s">
        <v>13</v>
      </c>
    </row>
    <row r="8064" spans="1:3" x14ac:dyDescent="0.2">
      <c r="A8064" t="s">
        <v>126</v>
      </c>
      <c r="B8064" t="s">
        <v>86</v>
      </c>
      <c r="C8064" t="s">
        <v>124</v>
      </c>
    </row>
    <row r="8065" spans="1:3" x14ac:dyDescent="0.2">
      <c r="A8065" t="s">
        <v>86</v>
      </c>
      <c r="B8065" t="s">
        <v>127</v>
      </c>
      <c r="C8065" t="s">
        <v>79</v>
      </c>
    </row>
    <row r="8066" spans="1:3" x14ac:dyDescent="0.2">
      <c r="A8066" t="s">
        <v>128</v>
      </c>
      <c r="B8066" t="s">
        <v>86</v>
      </c>
      <c r="C8066" t="s">
        <v>33</v>
      </c>
    </row>
    <row r="8067" spans="1:3" x14ac:dyDescent="0.2">
      <c r="A8067" t="s">
        <v>86</v>
      </c>
      <c r="B8067" t="s">
        <v>129</v>
      </c>
      <c r="C8067" t="s">
        <v>81</v>
      </c>
    </row>
    <row r="8068" spans="1:3" x14ac:dyDescent="0.2">
      <c r="A8068" t="s">
        <v>86</v>
      </c>
      <c r="B8068" t="s">
        <v>130</v>
      </c>
      <c r="C8068" t="s">
        <v>93</v>
      </c>
    </row>
    <row r="8069" spans="1:3" x14ac:dyDescent="0.2">
      <c r="A8069" t="s">
        <v>86</v>
      </c>
      <c r="B8069" t="s">
        <v>131</v>
      </c>
      <c r="C8069" t="s">
        <v>89</v>
      </c>
    </row>
    <row r="8070" spans="1:3" x14ac:dyDescent="0.2">
      <c r="A8070" t="s">
        <v>86</v>
      </c>
      <c r="B8070" t="s">
        <v>132</v>
      </c>
      <c r="C8070" t="s">
        <v>8</v>
      </c>
    </row>
    <row r="8071" spans="1:3" x14ac:dyDescent="0.2">
      <c r="A8071" t="s">
        <v>133</v>
      </c>
      <c r="B8071" t="s">
        <v>86</v>
      </c>
      <c r="C8071" t="s">
        <v>122</v>
      </c>
    </row>
    <row r="8072" spans="1:3" x14ac:dyDescent="0.2">
      <c r="A8072" t="s">
        <v>86</v>
      </c>
      <c r="B8072" t="s">
        <v>134</v>
      </c>
      <c r="C8072" t="s">
        <v>127</v>
      </c>
    </row>
    <row r="8073" spans="1:3" x14ac:dyDescent="0.2">
      <c r="A8073" t="s">
        <v>86</v>
      </c>
      <c r="B8073" t="s">
        <v>135</v>
      </c>
      <c r="C8073" t="s">
        <v>113</v>
      </c>
    </row>
    <row r="8074" spans="1:3" x14ac:dyDescent="0.2">
      <c r="A8074" t="s">
        <v>136</v>
      </c>
      <c r="B8074" t="s">
        <v>86</v>
      </c>
      <c r="C8074" t="s">
        <v>135</v>
      </c>
    </row>
    <row r="8075" spans="1:3" x14ac:dyDescent="0.2">
      <c r="A8075" t="s">
        <v>86</v>
      </c>
      <c r="B8075" t="s">
        <v>137</v>
      </c>
      <c r="C8075" t="s">
        <v>21</v>
      </c>
    </row>
    <row r="8076" spans="1:3" x14ac:dyDescent="0.2">
      <c r="A8076" t="s">
        <v>86</v>
      </c>
      <c r="B8076" t="s">
        <v>138</v>
      </c>
      <c r="C8076" t="s">
        <v>29</v>
      </c>
    </row>
    <row r="8077" spans="1:3" x14ac:dyDescent="0.2">
      <c r="A8077" t="s">
        <v>88</v>
      </c>
      <c r="B8077" t="s">
        <v>89</v>
      </c>
      <c r="C8077" t="s">
        <v>135</v>
      </c>
    </row>
    <row r="8078" spans="1:3" x14ac:dyDescent="0.2">
      <c r="A8078" t="s">
        <v>88</v>
      </c>
      <c r="B8078" t="s">
        <v>90</v>
      </c>
      <c r="C8078" t="s">
        <v>28</v>
      </c>
    </row>
    <row r="8079" spans="1:3" x14ac:dyDescent="0.2">
      <c r="A8079" t="s">
        <v>88</v>
      </c>
      <c r="B8079" t="s">
        <v>91</v>
      </c>
      <c r="C8079" t="s">
        <v>16</v>
      </c>
    </row>
    <row r="8080" spans="1:3" x14ac:dyDescent="0.2">
      <c r="A8080" t="s">
        <v>88</v>
      </c>
      <c r="B8080" t="s">
        <v>92</v>
      </c>
      <c r="C8080" t="s">
        <v>33</v>
      </c>
    </row>
    <row r="8081" spans="1:3" x14ac:dyDescent="0.2">
      <c r="A8081" t="s">
        <v>88</v>
      </c>
      <c r="B8081" t="s">
        <v>93</v>
      </c>
      <c r="C8081" t="s">
        <v>96</v>
      </c>
    </row>
    <row r="8082" spans="1:3" x14ac:dyDescent="0.2">
      <c r="A8082" t="s">
        <v>88</v>
      </c>
      <c r="B8082" t="s">
        <v>94</v>
      </c>
      <c r="C8082" t="s">
        <v>127</v>
      </c>
    </row>
    <row r="8083" spans="1:3" x14ac:dyDescent="0.2">
      <c r="A8083" t="s">
        <v>88</v>
      </c>
      <c r="B8083" t="s">
        <v>95</v>
      </c>
      <c r="C8083" t="s">
        <v>16</v>
      </c>
    </row>
    <row r="8084" spans="1:3" x14ac:dyDescent="0.2">
      <c r="A8084" t="s">
        <v>96</v>
      </c>
      <c r="B8084" t="s">
        <v>88</v>
      </c>
      <c r="C8084" t="s">
        <v>110</v>
      </c>
    </row>
    <row r="8085" spans="1:3" x14ac:dyDescent="0.2">
      <c r="A8085" t="s">
        <v>88</v>
      </c>
      <c r="B8085" t="s">
        <v>97</v>
      </c>
      <c r="C8085" t="s">
        <v>2</v>
      </c>
    </row>
    <row r="8086" spans="1:3" x14ac:dyDescent="0.2">
      <c r="A8086" t="s">
        <v>88</v>
      </c>
      <c r="B8086" t="s">
        <v>98</v>
      </c>
      <c r="C8086" t="s">
        <v>43</v>
      </c>
    </row>
    <row r="8087" spans="1:3" x14ac:dyDescent="0.2">
      <c r="A8087" t="s">
        <v>99</v>
      </c>
      <c r="B8087" t="s">
        <v>88</v>
      </c>
      <c r="C8087" t="s">
        <v>44</v>
      </c>
    </row>
    <row r="8088" spans="1:3" x14ac:dyDescent="0.2">
      <c r="A8088" t="s">
        <v>100</v>
      </c>
      <c r="B8088" t="s">
        <v>88</v>
      </c>
      <c r="C8088" t="s">
        <v>40</v>
      </c>
    </row>
    <row r="8089" spans="1:3" x14ac:dyDescent="0.2">
      <c r="A8089" t="s">
        <v>88</v>
      </c>
      <c r="B8089" t="s">
        <v>101</v>
      </c>
      <c r="C8089" t="s">
        <v>81</v>
      </c>
    </row>
    <row r="8090" spans="1:3" x14ac:dyDescent="0.2">
      <c r="A8090" t="s">
        <v>88</v>
      </c>
      <c r="B8090" t="s">
        <v>102</v>
      </c>
      <c r="C8090" t="s">
        <v>32</v>
      </c>
    </row>
    <row r="8091" spans="1:3" x14ac:dyDescent="0.2">
      <c r="A8091" t="s">
        <v>88</v>
      </c>
      <c r="B8091" t="s">
        <v>103</v>
      </c>
      <c r="C8091" t="s">
        <v>28</v>
      </c>
    </row>
    <row r="8092" spans="1:3" x14ac:dyDescent="0.2">
      <c r="A8092" t="s">
        <v>88</v>
      </c>
      <c r="B8092" t="s">
        <v>104</v>
      </c>
      <c r="C8092" t="s">
        <v>32</v>
      </c>
    </row>
    <row r="8093" spans="1:3" x14ac:dyDescent="0.2">
      <c r="A8093" t="s">
        <v>88</v>
      </c>
      <c r="B8093" t="s">
        <v>3</v>
      </c>
      <c r="C8093" t="s">
        <v>93</v>
      </c>
    </row>
    <row r="8094" spans="1:3" x14ac:dyDescent="0.2">
      <c r="A8094" t="s">
        <v>88</v>
      </c>
      <c r="B8094" t="s">
        <v>105</v>
      </c>
      <c r="C8094" t="s">
        <v>49</v>
      </c>
    </row>
    <row r="8095" spans="1:3" x14ac:dyDescent="0.2">
      <c r="A8095" t="s">
        <v>88</v>
      </c>
      <c r="B8095" t="s">
        <v>106</v>
      </c>
      <c r="C8095" t="s">
        <v>135</v>
      </c>
    </row>
    <row r="8096" spans="1:3" x14ac:dyDescent="0.2">
      <c r="A8096" t="s">
        <v>88</v>
      </c>
      <c r="B8096" t="s">
        <v>107</v>
      </c>
      <c r="C8096" t="s">
        <v>14</v>
      </c>
    </row>
    <row r="8097" spans="1:3" x14ac:dyDescent="0.2">
      <c r="A8097" t="s">
        <v>88</v>
      </c>
      <c r="B8097" t="s">
        <v>108</v>
      </c>
      <c r="C8097" t="s">
        <v>28</v>
      </c>
    </row>
    <row r="8098" spans="1:3" x14ac:dyDescent="0.2">
      <c r="A8098" t="s">
        <v>88</v>
      </c>
      <c r="B8098" t="s">
        <v>109</v>
      </c>
      <c r="C8098" t="s">
        <v>106</v>
      </c>
    </row>
    <row r="8099" spans="1:3" x14ac:dyDescent="0.2">
      <c r="A8099" t="s">
        <v>88</v>
      </c>
      <c r="B8099" t="s">
        <v>110</v>
      </c>
      <c r="C8099" t="s">
        <v>65</v>
      </c>
    </row>
    <row r="8100" spans="1:3" x14ac:dyDescent="0.2">
      <c r="A8100" t="s">
        <v>88</v>
      </c>
      <c r="B8100" t="s">
        <v>111</v>
      </c>
      <c r="C8100" t="s">
        <v>25</v>
      </c>
    </row>
    <row r="8101" spans="1:3" x14ac:dyDescent="0.2">
      <c r="A8101" t="s">
        <v>88</v>
      </c>
      <c r="B8101" t="s">
        <v>112</v>
      </c>
      <c r="C8101" t="s">
        <v>47</v>
      </c>
    </row>
    <row r="8102" spans="1:3" x14ac:dyDescent="0.2">
      <c r="A8102" t="s">
        <v>113</v>
      </c>
      <c r="B8102" t="s">
        <v>88</v>
      </c>
      <c r="C8102" t="s">
        <v>122</v>
      </c>
    </row>
    <row r="8103" spans="1:3" x14ac:dyDescent="0.2">
      <c r="A8103" t="s">
        <v>114</v>
      </c>
      <c r="B8103" t="s">
        <v>88</v>
      </c>
      <c r="C8103" t="s">
        <v>72</v>
      </c>
    </row>
    <row r="8104" spans="1:3" x14ac:dyDescent="0.2">
      <c r="A8104" t="s">
        <v>88</v>
      </c>
      <c r="B8104" t="s">
        <v>115</v>
      </c>
      <c r="C8104" t="s">
        <v>127</v>
      </c>
    </row>
    <row r="8105" spans="1:3" x14ac:dyDescent="0.2">
      <c r="A8105" t="s">
        <v>88</v>
      </c>
      <c r="B8105" t="s">
        <v>116</v>
      </c>
      <c r="C8105" t="s">
        <v>79</v>
      </c>
    </row>
    <row r="8106" spans="1:3" x14ac:dyDescent="0.2">
      <c r="A8106" t="s">
        <v>117</v>
      </c>
      <c r="B8106" t="s">
        <v>88</v>
      </c>
      <c r="C8106" t="s">
        <v>78</v>
      </c>
    </row>
    <row r="8107" spans="1:3" x14ac:dyDescent="0.2">
      <c r="A8107" t="s">
        <v>88</v>
      </c>
      <c r="B8107" t="s">
        <v>118</v>
      </c>
      <c r="C8107" t="s">
        <v>39</v>
      </c>
    </row>
    <row r="8108" spans="1:3" x14ac:dyDescent="0.2">
      <c r="A8108" t="s">
        <v>88</v>
      </c>
      <c r="B8108" t="s">
        <v>119</v>
      </c>
      <c r="C8108" t="s">
        <v>132</v>
      </c>
    </row>
    <row r="8109" spans="1:3" x14ac:dyDescent="0.2">
      <c r="A8109" t="s">
        <v>88</v>
      </c>
      <c r="B8109" t="s">
        <v>120</v>
      </c>
      <c r="C8109" t="s">
        <v>127</v>
      </c>
    </row>
    <row r="8110" spans="1:3" x14ac:dyDescent="0.2">
      <c r="A8110" t="s">
        <v>88</v>
      </c>
      <c r="B8110" t="s">
        <v>121</v>
      </c>
      <c r="C8110" t="s">
        <v>105</v>
      </c>
    </row>
    <row r="8111" spans="1:3" x14ac:dyDescent="0.2">
      <c r="A8111" t="s">
        <v>88</v>
      </c>
      <c r="B8111" t="s">
        <v>122</v>
      </c>
      <c r="C8111" t="s">
        <v>65</v>
      </c>
    </row>
    <row r="8112" spans="1:3" x14ac:dyDescent="0.2">
      <c r="A8112" t="s">
        <v>88</v>
      </c>
      <c r="B8112" t="s">
        <v>123</v>
      </c>
      <c r="C8112" t="s">
        <v>33</v>
      </c>
    </row>
    <row r="8113" spans="1:3" x14ac:dyDescent="0.2">
      <c r="A8113" t="s">
        <v>124</v>
      </c>
      <c r="B8113" t="s">
        <v>88</v>
      </c>
      <c r="C8113" t="s">
        <v>126</v>
      </c>
    </row>
    <row r="8114" spans="1:3" x14ac:dyDescent="0.2">
      <c r="A8114" t="s">
        <v>125</v>
      </c>
      <c r="B8114" t="s">
        <v>88</v>
      </c>
      <c r="C8114" t="s">
        <v>75</v>
      </c>
    </row>
    <row r="8115" spans="1:3" x14ac:dyDescent="0.2">
      <c r="A8115" t="s">
        <v>88</v>
      </c>
      <c r="B8115" t="s">
        <v>126</v>
      </c>
      <c r="C8115" t="s">
        <v>59</v>
      </c>
    </row>
    <row r="8116" spans="1:3" x14ac:dyDescent="0.2">
      <c r="A8116" t="s">
        <v>88</v>
      </c>
      <c r="B8116" t="s">
        <v>127</v>
      </c>
      <c r="C8116" t="s">
        <v>49</v>
      </c>
    </row>
    <row r="8117" spans="1:3" x14ac:dyDescent="0.2">
      <c r="A8117" t="s">
        <v>88</v>
      </c>
      <c r="B8117" t="s">
        <v>128</v>
      </c>
      <c r="C8117" t="s">
        <v>31</v>
      </c>
    </row>
    <row r="8118" spans="1:3" x14ac:dyDescent="0.2">
      <c r="A8118" t="s">
        <v>88</v>
      </c>
      <c r="B8118" t="s">
        <v>129</v>
      </c>
      <c r="C8118" t="s">
        <v>124</v>
      </c>
    </row>
    <row r="8119" spans="1:3" x14ac:dyDescent="0.2">
      <c r="A8119" t="s">
        <v>88</v>
      </c>
      <c r="B8119" t="s">
        <v>130</v>
      </c>
      <c r="C8119" t="s">
        <v>129</v>
      </c>
    </row>
    <row r="8120" spans="1:3" x14ac:dyDescent="0.2">
      <c r="A8120" t="s">
        <v>88</v>
      </c>
      <c r="B8120" t="s">
        <v>131</v>
      </c>
      <c r="C8120" t="s">
        <v>48</v>
      </c>
    </row>
    <row r="8121" spans="1:3" x14ac:dyDescent="0.2">
      <c r="A8121" t="s">
        <v>88</v>
      </c>
      <c r="B8121" t="s">
        <v>132</v>
      </c>
      <c r="C8121" t="s">
        <v>26</v>
      </c>
    </row>
    <row r="8122" spans="1:3" x14ac:dyDescent="0.2">
      <c r="A8122" t="s">
        <v>133</v>
      </c>
      <c r="B8122" t="s">
        <v>88</v>
      </c>
      <c r="C8122" t="s">
        <v>133</v>
      </c>
    </row>
    <row r="8123" spans="1:3" x14ac:dyDescent="0.2">
      <c r="A8123" t="s">
        <v>88</v>
      </c>
      <c r="B8123" t="s">
        <v>134</v>
      </c>
      <c r="C8123" t="s">
        <v>89</v>
      </c>
    </row>
    <row r="8124" spans="1:3" x14ac:dyDescent="0.2">
      <c r="A8124" t="s">
        <v>88</v>
      </c>
      <c r="B8124" t="s">
        <v>135</v>
      </c>
      <c r="C8124" t="s">
        <v>122</v>
      </c>
    </row>
    <row r="8125" spans="1:3" x14ac:dyDescent="0.2">
      <c r="A8125" t="s">
        <v>88</v>
      </c>
      <c r="B8125" t="s">
        <v>136</v>
      </c>
      <c r="C8125" t="s">
        <v>13</v>
      </c>
    </row>
    <row r="8126" spans="1:3" x14ac:dyDescent="0.2">
      <c r="A8126" t="s">
        <v>88</v>
      </c>
      <c r="B8126" t="s">
        <v>137</v>
      </c>
      <c r="C8126" t="s">
        <v>79</v>
      </c>
    </row>
    <row r="8127" spans="1:3" x14ac:dyDescent="0.2">
      <c r="A8127" t="s">
        <v>88</v>
      </c>
      <c r="B8127" t="s">
        <v>138</v>
      </c>
      <c r="C8127" t="s">
        <v>79</v>
      </c>
    </row>
    <row r="8128" spans="1:3" x14ac:dyDescent="0.2">
      <c r="A8128" t="s">
        <v>87</v>
      </c>
      <c r="B8128" t="s">
        <v>88</v>
      </c>
      <c r="C8128" t="s">
        <v>17</v>
      </c>
    </row>
    <row r="8129" spans="1:3" x14ac:dyDescent="0.2">
      <c r="A8129" t="s">
        <v>87</v>
      </c>
      <c r="B8129" t="s">
        <v>89</v>
      </c>
      <c r="C8129" t="s">
        <v>136</v>
      </c>
    </row>
    <row r="8130" spans="1:3" x14ac:dyDescent="0.2">
      <c r="A8130" t="s">
        <v>87</v>
      </c>
      <c r="B8130" t="s">
        <v>90</v>
      </c>
      <c r="C8130" t="s">
        <v>19</v>
      </c>
    </row>
    <row r="8131" spans="1:3" x14ac:dyDescent="0.2">
      <c r="A8131" t="s">
        <v>87</v>
      </c>
      <c r="B8131" t="s">
        <v>91</v>
      </c>
      <c r="C8131" t="s">
        <v>79</v>
      </c>
    </row>
    <row r="8132" spans="1:3" x14ac:dyDescent="0.2">
      <c r="A8132" t="s">
        <v>87</v>
      </c>
      <c r="B8132" t="s">
        <v>92</v>
      </c>
      <c r="C8132" t="s">
        <v>16</v>
      </c>
    </row>
    <row r="8133" spans="1:3" x14ac:dyDescent="0.2">
      <c r="A8133" t="s">
        <v>87</v>
      </c>
      <c r="B8133" t="s">
        <v>93</v>
      </c>
      <c r="C8133" t="s">
        <v>136</v>
      </c>
    </row>
    <row r="8134" spans="1:3" x14ac:dyDescent="0.2">
      <c r="A8134" t="s">
        <v>87</v>
      </c>
      <c r="B8134" t="s">
        <v>94</v>
      </c>
      <c r="C8134" t="s">
        <v>101</v>
      </c>
    </row>
    <row r="8135" spans="1:3" x14ac:dyDescent="0.2">
      <c r="A8135" t="s">
        <v>87</v>
      </c>
      <c r="B8135" t="s">
        <v>95</v>
      </c>
      <c r="C8135" t="s">
        <v>79</v>
      </c>
    </row>
    <row r="8136" spans="1:3" x14ac:dyDescent="0.2">
      <c r="A8136" t="s">
        <v>96</v>
      </c>
      <c r="B8136" t="s">
        <v>87</v>
      </c>
      <c r="C8136" t="s">
        <v>46</v>
      </c>
    </row>
    <row r="8137" spans="1:3" x14ac:dyDescent="0.2">
      <c r="A8137" t="s">
        <v>87</v>
      </c>
      <c r="B8137" t="s">
        <v>97</v>
      </c>
      <c r="C8137" t="s">
        <v>29</v>
      </c>
    </row>
    <row r="8138" spans="1:3" x14ac:dyDescent="0.2">
      <c r="A8138" t="s">
        <v>87</v>
      </c>
      <c r="B8138" t="s">
        <v>98</v>
      </c>
      <c r="C8138" t="s">
        <v>101</v>
      </c>
    </row>
    <row r="8139" spans="1:3" x14ac:dyDescent="0.2">
      <c r="A8139" t="s">
        <v>99</v>
      </c>
      <c r="B8139" t="s">
        <v>87</v>
      </c>
      <c r="C8139" t="s">
        <v>88</v>
      </c>
    </row>
    <row r="8140" spans="1:3" x14ac:dyDescent="0.2">
      <c r="A8140" t="s">
        <v>100</v>
      </c>
      <c r="B8140" t="s">
        <v>87</v>
      </c>
      <c r="C8140" t="s">
        <v>39</v>
      </c>
    </row>
    <row r="8141" spans="1:3" x14ac:dyDescent="0.2">
      <c r="A8141" t="s">
        <v>87</v>
      </c>
      <c r="B8141" t="s">
        <v>101</v>
      </c>
      <c r="C8141" t="s">
        <v>114</v>
      </c>
    </row>
    <row r="8142" spans="1:3" x14ac:dyDescent="0.2">
      <c r="A8142" t="s">
        <v>87</v>
      </c>
      <c r="B8142" t="s">
        <v>102</v>
      </c>
      <c r="C8142" t="s">
        <v>33</v>
      </c>
    </row>
    <row r="8143" spans="1:3" x14ac:dyDescent="0.2">
      <c r="A8143" t="s">
        <v>87</v>
      </c>
      <c r="B8143" t="s">
        <v>103</v>
      </c>
      <c r="C8143" t="s">
        <v>14</v>
      </c>
    </row>
    <row r="8144" spans="1:3" x14ac:dyDescent="0.2">
      <c r="A8144" t="s">
        <v>87</v>
      </c>
      <c r="B8144" t="s">
        <v>104</v>
      </c>
      <c r="C8144" t="s">
        <v>33</v>
      </c>
    </row>
    <row r="8145" spans="1:3" x14ac:dyDescent="0.2">
      <c r="A8145" t="s">
        <v>87</v>
      </c>
      <c r="B8145" t="s">
        <v>3</v>
      </c>
      <c r="C8145" t="s">
        <v>16</v>
      </c>
    </row>
    <row r="8146" spans="1:3" x14ac:dyDescent="0.2">
      <c r="A8146" t="s">
        <v>87</v>
      </c>
      <c r="B8146" t="s">
        <v>105</v>
      </c>
      <c r="C8146" t="s">
        <v>81</v>
      </c>
    </row>
    <row r="8147" spans="1:3" x14ac:dyDescent="0.2">
      <c r="A8147" t="s">
        <v>87</v>
      </c>
      <c r="B8147" t="s">
        <v>106</v>
      </c>
      <c r="C8147" t="s">
        <v>96</v>
      </c>
    </row>
    <row r="8148" spans="1:3" x14ac:dyDescent="0.2">
      <c r="A8148" t="s">
        <v>87</v>
      </c>
      <c r="B8148" t="s">
        <v>107</v>
      </c>
      <c r="C8148" t="s">
        <v>106</v>
      </c>
    </row>
    <row r="8149" spans="1:3" x14ac:dyDescent="0.2">
      <c r="A8149" t="s">
        <v>87</v>
      </c>
      <c r="B8149" t="s">
        <v>108</v>
      </c>
      <c r="C8149" t="s">
        <v>106</v>
      </c>
    </row>
    <row r="8150" spans="1:3" x14ac:dyDescent="0.2">
      <c r="A8150" t="s">
        <v>87</v>
      </c>
      <c r="B8150" t="s">
        <v>109</v>
      </c>
      <c r="C8150" t="s">
        <v>32</v>
      </c>
    </row>
    <row r="8151" spans="1:3" x14ac:dyDescent="0.2">
      <c r="A8151" t="s">
        <v>87</v>
      </c>
      <c r="B8151" t="s">
        <v>110</v>
      </c>
      <c r="C8151" t="s">
        <v>44</v>
      </c>
    </row>
    <row r="8152" spans="1:3" x14ac:dyDescent="0.2">
      <c r="A8152" t="s">
        <v>87</v>
      </c>
      <c r="B8152" t="s">
        <v>111</v>
      </c>
      <c r="C8152" t="s">
        <v>124</v>
      </c>
    </row>
    <row r="8153" spans="1:3" x14ac:dyDescent="0.2">
      <c r="A8153" t="s">
        <v>87</v>
      </c>
      <c r="B8153" t="s">
        <v>112</v>
      </c>
      <c r="C8153" t="s">
        <v>54</v>
      </c>
    </row>
    <row r="8154" spans="1:3" x14ac:dyDescent="0.2">
      <c r="A8154" t="s">
        <v>113</v>
      </c>
      <c r="B8154" t="s">
        <v>87</v>
      </c>
      <c r="C8154" t="s">
        <v>13</v>
      </c>
    </row>
    <row r="8155" spans="1:3" x14ac:dyDescent="0.2">
      <c r="A8155" t="s">
        <v>114</v>
      </c>
      <c r="B8155" t="s">
        <v>87</v>
      </c>
      <c r="C8155" t="s">
        <v>122</v>
      </c>
    </row>
    <row r="8156" spans="1:3" x14ac:dyDescent="0.2">
      <c r="A8156" t="s">
        <v>87</v>
      </c>
      <c r="B8156" t="s">
        <v>115</v>
      </c>
      <c r="C8156" t="s">
        <v>43</v>
      </c>
    </row>
    <row r="8157" spans="1:3" x14ac:dyDescent="0.2">
      <c r="A8157" t="s">
        <v>87</v>
      </c>
      <c r="B8157" t="s">
        <v>116</v>
      </c>
      <c r="C8157" t="s">
        <v>79</v>
      </c>
    </row>
    <row r="8158" spans="1:3" x14ac:dyDescent="0.2">
      <c r="A8158" t="s">
        <v>117</v>
      </c>
      <c r="B8158" t="s">
        <v>87</v>
      </c>
      <c r="C8158" t="s">
        <v>133</v>
      </c>
    </row>
    <row r="8159" spans="1:3" x14ac:dyDescent="0.2">
      <c r="A8159" t="s">
        <v>87</v>
      </c>
      <c r="B8159" t="s">
        <v>118</v>
      </c>
      <c r="C8159" t="s">
        <v>111</v>
      </c>
    </row>
    <row r="8160" spans="1:3" x14ac:dyDescent="0.2">
      <c r="A8160" t="s">
        <v>87</v>
      </c>
      <c r="B8160" t="s">
        <v>119</v>
      </c>
      <c r="C8160" t="s">
        <v>111</v>
      </c>
    </row>
    <row r="8161" spans="1:3" x14ac:dyDescent="0.2">
      <c r="A8161" t="s">
        <v>87</v>
      </c>
      <c r="B8161" t="s">
        <v>120</v>
      </c>
      <c r="C8161" t="s">
        <v>43</v>
      </c>
    </row>
    <row r="8162" spans="1:3" x14ac:dyDescent="0.2">
      <c r="A8162" t="s">
        <v>87</v>
      </c>
      <c r="B8162" t="s">
        <v>121</v>
      </c>
      <c r="C8162" t="s">
        <v>127</v>
      </c>
    </row>
    <row r="8163" spans="1:3" x14ac:dyDescent="0.2">
      <c r="A8163" t="s">
        <v>87</v>
      </c>
      <c r="B8163" t="s">
        <v>122</v>
      </c>
      <c r="C8163" t="s">
        <v>59</v>
      </c>
    </row>
    <row r="8164" spans="1:3" x14ac:dyDescent="0.2">
      <c r="A8164" t="s">
        <v>87</v>
      </c>
      <c r="B8164" t="s">
        <v>123</v>
      </c>
      <c r="C8164" t="s">
        <v>79</v>
      </c>
    </row>
    <row r="8165" spans="1:3" x14ac:dyDescent="0.2">
      <c r="A8165" t="s">
        <v>124</v>
      </c>
      <c r="B8165" t="s">
        <v>87</v>
      </c>
      <c r="C8165" t="s">
        <v>65</v>
      </c>
    </row>
    <row r="8166" spans="1:3" x14ac:dyDescent="0.2">
      <c r="A8166" t="s">
        <v>125</v>
      </c>
      <c r="B8166" t="s">
        <v>87</v>
      </c>
      <c r="C8166" t="s">
        <v>87</v>
      </c>
    </row>
    <row r="8167" spans="1:3" x14ac:dyDescent="0.2">
      <c r="A8167" t="s">
        <v>87</v>
      </c>
      <c r="B8167" t="s">
        <v>126</v>
      </c>
      <c r="C8167" t="s">
        <v>117</v>
      </c>
    </row>
    <row r="8168" spans="1:3" x14ac:dyDescent="0.2">
      <c r="A8168" t="s">
        <v>87</v>
      </c>
      <c r="B8168" t="s">
        <v>127</v>
      </c>
      <c r="C8168" t="s">
        <v>81</v>
      </c>
    </row>
    <row r="8169" spans="1:3" x14ac:dyDescent="0.2">
      <c r="A8169" t="s">
        <v>87</v>
      </c>
      <c r="B8169" t="s">
        <v>128</v>
      </c>
      <c r="C8169" t="s">
        <v>18</v>
      </c>
    </row>
    <row r="8170" spans="1:3" x14ac:dyDescent="0.2">
      <c r="A8170" t="s">
        <v>87</v>
      </c>
      <c r="B8170" t="s">
        <v>129</v>
      </c>
      <c r="C8170" t="s">
        <v>70</v>
      </c>
    </row>
    <row r="8171" spans="1:3" x14ac:dyDescent="0.2">
      <c r="A8171" t="s">
        <v>87</v>
      </c>
      <c r="B8171" t="s">
        <v>130</v>
      </c>
      <c r="C8171" t="s">
        <v>8</v>
      </c>
    </row>
    <row r="8172" spans="1:3" x14ac:dyDescent="0.2">
      <c r="A8172" t="s">
        <v>87</v>
      </c>
      <c r="B8172" t="s">
        <v>131</v>
      </c>
      <c r="C8172" t="s">
        <v>129</v>
      </c>
    </row>
    <row r="8173" spans="1:3" x14ac:dyDescent="0.2">
      <c r="A8173" t="s">
        <v>87</v>
      </c>
      <c r="B8173" t="s">
        <v>132</v>
      </c>
      <c r="C8173" t="s">
        <v>25</v>
      </c>
    </row>
    <row r="8174" spans="1:3" x14ac:dyDescent="0.2">
      <c r="A8174" t="s">
        <v>133</v>
      </c>
      <c r="B8174" t="s">
        <v>87</v>
      </c>
      <c r="C8174" t="s">
        <v>75</v>
      </c>
    </row>
    <row r="8175" spans="1:3" x14ac:dyDescent="0.2">
      <c r="A8175" t="s">
        <v>87</v>
      </c>
      <c r="B8175" t="s">
        <v>134</v>
      </c>
      <c r="C8175" t="s">
        <v>93</v>
      </c>
    </row>
    <row r="8176" spans="1:3" x14ac:dyDescent="0.2">
      <c r="A8176" t="s">
        <v>87</v>
      </c>
      <c r="B8176" t="s">
        <v>135</v>
      </c>
      <c r="C8176" t="s">
        <v>13</v>
      </c>
    </row>
    <row r="8177" spans="1:3" x14ac:dyDescent="0.2">
      <c r="A8177" t="s">
        <v>87</v>
      </c>
      <c r="B8177" t="s">
        <v>136</v>
      </c>
      <c r="C8177" t="s">
        <v>126</v>
      </c>
    </row>
    <row r="8178" spans="1:3" x14ac:dyDescent="0.2">
      <c r="A8178" t="s">
        <v>87</v>
      </c>
      <c r="B8178" t="s">
        <v>137</v>
      </c>
      <c r="C8178" t="s">
        <v>40</v>
      </c>
    </row>
    <row r="8179" spans="1:3" x14ac:dyDescent="0.2">
      <c r="A8179" t="s">
        <v>87</v>
      </c>
      <c r="B8179" t="s">
        <v>138</v>
      </c>
      <c r="C8179" t="s">
        <v>40</v>
      </c>
    </row>
    <row r="8180" spans="1:3" x14ac:dyDescent="0.2">
      <c r="A8180" t="s">
        <v>89</v>
      </c>
      <c r="B8180" t="s">
        <v>90</v>
      </c>
      <c r="C8180" t="s">
        <v>1</v>
      </c>
    </row>
    <row r="8181" spans="1:3" x14ac:dyDescent="0.2">
      <c r="A8181" t="s">
        <v>91</v>
      </c>
      <c r="B8181" t="s">
        <v>89</v>
      </c>
      <c r="C8181" t="s">
        <v>130</v>
      </c>
    </row>
    <row r="8182" spans="1:3" x14ac:dyDescent="0.2">
      <c r="A8182" t="s">
        <v>92</v>
      </c>
      <c r="B8182" t="s">
        <v>89</v>
      </c>
      <c r="C8182" t="s">
        <v>11</v>
      </c>
    </row>
    <row r="8183" spans="1:3" x14ac:dyDescent="0.2">
      <c r="A8183" t="s">
        <v>93</v>
      </c>
      <c r="B8183" t="s">
        <v>89</v>
      </c>
      <c r="C8183" t="s">
        <v>32</v>
      </c>
    </row>
    <row r="8184" spans="1:3" x14ac:dyDescent="0.2">
      <c r="A8184" t="s">
        <v>89</v>
      </c>
      <c r="B8184" t="s">
        <v>94</v>
      </c>
      <c r="C8184" t="s">
        <v>138</v>
      </c>
    </row>
    <row r="8185" spans="1:3" x14ac:dyDescent="0.2">
      <c r="A8185" t="s">
        <v>89</v>
      </c>
      <c r="B8185" t="s">
        <v>95</v>
      </c>
      <c r="C8185" t="s">
        <v>130</v>
      </c>
    </row>
    <row r="8186" spans="1:3" x14ac:dyDescent="0.2">
      <c r="A8186" t="s">
        <v>96</v>
      </c>
      <c r="B8186" t="s">
        <v>89</v>
      </c>
      <c r="C8186" t="s">
        <v>48</v>
      </c>
    </row>
    <row r="8187" spans="1:3" x14ac:dyDescent="0.2">
      <c r="A8187" t="s">
        <v>89</v>
      </c>
      <c r="B8187" t="s">
        <v>97</v>
      </c>
      <c r="C8187" t="s">
        <v>100</v>
      </c>
    </row>
    <row r="8188" spans="1:3" x14ac:dyDescent="0.2">
      <c r="A8188" t="s">
        <v>89</v>
      </c>
      <c r="B8188" t="s">
        <v>98</v>
      </c>
      <c r="C8188" t="s">
        <v>138</v>
      </c>
    </row>
    <row r="8189" spans="1:3" x14ac:dyDescent="0.2">
      <c r="A8189" t="s">
        <v>99</v>
      </c>
      <c r="B8189" t="s">
        <v>89</v>
      </c>
      <c r="C8189" t="s">
        <v>76</v>
      </c>
    </row>
    <row r="8190" spans="1:3" x14ac:dyDescent="0.2">
      <c r="A8190" t="s">
        <v>100</v>
      </c>
      <c r="B8190" t="s">
        <v>89</v>
      </c>
      <c r="C8190" t="s">
        <v>10</v>
      </c>
    </row>
    <row r="8191" spans="1:3" x14ac:dyDescent="0.2">
      <c r="A8191" t="s">
        <v>89</v>
      </c>
      <c r="B8191" t="s">
        <v>101</v>
      </c>
      <c r="C8191" t="s">
        <v>74</v>
      </c>
    </row>
    <row r="8192" spans="1:3" x14ac:dyDescent="0.2">
      <c r="A8192" t="s">
        <v>89</v>
      </c>
      <c r="B8192" t="s">
        <v>102</v>
      </c>
      <c r="C8192" t="s">
        <v>11</v>
      </c>
    </row>
    <row r="8193" spans="1:3" x14ac:dyDescent="0.2">
      <c r="A8193" t="s">
        <v>89</v>
      </c>
      <c r="B8193" t="s">
        <v>103</v>
      </c>
      <c r="C8193" t="s">
        <v>1</v>
      </c>
    </row>
    <row r="8194" spans="1:3" x14ac:dyDescent="0.2">
      <c r="A8194" t="s">
        <v>89</v>
      </c>
      <c r="B8194" t="s">
        <v>104</v>
      </c>
      <c r="C8194" t="s">
        <v>11</v>
      </c>
    </row>
    <row r="8195" spans="1:3" x14ac:dyDescent="0.2">
      <c r="A8195" t="s">
        <v>89</v>
      </c>
      <c r="B8195" t="s">
        <v>3</v>
      </c>
      <c r="C8195" t="s">
        <v>11</v>
      </c>
    </row>
    <row r="8196" spans="1:3" x14ac:dyDescent="0.2">
      <c r="A8196" t="s">
        <v>89</v>
      </c>
      <c r="B8196" t="s">
        <v>105</v>
      </c>
      <c r="C8196" t="s">
        <v>29</v>
      </c>
    </row>
    <row r="8197" spans="1:3" x14ac:dyDescent="0.2">
      <c r="A8197" t="s">
        <v>89</v>
      </c>
      <c r="B8197" t="s">
        <v>106</v>
      </c>
      <c r="C8197" t="s">
        <v>89</v>
      </c>
    </row>
    <row r="8198" spans="1:3" x14ac:dyDescent="0.2">
      <c r="A8198" t="s">
        <v>89</v>
      </c>
      <c r="B8198" t="s">
        <v>107</v>
      </c>
      <c r="C8198" t="s">
        <v>62</v>
      </c>
    </row>
    <row r="8199" spans="1:3" x14ac:dyDescent="0.2">
      <c r="A8199" t="s">
        <v>89</v>
      </c>
      <c r="B8199" t="s">
        <v>108</v>
      </c>
      <c r="C8199" t="s">
        <v>1</v>
      </c>
    </row>
    <row r="8200" spans="1:3" x14ac:dyDescent="0.2">
      <c r="A8200" t="s">
        <v>89</v>
      </c>
      <c r="B8200" t="s">
        <v>109</v>
      </c>
      <c r="C8200" t="s">
        <v>62</v>
      </c>
    </row>
    <row r="8201" spans="1:3" x14ac:dyDescent="0.2">
      <c r="A8201" t="s">
        <v>89</v>
      </c>
      <c r="B8201" t="s">
        <v>110</v>
      </c>
      <c r="C8201" t="s">
        <v>81</v>
      </c>
    </row>
    <row r="8202" spans="1:3" x14ac:dyDescent="0.2">
      <c r="A8202" t="s">
        <v>89</v>
      </c>
      <c r="B8202" t="s">
        <v>111</v>
      </c>
      <c r="C8202" t="s">
        <v>79</v>
      </c>
    </row>
    <row r="8203" spans="1:3" x14ac:dyDescent="0.2">
      <c r="A8203" t="s">
        <v>89</v>
      </c>
      <c r="B8203" t="s">
        <v>112</v>
      </c>
      <c r="C8203" t="s">
        <v>79</v>
      </c>
    </row>
    <row r="8204" spans="1:3" x14ac:dyDescent="0.2">
      <c r="A8204" t="s">
        <v>113</v>
      </c>
      <c r="B8204" t="s">
        <v>89</v>
      </c>
      <c r="C8204" t="s">
        <v>111</v>
      </c>
    </row>
    <row r="8205" spans="1:3" x14ac:dyDescent="0.2">
      <c r="A8205" t="s">
        <v>114</v>
      </c>
      <c r="B8205" t="s">
        <v>89</v>
      </c>
      <c r="C8205" t="s">
        <v>39</v>
      </c>
    </row>
    <row r="8206" spans="1:3" x14ac:dyDescent="0.2">
      <c r="A8206" t="s">
        <v>89</v>
      </c>
      <c r="B8206" t="s">
        <v>115</v>
      </c>
      <c r="C8206" t="s">
        <v>138</v>
      </c>
    </row>
    <row r="8207" spans="1:3" x14ac:dyDescent="0.2">
      <c r="A8207" t="s">
        <v>89</v>
      </c>
      <c r="B8207" t="s">
        <v>116</v>
      </c>
      <c r="C8207" t="s">
        <v>128</v>
      </c>
    </row>
    <row r="8208" spans="1:3" x14ac:dyDescent="0.2">
      <c r="A8208" t="s">
        <v>117</v>
      </c>
      <c r="B8208" t="s">
        <v>89</v>
      </c>
      <c r="C8208" t="s">
        <v>86</v>
      </c>
    </row>
    <row r="8209" spans="1:3" x14ac:dyDescent="0.2">
      <c r="A8209" t="s">
        <v>89</v>
      </c>
      <c r="B8209" t="s">
        <v>118</v>
      </c>
      <c r="C8209" t="s">
        <v>105</v>
      </c>
    </row>
    <row r="8210" spans="1:3" x14ac:dyDescent="0.2">
      <c r="A8210" t="s">
        <v>89</v>
      </c>
      <c r="B8210" t="s">
        <v>119</v>
      </c>
      <c r="C8210" t="s">
        <v>10</v>
      </c>
    </row>
    <row r="8211" spans="1:3" x14ac:dyDescent="0.2">
      <c r="A8211" t="s">
        <v>89</v>
      </c>
      <c r="B8211" t="s">
        <v>120</v>
      </c>
      <c r="C8211" t="s">
        <v>73</v>
      </c>
    </row>
    <row r="8212" spans="1:3" x14ac:dyDescent="0.2">
      <c r="A8212" t="s">
        <v>89</v>
      </c>
      <c r="B8212" t="s">
        <v>121</v>
      </c>
      <c r="C8212" t="s">
        <v>137</v>
      </c>
    </row>
    <row r="8213" spans="1:3" x14ac:dyDescent="0.2">
      <c r="A8213" t="s">
        <v>89</v>
      </c>
      <c r="B8213" t="s">
        <v>122</v>
      </c>
      <c r="C8213" t="s">
        <v>49</v>
      </c>
    </row>
    <row r="8214" spans="1:3" x14ac:dyDescent="0.2">
      <c r="A8214" t="s">
        <v>89</v>
      </c>
      <c r="B8214" t="s">
        <v>123</v>
      </c>
      <c r="C8214" t="s">
        <v>130</v>
      </c>
    </row>
    <row r="8215" spans="1:3" x14ac:dyDescent="0.2">
      <c r="A8215" t="s">
        <v>124</v>
      </c>
      <c r="B8215" t="s">
        <v>89</v>
      </c>
      <c r="C8215" t="s">
        <v>8</v>
      </c>
    </row>
    <row r="8216" spans="1:3" x14ac:dyDescent="0.2">
      <c r="A8216" t="s">
        <v>125</v>
      </c>
      <c r="B8216" t="s">
        <v>89</v>
      </c>
      <c r="C8216" t="s">
        <v>136</v>
      </c>
    </row>
    <row r="8217" spans="1:3" x14ac:dyDescent="0.2">
      <c r="A8217" t="s">
        <v>126</v>
      </c>
      <c r="B8217" t="s">
        <v>89</v>
      </c>
      <c r="C8217" t="s">
        <v>81</v>
      </c>
    </row>
    <row r="8218" spans="1:3" x14ac:dyDescent="0.2">
      <c r="A8218" t="s">
        <v>89</v>
      </c>
      <c r="B8218" t="s">
        <v>127</v>
      </c>
      <c r="C8218" t="s">
        <v>29</v>
      </c>
    </row>
    <row r="8219" spans="1:3" x14ac:dyDescent="0.2">
      <c r="A8219" t="s">
        <v>89</v>
      </c>
      <c r="B8219" t="s">
        <v>128</v>
      </c>
      <c r="C8219" t="s">
        <v>2</v>
      </c>
    </row>
    <row r="8220" spans="1:3" x14ac:dyDescent="0.2">
      <c r="A8220" t="s">
        <v>89</v>
      </c>
      <c r="B8220" t="s">
        <v>129</v>
      </c>
      <c r="C8220" t="s">
        <v>40</v>
      </c>
    </row>
    <row r="8221" spans="1:3" x14ac:dyDescent="0.2">
      <c r="A8221" t="s">
        <v>89</v>
      </c>
      <c r="B8221" t="s">
        <v>130</v>
      </c>
      <c r="C8221" t="s">
        <v>101</v>
      </c>
    </row>
    <row r="8222" spans="1:3" x14ac:dyDescent="0.2">
      <c r="A8222" t="s">
        <v>89</v>
      </c>
      <c r="B8222" t="s">
        <v>131</v>
      </c>
      <c r="C8222" t="s">
        <v>127</v>
      </c>
    </row>
    <row r="8223" spans="1:3" x14ac:dyDescent="0.2">
      <c r="A8223" t="s">
        <v>89</v>
      </c>
      <c r="B8223" t="s">
        <v>132</v>
      </c>
      <c r="C8223" t="s">
        <v>80</v>
      </c>
    </row>
    <row r="8224" spans="1:3" x14ac:dyDescent="0.2">
      <c r="A8224" t="s">
        <v>133</v>
      </c>
      <c r="B8224" t="s">
        <v>89</v>
      </c>
      <c r="C8224" t="s">
        <v>135</v>
      </c>
    </row>
    <row r="8225" spans="1:3" x14ac:dyDescent="0.2">
      <c r="A8225" t="s">
        <v>89</v>
      </c>
      <c r="B8225" t="s">
        <v>134</v>
      </c>
      <c r="C8225" t="s">
        <v>62</v>
      </c>
    </row>
    <row r="8226" spans="1:3" x14ac:dyDescent="0.2">
      <c r="A8226" t="s">
        <v>89</v>
      </c>
      <c r="B8226" t="s">
        <v>135</v>
      </c>
      <c r="C8226" t="s">
        <v>48</v>
      </c>
    </row>
    <row r="8227" spans="1:3" x14ac:dyDescent="0.2">
      <c r="A8227" t="s">
        <v>136</v>
      </c>
      <c r="B8227" t="s">
        <v>89</v>
      </c>
      <c r="C8227" t="s">
        <v>51</v>
      </c>
    </row>
    <row r="8228" spans="1:3" x14ac:dyDescent="0.2">
      <c r="A8228" t="s">
        <v>89</v>
      </c>
      <c r="B8228" t="s">
        <v>137</v>
      </c>
      <c r="C8228" t="s">
        <v>128</v>
      </c>
    </row>
    <row r="8229" spans="1:3" x14ac:dyDescent="0.2">
      <c r="A8229" t="s">
        <v>89</v>
      </c>
      <c r="B8229" t="s">
        <v>138</v>
      </c>
      <c r="C8229" t="s">
        <v>128</v>
      </c>
    </row>
    <row r="8230" spans="1:3" x14ac:dyDescent="0.2">
      <c r="A8230" t="s">
        <v>91</v>
      </c>
      <c r="B8230" t="s">
        <v>90</v>
      </c>
      <c r="C8230" t="s">
        <v>134</v>
      </c>
    </row>
    <row r="8231" spans="1:3" x14ac:dyDescent="0.2">
      <c r="A8231" t="s">
        <v>92</v>
      </c>
      <c r="B8231" t="s">
        <v>90</v>
      </c>
      <c r="C8231" t="s">
        <v>109</v>
      </c>
    </row>
    <row r="8232" spans="1:3" x14ac:dyDescent="0.2">
      <c r="A8232" t="s">
        <v>93</v>
      </c>
      <c r="B8232" t="s">
        <v>90</v>
      </c>
      <c r="C8232" t="s">
        <v>62</v>
      </c>
    </row>
    <row r="8233" spans="1:3" x14ac:dyDescent="0.2">
      <c r="A8233" t="s">
        <v>90</v>
      </c>
      <c r="B8233" t="s">
        <v>94</v>
      </c>
      <c r="C8233" t="s">
        <v>4</v>
      </c>
    </row>
    <row r="8234" spans="1:3" x14ac:dyDescent="0.2">
      <c r="A8234" t="s">
        <v>95</v>
      </c>
      <c r="B8234" t="s">
        <v>90</v>
      </c>
      <c r="C8234" t="s">
        <v>134</v>
      </c>
    </row>
    <row r="8235" spans="1:3" x14ac:dyDescent="0.2">
      <c r="A8235" t="s">
        <v>96</v>
      </c>
      <c r="B8235" t="s">
        <v>90</v>
      </c>
      <c r="C8235" t="s">
        <v>10</v>
      </c>
    </row>
    <row r="8236" spans="1:3" x14ac:dyDescent="0.2">
      <c r="A8236" t="s">
        <v>90</v>
      </c>
      <c r="B8236" t="s">
        <v>97</v>
      </c>
      <c r="C8236" t="s">
        <v>58</v>
      </c>
    </row>
    <row r="8237" spans="1:3" x14ac:dyDescent="0.2">
      <c r="A8237" t="s">
        <v>90</v>
      </c>
      <c r="B8237" t="s">
        <v>98</v>
      </c>
      <c r="C8237" t="s">
        <v>4</v>
      </c>
    </row>
    <row r="8238" spans="1:3" x14ac:dyDescent="0.2">
      <c r="A8238" t="s">
        <v>99</v>
      </c>
      <c r="B8238" t="s">
        <v>90</v>
      </c>
      <c r="C8238" t="s">
        <v>21</v>
      </c>
    </row>
    <row r="8239" spans="1:3" x14ac:dyDescent="0.2">
      <c r="A8239" t="s">
        <v>100</v>
      </c>
      <c r="B8239" t="s">
        <v>90</v>
      </c>
      <c r="C8239" t="s">
        <v>3</v>
      </c>
    </row>
    <row r="8240" spans="1:3" x14ac:dyDescent="0.2">
      <c r="A8240" t="s">
        <v>101</v>
      </c>
      <c r="B8240" t="s">
        <v>90</v>
      </c>
      <c r="C8240" t="s">
        <v>100</v>
      </c>
    </row>
    <row r="8241" spans="1:3" x14ac:dyDescent="0.2">
      <c r="A8241" t="s">
        <v>102</v>
      </c>
      <c r="B8241" t="s">
        <v>90</v>
      </c>
      <c r="C8241" t="s">
        <v>67</v>
      </c>
    </row>
    <row r="8242" spans="1:3" x14ac:dyDescent="0.2">
      <c r="A8242" t="s">
        <v>103</v>
      </c>
      <c r="B8242" t="s">
        <v>90</v>
      </c>
      <c r="C8242" t="s">
        <v>90</v>
      </c>
    </row>
    <row r="8243" spans="1:3" x14ac:dyDescent="0.2">
      <c r="A8243" t="s">
        <v>104</v>
      </c>
      <c r="B8243" t="s">
        <v>90</v>
      </c>
      <c r="C8243" t="s">
        <v>67</v>
      </c>
    </row>
    <row r="8244" spans="1:3" x14ac:dyDescent="0.2">
      <c r="A8244" t="s">
        <v>3</v>
      </c>
      <c r="B8244" t="s">
        <v>90</v>
      </c>
      <c r="C8244" t="s">
        <v>109</v>
      </c>
    </row>
    <row r="8245" spans="1:3" x14ac:dyDescent="0.2">
      <c r="A8245" t="s">
        <v>105</v>
      </c>
      <c r="B8245" t="s">
        <v>90</v>
      </c>
      <c r="C8245" t="s">
        <v>5</v>
      </c>
    </row>
    <row r="8246" spans="1:3" x14ac:dyDescent="0.2">
      <c r="A8246" t="s">
        <v>106</v>
      </c>
      <c r="B8246" t="s">
        <v>90</v>
      </c>
      <c r="C8246" t="s">
        <v>1</v>
      </c>
    </row>
    <row r="8247" spans="1:3" x14ac:dyDescent="0.2">
      <c r="A8247" t="s">
        <v>107</v>
      </c>
      <c r="B8247" t="s">
        <v>90</v>
      </c>
      <c r="C8247" t="s">
        <v>107</v>
      </c>
    </row>
    <row r="8248" spans="1:3" x14ac:dyDescent="0.2">
      <c r="A8248" t="s">
        <v>108</v>
      </c>
      <c r="B8248" t="s">
        <v>90</v>
      </c>
      <c r="C8248" t="s">
        <v>90</v>
      </c>
    </row>
    <row r="8249" spans="1:3" x14ac:dyDescent="0.2">
      <c r="A8249" t="s">
        <v>109</v>
      </c>
      <c r="B8249" t="s">
        <v>90</v>
      </c>
      <c r="C8249" t="s">
        <v>107</v>
      </c>
    </row>
    <row r="8250" spans="1:3" x14ac:dyDescent="0.2">
      <c r="A8250" t="s">
        <v>110</v>
      </c>
      <c r="B8250" t="s">
        <v>90</v>
      </c>
      <c r="C8250" t="s">
        <v>2</v>
      </c>
    </row>
    <row r="8251" spans="1:3" x14ac:dyDescent="0.2">
      <c r="A8251" t="s">
        <v>111</v>
      </c>
      <c r="B8251" t="s">
        <v>90</v>
      </c>
      <c r="C8251" t="s">
        <v>11</v>
      </c>
    </row>
    <row r="8252" spans="1:3" x14ac:dyDescent="0.2">
      <c r="A8252" t="s">
        <v>112</v>
      </c>
      <c r="B8252" t="s">
        <v>90</v>
      </c>
      <c r="C8252" t="s">
        <v>11</v>
      </c>
    </row>
    <row r="8253" spans="1:3" x14ac:dyDescent="0.2">
      <c r="A8253" t="s">
        <v>113</v>
      </c>
      <c r="B8253" t="s">
        <v>90</v>
      </c>
      <c r="C8253" t="s">
        <v>10</v>
      </c>
    </row>
    <row r="8254" spans="1:3" x14ac:dyDescent="0.2">
      <c r="A8254" t="s">
        <v>114</v>
      </c>
      <c r="B8254" t="s">
        <v>90</v>
      </c>
      <c r="C8254" t="s">
        <v>69</v>
      </c>
    </row>
    <row r="8255" spans="1:3" x14ac:dyDescent="0.2">
      <c r="A8255" t="s">
        <v>90</v>
      </c>
      <c r="B8255" t="s">
        <v>115</v>
      </c>
      <c r="C8255" t="s">
        <v>4</v>
      </c>
    </row>
    <row r="8256" spans="1:3" x14ac:dyDescent="0.2">
      <c r="A8256" t="s">
        <v>116</v>
      </c>
      <c r="B8256" t="s">
        <v>90</v>
      </c>
      <c r="C8256" t="s">
        <v>102</v>
      </c>
    </row>
    <row r="8257" spans="1:3" x14ac:dyDescent="0.2">
      <c r="A8257" t="s">
        <v>117</v>
      </c>
      <c r="B8257" t="s">
        <v>90</v>
      </c>
      <c r="C8257" t="s">
        <v>74</v>
      </c>
    </row>
    <row r="8258" spans="1:3" x14ac:dyDescent="0.2">
      <c r="A8258" t="s">
        <v>118</v>
      </c>
      <c r="B8258" t="s">
        <v>90</v>
      </c>
      <c r="C8258" t="s">
        <v>123</v>
      </c>
    </row>
    <row r="8259" spans="1:3" x14ac:dyDescent="0.2">
      <c r="A8259" t="s">
        <v>119</v>
      </c>
      <c r="B8259" t="s">
        <v>90</v>
      </c>
      <c r="C8259" t="s">
        <v>123</v>
      </c>
    </row>
    <row r="8260" spans="1:3" x14ac:dyDescent="0.2">
      <c r="A8260" t="s">
        <v>90</v>
      </c>
      <c r="B8260" t="s">
        <v>120</v>
      </c>
      <c r="C8260" t="s">
        <v>4</v>
      </c>
    </row>
    <row r="8261" spans="1:3" x14ac:dyDescent="0.2">
      <c r="A8261" t="s">
        <v>90</v>
      </c>
      <c r="B8261" t="s">
        <v>121</v>
      </c>
      <c r="C8261" t="s">
        <v>4</v>
      </c>
    </row>
    <row r="8262" spans="1:3" x14ac:dyDescent="0.2">
      <c r="A8262" t="s">
        <v>122</v>
      </c>
      <c r="B8262" t="s">
        <v>90</v>
      </c>
      <c r="C8262" t="s">
        <v>101</v>
      </c>
    </row>
    <row r="8263" spans="1:3" x14ac:dyDescent="0.2">
      <c r="A8263" t="s">
        <v>123</v>
      </c>
      <c r="B8263" t="s">
        <v>90</v>
      </c>
      <c r="C8263" t="s">
        <v>35</v>
      </c>
    </row>
    <row r="8264" spans="1:3" x14ac:dyDescent="0.2">
      <c r="A8264" t="s">
        <v>124</v>
      </c>
      <c r="B8264" t="s">
        <v>90</v>
      </c>
      <c r="C8264" t="s">
        <v>127</v>
      </c>
    </row>
    <row r="8265" spans="1:3" x14ac:dyDescent="0.2">
      <c r="A8265" t="s">
        <v>125</v>
      </c>
      <c r="B8265" t="s">
        <v>90</v>
      </c>
      <c r="C8265" t="s">
        <v>106</v>
      </c>
    </row>
    <row r="8266" spans="1:3" x14ac:dyDescent="0.2">
      <c r="A8266" t="s">
        <v>126</v>
      </c>
      <c r="B8266" t="s">
        <v>90</v>
      </c>
      <c r="C8266" t="s">
        <v>21</v>
      </c>
    </row>
    <row r="8267" spans="1:3" x14ac:dyDescent="0.2">
      <c r="A8267" t="s">
        <v>127</v>
      </c>
      <c r="B8267" t="s">
        <v>90</v>
      </c>
      <c r="C8267" t="s">
        <v>5</v>
      </c>
    </row>
    <row r="8268" spans="1:3" x14ac:dyDescent="0.2">
      <c r="A8268" t="s">
        <v>128</v>
      </c>
      <c r="B8268" t="s">
        <v>90</v>
      </c>
      <c r="C8268" t="s">
        <v>73</v>
      </c>
    </row>
    <row r="8269" spans="1:3" x14ac:dyDescent="0.2">
      <c r="A8269" t="s">
        <v>129</v>
      </c>
      <c r="B8269" t="s">
        <v>90</v>
      </c>
      <c r="C8269" t="s">
        <v>130</v>
      </c>
    </row>
    <row r="8270" spans="1:3" x14ac:dyDescent="0.2">
      <c r="A8270" t="s">
        <v>130</v>
      </c>
      <c r="B8270" t="s">
        <v>90</v>
      </c>
      <c r="C8270" t="s">
        <v>137</v>
      </c>
    </row>
    <row r="8271" spans="1:3" x14ac:dyDescent="0.2">
      <c r="A8271" t="s">
        <v>131</v>
      </c>
      <c r="B8271" t="s">
        <v>90</v>
      </c>
      <c r="C8271" t="s">
        <v>116</v>
      </c>
    </row>
    <row r="8272" spans="1:3" x14ac:dyDescent="0.2">
      <c r="A8272" t="s">
        <v>132</v>
      </c>
      <c r="B8272" t="s">
        <v>90</v>
      </c>
      <c r="C8272" t="s">
        <v>11</v>
      </c>
    </row>
    <row r="8273" spans="1:3" x14ac:dyDescent="0.2">
      <c r="A8273" t="s">
        <v>133</v>
      </c>
      <c r="B8273" t="s">
        <v>90</v>
      </c>
      <c r="C8273" t="s">
        <v>28</v>
      </c>
    </row>
    <row r="8274" spans="1:3" x14ac:dyDescent="0.2">
      <c r="A8274" t="s">
        <v>134</v>
      </c>
      <c r="B8274" t="s">
        <v>90</v>
      </c>
      <c r="C8274" t="s">
        <v>84</v>
      </c>
    </row>
    <row r="8275" spans="1:3" x14ac:dyDescent="0.2">
      <c r="A8275" t="s">
        <v>135</v>
      </c>
      <c r="B8275" t="s">
        <v>90</v>
      </c>
      <c r="C8275" t="s">
        <v>10</v>
      </c>
    </row>
    <row r="8276" spans="1:3" x14ac:dyDescent="0.2">
      <c r="A8276" t="s">
        <v>136</v>
      </c>
      <c r="B8276" t="s">
        <v>90</v>
      </c>
      <c r="C8276" t="s">
        <v>105</v>
      </c>
    </row>
    <row r="8277" spans="1:3" x14ac:dyDescent="0.2">
      <c r="A8277" t="s">
        <v>137</v>
      </c>
      <c r="B8277" t="s">
        <v>90</v>
      </c>
      <c r="C8277" t="s">
        <v>102</v>
      </c>
    </row>
    <row r="8278" spans="1:3" x14ac:dyDescent="0.2">
      <c r="A8278" t="s">
        <v>138</v>
      </c>
      <c r="B8278" t="s">
        <v>90</v>
      </c>
      <c r="C8278" t="s">
        <v>102</v>
      </c>
    </row>
    <row r="8279" spans="1:3" x14ac:dyDescent="0.2">
      <c r="A8279" t="s">
        <v>93</v>
      </c>
      <c r="B8279" t="s">
        <v>92</v>
      </c>
      <c r="C8279" t="s">
        <v>130</v>
      </c>
    </row>
    <row r="8280" spans="1:3" x14ac:dyDescent="0.2">
      <c r="A8280" t="s">
        <v>92</v>
      </c>
      <c r="B8280" t="s">
        <v>94</v>
      </c>
      <c r="C8280" t="s">
        <v>6</v>
      </c>
    </row>
    <row r="8281" spans="1:3" x14ac:dyDescent="0.2">
      <c r="A8281" t="s">
        <v>92</v>
      </c>
      <c r="B8281" t="s">
        <v>95</v>
      </c>
      <c r="C8281" t="s">
        <v>123</v>
      </c>
    </row>
    <row r="8282" spans="1:3" x14ac:dyDescent="0.2">
      <c r="A8282" t="s">
        <v>96</v>
      </c>
      <c r="B8282" t="s">
        <v>92</v>
      </c>
      <c r="C8282" t="s">
        <v>2</v>
      </c>
    </row>
    <row r="8283" spans="1:3" x14ac:dyDescent="0.2">
      <c r="A8283" t="s">
        <v>92</v>
      </c>
      <c r="B8283" t="s">
        <v>97</v>
      </c>
      <c r="C8283" t="s">
        <v>90</v>
      </c>
    </row>
    <row r="8284" spans="1:3" x14ac:dyDescent="0.2">
      <c r="A8284" t="s">
        <v>92</v>
      </c>
      <c r="B8284" t="s">
        <v>98</v>
      </c>
      <c r="C8284" t="s">
        <v>6</v>
      </c>
    </row>
    <row r="8285" spans="1:3" x14ac:dyDescent="0.2">
      <c r="A8285" t="s">
        <v>99</v>
      </c>
      <c r="B8285" t="s">
        <v>92</v>
      </c>
      <c r="C8285" t="s">
        <v>19</v>
      </c>
    </row>
    <row r="8286" spans="1:3" x14ac:dyDescent="0.2">
      <c r="A8286" t="s">
        <v>100</v>
      </c>
      <c r="B8286" t="s">
        <v>92</v>
      </c>
      <c r="C8286" t="s">
        <v>116</v>
      </c>
    </row>
    <row r="8287" spans="1:3" x14ac:dyDescent="0.2">
      <c r="A8287" t="s">
        <v>92</v>
      </c>
      <c r="B8287" t="s">
        <v>101</v>
      </c>
      <c r="C8287" t="s">
        <v>62</v>
      </c>
    </row>
    <row r="8288" spans="1:3" x14ac:dyDescent="0.2">
      <c r="A8288" t="s">
        <v>92</v>
      </c>
      <c r="B8288" t="s">
        <v>102</v>
      </c>
      <c r="C8288" t="s">
        <v>3</v>
      </c>
    </row>
    <row r="8289" spans="1:3" x14ac:dyDescent="0.2">
      <c r="A8289" t="s">
        <v>92</v>
      </c>
      <c r="B8289" t="s">
        <v>103</v>
      </c>
      <c r="C8289" t="s">
        <v>67</v>
      </c>
    </row>
    <row r="8290" spans="1:3" x14ac:dyDescent="0.2">
      <c r="A8290" t="s">
        <v>92</v>
      </c>
      <c r="B8290" t="s">
        <v>104</v>
      </c>
      <c r="C8290" t="s">
        <v>102</v>
      </c>
    </row>
    <row r="8291" spans="1:3" x14ac:dyDescent="0.2">
      <c r="A8291" t="s">
        <v>92</v>
      </c>
      <c r="B8291" t="s">
        <v>3</v>
      </c>
      <c r="C8291" t="s">
        <v>3</v>
      </c>
    </row>
    <row r="8292" spans="1:3" x14ac:dyDescent="0.2">
      <c r="A8292" t="s">
        <v>92</v>
      </c>
      <c r="B8292" t="s">
        <v>105</v>
      </c>
      <c r="C8292" t="s">
        <v>1</v>
      </c>
    </row>
    <row r="8293" spans="1:3" x14ac:dyDescent="0.2">
      <c r="A8293" t="s">
        <v>92</v>
      </c>
      <c r="B8293" t="s">
        <v>106</v>
      </c>
      <c r="C8293" t="s">
        <v>11</v>
      </c>
    </row>
    <row r="8294" spans="1:3" x14ac:dyDescent="0.2">
      <c r="A8294" t="s">
        <v>92</v>
      </c>
      <c r="B8294" t="s">
        <v>107</v>
      </c>
      <c r="C8294" t="s">
        <v>35</v>
      </c>
    </row>
    <row r="8295" spans="1:3" x14ac:dyDescent="0.2">
      <c r="A8295" t="s">
        <v>92</v>
      </c>
      <c r="B8295" t="s">
        <v>108</v>
      </c>
      <c r="C8295" t="s">
        <v>35</v>
      </c>
    </row>
    <row r="8296" spans="1:3" x14ac:dyDescent="0.2">
      <c r="A8296" t="s">
        <v>92</v>
      </c>
      <c r="B8296" t="s">
        <v>109</v>
      </c>
      <c r="C8296" t="s">
        <v>102</v>
      </c>
    </row>
    <row r="8297" spans="1:3" x14ac:dyDescent="0.2">
      <c r="A8297" t="s">
        <v>92</v>
      </c>
      <c r="B8297" t="s">
        <v>110</v>
      </c>
      <c r="C8297" t="s">
        <v>28</v>
      </c>
    </row>
    <row r="8298" spans="1:3" x14ac:dyDescent="0.2">
      <c r="A8298" t="s">
        <v>92</v>
      </c>
      <c r="B8298" t="s">
        <v>111</v>
      </c>
      <c r="C8298" t="s">
        <v>10</v>
      </c>
    </row>
    <row r="8299" spans="1:3" x14ac:dyDescent="0.2">
      <c r="A8299" t="s">
        <v>92</v>
      </c>
      <c r="B8299" t="s">
        <v>112</v>
      </c>
      <c r="C8299" t="s">
        <v>69</v>
      </c>
    </row>
    <row r="8300" spans="1:3" x14ac:dyDescent="0.2">
      <c r="A8300" t="s">
        <v>113</v>
      </c>
      <c r="B8300" t="s">
        <v>92</v>
      </c>
      <c r="C8300" t="s">
        <v>101</v>
      </c>
    </row>
    <row r="8301" spans="1:3" x14ac:dyDescent="0.2">
      <c r="A8301" t="s">
        <v>114</v>
      </c>
      <c r="B8301" t="s">
        <v>92</v>
      </c>
      <c r="C8301" t="s">
        <v>43</v>
      </c>
    </row>
    <row r="8302" spans="1:3" x14ac:dyDescent="0.2">
      <c r="A8302" t="s">
        <v>92</v>
      </c>
      <c r="B8302" t="s">
        <v>115</v>
      </c>
      <c r="C8302" t="s">
        <v>6</v>
      </c>
    </row>
    <row r="8303" spans="1:3" x14ac:dyDescent="0.2">
      <c r="A8303" t="s">
        <v>92</v>
      </c>
      <c r="B8303" t="s">
        <v>116</v>
      </c>
      <c r="C8303" t="s">
        <v>95</v>
      </c>
    </row>
    <row r="8304" spans="1:3" x14ac:dyDescent="0.2">
      <c r="A8304" t="s">
        <v>117</v>
      </c>
      <c r="B8304" t="s">
        <v>92</v>
      </c>
      <c r="C8304" t="s">
        <v>32</v>
      </c>
    </row>
    <row r="8305" spans="1:3" x14ac:dyDescent="0.2">
      <c r="A8305" t="s">
        <v>92</v>
      </c>
      <c r="B8305" t="s">
        <v>118</v>
      </c>
      <c r="C8305" t="s">
        <v>138</v>
      </c>
    </row>
    <row r="8306" spans="1:3" x14ac:dyDescent="0.2">
      <c r="A8306" t="s">
        <v>92</v>
      </c>
      <c r="B8306" t="s">
        <v>119</v>
      </c>
      <c r="C8306" t="s">
        <v>73</v>
      </c>
    </row>
    <row r="8307" spans="1:3" x14ac:dyDescent="0.2">
      <c r="A8307" t="s">
        <v>92</v>
      </c>
      <c r="B8307" t="s">
        <v>120</v>
      </c>
      <c r="C8307" t="s">
        <v>6</v>
      </c>
    </row>
    <row r="8308" spans="1:3" x14ac:dyDescent="0.2">
      <c r="A8308" t="s">
        <v>92</v>
      </c>
      <c r="B8308" t="s">
        <v>121</v>
      </c>
      <c r="C8308" t="s">
        <v>6</v>
      </c>
    </row>
    <row r="8309" spans="1:3" x14ac:dyDescent="0.2">
      <c r="A8309" t="s">
        <v>92</v>
      </c>
      <c r="B8309" t="s">
        <v>122</v>
      </c>
      <c r="C8309" t="s">
        <v>28</v>
      </c>
    </row>
    <row r="8310" spans="1:3" x14ac:dyDescent="0.2">
      <c r="A8310" t="s">
        <v>92</v>
      </c>
      <c r="B8310" t="s">
        <v>123</v>
      </c>
      <c r="C8310" t="s">
        <v>123</v>
      </c>
    </row>
    <row r="8311" spans="1:3" x14ac:dyDescent="0.2">
      <c r="A8311" t="s">
        <v>124</v>
      </c>
      <c r="B8311" t="s">
        <v>92</v>
      </c>
      <c r="C8311" t="s">
        <v>29</v>
      </c>
    </row>
    <row r="8312" spans="1:3" x14ac:dyDescent="0.2">
      <c r="A8312" t="s">
        <v>125</v>
      </c>
      <c r="B8312" t="s">
        <v>92</v>
      </c>
      <c r="C8312" t="s">
        <v>80</v>
      </c>
    </row>
    <row r="8313" spans="1:3" x14ac:dyDescent="0.2">
      <c r="A8313" t="s">
        <v>126</v>
      </c>
      <c r="B8313" t="s">
        <v>92</v>
      </c>
      <c r="C8313" t="s">
        <v>14</v>
      </c>
    </row>
    <row r="8314" spans="1:3" x14ac:dyDescent="0.2">
      <c r="A8314" t="s">
        <v>92</v>
      </c>
      <c r="B8314" t="s">
        <v>127</v>
      </c>
      <c r="C8314" t="s">
        <v>1</v>
      </c>
    </row>
    <row r="8315" spans="1:3" x14ac:dyDescent="0.2">
      <c r="A8315" t="s">
        <v>92</v>
      </c>
      <c r="B8315" t="s">
        <v>128</v>
      </c>
      <c r="C8315" t="s">
        <v>36</v>
      </c>
    </row>
    <row r="8316" spans="1:3" x14ac:dyDescent="0.2">
      <c r="A8316" t="s">
        <v>92</v>
      </c>
      <c r="B8316" t="s">
        <v>129</v>
      </c>
      <c r="C8316" t="s">
        <v>10</v>
      </c>
    </row>
    <row r="8317" spans="1:3" x14ac:dyDescent="0.2">
      <c r="A8317" t="s">
        <v>92</v>
      </c>
      <c r="B8317" t="s">
        <v>130</v>
      </c>
      <c r="C8317" t="s">
        <v>100</v>
      </c>
    </row>
    <row r="8318" spans="1:3" x14ac:dyDescent="0.2">
      <c r="A8318" t="s">
        <v>92</v>
      </c>
      <c r="B8318" t="s">
        <v>131</v>
      </c>
      <c r="C8318" t="s">
        <v>5</v>
      </c>
    </row>
    <row r="8319" spans="1:3" x14ac:dyDescent="0.2">
      <c r="A8319" t="s">
        <v>92</v>
      </c>
      <c r="B8319" t="s">
        <v>132</v>
      </c>
      <c r="C8319" t="s">
        <v>128</v>
      </c>
    </row>
    <row r="8320" spans="1:3" x14ac:dyDescent="0.2">
      <c r="A8320" t="s">
        <v>133</v>
      </c>
      <c r="B8320" t="s">
        <v>92</v>
      </c>
      <c r="C8320" t="s">
        <v>33</v>
      </c>
    </row>
    <row r="8321" spans="1:3" x14ac:dyDescent="0.2">
      <c r="A8321" t="s">
        <v>92</v>
      </c>
      <c r="B8321" t="s">
        <v>134</v>
      </c>
      <c r="C8321" t="s">
        <v>102</v>
      </c>
    </row>
    <row r="8322" spans="1:3" x14ac:dyDescent="0.2">
      <c r="A8322" t="s">
        <v>92</v>
      </c>
      <c r="B8322" t="s">
        <v>135</v>
      </c>
      <c r="C8322" t="s">
        <v>101</v>
      </c>
    </row>
    <row r="8323" spans="1:3" x14ac:dyDescent="0.2">
      <c r="A8323" t="s">
        <v>92</v>
      </c>
      <c r="B8323" t="s">
        <v>136</v>
      </c>
      <c r="C8323" t="s">
        <v>2</v>
      </c>
    </row>
    <row r="8324" spans="1:3" x14ac:dyDescent="0.2">
      <c r="A8324" t="s">
        <v>92</v>
      </c>
      <c r="B8324" t="s">
        <v>137</v>
      </c>
      <c r="C8324" t="s">
        <v>95</v>
      </c>
    </row>
    <row r="8325" spans="1:3" x14ac:dyDescent="0.2">
      <c r="A8325" t="s">
        <v>92</v>
      </c>
      <c r="B8325" t="s">
        <v>138</v>
      </c>
      <c r="C8325" t="s">
        <v>91</v>
      </c>
    </row>
    <row r="8326" spans="1:3" x14ac:dyDescent="0.2">
      <c r="A8326" t="s">
        <v>91</v>
      </c>
      <c r="B8326" t="s">
        <v>92</v>
      </c>
      <c r="C8326" t="s">
        <v>123</v>
      </c>
    </row>
    <row r="8327" spans="1:3" x14ac:dyDescent="0.2">
      <c r="A8327" t="s">
        <v>93</v>
      </c>
      <c r="B8327" t="s">
        <v>91</v>
      </c>
      <c r="C8327" t="s">
        <v>128</v>
      </c>
    </row>
    <row r="8328" spans="1:3" x14ac:dyDescent="0.2">
      <c r="A8328" t="s">
        <v>91</v>
      </c>
      <c r="B8328" t="s">
        <v>94</v>
      </c>
      <c r="C8328" t="s">
        <v>90</v>
      </c>
    </row>
    <row r="8329" spans="1:3" x14ac:dyDescent="0.2">
      <c r="A8329" t="s">
        <v>91</v>
      </c>
      <c r="B8329" t="s">
        <v>95</v>
      </c>
      <c r="C8329" t="s">
        <v>95</v>
      </c>
    </row>
    <row r="8330" spans="1:3" x14ac:dyDescent="0.2">
      <c r="A8330" t="s">
        <v>96</v>
      </c>
      <c r="B8330" t="s">
        <v>91</v>
      </c>
      <c r="C8330" t="s">
        <v>21</v>
      </c>
    </row>
    <row r="8331" spans="1:3" x14ac:dyDescent="0.2">
      <c r="A8331" t="s">
        <v>91</v>
      </c>
      <c r="B8331" t="s">
        <v>97</v>
      </c>
      <c r="C8331" t="s">
        <v>107</v>
      </c>
    </row>
    <row r="8332" spans="1:3" x14ac:dyDescent="0.2">
      <c r="A8332" t="s">
        <v>91</v>
      </c>
      <c r="B8332" t="s">
        <v>98</v>
      </c>
      <c r="C8332" t="s">
        <v>90</v>
      </c>
    </row>
    <row r="8333" spans="1:3" x14ac:dyDescent="0.2">
      <c r="A8333" t="s">
        <v>99</v>
      </c>
      <c r="B8333" t="s">
        <v>91</v>
      </c>
      <c r="C8333" t="s">
        <v>89</v>
      </c>
    </row>
    <row r="8334" spans="1:3" x14ac:dyDescent="0.2">
      <c r="A8334" t="s">
        <v>100</v>
      </c>
      <c r="B8334" t="s">
        <v>91</v>
      </c>
      <c r="C8334" t="s">
        <v>138</v>
      </c>
    </row>
    <row r="8335" spans="1:3" x14ac:dyDescent="0.2">
      <c r="A8335" t="s">
        <v>91</v>
      </c>
      <c r="B8335" t="s">
        <v>101</v>
      </c>
      <c r="C8335" t="s">
        <v>82</v>
      </c>
    </row>
    <row r="8336" spans="1:3" x14ac:dyDescent="0.2">
      <c r="A8336" t="s">
        <v>91</v>
      </c>
      <c r="B8336" t="s">
        <v>102</v>
      </c>
      <c r="C8336" t="s">
        <v>123</v>
      </c>
    </row>
    <row r="8337" spans="1:3" x14ac:dyDescent="0.2">
      <c r="A8337" t="s">
        <v>91</v>
      </c>
      <c r="B8337" t="s">
        <v>103</v>
      </c>
      <c r="C8337" t="s">
        <v>35</v>
      </c>
    </row>
    <row r="8338" spans="1:3" x14ac:dyDescent="0.2">
      <c r="A8338" t="s">
        <v>91</v>
      </c>
      <c r="B8338" t="s">
        <v>104</v>
      </c>
      <c r="C8338" t="s">
        <v>3</v>
      </c>
    </row>
    <row r="8339" spans="1:3" x14ac:dyDescent="0.2">
      <c r="A8339" t="s">
        <v>91</v>
      </c>
      <c r="B8339" t="s">
        <v>3</v>
      </c>
      <c r="C8339" t="s">
        <v>123</v>
      </c>
    </row>
    <row r="8340" spans="1:3" x14ac:dyDescent="0.2">
      <c r="A8340" t="s">
        <v>91</v>
      </c>
      <c r="B8340" t="s">
        <v>105</v>
      </c>
      <c r="C8340" t="s">
        <v>53</v>
      </c>
    </row>
    <row r="8341" spans="1:3" x14ac:dyDescent="0.2">
      <c r="A8341" t="s">
        <v>91</v>
      </c>
      <c r="B8341" t="s">
        <v>106</v>
      </c>
      <c r="C8341" t="s">
        <v>130</v>
      </c>
    </row>
    <row r="8342" spans="1:3" x14ac:dyDescent="0.2">
      <c r="A8342" t="s">
        <v>91</v>
      </c>
      <c r="B8342" t="s">
        <v>107</v>
      </c>
      <c r="C8342" t="s">
        <v>102</v>
      </c>
    </row>
    <row r="8343" spans="1:3" x14ac:dyDescent="0.2">
      <c r="A8343" t="s">
        <v>91</v>
      </c>
      <c r="B8343" t="s">
        <v>108</v>
      </c>
      <c r="C8343" t="s">
        <v>104</v>
      </c>
    </row>
    <row r="8344" spans="1:3" x14ac:dyDescent="0.2">
      <c r="A8344" t="s">
        <v>91</v>
      </c>
      <c r="B8344" t="s">
        <v>109</v>
      </c>
      <c r="C8344" t="s">
        <v>3</v>
      </c>
    </row>
    <row r="8345" spans="1:3" x14ac:dyDescent="0.2">
      <c r="A8345" t="s">
        <v>91</v>
      </c>
      <c r="B8345" t="s">
        <v>110</v>
      </c>
      <c r="C8345" t="s">
        <v>19</v>
      </c>
    </row>
    <row r="8346" spans="1:3" x14ac:dyDescent="0.2">
      <c r="A8346" t="s">
        <v>91</v>
      </c>
      <c r="B8346" t="s">
        <v>111</v>
      </c>
      <c r="C8346" t="s">
        <v>105</v>
      </c>
    </row>
    <row r="8347" spans="1:3" x14ac:dyDescent="0.2">
      <c r="A8347" t="s">
        <v>91</v>
      </c>
      <c r="B8347" t="s">
        <v>112</v>
      </c>
      <c r="C8347" t="s">
        <v>10</v>
      </c>
    </row>
    <row r="8348" spans="1:3" x14ac:dyDescent="0.2">
      <c r="A8348" t="s">
        <v>113</v>
      </c>
      <c r="B8348" t="s">
        <v>91</v>
      </c>
      <c r="C8348" t="s">
        <v>2</v>
      </c>
    </row>
    <row r="8349" spans="1:3" x14ac:dyDescent="0.2">
      <c r="A8349" t="s">
        <v>114</v>
      </c>
      <c r="B8349" t="s">
        <v>91</v>
      </c>
      <c r="C8349" t="s">
        <v>101</v>
      </c>
    </row>
    <row r="8350" spans="1:3" x14ac:dyDescent="0.2">
      <c r="A8350" t="s">
        <v>91</v>
      </c>
      <c r="B8350" t="s">
        <v>115</v>
      </c>
      <c r="C8350" t="s">
        <v>90</v>
      </c>
    </row>
    <row r="8351" spans="1:3" x14ac:dyDescent="0.2">
      <c r="A8351" t="s">
        <v>91</v>
      </c>
      <c r="B8351" t="s">
        <v>116</v>
      </c>
      <c r="C8351" t="s">
        <v>116</v>
      </c>
    </row>
    <row r="8352" spans="1:3" x14ac:dyDescent="0.2">
      <c r="A8352" t="s">
        <v>117</v>
      </c>
      <c r="B8352" t="s">
        <v>91</v>
      </c>
      <c r="C8352" t="s">
        <v>33</v>
      </c>
    </row>
    <row r="8353" spans="1:3" x14ac:dyDescent="0.2">
      <c r="A8353" t="s">
        <v>91</v>
      </c>
      <c r="B8353" t="s">
        <v>118</v>
      </c>
      <c r="C8353" t="s">
        <v>5</v>
      </c>
    </row>
    <row r="8354" spans="1:3" x14ac:dyDescent="0.2">
      <c r="A8354" t="s">
        <v>91</v>
      </c>
      <c r="B8354" t="s">
        <v>119</v>
      </c>
      <c r="C8354" t="s">
        <v>22</v>
      </c>
    </row>
    <row r="8355" spans="1:3" x14ac:dyDescent="0.2">
      <c r="A8355" t="s">
        <v>91</v>
      </c>
      <c r="B8355" t="s">
        <v>120</v>
      </c>
      <c r="C8355" t="s">
        <v>6</v>
      </c>
    </row>
    <row r="8356" spans="1:3" x14ac:dyDescent="0.2">
      <c r="A8356" t="s">
        <v>91</v>
      </c>
      <c r="B8356" t="s">
        <v>121</v>
      </c>
      <c r="C8356" t="s">
        <v>6</v>
      </c>
    </row>
    <row r="8357" spans="1:3" x14ac:dyDescent="0.2">
      <c r="A8357" t="s">
        <v>91</v>
      </c>
      <c r="B8357" t="s">
        <v>122</v>
      </c>
      <c r="C8357" t="s">
        <v>14</v>
      </c>
    </row>
    <row r="8358" spans="1:3" x14ac:dyDescent="0.2">
      <c r="A8358" t="s">
        <v>91</v>
      </c>
      <c r="B8358" t="s">
        <v>123</v>
      </c>
      <c r="C8358" t="s">
        <v>95</v>
      </c>
    </row>
    <row r="8359" spans="1:3" x14ac:dyDescent="0.2">
      <c r="A8359" t="s">
        <v>124</v>
      </c>
      <c r="B8359" t="s">
        <v>91</v>
      </c>
      <c r="C8359" t="s">
        <v>28</v>
      </c>
    </row>
    <row r="8360" spans="1:3" x14ac:dyDescent="0.2">
      <c r="A8360" t="s">
        <v>125</v>
      </c>
      <c r="B8360" t="s">
        <v>91</v>
      </c>
      <c r="C8360" t="s">
        <v>79</v>
      </c>
    </row>
    <row r="8361" spans="1:3" x14ac:dyDescent="0.2">
      <c r="A8361" t="s">
        <v>126</v>
      </c>
      <c r="B8361" t="s">
        <v>91</v>
      </c>
      <c r="C8361" t="s">
        <v>89</v>
      </c>
    </row>
    <row r="8362" spans="1:3" x14ac:dyDescent="0.2">
      <c r="A8362" t="s">
        <v>91</v>
      </c>
      <c r="B8362" t="s">
        <v>127</v>
      </c>
      <c r="C8362" t="s">
        <v>62</v>
      </c>
    </row>
    <row r="8363" spans="1:3" x14ac:dyDescent="0.2">
      <c r="A8363" t="s">
        <v>91</v>
      </c>
      <c r="B8363" t="s">
        <v>128</v>
      </c>
      <c r="C8363" t="s">
        <v>118</v>
      </c>
    </row>
    <row r="8364" spans="1:3" x14ac:dyDescent="0.2">
      <c r="A8364" t="s">
        <v>91</v>
      </c>
      <c r="B8364" t="s">
        <v>129</v>
      </c>
      <c r="C8364" t="s">
        <v>105</v>
      </c>
    </row>
    <row r="8365" spans="1:3" x14ac:dyDescent="0.2">
      <c r="A8365" t="s">
        <v>91</v>
      </c>
      <c r="B8365" t="s">
        <v>130</v>
      </c>
      <c r="C8365" t="s">
        <v>36</v>
      </c>
    </row>
    <row r="8366" spans="1:3" x14ac:dyDescent="0.2">
      <c r="A8366" t="s">
        <v>91</v>
      </c>
      <c r="B8366" t="s">
        <v>131</v>
      </c>
      <c r="C8366" t="s">
        <v>100</v>
      </c>
    </row>
    <row r="8367" spans="1:3" x14ac:dyDescent="0.2">
      <c r="A8367" t="s">
        <v>91</v>
      </c>
      <c r="B8367" t="s">
        <v>132</v>
      </c>
      <c r="C8367" t="s">
        <v>10</v>
      </c>
    </row>
    <row r="8368" spans="1:3" x14ac:dyDescent="0.2">
      <c r="A8368" t="s">
        <v>133</v>
      </c>
      <c r="B8368" t="s">
        <v>91</v>
      </c>
      <c r="C8368" t="s">
        <v>80</v>
      </c>
    </row>
    <row r="8369" spans="1:3" x14ac:dyDescent="0.2">
      <c r="A8369" t="s">
        <v>91</v>
      </c>
      <c r="B8369" t="s">
        <v>134</v>
      </c>
      <c r="C8369" t="s">
        <v>3</v>
      </c>
    </row>
    <row r="8370" spans="1:3" x14ac:dyDescent="0.2">
      <c r="A8370" t="s">
        <v>91</v>
      </c>
      <c r="B8370" t="s">
        <v>135</v>
      </c>
      <c r="C8370" t="s">
        <v>2</v>
      </c>
    </row>
    <row r="8371" spans="1:3" x14ac:dyDescent="0.2">
      <c r="A8371" t="s">
        <v>91</v>
      </c>
      <c r="B8371" t="s">
        <v>136</v>
      </c>
      <c r="C8371" t="s">
        <v>29</v>
      </c>
    </row>
    <row r="8372" spans="1:3" x14ac:dyDescent="0.2">
      <c r="A8372" t="s">
        <v>91</v>
      </c>
      <c r="B8372" t="s">
        <v>137</v>
      </c>
      <c r="C8372" t="s">
        <v>116</v>
      </c>
    </row>
    <row r="8373" spans="1:3" x14ac:dyDescent="0.2">
      <c r="A8373" t="s">
        <v>91</v>
      </c>
      <c r="B8373" t="s">
        <v>138</v>
      </c>
      <c r="C8373" t="s">
        <v>116</v>
      </c>
    </row>
    <row r="8374" spans="1:3" x14ac:dyDescent="0.2">
      <c r="A8374" t="s">
        <v>93</v>
      </c>
      <c r="B8374" t="s">
        <v>94</v>
      </c>
      <c r="C8374" t="s">
        <v>22</v>
      </c>
    </row>
    <row r="8375" spans="1:3" x14ac:dyDescent="0.2">
      <c r="A8375" t="s">
        <v>93</v>
      </c>
      <c r="B8375" t="s">
        <v>95</v>
      </c>
      <c r="C8375" t="s">
        <v>130</v>
      </c>
    </row>
    <row r="8376" spans="1:3" x14ac:dyDescent="0.2">
      <c r="A8376" t="s">
        <v>96</v>
      </c>
      <c r="B8376" t="s">
        <v>93</v>
      </c>
      <c r="C8376" t="s">
        <v>51</v>
      </c>
    </row>
    <row r="8377" spans="1:3" x14ac:dyDescent="0.2">
      <c r="A8377" t="s">
        <v>93</v>
      </c>
      <c r="B8377" t="s">
        <v>97</v>
      </c>
      <c r="C8377" t="s">
        <v>100</v>
      </c>
    </row>
    <row r="8378" spans="1:3" x14ac:dyDescent="0.2">
      <c r="A8378" t="s">
        <v>93</v>
      </c>
      <c r="B8378" t="s">
        <v>98</v>
      </c>
      <c r="C8378" t="s">
        <v>5</v>
      </c>
    </row>
    <row r="8379" spans="1:3" x14ac:dyDescent="0.2">
      <c r="A8379" t="s">
        <v>99</v>
      </c>
      <c r="B8379" t="s">
        <v>93</v>
      </c>
      <c r="C8379" t="s">
        <v>114</v>
      </c>
    </row>
    <row r="8380" spans="1:3" x14ac:dyDescent="0.2">
      <c r="A8380" t="s">
        <v>100</v>
      </c>
      <c r="B8380" t="s">
        <v>93</v>
      </c>
      <c r="C8380" t="s">
        <v>10</v>
      </c>
    </row>
    <row r="8381" spans="1:3" x14ac:dyDescent="0.2">
      <c r="A8381" t="s">
        <v>93</v>
      </c>
      <c r="B8381" t="s">
        <v>101</v>
      </c>
      <c r="C8381" t="s">
        <v>28</v>
      </c>
    </row>
    <row r="8382" spans="1:3" x14ac:dyDescent="0.2">
      <c r="A8382" t="s">
        <v>93</v>
      </c>
      <c r="B8382" t="s">
        <v>102</v>
      </c>
      <c r="C8382" t="s">
        <v>11</v>
      </c>
    </row>
    <row r="8383" spans="1:3" x14ac:dyDescent="0.2">
      <c r="A8383" t="s">
        <v>93</v>
      </c>
      <c r="B8383" t="s">
        <v>103</v>
      </c>
      <c r="C8383" t="s">
        <v>1</v>
      </c>
    </row>
    <row r="8384" spans="1:3" x14ac:dyDescent="0.2">
      <c r="A8384" t="s">
        <v>93</v>
      </c>
      <c r="B8384" t="s">
        <v>104</v>
      </c>
      <c r="C8384" t="s">
        <v>11</v>
      </c>
    </row>
    <row r="8385" spans="1:3" x14ac:dyDescent="0.2">
      <c r="A8385" t="s">
        <v>93</v>
      </c>
      <c r="B8385" t="s">
        <v>3</v>
      </c>
      <c r="C8385" t="s">
        <v>11</v>
      </c>
    </row>
    <row r="8386" spans="1:3" x14ac:dyDescent="0.2">
      <c r="A8386" t="s">
        <v>93</v>
      </c>
      <c r="B8386" t="s">
        <v>105</v>
      </c>
      <c r="C8386" t="s">
        <v>74</v>
      </c>
    </row>
    <row r="8387" spans="1:3" x14ac:dyDescent="0.2">
      <c r="A8387" t="s">
        <v>93</v>
      </c>
      <c r="B8387" t="s">
        <v>106</v>
      </c>
      <c r="C8387" t="s">
        <v>32</v>
      </c>
    </row>
    <row r="8388" spans="1:3" x14ac:dyDescent="0.2">
      <c r="A8388" t="s">
        <v>93</v>
      </c>
      <c r="B8388" t="s">
        <v>107</v>
      </c>
      <c r="C8388" t="s">
        <v>62</v>
      </c>
    </row>
    <row r="8389" spans="1:3" x14ac:dyDescent="0.2">
      <c r="A8389" t="s">
        <v>93</v>
      </c>
      <c r="B8389" t="s">
        <v>108</v>
      </c>
      <c r="C8389" t="s">
        <v>62</v>
      </c>
    </row>
    <row r="8390" spans="1:3" x14ac:dyDescent="0.2">
      <c r="A8390" t="s">
        <v>93</v>
      </c>
      <c r="B8390" t="s">
        <v>109</v>
      </c>
      <c r="C8390" t="s">
        <v>62</v>
      </c>
    </row>
    <row r="8391" spans="1:3" x14ac:dyDescent="0.2">
      <c r="A8391" t="s">
        <v>93</v>
      </c>
      <c r="B8391" t="s">
        <v>110</v>
      </c>
      <c r="C8391" t="s">
        <v>81</v>
      </c>
    </row>
    <row r="8392" spans="1:3" x14ac:dyDescent="0.2">
      <c r="A8392" t="s">
        <v>93</v>
      </c>
      <c r="B8392" t="s">
        <v>111</v>
      </c>
      <c r="C8392" t="s">
        <v>79</v>
      </c>
    </row>
    <row r="8393" spans="1:3" x14ac:dyDescent="0.2">
      <c r="A8393" t="s">
        <v>93</v>
      </c>
      <c r="B8393" t="s">
        <v>112</v>
      </c>
      <c r="C8393" t="s">
        <v>79</v>
      </c>
    </row>
    <row r="8394" spans="1:3" x14ac:dyDescent="0.2">
      <c r="A8394" t="s">
        <v>113</v>
      </c>
      <c r="B8394" t="s">
        <v>93</v>
      </c>
      <c r="C8394" t="s">
        <v>48</v>
      </c>
    </row>
    <row r="8395" spans="1:3" x14ac:dyDescent="0.2">
      <c r="A8395" t="s">
        <v>114</v>
      </c>
      <c r="B8395" t="s">
        <v>93</v>
      </c>
      <c r="C8395" t="s">
        <v>111</v>
      </c>
    </row>
    <row r="8396" spans="1:3" x14ac:dyDescent="0.2">
      <c r="A8396" t="s">
        <v>93</v>
      </c>
      <c r="B8396" t="s">
        <v>115</v>
      </c>
      <c r="C8396" t="s">
        <v>138</v>
      </c>
    </row>
    <row r="8397" spans="1:3" x14ac:dyDescent="0.2">
      <c r="A8397" t="s">
        <v>93</v>
      </c>
      <c r="B8397" t="s">
        <v>116</v>
      </c>
      <c r="C8397" t="s">
        <v>128</v>
      </c>
    </row>
    <row r="8398" spans="1:3" x14ac:dyDescent="0.2">
      <c r="A8398" t="s">
        <v>117</v>
      </c>
      <c r="B8398" t="s">
        <v>93</v>
      </c>
      <c r="C8398" t="s">
        <v>135</v>
      </c>
    </row>
    <row r="8399" spans="1:3" x14ac:dyDescent="0.2">
      <c r="A8399" t="s">
        <v>93</v>
      </c>
      <c r="B8399" t="s">
        <v>118</v>
      </c>
      <c r="C8399" t="s">
        <v>105</v>
      </c>
    </row>
    <row r="8400" spans="1:3" x14ac:dyDescent="0.2">
      <c r="A8400" t="s">
        <v>93</v>
      </c>
      <c r="B8400" t="s">
        <v>119</v>
      </c>
      <c r="C8400" t="s">
        <v>105</v>
      </c>
    </row>
    <row r="8401" spans="1:3" x14ac:dyDescent="0.2">
      <c r="A8401" t="s">
        <v>93</v>
      </c>
      <c r="B8401" t="s">
        <v>120</v>
      </c>
      <c r="C8401" t="s">
        <v>138</v>
      </c>
    </row>
    <row r="8402" spans="1:3" x14ac:dyDescent="0.2">
      <c r="A8402" t="s">
        <v>93</v>
      </c>
      <c r="B8402" t="s">
        <v>121</v>
      </c>
      <c r="C8402" t="s">
        <v>73</v>
      </c>
    </row>
    <row r="8403" spans="1:3" x14ac:dyDescent="0.2">
      <c r="A8403" t="s">
        <v>93</v>
      </c>
      <c r="B8403" t="s">
        <v>122</v>
      </c>
      <c r="C8403" t="s">
        <v>81</v>
      </c>
    </row>
    <row r="8404" spans="1:3" x14ac:dyDescent="0.2">
      <c r="A8404" t="s">
        <v>93</v>
      </c>
      <c r="B8404" t="s">
        <v>123</v>
      </c>
      <c r="C8404" t="s">
        <v>130</v>
      </c>
    </row>
    <row r="8405" spans="1:3" x14ac:dyDescent="0.2">
      <c r="A8405" t="s">
        <v>124</v>
      </c>
      <c r="B8405" t="s">
        <v>93</v>
      </c>
      <c r="C8405" t="s">
        <v>18</v>
      </c>
    </row>
    <row r="8406" spans="1:3" x14ac:dyDescent="0.2">
      <c r="A8406" t="s">
        <v>125</v>
      </c>
      <c r="B8406" t="s">
        <v>93</v>
      </c>
      <c r="C8406" t="s">
        <v>26</v>
      </c>
    </row>
    <row r="8407" spans="1:3" x14ac:dyDescent="0.2">
      <c r="A8407" t="s">
        <v>126</v>
      </c>
      <c r="B8407" t="s">
        <v>93</v>
      </c>
      <c r="C8407" t="s">
        <v>114</v>
      </c>
    </row>
    <row r="8408" spans="1:3" x14ac:dyDescent="0.2">
      <c r="A8408" t="s">
        <v>93</v>
      </c>
      <c r="B8408" t="s">
        <v>127</v>
      </c>
      <c r="C8408" t="s">
        <v>74</v>
      </c>
    </row>
    <row r="8409" spans="1:3" x14ac:dyDescent="0.2">
      <c r="A8409" t="s">
        <v>93</v>
      </c>
      <c r="B8409" t="s">
        <v>128</v>
      </c>
      <c r="C8409" t="s">
        <v>2</v>
      </c>
    </row>
    <row r="8410" spans="1:3" x14ac:dyDescent="0.2">
      <c r="A8410" t="s">
        <v>93</v>
      </c>
      <c r="B8410" t="s">
        <v>129</v>
      </c>
      <c r="C8410" t="s">
        <v>40</v>
      </c>
    </row>
    <row r="8411" spans="1:3" x14ac:dyDescent="0.2">
      <c r="A8411" t="s">
        <v>93</v>
      </c>
      <c r="B8411" t="s">
        <v>130</v>
      </c>
      <c r="C8411" t="s">
        <v>2</v>
      </c>
    </row>
    <row r="8412" spans="1:3" x14ac:dyDescent="0.2">
      <c r="A8412" t="s">
        <v>93</v>
      </c>
      <c r="B8412" t="s">
        <v>131</v>
      </c>
      <c r="C8412" t="s">
        <v>43</v>
      </c>
    </row>
    <row r="8413" spans="1:3" x14ac:dyDescent="0.2">
      <c r="A8413" t="s">
        <v>93</v>
      </c>
      <c r="B8413" t="s">
        <v>132</v>
      </c>
      <c r="C8413" t="s">
        <v>79</v>
      </c>
    </row>
    <row r="8414" spans="1:3" x14ac:dyDescent="0.2">
      <c r="A8414" t="s">
        <v>133</v>
      </c>
      <c r="B8414" t="s">
        <v>93</v>
      </c>
      <c r="C8414" t="s">
        <v>96</v>
      </c>
    </row>
    <row r="8415" spans="1:3" x14ac:dyDescent="0.2">
      <c r="A8415" t="s">
        <v>93</v>
      </c>
      <c r="B8415" t="s">
        <v>134</v>
      </c>
      <c r="C8415" t="s">
        <v>11</v>
      </c>
    </row>
    <row r="8416" spans="1:3" x14ac:dyDescent="0.2">
      <c r="A8416" t="s">
        <v>93</v>
      </c>
      <c r="B8416" t="s">
        <v>135</v>
      </c>
      <c r="C8416" t="s">
        <v>48</v>
      </c>
    </row>
    <row r="8417" spans="1:3" x14ac:dyDescent="0.2">
      <c r="A8417" t="s">
        <v>93</v>
      </c>
      <c r="B8417" t="s">
        <v>136</v>
      </c>
      <c r="C8417" t="s">
        <v>129</v>
      </c>
    </row>
    <row r="8418" spans="1:3" x14ac:dyDescent="0.2">
      <c r="A8418" t="s">
        <v>93</v>
      </c>
      <c r="B8418" t="s">
        <v>137</v>
      </c>
      <c r="C8418" t="s">
        <v>128</v>
      </c>
    </row>
    <row r="8419" spans="1:3" x14ac:dyDescent="0.2">
      <c r="A8419" t="s">
        <v>93</v>
      </c>
      <c r="B8419" t="s">
        <v>138</v>
      </c>
      <c r="C8419" t="s">
        <v>69</v>
      </c>
    </row>
    <row r="8420" spans="1:3" x14ac:dyDescent="0.2">
      <c r="A8420" t="s">
        <v>95</v>
      </c>
      <c r="B8420" t="s">
        <v>94</v>
      </c>
      <c r="C8420" t="s">
        <v>90</v>
      </c>
    </row>
    <row r="8421" spans="1:3" x14ac:dyDescent="0.2">
      <c r="A8421" t="s">
        <v>96</v>
      </c>
      <c r="B8421" t="s">
        <v>94</v>
      </c>
      <c r="C8421" t="s">
        <v>11</v>
      </c>
    </row>
    <row r="8422" spans="1:3" x14ac:dyDescent="0.2">
      <c r="A8422" t="s">
        <v>97</v>
      </c>
      <c r="B8422" t="s">
        <v>94</v>
      </c>
      <c r="C8422" t="s">
        <v>24</v>
      </c>
    </row>
    <row r="8423" spans="1:3" x14ac:dyDescent="0.2">
      <c r="A8423" t="s">
        <v>98</v>
      </c>
      <c r="B8423" t="s">
        <v>94</v>
      </c>
      <c r="C8423" t="s">
        <v>120</v>
      </c>
    </row>
    <row r="8424" spans="1:3" x14ac:dyDescent="0.2">
      <c r="A8424" t="s">
        <v>99</v>
      </c>
      <c r="B8424" t="s">
        <v>94</v>
      </c>
      <c r="C8424" t="s">
        <v>10</v>
      </c>
    </row>
    <row r="8425" spans="1:3" x14ac:dyDescent="0.2">
      <c r="A8425" t="s">
        <v>100</v>
      </c>
      <c r="B8425" t="s">
        <v>94</v>
      </c>
      <c r="C8425" t="s">
        <v>84</v>
      </c>
    </row>
    <row r="8426" spans="1:3" x14ac:dyDescent="0.2">
      <c r="A8426" t="s">
        <v>101</v>
      </c>
      <c r="B8426" t="s">
        <v>94</v>
      </c>
      <c r="C8426" t="s">
        <v>95</v>
      </c>
    </row>
    <row r="8427" spans="1:3" x14ac:dyDescent="0.2">
      <c r="A8427" t="s">
        <v>102</v>
      </c>
      <c r="B8427" t="s">
        <v>94</v>
      </c>
      <c r="C8427" t="s">
        <v>6</v>
      </c>
    </row>
    <row r="8428" spans="1:3" x14ac:dyDescent="0.2">
      <c r="A8428" t="s">
        <v>103</v>
      </c>
      <c r="B8428" t="s">
        <v>94</v>
      </c>
      <c r="C8428" t="s">
        <v>4</v>
      </c>
    </row>
    <row r="8429" spans="1:3" x14ac:dyDescent="0.2">
      <c r="A8429" t="s">
        <v>104</v>
      </c>
      <c r="B8429" t="s">
        <v>94</v>
      </c>
      <c r="C8429" t="s">
        <v>6</v>
      </c>
    </row>
    <row r="8430" spans="1:3" x14ac:dyDescent="0.2">
      <c r="A8430" t="s">
        <v>3</v>
      </c>
      <c r="B8430" t="s">
        <v>94</v>
      </c>
      <c r="C8430" t="s">
        <v>6</v>
      </c>
    </row>
    <row r="8431" spans="1:3" x14ac:dyDescent="0.2">
      <c r="A8431" t="s">
        <v>105</v>
      </c>
      <c r="B8431" t="s">
        <v>94</v>
      </c>
      <c r="C8431" t="s">
        <v>123</v>
      </c>
    </row>
    <row r="8432" spans="1:3" x14ac:dyDescent="0.2">
      <c r="A8432" t="s">
        <v>106</v>
      </c>
      <c r="B8432" t="s">
        <v>94</v>
      </c>
      <c r="C8432" t="s">
        <v>138</v>
      </c>
    </row>
    <row r="8433" spans="1:3" x14ac:dyDescent="0.2">
      <c r="A8433" t="s">
        <v>107</v>
      </c>
      <c r="B8433" t="s">
        <v>94</v>
      </c>
      <c r="C8433" t="s">
        <v>58</v>
      </c>
    </row>
    <row r="8434" spans="1:3" x14ac:dyDescent="0.2">
      <c r="A8434" t="s">
        <v>108</v>
      </c>
      <c r="B8434" t="s">
        <v>94</v>
      </c>
      <c r="C8434" t="s">
        <v>4</v>
      </c>
    </row>
    <row r="8435" spans="1:3" x14ac:dyDescent="0.2">
      <c r="A8435" t="s">
        <v>109</v>
      </c>
      <c r="B8435" t="s">
        <v>94</v>
      </c>
      <c r="C8435" t="s">
        <v>58</v>
      </c>
    </row>
    <row r="8436" spans="1:3" x14ac:dyDescent="0.2">
      <c r="A8436" t="s">
        <v>110</v>
      </c>
      <c r="B8436" t="s">
        <v>94</v>
      </c>
      <c r="C8436" t="s">
        <v>128</v>
      </c>
    </row>
    <row r="8437" spans="1:3" x14ac:dyDescent="0.2">
      <c r="A8437" t="s">
        <v>111</v>
      </c>
      <c r="B8437" t="s">
        <v>94</v>
      </c>
      <c r="C8437" t="s">
        <v>36</v>
      </c>
    </row>
    <row r="8438" spans="1:3" x14ac:dyDescent="0.2">
      <c r="A8438" t="s">
        <v>112</v>
      </c>
      <c r="B8438" t="s">
        <v>94</v>
      </c>
      <c r="C8438" t="s">
        <v>36</v>
      </c>
    </row>
    <row r="8439" spans="1:3" x14ac:dyDescent="0.2">
      <c r="A8439" t="s">
        <v>113</v>
      </c>
      <c r="B8439" t="s">
        <v>94</v>
      </c>
      <c r="C8439" t="s">
        <v>62</v>
      </c>
    </row>
    <row r="8440" spans="1:3" x14ac:dyDescent="0.2">
      <c r="A8440" t="s">
        <v>114</v>
      </c>
      <c r="B8440" t="s">
        <v>94</v>
      </c>
      <c r="C8440" t="s">
        <v>62</v>
      </c>
    </row>
    <row r="8441" spans="1:3" x14ac:dyDescent="0.2">
      <c r="A8441" t="s">
        <v>115</v>
      </c>
      <c r="B8441" t="s">
        <v>94</v>
      </c>
      <c r="C8441" t="s">
        <v>120</v>
      </c>
    </row>
    <row r="8442" spans="1:3" x14ac:dyDescent="0.2">
      <c r="A8442" t="s">
        <v>116</v>
      </c>
      <c r="B8442" t="s">
        <v>94</v>
      </c>
      <c r="C8442" t="s">
        <v>90</v>
      </c>
    </row>
    <row r="8443" spans="1:3" x14ac:dyDescent="0.2">
      <c r="A8443" t="s">
        <v>117</v>
      </c>
      <c r="B8443" t="s">
        <v>94</v>
      </c>
      <c r="C8443" t="s">
        <v>105</v>
      </c>
    </row>
    <row r="8444" spans="1:3" x14ac:dyDescent="0.2">
      <c r="A8444" t="s">
        <v>118</v>
      </c>
      <c r="B8444" t="s">
        <v>94</v>
      </c>
      <c r="C8444" t="s">
        <v>67</v>
      </c>
    </row>
    <row r="8445" spans="1:3" x14ac:dyDescent="0.2">
      <c r="A8445" t="s">
        <v>119</v>
      </c>
      <c r="B8445" t="s">
        <v>94</v>
      </c>
      <c r="C8445" t="s">
        <v>67</v>
      </c>
    </row>
    <row r="8446" spans="1:3" x14ac:dyDescent="0.2">
      <c r="A8446" t="s">
        <v>120</v>
      </c>
      <c r="B8446" t="s">
        <v>94</v>
      </c>
      <c r="C8446" t="s">
        <v>120</v>
      </c>
    </row>
    <row r="8447" spans="1:3" x14ac:dyDescent="0.2">
      <c r="A8447" t="s">
        <v>121</v>
      </c>
      <c r="B8447" t="s">
        <v>94</v>
      </c>
      <c r="C8447" t="s">
        <v>120</v>
      </c>
    </row>
    <row r="8448" spans="1:3" x14ac:dyDescent="0.2">
      <c r="A8448" t="s">
        <v>122</v>
      </c>
      <c r="B8448" t="s">
        <v>94</v>
      </c>
      <c r="C8448" t="s">
        <v>128</v>
      </c>
    </row>
    <row r="8449" spans="1:3" x14ac:dyDescent="0.2">
      <c r="A8449" t="s">
        <v>123</v>
      </c>
      <c r="B8449" t="s">
        <v>94</v>
      </c>
      <c r="C8449" t="s">
        <v>6</v>
      </c>
    </row>
    <row r="8450" spans="1:3" x14ac:dyDescent="0.2">
      <c r="A8450" t="s">
        <v>124</v>
      </c>
      <c r="B8450" t="s">
        <v>94</v>
      </c>
      <c r="C8450" t="s">
        <v>130</v>
      </c>
    </row>
    <row r="8451" spans="1:3" x14ac:dyDescent="0.2">
      <c r="A8451" t="s">
        <v>125</v>
      </c>
      <c r="B8451" t="s">
        <v>94</v>
      </c>
      <c r="C8451" t="s">
        <v>101</v>
      </c>
    </row>
    <row r="8452" spans="1:3" x14ac:dyDescent="0.2">
      <c r="A8452" t="s">
        <v>126</v>
      </c>
      <c r="B8452" t="s">
        <v>94</v>
      </c>
      <c r="C8452" t="s">
        <v>10</v>
      </c>
    </row>
    <row r="8453" spans="1:3" x14ac:dyDescent="0.2">
      <c r="A8453" t="s">
        <v>127</v>
      </c>
      <c r="B8453" t="s">
        <v>94</v>
      </c>
      <c r="C8453" t="s">
        <v>123</v>
      </c>
    </row>
    <row r="8454" spans="1:3" x14ac:dyDescent="0.2">
      <c r="A8454" t="s">
        <v>128</v>
      </c>
      <c r="B8454" t="s">
        <v>94</v>
      </c>
      <c r="C8454" t="s">
        <v>3</v>
      </c>
    </row>
    <row r="8455" spans="1:3" x14ac:dyDescent="0.2">
      <c r="A8455" t="s">
        <v>129</v>
      </c>
      <c r="B8455" t="s">
        <v>94</v>
      </c>
      <c r="C8455" t="s">
        <v>118</v>
      </c>
    </row>
    <row r="8456" spans="1:3" x14ac:dyDescent="0.2">
      <c r="A8456" t="s">
        <v>130</v>
      </c>
      <c r="B8456" t="s">
        <v>94</v>
      </c>
      <c r="C8456" t="s">
        <v>102</v>
      </c>
    </row>
    <row r="8457" spans="1:3" x14ac:dyDescent="0.2">
      <c r="A8457" t="s">
        <v>131</v>
      </c>
      <c r="B8457" t="s">
        <v>94</v>
      </c>
      <c r="C8457" t="s">
        <v>134</v>
      </c>
    </row>
    <row r="8458" spans="1:3" x14ac:dyDescent="0.2">
      <c r="A8458" t="s">
        <v>132</v>
      </c>
      <c r="B8458" t="s">
        <v>94</v>
      </c>
      <c r="C8458" t="s">
        <v>36</v>
      </c>
    </row>
    <row r="8459" spans="1:3" x14ac:dyDescent="0.2">
      <c r="A8459" t="s">
        <v>133</v>
      </c>
      <c r="B8459" t="s">
        <v>94</v>
      </c>
      <c r="C8459" t="s">
        <v>43</v>
      </c>
    </row>
    <row r="8460" spans="1:3" x14ac:dyDescent="0.2">
      <c r="A8460" t="s">
        <v>134</v>
      </c>
      <c r="B8460" t="s">
        <v>94</v>
      </c>
      <c r="C8460" t="s">
        <v>6</v>
      </c>
    </row>
    <row r="8461" spans="1:3" x14ac:dyDescent="0.2">
      <c r="A8461" t="s">
        <v>135</v>
      </c>
      <c r="B8461" t="s">
        <v>94</v>
      </c>
      <c r="C8461" t="s">
        <v>62</v>
      </c>
    </row>
    <row r="8462" spans="1:3" x14ac:dyDescent="0.2">
      <c r="A8462" t="s">
        <v>136</v>
      </c>
      <c r="B8462" t="s">
        <v>94</v>
      </c>
      <c r="C8462" t="s">
        <v>11</v>
      </c>
    </row>
    <row r="8463" spans="1:3" x14ac:dyDescent="0.2">
      <c r="A8463" t="s">
        <v>137</v>
      </c>
      <c r="B8463" t="s">
        <v>94</v>
      </c>
      <c r="C8463" t="s">
        <v>90</v>
      </c>
    </row>
    <row r="8464" spans="1:3" x14ac:dyDescent="0.2">
      <c r="A8464" t="s">
        <v>138</v>
      </c>
      <c r="B8464" t="s">
        <v>94</v>
      </c>
      <c r="C8464" t="s">
        <v>107</v>
      </c>
    </row>
    <row r="8465" spans="1:3" x14ac:dyDescent="0.2">
      <c r="A8465" t="s">
        <v>96</v>
      </c>
      <c r="B8465" t="s">
        <v>95</v>
      </c>
      <c r="C8465" t="s">
        <v>21</v>
      </c>
    </row>
    <row r="8466" spans="1:3" x14ac:dyDescent="0.2">
      <c r="A8466" t="s">
        <v>95</v>
      </c>
      <c r="B8466" t="s">
        <v>97</v>
      </c>
      <c r="C8466" t="s">
        <v>107</v>
      </c>
    </row>
    <row r="8467" spans="1:3" x14ac:dyDescent="0.2">
      <c r="A8467" t="s">
        <v>95</v>
      </c>
      <c r="B8467" t="s">
        <v>98</v>
      </c>
      <c r="C8467" t="s">
        <v>90</v>
      </c>
    </row>
    <row r="8468" spans="1:3" x14ac:dyDescent="0.2">
      <c r="A8468" t="s">
        <v>99</v>
      </c>
      <c r="B8468" t="s">
        <v>95</v>
      </c>
      <c r="C8468" t="s">
        <v>89</v>
      </c>
    </row>
    <row r="8469" spans="1:3" x14ac:dyDescent="0.2">
      <c r="A8469" t="s">
        <v>100</v>
      </c>
      <c r="B8469" t="s">
        <v>95</v>
      </c>
      <c r="C8469" t="s">
        <v>73</v>
      </c>
    </row>
    <row r="8470" spans="1:3" x14ac:dyDescent="0.2">
      <c r="A8470" t="s">
        <v>95</v>
      </c>
      <c r="B8470" t="s">
        <v>101</v>
      </c>
      <c r="C8470" t="s">
        <v>62</v>
      </c>
    </row>
    <row r="8471" spans="1:3" x14ac:dyDescent="0.2">
      <c r="A8471" t="s">
        <v>95</v>
      </c>
      <c r="B8471" t="s">
        <v>102</v>
      </c>
      <c r="C8471" t="s">
        <v>3</v>
      </c>
    </row>
    <row r="8472" spans="1:3" x14ac:dyDescent="0.2">
      <c r="A8472" t="s">
        <v>95</v>
      </c>
      <c r="B8472" t="s">
        <v>103</v>
      </c>
      <c r="C8472" t="s">
        <v>35</v>
      </c>
    </row>
    <row r="8473" spans="1:3" x14ac:dyDescent="0.2">
      <c r="A8473" t="s">
        <v>95</v>
      </c>
      <c r="B8473" t="s">
        <v>104</v>
      </c>
      <c r="C8473" t="s">
        <v>3</v>
      </c>
    </row>
    <row r="8474" spans="1:3" x14ac:dyDescent="0.2">
      <c r="A8474" t="s">
        <v>95</v>
      </c>
      <c r="B8474" t="s">
        <v>3</v>
      </c>
      <c r="C8474" t="s">
        <v>123</v>
      </c>
    </row>
    <row r="8475" spans="1:3" x14ac:dyDescent="0.2">
      <c r="A8475" t="s">
        <v>95</v>
      </c>
      <c r="B8475" t="s">
        <v>105</v>
      </c>
      <c r="C8475" t="s">
        <v>1</v>
      </c>
    </row>
    <row r="8476" spans="1:3" x14ac:dyDescent="0.2">
      <c r="A8476" t="s">
        <v>95</v>
      </c>
      <c r="B8476" t="s">
        <v>106</v>
      </c>
      <c r="C8476" t="s">
        <v>130</v>
      </c>
    </row>
    <row r="8477" spans="1:3" x14ac:dyDescent="0.2">
      <c r="A8477" t="s">
        <v>95</v>
      </c>
      <c r="B8477" t="s">
        <v>107</v>
      </c>
      <c r="C8477" t="s">
        <v>104</v>
      </c>
    </row>
    <row r="8478" spans="1:3" x14ac:dyDescent="0.2">
      <c r="A8478" t="s">
        <v>95</v>
      </c>
      <c r="B8478" t="s">
        <v>108</v>
      </c>
      <c r="C8478" t="s">
        <v>134</v>
      </c>
    </row>
    <row r="8479" spans="1:3" x14ac:dyDescent="0.2">
      <c r="A8479" t="s">
        <v>95</v>
      </c>
      <c r="B8479" t="s">
        <v>109</v>
      </c>
      <c r="C8479" t="s">
        <v>102</v>
      </c>
    </row>
    <row r="8480" spans="1:3" x14ac:dyDescent="0.2">
      <c r="A8480" t="s">
        <v>95</v>
      </c>
      <c r="B8480" t="s">
        <v>110</v>
      </c>
      <c r="C8480" t="s">
        <v>14</v>
      </c>
    </row>
    <row r="8481" spans="1:3" x14ac:dyDescent="0.2">
      <c r="A8481" t="s">
        <v>95</v>
      </c>
      <c r="B8481" t="s">
        <v>111</v>
      </c>
      <c r="C8481" t="s">
        <v>10</v>
      </c>
    </row>
    <row r="8482" spans="1:3" x14ac:dyDescent="0.2">
      <c r="A8482" t="s">
        <v>95</v>
      </c>
      <c r="B8482" t="s">
        <v>112</v>
      </c>
      <c r="C8482" t="s">
        <v>10</v>
      </c>
    </row>
    <row r="8483" spans="1:3" x14ac:dyDescent="0.2">
      <c r="A8483" t="s">
        <v>113</v>
      </c>
      <c r="B8483" t="s">
        <v>95</v>
      </c>
      <c r="C8483" t="s">
        <v>2</v>
      </c>
    </row>
    <row r="8484" spans="1:3" x14ac:dyDescent="0.2">
      <c r="A8484" t="s">
        <v>114</v>
      </c>
      <c r="B8484" t="s">
        <v>95</v>
      </c>
      <c r="C8484" t="s">
        <v>101</v>
      </c>
    </row>
    <row r="8485" spans="1:3" x14ac:dyDescent="0.2">
      <c r="A8485" t="s">
        <v>95</v>
      </c>
      <c r="B8485" t="s">
        <v>115</v>
      </c>
      <c r="C8485" t="s">
        <v>6</v>
      </c>
    </row>
    <row r="8486" spans="1:3" x14ac:dyDescent="0.2">
      <c r="A8486" t="s">
        <v>95</v>
      </c>
      <c r="B8486" t="s">
        <v>116</v>
      </c>
      <c r="C8486" t="s">
        <v>91</v>
      </c>
    </row>
    <row r="8487" spans="1:3" x14ac:dyDescent="0.2">
      <c r="A8487" t="s">
        <v>117</v>
      </c>
      <c r="B8487" t="s">
        <v>95</v>
      </c>
      <c r="C8487" t="s">
        <v>33</v>
      </c>
    </row>
    <row r="8488" spans="1:3" x14ac:dyDescent="0.2">
      <c r="A8488" t="s">
        <v>95</v>
      </c>
      <c r="B8488" t="s">
        <v>118</v>
      </c>
      <c r="C8488" t="s">
        <v>22</v>
      </c>
    </row>
    <row r="8489" spans="1:3" x14ac:dyDescent="0.2">
      <c r="A8489" t="s">
        <v>95</v>
      </c>
      <c r="B8489" t="s">
        <v>119</v>
      </c>
      <c r="C8489" t="s">
        <v>138</v>
      </c>
    </row>
    <row r="8490" spans="1:3" x14ac:dyDescent="0.2">
      <c r="A8490" t="s">
        <v>95</v>
      </c>
      <c r="B8490" t="s">
        <v>120</v>
      </c>
      <c r="C8490" t="s">
        <v>6</v>
      </c>
    </row>
    <row r="8491" spans="1:3" x14ac:dyDescent="0.2">
      <c r="A8491" t="s">
        <v>95</v>
      </c>
      <c r="B8491" t="s">
        <v>121</v>
      </c>
      <c r="C8491" t="s">
        <v>6</v>
      </c>
    </row>
    <row r="8492" spans="1:3" x14ac:dyDescent="0.2">
      <c r="A8492" t="s">
        <v>95</v>
      </c>
      <c r="B8492" t="s">
        <v>122</v>
      </c>
      <c r="C8492" t="s">
        <v>14</v>
      </c>
    </row>
    <row r="8493" spans="1:3" x14ac:dyDescent="0.2">
      <c r="A8493" t="s">
        <v>95</v>
      </c>
      <c r="B8493" t="s">
        <v>123</v>
      </c>
      <c r="C8493" t="s">
        <v>95</v>
      </c>
    </row>
    <row r="8494" spans="1:3" x14ac:dyDescent="0.2">
      <c r="A8494" t="s">
        <v>124</v>
      </c>
      <c r="B8494" t="s">
        <v>95</v>
      </c>
      <c r="C8494" t="s">
        <v>74</v>
      </c>
    </row>
    <row r="8495" spans="1:3" x14ac:dyDescent="0.2">
      <c r="A8495" t="s">
        <v>125</v>
      </c>
      <c r="B8495" t="s">
        <v>95</v>
      </c>
      <c r="C8495" t="s">
        <v>79</v>
      </c>
    </row>
    <row r="8496" spans="1:3" x14ac:dyDescent="0.2">
      <c r="A8496" t="s">
        <v>126</v>
      </c>
      <c r="B8496" t="s">
        <v>95</v>
      </c>
      <c r="C8496" t="s">
        <v>106</v>
      </c>
    </row>
    <row r="8497" spans="1:3" x14ac:dyDescent="0.2">
      <c r="A8497" t="s">
        <v>95</v>
      </c>
      <c r="B8497" t="s">
        <v>127</v>
      </c>
      <c r="C8497" t="s">
        <v>62</v>
      </c>
    </row>
    <row r="8498" spans="1:3" x14ac:dyDescent="0.2">
      <c r="A8498" t="s">
        <v>95</v>
      </c>
      <c r="B8498" t="s">
        <v>128</v>
      </c>
      <c r="C8498" t="s">
        <v>36</v>
      </c>
    </row>
    <row r="8499" spans="1:3" x14ac:dyDescent="0.2">
      <c r="A8499" t="s">
        <v>95</v>
      </c>
      <c r="B8499" t="s">
        <v>129</v>
      </c>
      <c r="C8499" t="s">
        <v>105</v>
      </c>
    </row>
    <row r="8500" spans="1:3" x14ac:dyDescent="0.2">
      <c r="A8500" t="s">
        <v>95</v>
      </c>
      <c r="B8500" t="s">
        <v>130</v>
      </c>
      <c r="C8500" t="s">
        <v>36</v>
      </c>
    </row>
    <row r="8501" spans="1:3" x14ac:dyDescent="0.2">
      <c r="A8501" t="s">
        <v>95</v>
      </c>
      <c r="B8501" t="s">
        <v>131</v>
      </c>
      <c r="C8501" t="s">
        <v>100</v>
      </c>
    </row>
    <row r="8502" spans="1:3" x14ac:dyDescent="0.2">
      <c r="A8502" t="s">
        <v>95</v>
      </c>
      <c r="B8502" t="s">
        <v>132</v>
      </c>
      <c r="C8502" t="s">
        <v>10</v>
      </c>
    </row>
    <row r="8503" spans="1:3" x14ac:dyDescent="0.2">
      <c r="A8503" t="s">
        <v>133</v>
      </c>
      <c r="B8503" t="s">
        <v>95</v>
      </c>
      <c r="C8503" t="s">
        <v>16</v>
      </c>
    </row>
    <row r="8504" spans="1:3" x14ac:dyDescent="0.2">
      <c r="A8504" t="s">
        <v>95</v>
      </c>
      <c r="B8504" t="s">
        <v>134</v>
      </c>
      <c r="C8504" t="s">
        <v>3</v>
      </c>
    </row>
    <row r="8505" spans="1:3" x14ac:dyDescent="0.2">
      <c r="A8505" t="s">
        <v>95</v>
      </c>
      <c r="B8505" t="s">
        <v>135</v>
      </c>
      <c r="C8505" t="s">
        <v>2</v>
      </c>
    </row>
    <row r="8506" spans="1:3" x14ac:dyDescent="0.2">
      <c r="A8506" t="s">
        <v>136</v>
      </c>
      <c r="B8506" t="s">
        <v>95</v>
      </c>
      <c r="C8506" t="s">
        <v>21</v>
      </c>
    </row>
    <row r="8507" spans="1:3" x14ac:dyDescent="0.2">
      <c r="A8507" t="s">
        <v>95</v>
      </c>
      <c r="B8507" t="s">
        <v>137</v>
      </c>
      <c r="C8507" t="s">
        <v>116</v>
      </c>
    </row>
    <row r="8508" spans="1:3" x14ac:dyDescent="0.2">
      <c r="A8508" t="s">
        <v>95</v>
      </c>
      <c r="B8508" t="s">
        <v>138</v>
      </c>
      <c r="C8508" t="s">
        <v>116</v>
      </c>
    </row>
    <row r="8509" spans="1:3" x14ac:dyDescent="0.2">
      <c r="A8509" t="s">
        <v>96</v>
      </c>
      <c r="B8509" t="s">
        <v>97</v>
      </c>
      <c r="C8509" t="s">
        <v>130</v>
      </c>
    </row>
    <row r="8510" spans="1:3" x14ac:dyDescent="0.2">
      <c r="A8510" t="s">
        <v>96</v>
      </c>
      <c r="B8510" t="s">
        <v>98</v>
      </c>
      <c r="C8510" t="s">
        <v>11</v>
      </c>
    </row>
    <row r="8511" spans="1:3" x14ac:dyDescent="0.2">
      <c r="A8511" t="s">
        <v>99</v>
      </c>
      <c r="B8511" t="s">
        <v>96</v>
      </c>
      <c r="C8511" t="s">
        <v>70</v>
      </c>
    </row>
    <row r="8512" spans="1:3" x14ac:dyDescent="0.2">
      <c r="A8512" t="s">
        <v>100</v>
      </c>
      <c r="B8512" t="s">
        <v>96</v>
      </c>
      <c r="C8512" t="s">
        <v>28</v>
      </c>
    </row>
    <row r="8513" spans="1:3" x14ac:dyDescent="0.2">
      <c r="A8513" t="s">
        <v>96</v>
      </c>
      <c r="B8513" t="s">
        <v>101</v>
      </c>
      <c r="C8513" t="s">
        <v>40</v>
      </c>
    </row>
    <row r="8514" spans="1:3" x14ac:dyDescent="0.2">
      <c r="A8514" t="s">
        <v>96</v>
      </c>
      <c r="B8514" t="s">
        <v>102</v>
      </c>
      <c r="C8514" t="s">
        <v>43</v>
      </c>
    </row>
    <row r="8515" spans="1:3" x14ac:dyDescent="0.2">
      <c r="A8515" t="s">
        <v>96</v>
      </c>
      <c r="B8515" t="s">
        <v>103</v>
      </c>
      <c r="C8515" t="s">
        <v>10</v>
      </c>
    </row>
    <row r="8516" spans="1:3" x14ac:dyDescent="0.2">
      <c r="A8516" t="s">
        <v>96</v>
      </c>
      <c r="B8516" t="s">
        <v>104</v>
      </c>
      <c r="C8516" t="s">
        <v>43</v>
      </c>
    </row>
    <row r="8517" spans="1:3" x14ac:dyDescent="0.2">
      <c r="A8517" t="s">
        <v>96</v>
      </c>
      <c r="B8517" t="s">
        <v>3</v>
      </c>
      <c r="C8517" t="s">
        <v>101</v>
      </c>
    </row>
    <row r="8518" spans="1:3" x14ac:dyDescent="0.2">
      <c r="A8518" t="s">
        <v>96</v>
      </c>
      <c r="B8518" t="s">
        <v>105</v>
      </c>
      <c r="C8518" t="s">
        <v>79</v>
      </c>
    </row>
    <row r="8519" spans="1:3" x14ac:dyDescent="0.2">
      <c r="A8519" t="s">
        <v>96</v>
      </c>
      <c r="B8519" t="s">
        <v>106</v>
      </c>
      <c r="C8519" t="s">
        <v>48</v>
      </c>
    </row>
    <row r="8520" spans="1:3" x14ac:dyDescent="0.2">
      <c r="A8520" t="s">
        <v>96</v>
      </c>
      <c r="B8520" t="s">
        <v>107</v>
      </c>
      <c r="C8520" t="s">
        <v>105</v>
      </c>
    </row>
    <row r="8521" spans="1:3" x14ac:dyDescent="0.2">
      <c r="A8521" t="s">
        <v>96</v>
      </c>
      <c r="B8521" t="s">
        <v>108</v>
      </c>
      <c r="C8521" t="s">
        <v>105</v>
      </c>
    </row>
    <row r="8522" spans="1:3" x14ac:dyDescent="0.2">
      <c r="A8522" t="s">
        <v>96</v>
      </c>
      <c r="B8522" t="s">
        <v>109</v>
      </c>
      <c r="C8522" t="s">
        <v>127</v>
      </c>
    </row>
    <row r="8523" spans="1:3" x14ac:dyDescent="0.2">
      <c r="A8523" t="s">
        <v>96</v>
      </c>
      <c r="B8523" t="s">
        <v>110</v>
      </c>
      <c r="C8523" t="s">
        <v>124</v>
      </c>
    </row>
    <row r="8524" spans="1:3" x14ac:dyDescent="0.2">
      <c r="A8524" t="s">
        <v>96</v>
      </c>
      <c r="B8524" t="s">
        <v>111</v>
      </c>
      <c r="C8524" t="s">
        <v>81</v>
      </c>
    </row>
    <row r="8525" spans="1:3" x14ac:dyDescent="0.2">
      <c r="A8525" t="s">
        <v>96</v>
      </c>
      <c r="B8525" t="s">
        <v>112</v>
      </c>
      <c r="C8525" t="s">
        <v>49</v>
      </c>
    </row>
    <row r="8526" spans="1:3" x14ac:dyDescent="0.2">
      <c r="A8526" t="s">
        <v>113</v>
      </c>
      <c r="B8526" t="s">
        <v>96</v>
      </c>
      <c r="C8526" t="s">
        <v>135</v>
      </c>
    </row>
    <row r="8527" spans="1:3" x14ac:dyDescent="0.2">
      <c r="A8527" t="s">
        <v>114</v>
      </c>
      <c r="B8527" t="s">
        <v>96</v>
      </c>
      <c r="C8527" t="s">
        <v>113</v>
      </c>
    </row>
    <row r="8528" spans="1:3" x14ac:dyDescent="0.2">
      <c r="A8528" t="s">
        <v>96</v>
      </c>
      <c r="B8528" t="s">
        <v>115</v>
      </c>
      <c r="C8528" t="s">
        <v>11</v>
      </c>
    </row>
    <row r="8529" spans="1:3" x14ac:dyDescent="0.2">
      <c r="A8529" t="s">
        <v>96</v>
      </c>
      <c r="B8529" t="s">
        <v>116</v>
      </c>
      <c r="C8529" t="s">
        <v>29</v>
      </c>
    </row>
    <row r="8530" spans="1:3" x14ac:dyDescent="0.2">
      <c r="A8530" t="s">
        <v>117</v>
      </c>
      <c r="B8530" t="s">
        <v>96</v>
      </c>
      <c r="C8530" t="s">
        <v>72</v>
      </c>
    </row>
    <row r="8531" spans="1:3" x14ac:dyDescent="0.2">
      <c r="A8531" t="s">
        <v>96</v>
      </c>
      <c r="B8531" t="s">
        <v>118</v>
      </c>
      <c r="C8531" t="s">
        <v>19</v>
      </c>
    </row>
    <row r="8532" spans="1:3" x14ac:dyDescent="0.2">
      <c r="A8532" t="s">
        <v>96</v>
      </c>
      <c r="B8532" t="s">
        <v>119</v>
      </c>
      <c r="C8532" t="s">
        <v>14</v>
      </c>
    </row>
    <row r="8533" spans="1:3" x14ac:dyDescent="0.2">
      <c r="A8533" t="s">
        <v>96</v>
      </c>
      <c r="B8533" t="s">
        <v>120</v>
      </c>
      <c r="C8533" t="s">
        <v>62</v>
      </c>
    </row>
    <row r="8534" spans="1:3" x14ac:dyDescent="0.2">
      <c r="A8534" t="s">
        <v>96</v>
      </c>
      <c r="B8534" t="s">
        <v>121</v>
      </c>
      <c r="C8534" t="s">
        <v>62</v>
      </c>
    </row>
    <row r="8535" spans="1:3" x14ac:dyDescent="0.2">
      <c r="A8535" t="s">
        <v>96</v>
      </c>
      <c r="B8535" t="s">
        <v>122</v>
      </c>
      <c r="C8535" t="s">
        <v>54</v>
      </c>
    </row>
    <row r="8536" spans="1:3" x14ac:dyDescent="0.2">
      <c r="A8536" t="s">
        <v>96</v>
      </c>
      <c r="B8536" t="s">
        <v>123</v>
      </c>
      <c r="C8536" t="s">
        <v>2</v>
      </c>
    </row>
    <row r="8537" spans="1:3" x14ac:dyDescent="0.2">
      <c r="A8537" t="s">
        <v>124</v>
      </c>
      <c r="B8537" t="s">
        <v>96</v>
      </c>
      <c r="C8537" t="s">
        <v>26</v>
      </c>
    </row>
    <row r="8538" spans="1:3" x14ac:dyDescent="0.2">
      <c r="A8538" t="s">
        <v>125</v>
      </c>
      <c r="B8538" t="s">
        <v>96</v>
      </c>
      <c r="C8538" t="s">
        <v>126</v>
      </c>
    </row>
    <row r="8539" spans="1:3" x14ac:dyDescent="0.2">
      <c r="A8539" t="s">
        <v>96</v>
      </c>
      <c r="B8539" t="s">
        <v>126</v>
      </c>
      <c r="C8539" t="s">
        <v>70</v>
      </c>
    </row>
    <row r="8540" spans="1:3" x14ac:dyDescent="0.2">
      <c r="A8540" t="s">
        <v>96</v>
      </c>
      <c r="B8540" t="s">
        <v>127</v>
      </c>
      <c r="C8540" t="s">
        <v>79</v>
      </c>
    </row>
    <row r="8541" spans="1:3" x14ac:dyDescent="0.2">
      <c r="A8541" t="s">
        <v>96</v>
      </c>
      <c r="B8541" t="s">
        <v>128</v>
      </c>
      <c r="C8541" t="s">
        <v>16</v>
      </c>
    </row>
    <row r="8542" spans="1:3" x14ac:dyDescent="0.2">
      <c r="A8542" t="s">
        <v>96</v>
      </c>
      <c r="B8542" t="s">
        <v>129</v>
      </c>
      <c r="C8542" t="s">
        <v>81</v>
      </c>
    </row>
    <row r="8543" spans="1:3" x14ac:dyDescent="0.2">
      <c r="A8543" t="s">
        <v>96</v>
      </c>
      <c r="B8543" t="s">
        <v>130</v>
      </c>
      <c r="C8543" t="s">
        <v>33</v>
      </c>
    </row>
    <row r="8544" spans="1:3" x14ac:dyDescent="0.2">
      <c r="A8544" t="s">
        <v>96</v>
      </c>
      <c r="B8544" t="s">
        <v>131</v>
      </c>
      <c r="C8544" t="s">
        <v>32</v>
      </c>
    </row>
    <row r="8545" spans="1:3" x14ac:dyDescent="0.2">
      <c r="A8545" t="s">
        <v>96</v>
      </c>
      <c r="B8545" t="s">
        <v>132</v>
      </c>
      <c r="C8545" t="s">
        <v>49</v>
      </c>
    </row>
    <row r="8546" spans="1:3" x14ac:dyDescent="0.2">
      <c r="A8546" t="s">
        <v>133</v>
      </c>
      <c r="B8546" t="s">
        <v>96</v>
      </c>
      <c r="C8546" t="s">
        <v>13</v>
      </c>
    </row>
    <row r="8547" spans="1:3" x14ac:dyDescent="0.2">
      <c r="A8547" t="s">
        <v>96</v>
      </c>
      <c r="B8547" t="s">
        <v>134</v>
      </c>
      <c r="C8547" t="s">
        <v>43</v>
      </c>
    </row>
    <row r="8548" spans="1:3" x14ac:dyDescent="0.2">
      <c r="A8548" t="s">
        <v>96</v>
      </c>
      <c r="B8548" t="s">
        <v>135</v>
      </c>
      <c r="C8548" t="s">
        <v>135</v>
      </c>
    </row>
    <row r="8549" spans="1:3" x14ac:dyDescent="0.2">
      <c r="A8549" t="s">
        <v>96</v>
      </c>
      <c r="B8549" t="s">
        <v>136</v>
      </c>
      <c r="C8549" t="s">
        <v>136</v>
      </c>
    </row>
    <row r="8550" spans="1:3" x14ac:dyDescent="0.2">
      <c r="A8550" t="s">
        <v>96</v>
      </c>
      <c r="B8550" t="s">
        <v>137</v>
      </c>
      <c r="C8550" t="s">
        <v>29</v>
      </c>
    </row>
    <row r="8551" spans="1:3" x14ac:dyDescent="0.2">
      <c r="A8551" t="s">
        <v>96</v>
      </c>
      <c r="B8551" t="s">
        <v>138</v>
      </c>
      <c r="C8551" t="s">
        <v>74</v>
      </c>
    </row>
    <row r="8552" spans="1:3" x14ac:dyDescent="0.2">
      <c r="A8552" t="s">
        <v>97</v>
      </c>
      <c r="B8552" t="s">
        <v>98</v>
      </c>
      <c r="C8552" t="s">
        <v>24</v>
      </c>
    </row>
    <row r="8553" spans="1:3" x14ac:dyDescent="0.2">
      <c r="A8553" t="s">
        <v>99</v>
      </c>
      <c r="B8553" t="s">
        <v>97</v>
      </c>
      <c r="C8553" t="s">
        <v>127</v>
      </c>
    </row>
    <row r="8554" spans="1:3" x14ac:dyDescent="0.2">
      <c r="A8554" t="s">
        <v>100</v>
      </c>
      <c r="B8554" t="s">
        <v>97</v>
      </c>
      <c r="C8554" t="s">
        <v>35</v>
      </c>
    </row>
    <row r="8555" spans="1:3" x14ac:dyDescent="0.2">
      <c r="A8555" t="s">
        <v>101</v>
      </c>
      <c r="B8555" t="s">
        <v>97</v>
      </c>
      <c r="C8555" t="s">
        <v>137</v>
      </c>
    </row>
    <row r="8556" spans="1:3" x14ac:dyDescent="0.2">
      <c r="A8556" t="s">
        <v>102</v>
      </c>
      <c r="B8556" t="s">
        <v>97</v>
      </c>
      <c r="C8556" t="s">
        <v>90</v>
      </c>
    </row>
    <row r="8557" spans="1:3" x14ac:dyDescent="0.2">
      <c r="A8557" t="s">
        <v>103</v>
      </c>
      <c r="B8557" t="s">
        <v>97</v>
      </c>
      <c r="C8557" t="s">
        <v>58</v>
      </c>
    </row>
    <row r="8558" spans="1:3" x14ac:dyDescent="0.2">
      <c r="A8558" t="s">
        <v>104</v>
      </c>
      <c r="B8558" t="s">
        <v>97</v>
      </c>
      <c r="C8558" t="s">
        <v>90</v>
      </c>
    </row>
    <row r="8559" spans="1:3" x14ac:dyDescent="0.2">
      <c r="A8559" t="s">
        <v>3</v>
      </c>
      <c r="B8559" t="s">
        <v>97</v>
      </c>
      <c r="C8559" t="s">
        <v>90</v>
      </c>
    </row>
    <row r="8560" spans="1:3" x14ac:dyDescent="0.2">
      <c r="A8560" t="s">
        <v>105</v>
      </c>
      <c r="B8560" t="s">
        <v>97</v>
      </c>
      <c r="C8560" t="s">
        <v>116</v>
      </c>
    </row>
    <row r="8561" spans="1:3" x14ac:dyDescent="0.2">
      <c r="A8561" t="s">
        <v>106</v>
      </c>
      <c r="B8561" t="s">
        <v>97</v>
      </c>
      <c r="C8561" t="s">
        <v>52</v>
      </c>
    </row>
    <row r="8562" spans="1:3" x14ac:dyDescent="0.2">
      <c r="A8562" t="s">
        <v>107</v>
      </c>
      <c r="B8562" t="s">
        <v>97</v>
      </c>
      <c r="C8562" t="s">
        <v>6</v>
      </c>
    </row>
    <row r="8563" spans="1:3" x14ac:dyDescent="0.2">
      <c r="A8563" t="s">
        <v>108</v>
      </c>
      <c r="B8563" t="s">
        <v>97</v>
      </c>
      <c r="C8563" t="s">
        <v>6</v>
      </c>
    </row>
    <row r="8564" spans="1:3" x14ac:dyDescent="0.2">
      <c r="A8564" t="s">
        <v>109</v>
      </c>
      <c r="B8564" t="s">
        <v>97</v>
      </c>
      <c r="C8564" t="s">
        <v>6</v>
      </c>
    </row>
    <row r="8565" spans="1:3" x14ac:dyDescent="0.2">
      <c r="A8565" t="s">
        <v>110</v>
      </c>
      <c r="B8565" t="s">
        <v>97</v>
      </c>
      <c r="C8565" t="s">
        <v>105</v>
      </c>
    </row>
    <row r="8566" spans="1:3" x14ac:dyDescent="0.2">
      <c r="A8566" t="s">
        <v>111</v>
      </c>
      <c r="B8566" t="s">
        <v>97</v>
      </c>
      <c r="C8566" t="s">
        <v>1</v>
      </c>
    </row>
    <row r="8567" spans="1:3" x14ac:dyDescent="0.2">
      <c r="A8567" t="s">
        <v>112</v>
      </c>
      <c r="B8567" t="s">
        <v>97</v>
      </c>
      <c r="C8567" t="s">
        <v>1</v>
      </c>
    </row>
    <row r="8568" spans="1:3" x14ac:dyDescent="0.2">
      <c r="A8568" t="s">
        <v>113</v>
      </c>
      <c r="B8568" t="s">
        <v>97</v>
      </c>
      <c r="C8568" t="s">
        <v>11</v>
      </c>
    </row>
    <row r="8569" spans="1:3" x14ac:dyDescent="0.2">
      <c r="A8569" t="s">
        <v>114</v>
      </c>
      <c r="B8569" t="s">
        <v>97</v>
      </c>
      <c r="C8569" t="s">
        <v>11</v>
      </c>
    </row>
    <row r="8570" spans="1:3" x14ac:dyDescent="0.2">
      <c r="A8570" t="s">
        <v>97</v>
      </c>
      <c r="B8570" t="s">
        <v>115</v>
      </c>
      <c r="C8570" t="s">
        <v>24</v>
      </c>
    </row>
    <row r="8571" spans="1:3" x14ac:dyDescent="0.2">
      <c r="A8571" t="s">
        <v>116</v>
      </c>
      <c r="B8571" t="s">
        <v>97</v>
      </c>
      <c r="C8571" t="s">
        <v>84</v>
      </c>
    </row>
    <row r="8572" spans="1:3" x14ac:dyDescent="0.2">
      <c r="A8572" t="s">
        <v>117</v>
      </c>
      <c r="B8572" t="s">
        <v>97</v>
      </c>
      <c r="C8572" t="s">
        <v>101</v>
      </c>
    </row>
    <row r="8573" spans="1:3" x14ac:dyDescent="0.2">
      <c r="A8573" t="s">
        <v>118</v>
      </c>
      <c r="B8573" t="s">
        <v>97</v>
      </c>
      <c r="C8573" t="s">
        <v>104</v>
      </c>
    </row>
    <row r="8574" spans="1:3" x14ac:dyDescent="0.2">
      <c r="A8574" t="s">
        <v>119</v>
      </c>
      <c r="B8574" t="s">
        <v>97</v>
      </c>
      <c r="C8574" t="s">
        <v>134</v>
      </c>
    </row>
    <row r="8575" spans="1:3" x14ac:dyDescent="0.2">
      <c r="A8575" t="s">
        <v>120</v>
      </c>
      <c r="B8575" t="s">
        <v>97</v>
      </c>
      <c r="C8575" t="s">
        <v>24</v>
      </c>
    </row>
    <row r="8576" spans="1:3" x14ac:dyDescent="0.2">
      <c r="A8576" t="s">
        <v>121</v>
      </c>
      <c r="B8576" t="s">
        <v>97</v>
      </c>
      <c r="C8576" t="s">
        <v>120</v>
      </c>
    </row>
    <row r="8577" spans="1:3" x14ac:dyDescent="0.2">
      <c r="A8577" t="s">
        <v>122</v>
      </c>
      <c r="B8577" t="s">
        <v>97</v>
      </c>
      <c r="C8577" t="s">
        <v>10</v>
      </c>
    </row>
    <row r="8578" spans="1:3" x14ac:dyDescent="0.2">
      <c r="A8578" t="s">
        <v>123</v>
      </c>
      <c r="B8578" t="s">
        <v>97</v>
      </c>
      <c r="C8578" t="s">
        <v>107</v>
      </c>
    </row>
    <row r="8579" spans="1:3" x14ac:dyDescent="0.2">
      <c r="A8579" t="s">
        <v>124</v>
      </c>
      <c r="B8579" t="s">
        <v>97</v>
      </c>
      <c r="C8579" t="s">
        <v>69</v>
      </c>
    </row>
    <row r="8580" spans="1:3" x14ac:dyDescent="0.2">
      <c r="A8580" t="s">
        <v>125</v>
      </c>
      <c r="B8580" t="s">
        <v>97</v>
      </c>
      <c r="C8580" t="s">
        <v>29</v>
      </c>
    </row>
    <row r="8581" spans="1:3" x14ac:dyDescent="0.2">
      <c r="A8581" t="s">
        <v>126</v>
      </c>
      <c r="B8581" t="s">
        <v>97</v>
      </c>
      <c r="C8581" t="s">
        <v>105</v>
      </c>
    </row>
    <row r="8582" spans="1:3" x14ac:dyDescent="0.2">
      <c r="A8582" t="s">
        <v>127</v>
      </c>
      <c r="B8582" t="s">
        <v>97</v>
      </c>
      <c r="C8582" t="s">
        <v>116</v>
      </c>
    </row>
    <row r="8583" spans="1:3" x14ac:dyDescent="0.2">
      <c r="A8583" t="s">
        <v>128</v>
      </c>
      <c r="B8583" t="s">
        <v>97</v>
      </c>
      <c r="C8583" t="s">
        <v>123</v>
      </c>
    </row>
    <row r="8584" spans="1:3" x14ac:dyDescent="0.2">
      <c r="A8584" t="s">
        <v>129</v>
      </c>
      <c r="B8584" t="s">
        <v>97</v>
      </c>
      <c r="C8584" t="s">
        <v>62</v>
      </c>
    </row>
    <row r="8585" spans="1:3" x14ac:dyDescent="0.2">
      <c r="A8585" t="s">
        <v>130</v>
      </c>
      <c r="B8585" t="s">
        <v>97</v>
      </c>
      <c r="C8585" t="s">
        <v>123</v>
      </c>
    </row>
    <row r="8586" spans="1:3" x14ac:dyDescent="0.2">
      <c r="A8586" t="s">
        <v>131</v>
      </c>
      <c r="B8586" t="s">
        <v>97</v>
      </c>
      <c r="C8586" t="s">
        <v>3</v>
      </c>
    </row>
    <row r="8587" spans="1:3" x14ac:dyDescent="0.2">
      <c r="A8587" t="s">
        <v>132</v>
      </c>
      <c r="B8587" t="s">
        <v>97</v>
      </c>
      <c r="C8587" t="s">
        <v>1</v>
      </c>
    </row>
    <row r="8588" spans="1:3" x14ac:dyDescent="0.2">
      <c r="A8588" t="s">
        <v>133</v>
      </c>
      <c r="B8588" t="s">
        <v>97</v>
      </c>
      <c r="C8588" t="s">
        <v>2</v>
      </c>
    </row>
    <row r="8589" spans="1:3" x14ac:dyDescent="0.2">
      <c r="A8589" t="s">
        <v>134</v>
      </c>
      <c r="B8589" t="s">
        <v>97</v>
      </c>
      <c r="C8589" t="s">
        <v>6</v>
      </c>
    </row>
    <row r="8590" spans="1:3" x14ac:dyDescent="0.2">
      <c r="A8590" t="s">
        <v>135</v>
      </c>
      <c r="B8590" t="s">
        <v>97</v>
      </c>
      <c r="C8590" t="s">
        <v>130</v>
      </c>
    </row>
    <row r="8591" spans="1:3" x14ac:dyDescent="0.2">
      <c r="A8591" t="s">
        <v>136</v>
      </c>
      <c r="B8591" t="s">
        <v>97</v>
      </c>
      <c r="C8591" t="s">
        <v>130</v>
      </c>
    </row>
    <row r="8592" spans="1:3" x14ac:dyDescent="0.2">
      <c r="A8592" t="s">
        <v>137</v>
      </c>
      <c r="B8592" t="s">
        <v>97</v>
      </c>
      <c r="C8592" t="s">
        <v>84</v>
      </c>
    </row>
    <row r="8593" spans="1:3" x14ac:dyDescent="0.2">
      <c r="A8593" t="s">
        <v>138</v>
      </c>
      <c r="B8593" t="s">
        <v>97</v>
      </c>
      <c r="C8593" t="s">
        <v>67</v>
      </c>
    </row>
    <row r="8594" spans="1:3" x14ac:dyDescent="0.2">
      <c r="A8594" t="s">
        <v>99</v>
      </c>
      <c r="B8594" t="s">
        <v>98</v>
      </c>
      <c r="C8594" t="s">
        <v>10</v>
      </c>
    </row>
    <row r="8595" spans="1:3" x14ac:dyDescent="0.2">
      <c r="A8595" t="s">
        <v>100</v>
      </c>
      <c r="B8595" t="s">
        <v>98</v>
      </c>
      <c r="C8595" t="s">
        <v>84</v>
      </c>
    </row>
    <row r="8596" spans="1:3" x14ac:dyDescent="0.2">
      <c r="A8596" t="s">
        <v>101</v>
      </c>
      <c r="B8596" t="s">
        <v>98</v>
      </c>
      <c r="C8596" t="s">
        <v>91</v>
      </c>
    </row>
    <row r="8597" spans="1:3" x14ac:dyDescent="0.2">
      <c r="A8597" t="s">
        <v>102</v>
      </c>
      <c r="B8597" t="s">
        <v>98</v>
      </c>
      <c r="C8597" t="s">
        <v>6</v>
      </c>
    </row>
    <row r="8598" spans="1:3" x14ac:dyDescent="0.2">
      <c r="A8598" t="s">
        <v>103</v>
      </c>
      <c r="B8598" t="s">
        <v>98</v>
      </c>
      <c r="C8598" t="s">
        <v>4</v>
      </c>
    </row>
    <row r="8599" spans="1:3" x14ac:dyDescent="0.2">
      <c r="A8599" t="s">
        <v>104</v>
      </c>
      <c r="B8599" t="s">
        <v>98</v>
      </c>
      <c r="C8599" t="s">
        <v>6</v>
      </c>
    </row>
    <row r="8600" spans="1:3" x14ac:dyDescent="0.2">
      <c r="A8600" t="s">
        <v>3</v>
      </c>
      <c r="B8600" t="s">
        <v>98</v>
      </c>
      <c r="C8600" t="s">
        <v>6</v>
      </c>
    </row>
    <row r="8601" spans="1:3" x14ac:dyDescent="0.2">
      <c r="A8601" t="s">
        <v>105</v>
      </c>
      <c r="B8601" t="s">
        <v>98</v>
      </c>
      <c r="C8601" t="s">
        <v>123</v>
      </c>
    </row>
    <row r="8602" spans="1:3" x14ac:dyDescent="0.2">
      <c r="A8602" t="s">
        <v>106</v>
      </c>
      <c r="B8602" t="s">
        <v>98</v>
      </c>
      <c r="C8602" t="s">
        <v>138</v>
      </c>
    </row>
    <row r="8603" spans="1:3" x14ac:dyDescent="0.2">
      <c r="A8603" t="s">
        <v>107</v>
      </c>
      <c r="B8603" t="s">
        <v>98</v>
      </c>
      <c r="C8603" t="s">
        <v>58</v>
      </c>
    </row>
    <row r="8604" spans="1:3" x14ac:dyDescent="0.2">
      <c r="A8604" t="s">
        <v>108</v>
      </c>
      <c r="B8604" t="s">
        <v>98</v>
      </c>
      <c r="C8604" t="s">
        <v>58</v>
      </c>
    </row>
    <row r="8605" spans="1:3" x14ac:dyDescent="0.2">
      <c r="A8605" t="s">
        <v>109</v>
      </c>
      <c r="B8605" t="s">
        <v>98</v>
      </c>
      <c r="C8605" t="s">
        <v>58</v>
      </c>
    </row>
    <row r="8606" spans="1:3" x14ac:dyDescent="0.2">
      <c r="A8606" t="s">
        <v>110</v>
      </c>
      <c r="B8606" t="s">
        <v>98</v>
      </c>
      <c r="C8606" t="s">
        <v>69</v>
      </c>
    </row>
    <row r="8607" spans="1:3" x14ac:dyDescent="0.2">
      <c r="A8607" t="s">
        <v>111</v>
      </c>
      <c r="B8607" t="s">
        <v>98</v>
      </c>
      <c r="C8607" t="s">
        <v>36</v>
      </c>
    </row>
    <row r="8608" spans="1:3" x14ac:dyDescent="0.2">
      <c r="A8608" t="s">
        <v>112</v>
      </c>
      <c r="B8608" t="s">
        <v>98</v>
      </c>
      <c r="C8608" t="s">
        <v>36</v>
      </c>
    </row>
    <row r="8609" spans="1:3" x14ac:dyDescent="0.2">
      <c r="A8609" t="s">
        <v>113</v>
      </c>
      <c r="B8609" t="s">
        <v>98</v>
      </c>
      <c r="C8609" t="s">
        <v>11</v>
      </c>
    </row>
    <row r="8610" spans="1:3" x14ac:dyDescent="0.2">
      <c r="A8610" t="s">
        <v>114</v>
      </c>
      <c r="B8610" t="s">
        <v>98</v>
      </c>
      <c r="C8610" t="s">
        <v>62</v>
      </c>
    </row>
    <row r="8611" spans="1:3" x14ac:dyDescent="0.2">
      <c r="A8611" t="s">
        <v>115</v>
      </c>
      <c r="B8611" t="s">
        <v>98</v>
      </c>
      <c r="C8611" t="s">
        <v>120</v>
      </c>
    </row>
    <row r="8612" spans="1:3" x14ac:dyDescent="0.2">
      <c r="A8612" t="s">
        <v>116</v>
      </c>
      <c r="B8612" t="s">
        <v>98</v>
      </c>
      <c r="C8612" t="s">
        <v>90</v>
      </c>
    </row>
    <row r="8613" spans="1:3" x14ac:dyDescent="0.2">
      <c r="A8613" t="s">
        <v>117</v>
      </c>
      <c r="B8613" t="s">
        <v>98</v>
      </c>
      <c r="C8613" t="s">
        <v>127</v>
      </c>
    </row>
    <row r="8614" spans="1:3" x14ac:dyDescent="0.2">
      <c r="A8614" t="s">
        <v>118</v>
      </c>
      <c r="B8614" t="s">
        <v>98</v>
      </c>
      <c r="C8614" t="s">
        <v>109</v>
      </c>
    </row>
    <row r="8615" spans="1:3" x14ac:dyDescent="0.2">
      <c r="A8615" t="s">
        <v>119</v>
      </c>
      <c r="B8615" t="s">
        <v>98</v>
      </c>
      <c r="C8615" t="s">
        <v>67</v>
      </c>
    </row>
    <row r="8616" spans="1:3" x14ac:dyDescent="0.2">
      <c r="A8616" t="s">
        <v>120</v>
      </c>
      <c r="B8616" t="s">
        <v>98</v>
      </c>
      <c r="C8616" t="s">
        <v>120</v>
      </c>
    </row>
    <row r="8617" spans="1:3" x14ac:dyDescent="0.2">
      <c r="A8617" t="s">
        <v>121</v>
      </c>
      <c r="B8617" t="s">
        <v>98</v>
      </c>
      <c r="C8617" t="s">
        <v>120</v>
      </c>
    </row>
    <row r="8618" spans="1:3" x14ac:dyDescent="0.2">
      <c r="A8618" t="s">
        <v>122</v>
      </c>
      <c r="B8618" t="s">
        <v>98</v>
      </c>
      <c r="C8618" t="s">
        <v>128</v>
      </c>
    </row>
    <row r="8619" spans="1:3" x14ac:dyDescent="0.2">
      <c r="A8619" t="s">
        <v>123</v>
      </c>
      <c r="B8619" t="s">
        <v>98</v>
      </c>
      <c r="C8619" t="s">
        <v>90</v>
      </c>
    </row>
    <row r="8620" spans="1:3" x14ac:dyDescent="0.2">
      <c r="A8620" t="s">
        <v>124</v>
      </c>
      <c r="B8620" t="s">
        <v>98</v>
      </c>
      <c r="C8620" t="s">
        <v>130</v>
      </c>
    </row>
    <row r="8621" spans="1:3" x14ac:dyDescent="0.2">
      <c r="A8621" t="s">
        <v>125</v>
      </c>
      <c r="B8621" t="s">
        <v>98</v>
      </c>
      <c r="C8621" t="s">
        <v>2</v>
      </c>
    </row>
    <row r="8622" spans="1:3" x14ac:dyDescent="0.2">
      <c r="A8622" t="s">
        <v>126</v>
      </c>
      <c r="B8622" t="s">
        <v>98</v>
      </c>
      <c r="C8622" t="s">
        <v>10</v>
      </c>
    </row>
    <row r="8623" spans="1:3" x14ac:dyDescent="0.2">
      <c r="A8623" t="s">
        <v>127</v>
      </c>
      <c r="B8623" t="s">
        <v>98</v>
      </c>
      <c r="C8623" t="s">
        <v>95</v>
      </c>
    </row>
    <row r="8624" spans="1:3" x14ac:dyDescent="0.2">
      <c r="A8624" t="s">
        <v>128</v>
      </c>
      <c r="B8624" t="s">
        <v>98</v>
      </c>
      <c r="C8624" t="s">
        <v>3</v>
      </c>
    </row>
    <row r="8625" spans="1:3" x14ac:dyDescent="0.2">
      <c r="A8625" t="s">
        <v>129</v>
      </c>
      <c r="B8625" t="s">
        <v>98</v>
      </c>
      <c r="C8625" t="s">
        <v>1</v>
      </c>
    </row>
    <row r="8626" spans="1:3" x14ac:dyDescent="0.2">
      <c r="A8626" t="s">
        <v>130</v>
      </c>
      <c r="B8626" t="s">
        <v>98</v>
      </c>
      <c r="C8626" t="s">
        <v>102</v>
      </c>
    </row>
    <row r="8627" spans="1:3" x14ac:dyDescent="0.2">
      <c r="A8627" t="s">
        <v>131</v>
      </c>
      <c r="B8627" t="s">
        <v>98</v>
      </c>
      <c r="C8627" t="s">
        <v>104</v>
      </c>
    </row>
    <row r="8628" spans="1:3" x14ac:dyDescent="0.2">
      <c r="A8628" t="s">
        <v>132</v>
      </c>
      <c r="B8628" t="s">
        <v>98</v>
      </c>
      <c r="C8628" t="s">
        <v>36</v>
      </c>
    </row>
    <row r="8629" spans="1:3" x14ac:dyDescent="0.2">
      <c r="A8629" t="s">
        <v>133</v>
      </c>
      <c r="B8629" t="s">
        <v>98</v>
      </c>
      <c r="C8629" t="s">
        <v>43</v>
      </c>
    </row>
    <row r="8630" spans="1:3" x14ac:dyDescent="0.2">
      <c r="A8630" t="s">
        <v>134</v>
      </c>
      <c r="B8630" t="s">
        <v>98</v>
      </c>
      <c r="C8630" t="s">
        <v>6</v>
      </c>
    </row>
    <row r="8631" spans="1:3" x14ac:dyDescent="0.2">
      <c r="A8631" t="s">
        <v>135</v>
      </c>
      <c r="B8631" t="s">
        <v>98</v>
      </c>
      <c r="C8631" t="s">
        <v>11</v>
      </c>
    </row>
    <row r="8632" spans="1:3" x14ac:dyDescent="0.2">
      <c r="A8632" t="s">
        <v>136</v>
      </c>
      <c r="B8632" t="s">
        <v>98</v>
      </c>
      <c r="C8632" t="s">
        <v>11</v>
      </c>
    </row>
    <row r="8633" spans="1:3" x14ac:dyDescent="0.2">
      <c r="A8633" t="s">
        <v>137</v>
      </c>
      <c r="B8633" t="s">
        <v>98</v>
      </c>
      <c r="C8633" t="s">
        <v>107</v>
      </c>
    </row>
    <row r="8634" spans="1:3" x14ac:dyDescent="0.2">
      <c r="A8634" t="s">
        <v>138</v>
      </c>
      <c r="B8634" t="s">
        <v>98</v>
      </c>
      <c r="C8634" t="s">
        <v>107</v>
      </c>
    </row>
    <row r="8635" spans="1:3" x14ac:dyDescent="0.2">
      <c r="A8635" t="s">
        <v>99</v>
      </c>
      <c r="B8635" t="s">
        <v>100</v>
      </c>
      <c r="C8635" t="s">
        <v>16</v>
      </c>
    </row>
    <row r="8636" spans="1:3" x14ac:dyDescent="0.2">
      <c r="A8636" t="s">
        <v>99</v>
      </c>
      <c r="B8636" t="s">
        <v>101</v>
      </c>
      <c r="C8636" t="s">
        <v>31</v>
      </c>
    </row>
    <row r="8637" spans="1:3" x14ac:dyDescent="0.2">
      <c r="A8637" t="s">
        <v>99</v>
      </c>
      <c r="B8637" t="s">
        <v>102</v>
      </c>
      <c r="C8637" t="s">
        <v>28</v>
      </c>
    </row>
    <row r="8638" spans="1:3" x14ac:dyDescent="0.2">
      <c r="A8638" t="s">
        <v>99</v>
      </c>
      <c r="B8638" t="s">
        <v>103</v>
      </c>
      <c r="C8638" t="s">
        <v>2</v>
      </c>
    </row>
    <row r="8639" spans="1:3" x14ac:dyDescent="0.2">
      <c r="A8639" t="s">
        <v>99</v>
      </c>
      <c r="B8639" t="s">
        <v>104</v>
      </c>
      <c r="C8639" t="s">
        <v>28</v>
      </c>
    </row>
    <row r="8640" spans="1:3" x14ac:dyDescent="0.2">
      <c r="A8640" t="s">
        <v>99</v>
      </c>
      <c r="B8640" t="s">
        <v>3</v>
      </c>
      <c r="C8640" t="s">
        <v>14</v>
      </c>
    </row>
    <row r="8641" spans="1:3" x14ac:dyDescent="0.2">
      <c r="A8641" t="s">
        <v>99</v>
      </c>
      <c r="B8641" t="s">
        <v>105</v>
      </c>
      <c r="C8641" t="s">
        <v>51</v>
      </c>
    </row>
    <row r="8642" spans="1:3" x14ac:dyDescent="0.2">
      <c r="A8642" t="s">
        <v>99</v>
      </c>
      <c r="B8642" t="s">
        <v>106</v>
      </c>
      <c r="C8642" t="s">
        <v>81</v>
      </c>
    </row>
    <row r="8643" spans="1:3" x14ac:dyDescent="0.2">
      <c r="A8643" t="s">
        <v>99</v>
      </c>
      <c r="B8643" t="s">
        <v>107</v>
      </c>
      <c r="C8643" t="s">
        <v>29</v>
      </c>
    </row>
    <row r="8644" spans="1:3" x14ac:dyDescent="0.2">
      <c r="A8644" t="s">
        <v>99</v>
      </c>
      <c r="B8644" t="s">
        <v>108</v>
      </c>
      <c r="C8644" t="s">
        <v>29</v>
      </c>
    </row>
    <row r="8645" spans="1:3" x14ac:dyDescent="0.2">
      <c r="A8645" t="s">
        <v>99</v>
      </c>
      <c r="B8645" t="s">
        <v>109</v>
      </c>
      <c r="C8645" t="s">
        <v>74</v>
      </c>
    </row>
    <row r="8646" spans="1:3" x14ac:dyDescent="0.2">
      <c r="A8646" t="s">
        <v>99</v>
      </c>
      <c r="B8646" t="s">
        <v>110</v>
      </c>
      <c r="C8646" t="s">
        <v>46</v>
      </c>
    </row>
    <row r="8647" spans="1:3" x14ac:dyDescent="0.2">
      <c r="A8647" t="s">
        <v>99</v>
      </c>
      <c r="B8647" t="s">
        <v>111</v>
      </c>
      <c r="C8647" t="s">
        <v>136</v>
      </c>
    </row>
    <row r="8648" spans="1:3" x14ac:dyDescent="0.2">
      <c r="A8648" t="s">
        <v>99</v>
      </c>
      <c r="B8648" t="s">
        <v>112</v>
      </c>
      <c r="C8648" t="s">
        <v>96</v>
      </c>
    </row>
    <row r="8649" spans="1:3" x14ac:dyDescent="0.2">
      <c r="A8649" t="s">
        <v>113</v>
      </c>
      <c r="B8649" t="s">
        <v>99</v>
      </c>
      <c r="C8649" t="s">
        <v>124</v>
      </c>
    </row>
    <row r="8650" spans="1:3" x14ac:dyDescent="0.2">
      <c r="A8650" t="s">
        <v>99</v>
      </c>
      <c r="B8650" t="s">
        <v>114</v>
      </c>
      <c r="C8650" t="s">
        <v>54</v>
      </c>
    </row>
    <row r="8651" spans="1:3" x14ac:dyDescent="0.2">
      <c r="A8651" t="s">
        <v>99</v>
      </c>
      <c r="B8651" t="s">
        <v>115</v>
      </c>
      <c r="C8651" t="s">
        <v>10</v>
      </c>
    </row>
    <row r="8652" spans="1:3" x14ac:dyDescent="0.2">
      <c r="A8652" t="s">
        <v>99</v>
      </c>
      <c r="B8652" t="s">
        <v>116</v>
      </c>
      <c r="C8652" t="s">
        <v>32</v>
      </c>
    </row>
    <row r="8653" spans="1:3" x14ac:dyDescent="0.2">
      <c r="A8653" t="s">
        <v>117</v>
      </c>
      <c r="B8653" t="s">
        <v>99</v>
      </c>
      <c r="C8653" t="s">
        <v>27</v>
      </c>
    </row>
    <row r="8654" spans="1:3" x14ac:dyDescent="0.2">
      <c r="A8654" t="s">
        <v>99</v>
      </c>
      <c r="B8654" t="s">
        <v>118</v>
      </c>
      <c r="C8654" t="s">
        <v>79</v>
      </c>
    </row>
    <row r="8655" spans="1:3" x14ac:dyDescent="0.2">
      <c r="A8655" t="s">
        <v>99</v>
      </c>
      <c r="B8655" t="s">
        <v>119</v>
      </c>
      <c r="C8655" t="s">
        <v>79</v>
      </c>
    </row>
    <row r="8656" spans="1:3" x14ac:dyDescent="0.2">
      <c r="A8656" t="s">
        <v>99</v>
      </c>
      <c r="B8656" t="s">
        <v>120</v>
      </c>
      <c r="C8656" t="s">
        <v>69</v>
      </c>
    </row>
    <row r="8657" spans="1:3" x14ac:dyDescent="0.2">
      <c r="A8657" t="s">
        <v>99</v>
      </c>
      <c r="B8657" t="s">
        <v>121</v>
      </c>
      <c r="C8657" t="s">
        <v>128</v>
      </c>
    </row>
    <row r="8658" spans="1:3" x14ac:dyDescent="0.2">
      <c r="A8658" t="s">
        <v>99</v>
      </c>
      <c r="B8658" t="s">
        <v>122</v>
      </c>
      <c r="C8658" t="s">
        <v>13</v>
      </c>
    </row>
    <row r="8659" spans="1:3" x14ac:dyDescent="0.2">
      <c r="A8659" t="s">
        <v>99</v>
      </c>
      <c r="B8659" t="s">
        <v>123</v>
      </c>
      <c r="C8659" t="s">
        <v>106</v>
      </c>
    </row>
    <row r="8660" spans="1:3" x14ac:dyDescent="0.2">
      <c r="A8660" t="s">
        <v>124</v>
      </c>
      <c r="B8660" t="s">
        <v>99</v>
      </c>
      <c r="C8660" t="s">
        <v>122</v>
      </c>
    </row>
    <row r="8661" spans="1:3" x14ac:dyDescent="0.2">
      <c r="A8661" t="s">
        <v>99</v>
      </c>
      <c r="B8661" t="s">
        <v>125</v>
      </c>
      <c r="C8661" t="s">
        <v>56</v>
      </c>
    </row>
    <row r="8662" spans="1:3" x14ac:dyDescent="0.2">
      <c r="A8662" t="s">
        <v>99</v>
      </c>
      <c r="B8662" t="s">
        <v>126</v>
      </c>
      <c r="C8662" t="s">
        <v>126</v>
      </c>
    </row>
    <row r="8663" spans="1:3" x14ac:dyDescent="0.2">
      <c r="A8663" t="s">
        <v>99</v>
      </c>
      <c r="B8663" t="s">
        <v>127</v>
      </c>
      <c r="C8663" t="s">
        <v>129</v>
      </c>
    </row>
    <row r="8664" spans="1:3" x14ac:dyDescent="0.2">
      <c r="A8664" t="s">
        <v>99</v>
      </c>
      <c r="B8664" t="s">
        <v>128</v>
      </c>
      <c r="C8664" t="s">
        <v>111</v>
      </c>
    </row>
    <row r="8665" spans="1:3" x14ac:dyDescent="0.2">
      <c r="A8665" t="s">
        <v>99</v>
      </c>
      <c r="B8665" t="s">
        <v>129</v>
      </c>
      <c r="C8665" t="s">
        <v>26</v>
      </c>
    </row>
    <row r="8666" spans="1:3" x14ac:dyDescent="0.2">
      <c r="A8666" t="s">
        <v>99</v>
      </c>
      <c r="B8666" t="s">
        <v>130</v>
      </c>
      <c r="C8666" t="s">
        <v>39</v>
      </c>
    </row>
    <row r="8667" spans="1:3" x14ac:dyDescent="0.2">
      <c r="A8667" t="s">
        <v>99</v>
      </c>
      <c r="B8667" t="s">
        <v>131</v>
      </c>
      <c r="C8667" t="s">
        <v>40</v>
      </c>
    </row>
    <row r="8668" spans="1:3" x14ac:dyDescent="0.2">
      <c r="A8668" t="s">
        <v>99</v>
      </c>
      <c r="B8668" t="s">
        <v>132</v>
      </c>
      <c r="C8668" t="s">
        <v>135</v>
      </c>
    </row>
    <row r="8669" spans="1:3" x14ac:dyDescent="0.2">
      <c r="A8669" t="s">
        <v>99</v>
      </c>
      <c r="B8669" t="s">
        <v>133</v>
      </c>
      <c r="C8669" t="s">
        <v>44</v>
      </c>
    </row>
    <row r="8670" spans="1:3" x14ac:dyDescent="0.2">
      <c r="A8670" t="s">
        <v>99</v>
      </c>
      <c r="B8670" t="s">
        <v>134</v>
      </c>
      <c r="C8670" t="s">
        <v>28</v>
      </c>
    </row>
    <row r="8671" spans="1:3" x14ac:dyDescent="0.2">
      <c r="A8671" t="s">
        <v>99</v>
      </c>
      <c r="B8671" t="s">
        <v>135</v>
      </c>
      <c r="C8671" t="s">
        <v>70</v>
      </c>
    </row>
    <row r="8672" spans="1:3" x14ac:dyDescent="0.2">
      <c r="A8672" t="s">
        <v>99</v>
      </c>
      <c r="B8672" t="s">
        <v>136</v>
      </c>
      <c r="C8672" t="s">
        <v>71</v>
      </c>
    </row>
    <row r="8673" spans="1:3" x14ac:dyDescent="0.2">
      <c r="A8673" t="s">
        <v>99</v>
      </c>
      <c r="B8673" t="s">
        <v>137</v>
      </c>
      <c r="C8673" t="s">
        <v>93</v>
      </c>
    </row>
    <row r="8674" spans="1:3" x14ac:dyDescent="0.2">
      <c r="A8674" t="s">
        <v>99</v>
      </c>
      <c r="B8674" t="s">
        <v>138</v>
      </c>
      <c r="C8674" t="s">
        <v>33</v>
      </c>
    </row>
    <row r="8675" spans="1:3" x14ac:dyDescent="0.2">
      <c r="A8675" t="s">
        <v>100</v>
      </c>
      <c r="B8675" t="s">
        <v>101</v>
      </c>
      <c r="C8675" t="s">
        <v>130</v>
      </c>
    </row>
    <row r="8676" spans="1:3" x14ac:dyDescent="0.2">
      <c r="A8676" t="s">
        <v>100</v>
      </c>
      <c r="B8676" t="s">
        <v>102</v>
      </c>
      <c r="C8676" t="s">
        <v>116</v>
      </c>
    </row>
    <row r="8677" spans="1:3" x14ac:dyDescent="0.2">
      <c r="A8677" t="s">
        <v>100</v>
      </c>
      <c r="B8677" t="s">
        <v>103</v>
      </c>
      <c r="C8677" t="s">
        <v>3</v>
      </c>
    </row>
    <row r="8678" spans="1:3" x14ac:dyDescent="0.2">
      <c r="A8678" t="s">
        <v>100</v>
      </c>
      <c r="B8678" t="s">
        <v>104</v>
      </c>
      <c r="C8678" t="s">
        <v>91</v>
      </c>
    </row>
    <row r="8679" spans="1:3" x14ac:dyDescent="0.2">
      <c r="A8679" t="s">
        <v>100</v>
      </c>
      <c r="B8679" t="s">
        <v>3</v>
      </c>
      <c r="C8679" t="s">
        <v>116</v>
      </c>
    </row>
    <row r="8680" spans="1:3" x14ac:dyDescent="0.2">
      <c r="A8680" t="s">
        <v>100</v>
      </c>
      <c r="B8680" t="s">
        <v>105</v>
      </c>
      <c r="C8680" t="s">
        <v>11</v>
      </c>
    </row>
    <row r="8681" spans="1:3" x14ac:dyDescent="0.2">
      <c r="A8681" t="s">
        <v>100</v>
      </c>
      <c r="B8681" t="s">
        <v>106</v>
      </c>
      <c r="C8681" t="s">
        <v>69</v>
      </c>
    </row>
    <row r="8682" spans="1:3" x14ac:dyDescent="0.2">
      <c r="A8682" t="s">
        <v>100</v>
      </c>
      <c r="B8682" t="s">
        <v>107</v>
      </c>
      <c r="C8682" t="s">
        <v>123</v>
      </c>
    </row>
    <row r="8683" spans="1:3" x14ac:dyDescent="0.2">
      <c r="A8683" t="s">
        <v>100</v>
      </c>
      <c r="B8683" t="s">
        <v>108</v>
      </c>
      <c r="C8683" t="s">
        <v>123</v>
      </c>
    </row>
    <row r="8684" spans="1:3" x14ac:dyDescent="0.2">
      <c r="A8684" t="s">
        <v>100</v>
      </c>
      <c r="B8684" t="s">
        <v>109</v>
      </c>
      <c r="C8684" t="s">
        <v>95</v>
      </c>
    </row>
    <row r="8685" spans="1:3" x14ac:dyDescent="0.2">
      <c r="A8685" t="s">
        <v>100</v>
      </c>
      <c r="B8685" t="s">
        <v>110</v>
      </c>
      <c r="C8685" t="s">
        <v>33</v>
      </c>
    </row>
    <row r="8686" spans="1:3" x14ac:dyDescent="0.2">
      <c r="A8686" t="s">
        <v>100</v>
      </c>
      <c r="B8686" t="s">
        <v>111</v>
      </c>
      <c r="C8686" t="s">
        <v>43</v>
      </c>
    </row>
    <row r="8687" spans="1:3" x14ac:dyDescent="0.2">
      <c r="A8687" t="s">
        <v>100</v>
      </c>
      <c r="B8687" t="s">
        <v>112</v>
      </c>
      <c r="C8687" t="s">
        <v>43</v>
      </c>
    </row>
    <row r="8688" spans="1:3" x14ac:dyDescent="0.2">
      <c r="A8688" t="s">
        <v>113</v>
      </c>
      <c r="B8688" t="s">
        <v>100</v>
      </c>
      <c r="C8688" t="s">
        <v>74</v>
      </c>
    </row>
    <row r="8689" spans="1:3" x14ac:dyDescent="0.2">
      <c r="A8689" t="s">
        <v>100</v>
      </c>
      <c r="B8689" t="s">
        <v>114</v>
      </c>
      <c r="C8689" t="s">
        <v>74</v>
      </c>
    </row>
    <row r="8690" spans="1:3" x14ac:dyDescent="0.2">
      <c r="A8690" t="s">
        <v>100</v>
      </c>
      <c r="B8690" t="s">
        <v>115</v>
      </c>
      <c r="C8690" t="s">
        <v>107</v>
      </c>
    </row>
    <row r="8691" spans="1:3" x14ac:dyDescent="0.2">
      <c r="A8691" t="s">
        <v>100</v>
      </c>
      <c r="B8691" t="s">
        <v>116</v>
      </c>
      <c r="C8691" t="s">
        <v>138</v>
      </c>
    </row>
    <row r="8692" spans="1:3" x14ac:dyDescent="0.2">
      <c r="A8692" t="s">
        <v>117</v>
      </c>
      <c r="B8692" t="s">
        <v>100</v>
      </c>
      <c r="C8692" t="s">
        <v>79</v>
      </c>
    </row>
    <row r="8693" spans="1:3" x14ac:dyDescent="0.2">
      <c r="A8693" t="s">
        <v>100</v>
      </c>
      <c r="B8693" t="s">
        <v>118</v>
      </c>
      <c r="C8693" t="s">
        <v>36</v>
      </c>
    </row>
    <row r="8694" spans="1:3" x14ac:dyDescent="0.2">
      <c r="A8694" t="s">
        <v>100</v>
      </c>
      <c r="B8694" t="s">
        <v>119</v>
      </c>
      <c r="C8694" t="s">
        <v>36</v>
      </c>
    </row>
    <row r="8695" spans="1:3" x14ac:dyDescent="0.2">
      <c r="A8695" t="s">
        <v>100</v>
      </c>
      <c r="B8695" t="s">
        <v>120</v>
      </c>
      <c r="C8695" t="s">
        <v>107</v>
      </c>
    </row>
    <row r="8696" spans="1:3" x14ac:dyDescent="0.2">
      <c r="A8696" t="s">
        <v>100</v>
      </c>
      <c r="B8696" t="s">
        <v>121</v>
      </c>
      <c r="C8696" t="s">
        <v>107</v>
      </c>
    </row>
    <row r="8697" spans="1:3" x14ac:dyDescent="0.2">
      <c r="A8697" t="s">
        <v>100</v>
      </c>
      <c r="B8697" t="s">
        <v>122</v>
      </c>
      <c r="C8697" t="s">
        <v>93</v>
      </c>
    </row>
    <row r="8698" spans="1:3" x14ac:dyDescent="0.2">
      <c r="A8698" t="s">
        <v>100</v>
      </c>
      <c r="B8698" t="s">
        <v>123</v>
      </c>
      <c r="C8698" t="s">
        <v>137</v>
      </c>
    </row>
    <row r="8699" spans="1:3" x14ac:dyDescent="0.2">
      <c r="A8699" t="s">
        <v>124</v>
      </c>
      <c r="B8699" t="s">
        <v>100</v>
      </c>
      <c r="C8699" t="s">
        <v>89</v>
      </c>
    </row>
    <row r="8700" spans="1:3" x14ac:dyDescent="0.2">
      <c r="A8700" t="s">
        <v>100</v>
      </c>
      <c r="B8700" t="s">
        <v>125</v>
      </c>
      <c r="C8700" t="s">
        <v>39</v>
      </c>
    </row>
    <row r="8701" spans="1:3" x14ac:dyDescent="0.2">
      <c r="A8701" t="s">
        <v>100</v>
      </c>
      <c r="B8701" t="s">
        <v>126</v>
      </c>
      <c r="C8701" t="s">
        <v>16</v>
      </c>
    </row>
    <row r="8702" spans="1:3" x14ac:dyDescent="0.2">
      <c r="A8702" t="s">
        <v>100</v>
      </c>
      <c r="B8702" t="s">
        <v>127</v>
      </c>
      <c r="C8702" t="s">
        <v>11</v>
      </c>
    </row>
    <row r="8703" spans="1:3" x14ac:dyDescent="0.2">
      <c r="A8703" t="s">
        <v>100</v>
      </c>
      <c r="B8703" t="s">
        <v>128</v>
      </c>
      <c r="C8703" t="s">
        <v>62</v>
      </c>
    </row>
    <row r="8704" spans="1:3" x14ac:dyDescent="0.2">
      <c r="A8704" t="s">
        <v>100</v>
      </c>
      <c r="B8704" t="s">
        <v>129</v>
      </c>
      <c r="C8704" t="s">
        <v>2</v>
      </c>
    </row>
    <row r="8705" spans="1:3" x14ac:dyDescent="0.2">
      <c r="A8705" t="s">
        <v>100</v>
      </c>
      <c r="B8705" t="s">
        <v>130</v>
      </c>
      <c r="C8705" t="s">
        <v>62</v>
      </c>
    </row>
    <row r="8706" spans="1:3" x14ac:dyDescent="0.2">
      <c r="A8706" t="s">
        <v>100</v>
      </c>
      <c r="B8706" t="s">
        <v>131</v>
      </c>
      <c r="C8706" t="s">
        <v>1</v>
      </c>
    </row>
    <row r="8707" spans="1:3" x14ac:dyDescent="0.2">
      <c r="A8707" t="s">
        <v>100</v>
      </c>
      <c r="B8707" t="s">
        <v>132</v>
      </c>
      <c r="C8707" t="s">
        <v>127</v>
      </c>
    </row>
    <row r="8708" spans="1:3" x14ac:dyDescent="0.2">
      <c r="A8708" t="s">
        <v>100</v>
      </c>
      <c r="B8708" t="s">
        <v>133</v>
      </c>
      <c r="C8708" t="s">
        <v>40</v>
      </c>
    </row>
    <row r="8709" spans="1:3" x14ac:dyDescent="0.2">
      <c r="A8709" t="s">
        <v>100</v>
      </c>
      <c r="B8709" t="s">
        <v>134</v>
      </c>
      <c r="C8709" t="s">
        <v>91</v>
      </c>
    </row>
    <row r="8710" spans="1:3" x14ac:dyDescent="0.2">
      <c r="A8710" t="s">
        <v>100</v>
      </c>
      <c r="B8710" t="s">
        <v>135</v>
      </c>
      <c r="C8710" t="s">
        <v>28</v>
      </c>
    </row>
    <row r="8711" spans="1:3" x14ac:dyDescent="0.2">
      <c r="A8711" t="s">
        <v>100</v>
      </c>
      <c r="B8711" t="s">
        <v>136</v>
      </c>
      <c r="C8711" t="s">
        <v>28</v>
      </c>
    </row>
    <row r="8712" spans="1:3" x14ac:dyDescent="0.2">
      <c r="A8712" t="s">
        <v>100</v>
      </c>
      <c r="B8712" t="s">
        <v>137</v>
      </c>
      <c r="C8712" t="s">
        <v>22</v>
      </c>
    </row>
    <row r="8713" spans="1:3" x14ac:dyDescent="0.2">
      <c r="A8713" t="s">
        <v>100</v>
      </c>
      <c r="B8713" t="s">
        <v>138</v>
      </c>
      <c r="C8713" t="s">
        <v>5</v>
      </c>
    </row>
    <row r="8714" spans="1:3" x14ac:dyDescent="0.2">
      <c r="A8714" t="s">
        <v>102</v>
      </c>
      <c r="B8714" t="s">
        <v>101</v>
      </c>
      <c r="C8714" t="s">
        <v>1</v>
      </c>
    </row>
    <row r="8715" spans="1:3" x14ac:dyDescent="0.2">
      <c r="A8715" t="s">
        <v>103</v>
      </c>
      <c r="B8715" t="s">
        <v>101</v>
      </c>
      <c r="C8715" t="s">
        <v>52</v>
      </c>
    </row>
    <row r="8716" spans="1:3" x14ac:dyDescent="0.2">
      <c r="A8716" t="s">
        <v>101</v>
      </c>
      <c r="B8716" t="s">
        <v>104</v>
      </c>
      <c r="C8716" t="s">
        <v>1</v>
      </c>
    </row>
    <row r="8717" spans="1:3" x14ac:dyDescent="0.2">
      <c r="A8717" t="s">
        <v>3</v>
      </c>
      <c r="B8717" t="s">
        <v>101</v>
      </c>
      <c r="C8717" t="s">
        <v>1</v>
      </c>
    </row>
    <row r="8718" spans="1:3" x14ac:dyDescent="0.2">
      <c r="A8718" t="s">
        <v>105</v>
      </c>
      <c r="B8718" t="s">
        <v>101</v>
      </c>
      <c r="C8718" t="s">
        <v>43</v>
      </c>
    </row>
    <row r="8719" spans="1:3" x14ac:dyDescent="0.2">
      <c r="A8719" t="s">
        <v>106</v>
      </c>
      <c r="B8719" t="s">
        <v>101</v>
      </c>
      <c r="C8719" t="s">
        <v>74</v>
      </c>
    </row>
    <row r="8720" spans="1:3" x14ac:dyDescent="0.2">
      <c r="A8720" t="s">
        <v>107</v>
      </c>
      <c r="B8720" t="s">
        <v>101</v>
      </c>
      <c r="C8720" t="s">
        <v>36</v>
      </c>
    </row>
    <row r="8721" spans="1:3" x14ac:dyDescent="0.2">
      <c r="A8721" t="s">
        <v>108</v>
      </c>
      <c r="B8721" t="s">
        <v>101</v>
      </c>
      <c r="C8721" t="s">
        <v>100</v>
      </c>
    </row>
    <row r="8722" spans="1:3" x14ac:dyDescent="0.2">
      <c r="A8722" t="s">
        <v>101</v>
      </c>
      <c r="B8722" t="s">
        <v>109</v>
      </c>
      <c r="C8722" t="s">
        <v>36</v>
      </c>
    </row>
    <row r="8723" spans="1:3" x14ac:dyDescent="0.2">
      <c r="A8723" t="s">
        <v>110</v>
      </c>
      <c r="B8723" t="s">
        <v>101</v>
      </c>
      <c r="C8723" t="s">
        <v>51</v>
      </c>
    </row>
    <row r="8724" spans="1:3" x14ac:dyDescent="0.2">
      <c r="A8724" t="s">
        <v>111</v>
      </c>
      <c r="B8724" t="s">
        <v>101</v>
      </c>
      <c r="C8724" t="s">
        <v>32</v>
      </c>
    </row>
    <row r="8725" spans="1:3" x14ac:dyDescent="0.2">
      <c r="A8725" t="s">
        <v>112</v>
      </c>
      <c r="B8725" t="s">
        <v>101</v>
      </c>
      <c r="C8725" t="s">
        <v>89</v>
      </c>
    </row>
    <row r="8726" spans="1:3" x14ac:dyDescent="0.2">
      <c r="A8726" t="s">
        <v>113</v>
      </c>
      <c r="B8726" t="s">
        <v>101</v>
      </c>
      <c r="C8726" t="s">
        <v>40</v>
      </c>
    </row>
    <row r="8727" spans="1:3" x14ac:dyDescent="0.2">
      <c r="A8727" t="s">
        <v>114</v>
      </c>
      <c r="B8727" t="s">
        <v>101</v>
      </c>
      <c r="C8727" t="s">
        <v>79</v>
      </c>
    </row>
    <row r="8728" spans="1:3" x14ac:dyDescent="0.2">
      <c r="A8728" t="s">
        <v>101</v>
      </c>
      <c r="B8728" t="s">
        <v>115</v>
      </c>
      <c r="C8728" t="s">
        <v>95</v>
      </c>
    </row>
    <row r="8729" spans="1:3" x14ac:dyDescent="0.2">
      <c r="A8729" t="s">
        <v>116</v>
      </c>
      <c r="B8729" t="s">
        <v>101</v>
      </c>
      <c r="C8729" t="s">
        <v>62</v>
      </c>
    </row>
    <row r="8730" spans="1:3" x14ac:dyDescent="0.2">
      <c r="A8730" t="s">
        <v>117</v>
      </c>
      <c r="B8730" t="s">
        <v>101</v>
      </c>
      <c r="C8730" t="s">
        <v>49</v>
      </c>
    </row>
    <row r="8731" spans="1:3" x14ac:dyDescent="0.2">
      <c r="A8731" t="s">
        <v>118</v>
      </c>
      <c r="B8731" t="s">
        <v>101</v>
      </c>
      <c r="C8731" t="s">
        <v>128</v>
      </c>
    </row>
    <row r="8732" spans="1:3" x14ac:dyDescent="0.2">
      <c r="A8732" t="s">
        <v>119</v>
      </c>
      <c r="B8732" t="s">
        <v>101</v>
      </c>
      <c r="C8732" t="s">
        <v>130</v>
      </c>
    </row>
    <row r="8733" spans="1:3" x14ac:dyDescent="0.2">
      <c r="A8733" t="s">
        <v>101</v>
      </c>
      <c r="B8733" t="s">
        <v>120</v>
      </c>
      <c r="C8733" t="s">
        <v>95</v>
      </c>
    </row>
    <row r="8734" spans="1:3" x14ac:dyDescent="0.2">
      <c r="A8734" t="s">
        <v>101</v>
      </c>
      <c r="B8734" t="s">
        <v>121</v>
      </c>
      <c r="C8734" t="s">
        <v>123</v>
      </c>
    </row>
    <row r="8735" spans="1:3" x14ac:dyDescent="0.2">
      <c r="A8735" t="s">
        <v>122</v>
      </c>
      <c r="B8735" t="s">
        <v>101</v>
      </c>
      <c r="C8735" t="s">
        <v>51</v>
      </c>
    </row>
    <row r="8736" spans="1:3" x14ac:dyDescent="0.2">
      <c r="A8736" t="s">
        <v>123</v>
      </c>
      <c r="B8736" t="s">
        <v>101</v>
      </c>
      <c r="C8736" t="s">
        <v>62</v>
      </c>
    </row>
    <row r="8737" spans="1:3" x14ac:dyDescent="0.2">
      <c r="A8737" t="s">
        <v>124</v>
      </c>
      <c r="B8737" t="s">
        <v>101</v>
      </c>
      <c r="C8737" t="s">
        <v>111</v>
      </c>
    </row>
    <row r="8738" spans="1:3" x14ac:dyDescent="0.2">
      <c r="A8738" t="s">
        <v>125</v>
      </c>
      <c r="B8738" t="s">
        <v>101</v>
      </c>
      <c r="C8738" t="s">
        <v>114</v>
      </c>
    </row>
    <row r="8739" spans="1:3" x14ac:dyDescent="0.2">
      <c r="A8739" t="s">
        <v>126</v>
      </c>
      <c r="B8739" t="s">
        <v>101</v>
      </c>
      <c r="C8739" t="s">
        <v>31</v>
      </c>
    </row>
    <row r="8740" spans="1:3" x14ac:dyDescent="0.2">
      <c r="A8740" t="s">
        <v>127</v>
      </c>
      <c r="B8740" t="s">
        <v>101</v>
      </c>
      <c r="C8740" t="s">
        <v>43</v>
      </c>
    </row>
    <row r="8741" spans="1:3" x14ac:dyDescent="0.2">
      <c r="A8741" t="s">
        <v>128</v>
      </c>
      <c r="B8741" t="s">
        <v>101</v>
      </c>
      <c r="C8741" t="s">
        <v>105</v>
      </c>
    </row>
    <row r="8742" spans="1:3" x14ac:dyDescent="0.2">
      <c r="A8742" t="s">
        <v>129</v>
      </c>
      <c r="B8742" t="s">
        <v>101</v>
      </c>
      <c r="C8742" t="s">
        <v>33</v>
      </c>
    </row>
    <row r="8743" spans="1:3" x14ac:dyDescent="0.2">
      <c r="A8743" t="s">
        <v>130</v>
      </c>
      <c r="B8743" t="s">
        <v>101</v>
      </c>
      <c r="C8743" t="s">
        <v>10</v>
      </c>
    </row>
    <row r="8744" spans="1:3" x14ac:dyDescent="0.2">
      <c r="A8744" t="s">
        <v>131</v>
      </c>
      <c r="B8744" t="s">
        <v>101</v>
      </c>
      <c r="C8744" t="s">
        <v>69</v>
      </c>
    </row>
    <row r="8745" spans="1:3" x14ac:dyDescent="0.2">
      <c r="A8745" t="s">
        <v>132</v>
      </c>
      <c r="B8745" t="s">
        <v>101</v>
      </c>
      <c r="C8745" t="s">
        <v>89</v>
      </c>
    </row>
    <row r="8746" spans="1:3" x14ac:dyDescent="0.2">
      <c r="A8746" t="s">
        <v>133</v>
      </c>
      <c r="B8746" t="s">
        <v>101</v>
      </c>
      <c r="C8746" t="s">
        <v>81</v>
      </c>
    </row>
    <row r="8747" spans="1:3" x14ac:dyDescent="0.2">
      <c r="A8747" t="s">
        <v>101</v>
      </c>
      <c r="B8747" t="s">
        <v>134</v>
      </c>
      <c r="C8747" t="s">
        <v>118</v>
      </c>
    </row>
    <row r="8748" spans="1:3" x14ac:dyDescent="0.2">
      <c r="A8748" t="s">
        <v>135</v>
      </c>
      <c r="B8748" t="s">
        <v>101</v>
      </c>
      <c r="C8748" t="s">
        <v>40</v>
      </c>
    </row>
    <row r="8749" spans="1:3" x14ac:dyDescent="0.2">
      <c r="A8749" t="s">
        <v>136</v>
      </c>
      <c r="B8749" t="s">
        <v>101</v>
      </c>
      <c r="C8749" t="s">
        <v>40</v>
      </c>
    </row>
    <row r="8750" spans="1:3" x14ac:dyDescent="0.2">
      <c r="A8750" t="s">
        <v>101</v>
      </c>
      <c r="B8750" t="s">
        <v>137</v>
      </c>
      <c r="C8750" t="s">
        <v>11</v>
      </c>
    </row>
    <row r="8751" spans="1:3" x14ac:dyDescent="0.2">
      <c r="A8751" t="s">
        <v>101</v>
      </c>
      <c r="B8751" t="s">
        <v>138</v>
      </c>
      <c r="C8751" t="s">
        <v>11</v>
      </c>
    </row>
    <row r="8752" spans="1:3" x14ac:dyDescent="0.2">
      <c r="A8752" t="s">
        <v>103</v>
      </c>
      <c r="B8752" t="s">
        <v>104</v>
      </c>
      <c r="C8752" t="s">
        <v>84</v>
      </c>
    </row>
    <row r="8753" spans="1:3" x14ac:dyDescent="0.2">
      <c r="A8753" t="s">
        <v>103</v>
      </c>
      <c r="B8753" t="s">
        <v>3</v>
      </c>
      <c r="C8753" t="s">
        <v>67</v>
      </c>
    </row>
    <row r="8754" spans="1:3" x14ac:dyDescent="0.2">
      <c r="A8754" t="s">
        <v>103</v>
      </c>
      <c r="B8754" t="s">
        <v>105</v>
      </c>
      <c r="C8754" t="s">
        <v>22</v>
      </c>
    </row>
    <row r="8755" spans="1:3" x14ac:dyDescent="0.2">
      <c r="A8755" t="s">
        <v>103</v>
      </c>
      <c r="B8755" t="s">
        <v>106</v>
      </c>
      <c r="C8755" t="s">
        <v>118</v>
      </c>
    </row>
    <row r="8756" spans="1:3" x14ac:dyDescent="0.2">
      <c r="A8756" t="s">
        <v>103</v>
      </c>
      <c r="B8756" t="s">
        <v>107</v>
      </c>
      <c r="C8756" t="s">
        <v>90</v>
      </c>
    </row>
    <row r="8757" spans="1:3" x14ac:dyDescent="0.2">
      <c r="A8757" t="s">
        <v>103</v>
      </c>
      <c r="B8757" t="s">
        <v>108</v>
      </c>
      <c r="C8757" t="s">
        <v>90</v>
      </c>
    </row>
    <row r="8758" spans="1:3" x14ac:dyDescent="0.2">
      <c r="A8758" t="s">
        <v>103</v>
      </c>
      <c r="B8758" t="s">
        <v>109</v>
      </c>
      <c r="C8758" t="s">
        <v>107</v>
      </c>
    </row>
    <row r="8759" spans="1:3" x14ac:dyDescent="0.2">
      <c r="A8759" t="s">
        <v>110</v>
      </c>
      <c r="B8759" t="s">
        <v>103</v>
      </c>
      <c r="C8759" t="s">
        <v>101</v>
      </c>
    </row>
    <row r="8760" spans="1:3" x14ac:dyDescent="0.2">
      <c r="A8760" t="s">
        <v>111</v>
      </c>
      <c r="B8760" t="s">
        <v>103</v>
      </c>
      <c r="C8760" t="s">
        <v>11</v>
      </c>
    </row>
    <row r="8761" spans="1:3" x14ac:dyDescent="0.2">
      <c r="A8761" t="s">
        <v>112</v>
      </c>
      <c r="B8761" t="s">
        <v>103</v>
      </c>
      <c r="C8761" t="s">
        <v>11</v>
      </c>
    </row>
    <row r="8762" spans="1:3" x14ac:dyDescent="0.2">
      <c r="A8762" t="s">
        <v>113</v>
      </c>
      <c r="B8762" t="s">
        <v>103</v>
      </c>
      <c r="C8762" t="s">
        <v>69</v>
      </c>
    </row>
    <row r="8763" spans="1:3" x14ac:dyDescent="0.2">
      <c r="A8763" t="s">
        <v>114</v>
      </c>
      <c r="B8763" t="s">
        <v>103</v>
      </c>
      <c r="C8763" t="s">
        <v>128</v>
      </c>
    </row>
    <row r="8764" spans="1:3" x14ac:dyDescent="0.2">
      <c r="A8764" t="s">
        <v>103</v>
      </c>
      <c r="B8764" t="s">
        <v>115</v>
      </c>
      <c r="C8764" t="s">
        <v>4</v>
      </c>
    </row>
    <row r="8765" spans="1:3" x14ac:dyDescent="0.2">
      <c r="A8765" t="s">
        <v>103</v>
      </c>
      <c r="B8765" t="s">
        <v>116</v>
      </c>
      <c r="C8765" t="s">
        <v>134</v>
      </c>
    </row>
    <row r="8766" spans="1:3" x14ac:dyDescent="0.2">
      <c r="A8766" t="s">
        <v>117</v>
      </c>
      <c r="B8766" t="s">
        <v>103</v>
      </c>
      <c r="C8766" t="s">
        <v>74</v>
      </c>
    </row>
    <row r="8767" spans="1:3" x14ac:dyDescent="0.2">
      <c r="A8767" t="s">
        <v>103</v>
      </c>
      <c r="B8767" t="s">
        <v>118</v>
      </c>
      <c r="C8767" t="s">
        <v>123</v>
      </c>
    </row>
    <row r="8768" spans="1:3" x14ac:dyDescent="0.2">
      <c r="A8768" t="s">
        <v>103</v>
      </c>
      <c r="B8768" t="s">
        <v>119</v>
      </c>
      <c r="C8768" t="s">
        <v>123</v>
      </c>
    </row>
    <row r="8769" spans="1:3" x14ac:dyDescent="0.2">
      <c r="A8769" t="s">
        <v>103</v>
      </c>
      <c r="B8769" t="s">
        <v>120</v>
      </c>
      <c r="C8769" t="s">
        <v>4</v>
      </c>
    </row>
    <row r="8770" spans="1:3" x14ac:dyDescent="0.2">
      <c r="A8770" t="s">
        <v>103</v>
      </c>
      <c r="B8770" t="s">
        <v>121</v>
      </c>
      <c r="C8770" t="s">
        <v>24</v>
      </c>
    </row>
    <row r="8771" spans="1:3" x14ac:dyDescent="0.2">
      <c r="A8771" t="s">
        <v>122</v>
      </c>
      <c r="B8771" t="s">
        <v>103</v>
      </c>
      <c r="C8771" t="s">
        <v>43</v>
      </c>
    </row>
    <row r="8772" spans="1:3" x14ac:dyDescent="0.2">
      <c r="A8772" t="s">
        <v>123</v>
      </c>
      <c r="B8772" t="s">
        <v>103</v>
      </c>
      <c r="C8772" t="s">
        <v>109</v>
      </c>
    </row>
    <row r="8773" spans="1:3" x14ac:dyDescent="0.2">
      <c r="A8773" t="s">
        <v>124</v>
      </c>
      <c r="B8773" t="s">
        <v>103</v>
      </c>
      <c r="C8773" t="s">
        <v>127</v>
      </c>
    </row>
    <row r="8774" spans="1:3" x14ac:dyDescent="0.2">
      <c r="A8774" t="s">
        <v>125</v>
      </c>
      <c r="B8774" t="s">
        <v>103</v>
      </c>
      <c r="C8774" t="s">
        <v>14</v>
      </c>
    </row>
    <row r="8775" spans="1:3" x14ac:dyDescent="0.2">
      <c r="A8775" t="s">
        <v>126</v>
      </c>
      <c r="B8775" t="s">
        <v>103</v>
      </c>
      <c r="C8775" t="s">
        <v>2</v>
      </c>
    </row>
    <row r="8776" spans="1:3" x14ac:dyDescent="0.2">
      <c r="A8776" t="s">
        <v>103</v>
      </c>
      <c r="B8776" t="s">
        <v>127</v>
      </c>
      <c r="C8776" t="s">
        <v>5</v>
      </c>
    </row>
    <row r="8777" spans="1:3" x14ac:dyDescent="0.2">
      <c r="A8777" t="s">
        <v>128</v>
      </c>
      <c r="B8777" t="s">
        <v>103</v>
      </c>
      <c r="C8777" t="s">
        <v>137</v>
      </c>
    </row>
    <row r="8778" spans="1:3" x14ac:dyDescent="0.2">
      <c r="A8778" t="s">
        <v>103</v>
      </c>
      <c r="B8778" t="s">
        <v>129</v>
      </c>
      <c r="C8778" t="s">
        <v>11</v>
      </c>
    </row>
    <row r="8779" spans="1:3" x14ac:dyDescent="0.2">
      <c r="A8779" t="s">
        <v>103</v>
      </c>
      <c r="B8779" t="s">
        <v>130</v>
      </c>
      <c r="C8779" t="s">
        <v>116</v>
      </c>
    </row>
    <row r="8780" spans="1:3" x14ac:dyDescent="0.2">
      <c r="A8780" t="s">
        <v>103</v>
      </c>
      <c r="B8780" t="s">
        <v>131</v>
      </c>
      <c r="C8780" t="s">
        <v>91</v>
      </c>
    </row>
    <row r="8781" spans="1:3" x14ac:dyDescent="0.2">
      <c r="A8781" t="s">
        <v>103</v>
      </c>
      <c r="B8781" t="s">
        <v>132</v>
      </c>
      <c r="C8781" t="s">
        <v>62</v>
      </c>
    </row>
    <row r="8782" spans="1:3" x14ac:dyDescent="0.2">
      <c r="A8782" t="s">
        <v>133</v>
      </c>
      <c r="B8782" t="s">
        <v>103</v>
      </c>
      <c r="C8782" t="s">
        <v>28</v>
      </c>
    </row>
    <row r="8783" spans="1:3" x14ac:dyDescent="0.2">
      <c r="A8783" t="s">
        <v>103</v>
      </c>
      <c r="B8783" t="s">
        <v>134</v>
      </c>
      <c r="C8783" t="s">
        <v>107</v>
      </c>
    </row>
    <row r="8784" spans="1:3" x14ac:dyDescent="0.2">
      <c r="A8784" t="s">
        <v>103</v>
      </c>
      <c r="B8784" t="s">
        <v>135</v>
      </c>
      <c r="C8784" t="s">
        <v>69</v>
      </c>
    </row>
    <row r="8785" spans="1:3" x14ac:dyDescent="0.2">
      <c r="A8785" t="s">
        <v>136</v>
      </c>
      <c r="B8785" t="s">
        <v>103</v>
      </c>
      <c r="C8785" t="s">
        <v>10</v>
      </c>
    </row>
    <row r="8786" spans="1:3" x14ac:dyDescent="0.2">
      <c r="A8786" t="s">
        <v>103</v>
      </c>
      <c r="B8786" t="s">
        <v>137</v>
      </c>
      <c r="C8786" t="s">
        <v>104</v>
      </c>
    </row>
    <row r="8787" spans="1:3" x14ac:dyDescent="0.2">
      <c r="A8787" t="s">
        <v>103</v>
      </c>
      <c r="B8787" t="s">
        <v>138</v>
      </c>
      <c r="C8787" t="s">
        <v>102</v>
      </c>
    </row>
    <row r="8788" spans="1:3" x14ac:dyDescent="0.2">
      <c r="A8788" t="s">
        <v>102</v>
      </c>
      <c r="B8788" t="s">
        <v>103</v>
      </c>
      <c r="C8788" t="s">
        <v>84</v>
      </c>
    </row>
    <row r="8789" spans="1:3" x14ac:dyDescent="0.2">
      <c r="A8789" t="s">
        <v>102</v>
      </c>
      <c r="B8789" t="s">
        <v>104</v>
      </c>
      <c r="C8789" t="s">
        <v>102</v>
      </c>
    </row>
    <row r="8790" spans="1:3" x14ac:dyDescent="0.2">
      <c r="A8790" t="s">
        <v>102</v>
      </c>
      <c r="B8790" t="s">
        <v>3</v>
      </c>
      <c r="C8790" t="s">
        <v>102</v>
      </c>
    </row>
    <row r="8791" spans="1:3" x14ac:dyDescent="0.2">
      <c r="A8791" t="s">
        <v>102</v>
      </c>
      <c r="B8791" t="s">
        <v>105</v>
      </c>
      <c r="C8791" t="s">
        <v>36</v>
      </c>
    </row>
    <row r="8792" spans="1:3" x14ac:dyDescent="0.2">
      <c r="A8792" t="s">
        <v>102</v>
      </c>
      <c r="B8792" t="s">
        <v>106</v>
      </c>
      <c r="C8792" t="s">
        <v>11</v>
      </c>
    </row>
    <row r="8793" spans="1:3" x14ac:dyDescent="0.2">
      <c r="A8793" t="s">
        <v>102</v>
      </c>
      <c r="B8793" t="s">
        <v>107</v>
      </c>
      <c r="C8793" t="s">
        <v>109</v>
      </c>
    </row>
    <row r="8794" spans="1:3" x14ac:dyDescent="0.2">
      <c r="A8794" t="s">
        <v>102</v>
      </c>
      <c r="B8794" t="s">
        <v>108</v>
      </c>
      <c r="C8794" t="s">
        <v>67</v>
      </c>
    </row>
    <row r="8795" spans="1:3" x14ac:dyDescent="0.2">
      <c r="A8795" t="s">
        <v>102</v>
      </c>
      <c r="B8795" t="s">
        <v>109</v>
      </c>
      <c r="C8795" t="s">
        <v>134</v>
      </c>
    </row>
    <row r="8796" spans="1:3" x14ac:dyDescent="0.2">
      <c r="A8796" t="s">
        <v>110</v>
      </c>
      <c r="B8796" t="s">
        <v>102</v>
      </c>
      <c r="C8796" t="s">
        <v>74</v>
      </c>
    </row>
    <row r="8797" spans="1:3" x14ac:dyDescent="0.2">
      <c r="A8797" t="s">
        <v>111</v>
      </c>
      <c r="B8797" t="s">
        <v>102</v>
      </c>
      <c r="C8797" t="s">
        <v>128</v>
      </c>
    </row>
    <row r="8798" spans="1:3" x14ac:dyDescent="0.2">
      <c r="A8798" t="s">
        <v>112</v>
      </c>
      <c r="B8798" t="s">
        <v>102</v>
      </c>
      <c r="C8798" t="s">
        <v>128</v>
      </c>
    </row>
    <row r="8799" spans="1:3" x14ac:dyDescent="0.2">
      <c r="A8799" t="s">
        <v>113</v>
      </c>
      <c r="B8799" t="s">
        <v>102</v>
      </c>
      <c r="C8799" t="s">
        <v>43</v>
      </c>
    </row>
    <row r="8800" spans="1:3" x14ac:dyDescent="0.2">
      <c r="A8800" t="s">
        <v>114</v>
      </c>
      <c r="B8800" t="s">
        <v>102</v>
      </c>
      <c r="C8800" t="s">
        <v>127</v>
      </c>
    </row>
    <row r="8801" spans="1:3" x14ac:dyDescent="0.2">
      <c r="A8801" t="s">
        <v>102</v>
      </c>
      <c r="B8801" t="s">
        <v>115</v>
      </c>
      <c r="C8801" t="s">
        <v>6</v>
      </c>
    </row>
    <row r="8802" spans="1:3" x14ac:dyDescent="0.2">
      <c r="A8802" t="s">
        <v>102</v>
      </c>
      <c r="B8802" t="s">
        <v>116</v>
      </c>
      <c r="C8802" t="s">
        <v>123</v>
      </c>
    </row>
    <row r="8803" spans="1:3" x14ac:dyDescent="0.2">
      <c r="A8803" t="s">
        <v>117</v>
      </c>
      <c r="B8803" t="s">
        <v>102</v>
      </c>
      <c r="C8803" t="s">
        <v>89</v>
      </c>
    </row>
    <row r="8804" spans="1:3" x14ac:dyDescent="0.2">
      <c r="A8804" t="s">
        <v>102</v>
      </c>
      <c r="B8804" t="s">
        <v>118</v>
      </c>
      <c r="C8804" t="s">
        <v>137</v>
      </c>
    </row>
    <row r="8805" spans="1:3" x14ac:dyDescent="0.2">
      <c r="A8805" t="s">
        <v>102</v>
      </c>
      <c r="B8805" t="s">
        <v>119</v>
      </c>
      <c r="C8805" t="s">
        <v>116</v>
      </c>
    </row>
    <row r="8806" spans="1:3" x14ac:dyDescent="0.2">
      <c r="A8806" t="s">
        <v>102</v>
      </c>
      <c r="B8806" t="s">
        <v>120</v>
      </c>
      <c r="C8806" t="s">
        <v>6</v>
      </c>
    </row>
    <row r="8807" spans="1:3" x14ac:dyDescent="0.2">
      <c r="A8807" t="s">
        <v>102</v>
      </c>
      <c r="B8807" t="s">
        <v>121</v>
      </c>
      <c r="C8807" t="s">
        <v>58</v>
      </c>
    </row>
    <row r="8808" spans="1:3" x14ac:dyDescent="0.2">
      <c r="A8808" t="s">
        <v>122</v>
      </c>
      <c r="B8808" t="s">
        <v>102</v>
      </c>
      <c r="C8808" t="s">
        <v>74</v>
      </c>
    </row>
    <row r="8809" spans="1:3" x14ac:dyDescent="0.2">
      <c r="A8809" t="s">
        <v>123</v>
      </c>
      <c r="B8809" t="s">
        <v>102</v>
      </c>
      <c r="C8809" t="s">
        <v>3</v>
      </c>
    </row>
    <row r="8810" spans="1:3" x14ac:dyDescent="0.2">
      <c r="A8810" t="s">
        <v>124</v>
      </c>
      <c r="B8810" t="s">
        <v>102</v>
      </c>
      <c r="C8810" t="s">
        <v>21</v>
      </c>
    </row>
    <row r="8811" spans="1:3" x14ac:dyDescent="0.2">
      <c r="A8811" t="s">
        <v>125</v>
      </c>
      <c r="B8811" t="s">
        <v>102</v>
      </c>
      <c r="C8811" t="s">
        <v>33</v>
      </c>
    </row>
    <row r="8812" spans="1:3" x14ac:dyDescent="0.2">
      <c r="A8812" t="s">
        <v>126</v>
      </c>
      <c r="B8812" t="s">
        <v>102</v>
      </c>
      <c r="C8812" t="s">
        <v>28</v>
      </c>
    </row>
    <row r="8813" spans="1:3" x14ac:dyDescent="0.2">
      <c r="A8813" t="s">
        <v>102</v>
      </c>
      <c r="B8813" t="s">
        <v>127</v>
      </c>
      <c r="C8813" t="s">
        <v>118</v>
      </c>
    </row>
    <row r="8814" spans="1:3" x14ac:dyDescent="0.2">
      <c r="A8814" t="s">
        <v>128</v>
      </c>
      <c r="B8814" t="s">
        <v>102</v>
      </c>
      <c r="C8814" t="s">
        <v>100</v>
      </c>
    </row>
    <row r="8815" spans="1:3" x14ac:dyDescent="0.2">
      <c r="A8815" t="s">
        <v>102</v>
      </c>
      <c r="B8815" t="s">
        <v>129</v>
      </c>
      <c r="C8815" t="s">
        <v>10</v>
      </c>
    </row>
    <row r="8816" spans="1:3" x14ac:dyDescent="0.2">
      <c r="A8816" t="s">
        <v>102</v>
      </c>
      <c r="B8816" t="s">
        <v>130</v>
      </c>
      <c r="C8816" t="s">
        <v>52</v>
      </c>
    </row>
    <row r="8817" spans="1:3" x14ac:dyDescent="0.2">
      <c r="A8817" t="s">
        <v>102</v>
      </c>
      <c r="B8817" t="s">
        <v>131</v>
      </c>
      <c r="C8817" t="s">
        <v>22</v>
      </c>
    </row>
    <row r="8818" spans="1:3" x14ac:dyDescent="0.2">
      <c r="A8818" t="s">
        <v>102</v>
      </c>
      <c r="B8818" t="s">
        <v>132</v>
      </c>
      <c r="C8818" t="s">
        <v>128</v>
      </c>
    </row>
    <row r="8819" spans="1:3" x14ac:dyDescent="0.2">
      <c r="A8819" t="s">
        <v>133</v>
      </c>
      <c r="B8819" t="s">
        <v>102</v>
      </c>
      <c r="C8819" t="s">
        <v>93</v>
      </c>
    </row>
    <row r="8820" spans="1:3" x14ac:dyDescent="0.2">
      <c r="A8820" t="s">
        <v>102</v>
      </c>
      <c r="B8820" t="s">
        <v>134</v>
      </c>
      <c r="C8820" t="s">
        <v>104</v>
      </c>
    </row>
    <row r="8821" spans="1:3" x14ac:dyDescent="0.2">
      <c r="A8821" t="s">
        <v>102</v>
      </c>
      <c r="B8821" t="s">
        <v>135</v>
      </c>
      <c r="C8821" t="s">
        <v>43</v>
      </c>
    </row>
    <row r="8822" spans="1:3" x14ac:dyDescent="0.2">
      <c r="A8822" t="s">
        <v>136</v>
      </c>
      <c r="B8822" t="s">
        <v>102</v>
      </c>
      <c r="C8822" t="s">
        <v>101</v>
      </c>
    </row>
    <row r="8823" spans="1:3" x14ac:dyDescent="0.2">
      <c r="A8823" t="s">
        <v>102</v>
      </c>
      <c r="B8823" t="s">
        <v>137</v>
      </c>
      <c r="C8823" t="s">
        <v>123</v>
      </c>
    </row>
    <row r="8824" spans="1:3" x14ac:dyDescent="0.2">
      <c r="A8824" t="s">
        <v>102</v>
      </c>
      <c r="B8824" t="s">
        <v>138</v>
      </c>
      <c r="C8824" t="s">
        <v>95</v>
      </c>
    </row>
    <row r="8825" spans="1:3" x14ac:dyDescent="0.2">
      <c r="A8825" t="s">
        <v>3</v>
      </c>
      <c r="B8825" t="s">
        <v>104</v>
      </c>
      <c r="C8825" t="s">
        <v>102</v>
      </c>
    </row>
    <row r="8826" spans="1:3" x14ac:dyDescent="0.2">
      <c r="A8826" t="s">
        <v>105</v>
      </c>
      <c r="B8826" t="s">
        <v>104</v>
      </c>
      <c r="C8826" t="s">
        <v>36</v>
      </c>
    </row>
    <row r="8827" spans="1:3" x14ac:dyDescent="0.2">
      <c r="A8827" t="s">
        <v>106</v>
      </c>
      <c r="B8827" t="s">
        <v>104</v>
      </c>
      <c r="C8827" t="s">
        <v>62</v>
      </c>
    </row>
    <row r="8828" spans="1:3" x14ac:dyDescent="0.2">
      <c r="A8828" t="s">
        <v>107</v>
      </c>
      <c r="B8828" t="s">
        <v>104</v>
      </c>
      <c r="C8828" t="s">
        <v>67</v>
      </c>
    </row>
    <row r="8829" spans="1:3" x14ac:dyDescent="0.2">
      <c r="A8829" t="s">
        <v>108</v>
      </c>
      <c r="B8829" t="s">
        <v>104</v>
      </c>
      <c r="C8829" t="s">
        <v>67</v>
      </c>
    </row>
    <row r="8830" spans="1:3" x14ac:dyDescent="0.2">
      <c r="A8830" t="s">
        <v>109</v>
      </c>
      <c r="B8830" t="s">
        <v>104</v>
      </c>
      <c r="C8830" t="s">
        <v>35</v>
      </c>
    </row>
    <row r="8831" spans="1:3" x14ac:dyDescent="0.2">
      <c r="A8831" t="s">
        <v>110</v>
      </c>
      <c r="B8831" t="s">
        <v>104</v>
      </c>
      <c r="C8831" t="s">
        <v>74</v>
      </c>
    </row>
    <row r="8832" spans="1:3" x14ac:dyDescent="0.2">
      <c r="A8832" t="s">
        <v>111</v>
      </c>
      <c r="B8832" t="s">
        <v>104</v>
      </c>
      <c r="C8832" t="s">
        <v>128</v>
      </c>
    </row>
    <row r="8833" spans="1:3" x14ac:dyDescent="0.2">
      <c r="A8833" t="s">
        <v>112</v>
      </c>
      <c r="B8833" t="s">
        <v>104</v>
      </c>
      <c r="C8833" t="s">
        <v>128</v>
      </c>
    </row>
    <row r="8834" spans="1:3" x14ac:dyDescent="0.2">
      <c r="A8834" t="s">
        <v>113</v>
      </c>
      <c r="B8834" t="s">
        <v>104</v>
      </c>
      <c r="C8834" t="s">
        <v>127</v>
      </c>
    </row>
    <row r="8835" spans="1:3" x14ac:dyDescent="0.2">
      <c r="A8835" t="s">
        <v>114</v>
      </c>
      <c r="B8835" t="s">
        <v>104</v>
      </c>
      <c r="C8835" t="s">
        <v>105</v>
      </c>
    </row>
    <row r="8836" spans="1:3" x14ac:dyDescent="0.2">
      <c r="A8836" t="s">
        <v>104</v>
      </c>
      <c r="B8836" t="s">
        <v>115</v>
      </c>
      <c r="C8836" t="s">
        <v>6</v>
      </c>
    </row>
    <row r="8837" spans="1:3" x14ac:dyDescent="0.2">
      <c r="A8837" t="s">
        <v>116</v>
      </c>
      <c r="B8837" t="s">
        <v>104</v>
      </c>
      <c r="C8837" t="s">
        <v>123</v>
      </c>
    </row>
    <row r="8838" spans="1:3" x14ac:dyDescent="0.2">
      <c r="A8838" t="s">
        <v>117</v>
      </c>
      <c r="B8838" t="s">
        <v>104</v>
      </c>
      <c r="C8838" t="s">
        <v>106</v>
      </c>
    </row>
    <row r="8839" spans="1:3" x14ac:dyDescent="0.2">
      <c r="A8839" t="s">
        <v>118</v>
      </c>
      <c r="B8839" t="s">
        <v>104</v>
      </c>
      <c r="C8839" t="s">
        <v>116</v>
      </c>
    </row>
    <row r="8840" spans="1:3" x14ac:dyDescent="0.2">
      <c r="A8840" t="s">
        <v>119</v>
      </c>
      <c r="B8840" t="s">
        <v>104</v>
      </c>
      <c r="C8840" t="s">
        <v>116</v>
      </c>
    </row>
    <row r="8841" spans="1:3" x14ac:dyDescent="0.2">
      <c r="A8841" t="s">
        <v>104</v>
      </c>
      <c r="B8841" t="s">
        <v>120</v>
      </c>
      <c r="C8841" t="s">
        <v>58</v>
      </c>
    </row>
    <row r="8842" spans="1:3" x14ac:dyDescent="0.2">
      <c r="A8842" t="s">
        <v>104</v>
      </c>
      <c r="B8842" t="s">
        <v>121</v>
      </c>
      <c r="C8842" t="s">
        <v>58</v>
      </c>
    </row>
    <row r="8843" spans="1:3" x14ac:dyDescent="0.2">
      <c r="A8843" t="s">
        <v>122</v>
      </c>
      <c r="B8843" t="s">
        <v>104</v>
      </c>
      <c r="C8843" t="s">
        <v>74</v>
      </c>
    </row>
    <row r="8844" spans="1:3" x14ac:dyDescent="0.2">
      <c r="A8844" t="s">
        <v>123</v>
      </c>
      <c r="B8844" t="s">
        <v>104</v>
      </c>
      <c r="C8844" t="s">
        <v>3</v>
      </c>
    </row>
    <row r="8845" spans="1:3" x14ac:dyDescent="0.2">
      <c r="A8845" t="s">
        <v>124</v>
      </c>
      <c r="B8845" t="s">
        <v>104</v>
      </c>
      <c r="C8845" t="s">
        <v>21</v>
      </c>
    </row>
    <row r="8846" spans="1:3" x14ac:dyDescent="0.2">
      <c r="A8846" t="s">
        <v>125</v>
      </c>
      <c r="B8846" t="s">
        <v>104</v>
      </c>
      <c r="C8846" t="s">
        <v>33</v>
      </c>
    </row>
    <row r="8847" spans="1:3" x14ac:dyDescent="0.2">
      <c r="A8847" t="s">
        <v>126</v>
      </c>
      <c r="B8847" t="s">
        <v>104</v>
      </c>
      <c r="C8847" t="s">
        <v>28</v>
      </c>
    </row>
    <row r="8848" spans="1:3" x14ac:dyDescent="0.2">
      <c r="A8848" t="s">
        <v>127</v>
      </c>
      <c r="B8848" t="s">
        <v>104</v>
      </c>
      <c r="C8848" t="s">
        <v>36</v>
      </c>
    </row>
    <row r="8849" spans="1:3" x14ac:dyDescent="0.2">
      <c r="A8849" t="s">
        <v>128</v>
      </c>
      <c r="B8849" t="s">
        <v>104</v>
      </c>
      <c r="C8849" t="s">
        <v>100</v>
      </c>
    </row>
    <row r="8850" spans="1:3" x14ac:dyDescent="0.2">
      <c r="A8850" t="s">
        <v>129</v>
      </c>
      <c r="B8850" t="s">
        <v>104</v>
      </c>
      <c r="C8850" t="s">
        <v>69</v>
      </c>
    </row>
    <row r="8851" spans="1:3" x14ac:dyDescent="0.2">
      <c r="A8851" t="s">
        <v>130</v>
      </c>
      <c r="B8851" t="s">
        <v>104</v>
      </c>
      <c r="C8851" t="s">
        <v>5</v>
      </c>
    </row>
    <row r="8852" spans="1:3" x14ac:dyDescent="0.2">
      <c r="A8852" t="s">
        <v>131</v>
      </c>
      <c r="B8852" t="s">
        <v>104</v>
      </c>
      <c r="C8852" t="s">
        <v>138</v>
      </c>
    </row>
    <row r="8853" spans="1:3" x14ac:dyDescent="0.2">
      <c r="A8853" t="s">
        <v>132</v>
      </c>
      <c r="B8853" t="s">
        <v>104</v>
      </c>
      <c r="C8853" t="s">
        <v>128</v>
      </c>
    </row>
    <row r="8854" spans="1:3" x14ac:dyDescent="0.2">
      <c r="A8854" t="s">
        <v>133</v>
      </c>
      <c r="B8854" t="s">
        <v>104</v>
      </c>
      <c r="C8854" t="s">
        <v>32</v>
      </c>
    </row>
    <row r="8855" spans="1:3" x14ac:dyDescent="0.2">
      <c r="A8855" t="s">
        <v>134</v>
      </c>
      <c r="B8855" t="s">
        <v>104</v>
      </c>
      <c r="C8855" t="s">
        <v>134</v>
      </c>
    </row>
    <row r="8856" spans="1:3" x14ac:dyDescent="0.2">
      <c r="A8856" t="s">
        <v>135</v>
      </c>
      <c r="B8856" t="s">
        <v>104</v>
      </c>
      <c r="C8856" t="s">
        <v>127</v>
      </c>
    </row>
    <row r="8857" spans="1:3" x14ac:dyDescent="0.2">
      <c r="A8857" t="s">
        <v>136</v>
      </c>
      <c r="B8857" t="s">
        <v>104</v>
      </c>
      <c r="C8857" t="s">
        <v>43</v>
      </c>
    </row>
    <row r="8858" spans="1:3" x14ac:dyDescent="0.2">
      <c r="A8858" t="s">
        <v>137</v>
      </c>
      <c r="B8858" t="s">
        <v>104</v>
      </c>
      <c r="C8858" t="s">
        <v>123</v>
      </c>
    </row>
    <row r="8859" spans="1:3" x14ac:dyDescent="0.2">
      <c r="A8859" t="s">
        <v>138</v>
      </c>
      <c r="B8859" t="s">
        <v>104</v>
      </c>
      <c r="C8859" t="s">
        <v>95</v>
      </c>
    </row>
    <row r="8860" spans="1:3" x14ac:dyDescent="0.2">
      <c r="A8860" t="s">
        <v>105</v>
      </c>
      <c r="B8860" t="s">
        <v>3</v>
      </c>
      <c r="C8860" t="s">
        <v>118</v>
      </c>
    </row>
    <row r="8861" spans="1:3" x14ac:dyDescent="0.2">
      <c r="A8861" t="s">
        <v>106</v>
      </c>
      <c r="B8861" t="s">
        <v>3</v>
      </c>
      <c r="C8861" t="s">
        <v>11</v>
      </c>
    </row>
    <row r="8862" spans="1:3" x14ac:dyDescent="0.2">
      <c r="A8862" t="s">
        <v>3</v>
      </c>
      <c r="B8862" t="s">
        <v>107</v>
      </c>
      <c r="C8862" t="s">
        <v>35</v>
      </c>
    </row>
    <row r="8863" spans="1:3" x14ac:dyDescent="0.2">
      <c r="A8863" t="s">
        <v>3</v>
      </c>
      <c r="B8863" t="s">
        <v>108</v>
      </c>
      <c r="C8863" t="s">
        <v>109</v>
      </c>
    </row>
    <row r="8864" spans="1:3" x14ac:dyDescent="0.2">
      <c r="A8864" t="s">
        <v>3</v>
      </c>
      <c r="B8864" t="s">
        <v>109</v>
      </c>
      <c r="C8864" t="s">
        <v>104</v>
      </c>
    </row>
    <row r="8865" spans="1:3" x14ac:dyDescent="0.2">
      <c r="A8865" t="s">
        <v>110</v>
      </c>
      <c r="B8865" t="s">
        <v>3</v>
      </c>
      <c r="C8865" t="s">
        <v>28</v>
      </c>
    </row>
    <row r="8866" spans="1:3" x14ac:dyDescent="0.2">
      <c r="A8866" t="s">
        <v>111</v>
      </c>
      <c r="B8866" t="s">
        <v>3</v>
      </c>
      <c r="C8866" t="s">
        <v>69</v>
      </c>
    </row>
    <row r="8867" spans="1:3" x14ac:dyDescent="0.2">
      <c r="A8867" t="s">
        <v>112</v>
      </c>
      <c r="B8867" t="s">
        <v>3</v>
      </c>
      <c r="C8867" t="s">
        <v>128</v>
      </c>
    </row>
    <row r="8868" spans="1:3" x14ac:dyDescent="0.2">
      <c r="A8868" t="s">
        <v>113</v>
      </c>
      <c r="B8868" t="s">
        <v>3</v>
      </c>
      <c r="C8868" t="s">
        <v>43</v>
      </c>
    </row>
    <row r="8869" spans="1:3" x14ac:dyDescent="0.2">
      <c r="A8869" t="s">
        <v>114</v>
      </c>
      <c r="B8869" t="s">
        <v>3</v>
      </c>
      <c r="C8869" t="s">
        <v>127</v>
      </c>
    </row>
    <row r="8870" spans="1:3" x14ac:dyDescent="0.2">
      <c r="A8870" t="s">
        <v>3</v>
      </c>
      <c r="B8870" t="s">
        <v>115</v>
      </c>
      <c r="C8870" t="s">
        <v>6</v>
      </c>
    </row>
    <row r="8871" spans="1:3" x14ac:dyDescent="0.2">
      <c r="A8871" t="s">
        <v>3</v>
      </c>
      <c r="B8871" t="s">
        <v>116</v>
      </c>
      <c r="C8871" t="s">
        <v>95</v>
      </c>
    </row>
    <row r="8872" spans="1:3" x14ac:dyDescent="0.2">
      <c r="A8872" t="s">
        <v>117</v>
      </c>
      <c r="B8872" t="s">
        <v>3</v>
      </c>
      <c r="C8872" t="s">
        <v>32</v>
      </c>
    </row>
    <row r="8873" spans="1:3" x14ac:dyDescent="0.2">
      <c r="A8873" t="s">
        <v>118</v>
      </c>
      <c r="B8873" t="s">
        <v>3</v>
      </c>
      <c r="C8873" t="s">
        <v>73</v>
      </c>
    </row>
    <row r="8874" spans="1:3" x14ac:dyDescent="0.2">
      <c r="A8874" t="s">
        <v>119</v>
      </c>
      <c r="B8874" t="s">
        <v>3</v>
      </c>
      <c r="C8874" t="s">
        <v>137</v>
      </c>
    </row>
    <row r="8875" spans="1:3" x14ac:dyDescent="0.2">
      <c r="A8875" t="s">
        <v>3</v>
      </c>
      <c r="B8875" t="s">
        <v>120</v>
      </c>
      <c r="C8875" t="s">
        <v>6</v>
      </c>
    </row>
    <row r="8876" spans="1:3" x14ac:dyDescent="0.2">
      <c r="A8876" t="s">
        <v>3</v>
      </c>
      <c r="B8876" t="s">
        <v>121</v>
      </c>
      <c r="C8876" t="s">
        <v>6</v>
      </c>
    </row>
    <row r="8877" spans="1:3" x14ac:dyDescent="0.2">
      <c r="A8877" t="s">
        <v>122</v>
      </c>
      <c r="B8877" t="s">
        <v>3</v>
      </c>
      <c r="C8877" t="s">
        <v>28</v>
      </c>
    </row>
    <row r="8878" spans="1:3" x14ac:dyDescent="0.2">
      <c r="A8878" t="s">
        <v>123</v>
      </c>
      <c r="B8878" t="s">
        <v>3</v>
      </c>
      <c r="C8878" t="s">
        <v>123</v>
      </c>
    </row>
    <row r="8879" spans="1:3" x14ac:dyDescent="0.2">
      <c r="A8879" t="s">
        <v>124</v>
      </c>
      <c r="B8879" t="s">
        <v>3</v>
      </c>
      <c r="C8879" t="s">
        <v>29</v>
      </c>
    </row>
    <row r="8880" spans="1:3" x14ac:dyDescent="0.2">
      <c r="A8880" t="s">
        <v>125</v>
      </c>
      <c r="B8880" t="s">
        <v>3</v>
      </c>
      <c r="C8880" t="s">
        <v>16</v>
      </c>
    </row>
    <row r="8881" spans="1:3" x14ac:dyDescent="0.2">
      <c r="A8881" t="s">
        <v>126</v>
      </c>
      <c r="B8881" t="s">
        <v>3</v>
      </c>
      <c r="C8881" t="s">
        <v>14</v>
      </c>
    </row>
    <row r="8882" spans="1:3" x14ac:dyDescent="0.2">
      <c r="A8882" t="s">
        <v>127</v>
      </c>
      <c r="B8882" t="s">
        <v>3</v>
      </c>
      <c r="C8882" t="s">
        <v>1</v>
      </c>
    </row>
    <row r="8883" spans="1:3" x14ac:dyDescent="0.2">
      <c r="A8883" t="s">
        <v>128</v>
      </c>
      <c r="B8883" t="s">
        <v>3</v>
      </c>
      <c r="C8883" t="s">
        <v>36</v>
      </c>
    </row>
    <row r="8884" spans="1:3" x14ac:dyDescent="0.2">
      <c r="A8884" t="s">
        <v>3</v>
      </c>
      <c r="B8884" t="s">
        <v>129</v>
      </c>
      <c r="C8884" t="s">
        <v>10</v>
      </c>
    </row>
    <row r="8885" spans="1:3" x14ac:dyDescent="0.2">
      <c r="A8885" t="s">
        <v>130</v>
      </c>
      <c r="B8885" t="s">
        <v>3</v>
      </c>
      <c r="C8885" t="s">
        <v>100</v>
      </c>
    </row>
    <row r="8886" spans="1:3" x14ac:dyDescent="0.2">
      <c r="A8886" t="s">
        <v>131</v>
      </c>
      <c r="B8886" t="s">
        <v>3</v>
      </c>
      <c r="C8886" t="s">
        <v>5</v>
      </c>
    </row>
    <row r="8887" spans="1:3" x14ac:dyDescent="0.2">
      <c r="A8887" t="s">
        <v>3</v>
      </c>
      <c r="B8887" t="s">
        <v>132</v>
      </c>
      <c r="C8887" t="s">
        <v>128</v>
      </c>
    </row>
    <row r="8888" spans="1:3" x14ac:dyDescent="0.2">
      <c r="A8888" t="s">
        <v>133</v>
      </c>
      <c r="B8888" t="s">
        <v>3</v>
      </c>
      <c r="C8888" t="s">
        <v>33</v>
      </c>
    </row>
    <row r="8889" spans="1:3" x14ac:dyDescent="0.2">
      <c r="A8889" t="s">
        <v>3</v>
      </c>
      <c r="B8889" t="s">
        <v>134</v>
      </c>
      <c r="C8889" t="s">
        <v>102</v>
      </c>
    </row>
    <row r="8890" spans="1:3" x14ac:dyDescent="0.2">
      <c r="A8890" t="s">
        <v>3</v>
      </c>
      <c r="B8890" t="s">
        <v>135</v>
      </c>
      <c r="C8890" t="s">
        <v>43</v>
      </c>
    </row>
    <row r="8891" spans="1:3" x14ac:dyDescent="0.2">
      <c r="A8891" t="s">
        <v>136</v>
      </c>
      <c r="B8891" t="s">
        <v>3</v>
      </c>
      <c r="C8891" t="s">
        <v>2</v>
      </c>
    </row>
    <row r="8892" spans="1:3" x14ac:dyDescent="0.2">
      <c r="A8892" t="s">
        <v>3</v>
      </c>
      <c r="B8892" t="s">
        <v>137</v>
      </c>
      <c r="C8892" t="s">
        <v>95</v>
      </c>
    </row>
    <row r="8893" spans="1:3" x14ac:dyDescent="0.2">
      <c r="A8893" t="s">
        <v>3</v>
      </c>
      <c r="B8893" t="s">
        <v>138</v>
      </c>
      <c r="C8893" t="s">
        <v>91</v>
      </c>
    </row>
    <row r="8894" spans="1:3" x14ac:dyDescent="0.2">
      <c r="A8894" t="s">
        <v>106</v>
      </c>
      <c r="B8894" t="s">
        <v>105</v>
      </c>
      <c r="C8894" t="s">
        <v>29</v>
      </c>
    </row>
    <row r="8895" spans="1:3" x14ac:dyDescent="0.2">
      <c r="A8895" t="s">
        <v>105</v>
      </c>
      <c r="B8895" t="s">
        <v>107</v>
      </c>
      <c r="C8895" t="s">
        <v>52</v>
      </c>
    </row>
    <row r="8896" spans="1:3" x14ac:dyDescent="0.2">
      <c r="A8896" t="s">
        <v>105</v>
      </c>
      <c r="B8896" t="s">
        <v>108</v>
      </c>
      <c r="C8896" t="s">
        <v>5</v>
      </c>
    </row>
    <row r="8897" spans="1:3" x14ac:dyDescent="0.2">
      <c r="A8897" t="s">
        <v>105</v>
      </c>
      <c r="B8897" t="s">
        <v>109</v>
      </c>
      <c r="C8897" t="s">
        <v>36</v>
      </c>
    </row>
    <row r="8898" spans="1:3" x14ac:dyDescent="0.2">
      <c r="A8898" t="s">
        <v>110</v>
      </c>
      <c r="B8898" t="s">
        <v>105</v>
      </c>
      <c r="C8898" t="s">
        <v>48</v>
      </c>
    </row>
    <row r="8899" spans="1:3" x14ac:dyDescent="0.2">
      <c r="A8899" t="s">
        <v>111</v>
      </c>
      <c r="B8899" t="s">
        <v>105</v>
      </c>
      <c r="C8899" t="s">
        <v>106</v>
      </c>
    </row>
    <row r="8900" spans="1:3" x14ac:dyDescent="0.2">
      <c r="A8900" t="s">
        <v>112</v>
      </c>
      <c r="B8900" t="s">
        <v>105</v>
      </c>
      <c r="C8900" t="s">
        <v>19</v>
      </c>
    </row>
    <row r="8901" spans="1:3" x14ac:dyDescent="0.2">
      <c r="A8901" t="s">
        <v>113</v>
      </c>
      <c r="B8901" t="s">
        <v>105</v>
      </c>
      <c r="C8901" t="s">
        <v>79</v>
      </c>
    </row>
    <row r="8902" spans="1:3" x14ac:dyDescent="0.2">
      <c r="A8902" t="s">
        <v>114</v>
      </c>
      <c r="B8902" t="s">
        <v>105</v>
      </c>
      <c r="C8902" t="s">
        <v>16</v>
      </c>
    </row>
    <row r="8903" spans="1:3" x14ac:dyDescent="0.2">
      <c r="A8903" t="s">
        <v>105</v>
      </c>
      <c r="B8903" t="s">
        <v>115</v>
      </c>
      <c r="C8903" t="s">
        <v>123</v>
      </c>
    </row>
    <row r="8904" spans="1:3" x14ac:dyDescent="0.2">
      <c r="A8904" t="s">
        <v>105</v>
      </c>
      <c r="B8904" t="s">
        <v>116</v>
      </c>
      <c r="C8904" t="s">
        <v>62</v>
      </c>
    </row>
    <row r="8905" spans="1:3" x14ac:dyDescent="0.2">
      <c r="A8905" t="s">
        <v>117</v>
      </c>
      <c r="B8905" t="s">
        <v>105</v>
      </c>
      <c r="C8905" t="s">
        <v>18</v>
      </c>
    </row>
    <row r="8906" spans="1:3" x14ac:dyDescent="0.2">
      <c r="A8906" t="s">
        <v>105</v>
      </c>
      <c r="B8906" t="s">
        <v>118</v>
      </c>
      <c r="C8906" t="s">
        <v>130</v>
      </c>
    </row>
    <row r="8907" spans="1:3" x14ac:dyDescent="0.2">
      <c r="A8907" t="s">
        <v>105</v>
      </c>
      <c r="B8907" t="s">
        <v>119</v>
      </c>
      <c r="C8907" t="s">
        <v>11</v>
      </c>
    </row>
    <row r="8908" spans="1:3" x14ac:dyDescent="0.2">
      <c r="A8908" t="s">
        <v>105</v>
      </c>
      <c r="B8908" t="s">
        <v>120</v>
      </c>
      <c r="C8908" t="s">
        <v>123</v>
      </c>
    </row>
    <row r="8909" spans="1:3" x14ac:dyDescent="0.2">
      <c r="A8909" t="s">
        <v>105</v>
      </c>
      <c r="B8909" t="s">
        <v>121</v>
      </c>
      <c r="C8909" t="s">
        <v>3</v>
      </c>
    </row>
    <row r="8910" spans="1:3" x14ac:dyDescent="0.2">
      <c r="A8910" t="s">
        <v>122</v>
      </c>
      <c r="B8910" t="s">
        <v>105</v>
      </c>
      <c r="C8910" t="s">
        <v>111</v>
      </c>
    </row>
    <row r="8911" spans="1:3" x14ac:dyDescent="0.2">
      <c r="A8911" t="s">
        <v>123</v>
      </c>
      <c r="B8911" t="s">
        <v>105</v>
      </c>
      <c r="C8911" t="s">
        <v>1</v>
      </c>
    </row>
    <row r="8912" spans="1:3" x14ac:dyDescent="0.2">
      <c r="A8912" t="s">
        <v>124</v>
      </c>
      <c r="B8912" t="s">
        <v>105</v>
      </c>
      <c r="C8912" t="s">
        <v>132</v>
      </c>
    </row>
    <row r="8913" spans="1:3" x14ac:dyDescent="0.2">
      <c r="A8913" t="s">
        <v>125</v>
      </c>
      <c r="B8913" t="s">
        <v>105</v>
      </c>
      <c r="C8913" t="s">
        <v>81</v>
      </c>
    </row>
    <row r="8914" spans="1:3" x14ac:dyDescent="0.2">
      <c r="A8914" t="s">
        <v>126</v>
      </c>
      <c r="B8914" t="s">
        <v>105</v>
      </c>
      <c r="C8914" t="s">
        <v>51</v>
      </c>
    </row>
    <row r="8915" spans="1:3" x14ac:dyDescent="0.2">
      <c r="A8915" t="s">
        <v>105</v>
      </c>
      <c r="B8915" t="s">
        <v>127</v>
      </c>
      <c r="C8915" t="s">
        <v>127</v>
      </c>
    </row>
    <row r="8916" spans="1:3" x14ac:dyDescent="0.2">
      <c r="A8916" t="s">
        <v>128</v>
      </c>
      <c r="B8916" t="s">
        <v>105</v>
      </c>
      <c r="C8916" t="s">
        <v>10</v>
      </c>
    </row>
    <row r="8917" spans="1:3" x14ac:dyDescent="0.2">
      <c r="A8917" t="s">
        <v>105</v>
      </c>
      <c r="B8917" t="s">
        <v>129</v>
      </c>
      <c r="C8917" t="s">
        <v>32</v>
      </c>
    </row>
    <row r="8918" spans="1:3" x14ac:dyDescent="0.2">
      <c r="A8918" t="s">
        <v>105</v>
      </c>
      <c r="B8918" t="s">
        <v>130</v>
      </c>
      <c r="C8918" t="s">
        <v>69</v>
      </c>
    </row>
    <row r="8919" spans="1:3" x14ac:dyDescent="0.2">
      <c r="A8919" t="s">
        <v>105</v>
      </c>
      <c r="B8919" t="s">
        <v>131</v>
      </c>
      <c r="C8919" t="s">
        <v>128</v>
      </c>
    </row>
    <row r="8920" spans="1:3" x14ac:dyDescent="0.2">
      <c r="A8920" t="s">
        <v>105</v>
      </c>
      <c r="B8920" t="s">
        <v>132</v>
      </c>
      <c r="C8920" t="s">
        <v>14</v>
      </c>
    </row>
    <row r="8921" spans="1:3" x14ac:dyDescent="0.2">
      <c r="A8921" t="s">
        <v>133</v>
      </c>
      <c r="B8921" t="s">
        <v>105</v>
      </c>
      <c r="C8921" t="s">
        <v>49</v>
      </c>
    </row>
    <row r="8922" spans="1:3" x14ac:dyDescent="0.2">
      <c r="A8922" t="s">
        <v>105</v>
      </c>
      <c r="B8922" t="s">
        <v>134</v>
      </c>
      <c r="C8922" t="s">
        <v>36</v>
      </c>
    </row>
    <row r="8923" spans="1:3" x14ac:dyDescent="0.2">
      <c r="A8923" t="s">
        <v>105</v>
      </c>
      <c r="B8923" t="s">
        <v>135</v>
      </c>
      <c r="C8923" t="s">
        <v>79</v>
      </c>
    </row>
    <row r="8924" spans="1:3" x14ac:dyDescent="0.2">
      <c r="A8924" t="s">
        <v>136</v>
      </c>
      <c r="B8924" t="s">
        <v>105</v>
      </c>
      <c r="C8924" t="s">
        <v>79</v>
      </c>
    </row>
    <row r="8925" spans="1:3" x14ac:dyDescent="0.2">
      <c r="A8925" t="s">
        <v>105</v>
      </c>
      <c r="B8925" t="s">
        <v>137</v>
      </c>
      <c r="C8925" t="s">
        <v>62</v>
      </c>
    </row>
    <row r="8926" spans="1:3" x14ac:dyDescent="0.2">
      <c r="A8926" t="s">
        <v>105</v>
      </c>
      <c r="B8926" t="s">
        <v>138</v>
      </c>
      <c r="C8926" t="s">
        <v>62</v>
      </c>
    </row>
    <row r="8927" spans="1:3" x14ac:dyDescent="0.2">
      <c r="A8927" t="s">
        <v>106</v>
      </c>
      <c r="B8927" t="s">
        <v>107</v>
      </c>
      <c r="C8927" t="s">
        <v>1</v>
      </c>
    </row>
    <row r="8928" spans="1:3" x14ac:dyDescent="0.2">
      <c r="A8928" t="s">
        <v>106</v>
      </c>
      <c r="B8928" t="s">
        <v>108</v>
      </c>
      <c r="C8928" t="s">
        <v>1</v>
      </c>
    </row>
    <row r="8929" spans="1:3" x14ac:dyDescent="0.2">
      <c r="A8929" t="s">
        <v>106</v>
      </c>
      <c r="B8929" t="s">
        <v>109</v>
      </c>
      <c r="C8929" t="s">
        <v>62</v>
      </c>
    </row>
    <row r="8930" spans="1:3" x14ac:dyDescent="0.2">
      <c r="A8930" t="s">
        <v>110</v>
      </c>
      <c r="B8930" t="s">
        <v>106</v>
      </c>
      <c r="C8930" t="s">
        <v>49</v>
      </c>
    </row>
    <row r="8931" spans="1:3" x14ac:dyDescent="0.2">
      <c r="A8931" t="s">
        <v>111</v>
      </c>
      <c r="B8931" t="s">
        <v>106</v>
      </c>
      <c r="C8931" t="s">
        <v>79</v>
      </c>
    </row>
    <row r="8932" spans="1:3" x14ac:dyDescent="0.2">
      <c r="A8932" t="s">
        <v>112</v>
      </c>
      <c r="B8932" t="s">
        <v>106</v>
      </c>
      <c r="C8932" t="s">
        <v>80</v>
      </c>
    </row>
    <row r="8933" spans="1:3" x14ac:dyDescent="0.2">
      <c r="A8933" t="s">
        <v>113</v>
      </c>
      <c r="B8933" t="s">
        <v>106</v>
      </c>
      <c r="C8933" t="s">
        <v>111</v>
      </c>
    </row>
    <row r="8934" spans="1:3" x14ac:dyDescent="0.2">
      <c r="A8934" t="s">
        <v>114</v>
      </c>
      <c r="B8934" t="s">
        <v>106</v>
      </c>
      <c r="C8934" t="s">
        <v>39</v>
      </c>
    </row>
    <row r="8935" spans="1:3" x14ac:dyDescent="0.2">
      <c r="A8935" t="s">
        <v>106</v>
      </c>
      <c r="B8935" t="s">
        <v>115</v>
      </c>
      <c r="C8935" t="s">
        <v>73</v>
      </c>
    </row>
    <row r="8936" spans="1:3" x14ac:dyDescent="0.2">
      <c r="A8936" t="s">
        <v>106</v>
      </c>
      <c r="B8936" t="s">
        <v>116</v>
      </c>
      <c r="C8936" t="s">
        <v>130</v>
      </c>
    </row>
    <row r="8937" spans="1:3" x14ac:dyDescent="0.2">
      <c r="A8937" t="s">
        <v>117</v>
      </c>
      <c r="B8937" t="s">
        <v>106</v>
      </c>
      <c r="C8937" t="s">
        <v>86</v>
      </c>
    </row>
    <row r="8938" spans="1:3" x14ac:dyDescent="0.2">
      <c r="A8938" t="s">
        <v>106</v>
      </c>
      <c r="B8938" t="s">
        <v>118</v>
      </c>
      <c r="C8938" t="s">
        <v>10</v>
      </c>
    </row>
    <row r="8939" spans="1:3" x14ac:dyDescent="0.2">
      <c r="A8939" t="s">
        <v>106</v>
      </c>
      <c r="B8939" t="s">
        <v>119</v>
      </c>
      <c r="C8939" t="s">
        <v>10</v>
      </c>
    </row>
    <row r="8940" spans="1:3" x14ac:dyDescent="0.2">
      <c r="A8940" t="s">
        <v>106</v>
      </c>
      <c r="B8940" t="s">
        <v>120</v>
      </c>
      <c r="C8940" t="s">
        <v>137</v>
      </c>
    </row>
    <row r="8941" spans="1:3" x14ac:dyDescent="0.2">
      <c r="A8941" t="s">
        <v>106</v>
      </c>
      <c r="B8941" t="s">
        <v>121</v>
      </c>
      <c r="C8941" t="s">
        <v>116</v>
      </c>
    </row>
    <row r="8942" spans="1:3" x14ac:dyDescent="0.2">
      <c r="A8942" t="s">
        <v>122</v>
      </c>
      <c r="B8942" t="s">
        <v>106</v>
      </c>
      <c r="C8942" t="s">
        <v>49</v>
      </c>
    </row>
    <row r="8943" spans="1:3" x14ac:dyDescent="0.2">
      <c r="A8943" t="s">
        <v>123</v>
      </c>
      <c r="B8943" t="s">
        <v>106</v>
      </c>
      <c r="C8943" t="s">
        <v>11</v>
      </c>
    </row>
    <row r="8944" spans="1:3" x14ac:dyDescent="0.2">
      <c r="A8944" t="s">
        <v>124</v>
      </c>
      <c r="B8944" t="s">
        <v>106</v>
      </c>
      <c r="C8944" t="s">
        <v>31</v>
      </c>
    </row>
    <row r="8945" spans="1:3" x14ac:dyDescent="0.2">
      <c r="A8945" t="s">
        <v>125</v>
      </c>
      <c r="B8945" t="s">
        <v>106</v>
      </c>
      <c r="C8945" t="s">
        <v>136</v>
      </c>
    </row>
    <row r="8946" spans="1:3" x14ac:dyDescent="0.2">
      <c r="A8946" t="s">
        <v>126</v>
      </c>
      <c r="B8946" t="s">
        <v>106</v>
      </c>
      <c r="C8946" t="s">
        <v>81</v>
      </c>
    </row>
    <row r="8947" spans="1:3" x14ac:dyDescent="0.2">
      <c r="A8947" t="s">
        <v>106</v>
      </c>
      <c r="B8947" t="s">
        <v>127</v>
      </c>
      <c r="C8947" t="s">
        <v>29</v>
      </c>
    </row>
    <row r="8948" spans="1:3" x14ac:dyDescent="0.2">
      <c r="A8948" t="s">
        <v>128</v>
      </c>
      <c r="B8948" t="s">
        <v>106</v>
      </c>
      <c r="C8948" t="s">
        <v>101</v>
      </c>
    </row>
    <row r="8949" spans="1:3" x14ac:dyDescent="0.2">
      <c r="A8949" t="s">
        <v>106</v>
      </c>
      <c r="B8949" t="s">
        <v>129</v>
      </c>
      <c r="C8949" t="s">
        <v>79</v>
      </c>
    </row>
    <row r="8950" spans="1:3" x14ac:dyDescent="0.2">
      <c r="A8950" t="s">
        <v>106</v>
      </c>
      <c r="B8950" t="s">
        <v>130</v>
      </c>
      <c r="C8950" t="s">
        <v>43</v>
      </c>
    </row>
    <row r="8951" spans="1:3" x14ac:dyDescent="0.2">
      <c r="A8951" t="s">
        <v>106</v>
      </c>
      <c r="B8951" t="s">
        <v>131</v>
      </c>
      <c r="C8951" t="s">
        <v>127</v>
      </c>
    </row>
    <row r="8952" spans="1:3" x14ac:dyDescent="0.2">
      <c r="A8952" t="s">
        <v>106</v>
      </c>
      <c r="B8952" t="s">
        <v>132</v>
      </c>
      <c r="C8952" t="s">
        <v>16</v>
      </c>
    </row>
    <row r="8953" spans="1:3" x14ac:dyDescent="0.2">
      <c r="A8953" t="s">
        <v>133</v>
      </c>
      <c r="B8953" t="s">
        <v>106</v>
      </c>
      <c r="C8953" t="s">
        <v>135</v>
      </c>
    </row>
    <row r="8954" spans="1:3" x14ac:dyDescent="0.2">
      <c r="A8954" t="s">
        <v>106</v>
      </c>
      <c r="B8954" t="s">
        <v>134</v>
      </c>
      <c r="C8954" t="s">
        <v>62</v>
      </c>
    </row>
    <row r="8955" spans="1:3" x14ac:dyDescent="0.2">
      <c r="A8955" t="s">
        <v>106</v>
      </c>
      <c r="B8955" t="s">
        <v>135</v>
      </c>
      <c r="C8955" t="s">
        <v>111</v>
      </c>
    </row>
    <row r="8956" spans="1:3" x14ac:dyDescent="0.2">
      <c r="A8956" t="s">
        <v>136</v>
      </c>
      <c r="B8956" t="s">
        <v>106</v>
      </c>
      <c r="C8956" t="s">
        <v>48</v>
      </c>
    </row>
    <row r="8957" spans="1:3" x14ac:dyDescent="0.2">
      <c r="A8957" t="s">
        <v>106</v>
      </c>
      <c r="B8957" t="s">
        <v>137</v>
      </c>
      <c r="C8957" t="s">
        <v>128</v>
      </c>
    </row>
    <row r="8958" spans="1:3" x14ac:dyDescent="0.2">
      <c r="A8958" t="s">
        <v>106</v>
      </c>
      <c r="B8958" t="s">
        <v>138</v>
      </c>
      <c r="C8958" t="s">
        <v>128</v>
      </c>
    </row>
    <row r="8959" spans="1:3" x14ac:dyDescent="0.2">
      <c r="A8959" t="s">
        <v>108</v>
      </c>
      <c r="B8959" t="s">
        <v>109</v>
      </c>
      <c r="C8959" t="s">
        <v>84</v>
      </c>
    </row>
    <row r="8960" spans="1:3" x14ac:dyDescent="0.2">
      <c r="A8960" t="s">
        <v>110</v>
      </c>
      <c r="B8960" t="s">
        <v>108</v>
      </c>
      <c r="C8960" t="s">
        <v>2</v>
      </c>
    </row>
    <row r="8961" spans="1:3" x14ac:dyDescent="0.2">
      <c r="A8961" t="s">
        <v>111</v>
      </c>
      <c r="B8961" t="s">
        <v>108</v>
      </c>
      <c r="C8961" t="s">
        <v>11</v>
      </c>
    </row>
    <row r="8962" spans="1:3" x14ac:dyDescent="0.2">
      <c r="A8962" t="s">
        <v>112</v>
      </c>
      <c r="B8962" t="s">
        <v>108</v>
      </c>
      <c r="C8962" t="s">
        <v>11</v>
      </c>
    </row>
    <row r="8963" spans="1:3" x14ac:dyDescent="0.2">
      <c r="A8963" t="s">
        <v>113</v>
      </c>
      <c r="B8963" t="s">
        <v>108</v>
      </c>
      <c r="C8963" t="s">
        <v>10</v>
      </c>
    </row>
    <row r="8964" spans="1:3" x14ac:dyDescent="0.2">
      <c r="A8964" t="s">
        <v>114</v>
      </c>
      <c r="B8964" t="s">
        <v>108</v>
      </c>
      <c r="C8964" t="s">
        <v>69</v>
      </c>
    </row>
    <row r="8965" spans="1:3" x14ac:dyDescent="0.2">
      <c r="A8965" t="s">
        <v>108</v>
      </c>
      <c r="B8965" t="s">
        <v>115</v>
      </c>
      <c r="C8965" t="s">
        <v>4</v>
      </c>
    </row>
    <row r="8966" spans="1:3" x14ac:dyDescent="0.2">
      <c r="A8966" t="s">
        <v>116</v>
      </c>
      <c r="B8966" t="s">
        <v>108</v>
      </c>
      <c r="C8966" t="s">
        <v>102</v>
      </c>
    </row>
    <row r="8967" spans="1:3" x14ac:dyDescent="0.2">
      <c r="A8967" t="s">
        <v>117</v>
      </c>
      <c r="B8967" t="s">
        <v>108</v>
      </c>
      <c r="C8967" t="s">
        <v>28</v>
      </c>
    </row>
    <row r="8968" spans="1:3" x14ac:dyDescent="0.2">
      <c r="A8968" t="s">
        <v>118</v>
      </c>
      <c r="B8968" t="s">
        <v>108</v>
      </c>
      <c r="C8968" t="s">
        <v>95</v>
      </c>
    </row>
    <row r="8969" spans="1:3" x14ac:dyDescent="0.2">
      <c r="A8969" t="s">
        <v>119</v>
      </c>
      <c r="B8969" t="s">
        <v>108</v>
      </c>
      <c r="C8969" t="s">
        <v>123</v>
      </c>
    </row>
    <row r="8970" spans="1:3" x14ac:dyDescent="0.2">
      <c r="A8970" t="s">
        <v>108</v>
      </c>
      <c r="B8970" t="s">
        <v>120</v>
      </c>
      <c r="C8970" t="s">
        <v>4</v>
      </c>
    </row>
    <row r="8971" spans="1:3" x14ac:dyDescent="0.2">
      <c r="A8971" t="s">
        <v>108</v>
      </c>
      <c r="B8971" t="s">
        <v>121</v>
      </c>
      <c r="C8971" t="s">
        <v>4</v>
      </c>
    </row>
    <row r="8972" spans="1:3" x14ac:dyDescent="0.2">
      <c r="A8972" t="s">
        <v>122</v>
      </c>
      <c r="B8972" t="s">
        <v>108</v>
      </c>
      <c r="C8972" t="s">
        <v>2</v>
      </c>
    </row>
    <row r="8973" spans="1:3" x14ac:dyDescent="0.2">
      <c r="A8973" t="s">
        <v>123</v>
      </c>
      <c r="B8973" t="s">
        <v>108</v>
      </c>
      <c r="C8973" t="s">
        <v>134</v>
      </c>
    </row>
    <row r="8974" spans="1:3" x14ac:dyDescent="0.2">
      <c r="A8974" t="s">
        <v>124</v>
      </c>
      <c r="B8974" t="s">
        <v>108</v>
      </c>
      <c r="C8974" t="s">
        <v>43</v>
      </c>
    </row>
    <row r="8975" spans="1:3" x14ac:dyDescent="0.2">
      <c r="A8975" t="s">
        <v>125</v>
      </c>
      <c r="B8975" t="s">
        <v>108</v>
      </c>
      <c r="C8975" t="s">
        <v>106</v>
      </c>
    </row>
    <row r="8976" spans="1:3" x14ac:dyDescent="0.2">
      <c r="A8976" t="s">
        <v>126</v>
      </c>
      <c r="B8976" t="s">
        <v>108</v>
      </c>
      <c r="C8976" t="s">
        <v>21</v>
      </c>
    </row>
    <row r="8977" spans="1:3" x14ac:dyDescent="0.2">
      <c r="A8977" t="s">
        <v>127</v>
      </c>
      <c r="B8977" t="s">
        <v>108</v>
      </c>
      <c r="C8977" t="s">
        <v>52</v>
      </c>
    </row>
    <row r="8978" spans="1:3" x14ac:dyDescent="0.2">
      <c r="A8978" t="s">
        <v>128</v>
      </c>
      <c r="B8978" t="s">
        <v>108</v>
      </c>
      <c r="C8978" t="s">
        <v>138</v>
      </c>
    </row>
    <row r="8979" spans="1:3" x14ac:dyDescent="0.2">
      <c r="A8979" t="s">
        <v>129</v>
      </c>
      <c r="B8979" t="s">
        <v>108</v>
      </c>
      <c r="C8979" t="s">
        <v>130</v>
      </c>
    </row>
    <row r="8980" spans="1:3" x14ac:dyDescent="0.2">
      <c r="A8980" t="s">
        <v>130</v>
      </c>
      <c r="B8980" t="s">
        <v>108</v>
      </c>
      <c r="C8980" t="s">
        <v>137</v>
      </c>
    </row>
    <row r="8981" spans="1:3" x14ac:dyDescent="0.2">
      <c r="A8981" t="s">
        <v>131</v>
      </c>
      <c r="B8981" t="s">
        <v>108</v>
      </c>
      <c r="C8981" t="s">
        <v>116</v>
      </c>
    </row>
    <row r="8982" spans="1:3" x14ac:dyDescent="0.2">
      <c r="A8982" t="s">
        <v>132</v>
      </c>
      <c r="B8982" t="s">
        <v>108</v>
      </c>
      <c r="C8982" t="s">
        <v>11</v>
      </c>
    </row>
    <row r="8983" spans="1:3" x14ac:dyDescent="0.2">
      <c r="A8983" t="s">
        <v>133</v>
      </c>
      <c r="B8983" t="s">
        <v>108</v>
      </c>
      <c r="C8983" t="s">
        <v>14</v>
      </c>
    </row>
    <row r="8984" spans="1:3" x14ac:dyDescent="0.2">
      <c r="A8984" t="s">
        <v>108</v>
      </c>
      <c r="B8984" t="s">
        <v>134</v>
      </c>
      <c r="C8984" t="s">
        <v>67</v>
      </c>
    </row>
    <row r="8985" spans="1:3" x14ac:dyDescent="0.2">
      <c r="A8985" t="s">
        <v>135</v>
      </c>
      <c r="B8985" t="s">
        <v>108</v>
      </c>
      <c r="C8985" t="s">
        <v>10</v>
      </c>
    </row>
    <row r="8986" spans="1:3" x14ac:dyDescent="0.2">
      <c r="A8986" t="s">
        <v>136</v>
      </c>
      <c r="B8986" t="s">
        <v>108</v>
      </c>
      <c r="C8986" t="s">
        <v>105</v>
      </c>
    </row>
    <row r="8987" spans="1:3" x14ac:dyDescent="0.2">
      <c r="A8987" t="s">
        <v>108</v>
      </c>
      <c r="B8987" t="s">
        <v>137</v>
      </c>
      <c r="C8987" t="s">
        <v>102</v>
      </c>
    </row>
    <row r="8988" spans="1:3" x14ac:dyDescent="0.2">
      <c r="A8988" t="s">
        <v>108</v>
      </c>
      <c r="B8988" t="s">
        <v>138</v>
      </c>
      <c r="C8988" t="s">
        <v>3</v>
      </c>
    </row>
    <row r="8989" spans="1:3" x14ac:dyDescent="0.2">
      <c r="A8989" t="s">
        <v>107</v>
      </c>
      <c r="B8989" t="s">
        <v>108</v>
      </c>
      <c r="C8989" t="s">
        <v>107</v>
      </c>
    </row>
    <row r="8990" spans="1:3" x14ac:dyDescent="0.2">
      <c r="A8990" t="s">
        <v>107</v>
      </c>
      <c r="B8990" t="s">
        <v>109</v>
      </c>
      <c r="C8990" t="s">
        <v>84</v>
      </c>
    </row>
    <row r="8991" spans="1:3" x14ac:dyDescent="0.2">
      <c r="A8991" t="s">
        <v>110</v>
      </c>
      <c r="B8991" t="s">
        <v>107</v>
      </c>
      <c r="C8991" t="s">
        <v>2</v>
      </c>
    </row>
    <row r="8992" spans="1:3" x14ac:dyDescent="0.2">
      <c r="A8992" t="s">
        <v>111</v>
      </c>
      <c r="B8992" t="s">
        <v>107</v>
      </c>
      <c r="C8992" t="s">
        <v>130</v>
      </c>
    </row>
    <row r="8993" spans="1:3" x14ac:dyDescent="0.2">
      <c r="A8993" t="s">
        <v>112</v>
      </c>
      <c r="B8993" t="s">
        <v>107</v>
      </c>
      <c r="C8993" t="s">
        <v>11</v>
      </c>
    </row>
    <row r="8994" spans="1:3" x14ac:dyDescent="0.2">
      <c r="A8994" t="s">
        <v>113</v>
      </c>
      <c r="B8994" t="s">
        <v>107</v>
      </c>
      <c r="C8994" t="s">
        <v>10</v>
      </c>
    </row>
    <row r="8995" spans="1:3" x14ac:dyDescent="0.2">
      <c r="A8995" t="s">
        <v>114</v>
      </c>
      <c r="B8995" t="s">
        <v>107</v>
      </c>
      <c r="C8995" t="s">
        <v>10</v>
      </c>
    </row>
    <row r="8996" spans="1:3" x14ac:dyDescent="0.2">
      <c r="A8996" t="s">
        <v>107</v>
      </c>
      <c r="B8996" t="s">
        <v>115</v>
      </c>
      <c r="C8996" t="s">
        <v>4</v>
      </c>
    </row>
    <row r="8997" spans="1:3" x14ac:dyDescent="0.2">
      <c r="A8997" t="s">
        <v>116</v>
      </c>
      <c r="B8997" t="s">
        <v>107</v>
      </c>
      <c r="C8997" t="s">
        <v>102</v>
      </c>
    </row>
    <row r="8998" spans="1:3" x14ac:dyDescent="0.2">
      <c r="A8998" t="s">
        <v>117</v>
      </c>
      <c r="B8998" t="s">
        <v>107</v>
      </c>
      <c r="C8998" t="s">
        <v>108</v>
      </c>
    </row>
    <row r="8999" spans="1:3" x14ac:dyDescent="0.2">
      <c r="A8999" t="s">
        <v>118</v>
      </c>
      <c r="B8999" t="s">
        <v>107</v>
      </c>
      <c r="C8999" t="s">
        <v>95</v>
      </c>
    </row>
    <row r="9000" spans="1:3" x14ac:dyDescent="0.2">
      <c r="A9000" t="s">
        <v>119</v>
      </c>
      <c r="B9000" t="s">
        <v>107</v>
      </c>
      <c r="C9000" t="s">
        <v>95</v>
      </c>
    </row>
    <row r="9001" spans="1:3" x14ac:dyDescent="0.2">
      <c r="A9001" t="s">
        <v>107</v>
      </c>
      <c r="B9001" t="s">
        <v>120</v>
      </c>
      <c r="C9001" t="s">
        <v>4</v>
      </c>
    </row>
    <row r="9002" spans="1:3" x14ac:dyDescent="0.2">
      <c r="A9002" t="s">
        <v>107</v>
      </c>
      <c r="B9002" t="s">
        <v>121</v>
      </c>
      <c r="C9002" t="s">
        <v>4</v>
      </c>
    </row>
    <row r="9003" spans="1:3" x14ac:dyDescent="0.2">
      <c r="A9003" t="s">
        <v>122</v>
      </c>
      <c r="B9003" t="s">
        <v>107</v>
      </c>
      <c r="C9003" t="s">
        <v>2</v>
      </c>
    </row>
    <row r="9004" spans="1:3" x14ac:dyDescent="0.2">
      <c r="A9004" t="s">
        <v>123</v>
      </c>
      <c r="B9004" t="s">
        <v>107</v>
      </c>
      <c r="C9004" t="s">
        <v>134</v>
      </c>
    </row>
    <row r="9005" spans="1:3" x14ac:dyDescent="0.2">
      <c r="A9005" t="s">
        <v>124</v>
      </c>
      <c r="B9005" t="s">
        <v>107</v>
      </c>
      <c r="C9005" t="s">
        <v>43</v>
      </c>
    </row>
    <row r="9006" spans="1:3" x14ac:dyDescent="0.2">
      <c r="A9006" t="s">
        <v>125</v>
      </c>
      <c r="B9006" t="s">
        <v>107</v>
      </c>
      <c r="C9006" t="s">
        <v>89</v>
      </c>
    </row>
    <row r="9007" spans="1:3" x14ac:dyDescent="0.2">
      <c r="A9007" t="s">
        <v>126</v>
      </c>
      <c r="B9007" t="s">
        <v>107</v>
      </c>
      <c r="C9007" t="s">
        <v>29</v>
      </c>
    </row>
    <row r="9008" spans="1:3" x14ac:dyDescent="0.2">
      <c r="A9008" t="s">
        <v>127</v>
      </c>
      <c r="B9008" t="s">
        <v>107</v>
      </c>
      <c r="C9008" t="s">
        <v>100</v>
      </c>
    </row>
    <row r="9009" spans="1:3" x14ac:dyDescent="0.2">
      <c r="A9009" t="s">
        <v>128</v>
      </c>
      <c r="B9009" t="s">
        <v>107</v>
      </c>
      <c r="C9009" t="s">
        <v>138</v>
      </c>
    </row>
    <row r="9010" spans="1:3" x14ac:dyDescent="0.2">
      <c r="A9010" t="s">
        <v>129</v>
      </c>
      <c r="B9010" t="s">
        <v>107</v>
      </c>
      <c r="C9010" t="s">
        <v>130</v>
      </c>
    </row>
    <row r="9011" spans="1:3" x14ac:dyDescent="0.2">
      <c r="A9011" t="s">
        <v>130</v>
      </c>
      <c r="B9011" t="s">
        <v>107</v>
      </c>
      <c r="C9011" t="s">
        <v>73</v>
      </c>
    </row>
    <row r="9012" spans="1:3" x14ac:dyDescent="0.2">
      <c r="A9012" t="s">
        <v>131</v>
      </c>
      <c r="B9012" t="s">
        <v>107</v>
      </c>
      <c r="C9012" t="s">
        <v>116</v>
      </c>
    </row>
    <row r="9013" spans="1:3" x14ac:dyDescent="0.2">
      <c r="A9013" t="s">
        <v>132</v>
      </c>
      <c r="B9013" t="s">
        <v>107</v>
      </c>
      <c r="C9013" t="s">
        <v>11</v>
      </c>
    </row>
    <row r="9014" spans="1:3" x14ac:dyDescent="0.2">
      <c r="A9014" t="s">
        <v>133</v>
      </c>
      <c r="B9014" t="s">
        <v>107</v>
      </c>
      <c r="C9014" t="s">
        <v>14</v>
      </c>
    </row>
    <row r="9015" spans="1:3" x14ac:dyDescent="0.2">
      <c r="A9015" t="s">
        <v>107</v>
      </c>
      <c r="B9015" t="s">
        <v>134</v>
      </c>
      <c r="C9015" t="s">
        <v>67</v>
      </c>
    </row>
    <row r="9016" spans="1:3" x14ac:dyDescent="0.2">
      <c r="A9016" t="s">
        <v>135</v>
      </c>
      <c r="B9016" t="s">
        <v>107</v>
      </c>
      <c r="C9016" t="s">
        <v>10</v>
      </c>
    </row>
    <row r="9017" spans="1:3" x14ac:dyDescent="0.2">
      <c r="A9017" t="s">
        <v>136</v>
      </c>
      <c r="B9017" t="s">
        <v>107</v>
      </c>
      <c r="C9017" t="s">
        <v>105</v>
      </c>
    </row>
    <row r="9018" spans="1:3" x14ac:dyDescent="0.2">
      <c r="A9018" t="s">
        <v>107</v>
      </c>
      <c r="B9018" t="s">
        <v>137</v>
      </c>
      <c r="C9018" t="s">
        <v>102</v>
      </c>
    </row>
    <row r="9019" spans="1:3" x14ac:dyDescent="0.2">
      <c r="A9019" t="s">
        <v>107</v>
      </c>
      <c r="B9019" t="s">
        <v>138</v>
      </c>
      <c r="C9019" t="s">
        <v>3</v>
      </c>
    </row>
    <row r="9020" spans="1:3" x14ac:dyDescent="0.2">
      <c r="A9020" t="s">
        <v>110</v>
      </c>
      <c r="B9020" t="s">
        <v>109</v>
      </c>
      <c r="C9020" t="s">
        <v>29</v>
      </c>
    </row>
    <row r="9021" spans="1:3" x14ac:dyDescent="0.2">
      <c r="A9021" t="s">
        <v>111</v>
      </c>
      <c r="B9021" t="s">
        <v>109</v>
      </c>
      <c r="C9021" t="s">
        <v>128</v>
      </c>
    </row>
    <row r="9022" spans="1:3" x14ac:dyDescent="0.2">
      <c r="A9022" t="s">
        <v>112</v>
      </c>
      <c r="B9022" t="s">
        <v>109</v>
      </c>
      <c r="C9022" t="s">
        <v>130</v>
      </c>
    </row>
    <row r="9023" spans="1:3" x14ac:dyDescent="0.2">
      <c r="A9023" t="s">
        <v>113</v>
      </c>
      <c r="B9023" t="s">
        <v>109</v>
      </c>
      <c r="C9023" t="s">
        <v>105</v>
      </c>
    </row>
    <row r="9024" spans="1:3" x14ac:dyDescent="0.2">
      <c r="A9024" t="s">
        <v>114</v>
      </c>
      <c r="B9024" t="s">
        <v>109</v>
      </c>
      <c r="C9024" t="s">
        <v>105</v>
      </c>
    </row>
    <row r="9025" spans="1:3" x14ac:dyDescent="0.2">
      <c r="A9025" t="s">
        <v>109</v>
      </c>
      <c r="B9025" t="s">
        <v>115</v>
      </c>
      <c r="C9025" t="s">
        <v>58</v>
      </c>
    </row>
    <row r="9026" spans="1:3" x14ac:dyDescent="0.2">
      <c r="A9026" t="s">
        <v>116</v>
      </c>
      <c r="B9026" t="s">
        <v>109</v>
      </c>
      <c r="C9026" t="s">
        <v>3</v>
      </c>
    </row>
    <row r="9027" spans="1:3" x14ac:dyDescent="0.2">
      <c r="A9027" t="s">
        <v>117</v>
      </c>
      <c r="B9027" t="s">
        <v>109</v>
      </c>
      <c r="C9027" t="s">
        <v>14</v>
      </c>
    </row>
    <row r="9028" spans="1:3" x14ac:dyDescent="0.2">
      <c r="A9028" t="s">
        <v>118</v>
      </c>
      <c r="B9028" t="s">
        <v>109</v>
      </c>
      <c r="C9028" t="s">
        <v>116</v>
      </c>
    </row>
    <row r="9029" spans="1:3" x14ac:dyDescent="0.2">
      <c r="A9029" t="s">
        <v>119</v>
      </c>
      <c r="B9029" t="s">
        <v>109</v>
      </c>
      <c r="C9029" t="s">
        <v>91</v>
      </c>
    </row>
    <row r="9030" spans="1:3" x14ac:dyDescent="0.2">
      <c r="A9030" t="s">
        <v>109</v>
      </c>
      <c r="B9030" t="s">
        <v>120</v>
      </c>
      <c r="C9030" t="s">
        <v>58</v>
      </c>
    </row>
    <row r="9031" spans="1:3" x14ac:dyDescent="0.2">
      <c r="A9031" t="s">
        <v>109</v>
      </c>
      <c r="B9031" t="s">
        <v>121</v>
      </c>
      <c r="C9031" t="s">
        <v>58</v>
      </c>
    </row>
    <row r="9032" spans="1:3" x14ac:dyDescent="0.2">
      <c r="A9032" t="s">
        <v>122</v>
      </c>
      <c r="B9032" t="s">
        <v>109</v>
      </c>
      <c r="C9032" t="s">
        <v>29</v>
      </c>
    </row>
    <row r="9033" spans="1:3" x14ac:dyDescent="0.2">
      <c r="A9033" t="s">
        <v>123</v>
      </c>
      <c r="B9033" t="s">
        <v>109</v>
      </c>
      <c r="C9033" t="s">
        <v>102</v>
      </c>
    </row>
    <row r="9034" spans="1:3" x14ac:dyDescent="0.2">
      <c r="A9034" t="s">
        <v>124</v>
      </c>
      <c r="B9034" t="s">
        <v>109</v>
      </c>
      <c r="C9034" t="s">
        <v>2</v>
      </c>
    </row>
    <row r="9035" spans="1:3" x14ac:dyDescent="0.2">
      <c r="A9035" t="s">
        <v>125</v>
      </c>
      <c r="B9035" t="s">
        <v>109</v>
      </c>
      <c r="C9035" t="s">
        <v>93</v>
      </c>
    </row>
    <row r="9036" spans="1:3" x14ac:dyDescent="0.2">
      <c r="A9036" t="s">
        <v>126</v>
      </c>
      <c r="B9036" t="s">
        <v>109</v>
      </c>
      <c r="C9036" t="s">
        <v>74</v>
      </c>
    </row>
    <row r="9037" spans="1:3" x14ac:dyDescent="0.2">
      <c r="A9037" t="s">
        <v>127</v>
      </c>
      <c r="B9037" t="s">
        <v>109</v>
      </c>
      <c r="C9037" t="s">
        <v>36</v>
      </c>
    </row>
    <row r="9038" spans="1:3" x14ac:dyDescent="0.2">
      <c r="A9038" t="s">
        <v>128</v>
      </c>
      <c r="B9038" t="s">
        <v>109</v>
      </c>
      <c r="C9038" t="s">
        <v>5</v>
      </c>
    </row>
    <row r="9039" spans="1:3" x14ac:dyDescent="0.2">
      <c r="A9039" t="s">
        <v>129</v>
      </c>
      <c r="B9039" t="s">
        <v>109</v>
      </c>
      <c r="C9039" t="s">
        <v>128</v>
      </c>
    </row>
    <row r="9040" spans="1:3" x14ac:dyDescent="0.2">
      <c r="A9040" t="s">
        <v>130</v>
      </c>
      <c r="B9040" t="s">
        <v>109</v>
      </c>
      <c r="C9040" t="s">
        <v>22</v>
      </c>
    </row>
    <row r="9041" spans="1:3" x14ac:dyDescent="0.2">
      <c r="A9041" t="s">
        <v>131</v>
      </c>
      <c r="B9041" t="s">
        <v>109</v>
      </c>
      <c r="C9041" t="s">
        <v>73</v>
      </c>
    </row>
    <row r="9042" spans="1:3" x14ac:dyDescent="0.2">
      <c r="A9042" t="s">
        <v>132</v>
      </c>
      <c r="B9042" t="s">
        <v>109</v>
      </c>
      <c r="C9042" t="s">
        <v>130</v>
      </c>
    </row>
    <row r="9043" spans="1:3" x14ac:dyDescent="0.2">
      <c r="A9043" t="s">
        <v>133</v>
      </c>
      <c r="B9043" t="s">
        <v>109</v>
      </c>
      <c r="C9043" t="s">
        <v>89</v>
      </c>
    </row>
    <row r="9044" spans="1:3" x14ac:dyDescent="0.2">
      <c r="A9044" t="s">
        <v>109</v>
      </c>
      <c r="B9044" t="s">
        <v>134</v>
      </c>
      <c r="C9044" t="s">
        <v>35</v>
      </c>
    </row>
    <row r="9045" spans="1:3" x14ac:dyDescent="0.2">
      <c r="A9045" t="s">
        <v>135</v>
      </c>
      <c r="B9045" t="s">
        <v>109</v>
      </c>
      <c r="C9045" t="s">
        <v>105</v>
      </c>
    </row>
    <row r="9046" spans="1:3" x14ac:dyDescent="0.2">
      <c r="A9046" t="s">
        <v>136</v>
      </c>
      <c r="B9046" t="s">
        <v>109</v>
      </c>
      <c r="C9046" t="s">
        <v>127</v>
      </c>
    </row>
    <row r="9047" spans="1:3" x14ac:dyDescent="0.2">
      <c r="A9047" t="s">
        <v>109</v>
      </c>
      <c r="B9047" t="s">
        <v>137</v>
      </c>
      <c r="C9047" t="s">
        <v>3</v>
      </c>
    </row>
    <row r="9048" spans="1:3" x14ac:dyDescent="0.2">
      <c r="A9048" t="s">
        <v>109</v>
      </c>
      <c r="B9048" t="s">
        <v>138</v>
      </c>
      <c r="C9048" t="s">
        <v>123</v>
      </c>
    </row>
    <row r="9049" spans="1:3" x14ac:dyDescent="0.2">
      <c r="A9049" t="s">
        <v>110</v>
      </c>
      <c r="B9049" t="s">
        <v>111</v>
      </c>
      <c r="C9049" t="s">
        <v>135</v>
      </c>
    </row>
    <row r="9050" spans="1:3" x14ac:dyDescent="0.2">
      <c r="A9050" t="s">
        <v>110</v>
      </c>
      <c r="B9050" t="s">
        <v>112</v>
      </c>
      <c r="C9050" t="s">
        <v>113</v>
      </c>
    </row>
    <row r="9051" spans="1:3" x14ac:dyDescent="0.2">
      <c r="A9051" t="s">
        <v>113</v>
      </c>
      <c r="B9051" t="s">
        <v>110</v>
      </c>
      <c r="C9051" t="s">
        <v>25</v>
      </c>
    </row>
    <row r="9052" spans="1:3" x14ac:dyDescent="0.2">
      <c r="A9052" t="s">
        <v>114</v>
      </c>
      <c r="B9052" t="s">
        <v>110</v>
      </c>
      <c r="C9052" t="s">
        <v>47</v>
      </c>
    </row>
    <row r="9053" spans="1:3" x14ac:dyDescent="0.2">
      <c r="A9053" t="s">
        <v>110</v>
      </c>
      <c r="B9053" t="s">
        <v>115</v>
      </c>
      <c r="C9053" t="s">
        <v>128</v>
      </c>
    </row>
    <row r="9054" spans="1:3" x14ac:dyDescent="0.2">
      <c r="A9054" t="s">
        <v>110</v>
      </c>
      <c r="B9054" t="s">
        <v>116</v>
      </c>
      <c r="C9054" t="s">
        <v>106</v>
      </c>
    </row>
    <row r="9055" spans="1:3" x14ac:dyDescent="0.2">
      <c r="A9055" t="s">
        <v>117</v>
      </c>
      <c r="B9055" t="s">
        <v>110</v>
      </c>
      <c r="C9055" t="s">
        <v>65</v>
      </c>
    </row>
    <row r="9056" spans="1:3" x14ac:dyDescent="0.2">
      <c r="A9056" t="s">
        <v>110</v>
      </c>
      <c r="B9056" t="s">
        <v>118</v>
      </c>
      <c r="C9056" t="s">
        <v>16</v>
      </c>
    </row>
    <row r="9057" spans="1:3" x14ac:dyDescent="0.2">
      <c r="A9057" t="s">
        <v>110</v>
      </c>
      <c r="B9057" t="s">
        <v>119</v>
      </c>
      <c r="C9057" t="s">
        <v>16</v>
      </c>
    </row>
    <row r="9058" spans="1:3" x14ac:dyDescent="0.2">
      <c r="A9058" t="s">
        <v>110</v>
      </c>
      <c r="B9058" t="s">
        <v>120</v>
      </c>
      <c r="C9058" t="s">
        <v>128</v>
      </c>
    </row>
    <row r="9059" spans="1:3" x14ac:dyDescent="0.2">
      <c r="A9059" t="s">
        <v>110</v>
      </c>
      <c r="B9059" t="s">
        <v>121</v>
      </c>
      <c r="C9059" t="s">
        <v>128</v>
      </c>
    </row>
    <row r="9060" spans="1:3" x14ac:dyDescent="0.2">
      <c r="A9060" t="s">
        <v>110</v>
      </c>
      <c r="B9060" t="s">
        <v>122</v>
      </c>
      <c r="C9060" t="s">
        <v>122</v>
      </c>
    </row>
    <row r="9061" spans="1:3" x14ac:dyDescent="0.2">
      <c r="A9061" t="s">
        <v>110</v>
      </c>
      <c r="B9061" t="s">
        <v>123</v>
      </c>
      <c r="C9061" t="s">
        <v>14</v>
      </c>
    </row>
    <row r="9062" spans="1:3" x14ac:dyDescent="0.2">
      <c r="A9062" t="s">
        <v>124</v>
      </c>
      <c r="B9062" t="s">
        <v>110</v>
      </c>
      <c r="C9062" t="s">
        <v>42</v>
      </c>
    </row>
    <row r="9063" spans="1:3" x14ac:dyDescent="0.2">
      <c r="A9063" t="s">
        <v>125</v>
      </c>
      <c r="B9063" t="s">
        <v>110</v>
      </c>
      <c r="C9063" t="s">
        <v>44</v>
      </c>
    </row>
    <row r="9064" spans="1:3" x14ac:dyDescent="0.2">
      <c r="A9064" t="s">
        <v>126</v>
      </c>
      <c r="B9064" t="s">
        <v>110</v>
      </c>
      <c r="C9064" t="s">
        <v>13</v>
      </c>
    </row>
    <row r="9065" spans="1:3" x14ac:dyDescent="0.2">
      <c r="A9065" t="s">
        <v>110</v>
      </c>
      <c r="B9065" t="s">
        <v>127</v>
      </c>
      <c r="C9065" t="s">
        <v>48</v>
      </c>
    </row>
    <row r="9066" spans="1:3" x14ac:dyDescent="0.2">
      <c r="A9066" t="s">
        <v>110</v>
      </c>
      <c r="B9066" t="s">
        <v>128</v>
      </c>
      <c r="C9066" t="s">
        <v>132</v>
      </c>
    </row>
    <row r="9067" spans="1:3" x14ac:dyDescent="0.2">
      <c r="A9067" t="s">
        <v>110</v>
      </c>
      <c r="B9067" t="s">
        <v>129</v>
      </c>
      <c r="C9067" t="s">
        <v>96</v>
      </c>
    </row>
    <row r="9068" spans="1:3" x14ac:dyDescent="0.2">
      <c r="A9068" t="s">
        <v>110</v>
      </c>
      <c r="B9068" t="s">
        <v>130</v>
      </c>
      <c r="C9068" t="s">
        <v>40</v>
      </c>
    </row>
    <row r="9069" spans="1:3" x14ac:dyDescent="0.2">
      <c r="A9069" t="s">
        <v>110</v>
      </c>
      <c r="B9069" t="s">
        <v>131</v>
      </c>
      <c r="C9069" t="s">
        <v>79</v>
      </c>
    </row>
    <row r="9070" spans="1:3" x14ac:dyDescent="0.2">
      <c r="A9070" t="s">
        <v>110</v>
      </c>
      <c r="B9070" t="s">
        <v>132</v>
      </c>
      <c r="C9070" t="s">
        <v>86</v>
      </c>
    </row>
    <row r="9071" spans="1:3" x14ac:dyDescent="0.2">
      <c r="A9071" t="s">
        <v>133</v>
      </c>
      <c r="B9071" t="s">
        <v>110</v>
      </c>
      <c r="C9071" t="s">
        <v>27</v>
      </c>
    </row>
    <row r="9072" spans="1:3" x14ac:dyDescent="0.2">
      <c r="A9072" t="s">
        <v>110</v>
      </c>
      <c r="B9072" t="s">
        <v>134</v>
      </c>
      <c r="C9072" t="s">
        <v>74</v>
      </c>
    </row>
    <row r="9073" spans="1:3" x14ac:dyDescent="0.2">
      <c r="A9073" t="s">
        <v>110</v>
      </c>
      <c r="B9073" t="s">
        <v>135</v>
      </c>
      <c r="C9073" t="s">
        <v>25</v>
      </c>
    </row>
    <row r="9074" spans="1:3" x14ac:dyDescent="0.2">
      <c r="A9074" t="s">
        <v>136</v>
      </c>
      <c r="B9074" t="s">
        <v>110</v>
      </c>
      <c r="C9074" t="s">
        <v>124</v>
      </c>
    </row>
    <row r="9075" spans="1:3" x14ac:dyDescent="0.2">
      <c r="A9075" t="s">
        <v>110</v>
      </c>
      <c r="B9075" t="s">
        <v>137</v>
      </c>
      <c r="C9075" t="s">
        <v>89</v>
      </c>
    </row>
    <row r="9076" spans="1:3" x14ac:dyDescent="0.2">
      <c r="A9076" t="s">
        <v>110</v>
      </c>
      <c r="B9076" t="s">
        <v>138</v>
      </c>
      <c r="C9076" t="s">
        <v>32</v>
      </c>
    </row>
    <row r="9077" spans="1:3" x14ac:dyDescent="0.2">
      <c r="A9077" t="s">
        <v>113</v>
      </c>
      <c r="B9077" t="s">
        <v>112</v>
      </c>
      <c r="C9077" t="s">
        <v>18</v>
      </c>
    </row>
    <row r="9078" spans="1:3" x14ac:dyDescent="0.2">
      <c r="A9078" t="s">
        <v>114</v>
      </c>
      <c r="B9078" t="s">
        <v>112</v>
      </c>
      <c r="C9078" t="s">
        <v>31</v>
      </c>
    </row>
    <row r="9079" spans="1:3" x14ac:dyDescent="0.2">
      <c r="A9079" t="s">
        <v>112</v>
      </c>
      <c r="B9079" t="s">
        <v>115</v>
      </c>
      <c r="C9079" t="s">
        <v>36</v>
      </c>
    </row>
    <row r="9080" spans="1:3" x14ac:dyDescent="0.2">
      <c r="A9080" t="s">
        <v>112</v>
      </c>
      <c r="B9080" t="s">
        <v>116</v>
      </c>
      <c r="C9080" t="s">
        <v>105</v>
      </c>
    </row>
    <row r="9081" spans="1:3" x14ac:dyDescent="0.2">
      <c r="A9081" t="s">
        <v>117</v>
      </c>
      <c r="B9081" t="s">
        <v>112</v>
      </c>
      <c r="C9081" t="s">
        <v>26</v>
      </c>
    </row>
    <row r="9082" spans="1:3" x14ac:dyDescent="0.2">
      <c r="A9082" t="s">
        <v>112</v>
      </c>
      <c r="B9082" t="s">
        <v>118</v>
      </c>
      <c r="C9082" t="s">
        <v>101</v>
      </c>
    </row>
    <row r="9083" spans="1:3" x14ac:dyDescent="0.2">
      <c r="A9083" t="s">
        <v>112</v>
      </c>
      <c r="B9083" t="s">
        <v>119</v>
      </c>
      <c r="C9083" t="s">
        <v>101</v>
      </c>
    </row>
    <row r="9084" spans="1:3" x14ac:dyDescent="0.2">
      <c r="A9084" t="s">
        <v>112</v>
      </c>
      <c r="B9084" t="s">
        <v>120</v>
      </c>
      <c r="C9084" t="s">
        <v>100</v>
      </c>
    </row>
    <row r="9085" spans="1:3" x14ac:dyDescent="0.2">
      <c r="A9085" t="s">
        <v>112</v>
      </c>
      <c r="B9085" t="s">
        <v>121</v>
      </c>
      <c r="C9085" t="s">
        <v>100</v>
      </c>
    </row>
    <row r="9086" spans="1:3" x14ac:dyDescent="0.2">
      <c r="A9086" t="s">
        <v>112</v>
      </c>
      <c r="B9086" t="s">
        <v>122</v>
      </c>
      <c r="C9086" t="s">
        <v>86</v>
      </c>
    </row>
    <row r="9087" spans="1:3" x14ac:dyDescent="0.2">
      <c r="A9087" t="s">
        <v>112</v>
      </c>
      <c r="B9087" t="s">
        <v>123</v>
      </c>
      <c r="C9087" t="s">
        <v>10</v>
      </c>
    </row>
    <row r="9088" spans="1:3" x14ac:dyDescent="0.2">
      <c r="A9088" t="s">
        <v>124</v>
      </c>
      <c r="B9088" t="s">
        <v>112</v>
      </c>
      <c r="C9088" t="s">
        <v>114</v>
      </c>
    </row>
    <row r="9089" spans="1:3" x14ac:dyDescent="0.2">
      <c r="A9089" t="s">
        <v>125</v>
      </c>
      <c r="B9089" t="s">
        <v>112</v>
      </c>
      <c r="C9089" t="s">
        <v>124</v>
      </c>
    </row>
    <row r="9090" spans="1:3" x14ac:dyDescent="0.2">
      <c r="A9090" t="s">
        <v>126</v>
      </c>
      <c r="B9090" t="s">
        <v>112</v>
      </c>
      <c r="C9090" t="s">
        <v>135</v>
      </c>
    </row>
    <row r="9091" spans="1:3" x14ac:dyDescent="0.2">
      <c r="A9091" t="s">
        <v>112</v>
      </c>
      <c r="B9091" t="s">
        <v>127</v>
      </c>
      <c r="C9091" t="s">
        <v>106</v>
      </c>
    </row>
    <row r="9092" spans="1:3" x14ac:dyDescent="0.2">
      <c r="A9092" t="s">
        <v>112</v>
      </c>
      <c r="B9092" t="s">
        <v>128</v>
      </c>
      <c r="C9092" t="s">
        <v>28</v>
      </c>
    </row>
    <row r="9093" spans="1:3" x14ac:dyDescent="0.2">
      <c r="A9093" t="s">
        <v>112</v>
      </c>
      <c r="B9093" t="s">
        <v>129</v>
      </c>
      <c r="C9093" t="s">
        <v>48</v>
      </c>
    </row>
    <row r="9094" spans="1:3" x14ac:dyDescent="0.2">
      <c r="A9094" t="s">
        <v>112</v>
      </c>
      <c r="B9094" t="s">
        <v>130</v>
      </c>
      <c r="C9094" t="s">
        <v>74</v>
      </c>
    </row>
    <row r="9095" spans="1:3" x14ac:dyDescent="0.2">
      <c r="A9095" t="s">
        <v>112</v>
      </c>
      <c r="B9095" t="s">
        <v>131</v>
      </c>
      <c r="C9095" t="s">
        <v>29</v>
      </c>
    </row>
    <row r="9096" spans="1:3" x14ac:dyDescent="0.2">
      <c r="A9096" t="s">
        <v>112</v>
      </c>
      <c r="B9096" t="s">
        <v>132</v>
      </c>
      <c r="C9096" t="s">
        <v>132</v>
      </c>
    </row>
    <row r="9097" spans="1:3" x14ac:dyDescent="0.2">
      <c r="A9097" t="s">
        <v>133</v>
      </c>
      <c r="B9097" t="s">
        <v>112</v>
      </c>
      <c r="C9097" t="s">
        <v>47</v>
      </c>
    </row>
    <row r="9098" spans="1:3" x14ac:dyDescent="0.2">
      <c r="A9098" t="s">
        <v>112</v>
      </c>
      <c r="B9098" t="s">
        <v>134</v>
      </c>
      <c r="C9098" t="s">
        <v>128</v>
      </c>
    </row>
    <row r="9099" spans="1:3" x14ac:dyDescent="0.2">
      <c r="A9099" t="s">
        <v>112</v>
      </c>
      <c r="B9099" t="s">
        <v>135</v>
      </c>
      <c r="C9099" t="s">
        <v>18</v>
      </c>
    </row>
    <row r="9100" spans="1:3" x14ac:dyDescent="0.2">
      <c r="A9100" t="s">
        <v>136</v>
      </c>
      <c r="B9100" t="s">
        <v>112</v>
      </c>
      <c r="C9100" t="s">
        <v>49</v>
      </c>
    </row>
    <row r="9101" spans="1:3" x14ac:dyDescent="0.2">
      <c r="A9101" t="s">
        <v>112</v>
      </c>
      <c r="B9101" t="s">
        <v>137</v>
      </c>
      <c r="C9101" t="s">
        <v>105</v>
      </c>
    </row>
    <row r="9102" spans="1:3" x14ac:dyDescent="0.2">
      <c r="A9102" t="s">
        <v>112</v>
      </c>
      <c r="B9102" t="s">
        <v>138</v>
      </c>
      <c r="C9102" t="s">
        <v>105</v>
      </c>
    </row>
    <row r="9103" spans="1:3" x14ac:dyDescent="0.2">
      <c r="A9103" t="s">
        <v>111</v>
      </c>
      <c r="B9103" t="s">
        <v>112</v>
      </c>
      <c r="C9103" t="s">
        <v>39</v>
      </c>
    </row>
    <row r="9104" spans="1:3" x14ac:dyDescent="0.2">
      <c r="A9104" t="s">
        <v>113</v>
      </c>
      <c r="B9104" t="s">
        <v>111</v>
      </c>
      <c r="C9104" t="s">
        <v>49</v>
      </c>
    </row>
    <row r="9105" spans="1:3" x14ac:dyDescent="0.2">
      <c r="A9105" t="s">
        <v>114</v>
      </c>
      <c r="B9105" t="s">
        <v>111</v>
      </c>
      <c r="C9105" t="s">
        <v>18</v>
      </c>
    </row>
    <row r="9106" spans="1:3" x14ac:dyDescent="0.2">
      <c r="A9106" t="s">
        <v>111</v>
      </c>
      <c r="B9106" t="s">
        <v>115</v>
      </c>
      <c r="C9106" t="s">
        <v>36</v>
      </c>
    </row>
    <row r="9107" spans="1:3" x14ac:dyDescent="0.2">
      <c r="A9107" t="s">
        <v>111</v>
      </c>
      <c r="B9107" t="s">
        <v>116</v>
      </c>
      <c r="C9107" t="s">
        <v>105</v>
      </c>
    </row>
    <row r="9108" spans="1:3" x14ac:dyDescent="0.2">
      <c r="A9108" t="s">
        <v>117</v>
      </c>
      <c r="B9108" t="s">
        <v>111</v>
      </c>
      <c r="C9108" t="s">
        <v>26</v>
      </c>
    </row>
    <row r="9109" spans="1:3" x14ac:dyDescent="0.2">
      <c r="A9109" t="s">
        <v>111</v>
      </c>
      <c r="B9109" t="s">
        <v>118</v>
      </c>
      <c r="C9109" t="s">
        <v>2</v>
      </c>
    </row>
    <row r="9110" spans="1:3" x14ac:dyDescent="0.2">
      <c r="A9110" t="s">
        <v>111</v>
      </c>
      <c r="B9110" t="s">
        <v>119</v>
      </c>
      <c r="C9110" t="s">
        <v>2</v>
      </c>
    </row>
    <row r="9111" spans="1:3" x14ac:dyDescent="0.2">
      <c r="A9111" t="s">
        <v>111</v>
      </c>
      <c r="B9111" t="s">
        <v>120</v>
      </c>
      <c r="C9111" t="s">
        <v>36</v>
      </c>
    </row>
    <row r="9112" spans="1:3" x14ac:dyDescent="0.2">
      <c r="A9112" t="s">
        <v>111</v>
      </c>
      <c r="B9112" t="s">
        <v>121</v>
      </c>
      <c r="C9112" t="s">
        <v>100</v>
      </c>
    </row>
    <row r="9113" spans="1:3" x14ac:dyDescent="0.2">
      <c r="A9113" t="s">
        <v>111</v>
      </c>
      <c r="B9113" t="s">
        <v>122</v>
      </c>
      <c r="C9113" t="s">
        <v>135</v>
      </c>
    </row>
    <row r="9114" spans="1:3" x14ac:dyDescent="0.2">
      <c r="A9114" t="s">
        <v>111</v>
      </c>
      <c r="B9114" t="s">
        <v>123</v>
      </c>
      <c r="C9114" t="s">
        <v>10</v>
      </c>
    </row>
    <row r="9115" spans="1:3" x14ac:dyDescent="0.2">
      <c r="A9115" t="s">
        <v>124</v>
      </c>
      <c r="B9115" t="s">
        <v>111</v>
      </c>
      <c r="C9115" t="s">
        <v>114</v>
      </c>
    </row>
    <row r="9116" spans="1:3" x14ac:dyDescent="0.2">
      <c r="A9116" t="s">
        <v>125</v>
      </c>
      <c r="B9116" t="s">
        <v>111</v>
      </c>
      <c r="C9116" t="s">
        <v>70</v>
      </c>
    </row>
    <row r="9117" spans="1:3" x14ac:dyDescent="0.2">
      <c r="A9117" t="s">
        <v>126</v>
      </c>
      <c r="B9117" t="s">
        <v>111</v>
      </c>
      <c r="C9117" t="s">
        <v>96</v>
      </c>
    </row>
    <row r="9118" spans="1:3" x14ac:dyDescent="0.2">
      <c r="A9118" t="s">
        <v>111</v>
      </c>
      <c r="B9118" t="s">
        <v>127</v>
      </c>
      <c r="C9118" t="s">
        <v>89</v>
      </c>
    </row>
    <row r="9119" spans="1:3" x14ac:dyDescent="0.2">
      <c r="A9119" t="s">
        <v>111</v>
      </c>
      <c r="B9119" t="s">
        <v>128</v>
      </c>
      <c r="C9119" t="s">
        <v>28</v>
      </c>
    </row>
    <row r="9120" spans="1:3" x14ac:dyDescent="0.2">
      <c r="A9120" t="s">
        <v>111</v>
      </c>
      <c r="B9120" t="s">
        <v>129</v>
      </c>
      <c r="C9120" t="s">
        <v>48</v>
      </c>
    </row>
    <row r="9121" spans="1:3" x14ac:dyDescent="0.2">
      <c r="A9121" t="s">
        <v>111</v>
      </c>
      <c r="B9121" t="s">
        <v>130</v>
      </c>
      <c r="C9121" t="s">
        <v>28</v>
      </c>
    </row>
    <row r="9122" spans="1:3" x14ac:dyDescent="0.2">
      <c r="A9122" t="s">
        <v>111</v>
      </c>
      <c r="B9122" t="s">
        <v>131</v>
      </c>
      <c r="C9122" t="s">
        <v>29</v>
      </c>
    </row>
    <row r="9123" spans="1:3" x14ac:dyDescent="0.2">
      <c r="A9123" t="s">
        <v>111</v>
      </c>
      <c r="B9123" t="s">
        <v>132</v>
      </c>
      <c r="C9123" t="s">
        <v>39</v>
      </c>
    </row>
    <row r="9124" spans="1:3" x14ac:dyDescent="0.2">
      <c r="A9124" t="s">
        <v>133</v>
      </c>
      <c r="B9124" t="s">
        <v>111</v>
      </c>
      <c r="C9124" t="s">
        <v>25</v>
      </c>
    </row>
    <row r="9125" spans="1:3" x14ac:dyDescent="0.2">
      <c r="A9125" t="s">
        <v>111</v>
      </c>
      <c r="B9125" t="s">
        <v>134</v>
      </c>
      <c r="C9125" t="s">
        <v>128</v>
      </c>
    </row>
    <row r="9126" spans="1:3" x14ac:dyDescent="0.2">
      <c r="A9126" t="s">
        <v>111</v>
      </c>
      <c r="B9126" t="s">
        <v>135</v>
      </c>
      <c r="C9126" t="s">
        <v>49</v>
      </c>
    </row>
    <row r="9127" spans="1:3" x14ac:dyDescent="0.2">
      <c r="A9127" t="s">
        <v>136</v>
      </c>
      <c r="B9127" t="s">
        <v>111</v>
      </c>
      <c r="C9127" t="s">
        <v>81</v>
      </c>
    </row>
    <row r="9128" spans="1:3" x14ac:dyDescent="0.2">
      <c r="A9128" t="s">
        <v>111</v>
      </c>
      <c r="B9128" t="s">
        <v>137</v>
      </c>
      <c r="C9128" t="s">
        <v>105</v>
      </c>
    </row>
    <row r="9129" spans="1:3" x14ac:dyDescent="0.2">
      <c r="A9129" t="s">
        <v>111</v>
      </c>
      <c r="B9129" t="s">
        <v>138</v>
      </c>
      <c r="C9129" t="s">
        <v>127</v>
      </c>
    </row>
    <row r="9130" spans="1:3" x14ac:dyDescent="0.2">
      <c r="A9130" t="s">
        <v>113</v>
      </c>
      <c r="B9130" t="s">
        <v>114</v>
      </c>
      <c r="C9130" t="s">
        <v>86</v>
      </c>
    </row>
    <row r="9131" spans="1:3" x14ac:dyDescent="0.2">
      <c r="A9131" t="s">
        <v>113</v>
      </c>
      <c r="B9131" t="s">
        <v>115</v>
      </c>
      <c r="C9131" t="s">
        <v>62</v>
      </c>
    </row>
    <row r="9132" spans="1:3" x14ac:dyDescent="0.2">
      <c r="A9132" t="s">
        <v>113</v>
      </c>
      <c r="B9132" t="s">
        <v>116</v>
      </c>
      <c r="C9132" t="s">
        <v>21</v>
      </c>
    </row>
    <row r="9133" spans="1:3" x14ac:dyDescent="0.2">
      <c r="A9133" t="s">
        <v>117</v>
      </c>
      <c r="B9133" t="s">
        <v>113</v>
      </c>
      <c r="C9133" t="s">
        <v>42</v>
      </c>
    </row>
    <row r="9134" spans="1:3" x14ac:dyDescent="0.2">
      <c r="A9134" t="s">
        <v>113</v>
      </c>
      <c r="B9134" t="s">
        <v>118</v>
      </c>
      <c r="C9134" t="s">
        <v>14</v>
      </c>
    </row>
    <row r="9135" spans="1:3" x14ac:dyDescent="0.2">
      <c r="A9135" t="s">
        <v>113</v>
      </c>
      <c r="B9135" t="s">
        <v>119</v>
      </c>
      <c r="C9135" t="s">
        <v>28</v>
      </c>
    </row>
    <row r="9136" spans="1:3" x14ac:dyDescent="0.2">
      <c r="A9136" t="s">
        <v>113</v>
      </c>
      <c r="B9136" t="s">
        <v>120</v>
      </c>
      <c r="C9136" t="s">
        <v>62</v>
      </c>
    </row>
    <row r="9137" spans="1:3" x14ac:dyDescent="0.2">
      <c r="A9137" t="s">
        <v>113</v>
      </c>
      <c r="B9137" t="s">
        <v>121</v>
      </c>
      <c r="C9137" t="s">
        <v>62</v>
      </c>
    </row>
    <row r="9138" spans="1:3" x14ac:dyDescent="0.2">
      <c r="A9138" t="s">
        <v>113</v>
      </c>
      <c r="B9138" t="s">
        <v>122</v>
      </c>
      <c r="C9138" t="s">
        <v>25</v>
      </c>
    </row>
    <row r="9139" spans="1:3" x14ac:dyDescent="0.2">
      <c r="A9139" t="s">
        <v>113</v>
      </c>
      <c r="B9139" t="s">
        <v>123</v>
      </c>
      <c r="C9139" t="s">
        <v>101</v>
      </c>
    </row>
    <row r="9140" spans="1:3" x14ac:dyDescent="0.2">
      <c r="A9140" t="s">
        <v>124</v>
      </c>
      <c r="B9140" t="s">
        <v>113</v>
      </c>
      <c r="C9140" t="s">
        <v>26</v>
      </c>
    </row>
    <row r="9141" spans="1:3" x14ac:dyDescent="0.2">
      <c r="A9141" t="s">
        <v>113</v>
      </c>
      <c r="B9141" t="s">
        <v>125</v>
      </c>
      <c r="C9141" t="s">
        <v>13</v>
      </c>
    </row>
    <row r="9142" spans="1:3" x14ac:dyDescent="0.2">
      <c r="A9142" t="s">
        <v>113</v>
      </c>
      <c r="B9142" t="s">
        <v>126</v>
      </c>
      <c r="C9142" t="s">
        <v>124</v>
      </c>
    </row>
    <row r="9143" spans="1:3" x14ac:dyDescent="0.2">
      <c r="A9143" t="s">
        <v>113</v>
      </c>
      <c r="B9143" t="s">
        <v>127</v>
      </c>
      <c r="C9143" t="s">
        <v>79</v>
      </c>
    </row>
    <row r="9144" spans="1:3" x14ac:dyDescent="0.2">
      <c r="A9144" t="s">
        <v>113</v>
      </c>
      <c r="B9144" t="s">
        <v>128</v>
      </c>
      <c r="C9144" t="s">
        <v>33</v>
      </c>
    </row>
    <row r="9145" spans="1:3" x14ac:dyDescent="0.2">
      <c r="A9145" t="s">
        <v>113</v>
      </c>
      <c r="B9145" t="s">
        <v>129</v>
      </c>
      <c r="C9145" t="s">
        <v>81</v>
      </c>
    </row>
    <row r="9146" spans="1:3" x14ac:dyDescent="0.2">
      <c r="A9146" t="s">
        <v>113</v>
      </c>
      <c r="B9146" t="s">
        <v>130</v>
      </c>
      <c r="C9146" t="s">
        <v>93</v>
      </c>
    </row>
    <row r="9147" spans="1:3" x14ac:dyDescent="0.2">
      <c r="A9147" t="s">
        <v>113</v>
      </c>
      <c r="B9147" t="s">
        <v>131</v>
      </c>
      <c r="C9147" t="s">
        <v>89</v>
      </c>
    </row>
    <row r="9148" spans="1:3" x14ac:dyDescent="0.2">
      <c r="A9148" t="s">
        <v>113</v>
      </c>
      <c r="B9148" t="s">
        <v>132</v>
      </c>
      <c r="C9148" t="s">
        <v>8</v>
      </c>
    </row>
    <row r="9149" spans="1:3" x14ac:dyDescent="0.2">
      <c r="A9149" t="s">
        <v>113</v>
      </c>
      <c r="B9149" t="s">
        <v>133</v>
      </c>
      <c r="C9149" t="s">
        <v>122</v>
      </c>
    </row>
    <row r="9150" spans="1:3" x14ac:dyDescent="0.2">
      <c r="A9150" t="s">
        <v>113</v>
      </c>
      <c r="B9150" t="s">
        <v>134</v>
      </c>
      <c r="C9150" t="s">
        <v>127</v>
      </c>
    </row>
    <row r="9151" spans="1:3" x14ac:dyDescent="0.2">
      <c r="A9151" t="s">
        <v>113</v>
      </c>
      <c r="B9151" t="s">
        <v>135</v>
      </c>
      <c r="C9151" t="s">
        <v>135</v>
      </c>
    </row>
    <row r="9152" spans="1:3" x14ac:dyDescent="0.2">
      <c r="A9152" t="s">
        <v>113</v>
      </c>
      <c r="B9152" t="s">
        <v>136</v>
      </c>
      <c r="C9152" t="s">
        <v>96</v>
      </c>
    </row>
    <row r="9153" spans="1:3" x14ac:dyDescent="0.2">
      <c r="A9153" t="s">
        <v>113</v>
      </c>
      <c r="B9153" t="s">
        <v>137</v>
      </c>
      <c r="C9153" t="s">
        <v>21</v>
      </c>
    </row>
    <row r="9154" spans="1:3" x14ac:dyDescent="0.2">
      <c r="A9154" t="s">
        <v>113</v>
      </c>
      <c r="B9154" t="s">
        <v>138</v>
      </c>
      <c r="C9154" t="s">
        <v>29</v>
      </c>
    </row>
    <row r="9155" spans="1:3" x14ac:dyDescent="0.2">
      <c r="A9155" t="s">
        <v>114</v>
      </c>
      <c r="B9155" t="s">
        <v>115</v>
      </c>
      <c r="C9155" t="s">
        <v>62</v>
      </c>
    </row>
    <row r="9156" spans="1:3" x14ac:dyDescent="0.2">
      <c r="A9156" t="s">
        <v>114</v>
      </c>
      <c r="B9156" t="s">
        <v>116</v>
      </c>
      <c r="C9156" t="s">
        <v>2</v>
      </c>
    </row>
    <row r="9157" spans="1:3" x14ac:dyDescent="0.2">
      <c r="A9157" t="s">
        <v>117</v>
      </c>
      <c r="B9157" t="s">
        <v>114</v>
      </c>
      <c r="C9157" t="s">
        <v>71</v>
      </c>
    </row>
    <row r="9158" spans="1:3" x14ac:dyDescent="0.2">
      <c r="A9158" t="s">
        <v>114</v>
      </c>
      <c r="B9158" t="s">
        <v>118</v>
      </c>
      <c r="C9158" t="s">
        <v>28</v>
      </c>
    </row>
    <row r="9159" spans="1:3" x14ac:dyDescent="0.2">
      <c r="A9159" t="s">
        <v>114</v>
      </c>
      <c r="B9159" t="s">
        <v>119</v>
      </c>
      <c r="C9159" t="s">
        <v>28</v>
      </c>
    </row>
    <row r="9160" spans="1:3" x14ac:dyDescent="0.2">
      <c r="A9160" t="s">
        <v>114</v>
      </c>
      <c r="B9160" t="s">
        <v>120</v>
      </c>
      <c r="C9160" t="s">
        <v>62</v>
      </c>
    </row>
    <row r="9161" spans="1:3" x14ac:dyDescent="0.2">
      <c r="A9161" t="s">
        <v>114</v>
      </c>
      <c r="B9161" t="s">
        <v>121</v>
      </c>
      <c r="C9161" t="s">
        <v>1</v>
      </c>
    </row>
    <row r="9162" spans="1:3" x14ac:dyDescent="0.2">
      <c r="A9162" t="s">
        <v>114</v>
      </c>
      <c r="B9162" t="s">
        <v>122</v>
      </c>
      <c r="C9162" t="s">
        <v>26</v>
      </c>
    </row>
    <row r="9163" spans="1:3" x14ac:dyDescent="0.2">
      <c r="A9163" t="s">
        <v>114</v>
      </c>
      <c r="B9163" t="s">
        <v>123</v>
      </c>
      <c r="C9163" t="s">
        <v>43</v>
      </c>
    </row>
    <row r="9164" spans="1:3" x14ac:dyDescent="0.2">
      <c r="A9164" t="s">
        <v>124</v>
      </c>
      <c r="B9164" t="s">
        <v>114</v>
      </c>
      <c r="C9164" t="s">
        <v>136</v>
      </c>
    </row>
    <row r="9165" spans="1:3" x14ac:dyDescent="0.2">
      <c r="A9165" t="s">
        <v>125</v>
      </c>
      <c r="B9165" t="s">
        <v>114</v>
      </c>
      <c r="C9165" t="s">
        <v>110</v>
      </c>
    </row>
    <row r="9166" spans="1:3" x14ac:dyDescent="0.2">
      <c r="A9166" t="s">
        <v>114</v>
      </c>
      <c r="B9166" t="s">
        <v>126</v>
      </c>
      <c r="C9166" t="s">
        <v>25</v>
      </c>
    </row>
    <row r="9167" spans="1:3" x14ac:dyDescent="0.2">
      <c r="A9167" t="s">
        <v>114</v>
      </c>
      <c r="B9167" t="s">
        <v>127</v>
      </c>
      <c r="C9167" t="s">
        <v>80</v>
      </c>
    </row>
    <row r="9168" spans="1:3" x14ac:dyDescent="0.2">
      <c r="A9168" t="s">
        <v>114</v>
      </c>
      <c r="B9168" t="s">
        <v>128</v>
      </c>
      <c r="C9168" t="s">
        <v>93</v>
      </c>
    </row>
    <row r="9169" spans="1:3" x14ac:dyDescent="0.2">
      <c r="A9169" t="s">
        <v>114</v>
      </c>
      <c r="B9169" t="s">
        <v>129</v>
      </c>
      <c r="C9169" t="s">
        <v>49</v>
      </c>
    </row>
    <row r="9170" spans="1:3" x14ac:dyDescent="0.2">
      <c r="A9170" t="s">
        <v>114</v>
      </c>
      <c r="B9170" t="s">
        <v>130</v>
      </c>
      <c r="C9170" t="s">
        <v>32</v>
      </c>
    </row>
    <row r="9171" spans="1:3" x14ac:dyDescent="0.2">
      <c r="A9171" t="s">
        <v>114</v>
      </c>
      <c r="B9171" t="s">
        <v>131</v>
      </c>
      <c r="C9171" t="s">
        <v>106</v>
      </c>
    </row>
    <row r="9172" spans="1:3" x14ac:dyDescent="0.2">
      <c r="A9172" t="s">
        <v>114</v>
      </c>
      <c r="B9172" t="s">
        <v>132</v>
      </c>
      <c r="C9172" t="s">
        <v>31</v>
      </c>
    </row>
    <row r="9173" spans="1:3" x14ac:dyDescent="0.2">
      <c r="A9173" t="s">
        <v>133</v>
      </c>
      <c r="B9173" t="s">
        <v>114</v>
      </c>
      <c r="C9173" t="s">
        <v>72</v>
      </c>
    </row>
    <row r="9174" spans="1:3" x14ac:dyDescent="0.2">
      <c r="A9174" t="s">
        <v>114</v>
      </c>
      <c r="B9174" t="s">
        <v>134</v>
      </c>
      <c r="C9174" t="s">
        <v>105</v>
      </c>
    </row>
    <row r="9175" spans="1:3" x14ac:dyDescent="0.2">
      <c r="A9175" t="s">
        <v>114</v>
      </c>
      <c r="B9175" t="s">
        <v>135</v>
      </c>
      <c r="C9175" t="s">
        <v>86</v>
      </c>
    </row>
    <row r="9176" spans="1:3" x14ac:dyDescent="0.2">
      <c r="A9176" t="s">
        <v>114</v>
      </c>
      <c r="B9176" t="s">
        <v>136</v>
      </c>
      <c r="C9176" t="s">
        <v>135</v>
      </c>
    </row>
    <row r="9177" spans="1:3" x14ac:dyDescent="0.2">
      <c r="A9177" t="s">
        <v>114</v>
      </c>
      <c r="B9177" t="s">
        <v>137</v>
      </c>
      <c r="C9177" t="s">
        <v>2</v>
      </c>
    </row>
    <row r="9178" spans="1:3" x14ac:dyDescent="0.2">
      <c r="A9178" t="s">
        <v>114</v>
      </c>
      <c r="B9178" t="s">
        <v>138</v>
      </c>
      <c r="C9178" t="s">
        <v>21</v>
      </c>
    </row>
    <row r="9179" spans="1:3" x14ac:dyDescent="0.2">
      <c r="A9179" t="s">
        <v>116</v>
      </c>
      <c r="B9179" t="s">
        <v>115</v>
      </c>
      <c r="C9179" t="s">
        <v>90</v>
      </c>
    </row>
    <row r="9180" spans="1:3" x14ac:dyDescent="0.2">
      <c r="A9180" t="s">
        <v>117</v>
      </c>
      <c r="B9180" t="s">
        <v>115</v>
      </c>
      <c r="C9180" t="s">
        <v>105</v>
      </c>
    </row>
    <row r="9181" spans="1:3" x14ac:dyDescent="0.2">
      <c r="A9181" t="s">
        <v>118</v>
      </c>
      <c r="B9181" t="s">
        <v>115</v>
      </c>
      <c r="C9181" t="s">
        <v>67</v>
      </c>
    </row>
    <row r="9182" spans="1:3" x14ac:dyDescent="0.2">
      <c r="A9182" t="s">
        <v>119</v>
      </c>
      <c r="B9182" t="s">
        <v>115</v>
      </c>
      <c r="C9182" t="s">
        <v>67</v>
      </c>
    </row>
    <row r="9183" spans="1:3" x14ac:dyDescent="0.2">
      <c r="A9183" t="s">
        <v>120</v>
      </c>
      <c r="B9183" t="s">
        <v>115</v>
      </c>
      <c r="C9183" t="s">
        <v>120</v>
      </c>
    </row>
    <row r="9184" spans="1:3" x14ac:dyDescent="0.2">
      <c r="A9184" t="s">
        <v>121</v>
      </c>
      <c r="B9184" t="s">
        <v>115</v>
      </c>
      <c r="C9184" t="s">
        <v>120</v>
      </c>
    </row>
    <row r="9185" spans="1:3" x14ac:dyDescent="0.2">
      <c r="A9185" t="s">
        <v>122</v>
      </c>
      <c r="B9185" t="s">
        <v>115</v>
      </c>
      <c r="C9185" t="s">
        <v>128</v>
      </c>
    </row>
    <row r="9186" spans="1:3" x14ac:dyDescent="0.2">
      <c r="A9186" t="s">
        <v>123</v>
      </c>
      <c r="B9186" t="s">
        <v>115</v>
      </c>
      <c r="C9186" t="s">
        <v>6</v>
      </c>
    </row>
    <row r="9187" spans="1:3" x14ac:dyDescent="0.2">
      <c r="A9187" t="s">
        <v>124</v>
      </c>
      <c r="B9187" t="s">
        <v>115</v>
      </c>
      <c r="C9187" t="s">
        <v>130</v>
      </c>
    </row>
    <row r="9188" spans="1:3" x14ac:dyDescent="0.2">
      <c r="A9188" t="s">
        <v>125</v>
      </c>
      <c r="B9188" t="s">
        <v>115</v>
      </c>
      <c r="C9188" t="s">
        <v>101</v>
      </c>
    </row>
    <row r="9189" spans="1:3" x14ac:dyDescent="0.2">
      <c r="A9189" t="s">
        <v>126</v>
      </c>
      <c r="B9189" t="s">
        <v>115</v>
      </c>
      <c r="C9189" t="s">
        <v>69</v>
      </c>
    </row>
    <row r="9190" spans="1:3" x14ac:dyDescent="0.2">
      <c r="A9190" t="s">
        <v>127</v>
      </c>
      <c r="B9190" t="s">
        <v>115</v>
      </c>
      <c r="C9190" t="s">
        <v>123</v>
      </c>
    </row>
    <row r="9191" spans="1:3" x14ac:dyDescent="0.2">
      <c r="A9191" t="s">
        <v>128</v>
      </c>
      <c r="B9191" t="s">
        <v>115</v>
      </c>
      <c r="C9191" t="s">
        <v>102</v>
      </c>
    </row>
    <row r="9192" spans="1:3" x14ac:dyDescent="0.2">
      <c r="A9192" t="s">
        <v>129</v>
      </c>
      <c r="B9192" t="s">
        <v>115</v>
      </c>
      <c r="C9192" t="s">
        <v>118</v>
      </c>
    </row>
    <row r="9193" spans="1:3" x14ac:dyDescent="0.2">
      <c r="A9193" t="s">
        <v>130</v>
      </c>
      <c r="B9193" t="s">
        <v>115</v>
      </c>
      <c r="C9193" t="s">
        <v>102</v>
      </c>
    </row>
    <row r="9194" spans="1:3" x14ac:dyDescent="0.2">
      <c r="A9194" t="s">
        <v>131</v>
      </c>
      <c r="B9194" t="s">
        <v>115</v>
      </c>
      <c r="C9194" t="s">
        <v>134</v>
      </c>
    </row>
    <row r="9195" spans="1:3" x14ac:dyDescent="0.2">
      <c r="A9195" t="s">
        <v>132</v>
      </c>
      <c r="B9195" t="s">
        <v>115</v>
      </c>
      <c r="C9195" t="s">
        <v>100</v>
      </c>
    </row>
    <row r="9196" spans="1:3" x14ac:dyDescent="0.2">
      <c r="A9196" t="s">
        <v>133</v>
      </c>
      <c r="B9196" t="s">
        <v>115</v>
      </c>
      <c r="C9196" t="s">
        <v>127</v>
      </c>
    </row>
    <row r="9197" spans="1:3" x14ac:dyDescent="0.2">
      <c r="A9197" t="s">
        <v>134</v>
      </c>
      <c r="B9197" t="s">
        <v>115</v>
      </c>
      <c r="C9197" t="s">
        <v>58</v>
      </c>
    </row>
    <row r="9198" spans="1:3" x14ac:dyDescent="0.2">
      <c r="A9198" t="s">
        <v>135</v>
      </c>
      <c r="B9198" t="s">
        <v>115</v>
      </c>
      <c r="C9198" t="s">
        <v>62</v>
      </c>
    </row>
    <row r="9199" spans="1:3" x14ac:dyDescent="0.2">
      <c r="A9199" t="s">
        <v>136</v>
      </c>
      <c r="B9199" t="s">
        <v>115</v>
      </c>
      <c r="C9199" t="s">
        <v>11</v>
      </c>
    </row>
    <row r="9200" spans="1:3" x14ac:dyDescent="0.2">
      <c r="A9200" t="s">
        <v>137</v>
      </c>
      <c r="B9200" t="s">
        <v>115</v>
      </c>
      <c r="C9200" t="s">
        <v>90</v>
      </c>
    </row>
    <row r="9201" spans="1:3" x14ac:dyDescent="0.2">
      <c r="A9201" t="s">
        <v>138</v>
      </c>
      <c r="B9201" t="s">
        <v>115</v>
      </c>
      <c r="C9201" t="s">
        <v>107</v>
      </c>
    </row>
    <row r="9202" spans="1:3" x14ac:dyDescent="0.2">
      <c r="A9202" t="s">
        <v>117</v>
      </c>
      <c r="B9202" t="s">
        <v>116</v>
      </c>
      <c r="C9202" t="s">
        <v>16</v>
      </c>
    </row>
    <row r="9203" spans="1:3" x14ac:dyDescent="0.2">
      <c r="A9203" t="s">
        <v>118</v>
      </c>
      <c r="B9203" t="s">
        <v>116</v>
      </c>
      <c r="C9203" t="s">
        <v>5</v>
      </c>
    </row>
    <row r="9204" spans="1:3" x14ac:dyDescent="0.2">
      <c r="A9204" t="s">
        <v>119</v>
      </c>
      <c r="B9204" t="s">
        <v>116</v>
      </c>
      <c r="C9204" t="s">
        <v>5</v>
      </c>
    </row>
    <row r="9205" spans="1:3" x14ac:dyDescent="0.2">
      <c r="A9205" t="s">
        <v>116</v>
      </c>
      <c r="B9205" t="s">
        <v>120</v>
      </c>
      <c r="C9205" t="s">
        <v>90</v>
      </c>
    </row>
    <row r="9206" spans="1:3" x14ac:dyDescent="0.2">
      <c r="A9206" t="s">
        <v>116</v>
      </c>
      <c r="B9206" t="s">
        <v>121</v>
      </c>
      <c r="C9206" t="s">
        <v>6</v>
      </c>
    </row>
    <row r="9207" spans="1:3" x14ac:dyDescent="0.2">
      <c r="A9207" t="s">
        <v>122</v>
      </c>
      <c r="B9207" t="s">
        <v>116</v>
      </c>
      <c r="C9207" t="s">
        <v>106</v>
      </c>
    </row>
    <row r="9208" spans="1:3" x14ac:dyDescent="0.2">
      <c r="A9208" t="s">
        <v>123</v>
      </c>
      <c r="B9208" t="s">
        <v>116</v>
      </c>
      <c r="C9208" t="s">
        <v>91</v>
      </c>
    </row>
    <row r="9209" spans="1:3" x14ac:dyDescent="0.2">
      <c r="A9209" t="s">
        <v>124</v>
      </c>
      <c r="B9209" t="s">
        <v>116</v>
      </c>
      <c r="C9209" t="s">
        <v>28</v>
      </c>
    </row>
    <row r="9210" spans="1:3" x14ac:dyDescent="0.2">
      <c r="A9210" t="s">
        <v>125</v>
      </c>
      <c r="B9210" t="s">
        <v>116</v>
      </c>
      <c r="C9210" t="s">
        <v>40</v>
      </c>
    </row>
    <row r="9211" spans="1:3" x14ac:dyDescent="0.2">
      <c r="A9211" t="s">
        <v>126</v>
      </c>
      <c r="B9211" t="s">
        <v>116</v>
      </c>
      <c r="C9211" t="s">
        <v>32</v>
      </c>
    </row>
    <row r="9212" spans="1:3" x14ac:dyDescent="0.2">
      <c r="A9212" t="s">
        <v>127</v>
      </c>
      <c r="B9212" t="s">
        <v>116</v>
      </c>
      <c r="C9212" t="s">
        <v>62</v>
      </c>
    </row>
    <row r="9213" spans="1:3" x14ac:dyDescent="0.2">
      <c r="A9213" t="s">
        <v>128</v>
      </c>
      <c r="B9213" t="s">
        <v>116</v>
      </c>
      <c r="C9213" t="s">
        <v>1</v>
      </c>
    </row>
    <row r="9214" spans="1:3" x14ac:dyDescent="0.2">
      <c r="A9214" t="s">
        <v>129</v>
      </c>
      <c r="B9214" t="s">
        <v>116</v>
      </c>
      <c r="C9214" t="s">
        <v>127</v>
      </c>
    </row>
    <row r="9215" spans="1:3" x14ac:dyDescent="0.2">
      <c r="A9215" t="s">
        <v>130</v>
      </c>
      <c r="B9215" t="s">
        <v>116</v>
      </c>
      <c r="C9215" t="s">
        <v>118</v>
      </c>
    </row>
    <row r="9216" spans="1:3" x14ac:dyDescent="0.2">
      <c r="A9216" t="s">
        <v>131</v>
      </c>
      <c r="B9216" t="s">
        <v>116</v>
      </c>
      <c r="C9216" t="s">
        <v>36</v>
      </c>
    </row>
    <row r="9217" spans="1:3" x14ac:dyDescent="0.2">
      <c r="A9217" t="s">
        <v>132</v>
      </c>
      <c r="B9217" t="s">
        <v>116</v>
      </c>
      <c r="C9217" t="s">
        <v>10</v>
      </c>
    </row>
    <row r="9218" spans="1:3" x14ac:dyDescent="0.2">
      <c r="A9218" t="s">
        <v>133</v>
      </c>
      <c r="B9218" t="s">
        <v>116</v>
      </c>
      <c r="C9218" t="s">
        <v>79</v>
      </c>
    </row>
    <row r="9219" spans="1:3" x14ac:dyDescent="0.2">
      <c r="A9219" t="s">
        <v>116</v>
      </c>
      <c r="B9219" t="s">
        <v>134</v>
      </c>
      <c r="C9219" t="s">
        <v>123</v>
      </c>
    </row>
    <row r="9220" spans="1:3" x14ac:dyDescent="0.2">
      <c r="A9220" t="s">
        <v>135</v>
      </c>
      <c r="B9220" t="s">
        <v>116</v>
      </c>
      <c r="C9220" t="s">
        <v>21</v>
      </c>
    </row>
    <row r="9221" spans="1:3" x14ac:dyDescent="0.2">
      <c r="A9221" t="s">
        <v>136</v>
      </c>
      <c r="B9221" t="s">
        <v>116</v>
      </c>
      <c r="C9221" t="s">
        <v>29</v>
      </c>
    </row>
    <row r="9222" spans="1:3" x14ac:dyDescent="0.2">
      <c r="A9222" t="s">
        <v>116</v>
      </c>
      <c r="B9222" t="s">
        <v>137</v>
      </c>
      <c r="C9222" t="s">
        <v>116</v>
      </c>
    </row>
    <row r="9223" spans="1:3" x14ac:dyDescent="0.2">
      <c r="A9223" t="s">
        <v>116</v>
      </c>
      <c r="B9223" t="s">
        <v>138</v>
      </c>
      <c r="C9223" t="s">
        <v>137</v>
      </c>
    </row>
    <row r="9224" spans="1:3" x14ac:dyDescent="0.2">
      <c r="A9224" t="s">
        <v>117</v>
      </c>
      <c r="B9224" t="s">
        <v>118</v>
      </c>
      <c r="C9224" t="s">
        <v>40</v>
      </c>
    </row>
    <row r="9225" spans="1:3" x14ac:dyDescent="0.2">
      <c r="A9225" t="s">
        <v>117</v>
      </c>
      <c r="B9225" t="s">
        <v>119</v>
      </c>
      <c r="C9225" t="s">
        <v>40</v>
      </c>
    </row>
    <row r="9226" spans="1:3" x14ac:dyDescent="0.2">
      <c r="A9226" t="s">
        <v>117</v>
      </c>
      <c r="B9226" t="s">
        <v>120</v>
      </c>
      <c r="C9226" t="s">
        <v>105</v>
      </c>
    </row>
    <row r="9227" spans="1:3" x14ac:dyDescent="0.2">
      <c r="A9227" t="s">
        <v>117</v>
      </c>
      <c r="B9227" t="s">
        <v>121</v>
      </c>
      <c r="C9227" t="s">
        <v>10</v>
      </c>
    </row>
    <row r="9228" spans="1:3" x14ac:dyDescent="0.2">
      <c r="A9228" t="s">
        <v>117</v>
      </c>
      <c r="B9228" t="s">
        <v>122</v>
      </c>
      <c r="C9228" t="s">
        <v>99</v>
      </c>
    </row>
    <row r="9229" spans="1:3" x14ac:dyDescent="0.2">
      <c r="A9229" t="s">
        <v>117</v>
      </c>
      <c r="B9229" t="s">
        <v>123</v>
      </c>
      <c r="C9229" t="s">
        <v>93</v>
      </c>
    </row>
    <row r="9230" spans="1:3" x14ac:dyDescent="0.2">
      <c r="A9230" t="s">
        <v>117</v>
      </c>
      <c r="B9230" t="s">
        <v>124</v>
      </c>
      <c r="C9230" t="s">
        <v>46</v>
      </c>
    </row>
    <row r="9231" spans="1:3" x14ac:dyDescent="0.2">
      <c r="A9231" t="s">
        <v>117</v>
      </c>
      <c r="B9231" t="s">
        <v>125</v>
      </c>
      <c r="C9231" t="s">
        <v>133</v>
      </c>
    </row>
    <row r="9232" spans="1:3" x14ac:dyDescent="0.2">
      <c r="A9232" t="s">
        <v>117</v>
      </c>
      <c r="B9232" t="s">
        <v>126</v>
      </c>
      <c r="C9232" t="s">
        <v>65</v>
      </c>
    </row>
    <row r="9233" spans="1:3" x14ac:dyDescent="0.2">
      <c r="A9233" t="s">
        <v>117</v>
      </c>
      <c r="B9233" t="s">
        <v>127</v>
      </c>
      <c r="C9233" t="s">
        <v>18</v>
      </c>
    </row>
    <row r="9234" spans="1:3" x14ac:dyDescent="0.2">
      <c r="A9234" t="s">
        <v>117</v>
      </c>
      <c r="B9234" t="s">
        <v>128</v>
      </c>
      <c r="C9234" t="s">
        <v>51</v>
      </c>
    </row>
    <row r="9235" spans="1:3" x14ac:dyDescent="0.2">
      <c r="A9235" t="s">
        <v>117</v>
      </c>
      <c r="B9235" t="s">
        <v>129</v>
      </c>
      <c r="C9235" t="s">
        <v>25</v>
      </c>
    </row>
    <row r="9236" spans="1:3" x14ac:dyDescent="0.2">
      <c r="A9236" t="s">
        <v>117</v>
      </c>
      <c r="B9236" t="s">
        <v>130</v>
      </c>
      <c r="C9236" t="s">
        <v>48</v>
      </c>
    </row>
    <row r="9237" spans="1:3" x14ac:dyDescent="0.2">
      <c r="A9237" t="s">
        <v>117</v>
      </c>
      <c r="B9237" t="s">
        <v>131</v>
      </c>
      <c r="C9237" t="s">
        <v>111</v>
      </c>
    </row>
    <row r="9238" spans="1:3" x14ac:dyDescent="0.2">
      <c r="A9238" t="s">
        <v>117</v>
      </c>
      <c r="B9238" t="s">
        <v>132</v>
      </c>
      <c r="C9238" t="s">
        <v>26</v>
      </c>
    </row>
    <row r="9239" spans="1:3" x14ac:dyDescent="0.2">
      <c r="A9239" t="s">
        <v>117</v>
      </c>
      <c r="B9239" t="s">
        <v>133</v>
      </c>
      <c r="C9239" t="s">
        <v>78</v>
      </c>
    </row>
    <row r="9240" spans="1:3" x14ac:dyDescent="0.2">
      <c r="A9240" t="s">
        <v>117</v>
      </c>
      <c r="B9240" t="s">
        <v>134</v>
      </c>
      <c r="C9240" t="s">
        <v>106</v>
      </c>
    </row>
    <row r="9241" spans="1:3" x14ac:dyDescent="0.2">
      <c r="A9241" t="s">
        <v>117</v>
      </c>
      <c r="B9241" t="s">
        <v>135</v>
      </c>
      <c r="C9241" t="s">
        <v>72</v>
      </c>
    </row>
    <row r="9242" spans="1:3" x14ac:dyDescent="0.2">
      <c r="A9242" t="s">
        <v>117</v>
      </c>
      <c r="B9242" t="s">
        <v>136</v>
      </c>
      <c r="C9242" t="s">
        <v>122</v>
      </c>
    </row>
    <row r="9243" spans="1:3" x14ac:dyDescent="0.2">
      <c r="A9243" t="s">
        <v>117</v>
      </c>
      <c r="B9243" t="s">
        <v>137</v>
      </c>
      <c r="C9243" t="s">
        <v>16</v>
      </c>
    </row>
    <row r="9244" spans="1:3" x14ac:dyDescent="0.2">
      <c r="A9244" t="s">
        <v>117</v>
      </c>
      <c r="B9244" t="s">
        <v>138</v>
      </c>
      <c r="C9244" t="s">
        <v>79</v>
      </c>
    </row>
    <row r="9245" spans="1:3" x14ac:dyDescent="0.2">
      <c r="A9245" t="s">
        <v>119</v>
      </c>
      <c r="B9245" t="s">
        <v>120</v>
      </c>
      <c r="C9245" t="s">
        <v>84</v>
      </c>
    </row>
    <row r="9246" spans="1:3" x14ac:dyDescent="0.2">
      <c r="A9246" t="s">
        <v>119</v>
      </c>
      <c r="B9246" t="s">
        <v>121</v>
      </c>
      <c r="C9246" t="s">
        <v>107</v>
      </c>
    </row>
    <row r="9247" spans="1:3" x14ac:dyDescent="0.2">
      <c r="A9247" t="s">
        <v>122</v>
      </c>
      <c r="B9247" t="s">
        <v>119</v>
      </c>
      <c r="C9247" t="s">
        <v>33</v>
      </c>
    </row>
    <row r="9248" spans="1:3" x14ac:dyDescent="0.2">
      <c r="A9248" t="s">
        <v>123</v>
      </c>
      <c r="B9248" t="s">
        <v>119</v>
      </c>
      <c r="C9248" t="s">
        <v>138</v>
      </c>
    </row>
    <row r="9249" spans="1:3" x14ac:dyDescent="0.2">
      <c r="A9249" t="s">
        <v>124</v>
      </c>
      <c r="B9249" t="s">
        <v>119</v>
      </c>
      <c r="C9249" t="s">
        <v>32</v>
      </c>
    </row>
    <row r="9250" spans="1:3" x14ac:dyDescent="0.2">
      <c r="A9250" t="s">
        <v>125</v>
      </c>
      <c r="B9250" t="s">
        <v>119</v>
      </c>
      <c r="C9250" t="s">
        <v>111</v>
      </c>
    </row>
    <row r="9251" spans="1:3" x14ac:dyDescent="0.2">
      <c r="A9251" t="s">
        <v>126</v>
      </c>
      <c r="B9251" t="s">
        <v>119</v>
      </c>
      <c r="C9251" t="s">
        <v>79</v>
      </c>
    </row>
    <row r="9252" spans="1:3" x14ac:dyDescent="0.2">
      <c r="A9252" t="s">
        <v>119</v>
      </c>
      <c r="B9252" t="s">
        <v>127</v>
      </c>
      <c r="C9252" t="s">
        <v>130</v>
      </c>
    </row>
    <row r="9253" spans="1:3" x14ac:dyDescent="0.2">
      <c r="A9253" t="s">
        <v>128</v>
      </c>
      <c r="B9253" t="s">
        <v>119</v>
      </c>
      <c r="C9253" t="s">
        <v>62</v>
      </c>
    </row>
    <row r="9254" spans="1:3" x14ac:dyDescent="0.2">
      <c r="A9254" t="s">
        <v>119</v>
      </c>
      <c r="B9254" t="s">
        <v>129</v>
      </c>
      <c r="C9254" t="s">
        <v>21</v>
      </c>
    </row>
    <row r="9255" spans="1:3" x14ac:dyDescent="0.2">
      <c r="A9255" t="s">
        <v>119</v>
      </c>
      <c r="B9255" t="s">
        <v>130</v>
      </c>
      <c r="C9255" t="s">
        <v>62</v>
      </c>
    </row>
    <row r="9256" spans="1:3" x14ac:dyDescent="0.2">
      <c r="A9256" t="s">
        <v>119</v>
      </c>
      <c r="B9256" t="s">
        <v>131</v>
      </c>
      <c r="C9256" t="s">
        <v>62</v>
      </c>
    </row>
    <row r="9257" spans="1:3" x14ac:dyDescent="0.2">
      <c r="A9257" t="s">
        <v>119</v>
      </c>
      <c r="B9257" t="s">
        <v>132</v>
      </c>
      <c r="C9257" t="s">
        <v>43</v>
      </c>
    </row>
    <row r="9258" spans="1:3" x14ac:dyDescent="0.2">
      <c r="A9258" t="s">
        <v>133</v>
      </c>
      <c r="B9258" t="s">
        <v>119</v>
      </c>
      <c r="C9258" t="s">
        <v>39</v>
      </c>
    </row>
    <row r="9259" spans="1:3" x14ac:dyDescent="0.2">
      <c r="A9259" t="s">
        <v>119</v>
      </c>
      <c r="B9259" t="s">
        <v>134</v>
      </c>
      <c r="C9259" t="s">
        <v>116</v>
      </c>
    </row>
    <row r="9260" spans="1:3" x14ac:dyDescent="0.2">
      <c r="A9260" t="s">
        <v>119</v>
      </c>
      <c r="B9260" t="s">
        <v>135</v>
      </c>
      <c r="C9260" t="s">
        <v>28</v>
      </c>
    </row>
    <row r="9261" spans="1:3" x14ac:dyDescent="0.2">
      <c r="A9261" t="s">
        <v>136</v>
      </c>
      <c r="B9261" t="s">
        <v>119</v>
      </c>
      <c r="C9261" t="s">
        <v>19</v>
      </c>
    </row>
    <row r="9262" spans="1:3" x14ac:dyDescent="0.2">
      <c r="A9262" t="s">
        <v>119</v>
      </c>
      <c r="B9262" t="s">
        <v>137</v>
      </c>
      <c r="C9262" t="s">
        <v>5</v>
      </c>
    </row>
    <row r="9263" spans="1:3" x14ac:dyDescent="0.2">
      <c r="A9263" t="s">
        <v>119</v>
      </c>
      <c r="B9263" t="s">
        <v>138</v>
      </c>
      <c r="C9263" t="s">
        <v>100</v>
      </c>
    </row>
    <row r="9264" spans="1:3" x14ac:dyDescent="0.2">
      <c r="A9264" t="s">
        <v>118</v>
      </c>
      <c r="B9264" t="s">
        <v>119</v>
      </c>
      <c r="C9264" t="s">
        <v>118</v>
      </c>
    </row>
    <row r="9265" spans="1:3" x14ac:dyDescent="0.2">
      <c r="A9265" t="s">
        <v>118</v>
      </c>
      <c r="B9265" t="s">
        <v>120</v>
      </c>
      <c r="C9265" t="s">
        <v>67</v>
      </c>
    </row>
    <row r="9266" spans="1:3" x14ac:dyDescent="0.2">
      <c r="A9266" t="s">
        <v>118</v>
      </c>
      <c r="B9266" t="s">
        <v>121</v>
      </c>
      <c r="C9266" t="s">
        <v>84</v>
      </c>
    </row>
    <row r="9267" spans="1:3" x14ac:dyDescent="0.2">
      <c r="A9267" t="s">
        <v>122</v>
      </c>
      <c r="B9267" t="s">
        <v>118</v>
      </c>
      <c r="C9267" t="s">
        <v>16</v>
      </c>
    </row>
    <row r="9268" spans="1:3" x14ac:dyDescent="0.2">
      <c r="A9268" t="s">
        <v>123</v>
      </c>
      <c r="B9268" t="s">
        <v>118</v>
      </c>
      <c r="C9268" t="s">
        <v>138</v>
      </c>
    </row>
    <row r="9269" spans="1:3" x14ac:dyDescent="0.2">
      <c r="A9269" t="s">
        <v>124</v>
      </c>
      <c r="B9269" t="s">
        <v>118</v>
      </c>
      <c r="C9269" t="s">
        <v>93</v>
      </c>
    </row>
    <row r="9270" spans="1:3" x14ac:dyDescent="0.2">
      <c r="A9270" t="s">
        <v>125</v>
      </c>
      <c r="B9270" t="s">
        <v>118</v>
      </c>
      <c r="C9270" t="s">
        <v>48</v>
      </c>
    </row>
    <row r="9271" spans="1:3" x14ac:dyDescent="0.2">
      <c r="A9271" t="s">
        <v>126</v>
      </c>
      <c r="B9271" t="s">
        <v>118</v>
      </c>
      <c r="C9271" t="s">
        <v>79</v>
      </c>
    </row>
    <row r="9272" spans="1:3" x14ac:dyDescent="0.2">
      <c r="A9272" t="s">
        <v>118</v>
      </c>
      <c r="B9272" t="s">
        <v>127</v>
      </c>
      <c r="C9272" t="s">
        <v>130</v>
      </c>
    </row>
    <row r="9273" spans="1:3" x14ac:dyDescent="0.2">
      <c r="A9273" t="s">
        <v>128</v>
      </c>
      <c r="B9273" t="s">
        <v>118</v>
      </c>
      <c r="C9273" t="s">
        <v>11</v>
      </c>
    </row>
    <row r="9274" spans="1:3" x14ac:dyDescent="0.2">
      <c r="A9274" t="s">
        <v>118</v>
      </c>
      <c r="B9274" t="s">
        <v>129</v>
      </c>
      <c r="C9274" t="s">
        <v>21</v>
      </c>
    </row>
    <row r="9275" spans="1:3" x14ac:dyDescent="0.2">
      <c r="A9275" t="s">
        <v>118</v>
      </c>
      <c r="B9275" t="s">
        <v>130</v>
      </c>
      <c r="C9275" t="s">
        <v>62</v>
      </c>
    </row>
    <row r="9276" spans="1:3" x14ac:dyDescent="0.2">
      <c r="A9276" t="s">
        <v>118</v>
      </c>
      <c r="B9276" t="s">
        <v>131</v>
      </c>
      <c r="C9276" t="s">
        <v>62</v>
      </c>
    </row>
    <row r="9277" spans="1:3" x14ac:dyDescent="0.2">
      <c r="A9277" t="s">
        <v>118</v>
      </c>
      <c r="B9277" t="s">
        <v>132</v>
      </c>
      <c r="C9277" t="s">
        <v>101</v>
      </c>
    </row>
    <row r="9278" spans="1:3" x14ac:dyDescent="0.2">
      <c r="A9278" t="s">
        <v>133</v>
      </c>
      <c r="B9278" t="s">
        <v>118</v>
      </c>
      <c r="C9278" t="s">
        <v>39</v>
      </c>
    </row>
    <row r="9279" spans="1:3" x14ac:dyDescent="0.2">
      <c r="A9279" t="s">
        <v>118</v>
      </c>
      <c r="B9279" t="s">
        <v>134</v>
      </c>
      <c r="C9279" t="s">
        <v>116</v>
      </c>
    </row>
    <row r="9280" spans="1:3" x14ac:dyDescent="0.2">
      <c r="A9280" t="s">
        <v>118</v>
      </c>
      <c r="B9280" t="s">
        <v>135</v>
      </c>
      <c r="C9280" t="s">
        <v>14</v>
      </c>
    </row>
    <row r="9281" spans="1:3" x14ac:dyDescent="0.2">
      <c r="A9281" t="s">
        <v>136</v>
      </c>
      <c r="B9281" t="s">
        <v>118</v>
      </c>
      <c r="C9281" t="s">
        <v>106</v>
      </c>
    </row>
    <row r="9282" spans="1:3" x14ac:dyDescent="0.2">
      <c r="A9282" t="s">
        <v>118</v>
      </c>
      <c r="B9282" t="s">
        <v>137</v>
      </c>
      <c r="C9282" t="s">
        <v>52</v>
      </c>
    </row>
    <row r="9283" spans="1:3" x14ac:dyDescent="0.2">
      <c r="A9283" t="s">
        <v>118</v>
      </c>
      <c r="B9283" t="s">
        <v>138</v>
      </c>
      <c r="C9283" t="s">
        <v>100</v>
      </c>
    </row>
    <row r="9284" spans="1:3" x14ac:dyDescent="0.2">
      <c r="A9284" t="s">
        <v>122</v>
      </c>
      <c r="B9284" t="s">
        <v>121</v>
      </c>
      <c r="C9284" t="s">
        <v>130</v>
      </c>
    </row>
    <row r="9285" spans="1:3" x14ac:dyDescent="0.2">
      <c r="A9285" t="s">
        <v>123</v>
      </c>
      <c r="B9285" t="s">
        <v>121</v>
      </c>
      <c r="C9285" t="s">
        <v>6</v>
      </c>
    </row>
    <row r="9286" spans="1:3" x14ac:dyDescent="0.2">
      <c r="A9286" t="s">
        <v>124</v>
      </c>
      <c r="B9286" t="s">
        <v>121</v>
      </c>
      <c r="C9286" t="s">
        <v>11</v>
      </c>
    </row>
    <row r="9287" spans="1:3" x14ac:dyDescent="0.2">
      <c r="A9287" t="s">
        <v>125</v>
      </c>
      <c r="B9287" t="s">
        <v>121</v>
      </c>
      <c r="C9287" t="s">
        <v>43</v>
      </c>
    </row>
    <row r="9288" spans="1:3" x14ac:dyDescent="0.2">
      <c r="A9288" t="s">
        <v>126</v>
      </c>
      <c r="B9288" t="s">
        <v>121</v>
      </c>
      <c r="C9288" t="s">
        <v>128</v>
      </c>
    </row>
    <row r="9289" spans="1:3" x14ac:dyDescent="0.2">
      <c r="A9289" t="s">
        <v>127</v>
      </c>
      <c r="B9289" t="s">
        <v>121</v>
      </c>
      <c r="C9289" t="s">
        <v>3</v>
      </c>
    </row>
    <row r="9290" spans="1:3" x14ac:dyDescent="0.2">
      <c r="A9290" t="s">
        <v>128</v>
      </c>
      <c r="B9290" t="s">
        <v>121</v>
      </c>
      <c r="C9290" t="s">
        <v>102</v>
      </c>
    </row>
    <row r="9291" spans="1:3" x14ac:dyDescent="0.2">
      <c r="A9291" t="s">
        <v>129</v>
      </c>
      <c r="B9291" t="s">
        <v>121</v>
      </c>
      <c r="C9291" t="s">
        <v>36</v>
      </c>
    </row>
    <row r="9292" spans="1:3" x14ac:dyDescent="0.2">
      <c r="A9292" t="s">
        <v>130</v>
      </c>
      <c r="B9292" t="s">
        <v>121</v>
      </c>
      <c r="C9292" t="s">
        <v>134</v>
      </c>
    </row>
    <row r="9293" spans="1:3" x14ac:dyDescent="0.2">
      <c r="A9293" t="s">
        <v>131</v>
      </c>
      <c r="B9293" t="s">
        <v>121</v>
      </c>
      <c r="C9293" t="s">
        <v>109</v>
      </c>
    </row>
    <row r="9294" spans="1:3" x14ac:dyDescent="0.2">
      <c r="A9294" t="s">
        <v>132</v>
      </c>
      <c r="B9294" t="s">
        <v>121</v>
      </c>
      <c r="C9294" t="s">
        <v>52</v>
      </c>
    </row>
    <row r="9295" spans="1:3" x14ac:dyDescent="0.2">
      <c r="A9295" t="s">
        <v>133</v>
      </c>
      <c r="B9295" t="s">
        <v>121</v>
      </c>
      <c r="C9295" t="s">
        <v>105</v>
      </c>
    </row>
    <row r="9296" spans="1:3" x14ac:dyDescent="0.2">
      <c r="A9296" t="s">
        <v>134</v>
      </c>
      <c r="B9296" t="s">
        <v>121</v>
      </c>
      <c r="C9296" t="s">
        <v>58</v>
      </c>
    </row>
    <row r="9297" spans="1:3" x14ac:dyDescent="0.2">
      <c r="A9297" t="s">
        <v>135</v>
      </c>
      <c r="B9297" t="s">
        <v>121</v>
      </c>
      <c r="C9297" t="s">
        <v>62</v>
      </c>
    </row>
    <row r="9298" spans="1:3" x14ac:dyDescent="0.2">
      <c r="A9298" t="s">
        <v>136</v>
      </c>
      <c r="B9298" t="s">
        <v>121</v>
      </c>
      <c r="C9298" t="s">
        <v>62</v>
      </c>
    </row>
    <row r="9299" spans="1:3" x14ac:dyDescent="0.2">
      <c r="A9299" t="s">
        <v>137</v>
      </c>
      <c r="B9299" t="s">
        <v>121</v>
      </c>
      <c r="C9299" t="s">
        <v>90</v>
      </c>
    </row>
    <row r="9300" spans="1:3" x14ac:dyDescent="0.2">
      <c r="A9300" t="s">
        <v>138</v>
      </c>
      <c r="B9300" t="s">
        <v>121</v>
      </c>
      <c r="C9300" t="s">
        <v>90</v>
      </c>
    </row>
    <row r="9301" spans="1:3" x14ac:dyDescent="0.2">
      <c r="A9301" t="s">
        <v>120</v>
      </c>
      <c r="B9301" t="s">
        <v>121</v>
      </c>
      <c r="C9301" t="s">
        <v>120</v>
      </c>
    </row>
    <row r="9302" spans="1:3" x14ac:dyDescent="0.2">
      <c r="A9302" t="s">
        <v>122</v>
      </c>
      <c r="B9302" t="s">
        <v>120</v>
      </c>
      <c r="C9302" t="s">
        <v>128</v>
      </c>
    </row>
    <row r="9303" spans="1:3" x14ac:dyDescent="0.2">
      <c r="A9303" t="s">
        <v>123</v>
      </c>
      <c r="B9303" t="s">
        <v>120</v>
      </c>
      <c r="C9303" t="s">
        <v>6</v>
      </c>
    </row>
    <row r="9304" spans="1:3" x14ac:dyDescent="0.2">
      <c r="A9304" t="s">
        <v>124</v>
      </c>
      <c r="B9304" t="s">
        <v>120</v>
      </c>
      <c r="C9304" t="s">
        <v>130</v>
      </c>
    </row>
    <row r="9305" spans="1:3" x14ac:dyDescent="0.2">
      <c r="A9305" t="s">
        <v>125</v>
      </c>
      <c r="B9305" t="s">
        <v>120</v>
      </c>
      <c r="C9305" t="s">
        <v>43</v>
      </c>
    </row>
    <row r="9306" spans="1:3" x14ac:dyDescent="0.2">
      <c r="A9306" t="s">
        <v>126</v>
      </c>
      <c r="B9306" t="s">
        <v>120</v>
      </c>
      <c r="C9306" t="s">
        <v>69</v>
      </c>
    </row>
    <row r="9307" spans="1:3" x14ac:dyDescent="0.2">
      <c r="A9307" t="s">
        <v>127</v>
      </c>
      <c r="B9307" t="s">
        <v>120</v>
      </c>
      <c r="C9307" t="s">
        <v>123</v>
      </c>
    </row>
    <row r="9308" spans="1:3" x14ac:dyDescent="0.2">
      <c r="A9308" t="s">
        <v>128</v>
      </c>
      <c r="B9308" t="s">
        <v>120</v>
      </c>
      <c r="C9308" t="s">
        <v>102</v>
      </c>
    </row>
    <row r="9309" spans="1:3" x14ac:dyDescent="0.2">
      <c r="A9309" t="s">
        <v>129</v>
      </c>
      <c r="B9309" t="s">
        <v>120</v>
      </c>
      <c r="C9309" t="s">
        <v>36</v>
      </c>
    </row>
    <row r="9310" spans="1:3" x14ac:dyDescent="0.2">
      <c r="A9310" t="s">
        <v>130</v>
      </c>
      <c r="B9310" t="s">
        <v>120</v>
      </c>
      <c r="C9310" t="s">
        <v>102</v>
      </c>
    </row>
    <row r="9311" spans="1:3" x14ac:dyDescent="0.2">
      <c r="A9311" t="s">
        <v>131</v>
      </c>
      <c r="B9311" t="s">
        <v>120</v>
      </c>
      <c r="C9311" t="s">
        <v>35</v>
      </c>
    </row>
    <row r="9312" spans="1:3" x14ac:dyDescent="0.2">
      <c r="A9312" t="s">
        <v>132</v>
      </c>
      <c r="B9312" t="s">
        <v>120</v>
      </c>
      <c r="C9312" t="s">
        <v>100</v>
      </c>
    </row>
    <row r="9313" spans="1:3" x14ac:dyDescent="0.2">
      <c r="A9313" t="s">
        <v>133</v>
      </c>
      <c r="B9313" t="s">
        <v>120</v>
      </c>
      <c r="C9313" t="s">
        <v>127</v>
      </c>
    </row>
    <row r="9314" spans="1:3" x14ac:dyDescent="0.2">
      <c r="A9314" t="s">
        <v>134</v>
      </c>
      <c r="B9314" t="s">
        <v>120</v>
      </c>
      <c r="C9314" t="s">
        <v>58</v>
      </c>
    </row>
    <row r="9315" spans="1:3" x14ac:dyDescent="0.2">
      <c r="A9315" t="s">
        <v>135</v>
      </c>
      <c r="B9315" t="s">
        <v>120</v>
      </c>
      <c r="C9315" t="s">
        <v>62</v>
      </c>
    </row>
    <row r="9316" spans="1:3" x14ac:dyDescent="0.2">
      <c r="A9316" t="s">
        <v>136</v>
      </c>
      <c r="B9316" t="s">
        <v>120</v>
      </c>
      <c r="C9316" t="s">
        <v>11</v>
      </c>
    </row>
    <row r="9317" spans="1:3" x14ac:dyDescent="0.2">
      <c r="A9317" t="s">
        <v>137</v>
      </c>
      <c r="B9317" t="s">
        <v>120</v>
      </c>
      <c r="C9317" t="s">
        <v>90</v>
      </c>
    </row>
    <row r="9318" spans="1:3" x14ac:dyDescent="0.2">
      <c r="A9318" t="s">
        <v>138</v>
      </c>
      <c r="B9318" t="s">
        <v>120</v>
      </c>
      <c r="C9318" t="s">
        <v>90</v>
      </c>
    </row>
    <row r="9319" spans="1:3" x14ac:dyDescent="0.2">
      <c r="A9319" t="s">
        <v>122</v>
      </c>
      <c r="B9319" t="s">
        <v>123</v>
      </c>
      <c r="C9319" t="s">
        <v>28</v>
      </c>
    </row>
    <row r="9320" spans="1:3" x14ac:dyDescent="0.2">
      <c r="A9320" t="s">
        <v>124</v>
      </c>
      <c r="B9320" t="s">
        <v>122</v>
      </c>
      <c r="C9320" t="s">
        <v>71</v>
      </c>
    </row>
    <row r="9321" spans="1:3" x14ac:dyDescent="0.2">
      <c r="A9321" t="s">
        <v>125</v>
      </c>
      <c r="B9321" t="s">
        <v>122</v>
      </c>
      <c r="C9321" t="s">
        <v>44</v>
      </c>
    </row>
    <row r="9322" spans="1:3" x14ac:dyDescent="0.2">
      <c r="A9322" t="s">
        <v>126</v>
      </c>
      <c r="B9322" t="s">
        <v>122</v>
      </c>
      <c r="C9322" t="s">
        <v>13</v>
      </c>
    </row>
    <row r="9323" spans="1:3" x14ac:dyDescent="0.2">
      <c r="A9323" t="s">
        <v>122</v>
      </c>
      <c r="B9323" t="s">
        <v>127</v>
      </c>
      <c r="C9323" t="s">
        <v>48</v>
      </c>
    </row>
    <row r="9324" spans="1:3" x14ac:dyDescent="0.2">
      <c r="A9324" t="s">
        <v>122</v>
      </c>
      <c r="B9324" t="s">
        <v>128</v>
      </c>
      <c r="C9324" t="s">
        <v>132</v>
      </c>
    </row>
    <row r="9325" spans="1:3" x14ac:dyDescent="0.2">
      <c r="A9325" t="s">
        <v>122</v>
      </c>
      <c r="B9325" t="s">
        <v>129</v>
      </c>
      <c r="C9325" t="s">
        <v>96</v>
      </c>
    </row>
    <row r="9326" spans="1:3" x14ac:dyDescent="0.2">
      <c r="A9326" t="s">
        <v>122</v>
      </c>
      <c r="B9326" t="s">
        <v>130</v>
      </c>
      <c r="C9326" t="s">
        <v>40</v>
      </c>
    </row>
    <row r="9327" spans="1:3" x14ac:dyDescent="0.2">
      <c r="A9327" t="s">
        <v>122</v>
      </c>
      <c r="B9327" t="s">
        <v>131</v>
      </c>
      <c r="C9327" t="s">
        <v>79</v>
      </c>
    </row>
    <row r="9328" spans="1:3" x14ac:dyDescent="0.2">
      <c r="A9328" t="s">
        <v>122</v>
      </c>
      <c r="B9328" t="s">
        <v>132</v>
      </c>
      <c r="C9328" t="s">
        <v>86</v>
      </c>
    </row>
    <row r="9329" spans="1:3" x14ac:dyDescent="0.2">
      <c r="A9329" t="s">
        <v>133</v>
      </c>
      <c r="B9329" t="s">
        <v>122</v>
      </c>
      <c r="C9329" t="s">
        <v>65</v>
      </c>
    </row>
    <row r="9330" spans="1:3" x14ac:dyDescent="0.2">
      <c r="A9330" t="s">
        <v>122</v>
      </c>
      <c r="B9330" t="s">
        <v>134</v>
      </c>
      <c r="C9330" t="s">
        <v>29</v>
      </c>
    </row>
    <row r="9331" spans="1:3" x14ac:dyDescent="0.2">
      <c r="A9331" t="s">
        <v>122</v>
      </c>
      <c r="B9331" t="s">
        <v>135</v>
      </c>
      <c r="C9331" t="s">
        <v>25</v>
      </c>
    </row>
    <row r="9332" spans="1:3" x14ac:dyDescent="0.2">
      <c r="A9332" t="s">
        <v>136</v>
      </c>
      <c r="B9332" t="s">
        <v>122</v>
      </c>
      <c r="C9332" t="s">
        <v>124</v>
      </c>
    </row>
    <row r="9333" spans="1:3" x14ac:dyDescent="0.2">
      <c r="A9333" t="s">
        <v>122</v>
      </c>
      <c r="B9333" t="s">
        <v>137</v>
      </c>
      <c r="C9333" t="s">
        <v>106</v>
      </c>
    </row>
    <row r="9334" spans="1:3" x14ac:dyDescent="0.2">
      <c r="A9334" t="s">
        <v>122</v>
      </c>
      <c r="B9334" t="s">
        <v>138</v>
      </c>
      <c r="C9334" t="s">
        <v>89</v>
      </c>
    </row>
    <row r="9335" spans="1:3" x14ac:dyDescent="0.2">
      <c r="A9335" t="s">
        <v>124</v>
      </c>
      <c r="B9335" t="s">
        <v>123</v>
      </c>
      <c r="C9335" t="s">
        <v>74</v>
      </c>
    </row>
    <row r="9336" spans="1:3" x14ac:dyDescent="0.2">
      <c r="A9336" t="s">
        <v>125</v>
      </c>
      <c r="B9336" t="s">
        <v>123</v>
      </c>
      <c r="C9336" t="s">
        <v>79</v>
      </c>
    </row>
    <row r="9337" spans="1:3" x14ac:dyDescent="0.2">
      <c r="A9337" t="s">
        <v>126</v>
      </c>
      <c r="B9337" t="s">
        <v>123</v>
      </c>
      <c r="C9337" t="s">
        <v>106</v>
      </c>
    </row>
    <row r="9338" spans="1:3" x14ac:dyDescent="0.2">
      <c r="A9338" t="s">
        <v>123</v>
      </c>
      <c r="B9338" t="s">
        <v>127</v>
      </c>
      <c r="C9338" t="s">
        <v>1</v>
      </c>
    </row>
    <row r="9339" spans="1:3" x14ac:dyDescent="0.2">
      <c r="A9339" t="s">
        <v>123</v>
      </c>
      <c r="B9339" t="s">
        <v>128</v>
      </c>
      <c r="C9339" t="s">
        <v>36</v>
      </c>
    </row>
    <row r="9340" spans="1:3" x14ac:dyDescent="0.2">
      <c r="A9340" t="s">
        <v>123</v>
      </c>
      <c r="B9340" t="s">
        <v>129</v>
      </c>
      <c r="C9340" t="s">
        <v>105</v>
      </c>
    </row>
    <row r="9341" spans="1:3" x14ac:dyDescent="0.2">
      <c r="A9341" t="s">
        <v>123</v>
      </c>
      <c r="B9341" t="s">
        <v>130</v>
      </c>
      <c r="C9341" t="s">
        <v>36</v>
      </c>
    </row>
    <row r="9342" spans="1:3" x14ac:dyDescent="0.2">
      <c r="A9342" t="s">
        <v>123</v>
      </c>
      <c r="B9342" t="s">
        <v>131</v>
      </c>
      <c r="C9342" t="s">
        <v>100</v>
      </c>
    </row>
    <row r="9343" spans="1:3" x14ac:dyDescent="0.2">
      <c r="A9343" t="s">
        <v>123</v>
      </c>
      <c r="B9343" t="s">
        <v>132</v>
      </c>
      <c r="C9343" t="s">
        <v>69</v>
      </c>
    </row>
    <row r="9344" spans="1:3" x14ac:dyDescent="0.2">
      <c r="A9344" t="s">
        <v>133</v>
      </c>
      <c r="B9344" t="s">
        <v>123</v>
      </c>
      <c r="C9344" t="s">
        <v>16</v>
      </c>
    </row>
    <row r="9345" spans="1:3" x14ac:dyDescent="0.2">
      <c r="A9345" t="s">
        <v>123</v>
      </c>
      <c r="B9345" t="s">
        <v>134</v>
      </c>
      <c r="C9345" t="s">
        <v>3</v>
      </c>
    </row>
    <row r="9346" spans="1:3" x14ac:dyDescent="0.2">
      <c r="A9346" t="s">
        <v>123</v>
      </c>
      <c r="B9346" t="s">
        <v>135</v>
      </c>
      <c r="C9346" t="s">
        <v>2</v>
      </c>
    </row>
    <row r="9347" spans="1:3" x14ac:dyDescent="0.2">
      <c r="A9347" t="s">
        <v>136</v>
      </c>
      <c r="B9347" t="s">
        <v>123</v>
      </c>
      <c r="C9347" t="s">
        <v>21</v>
      </c>
    </row>
    <row r="9348" spans="1:3" x14ac:dyDescent="0.2">
      <c r="A9348" t="s">
        <v>123</v>
      </c>
      <c r="B9348" t="s">
        <v>137</v>
      </c>
      <c r="C9348" t="s">
        <v>91</v>
      </c>
    </row>
    <row r="9349" spans="1:3" x14ac:dyDescent="0.2">
      <c r="A9349" t="s">
        <v>123</v>
      </c>
      <c r="B9349" t="s">
        <v>138</v>
      </c>
      <c r="C9349" t="s">
        <v>116</v>
      </c>
    </row>
    <row r="9350" spans="1:3" x14ac:dyDescent="0.2">
      <c r="A9350" t="s">
        <v>124</v>
      </c>
      <c r="B9350" t="s">
        <v>125</v>
      </c>
      <c r="C9350" t="s">
        <v>65</v>
      </c>
    </row>
    <row r="9351" spans="1:3" x14ac:dyDescent="0.2">
      <c r="A9351" t="s">
        <v>124</v>
      </c>
      <c r="B9351" t="s">
        <v>126</v>
      </c>
      <c r="C9351" t="s">
        <v>72</v>
      </c>
    </row>
    <row r="9352" spans="1:3" x14ac:dyDescent="0.2">
      <c r="A9352" t="s">
        <v>124</v>
      </c>
      <c r="B9352" t="s">
        <v>127</v>
      </c>
      <c r="C9352" t="s">
        <v>39</v>
      </c>
    </row>
    <row r="9353" spans="1:3" x14ac:dyDescent="0.2">
      <c r="A9353" t="s">
        <v>124</v>
      </c>
      <c r="B9353" t="s">
        <v>128</v>
      </c>
      <c r="C9353" t="s">
        <v>79</v>
      </c>
    </row>
    <row r="9354" spans="1:3" x14ac:dyDescent="0.2">
      <c r="A9354" t="s">
        <v>124</v>
      </c>
      <c r="B9354" t="s">
        <v>129</v>
      </c>
      <c r="C9354" t="s">
        <v>86</v>
      </c>
    </row>
    <row r="9355" spans="1:3" x14ac:dyDescent="0.2">
      <c r="A9355" t="s">
        <v>124</v>
      </c>
      <c r="B9355" t="s">
        <v>130</v>
      </c>
      <c r="C9355" t="s">
        <v>79</v>
      </c>
    </row>
    <row r="9356" spans="1:3" x14ac:dyDescent="0.2">
      <c r="A9356" t="s">
        <v>124</v>
      </c>
      <c r="B9356" t="s">
        <v>131</v>
      </c>
      <c r="C9356" t="s">
        <v>16</v>
      </c>
    </row>
    <row r="9357" spans="1:3" x14ac:dyDescent="0.2">
      <c r="A9357" t="s">
        <v>124</v>
      </c>
      <c r="B9357" t="s">
        <v>132</v>
      </c>
      <c r="C9357" t="s">
        <v>76</v>
      </c>
    </row>
    <row r="9358" spans="1:3" x14ac:dyDescent="0.2">
      <c r="A9358" t="s">
        <v>124</v>
      </c>
      <c r="B9358" t="s">
        <v>133</v>
      </c>
      <c r="C9358" t="s">
        <v>99</v>
      </c>
    </row>
    <row r="9359" spans="1:3" x14ac:dyDescent="0.2">
      <c r="A9359" t="s">
        <v>124</v>
      </c>
      <c r="B9359" t="s">
        <v>134</v>
      </c>
      <c r="C9359" t="s">
        <v>2</v>
      </c>
    </row>
    <row r="9360" spans="1:3" x14ac:dyDescent="0.2">
      <c r="A9360" t="s">
        <v>124</v>
      </c>
      <c r="B9360" t="s">
        <v>135</v>
      </c>
      <c r="C9360" t="s">
        <v>26</v>
      </c>
    </row>
    <row r="9361" spans="1:3" x14ac:dyDescent="0.2">
      <c r="A9361" t="s">
        <v>124</v>
      </c>
      <c r="B9361" t="s">
        <v>136</v>
      </c>
      <c r="C9361" t="s">
        <v>47</v>
      </c>
    </row>
    <row r="9362" spans="1:3" x14ac:dyDescent="0.2">
      <c r="A9362" t="s">
        <v>124</v>
      </c>
      <c r="B9362" t="s">
        <v>137</v>
      </c>
      <c r="C9362" t="s">
        <v>28</v>
      </c>
    </row>
    <row r="9363" spans="1:3" x14ac:dyDescent="0.2">
      <c r="A9363" t="s">
        <v>124</v>
      </c>
      <c r="B9363" t="s">
        <v>138</v>
      </c>
      <c r="C9363" t="s">
        <v>14</v>
      </c>
    </row>
    <row r="9364" spans="1:3" x14ac:dyDescent="0.2">
      <c r="A9364" t="s">
        <v>125</v>
      </c>
      <c r="B9364" t="s">
        <v>126</v>
      </c>
      <c r="C9364" t="s">
        <v>56</v>
      </c>
    </row>
    <row r="9365" spans="1:3" x14ac:dyDescent="0.2">
      <c r="A9365" t="s">
        <v>125</v>
      </c>
      <c r="B9365" t="s">
        <v>127</v>
      </c>
      <c r="C9365" t="s">
        <v>76</v>
      </c>
    </row>
    <row r="9366" spans="1:3" x14ac:dyDescent="0.2">
      <c r="A9366" t="s">
        <v>125</v>
      </c>
      <c r="B9366" t="s">
        <v>128</v>
      </c>
      <c r="C9366" t="s">
        <v>49</v>
      </c>
    </row>
    <row r="9367" spans="1:3" x14ac:dyDescent="0.2">
      <c r="A9367" t="s">
        <v>125</v>
      </c>
      <c r="B9367" t="s">
        <v>129</v>
      </c>
      <c r="C9367" t="s">
        <v>71</v>
      </c>
    </row>
    <row r="9368" spans="1:3" x14ac:dyDescent="0.2">
      <c r="A9368" t="s">
        <v>125</v>
      </c>
      <c r="B9368" t="s">
        <v>130</v>
      </c>
      <c r="C9368" t="s">
        <v>18</v>
      </c>
    </row>
    <row r="9369" spans="1:3" x14ac:dyDescent="0.2">
      <c r="A9369" t="s">
        <v>125</v>
      </c>
      <c r="B9369" t="s">
        <v>131</v>
      </c>
      <c r="C9369" t="s">
        <v>31</v>
      </c>
    </row>
    <row r="9370" spans="1:3" x14ac:dyDescent="0.2">
      <c r="A9370" t="s">
        <v>125</v>
      </c>
      <c r="B9370" t="s">
        <v>132</v>
      </c>
      <c r="C9370" t="s">
        <v>54</v>
      </c>
    </row>
    <row r="9371" spans="1:3" x14ac:dyDescent="0.2">
      <c r="A9371" t="s">
        <v>133</v>
      </c>
      <c r="B9371" t="s">
        <v>125</v>
      </c>
      <c r="C9371" t="s">
        <v>75</v>
      </c>
    </row>
    <row r="9372" spans="1:3" x14ac:dyDescent="0.2">
      <c r="A9372" t="s">
        <v>125</v>
      </c>
      <c r="B9372" t="s">
        <v>134</v>
      </c>
      <c r="C9372" t="s">
        <v>33</v>
      </c>
    </row>
    <row r="9373" spans="1:3" x14ac:dyDescent="0.2">
      <c r="A9373" t="s">
        <v>125</v>
      </c>
      <c r="B9373" t="s">
        <v>135</v>
      </c>
      <c r="C9373" t="s">
        <v>13</v>
      </c>
    </row>
    <row r="9374" spans="1:3" x14ac:dyDescent="0.2">
      <c r="A9374" t="s">
        <v>125</v>
      </c>
      <c r="B9374" t="s">
        <v>136</v>
      </c>
      <c r="C9374" t="s">
        <v>126</v>
      </c>
    </row>
    <row r="9375" spans="1:3" x14ac:dyDescent="0.2">
      <c r="A9375" t="s">
        <v>125</v>
      </c>
      <c r="B9375" t="s">
        <v>137</v>
      </c>
      <c r="C9375" t="s">
        <v>40</v>
      </c>
    </row>
    <row r="9376" spans="1:3" x14ac:dyDescent="0.2">
      <c r="A9376" t="s">
        <v>125</v>
      </c>
      <c r="B9376" t="s">
        <v>138</v>
      </c>
      <c r="C9376" t="s">
        <v>40</v>
      </c>
    </row>
    <row r="9377" spans="1:3" x14ac:dyDescent="0.2">
      <c r="A9377" t="s">
        <v>126</v>
      </c>
      <c r="B9377" t="s">
        <v>127</v>
      </c>
      <c r="C9377" t="s">
        <v>51</v>
      </c>
    </row>
    <row r="9378" spans="1:3" x14ac:dyDescent="0.2">
      <c r="A9378" t="s">
        <v>126</v>
      </c>
      <c r="B9378" t="s">
        <v>128</v>
      </c>
      <c r="C9378" t="s">
        <v>39</v>
      </c>
    </row>
    <row r="9379" spans="1:3" x14ac:dyDescent="0.2">
      <c r="A9379" t="s">
        <v>126</v>
      </c>
      <c r="B9379" t="s">
        <v>129</v>
      </c>
      <c r="C9379" t="s">
        <v>136</v>
      </c>
    </row>
    <row r="9380" spans="1:3" x14ac:dyDescent="0.2">
      <c r="A9380" t="s">
        <v>126</v>
      </c>
      <c r="B9380" t="s">
        <v>130</v>
      </c>
      <c r="C9380" t="s">
        <v>39</v>
      </c>
    </row>
    <row r="9381" spans="1:3" x14ac:dyDescent="0.2">
      <c r="A9381" t="s">
        <v>126</v>
      </c>
      <c r="B9381" t="s">
        <v>131</v>
      </c>
      <c r="C9381" t="s">
        <v>40</v>
      </c>
    </row>
    <row r="9382" spans="1:3" x14ac:dyDescent="0.2">
      <c r="A9382" t="s">
        <v>126</v>
      </c>
      <c r="B9382" t="s">
        <v>132</v>
      </c>
      <c r="C9382" t="s">
        <v>135</v>
      </c>
    </row>
    <row r="9383" spans="1:3" x14ac:dyDescent="0.2">
      <c r="A9383" t="s">
        <v>133</v>
      </c>
      <c r="B9383" t="s">
        <v>126</v>
      </c>
      <c r="C9383" t="s">
        <v>44</v>
      </c>
    </row>
    <row r="9384" spans="1:3" x14ac:dyDescent="0.2">
      <c r="A9384" t="s">
        <v>126</v>
      </c>
      <c r="B9384" t="s">
        <v>134</v>
      </c>
      <c r="C9384" t="s">
        <v>28</v>
      </c>
    </row>
    <row r="9385" spans="1:3" x14ac:dyDescent="0.2">
      <c r="A9385" t="s">
        <v>126</v>
      </c>
      <c r="B9385" t="s">
        <v>135</v>
      </c>
      <c r="C9385" t="s">
        <v>124</v>
      </c>
    </row>
    <row r="9386" spans="1:3" x14ac:dyDescent="0.2">
      <c r="A9386" t="s">
        <v>126</v>
      </c>
      <c r="B9386" t="s">
        <v>136</v>
      </c>
      <c r="C9386" t="s">
        <v>70</v>
      </c>
    </row>
    <row r="9387" spans="1:3" x14ac:dyDescent="0.2">
      <c r="A9387" t="s">
        <v>126</v>
      </c>
      <c r="B9387" t="s">
        <v>137</v>
      </c>
      <c r="C9387" t="s">
        <v>32</v>
      </c>
    </row>
    <row r="9388" spans="1:3" x14ac:dyDescent="0.2">
      <c r="A9388" t="s">
        <v>126</v>
      </c>
      <c r="B9388" t="s">
        <v>138</v>
      </c>
      <c r="C9388" t="s">
        <v>93</v>
      </c>
    </row>
    <row r="9389" spans="1:3" x14ac:dyDescent="0.2">
      <c r="A9389" t="s">
        <v>128</v>
      </c>
      <c r="B9389" t="s">
        <v>127</v>
      </c>
      <c r="C9389" t="s">
        <v>10</v>
      </c>
    </row>
    <row r="9390" spans="1:3" x14ac:dyDescent="0.2">
      <c r="A9390" t="s">
        <v>127</v>
      </c>
      <c r="B9390" t="s">
        <v>129</v>
      </c>
      <c r="C9390" t="s">
        <v>32</v>
      </c>
    </row>
    <row r="9391" spans="1:3" x14ac:dyDescent="0.2">
      <c r="A9391" t="s">
        <v>127</v>
      </c>
      <c r="B9391" t="s">
        <v>130</v>
      </c>
      <c r="C9391" t="s">
        <v>10</v>
      </c>
    </row>
    <row r="9392" spans="1:3" x14ac:dyDescent="0.2">
      <c r="A9392" t="s">
        <v>127</v>
      </c>
      <c r="B9392" t="s">
        <v>131</v>
      </c>
      <c r="C9392" t="s">
        <v>128</v>
      </c>
    </row>
    <row r="9393" spans="1:3" x14ac:dyDescent="0.2">
      <c r="A9393" t="s">
        <v>127</v>
      </c>
      <c r="B9393" t="s">
        <v>132</v>
      </c>
      <c r="C9393" t="s">
        <v>19</v>
      </c>
    </row>
    <row r="9394" spans="1:3" x14ac:dyDescent="0.2">
      <c r="A9394" t="s">
        <v>133</v>
      </c>
      <c r="B9394" t="s">
        <v>127</v>
      </c>
      <c r="C9394" t="s">
        <v>81</v>
      </c>
    </row>
    <row r="9395" spans="1:3" x14ac:dyDescent="0.2">
      <c r="A9395" t="s">
        <v>127</v>
      </c>
      <c r="B9395" t="s">
        <v>134</v>
      </c>
      <c r="C9395" t="s">
        <v>36</v>
      </c>
    </row>
    <row r="9396" spans="1:3" x14ac:dyDescent="0.2">
      <c r="A9396" t="s">
        <v>127</v>
      </c>
      <c r="B9396" t="s">
        <v>135</v>
      </c>
      <c r="C9396" t="s">
        <v>79</v>
      </c>
    </row>
    <row r="9397" spans="1:3" x14ac:dyDescent="0.2">
      <c r="A9397" t="s">
        <v>136</v>
      </c>
      <c r="B9397" t="s">
        <v>127</v>
      </c>
      <c r="C9397" t="s">
        <v>40</v>
      </c>
    </row>
    <row r="9398" spans="1:3" x14ac:dyDescent="0.2">
      <c r="A9398" t="s">
        <v>127</v>
      </c>
      <c r="B9398" t="s">
        <v>137</v>
      </c>
      <c r="C9398" t="s">
        <v>62</v>
      </c>
    </row>
    <row r="9399" spans="1:3" x14ac:dyDescent="0.2">
      <c r="A9399" t="s">
        <v>127</v>
      </c>
      <c r="B9399" t="s">
        <v>138</v>
      </c>
      <c r="C9399" t="s">
        <v>62</v>
      </c>
    </row>
    <row r="9400" spans="1:3" x14ac:dyDescent="0.2">
      <c r="A9400" t="s">
        <v>128</v>
      </c>
      <c r="B9400" t="s">
        <v>129</v>
      </c>
      <c r="C9400" t="s">
        <v>14</v>
      </c>
    </row>
    <row r="9401" spans="1:3" x14ac:dyDescent="0.2">
      <c r="A9401" t="s">
        <v>128</v>
      </c>
      <c r="B9401" t="s">
        <v>130</v>
      </c>
      <c r="C9401" t="s">
        <v>128</v>
      </c>
    </row>
    <row r="9402" spans="1:3" x14ac:dyDescent="0.2">
      <c r="A9402" t="s">
        <v>128</v>
      </c>
      <c r="B9402" t="s">
        <v>131</v>
      </c>
      <c r="C9402" t="s">
        <v>130</v>
      </c>
    </row>
    <row r="9403" spans="1:3" x14ac:dyDescent="0.2">
      <c r="A9403" t="s">
        <v>128</v>
      </c>
      <c r="B9403" t="s">
        <v>132</v>
      </c>
      <c r="C9403" t="s">
        <v>74</v>
      </c>
    </row>
    <row r="9404" spans="1:3" x14ac:dyDescent="0.2">
      <c r="A9404" t="s">
        <v>133</v>
      </c>
      <c r="B9404" t="s">
        <v>128</v>
      </c>
      <c r="C9404" t="s">
        <v>31</v>
      </c>
    </row>
    <row r="9405" spans="1:3" x14ac:dyDescent="0.2">
      <c r="A9405" t="s">
        <v>128</v>
      </c>
      <c r="B9405" t="s">
        <v>134</v>
      </c>
      <c r="C9405" t="s">
        <v>52</v>
      </c>
    </row>
    <row r="9406" spans="1:3" x14ac:dyDescent="0.2">
      <c r="A9406" t="s">
        <v>128</v>
      </c>
      <c r="B9406" t="s">
        <v>135</v>
      </c>
      <c r="C9406" t="s">
        <v>33</v>
      </c>
    </row>
    <row r="9407" spans="1:3" x14ac:dyDescent="0.2">
      <c r="A9407" t="s">
        <v>136</v>
      </c>
      <c r="B9407" t="s">
        <v>128</v>
      </c>
      <c r="C9407" t="s">
        <v>16</v>
      </c>
    </row>
    <row r="9408" spans="1:3" x14ac:dyDescent="0.2">
      <c r="A9408" t="s">
        <v>128</v>
      </c>
      <c r="B9408" t="s">
        <v>137</v>
      </c>
      <c r="C9408" t="s">
        <v>1</v>
      </c>
    </row>
    <row r="9409" spans="1:3" x14ac:dyDescent="0.2">
      <c r="A9409" t="s">
        <v>128</v>
      </c>
      <c r="B9409" t="s">
        <v>138</v>
      </c>
      <c r="C9409" t="s">
        <v>1</v>
      </c>
    </row>
    <row r="9410" spans="1:3" x14ac:dyDescent="0.2">
      <c r="A9410" t="s">
        <v>130</v>
      </c>
      <c r="B9410" t="s">
        <v>129</v>
      </c>
      <c r="C9410" t="s">
        <v>28</v>
      </c>
    </row>
    <row r="9411" spans="1:3" x14ac:dyDescent="0.2">
      <c r="A9411" t="s">
        <v>131</v>
      </c>
      <c r="B9411" t="s">
        <v>129</v>
      </c>
      <c r="C9411" t="s">
        <v>74</v>
      </c>
    </row>
    <row r="9412" spans="1:3" x14ac:dyDescent="0.2">
      <c r="A9412" t="s">
        <v>132</v>
      </c>
      <c r="B9412" t="s">
        <v>129</v>
      </c>
      <c r="C9412" t="s">
        <v>111</v>
      </c>
    </row>
    <row r="9413" spans="1:3" x14ac:dyDescent="0.2">
      <c r="A9413" t="s">
        <v>133</v>
      </c>
      <c r="B9413" t="s">
        <v>129</v>
      </c>
      <c r="C9413" t="s">
        <v>124</v>
      </c>
    </row>
    <row r="9414" spans="1:3" x14ac:dyDescent="0.2">
      <c r="A9414" t="s">
        <v>129</v>
      </c>
      <c r="B9414" t="s">
        <v>134</v>
      </c>
      <c r="C9414" t="s">
        <v>69</v>
      </c>
    </row>
    <row r="9415" spans="1:3" x14ac:dyDescent="0.2">
      <c r="A9415" t="s">
        <v>135</v>
      </c>
      <c r="B9415" t="s">
        <v>129</v>
      </c>
      <c r="C9415" t="s">
        <v>81</v>
      </c>
    </row>
    <row r="9416" spans="1:3" x14ac:dyDescent="0.2">
      <c r="A9416" t="s">
        <v>136</v>
      </c>
      <c r="B9416" t="s">
        <v>129</v>
      </c>
      <c r="C9416" t="s">
        <v>76</v>
      </c>
    </row>
    <row r="9417" spans="1:3" x14ac:dyDescent="0.2">
      <c r="A9417" t="s">
        <v>129</v>
      </c>
      <c r="B9417" t="s">
        <v>137</v>
      </c>
      <c r="C9417" t="s">
        <v>127</v>
      </c>
    </row>
    <row r="9418" spans="1:3" x14ac:dyDescent="0.2">
      <c r="A9418" t="s">
        <v>129</v>
      </c>
      <c r="B9418" t="s">
        <v>138</v>
      </c>
      <c r="C9418" t="s">
        <v>43</v>
      </c>
    </row>
    <row r="9419" spans="1:3" x14ac:dyDescent="0.2">
      <c r="A9419" t="s">
        <v>131</v>
      </c>
      <c r="B9419" t="s">
        <v>132</v>
      </c>
      <c r="C9419" t="s">
        <v>21</v>
      </c>
    </row>
    <row r="9420" spans="1:3" x14ac:dyDescent="0.2">
      <c r="A9420" t="s">
        <v>133</v>
      </c>
      <c r="B9420" t="s">
        <v>131</v>
      </c>
      <c r="C9420" t="s">
        <v>48</v>
      </c>
    </row>
    <row r="9421" spans="1:3" x14ac:dyDescent="0.2">
      <c r="A9421" t="s">
        <v>131</v>
      </c>
      <c r="B9421" t="s">
        <v>134</v>
      </c>
      <c r="C9421" t="s">
        <v>138</v>
      </c>
    </row>
    <row r="9422" spans="1:3" x14ac:dyDescent="0.2">
      <c r="A9422" t="s">
        <v>131</v>
      </c>
      <c r="B9422" t="s">
        <v>135</v>
      </c>
      <c r="C9422" t="s">
        <v>89</v>
      </c>
    </row>
    <row r="9423" spans="1:3" x14ac:dyDescent="0.2">
      <c r="A9423" t="s">
        <v>136</v>
      </c>
      <c r="B9423" t="s">
        <v>131</v>
      </c>
      <c r="C9423" t="s">
        <v>93</v>
      </c>
    </row>
    <row r="9424" spans="1:3" x14ac:dyDescent="0.2">
      <c r="A9424" t="s">
        <v>131</v>
      </c>
      <c r="B9424" t="s">
        <v>137</v>
      </c>
      <c r="C9424" t="s">
        <v>36</v>
      </c>
    </row>
    <row r="9425" spans="1:3" x14ac:dyDescent="0.2">
      <c r="A9425" t="s">
        <v>131</v>
      </c>
      <c r="B9425" t="s">
        <v>138</v>
      </c>
      <c r="C9425" t="s">
        <v>36</v>
      </c>
    </row>
    <row r="9426" spans="1:3" x14ac:dyDescent="0.2">
      <c r="A9426" t="s">
        <v>130</v>
      </c>
      <c r="B9426" t="s">
        <v>131</v>
      </c>
      <c r="C9426" t="s">
        <v>11</v>
      </c>
    </row>
    <row r="9427" spans="1:3" x14ac:dyDescent="0.2">
      <c r="A9427" t="s">
        <v>130</v>
      </c>
      <c r="B9427" t="s">
        <v>132</v>
      </c>
      <c r="C9427" t="s">
        <v>74</v>
      </c>
    </row>
    <row r="9428" spans="1:3" x14ac:dyDescent="0.2">
      <c r="A9428" t="s">
        <v>133</v>
      </c>
      <c r="B9428" t="s">
        <v>130</v>
      </c>
      <c r="C9428" t="s">
        <v>31</v>
      </c>
    </row>
    <row r="9429" spans="1:3" x14ac:dyDescent="0.2">
      <c r="A9429" t="s">
        <v>130</v>
      </c>
      <c r="B9429" t="s">
        <v>134</v>
      </c>
      <c r="C9429" t="s">
        <v>5</v>
      </c>
    </row>
    <row r="9430" spans="1:3" x14ac:dyDescent="0.2">
      <c r="A9430" t="s">
        <v>130</v>
      </c>
      <c r="B9430" t="s">
        <v>135</v>
      </c>
      <c r="C9430" t="s">
        <v>93</v>
      </c>
    </row>
    <row r="9431" spans="1:3" x14ac:dyDescent="0.2">
      <c r="A9431" t="s">
        <v>136</v>
      </c>
      <c r="B9431" t="s">
        <v>130</v>
      </c>
      <c r="C9431" t="s">
        <v>33</v>
      </c>
    </row>
    <row r="9432" spans="1:3" x14ac:dyDescent="0.2">
      <c r="A9432" t="s">
        <v>130</v>
      </c>
      <c r="B9432" t="s">
        <v>137</v>
      </c>
      <c r="C9432" t="s">
        <v>118</v>
      </c>
    </row>
    <row r="9433" spans="1:3" x14ac:dyDescent="0.2">
      <c r="A9433" t="s">
        <v>130</v>
      </c>
      <c r="B9433" t="s">
        <v>138</v>
      </c>
      <c r="C9433" t="s">
        <v>1</v>
      </c>
    </row>
    <row r="9434" spans="1:3" x14ac:dyDescent="0.2">
      <c r="A9434" t="s">
        <v>133</v>
      </c>
      <c r="B9434" t="s">
        <v>132</v>
      </c>
      <c r="C9434" t="s">
        <v>47</v>
      </c>
    </row>
    <row r="9435" spans="1:3" x14ac:dyDescent="0.2">
      <c r="A9435" t="s">
        <v>132</v>
      </c>
      <c r="B9435" t="s">
        <v>134</v>
      </c>
      <c r="C9435" t="s">
        <v>130</v>
      </c>
    </row>
    <row r="9436" spans="1:3" x14ac:dyDescent="0.2">
      <c r="A9436" t="s">
        <v>135</v>
      </c>
      <c r="B9436" t="s">
        <v>132</v>
      </c>
      <c r="C9436" t="s">
        <v>18</v>
      </c>
    </row>
    <row r="9437" spans="1:3" x14ac:dyDescent="0.2">
      <c r="A9437" t="s">
        <v>136</v>
      </c>
      <c r="B9437" t="s">
        <v>132</v>
      </c>
      <c r="C9437" t="s">
        <v>49</v>
      </c>
    </row>
    <row r="9438" spans="1:3" x14ac:dyDescent="0.2">
      <c r="A9438" t="s">
        <v>132</v>
      </c>
      <c r="B9438" t="s">
        <v>137</v>
      </c>
      <c r="C9438" t="s">
        <v>105</v>
      </c>
    </row>
    <row r="9439" spans="1:3" x14ac:dyDescent="0.2">
      <c r="A9439" t="s">
        <v>132</v>
      </c>
      <c r="B9439" t="s">
        <v>138</v>
      </c>
      <c r="C9439" t="s">
        <v>105</v>
      </c>
    </row>
    <row r="9440" spans="1:3" x14ac:dyDescent="0.2">
      <c r="A9440" t="s">
        <v>133</v>
      </c>
      <c r="B9440" t="s">
        <v>134</v>
      </c>
      <c r="C9440" t="s">
        <v>32</v>
      </c>
    </row>
    <row r="9441" spans="1:3" x14ac:dyDescent="0.2">
      <c r="A9441" t="s">
        <v>133</v>
      </c>
      <c r="B9441" t="s">
        <v>135</v>
      </c>
      <c r="C9441" t="s">
        <v>122</v>
      </c>
    </row>
    <row r="9442" spans="1:3" x14ac:dyDescent="0.2">
      <c r="A9442" t="s">
        <v>133</v>
      </c>
      <c r="B9442" t="s">
        <v>136</v>
      </c>
      <c r="C9442" t="s">
        <v>13</v>
      </c>
    </row>
    <row r="9443" spans="1:3" x14ac:dyDescent="0.2">
      <c r="A9443" t="s">
        <v>133</v>
      </c>
      <c r="B9443" t="s">
        <v>137</v>
      </c>
      <c r="C9443" t="s">
        <v>79</v>
      </c>
    </row>
    <row r="9444" spans="1:3" x14ac:dyDescent="0.2">
      <c r="A9444" t="s">
        <v>133</v>
      </c>
      <c r="B9444" t="s">
        <v>138</v>
      </c>
      <c r="C9444" t="s">
        <v>79</v>
      </c>
    </row>
    <row r="9445" spans="1:3" x14ac:dyDescent="0.2">
      <c r="A9445" t="s">
        <v>135</v>
      </c>
      <c r="B9445" t="s">
        <v>134</v>
      </c>
      <c r="C9445" t="s">
        <v>127</v>
      </c>
    </row>
    <row r="9446" spans="1:3" x14ac:dyDescent="0.2">
      <c r="A9446" t="s">
        <v>136</v>
      </c>
      <c r="B9446" t="s">
        <v>134</v>
      </c>
      <c r="C9446" t="s">
        <v>43</v>
      </c>
    </row>
    <row r="9447" spans="1:3" x14ac:dyDescent="0.2">
      <c r="A9447" t="s">
        <v>137</v>
      </c>
      <c r="B9447" t="s">
        <v>134</v>
      </c>
      <c r="C9447" t="s">
        <v>123</v>
      </c>
    </row>
    <row r="9448" spans="1:3" x14ac:dyDescent="0.2">
      <c r="A9448" t="s">
        <v>138</v>
      </c>
      <c r="B9448" t="s">
        <v>134</v>
      </c>
      <c r="C9448" t="s">
        <v>123</v>
      </c>
    </row>
    <row r="9449" spans="1:3" x14ac:dyDescent="0.2">
      <c r="A9449" t="s">
        <v>136</v>
      </c>
      <c r="B9449" t="s">
        <v>135</v>
      </c>
      <c r="C9449" t="s">
        <v>96</v>
      </c>
    </row>
    <row r="9450" spans="1:3" x14ac:dyDescent="0.2">
      <c r="A9450" t="s">
        <v>135</v>
      </c>
      <c r="B9450" t="s">
        <v>137</v>
      </c>
      <c r="C9450" t="s">
        <v>29</v>
      </c>
    </row>
    <row r="9451" spans="1:3" x14ac:dyDescent="0.2">
      <c r="A9451" t="s">
        <v>135</v>
      </c>
      <c r="B9451" t="s">
        <v>138</v>
      </c>
      <c r="C9451" t="s">
        <v>29</v>
      </c>
    </row>
    <row r="9452" spans="1:3" x14ac:dyDescent="0.2">
      <c r="A9452" t="s">
        <v>136</v>
      </c>
      <c r="B9452" t="s">
        <v>137</v>
      </c>
      <c r="C9452" t="s">
        <v>74</v>
      </c>
    </row>
    <row r="9453" spans="1:3" x14ac:dyDescent="0.2">
      <c r="A9453" t="s">
        <v>136</v>
      </c>
      <c r="B9453" t="s">
        <v>138</v>
      </c>
      <c r="C9453" t="s">
        <v>74</v>
      </c>
    </row>
    <row r="9454" spans="1:3" x14ac:dyDescent="0.2">
      <c r="A9454" t="s">
        <v>137</v>
      </c>
      <c r="B9454" t="s">
        <v>138</v>
      </c>
      <c r="C9454" t="s">
        <v>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D2EE5-984B-4B4C-BA56-418C72661F17}">
  <dimension ref="A1:C19045"/>
  <sheetViews>
    <sheetView workbookViewId="0">
      <selection activeCell="K28" sqref="K28"/>
    </sheetView>
  </sheetViews>
  <sheetFormatPr defaultRowHeight="12.75" x14ac:dyDescent="0.2"/>
  <sheetData>
    <row r="1" spans="1:3" x14ac:dyDescent="0.2">
      <c r="A1" t="s">
        <v>2240</v>
      </c>
      <c r="B1" t="s">
        <v>638</v>
      </c>
      <c r="C1" t="s">
        <v>2241</v>
      </c>
    </row>
    <row r="2" spans="1:3" x14ac:dyDescent="0.2">
      <c r="A2" cm="1">
        <f t="array" ref="A2:A19045">_xlfn.XLOOKUP(CombinationsUnpivot[ParentA],Enums[Pal],Enums[Enum],0,0,1)</f>
        <v>0</v>
      </c>
      <c r="B2" cm="1">
        <f t="array" ref="B2:B19045">_xlfn.XLOOKUP(CombinationsUnpivot[ParentB],Enums[Pal],Enums[Enum],0,0,1)</f>
        <v>0</v>
      </c>
      <c r="C2" cm="1">
        <f t="array" ref="C2:C19045">_xlfn.XLOOKUP(CombinationsUnpivot[Child],Enums[Pal],Enums[Enum],0,0,1)</f>
        <v>0</v>
      </c>
    </row>
    <row r="3" spans="1:3" x14ac:dyDescent="0.2">
      <c r="A3">
        <v>0</v>
      </c>
      <c r="B3">
        <v>1</v>
      </c>
      <c r="C3">
        <v>0</v>
      </c>
    </row>
    <row r="4" spans="1:3" x14ac:dyDescent="0.2">
      <c r="A4">
        <v>0</v>
      </c>
      <c r="B4">
        <v>2</v>
      </c>
      <c r="C4">
        <v>25</v>
      </c>
    </row>
    <row r="5" spans="1:3" x14ac:dyDescent="0.2">
      <c r="A5">
        <v>0</v>
      </c>
      <c r="B5">
        <v>3</v>
      </c>
      <c r="C5">
        <v>15</v>
      </c>
    </row>
    <row r="6" spans="1:3" x14ac:dyDescent="0.2">
      <c r="A6">
        <v>0</v>
      </c>
      <c r="B6">
        <v>4</v>
      </c>
      <c r="C6">
        <v>3</v>
      </c>
    </row>
    <row r="7" spans="1:3" x14ac:dyDescent="0.2">
      <c r="A7">
        <v>0</v>
      </c>
      <c r="B7">
        <v>5</v>
      </c>
      <c r="C7">
        <v>4</v>
      </c>
    </row>
    <row r="8" spans="1:3" x14ac:dyDescent="0.2">
      <c r="A8">
        <v>0</v>
      </c>
      <c r="B8">
        <v>6</v>
      </c>
      <c r="C8">
        <v>3</v>
      </c>
    </row>
    <row r="9" spans="1:3" x14ac:dyDescent="0.2">
      <c r="A9">
        <v>0</v>
      </c>
      <c r="B9">
        <v>7</v>
      </c>
      <c r="C9">
        <v>11</v>
      </c>
    </row>
    <row r="10" spans="1:3" x14ac:dyDescent="0.2">
      <c r="A10">
        <v>0</v>
      </c>
      <c r="B10">
        <v>8</v>
      </c>
      <c r="C10">
        <v>45</v>
      </c>
    </row>
    <row r="11" spans="1:3" x14ac:dyDescent="0.2">
      <c r="A11">
        <v>0</v>
      </c>
      <c r="B11">
        <v>9</v>
      </c>
      <c r="C11">
        <v>6</v>
      </c>
    </row>
    <row r="12" spans="1:3" x14ac:dyDescent="0.2">
      <c r="A12">
        <v>0</v>
      </c>
      <c r="B12">
        <v>10</v>
      </c>
      <c r="C12">
        <v>90</v>
      </c>
    </row>
    <row r="13" spans="1:3" x14ac:dyDescent="0.2">
      <c r="A13">
        <v>0</v>
      </c>
      <c r="B13">
        <v>11</v>
      </c>
      <c r="C13">
        <v>35</v>
      </c>
    </row>
    <row r="14" spans="1:3" x14ac:dyDescent="0.2">
      <c r="A14">
        <v>0</v>
      </c>
      <c r="B14">
        <v>12</v>
      </c>
      <c r="C14">
        <v>35</v>
      </c>
    </row>
    <row r="15" spans="1:3" x14ac:dyDescent="0.2">
      <c r="A15">
        <v>0</v>
      </c>
      <c r="B15">
        <v>13</v>
      </c>
      <c r="C15">
        <v>9</v>
      </c>
    </row>
    <row r="16" spans="1:3" x14ac:dyDescent="0.2">
      <c r="A16">
        <v>0</v>
      </c>
      <c r="B16">
        <v>14</v>
      </c>
      <c r="C16">
        <v>9</v>
      </c>
    </row>
    <row r="17" spans="1:3" x14ac:dyDescent="0.2">
      <c r="A17">
        <v>0</v>
      </c>
      <c r="B17">
        <v>15</v>
      </c>
      <c r="C17">
        <v>1</v>
      </c>
    </row>
    <row r="18" spans="1:3" x14ac:dyDescent="0.2">
      <c r="A18">
        <v>0</v>
      </c>
      <c r="B18">
        <v>16</v>
      </c>
      <c r="C18">
        <v>3</v>
      </c>
    </row>
    <row r="19" spans="1:3" x14ac:dyDescent="0.2">
      <c r="A19">
        <v>0</v>
      </c>
      <c r="B19">
        <v>17</v>
      </c>
      <c r="C19">
        <v>25</v>
      </c>
    </row>
    <row r="20" spans="1:3" x14ac:dyDescent="0.2">
      <c r="A20">
        <v>0</v>
      </c>
      <c r="B20">
        <v>18</v>
      </c>
      <c r="C20">
        <v>3</v>
      </c>
    </row>
    <row r="21" spans="1:3" x14ac:dyDescent="0.2">
      <c r="A21">
        <v>0</v>
      </c>
      <c r="B21">
        <v>19</v>
      </c>
      <c r="C21">
        <v>1</v>
      </c>
    </row>
    <row r="22" spans="1:3" x14ac:dyDescent="0.2">
      <c r="A22">
        <v>0</v>
      </c>
      <c r="B22">
        <v>20</v>
      </c>
      <c r="C22">
        <v>9</v>
      </c>
    </row>
    <row r="23" spans="1:3" x14ac:dyDescent="0.2">
      <c r="A23">
        <v>0</v>
      </c>
      <c r="B23">
        <v>21</v>
      </c>
      <c r="C23">
        <v>62</v>
      </c>
    </row>
    <row r="24" spans="1:3" x14ac:dyDescent="0.2">
      <c r="A24">
        <v>0</v>
      </c>
      <c r="B24">
        <v>22</v>
      </c>
      <c r="C24">
        <v>32</v>
      </c>
    </row>
    <row r="25" spans="1:3" x14ac:dyDescent="0.2">
      <c r="A25">
        <v>0</v>
      </c>
      <c r="B25">
        <v>23</v>
      </c>
      <c r="C25">
        <v>29</v>
      </c>
    </row>
    <row r="26" spans="1:3" x14ac:dyDescent="0.2">
      <c r="A26">
        <v>0</v>
      </c>
      <c r="B26">
        <v>24</v>
      </c>
      <c r="C26">
        <v>18</v>
      </c>
    </row>
    <row r="27" spans="1:3" x14ac:dyDescent="0.2">
      <c r="A27">
        <v>0</v>
      </c>
      <c r="B27">
        <v>25</v>
      </c>
      <c r="C27">
        <v>25</v>
      </c>
    </row>
    <row r="28" spans="1:3" x14ac:dyDescent="0.2">
      <c r="A28">
        <v>0</v>
      </c>
      <c r="B28">
        <v>26</v>
      </c>
      <c r="C28">
        <v>19</v>
      </c>
    </row>
    <row r="29" spans="1:3" x14ac:dyDescent="0.2">
      <c r="A29">
        <v>0</v>
      </c>
      <c r="B29">
        <v>27</v>
      </c>
      <c r="C29">
        <v>89</v>
      </c>
    </row>
    <row r="30" spans="1:3" x14ac:dyDescent="0.2">
      <c r="A30">
        <v>0</v>
      </c>
      <c r="B30">
        <v>28</v>
      </c>
      <c r="C30">
        <v>95</v>
      </c>
    </row>
    <row r="31" spans="1:3" x14ac:dyDescent="0.2">
      <c r="A31">
        <v>0</v>
      </c>
      <c r="B31">
        <v>29</v>
      </c>
      <c r="C31">
        <v>82</v>
      </c>
    </row>
    <row r="32" spans="1:3" x14ac:dyDescent="0.2">
      <c r="A32">
        <v>0</v>
      </c>
      <c r="B32">
        <v>30</v>
      </c>
      <c r="C32">
        <v>11</v>
      </c>
    </row>
    <row r="33" spans="1:3" x14ac:dyDescent="0.2">
      <c r="A33">
        <v>0</v>
      </c>
      <c r="B33">
        <v>31</v>
      </c>
      <c r="C33">
        <v>39</v>
      </c>
    </row>
    <row r="34" spans="1:3" x14ac:dyDescent="0.2">
      <c r="A34">
        <v>0</v>
      </c>
      <c r="B34">
        <v>32</v>
      </c>
      <c r="C34">
        <v>4</v>
      </c>
    </row>
    <row r="35" spans="1:3" x14ac:dyDescent="0.2">
      <c r="A35">
        <v>0</v>
      </c>
      <c r="B35">
        <v>33</v>
      </c>
      <c r="C35">
        <v>30</v>
      </c>
    </row>
    <row r="36" spans="1:3" x14ac:dyDescent="0.2">
      <c r="A36">
        <v>0</v>
      </c>
      <c r="B36">
        <v>34</v>
      </c>
      <c r="C36">
        <v>24</v>
      </c>
    </row>
    <row r="37" spans="1:3" x14ac:dyDescent="0.2">
      <c r="A37">
        <v>0</v>
      </c>
      <c r="B37">
        <v>35</v>
      </c>
      <c r="C37">
        <v>15</v>
      </c>
    </row>
    <row r="38" spans="1:3" x14ac:dyDescent="0.2">
      <c r="A38">
        <v>0</v>
      </c>
      <c r="B38">
        <v>36</v>
      </c>
      <c r="C38">
        <v>15</v>
      </c>
    </row>
    <row r="39" spans="1:3" x14ac:dyDescent="0.2">
      <c r="A39">
        <v>0</v>
      </c>
      <c r="B39">
        <v>37</v>
      </c>
      <c r="C39">
        <v>54</v>
      </c>
    </row>
    <row r="40" spans="1:3" x14ac:dyDescent="0.2">
      <c r="A40">
        <v>0</v>
      </c>
      <c r="B40">
        <v>38</v>
      </c>
      <c r="C40">
        <v>40</v>
      </c>
    </row>
    <row r="41" spans="1:3" x14ac:dyDescent="0.2">
      <c r="A41">
        <v>0</v>
      </c>
      <c r="B41">
        <v>39</v>
      </c>
      <c r="C41">
        <v>5</v>
      </c>
    </row>
    <row r="42" spans="1:3" x14ac:dyDescent="0.2">
      <c r="A42">
        <v>0</v>
      </c>
      <c r="B42">
        <v>40</v>
      </c>
      <c r="C42">
        <v>72</v>
      </c>
    </row>
    <row r="43" spans="1:3" x14ac:dyDescent="0.2">
      <c r="A43">
        <v>0</v>
      </c>
      <c r="B43">
        <v>41</v>
      </c>
      <c r="C43">
        <v>22</v>
      </c>
    </row>
    <row r="44" spans="1:3" x14ac:dyDescent="0.2">
      <c r="A44">
        <v>0</v>
      </c>
      <c r="B44">
        <v>42</v>
      </c>
      <c r="C44">
        <v>39</v>
      </c>
    </row>
    <row r="45" spans="1:3" x14ac:dyDescent="0.2">
      <c r="A45">
        <v>0</v>
      </c>
      <c r="B45">
        <v>43</v>
      </c>
      <c r="C45">
        <v>39</v>
      </c>
    </row>
    <row r="46" spans="1:3" x14ac:dyDescent="0.2">
      <c r="A46">
        <v>0</v>
      </c>
      <c r="B46">
        <v>44</v>
      </c>
      <c r="C46">
        <v>54</v>
      </c>
    </row>
    <row r="47" spans="1:3" x14ac:dyDescent="0.2">
      <c r="A47">
        <v>0</v>
      </c>
      <c r="B47">
        <v>45</v>
      </c>
      <c r="C47">
        <v>16</v>
      </c>
    </row>
    <row r="48" spans="1:3" x14ac:dyDescent="0.2">
      <c r="A48">
        <v>0</v>
      </c>
      <c r="B48">
        <v>46</v>
      </c>
      <c r="C48">
        <v>55</v>
      </c>
    </row>
    <row r="49" spans="1:3" x14ac:dyDescent="0.2">
      <c r="A49">
        <v>0</v>
      </c>
      <c r="B49">
        <v>47</v>
      </c>
      <c r="C49">
        <v>55</v>
      </c>
    </row>
    <row r="50" spans="1:3" x14ac:dyDescent="0.2">
      <c r="A50">
        <v>0</v>
      </c>
      <c r="B50">
        <v>48</v>
      </c>
      <c r="C50">
        <v>115</v>
      </c>
    </row>
    <row r="51" spans="1:3" x14ac:dyDescent="0.2">
      <c r="A51">
        <v>0</v>
      </c>
      <c r="B51">
        <v>49</v>
      </c>
      <c r="C51">
        <v>21</v>
      </c>
    </row>
    <row r="52" spans="1:3" x14ac:dyDescent="0.2">
      <c r="A52">
        <v>0</v>
      </c>
      <c r="B52">
        <v>50</v>
      </c>
      <c r="C52">
        <v>22</v>
      </c>
    </row>
    <row r="53" spans="1:3" x14ac:dyDescent="0.2">
      <c r="A53">
        <v>0</v>
      </c>
      <c r="B53">
        <v>51</v>
      </c>
      <c r="C53">
        <v>96</v>
      </c>
    </row>
    <row r="54" spans="1:3" x14ac:dyDescent="0.2">
      <c r="A54">
        <v>0</v>
      </c>
      <c r="B54">
        <v>52</v>
      </c>
      <c r="C54">
        <v>24</v>
      </c>
    </row>
    <row r="55" spans="1:3" x14ac:dyDescent="0.2">
      <c r="A55">
        <v>0</v>
      </c>
      <c r="B55">
        <v>53</v>
      </c>
      <c r="C55">
        <v>62</v>
      </c>
    </row>
    <row r="56" spans="1:3" x14ac:dyDescent="0.2">
      <c r="A56">
        <v>0</v>
      </c>
      <c r="B56">
        <v>54</v>
      </c>
      <c r="C56">
        <v>72</v>
      </c>
    </row>
    <row r="57" spans="1:3" x14ac:dyDescent="0.2">
      <c r="A57">
        <v>0</v>
      </c>
      <c r="B57">
        <v>55</v>
      </c>
      <c r="C57">
        <v>7</v>
      </c>
    </row>
    <row r="58" spans="1:3" x14ac:dyDescent="0.2">
      <c r="A58">
        <v>0</v>
      </c>
      <c r="B58">
        <v>56</v>
      </c>
      <c r="C58">
        <v>7</v>
      </c>
    </row>
    <row r="59" spans="1:3" x14ac:dyDescent="0.2">
      <c r="A59">
        <v>0</v>
      </c>
      <c r="B59">
        <v>57</v>
      </c>
      <c r="C59">
        <v>20</v>
      </c>
    </row>
    <row r="60" spans="1:3" x14ac:dyDescent="0.2">
      <c r="A60">
        <v>0</v>
      </c>
      <c r="B60">
        <v>58</v>
      </c>
      <c r="C60">
        <v>95</v>
      </c>
    </row>
    <row r="61" spans="1:3" x14ac:dyDescent="0.2">
      <c r="A61">
        <v>0</v>
      </c>
      <c r="B61">
        <v>59</v>
      </c>
      <c r="C61">
        <v>96</v>
      </c>
    </row>
    <row r="62" spans="1:3" x14ac:dyDescent="0.2">
      <c r="A62">
        <v>0</v>
      </c>
      <c r="B62">
        <v>60</v>
      </c>
      <c r="C62">
        <v>50</v>
      </c>
    </row>
    <row r="63" spans="1:3" x14ac:dyDescent="0.2">
      <c r="A63">
        <v>0</v>
      </c>
      <c r="B63">
        <v>61</v>
      </c>
      <c r="C63">
        <v>90</v>
      </c>
    </row>
    <row r="64" spans="1:3" x14ac:dyDescent="0.2">
      <c r="A64">
        <v>0</v>
      </c>
      <c r="B64">
        <v>62</v>
      </c>
      <c r="C64">
        <v>18</v>
      </c>
    </row>
    <row r="65" spans="1:3" x14ac:dyDescent="0.2">
      <c r="A65">
        <v>0</v>
      </c>
      <c r="B65">
        <v>63</v>
      </c>
      <c r="C65">
        <v>81</v>
      </c>
    </row>
    <row r="66" spans="1:3" x14ac:dyDescent="0.2">
      <c r="A66">
        <v>0</v>
      </c>
      <c r="B66">
        <v>64</v>
      </c>
      <c r="C66">
        <v>21</v>
      </c>
    </row>
    <row r="67" spans="1:3" x14ac:dyDescent="0.2">
      <c r="A67">
        <v>0</v>
      </c>
      <c r="B67">
        <v>65</v>
      </c>
      <c r="C67">
        <v>51</v>
      </c>
    </row>
    <row r="68" spans="1:3" x14ac:dyDescent="0.2">
      <c r="A68">
        <v>0</v>
      </c>
      <c r="B68">
        <v>66</v>
      </c>
      <c r="C68">
        <v>73</v>
      </c>
    </row>
    <row r="69" spans="1:3" x14ac:dyDescent="0.2">
      <c r="A69">
        <v>0</v>
      </c>
      <c r="B69">
        <v>67</v>
      </c>
      <c r="C69">
        <v>42</v>
      </c>
    </row>
    <row r="70" spans="1:3" x14ac:dyDescent="0.2">
      <c r="A70">
        <v>0</v>
      </c>
      <c r="B70">
        <v>68</v>
      </c>
      <c r="C70">
        <v>79</v>
      </c>
    </row>
    <row r="71" spans="1:3" x14ac:dyDescent="0.2">
      <c r="A71">
        <v>0</v>
      </c>
      <c r="B71">
        <v>69</v>
      </c>
      <c r="C71">
        <v>22</v>
      </c>
    </row>
    <row r="72" spans="1:3" x14ac:dyDescent="0.2">
      <c r="A72">
        <v>0</v>
      </c>
      <c r="B72">
        <v>70</v>
      </c>
      <c r="C72">
        <v>73</v>
      </c>
    </row>
    <row r="73" spans="1:3" x14ac:dyDescent="0.2">
      <c r="A73">
        <v>0</v>
      </c>
      <c r="B73">
        <v>71</v>
      </c>
      <c r="C73">
        <v>78</v>
      </c>
    </row>
    <row r="74" spans="1:3" x14ac:dyDescent="0.2">
      <c r="A74">
        <v>0</v>
      </c>
      <c r="B74">
        <v>72</v>
      </c>
      <c r="C74">
        <v>29</v>
      </c>
    </row>
    <row r="75" spans="1:3" x14ac:dyDescent="0.2">
      <c r="A75">
        <v>0</v>
      </c>
      <c r="B75">
        <v>73</v>
      </c>
      <c r="C75">
        <v>24</v>
      </c>
    </row>
    <row r="76" spans="1:3" x14ac:dyDescent="0.2">
      <c r="A76">
        <v>0</v>
      </c>
      <c r="B76">
        <v>74</v>
      </c>
      <c r="C76">
        <v>78</v>
      </c>
    </row>
    <row r="77" spans="1:3" x14ac:dyDescent="0.2">
      <c r="A77">
        <v>0</v>
      </c>
      <c r="B77">
        <v>75</v>
      </c>
      <c r="C77">
        <v>21</v>
      </c>
    </row>
    <row r="78" spans="1:3" x14ac:dyDescent="0.2">
      <c r="A78">
        <v>0</v>
      </c>
      <c r="B78">
        <v>76</v>
      </c>
      <c r="C78">
        <v>56</v>
      </c>
    </row>
    <row r="79" spans="1:3" x14ac:dyDescent="0.2">
      <c r="A79">
        <v>0</v>
      </c>
      <c r="B79">
        <v>77</v>
      </c>
      <c r="C79">
        <v>116</v>
      </c>
    </row>
    <row r="80" spans="1:3" x14ac:dyDescent="0.2">
      <c r="A80">
        <v>0</v>
      </c>
      <c r="B80">
        <v>78</v>
      </c>
      <c r="C80">
        <v>45</v>
      </c>
    </row>
    <row r="81" spans="1:3" x14ac:dyDescent="0.2">
      <c r="A81">
        <v>0</v>
      </c>
      <c r="B81">
        <v>79</v>
      </c>
      <c r="C81">
        <v>89</v>
      </c>
    </row>
    <row r="82" spans="1:3" x14ac:dyDescent="0.2">
      <c r="A82">
        <v>0</v>
      </c>
      <c r="B82">
        <v>80</v>
      </c>
      <c r="C82">
        <v>73</v>
      </c>
    </row>
    <row r="83" spans="1:3" x14ac:dyDescent="0.2">
      <c r="A83">
        <v>0</v>
      </c>
      <c r="B83">
        <v>81</v>
      </c>
      <c r="C83">
        <v>72</v>
      </c>
    </row>
    <row r="84" spans="1:3" x14ac:dyDescent="0.2">
      <c r="A84">
        <v>0</v>
      </c>
      <c r="B84">
        <v>82</v>
      </c>
      <c r="C84">
        <v>3</v>
      </c>
    </row>
    <row r="85" spans="1:3" x14ac:dyDescent="0.2">
      <c r="A85">
        <v>0</v>
      </c>
      <c r="B85">
        <v>83</v>
      </c>
      <c r="C85">
        <v>28</v>
      </c>
    </row>
    <row r="86" spans="1:3" x14ac:dyDescent="0.2">
      <c r="A86">
        <v>0</v>
      </c>
      <c r="B86">
        <v>84</v>
      </c>
      <c r="C86">
        <v>58</v>
      </c>
    </row>
    <row r="87" spans="1:3" x14ac:dyDescent="0.2">
      <c r="A87">
        <v>0</v>
      </c>
      <c r="B87">
        <v>85</v>
      </c>
      <c r="C87">
        <v>28</v>
      </c>
    </row>
    <row r="88" spans="1:3" x14ac:dyDescent="0.2">
      <c r="A88">
        <v>0</v>
      </c>
      <c r="B88">
        <v>86</v>
      </c>
      <c r="C88">
        <v>79</v>
      </c>
    </row>
    <row r="89" spans="1:3" x14ac:dyDescent="0.2">
      <c r="A89">
        <v>0</v>
      </c>
      <c r="B89">
        <v>87</v>
      </c>
      <c r="C89">
        <v>42</v>
      </c>
    </row>
    <row r="90" spans="1:3" x14ac:dyDescent="0.2">
      <c r="A90">
        <v>0</v>
      </c>
      <c r="B90">
        <v>88</v>
      </c>
      <c r="C90">
        <v>33</v>
      </c>
    </row>
    <row r="91" spans="1:3" x14ac:dyDescent="0.2">
      <c r="A91">
        <v>0</v>
      </c>
      <c r="B91">
        <v>89</v>
      </c>
      <c r="C91">
        <v>32</v>
      </c>
    </row>
    <row r="92" spans="1:3" x14ac:dyDescent="0.2">
      <c r="A92">
        <v>0</v>
      </c>
      <c r="B92">
        <v>90</v>
      </c>
      <c r="C92">
        <v>20</v>
      </c>
    </row>
    <row r="93" spans="1:3" x14ac:dyDescent="0.2">
      <c r="A93">
        <v>0</v>
      </c>
      <c r="B93">
        <v>91</v>
      </c>
      <c r="C93">
        <v>95</v>
      </c>
    </row>
    <row r="94" spans="1:3" x14ac:dyDescent="0.2">
      <c r="A94">
        <v>0</v>
      </c>
      <c r="B94">
        <v>92</v>
      </c>
      <c r="C94">
        <v>54</v>
      </c>
    </row>
    <row r="95" spans="1:3" x14ac:dyDescent="0.2">
      <c r="A95">
        <v>0</v>
      </c>
      <c r="B95">
        <v>93</v>
      </c>
      <c r="C95">
        <v>116</v>
      </c>
    </row>
    <row r="96" spans="1:3" x14ac:dyDescent="0.2">
      <c r="A96">
        <v>0</v>
      </c>
      <c r="B96">
        <v>94</v>
      </c>
      <c r="C96">
        <v>116</v>
      </c>
    </row>
    <row r="97" spans="1:3" x14ac:dyDescent="0.2">
      <c r="A97">
        <v>0</v>
      </c>
      <c r="B97">
        <v>95</v>
      </c>
      <c r="C97">
        <v>11</v>
      </c>
    </row>
    <row r="98" spans="1:3" x14ac:dyDescent="0.2">
      <c r="A98">
        <v>0</v>
      </c>
      <c r="B98">
        <v>96</v>
      </c>
      <c r="C98">
        <v>11</v>
      </c>
    </row>
    <row r="99" spans="1:3" x14ac:dyDescent="0.2">
      <c r="A99">
        <v>0</v>
      </c>
      <c r="B99">
        <v>97</v>
      </c>
      <c r="C99">
        <v>115</v>
      </c>
    </row>
    <row r="100" spans="1:3" x14ac:dyDescent="0.2">
      <c r="A100">
        <v>0</v>
      </c>
      <c r="B100">
        <v>98</v>
      </c>
      <c r="C100">
        <v>64</v>
      </c>
    </row>
    <row r="101" spans="1:3" x14ac:dyDescent="0.2">
      <c r="A101">
        <v>0</v>
      </c>
      <c r="B101">
        <v>99</v>
      </c>
      <c r="C101">
        <v>33</v>
      </c>
    </row>
    <row r="102" spans="1:3" x14ac:dyDescent="0.2">
      <c r="A102">
        <v>0</v>
      </c>
      <c r="B102">
        <v>100</v>
      </c>
      <c r="C102">
        <v>59</v>
      </c>
    </row>
    <row r="103" spans="1:3" x14ac:dyDescent="0.2">
      <c r="A103">
        <v>0</v>
      </c>
      <c r="B103">
        <v>101</v>
      </c>
      <c r="C103">
        <v>69</v>
      </c>
    </row>
    <row r="104" spans="1:3" x14ac:dyDescent="0.2">
      <c r="A104">
        <v>0</v>
      </c>
      <c r="B104">
        <v>102</v>
      </c>
      <c r="C104">
        <v>27</v>
      </c>
    </row>
    <row r="105" spans="1:3" x14ac:dyDescent="0.2">
      <c r="A105">
        <v>0</v>
      </c>
      <c r="B105">
        <v>103</v>
      </c>
      <c r="C105">
        <v>89</v>
      </c>
    </row>
    <row r="106" spans="1:3" x14ac:dyDescent="0.2">
      <c r="A106">
        <v>0</v>
      </c>
      <c r="B106">
        <v>104</v>
      </c>
      <c r="C106">
        <v>8</v>
      </c>
    </row>
    <row r="107" spans="1:3" x14ac:dyDescent="0.2">
      <c r="A107">
        <v>0</v>
      </c>
      <c r="B107">
        <v>105</v>
      </c>
      <c r="C107">
        <v>21</v>
      </c>
    </row>
    <row r="108" spans="1:3" x14ac:dyDescent="0.2">
      <c r="A108">
        <v>0</v>
      </c>
      <c r="B108">
        <v>106</v>
      </c>
      <c r="C108">
        <v>50</v>
      </c>
    </row>
    <row r="109" spans="1:3" x14ac:dyDescent="0.2">
      <c r="A109">
        <v>0</v>
      </c>
      <c r="B109">
        <v>107</v>
      </c>
      <c r="C109">
        <v>79</v>
      </c>
    </row>
    <row r="110" spans="1:3" x14ac:dyDescent="0.2">
      <c r="A110">
        <v>0</v>
      </c>
      <c r="B110">
        <v>108</v>
      </c>
      <c r="C110">
        <v>115</v>
      </c>
    </row>
    <row r="111" spans="1:3" x14ac:dyDescent="0.2">
      <c r="A111">
        <v>0</v>
      </c>
      <c r="B111">
        <v>109</v>
      </c>
      <c r="C111">
        <v>54</v>
      </c>
    </row>
    <row r="112" spans="1:3" x14ac:dyDescent="0.2">
      <c r="A112">
        <v>0</v>
      </c>
      <c r="B112">
        <v>110</v>
      </c>
      <c r="C112">
        <v>41</v>
      </c>
    </row>
    <row r="113" spans="1:3" x14ac:dyDescent="0.2">
      <c r="A113">
        <v>0</v>
      </c>
      <c r="B113">
        <v>111</v>
      </c>
      <c r="C113">
        <v>69</v>
      </c>
    </row>
    <row r="114" spans="1:3" x14ac:dyDescent="0.2">
      <c r="A114">
        <v>0</v>
      </c>
      <c r="B114">
        <v>112</v>
      </c>
      <c r="C114">
        <v>54</v>
      </c>
    </row>
    <row r="115" spans="1:3" x14ac:dyDescent="0.2">
      <c r="A115">
        <v>0</v>
      </c>
      <c r="B115">
        <v>113</v>
      </c>
      <c r="C115">
        <v>115</v>
      </c>
    </row>
    <row r="116" spans="1:3" x14ac:dyDescent="0.2">
      <c r="A116">
        <v>0</v>
      </c>
      <c r="B116">
        <v>114</v>
      </c>
      <c r="C116">
        <v>31</v>
      </c>
    </row>
    <row r="117" spans="1:3" x14ac:dyDescent="0.2">
      <c r="A117">
        <v>0</v>
      </c>
      <c r="B117">
        <v>115</v>
      </c>
      <c r="C117">
        <v>23</v>
      </c>
    </row>
    <row r="118" spans="1:3" x14ac:dyDescent="0.2">
      <c r="A118">
        <v>0</v>
      </c>
      <c r="B118">
        <v>116</v>
      </c>
      <c r="C118">
        <v>13</v>
      </c>
    </row>
    <row r="119" spans="1:3" x14ac:dyDescent="0.2">
      <c r="A119">
        <v>0</v>
      </c>
      <c r="B119">
        <v>117</v>
      </c>
      <c r="C119">
        <v>31</v>
      </c>
    </row>
    <row r="120" spans="1:3" x14ac:dyDescent="0.2">
      <c r="A120">
        <v>0</v>
      </c>
      <c r="B120">
        <v>118</v>
      </c>
      <c r="C120">
        <v>70</v>
      </c>
    </row>
    <row r="121" spans="1:3" x14ac:dyDescent="0.2">
      <c r="A121">
        <v>0</v>
      </c>
      <c r="B121">
        <v>119</v>
      </c>
      <c r="C121">
        <v>71</v>
      </c>
    </row>
    <row r="122" spans="1:3" x14ac:dyDescent="0.2">
      <c r="A122">
        <v>0</v>
      </c>
      <c r="B122">
        <v>120</v>
      </c>
      <c r="C122">
        <v>74</v>
      </c>
    </row>
    <row r="123" spans="1:3" x14ac:dyDescent="0.2">
      <c r="A123">
        <v>0</v>
      </c>
      <c r="B123">
        <v>121</v>
      </c>
      <c r="C123">
        <v>103</v>
      </c>
    </row>
    <row r="124" spans="1:3" x14ac:dyDescent="0.2">
      <c r="A124">
        <v>0</v>
      </c>
      <c r="B124">
        <v>122</v>
      </c>
      <c r="C124">
        <v>56</v>
      </c>
    </row>
    <row r="125" spans="1:3" x14ac:dyDescent="0.2">
      <c r="A125">
        <v>0</v>
      </c>
      <c r="B125">
        <v>123</v>
      </c>
      <c r="C125">
        <v>41</v>
      </c>
    </row>
    <row r="126" spans="1:3" x14ac:dyDescent="0.2">
      <c r="A126">
        <v>0</v>
      </c>
      <c r="B126">
        <v>124</v>
      </c>
      <c r="C126">
        <v>50</v>
      </c>
    </row>
    <row r="127" spans="1:3" x14ac:dyDescent="0.2">
      <c r="A127">
        <v>0</v>
      </c>
      <c r="B127">
        <v>125</v>
      </c>
      <c r="C127">
        <v>66</v>
      </c>
    </row>
    <row r="128" spans="1:3" x14ac:dyDescent="0.2">
      <c r="A128">
        <v>0</v>
      </c>
      <c r="B128">
        <v>126</v>
      </c>
      <c r="C128">
        <v>80</v>
      </c>
    </row>
    <row r="129" spans="1:3" x14ac:dyDescent="0.2">
      <c r="A129">
        <v>0</v>
      </c>
      <c r="B129">
        <v>127</v>
      </c>
      <c r="C129">
        <v>71</v>
      </c>
    </row>
    <row r="130" spans="1:3" x14ac:dyDescent="0.2">
      <c r="A130">
        <v>0</v>
      </c>
      <c r="B130">
        <v>128</v>
      </c>
      <c r="C130">
        <v>103</v>
      </c>
    </row>
    <row r="131" spans="1:3" x14ac:dyDescent="0.2">
      <c r="A131">
        <v>0</v>
      </c>
      <c r="B131">
        <v>129</v>
      </c>
      <c r="C131">
        <v>79</v>
      </c>
    </row>
    <row r="132" spans="1:3" x14ac:dyDescent="0.2">
      <c r="A132">
        <v>0</v>
      </c>
      <c r="B132">
        <v>130</v>
      </c>
      <c r="C132">
        <v>42</v>
      </c>
    </row>
    <row r="133" spans="1:3" x14ac:dyDescent="0.2">
      <c r="A133">
        <v>0</v>
      </c>
      <c r="B133">
        <v>131</v>
      </c>
      <c r="C133">
        <v>64</v>
      </c>
    </row>
    <row r="134" spans="1:3" x14ac:dyDescent="0.2">
      <c r="A134">
        <v>0</v>
      </c>
      <c r="B134">
        <v>132</v>
      </c>
      <c r="C134">
        <v>66</v>
      </c>
    </row>
    <row r="135" spans="1:3" x14ac:dyDescent="0.2">
      <c r="A135">
        <v>0</v>
      </c>
      <c r="B135">
        <v>133</v>
      </c>
      <c r="C135">
        <v>105</v>
      </c>
    </row>
    <row r="136" spans="1:3" x14ac:dyDescent="0.2">
      <c r="A136">
        <v>0</v>
      </c>
      <c r="B136">
        <v>134</v>
      </c>
      <c r="C136">
        <v>66</v>
      </c>
    </row>
    <row r="137" spans="1:3" x14ac:dyDescent="0.2">
      <c r="A137">
        <v>0</v>
      </c>
      <c r="B137">
        <v>135</v>
      </c>
      <c r="C137">
        <v>49</v>
      </c>
    </row>
    <row r="138" spans="1:3" x14ac:dyDescent="0.2">
      <c r="A138">
        <v>0</v>
      </c>
      <c r="B138">
        <v>136</v>
      </c>
      <c r="C138">
        <v>49</v>
      </c>
    </row>
    <row r="139" spans="1:3" x14ac:dyDescent="0.2">
      <c r="A139">
        <v>0</v>
      </c>
      <c r="B139">
        <v>137</v>
      </c>
      <c r="C139">
        <v>105</v>
      </c>
    </row>
    <row r="140" spans="1:3" x14ac:dyDescent="0.2">
      <c r="A140">
        <v>1</v>
      </c>
      <c r="B140">
        <v>0</v>
      </c>
      <c r="C140">
        <v>0</v>
      </c>
    </row>
    <row r="141" spans="1:3" x14ac:dyDescent="0.2">
      <c r="A141">
        <v>1</v>
      </c>
      <c r="B141">
        <v>1</v>
      </c>
      <c r="C141">
        <v>1</v>
      </c>
    </row>
    <row r="142" spans="1:3" x14ac:dyDescent="0.2">
      <c r="A142">
        <v>1</v>
      </c>
      <c r="B142">
        <v>2</v>
      </c>
      <c r="C142">
        <v>25</v>
      </c>
    </row>
    <row r="143" spans="1:3" x14ac:dyDescent="0.2">
      <c r="A143">
        <v>1</v>
      </c>
      <c r="B143">
        <v>3</v>
      </c>
      <c r="C143">
        <v>15</v>
      </c>
    </row>
    <row r="144" spans="1:3" x14ac:dyDescent="0.2">
      <c r="A144">
        <v>1</v>
      </c>
      <c r="B144">
        <v>4</v>
      </c>
      <c r="C144">
        <v>3</v>
      </c>
    </row>
    <row r="145" spans="1:3" x14ac:dyDescent="0.2">
      <c r="A145">
        <v>1</v>
      </c>
      <c r="B145">
        <v>5</v>
      </c>
      <c r="C145">
        <v>4</v>
      </c>
    </row>
    <row r="146" spans="1:3" x14ac:dyDescent="0.2">
      <c r="A146">
        <v>1</v>
      </c>
      <c r="B146">
        <v>6</v>
      </c>
      <c r="C146">
        <v>3</v>
      </c>
    </row>
    <row r="147" spans="1:3" x14ac:dyDescent="0.2">
      <c r="A147">
        <v>1</v>
      </c>
      <c r="B147">
        <v>7</v>
      </c>
      <c r="C147">
        <v>9</v>
      </c>
    </row>
    <row r="148" spans="1:3" x14ac:dyDescent="0.2">
      <c r="A148">
        <v>1</v>
      </c>
      <c r="B148">
        <v>8</v>
      </c>
      <c r="C148">
        <v>45</v>
      </c>
    </row>
    <row r="149" spans="1:3" x14ac:dyDescent="0.2">
      <c r="A149">
        <v>1</v>
      </c>
      <c r="B149">
        <v>9</v>
      </c>
      <c r="C149">
        <v>82</v>
      </c>
    </row>
    <row r="150" spans="1:3" x14ac:dyDescent="0.2">
      <c r="A150">
        <v>1</v>
      </c>
      <c r="B150">
        <v>10</v>
      </c>
      <c r="C150">
        <v>90</v>
      </c>
    </row>
    <row r="151" spans="1:3" x14ac:dyDescent="0.2">
      <c r="A151">
        <v>1</v>
      </c>
      <c r="B151">
        <v>11</v>
      </c>
      <c r="C151">
        <v>35</v>
      </c>
    </row>
    <row r="152" spans="1:3" x14ac:dyDescent="0.2">
      <c r="A152">
        <v>1</v>
      </c>
      <c r="B152">
        <v>12</v>
      </c>
      <c r="C152">
        <v>6</v>
      </c>
    </row>
    <row r="153" spans="1:3" x14ac:dyDescent="0.2">
      <c r="A153">
        <v>1</v>
      </c>
      <c r="B153">
        <v>13</v>
      </c>
      <c r="C153">
        <v>9</v>
      </c>
    </row>
    <row r="154" spans="1:3" x14ac:dyDescent="0.2">
      <c r="A154">
        <v>1</v>
      </c>
      <c r="B154">
        <v>14</v>
      </c>
      <c r="C154">
        <v>9</v>
      </c>
    </row>
    <row r="155" spans="1:3" x14ac:dyDescent="0.2">
      <c r="A155">
        <v>1</v>
      </c>
      <c r="B155">
        <v>15</v>
      </c>
      <c r="C155">
        <v>19</v>
      </c>
    </row>
    <row r="156" spans="1:3" x14ac:dyDescent="0.2">
      <c r="A156">
        <v>1</v>
      </c>
      <c r="B156">
        <v>16</v>
      </c>
      <c r="C156">
        <v>3</v>
      </c>
    </row>
    <row r="157" spans="1:3" x14ac:dyDescent="0.2">
      <c r="A157">
        <v>1</v>
      </c>
      <c r="B157">
        <v>17</v>
      </c>
      <c r="C157">
        <v>25</v>
      </c>
    </row>
    <row r="158" spans="1:3" x14ac:dyDescent="0.2">
      <c r="A158">
        <v>1</v>
      </c>
      <c r="B158">
        <v>18</v>
      </c>
      <c r="C158">
        <v>35</v>
      </c>
    </row>
    <row r="159" spans="1:3" x14ac:dyDescent="0.2">
      <c r="A159">
        <v>1</v>
      </c>
      <c r="B159">
        <v>19</v>
      </c>
      <c r="C159">
        <v>1</v>
      </c>
    </row>
    <row r="160" spans="1:3" x14ac:dyDescent="0.2">
      <c r="A160">
        <v>1</v>
      </c>
      <c r="B160">
        <v>20</v>
      </c>
      <c r="C160">
        <v>29</v>
      </c>
    </row>
    <row r="161" spans="1:3" x14ac:dyDescent="0.2">
      <c r="A161">
        <v>1</v>
      </c>
      <c r="B161">
        <v>21</v>
      </c>
      <c r="C161">
        <v>24</v>
      </c>
    </row>
    <row r="162" spans="1:3" x14ac:dyDescent="0.2">
      <c r="A162">
        <v>1</v>
      </c>
      <c r="B162">
        <v>22</v>
      </c>
      <c r="C162">
        <v>32</v>
      </c>
    </row>
    <row r="163" spans="1:3" x14ac:dyDescent="0.2">
      <c r="A163">
        <v>1</v>
      </c>
      <c r="B163">
        <v>23</v>
      </c>
      <c r="C163">
        <v>29</v>
      </c>
    </row>
    <row r="164" spans="1:3" x14ac:dyDescent="0.2">
      <c r="A164">
        <v>1</v>
      </c>
      <c r="B164">
        <v>24</v>
      </c>
      <c r="C164">
        <v>11</v>
      </c>
    </row>
    <row r="165" spans="1:3" x14ac:dyDescent="0.2">
      <c r="A165">
        <v>1</v>
      </c>
      <c r="B165">
        <v>25</v>
      </c>
      <c r="C165">
        <v>0</v>
      </c>
    </row>
    <row r="166" spans="1:3" x14ac:dyDescent="0.2">
      <c r="A166">
        <v>1</v>
      </c>
      <c r="B166">
        <v>26</v>
      </c>
      <c r="C166">
        <v>15</v>
      </c>
    </row>
    <row r="167" spans="1:3" x14ac:dyDescent="0.2">
      <c r="A167">
        <v>1</v>
      </c>
      <c r="B167">
        <v>27</v>
      </c>
      <c r="C167">
        <v>89</v>
      </c>
    </row>
    <row r="168" spans="1:3" x14ac:dyDescent="0.2">
      <c r="A168">
        <v>1</v>
      </c>
      <c r="B168">
        <v>28</v>
      </c>
      <c r="C168">
        <v>95</v>
      </c>
    </row>
    <row r="169" spans="1:3" x14ac:dyDescent="0.2">
      <c r="A169">
        <v>1</v>
      </c>
      <c r="B169">
        <v>29</v>
      </c>
      <c r="C169">
        <v>4</v>
      </c>
    </row>
    <row r="170" spans="1:3" x14ac:dyDescent="0.2">
      <c r="A170">
        <v>1</v>
      </c>
      <c r="B170">
        <v>30</v>
      </c>
      <c r="C170">
        <v>11</v>
      </c>
    </row>
    <row r="171" spans="1:3" x14ac:dyDescent="0.2">
      <c r="A171">
        <v>1</v>
      </c>
      <c r="B171">
        <v>31</v>
      </c>
      <c r="C171">
        <v>39</v>
      </c>
    </row>
    <row r="172" spans="1:3" x14ac:dyDescent="0.2">
      <c r="A172">
        <v>1</v>
      </c>
      <c r="B172">
        <v>32</v>
      </c>
      <c r="C172">
        <v>16</v>
      </c>
    </row>
    <row r="173" spans="1:3" x14ac:dyDescent="0.2">
      <c r="A173">
        <v>1</v>
      </c>
      <c r="B173">
        <v>33</v>
      </c>
      <c r="C173">
        <v>96</v>
      </c>
    </row>
    <row r="174" spans="1:3" x14ac:dyDescent="0.2">
      <c r="A174">
        <v>1</v>
      </c>
      <c r="B174">
        <v>34</v>
      </c>
      <c r="C174">
        <v>30</v>
      </c>
    </row>
    <row r="175" spans="1:3" x14ac:dyDescent="0.2">
      <c r="A175">
        <v>1</v>
      </c>
      <c r="B175">
        <v>35</v>
      </c>
      <c r="C175">
        <v>3</v>
      </c>
    </row>
    <row r="176" spans="1:3" x14ac:dyDescent="0.2">
      <c r="A176">
        <v>1</v>
      </c>
      <c r="B176">
        <v>36</v>
      </c>
      <c r="C176">
        <v>15</v>
      </c>
    </row>
    <row r="177" spans="1:3" x14ac:dyDescent="0.2">
      <c r="A177">
        <v>1</v>
      </c>
      <c r="B177">
        <v>37</v>
      </c>
      <c r="C177">
        <v>54</v>
      </c>
    </row>
    <row r="178" spans="1:3" x14ac:dyDescent="0.2">
      <c r="A178">
        <v>1</v>
      </c>
      <c r="B178">
        <v>38</v>
      </c>
      <c r="C178">
        <v>42</v>
      </c>
    </row>
    <row r="179" spans="1:3" x14ac:dyDescent="0.2">
      <c r="A179">
        <v>1</v>
      </c>
      <c r="B179">
        <v>39</v>
      </c>
      <c r="C179">
        <v>32</v>
      </c>
    </row>
    <row r="180" spans="1:3" x14ac:dyDescent="0.2">
      <c r="A180">
        <v>1</v>
      </c>
      <c r="B180">
        <v>40</v>
      </c>
      <c r="C180">
        <v>39</v>
      </c>
    </row>
    <row r="181" spans="1:3" x14ac:dyDescent="0.2">
      <c r="A181">
        <v>1</v>
      </c>
      <c r="B181">
        <v>41</v>
      </c>
      <c r="C181">
        <v>22</v>
      </c>
    </row>
    <row r="182" spans="1:3" x14ac:dyDescent="0.2">
      <c r="A182">
        <v>1</v>
      </c>
      <c r="B182">
        <v>42</v>
      </c>
      <c r="C182">
        <v>39</v>
      </c>
    </row>
    <row r="183" spans="1:3" x14ac:dyDescent="0.2">
      <c r="A183">
        <v>1</v>
      </c>
      <c r="B183">
        <v>43</v>
      </c>
      <c r="C183">
        <v>22</v>
      </c>
    </row>
    <row r="184" spans="1:3" x14ac:dyDescent="0.2">
      <c r="A184">
        <v>1</v>
      </c>
      <c r="B184">
        <v>44</v>
      </c>
      <c r="C184">
        <v>81</v>
      </c>
    </row>
    <row r="185" spans="1:3" x14ac:dyDescent="0.2">
      <c r="A185">
        <v>1</v>
      </c>
      <c r="B185">
        <v>45</v>
      </c>
      <c r="C185">
        <v>18</v>
      </c>
    </row>
    <row r="186" spans="1:3" x14ac:dyDescent="0.2">
      <c r="A186">
        <v>1</v>
      </c>
      <c r="B186">
        <v>46</v>
      </c>
      <c r="C186">
        <v>55</v>
      </c>
    </row>
    <row r="187" spans="1:3" x14ac:dyDescent="0.2">
      <c r="A187">
        <v>1</v>
      </c>
      <c r="B187">
        <v>47</v>
      </c>
      <c r="C187">
        <v>56</v>
      </c>
    </row>
    <row r="188" spans="1:3" x14ac:dyDescent="0.2">
      <c r="A188">
        <v>1</v>
      </c>
      <c r="B188">
        <v>48</v>
      </c>
      <c r="C188">
        <v>115</v>
      </c>
    </row>
    <row r="189" spans="1:3" x14ac:dyDescent="0.2">
      <c r="A189">
        <v>1</v>
      </c>
      <c r="B189">
        <v>49</v>
      </c>
      <c r="C189">
        <v>21</v>
      </c>
    </row>
    <row r="190" spans="1:3" x14ac:dyDescent="0.2">
      <c r="A190">
        <v>1</v>
      </c>
      <c r="B190">
        <v>50</v>
      </c>
      <c r="C190">
        <v>22</v>
      </c>
    </row>
    <row r="191" spans="1:3" x14ac:dyDescent="0.2">
      <c r="A191">
        <v>1</v>
      </c>
      <c r="B191">
        <v>51</v>
      </c>
      <c r="C191">
        <v>96</v>
      </c>
    </row>
    <row r="192" spans="1:3" x14ac:dyDescent="0.2">
      <c r="A192">
        <v>1</v>
      </c>
      <c r="B192">
        <v>52</v>
      </c>
      <c r="C192">
        <v>24</v>
      </c>
    </row>
    <row r="193" spans="1:3" x14ac:dyDescent="0.2">
      <c r="A193">
        <v>1</v>
      </c>
      <c r="B193">
        <v>53</v>
      </c>
      <c r="C193">
        <v>62</v>
      </c>
    </row>
    <row r="194" spans="1:3" x14ac:dyDescent="0.2">
      <c r="A194">
        <v>1</v>
      </c>
      <c r="B194">
        <v>54</v>
      </c>
      <c r="C194">
        <v>72</v>
      </c>
    </row>
    <row r="195" spans="1:3" x14ac:dyDescent="0.2">
      <c r="A195">
        <v>1</v>
      </c>
      <c r="B195">
        <v>55</v>
      </c>
      <c r="C195">
        <v>7</v>
      </c>
    </row>
    <row r="196" spans="1:3" x14ac:dyDescent="0.2">
      <c r="A196">
        <v>1</v>
      </c>
      <c r="B196">
        <v>56</v>
      </c>
      <c r="C196">
        <v>13</v>
      </c>
    </row>
    <row r="197" spans="1:3" x14ac:dyDescent="0.2">
      <c r="A197">
        <v>1</v>
      </c>
      <c r="B197">
        <v>57</v>
      </c>
      <c r="C197">
        <v>20</v>
      </c>
    </row>
    <row r="198" spans="1:3" x14ac:dyDescent="0.2">
      <c r="A198">
        <v>1</v>
      </c>
      <c r="B198">
        <v>58</v>
      </c>
      <c r="C198">
        <v>7</v>
      </c>
    </row>
    <row r="199" spans="1:3" x14ac:dyDescent="0.2">
      <c r="A199">
        <v>1</v>
      </c>
      <c r="B199">
        <v>59</v>
      </c>
      <c r="C199">
        <v>95</v>
      </c>
    </row>
    <row r="200" spans="1:3" x14ac:dyDescent="0.2">
      <c r="A200">
        <v>1</v>
      </c>
      <c r="B200">
        <v>60</v>
      </c>
      <c r="C200">
        <v>50</v>
      </c>
    </row>
    <row r="201" spans="1:3" x14ac:dyDescent="0.2">
      <c r="A201">
        <v>1</v>
      </c>
      <c r="B201">
        <v>61</v>
      </c>
      <c r="C201">
        <v>115</v>
      </c>
    </row>
    <row r="202" spans="1:3" x14ac:dyDescent="0.2">
      <c r="A202">
        <v>1</v>
      </c>
      <c r="B202">
        <v>62</v>
      </c>
      <c r="C202">
        <v>18</v>
      </c>
    </row>
    <row r="203" spans="1:3" x14ac:dyDescent="0.2">
      <c r="A203">
        <v>1</v>
      </c>
      <c r="B203">
        <v>63</v>
      </c>
      <c r="C203">
        <v>40</v>
      </c>
    </row>
    <row r="204" spans="1:3" x14ac:dyDescent="0.2">
      <c r="A204">
        <v>1</v>
      </c>
      <c r="B204">
        <v>64</v>
      </c>
      <c r="C204">
        <v>21</v>
      </c>
    </row>
    <row r="205" spans="1:3" x14ac:dyDescent="0.2">
      <c r="A205">
        <v>1</v>
      </c>
      <c r="B205">
        <v>65</v>
      </c>
      <c r="C205">
        <v>59</v>
      </c>
    </row>
    <row r="206" spans="1:3" x14ac:dyDescent="0.2">
      <c r="A206">
        <v>1</v>
      </c>
      <c r="B206">
        <v>66</v>
      </c>
      <c r="C206">
        <v>73</v>
      </c>
    </row>
    <row r="207" spans="1:3" x14ac:dyDescent="0.2">
      <c r="A207">
        <v>1</v>
      </c>
      <c r="B207">
        <v>67</v>
      </c>
      <c r="C207">
        <v>31</v>
      </c>
    </row>
    <row r="208" spans="1:3" x14ac:dyDescent="0.2">
      <c r="A208">
        <v>1</v>
      </c>
      <c r="B208">
        <v>68</v>
      </c>
      <c r="C208">
        <v>79</v>
      </c>
    </row>
    <row r="209" spans="1:3" x14ac:dyDescent="0.2">
      <c r="A209">
        <v>1</v>
      </c>
      <c r="B209">
        <v>69</v>
      </c>
      <c r="C209">
        <v>89</v>
      </c>
    </row>
    <row r="210" spans="1:3" x14ac:dyDescent="0.2">
      <c r="A210">
        <v>1</v>
      </c>
      <c r="B210">
        <v>70</v>
      </c>
      <c r="C210">
        <v>73</v>
      </c>
    </row>
    <row r="211" spans="1:3" x14ac:dyDescent="0.2">
      <c r="A211">
        <v>1</v>
      </c>
      <c r="B211">
        <v>71</v>
      </c>
      <c r="C211">
        <v>78</v>
      </c>
    </row>
    <row r="212" spans="1:3" x14ac:dyDescent="0.2">
      <c r="A212">
        <v>1</v>
      </c>
      <c r="B212">
        <v>72</v>
      </c>
      <c r="C212">
        <v>29</v>
      </c>
    </row>
    <row r="213" spans="1:3" x14ac:dyDescent="0.2">
      <c r="A213">
        <v>1</v>
      </c>
      <c r="B213">
        <v>73</v>
      </c>
      <c r="C213">
        <v>24</v>
      </c>
    </row>
    <row r="214" spans="1:3" x14ac:dyDescent="0.2">
      <c r="A214">
        <v>1</v>
      </c>
      <c r="B214">
        <v>74</v>
      </c>
      <c r="C214">
        <v>21</v>
      </c>
    </row>
    <row r="215" spans="1:3" x14ac:dyDescent="0.2">
      <c r="A215">
        <v>1</v>
      </c>
      <c r="B215">
        <v>75</v>
      </c>
      <c r="C215">
        <v>21</v>
      </c>
    </row>
    <row r="216" spans="1:3" x14ac:dyDescent="0.2">
      <c r="A216">
        <v>1</v>
      </c>
      <c r="B216">
        <v>76</v>
      </c>
      <c r="C216">
        <v>116</v>
      </c>
    </row>
    <row r="217" spans="1:3" x14ac:dyDescent="0.2">
      <c r="A217">
        <v>1</v>
      </c>
      <c r="B217">
        <v>77</v>
      </c>
      <c r="C217">
        <v>116</v>
      </c>
    </row>
    <row r="218" spans="1:3" x14ac:dyDescent="0.2">
      <c r="A218">
        <v>1</v>
      </c>
      <c r="B218">
        <v>78</v>
      </c>
      <c r="C218">
        <v>62</v>
      </c>
    </row>
    <row r="219" spans="1:3" x14ac:dyDescent="0.2">
      <c r="A219">
        <v>1</v>
      </c>
      <c r="B219">
        <v>79</v>
      </c>
      <c r="C219">
        <v>8</v>
      </c>
    </row>
    <row r="220" spans="1:3" x14ac:dyDescent="0.2">
      <c r="A220">
        <v>1</v>
      </c>
      <c r="B220">
        <v>80</v>
      </c>
      <c r="C220">
        <v>73</v>
      </c>
    </row>
    <row r="221" spans="1:3" x14ac:dyDescent="0.2">
      <c r="A221">
        <v>1</v>
      </c>
      <c r="B221">
        <v>81</v>
      </c>
      <c r="C221">
        <v>72</v>
      </c>
    </row>
    <row r="222" spans="1:3" x14ac:dyDescent="0.2">
      <c r="A222">
        <v>1</v>
      </c>
      <c r="B222">
        <v>82</v>
      </c>
      <c r="C222">
        <v>3</v>
      </c>
    </row>
    <row r="223" spans="1:3" x14ac:dyDescent="0.2">
      <c r="A223">
        <v>1</v>
      </c>
      <c r="B223">
        <v>83</v>
      </c>
      <c r="C223">
        <v>28</v>
      </c>
    </row>
    <row r="224" spans="1:3" x14ac:dyDescent="0.2">
      <c r="A224">
        <v>1</v>
      </c>
      <c r="B224">
        <v>84</v>
      </c>
      <c r="C224">
        <v>58</v>
      </c>
    </row>
    <row r="225" spans="1:3" x14ac:dyDescent="0.2">
      <c r="A225">
        <v>1</v>
      </c>
      <c r="B225">
        <v>85</v>
      </c>
      <c r="C225">
        <v>91</v>
      </c>
    </row>
    <row r="226" spans="1:3" x14ac:dyDescent="0.2">
      <c r="A226">
        <v>1</v>
      </c>
      <c r="B226">
        <v>86</v>
      </c>
      <c r="C226">
        <v>79</v>
      </c>
    </row>
    <row r="227" spans="1:3" x14ac:dyDescent="0.2">
      <c r="A227">
        <v>1</v>
      </c>
      <c r="B227">
        <v>87</v>
      </c>
      <c r="C227">
        <v>42</v>
      </c>
    </row>
    <row r="228" spans="1:3" x14ac:dyDescent="0.2">
      <c r="A228">
        <v>1</v>
      </c>
      <c r="B228">
        <v>88</v>
      </c>
      <c r="C228">
        <v>51</v>
      </c>
    </row>
    <row r="229" spans="1:3" x14ac:dyDescent="0.2">
      <c r="A229">
        <v>1</v>
      </c>
      <c r="B229">
        <v>89</v>
      </c>
      <c r="C229">
        <v>45</v>
      </c>
    </row>
    <row r="230" spans="1:3" x14ac:dyDescent="0.2">
      <c r="A230">
        <v>1</v>
      </c>
      <c r="B230">
        <v>90</v>
      </c>
      <c r="C230">
        <v>23</v>
      </c>
    </row>
    <row r="231" spans="1:3" x14ac:dyDescent="0.2">
      <c r="A231">
        <v>1</v>
      </c>
      <c r="B231">
        <v>91</v>
      </c>
      <c r="C231">
        <v>95</v>
      </c>
    </row>
    <row r="232" spans="1:3" x14ac:dyDescent="0.2">
      <c r="A232">
        <v>1</v>
      </c>
      <c r="B232">
        <v>92</v>
      </c>
      <c r="C232">
        <v>54</v>
      </c>
    </row>
    <row r="233" spans="1:3" x14ac:dyDescent="0.2">
      <c r="A233">
        <v>1</v>
      </c>
      <c r="B233">
        <v>93</v>
      </c>
      <c r="C233">
        <v>116</v>
      </c>
    </row>
    <row r="234" spans="1:3" x14ac:dyDescent="0.2">
      <c r="A234">
        <v>1</v>
      </c>
      <c r="B234">
        <v>94</v>
      </c>
      <c r="C234">
        <v>90</v>
      </c>
    </row>
    <row r="235" spans="1:3" x14ac:dyDescent="0.2">
      <c r="A235">
        <v>1</v>
      </c>
      <c r="B235">
        <v>95</v>
      </c>
      <c r="C235">
        <v>11</v>
      </c>
    </row>
    <row r="236" spans="1:3" x14ac:dyDescent="0.2">
      <c r="A236">
        <v>1</v>
      </c>
      <c r="B236">
        <v>96</v>
      </c>
      <c r="C236">
        <v>11</v>
      </c>
    </row>
    <row r="237" spans="1:3" x14ac:dyDescent="0.2">
      <c r="A237">
        <v>1</v>
      </c>
      <c r="B237">
        <v>97</v>
      </c>
      <c r="C237">
        <v>115</v>
      </c>
    </row>
    <row r="238" spans="1:3" x14ac:dyDescent="0.2">
      <c r="A238">
        <v>1</v>
      </c>
      <c r="B238">
        <v>98</v>
      </c>
      <c r="C238">
        <v>49</v>
      </c>
    </row>
    <row r="239" spans="1:3" x14ac:dyDescent="0.2">
      <c r="A239">
        <v>1</v>
      </c>
      <c r="B239">
        <v>99</v>
      </c>
      <c r="C239">
        <v>33</v>
      </c>
    </row>
    <row r="240" spans="1:3" x14ac:dyDescent="0.2">
      <c r="A240">
        <v>1</v>
      </c>
      <c r="B240">
        <v>100</v>
      </c>
      <c r="C240">
        <v>28</v>
      </c>
    </row>
    <row r="241" spans="1:3" x14ac:dyDescent="0.2">
      <c r="A241">
        <v>1</v>
      </c>
      <c r="B241">
        <v>101</v>
      </c>
      <c r="C241">
        <v>27</v>
      </c>
    </row>
    <row r="242" spans="1:3" x14ac:dyDescent="0.2">
      <c r="A242">
        <v>1</v>
      </c>
      <c r="B242">
        <v>102</v>
      </c>
      <c r="C242">
        <v>103</v>
      </c>
    </row>
    <row r="243" spans="1:3" x14ac:dyDescent="0.2">
      <c r="A243">
        <v>1</v>
      </c>
      <c r="B243">
        <v>103</v>
      </c>
      <c r="C243">
        <v>89</v>
      </c>
    </row>
    <row r="244" spans="1:3" x14ac:dyDescent="0.2">
      <c r="A244">
        <v>1</v>
      </c>
      <c r="B244">
        <v>104</v>
      </c>
      <c r="C244">
        <v>78</v>
      </c>
    </row>
    <row r="245" spans="1:3" x14ac:dyDescent="0.2">
      <c r="A245">
        <v>1</v>
      </c>
      <c r="B245">
        <v>105</v>
      </c>
      <c r="C245">
        <v>52</v>
      </c>
    </row>
    <row r="246" spans="1:3" x14ac:dyDescent="0.2">
      <c r="A246">
        <v>1</v>
      </c>
      <c r="B246">
        <v>106</v>
      </c>
      <c r="C246">
        <v>41</v>
      </c>
    </row>
    <row r="247" spans="1:3" x14ac:dyDescent="0.2">
      <c r="A247">
        <v>1</v>
      </c>
      <c r="B247">
        <v>107</v>
      </c>
      <c r="C247">
        <v>79</v>
      </c>
    </row>
    <row r="248" spans="1:3" x14ac:dyDescent="0.2">
      <c r="A248">
        <v>1</v>
      </c>
      <c r="B248">
        <v>108</v>
      </c>
      <c r="C248">
        <v>54</v>
      </c>
    </row>
    <row r="249" spans="1:3" x14ac:dyDescent="0.2">
      <c r="A249">
        <v>1</v>
      </c>
      <c r="B249">
        <v>109</v>
      </c>
      <c r="C249">
        <v>54</v>
      </c>
    </row>
    <row r="250" spans="1:3" x14ac:dyDescent="0.2">
      <c r="A250">
        <v>1</v>
      </c>
      <c r="B250">
        <v>110</v>
      </c>
      <c r="C250">
        <v>69</v>
      </c>
    </row>
    <row r="251" spans="1:3" x14ac:dyDescent="0.2">
      <c r="A251">
        <v>1</v>
      </c>
      <c r="B251">
        <v>111</v>
      </c>
      <c r="C251">
        <v>69</v>
      </c>
    </row>
    <row r="252" spans="1:3" x14ac:dyDescent="0.2">
      <c r="A252">
        <v>1</v>
      </c>
      <c r="B252">
        <v>112</v>
      </c>
      <c r="C252">
        <v>54</v>
      </c>
    </row>
    <row r="253" spans="1:3" x14ac:dyDescent="0.2">
      <c r="A253">
        <v>1</v>
      </c>
      <c r="B253">
        <v>113</v>
      </c>
      <c r="C253">
        <v>115</v>
      </c>
    </row>
    <row r="254" spans="1:3" x14ac:dyDescent="0.2">
      <c r="A254">
        <v>1</v>
      </c>
      <c r="B254">
        <v>114</v>
      </c>
      <c r="C254">
        <v>50</v>
      </c>
    </row>
    <row r="255" spans="1:3" x14ac:dyDescent="0.2">
      <c r="A255">
        <v>1</v>
      </c>
      <c r="B255">
        <v>115</v>
      </c>
      <c r="C255">
        <v>23</v>
      </c>
    </row>
    <row r="256" spans="1:3" x14ac:dyDescent="0.2">
      <c r="A256">
        <v>1</v>
      </c>
      <c r="B256">
        <v>116</v>
      </c>
      <c r="C256">
        <v>20</v>
      </c>
    </row>
    <row r="257" spans="1:3" x14ac:dyDescent="0.2">
      <c r="A257">
        <v>1</v>
      </c>
      <c r="B257">
        <v>117</v>
      </c>
      <c r="C257">
        <v>31</v>
      </c>
    </row>
    <row r="258" spans="1:3" x14ac:dyDescent="0.2">
      <c r="A258">
        <v>1</v>
      </c>
      <c r="B258">
        <v>118</v>
      </c>
      <c r="C258">
        <v>70</v>
      </c>
    </row>
    <row r="259" spans="1:3" x14ac:dyDescent="0.2">
      <c r="A259">
        <v>1</v>
      </c>
      <c r="B259">
        <v>119</v>
      </c>
      <c r="C259">
        <v>71</v>
      </c>
    </row>
    <row r="260" spans="1:3" x14ac:dyDescent="0.2">
      <c r="A260">
        <v>1</v>
      </c>
      <c r="B260">
        <v>120</v>
      </c>
      <c r="C260">
        <v>64</v>
      </c>
    </row>
    <row r="261" spans="1:3" x14ac:dyDescent="0.2">
      <c r="A261">
        <v>1</v>
      </c>
      <c r="B261">
        <v>121</v>
      </c>
      <c r="C261">
        <v>103</v>
      </c>
    </row>
    <row r="262" spans="1:3" x14ac:dyDescent="0.2">
      <c r="A262">
        <v>1</v>
      </c>
      <c r="B262">
        <v>122</v>
      </c>
      <c r="C262">
        <v>56</v>
      </c>
    </row>
    <row r="263" spans="1:3" x14ac:dyDescent="0.2">
      <c r="A263">
        <v>1</v>
      </c>
      <c r="B263">
        <v>123</v>
      </c>
      <c r="C263">
        <v>41</v>
      </c>
    </row>
    <row r="264" spans="1:3" x14ac:dyDescent="0.2">
      <c r="A264">
        <v>1</v>
      </c>
      <c r="B264">
        <v>124</v>
      </c>
      <c r="C264">
        <v>41</v>
      </c>
    </row>
    <row r="265" spans="1:3" x14ac:dyDescent="0.2">
      <c r="A265">
        <v>1</v>
      </c>
      <c r="B265">
        <v>125</v>
      </c>
      <c r="C265">
        <v>80</v>
      </c>
    </row>
    <row r="266" spans="1:3" x14ac:dyDescent="0.2">
      <c r="A266">
        <v>1</v>
      </c>
      <c r="B266">
        <v>126</v>
      </c>
      <c r="C266">
        <v>80</v>
      </c>
    </row>
    <row r="267" spans="1:3" x14ac:dyDescent="0.2">
      <c r="A267">
        <v>1</v>
      </c>
      <c r="B267">
        <v>127</v>
      </c>
      <c r="C267">
        <v>71</v>
      </c>
    </row>
    <row r="268" spans="1:3" x14ac:dyDescent="0.2">
      <c r="A268">
        <v>1</v>
      </c>
      <c r="B268">
        <v>128</v>
      </c>
      <c r="C268">
        <v>79</v>
      </c>
    </row>
    <row r="269" spans="1:3" x14ac:dyDescent="0.2">
      <c r="A269">
        <v>1</v>
      </c>
      <c r="B269">
        <v>129</v>
      </c>
      <c r="C269">
        <v>71</v>
      </c>
    </row>
    <row r="270" spans="1:3" x14ac:dyDescent="0.2">
      <c r="A270">
        <v>1</v>
      </c>
      <c r="B270">
        <v>130</v>
      </c>
      <c r="C270">
        <v>42</v>
      </c>
    </row>
    <row r="271" spans="1:3" x14ac:dyDescent="0.2">
      <c r="A271">
        <v>1</v>
      </c>
      <c r="B271">
        <v>131</v>
      </c>
      <c r="C271">
        <v>64</v>
      </c>
    </row>
    <row r="272" spans="1:3" x14ac:dyDescent="0.2">
      <c r="A272">
        <v>1</v>
      </c>
      <c r="B272">
        <v>132</v>
      </c>
      <c r="C272">
        <v>66</v>
      </c>
    </row>
    <row r="273" spans="1:3" x14ac:dyDescent="0.2">
      <c r="A273">
        <v>1</v>
      </c>
      <c r="B273">
        <v>133</v>
      </c>
      <c r="C273">
        <v>66</v>
      </c>
    </row>
    <row r="274" spans="1:3" x14ac:dyDescent="0.2">
      <c r="A274">
        <v>1</v>
      </c>
      <c r="B274">
        <v>134</v>
      </c>
      <c r="C274">
        <v>66</v>
      </c>
    </row>
    <row r="275" spans="1:3" x14ac:dyDescent="0.2">
      <c r="A275">
        <v>1</v>
      </c>
      <c r="B275">
        <v>135</v>
      </c>
      <c r="C275">
        <v>49</v>
      </c>
    </row>
    <row r="276" spans="1:3" x14ac:dyDescent="0.2">
      <c r="A276">
        <v>1</v>
      </c>
      <c r="B276">
        <v>136</v>
      </c>
      <c r="C276">
        <v>105</v>
      </c>
    </row>
    <row r="277" spans="1:3" x14ac:dyDescent="0.2">
      <c r="A277">
        <v>1</v>
      </c>
      <c r="B277">
        <v>137</v>
      </c>
      <c r="C277">
        <v>105</v>
      </c>
    </row>
    <row r="278" spans="1:3" x14ac:dyDescent="0.2">
      <c r="A278">
        <v>2</v>
      </c>
      <c r="B278">
        <v>0</v>
      </c>
      <c r="C278">
        <v>25</v>
      </c>
    </row>
    <row r="279" spans="1:3" x14ac:dyDescent="0.2">
      <c r="A279">
        <v>2</v>
      </c>
      <c r="B279">
        <v>1</v>
      </c>
      <c r="C279">
        <v>25</v>
      </c>
    </row>
    <row r="280" spans="1:3" x14ac:dyDescent="0.2">
      <c r="A280">
        <v>2</v>
      </c>
      <c r="B280">
        <v>2</v>
      </c>
      <c r="C280">
        <v>2</v>
      </c>
    </row>
    <row r="281" spans="1:3" x14ac:dyDescent="0.2">
      <c r="A281">
        <v>2</v>
      </c>
      <c r="B281">
        <v>3</v>
      </c>
      <c r="C281">
        <v>0</v>
      </c>
    </row>
    <row r="282" spans="1:3" x14ac:dyDescent="0.2">
      <c r="A282">
        <v>2</v>
      </c>
      <c r="B282">
        <v>4</v>
      </c>
      <c r="C282">
        <v>15</v>
      </c>
    </row>
    <row r="283" spans="1:3" x14ac:dyDescent="0.2">
      <c r="A283">
        <v>2</v>
      </c>
      <c r="B283">
        <v>5</v>
      </c>
      <c r="C283">
        <v>35</v>
      </c>
    </row>
    <row r="284" spans="1:3" x14ac:dyDescent="0.2">
      <c r="A284">
        <v>2</v>
      </c>
      <c r="B284">
        <v>6</v>
      </c>
      <c r="C284">
        <v>19</v>
      </c>
    </row>
    <row r="285" spans="1:3" x14ac:dyDescent="0.2">
      <c r="A285">
        <v>2</v>
      </c>
      <c r="B285">
        <v>7</v>
      </c>
      <c r="C285">
        <v>11</v>
      </c>
    </row>
    <row r="286" spans="1:3" x14ac:dyDescent="0.2">
      <c r="A286">
        <v>2</v>
      </c>
      <c r="B286">
        <v>8</v>
      </c>
      <c r="C286">
        <v>5</v>
      </c>
    </row>
    <row r="287" spans="1:3" x14ac:dyDescent="0.2">
      <c r="A287">
        <v>2</v>
      </c>
      <c r="B287">
        <v>9</v>
      </c>
      <c r="C287">
        <v>3</v>
      </c>
    </row>
    <row r="288" spans="1:3" x14ac:dyDescent="0.2">
      <c r="A288">
        <v>2</v>
      </c>
      <c r="B288">
        <v>10</v>
      </c>
      <c r="C288">
        <v>116</v>
      </c>
    </row>
    <row r="289" spans="1:3" x14ac:dyDescent="0.2">
      <c r="A289">
        <v>2</v>
      </c>
      <c r="B289">
        <v>11</v>
      </c>
      <c r="C289">
        <v>3</v>
      </c>
    </row>
    <row r="290" spans="1:3" x14ac:dyDescent="0.2">
      <c r="A290">
        <v>2</v>
      </c>
      <c r="B290">
        <v>12</v>
      </c>
      <c r="C290">
        <v>3</v>
      </c>
    </row>
    <row r="291" spans="1:3" x14ac:dyDescent="0.2">
      <c r="A291">
        <v>2</v>
      </c>
      <c r="B291">
        <v>13</v>
      </c>
      <c r="C291">
        <v>11</v>
      </c>
    </row>
    <row r="292" spans="1:3" x14ac:dyDescent="0.2">
      <c r="A292">
        <v>2</v>
      </c>
      <c r="B292">
        <v>14</v>
      </c>
      <c r="C292">
        <v>11</v>
      </c>
    </row>
    <row r="293" spans="1:3" x14ac:dyDescent="0.2">
      <c r="A293">
        <v>2</v>
      </c>
      <c r="B293">
        <v>15</v>
      </c>
      <c r="C293">
        <v>25</v>
      </c>
    </row>
    <row r="294" spans="1:3" x14ac:dyDescent="0.2">
      <c r="A294">
        <v>2</v>
      </c>
      <c r="B294">
        <v>16</v>
      </c>
      <c r="C294">
        <v>15</v>
      </c>
    </row>
    <row r="295" spans="1:3" x14ac:dyDescent="0.2">
      <c r="A295">
        <v>2</v>
      </c>
      <c r="B295">
        <v>17</v>
      </c>
      <c r="C295">
        <v>17</v>
      </c>
    </row>
    <row r="296" spans="1:3" x14ac:dyDescent="0.2">
      <c r="A296">
        <v>2</v>
      </c>
      <c r="B296">
        <v>18</v>
      </c>
      <c r="C296">
        <v>3</v>
      </c>
    </row>
    <row r="297" spans="1:3" x14ac:dyDescent="0.2">
      <c r="A297">
        <v>2</v>
      </c>
      <c r="B297">
        <v>19</v>
      </c>
      <c r="C297">
        <v>25</v>
      </c>
    </row>
    <row r="298" spans="1:3" x14ac:dyDescent="0.2">
      <c r="A298">
        <v>2</v>
      </c>
      <c r="B298">
        <v>20</v>
      </c>
      <c r="C298">
        <v>11</v>
      </c>
    </row>
    <row r="299" spans="1:3" x14ac:dyDescent="0.2">
      <c r="A299">
        <v>2</v>
      </c>
      <c r="B299">
        <v>21</v>
      </c>
      <c r="C299">
        <v>32</v>
      </c>
    </row>
    <row r="300" spans="1:3" x14ac:dyDescent="0.2">
      <c r="A300">
        <v>2</v>
      </c>
      <c r="B300">
        <v>22</v>
      </c>
      <c r="C300">
        <v>29</v>
      </c>
    </row>
    <row r="301" spans="1:3" x14ac:dyDescent="0.2">
      <c r="A301">
        <v>2</v>
      </c>
      <c r="B301">
        <v>23</v>
      </c>
      <c r="C301">
        <v>11</v>
      </c>
    </row>
    <row r="302" spans="1:3" x14ac:dyDescent="0.2">
      <c r="A302">
        <v>2</v>
      </c>
      <c r="B302">
        <v>24</v>
      </c>
      <c r="C302">
        <v>4</v>
      </c>
    </row>
    <row r="303" spans="1:3" x14ac:dyDescent="0.2">
      <c r="A303">
        <v>2</v>
      </c>
      <c r="B303">
        <v>25</v>
      </c>
      <c r="C303">
        <v>17</v>
      </c>
    </row>
    <row r="304" spans="1:3" x14ac:dyDescent="0.2">
      <c r="A304">
        <v>2</v>
      </c>
      <c r="B304">
        <v>26</v>
      </c>
      <c r="C304">
        <v>0</v>
      </c>
    </row>
    <row r="305" spans="1:3" x14ac:dyDescent="0.2">
      <c r="A305">
        <v>2</v>
      </c>
      <c r="B305">
        <v>27</v>
      </c>
      <c r="C305">
        <v>39</v>
      </c>
    </row>
    <row r="306" spans="1:3" x14ac:dyDescent="0.2">
      <c r="A306">
        <v>2</v>
      </c>
      <c r="B306">
        <v>28</v>
      </c>
      <c r="C306">
        <v>30</v>
      </c>
    </row>
    <row r="307" spans="1:3" x14ac:dyDescent="0.2">
      <c r="A307">
        <v>2</v>
      </c>
      <c r="B307">
        <v>29</v>
      </c>
      <c r="C307">
        <v>35</v>
      </c>
    </row>
    <row r="308" spans="1:3" x14ac:dyDescent="0.2">
      <c r="A308">
        <v>2</v>
      </c>
      <c r="B308">
        <v>30</v>
      </c>
      <c r="C308">
        <v>16</v>
      </c>
    </row>
    <row r="309" spans="1:3" x14ac:dyDescent="0.2">
      <c r="A309">
        <v>2</v>
      </c>
      <c r="B309">
        <v>31</v>
      </c>
      <c r="C309">
        <v>72</v>
      </c>
    </row>
    <row r="310" spans="1:3" x14ac:dyDescent="0.2">
      <c r="A310">
        <v>2</v>
      </c>
      <c r="B310">
        <v>32</v>
      </c>
      <c r="C310">
        <v>6</v>
      </c>
    </row>
    <row r="311" spans="1:3" x14ac:dyDescent="0.2">
      <c r="A311">
        <v>2</v>
      </c>
      <c r="B311">
        <v>33</v>
      </c>
      <c r="C311">
        <v>24</v>
      </c>
    </row>
    <row r="312" spans="1:3" x14ac:dyDescent="0.2">
      <c r="A312">
        <v>2</v>
      </c>
      <c r="B312">
        <v>34</v>
      </c>
      <c r="C312">
        <v>62</v>
      </c>
    </row>
    <row r="313" spans="1:3" x14ac:dyDescent="0.2">
      <c r="A313">
        <v>2</v>
      </c>
      <c r="B313">
        <v>35</v>
      </c>
      <c r="C313">
        <v>1</v>
      </c>
    </row>
    <row r="314" spans="1:3" x14ac:dyDescent="0.2">
      <c r="A314">
        <v>2</v>
      </c>
      <c r="B314">
        <v>36</v>
      </c>
      <c r="C314">
        <v>1</v>
      </c>
    </row>
    <row r="315" spans="1:3" x14ac:dyDescent="0.2">
      <c r="A315">
        <v>2</v>
      </c>
      <c r="B315">
        <v>37</v>
      </c>
      <c r="C315">
        <v>54</v>
      </c>
    </row>
    <row r="316" spans="1:3" x14ac:dyDescent="0.2">
      <c r="A316">
        <v>2</v>
      </c>
      <c r="B316">
        <v>38</v>
      </c>
      <c r="C316">
        <v>54</v>
      </c>
    </row>
    <row r="317" spans="1:3" x14ac:dyDescent="0.2">
      <c r="A317">
        <v>2</v>
      </c>
      <c r="B317">
        <v>39</v>
      </c>
      <c r="C317">
        <v>29</v>
      </c>
    </row>
    <row r="318" spans="1:3" x14ac:dyDescent="0.2">
      <c r="A318">
        <v>2</v>
      </c>
      <c r="B318">
        <v>40</v>
      </c>
      <c r="C318">
        <v>72</v>
      </c>
    </row>
    <row r="319" spans="1:3" x14ac:dyDescent="0.2">
      <c r="A319">
        <v>2</v>
      </c>
      <c r="B319">
        <v>41</v>
      </c>
      <c r="C319">
        <v>39</v>
      </c>
    </row>
    <row r="320" spans="1:3" x14ac:dyDescent="0.2">
      <c r="A320">
        <v>2</v>
      </c>
      <c r="B320">
        <v>42</v>
      </c>
      <c r="C320">
        <v>72</v>
      </c>
    </row>
    <row r="321" spans="1:3" x14ac:dyDescent="0.2">
      <c r="A321">
        <v>2</v>
      </c>
      <c r="B321">
        <v>43</v>
      </c>
      <c r="C321">
        <v>72</v>
      </c>
    </row>
    <row r="322" spans="1:3" x14ac:dyDescent="0.2">
      <c r="A322">
        <v>2</v>
      </c>
      <c r="B322">
        <v>44</v>
      </c>
      <c r="C322">
        <v>54</v>
      </c>
    </row>
    <row r="323" spans="1:3" x14ac:dyDescent="0.2">
      <c r="A323">
        <v>2</v>
      </c>
      <c r="B323">
        <v>45</v>
      </c>
      <c r="C323">
        <v>82</v>
      </c>
    </row>
    <row r="324" spans="1:3" x14ac:dyDescent="0.2">
      <c r="A324">
        <v>2</v>
      </c>
      <c r="B324">
        <v>46</v>
      </c>
      <c r="C324">
        <v>58</v>
      </c>
    </row>
    <row r="325" spans="1:3" x14ac:dyDescent="0.2">
      <c r="A325">
        <v>2</v>
      </c>
      <c r="B325">
        <v>47</v>
      </c>
      <c r="C325">
        <v>58</v>
      </c>
    </row>
    <row r="326" spans="1:3" x14ac:dyDescent="0.2">
      <c r="A326">
        <v>2</v>
      </c>
      <c r="B326">
        <v>48</v>
      </c>
      <c r="C326">
        <v>90</v>
      </c>
    </row>
    <row r="327" spans="1:3" x14ac:dyDescent="0.2">
      <c r="A327">
        <v>2</v>
      </c>
      <c r="B327">
        <v>49</v>
      </c>
      <c r="C327">
        <v>78</v>
      </c>
    </row>
    <row r="328" spans="1:3" x14ac:dyDescent="0.2">
      <c r="A328">
        <v>2</v>
      </c>
      <c r="B328">
        <v>50</v>
      </c>
      <c r="C328">
        <v>39</v>
      </c>
    </row>
    <row r="329" spans="1:3" x14ac:dyDescent="0.2">
      <c r="A329">
        <v>2</v>
      </c>
      <c r="B329">
        <v>51</v>
      </c>
      <c r="C329">
        <v>24</v>
      </c>
    </row>
    <row r="330" spans="1:3" x14ac:dyDescent="0.2">
      <c r="A330">
        <v>2</v>
      </c>
      <c r="B330">
        <v>52</v>
      </c>
      <c r="C330">
        <v>45</v>
      </c>
    </row>
    <row r="331" spans="1:3" x14ac:dyDescent="0.2">
      <c r="A331">
        <v>2</v>
      </c>
      <c r="B331">
        <v>53</v>
      </c>
      <c r="C331">
        <v>32</v>
      </c>
    </row>
    <row r="332" spans="1:3" x14ac:dyDescent="0.2">
      <c r="A332">
        <v>2</v>
      </c>
      <c r="B332">
        <v>54</v>
      </c>
      <c r="C332">
        <v>23</v>
      </c>
    </row>
    <row r="333" spans="1:3" x14ac:dyDescent="0.2">
      <c r="A333">
        <v>2</v>
      </c>
      <c r="B333">
        <v>55</v>
      </c>
      <c r="C333">
        <v>95</v>
      </c>
    </row>
    <row r="334" spans="1:3" x14ac:dyDescent="0.2">
      <c r="A334">
        <v>2</v>
      </c>
      <c r="B334">
        <v>56</v>
      </c>
      <c r="C334">
        <v>95</v>
      </c>
    </row>
    <row r="335" spans="1:3" x14ac:dyDescent="0.2">
      <c r="A335">
        <v>2</v>
      </c>
      <c r="B335">
        <v>57</v>
      </c>
      <c r="C335">
        <v>7</v>
      </c>
    </row>
    <row r="336" spans="1:3" x14ac:dyDescent="0.2">
      <c r="A336">
        <v>2</v>
      </c>
      <c r="B336">
        <v>58</v>
      </c>
      <c r="C336">
        <v>96</v>
      </c>
    </row>
    <row r="337" spans="1:3" x14ac:dyDescent="0.2">
      <c r="A337">
        <v>2</v>
      </c>
      <c r="B337">
        <v>59</v>
      </c>
      <c r="C337">
        <v>24</v>
      </c>
    </row>
    <row r="338" spans="1:3" x14ac:dyDescent="0.2">
      <c r="A338">
        <v>2</v>
      </c>
      <c r="B338">
        <v>60</v>
      </c>
      <c r="C338">
        <v>42</v>
      </c>
    </row>
    <row r="339" spans="1:3" x14ac:dyDescent="0.2">
      <c r="A339">
        <v>2</v>
      </c>
      <c r="B339">
        <v>61</v>
      </c>
      <c r="C339">
        <v>116</v>
      </c>
    </row>
    <row r="340" spans="1:3" x14ac:dyDescent="0.2">
      <c r="A340">
        <v>2</v>
      </c>
      <c r="B340">
        <v>62</v>
      </c>
      <c r="C340">
        <v>4</v>
      </c>
    </row>
    <row r="341" spans="1:3" x14ac:dyDescent="0.2">
      <c r="A341">
        <v>2</v>
      </c>
      <c r="B341">
        <v>63</v>
      </c>
      <c r="C341">
        <v>54</v>
      </c>
    </row>
    <row r="342" spans="1:3" x14ac:dyDescent="0.2">
      <c r="A342">
        <v>2</v>
      </c>
      <c r="B342">
        <v>64</v>
      </c>
      <c r="C342">
        <v>78</v>
      </c>
    </row>
    <row r="343" spans="1:3" x14ac:dyDescent="0.2">
      <c r="A343">
        <v>2</v>
      </c>
      <c r="B343">
        <v>65</v>
      </c>
      <c r="C343">
        <v>33</v>
      </c>
    </row>
    <row r="344" spans="1:3" x14ac:dyDescent="0.2">
      <c r="A344">
        <v>2</v>
      </c>
      <c r="B344">
        <v>66</v>
      </c>
      <c r="C344">
        <v>21</v>
      </c>
    </row>
    <row r="345" spans="1:3" x14ac:dyDescent="0.2">
      <c r="A345">
        <v>2</v>
      </c>
      <c r="B345">
        <v>67</v>
      </c>
      <c r="C345">
        <v>40</v>
      </c>
    </row>
    <row r="346" spans="1:3" x14ac:dyDescent="0.2">
      <c r="A346">
        <v>2</v>
      </c>
      <c r="B346">
        <v>68</v>
      </c>
      <c r="C346">
        <v>27</v>
      </c>
    </row>
    <row r="347" spans="1:3" x14ac:dyDescent="0.2">
      <c r="A347">
        <v>2</v>
      </c>
      <c r="B347">
        <v>69</v>
      </c>
      <c r="C347">
        <v>39</v>
      </c>
    </row>
    <row r="348" spans="1:3" x14ac:dyDescent="0.2">
      <c r="A348">
        <v>2</v>
      </c>
      <c r="B348">
        <v>70</v>
      </c>
      <c r="C348">
        <v>52</v>
      </c>
    </row>
    <row r="349" spans="1:3" x14ac:dyDescent="0.2">
      <c r="A349">
        <v>2</v>
      </c>
      <c r="B349">
        <v>71</v>
      </c>
      <c r="C349">
        <v>89</v>
      </c>
    </row>
    <row r="350" spans="1:3" x14ac:dyDescent="0.2">
      <c r="A350">
        <v>2</v>
      </c>
      <c r="B350">
        <v>72</v>
      </c>
      <c r="C350">
        <v>9</v>
      </c>
    </row>
    <row r="351" spans="1:3" x14ac:dyDescent="0.2">
      <c r="A351">
        <v>2</v>
      </c>
      <c r="B351">
        <v>73</v>
      </c>
      <c r="C351">
        <v>62</v>
      </c>
    </row>
    <row r="352" spans="1:3" x14ac:dyDescent="0.2">
      <c r="A352">
        <v>2</v>
      </c>
      <c r="B352">
        <v>74</v>
      </c>
      <c r="C352">
        <v>89</v>
      </c>
    </row>
    <row r="353" spans="1:3" x14ac:dyDescent="0.2">
      <c r="A353">
        <v>2</v>
      </c>
      <c r="B353">
        <v>75</v>
      </c>
      <c r="C353">
        <v>8</v>
      </c>
    </row>
    <row r="354" spans="1:3" x14ac:dyDescent="0.2">
      <c r="A354">
        <v>2</v>
      </c>
      <c r="B354">
        <v>76</v>
      </c>
      <c r="C354">
        <v>55</v>
      </c>
    </row>
    <row r="355" spans="1:3" x14ac:dyDescent="0.2">
      <c r="A355">
        <v>2</v>
      </c>
      <c r="B355">
        <v>77</v>
      </c>
      <c r="C355">
        <v>55</v>
      </c>
    </row>
    <row r="356" spans="1:3" x14ac:dyDescent="0.2">
      <c r="A356">
        <v>2</v>
      </c>
      <c r="B356">
        <v>78</v>
      </c>
      <c r="C356">
        <v>32</v>
      </c>
    </row>
    <row r="357" spans="1:3" x14ac:dyDescent="0.2">
      <c r="A357">
        <v>2</v>
      </c>
      <c r="B357">
        <v>79</v>
      </c>
      <c r="C357">
        <v>22</v>
      </c>
    </row>
    <row r="358" spans="1:3" x14ac:dyDescent="0.2">
      <c r="A358">
        <v>2</v>
      </c>
      <c r="B358">
        <v>80</v>
      </c>
      <c r="C358">
        <v>21</v>
      </c>
    </row>
    <row r="359" spans="1:3" x14ac:dyDescent="0.2">
      <c r="A359">
        <v>2</v>
      </c>
      <c r="B359">
        <v>81</v>
      </c>
      <c r="C359">
        <v>23</v>
      </c>
    </row>
    <row r="360" spans="1:3" x14ac:dyDescent="0.2">
      <c r="A360">
        <v>2</v>
      </c>
      <c r="B360">
        <v>82</v>
      </c>
      <c r="C360">
        <v>19</v>
      </c>
    </row>
    <row r="361" spans="1:3" x14ac:dyDescent="0.2">
      <c r="A361">
        <v>2</v>
      </c>
      <c r="B361">
        <v>83</v>
      </c>
      <c r="C361">
        <v>51</v>
      </c>
    </row>
    <row r="362" spans="1:3" x14ac:dyDescent="0.2">
      <c r="A362">
        <v>2</v>
      </c>
      <c r="B362">
        <v>84</v>
      </c>
      <c r="C362">
        <v>28</v>
      </c>
    </row>
    <row r="363" spans="1:3" x14ac:dyDescent="0.2">
      <c r="A363">
        <v>2</v>
      </c>
      <c r="B363">
        <v>85</v>
      </c>
      <c r="C363">
        <v>59</v>
      </c>
    </row>
    <row r="364" spans="1:3" x14ac:dyDescent="0.2">
      <c r="A364">
        <v>2</v>
      </c>
      <c r="B364">
        <v>86</v>
      </c>
      <c r="C364">
        <v>103</v>
      </c>
    </row>
    <row r="365" spans="1:3" x14ac:dyDescent="0.2">
      <c r="A365">
        <v>2</v>
      </c>
      <c r="B365">
        <v>87</v>
      </c>
      <c r="C365">
        <v>81</v>
      </c>
    </row>
    <row r="366" spans="1:3" x14ac:dyDescent="0.2">
      <c r="A366">
        <v>2</v>
      </c>
      <c r="B366">
        <v>88</v>
      </c>
      <c r="C366">
        <v>73</v>
      </c>
    </row>
    <row r="367" spans="1:3" x14ac:dyDescent="0.2">
      <c r="A367">
        <v>2</v>
      </c>
      <c r="B367">
        <v>89</v>
      </c>
      <c r="C367">
        <v>5</v>
      </c>
    </row>
    <row r="368" spans="1:3" x14ac:dyDescent="0.2">
      <c r="A368">
        <v>2</v>
      </c>
      <c r="B368">
        <v>90</v>
      </c>
      <c r="C368">
        <v>7</v>
      </c>
    </row>
    <row r="369" spans="1:3" x14ac:dyDescent="0.2">
      <c r="A369">
        <v>2</v>
      </c>
      <c r="B369">
        <v>91</v>
      </c>
      <c r="C369">
        <v>96</v>
      </c>
    </row>
    <row r="370" spans="1:3" x14ac:dyDescent="0.2">
      <c r="A370">
        <v>2</v>
      </c>
      <c r="B370">
        <v>92</v>
      </c>
      <c r="C370">
        <v>115</v>
      </c>
    </row>
    <row r="371" spans="1:3" x14ac:dyDescent="0.2">
      <c r="A371">
        <v>2</v>
      </c>
      <c r="B371">
        <v>93</v>
      </c>
      <c r="C371">
        <v>56</v>
      </c>
    </row>
    <row r="372" spans="1:3" x14ac:dyDescent="0.2">
      <c r="A372">
        <v>2</v>
      </c>
      <c r="B372">
        <v>94</v>
      </c>
      <c r="C372">
        <v>56</v>
      </c>
    </row>
    <row r="373" spans="1:3" x14ac:dyDescent="0.2">
      <c r="A373">
        <v>2</v>
      </c>
      <c r="B373">
        <v>95</v>
      </c>
      <c r="C373">
        <v>18</v>
      </c>
    </row>
    <row r="374" spans="1:3" x14ac:dyDescent="0.2">
      <c r="A374">
        <v>2</v>
      </c>
      <c r="B374">
        <v>96</v>
      </c>
      <c r="C374">
        <v>18</v>
      </c>
    </row>
    <row r="375" spans="1:3" x14ac:dyDescent="0.2">
      <c r="A375">
        <v>2</v>
      </c>
      <c r="B375">
        <v>97</v>
      </c>
      <c r="C375">
        <v>116</v>
      </c>
    </row>
    <row r="376" spans="1:3" x14ac:dyDescent="0.2">
      <c r="A376">
        <v>2</v>
      </c>
      <c r="B376">
        <v>98</v>
      </c>
      <c r="C376">
        <v>74</v>
      </c>
    </row>
    <row r="377" spans="1:3" x14ac:dyDescent="0.2">
      <c r="A377">
        <v>2</v>
      </c>
      <c r="B377">
        <v>99</v>
      </c>
      <c r="C377">
        <v>73</v>
      </c>
    </row>
    <row r="378" spans="1:3" x14ac:dyDescent="0.2">
      <c r="A378">
        <v>2</v>
      </c>
      <c r="B378">
        <v>100</v>
      </c>
      <c r="C378">
        <v>33</v>
      </c>
    </row>
    <row r="379" spans="1:3" x14ac:dyDescent="0.2">
      <c r="A379">
        <v>2</v>
      </c>
      <c r="B379">
        <v>101</v>
      </c>
      <c r="C379">
        <v>41</v>
      </c>
    </row>
    <row r="380" spans="1:3" x14ac:dyDescent="0.2">
      <c r="A380">
        <v>2</v>
      </c>
      <c r="B380">
        <v>102</v>
      </c>
      <c r="C380">
        <v>41</v>
      </c>
    </row>
    <row r="381" spans="1:3" x14ac:dyDescent="0.2">
      <c r="A381">
        <v>2</v>
      </c>
      <c r="B381">
        <v>103</v>
      </c>
      <c r="C381">
        <v>22</v>
      </c>
    </row>
    <row r="382" spans="1:3" x14ac:dyDescent="0.2">
      <c r="A382">
        <v>2</v>
      </c>
      <c r="B382">
        <v>104</v>
      </c>
      <c r="C382">
        <v>89</v>
      </c>
    </row>
    <row r="383" spans="1:3" x14ac:dyDescent="0.2">
      <c r="A383">
        <v>2</v>
      </c>
      <c r="B383">
        <v>105</v>
      </c>
      <c r="C383">
        <v>21</v>
      </c>
    </row>
    <row r="384" spans="1:3" x14ac:dyDescent="0.2">
      <c r="A384">
        <v>2</v>
      </c>
      <c r="B384">
        <v>106</v>
      </c>
      <c r="C384">
        <v>31</v>
      </c>
    </row>
    <row r="385" spans="1:3" x14ac:dyDescent="0.2">
      <c r="A385">
        <v>2</v>
      </c>
      <c r="B385">
        <v>107</v>
      </c>
      <c r="C385">
        <v>103</v>
      </c>
    </row>
    <row r="386" spans="1:3" x14ac:dyDescent="0.2">
      <c r="A386">
        <v>2</v>
      </c>
      <c r="B386">
        <v>108</v>
      </c>
      <c r="C386">
        <v>115</v>
      </c>
    </row>
    <row r="387" spans="1:3" x14ac:dyDescent="0.2">
      <c r="A387">
        <v>2</v>
      </c>
      <c r="B387">
        <v>109</v>
      </c>
      <c r="C387">
        <v>115</v>
      </c>
    </row>
    <row r="388" spans="1:3" x14ac:dyDescent="0.2">
      <c r="A388">
        <v>2</v>
      </c>
      <c r="B388">
        <v>110</v>
      </c>
      <c r="C388">
        <v>50</v>
      </c>
    </row>
    <row r="389" spans="1:3" x14ac:dyDescent="0.2">
      <c r="A389">
        <v>2</v>
      </c>
      <c r="B389">
        <v>111</v>
      </c>
      <c r="C389">
        <v>50</v>
      </c>
    </row>
    <row r="390" spans="1:3" x14ac:dyDescent="0.2">
      <c r="A390">
        <v>2</v>
      </c>
      <c r="B390">
        <v>112</v>
      </c>
      <c r="C390">
        <v>115</v>
      </c>
    </row>
    <row r="391" spans="1:3" x14ac:dyDescent="0.2">
      <c r="A391">
        <v>2</v>
      </c>
      <c r="B391">
        <v>113</v>
      </c>
      <c r="C391">
        <v>90</v>
      </c>
    </row>
    <row r="392" spans="1:3" x14ac:dyDescent="0.2">
      <c r="A392">
        <v>2</v>
      </c>
      <c r="B392">
        <v>114</v>
      </c>
      <c r="C392">
        <v>42</v>
      </c>
    </row>
    <row r="393" spans="1:3" x14ac:dyDescent="0.2">
      <c r="A393">
        <v>2</v>
      </c>
      <c r="B393">
        <v>115</v>
      </c>
      <c r="C393">
        <v>13</v>
      </c>
    </row>
    <row r="394" spans="1:3" x14ac:dyDescent="0.2">
      <c r="A394">
        <v>2</v>
      </c>
      <c r="B394">
        <v>116</v>
      </c>
      <c r="C394">
        <v>95</v>
      </c>
    </row>
    <row r="395" spans="1:3" x14ac:dyDescent="0.2">
      <c r="A395">
        <v>2</v>
      </c>
      <c r="B395">
        <v>117</v>
      </c>
      <c r="C395">
        <v>42</v>
      </c>
    </row>
    <row r="396" spans="1:3" x14ac:dyDescent="0.2">
      <c r="A396">
        <v>2</v>
      </c>
      <c r="B396">
        <v>118</v>
      </c>
      <c r="C396">
        <v>80</v>
      </c>
    </row>
    <row r="397" spans="1:3" x14ac:dyDescent="0.2">
      <c r="A397">
        <v>2</v>
      </c>
      <c r="B397">
        <v>119</v>
      </c>
      <c r="C397">
        <v>79</v>
      </c>
    </row>
    <row r="398" spans="1:3" x14ac:dyDescent="0.2">
      <c r="A398">
        <v>2</v>
      </c>
      <c r="B398">
        <v>120</v>
      </c>
      <c r="C398">
        <v>71</v>
      </c>
    </row>
    <row r="399" spans="1:3" x14ac:dyDescent="0.2">
      <c r="A399">
        <v>2</v>
      </c>
      <c r="B399">
        <v>121</v>
      </c>
      <c r="C399">
        <v>69</v>
      </c>
    </row>
    <row r="400" spans="1:3" x14ac:dyDescent="0.2">
      <c r="A400">
        <v>2</v>
      </c>
      <c r="B400">
        <v>122</v>
      </c>
      <c r="C400">
        <v>55</v>
      </c>
    </row>
    <row r="401" spans="1:3" x14ac:dyDescent="0.2">
      <c r="A401">
        <v>2</v>
      </c>
      <c r="B401">
        <v>123</v>
      </c>
      <c r="C401">
        <v>31</v>
      </c>
    </row>
    <row r="402" spans="1:3" x14ac:dyDescent="0.2">
      <c r="A402">
        <v>2</v>
      </c>
      <c r="B402">
        <v>124</v>
      </c>
      <c r="C402">
        <v>31</v>
      </c>
    </row>
    <row r="403" spans="1:3" x14ac:dyDescent="0.2">
      <c r="A403">
        <v>2</v>
      </c>
      <c r="B403">
        <v>125</v>
      </c>
      <c r="C403">
        <v>105</v>
      </c>
    </row>
    <row r="404" spans="1:3" x14ac:dyDescent="0.2">
      <c r="A404">
        <v>2</v>
      </c>
      <c r="B404">
        <v>126</v>
      </c>
      <c r="C404">
        <v>66</v>
      </c>
    </row>
    <row r="405" spans="1:3" x14ac:dyDescent="0.2">
      <c r="A405">
        <v>2</v>
      </c>
      <c r="B405">
        <v>127</v>
      </c>
      <c r="C405">
        <v>79</v>
      </c>
    </row>
    <row r="406" spans="1:3" x14ac:dyDescent="0.2">
      <c r="A406">
        <v>2</v>
      </c>
      <c r="B406">
        <v>128</v>
      </c>
      <c r="C406">
        <v>69</v>
      </c>
    </row>
    <row r="407" spans="1:3" x14ac:dyDescent="0.2">
      <c r="A407">
        <v>2</v>
      </c>
      <c r="B407">
        <v>129</v>
      </c>
      <c r="C407">
        <v>79</v>
      </c>
    </row>
    <row r="408" spans="1:3" x14ac:dyDescent="0.2">
      <c r="A408">
        <v>2</v>
      </c>
      <c r="B408">
        <v>130</v>
      </c>
      <c r="C408">
        <v>40</v>
      </c>
    </row>
    <row r="409" spans="1:3" x14ac:dyDescent="0.2">
      <c r="A409">
        <v>2</v>
      </c>
      <c r="B409">
        <v>131</v>
      </c>
      <c r="C409">
        <v>74</v>
      </c>
    </row>
    <row r="410" spans="1:3" x14ac:dyDescent="0.2">
      <c r="A410">
        <v>2</v>
      </c>
      <c r="B410">
        <v>132</v>
      </c>
      <c r="C410">
        <v>105</v>
      </c>
    </row>
    <row r="411" spans="1:3" x14ac:dyDescent="0.2">
      <c r="A411">
        <v>2</v>
      </c>
      <c r="B411">
        <v>133</v>
      </c>
      <c r="C411">
        <v>49</v>
      </c>
    </row>
    <row r="412" spans="1:3" x14ac:dyDescent="0.2">
      <c r="A412">
        <v>2</v>
      </c>
      <c r="B412">
        <v>134</v>
      </c>
      <c r="C412">
        <v>49</v>
      </c>
    </row>
    <row r="413" spans="1:3" x14ac:dyDescent="0.2">
      <c r="A413">
        <v>2</v>
      </c>
      <c r="B413">
        <v>135</v>
      </c>
      <c r="C413">
        <v>74</v>
      </c>
    </row>
    <row r="414" spans="1:3" x14ac:dyDescent="0.2">
      <c r="A414">
        <v>2</v>
      </c>
      <c r="B414">
        <v>136</v>
      </c>
      <c r="C414">
        <v>64</v>
      </c>
    </row>
    <row r="415" spans="1:3" x14ac:dyDescent="0.2">
      <c r="A415">
        <v>2</v>
      </c>
      <c r="B415">
        <v>137</v>
      </c>
      <c r="C415">
        <v>49</v>
      </c>
    </row>
    <row r="416" spans="1:3" x14ac:dyDescent="0.2">
      <c r="A416">
        <v>3</v>
      </c>
      <c r="B416">
        <v>0</v>
      </c>
      <c r="C416">
        <v>15</v>
      </c>
    </row>
    <row r="417" spans="1:3" x14ac:dyDescent="0.2">
      <c r="A417">
        <v>3</v>
      </c>
      <c r="B417">
        <v>1</v>
      </c>
      <c r="C417">
        <v>15</v>
      </c>
    </row>
    <row r="418" spans="1:3" x14ac:dyDescent="0.2">
      <c r="A418">
        <v>3</v>
      </c>
      <c r="B418">
        <v>2</v>
      </c>
      <c r="C418">
        <v>0</v>
      </c>
    </row>
    <row r="419" spans="1:3" x14ac:dyDescent="0.2">
      <c r="A419">
        <v>3</v>
      </c>
      <c r="B419">
        <v>3</v>
      </c>
      <c r="C419">
        <v>3</v>
      </c>
    </row>
    <row r="420" spans="1:3" x14ac:dyDescent="0.2">
      <c r="A420">
        <v>3</v>
      </c>
      <c r="B420">
        <v>4</v>
      </c>
      <c r="C420">
        <v>35</v>
      </c>
    </row>
    <row r="421" spans="1:3" x14ac:dyDescent="0.2">
      <c r="A421">
        <v>3</v>
      </c>
      <c r="B421">
        <v>5</v>
      </c>
      <c r="C421">
        <v>18</v>
      </c>
    </row>
    <row r="422" spans="1:3" x14ac:dyDescent="0.2">
      <c r="A422">
        <v>3</v>
      </c>
      <c r="B422">
        <v>6</v>
      </c>
      <c r="C422">
        <v>35</v>
      </c>
    </row>
    <row r="423" spans="1:3" x14ac:dyDescent="0.2">
      <c r="A423">
        <v>3</v>
      </c>
      <c r="B423">
        <v>7</v>
      </c>
      <c r="C423">
        <v>29</v>
      </c>
    </row>
    <row r="424" spans="1:3" x14ac:dyDescent="0.2">
      <c r="A424">
        <v>3</v>
      </c>
      <c r="B424">
        <v>8</v>
      </c>
      <c r="C424">
        <v>24</v>
      </c>
    </row>
    <row r="425" spans="1:3" x14ac:dyDescent="0.2">
      <c r="A425">
        <v>3</v>
      </c>
      <c r="B425">
        <v>9</v>
      </c>
      <c r="C425">
        <v>16</v>
      </c>
    </row>
    <row r="426" spans="1:3" x14ac:dyDescent="0.2">
      <c r="A426">
        <v>3</v>
      </c>
      <c r="B426">
        <v>10</v>
      </c>
      <c r="C426">
        <v>115</v>
      </c>
    </row>
    <row r="427" spans="1:3" x14ac:dyDescent="0.2">
      <c r="A427">
        <v>3</v>
      </c>
      <c r="B427">
        <v>11</v>
      </c>
      <c r="C427">
        <v>4</v>
      </c>
    </row>
    <row r="428" spans="1:3" x14ac:dyDescent="0.2">
      <c r="A428">
        <v>3</v>
      </c>
      <c r="B428">
        <v>12</v>
      </c>
      <c r="C428">
        <v>4</v>
      </c>
    </row>
    <row r="429" spans="1:3" x14ac:dyDescent="0.2">
      <c r="A429">
        <v>3</v>
      </c>
      <c r="B429">
        <v>13</v>
      </c>
      <c r="C429">
        <v>29</v>
      </c>
    </row>
    <row r="430" spans="1:3" x14ac:dyDescent="0.2">
      <c r="A430">
        <v>3</v>
      </c>
      <c r="B430">
        <v>14</v>
      </c>
      <c r="C430">
        <v>29</v>
      </c>
    </row>
    <row r="431" spans="1:3" x14ac:dyDescent="0.2">
      <c r="A431">
        <v>3</v>
      </c>
      <c r="B431">
        <v>15</v>
      </c>
      <c r="C431">
        <v>3</v>
      </c>
    </row>
    <row r="432" spans="1:3" x14ac:dyDescent="0.2">
      <c r="A432">
        <v>3</v>
      </c>
      <c r="B432">
        <v>16</v>
      </c>
      <c r="C432">
        <v>6</v>
      </c>
    </row>
    <row r="433" spans="1:3" x14ac:dyDescent="0.2">
      <c r="A433">
        <v>3</v>
      </c>
      <c r="B433">
        <v>17</v>
      </c>
      <c r="C433">
        <v>1</v>
      </c>
    </row>
    <row r="434" spans="1:3" x14ac:dyDescent="0.2">
      <c r="A434">
        <v>3</v>
      </c>
      <c r="B434">
        <v>18</v>
      </c>
      <c r="C434">
        <v>82</v>
      </c>
    </row>
    <row r="435" spans="1:3" x14ac:dyDescent="0.2">
      <c r="A435">
        <v>3</v>
      </c>
      <c r="B435">
        <v>19</v>
      </c>
      <c r="C435">
        <v>15</v>
      </c>
    </row>
    <row r="436" spans="1:3" x14ac:dyDescent="0.2">
      <c r="A436">
        <v>3</v>
      </c>
      <c r="B436">
        <v>20</v>
      </c>
      <c r="C436">
        <v>5</v>
      </c>
    </row>
    <row r="437" spans="1:3" x14ac:dyDescent="0.2">
      <c r="A437">
        <v>3</v>
      </c>
      <c r="B437">
        <v>21</v>
      </c>
      <c r="C437">
        <v>30</v>
      </c>
    </row>
    <row r="438" spans="1:3" x14ac:dyDescent="0.2">
      <c r="A438">
        <v>3</v>
      </c>
      <c r="B438">
        <v>22</v>
      </c>
      <c r="C438">
        <v>62</v>
      </c>
    </row>
    <row r="439" spans="1:3" x14ac:dyDescent="0.2">
      <c r="A439">
        <v>3</v>
      </c>
      <c r="B439">
        <v>23</v>
      </c>
      <c r="C439">
        <v>32</v>
      </c>
    </row>
    <row r="440" spans="1:3" x14ac:dyDescent="0.2">
      <c r="A440">
        <v>3</v>
      </c>
      <c r="B440">
        <v>24</v>
      </c>
      <c r="C440">
        <v>11</v>
      </c>
    </row>
    <row r="441" spans="1:3" x14ac:dyDescent="0.2">
      <c r="A441">
        <v>3</v>
      </c>
      <c r="B441">
        <v>25</v>
      </c>
      <c r="C441">
        <v>19</v>
      </c>
    </row>
    <row r="442" spans="1:3" x14ac:dyDescent="0.2">
      <c r="A442">
        <v>3</v>
      </c>
      <c r="B442">
        <v>26</v>
      </c>
      <c r="C442">
        <v>3</v>
      </c>
    </row>
    <row r="443" spans="1:3" x14ac:dyDescent="0.2">
      <c r="A443">
        <v>3</v>
      </c>
      <c r="B443">
        <v>27</v>
      </c>
      <c r="C443">
        <v>78</v>
      </c>
    </row>
    <row r="444" spans="1:3" x14ac:dyDescent="0.2">
      <c r="A444">
        <v>3</v>
      </c>
      <c r="B444">
        <v>28</v>
      </c>
      <c r="C444">
        <v>7</v>
      </c>
    </row>
    <row r="445" spans="1:3" x14ac:dyDescent="0.2">
      <c r="A445">
        <v>3</v>
      </c>
      <c r="B445">
        <v>29</v>
      </c>
      <c r="C445">
        <v>18</v>
      </c>
    </row>
    <row r="446" spans="1:3" x14ac:dyDescent="0.2">
      <c r="A446">
        <v>3</v>
      </c>
      <c r="B446">
        <v>30</v>
      </c>
      <c r="C446">
        <v>9</v>
      </c>
    </row>
    <row r="447" spans="1:3" x14ac:dyDescent="0.2">
      <c r="A447">
        <v>3</v>
      </c>
      <c r="B447">
        <v>31</v>
      </c>
      <c r="C447">
        <v>89</v>
      </c>
    </row>
    <row r="448" spans="1:3" x14ac:dyDescent="0.2">
      <c r="A448">
        <v>3</v>
      </c>
      <c r="B448">
        <v>32</v>
      </c>
      <c r="C448">
        <v>11</v>
      </c>
    </row>
    <row r="449" spans="1:3" x14ac:dyDescent="0.2">
      <c r="A449">
        <v>3</v>
      </c>
      <c r="B449">
        <v>33</v>
      </c>
      <c r="C449">
        <v>95</v>
      </c>
    </row>
    <row r="450" spans="1:3" x14ac:dyDescent="0.2">
      <c r="A450">
        <v>3</v>
      </c>
      <c r="B450">
        <v>34</v>
      </c>
      <c r="C450">
        <v>95</v>
      </c>
    </row>
    <row r="451" spans="1:3" x14ac:dyDescent="0.2">
      <c r="A451">
        <v>3</v>
      </c>
      <c r="B451">
        <v>35</v>
      </c>
      <c r="C451">
        <v>3</v>
      </c>
    </row>
    <row r="452" spans="1:3" x14ac:dyDescent="0.2">
      <c r="A452">
        <v>3</v>
      </c>
      <c r="B452">
        <v>36</v>
      </c>
      <c r="C452">
        <v>3</v>
      </c>
    </row>
    <row r="453" spans="1:3" x14ac:dyDescent="0.2">
      <c r="A453">
        <v>3</v>
      </c>
      <c r="B453">
        <v>37</v>
      </c>
      <c r="C453">
        <v>40</v>
      </c>
    </row>
    <row r="454" spans="1:3" x14ac:dyDescent="0.2">
      <c r="A454">
        <v>3</v>
      </c>
      <c r="B454">
        <v>38</v>
      </c>
      <c r="C454">
        <v>31</v>
      </c>
    </row>
    <row r="455" spans="1:3" x14ac:dyDescent="0.2">
      <c r="A455">
        <v>3</v>
      </c>
      <c r="B455">
        <v>39</v>
      </c>
      <c r="C455">
        <v>45</v>
      </c>
    </row>
    <row r="456" spans="1:3" x14ac:dyDescent="0.2">
      <c r="A456">
        <v>3</v>
      </c>
      <c r="B456">
        <v>40</v>
      </c>
      <c r="C456">
        <v>22</v>
      </c>
    </row>
    <row r="457" spans="1:3" x14ac:dyDescent="0.2">
      <c r="A457">
        <v>3</v>
      </c>
      <c r="B457">
        <v>41</v>
      </c>
      <c r="C457">
        <v>89</v>
      </c>
    </row>
    <row r="458" spans="1:3" x14ac:dyDescent="0.2">
      <c r="A458">
        <v>3</v>
      </c>
      <c r="B458">
        <v>42</v>
      </c>
      <c r="C458">
        <v>22</v>
      </c>
    </row>
    <row r="459" spans="1:3" x14ac:dyDescent="0.2">
      <c r="A459">
        <v>3</v>
      </c>
      <c r="B459">
        <v>43</v>
      </c>
      <c r="C459">
        <v>89</v>
      </c>
    </row>
    <row r="460" spans="1:3" x14ac:dyDescent="0.2">
      <c r="A460">
        <v>3</v>
      </c>
      <c r="B460">
        <v>44</v>
      </c>
      <c r="C460">
        <v>42</v>
      </c>
    </row>
    <row r="461" spans="1:3" x14ac:dyDescent="0.2">
      <c r="A461">
        <v>3</v>
      </c>
      <c r="B461">
        <v>45</v>
      </c>
      <c r="C461">
        <v>11</v>
      </c>
    </row>
    <row r="462" spans="1:3" x14ac:dyDescent="0.2">
      <c r="A462">
        <v>3</v>
      </c>
      <c r="B462">
        <v>46</v>
      </c>
      <c r="C462">
        <v>116</v>
      </c>
    </row>
    <row r="463" spans="1:3" x14ac:dyDescent="0.2">
      <c r="A463">
        <v>3</v>
      </c>
      <c r="B463">
        <v>47</v>
      </c>
      <c r="C463">
        <v>116</v>
      </c>
    </row>
    <row r="464" spans="1:3" x14ac:dyDescent="0.2">
      <c r="A464">
        <v>3</v>
      </c>
      <c r="B464">
        <v>48</v>
      </c>
      <c r="C464">
        <v>54</v>
      </c>
    </row>
    <row r="465" spans="1:3" x14ac:dyDescent="0.2">
      <c r="A465">
        <v>3</v>
      </c>
      <c r="B465">
        <v>49</v>
      </c>
      <c r="C465">
        <v>73</v>
      </c>
    </row>
    <row r="466" spans="1:3" x14ac:dyDescent="0.2">
      <c r="A466">
        <v>3</v>
      </c>
      <c r="B466">
        <v>50</v>
      </c>
      <c r="C466">
        <v>89</v>
      </c>
    </row>
    <row r="467" spans="1:3" x14ac:dyDescent="0.2">
      <c r="A467">
        <v>3</v>
      </c>
      <c r="B467">
        <v>51</v>
      </c>
      <c r="C467">
        <v>95</v>
      </c>
    </row>
    <row r="468" spans="1:3" x14ac:dyDescent="0.2">
      <c r="A468">
        <v>3</v>
      </c>
      <c r="B468">
        <v>52</v>
      </c>
      <c r="C468">
        <v>96</v>
      </c>
    </row>
    <row r="469" spans="1:3" x14ac:dyDescent="0.2">
      <c r="A469">
        <v>3</v>
      </c>
      <c r="B469">
        <v>53</v>
      </c>
      <c r="C469">
        <v>24</v>
      </c>
    </row>
    <row r="470" spans="1:3" x14ac:dyDescent="0.2">
      <c r="A470">
        <v>3</v>
      </c>
      <c r="B470">
        <v>54</v>
      </c>
      <c r="C470">
        <v>39</v>
      </c>
    </row>
    <row r="471" spans="1:3" x14ac:dyDescent="0.2">
      <c r="A471">
        <v>3</v>
      </c>
      <c r="B471">
        <v>55</v>
      </c>
      <c r="C471">
        <v>20</v>
      </c>
    </row>
    <row r="472" spans="1:3" x14ac:dyDescent="0.2">
      <c r="A472">
        <v>3</v>
      </c>
      <c r="B472">
        <v>56</v>
      </c>
      <c r="C472">
        <v>23</v>
      </c>
    </row>
    <row r="473" spans="1:3" x14ac:dyDescent="0.2">
      <c r="A473">
        <v>3</v>
      </c>
      <c r="B473">
        <v>57</v>
      </c>
      <c r="C473">
        <v>72</v>
      </c>
    </row>
    <row r="474" spans="1:3" x14ac:dyDescent="0.2">
      <c r="A474">
        <v>3</v>
      </c>
      <c r="B474">
        <v>58</v>
      </c>
      <c r="C474">
        <v>20</v>
      </c>
    </row>
    <row r="475" spans="1:3" x14ac:dyDescent="0.2">
      <c r="A475">
        <v>3</v>
      </c>
      <c r="B475">
        <v>59</v>
      </c>
      <c r="C475">
        <v>7</v>
      </c>
    </row>
    <row r="476" spans="1:3" x14ac:dyDescent="0.2">
      <c r="A476">
        <v>3</v>
      </c>
      <c r="B476">
        <v>60</v>
      </c>
      <c r="C476">
        <v>69</v>
      </c>
    </row>
    <row r="477" spans="1:3" x14ac:dyDescent="0.2">
      <c r="A477">
        <v>3</v>
      </c>
      <c r="B477">
        <v>61</v>
      </c>
      <c r="C477">
        <v>115</v>
      </c>
    </row>
    <row r="478" spans="1:3" x14ac:dyDescent="0.2">
      <c r="A478">
        <v>3</v>
      </c>
      <c r="B478">
        <v>62</v>
      </c>
      <c r="C478">
        <v>11</v>
      </c>
    </row>
    <row r="479" spans="1:3" x14ac:dyDescent="0.2">
      <c r="A479">
        <v>3</v>
      </c>
      <c r="B479">
        <v>63</v>
      </c>
      <c r="C479">
        <v>42</v>
      </c>
    </row>
    <row r="480" spans="1:3" x14ac:dyDescent="0.2">
      <c r="A480">
        <v>3</v>
      </c>
      <c r="B480">
        <v>64</v>
      </c>
      <c r="C480">
        <v>73</v>
      </c>
    </row>
    <row r="481" spans="1:3" x14ac:dyDescent="0.2">
      <c r="A481">
        <v>3</v>
      </c>
      <c r="B481">
        <v>65</v>
      </c>
      <c r="C481">
        <v>28</v>
      </c>
    </row>
    <row r="482" spans="1:3" x14ac:dyDescent="0.2">
      <c r="A482">
        <v>3</v>
      </c>
      <c r="B482">
        <v>66</v>
      </c>
      <c r="C482">
        <v>33</v>
      </c>
    </row>
    <row r="483" spans="1:3" x14ac:dyDescent="0.2">
      <c r="A483">
        <v>3</v>
      </c>
      <c r="B483">
        <v>67</v>
      </c>
      <c r="C483">
        <v>50</v>
      </c>
    </row>
    <row r="484" spans="1:3" x14ac:dyDescent="0.2">
      <c r="A484">
        <v>3</v>
      </c>
      <c r="B484">
        <v>68</v>
      </c>
      <c r="C484">
        <v>71</v>
      </c>
    </row>
    <row r="485" spans="1:3" x14ac:dyDescent="0.2">
      <c r="A485">
        <v>3</v>
      </c>
      <c r="B485">
        <v>69</v>
      </c>
      <c r="C485">
        <v>8</v>
      </c>
    </row>
    <row r="486" spans="1:3" x14ac:dyDescent="0.2">
      <c r="A486">
        <v>3</v>
      </c>
      <c r="B486">
        <v>70</v>
      </c>
      <c r="C486">
        <v>33</v>
      </c>
    </row>
    <row r="487" spans="1:3" x14ac:dyDescent="0.2">
      <c r="A487">
        <v>3</v>
      </c>
      <c r="B487">
        <v>71</v>
      </c>
      <c r="C487">
        <v>21</v>
      </c>
    </row>
    <row r="488" spans="1:3" x14ac:dyDescent="0.2">
      <c r="A488">
        <v>3</v>
      </c>
      <c r="B488">
        <v>72</v>
      </c>
      <c r="C488">
        <v>32</v>
      </c>
    </row>
    <row r="489" spans="1:3" x14ac:dyDescent="0.2">
      <c r="A489">
        <v>3</v>
      </c>
      <c r="B489">
        <v>73</v>
      </c>
      <c r="C489">
        <v>96</v>
      </c>
    </row>
    <row r="490" spans="1:3" x14ac:dyDescent="0.2">
      <c r="A490">
        <v>3</v>
      </c>
      <c r="B490">
        <v>74</v>
      </c>
      <c r="C490">
        <v>21</v>
      </c>
    </row>
    <row r="491" spans="1:3" x14ac:dyDescent="0.2">
      <c r="A491">
        <v>3</v>
      </c>
      <c r="B491">
        <v>75</v>
      </c>
      <c r="C491">
        <v>52</v>
      </c>
    </row>
    <row r="492" spans="1:3" x14ac:dyDescent="0.2">
      <c r="A492">
        <v>3</v>
      </c>
      <c r="B492">
        <v>76</v>
      </c>
      <c r="C492">
        <v>90</v>
      </c>
    </row>
    <row r="493" spans="1:3" x14ac:dyDescent="0.2">
      <c r="A493">
        <v>3</v>
      </c>
      <c r="B493">
        <v>77</v>
      </c>
      <c r="C493">
        <v>90</v>
      </c>
    </row>
    <row r="494" spans="1:3" x14ac:dyDescent="0.2">
      <c r="A494">
        <v>3</v>
      </c>
      <c r="B494">
        <v>78</v>
      </c>
      <c r="C494">
        <v>24</v>
      </c>
    </row>
    <row r="495" spans="1:3" x14ac:dyDescent="0.2">
      <c r="A495">
        <v>3</v>
      </c>
      <c r="B495">
        <v>79</v>
      </c>
      <c r="C495">
        <v>21</v>
      </c>
    </row>
    <row r="496" spans="1:3" x14ac:dyDescent="0.2">
      <c r="A496">
        <v>3</v>
      </c>
      <c r="B496">
        <v>80</v>
      </c>
      <c r="C496">
        <v>33</v>
      </c>
    </row>
    <row r="497" spans="1:3" x14ac:dyDescent="0.2">
      <c r="A497">
        <v>3</v>
      </c>
      <c r="B497">
        <v>81</v>
      </c>
      <c r="C497">
        <v>39</v>
      </c>
    </row>
    <row r="498" spans="1:3" x14ac:dyDescent="0.2">
      <c r="A498">
        <v>3</v>
      </c>
      <c r="B498">
        <v>82</v>
      </c>
      <c r="C498">
        <v>35</v>
      </c>
    </row>
    <row r="499" spans="1:3" x14ac:dyDescent="0.2">
      <c r="A499">
        <v>3</v>
      </c>
      <c r="B499">
        <v>83</v>
      </c>
      <c r="C499">
        <v>58</v>
      </c>
    </row>
    <row r="500" spans="1:3" x14ac:dyDescent="0.2">
      <c r="A500">
        <v>3</v>
      </c>
      <c r="B500">
        <v>84</v>
      </c>
      <c r="C500">
        <v>55</v>
      </c>
    </row>
    <row r="501" spans="1:3" x14ac:dyDescent="0.2">
      <c r="A501">
        <v>3</v>
      </c>
      <c r="B501">
        <v>85</v>
      </c>
      <c r="C501">
        <v>55</v>
      </c>
    </row>
    <row r="502" spans="1:3" x14ac:dyDescent="0.2">
      <c r="A502">
        <v>3</v>
      </c>
      <c r="B502">
        <v>86</v>
      </c>
      <c r="C502">
        <v>71</v>
      </c>
    </row>
    <row r="503" spans="1:3" x14ac:dyDescent="0.2">
      <c r="A503">
        <v>3</v>
      </c>
      <c r="B503">
        <v>87</v>
      </c>
      <c r="C503">
        <v>31</v>
      </c>
    </row>
    <row r="504" spans="1:3" x14ac:dyDescent="0.2">
      <c r="A504">
        <v>3</v>
      </c>
      <c r="B504">
        <v>88</v>
      </c>
      <c r="C504">
        <v>28</v>
      </c>
    </row>
    <row r="505" spans="1:3" x14ac:dyDescent="0.2">
      <c r="A505">
        <v>3</v>
      </c>
      <c r="B505">
        <v>89</v>
      </c>
      <c r="C505">
        <v>24</v>
      </c>
    </row>
    <row r="506" spans="1:3" x14ac:dyDescent="0.2">
      <c r="A506">
        <v>3</v>
      </c>
      <c r="B506">
        <v>90</v>
      </c>
      <c r="C506">
        <v>72</v>
      </c>
    </row>
    <row r="507" spans="1:3" x14ac:dyDescent="0.2">
      <c r="A507">
        <v>3</v>
      </c>
      <c r="B507">
        <v>91</v>
      </c>
      <c r="C507">
        <v>13</v>
      </c>
    </row>
    <row r="508" spans="1:3" x14ac:dyDescent="0.2">
      <c r="A508">
        <v>3</v>
      </c>
      <c r="B508">
        <v>92</v>
      </c>
      <c r="C508">
        <v>81</v>
      </c>
    </row>
    <row r="509" spans="1:3" x14ac:dyDescent="0.2">
      <c r="A509">
        <v>3</v>
      </c>
      <c r="B509">
        <v>93</v>
      </c>
      <c r="C509">
        <v>115</v>
      </c>
    </row>
    <row r="510" spans="1:3" x14ac:dyDescent="0.2">
      <c r="A510">
        <v>3</v>
      </c>
      <c r="B510">
        <v>94</v>
      </c>
      <c r="C510">
        <v>115</v>
      </c>
    </row>
    <row r="511" spans="1:3" x14ac:dyDescent="0.2">
      <c r="A511">
        <v>3</v>
      </c>
      <c r="B511">
        <v>95</v>
      </c>
      <c r="C511">
        <v>29</v>
      </c>
    </row>
    <row r="512" spans="1:3" x14ac:dyDescent="0.2">
      <c r="A512">
        <v>3</v>
      </c>
      <c r="B512">
        <v>96</v>
      </c>
      <c r="C512">
        <v>9</v>
      </c>
    </row>
    <row r="513" spans="1:3" x14ac:dyDescent="0.2">
      <c r="A513">
        <v>3</v>
      </c>
      <c r="B513">
        <v>97</v>
      </c>
      <c r="C513">
        <v>54</v>
      </c>
    </row>
    <row r="514" spans="1:3" x14ac:dyDescent="0.2">
      <c r="A514">
        <v>3</v>
      </c>
      <c r="B514">
        <v>98</v>
      </c>
      <c r="C514">
        <v>105</v>
      </c>
    </row>
    <row r="515" spans="1:3" x14ac:dyDescent="0.2">
      <c r="A515">
        <v>3</v>
      </c>
      <c r="B515">
        <v>99</v>
      </c>
      <c r="C515">
        <v>59</v>
      </c>
    </row>
    <row r="516" spans="1:3" x14ac:dyDescent="0.2">
      <c r="A516">
        <v>3</v>
      </c>
      <c r="B516">
        <v>100</v>
      </c>
      <c r="C516">
        <v>91</v>
      </c>
    </row>
    <row r="517" spans="1:3" x14ac:dyDescent="0.2">
      <c r="A517">
        <v>3</v>
      </c>
      <c r="B517">
        <v>101</v>
      </c>
      <c r="C517">
        <v>79</v>
      </c>
    </row>
    <row r="518" spans="1:3" x14ac:dyDescent="0.2">
      <c r="A518">
        <v>3</v>
      </c>
      <c r="B518">
        <v>102</v>
      </c>
      <c r="C518">
        <v>79</v>
      </c>
    </row>
    <row r="519" spans="1:3" x14ac:dyDescent="0.2">
      <c r="A519">
        <v>3</v>
      </c>
      <c r="B519">
        <v>103</v>
      </c>
      <c r="C519">
        <v>78</v>
      </c>
    </row>
    <row r="520" spans="1:3" x14ac:dyDescent="0.2">
      <c r="A520">
        <v>3</v>
      </c>
      <c r="B520">
        <v>104</v>
      </c>
      <c r="C520">
        <v>21</v>
      </c>
    </row>
    <row r="521" spans="1:3" x14ac:dyDescent="0.2">
      <c r="A521">
        <v>3</v>
      </c>
      <c r="B521">
        <v>105</v>
      </c>
      <c r="C521">
        <v>73</v>
      </c>
    </row>
    <row r="522" spans="1:3" x14ac:dyDescent="0.2">
      <c r="A522">
        <v>3</v>
      </c>
      <c r="B522">
        <v>106</v>
      </c>
      <c r="C522">
        <v>69</v>
      </c>
    </row>
    <row r="523" spans="1:3" x14ac:dyDescent="0.2">
      <c r="A523">
        <v>3</v>
      </c>
      <c r="B523">
        <v>107</v>
      </c>
      <c r="C523">
        <v>71</v>
      </c>
    </row>
    <row r="524" spans="1:3" x14ac:dyDescent="0.2">
      <c r="A524">
        <v>3</v>
      </c>
      <c r="B524">
        <v>108</v>
      </c>
      <c r="C524">
        <v>54</v>
      </c>
    </row>
    <row r="525" spans="1:3" x14ac:dyDescent="0.2">
      <c r="A525">
        <v>3</v>
      </c>
      <c r="B525">
        <v>109</v>
      </c>
      <c r="C525">
        <v>40</v>
      </c>
    </row>
    <row r="526" spans="1:3" x14ac:dyDescent="0.2">
      <c r="A526">
        <v>3</v>
      </c>
      <c r="B526">
        <v>110</v>
      </c>
      <c r="C526">
        <v>103</v>
      </c>
    </row>
    <row r="527" spans="1:3" x14ac:dyDescent="0.2">
      <c r="A527">
        <v>3</v>
      </c>
      <c r="B527">
        <v>111</v>
      </c>
      <c r="C527">
        <v>103</v>
      </c>
    </row>
    <row r="528" spans="1:3" x14ac:dyDescent="0.2">
      <c r="A528">
        <v>3</v>
      </c>
      <c r="B528">
        <v>112</v>
      </c>
      <c r="C528">
        <v>54</v>
      </c>
    </row>
    <row r="529" spans="1:3" x14ac:dyDescent="0.2">
      <c r="A529">
        <v>3</v>
      </c>
      <c r="B529">
        <v>113</v>
      </c>
      <c r="C529">
        <v>54</v>
      </c>
    </row>
    <row r="530" spans="1:3" x14ac:dyDescent="0.2">
      <c r="A530">
        <v>3</v>
      </c>
      <c r="B530">
        <v>114</v>
      </c>
      <c r="C530">
        <v>41</v>
      </c>
    </row>
    <row r="531" spans="1:3" x14ac:dyDescent="0.2">
      <c r="A531">
        <v>3</v>
      </c>
      <c r="B531">
        <v>115</v>
      </c>
      <c r="C531">
        <v>72</v>
      </c>
    </row>
    <row r="532" spans="1:3" x14ac:dyDescent="0.2">
      <c r="A532">
        <v>3</v>
      </c>
      <c r="B532">
        <v>116</v>
      </c>
      <c r="C532">
        <v>23</v>
      </c>
    </row>
    <row r="533" spans="1:3" x14ac:dyDescent="0.2">
      <c r="A533">
        <v>3</v>
      </c>
      <c r="B533">
        <v>117</v>
      </c>
      <c r="C533">
        <v>41</v>
      </c>
    </row>
    <row r="534" spans="1:3" x14ac:dyDescent="0.2">
      <c r="A534">
        <v>3</v>
      </c>
      <c r="B534">
        <v>118</v>
      </c>
      <c r="C534">
        <v>99</v>
      </c>
    </row>
    <row r="535" spans="1:3" x14ac:dyDescent="0.2">
      <c r="A535">
        <v>3</v>
      </c>
      <c r="B535">
        <v>119</v>
      </c>
      <c r="C535">
        <v>74</v>
      </c>
    </row>
    <row r="536" spans="1:3" x14ac:dyDescent="0.2">
      <c r="A536">
        <v>3</v>
      </c>
      <c r="B536">
        <v>120</v>
      </c>
      <c r="C536">
        <v>49</v>
      </c>
    </row>
    <row r="537" spans="1:3" x14ac:dyDescent="0.2">
      <c r="A537">
        <v>3</v>
      </c>
      <c r="B537">
        <v>121</v>
      </c>
      <c r="C537">
        <v>79</v>
      </c>
    </row>
    <row r="538" spans="1:3" x14ac:dyDescent="0.2">
      <c r="A538">
        <v>3</v>
      </c>
      <c r="B538">
        <v>122</v>
      </c>
      <c r="C538">
        <v>116</v>
      </c>
    </row>
    <row r="539" spans="1:3" x14ac:dyDescent="0.2">
      <c r="A539">
        <v>3</v>
      </c>
      <c r="B539">
        <v>123</v>
      </c>
      <c r="C539">
        <v>27</v>
      </c>
    </row>
    <row r="540" spans="1:3" x14ac:dyDescent="0.2">
      <c r="A540">
        <v>3</v>
      </c>
      <c r="B540">
        <v>124</v>
      </c>
      <c r="C540">
        <v>27</v>
      </c>
    </row>
    <row r="541" spans="1:3" x14ac:dyDescent="0.2">
      <c r="A541">
        <v>3</v>
      </c>
      <c r="B541">
        <v>125</v>
      </c>
      <c r="C541">
        <v>70</v>
      </c>
    </row>
    <row r="542" spans="1:3" x14ac:dyDescent="0.2">
      <c r="A542">
        <v>3</v>
      </c>
      <c r="B542">
        <v>126</v>
      </c>
      <c r="C542">
        <v>70</v>
      </c>
    </row>
    <row r="543" spans="1:3" x14ac:dyDescent="0.2">
      <c r="A543">
        <v>3</v>
      </c>
      <c r="B543">
        <v>127</v>
      </c>
      <c r="C543">
        <v>74</v>
      </c>
    </row>
    <row r="544" spans="1:3" x14ac:dyDescent="0.2">
      <c r="A544">
        <v>3</v>
      </c>
      <c r="B544">
        <v>128</v>
      </c>
      <c r="C544">
        <v>79</v>
      </c>
    </row>
    <row r="545" spans="1:3" x14ac:dyDescent="0.2">
      <c r="A545">
        <v>3</v>
      </c>
      <c r="B545">
        <v>129</v>
      </c>
      <c r="C545">
        <v>74</v>
      </c>
    </row>
    <row r="546" spans="1:3" x14ac:dyDescent="0.2">
      <c r="A546">
        <v>3</v>
      </c>
      <c r="B546">
        <v>130</v>
      </c>
      <c r="C546">
        <v>50</v>
      </c>
    </row>
    <row r="547" spans="1:3" x14ac:dyDescent="0.2">
      <c r="A547">
        <v>3</v>
      </c>
      <c r="B547">
        <v>131</v>
      </c>
      <c r="C547">
        <v>49</v>
      </c>
    </row>
    <row r="548" spans="1:3" x14ac:dyDescent="0.2">
      <c r="A548">
        <v>3</v>
      </c>
      <c r="B548">
        <v>132</v>
      </c>
      <c r="C548">
        <v>80</v>
      </c>
    </row>
    <row r="549" spans="1:3" x14ac:dyDescent="0.2">
      <c r="A549">
        <v>3</v>
      </c>
      <c r="B549">
        <v>133</v>
      </c>
      <c r="C549">
        <v>80</v>
      </c>
    </row>
    <row r="550" spans="1:3" x14ac:dyDescent="0.2">
      <c r="A550">
        <v>3</v>
      </c>
      <c r="B550">
        <v>134</v>
      </c>
      <c r="C550">
        <v>80</v>
      </c>
    </row>
    <row r="551" spans="1:3" x14ac:dyDescent="0.2">
      <c r="A551">
        <v>3</v>
      </c>
      <c r="B551">
        <v>135</v>
      </c>
      <c r="C551">
        <v>105</v>
      </c>
    </row>
    <row r="552" spans="1:3" x14ac:dyDescent="0.2">
      <c r="A552">
        <v>3</v>
      </c>
      <c r="B552">
        <v>136</v>
      </c>
      <c r="C552">
        <v>66</v>
      </c>
    </row>
    <row r="553" spans="1:3" x14ac:dyDescent="0.2">
      <c r="A553">
        <v>3</v>
      </c>
      <c r="B553">
        <v>137</v>
      </c>
      <c r="C553">
        <v>66</v>
      </c>
    </row>
    <row r="554" spans="1:3" x14ac:dyDescent="0.2">
      <c r="A554">
        <v>4</v>
      </c>
      <c r="B554">
        <v>0</v>
      </c>
      <c r="C554">
        <v>3</v>
      </c>
    </row>
    <row r="555" spans="1:3" x14ac:dyDescent="0.2">
      <c r="A555">
        <v>4</v>
      </c>
      <c r="B555">
        <v>1</v>
      </c>
      <c r="C555">
        <v>3</v>
      </c>
    </row>
    <row r="556" spans="1:3" x14ac:dyDescent="0.2">
      <c r="A556">
        <v>4</v>
      </c>
      <c r="B556">
        <v>2</v>
      </c>
      <c r="C556">
        <v>15</v>
      </c>
    </row>
    <row r="557" spans="1:3" x14ac:dyDescent="0.2">
      <c r="A557">
        <v>4</v>
      </c>
      <c r="B557">
        <v>3</v>
      </c>
      <c r="C557">
        <v>35</v>
      </c>
    </row>
    <row r="558" spans="1:3" x14ac:dyDescent="0.2">
      <c r="A558">
        <v>4</v>
      </c>
      <c r="B558">
        <v>4</v>
      </c>
      <c r="C558">
        <v>4</v>
      </c>
    </row>
    <row r="559" spans="1:3" x14ac:dyDescent="0.2">
      <c r="A559">
        <v>4</v>
      </c>
      <c r="B559">
        <v>5</v>
      </c>
      <c r="C559">
        <v>11</v>
      </c>
    </row>
    <row r="560" spans="1:3" x14ac:dyDescent="0.2">
      <c r="A560">
        <v>4</v>
      </c>
      <c r="B560">
        <v>6</v>
      </c>
      <c r="C560">
        <v>82</v>
      </c>
    </row>
    <row r="561" spans="1:3" x14ac:dyDescent="0.2">
      <c r="A561">
        <v>4</v>
      </c>
      <c r="B561">
        <v>7</v>
      </c>
      <c r="C561">
        <v>32</v>
      </c>
    </row>
    <row r="562" spans="1:3" x14ac:dyDescent="0.2">
      <c r="A562">
        <v>4</v>
      </c>
      <c r="B562">
        <v>8</v>
      </c>
      <c r="C562">
        <v>30</v>
      </c>
    </row>
    <row r="563" spans="1:3" x14ac:dyDescent="0.2">
      <c r="A563">
        <v>4</v>
      </c>
      <c r="B563">
        <v>9</v>
      </c>
      <c r="C563">
        <v>11</v>
      </c>
    </row>
    <row r="564" spans="1:3" x14ac:dyDescent="0.2">
      <c r="A564">
        <v>4</v>
      </c>
      <c r="B564">
        <v>10</v>
      </c>
      <c r="C564">
        <v>54</v>
      </c>
    </row>
    <row r="565" spans="1:3" x14ac:dyDescent="0.2">
      <c r="A565">
        <v>4</v>
      </c>
      <c r="B565">
        <v>11</v>
      </c>
      <c r="C565">
        <v>18</v>
      </c>
    </row>
    <row r="566" spans="1:3" x14ac:dyDescent="0.2">
      <c r="A566">
        <v>4</v>
      </c>
      <c r="B566">
        <v>12</v>
      </c>
      <c r="C566">
        <v>18</v>
      </c>
    </row>
    <row r="567" spans="1:3" x14ac:dyDescent="0.2">
      <c r="A567">
        <v>4</v>
      </c>
      <c r="B567">
        <v>13</v>
      </c>
      <c r="C567">
        <v>32</v>
      </c>
    </row>
    <row r="568" spans="1:3" x14ac:dyDescent="0.2">
      <c r="A568">
        <v>4</v>
      </c>
      <c r="B568">
        <v>14</v>
      </c>
      <c r="C568">
        <v>32</v>
      </c>
    </row>
    <row r="569" spans="1:3" x14ac:dyDescent="0.2">
      <c r="A569">
        <v>4</v>
      </c>
      <c r="B569">
        <v>15</v>
      </c>
      <c r="C569">
        <v>3</v>
      </c>
    </row>
    <row r="570" spans="1:3" x14ac:dyDescent="0.2">
      <c r="A570">
        <v>4</v>
      </c>
      <c r="B570">
        <v>16</v>
      </c>
      <c r="C570">
        <v>4</v>
      </c>
    </row>
    <row r="571" spans="1:3" x14ac:dyDescent="0.2">
      <c r="A571">
        <v>4</v>
      </c>
      <c r="B571">
        <v>17</v>
      </c>
      <c r="C571">
        <v>15</v>
      </c>
    </row>
    <row r="572" spans="1:3" x14ac:dyDescent="0.2">
      <c r="A572">
        <v>4</v>
      </c>
      <c r="B572">
        <v>18</v>
      </c>
      <c r="C572">
        <v>16</v>
      </c>
    </row>
    <row r="573" spans="1:3" x14ac:dyDescent="0.2">
      <c r="A573">
        <v>4</v>
      </c>
      <c r="B573">
        <v>19</v>
      </c>
      <c r="C573">
        <v>3</v>
      </c>
    </row>
    <row r="574" spans="1:3" x14ac:dyDescent="0.2">
      <c r="A574">
        <v>4</v>
      </c>
      <c r="B574">
        <v>20</v>
      </c>
      <c r="C574">
        <v>32</v>
      </c>
    </row>
    <row r="575" spans="1:3" x14ac:dyDescent="0.2">
      <c r="A575">
        <v>4</v>
      </c>
      <c r="B575">
        <v>21</v>
      </c>
      <c r="C575">
        <v>95</v>
      </c>
    </row>
    <row r="576" spans="1:3" x14ac:dyDescent="0.2">
      <c r="A576">
        <v>4</v>
      </c>
      <c r="B576">
        <v>22</v>
      </c>
      <c r="C576">
        <v>24</v>
      </c>
    </row>
    <row r="577" spans="1:3" x14ac:dyDescent="0.2">
      <c r="A577">
        <v>4</v>
      </c>
      <c r="B577">
        <v>23</v>
      </c>
      <c r="C577">
        <v>45</v>
      </c>
    </row>
    <row r="578" spans="1:3" x14ac:dyDescent="0.2">
      <c r="A578">
        <v>4</v>
      </c>
      <c r="B578">
        <v>24</v>
      </c>
      <c r="C578">
        <v>29</v>
      </c>
    </row>
    <row r="579" spans="1:3" x14ac:dyDescent="0.2">
      <c r="A579">
        <v>4</v>
      </c>
      <c r="B579">
        <v>25</v>
      </c>
      <c r="C579">
        <v>3</v>
      </c>
    </row>
    <row r="580" spans="1:3" x14ac:dyDescent="0.2">
      <c r="A580">
        <v>4</v>
      </c>
      <c r="B580">
        <v>26</v>
      </c>
      <c r="C580">
        <v>35</v>
      </c>
    </row>
    <row r="581" spans="1:3" x14ac:dyDescent="0.2">
      <c r="A581">
        <v>4</v>
      </c>
      <c r="B581">
        <v>27</v>
      </c>
      <c r="C581">
        <v>21</v>
      </c>
    </row>
    <row r="582" spans="1:3" x14ac:dyDescent="0.2">
      <c r="A582">
        <v>4</v>
      </c>
      <c r="B582">
        <v>28</v>
      </c>
      <c r="C582">
        <v>20</v>
      </c>
    </row>
    <row r="583" spans="1:3" x14ac:dyDescent="0.2">
      <c r="A583">
        <v>4</v>
      </c>
      <c r="B583">
        <v>29</v>
      </c>
      <c r="C583">
        <v>11</v>
      </c>
    </row>
    <row r="584" spans="1:3" x14ac:dyDescent="0.2">
      <c r="A584">
        <v>4</v>
      </c>
      <c r="B584">
        <v>30</v>
      </c>
      <c r="C584">
        <v>29</v>
      </c>
    </row>
    <row r="585" spans="1:3" x14ac:dyDescent="0.2">
      <c r="A585">
        <v>4</v>
      </c>
      <c r="B585">
        <v>31</v>
      </c>
      <c r="C585">
        <v>8</v>
      </c>
    </row>
    <row r="586" spans="1:3" x14ac:dyDescent="0.2">
      <c r="A586">
        <v>4</v>
      </c>
      <c r="B586">
        <v>32</v>
      </c>
      <c r="C586">
        <v>11</v>
      </c>
    </row>
    <row r="587" spans="1:3" x14ac:dyDescent="0.2">
      <c r="A587">
        <v>4</v>
      </c>
      <c r="B587">
        <v>33</v>
      </c>
      <c r="C587">
        <v>7</v>
      </c>
    </row>
    <row r="588" spans="1:3" x14ac:dyDescent="0.2">
      <c r="A588">
        <v>4</v>
      </c>
      <c r="B588">
        <v>34</v>
      </c>
      <c r="C588">
        <v>7</v>
      </c>
    </row>
    <row r="589" spans="1:3" x14ac:dyDescent="0.2">
      <c r="A589">
        <v>4</v>
      </c>
      <c r="B589">
        <v>35</v>
      </c>
      <c r="C589">
        <v>6</v>
      </c>
    </row>
    <row r="590" spans="1:3" x14ac:dyDescent="0.2">
      <c r="A590">
        <v>4</v>
      </c>
      <c r="B590">
        <v>36</v>
      </c>
      <c r="C590">
        <v>6</v>
      </c>
    </row>
    <row r="591" spans="1:3" x14ac:dyDescent="0.2">
      <c r="A591">
        <v>4</v>
      </c>
      <c r="B591">
        <v>37</v>
      </c>
      <c r="C591">
        <v>42</v>
      </c>
    </row>
    <row r="592" spans="1:3" x14ac:dyDescent="0.2">
      <c r="A592">
        <v>4</v>
      </c>
      <c r="B592">
        <v>38</v>
      </c>
      <c r="C592">
        <v>50</v>
      </c>
    </row>
    <row r="593" spans="1:3" x14ac:dyDescent="0.2">
      <c r="A593">
        <v>4</v>
      </c>
      <c r="B593">
        <v>39</v>
      </c>
      <c r="C593">
        <v>24</v>
      </c>
    </row>
    <row r="594" spans="1:3" x14ac:dyDescent="0.2">
      <c r="A594">
        <v>4</v>
      </c>
      <c r="B594">
        <v>40</v>
      </c>
      <c r="C594">
        <v>89</v>
      </c>
    </row>
    <row r="595" spans="1:3" x14ac:dyDescent="0.2">
      <c r="A595">
        <v>4</v>
      </c>
      <c r="B595">
        <v>41</v>
      </c>
      <c r="C595">
        <v>78</v>
      </c>
    </row>
    <row r="596" spans="1:3" x14ac:dyDescent="0.2">
      <c r="A596">
        <v>4</v>
      </c>
      <c r="B596">
        <v>42</v>
      </c>
      <c r="C596">
        <v>89</v>
      </c>
    </row>
    <row r="597" spans="1:3" x14ac:dyDescent="0.2">
      <c r="A597">
        <v>4</v>
      </c>
      <c r="B597">
        <v>43</v>
      </c>
      <c r="C597">
        <v>78</v>
      </c>
    </row>
    <row r="598" spans="1:3" x14ac:dyDescent="0.2">
      <c r="A598">
        <v>4</v>
      </c>
      <c r="B598">
        <v>44</v>
      </c>
      <c r="C598">
        <v>31</v>
      </c>
    </row>
    <row r="599" spans="1:3" x14ac:dyDescent="0.2">
      <c r="A599">
        <v>4</v>
      </c>
      <c r="B599">
        <v>45</v>
      </c>
      <c r="C599">
        <v>9</v>
      </c>
    </row>
    <row r="600" spans="1:3" x14ac:dyDescent="0.2">
      <c r="A600">
        <v>4</v>
      </c>
      <c r="B600">
        <v>46</v>
      </c>
      <c r="C600">
        <v>90</v>
      </c>
    </row>
    <row r="601" spans="1:3" x14ac:dyDescent="0.2">
      <c r="A601">
        <v>4</v>
      </c>
      <c r="B601">
        <v>47</v>
      </c>
      <c r="C601">
        <v>90</v>
      </c>
    </row>
    <row r="602" spans="1:3" x14ac:dyDescent="0.2">
      <c r="A602">
        <v>4</v>
      </c>
      <c r="B602">
        <v>48</v>
      </c>
      <c r="C602">
        <v>54</v>
      </c>
    </row>
    <row r="603" spans="1:3" x14ac:dyDescent="0.2">
      <c r="A603">
        <v>4</v>
      </c>
      <c r="B603">
        <v>49</v>
      </c>
      <c r="C603">
        <v>33</v>
      </c>
    </row>
    <row r="604" spans="1:3" x14ac:dyDescent="0.2">
      <c r="A604">
        <v>4</v>
      </c>
      <c r="B604">
        <v>50</v>
      </c>
      <c r="C604">
        <v>78</v>
      </c>
    </row>
    <row r="605" spans="1:3" x14ac:dyDescent="0.2">
      <c r="A605">
        <v>4</v>
      </c>
      <c r="B605">
        <v>51</v>
      </c>
      <c r="C605">
        <v>13</v>
      </c>
    </row>
    <row r="606" spans="1:3" x14ac:dyDescent="0.2">
      <c r="A606">
        <v>4</v>
      </c>
      <c r="B606">
        <v>52</v>
      </c>
      <c r="C606">
        <v>95</v>
      </c>
    </row>
    <row r="607" spans="1:3" x14ac:dyDescent="0.2">
      <c r="A607">
        <v>4</v>
      </c>
      <c r="B607">
        <v>53</v>
      </c>
      <c r="C607">
        <v>96</v>
      </c>
    </row>
    <row r="608" spans="1:3" x14ac:dyDescent="0.2">
      <c r="A608">
        <v>4</v>
      </c>
      <c r="B608">
        <v>54</v>
      </c>
      <c r="C608">
        <v>22</v>
      </c>
    </row>
    <row r="609" spans="1:3" x14ac:dyDescent="0.2">
      <c r="A609">
        <v>4</v>
      </c>
      <c r="B609">
        <v>55</v>
      </c>
      <c r="C609">
        <v>72</v>
      </c>
    </row>
    <row r="610" spans="1:3" x14ac:dyDescent="0.2">
      <c r="A610">
        <v>4</v>
      </c>
      <c r="B610">
        <v>56</v>
      </c>
      <c r="C610">
        <v>72</v>
      </c>
    </row>
    <row r="611" spans="1:3" x14ac:dyDescent="0.2">
      <c r="A611">
        <v>4</v>
      </c>
      <c r="B611">
        <v>57</v>
      </c>
      <c r="C611">
        <v>72</v>
      </c>
    </row>
    <row r="612" spans="1:3" x14ac:dyDescent="0.2">
      <c r="A612">
        <v>4</v>
      </c>
      <c r="B612">
        <v>58</v>
      </c>
      <c r="C612">
        <v>23</v>
      </c>
    </row>
    <row r="613" spans="1:3" x14ac:dyDescent="0.2">
      <c r="A613">
        <v>4</v>
      </c>
      <c r="B613">
        <v>59</v>
      </c>
      <c r="C613">
        <v>20</v>
      </c>
    </row>
    <row r="614" spans="1:3" x14ac:dyDescent="0.2">
      <c r="A614">
        <v>4</v>
      </c>
      <c r="B614">
        <v>60</v>
      </c>
      <c r="C614">
        <v>103</v>
      </c>
    </row>
    <row r="615" spans="1:3" x14ac:dyDescent="0.2">
      <c r="A615">
        <v>4</v>
      </c>
      <c r="B615">
        <v>61</v>
      </c>
      <c r="C615">
        <v>54</v>
      </c>
    </row>
    <row r="616" spans="1:3" x14ac:dyDescent="0.2">
      <c r="A616">
        <v>4</v>
      </c>
      <c r="B616">
        <v>62</v>
      </c>
      <c r="C616">
        <v>9</v>
      </c>
    </row>
    <row r="617" spans="1:3" x14ac:dyDescent="0.2">
      <c r="A617">
        <v>4</v>
      </c>
      <c r="B617">
        <v>63</v>
      </c>
      <c r="C617">
        <v>31</v>
      </c>
    </row>
    <row r="618" spans="1:3" x14ac:dyDescent="0.2">
      <c r="A618">
        <v>4</v>
      </c>
      <c r="B618">
        <v>64</v>
      </c>
      <c r="C618">
        <v>73</v>
      </c>
    </row>
    <row r="619" spans="1:3" x14ac:dyDescent="0.2">
      <c r="A619">
        <v>4</v>
      </c>
      <c r="B619">
        <v>65</v>
      </c>
      <c r="C619">
        <v>58</v>
      </c>
    </row>
    <row r="620" spans="1:3" x14ac:dyDescent="0.2">
      <c r="A620">
        <v>4</v>
      </c>
      <c r="B620">
        <v>66</v>
      </c>
      <c r="C620">
        <v>51</v>
      </c>
    </row>
    <row r="621" spans="1:3" x14ac:dyDescent="0.2">
      <c r="A621">
        <v>4</v>
      </c>
      <c r="B621">
        <v>67</v>
      </c>
      <c r="C621">
        <v>69</v>
      </c>
    </row>
    <row r="622" spans="1:3" x14ac:dyDescent="0.2">
      <c r="A622">
        <v>4</v>
      </c>
      <c r="B622">
        <v>68</v>
      </c>
      <c r="C622">
        <v>74</v>
      </c>
    </row>
    <row r="623" spans="1:3" x14ac:dyDescent="0.2">
      <c r="A623">
        <v>4</v>
      </c>
      <c r="B623">
        <v>69</v>
      </c>
      <c r="C623">
        <v>21</v>
      </c>
    </row>
    <row r="624" spans="1:3" x14ac:dyDescent="0.2">
      <c r="A624">
        <v>4</v>
      </c>
      <c r="B624">
        <v>70</v>
      </c>
      <c r="C624">
        <v>59</v>
      </c>
    </row>
    <row r="625" spans="1:3" x14ac:dyDescent="0.2">
      <c r="A625">
        <v>4</v>
      </c>
      <c r="B625">
        <v>71</v>
      </c>
      <c r="C625">
        <v>73</v>
      </c>
    </row>
    <row r="626" spans="1:3" x14ac:dyDescent="0.2">
      <c r="A626">
        <v>4</v>
      </c>
      <c r="B626">
        <v>72</v>
      </c>
      <c r="C626">
        <v>62</v>
      </c>
    </row>
    <row r="627" spans="1:3" x14ac:dyDescent="0.2">
      <c r="A627">
        <v>4</v>
      </c>
      <c r="B627">
        <v>73</v>
      </c>
      <c r="C627">
        <v>95</v>
      </c>
    </row>
    <row r="628" spans="1:3" x14ac:dyDescent="0.2">
      <c r="A628">
        <v>4</v>
      </c>
      <c r="B628">
        <v>74</v>
      </c>
      <c r="C628">
        <v>73</v>
      </c>
    </row>
    <row r="629" spans="1:3" x14ac:dyDescent="0.2">
      <c r="A629">
        <v>4</v>
      </c>
      <c r="B629">
        <v>75</v>
      </c>
      <c r="C629">
        <v>73</v>
      </c>
    </row>
    <row r="630" spans="1:3" x14ac:dyDescent="0.2">
      <c r="A630">
        <v>4</v>
      </c>
      <c r="B630">
        <v>76</v>
      </c>
      <c r="C630">
        <v>115</v>
      </c>
    </row>
    <row r="631" spans="1:3" x14ac:dyDescent="0.2">
      <c r="A631">
        <v>4</v>
      </c>
      <c r="B631">
        <v>77</v>
      </c>
      <c r="C631">
        <v>115</v>
      </c>
    </row>
    <row r="632" spans="1:3" x14ac:dyDescent="0.2">
      <c r="A632">
        <v>4</v>
      </c>
      <c r="B632">
        <v>78</v>
      </c>
      <c r="C632">
        <v>96</v>
      </c>
    </row>
    <row r="633" spans="1:3" x14ac:dyDescent="0.2">
      <c r="A633">
        <v>4</v>
      </c>
      <c r="B633">
        <v>79</v>
      </c>
      <c r="C633">
        <v>21</v>
      </c>
    </row>
    <row r="634" spans="1:3" x14ac:dyDescent="0.2">
      <c r="A634">
        <v>4</v>
      </c>
      <c r="B634">
        <v>80</v>
      </c>
      <c r="C634">
        <v>51</v>
      </c>
    </row>
    <row r="635" spans="1:3" x14ac:dyDescent="0.2">
      <c r="A635">
        <v>4</v>
      </c>
      <c r="B635">
        <v>81</v>
      </c>
      <c r="C635">
        <v>89</v>
      </c>
    </row>
    <row r="636" spans="1:3" x14ac:dyDescent="0.2">
      <c r="A636">
        <v>4</v>
      </c>
      <c r="B636">
        <v>82</v>
      </c>
      <c r="C636">
        <v>82</v>
      </c>
    </row>
    <row r="637" spans="1:3" x14ac:dyDescent="0.2">
      <c r="A637">
        <v>4</v>
      </c>
      <c r="B637">
        <v>83</v>
      </c>
      <c r="C637">
        <v>55</v>
      </c>
    </row>
    <row r="638" spans="1:3" x14ac:dyDescent="0.2">
      <c r="A638">
        <v>4</v>
      </c>
      <c r="B638">
        <v>84</v>
      </c>
      <c r="C638">
        <v>116</v>
      </c>
    </row>
    <row r="639" spans="1:3" x14ac:dyDescent="0.2">
      <c r="A639">
        <v>4</v>
      </c>
      <c r="B639">
        <v>85</v>
      </c>
      <c r="C639">
        <v>56</v>
      </c>
    </row>
    <row r="640" spans="1:3" x14ac:dyDescent="0.2">
      <c r="A640">
        <v>4</v>
      </c>
      <c r="B640">
        <v>86</v>
      </c>
      <c r="C640">
        <v>74</v>
      </c>
    </row>
    <row r="641" spans="1:3" x14ac:dyDescent="0.2">
      <c r="A641">
        <v>4</v>
      </c>
      <c r="B641">
        <v>87</v>
      </c>
      <c r="C641">
        <v>41</v>
      </c>
    </row>
    <row r="642" spans="1:3" x14ac:dyDescent="0.2">
      <c r="A642">
        <v>4</v>
      </c>
      <c r="B642">
        <v>88</v>
      </c>
      <c r="C642">
        <v>91</v>
      </c>
    </row>
    <row r="643" spans="1:3" x14ac:dyDescent="0.2">
      <c r="A643">
        <v>4</v>
      </c>
      <c r="B643">
        <v>89</v>
      </c>
      <c r="C643">
        <v>30</v>
      </c>
    </row>
    <row r="644" spans="1:3" x14ac:dyDescent="0.2">
      <c r="A644">
        <v>4</v>
      </c>
      <c r="B644">
        <v>90</v>
      </c>
      <c r="C644">
        <v>39</v>
      </c>
    </row>
    <row r="645" spans="1:3" x14ac:dyDescent="0.2">
      <c r="A645">
        <v>4</v>
      </c>
      <c r="B645">
        <v>91</v>
      </c>
      <c r="C645">
        <v>23</v>
      </c>
    </row>
    <row r="646" spans="1:3" x14ac:dyDescent="0.2">
      <c r="A646">
        <v>4</v>
      </c>
      <c r="B646">
        <v>92</v>
      </c>
      <c r="C646">
        <v>42</v>
      </c>
    </row>
    <row r="647" spans="1:3" x14ac:dyDescent="0.2">
      <c r="A647">
        <v>4</v>
      </c>
      <c r="B647">
        <v>93</v>
      </c>
      <c r="C647">
        <v>115</v>
      </c>
    </row>
    <row r="648" spans="1:3" x14ac:dyDescent="0.2">
      <c r="A648">
        <v>4</v>
      </c>
      <c r="B648">
        <v>94</v>
      </c>
      <c r="C648">
        <v>54</v>
      </c>
    </row>
    <row r="649" spans="1:3" x14ac:dyDescent="0.2">
      <c r="A649">
        <v>4</v>
      </c>
      <c r="B649">
        <v>95</v>
      </c>
      <c r="C649">
        <v>5</v>
      </c>
    </row>
    <row r="650" spans="1:3" x14ac:dyDescent="0.2">
      <c r="A650">
        <v>4</v>
      </c>
      <c r="B650">
        <v>96</v>
      </c>
      <c r="C650">
        <v>29</v>
      </c>
    </row>
    <row r="651" spans="1:3" x14ac:dyDescent="0.2">
      <c r="A651">
        <v>4</v>
      </c>
      <c r="B651">
        <v>97</v>
      </c>
      <c r="C651">
        <v>54</v>
      </c>
    </row>
    <row r="652" spans="1:3" x14ac:dyDescent="0.2">
      <c r="A652">
        <v>4</v>
      </c>
      <c r="B652">
        <v>98</v>
      </c>
      <c r="C652">
        <v>66</v>
      </c>
    </row>
    <row r="653" spans="1:3" x14ac:dyDescent="0.2">
      <c r="A653">
        <v>4</v>
      </c>
      <c r="B653">
        <v>99</v>
      </c>
      <c r="C653">
        <v>28</v>
      </c>
    </row>
    <row r="654" spans="1:3" x14ac:dyDescent="0.2">
      <c r="A654">
        <v>4</v>
      </c>
      <c r="B654">
        <v>100</v>
      </c>
      <c r="C654">
        <v>55</v>
      </c>
    </row>
    <row r="655" spans="1:3" x14ac:dyDescent="0.2">
      <c r="A655">
        <v>4</v>
      </c>
      <c r="B655">
        <v>101</v>
      </c>
      <c r="C655">
        <v>79</v>
      </c>
    </row>
    <row r="656" spans="1:3" x14ac:dyDescent="0.2">
      <c r="A656">
        <v>4</v>
      </c>
      <c r="B656">
        <v>102</v>
      </c>
      <c r="C656">
        <v>71</v>
      </c>
    </row>
    <row r="657" spans="1:3" x14ac:dyDescent="0.2">
      <c r="A657">
        <v>4</v>
      </c>
      <c r="B657">
        <v>103</v>
      </c>
      <c r="C657">
        <v>21</v>
      </c>
    </row>
    <row r="658" spans="1:3" x14ac:dyDescent="0.2">
      <c r="A658">
        <v>4</v>
      </c>
      <c r="B658">
        <v>104</v>
      </c>
      <c r="C658">
        <v>52</v>
      </c>
    </row>
    <row r="659" spans="1:3" x14ac:dyDescent="0.2">
      <c r="A659">
        <v>4</v>
      </c>
      <c r="B659">
        <v>105</v>
      </c>
      <c r="C659">
        <v>33</v>
      </c>
    </row>
    <row r="660" spans="1:3" x14ac:dyDescent="0.2">
      <c r="A660">
        <v>4</v>
      </c>
      <c r="B660">
        <v>106</v>
      </c>
      <c r="C660">
        <v>103</v>
      </c>
    </row>
    <row r="661" spans="1:3" x14ac:dyDescent="0.2">
      <c r="A661">
        <v>4</v>
      </c>
      <c r="B661">
        <v>107</v>
      </c>
      <c r="C661">
        <v>74</v>
      </c>
    </row>
    <row r="662" spans="1:3" x14ac:dyDescent="0.2">
      <c r="A662">
        <v>4</v>
      </c>
      <c r="B662">
        <v>108</v>
      </c>
      <c r="C662">
        <v>40</v>
      </c>
    </row>
    <row r="663" spans="1:3" x14ac:dyDescent="0.2">
      <c r="A663">
        <v>4</v>
      </c>
      <c r="B663">
        <v>109</v>
      </c>
      <c r="C663">
        <v>42</v>
      </c>
    </row>
    <row r="664" spans="1:3" x14ac:dyDescent="0.2">
      <c r="A664">
        <v>4</v>
      </c>
      <c r="B664">
        <v>110</v>
      </c>
      <c r="C664">
        <v>79</v>
      </c>
    </row>
    <row r="665" spans="1:3" x14ac:dyDescent="0.2">
      <c r="A665">
        <v>4</v>
      </c>
      <c r="B665">
        <v>111</v>
      </c>
      <c r="C665">
        <v>79</v>
      </c>
    </row>
    <row r="666" spans="1:3" x14ac:dyDescent="0.2">
      <c r="A666">
        <v>4</v>
      </c>
      <c r="B666">
        <v>112</v>
      </c>
      <c r="C666">
        <v>40</v>
      </c>
    </row>
    <row r="667" spans="1:3" x14ac:dyDescent="0.2">
      <c r="A667">
        <v>4</v>
      </c>
      <c r="B667">
        <v>113</v>
      </c>
      <c r="C667">
        <v>81</v>
      </c>
    </row>
    <row r="668" spans="1:3" x14ac:dyDescent="0.2">
      <c r="A668">
        <v>4</v>
      </c>
      <c r="B668">
        <v>114</v>
      </c>
      <c r="C668">
        <v>27</v>
      </c>
    </row>
    <row r="669" spans="1:3" x14ac:dyDescent="0.2">
      <c r="A669">
        <v>4</v>
      </c>
      <c r="B669">
        <v>115</v>
      </c>
      <c r="C669">
        <v>39</v>
      </c>
    </row>
    <row r="670" spans="1:3" x14ac:dyDescent="0.2">
      <c r="A670">
        <v>4</v>
      </c>
      <c r="B670">
        <v>116</v>
      </c>
      <c r="C670">
        <v>72</v>
      </c>
    </row>
    <row r="671" spans="1:3" x14ac:dyDescent="0.2">
      <c r="A671">
        <v>4</v>
      </c>
      <c r="B671">
        <v>117</v>
      </c>
      <c r="C671">
        <v>69</v>
      </c>
    </row>
    <row r="672" spans="1:3" x14ac:dyDescent="0.2">
      <c r="A672">
        <v>4</v>
      </c>
      <c r="B672">
        <v>118</v>
      </c>
      <c r="C672">
        <v>99</v>
      </c>
    </row>
    <row r="673" spans="1:3" x14ac:dyDescent="0.2">
      <c r="A673">
        <v>4</v>
      </c>
      <c r="B673">
        <v>119</v>
      </c>
      <c r="C673">
        <v>49</v>
      </c>
    </row>
    <row r="674" spans="1:3" x14ac:dyDescent="0.2">
      <c r="A674">
        <v>4</v>
      </c>
      <c r="B674">
        <v>120</v>
      </c>
      <c r="C674">
        <v>105</v>
      </c>
    </row>
    <row r="675" spans="1:3" x14ac:dyDescent="0.2">
      <c r="A675">
        <v>4</v>
      </c>
      <c r="B675">
        <v>121</v>
      </c>
      <c r="C675">
        <v>71</v>
      </c>
    </row>
    <row r="676" spans="1:3" x14ac:dyDescent="0.2">
      <c r="A676">
        <v>4</v>
      </c>
      <c r="B676">
        <v>122</v>
      </c>
      <c r="C676">
        <v>115</v>
      </c>
    </row>
    <row r="677" spans="1:3" x14ac:dyDescent="0.2">
      <c r="A677">
        <v>4</v>
      </c>
      <c r="B677">
        <v>123</v>
      </c>
      <c r="C677">
        <v>79</v>
      </c>
    </row>
    <row r="678" spans="1:3" x14ac:dyDescent="0.2">
      <c r="A678">
        <v>4</v>
      </c>
      <c r="B678">
        <v>124</v>
      </c>
      <c r="C678">
        <v>103</v>
      </c>
    </row>
    <row r="679" spans="1:3" x14ac:dyDescent="0.2">
      <c r="A679">
        <v>4</v>
      </c>
      <c r="B679">
        <v>125</v>
      </c>
      <c r="C679">
        <v>70</v>
      </c>
    </row>
    <row r="680" spans="1:3" x14ac:dyDescent="0.2">
      <c r="A680">
        <v>4</v>
      </c>
      <c r="B680">
        <v>126</v>
      </c>
      <c r="C680">
        <v>99</v>
      </c>
    </row>
    <row r="681" spans="1:3" x14ac:dyDescent="0.2">
      <c r="A681">
        <v>4</v>
      </c>
      <c r="B681">
        <v>127</v>
      </c>
      <c r="C681">
        <v>64</v>
      </c>
    </row>
    <row r="682" spans="1:3" x14ac:dyDescent="0.2">
      <c r="A682">
        <v>4</v>
      </c>
      <c r="B682">
        <v>128</v>
      </c>
      <c r="C682">
        <v>71</v>
      </c>
    </row>
    <row r="683" spans="1:3" x14ac:dyDescent="0.2">
      <c r="A683">
        <v>4</v>
      </c>
      <c r="B683">
        <v>129</v>
      </c>
      <c r="C683">
        <v>64</v>
      </c>
    </row>
    <row r="684" spans="1:3" x14ac:dyDescent="0.2">
      <c r="A684">
        <v>4</v>
      </c>
      <c r="B684">
        <v>130</v>
      </c>
      <c r="C684">
        <v>41</v>
      </c>
    </row>
    <row r="685" spans="1:3" x14ac:dyDescent="0.2">
      <c r="A685">
        <v>4</v>
      </c>
      <c r="B685">
        <v>131</v>
      </c>
      <c r="C685">
        <v>66</v>
      </c>
    </row>
    <row r="686" spans="1:3" x14ac:dyDescent="0.2">
      <c r="A686">
        <v>4</v>
      </c>
      <c r="B686">
        <v>132</v>
      </c>
      <c r="C686">
        <v>70</v>
      </c>
    </row>
    <row r="687" spans="1:3" x14ac:dyDescent="0.2">
      <c r="A687">
        <v>4</v>
      </c>
      <c r="B687">
        <v>133</v>
      </c>
      <c r="C687">
        <v>70</v>
      </c>
    </row>
    <row r="688" spans="1:3" x14ac:dyDescent="0.2">
      <c r="A688">
        <v>4</v>
      </c>
      <c r="B688">
        <v>134</v>
      </c>
      <c r="C688">
        <v>70</v>
      </c>
    </row>
    <row r="689" spans="1:3" x14ac:dyDescent="0.2">
      <c r="A689">
        <v>4</v>
      </c>
      <c r="B689">
        <v>135</v>
      </c>
      <c r="C689">
        <v>66</v>
      </c>
    </row>
    <row r="690" spans="1:3" x14ac:dyDescent="0.2">
      <c r="A690">
        <v>4</v>
      </c>
      <c r="B690">
        <v>136</v>
      </c>
      <c r="C690">
        <v>80</v>
      </c>
    </row>
    <row r="691" spans="1:3" x14ac:dyDescent="0.2">
      <c r="A691">
        <v>4</v>
      </c>
      <c r="B691">
        <v>137</v>
      </c>
      <c r="C691">
        <v>80</v>
      </c>
    </row>
    <row r="692" spans="1:3" x14ac:dyDescent="0.2">
      <c r="A692">
        <v>5</v>
      </c>
      <c r="B692">
        <v>0</v>
      </c>
      <c r="C692">
        <v>4</v>
      </c>
    </row>
    <row r="693" spans="1:3" x14ac:dyDescent="0.2">
      <c r="A693">
        <v>5</v>
      </c>
      <c r="B693">
        <v>1</v>
      </c>
      <c r="C693">
        <v>4</v>
      </c>
    </row>
    <row r="694" spans="1:3" x14ac:dyDescent="0.2">
      <c r="A694">
        <v>5</v>
      </c>
      <c r="B694">
        <v>2</v>
      </c>
      <c r="C694">
        <v>35</v>
      </c>
    </row>
    <row r="695" spans="1:3" x14ac:dyDescent="0.2">
      <c r="A695">
        <v>5</v>
      </c>
      <c r="B695">
        <v>3</v>
      </c>
      <c r="C695">
        <v>18</v>
      </c>
    </row>
    <row r="696" spans="1:3" x14ac:dyDescent="0.2">
      <c r="A696">
        <v>5</v>
      </c>
      <c r="B696">
        <v>4</v>
      </c>
      <c r="C696">
        <v>11</v>
      </c>
    </row>
    <row r="697" spans="1:3" x14ac:dyDescent="0.2">
      <c r="A697">
        <v>5</v>
      </c>
      <c r="B697">
        <v>5</v>
      </c>
      <c r="C697">
        <v>5</v>
      </c>
    </row>
    <row r="698" spans="1:3" x14ac:dyDescent="0.2">
      <c r="A698">
        <v>5</v>
      </c>
      <c r="B698">
        <v>6</v>
      </c>
      <c r="C698">
        <v>11</v>
      </c>
    </row>
    <row r="699" spans="1:3" x14ac:dyDescent="0.2">
      <c r="A699">
        <v>5</v>
      </c>
      <c r="B699">
        <v>7</v>
      </c>
      <c r="C699">
        <v>24</v>
      </c>
    </row>
    <row r="700" spans="1:3" x14ac:dyDescent="0.2">
      <c r="A700">
        <v>5</v>
      </c>
      <c r="B700">
        <v>8</v>
      </c>
      <c r="C700">
        <v>13</v>
      </c>
    </row>
    <row r="701" spans="1:3" x14ac:dyDescent="0.2">
      <c r="A701">
        <v>5</v>
      </c>
      <c r="B701">
        <v>9</v>
      </c>
      <c r="C701">
        <v>29</v>
      </c>
    </row>
    <row r="702" spans="1:3" x14ac:dyDescent="0.2">
      <c r="A702">
        <v>5</v>
      </c>
      <c r="B702">
        <v>10</v>
      </c>
      <c r="C702">
        <v>42</v>
      </c>
    </row>
    <row r="703" spans="1:3" x14ac:dyDescent="0.2">
      <c r="A703">
        <v>5</v>
      </c>
      <c r="B703">
        <v>11</v>
      </c>
      <c r="C703">
        <v>9</v>
      </c>
    </row>
    <row r="704" spans="1:3" x14ac:dyDescent="0.2">
      <c r="A704">
        <v>5</v>
      </c>
      <c r="B704">
        <v>12</v>
      </c>
      <c r="C704">
        <v>29</v>
      </c>
    </row>
    <row r="705" spans="1:3" x14ac:dyDescent="0.2">
      <c r="A705">
        <v>5</v>
      </c>
      <c r="B705">
        <v>13</v>
      </c>
      <c r="C705">
        <v>24</v>
      </c>
    </row>
    <row r="706" spans="1:3" x14ac:dyDescent="0.2">
      <c r="A706">
        <v>5</v>
      </c>
      <c r="B706">
        <v>14</v>
      </c>
      <c r="C706">
        <v>24</v>
      </c>
    </row>
    <row r="707" spans="1:3" x14ac:dyDescent="0.2">
      <c r="A707">
        <v>5</v>
      </c>
      <c r="B707">
        <v>15</v>
      </c>
      <c r="C707">
        <v>16</v>
      </c>
    </row>
    <row r="708" spans="1:3" x14ac:dyDescent="0.2">
      <c r="A708">
        <v>5</v>
      </c>
      <c r="B708">
        <v>16</v>
      </c>
      <c r="C708">
        <v>11</v>
      </c>
    </row>
    <row r="709" spans="1:3" x14ac:dyDescent="0.2">
      <c r="A709">
        <v>5</v>
      </c>
      <c r="B709">
        <v>17</v>
      </c>
      <c r="C709">
        <v>6</v>
      </c>
    </row>
    <row r="710" spans="1:3" x14ac:dyDescent="0.2">
      <c r="A710">
        <v>5</v>
      </c>
      <c r="B710">
        <v>18</v>
      </c>
      <c r="C710">
        <v>9</v>
      </c>
    </row>
    <row r="711" spans="1:3" x14ac:dyDescent="0.2">
      <c r="A711">
        <v>5</v>
      </c>
      <c r="B711">
        <v>19</v>
      </c>
      <c r="C711">
        <v>16</v>
      </c>
    </row>
    <row r="712" spans="1:3" x14ac:dyDescent="0.2">
      <c r="A712">
        <v>5</v>
      </c>
      <c r="B712">
        <v>20</v>
      </c>
      <c r="C712">
        <v>30</v>
      </c>
    </row>
    <row r="713" spans="1:3" x14ac:dyDescent="0.2">
      <c r="A713">
        <v>5</v>
      </c>
      <c r="B713">
        <v>21</v>
      </c>
      <c r="C713">
        <v>20</v>
      </c>
    </row>
    <row r="714" spans="1:3" x14ac:dyDescent="0.2">
      <c r="A714">
        <v>5</v>
      </c>
      <c r="B714">
        <v>22</v>
      </c>
      <c r="C714">
        <v>95</v>
      </c>
    </row>
    <row r="715" spans="1:3" x14ac:dyDescent="0.2">
      <c r="A715">
        <v>5</v>
      </c>
      <c r="B715">
        <v>23</v>
      </c>
      <c r="C715">
        <v>96</v>
      </c>
    </row>
    <row r="716" spans="1:3" x14ac:dyDescent="0.2">
      <c r="A716">
        <v>5</v>
      </c>
      <c r="B716">
        <v>24</v>
      </c>
      <c r="C716">
        <v>45</v>
      </c>
    </row>
    <row r="717" spans="1:3" x14ac:dyDescent="0.2">
      <c r="A717">
        <v>5</v>
      </c>
      <c r="B717">
        <v>25</v>
      </c>
      <c r="C717">
        <v>82</v>
      </c>
    </row>
    <row r="718" spans="1:3" x14ac:dyDescent="0.2">
      <c r="A718">
        <v>5</v>
      </c>
      <c r="B718">
        <v>26</v>
      </c>
      <c r="C718">
        <v>18</v>
      </c>
    </row>
    <row r="719" spans="1:3" x14ac:dyDescent="0.2">
      <c r="A719">
        <v>5</v>
      </c>
      <c r="B719">
        <v>27</v>
      </c>
      <c r="C719">
        <v>73</v>
      </c>
    </row>
    <row r="720" spans="1:3" x14ac:dyDescent="0.2">
      <c r="A720">
        <v>5</v>
      </c>
      <c r="B720">
        <v>28</v>
      </c>
      <c r="C720">
        <v>39</v>
      </c>
    </row>
    <row r="721" spans="1:3" x14ac:dyDescent="0.2">
      <c r="A721">
        <v>5</v>
      </c>
      <c r="B721">
        <v>29</v>
      </c>
      <c r="C721">
        <v>29</v>
      </c>
    </row>
    <row r="722" spans="1:3" x14ac:dyDescent="0.2">
      <c r="A722">
        <v>5</v>
      </c>
      <c r="B722">
        <v>30</v>
      </c>
      <c r="C722">
        <v>62</v>
      </c>
    </row>
    <row r="723" spans="1:3" x14ac:dyDescent="0.2">
      <c r="A723">
        <v>5</v>
      </c>
      <c r="B723">
        <v>31</v>
      </c>
      <c r="C723">
        <v>52</v>
      </c>
    </row>
    <row r="724" spans="1:3" x14ac:dyDescent="0.2">
      <c r="A724">
        <v>5</v>
      </c>
      <c r="B724">
        <v>32</v>
      </c>
      <c r="C724">
        <v>32</v>
      </c>
    </row>
    <row r="725" spans="1:3" x14ac:dyDescent="0.2">
      <c r="A725">
        <v>5</v>
      </c>
      <c r="B725">
        <v>33</v>
      </c>
      <c r="C725">
        <v>72</v>
      </c>
    </row>
    <row r="726" spans="1:3" x14ac:dyDescent="0.2">
      <c r="A726">
        <v>5</v>
      </c>
      <c r="B726">
        <v>34</v>
      </c>
      <c r="C726">
        <v>72</v>
      </c>
    </row>
    <row r="727" spans="1:3" x14ac:dyDescent="0.2">
      <c r="A727">
        <v>5</v>
      </c>
      <c r="B727">
        <v>35</v>
      </c>
      <c r="C727">
        <v>11</v>
      </c>
    </row>
    <row r="728" spans="1:3" x14ac:dyDescent="0.2">
      <c r="A728">
        <v>5</v>
      </c>
      <c r="B728">
        <v>36</v>
      </c>
      <c r="C728">
        <v>18</v>
      </c>
    </row>
    <row r="729" spans="1:3" x14ac:dyDescent="0.2">
      <c r="A729">
        <v>5</v>
      </c>
      <c r="B729">
        <v>37</v>
      </c>
      <c r="C729">
        <v>69</v>
      </c>
    </row>
    <row r="730" spans="1:3" x14ac:dyDescent="0.2">
      <c r="A730">
        <v>5</v>
      </c>
      <c r="B730">
        <v>38</v>
      </c>
      <c r="C730">
        <v>103</v>
      </c>
    </row>
    <row r="731" spans="1:3" x14ac:dyDescent="0.2">
      <c r="A731">
        <v>5</v>
      </c>
      <c r="B731">
        <v>39</v>
      </c>
      <c r="C731">
        <v>95</v>
      </c>
    </row>
    <row r="732" spans="1:3" x14ac:dyDescent="0.2">
      <c r="A732">
        <v>5</v>
      </c>
      <c r="B732">
        <v>40</v>
      </c>
      <c r="C732">
        <v>21</v>
      </c>
    </row>
    <row r="733" spans="1:3" x14ac:dyDescent="0.2">
      <c r="A733">
        <v>5</v>
      </c>
      <c r="B733">
        <v>41</v>
      </c>
      <c r="C733">
        <v>73</v>
      </c>
    </row>
    <row r="734" spans="1:3" x14ac:dyDescent="0.2">
      <c r="A734">
        <v>5</v>
      </c>
      <c r="B734">
        <v>42</v>
      </c>
      <c r="C734">
        <v>21</v>
      </c>
    </row>
    <row r="735" spans="1:3" x14ac:dyDescent="0.2">
      <c r="A735">
        <v>5</v>
      </c>
      <c r="B735">
        <v>43</v>
      </c>
      <c r="C735">
        <v>73</v>
      </c>
    </row>
    <row r="736" spans="1:3" x14ac:dyDescent="0.2">
      <c r="A736">
        <v>5</v>
      </c>
      <c r="B736">
        <v>44</v>
      </c>
      <c r="C736">
        <v>69</v>
      </c>
    </row>
    <row r="737" spans="1:3" x14ac:dyDescent="0.2">
      <c r="A737">
        <v>5</v>
      </c>
      <c r="B737">
        <v>45</v>
      </c>
      <c r="C737">
        <v>32</v>
      </c>
    </row>
    <row r="738" spans="1:3" x14ac:dyDescent="0.2">
      <c r="A738">
        <v>5</v>
      </c>
      <c r="B738">
        <v>46</v>
      </c>
      <c r="C738">
        <v>54</v>
      </c>
    </row>
    <row r="739" spans="1:3" x14ac:dyDescent="0.2">
      <c r="A739">
        <v>5</v>
      </c>
      <c r="B739">
        <v>47</v>
      </c>
      <c r="C739">
        <v>54</v>
      </c>
    </row>
    <row r="740" spans="1:3" x14ac:dyDescent="0.2">
      <c r="A740">
        <v>5</v>
      </c>
      <c r="B740">
        <v>48</v>
      </c>
      <c r="C740">
        <v>31</v>
      </c>
    </row>
    <row r="741" spans="1:3" x14ac:dyDescent="0.2">
      <c r="A741">
        <v>5</v>
      </c>
      <c r="B741">
        <v>49</v>
      </c>
      <c r="C741">
        <v>28</v>
      </c>
    </row>
    <row r="742" spans="1:3" x14ac:dyDescent="0.2">
      <c r="A742">
        <v>5</v>
      </c>
      <c r="B742">
        <v>50</v>
      </c>
      <c r="C742">
        <v>73</v>
      </c>
    </row>
    <row r="743" spans="1:3" x14ac:dyDescent="0.2">
      <c r="A743">
        <v>5</v>
      </c>
      <c r="B743">
        <v>51</v>
      </c>
      <c r="C743">
        <v>72</v>
      </c>
    </row>
    <row r="744" spans="1:3" x14ac:dyDescent="0.2">
      <c r="A744">
        <v>5</v>
      </c>
      <c r="B744">
        <v>52</v>
      </c>
      <c r="C744">
        <v>23</v>
      </c>
    </row>
    <row r="745" spans="1:3" x14ac:dyDescent="0.2">
      <c r="A745">
        <v>5</v>
      </c>
      <c r="B745">
        <v>53</v>
      </c>
      <c r="C745">
        <v>20</v>
      </c>
    </row>
    <row r="746" spans="1:3" x14ac:dyDescent="0.2">
      <c r="A746">
        <v>5</v>
      </c>
      <c r="B746">
        <v>54</v>
      </c>
      <c r="C746">
        <v>21</v>
      </c>
    </row>
    <row r="747" spans="1:3" x14ac:dyDescent="0.2">
      <c r="A747">
        <v>5</v>
      </c>
      <c r="B747">
        <v>55</v>
      </c>
      <c r="C747">
        <v>22</v>
      </c>
    </row>
    <row r="748" spans="1:3" x14ac:dyDescent="0.2">
      <c r="A748">
        <v>5</v>
      </c>
      <c r="B748">
        <v>56</v>
      </c>
      <c r="C748">
        <v>22</v>
      </c>
    </row>
    <row r="749" spans="1:3" x14ac:dyDescent="0.2">
      <c r="A749">
        <v>5</v>
      </c>
      <c r="B749">
        <v>57</v>
      </c>
      <c r="C749">
        <v>89</v>
      </c>
    </row>
    <row r="750" spans="1:3" x14ac:dyDescent="0.2">
      <c r="A750">
        <v>5</v>
      </c>
      <c r="B750">
        <v>58</v>
      </c>
      <c r="C750">
        <v>39</v>
      </c>
    </row>
    <row r="751" spans="1:3" x14ac:dyDescent="0.2">
      <c r="A751">
        <v>5</v>
      </c>
      <c r="B751">
        <v>59</v>
      </c>
      <c r="C751">
        <v>72</v>
      </c>
    </row>
    <row r="752" spans="1:3" x14ac:dyDescent="0.2">
      <c r="A752">
        <v>5</v>
      </c>
      <c r="B752">
        <v>60</v>
      </c>
      <c r="C752">
        <v>71</v>
      </c>
    </row>
    <row r="753" spans="1:3" x14ac:dyDescent="0.2">
      <c r="A753">
        <v>5</v>
      </c>
      <c r="B753">
        <v>61</v>
      </c>
      <c r="C753">
        <v>42</v>
      </c>
    </row>
    <row r="754" spans="1:3" x14ac:dyDescent="0.2">
      <c r="A754">
        <v>5</v>
      </c>
      <c r="B754">
        <v>62</v>
      </c>
      <c r="C754">
        <v>32</v>
      </c>
    </row>
    <row r="755" spans="1:3" x14ac:dyDescent="0.2">
      <c r="A755">
        <v>5</v>
      </c>
      <c r="B755">
        <v>63</v>
      </c>
      <c r="C755">
        <v>27</v>
      </c>
    </row>
    <row r="756" spans="1:3" x14ac:dyDescent="0.2">
      <c r="A756">
        <v>5</v>
      </c>
      <c r="B756">
        <v>64</v>
      </c>
      <c r="C756">
        <v>28</v>
      </c>
    </row>
    <row r="757" spans="1:3" x14ac:dyDescent="0.2">
      <c r="A757">
        <v>5</v>
      </c>
      <c r="B757">
        <v>65</v>
      </c>
      <c r="C757">
        <v>116</v>
      </c>
    </row>
    <row r="758" spans="1:3" x14ac:dyDescent="0.2">
      <c r="A758">
        <v>5</v>
      </c>
      <c r="B758">
        <v>66</v>
      </c>
      <c r="C758">
        <v>58</v>
      </c>
    </row>
    <row r="759" spans="1:3" x14ac:dyDescent="0.2">
      <c r="A759">
        <v>5</v>
      </c>
      <c r="B759">
        <v>67</v>
      </c>
      <c r="C759">
        <v>79</v>
      </c>
    </row>
    <row r="760" spans="1:3" x14ac:dyDescent="0.2">
      <c r="A760">
        <v>5</v>
      </c>
      <c r="B760">
        <v>68</v>
      </c>
      <c r="C760">
        <v>49</v>
      </c>
    </row>
    <row r="761" spans="1:3" x14ac:dyDescent="0.2">
      <c r="A761">
        <v>5</v>
      </c>
      <c r="B761">
        <v>69</v>
      </c>
      <c r="C761">
        <v>73</v>
      </c>
    </row>
    <row r="762" spans="1:3" x14ac:dyDescent="0.2">
      <c r="A762">
        <v>5</v>
      </c>
      <c r="B762">
        <v>70</v>
      </c>
      <c r="C762">
        <v>55</v>
      </c>
    </row>
    <row r="763" spans="1:3" x14ac:dyDescent="0.2">
      <c r="A763">
        <v>5</v>
      </c>
      <c r="B763">
        <v>71</v>
      </c>
      <c r="C763">
        <v>51</v>
      </c>
    </row>
    <row r="764" spans="1:3" x14ac:dyDescent="0.2">
      <c r="A764">
        <v>5</v>
      </c>
      <c r="B764">
        <v>72</v>
      </c>
      <c r="C764">
        <v>96</v>
      </c>
    </row>
    <row r="765" spans="1:3" x14ac:dyDescent="0.2">
      <c r="A765">
        <v>5</v>
      </c>
      <c r="B765">
        <v>73</v>
      </c>
      <c r="C765">
        <v>23</v>
      </c>
    </row>
    <row r="766" spans="1:3" x14ac:dyDescent="0.2">
      <c r="A766">
        <v>5</v>
      </c>
      <c r="B766">
        <v>74</v>
      </c>
      <c r="C766">
        <v>51</v>
      </c>
    </row>
    <row r="767" spans="1:3" x14ac:dyDescent="0.2">
      <c r="A767">
        <v>5</v>
      </c>
      <c r="B767">
        <v>75</v>
      </c>
      <c r="C767">
        <v>59</v>
      </c>
    </row>
    <row r="768" spans="1:3" x14ac:dyDescent="0.2">
      <c r="A768">
        <v>5</v>
      </c>
      <c r="B768">
        <v>76</v>
      </c>
      <c r="C768">
        <v>54</v>
      </c>
    </row>
    <row r="769" spans="1:3" x14ac:dyDescent="0.2">
      <c r="A769">
        <v>5</v>
      </c>
      <c r="B769">
        <v>77</v>
      </c>
      <c r="C769">
        <v>81</v>
      </c>
    </row>
    <row r="770" spans="1:3" x14ac:dyDescent="0.2">
      <c r="A770">
        <v>5</v>
      </c>
      <c r="B770">
        <v>78</v>
      </c>
      <c r="C770">
        <v>13</v>
      </c>
    </row>
    <row r="771" spans="1:3" x14ac:dyDescent="0.2">
      <c r="A771">
        <v>5</v>
      </c>
      <c r="B771">
        <v>79</v>
      </c>
      <c r="C771">
        <v>33</v>
      </c>
    </row>
    <row r="772" spans="1:3" x14ac:dyDescent="0.2">
      <c r="A772">
        <v>5</v>
      </c>
      <c r="B772">
        <v>80</v>
      </c>
      <c r="C772">
        <v>58</v>
      </c>
    </row>
    <row r="773" spans="1:3" x14ac:dyDescent="0.2">
      <c r="A773">
        <v>5</v>
      </c>
      <c r="B773">
        <v>81</v>
      </c>
      <c r="C773">
        <v>21</v>
      </c>
    </row>
    <row r="774" spans="1:3" x14ac:dyDescent="0.2">
      <c r="A774">
        <v>5</v>
      </c>
      <c r="B774">
        <v>82</v>
      </c>
      <c r="C774">
        <v>11</v>
      </c>
    </row>
    <row r="775" spans="1:3" x14ac:dyDescent="0.2">
      <c r="A775">
        <v>5</v>
      </c>
      <c r="B775">
        <v>83</v>
      </c>
      <c r="C775">
        <v>90</v>
      </c>
    </row>
    <row r="776" spans="1:3" x14ac:dyDescent="0.2">
      <c r="A776">
        <v>5</v>
      </c>
      <c r="B776">
        <v>84</v>
      </c>
      <c r="C776">
        <v>115</v>
      </c>
    </row>
    <row r="777" spans="1:3" x14ac:dyDescent="0.2">
      <c r="A777">
        <v>5</v>
      </c>
      <c r="B777">
        <v>85</v>
      </c>
      <c r="C777">
        <v>115</v>
      </c>
    </row>
    <row r="778" spans="1:3" x14ac:dyDescent="0.2">
      <c r="A778">
        <v>5</v>
      </c>
      <c r="B778">
        <v>86</v>
      </c>
      <c r="C778">
        <v>105</v>
      </c>
    </row>
    <row r="779" spans="1:3" x14ac:dyDescent="0.2">
      <c r="A779">
        <v>5</v>
      </c>
      <c r="B779">
        <v>87</v>
      </c>
      <c r="C779">
        <v>79</v>
      </c>
    </row>
    <row r="780" spans="1:3" x14ac:dyDescent="0.2">
      <c r="A780">
        <v>5</v>
      </c>
      <c r="B780">
        <v>88</v>
      </c>
      <c r="C780">
        <v>56</v>
      </c>
    </row>
    <row r="781" spans="1:3" x14ac:dyDescent="0.2">
      <c r="A781">
        <v>5</v>
      </c>
      <c r="B781">
        <v>89</v>
      </c>
      <c r="C781">
        <v>7</v>
      </c>
    </row>
    <row r="782" spans="1:3" x14ac:dyDescent="0.2">
      <c r="A782">
        <v>5</v>
      </c>
      <c r="B782">
        <v>90</v>
      </c>
      <c r="C782">
        <v>89</v>
      </c>
    </row>
    <row r="783" spans="1:3" x14ac:dyDescent="0.2">
      <c r="A783">
        <v>5</v>
      </c>
      <c r="B783">
        <v>91</v>
      </c>
      <c r="C783">
        <v>39</v>
      </c>
    </row>
    <row r="784" spans="1:3" x14ac:dyDescent="0.2">
      <c r="A784">
        <v>5</v>
      </c>
      <c r="B784">
        <v>92</v>
      </c>
      <c r="C784">
        <v>41</v>
      </c>
    </row>
    <row r="785" spans="1:3" x14ac:dyDescent="0.2">
      <c r="A785">
        <v>5</v>
      </c>
      <c r="B785">
        <v>93</v>
      </c>
      <c r="C785">
        <v>40</v>
      </c>
    </row>
    <row r="786" spans="1:3" x14ac:dyDescent="0.2">
      <c r="A786">
        <v>5</v>
      </c>
      <c r="B786">
        <v>94</v>
      </c>
      <c r="C786">
        <v>40</v>
      </c>
    </row>
    <row r="787" spans="1:3" x14ac:dyDescent="0.2">
      <c r="A787">
        <v>5</v>
      </c>
      <c r="B787">
        <v>95</v>
      </c>
      <c r="C787">
        <v>24</v>
      </c>
    </row>
    <row r="788" spans="1:3" x14ac:dyDescent="0.2">
      <c r="A788">
        <v>5</v>
      </c>
      <c r="B788">
        <v>96</v>
      </c>
      <c r="C788">
        <v>62</v>
      </c>
    </row>
    <row r="789" spans="1:3" x14ac:dyDescent="0.2">
      <c r="A789">
        <v>5</v>
      </c>
      <c r="B789">
        <v>97</v>
      </c>
      <c r="C789">
        <v>42</v>
      </c>
    </row>
    <row r="790" spans="1:3" x14ac:dyDescent="0.2">
      <c r="A790">
        <v>5</v>
      </c>
      <c r="B790">
        <v>98</v>
      </c>
      <c r="C790">
        <v>70</v>
      </c>
    </row>
    <row r="791" spans="1:3" x14ac:dyDescent="0.2">
      <c r="A791">
        <v>5</v>
      </c>
      <c r="B791">
        <v>99</v>
      </c>
      <c r="C791">
        <v>56</v>
      </c>
    </row>
    <row r="792" spans="1:3" x14ac:dyDescent="0.2">
      <c r="A792">
        <v>5</v>
      </c>
      <c r="B792">
        <v>100</v>
      </c>
      <c r="C792">
        <v>116</v>
      </c>
    </row>
    <row r="793" spans="1:3" x14ac:dyDescent="0.2">
      <c r="A793">
        <v>5</v>
      </c>
      <c r="B793">
        <v>101</v>
      </c>
      <c r="C793">
        <v>64</v>
      </c>
    </row>
    <row r="794" spans="1:3" x14ac:dyDescent="0.2">
      <c r="A794">
        <v>5</v>
      </c>
      <c r="B794">
        <v>102</v>
      </c>
      <c r="C794">
        <v>64</v>
      </c>
    </row>
    <row r="795" spans="1:3" x14ac:dyDescent="0.2">
      <c r="A795">
        <v>5</v>
      </c>
      <c r="B795">
        <v>103</v>
      </c>
      <c r="C795">
        <v>104</v>
      </c>
    </row>
    <row r="796" spans="1:3" x14ac:dyDescent="0.2">
      <c r="A796">
        <v>5</v>
      </c>
      <c r="B796">
        <v>104</v>
      </c>
      <c r="C796">
        <v>33</v>
      </c>
    </row>
    <row r="797" spans="1:3" x14ac:dyDescent="0.2">
      <c r="A797">
        <v>5</v>
      </c>
      <c r="B797">
        <v>105</v>
      </c>
      <c r="C797">
        <v>28</v>
      </c>
    </row>
    <row r="798" spans="1:3" x14ac:dyDescent="0.2">
      <c r="A798">
        <v>5</v>
      </c>
      <c r="B798">
        <v>106</v>
      </c>
      <c r="C798">
        <v>71</v>
      </c>
    </row>
    <row r="799" spans="1:3" x14ac:dyDescent="0.2">
      <c r="A799">
        <v>5</v>
      </c>
      <c r="B799">
        <v>107</v>
      </c>
      <c r="C799">
        <v>105</v>
      </c>
    </row>
    <row r="800" spans="1:3" x14ac:dyDescent="0.2">
      <c r="A800">
        <v>5</v>
      </c>
      <c r="B800">
        <v>108</v>
      </c>
      <c r="C800">
        <v>50</v>
      </c>
    </row>
    <row r="801" spans="1:3" x14ac:dyDescent="0.2">
      <c r="A801">
        <v>5</v>
      </c>
      <c r="B801">
        <v>109</v>
      </c>
      <c r="C801">
        <v>41</v>
      </c>
    </row>
    <row r="802" spans="1:3" x14ac:dyDescent="0.2">
      <c r="A802">
        <v>5</v>
      </c>
      <c r="B802">
        <v>110</v>
      </c>
      <c r="C802">
        <v>74</v>
      </c>
    </row>
    <row r="803" spans="1:3" x14ac:dyDescent="0.2">
      <c r="A803">
        <v>5</v>
      </c>
      <c r="B803">
        <v>111</v>
      </c>
      <c r="C803">
        <v>74</v>
      </c>
    </row>
    <row r="804" spans="1:3" x14ac:dyDescent="0.2">
      <c r="A804">
        <v>5</v>
      </c>
      <c r="B804">
        <v>112</v>
      </c>
      <c r="C804">
        <v>50</v>
      </c>
    </row>
    <row r="805" spans="1:3" x14ac:dyDescent="0.2">
      <c r="A805">
        <v>5</v>
      </c>
      <c r="B805">
        <v>113</v>
      </c>
      <c r="C805">
        <v>31</v>
      </c>
    </row>
    <row r="806" spans="1:3" x14ac:dyDescent="0.2">
      <c r="A806">
        <v>5</v>
      </c>
      <c r="B806">
        <v>114</v>
      </c>
      <c r="C806">
        <v>71</v>
      </c>
    </row>
    <row r="807" spans="1:3" x14ac:dyDescent="0.2">
      <c r="A807">
        <v>5</v>
      </c>
      <c r="B807">
        <v>115</v>
      </c>
      <c r="C807">
        <v>8</v>
      </c>
    </row>
    <row r="808" spans="1:3" x14ac:dyDescent="0.2">
      <c r="A808">
        <v>5</v>
      </c>
      <c r="B808">
        <v>116</v>
      </c>
      <c r="C808">
        <v>89</v>
      </c>
    </row>
    <row r="809" spans="1:3" x14ac:dyDescent="0.2">
      <c r="A809">
        <v>5</v>
      </c>
      <c r="B809">
        <v>117</v>
      </c>
      <c r="C809">
        <v>79</v>
      </c>
    </row>
    <row r="810" spans="1:3" x14ac:dyDescent="0.2">
      <c r="A810">
        <v>5</v>
      </c>
      <c r="B810">
        <v>118</v>
      </c>
      <c r="C810">
        <v>65</v>
      </c>
    </row>
    <row r="811" spans="1:3" x14ac:dyDescent="0.2">
      <c r="A811">
        <v>5</v>
      </c>
      <c r="B811">
        <v>119</v>
      </c>
      <c r="C811">
        <v>66</v>
      </c>
    </row>
    <row r="812" spans="1:3" x14ac:dyDescent="0.2">
      <c r="A812">
        <v>5</v>
      </c>
      <c r="B812">
        <v>120</v>
      </c>
      <c r="C812">
        <v>70</v>
      </c>
    </row>
    <row r="813" spans="1:3" x14ac:dyDescent="0.2">
      <c r="A813">
        <v>5</v>
      </c>
      <c r="B813">
        <v>121</v>
      </c>
      <c r="C813">
        <v>49</v>
      </c>
    </row>
    <row r="814" spans="1:3" x14ac:dyDescent="0.2">
      <c r="A814">
        <v>5</v>
      </c>
      <c r="B814">
        <v>122</v>
      </c>
      <c r="C814">
        <v>54</v>
      </c>
    </row>
    <row r="815" spans="1:3" x14ac:dyDescent="0.2">
      <c r="A815">
        <v>5</v>
      </c>
      <c r="B815">
        <v>123</v>
      </c>
      <c r="C815">
        <v>74</v>
      </c>
    </row>
    <row r="816" spans="1:3" x14ac:dyDescent="0.2">
      <c r="A816">
        <v>5</v>
      </c>
      <c r="B816">
        <v>124</v>
      </c>
      <c r="C816">
        <v>74</v>
      </c>
    </row>
    <row r="817" spans="1:3" x14ac:dyDescent="0.2">
      <c r="A817">
        <v>5</v>
      </c>
      <c r="B817">
        <v>125</v>
      </c>
      <c r="C817">
        <v>65</v>
      </c>
    </row>
    <row r="818" spans="1:3" x14ac:dyDescent="0.2">
      <c r="A818">
        <v>5</v>
      </c>
      <c r="B818">
        <v>126</v>
      </c>
      <c r="C818">
        <v>65</v>
      </c>
    </row>
    <row r="819" spans="1:3" x14ac:dyDescent="0.2">
      <c r="A819">
        <v>5</v>
      </c>
      <c r="B819">
        <v>127</v>
      </c>
      <c r="C819">
        <v>66</v>
      </c>
    </row>
    <row r="820" spans="1:3" x14ac:dyDescent="0.2">
      <c r="A820">
        <v>5</v>
      </c>
      <c r="B820">
        <v>128</v>
      </c>
      <c r="C820">
        <v>49</v>
      </c>
    </row>
    <row r="821" spans="1:3" x14ac:dyDescent="0.2">
      <c r="A821">
        <v>5</v>
      </c>
      <c r="B821">
        <v>129</v>
      </c>
      <c r="C821">
        <v>66</v>
      </c>
    </row>
    <row r="822" spans="1:3" x14ac:dyDescent="0.2">
      <c r="A822">
        <v>5</v>
      </c>
      <c r="B822">
        <v>130</v>
      </c>
      <c r="C822">
        <v>79</v>
      </c>
    </row>
    <row r="823" spans="1:3" x14ac:dyDescent="0.2">
      <c r="A823">
        <v>5</v>
      </c>
      <c r="B823">
        <v>131</v>
      </c>
      <c r="C823">
        <v>70</v>
      </c>
    </row>
    <row r="824" spans="1:3" x14ac:dyDescent="0.2">
      <c r="A824">
        <v>5</v>
      </c>
      <c r="B824">
        <v>132</v>
      </c>
      <c r="C824">
        <v>88</v>
      </c>
    </row>
    <row r="825" spans="1:3" x14ac:dyDescent="0.2">
      <c r="A825">
        <v>5</v>
      </c>
      <c r="B825">
        <v>133</v>
      </c>
      <c r="C825">
        <v>99</v>
      </c>
    </row>
    <row r="826" spans="1:3" x14ac:dyDescent="0.2">
      <c r="A826">
        <v>5</v>
      </c>
      <c r="B826">
        <v>134</v>
      </c>
      <c r="C826">
        <v>88</v>
      </c>
    </row>
    <row r="827" spans="1:3" x14ac:dyDescent="0.2">
      <c r="A827">
        <v>5</v>
      </c>
      <c r="B827">
        <v>135</v>
      </c>
      <c r="C827">
        <v>70</v>
      </c>
    </row>
    <row r="828" spans="1:3" x14ac:dyDescent="0.2">
      <c r="A828">
        <v>5</v>
      </c>
      <c r="B828">
        <v>136</v>
      </c>
      <c r="C828">
        <v>99</v>
      </c>
    </row>
    <row r="829" spans="1:3" x14ac:dyDescent="0.2">
      <c r="A829">
        <v>5</v>
      </c>
      <c r="B829">
        <v>137</v>
      </c>
      <c r="C829">
        <v>99</v>
      </c>
    </row>
    <row r="830" spans="1:3" x14ac:dyDescent="0.2">
      <c r="A830">
        <v>6</v>
      </c>
      <c r="B830">
        <v>0</v>
      </c>
      <c r="C830">
        <v>3</v>
      </c>
    </row>
    <row r="831" spans="1:3" x14ac:dyDescent="0.2">
      <c r="A831">
        <v>6</v>
      </c>
      <c r="B831">
        <v>1</v>
      </c>
      <c r="C831">
        <v>3</v>
      </c>
    </row>
    <row r="832" spans="1:3" x14ac:dyDescent="0.2">
      <c r="A832">
        <v>6</v>
      </c>
      <c r="B832">
        <v>2</v>
      </c>
      <c r="C832">
        <v>19</v>
      </c>
    </row>
    <row r="833" spans="1:3" x14ac:dyDescent="0.2">
      <c r="A833">
        <v>6</v>
      </c>
      <c r="B833">
        <v>3</v>
      </c>
      <c r="C833">
        <v>35</v>
      </c>
    </row>
    <row r="834" spans="1:3" x14ac:dyDescent="0.2">
      <c r="A834">
        <v>6</v>
      </c>
      <c r="B834">
        <v>4</v>
      </c>
      <c r="C834">
        <v>82</v>
      </c>
    </row>
    <row r="835" spans="1:3" x14ac:dyDescent="0.2">
      <c r="A835">
        <v>6</v>
      </c>
      <c r="B835">
        <v>5</v>
      </c>
      <c r="C835">
        <v>11</v>
      </c>
    </row>
    <row r="836" spans="1:3" x14ac:dyDescent="0.2">
      <c r="A836">
        <v>6</v>
      </c>
      <c r="B836">
        <v>6</v>
      </c>
      <c r="C836">
        <v>6</v>
      </c>
    </row>
    <row r="837" spans="1:3" x14ac:dyDescent="0.2">
      <c r="A837">
        <v>6</v>
      </c>
      <c r="B837">
        <v>7</v>
      </c>
      <c r="C837">
        <v>5</v>
      </c>
    </row>
    <row r="838" spans="1:3" x14ac:dyDescent="0.2">
      <c r="A838">
        <v>6</v>
      </c>
      <c r="B838">
        <v>8</v>
      </c>
      <c r="C838">
        <v>30</v>
      </c>
    </row>
    <row r="839" spans="1:3" x14ac:dyDescent="0.2">
      <c r="A839">
        <v>6</v>
      </c>
      <c r="B839">
        <v>9</v>
      </c>
      <c r="C839">
        <v>18</v>
      </c>
    </row>
    <row r="840" spans="1:3" x14ac:dyDescent="0.2">
      <c r="A840">
        <v>6</v>
      </c>
      <c r="B840">
        <v>10</v>
      </c>
      <c r="C840">
        <v>54</v>
      </c>
    </row>
    <row r="841" spans="1:3" x14ac:dyDescent="0.2">
      <c r="A841">
        <v>6</v>
      </c>
      <c r="B841">
        <v>11</v>
      </c>
      <c r="C841">
        <v>16</v>
      </c>
    </row>
    <row r="842" spans="1:3" x14ac:dyDescent="0.2">
      <c r="A842">
        <v>6</v>
      </c>
      <c r="B842">
        <v>12</v>
      </c>
      <c r="C842">
        <v>18</v>
      </c>
    </row>
    <row r="843" spans="1:3" x14ac:dyDescent="0.2">
      <c r="A843">
        <v>6</v>
      </c>
      <c r="B843">
        <v>13</v>
      </c>
      <c r="C843">
        <v>32</v>
      </c>
    </row>
    <row r="844" spans="1:3" x14ac:dyDescent="0.2">
      <c r="A844">
        <v>6</v>
      </c>
      <c r="B844">
        <v>14</v>
      </c>
      <c r="C844">
        <v>32</v>
      </c>
    </row>
    <row r="845" spans="1:3" x14ac:dyDescent="0.2">
      <c r="A845">
        <v>6</v>
      </c>
      <c r="B845">
        <v>15</v>
      </c>
      <c r="C845">
        <v>3</v>
      </c>
    </row>
    <row r="846" spans="1:3" x14ac:dyDescent="0.2">
      <c r="A846">
        <v>6</v>
      </c>
      <c r="B846">
        <v>16</v>
      </c>
      <c r="C846">
        <v>4</v>
      </c>
    </row>
    <row r="847" spans="1:3" x14ac:dyDescent="0.2">
      <c r="A847">
        <v>6</v>
      </c>
      <c r="B847">
        <v>17</v>
      </c>
      <c r="C847">
        <v>15</v>
      </c>
    </row>
    <row r="848" spans="1:3" x14ac:dyDescent="0.2">
      <c r="A848">
        <v>6</v>
      </c>
      <c r="B848">
        <v>18</v>
      </c>
      <c r="C848">
        <v>4</v>
      </c>
    </row>
    <row r="849" spans="1:3" x14ac:dyDescent="0.2">
      <c r="A849">
        <v>6</v>
      </c>
      <c r="B849">
        <v>19</v>
      </c>
      <c r="C849">
        <v>3</v>
      </c>
    </row>
    <row r="850" spans="1:3" x14ac:dyDescent="0.2">
      <c r="A850">
        <v>6</v>
      </c>
      <c r="B850">
        <v>20</v>
      </c>
      <c r="C850">
        <v>32</v>
      </c>
    </row>
    <row r="851" spans="1:3" x14ac:dyDescent="0.2">
      <c r="A851">
        <v>6</v>
      </c>
      <c r="B851">
        <v>21</v>
      </c>
      <c r="C851">
        <v>96</v>
      </c>
    </row>
    <row r="852" spans="1:3" x14ac:dyDescent="0.2">
      <c r="A852">
        <v>6</v>
      </c>
      <c r="B852">
        <v>22</v>
      </c>
      <c r="C852">
        <v>24</v>
      </c>
    </row>
    <row r="853" spans="1:3" x14ac:dyDescent="0.2">
      <c r="A853">
        <v>6</v>
      </c>
      <c r="B853">
        <v>23</v>
      </c>
      <c r="C853">
        <v>32</v>
      </c>
    </row>
    <row r="854" spans="1:3" x14ac:dyDescent="0.2">
      <c r="A854">
        <v>6</v>
      </c>
      <c r="B854">
        <v>24</v>
      </c>
      <c r="C854">
        <v>9</v>
      </c>
    </row>
    <row r="855" spans="1:3" x14ac:dyDescent="0.2">
      <c r="A855">
        <v>6</v>
      </c>
      <c r="B855">
        <v>25</v>
      </c>
      <c r="C855">
        <v>15</v>
      </c>
    </row>
    <row r="856" spans="1:3" x14ac:dyDescent="0.2">
      <c r="A856">
        <v>6</v>
      </c>
      <c r="B856">
        <v>26</v>
      </c>
      <c r="C856">
        <v>3</v>
      </c>
    </row>
    <row r="857" spans="1:3" x14ac:dyDescent="0.2">
      <c r="A857">
        <v>6</v>
      </c>
      <c r="B857">
        <v>27</v>
      </c>
      <c r="C857">
        <v>21</v>
      </c>
    </row>
    <row r="858" spans="1:3" x14ac:dyDescent="0.2">
      <c r="A858">
        <v>6</v>
      </c>
      <c r="B858">
        <v>28</v>
      </c>
      <c r="C858">
        <v>20</v>
      </c>
    </row>
    <row r="859" spans="1:3" x14ac:dyDescent="0.2">
      <c r="A859">
        <v>6</v>
      </c>
      <c r="B859">
        <v>29</v>
      </c>
      <c r="C859">
        <v>11</v>
      </c>
    </row>
    <row r="860" spans="1:3" x14ac:dyDescent="0.2">
      <c r="A860">
        <v>6</v>
      </c>
      <c r="B860">
        <v>30</v>
      </c>
      <c r="C860">
        <v>29</v>
      </c>
    </row>
    <row r="861" spans="1:3" x14ac:dyDescent="0.2">
      <c r="A861">
        <v>6</v>
      </c>
      <c r="B861">
        <v>31</v>
      </c>
      <c r="C861">
        <v>89</v>
      </c>
    </row>
    <row r="862" spans="1:3" x14ac:dyDescent="0.2">
      <c r="A862">
        <v>6</v>
      </c>
      <c r="B862">
        <v>32</v>
      </c>
      <c r="C862">
        <v>11</v>
      </c>
    </row>
    <row r="863" spans="1:3" x14ac:dyDescent="0.2">
      <c r="A863">
        <v>6</v>
      </c>
      <c r="B863">
        <v>33</v>
      </c>
      <c r="C863">
        <v>7</v>
      </c>
    </row>
    <row r="864" spans="1:3" x14ac:dyDescent="0.2">
      <c r="A864">
        <v>6</v>
      </c>
      <c r="B864">
        <v>34</v>
      </c>
      <c r="C864">
        <v>95</v>
      </c>
    </row>
    <row r="865" spans="1:3" x14ac:dyDescent="0.2">
      <c r="A865">
        <v>6</v>
      </c>
      <c r="B865">
        <v>35</v>
      </c>
      <c r="C865">
        <v>35</v>
      </c>
    </row>
    <row r="866" spans="1:3" x14ac:dyDescent="0.2">
      <c r="A866">
        <v>6</v>
      </c>
      <c r="B866">
        <v>36</v>
      </c>
      <c r="C866">
        <v>35</v>
      </c>
    </row>
    <row r="867" spans="1:3" x14ac:dyDescent="0.2">
      <c r="A867">
        <v>6</v>
      </c>
      <c r="B867">
        <v>37</v>
      </c>
      <c r="C867">
        <v>42</v>
      </c>
    </row>
    <row r="868" spans="1:3" x14ac:dyDescent="0.2">
      <c r="A868">
        <v>6</v>
      </c>
      <c r="B868">
        <v>38</v>
      </c>
      <c r="C868">
        <v>50</v>
      </c>
    </row>
    <row r="869" spans="1:3" x14ac:dyDescent="0.2">
      <c r="A869">
        <v>6</v>
      </c>
      <c r="B869">
        <v>39</v>
      </c>
      <c r="C869">
        <v>62</v>
      </c>
    </row>
    <row r="870" spans="1:3" x14ac:dyDescent="0.2">
      <c r="A870">
        <v>6</v>
      </c>
      <c r="B870">
        <v>40</v>
      </c>
      <c r="C870">
        <v>89</v>
      </c>
    </row>
    <row r="871" spans="1:3" x14ac:dyDescent="0.2">
      <c r="A871">
        <v>6</v>
      </c>
      <c r="B871">
        <v>41</v>
      </c>
      <c r="C871">
        <v>78</v>
      </c>
    </row>
    <row r="872" spans="1:3" x14ac:dyDescent="0.2">
      <c r="A872">
        <v>6</v>
      </c>
      <c r="B872">
        <v>42</v>
      </c>
      <c r="C872">
        <v>89</v>
      </c>
    </row>
    <row r="873" spans="1:3" x14ac:dyDescent="0.2">
      <c r="A873">
        <v>6</v>
      </c>
      <c r="B873">
        <v>43</v>
      </c>
      <c r="C873">
        <v>8</v>
      </c>
    </row>
    <row r="874" spans="1:3" x14ac:dyDescent="0.2">
      <c r="A874">
        <v>6</v>
      </c>
      <c r="B874">
        <v>44</v>
      </c>
      <c r="C874">
        <v>42</v>
      </c>
    </row>
    <row r="875" spans="1:3" x14ac:dyDescent="0.2">
      <c r="A875">
        <v>6</v>
      </c>
      <c r="B875">
        <v>45</v>
      </c>
      <c r="C875">
        <v>11</v>
      </c>
    </row>
    <row r="876" spans="1:3" x14ac:dyDescent="0.2">
      <c r="A876">
        <v>6</v>
      </c>
      <c r="B876">
        <v>46</v>
      </c>
      <c r="C876">
        <v>116</v>
      </c>
    </row>
    <row r="877" spans="1:3" x14ac:dyDescent="0.2">
      <c r="A877">
        <v>6</v>
      </c>
      <c r="B877">
        <v>47</v>
      </c>
      <c r="C877">
        <v>90</v>
      </c>
    </row>
    <row r="878" spans="1:3" x14ac:dyDescent="0.2">
      <c r="A878">
        <v>6</v>
      </c>
      <c r="B878">
        <v>48</v>
      </c>
      <c r="C878">
        <v>54</v>
      </c>
    </row>
    <row r="879" spans="1:3" x14ac:dyDescent="0.2">
      <c r="A879">
        <v>6</v>
      </c>
      <c r="B879">
        <v>49</v>
      </c>
      <c r="C879">
        <v>73</v>
      </c>
    </row>
    <row r="880" spans="1:3" x14ac:dyDescent="0.2">
      <c r="A880">
        <v>6</v>
      </c>
      <c r="B880">
        <v>50</v>
      </c>
      <c r="C880">
        <v>8</v>
      </c>
    </row>
    <row r="881" spans="1:3" x14ac:dyDescent="0.2">
      <c r="A881">
        <v>6</v>
      </c>
      <c r="B881">
        <v>51</v>
      </c>
      <c r="C881">
        <v>7</v>
      </c>
    </row>
    <row r="882" spans="1:3" x14ac:dyDescent="0.2">
      <c r="A882">
        <v>6</v>
      </c>
      <c r="B882">
        <v>52</v>
      </c>
      <c r="C882">
        <v>95</v>
      </c>
    </row>
    <row r="883" spans="1:3" x14ac:dyDescent="0.2">
      <c r="A883">
        <v>6</v>
      </c>
      <c r="B883">
        <v>53</v>
      </c>
      <c r="C883">
        <v>96</v>
      </c>
    </row>
    <row r="884" spans="1:3" x14ac:dyDescent="0.2">
      <c r="A884">
        <v>6</v>
      </c>
      <c r="B884">
        <v>54</v>
      </c>
      <c r="C884">
        <v>22</v>
      </c>
    </row>
    <row r="885" spans="1:3" x14ac:dyDescent="0.2">
      <c r="A885">
        <v>6</v>
      </c>
      <c r="B885">
        <v>55</v>
      </c>
      <c r="C885">
        <v>23</v>
      </c>
    </row>
    <row r="886" spans="1:3" x14ac:dyDescent="0.2">
      <c r="A886">
        <v>6</v>
      </c>
      <c r="B886">
        <v>56</v>
      </c>
      <c r="C886">
        <v>72</v>
      </c>
    </row>
    <row r="887" spans="1:3" x14ac:dyDescent="0.2">
      <c r="A887">
        <v>6</v>
      </c>
      <c r="B887">
        <v>57</v>
      </c>
      <c r="C887">
        <v>72</v>
      </c>
    </row>
    <row r="888" spans="1:3" x14ac:dyDescent="0.2">
      <c r="A888">
        <v>6</v>
      </c>
      <c r="B888">
        <v>58</v>
      </c>
      <c r="C888">
        <v>23</v>
      </c>
    </row>
    <row r="889" spans="1:3" x14ac:dyDescent="0.2">
      <c r="A889">
        <v>6</v>
      </c>
      <c r="B889">
        <v>59</v>
      </c>
      <c r="C889">
        <v>13</v>
      </c>
    </row>
    <row r="890" spans="1:3" x14ac:dyDescent="0.2">
      <c r="A890">
        <v>6</v>
      </c>
      <c r="B890">
        <v>60</v>
      </c>
      <c r="C890">
        <v>27</v>
      </c>
    </row>
    <row r="891" spans="1:3" x14ac:dyDescent="0.2">
      <c r="A891">
        <v>6</v>
      </c>
      <c r="B891">
        <v>61</v>
      </c>
      <c r="C891">
        <v>54</v>
      </c>
    </row>
    <row r="892" spans="1:3" x14ac:dyDescent="0.2">
      <c r="A892">
        <v>6</v>
      </c>
      <c r="B892">
        <v>62</v>
      </c>
      <c r="C892">
        <v>9</v>
      </c>
    </row>
    <row r="893" spans="1:3" x14ac:dyDescent="0.2">
      <c r="A893">
        <v>6</v>
      </c>
      <c r="B893">
        <v>63</v>
      </c>
      <c r="C893">
        <v>31</v>
      </c>
    </row>
    <row r="894" spans="1:3" x14ac:dyDescent="0.2">
      <c r="A894">
        <v>6</v>
      </c>
      <c r="B894">
        <v>64</v>
      </c>
      <c r="C894">
        <v>73</v>
      </c>
    </row>
    <row r="895" spans="1:3" x14ac:dyDescent="0.2">
      <c r="A895">
        <v>6</v>
      </c>
      <c r="B895">
        <v>65</v>
      </c>
      <c r="C895">
        <v>58</v>
      </c>
    </row>
    <row r="896" spans="1:3" x14ac:dyDescent="0.2">
      <c r="A896">
        <v>6</v>
      </c>
      <c r="B896">
        <v>66</v>
      </c>
      <c r="C896">
        <v>33</v>
      </c>
    </row>
    <row r="897" spans="1:3" x14ac:dyDescent="0.2">
      <c r="A897">
        <v>6</v>
      </c>
      <c r="B897">
        <v>67</v>
      </c>
      <c r="C897">
        <v>41</v>
      </c>
    </row>
    <row r="898" spans="1:3" x14ac:dyDescent="0.2">
      <c r="A898">
        <v>6</v>
      </c>
      <c r="B898">
        <v>68</v>
      </c>
      <c r="C898">
        <v>71</v>
      </c>
    </row>
    <row r="899" spans="1:3" x14ac:dyDescent="0.2">
      <c r="A899">
        <v>6</v>
      </c>
      <c r="B899">
        <v>69</v>
      </c>
      <c r="C899">
        <v>78</v>
      </c>
    </row>
    <row r="900" spans="1:3" x14ac:dyDescent="0.2">
      <c r="A900">
        <v>6</v>
      </c>
      <c r="B900">
        <v>70</v>
      </c>
      <c r="C900">
        <v>51</v>
      </c>
    </row>
    <row r="901" spans="1:3" x14ac:dyDescent="0.2">
      <c r="A901">
        <v>6</v>
      </c>
      <c r="B901">
        <v>71</v>
      </c>
      <c r="C901">
        <v>52</v>
      </c>
    </row>
    <row r="902" spans="1:3" x14ac:dyDescent="0.2">
      <c r="A902">
        <v>6</v>
      </c>
      <c r="B902">
        <v>72</v>
      </c>
      <c r="C902">
        <v>45</v>
      </c>
    </row>
    <row r="903" spans="1:3" x14ac:dyDescent="0.2">
      <c r="A903">
        <v>6</v>
      </c>
      <c r="B903">
        <v>73</v>
      </c>
      <c r="C903">
        <v>95</v>
      </c>
    </row>
    <row r="904" spans="1:3" x14ac:dyDescent="0.2">
      <c r="A904">
        <v>6</v>
      </c>
      <c r="B904">
        <v>74</v>
      </c>
      <c r="C904">
        <v>73</v>
      </c>
    </row>
    <row r="905" spans="1:3" x14ac:dyDescent="0.2">
      <c r="A905">
        <v>6</v>
      </c>
      <c r="B905">
        <v>75</v>
      </c>
      <c r="C905">
        <v>73</v>
      </c>
    </row>
    <row r="906" spans="1:3" x14ac:dyDescent="0.2">
      <c r="A906">
        <v>6</v>
      </c>
      <c r="B906">
        <v>76</v>
      </c>
      <c r="C906">
        <v>115</v>
      </c>
    </row>
    <row r="907" spans="1:3" x14ac:dyDescent="0.2">
      <c r="A907">
        <v>6</v>
      </c>
      <c r="B907">
        <v>77</v>
      </c>
      <c r="C907">
        <v>115</v>
      </c>
    </row>
    <row r="908" spans="1:3" x14ac:dyDescent="0.2">
      <c r="A908">
        <v>6</v>
      </c>
      <c r="B908">
        <v>78</v>
      </c>
      <c r="C908">
        <v>30</v>
      </c>
    </row>
    <row r="909" spans="1:3" x14ac:dyDescent="0.2">
      <c r="A909">
        <v>6</v>
      </c>
      <c r="B909">
        <v>79</v>
      </c>
      <c r="C909">
        <v>21</v>
      </c>
    </row>
    <row r="910" spans="1:3" x14ac:dyDescent="0.2">
      <c r="A910">
        <v>6</v>
      </c>
      <c r="B910">
        <v>80</v>
      </c>
      <c r="C910">
        <v>51</v>
      </c>
    </row>
    <row r="911" spans="1:3" x14ac:dyDescent="0.2">
      <c r="A911">
        <v>6</v>
      </c>
      <c r="B911">
        <v>81</v>
      </c>
      <c r="C911">
        <v>22</v>
      </c>
    </row>
    <row r="912" spans="1:3" x14ac:dyDescent="0.2">
      <c r="A912">
        <v>6</v>
      </c>
      <c r="B912">
        <v>82</v>
      </c>
      <c r="C912">
        <v>6</v>
      </c>
    </row>
    <row r="913" spans="1:3" x14ac:dyDescent="0.2">
      <c r="A913">
        <v>6</v>
      </c>
      <c r="B913">
        <v>83</v>
      </c>
      <c r="C913">
        <v>55</v>
      </c>
    </row>
    <row r="914" spans="1:3" x14ac:dyDescent="0.2">
      <c r="A914">
        <v>6</v>
      </c>
      <c r="B914">
        <v>84</v>
      </c>
      <c r="C914">
        <v>56</v>
      </c>
    </row>
    <row r="915" spans="1:3" x14ac:dyDescent="0.2">
      <c r="A915">
        <v>6</v>
      </c>
      <c r="B915">
        <v>85</v>
      </c>
      <c r="C915">
        <v>55</v>
      </c>
    </row>
    <row r="916" spans="1:3" x14ac:dyDescent="0.2">
      <c r="A916">
        <v>6</v>
      </c>
      <c r="B916">
        <v>86</v>
      </c>
      <c r="C916">
        <v>74</v>
      </c>
    </row>
    <row r="917" spans="1:3" x14ac:dyDescent="0.2">
      <c r="A917">
        <v>6</v>
      </c>
      <c r="B917">
        <v>87</v>
      </c>
      <c r="C917">
        <v>50</v>
      </c>
    </row>
    <row r="918" spans="1:3" x14ac:dyDescent="0.2">
      <c r="A918">
        <v>6</v>
      </c>
      <c r="B918">
        <v>88</v>
      </c>
      <c r="C918">
        <v>28</v>
      </c>
    </row>
    <row r="919" spans="1:3" x14ac:dyDescent="0.2">
      <c r="A919">
        <v>6</v>
      </c>
      <c r="B919">
        <v>89</v>
      </c>
      <c r="C919">
        <v>24</v>
      </c>
    </row>
    <row r="920" spans="1:3" x14ac:dyDescent="0.2">
      <c r="A920">
        <v>6</v>
      </c>
      <c r="B920">
        <v>90</v>
      </c>
      <c r="C920">
        <v>72</v>
      </c>
    </row>
    <row r="921" spans="1:3" x14ac:dyDescent="0.2">
      <c r="A921">
        <v>6</v>
      </c>
      <c r="B921">
        <v>91</v>
      </c>
      <c r="C921">
        <v>20</v>
      </c>
    </row>
    <row r="922" spans="1:3" x14ac:dyDescent="0.2">
      <c r="A922">
        <v>6</v>
      </c>
      <c r="B922">
        <v>92</v>
      </c>
      <c r="C922">
        <v>40</v>
      </c>
    </row>
    <row r="923" spans="1:3" x14ac:dyDescent="0.2">
      <c r="A923">
        <v>6</v>
      </c>
      <c r="B923">
        <v>93</v>
      </c>
      <c r="C923">
        <v>115</v>
      </c>
    </row>
    <row r="924" spans="1:3" x14ac:dyDescent="0.2">
      <c r="A924">
        <v>6</v>
      </c>
      <c r="B924">
        <v>94</v>
      </c>
      <c r="C924">
        <v>115</v>
      </c>
    </row>
    <row r="925" spans="1:3" x14ac:dyDescent="0.2">
      <c r="A925">
        <v>6</v>
      </c>
      <c r="B925">
        <v>95</v>
      </c>
      <c r="C925">
        <v>29</v>
      </c>
    </row>
    <row r="926" spans="1:3" x14ac:dyDescent="0.2">
      <c r="A926">
        <v>6</v>
      </c>
      <c r="B926">
        <v>96</v>
      </c>
      <c r="C926">
        <v>29</v>
      </c>
    </row>
    <row r="927" spans="1:3" x14ac:dyDescent="0.2">
      <c r="A927">
        <v>6</v>
      </c>
      <c r="B927">
        <v>97</v>
      </c>
      <c r="C927">
        <v>54</v>
      </c>
    </row>
    <row r="928" spans="1:3" x14ac:dyDescent="0.2">
      <c r="A928">
        <v>6</v>
      </c>
      <c r="B928">
        <v>98</v>
      </c>
      <c r="C928">
        <v>66</v>
      </c>
    </row>
    <row r="929" spans="1:3" x14ac:dyDescent="0.2">
      <c r="A929">
        <v>6</v>
      </c>
      <c r="B929">
        <v>99</v>
      </c>
      <c r="C929">
        <v>28</v>
      </c>
    </row>
    <row r="930" spans="1:3" x14ac:dyDescent="0.2">
      <c r="A930">
        <v>6</v>
      </c>
      <c r="B930">
        <v>100</v>
      </c>
      <c r="C930">
        <v>58</v>
      </c>
    </row>
    <row r="931" spans="1:3" x14ac:dyDescent="0.2">
      <c r="A931">
        <v>6</v>
      </c>
      <c r="B931">
        <v>101</v>
      </c>
      <c r="C931">
        <v>102</v>
      </c>
    </row>
    <row r="932" spans="1:3" x14ac:dyDescent="0.2">
      <c r="A932">
        <v>6</v>
      </c>
      <c r="B932">
        <v>102</v>
      </c>
      <c r="C932">
        <v>79</v>
      </c>
    </row>
    <row r="933" spans="1:3" x14ac:dyDescent="0.2">
      <c r="A933">
        <v>6</v>
      </c>
      <c r="B933">
        <v>103</v>
      </c>
      <c r="C933">
        <v>21</v>
      </c>
    </row>
    <row r="934" spans="1:3" x14ac:dyDescent="0.2">
      <c r="A934">
        <v>6</v>
      </c>
      <c r="B934">
        <v>104</v>
      </c>
      <c r="C934">
        <v>21</v>
      </c>
    </row>
    <row r="935" spans="1:3" x14ac:dyDescent="0.2">
      <c r="A935">
        <v>6</v>
      </c>
      <c r="B935">
        <v>105</v>
      </c>
      <c r="C935">
        <v>33</v>
      </c>
    </row>
    <row r="936" spans="1:3" x14ac:dyDescent="0.2">
      <c r="A936">
        <v>6</v>
      </c>
      <c r="B936">
        <v>106</v>
      </c>
      <c r="C936">
        <v>103</v>
      </c>
    </row>
    <row r="937" spans="1:3" x14ac:dyDescent="0.2">
      <c r="A937">
        <v>6</v>
      </c>
      <c r="B937">
        <v>107</v>
      </c>
      <c r="C937">
        <v>74</v>
      </c>
    </row>
    <row r="938" spans="1:3" x14ac:dyDescent="0.2">
      <c r="A938">
        <v>6</v>
      </c>
      <c r="B938">
        <v>108</v>
      </c>
      <c r="C938">
        <v>81</v>
      </c>
    </row>
    <row r="939" spans="1:3" x14ac:dyDescent="0.2">
      <c r="A939">
        <v>6</v>
      </c>
      <c r="B939">
        <v>109</v>
      </c>
      <c r="C939">
        <v>42</v>
      </c>
    </row>
    <row r="940" spans="1:3" x14ac:dyDescent="0.2">
      <c r="A940">
        <v>6</v>
      </c>
      <c r="B940">
        <v>110</v>
      </c>
      <c r="C940">
        <v>79</v>
      </c>
    </row>
    <row r="941" spans="1:3" x14ac:dyDescent="0.2">
      <c r="A941">
        <v>6</v>
      </c>
      <c r="B941">
        <v>111</v>
      </c>
      <c r="C941">
        <v>79</v>
      </c>
    </row>
    <row r="942" spans="1:3" x14ac:dyDescent="0.2">
      <c r="A942">
        <v>6</v>
      </c>
      <c r="B942">
        <v>112</v>
      </c>
      <c r="C942">
        <v>40</v>
      </c>
    </row>
    <row r="943" spans="1:3" x14ac:dyDescent="0.2">
      <c r="A943">
        <v>6</v>
      </c>
      <c r="B943">
        <v>113</v>
      </c>
      <c r="C943">
        <v>54</v>
      </c>
    </row>
    <row r="944" spans="1:3" x14ac:dyDescent="0.2">
      <c r="A944">
        <v>6</v>
      </c>
      <c r="B944">
        <v>114</v>
      </c>
      <c r="C944">
        <v>69</v>
      </c>
    </row>
    <row r="945" spans="1:3" x14ac:dyDescent="0.2">
      <c r="A945">
        <v>6</v>
      </c>
      <c r="B945">
        <v>115</v>
      </c>
      <c r="C945">
        <v>39</v>
      </c>
    </row>
    <row r="946" spans="1:3" x14ac:dyDescent="0.2">
      <c r="A946">
        <v>6</v>
      </c>
      <c r="B946">
        <v>116</v>
      </c>
      <c r="C946">
        <v>72</v>
      </c>
    </row>
    <row r="947" spans="1:3" x14ac:dyDescent="0.2">
      <c r="A947">
        <v>6</v>
      </c>
      <c r="B947">
        <v>117</v>
      </c>
      <c r="C947">
        <v>69</v>
      </c>
    </row>
    <row r="948" spans="1:3" x14ac:dyDescent="0.2">
      <c r="A948">
        <v>6</v>
      </c>
      <c r="B948">
        <v>118</v>
      </c>
      <c r="C948">
        <v>99</v>
      </c>
    </row>
    <row r="949" spans="1:3" x14ac:dyDescent="0.2">
      <c r="A949">
        <v>6</v>
      </c>
      <c r="B949">
        <v>119</v>
      </c>
      <c r="C949">
        <v>64</v>
      </c>
    </row>
    <row r="950" spans="1:3" x14ac:dyDescent="0.2">
      <c r="A950">
        <v>6</v>
      </c>
      <c r="B950">
        <v>120</v>
      </c>
      <c r="C950">
        <v>105</v>
      </c>
    </row>
    <row r="951" spans="1:3" x14ac:dyDescent="0.2">
      <c r="A951">
        <v>6</v>
      </c>
      <c r="B951">
        <v>121</v>
      </c>
      <c r="C951">
        <v>71</v>
      </c>
    </row>
    <row r="952" spans="1:3" x14ac:dyDescent="0.2">
      <c r="A952">
        <v>6</v>
      </c>
      <c r="B952">
        <v>122</v>
      </c>
      <c r="C952">
        <v>90</v>
      </c>
    </row>
    <row r="953" spans="1:3" x14ac:dyDescent="0.2">
      <c r="A953">
        <v>6</v>
      </c>
      <c r="B953">
        <v>123</v>
      </c>
      <c r="C953">
        <v>103</v>
      </c>
    </row>
    <row r="954" spans="1:3" x14ac:dyDescent="0.2">
      <c r="A954">
        <v>6</v>
      </c>
      <c r="B954">
        <v>124</v>
      </c>
      <c r="C954">
        <v>103</v>
      </c>
    </row>
    <row r="955" spans="1:3" x14ac:dyDescent="0.2">
      <c r="A955">
        <v>6</v>
      </c>
      <c r="B955">
        <v>125</v>
      </c>
      <c r="C955">
        <v>70</v>
      </c>
    </row>
    <row r="956" spans="1:3" x14ac:dyDescent="0.2">
      <c r="A956">
        <v>6</v>
      </c>
      <c r="B956">
        <v>126</v>
      </c>
      <c r="C956">
        <v>99</v>
      </c>
    </row>
    <row r="957" spans="1:3" x14ac:dyDescent="0.2">
      <c r="A957">
        <v>6</v>
      </c>
      <c r="B957">
        <v>127</v>
      </c>
      <c r="C957">
        <v>64</v>
      </c>
    </row>
    <row r="958" spans="1:3" x14ac:dyDescent="0.2">
      <c r="A958">
        <v>6</v>
      </c>
      <c r="B958">
        <v>128</v>
      </c>
      <c r="C958">
        <v>71</v>
      </c>
    </row>
    <row r="959" spans="1:3" x14ac:dyDescent="0.2">
      <c r="A959">
        <v>6</v>
      </c>
      <c r="B959">
        <v>129</v>
      </c>
      <c r="C959">
        <v>74</v>
      </c>
    </row>
    <row r="960" spans="1:3" x14ac:dyDescent="0.2">
      <c r="A960">
        <v>6</v>
      </c>
      <c r="B960">
        <v>130</v>
      </c>
      <c r="C960">
        <v>41</v>
      </c>
    </row>
    <row r="961" spans="1:3" x14ac:dyDescent="0.2">
      <c r="A961">
        <v>6</v>
      </c>
      <c r="B961">
        <v>131</v>
      </c>
      <c r="C961">
        <v>105</v>
      </c>
    </row>
    <row r="962" spans="1:3" x14ac:dyDescent="0.2">
      <c r="A962">
        <v>6</v>
      </c>
      <c r="B962">
        <v>132</v>
      </c>
      <c r="C962">
        <v>70</v>
      </c>
    </row>
    <row r="963" spans="1:3" x14ac:dyDescent="0.2">
      <c r="A963">
        <v>6</v>
      </c>
      <c r="B963">
        <v>133</v>
      </c>
      <c r="C963">
        <v>80</v>
      </c>
    </row>
    <row r="964" spans="1:3" x14ac:dyDescent="0.2">
      <c r="A964">
        <v>6</v>
      </c>
      <c r="B964">
        <v>134</v>
      </c>
      <c r="C964">
        <v>70</v>
      </c>
    </row>
    <row r="965" spans="1:3" x14ac:dyDescent="0.2">
      <c r="A965">
        <v>6</v>
      </c>
      <c r="B965">
        <v>135</v>
      </c>
      <c r="C965">
        <v>66</v>
      </c>
    </row>
    <row r="966" spans="1:3" x14ac:dyDescent="0.2">
      <c r="A966">
        <v>6</v>
      </c>
      <c r="B966">
        <v>136</v>
      </c>
      <c r="C966">
        <v>80</v>
      </c>
    </row>
    <row r="967" spans="1:3" x14ac:dyDescent="0.2">
      <c r="A967">
        <v>6</v>
      </c>
      <c r="B967">
        <v>137</v>
      </c>
      <c r="C967">
        <v>80</v>
      </c>
    </row>
    <row r="968" spans="1:3" x14ac:dyDescent="0.2">
      <c r="A968">
        <v>7</v>
      </c>
      <c r="B968">
        <v>0</v>
      </c>
      <c r="C968">
        <v>11</v>
      </c>
    </row>
    <row r="969" spans="1:3" x14ac:dyDescent="0.2">
      <c r="A969">
        <v>7</v>
      </c>
      <c r="B969">
        <v>1</v>
      </c>
      <c r="C969">
        <v>9</v>
      </c>
    </row>
    <row r="970" spans="1:3" x14ac:dyDescent="0.2">
      <c r="A970">
        <v>7</v>
      </c>
      <c r="B970">
        <v>2</v>
      </c>
      <c r="C970">
        <v>11</v>
      </c>
    </row>
    <row r="971" spans="1:3" x14ac:dyDescent="0.2">
      <c r="A971">
        <v>7</v>
      </c>
      <c r="B971">
        <v>3</v>
      </c>
      <c r="C971">
        <v>29</v>
      </c>
    </row>
    <row r="972" spans="1:3" x14ac:dyDescent="0.2">
      <c r="A972">
        <v>7</v>
      </c>
      <c r="B972">
        <v>4</v>
      </c>
      <c r="C972">
        <v>32</v>
      </c>
    </row>
    <row r="973" spans="1:3" x14ac:dyDescent="0.2">
      <c r="A973">
        <v>7</v>
      </c>
      <c r="B973">
        <v>5</v>
      </c>
      <c r="C973">
        <v>24</v>
      </c>
    </row>
    <row r="974" spans="1:3" x14ac:dyDescent="0.2">
      <c r="A974">
        <v>7</v>
      </c>
      <c r="B974">
        <v>6</v>
      </c>
      <c r="C974">
        <v>5</v>
      </c>
    </row>
    <row r="975" spans="1:3" x14ac:dyDescent="0.2">
      <c r="A975">
        <v>7</v>
      </c>
      <c r="B975">
        <v>7</v>
      </c>
      <c r="C975">
        <v>7</v>
      </c>
    </row>
    <row r="976" spans="1:3" x14ac:dyDescent="0.2">
      <c r="A976">
        <v>7</v>
      </c>
      <c r="B976">
        <v>8</v>
      </c>
      <c r="C976">
        <v>72</v>
      </c>
    </row>
    <row r="977" spans="1:3" x14ac:dyDescent="0.2">
      <c r="A977">
        <v>7</v>
      </c>
      <c r="B977">
        <v>9</v>
      </c>
      <c r="C977">
        <v>62</v>
      </c>
    </row>
    <row r="978" spans="1:3" x14ac:dyDescent="0.2">
      <c r="A978">
        <v>7</v>
      </c>
      <c r="B978">
        <v>10</v>
      </c>
      <c r="C978">
        <v>41</v>
      </c>
    </row>
    <row r="979" spans="1:3" x14ac:dyDescent="0.2">
      <c r="A979">
        <v>7</v>
      </c>
      <c r="B979">
        <v>11</v>
      </c>
      <c r="C979">
        <v>45</v>
      </c>
    </row>
    <row r="980" spans="1:3" x14ac:dyDescent="0.2">
      <c r="A980">
        <v>7</v>
      </c>
      <c r="B980">
        <v>12</v>
      </c>
      <c r="C980">
        <v>62</v>
      </c>
    </row>
    <row r="981" spans="1:3" x14ac:dyDescent="0.2">
      <c r="A981">
        <v>7</v>
      </c>
      <c r="B981">
        <v>13</v>
      </c>
      <c r="C981">
        <v>7</v>
      </c>
    </row>
    <row r="982" spans="1:3" x14ac:dyDescent="0.2">
      <c r="A982">
        <v>7</v>
      </c>
      <c r="B982">
        <v>14</v>
      </c>
      <c r="C982">
        <v>7</v>
      </c>
    </row>
    <row r="983" spans="1:3" x14ac:dyDescent="0.2">
      <c r="A983">
        <v>7</v>
      </c>
      <c r="B983">
        <v>15</v>
      </c>
      <c r="C983">
        <v>9</v>
      </c>
    </row>
    <row r="984" spans="1:3" x14ac:dyDescent="0.2">
      <c r="A984">
        <v>7</v>
      </c>
      <c r="B984">
        <v>16</v>
      </c>
      <c r="C984">
        <v>32</v>
      </c>
    </row>
    <row r="985" spans="1:3" x14ac:dyDescent="0.2">
      <c r="A985">
        <v>7</v>
      </c>
      <c r="B985">
        <v>17</v>
      </c>
      <c r="C985">
        <v>11</v>
      </c>
    </row>
    <row r="986" spans="1:3" x14ac:dyDescent="0.2">
      <c r="A986">
        <v>7</v>
      </c>
      <c r="B986">
        <v>18</v>
      </c>
      <c r="C986">
        <v>32</v>
      </c>
    </row>
    <row r="987" spans="1:3" x14ac:dyDescent="0.2">
      <c r="A987">
        <v>7</v>
      </c>
      <c r="B987">
        <v>19</v>
      </c>
      <c r="C987">
        <v>9</v>
      </c>
    </row>
    <row r="988" spans="1:3" x14ac:dyDescent="0.2">
      <c r="A988">
        <v>7</v>
      </c>
      <c r="B988">
        <v>20</v>
      </c>
      <c r="C988">
        <v>13</v>
      </c>
    </row>
    <row r="989" spans="1:3" x14ac:dyDescent="0.2">
      <c r="A989">
        <v>7</v>
      </c>
      <c r="B989">
        <v>21</v>
      </c>
      <c r="C989">
        <v>39</v>
      </c>
    </row>
    <row r="990" spans="1:3" x14ac:dyDescent="0.2">
      <c r="A990">
        <v>7</v>
      </c>
      <c r="B990">
        <v>22</v>
      </c>
      <c r="C990">
        <v>72</v>
      </c>
    </row>
    <row r="991" spans="1:3" x14ac:dyDescent="0.2">
      <c r="A991">
        <v>7</v>
      </c>
      <c r="B991">
        <v>23</v>
      </c>
      <c r="C991">
        <v>20</v>
      </c>
    </row>
    <row r="992" spans="1:3" x14ac:dyDescent="0.2">
      <c r="A992">
        <v>7</v>
      </c>
      <c r="B992">
        <v>24</v>
      </c>
      <c r="C992">
        <v>96</v>
      </c>
    </row>
    <row r="993" spans="1:3" x14ac:dyDescent="0.2">
      <c r="A993">
        <v>7</v>
      </c>
      <c r="B993">
        <v>25</v>
      </c>
      <c r="C993">
        <v>11</v>
      </c>
    </row>
    <row r="994" spans="1:3" x14ac:dyDescent="0.2">
      <c r="A994">
        <v>7</v>
      </c>
      <c r="B994">
        <v>26</v>
      </c>
      <c r="C994">
        <v>29</v>
      </c>
    </row>
    <row r="995" spans="1:3" x14ac:dyDescent="0.2">
      <c r="A995">
        <v>7</v>
      </c>
      <c r="B995">
        <v>27</v>
      </c>
      <c r="C995">
        <v>28</v>
      </c>
    </row>
    <row r="996" spans="1:3" x14ac:dyDescent="0.2">
      <c r="A996">
        <v>7</v>
      </c>
      <c r="B996">
        <v>28</v>
      </c>
      <c r="C996">
        <v>8</v>
      </c>
    </row>
    <row r="997" spans="1:3" x14ac:dyDescent="0.2">
      <c r="A997">
        <v>7</v>
      </c>
      <c r="B997">
        <v>29</v>
      </c>
      <c r="C997">
        <v>24</v>
      </c>
    </row>
    <row r="998" spans="1:3" x14ac:dyDescent="0.2">
      <c r="A998">
        <v>7</v>
      </c>
      <c r="B998">
        <v>30</v>
      </c>
      <c r="C998">
        <v>95</v>
      </c>
    </row>
    <row r="999" spans="1:3" x14ac:dyDescent="0.2">
      <c r="A999">
        <v>7</v>
      </c>
      <c r="B999">
        <v>31</v>
      </c>
      <c r="C999">
        <v>51</v>
      </c>
    </row>
    <row r="1000" spans="1:3" x14ac:dyDescent="0.2">
      <c r="A1000">
        <v>7</v>
      </c>
      <c r="B1000">
        <v>32</v>
      </c>
      <c r="C1000">
        <v>24</v>
      </c>
    </row>
    <row r="1001" spans="1:3" x14ac:dyDescent="0.2">
      <c r="A1001">
        <v>7</v>
      </c>
      <c r="B1001">
        <v>33</v>
      </c>
      <c r="C1001">
        <v>89</v>
      </c>
    </row>
    <row r="1002" spans="1:3" x14ac:dyDescent="0.2">
      <c r="A1002">
        <v>7</v>
      </c>
      <c r="B1002">
        <v>34</v>
      </c>
      <c r="C1002">
        <v>22</v>
      </c>
    </row>
    <row r="1003" spans="1:3" x14ac:dyDescent="0.2">
      <c r="A1003">
        <v>7</v>
      </c>
      <c r="B1003">
        <v>35</v>
      </c>
      <c r="C1003">
        <v>29</v>
      </c>
    </row>
    <row r="1004" spans="1:3" x14ac:dyDescent="0.2">
      <c r="A1004">
        <v>7</v>
      </c>
      <c r="B1004">
        <v>36</v>
      </c>
      <c r="C1004">
        <v>29</v>
      </c>
    </row>
    <row r="1005" spans="1:3" x14ac:dyDescent="0.2">
      <c r="A1005">
        <v>7</v>
      </c>
      <c r="B1005">
        <v>37</v>
      </c>
      <c r="C1005">
        <v>79</v>
      </c>
    </row>
    <row r="1006" spans="1:3" x14ac:dyDescent="0.2">
      <c r="A1006">
        <v>7</v>
      </c>
      <c r="B1006">
        <v>38</v>
      </c>
      <c r="C1006">
        <v>74</v>
      </c>
    </row>
    <row r="1007" spans="1:3" x14ac:dyDescent="0.2">
      <c r="A1007">
        <v>7</v>
      </c>
      <c r="B1007">
        <v>39</v>
      </c>
      <c r="C1007">
        <v>23</v>
      </c>
    </row>
    <row r="1008" spans="1:3" x14ac:dyDescent="0.2">
      <c r="A1008">
        <v>7</v>
      </c>
      <c r="B1008">
        <v>40</v>
      </c>
      <c r="C1008">
        <v>33</v>
      </c>
    </row>
    <row r="1009" spans="1:3" x14ac:dyDescent="0.2">
      <c r="A1009">
        <v>7</v>
      </c>
      <c r="B1009">
        <v>41</v>
      </c>
      <c r="C1009">
        <v>59</v>
      </c>
    </row>
    <row r="1010" spans="1:3" x14ac:dyDescent="0.2">
      <c r="A1010">
        <v>7</v>
      </c>
      <c r="B1010">
        <v>42</v>
      </c>
      <c r="C1010">
        <v>33</v>
      </c>
    </row>
    <row r="1011" spans="1:3" x14ac:dyDescent="0.2">
      <c r="A1011">
        <v>7</v>
      </c>
      <c r="B1011">
        <v>43</v>
      </c>
      <c r="C1011">
        <v>51</v>
      </c>
    </row>
    <row r="1012" spans="1:3" x14ac:dyDescent="0.2">
      <c r="A1012">
        <v>7</v>
      </c>
      <c r="B1012">
        <v>44</v>
      </c>
      <c r="C1012">
        <v>71</v>
      </c>
    </row>
    <row r="1013" spans="1:3" x14ac:dyDescent="0.2">
      <c r="A1013">
        <v>7</v>
      </c>
      <c r="B1013">
        <v>45</v>
      </c>
      <c r="C1013">
        <v>30</v>
      </c>
    </row>
    <row r="1014" spans="1:3" x14ac:dyDescent="0.2">
      <c r="A1014">
        <v>7</v>
      </c>
      <c r="B1014">
        <v>46</v>
      </c>
      <c r="C1014">
        <v>42</v>
      </c>
    </row>
    <row r="1015" spans="1:3" x14ac:dyDescent="0.2">
      <c r="A1015">
        <v>7</v>
      </c>
      <c r="B1015">
        <v>47</v>
      </c>
      <c r="C1015">
        <v>42</v>
      </c>
    </row>
    <row r="1016" spans="1:3" x14ac:dyDescent="0.2">
      <c r="A1016">
        <v>7</v>
      </c>
      <c r="B1016">
        <v>48</v>
      </c>
      <c r="C1016">
        <v>27</v>
      </c>
    </row>
    <row r="1017" spans="1:3" x14ac:dyDescent="0.2">
      <c r="A1017">
        <v>7</v>
      </c>
      <c r="B1017">
        <v>49</v>
      </c>
      <c r="C1017">
        <v>56</v>
      </c>
    </row>
    <row r="1018" spans="1:3" x14ac:dyDescent="0.2">
      <c r="A1018">
        <v>7</v>
      </c>
      <c r="B1018">
        <v>50</v>
      </c>
      <c r="C1018">
        <v>59</v>
      </c>
    </row>
    <row r="1019" spans="1:3" x14ac:dyDescent="0.2">
      <c r="A1019">
        <v>7</v>
      </c>
      <c r="B1019">
        <v>51</v>
      </c>
      <c r="C1019">
        <v>89</v>
      </c>
    </row>
    <row r="1020" spans="1:3" x14ac:dyDescent="0.2">
      <c r="A1020">
        <v>7</v>
      </c>
      <c r="B1020">
        <v>52</v>
      </c>
      <c r="C1020">
        <v>39</v>
      </c>
    </row>
    <row r="1021" spans="1:3" x14ac:dyDescent="0.2">
      <c r="A1021">
        <v>7</v>
      </c>
      <c r="B1021">
        <v>53</v>
      </c>
      <c r="C1021">
        <v>39</v>
      </c>
    </row>
    <row r="1022" spans="1:3" x14ac:dyDescent="0.2">
      <c r="A1022">
        <v>7</v>
      </c>
      <c r="B1022">
        <v>54</v>
      </c>
      <c r="C1022">
        <v>73</v>
      </c>
    </row>
    <row r="1023" spans="1:3" x14ac:dyDescent="0.2">
      <c r="A1023">
        <v>7</v>
      </c>
      <c r="B1023">
        <v>55</v>
      </c>
      <c r="C1023">
        <v>21</v>
      </c>
    </row>
    <row r="1024" spans="1:3" x14ac:dyDescent="0.2">
      <c r="A1024">
        <v>7</v>
      </c>
      <c r="B1024">
        <v>56</v>
      </c>
      <c r="C1024">
        <v>21</v>
      </c>
    </row>
    <row r="1025" spans="1:3" x14ac:dyDescent="0.2">
      <c r="A1025">
        <v>7</v>
      </c>
      <c r="B1025">
        <v>57</v>
      </c>
      <c r="C1025">
        <v>21</v>
      </c>
    </row>
    <row r="1026" spans="1:3" x14ac:dyDescent="0.2">
      <c r="A1026">
        <v>7</v>
      </c>
      <c r="B1026">
        <v>58</v>
      </c>
      <c r="C1026">
        <v>78</v>
      </c>
    </row>
    <row r="1027" spans="1:3" x14ac:dyDescent="0.2">
      <c r="A1027">
        <v>7</v>
      </c>
      <c r="B1027">
        <v>59</v>
      </c>
      <c r="C1027">
        <v>89</v>
      </c>
    </row>
    <row r="1028" spans="1:3" x14ac:dyDescent="0.2">
      <c r="A1028">
        <v>7</v>
      </c>
      <c r="B1028">
        <v>60</v>
      </c>
      <c r="C1028">
        <v>49</v>
      </c>
    </row>
    <row r="1029" spans="1:3" x14ac:dyDescent="0.2">
      <c r="A1029">
        <v>7</v>
      </c>
      <c r="B1029">
        <v>61</v>
      </c>
      <c r="C1029">
        <v>69</v>
      </c>
    </row>
    <row r="1030" spans="1:3" x14ac:dyDescent="0.2">
      <c r="A1030">
        <v>7</v>
      </c>
      <c r="B1030">
        <v>62</v>
      </c>
      <c r="C1030">
        <v>96</v>
      </c>
    </row>
    <row r="1031" spans="1:3" x14ac:dyDescent="0.2">
      <c r="A1031">
        <v>7</v>
      </c>
      <c r="B1031">
        <v>63</v>
      </c>
      <c r="C1031">
        <v>71</v>
      </c>
    </row>
    <row r="1032" spans="1:3" x14ac:dyDescent="0.2">
      <c r="A1032">
        <v>7</v>
      </c>
      <c r="B1032">
        <v>64</v>
      </c>
      <c r="C1032">
        <v>55</v>
      </c>
    </row>
    <row r="1033" spans="1:3" x14ac:dyDescent="0.2">
      <c r="A1033">
        <v>7</v>
      </c>
      <c r="B1033">
        <v>65</v>
      </c>
      <c r="C1033">
        <v>54</v>
      </c>
    </row>
    <row r="1034" spans="1:3" x14ac:dyDescent="0.2">
      <c r="A1034">
        <v>7</v>
      </c>
      <c r="B1034">
        <v>66</v>
      </c>
      <c r="C1034">
        <v>116</v>
      </c>
    </row>
    <row r="1035" spans="1:3" x14ac:dyDescent="0.2">
      <c r="A1035">
        <v>7</v>
      </c>
      <c r="B1035">
        <v>67</v>
      </c>
      <c r="C1035">
        <v>64</v>
      </c>
    </row>
    <row r="1036" spans="1:3" x14ac:dyDescent="0.2">
      <c r="A1036">
        <v>7</v>
      </c>
      <c r="B1036">
        <v>68</v>
      </c>
      <c r="C1036">
        <v>80</v>
      </c>
    </row>
    <row r="1037" spans="1:3" x14ac:dyDescent="0.2">
      <c r="A1037">
        <v>7</v>
      </c>
      <c r="B1037">
        <v>69</v>
      </c>
      <c r="C1037">
        <v>28</v>
      </c>
    </row>
    <row r="1038" spans="1:3" x14ac:dyDescent="0.2">
      <c r="A1038">
        <v>7</v>
      </c>
      <c r="B1038">
        <v>70</v>
      </c>
      <c r="C1038">
        <v>90</v>
      </c>
    </row>
    <row r="1039" spans="1:3" x14ac:dyDescent="0.2">
      <c r="A1039">
        <v>7</v>
      </c>
      <c r="B1039">
        <v>71</v>
      </c>
      <c r="C1039">
        <v>58</v>
      </c>
    </row>
    <row r="1040" spans="1:3" x14ac:dyDescent="0.2">
      <c r="A1040">
        <v>7</v>
      </c>
      <c r="B1040">
        <v>72</v>
      </c>
      <c r="C1040">
        <v>20</v>
      </c>
    </row>
    <row r="1041" spans="1:3" x14ac:dyDescent="0.2">
      <c r="A1041">
        <v>7</v>
      </c>
      <c r="B1041">
        <v>73</v>
      </c>
      <c r="C1041">
        <v>22</v>
      </c>
    </row>
    <row r="1042" spans="1:3" x14ac:dyDescent="0.2">
      <c r="A1042">
        <v>7</v>
      </c>
      <c r="B1042">
        <v>74</v>
      </c>
      <c r="C1042">
        <v>55</v>
      </c>
    </row>
    <row r="1043" spans="1:3" x14ac:dyDescent="0.2">
      <c r="A1043">
        <v>7</v>
      </c>
      <c r="B1043">
        <v>75</v>
      </c>
      <c r="C1043">
        <v>55</v>
      </c>
    </row>
    <row r="1044" spans="1:3" x14ac:dyDescent="0.2">
      <c r="A1044">
        <v>7</v>
      </c>
      <c r="B1044">
        <v>76</v>
      </c>
      <c r="C1044">
        <v>31</v>
      </c>
    </row>
    <row r="1045" spans="1:3" x14ac:dyDescent="0.2">
      <c r="A1045">
        <v>7</v>
      </c>
      <c r="B1045">
        <v>77</v>
      </c>
      <c r="C1045">
        <v>50</v>
      </c>
    </row>
    <row r="1046" spans="1:3" x14ac:dyDescent="0.2">
      <c r="A1046">
        <v>7</v>
      </c>
      <c r="B1046">
        <v>78</v>
      </c>
      <c r="C1046">
        <v>72</v>
      </c>
    </row>
    <row r="1047" spans="1:3" x14ac:dyDescent="0.2">
      <c r="A1047">
        <v>7</v>
      </c>
      <c r="B1047">
        <v>79</v>
      </c>
      <c r="C1047">
        <v>91</v>
      </c>
    </row>
    <row r="1048" spans="1:3" x14ac:dyDescent="0.2">
      <c r="A1048">
        <v>7</v>
      </c>
      <c r="B1048">
        <v>80</v>
      </c>
      <c r="C1048">
        <v>116</v>
      </c>
    </row>
    <row r="1049" spans="1:3" x14ac:dyDescent="0.2">
      <c r="A1049">
        <v>7</v>
      </c>
      <c r="B1049">
        <v>81</v>
      </c>
      <c r="C1049">
        <v>33</v>
      </c>
    </row>
    <row r="1050" spans="1:3" x14ac:dyDescent="0.2">
      <c r="A1050">
        <v>7</v>
      </c>
      <c r="B1050">
        <v>82</v>
      </c>
      <c r="C1050">
        <v>5</v>
      </c>
    </row>
    <row r="1051" spans="1:3" x14ac:dyDescent="0.2">
      <c r="A1051">
        <v>7</v>
      </c>
      <c r="B1051">
        <v>83</v>
      </c>
      <c r="C1051">
        <v>54</v>
      </c>
    </row>
    <row r="1052" spans="1:3" x14ac:dyDescent="0.2">
      <c r="A1052">
        <v>7</v>
      </c>
      <c r="B1052">
        <v>84</v>
      </c>
      <c r="C1052">
        <v>40</v>
      </c>
    </row>
    <row r="1053" spans="1:3" x14ac:dyDescent="0.2">
      <c r="A1053">
        <v>7</v>
      </c>
      <c r="B1053">
        <v>85</v>
      </c>
      <c r="C1053">
        <v>54</v>
      </c>
    </row>
    <row r="1054" spans="1:3" x14ac:dyDescent="0.2">
      <c r="A1054">
        <v>7</v>
      </c>
      <c r="B1054">
        <v>86</v>
      </c>
      <c r="C1054">
        <v>70</v>
      </c>
    </row>
    <row r="1055" spans="1:3" x14ac:dyDescent="0.2">
      <c r="A1055">
        <v>7</v>
      </c>
      <c r="B1055">
        <v>87</v>
      </c>
      <c r="C1055">
        <v>74</v>
      </c>
    </row>
    <row r="1056" spans="1:3" x14ac:dyDescent="0.2">
      <c r="A1056">
        <v>7</v>
      </c>
      <c r="B1056">
        <v>88</v>
      </c>
      <c r="C1056">
        <v>115</v>
      </c>
    </row>
    <row r="1057" spans="1:3" x14ac:dyDescent="0.2">
      <c r="A1057">
        <v>7</v>
      </c>
      <c r="B1057">
        <v>89</v>
      </c>
      <c r="C1057">
        <v>72</v>
      </c>
    </row>
    <row r="1058" spans="1:3" x14ac:dyDescent="0.2">
      <c r="A1058">
        <v>7</v>
      </c>
      <c r="B1058">
        <v>90</v>
      </c>
      <c r="C1058">
        <v>52</v>
      </c>
    </row>
    <row r="1059" spans="1:3" x14ac:dyDescent="0.2">
      <c r="A1059">
        <v>7</v>
      </c>
      <c r="B1059">
        <v>91</v>
      </c>
      <c r="C1059">
        <v>78</v>
      </c>
    </row>
    <row r="1060" spans="1:3" x14ac:dyDescent="0.2">
      <c r="A1060">
        <v>7</v>
      </c>
      <c r="B1060">
        <v>92</v>
      </c>
      <c r="C1060">
        <v>79</v>
      </c>
    </row>
    <row r="1061" spans="1:3" x14ac:dyDescent="0.2">
      <c r="A1061">
        <v>7</v>
      </c>
      <c r="B1061">
        <v>93</v>
      </c>
      <c r="C1061">
        <v>50</v>
      </c>
    </row>
    <row r="1062" spans="1:3" x14ac:dyDescent="0.2">
      <c r="A1062">
        <v>7</v>
      </c>
      <c r="B1062">
        <v>94</v>
      </c>
      <c r="C1062">
        <v>41</v>
      </c>
    </row>
    <row r="1063" spans="1:3" x14ac:dyDescent="0.2">
      <c r="A1063">
        <v>7</v>
      </c>
      <c r="B1063">
        <v>95</v>
      </c>
      <c r="C1063">
        <v>95</v>
      </c>
    </row>
    <row r="1064" spans="1:3" x14ac:dyDescent="0.2">
      <c r="A1064">
        <v>7</v>
      </c>
      <c r="B1064">
        <v>96</v>
      </c>
      <c r="C1064">
        <v>95</v>
      </c>
    </row>
    <row r="1065" spans="1:3" x14ac:dyDescent="0.2">
      <c r="A1065">
        <v>7</v>
      </c>
      <c r="B1065">
        <v>97</v>
      </c>
      <c r="C1065">
        <v>69</v>
      </c>
    </row>
    <row r="1066" spans="1:3" x14ac:dyDescent="0.2">
      <c r="A1066">
        <v>7</v>
      </c>
      <c r="B1066">
        <v>98</v>
      </c>
      <c r="C1066">
        <v>65</v>
      </c>
    </row>
    <row r="1067" spans="1:3" x14ac:dyDescent="0.2">
      <c r="A1067">
        <v>7</v>
      </c>
      <c r="B1067">
        <v>99</v>
      </c>
      <c r="C1067">
        <v>115</v>
      </c>
    </row>
    <row r="1068" spans="1:3" x14ac:dyDescent="0.2">
      <c r="A1068">
        <v>7</v>
      </c>
      <c r="B1068">
        <v>100</v>
      </c>
      <c r="C1068">
        <v>54</v>
      </c>
    </row>
    <row r="1069" spans="1:3" x14ac:dyDescent="0.2">
      <c r="A1069">
        <v>7</v>
      </c>
      <c r="B1069">
        <v>101</v>
      </c>
      <c r="C1069">
        <v>66</v>
      </c>
    </row>
    <row r="1070" spans="1:3" x14ac:dyDescent="0.2">
      <c r="A1070">
        <v>7</v>
      </c>
      <c r="B1070">
        <v>102</v>
      </c>
      <c r="C1070">
        <v>66</v>
      </c>
    </row>
    <row r="1071" spans="1:3" x14ac:dyDescent="0.2">
      <c r="A1071">
        <v>7</v>
      </c>
      <c r="B1071">
        <v>103</v>
      </c>
      <c r="C1071">
        <v>28</v>
      </c>
    </row>
    <row r="1072" spans="1:3" x14ac:dyDescent="0.2">
      <c r="A1072">
        <v>7</v>
      </c>
      <c r="B1072">
        <v>104</v>
      </c>
      <c r="C1072">
        <v>58</v>
      </c>
    </row>
    <row r="1073" spans="1:3" x14ac:dyDescent="0.2">
      <c r="A1073">
        <v>7</v>
      </c>
      <c r="B1073">
        <v>105</v>
      </c>
      <c r="C1073">
        <v>56</v>
      </c>
    </row>
    <row r="1074" spans="1:3" x14ac:dyDescent="0.2">
      <c r="A1074">
        <v>7</v>
      </c>
      <c r="B1074">
        <v>106</v>
      </c>
      <c r="C1074">
        <v>49</v>
      </c>
    </row>
    <row r="1075" spans="1:3" x14ac:dyDescent="0.2">
      <c r="A1075">
        <v>7</v>
      </c>
      <c r="B1075">
        <v>107</v>
      </c>
      <c r="C1075">
        <v>70</v>
      </c>
    </row>
    <row r="1076" spans="1:3" x14ac:dyDescent="0.2">
      <c r="A1076">
        <v>7</v>
      </c>
      <c r="B1076">
        <v>108</v>
      </c>
      <c r="C1076">
        <v>103</v>
      </c>
    </row>
    <row r="1077" spans="1:3" x14ac:dyDescent="0.2">
      <c r="A1077">
        <v>7</v>
      </c>
      <c r="B1077">
        <v>109</v>
      </c>
      <c r="C1077">
        <v>79</v>
      </c>
    </row>
    <row r="1078" spans="1:3" x14ac:dyDescent="0.2">
      <c r="A1078">
        <v>7</v>
      </c>
      <c r="B1078">
        <v>110</v>
      </c>
      <c r="C1078">
        <v>105</v>
      </c>
    </row>
    <row r="1079" spans="1:3" x14ac:dyDescent="0.2">
      <c r="A1079">
        <v>7</v>
      </c>
      <c r="B1079">
        <v>111</v>
      </c>
      <c r="C1079">
        <v>66</v>
      </c>
    </row>
    <row r="1080" spans="1:3" x14ac:dyDescent="0.2">
      <c r="A1080">
        <v>7</v>
      </c>
      <c r="B1080">
        <v>112</v>
      </c>
      <c r="C1080">
        <v>79</v>
      </c>
    </row>
    <row r="1081" spans="1:3" x14ac:dyDescent="0.2">
      <c r="A1081">
        <v>7</v>
      </c>
      <c r="B1081">
        <v>113</v>
      </c>
      <c r="C1081">
        <v>103</v>
      </c>
    </row>
    <row r="1082" spans="1:3" x14ac:dyDescent="0.2">
      <c r="A1082">
        <v>7</v>
      </c>
      <c r="B1082">
        <v>114</v>
      </c>
      <c r="C1082">
        <v>49</v>
      </c>
    </row>
    <row r="1083" spans="1:3" x14ac:dyDescent="0.2">
      <c r="A1083">
        <v>7</v>
      </c>
      <c r="B1083">
        <v>115</v>
      </c>
      <c r="C1083">
        <v>73</v>
      </c>
    </row>
    <row r="1084" spans="1:3" x14ac:dyDescent="0.2">
      <c r="A1084">
        <v>7</v>
      </c>
      <c r="B1084">
        <v>116</v>
      </c>
      <c r="C1084">
        <v>21</v>
      </c>
    </row>
    <row r="1085" spans="1:3" x14ac:dyDescent="0.2">
      <c r="A1085">
        <v>7</v>
      </c>
      <c r="B1085">
        <v>117</v>
      </c>
      <c r="C1085">
        <v>64</v>
      </c>
    </row>
    <row r="1086" spans="1:3" x14ac:dyDescent="0.2">
      <c r="A1086">
        <v>7</v>
      </c>
      <c r="B1086">
        <v>118</v>
      </c>
      <c r="C1086">
        <v>85</v>
      </c>
    </row>
    <row r="1087" spans="1:3" x14ac:dyDescent="0.2">
      <c r="A1087">
        <v>7</v>
      </c>
      <c r="B1087">
        <v>119</v>
      </c>
      <c r="C1087">
        <v>99</v>
      </c>
    </row>
    <row r="1088" spans="1:3" x14ac:dyDescent="0.2">
      <c r="A1088">
        <v>7</v>
      </c>
      <c r="B1088">
        <v>120</v>
      </c>
      <c r="C1088">
        <v>88</v>
      </c>
    </row>
    <row r="1089" spans="1:3" x14ac:dyDescent="0.2">
      <c r="A1089">
        <v>7</v>
      </c>
      <c r="B1089">
        <v>121</v>
      </c>
      <c r="C1089">
        <v>80</v>
      </c>
    </row>
    <row r="1090" spans="1:3" x14ac:dyDescent="0.2">
      <c r="A1090">
        <v>7</v>
      </c>
      <c r="B1090">
        <v>122</v>
      </c>
      <c r="C1090">
        <v>31</v>
      </c>
    </row>
    <row r="1091" spans="1:3" x14ac:dyDescent="0.2">
      <c r="A1091">
        <v>7</v>
      </c>
      <c r="B1091">
        <v>123</v>
      </c>
      <c r="C1091">
        <v>105</v>
      </c>
    </row>
    <row r="1092" spans="1:3" x14ac:dyDescent="0.2">
      <c r="A1092">
        <v>7</v>
      </c>
      <c r="B1092">
        <v>124</v>
      </c>
      <c r="C1092">
        <v>105</v>
      </c>
    </row>
    <row r="1093" spans="1:3" x14ac:dyDescent="0.2">
      <c r="A1093">
        <v>7</v>
      </c>
      <c r="B1093">
        <v>125</v>
      </c>
      <c r="C1093">
        <v>83</v>
      </c>
    </row>
    <row r="1094" spans="1:3" x14ac:dyDescent="0.2">
      <c r="A1094">
        <v>7</v>
      </c>
      <c r="B1094">
        <v>126</v>
      </c>
      <c r="C1094">
        <v>85</v>
      </c>
    </row>
    <row r="1095" spans="1:3" x14ac:dyDescent="0.2">
      <c r="A1095">
        <v>7</v>
      </c>
      <c r="B1095">
        <v>127</v>
      </c>
      <c r="C1095">
        <v>70</v>
      </c>
    </row>
    <row r="1096" spans="1:3" x14ac:dyDescent="0.2">
      <c r="A1096">
        <v>7</v>
      </c>
      <c r="B1096">
        <v>128</v>
      </c>
      <c r="C1096">
        <v>80</v>
      </c>
    </row>
    <row r="1097" spans="1:3" x14ac:dyDescent="0.2">
      <c r="A1097">
        <v>7</v>
      </c>
      <c r="B1097">
        <v>129</v>
      </c>
      <c r="C1097">
        <v>70</v>
      </c>
    </row>
    <row r="1098" spans="1:3" x14ac:dyDescent="0.2">
      <c r="A1098">
        <v>7</v>
      </c>
      <c r="B1098">
        <v>130</v>
      </c>
      <c r="C1098">
        <v>74</v>
      </c>
    </row>
    <row r="1099" spans="1:3" x14ac:dyDescent="0.2">
      <c r="A1099">
        <v>7</v>
      </c>
      <c r="B1099">
        <v>131</v>
      </c>
      <c r="C1099">
        <v>88</v>
      </c>
    </row>
    <row r="1100" spans="1:3" x14ac:dyDescent="0.2">
      <c r="A1100">
        <v>7</v>
      </c>
      <c r="B1100">
        <v>132</v>
      </c>
      <c r="C1100">
        <v>83</v>
      </c>
    </row>
    <row r="1101" spans="1:3" x14ac:dyDescent="0.2">
      <c r="A1101">
        <v>7</v>
      </c>
      <c r="B1101">
        <v>133</v>
      </c>
      <c r="C1101">
        <v>83</v>
      </c>
    </row>
    <row r="1102" spans="1:3" x14ac:dyDescent="0.2">
      <c r="A1102">
        <v>7</v>
      </c>
      <c r="B1102">
        <v>134</v>
      </c>
      <c r="C1102">
        <v>83</v>
      </c>
    </row>
    <row r="1103" spans="1:3" x14ac:dyDescent="0.2">
      <c r="A1103">
        <v>7</v>
      </c>
      <c r="B1103">
        <v>135</v>
      </c>
      <c r="C1103">
        <v>65</v>
      </c>
    </row>
    <row r="1104" spans="1:3" x14ac:dyDescent="0.2">
      <c r="A1104">
        <v>7</v>
      </c>
      <c r="B1104">
        <v>136</v>
      </c>
      <c r="C1104">
        <v>65</v>
      </c>
    </row>
    <row r="1105" spans="1:3" x14ac:dyDescent="0.2">
      <c r="A1105">
        <v>7</v>
      </c>
      <c r="B1105">
        <v>137</v>
      </c>
      <c r="C1105">
        <v>65</v>
      </c>
    </row>
    <row r="1106" spans="1:3" x14ac:dyDescent="0.2">
      <c r="A1106">
        <v>8</v>
      </c>
      <c r="B1106">
        <v>0</v>
      </c>
      <c r="C1106">
        <v>45</v>
      </c>
    </row>
    <row r="1107" spans="1:3" x14ac:dyDescent="0.2">
      <c r="A1107">
        <v>8</v>
      </c>
      <c r="B1107">
        <v>1</v>
      </c>
      <c r="C1107">
        <v>45</v>
      </c>
    </row>
    <row r="1108" spans="1:3" x14ac:dyDescent="0.2">
      <c r="A1108">
        <v>8</v>
      </c>
      <c r="B1108">
        <v>2</v>
      </c>
      <c r="C1108">
        <v>5</v>
      </c>
    </row>
    <row r="1109" spans="1:3" x14ac:dyDescent="0.2">
      <c r="A1109">
        <v>8</v>
      </c>
      <c r="B1109">
        <v>3</v>
      </c>
      <c r="C1109">
        <v>24</v>
      </c>
    </row>
    <row r="1110" spans="1:3" x14ac:dyDescent="0.2">
      <c r="A1110">
        <v>8</v>
      </c>
      <c r="B1110">
        <v>4</v>
      </c>
      <c r="C1110">
        <v>30</v>
      </c>
    </row>
    <row r="1111" spans="1:3" x14ac:dyDescent="0.2">
      <c r="A1111">
        <v>8</v>
      </c>
      <c r="B1111">
        <v>5</v>
      </c>
      <c r="C1111">
        <v>13</v>
      </c>
    </row>
    <row r="1112" spans="1:3" x14ac:dyDescent="0.2">
      <c r="A1112">
        <v>8</v>
      </c>
      <c r="B1112">
        <v>6</v>
      </c>
      <c r="C1112">
        <v>30</v>
      </c>
    </row>
    <row r="1113" spans="1:3" x14ac:dyDescent="0.2">
      <c r="A1113">
        <v>8</v>
      </c>
      <c r="B1113">
        <v>7</v>
      </c>
      <c r="C1113">
        <v>72</v>
      </c>
    </row>
    <row r="1114" spans="1:3" x14ac:dyDescent="0.2">
      <c r="A1114">
        <v>8</v>
      </c>
      <c r="B1114">
        <v>8</v>
      </c>
      <c r="C1114">
        <v>8</v>
      </c>
    </row>
    <row r="1115" spans="1:3" x14ac:dyDescent="0.2">
      <c r="A1115">
        <v>8</v>
      </c>
      <c r="B1115">
        <v>9</v>
      </c>
      <c r="C1115">
        <v>7</v>
      </c>
    </row>
    <row r="1116" spans="1:3" x14ac:dyDescent="0.2">
      <c r="A1116">
        <v>8</v>
      </c>
      <c r="B1116">
        <v>10</v>
      </c>
      <c r="C1116">
        <v>71</v>
      </c>
    </row>
    <row r="1117" spans="1:3" x14ac:dyDescent="0.2">
      <c r="A1117">
        <v>8</v>
      </c>
      <c r="B1117">
        <v>11</v>
      </c>
      <c r="C1117">
        <v>95</v>
      </c>
    </row>
    <row r="1118" spans="1:3" x14ac:dyDescent="0.2">
      <c r="A1118">
        <v>8</v>
      </c>
      <c r="B1118">
        <v>12</v>
      </c>
      <c r="C1118">
        <v>95</v>
      </c>
    </row>
    <row r="1119" spans="1:3" x14ac:dyDescent="0.2">
      <c r="A1119">
        <v>8</v>
      </c>
      <c r="B1119">
        <v>13</v>
      </c>
      <c r="C1119">
        <v>39</v>
      </c>
    </row>
    <row r="1120" spans="1:3" x14ac:dyDescent="0.2">
      <c r="A1120">
        <v>8</v>
      </c>
      <c r="B1120">
        <v>14</v>
      </c>
      <c r="C1120">
        <v>39</v>
      </c>
    </row>
    <row r="1121" spans="1:3" x14ac:dyDescent="0.2">
      <c r="A1121">
        <v>8</v>
      </c>
      <c r="B1121">
        <v>15</v>
      </c>
      <c r="C1121">
        <v>62</v>
      </c>
    </row>
    <row r="1122" spans="1:3" x14ac:dyDescent="0.2">
      <c r="A1122">
        <v>8</v>
      </c>
      <c r="B1122">
        <v>16</v>
      </c>
      <c r="C1122">
        <v>96</v>
      </c>
    </row>
    <row r="1123" spans="1:3" x14ac:dyDescent="0.2">
      <c r="A1123">
        <v>8</v>
      </c>
      <c r="B1123">
        <v>17</v>
      </c>
      <c r="C1123">
        <v>32</v>
      </c>
    </row>
    <row r="1124" spans="1:3" x14ac:dyDescent="0.2">
      <c r="A1124">
        <v>8</v>
      </c>
      <c r="B1124">
        <v>18</v>
      </c>
      <c r="C1124">
        <v>96</v>
      </c>
    </row>
    <row r="1125" spans="1:3" x14ac:dyDescent="0.2">
      <c r="A1125">
        <v>8</v>
      </c>
      <c r="B1125">
        <v>19</v>
      </c>
      <c r="C1125">
        <v>62</v>
      </c>
    </row>
    <row r="1126" spans="1:3" x14ac:dyDescent="0.2">
      <c r="A1126">
        <v>8</v>
      </c>
      <c r="B1126">
        <v>20</v>
      </c>
      <c r="C1126">
        <v>39</v>
      </c>
    </row>
    <row r="1127" spans="1:3" x14ac:dyDescent="0.2">
      <c r="A1127">
        <v>8</v>
      </c>
      <c r="B1127">
        <v>21</v>
      </c>
      <c r="C1127">
        <v>78</v>
      </c>
    </row>
    <row r="1128" spans="1:3" x14ac:dyDescent="0.2">
      <c r="A1128">
        <v>8</v>
      </c>
      <c r="B1128">
        <v>22</v>
      </c>
      <c r="C1128">
        <v>89</v>
      </c>
    </row>
    <row r="1129" spans="1:3" x14ac:dyDescent="0.2">
      <c r="A1129">
        <v>8</v>
      </c>
      <c r="B1129">
        <v>23</v>
      </c>
      <c r="C1129">
        <v>39</v>
      </c>
    </row>
    <row r="1130" spans="1:3" x14ac:dyDescent="0.2">
      <c r="A1130">
        <v>8</v>
      </c>
      <c r="B1130">
        <v>24</v>
      </c>
      <c r="C1130">
        <v>23</v>
      </c>
    </row>
    <row r="1131" spans="1:3" x14ac:dyDescent="0.2">
      <c r="A1131">
        <v>8</v>
      </c>
      <c r="B1131">
        <v>25</v>
      </c>
      <c r="C1131">
        <v>32</v>
      </c>
    </row>
    <row r="1132" spans="1:3" x14ac:dyDescent="0.2">
      <c r="A1132">
        <v>8</v>
      </c>
      <c r="B1132">
        <v>26</v>
      </c>
      <c r="C1132">
        <v>62</v>
      </c>
    </row>
    <row r="1133" spans="1:3" x14ac:dyDescent="0.2">
      <c r="A1133">
        <v>8</v>
      </c>
      <c r="B1133">
        <v>27</v>
      </c>
      <c r="C1133">
        <v>116</v>
      </c>
    </row>
    <row r="1134" spans="1:3" x14ac:dyDescent="0.2">
      <c r="A1134">
        <v>8</v>
      </c>
      <c r="B1134">
        <v>28</v>
      </c>
      <c r="C1134">
        <v>73</v>
      </c>
    </row>
    <row r="1135" spans="1:3" x14ac:dyDescent="0.2">
      <c r="A1135">
        <v>8</v>
      </c>
      <c r="B1135">
        <v>29</v>
      </c>
      <c r="C1135">
        <v>7</v>
      </c>
    </row>
    <row r="1136" spans="1:3" x14ac:dyDescent="0.2">
      <c r="A1136">
        <v>8</v>
      </c>
      <c r="B1136">
        <v>30</v>
      </c>
      <c r="C1136">
        <v>23</v>
      </c>
    </row>
    <row r="1137" spans="1:3" x14ac:dyDescent="0.2">
      <c r="A1137">
        <v>8</v>
      </c>
      <c r="B1137">
        <v>31</v>
      </c>
      <c r="C1137">
        <v>55</v>
      </c>
    </row>
    <row r="1138" spans="1:3" x14ac:dyDescent="0.2">
      <c r="A1138">
        <v>8</v>
      </c>
      <c r="B1138">
        <v>32</v>
      </c>
      <c r="C1138">
        <v>13</v>
      </c>
    </row>
    <row r="1139" spans="1:3" x14ac:dyDescent="0.2">
      <c r="A1139">
        <v>8</v>
      </c>
      <c r="B1139">
        <v>33</v>
      </c>
      <c r="C1139">
        <v>34</v>
      </c>
    </row>
    <row r="1140" spans="1:3" x14ac:dyDescent="0.2">
      <c r="A1140">
        <v>8</v>
      </c>
      <c r="B1140">
        <v>34</v>
      </c>
      <c r="C1140">
        <v>21</v>
      </c>
    </row>
    <row r="1141" spans="1:3" x14ac:dyDescent="0.2">
      <c r="A1141">
        <v>8</v>
      </c>
      <c r="B1141">
        <v>35</v>
      </c>
      <c r="C1141">
        <v>24</v>
      </c>
    </row>
    <row r="1142" spans="1:3" x14ac:dyDescent="0.2">
      <c r="A1142">
        <v>8</v>
      </c>
      <c r="B1142">
        <v>36</v>
      </c>
      <c r="C1142">
        <v>24</v>
      </c>
    </row>
    <row r="1143" spans="1:3" x14ac:dyDescent="0.2">
      <c r="A1143">
        <v>8</v>
      </c>
      <c r="B1143">
        <v>37</v>
      </c>
      <c r="C1143">
        <v>49</v>
      </c>
    </row>
    <row r="1144" spans="1:3" x14ac:dyDescent="0.2">
      <c r="A1144">
        <v>8</v>
      </c>
      <c r="B1144">
        <v>38</v>
      </c>
      <c r="C1144">
        <v>105</v>
      </c>
    </row>
    <row r="1145" spans="1:3" x14ac:dyDescent="0.2">
      <c r="A1145">
        <v>8</v>
      </c>
      <c r="B1145">
        <v>39</v>
      </c>
      <c r="C1145">
        <v>22</v>
      </c>
    </row>
    <row r="1146" spans="1:3" x14ac:dyDescent="0.2">
      <c r="A1146">
        <v>8</v>
      </c>
      <c r="B1146">
        <v>40</v>
      </c>
      <c r="C1146">
        <v>58</v>
      </c>
    </row>
    <row r="1147" spans="1:3" x14ac:dyDescent="0.2">
      <c r="A1147">
        <v>8</v>
      </c>
      <c r="B1147">
        <v>41</v>
      </c>
      <c r="C1147">
        <v>56</v>
      </c>
    </row>
    <row r="1148" spans="1:3" x14ac:dyDescent="0.2">
      <c r="A1148">
        <v>8</v>
      </c>
      <c r="B1148">
        <v>42</v>
      </c>
      <c r="C1148">
        <v>58</v>
      </c>
    </row>
    <row r="1149" spans="1:3" x14ac:dyDescent="0.2">
      <c r="A1149">
        <v>8</v>
      </c>
      <c r="B1149">
        <v>43</v>
      </c>
      <c r="C1149">
        <v>55</v>
      </c>
    </row>
    <row r="1150" spans="1:3" x14ac:dyDescent="0.2">
      <c r="A1150">
        <v>8</v>
      </c>
      <c r="B1150">
        <v>44</v>
      </c>
      <c r="C1150">
        <v>49</v>
      </c>
    </row>
    <row r="1151" spans="1:3" x14ac:dyDescent="0.2">
      <c r="A1151">
        <v>8</v>
      </c>
      <c r="B1151">
        <v>45</v>
      </c>
      <c r="C1151">
        <v>20</v>
      </c>
    </row>
    <row r="1152" spans="1:3" x14ac:dyDescent="0.2">
      <c r="A1152">
        <v>8</v>
      </c>
      <c r="B1152">
        <v>46</v>
      </c>
      <c r="C1152">
        <v>27</v>
      </c>
    </row>
    <row r="1153" spans="1:3" x14ac:dyDescent="0.2">
      <c r="A1153">
        <v>8</v>
      </c>
      <c r="B1153">
        <v>47</v>
      </c>
      <c r="C1153">
        <v>27</v>
      </c>
    </row>
    <row r="1154" spans="1:3" x14ac:dyDescent="0.2">
      <c r="A1154">
        <v>8</v>
      </c>
      <c r="B1154">
        <v>48</v>
      </c>
      <c r="C1154">
        <v>74</v>
      </c>
    </row>
    <row r="1155" spans="1:3" x14ac:dyDescent="0.2">
      <c r="A1155">
        <v>8</v>
      </c>
      <c r="B1155">
        <v>49</v>
      </c>
      <c r="C1155">
        <v>115</v>
      </c>
    </row>
    <row r="1156" spans="1:3" x14ac:dyDescent="0.2">
      <c r="A1156">
        <v>8</v>
      </c>
      <c r="B1156">
        <v>50</v>
      </c>
      <c r="C1156">
        <v>55</v>
      </c>
    </row>
    <row r="1157" spans="1:3" x14ac:dyDescent="0.2">
      <c r="A1157">
        <v>8</v>
      </c>
      <c r="B1157">
        <v>51</v>
      </c>
      <c r="C1157">
        <v>52</v>
      </c>
    </row>
    <row r="1158" spans="1:3" x14ac:dyDescent="0.2">
      <c r="A1158">
        <v>8</v>
      </c>
      <c r="B1158">
        <v>52</v>
      </c>
      <c r="C1158">
        <v>21</v>
      </c>
    </row>
    <row r="1159" spans="1:3" x14ac:dyDescent="0.2">
      <c r="A1159">
        <v>8</v>
      </c>
      <c r="B1159">
        <v>53</v>
      </c>
      <c r="C1159">
        <v>78</v>
      </c>
    </row>
    <row r="1160" spans="1:3" x14ac:dyDescent="0.2">
      <c r="A1160">
        <v>8</v>
      </c>
      <c r="B1160">
        <v>54</v>
      </c>
      <c r="C1160">
        <v>91</v>
      </c>
    </row>
    <row r="1161" spans="1:3" x14ac:dyDescent="0.2">
      <c r="A1161">
        <v>8</v>
      </c>
      <c r="B1161">
        <v>55</v>
      </c>
      <c r="C1161">
        <v>33</v>
      </c>
    </row>
    <row r="1162" spans="1:3" x14ac:dyDescent="0.2">
      <c r="A1162">
        <v>8</v>
      </c>
      <c r="B1162">
        <v>56</v>
      </c>
      <c r="C1162">
        <v>33</v>
      </c>
    </row>
    <row r="1163" spans="1:3" x14ac:dyDescent="0.2">
      <c r="A1163">
        <v>8</v>
      </c>
      <c r="B1163">
        <v>57</v>
      </c>
      <c r="C1163">
        <v>51</v>
      </c>
    </row>
    <row r="1164" spans="1:3" x14ac:dyDescent="0.2">
      <c r="A1164">
        <v>8</v>
      </c>
      <c r="B1164">
        <v>58</v>
      </c>
      <c r="C1164">
        <v>33</v>
      </c>
    </row>
    <row r="1165" spans="1:3" x14ac:dyDescent="0.2">
      <c r="A1165">
        <v>8</v>
      </c>
      <c r="B1165">
        <v>59</v>
      </c>
      <c r="C1165">
        <v>73</v>
      </c>
    </row>
    <row r="1166" spans="1:3" x14ac:dyDescent="0.2">
      <c r="A1166">
        <v>8</v>
      </c>
      <c r="B1166">
        <v>60</v>
      </c>
      <c r="C1166">
        <v>70</v>
      </c>
    </row>
    <row r="1167" spans="1:3" x14ac:dyDescent="0.2">
      <c r="A1167">
        <v>8</v>
      </c>
      <c r="B1167">
        <v>61</v>
      </c>
      <c r="C1167">
        <v>71</v>
      </c>
    </row>
    <row r="1168" spans="1:3" x14ac:dyDescent="0.2">
      <c r="A1168">
        <v>8</v>
      </c>
      <c r="B1168">
        <v>62</v>
      </c>
      <c r="C1168">
        <v>20</v>
      </c>
    </row>
    <row r="1169" spans="1:3" x14ac:dyDescent="0.2">
      <c r="A1169">
        <v>8</v>
      </c>
      <c r="B1169">
        <v>63</v>
      </c>
      <c r="C1169">
        <v>105</v>
      </c>
    </row>
    <row r="1170" spans="1:3" x14ac:dyDescent="0.2">
      <c r="A1170">
        <v>8</v>
      </c>
      <c r="B1170">
        <v>64</v>
      </c>
      <c r="C1170">
        <v>115</v>
      </c>
    </row>
    <row r="1171" spans="1:3" x14ac:dyDescent="0.2">
      <c r="A1171">
        <v>8</v>
      </c>
      <c r="B1171">
        <v>65</v>
      </c>
      <c r="C1171">
        <v>42</v>
      </c>
    </row>
    <row r="1172" spans="1:3" x14ac:dyDescent="0.2">
      <c r="A1172">
        <v>8</v>
      </c>
      <c r="B1172">
        <v>66</v>
      </c>
      <c r="C1172">
        <v>54</v>
      </c>
    </row>
    <row r="1173" spans="1:3" x14ac:dyDescent="0.2">
      <c r="A1173">
        <v>8</v>
      </c>
      <c r="B1173">
        <v>67</v>
      </c>
      <c r="C1173">
        <v>66</v>
      </c>
    </row>
    <row r="1174" spans="1:3" x14ac:dyDescent="0.2">
      <c r="A1174">
        <v>8</v>
      </c>
      <c r="B1174">
        <v>68</v>
      </c>
      <c r="C1174">
        <v>88</v>
      </c>
    </row>
    <row r="1175" spans="1:3" x14ac:dyDescent="0.2">
      <c r="A1175">
        <v>8</v>
      </c>
      <c r="B1175">
        <v>69</v>
      </c>
      <c r="C1175">
        <v>56</v>
      </c>
    </row>
    <row r="1176" spans="1:3" x14ac:dyDescent="0.2">
      <c r="A1176">
        <v>8</v>
      </c>
      <c r="B1176">
        <v>70</v>
      </c>
      <c r="C1176">
        <v>54</v>
      </c>
    </row>
    <row r="1177" spans="1:3" x14ac:dyDescent="0.2">
      <c r="A1177">
        <v>8</v>
      </c>
      <c r="B1177">
        <v>71</v>
      </c>
      <c r="C1177">
        <v>90</v>
      </c>
    </row>
    <row r="1178" spans="1:3" x14ac:dyDescent="0.2">
      <c r="A1178">
        <v>8</v>
      </c>
      <c r="B1178">
        <v>72</v>
      </c>
      <c r="C1178">
        <v>22</v>
      </c>
    </row>
    <row r="1179" spans="1:3" x14ac:dyDescent="0.2">
      <c r="A1179">
        <v>8</v>
      </c>
      <c r="B1179">
        <v>73</v>
      </c>
      <c r="C1179">
        <v>21</v>
      </c>
    </row>
    <row r="1180" spans="1:3" x14ac:dyDescent="0.2">
      <c r="A1180">
        <v>8</v>
      </c>
      <c r="B1180">
        <v>74</v>
      </c>
      <c r="C1180">
        <v>90</v>
      </c>
    </row>
    <row r="1181" spans="1:3" x14ac:dyDescent="0.2">
      <c r="A1181">
        <v>8</v>
      </c>
      <c r="B1181">
        <v>75</v>
      </c>
      <c r="C1181">
        <v>115</v>
      </c>
    </row>
    <row r="1182" spans="1:3" x14ac:dyDescent="0.2">
      <c r="A1182">
        <v>8</v>
      </c>
      <c r="B1182">
        <v>76</v>
      </c>
      <c r="C1182">
        <v>103</v>
      </c>
    </row>
    <row r="1183" spans="1:3" x14ac:dyDescent="0.2">
      <c r="A1183">
        <v>8</v>
      </c>
      <c r="B1183">
        <v>77</v>
      </c>
      <c r="C1183">
        <v>79</v>
      </c>
    </row>
    <row r="1184" spans="1:3" x14ac:dyDescent="0.2">
      <c r="A1184">
        <v>8</v>
      </c>
      <c r="B1184">
        <v>78</v>
      </c>
      <c r="C1184">
        <v>8</v>
      </c>
    </row>
    <row r="1185" spans="1:3" x14ac:dyDescent="0.2">
      <c r="A1185">
        <v>8</v>
      </c>
      <c r="B1185">
        <v>79</v>
      </c>
      <c r="C1185">
        <v>116</v>
      </c>
    </row>
    <row r="1186" spans="1:3" x14ac:dyDescent="0.2">
      <c r="A1186">
        <v>8</v>
      </c>
      <c r="B1186">
        <v>80</v>
      </c>
      <c r="C1186">
        <v>54</v>
      </c>
    </row>
    <row r="1187" spans="1:3" x14ac:dyDescent="0.2">
      <c r="A1187">
        <v>8</v>
      </c>
      <c r="B1187">
        <v>81</v>
      </c>
      <c r="C1187">
        <v>91</v>
      </c>
    </row>
    <row r="1188" spans="1:3" x14ac:dyDescent="0.2">
      <c r="A1188">
        <v>8</v>
      </c>
      <c r="B1188">
        <v>82</v>
      </c>
      <c r="C1188">
        <v>30</v>
      </c>
    </row>
    <row r="1189" spans="1:3" x14ac:dyDescent="0.2">
      <c r="A1189">
        <v>8</v>
      </c>
      <c r="B1189">
        <v>83</v>
      </c>
      <c r="C1189">
        <v>31</v>
      </c>
    </row>
    <row r="1190" spans="1:3" x14ac:dyDescent="0.2">
      <c r="A1190">
        <v>8</v>
      </c>
      <c r="B1190">
        <v>84</v>
      </c>
      <c r="C1190">
        <v>41</v>
      </c>
    </row>
    <row r="1191" spans="1:3" x14ac:dyDescent="0.2">
      <c r="A1191">
        <v>8</v>
      </c>
      <c r="B1191">
        <v>85</v>
      </c>
      <c r="C1191">
        <v>50</v>
      </c>
    </row>
    <row r="1192" spans="1:3" x14ac:dyDescent="0.2">
      <c r="A1192">
        <v>8</v>
      </c>
      <c r="B1192">
        <v>86</v>
      </c>
      <c r="C1192">
        <v>65</v>
      </c>
    </row>
    <row r="1193" spans="1:3" x14ac:dyDescent="0.2">
      <c r="A1193">
        <v>8</v>
      </c>
      <c r="B1193">
        <v>87</v>
      </c>
      <c r="C1193">
        <v>66</v>
      </c>
    </row>
    <row r="1194" spans="1:3" x14ac:dyDescent="0.2">
      <c r="A1194">
        <v>8</v>
      </c>
      <c r="B1194">
        <v>88</v>
      </c>
      <c r="C1194">
        <v>40</v>
      </c>
    </row>
    <row r="1195" spans="1:3" x14ac:dyDescent="0.2">
      <c r="A1195">
        <v>8</v>
      </c>
      <c r="B1195">
        <v>89</v>
      </c>
      <c r="C1195">
        <v>89</v>
      </c>
    </row>
    <row r="1196" spans="1:3" x14ac:dyDescent="0.2">
      <c r="A1196">
        <v>8</v>
      </c>
      <c r="B1196">
        <v>90</v>
      </c>
      <c r="C1196">
        <v>59</v>
      </c>
    </row>
    <row r="1197" spans="1:3" x14ac:dyDescent="0.2">
      <c r="A1197">
        <v>8</v>
      </c>
      <c r="B1197">
        <v>91</v>
      </c>
      <c r="C1197">
        <v>73</v>
      </c>
    </row>
    <row r="1198" spans="1:3" x14ac:dyDescent="0.2">
      <c r="A1198">
        <v>8</v>
      </c>
      <c r="B1198">
        <v>92</v>
      </c>
      <c r="C1198">
        <v>64</v>
      </c>
    </row>
    <row r="1199" spans="1:3" x14ac:dyDescent="0.2">
      <c r="A1199">
        <v>8</v>
      </c>
      <c r="B1199">
        <v>93</v>
      </c>
      <c r="C1199">
        <v>79</v>
      </c>
    </row>
    <row r="1200" spans="1:3" x14ac:dyDescent="0.2">
      <c r="A1200">
        <v>8</v>
      </c>
      <c r="B1200">
        <v>94</v>
      </c>
      <c r="C1200">
        <v>79</v>
      </c>
    </row>
    <row r="1201" spans="1:3" x14ac:dyDescent="0.2">
      <c r="A1201">
        <v>8</v>
      </c>
      <c r="B1201">
        <v>95</v>
      </c>
      <c r="C1201">
        <v>72</v>
      </c>
    </row>
    <row r="1202" spans="1:3" x14ac:dyDescent="0.2">
      <c r="A1202">
        <v>8</v>
      </c>
      <c r="B1202">
        <v>96</v>
      </c>
      <c r="C1202">
        <v>72</v>
      </c>
    </row>
    <row r="1203" spans="1:3" x14ac:dyDescent="0.2">
      <c r="A1203">
        <v>8</v>
      </c>
      <c r="B1203">
        <v>97</v>
      </c>
      <c r="C1203">
        <v>71</v>
      </c>
    </row>
    <row r="1204" spans="1:3" x14ac:dyDescent="0.2">
      <c r="A1204">
        <v>8</v>
      </c>
      <c r="B1204">
        <v>98</v>
      </c>
      <c r="C1204">
        <v>85</v>
      </c>
    </row>
    <row r="1205" spans="1:3" x14ac:dyDescent="0.2">
      <c r="A1205">
        <v>8</v>
      </c>
      <c r="B1205">
        <v>99</v>
      </c>
      <c r="C1205">
        <v>40</v>
      </c>
    </row>
    <row r="1206" spans="1:3" x14ac:dyDescent="0.2">
      <c r="A1206">
        <v>8</v>
      </c>
      <c r="B1206">
        <v>100</v>
      </c>
      <c r="C1206">
        <v>31</v>
      </c>
    </row>
    <row r="1207" spans="1:3" x14ac:dyDescent="0.2">
      <c r="A1207">
        <v>8</v>
      </c>
      <c r="B1207">
        <v>101</v>
      </c>
      <c r="C1207">
        <v>99</v>
      </c>
    </row>
    <row r="1208" spans="1:3" x14ac:dyDescent="0.2">
      <c r="A1208">
        <v>8</v>
      </c>
      <c r="B1208">
        <v>102</v>
      </c>
      <c r="C1208">
        <v>99</v>
      </c>
    </row>
    <row r="1209" spans="1:3" x14ac:dyDescent="0.2">
      <c r="A1209">
        <v>8</v>
      </c>
      <c r="B1209">
        <v>103</v>
      </c>
      <c r="C1209">
        <v>116</v>
      </c>
    </row>
    <row r="1210" spans="1:3" x14ac:dyDescent="0.2">
      <c r="A1210">
        <v>8</v>
      </c>
      <c r="B1210">
        <v>104</v>
      </c>
      <c r="C1210">
        <v>90</v>
      </c>
    </row>
    <row r="1211" spans="1:3" x14ac:dyDescent="0.2">
      <c r="A1211">
        <v>8</v>
      </c>
      <c r="B1211">
        <v>105</v>
      </c>
      <c r="C1211">
        <v>115</v>
      </c>
    </row>
    <row r="1212" spans="1:3" x14ac:dyDescent="0.2">
      <c r="A1212">
        <v>8</v>
      </c>
      <c r="B1212">
        <v>106</v>
      </c>
      <c r="C1212">
        <v>70</v>
      </c>
    </row>
    <row r="1213" spans="1:3" x14ac:dyDescent="0.2">
      <c r="A1213">
        <v>8</v>
      </c>
      <c r="B1213">
        <v>107</v>
      </c>
      <c r="C1213">
        <v>88</v>
      </c>
    </row>
    <row r="1214" spans="1:3" x14ac:dyDescent="0.2">
      <c r="A1214">
        <v>8</v>
      </c>
      <c r="B1214">
        <v>108</v>
      </c>
      <c r="C1214">
        <v>74</v>
      </c>
    </row>
    <row r="1215" spans="1:3" x14ac:dyDescent="0.2">
      <c r="A1215">
        <v>8</v>
      </c>
      <c r="B1215">
        <v>109</v>
      </c>
      <c r="C1215">
        <v>64</v>
      </c>
    </row>
    <row r="1216" spans="1:3" x14ac:dyDescent="0.2">
      <c r="A1216">
        <v>8</v>
      </c>
      <c r="B1216">
        <v>110</v>
      </c>
      <c r="C1216">
        <v>70</v>
      </c>
    </row>
    <row r="1217" spans="1:3" x14ac:dyDescent="0.2">
      <c r="A1217">
        <v>8</v>
      </c>
      <c r="B1217">
        <v>111</v>
      </c>
      <c r="C1217">
        <v>99</v>
      </c>
    </row>
    <row r="1218" spans="1:3" x14ac:dyDescent="0.2">
      <c r="A1218">
        <v>8</v>
      </c>
      <c r="B1218">
        <v>112</v>
      </c>
      <c r="C1218">
        <v>64</v>
      </c>
    </row>
    <row r="1219" spans="1:3" x14ac:dyDescent="0.2">
      <c r="A1219">
        <v>8</v>
      </c>
      <c r="B1219">
        <v>113</v>
      </c>
      <c r="C1219">
        <v>74</v>
      </c>
    </row>
    <row r="1220" spans="1:3" x14ac:dyDescent="0.2">
      <c r="A1220">
        <v>8</v>
      </c>
      <c r="B1220">
        <v>114</v>
      </c>
      <c r="C1220">
        <v>80</v>
      </c>
    </row>
    <row r="1221" spans="1:3" x14ac:dyDescent="0.2">
      <c r="A1221">
        <v>8</v>
      </c>
      <c r="B1221">
        <v>115</v>
      </c>
      <c r="C1221">
        <v>59</v>
      </c>
    </row>
    <row r="1222" spans="1:3" x14ac:dyDescent="0.2">
      <c r="A1222">
        <v>8</v>
      </c>
      <c r="B1222">
        <v>116</v>
      </c>
      <c r="C1222">
        <v>51</v>
      </c>
    </row>
    <row r="1223" spans="1:3" x14ac:dyDescent="0.2">
      <c r="A1223">
        <v>8</v>
      </c>
      <c r="B1223">
        <v>117</v>
      </c>
      <c r="C1223">
        <v>80</v>
      </c>
    </row>
    <row r="1224" spans="1:3" x14ac:dyDescent="0.2">
      <c r="A1224">
        <v>8</v>
      </c>
      <c r="B1224">
        <v>118</v>
      </c>
      <c r="C1224">
        <v>46</v>
      </c>
    </row>
    <row r="1225" spans="1:3" x14ac:dyDescent="0.2">
      <c r="A1225">
        <v>8</v>
      </c>
      <c r="B1225">
        <v>119</v>
      </c>
      <c r="C1225">
        <v>65</v>
      </c>
    </row>
    <row r="1226" spans="1:3" x14ac:dyDescent="0.2">
      <c r="A1226">
        <v>8</v>
      </c>
      <c r="B1226">
        <v>120</v>
      </c>
      <c r="C1226">
        <v>83</v>
      </c>
    </row>
    <row r="1227" spans="1:3" x14ac:dyDescent="0.2">
      <c r="A1227">
        <v>8</v>
      </c>
      <c r="B1227">
        <v>121</v>
      </c>
      <c r="C1227">
        <v>99</v>
      </c>
    </row>
    <row r="1228" spans="1:3" x14ac:dyDescent="0.2">
      <c r="A1228">
        <v>8</v>
      </c>
      <c r="B1228">
        <v>122</v>
      </c>
      <c r="C1228">
        <v>103</v>
      </c>
    </row>
    <row r="1229" spans="1:3" x14ac:dyDescent="0.2">
      <c r="A1229">
        <v>8</v>
      </c>
      <c r="B1229">
        <v>123</v>
      </c>
      <c r="C1229">
        <v>70</v>
      </c>
    </row>
    <row r="1230" spans="1:3" x14ac:dyDescent="0.2">
      <c r="A1230">
        <v>8</v>
      </c>
      <c r="B1230">
        <v>124</v>
      </c>
      <c r="C1230">
        <v>70</v>
      </c>
    </row>
    <row r="1231" spans="1:3" x14ac:dyDescent="0.2">
      <c r="A1231">
        <v>8</v>
      </c>
      <c r="B1231">
        <v>125</v>
      </c>
      <c r="C1231">
        <v>46</v>
      </c>
    </row>
    <row r="1232" spans="1:3" x14ac:dyDescent="0.2">
      <c r="A1232">
        <v>8</v>
      </c>
      <c r="B1232">
        <v>126</v>
      </c>
      <c r="C1232">
        <v>46</v>
      </c>
    </row>
    <row r="1233" spans="1:3" x14ac:dyDescent="0.2">
      <c r="A1233">
        <v>8</v>
      </c>
      <c r="B1233">
        <v>127</v>
      </c>
      <c r="C1233">
        <v>65</v>
      </c>
    </row>
    <row r="1234" spans="1:3" x14ac:dyDescent="0.2">
      <c r="A1234">
        <v>8</v>
      </c>
      <c r="B1234">
        <v>128</v>
      </c>
      <c r="C1234">
        <v>88</v>
      </c>
    </row>
    <row r="1235" spans="1:3" x14ac:dyDescent="0.2">
      <c r="A1235">
        <v>8</v>
      </c>
      <c r="B1235">
        <v>129</v>
      </c>
      <c r="C1235">
        <v>65</v>
      </c>
    </row>
    <row r="1236" spans="1:3" x14ac:dyDescent="0.2">
      <c r="A1236">
        <v>8</v>
      </c>
      <c r="B1236">
        <v>130</v>
      </c>
      <c r="C1236">
        <v>66</v>
      </c>
    </row>
    <row r="1237" spans="1:3" x14ac:dyDescent="0.2">
      <c r="A1237">
        <v>8</v>
      </c>
      <c r="B1237">
        <v>131</v>
      </c>
      <c r="C1237">
        <v>85</v>
      </c>
    </row>
    <row r="1238" spans="1:3" x14ac:dyDescent="0.2">
      <c r="A1238">
        <v>8</v>
      </c>
      <c r="B1238">
        <v>132</v>
      </c>
      <c r="C1238">
        <v>46</v>
      </c>
    </row>
    <row r="1239" spans="1:3" x14ac:dyDescent="0.2">
      <c r="A1239">
        <v>8</v>
      </c>
      <c r="B1239">
        <v>133</v>
      </c>
      <c r="C1239">
        <v>85</v>
      </c>
    </row>
    <row r="1240" spans="1:3" x14ac:dyDescent="0.2">
      <c r="A1240">
        <v>8</v>
      </c>
      <c r="B1240">
        <v>134</v>
      </c>
      <c r="C1240">
        <v>46</v>
      </c>
    </row>
    <row r="1241" spans="1:3" x14ac:dyDescent="0.2">
      <c r="A1241">
        <v>8</v>
      </c>
      <c r="B1241">
        <v>135</v>
      </c>
      <c r="C1241">
        <v>85</v>
      </c>
    </row>
    <row r="1242" spans="1:3" x14ac:dyDescent="0.2">
      <c r="A1242">
        <v>8</v>
      </c>
      <c r="B1242">
        <v>136</v>
      </c>
      <c r="C1242">
        <v>85</v>
      </c>
    </row>
    <row r="1243" spans="1:3" x14ac:dyDescent="0.2">
      <c r="A1243">
        <v>8</v>
      </c>
      <c r="B1243">
        <v>137</v>
      </c>
      <c r="C1243">
        <v>85</v>
      </c>
    </row>
    <row r="1244" spans="1:3" x14ac:dyDescent="0.2">
      <c r="A1244">
        <v>9</v>
      </c>
      <c r="B1244">
        <v>0</v>
      </c>
      <c r="C1244">
        <v>6</v>
      </c>
    </row>
    <row r="1245" spans="1:3" x14ac:dyDescent="0.2">
      <c r="A1245">
        <v>9</v>
      </c>
      <c r="B1245">
        <v>1</v>
      </c>
      <c r="C1245">
        <v>82</v>
      </c>
    </row>
    <row r="1246" spans="1:3" x14ac:dyDescent="0.2">
      <c r="A1246">
        <v>9</v>
      </c>
      <c r="B1246">
        <v>2</v>
      </c>
      <c r="C1246">
        <v>3</v>
      </c>
    </row>
    <row r="1247" spans="1:3" x14ac:dyDescent="0.2">
      <c r="A1247">
        <v>9</v>
      </c>
      <c r="B1247">
        <v>3</v>
      </c>
      <c r="C1247">
        <v>16</v>
      </c>
    </row>
    <row r="1248" spans="1:3" x14ac:dyDescent="0.2">
      <c r="A1248">
        <v>9</v>
      </c>
      <c r="B1248">
        <v>4</v>
      </c>
      <c r="C1248">
        <v>11</v>
      </c>
    </row>
    <row r="1249" spans="1:3" x14ac:dyDescent="0.2">
      <c r="A1249">
        <v>9</v>
      </c>
      <c r="B1249">
        <v>5</v>
      </c>
      <c r="C1249">
        <v>29</v>
      </c>
    </row>
    <row r="1250" spans="1:3" x14ac:dyDescent="0.2">
      <c r="A1250">
        <v>9</v>
      </c>
      <c r="B1250">
        <v>6</v>
      </c>
      <c r="C1250">
        <v>18</v>
      </c>
    </row>
    <row r="1251" spans="1:3" x14ac:dyDescent="0.2">
      <c r="A1251">
        <v>9</v>
      </c>
      <c r="B1251">
        <v>7</v>
      </c>
      <c r="C1251">
        <v>62</v>
      </c>
    </row>
    <row r="1252" spans="1:3" x14ac:dyDescent="0.2">
      <c r="A1252">
        <v>9</v>
      </c>
      <c r="B1252">
        <v>8</v>
      </c>
      <c r="C1252">
        <v>7</v>
      </c>
    </row>
    <row r="1253" spans="1:3" x14ac:dyDescent="0.2">
      <c r="A1253">
        <v>9</v>
      </c>
      <c r="B1253">
        <v>9</v>
      </c>
      <c r="C1253">
        <v>9</v>
      </c>
    </row>
    <row r="1254" spans="1:3" x14ac:dyDescent="0.2">
      <c r="A1254">
        <v>9</v>
      </c>
      <c r="B1254">
        <v>10</v>
      </c>
      <c r="C1254">
        <v>40</v>
      </c>
    </row>
    <row r="1255" spans="1:3" x14ac:dyDescent="0.2">
      <c r="A1255">
        <v>9</v>
      </c>
      <c r="B1255">
        <v>11</v>
      </c>
      <c r="C1255">
        <v>12</v>
      </c>
    </row>
    <row r="1256" spans="1:3" x14ac:dyDescent="0.2">
      <c r="A1256">
        <v>9</v>
      </c>
      <c r="B1256">
        <v>12</v>
      </c>
      <c r="C1256">
        <v>9</v>
      </c>
    </row>
    <row r="1257" spans="1:3" x14ac:dyDescent="0.2">
      <c r="A1257">
        <v>9</v>
      </c>
      <c r="B1257">
        <v>13</v>
      </c>
      <c r="C1257">
        <v>24</v>
      </c>
    </row>
    <row r="1258" spans="1:3" x14ac:dyDescent="0.2">
      <c r="A1258">
        <v>9</v>
      </c>
      <c r="B1258">
        <v>14</v>
      </c>
      <c r="C1258">
        <v>24</v>
      </c>
    </row>
    <row r="1259" spans="1:3" x14ac:dyDescent="0.2">
      <c r="A1259">
        <v>9</v>
      </c>
      <c r="B1259">
        <v>15</v>
      </c>
      <c r="C1259">
        <v>4</v>
      </c>
    </row>
    <row r="1260" spans="1:3" x14ac:dyDescent="0.2">
      <c r="A1260">
        <v>9</v>
      </c>
      <c r="B1260">
        <v>16</v>
      </c>
      <c r="C1260">
        <v>11</v>
      </c>
    </row>
    <row r="1261" spans="1:3" x14ac:dyDescent="0.2">
      <c r="A1261">
        <v>9</v>
      </c>
      <c r="B1261">
        <v>17</v>
      </c>
      <c r="C1261">
        <v>35</v>
      </c>
    </row>
    <row r="1262" spans="1:3" x14ac:dyDescent="0.2">
      <c r="A1262">
        <v>9</v>
      </c>
      <c r="B1262">
        <v>18</v>
      </c>
      <c r="C1262">
        <v>11</v>
      </c>
    </row>
    <row r="1263" spans="1:3" x14ac:dyDescent="0.2">
      <c r="A1263">
        <v>9</v>
      </c>
      <c r="B1263">
        <v>19</v>
      </c>
      <c r="C1263">
        <v>82</v>
      </c>
    </row>
    <row r="1264" spans="1:3" x14ac:dyDescent="0.2">
      <c r="A1264">
        <v>9</v>
      </c>
      <c r="B1264">
        <v>20</v>
      </c>
      <c r="C1264">
        <v>24</v>
      </c>
    </row>
    <row r="1265" spans="1:3" x14ac:dyDescent="0.2">
      <c r="A1265">
        <v>9</v>
      </c>
      <c r="B1265">
        <v>21</v>
      </c>
      <c r="C1265">
        <v>13</v>
      </c>
    </row>
    <row r="1266" spans="1:3" x14ac:dyDescent="0.2">
      <c r="A1266">
        <v>9</v>
      </c>
      <c r="B1266">
        <v>22</v>
      </c>
      <c r="C1266">
        <v>95</v>
      </c>
    </row>
    <row r="1267" spans="1:3" x14ac:dyDescent="0.2">
      <c r="A1267">
        <v>9</v>
      </c>
      <c r="B1267">
        <v>23</v>
      </c>
      <c r="C1267">
        <v>24</v>
      </c>
    </row>
    <row r="1268" spans="1:3" x14ac:dyDescent="0.2">
      <c r="A1268">
        <v>9</v>
      </c>
      <c r="B1268">
        <v>24</v>
      </c>
      <c r="C1268">
        <v>32</v>
      </c>
    </row>
    <row r="1269" spans="1:3" x14ac:dyDescent="0.2">
      <c r="A1269">
        <v>9</v>
      </c>
      <c r="B1269">
        <v>25</v>
      </c>
      <c r="C1269">
        <v>26</v>
      </c>
    </row>
    <row r="1270" spans="1:3" x14ac:dyDescent="0.2">
      <c r="A1270">
        <v>9</v>
      </c>
      <c r="B1270">
        <v>26</v>
      </c>
      <c r="C1270">
        <v>4</v>
      </c>
    </row>
    <row r="1271" spans="1:3" x14ac:dyDescent="0.2">
      <c r="A1271">
        <v>9</v>
      </c>
      <c r="B1271">
        <v>27</v>
      </c>
      <c r="C1271">
        <v>73</v>
      </c>
    </row>
    <row r="1272" spans="1:3" x14ac:dyDescent="0.2">
      <c r="A1272">
        <v>9</v>
      </c>
      <c r="B1272">
        <v>28</v>
      </c>
      <c r="C1272">
        <v>72</v>
      </c>
    </row>
    <row r="1273" spans="1:3" x14ac:dyDescent="0.2">
      <c r="A1273">
        <v>9</v>
      </c>
      <c r="B1273">
        <v>29</v>
      </c>
      <c r="C1273">
        <v>29</v>
      </c>
    </row>
    <row r="1274" spans="1:3" x14ac:dyDescent="0.2">
      <c r="A1274">
        <v>9</v>
      </c>
      <c r="B1274">
        <v>30</v>
      </c>
      <c r="C1274">
        <v>32</v>
      </c>
    </row>
    <row r="1275" spans="1:3" x14ac:dyDescent="0.2">
      <c r="A1275">
        <v>9</v>
      </c>
      <c r="B1275">
        <v>31</v>
      </c>
      <c r="C1275">
        <v>21</v>
      </c>
    </row>
    <row r="1276" spans="1:3" x14ac:dyDescent="0.2">
      <c r="A1276">
        <v>9</v>
      </c>
      <c r="B1276">
        <v>32</v>
      </c>
      <c r="C1276">
        <v>29</v>
      </c>
    </row>
    <row r="1277" spans="1:3" x14ac:dyDescent="0.2">
      <c r="A1277">
        <v>9</v>
      </c>
      <c r="B1277">
        <v>33</v>
      </c>
      <c r="C1277">
        <v>23</v>
      </c>
    </row>
    <row r="1278" spans="1:3" x14ac:dyDescent="0.2">
      <c r="A1278">
        <v>9</v>
      </c>
      <c r="B1278">
        <v>34</v>
      </c>
      <c r="C1278">
        <v>23</v>
      </c>
    </row>
    <row r="1279" spans="1:3" x14ac:dyDescent="0.2">
      <c r="A1279">
        <v>9</v>
      </c>
      <c r="B1279">
        <v>35</v>
      </c>
      <c r="C1279">
        <v>18</v>
      </c>
    </row>
    <row r="1280" spans="1:3" x14ac:dyDescent="0.2">
      <c r="A1280">
        <v>9</v>
      </c>
      <c r="B1280">
        <v>36</v>
      </c>
      <c r="C1280">
        <v>16</v>
      </c>
    </row>
    <row r="1281" spans="1:3" x14ac:dyDescent="0.2">
      <c r="A1281">
        <v>9</v>
      </c>
      <c r="B1281">
        <v>37</v>
      </c>
      <c r="C1281">
        <v>41</v>
      </c>
    </row>
    <row r="1282" spans="1:3" x14ac:dyDescent="0.2">
      <c r="A1282">
        <v>9</v>
      </c>
      <c r="B1282">
        <v>38</v>
      </c>
      <c r="C1282">
        <v>27</v>
      </c>
    </row>
    <row r="1283" spans="1:3" x14ac:dyDescent="0.2">
      <c r="A1283">
        <v>9</v>
      </c>
      <c r="B1283">
        <v>39</v>
      </c>
      <c r="C1283">
        <v>96</v>
      </c>
    </row>
    <row r="1284" spans="1:3" x14ac:dyDescent="0.2">
      <c r="A1284">
        <v>9</v>
      </c>
      <c r="B1284">
        <v>40</v>
      </c>
      <c r="C1284">
        <v>21</v>
      </c>
    </row>
    <row r="1285" spans="1:3" x14ac:dyDescent="0.2">
      <c r="A1285">
        <v>9</v>
      </c>
      <c r="B1285">
        <v>41</v>
      </c>
      <c r="C1285">
        <v>52</v>
      </c>
    </row>
    <row r="1286" spans="1:3" x14ac:dyDescent="0.2">
      <c r="A1286">
        <v>9</v>
      </c>
      <c r="B1286">
        <v>42</v>
      </c>
      <c r="C1286">
        <v>21</v>
      </c>
    </row>
    <row r="1287" spans="1:3" x14ac:dyDescent="0.2">
      <c r="A1287">
        <v>9</v>
      </c>
      <c r="B1287">
        <v>43</v>
      </c>
      <c r="C1287">
        <v>21</v>
      </c>
    </row>
    <row r="1288" spans="1:3" x14ac:dyDescent="0.2">
      <c r="A1288">
        <v>9</v>
      </c>
      <c r="B1288">
        <v>44</v>
      </c>
      <c r="C1288">
        <v>41</v>
      </c>
    </row>
    <row r="1289" spans="1:3" x14ac:dyDescent="0.2">
      <c r="A1289">
        <v>9</v>
      </c>
      <c r="B1289">
        <v>45</v>
      </c>
      <c r="C1289">
        <v>5</v>
      </c>
    </row>
    <row r="1290" spans="1:3" x14ac:dyDescent="0.2">
      <c r="A1290">
        <v>9</v>
      </c>
      <c r="B1290">
        <v>46</v>
      </c>
      <c r="C1290">
        <v>115</v>
      </c>
    </row>
    <row r="1291" spans="1:3" x14ac:dyDescent="0.2">
      <c r="A1291">
        <v>9</v>
      </c>
      <c r="B1291">
        <v>47</v>
      </c>
      <c r="C1291">
        <v>54</v>
      </c>
    </row>
    <row r="1292" spans="1:3" x14ac:dyDescent="0.2">
      <c r="A1292">
        <v>9</v>
      </c>
      <c r="B1292">
        <v>48</v>
      </c>
      <c r="C1292">
        <v>42</v>
      </c>
    </row>
    <row r="1293" spans="1:3" x14ac:dyDescent="0.2">
      <c r="A1293">
        <v>9</v>
      </c>
      <c r="B1293">
        <v>49</v>
      </c>
      <c r="C1293">
        <v>59</v>
      </c>
    </row>
    <row r="1294" spans="1:3" x14ac:dyDescent="0.2">
      <c r="A1294">
        <v>9</v>
      </c>
      <c r="B1294">
        <v>50</v>
      </c>
      <c r="C1294">
        <v>52</v>
      </c>
    </row>
    <row r="1295" spans="1:3" x14ac:dyDescent="0.2">
      <c r="A1295">
        <v>9</v>
      </c>
      <c r="B1295">
        <v>51</v>
      </c>
      <c r="C1295">
        <v>72</v>
      </c>
    </row>
    <row r="1296" spans="1:3" x14ac:dyDescent="0.2">
      <c r="A1296">
        <v>9</v>
      </c>
      <c r="B1296">
        <v>52</v>
      </c>
      <c r="C1296">
        <v>20</v>
      </c>
    </row>
    <row r="1297" spans="1:3" x14ac:dyDescent="0.2">
      <c r="A1297">
        <v>9</v>
      </c>
      <c r="B1297">
        <v>53</v>
      </c>
      <c r="C1297">
        <v>7</v>
      </c>
    </row>
    <row r="1298" spans="1:3" x14ac:dyDescent="0.2">
      <c r="A1298">
        <v>9</v>
      </c>
      <c r="B1298">
        <v>54</v>
      </c>
      <c r="C1298">
        <v>78</v>
      </c>
    </row>
    <row r="1299" spans="1:3" x14ac:dyDescent="0.2">
      <c r="A1299">
        <v>9</v>
      </c>
      <c r="B1299">
        <v>55</v>
      </c>
      <c r="C1299">
        <v>39</v>
      </c>
    </row>
    <row r="1300" spans="1:3" x14ac:dyDescent="0.2">
      <c r="A1300">
        <v>9</v>
      </c>
      <c r="B1300">
        <v>56</v>
      </c>
      <c r="C1300">
        <v>39</v>
      </c>
    </row>
    <row r="1301" spans="1:3" x14ac:dyDescent="0.2">
      <c r="A1301">
        <v>9</v>
      </c>
      <c r="B1301">
        <v>57</v>
      </c>
      <c r="C1301">
        <v>22</v>
      </c>
    </row>
    <row r="1302" spans="1:3" x14ac:dyDescent="0.2">
      <c r="A1302">
        <v>9</v>
      </c>
      <c r="B1302">
        <v>58</v>
      </c>
      <c r="C1302">
        <v>39</v>
      </c>
    </row>
    <row r="1303" spans="1:3" x14ac:dyDescent="0.2">
      <c r="A1303">
        <v>9</v>
      </c>
      <c r="B1303">
        <v>59</v>
      </c>
      <c r="C1303">
        <v>72</v>
      </c>
    </row>
    <row r="1304" spans="1:3" x14ac:dyDescent="0.2">
      <c r="A1304">
        <v>9</v>
      </c>
      <c r="B1304">
        <v>60</v>
      </c>
      <c r="C1304">
        <v>79</v>
      </c>
    </row>
    <row r="1305" spans="1:3" x14ac:dyDescent="0.2">
      <c r="A1305">
        <v>9</v>
      </c>
      <c r="B1305">
        <v>61</v>
      </c>
      <c r="C1305">
        <v>40</v>
      </c>
    </row>
    <row r="1306" spans="1:3" x14ac:dyDescent="0.2">
      <c r="A1306">
        <v>9</v>
      </c>
      <c r="B1306">
        <v>62</v>
      </c>
      <c r="C1306">
        <v>32</v>
      </c>
    </row>
    <row r="1307" spans="1:3" x14ac:dyDescent="0.2">
      <c r="A1307">
        <v>9</v>
      </c>
      <c r="B1307">
        <v>63</v>
      </c>
      <c r="C1307">
        <v>69</v>
      </c>
    </row>
    <row r="1308" spans="1:3" x14ac:dyDescent="0.2">
      <c r="A1308">
        <v>9</v>
      </c>
      <c r="B1308">
        <v>64</v>
      </c>
      <c r="C1308">
        <v>51</v>
      </c>
    </row>
    <row r="1309" spans="1:3" x14ac:dyDescent="0.2">
      <c r="A1309">
        <v>9</v>
      </c>
      <c r="B1309">
        <v>65</v>
      </c>
      <c r="C1309">
        <v>56</v>
      </c>
    </row>
    <row r="1310" spans="1:3" x14ac:dyDescent="0.2">
      <c r="A1310">
        <v>9</v>
      </c>
      <c r="B1310">
        <v>66</v>
      </c>
      <c r="C1310">
        <v>28</v>
      </c>
    </row>
    <row r="1311" spans="1:3" x14ac:dyDescent="0.2">
      <c r="A1311">
        <v>9</v>
      </c>
      <c r="B1311">
        <v>67</v>
      </c>
      <c r="C1311">
        <v>79</v>
      </c>
    </row>
    <row r="1312" spans="1:3" x14ac:dyDescent="0.2">
      <c r="A1312">
        <v>9</v>
      </c>
      <c r="B1312">
        <v>68</v>
      </c>
      <c r="C1312">
        <v>49</v>
      </c>
    </row>
    <row r="1313" spans="1:3" x14ac:dyDescent="0.2">
      <c r="A1313">
        <v>9</v>
      </c>
      <c r="B1313">
        <v>69</v>
      </c>
      <c r="C1313">
        <v>73</v>
      </c>
    </row>
    <row r="1314" spans="1:3" x14ac:dyDescent="0.2">
      <c r="A1314">
        <v>9</v>
      </c>
      <c r="B1314">
        <v>70</v>
      </c>
      <c r="C1314">
        <v>58</v>
      </c>
    </row>
    <row r="1315" spans="1:3" x14ac:dyDescent="0.2">
      <c r="A1315">
        <v>9</v>
      </c>
      <c r="B1315">
        <v>71</v>
      </c>
      <c r="C1315">
        <v>33</v>
      </c>
    </row>
    <row r="1316" spans="1:3" x14ac:dyDescent="0.2">
      <c r="A1316">
        <v>9</v>
      </c>
      <c r="B1316">
        <v>72</v>
      </c>
      <c r="C1316">
        <v>30</v>
      </c>
    </row>
    <row r="1317" spans="1:3" x14ac:dyDescent="0.2">
      <c r="A1317">
        <v>9</v>
      </c>
      <c r="B1317">
        <v>73</v>
      </c>
      <c r="C1317">
        <v>20</v>
      </c>
    </row>
    <row r="1318" spans="1:3" x14ac:dyDescent="0.2">
      <c r="A1318">
        <v>9</v>
      </c>
      <c r="B1318">
        <v>74</v>
      </c>
      <c r="C1318">
        <v>33</v>
      </c>
    </row>
    <row r="1319" spans="1:3" x14ac:dyDescent="0.2">
      <c r="A1319">
        <v>9</v>
      </c>
      <c r="B1319">
        <v>75</v>
      </c>
      <c r="C1319">
        <v>51</v>
      </c>
    </row>
    <row r="1320" spans="1:3" x14ac:dyDescent="0.2">
      <c r="A1320">
        <v>9</v>
      </c>
      <c r="B1320">
        <v>76</v>
      </c>
      <c r="C1320">
        <v>54</v>
      </c>
    </row>
    <row r="1321" spans="1:3" x14ac:dyDescent="0.2">
      <c r="A1321">
        <v>9</v>
      </c>
      <c r="B1321">
        <v>77</v>
      </c>
      <c r="C1321">
        <v>54</v>
      </c>
    </row>
    <row r="1322" spans="1:3" x14ac:dyDescent="0.2">
      <c r="A1322">
        <v>9</v>
      </c>
      <c r="B1322">
        <v>78</v>
      </c>
      <c r="C1322">
        <v>7</v>
      </c>
    </row>
    <row r="1323" spans="1:3" x14ac:dyDescent="0.2">
      <c r="A1323">
        <v>9</v>
      </c>
      <c r="B1323">
        <v>79</v>
      </c>
      <c r="C1323">
        <v>73</v>
      </c>
    </row>
    <row r="1324" spans="1:3" x14ac:dyDescent="0.2">
      <c r="A1324">
        <v>9</v>
      </c>
      <c r="B1324">
        <v>80</v>
      </c>
      <c r="C1324">
        <v>91</v>
      </c>
    </row>
    <row r="1325" spans="1:3" x14ac:dyDescent="0.2">
      <c r="A1325">
        <v>9</v>
      </c>
      <c r="B1325">
        <v>81</v>
      </c>
      <c r="C1325">
        <v>78</v>
      </c>
    </row>
    <row r="1326" spans="1:3" x14ac:dyDescent="0.2">
      <c r="A1326">
        <v>9</v>
      </c>
      <c r="B1326">
        <v>82</v>
      </c>
      <c r="C1326">
        <v>18</v>
      </c>
    </row>
    <row r="1327" spans="1:3" x14ac:dyDescent="0.2">
      <c r="A1327">
        <v>9</v>
      </c>
      <c r="B1327">
        <v>83</v>
      </c>
      <c r="C1327">
        <v>116</v>
      </c>
    </row>
    <row r="1328" spans="1:3" x14ac:dyDescent="0.2">
      <c r="A1328">
        <v>9</v>
      </c>
      <c r="B1328">
        <v>84</v>
      </c>
      <c r="C1328">
        <v>115</v>
      </c>
    </row>
    <row r="1329" spans="1:3" x14ac:dyDescent="0.2">
      <c r="A1329">
        <v>9</v>
      </c>
      <c r="B1329">
        <v>85</v>
      </c>
      <c r="C1329">
        <v>90</v>
      </c>
    </row>
    <row r="1330" spans="1:3" x14ac:dyDescent="0.2">
      <c r="A1330">
        <v>9</v>
      </c>
      <c r="B1330">
        <v>86</v>
      </c>
      <c r="C1330">
        <v>49</v>
      </c>
    </row>
    <row r="1331" spans="1:3" x14ac:dyDescent="0.2">
      <c r="A1331">
        <v>9</v>
      </c>
      <c r="B1331">
        <v>87</v>
      </c>
      <c r="C1331">
        <v>103</v>
      </c>
    </row>
    <row r="1332" spans="1:3" x14ac:dyDescent="0.2">
      <c r="A1332">
        <v>9</v>
      </c>
      <c r="B1332">
        <v>88</v>
      </c>
      <c r="C1332">
        <v>55</v>
      </c>
    </row>
    <row r="1333" spans="1:3" x14ac:dyDescent="0.2">
      <c r="A1333">
        <v>9</v>
      </c>
      <c r="B1333">
        <v>89</v>
      </c>
      <c r="C1333">
        <v>95</v>
      </c>
    </row>
    <row r="1334" spans="1:3" x14ac:dyDescent="0.2">
      <c r="A1334">
        <v>9</v>
      </c>
      <c r="B1334">
        <v>90</v>
      </c>
      <c r="C1334">
        <v>89</v>
      </c>
    </row>
    <row r="1335" spans="1:3" x14ac:dyDescent="0.2">
      <c r="A1335">
        <v>9</v>
      </c>
      <c r="B1335">
        <v>91</v>
      </c>
      <c r="C1335">
        <v>72</v>
      </c>
    </row>
    <row r="1336" spans="1:3" x14ac:dyDescent="0.2">
      <c r="A1336">
        <v>9</v>
      </c>
      <c r="B1336">
        <v>92</v>
      </c>
      <c r="C1336">
        <v>50</v>
      </c>
    </row>
    <row r="1337" spans="1:3" x14ac:dyDescent="0.2">
      <c r="A1337">
        <v>9</v>
      </c>
      <c r="B1337">
        <v>93</v>
      </c>
      <c r="C1337">
        <v>54</v>
      </c>
    </row>
    <row r="1338" spans="1:3" x14ac:dyDescent="0.2">
      <c r="A1338">
        <v>9</v>
      </c>
      <c r="B1338">
        <v>94</v>
      </c>
      <c r="C1338">
        <v>81</v>
      </c>
    </row>
    <row r="1339" spans="1:3" x14ac:dyDescent="0.2">
      <c r="A1339">
        <v>9</v>
      </c>
      <c r="B1339">
        <v>95</v>
      </c>
      <c r="C1339">
        <v>62</v>
      </c>
    </row>
    <row r="1340" spans="1:3" x14ac:dyDescent="0.2">
      <c r="A1340">
        <v>9</v>
      </c>
      <c r="B1340">
        <v>96</v>
      </c>
      <c r="C1340">
        <v>45</v>
      </c>
    </row>
    <row r="1341" spans="1:3" x14ac:dyDescent="0.2">
      <c r="A1341">
        <v>9</v>
      </c>
      <c r="B1341">
        <v>97</v>
      </c>
      <c r="C1341">
        <v>42</v>
      </c>
    </row>
    <row r="1342" spans="1:3" x14ac:dyDescent="0.2">
      <c r="A1342">
        <v>9</v>
      </c>
      <c r="B1342">
        <v>98</v>
      </c>
      <c r="C1342">
        <v>70</v>
      </c>
    </row>
    <row r="1343" spans="1:3" x14ac:dyDescent="0.2">
      <c r="A1343">
        <v>9</v>
      </c>
      <c r="B1343">
        <v>99</v>
      </c>
      <c r="C1343">
        <v>55</v>
      </c>
    </row>
    <row r="1344" spans="1:3" x14ac:dyDescent="0.2">
      <c r="A1344">
        <v>9</v>
      </c>
      <c r="B1344">
        <v>100</v>
      </c>
      <c r="C1344">
        <v>116</v>
      </c>
    </row>
    <row r="1345" spans="1:3" x14ac:dyDescent="0.2">
      <c r="A1345">
        <v>9</v>
      </c>
      <c r="B1345">
        <v>101</v>
      </c>
      <c r="C1345">
        <v>74</v>
      </c>
    </row>
    <row r="1346" spans="1:3" x14ac:dyDescent="0.2">
      <c r="A1346">
        <v>9</v>
      </c>
      <c r="B1346">
        <v>102</v>
      </c>
      <c r="C1346">
        <v>74</v>
      </c>
    </row>
    <row r="1347" spans="1:3" x14ac:dyDescent="0.2">
      <c r="A1347">
        <v>9</v>
      </c>
      <c r="B1347">
        <v>103</v>
      </c>
      <c r="C1347">
        <v>73</v>
      </c>
    </row>
    <row r="1348" spans="1:3" x14ac:dyDescent="0.2">
      <c r="A1348">
        <v>9</v>
      </c>
      <c r="B1348">
        <v>104</v>
      </c>
      <c r="C1348">
        <v>33</v>
      </c>
    </row>
    <row r="1349" spans="1:3" x14ac:dyDescent="0.2">
      <c r="A1349">
        <v>9</v>
      </c>
      <c r="B1349">
        <v>105</v>
      </c>
      <c r="C1349">
        <v>28</v>
      </c>
    </row>
    <row r="1350" spans="1:3" x14ac:dyDescent="0.2">
      <c r="A1350">
        <v>9</v>
      </c>
      <c r="B1350">
        <v>106</v>
      </c>
      <c r="C1350">
        <v>71</v>
      </c>
    </row>
    <row r="1351" spans="1:3" x14ac:dyDescent="0.2">
      <c r="A1351">
        <v>9</v>
      </c>
      <c r="B1351">
        <v>107</v>
      </c>
      <c r="C1351">
        <v>49</v>
      </c>
    </row>
    <row r="1352" spans="1:3" x14ac:dyDescent="0.2">
      <c r="A1352">
        <v>9</v>
      </c>
      <c r="B1352">
        <v>108</v>
      </c>
      <c r="C1352">
        <v>31</v>
      </c>
    </row>
    <row r="1353" spans="1:3" x14ac:dyDescent="0.2">
      <c r="A1353">
        <v>9</v>
      </c>
      <c r="B1353">
        <v>109</v>
      </c>
      <c r="C1353">
        <v>50</v>
      </c>
    </row>
    <row r="1354" spans="1:3" x14ac:dyDescent="0.2">
      <c r="A1354">
        <v>9</v>
      </c>
      <c r="B1354">
        <v>110</v>
      </c>
      <c r="C1354">
        <v>71</v>
      </c>
    </row>
    <row r="1355" spans="1:3" x14ac:dyDescent="0.2">
      <c r="A1355">
        <v>9</v>
      </c>
      <c r="B1355">
        <v>111</v>
      </c>
      <c r="C1355">
        <v>74</v>
      </c>
    </row>
    <row r="1356" spans="1:3" x14ac:dyDescent="0.2">
      <c r="A1356">
        <v>9</v>
      </c>
      <c r="B1356">
        <v>112</v>
      </c>
      <c r="C1356">
        <v>31</v>
      </c>
    </row>
    <row r="1357" spans="1:3" x14ac:dyDescent="0.2">
      <c r="A1357">
        <v>9</v>
      </c>
      <c r="B1357">
        <v>113</v>
      </c>
      <c r="C1357">
        <v>42</v>
      </c>
    </row>
    <row r="1358" spans="1:3" x14ac:dyDescent="0.2">
      <c r="A1358">
        <v>9</v>
      </c>
      <c r="B1358">
        <v>114</v>
      </c>
      <c r="C1358">
        <v>79</v>
      </c>
    </row>
    <row r="1359" spans="1:3" x14ac:dyDescent="0.2">
      <c r="A1359">
        <v>9</v>
      </c>
      <c r="B1359">
        <v>115</v>
      </c>
      <c r="C1359">
        <v>89</v>
      </c>
    </row>
    <row r="1360" spans="1:3" x14ac:dyDescent="0.2">
      <c r="A1360">
        <v>9</v>
      </c>
      <c r="B1360">
        <v>116</v>
      </c>
      <c r="C1360">
        <v>22</v>
      </c>
    </row>
    <row r="1361" spans="1:3" x14ac:dyDescent="0.2">
      <c r="A1361">
        <v>9</v>
      </c>
      <c r="B1361">
        <v>117</v>
      </c>
      <c r="C1361">
        <v>79</v>
      </c>
    </row>
    <row r="1362" spans="1:3" x14ac:dyDescent="0.2">
      <c r="A1362">
        <v>9</v>
      </c>
      <c r="B1362">
        <v>118</v>
      </c>
      <c r="C1362">
        <v>65</v>
      </c>
    </row>
    <row r="1363" spans="1:3" x14ac:dyDescent="0.2">
      <c r="A1363">
        <v>9</v>
      </c>
      <c r="B1363">
        <v>119</v>
      </c>
      <c r="C1363">
        <v>66</v>
      </c>
    </row>
    <row r="1364" spans="1:3" x14ac:dyDescent="0.2">
      <c r="A1364">
        <v>9</v>
      </c>
      <c r="B1364">
        <v>120</v>
      </c>
      <c r="C1364">
        <v>80</v>
      </c>
    </row>
    <row r="1365" spans="1:3" x14ac:dyDescent="0.2">
      <c r="A1365">
        <v>9</v>
      </c>
      <c r="B1365">
        <v>121</v>
      </c>
      <c r="C1365">
        <v>64</v>
      </c>
    </row>
    <row r="1366" spans="1:3" x14ac:dyDescent="0.2">
      <c r="A1366">
        <v>9</v>
      </c>
      <c r="B1366">
        <v>122</v>
      </c>
      <c r="C1366">
        <v>54</v>
      </c>
    </row>
    <row r="1367" spans="1:3" x14ac:dyDescent="0.2">
      <c r="A1367">
        <v>9</v>
      </c>
      <c r="B1367">
        <v>123</v>
      </c>
      <c r="C1367">
        <v>71</v>
      </c>
    </row>
    <row r="1368" spans="1:3" x14ac:dyDescent="0.2">
      <c r="A1368">
        <v>9</v>
      </c>
      <c r="B1368">
        <v>124</v>
      </c>
      <c r="C1368">
        <v>71</v>
      </c>
    </row>
    <row r="1369" spans="1:3" x14ac:dyDescent="0.2">
      <c r="A1369">
        <v>9</v>
      </c>
      <c r="B1369">
        <v>125</v>
      </c>
      <c r="C1369">
        <v>88</v>
      </c>
    </row>
    <row r="1370" spans="1:3" x14ac:dyDescent="0.2">
      <c r="A1370">
        <v>9</v>
      </c>
      <c r="B1370">
        <v>126</v>
      </c>
      <c r="C1370">
        <v>65</v>
      </c>
    </row>
    <row r="1371" spans="1:3" x14ac:dyDescent="0.2">
      <c r="A1371">
        <v>9</v>
      </c>
      <c r="B1371">
        <v>127</v>
      </c>
      <c r="C1371">
        <v>105</v>
      </c>
    </row>
    <row r="1372" spans="1:3" x14ac:dyDescent="0.2">
      <c r="A1372">
        <v>9</v>
      </c>
      <c r="B1372">
        <v>128</v>
      </c>
      <c r="C1372">
        <v>64</v>
      </c>
    </row>
    <row r="1373" spans="1:3" x14ac:dyDescent="0.2">
      <c r="A1373">
        <v>9</v>
      </c>
      <c r="B1373">
        <v>129</v>
      </c>
      <c r="C1373">
        <v>105</v>
      </c>
    </row>
    <row r="1374" spans="1:3" x14ac:dyDescent="0.2">
      <c r="A1374">
        <v>9</v>
      </c>
      <c r="B1374">
        <v>130</v>
      </c>
      <c r="C1374">
        <v>103</v>
      </c>
    </row>
    <row r="1375" spans="1:3" x14ac:dyDescent="0.2">
      <c r="A1375">
        <v>9</v>
      </c>
      <c r="B1375">
        <v>131</v>
      </c>
      <c r="C1375">
        <v>80</v>
      </c>
    </row>
    <row r="1376" spans="1:3" x14ac:dyDescent="0.2">
      <c r="A1376">
        <v>9</v>
      </c>
      <c r="B1376">
        <v>132</v>
      </c>
      <c r="C1376">
        <v>99</v>
      </c>
    </row>
    <row r="1377" spans="1:3" x14ac:dyDescent="0.2">
      <c r="A1377">
        <v>9</v>
      </c>
      <c r="B1377">
        <v>133</v>
      </c>
      <c r="C1377">
        <v>99</v>
      </c>
    </row>
    <row r="1378" spans="1:3" x14ac:dyDescent="0.2">
      <c r="A1378">
        <v>9</v>
      </c>
      <c r="B1378">
        <v>134</v>
      </c>
      <c r="C1378">
        <v>99</v>
      </c>
    </row>
    <row r="1379" spans="1:3" x14ac:dyDescent="0.2">
      <c r="A1379">
        <v>9</v>
      </c>
      <c r="B1379">
        <v>135</v>
      </c>
      <c r="C1379">
        <v>70</v>
      </c>
    </row>
    <row r="1380" spans="1:3" x14ac:dyDescent="0.2">
      <c r="A1380">
        <v>9</v>
      </c>
      <c r="B1380">
        <v>136</v>
      </c>
      <c r="C1380">
        <v>70</v>
      </c>
    </row>
    <row r="1381" spans="1:3" x14ac:dyDescent="0.2">
      <c r="A1381">
        <v>9</v>
      </c>
      <c r="B1381">
        <v>137</v>
      </c>
      <c r="C1381">
        <v>99</v>
      </c>
    </row>
    <row r="1382" spans="1:3" x14ac:dyDescent="0.2">
      <c r="A1382">
        <v>10</v>
      </c>
      <c r="B1382">
        <v>0</v>
      </c>
      <c r="C1382">
        <v>90</v>
      </c>
    </row>
    <row r="1383" spans="1:3" x14ac:dyDescent="0.2">
      <c r="A1383">
        <v>10</v>
      </c>
      <c r="B1383">
        <v>1</v>
      </c>
      <c r="C1383">
        <v>90</v>
      </c>
    </row>
    <row r="1384" spans="1:3" x14ac:dyDescent="0.2">
      <c r="A1384">
        <v>10</v>
      </c>
      <c r="B1384">
        <v>2</v>
      </c>
      <c r="C1384">
        <v>116</v>
      </c>
    </row>
    <row r="1385" spans="1:3" x14ac:dyDescent="0.2">
      <c r="A1385">
        <v>10</v>
      </c>
      <c r="B1385">
        <v>3</v>
      </c>
      <c r="C1385">
        <v>115</v>
      </c>
    </row>
    <row r="1386" spans="1:3" x14ac:dyDescent="0.2">
      <c r="A1386">
        <v>10</v>
      </c>
      <c r="B1386">
        <v>4</v>
      </c>
      <c r="C1386">
        <v>54</v>
      </c>
    </row>
    <row r="1387" spans="1:3" x14ac:dyDescent="0.2">
      <c r="A1387">
        <v>10</v>
      </c>
      <c r="B1387">
        <v>5</v>
      </c>
      <c r="C1387">
        <v>42</v>
      </c>
    </row>
    <row r="1388" spans="1:3" x14ac:dyDescent="0.2">
      <c r="A1388">
        <v>10</v>
      </c>
      <c r="B1388">
        <v>6</v>
      </c>
      <c r="C1388">
        <v>54</v>
      </c>
    </row>
    <row r="1389" spans="1:3" x14ac:dyDescent="0.2">
      <c r="A1389">
        <v>10</v>
      </c>
      <c r="B1389">
        <v>7</v>
      </c>
      <c r="C1389">
        <v>41</v>
      </c>
    </row>
    <row r="1390" spans="1:3" x14ac:dyDescent="0.2">
      <c r="A1390">
        <v>10</v>
      </c>
      <c r="B1390">
        <v>8</v>
      </c>
      <c r="C1390">
        <v>71</v>
      </c>
    </row>
    <row r="1391" spans="1:3" x14ac:dyDescent="0.2">
      <c r="A1391">
        <v>10</v>
      </c>
      <c r="B1391">
        <v>9</v>
      </c>
      <c r="C1391">
        <v>40</v>
      </c>
    </row>
    <row r="1392" spans="1:3" x14ac:dyDescent="0.2">
      <c r="A1392">
        <v>10</v>
      </c>
      <c r="B1392">
        <v>10</v>
      </c>
      <c r="C1392">
        <v>10</v>
      </c>
    </row>
    <row r="1393" spans="1:3" x14ac:dyDescent="0.2">
      <c r="A1393">
        <v>10</v>
      </c>
      <c r="B1393">
        <v>11</v>
      </c>
      <c r="C1393">
        <v>54</v>
      </c>
    </row>
    <row r="1394" spans="1:3" x14ac:dyDescent="0.2">
      <c r="A1394">
        <v>10</v>
      </c>
      <c r="B1394">
        <v>12</v>
      </c>
      <c r="C1394">
        <v>81</v>
      </c>
    </row>
    <row r="1395" spans="1:3" x14ac:dyDescent="0.2">
      <c r="A1395">
        <v>10</v>
      </c>
      <c r="B1395">
        <v>13</v>
      </c>
      <c r="C1395">
        <v>69</v>
      </c>
    </row>
    <row r="1396" spans="1:3" x14ac:dyDescent="0.2">
      <c r="A1396">
        <v>10</v>
      </c>
      <c r="B1396">
        <v>14</v>
      </c>
      <c r="C1396">
        <v>69</v>
      </c>
    </row>
    <row r="1397" spans="1:3" x14ac:dyDescent="0.2">
      <c r="A1397">
        <v>10</v>
      </c>
      <c r="B1397">
        <v>15</v>
      </c>
      <c r="C1397">
        <v>115</v>
      </c>
    </row>
    <row r="1398" spans="1:3" x14ac:dyDescent="0.2">
      <c r="A1398">
        <v>10</v>
      </c>
      <c r="B1398">
        <v>16</v>
      </c>
      <c r="C1398">
        <v>54</v>
      </c>
    </row>
    <row r="1399" spans="1:3" x14ac:dyDescent="0.2">
      <c r="A1399">
        <v>10</v>
      </c>
      <c r="B1399">
        <v>17</v>
      </c>
      <c r="C1399">
        <v>116</v>
      </c>
    </row>
    <row r="1400" spans="1:3" x14ac:dyDescent="0.2">
      <c r="A1400">
        <v>10</v>
      </c>
      <c r="B1400">
        <v>18</v>
      </c>
      <c r="C1400">
        <v>54</v>
      </c>
    </row>
    <row r="1401" spans="1:3" x14ac:dyDescent="0.2">
      <c r="A1401">
        <v>10</v>
      </c>
      <c r="B1401">
        <v>19</v>
      </c>
      <c r="C1401">
        <v>90</v>
      </c>
    </row>
    <row r="1402" spans="1:3" x14ac:dyDescent="0.2">
      <c r="A1402">
        <v>10</v>
      </c>
      <c r="B1402">
        <v>20</v>
      </c>
      <c r="C1402">
        <v>69</v>
      </c>
    </row>
    <row r="1403" spans="1:3" x14ac:dyDescent="0.2">
      <c r="A1403">
        <v>10</v>
      </c>
      <c r="B1403">
        <v>21</v>
      </c>
      <c r="C1403">
        <v>71</v>
      </c>
    </row>
    <row r="1404" spans="1:3" x14ac:dyDescent="0.2">
      <c r="A1404">
        <v>10</v>
      </c>
      <c r="B1404">
        <v>22</v>
      </c>
      <c r="C1404">
        <v>79</v>
      </c>
    </row>
    <row r="1405" spans="1:3" x14ac:dyDescent="0.2">
      <c r="A1405">
        <v>10</v>
      </c>
      <c r="B1405">
        <v>23</v>
      </c>
      <c r="C1405">
        <v>27</v>
      </c>
    </row>
    <row r="1406" spans="1:3" x14ac:dyDescent="0.2">
      <c r="A1406">
        <v>10</v>
      </c>
      <c r="B1406">
        <v>24</v>
      </c>
      <c r="C1406">
        <v>31</v>
      </c>
    </row>
    <row r="1407" spans="1:3" x14ac:dyDescent="0.2">
      <c r="A1407">
        <v>10</v>
      </c>
      <c r="B1407">
        <v>25</v>
      </c>
      <c r="C1407">
        <v>116</v>
      </c>
    </row>
    <row r="1408" spans="1:3" x14ac:dyDescent="0.2">
      <c r="A1408">
        <v>10</v>
      </c>
      <c r="B1408">
        <v>26</v>
      </c>
      <c r="C1408">
        <v>115</v>
      </c>
    </row>
    <row r="1409" spans="1:3" x14ac:dyDescent="0.2">
      <c r="A1409">
        <v>10</v>
      </c>
      <c r="B1409">
        <v>27</v>
      </c>
      <c r="C1409">
        <v>88</v>
      </c>
    </row>
    <row r="1410" spans="1:3" x14ac:dyDescent="0.2">
      <c r="A1410">
        <v>10</v>
      </c>
      <c r="B1410">
        <v>28</v>
      </c>
      <c r="C1410">
        <v>49</v>
      </c>
    </row>
    <row r="1411" spans="1:3" x14ac:dyDescent="0.2">
      <c r="A1411">
        <v>10</v>
      </c>
      <c r="B1411">
        <v>29</v>
      </c>
      <c r="C1411">
        <v>40</v>
      </c>
    </row>
    <row r="1412" spans="1:3" x14ac:dyDescent="0.2">
      <c r="A1412">
        <v>10</v>
      </c>
      <c r="B1412">
        <v>30</v>
      </c>
      <c r="C1412">
        <v>50</v>
      </c>
    </row>
    <row r="1413" spans="1:3" x14ac:dyDescent="0.2">
      <c r="A1413">
        <v>10</v>
      </c>
      <c r="B1413">
        <v>31</v>
      </c>
      <c r="C1413">
        <v>99</v>
      </c>
    </row>
    <row r="1414" spans="1:3" x14ac:dyDescent="0.2">
      <c r="A1414">
        <v>10</v>
      </c>
      <c r="B1414">
        <v>32</v>
      </c>
      <c r="C1414">
        <v>42</v>
      </c>
    </row>
    <row r="1415" spans="1:3" x14ac:dyDescent="0.2">
      <c r="A1415">
        <v>10</v>
      </c>
      <c r="B1415">
        <v>33</v>
      </c>
      <c r="C1415">
        <v>64</v>
      </c>
    </row>
    <row r="1416" spans="1:3" x14ac:dyDescent="0.2">
      <c r="A1416">
        <v>10</v>
      </c>
      <c r="B1416">
        <v>34</v>
      </c>
      <c r="C1416">
        <v>74</v>
      </c>
    </row>
    <row r="1417" spans="1:3" x14ac:dyDescent="0.2">
      <c r="A1417">
        <v>10</v>
      </c>
      <c r="B1417">
        <v>35</v>
      </c>
      <c r="C1417">
        <v>115</v>
      </c>
    </row>
    <row r="1418" spans="1:3" x14ac:dyDescent="0.2">
      <c r="A1418">
        <v>10</v>
      </c>
      <c r="B1418">
        <v>36</v>
      </c>
      <c r="C1418">
        <v>115</v>
      </c>
    </row>
    <row r="1419" spans="1:3" x14ac:dyDescent="0.2">
      <c r="A1419">
        <v>10</v>
      </c>
      <c r="B1419">
        <v>37</v>
      </c>
      <c r="C1419">
        <v>113</v>
      </c>
    </row>
    <row r="1420" spans="1:3" x14ac:dyDescent="0.2">
      <c r="A1420">
        <v>10</v>
      </c>
      <c r="B1420">
        <v>38</v>
      </c>
      <c r="C1420">
        <v>92</v>
      </c>
    </row>
    <row r="1421" spans="1:3" x14ac:dyDescent="0.2">
      <c r="A1421">
        <v>10</v>
      </c>
      <c r="B1421">
        <v>39</v>
      </c>
      <c r="C1421">
        <v>79</v>
      </c>
    </row>
    <row r="1422" spans="1:3" x14ac:dyDescent="0.2">
      <c r="A1422">
        <v>10</v>
      </c>
      <c r="B1422">
        <v>40</v>
      </c>
      <c r="C1422">
        <v>70</v>
      </c>
    </row>
    <row r="1423" spans="1:3" x14ac:dyDescent="0.2">
      <c r="A1423">
        <v>10</v>
      </c>
      <c r="B1423">
        <v>41</v>
      </c>
      <c r="C1423">
        <v>99</v>
      </c>
    </row>
    <row r="1424" spans="1:3" x14ac:dyDescent="0.2">
      <c r="A1424">
        <v>10</v>
      </c>
      <c r="B1424">
        <v>42</v>
      </c>
      <c r="C1424">
        <v>99</v>
      </c>
    </row>
    <row r="1425" spans="1:3" x14ac:dyDescent="0.2">
      <c r="A1425">
        <v>10</v>
      </c>
      <c r="B1425">
        <v>43</v>
      </c>
      <c r="C1425">
        <v>99</v>
      </c>
    </row>
    <row r="1426" spans="1:3" x14ac:dyDescent="0.2">
      <c r="A1426">
        <v>10</v>
      </c>
      <c r="B1426">
        <v>44</v>
      </c>
      <c r="C1426">
        <v>108</v>
      </c>
    </row>
    <row r="1427" spans="1:3" x14ac:dyDescent="0.2">
      <c r="A1427">
        <v>10</v>
      </c>
      <c r="B1427">
        <v>45</v>
      </c>
      <c r="C1427">
        <v>42</v>
      </c>
    </row>
    <row r="1428" spans="1:3" x14ac:dyDescent="0.2">
      <c r="A1428">
        <v>10</v>
      </c>
      <c r="B1428">
        <v>46</v>
      </c>
      <c r="C1428">
        <v>76</v>
      </c>
    </row>
    <row r="1429" spans="1:3" x14ac:dyDescent="0.2">
      <c r="A1429">
        <v>10</v>
      </c>
      <c r="B1429">
        <v>47</v>
      </c>
      <c r="C1429">
        <v>93</v>
      </c>
    </row>
    <row r="1430" spans="1:3" x14ac:dyDescent="0.2">
      <c r="A1430">
        <v>10</v>
      </c>
      <c r="B1430">
        <v>48</v>
      </c>
      <c r="C1430">
        <v>97</v>
      </c>
    </row>
    <row r="1431" spans="1:3" x14ac:dyDescent="0.2">
      <c r="A1431">
        <v>10</v>
      </c>
      <c r="B1431">
        <v>49</v>
      </c>
      <c r="C1431">
        <v>83</v>
      </c>
    </row>
    <row r="1432" spans="1:3" x14ac:dyDescent="0.2">
      <c r="A1432">
        <v>10</v>
      </c>
      <c r="B1432">
        <v>50</v>
      </c>
      <c r="C1432">
        <v>99</v>
      </c>
    </row>
    <row r="1433" spans="1:3" x14ac:dyDescent="0.2">
      <c r="A1433">
        <v>10</v>
      </c>
      <c r="B1433">
        <v>51</v>
      </c>
      <c r="C1433">
        <v>64</v>
      </c>
    </row>
    <row r="1434" spans="1:3" x14ac:dyDescent="0.2">
      <c r="A1434">
        <v>10</v>
      </c>
      <c r="B1434">
        <v>52</v>
      </c>
      <c r="C1434">
        <v>74</v>
      </c>
    </row>
    <row r="1435" spans="1:3" x14ac:dyDescent="0.2">
      <c r="A1435">
        <v>10</v>
      </c>
      <c r="B1435">
        <v>53</v>
      </c>
      <c r="C1435">
        <v>71</v>
      </c>
    </row>
    <row r="1436" spans="1:3" x14ac:dyDescent="0.2">
      <c r="A1436">
        <v>10</v>
      </c>
      <c r="B1436">
        <v>54</v>
      </c>
      <c r="C1436">
        <v>70</v>
      </c>
    </row>
    <row r="1437" spans="1:3" x14ac:dyDescent="0.2">
      <c r="A1437">
        <v>10</v>
      </c>
      <c r="B1437">
        <v>55</v>
      </c>
      <c r="C1437">
        <v>105</v>
      </c>
    </row>
    <row r="1438" spans="1:3" x14ac:dyDescent="0.2">
      <c r="A1438">
        <v>10</v>
      </c>
      <c r="B1438">
        <v>56</v>
      </c>
      <c r="C1438">
        <v>66</v>
      </c>
    </row>
    <row r="1439" spans="1:3" x14ac:dyDescent="0.2">
      <c r="A1439">
        <v>10</v>
      </c>
      <c r="B1439">
        <v>57</v>
      </c>
      <c r="C1439">
        <v>66</v>
      </c>
    </row>
    <row r="1440" spans="1:3" x14ac:dyDescent="0.2">
      <c r="A1440">
        <v>10</v>
      </c>
      <c r="B1440">
        <v>58</v>
      </c>
      <c r="C1440">
        <v>105</v>
      </c>
    </row>
    <row r="1441" spans="1:3" x14ac:dyDescent="0.2">
      <c r="A1441">
        <v>10</v>
      </c>
      <c r="B1441">
        <v>59</v>
      </c>
      <c r="C1441">
        <v>49</v>
      </c>
    </row>
    <row r="1442" spans="1:3" x14ac:dyDescent="0.2">
      <c r="A1442">
        <v>10</v>
      </c>
      <c r="B1442">
        <v>60</v>
      </c>
      <c r="C1442">
        <v>44</v>
      </c>
    </row>
    <row r="1443" spans="1:3" x14ac:dyDescent="0.2">
      <c r="A1443">
        <v>10</v>
      </c>
      <c r="B1443">
        <v>61</v>
      </c>
      <c r="C1443">
        <v>10</v>
      </c>
    </row>
    <row r="1444" spans="1:3" x14ac:dyDescent="0.2">
      <c r="A1444">
        <v>10</v>
      </c>
      <c r="B1444">
        <v>62</v>
      </c>
      <c r="C1444">
        <v>31</v>
      </c>
    </row>
    <row r="1445" spans="1:3" x14ac:dyDescent="0.2">
      <c r="A1445">
        <v>10</v>
      </c>
      <c r="B1445">
        <v>63</v>
      </c>
      <c r="C1445">
        <v>112</v>
      </c>
    </row>
    <row r="1446" spans="1:3" x14ac:dyDescent="0.2">
      <c r="A1446">
        <v>10</v>
      </c>
      <c r="B1446">
        <v>64</v>
      </c>
      <c r="C1446">
        <v>83</v>
      </c>
    </row>
    <row r="1447" spans="1:3" x14ac:dyDescent="0.2">
      <c r="A1447">
        <v>10</v>
      </c>
      <c r="B1447">
        <v>65</v>
      </c>
      <c r="C1447">
        <v>46</v>
      </c>
    </row>
    <row r="1448" spans="1:3" x14ac:dyDescent="0.2">
      <c r="A1448">
        <v>10</v>
      </c>
      <c r="B1448">
        <v>66</v>
      </c>
      <c r="C1448">
        <v>85</v>
      </c>
    </row>
    <row r="1449" spans="1:3" x14ac:dyDescent="0.2">
      <c r="A1449">
        <v>10</v>
      </c>
      <c r="B1449">
        <v>67</v>
      </c>
      <c r="C1449">
        <v>92</v>
      </c>
    </row>
    <row r="1450" spans="1:3" x14ac:dyDescent="0.2">
      <c r="A1450">
        <v>10</v>
      </c>
      <c r="B1450">
        <v>68</v>
      </c>
      <c r="C1450">
        <v>87</v>
      </c>
    </row>
    <row r="1451" spans="1:3" x14ac:dyDescent="0.2">
      <c r="A1451">
        <v>10</v>
      </c>
      <c r="B1451">
        <v>69</v>
      </c>
      <c r="C1451">
        <v>88</v>
      </c>
    </row>
    <row r="1452" spans="1:3" x14ac:dyDescent="0.2">
      <c r="A1452">
        <v>10</v>
      </c>
      <c r="B1452">
        <v>70</v>
      </c>
      <c r="C1452">
        <v>85</v>
      </c>
    </row>
    <row r="1453" spans="1:3" x14ac:dyDescent="0.2">
      <c r="A1453">
        <v>10</v>
      </c>
      <c r="B1453">
        <v>71</v>
      </c>
      <c r="C1453">
        <v>65</v>
      </c>
    </row>
    <row r="1454" spans="1:3" x14ac:dyDescent="0.2">
      <c r="A1454">
        <v>10</v>
      </c>
      <c r="B1454">
        <v>72</v>
      </c>
      <c r="C1454">
        <v>103</v>
      </c>
    </row>
    <row r="1455" spans="1:3" x14ac:dyDescent="0.2">
      <c r="A1455">
        <v>10</v>
      </c>
      <c r="B1455">
        <v>73</v>
      </c>
      <c r="C1455">
        <v>74</v>
      </c>
    </row>
    <row r="1456" spans="1:3" x14ac:dyDescent="0.2">
      <c r="A1456">
        <v>10</v>
      </c>
      <c r="B1456">
        <v>74</v>
      </c>
      <c r="C1456">
        <v>65</v>
      </c>
    </row>
    <row r="1457" spans="1:3" x14ac:dyDescent="0.2">
      <c r="A1457">
        <v>10</v>
      </c>
      <c r="B1457">
        <v>75</v>
      </c>
      <c r="C1457">
        <v>83</v>
      </c>
    </row>
    <row r="1458" spans="1:3" x14ac:dyDescent="0.2">
      <c r="A1458">
        <v>10</v>
      </c>
      <c r="B1458">
        <v>76</v>
      </c>
      <c r="C1458">
        <v>93</v>
      </c>
    </row>
    <row r="1459" spans="1:3" x14ac:dyDescent="0.2">
      <c r="A1459">
        <v>10</v>
      </c>
      <c r="B1459">
        <v>77</v>
      </c>
      <c r="C1459">
        <v>93</v>
      </c>
    </row>
    <row r="1460" spans="1:3" x14ac:dyDescent="0.2">
      <c r="A1460">
        <v>10</v>
      </c>
      <c r="B1460">
        <v>78</v>
      </c>
      <c r="C1460">
        <v>71</v>
      </c>
    </row>
    <row r="1461" spans="1:3" x14ac:dyDescent="0.2">
      <c r="A1461">
        <v>10</v>
      </c>
      <c r="B1461">
        <v>79</v>
      </c>
      <c r="C1461">
        <v>65</v>
      </c>
    </row>
    <row r="1462" spans="1:3" x14ac:dyDescent="0.2">
      <c r="A1462">
        <v>10</v>
      </c>
      <c r="B1462">
        <v>80</v>
      </c>
      <c r="C1462">
        <v>85</v>
      </c>
    </row>
    <row r="1463" spans="1:3" x14ac:dyDescent="0.2">
      <c r="A1463">
        <v>10</v>
      </c>
      <c r="B1463">
        <v>81</v>
      </c>
      <c r="C1463">
        <v>70</v>
      </c>
    </row>
    <row r="1464" spans="1:3" x14ac:dyDescent="0.2">
      <c r="A1464">
        <v>10</v>
      </c>
      <c r="B1464">
        <v>82</v>
      </c>
      <c r="C1464">
        <v>54</v>
      </c>
    </row>
    <row r="1465" spans="1:3" x14ac:dyDescent="0.2">
      <c r="A1465">
        <v>10</v>
      </c>
      <c r="B1465">
        <v>83</v>
      </c>
      <c r="C1465">
        <v>46</v>
      </c>
    </row>
    <row r="1466" spans="1:3" x14ac:dyDescent="0.2">
      <c r="A1466">
        <v>10</v>
      </c>
      <c r="B1466">
        <v>84</v>
      </c>
      <c r="C1466">
        <v>122</v>
      </c>
    </row>
    <row r="1467" spans="1:3" x14ac:dyDescent="0.2">
      <c r="A1467">
        <v>10</v>
      </c>
      <c r="B1467">
        <v>85</v>
      </c>
      <c r="C1467">
        <v>122</v>
      </c>
    </row>
    <row r="1468" spans="1:3" x14ac:dyDescent="0.2">
      <c r="A1468">
        <v>10</v>
      </c>
      <c r="B1468">
        <v>86</v>
      </c>
      <c r="C1468">
        <v>67</v>
      </c>
    </row>
    <row r="1469" spans="1:3" x14ac:dyDescent="0.2">
      <c r="A1469">
        <v>10</v>
      </c>
      <c r="B1469">
        <v>87</v>
      </c>
      <c r="C1469">
        <v>92</v>
      </c>
    </row>
    <row r="1470" spans="1:3" x14ac:dyDescent="0.2">
      <c r="A1470">
        <v>10</v>
      </c>
      <c r="B1470">
        <v>88</v>
      </c>
      <c r="C1470">
        <v>46</v>
      </c>
    </row>
    <row r="1471" spans="1:3" x14ac:dyDescent="0.2">
      <c r="A1471">
        <v>10</v>
      </c>
      <c r="B1471">
        <v>89</v>
      </c>
      <c r="C1471">
        <v>79</v>
      </c>
    </row>
    <row r="1472" spans="1:3" x14ac:dyDescent="0.2">
      <c r="A1472">
        <v>10</v>
      </c>
      <c r="B1472">
        <v>90</v>
      </c>
      <c r="C1472">
        <v>80</v>
      </c>
    </row>
    <row r="1473" spans="1:3" x14ac:dyDescent="0.2">
      <c r="A1473">
        <v>10</v>
      </c>
      <c r="B1473">
        <v>91</v>
      </c>
      <c r="C1473">
        <v>49</v>
      </c>
    </row>
    <row r="1474" spans="1:3" x14ac:dyDescent="0.2">
      <c r="A1474">
        <v>10</v>
      </c>
      <c r="B1474">
        <v>92</v>
      </c>
      <c r="C1474">
        <v>113</v>
      </c>
    </row>
    <row r="1475" spans="1:3" x14ac:dyDescent="0.2">
      <c r="A1475">
        <v>10</v>
      </c>
      <c r="B1475">
        <v>93</v>
      </c>
      <c r="C1475">
        <v>93</v>
      </c>
    </row>
    <row r="1476" spans="1:3" x14ac:dyDescent="0.2">
      <c r="A1476">
        <v>10</v>
      </c>
      <c r="B1476">
        <v>94</v>
      </c>
      <c r="C1476">
        <v>10</v>
      </c>
    </row>
    <row r="1477" spans="1:3" x14ac:dyDescent="0.2">
      <c r="A1477">
        <v>10</v>
      </c>
      <c r="B1477">
        <v>95</v>
      </c>
      <c r="C1477">
        <v>41</v>
      </c>
    </row>
    <row r="1478" spans="1:3" x14ac:dyDescent="0.2">
      <c r="A1478">
        <v>10</v>
      </c>
      <c r="B1478">
        <v>96</v>
      </c>
      <c r="C1478">
        <v>50</v>
      </c>
    </row>
    <row r="1479" spans="1:3" x14ac:dyDescent="0.2">
      <c r="A1479">
        <v>10</v>
      </c>
      <c r="B1479">
        <v>97</v>
      </c>
      <c r="C1479">
        <v>61</v>
      </c>
    </row>
    <row r="1480" spans="1:3" x14ac:dyDescent="0.2">
      <c r="A1480">
        <v>10</v>
      </c>
      <c r="B1480">
        <v>98</v>
      </c>
      <c r="C1480">
        <v>106</v>
      </c>
    </row>
    <row r="1481" spans="1:3" x14ac:dyDescent="0.2">
      <c r="A1481">
        <v>10</v>
      </c>
      <c r="B1481">
        <v>99</v>
      </c>
      <c r="C1481">
        <v>46</v>
      </c>
    </row>
    <row r="1482" spans="1:3" x14ac:dyDescent="0.2">
      <c r="A1482">
        <v>10</v>
      </c>
      <c r="B1482">
        <v>100</v>
      </c>
      <c r="C1482">
        <v>46</v>
      </c>
    </row>
    <row r="1483" spans="1:3" x14ac:dyDescent="0.2">
      <c r="A1483">
        <v>10</v>
      </c>
      <c r="B1483">
        <v>101</v>
      </c>
      <c r="C1483">
        <v>63</v>
      </c>
    </row>
    <row r="1484" spans="1:3" x14ac:dyDescent="0.2">
      <c r="A1484">
        <v>10</v>
      </c>
      <c r="B1484">
        <v>102</v>
      </c>
      <c r="C1484">
        <v>63</v>
      </c>
    </row>
    <row r="1485" spans="1:3" x14ac:dyDescent="0.2">
      <c r="A1485">
        <v>10</v>
      </c>
      <c r="B1485">
        <v>103</v>
      </c>
      <c r="C1485">
        <v>65</v>
      </c>
    </row>
    <row r="1486" spans="1:3" x14ac:dyDescent="0.2">
      <c r="A1486">
        <v>10</v>
      </c>
      <c r="B1486">
        <v>104</v>
      </c>
      <c r="C1486">
        <v>65</v>
      </c>
    </row>
    <row r="1487" spans="1:3" x14ac:dyDescent="0.2">
      <c r="A1487">
        <v>10</v>
      </c>
      <c r="B1487">
        <v>105</v>
      </c>
      <c r="C1487">
        <v>83</v>
      </c>
    </row>
    <row r="1488" spans="1:3" x14ac:dyDescent="0.2">
      <c r="A1488">
        <v>10</v>
      </c>
      <c r="B1488">
        <v>106</v>
      </c>
      <c r="C1488">
        <v>44</v>
      </c>
    </row>
    <row r="1489" spans="1:3" x14ac:dyDescent="0.2">
      <c r="A1489">
        <v>10</v>
      </c>
      <c r="B1489">
        <v>107</v>
      </c>
      <c r="C1489">
        <v>87</v>
      </c>
    </row>
    <row r="1490" spans="1:3" x14ac:dyDescent="0.2">
      <c r="A1490">
        <v>10</v>
      </c>
      <c r="B1490">
        <v>108</v>
      </c>
      <c r="C1490">
        <v>97</v>
      </c>
    </row>
    <row r="1491" spans="1:3" x14ac:dyDescent="0.2">
      <c r="A1491">
        <v>10</v>
      </c>
      <c r="B1491">
        <v>109</v>
      </c>
      <c r="C1491">
        <v>113</v>
      </c>
    </row>
    <row r="1492" spans="1:3" x14ac:dyDescent="0.2">
      <c r="A1492">
        <v>10</v>
      </c>
      <c r="B1492">
        <v>110</v>
      </c>
      <c r="C1492">
        <v>63</v>
      </c>
    </row>
    <row r="1493" spans="1:3" x14ac:dyDescent="0.2">
      <c r="A1493">
        <v>10</v>
      </c>
      <c r="B1493">
        <v>111</v>
      </c>
      <c r="C1493">
        <v>63</v>
      </c>
    </row>
    <row r="1494" spans="1:3" x14ac:dyDescent="0.2">
      <c r="A1494">
        <v>10</v>
      </c>
      <c r="B1494">
        <v>112</v>
      </c>
      <c r="C1494">
        <v>48</v>
      </c>
    </row>
    <row r="1495" spans="1:3" x14ac:dyDescent="0.2">
      <c r="A1495">
        <v>10</v>
      </c>
      <c r="B1495">
        <v>113</v>
      </c>
      <c r="C1495">
        <v>97</v>
      </c>
    </row>
    <row r="1496" spans="1:3" x14ac:dyDescent="0.2">
      <c r="A1496">
        <v>10</v>
      </c>
      <c r="B1496">
        <v>114</v>
      </c>
      <c r="C1496">
        <v>37</v>
      </c>
    </row>
    <row r="1497" spans="1:3" x14ac:dyDescent="0.2">
      <c r="A1497">
        <v>10</v>
      </c>
      <c r="B1497">
        <v>115</v>
      </c>
      <c r="C1497">
        <v>80</v>
      </c>
    </row>
    <row r="1498" spans="1:3" x14ac:dyDescent="0.2">
      <c r="A1498">
        <v>10</v>
      </c>
      <c r="B1498">
        <v>116</v>
      </c>
      <c r="C1498">
        <v>66</v>
      </c>
    </row>
    <row r="1499" spans="1:3" x14ac:dyDescent="0.2">
      <c r="A1499">
        <v>10</v>
      </c>
      <c r="B1499">
        <v>117</v>
      </c>
      <c r="C1499">
        <v>37</v>
      </c>
    </row>
    <row r="1500" spans="1:3" x14ac:dyDescent="0.2">
      <c r="A1500">
        <v>10</v>
      </c>
      <c r="B1500">
        <v>118</v>
      </c>
      <c r="C1500">
        <v>121</v>
      </c>
    </row>
    <row r="1501" spans="1:3" x14ac:dyDescent="0.2">
      <c r="A1501">
        <v>10</v>
      </c>
      <c r="B1501">
        <v>119</v>
      </c>
      <c r="C1501">
        <v>67</v>
      </c>
    </row>
    <row r="1502" spans="1:3" x14ac:dyDescent="0.2">
      <c r="A1502">
        <v>10</v>
      </c>
      <c r="B1502">
        <v>120</v>
      </c>
      <c r="C1502">
        <v>60</v>
      </c>
    </row>
    <row r="1503" spans="1:3" x14ac:dyDescent="0.2">
      <c r="A1503">
        <v>10</v>
      </c>
      <c r="B1503">
        <v>121</v>
      </c>
      <c r="C1503">
        <v>87</v>
      </c>
    </row>
    <row r="1504" spans="1:3" x14ac:dyDescent="0.2">
      <c r="A1504">
        <v>10</v>
      </c>
      <c r="B1504">
        <v>122</v>
      </c>
      <c r="C1504">
        <v>93</v>
      </c>
    </row>
    <row r="1505" spans="1:3" x14ac:dyDescent="0.2">
      <c r="A1505">
        <v>10</v>
      </c>
      <c r="B1505">
        <v>123</v>
      </c>
      <c r="C1505">
        <v>44</v>
      </c>
    </row>
    <row r="1506" spans="1:3" x14ac:dyDescent="0.2">
      <c r="A1506">
        <v>10</v>
      </c>
      <c r="B1506">
        <v>124</v>
      </c>
      <c r="C1506">
        <v>44</v>
      </c>
    </row>
    <row r="1507" spans="1:3" x14ac:dyDescent="0.2">
      <c r="A1507">
        <v>10</v>
      </c>
      <c r="B1507">
        <v>125</v>
      </c>
      <c r="C1507">
        <v>101</v>
      </c>
    </row>
    <row r="1508" spans="1:3" x14ac:dyDescent="0.2">
      <c r="A1508">
        <v>10</v>
      </c>
      <c r="B1508">
        <v>126</v>
      </c>
      <c r="C1508">
        <v>101</v>
      </c>
    </row>
    <row r="1509" spans="1:3" x14ac:dyDescent="0.2">
      <c r="A1509">
        <v>10</v>
      </c>
      <c r="B1509">
        <v>127</v>
      </c>
      <c r="C1509">
        <v>67</v>
      </c>
    </row>
    <row r="1510" spans="1:3" x14ac:dyDescent="0.2">
      <c r="A1510">
        <v>10</v>
      </c>
      <c r="B1510">
        <v>128</v>
      </c>
      <c r="C1510">
        <v>87</v>
      </c>
    </row>
    <row r="1511" spans="1:3" x14ac:dyDescent="0.2">
      <c r="A1511">
        <v>10</v>
      </c>
      <c r="B1511">
        <v>129</v>
      </c>
      <c r="C1511">
        <v>67</v>
      </c>
    </row>
    <row r="1512" spans="1:3" x14ac:dyDescent="0.2">
      <c r="A1512">
        <v>10</v>
      </c>
      <c r="B1512">
        <v>130</v>
      </c>
      <c r="C1512">
        <v>92</v>
      </c>
    </row>
    <row r="1513" spans="1:3" x14ac:dyDescent="0.2">
      <c r="A1513">
        <v>10</v>
      </c>
      <c r="B1513">
        <v>131</v>
      </c>
      <c r="C1513">
        <v>60</v>
      </c>
    </row>
    <row r="1514" spans="1:3" x14ac:dyDescent="0.2">
      <c r="A1514">
        <v>10</v>
      </c>
      <c r="B1514">
        <v>132</v>
      </c>
      <c r="C1514">
        <v>101</v>
      </c>
    </row>
    <row r="1515" spans="1:3" x14ac:dyDescent="0.2">
      <c r="A1515">
        <v>10</v>
      </c>
      <c r="B1515">
        <v>133</v>
      </c>
      <c r="C1515">
        <v>110</v>
      </c>
    </row>
    <row r="1516" spans="1:3" x14ac:dyDescent="0.2">
      <c r="A1516">
        <v>10</v>
      </c>
      <c r="B1516">
        <v>134</v>
      </c>
      <c r="C1516">
        <v>110</v>
      </c>
    </row>
    <row r="1517" spans="1:3" x14ac:dyDescent="0.2">
      <c r="A1517">
        <v>10</v>
      </c>
      <c r="B1517">
        <v>135</v>
      </c>
      <c r="C1517">
        <v>106</v>
      </c>
    </row>
    <row r="1518" spans="1:3" x14ac:dyDescent="0.2">
      <c r="A1518">
        <v>10</v>
      </c>
      <c r="B1518">
        <v>136</v>
      </c>
      <c r="C1518">
        <v>123</v>
      </c>
    </row>
    <row r="1519" spans="1:3" x14ac:dyDescent="0.2">
      <c r="A1519">
        <v>10</v>
      </c>
      <c r="B1519">
        <v>137</v>
      </c>
      <c r="C1519">
        <v>123</v>
      </c>
    </row>
    <row r="1520" spans="1:3" x14ac:dyDescent="0.2">
      <c r="A1520">
        <v>11</v>
      </c>
      <c r="B1520">
        <v>0</v>
      </c>
      <c r="C1520">
        <v>35</v>
      </c>
    </row>
    <row r="1521" spans="1:3" x14ac:dyDescent="0.2">
      <c r="A1521">
        <v>11</v>
      </c>
      <c r="B1521">
        <v>1</v>
      </c>
      <c r="C1521">
        <v>35</v>
      </c>
    </row>
    <row r="1522" spans="1:3" x14ac:dyDescent="0.2">
      <c r="A1522">
        <v>11</v>
      </c>
      <c r="B1522">
        <v>2</v>
      </c>
      <c r="C1522">
        <v>3</v>
      </c>
    </row>
    <row r="1523" spans="1:3" x14ac:dyDescent="0.2">
      <c r="A1523">
        <v>11</v>
      </c>
      <c r="B1523">
        <v>3</v>
      </c>
      <c r="C1523">
        <v>4</v>
      </c>
    </row>
    <row r="1524" spans="1:3" x14ac:dyDescent="0.2">
      <c r="A1524">
        <v>11</v>
      </c>
      <c r="B1524">
        <v>4</v>
      </c>
      <c r="C1524">
        <v>18</v>
      </c>
    </row>
    <row r="1525" spans="1:3" x14ac:dyDescent="0.2">
      <c r="A1525">
        <v>11</v>
      </c>
      <c r="B1525">
        <v>5</v>
      </c>
      <c r="C1525">
        <v>9</v>
      </c>
    </row>
    <row r="1526" spans="1:3" x14ac:dyDescent="0.2">
      <c r="A1526">
        <v>11</v>
      </c>
      <c r="B1526">
        <v>6</v>
      </c>
      <c r="C1526">
        <v>16</v>
      </c>
    </row>
    <row r="1527" spans="1:3" x14ac:dyDescent="0.2">
      <c r="A1527">
        <v>11</v>
      </c>
      <c r="B1527">
        <v>7</v>
      </c>
      <c r="C1527">
        <v>45</v>
      </c>
    </row>
    <row r="1528" spans="1:3" x14ac:dyDescent="0.2">
      <c r="A1528">
        <v>11</v>
      </c>
      <c r="B1528">
        <v>8</v>
      </c>
      <c r="C1528">
        <v>95</v>
      </c>
    </row>
    <row r="1529" spans="1:3" x14ac:dyDescent="0.2">
      <c r="A1529">
        <v>11</v>
      </c>
      <c r="B1529">
        <v>9</v>
      </c>
      <c r="C1529">
        <v>12</v>
      </c>
    </row>
    <row r="1530" spans="1:3" x14ac:dyDescent="0.2">
      <c r="A1530">
        <v>11</v>
      </c>
      <c r="B1530">
        <v>10</v>
      </c>
      <c r="C1530">
        <v>54</v>
      </c>
    </row>
    <row r="1531" spans="1:3" x14ac:dyDescent="0.2">
      <c r="A1531">
        <v>11</v>
      </c>
      <c r="B1531">
        <v>11</v>
      </c>
      <c r="C1531">
        <v>11</v>
      </c>
    </row>
    <row r="1532" spans="1:3" x14ac:dyDescent="0.2">
      <c r="A1532">
        <v>11</v>
      </c>
      <c r="B1532">
        <v>12</v>
      </c>
      <c r="C1532">
        <v>11</v>
      </c>
    </row>
    <row r="1533" spans="1:3" x14ac:dyDescent="0.2">
      <c r="A1533">
        <v>11</v>
      </c>
      <c r="B1533">
        <v>13</v>
      </c>
      <c r="C1533">
        <v>62</v>
      </c>
    </row>
    <row r="1534" spans="1:3" x14ac:dyDescent="0.2">
      <c r="A1534">
        <v>11</v>
      </c>
      <c r="B1534">
        <v>14</v>
      </c>
      <c r="C1534">
        <v>62</v>
      </c>
    </row>
    <row r="1535" spans="1:3" x14ac:dyDescent="0.2">
      <c r="A1535">
        <v>11</v>
      </c>
      <c r="B1535">
        <v>15</v>
      </c>
      <c r="C1535">
        <v>6</v>
      </c>
    </row>
    <row r="1536" spans="1:3" x14ac:dyDescent="0.2">
      <c r="A1536">
        <v>11</v>
      </c>
      <c r="B1536">
        <v>16</v>
      </c>
      <c r="C1536">
        <v>18</v>
      </c>
    </row>
    <row r="1537" spans="1:3" x14ac:dyDescent="0.2">
      <c r="A1537">
        <v>11</v>
      </c>
      <c r="B1537">
        <v>17</v>
      </c>
      <c r="C1537">
        <v>3</v>
      </c>
    </row>
    <row r="1538" spans="1:3" x14ac:dyDescent="0.2">
      <c r="A1538">
        <v>11</v>
      </c>
      <c r="B1538">
        <v>18</v>
      </c>
      <c r="C1538">
        <v>11</v>
      </c>
    </row>
    <row r="1539" spans="1:3" x14ac:dyDescent="0.2">
      <c r="A1539">
        <v>11</v>
      </c>
      <c r="B1539">
        <v>19</v>
      </c>
      <c r="C1539">
        <v>6</v>
      </c>
    </row>
    <row r="1540" spans="1:3" x14ac:dyDescent="0.2">
      <c r="A1540">
        <v>11</v>
      </c>
      <c r="B1540">
        <v>20</v>
      </c>
      <c r="C1540">
        <v>62</v>
      </c>
    </row>
    <row r="1541" spans="1:3" x14ac:dyDescent="0.2">
      <c r="A1541">
        <v>11</v>
      </c>
      <c r="B1541">
        <v>21</v>
      </c>
      <c r="C1541">
        <v>7</v>
      </c>
    </row>
    <row r="1542" spans="1:3" x14ac:dyDescent="0.2">
      <c r="A1542">
        <v>11</v>
      </c>
      <c r="B1542">
        <v>22</v>
      </c>
      <c r="C1542">
        <v>96</v>
      </c>
    </row>
    <row r="1543" spans="1:3" x14ac:dyDescent="0.2">
      <c r="A1543">
        <v>11</v>
      </c>
      <c r="B1543">
        <v>23</v>
      </c>
      <c r="C1543">
        <v>24</v>
      </c>
    </row>
    <row r="1544" spans="1:3" x14ac:dyDescent="0.2">
      <c r="A1544">
        <v>11</v>
      </c>
      <c r="B1544">
        <v>24</v>
      </c>
      <c r="C1544">
        <v>5</v>
      </c>
    </row>
    <row r="1545" spans="1:3" x14ac:dyDescent="0.2">
      <c r="A1545">
        <v>11</v>
      </c>
      <c r="B1545">
        <v>25</v>
      </c>
      <c r="C1545">
        <v>3</v>
      </c>
    </row>
    <row r="1546" spans="1:3" x14ac:dyDescent="0.2">
      <c r="A1546">
        <v>11</v>
      </c>
      <c r="B1546">
        <v>26</v>
      </c>
      <c r="C1546">
        <v>82</v>
      </c>
    </row>
    <row r="1547" spans="1:3" x14ac:dyDescent="0.2">
      <c r="A1547">
        <v>11</v>
      </c>
      <c r="B1547">
        <v>27</v>
      </c>
      <c r="C1547">
        <v>52</v>
      </c>
    </row>
    <row r="1548" spans="1:3" x14ac:dyDescent="0.2">
      <c r="A1548">
        <v>11</v>
      </c>
      <c r="B1548">
        <v>28</v>
      </c>
      <c r="C1548">
        <v>72</v>
      </c>
    </row>
    <row r="1549" spans="1:3" x14ac:dyDescent="0.2">
      <c r="A1549">
        <v>11</v>
      </c>
      <c r="B1549">
        <v>29</v>
      </c>
      <c r="C1549">
        <v>9</v>
      </c>
    </row>
    <row r="1550" spans="1:3" x14ac:dyDescent="0.2">
      <c r="A1550">
        <v>11</v>
      </c>
      <c r="B1550">
        <v>30</v>
      </c>
      <c r="C1550">
        <v>32</v>
      </c>
    </row>
    <row r="1551" spans="1:3" x14ac:dyDescent="0.2">
      <c r="A1551">
        <v>11</v>
      </c>
      <c r="B1551">
        <v>31</v>
      </c>
      <c r="C1551">
        <v>21</v>
      </c>
    </row>
    <row r="1552" spans="1:3" x14ac:dyDescent="0.2">
      <c r="A1552">
        <v>11</v>
      </c>
      <c r="B1552">
        <v>32</v>
      </c>
      <c r="C1552">
        <v>29</v>
      </c>
    </row>
    <row r="1553" spans="1:3" x14ac:dyDescent="0.2">
      <c r="A1553">
        <v>11</v>
      </c>
      <c r="B1553">
        <v>33</v>
      </c>
      <c r="C1553">
        <v>20</v>
      </c>
    </row>
    <row r="1554" spans="1:3" x14ac:dyDescent="0.2">
      <c r="A1554">
        <v>11</v>
      </c>
      <c r="B1554">
        <v>34</v>
      </c>
      <c r="C1554">
        <v>20</v>
      </c>
    </row>
    <row r="1555" spans="1:3" x14ac:dyDescent="0.2">
      <c r="A1555">
        <v>11</v>
      </c>
      <c r="B1555">
        <v>35</v>
      </c>
      <c r="C1555">
        <v>4</v>
      </c>
    </row>
    <row r="1556" spans="1:3" x14ac:dyDescent="0.2">
      <c r="A1556">
        <v>11</v>
      </c>
      <c r="B1556">
        <v>36</v>
      </c>
      <c r="C1556">
        <v>4</v>
      </c>
    </row>
    <row r="1557" spans="1:3" x14ac:dyDescent="0.2">
      <c r="A1557">
        <v>11</v>
      </c>
      <c r="B1557">
        <v>37</v>
      </c>
      <c r="C1557">
        <v>50</v>
      </c>
    </row>
    <row r="1558" spans="1:3" x14ac:dyDescent="0.2">
      <c r="A1558">
        <v>11</v>
      </c>
      <c r="B1558">
        <v>38</v>
      </c>
      <c r="C1558">
        <v>69</v>
      </c>
    </row>
    <row r="1559" spans="1:3" x14ac:dyDescent="0.2">
      <c r="A1559">
        <v>11</v>
      </c>
      <c r="B1559">
        <v>39</v>
      </c>
      <c r="C1559">
        <v>30</v>
      </c>
    </row>
    <row r="1560" spans="1:3" x14ac:dyDescent="0.2">
      <c r="A1560">
        <v>11</v>
      </c>
      <c r="B1560">
        <v>40</v>
      </c>
      <c r="C1560">
        <v>78</v>
      </c>
    </row>
    <row r="1561" spans="1:3" x14ac:dyDescent="0.2">
      <c r="A1561">
        <v>11</v>
      </c>
      <c r="B1561">
        <v>41</v>
      </c>
      <c r="C1561">
        <v>21</v>
      </c>
    </row>
    <row r="1562" spans="1:3" x14ac:dyDescent="0.2">
      <c r="A1562">
        <v>11</v>
      </c>
      <c r="B1562">
        <v>42</v>
      </c>
      <c r="C1562">
        <v>78</v>
      </c>
    </row>
    <row r="1563" spans="1:3" x14ac:dyDescent="0.2">
      <c r="A1563">
        <v>11</v>
      </c>
      <c r="B1563">
        <v>43</v>
      </c>
      <c r="C1563">
        <v>21</v>
      </c>
    </row>
    <row r="1564" spans="1:3" x14ac:dyDescent="0.2">
      <c r="A1564">
        <v>11</v>
      </c>
      <c r="B1564">
        <v>44</v>
      </c>
      <c r="C1564">
        <v>50</v>
      </c>
    </row>
    <row r="1565" spans="1:3" x14ac:dyDescent="0.2">
      <c r="A1565">
        <v>11</v>
      </c>
      <c r="B1565">
        <v>45</v>
      </c>
      <c r="C1565">
        <v>29</v>
      </c>
    </row>
    <row r="1566" spans="1:3" x14ac:dyDescent="0.2">
      <c r="A1566">
        <v>11</v>
      </c>
      <c r="B1566">
        <v>46</v>
      </c>
      <c r="C1566">
        <v>115</v>
      </c>
    </row>
    <row r="1567" spans="1:3" x14ac:dyDescent="0.2">
      <c r="A1567">
        <v>11</v>
      </c>
      <c r="B1567">
        <v>47</v>
      </c>
      <c r="C1567">
        <v>115</v>
      </c>
    </row>
    <row r="1568" spans="1:3" x14ac:dyDescent="0.2">
      <c r="A1568">
        <v>11</v>
      </c>
      <c r="B1568">
        <v>48</v>
      </c>
      <c r="C1568">
        <v>40</v>
      </c>
    </row>
    <row r="1569" spans="1:3" x14ac:dyDescent="0.2">
      <c r="A1569">
        <v>11</v>
      </c>
      <c r="B1569">
        <v>49</v>
      </c>
      <c r="C1569">
        <v>51</v>
      </c>
    </row>
    <row r="1570" spans="1:3" x14ac:dyDescent="0.2">
      <c r="A1570">
        <v>11</v>
      </c>
      <c r="B1570">
        <v>50</v>
      </c>
      <c r="C1570">
        <v>21</v>
      </c>
    </row>
    <row r="1571" spans="1:3" x14ac:dyDescent="0.2">
      <c r="A1571">
        <v>11</v>
      </c>
      <c r="B1571">
        <v>51</v>
      </c>
      <c r="C1571">
        <v>23</v>
      </c>
    </row>
    <row r="1572" spans="1:3" x14ac:dyDescent="0.2">
      <c r="A1572">
        <v>11</v>
      </c>
      <c r="B1572">
        <v>52</v>
      </c>
      <c r="C1572">
        <v>7</v>
      </c>
    </row>
    <row r="1573" spans="1:3" x14ac:dyDescent="0.2">
      <c r="A1573">
        <v>11</v>
      </c>
      <c r="B1573">
        <v>53</v>
      </c>
      <c r="C1573">
        <v>95</v>
      </c>
    </row>
    <row r="1574" spans="1:3" x14ac:dyDescent="0.2">
      <c r="A1574">
        <v>11</v>
      </c>
      <c r="B1574">
        <v>54</v>
      </c>
      <c r="C1574">
        <v>89</v>
      </c>
    </row>
    <row r="1575" spans="1:3" x14ac:dyDescent="0.2">
      <c r="A1575">
        <v>11</v>
      </c>
      <c r="B1575">
        <v>55</v>
      </c>
      <c r="C1575">
        <v>72</v>
      </c>
    </row>
    <row r="1576" spans="1:3" x14ac:dyDescent="0.2">
      <c r="A1576">
        <v>11</v>
      </c>
      <c r="B1576">
        <v>56</v>
      </c>
      <c r="C1576">
        <v>39</v>
      </c>
    </row>
    <row r="1577" spans="1:3" x14ac:dyDescent="0.2">
      <c r="A1577">
        <v>11</v>
      </c>
      <c r="B1577">
        <v>57</v>
      </c>
      <c r="C1577">
        <v>39</v>
      </c>
    </row>
    <row r="1578" spans="1:3" x14ac:dyDescent="0.2">
      <c r="A1578">
        <v>11</v>
      </c>
      <c r="B1578">
        <v>58</v>
      </c>
      <c r="C1578">
        <v>72</v>
      </c>
    </row>
    <row r="1579" spans="1:3" x14ac:dyDescent="0.2">
      <c r="A1579">
        <v>11</v>
      </c>
      <c r="B1579">
        <v>59</v>
      </c>
      <c r="C1579">
        <v>23</v>
      </c>
    </row>
    <row r="1580" spans="1:3" x14ac:dyDescent="0.2">
      <c r="A1580">
        <v>11</v>
      </c>
      <c r="B1580">
        <v>60</v>
      </c>
      <c r="C1580">
        <v>79</v>
      </c>
    </row>
    <row r="1581" spans="1:3" x14ac:dyDescent="0.2">
      <c r="A1581">
        <v>11</v>
      </c>
      <c r="B1581">
        <v>61</v>
      </c>
      <c r="C1581">
        <v>81</v>
      </c>
    </row>
    <row r="1582" spans="1:3" x14ac:dyDescent="0.2">
      <c r="A1582">
        <v>11</v>
      </c>
      <c r="B1582">
        <v>62</v>
      </c>
      <c r="C1582">
        <v>29</v>
      </c>
    </row>
    <row r="1583" spans="1:3" x14ac:dyDescent="0.2">
      <c r="A1583">
        <v>11</v>
      </c>
      <c r="B1583">
        <v>63</v>
      </c>
      <c r="C1583">
        <v>41</v>
      </c>
    </row>
    <row r="1584" spans="1:3" x14ac:dyDescent="0.2">
      <c r="A1584">
        <v>11</v>
      </c>
      <c r="B1584">
        <v>64</v>
      </c>
      <c r="C1584">
        <v>33</v>
      </c>
    </row>
    <row r="1585" spans="1:3" x14ac:dyDescent="0.2">
      <c r="A1585">
        <v>11</v>
      </c>
      <c r="B1585">
        <v>65</v>
      </c>
      <c r="C1585">
        <v>55</v>
      </c>
    </row>
    <row r="1586" spans="1:3" x14ac:dyDescent="0.2">
      <c r="A1586">
        <v>11</v>
      </c>
      <c r="B1586">
        <v>66</v>
      </c>
      <c r="C1586">
        <v>28</v>
      </c>
    </row>
    <row r="1587" spans="1:3" x14ac:dyDescent="0.2">
      <c r="A1587">
        <v>11</v>
      </c>
      <c r="B1587">
        <v>67</v>
      </c>
      <c r="C1587">
        <v>103</v>
      </c>
    </row>
    <row r="1588" spans="1:3" x14ac:dyDescent="0.2">
      <c r="A1588">
        <v>11</v>
      </c>
      <c r="B1588">
        <v>68</v>
      </c>
      <c r="C1588">
        <v>64</v>
      </c>
    </row>
    <row r="1589" spans="1:3" x14ac:dyDescent="0.2">
      <c r="A1589">
        <v>11</v>
      </c>
      <c r="B1589">
        <v>69</v>
      </c>
      <c r="C1589">
        <v>21</v>
      </c>
    </row>
    <row r="1590" spans="1:3" x14ac:dyDescent="0.2">
      <c r="A1590">
        <v>11</v>
      </c>
      <c r="B1590">
        <v>70</v>
      </c>
      <c r="C1590">
        <v>28</v>
      </c>
    </row>
    <row r="1591" spans="1:3" x14ac:dyDescent="0.2">
      <c r="A1591">
        <v>11</v>
      </c>
      <c r="B1591">
        <v>71</v>
      </c>
      <c r="C1591">
        <v>73</v>
      </c>
    </row>
    <row r="1592" spans="1:3" x14ac:dyDescent="0.2">
      <c r="A1592">
        <v>11</v>
      </c>
      <c r="B1592">
        <v>72</v>
      </c>
      <c r="C1592">
        <v>24</v>
      </c>
    </row>
    <row r="1593" spans="1:3" x14ac:dyDescent="0.2">
      <c r="A1593">
        <v>11</v>
      </c>
      <c r="B1593">
        <v>73</v>
      </c>
      <c r="C1593">
        <v>13</v>
      </c>
    </row>
    <row r="1594" spans="1:3" x14ac:dyDescent="0.2">
      <c r="A1594">
        <v>11</v>
      </c>
      <c r="B1594">
        <v>74</v>
      </c>
      <c r="C1594">
        <v>33</v>
      </c>
    </row>
    <row r="1595" spans="1:3" x14ac:dyDescent="0.2">
      <c r="A1595">
        <v>11</v>
      </c>
      <c r="B1595">
        <v>75</v>
      </c>
      <c r="C1595">
        <v>33</v>
      </c>
    </row>
    <row r="1596" spans="1:3" x14ac:dyDescent="0.2">
      <c r="A1596">
        <v>11</v>
      </c>
      <c r="B1596">
        <v>76</v>
      </c>
      <c r="C1596">
        <v>54</v>
      </c>
    </row>
    <row r="1597" spans="1:3" x14ac:dyDescent="0.2">
      <c r="A1597">
        <v>11</v>
      </c>
      <c r="B1597">
        <v>77</v>
      </c>
      <c r="C1597">
        <v>54</v>
      </c>
    </row>
    <row r="1598" spans="1:3" x14ac:dyDescent="0.2">
      <c r="A1598">
        <v>11</v>
      </c>
      <c r="B1598">
        <v>78</v>
      </c>
      <c r="C1598">
        <v>95</v>
      </c>
    </row>
    <row r="1599" spans="1:3" x14ac:dyDescent="0.2">
      <c r="A1599">
        <v>11</v>
      </c>
      <c r="B1599">
        <v>79</v>
      </c>
      <c r="C1599">
        <v>73</v>
      </c>
    </row>
    <row r="1600" spans="1:3" x14ac:dyDescent="0.2">
      <c r="A1600">
        <v>11</v>
      </c>
      <c r="B1600">
        <v>80</v>
      </c>
      <c r="C1600">
        <v>28</v>
      </c>
    </row>
    <row r="1601" spans="1:3" x14ac:dyDescent="0.2">
      <c r="A1601">
        <v>11</v>
      </c>
      <c r="B1601">
        <v>81</v>
      </c>
      <c r="C1601">
        <v>8</v>
      </c>
    </row>
    <row r="1602" spans="1:3" x14ac:dyDescent="0.2">
      <c r="A1602">
        <v>11</v>
      </c>
      <c r="B1602">
        <v>82</v>
      </c>
      <c r="C1602">
        <v>16</v>
      </c>
    </row>
    <row r="1603" spans="1:3" x14ac:dyDescent="0.2">
      <c r="A1603">
        <v>11</v>
      </c>
      <c r="B1603">
        <v>83</v>
      </c>
      <c r="C1603">
        <v>56</v>
      </c>
    </row>
    <row r="1604" spans="1:3" x14ac:dyDescent="0.2">
      <c r="A1604">
        <v>11</v>
      </c>
      <c r="B1604">
        <v>84</v>
      </c>
      <c r="C1604">
        <v>90</v>
      </c>
    </row>
    <row r="1605" spans="1:3" x14ac:dyDescent="0.2">
      <c r="A1605">
        <v>11</v>
      </c>
      <c r="B1605">
        <v>85</v>
      </c>
      <c r="C1605">
        <v>116</v>
      </c>
    </row>
    <row r="1606" spans="1:3" x14ac:dyDescent="0.2">
      <c r="A1606">
        <v>11</v>
      </c>
      <c r="B1606">
        <v>86</v>
      </c>
      <c r="C1606">
        <v>49</v>
      </c>
    </row>
    <row r="1607" spans="1:3" x14ac:dyDescent="0.2">
      <c r="A1607">
        <v>11</v>
      </c>
      <c r="B1607">
        <v>87</v>
      </c>
      <c r="C1607">
        <v>69</v>
      </c>
    </row>
    <row r="1608" spans="1:3" x14ac:dyDescent="0.2">
      <c r="A1608">
        <v>11</v>
      </c>
      <c r="B1608">
        <v>88</v>
      </c>
      <c r="C1608">
        <v>55</v>
      </c>
    </row>
    <row r="1609" spans="1:3" x14ac:dyDescent="0.2">
      <c r="A1609">
        <v>11</v>
      </c>
      <c r="B1609">
        <v>89</v>
      </c>
      <c r="C1609">
        <v>95</v>
      </c>
    </row>
    <row r="1610" spans="1:3" x14ac:dyDescent="0.2">
      <c r="A1610">
        <v>11</v>
      </c>
      <c r="B1610">
        <v>90</v>
      </c>
      <c r="C1610">
        <v>22</v>
      </c>
    </row>
    <row r="1611" spans="1:3" x14ac:dyDescent="0.2">
      <c r="A1611">
        <v>11</v>
      </c>
      <c r="B1611">
        <v>91</v>
      </c>
      <c r="C1611">
        <v>72</v>
      </c>
    </row>
    <row r="1612" spans="1:3" x14ac:dyDescent="0.2">
      <c r="A1612">
        <v>11</v>
      </c>
      <c r="B1612">
        <v>92</v>
      </c>
      <c r="C1612">
        <v>31</v>
      </c>
    </row>
    <row r="1613" spans="1:3" x14ac:dyDescent="0.2">
      <c r="A1613">
        <v>11</v>
      </c>
      <c r="B1613">
        <v>93</v>
      </c>
      <c r="C1613">
        <v>54</v>
      </c>
    </row>
    <row r="1614" spans="1:3" x14ac:dyDescent="0.2">
      <c r="A1614">
        <v>11</v>
      </c>
      <c r="B1614">
        <v>94</v>
      </c>
      <c r="C1614">
        <v>54</v>
      </c>
    </row>
    <row r="1615" spans="1:3" x14ac:dyDescent="0.2">
      <c r="A1615">
        <v>11</v>
      </c>
      <c r="B1615">
        <v>95</v>
      </c>
      <c r="C1615">
        <v>32</v>
      </c>
    </row>
    <row r="1616" spans="1:3" x14ac:dyDescent="0.2">
      <c r="A1616">
        <v>11</v>
      </c>
      <c r="B1616">
        <v>96</v>
      </c>
      <c r="C1616">
        <v>32</v>
      </c>
    </row>
    <row r="1617" spans="1:3" x14ac:dyDescent="0.2">
      <c r="A1617">
        <v>11</v>
      </c>
      <c r="B1617">
        <v>97</v>
      </c>
      <c r="C1617">
        <v>40</v>
      </c>
    </row>
    <row r="1618" spans="1:3" x14ac:dyDescent="0.2">
      <c r="A1618">
        <v>11</v>
      </c>
      <c r="B1618">
        <v>98</v>
      </c>
      <c r="C1618">
        <v>80</v>
      </c>
    </row>
    <row r="1619" spans="1:3" x14ac:dyDescent="0.2">
      <c r="A1619">
        <v>11</v>
      </c>
      <c r="B1619">
        <v>99</v>
      </c>
      <c r="C1619">
        <v>58</v>
      </c>
    </row>
    <row r="1620" spans="1:3" x14ac:dyDescent="0.2">
      <c r="A1620">
        <v>11</v>
      </c>
      <c r="B1620">
        <v>100</v>
      </c>
      <c r="C1620">
        <v>56</v>
      </c>
    </row>
    <row r="1621" spans="1:3" x14ac:dyDescent="0.2">
      <c r="A1621">
        <v>11</v>
      </c>
      <c r="B1621">
        <v>101</v>
      </c>
      <c r="C1621">
        <v>71</v>
      </c>
    </row>
    <row r="1622" spans="1:3" x14ac:dyDescent="0.2">
      <c r="A1622">
        <v>11</v>
      </c>
      <c r="B1622">
        <v>102</v>
      </c>
      <c r="C1622">
        <v>74</v>
      </c>
    </row>
    <row r="1623" spans="1:3" x14ac:dyDescent="0.2">
      <c r="A1623">
        <v>11</v>
      </c>
      <c r="B1623">
        <v>103</v>
      </c>
      <c r="C1623">
        <v>73</v>
      </c>
    </row>
    <row r="1624" spans="1:3" x14ac:dyDescent="0.2">
      <c r="A1624">
        <v>11</v>
      </c>
      <c r="B1624">
        <v>104</v>
      </c>
      <c r="C1624">
        <v>73</v>
      </c>
    </row>
    <row r="1625" spans="1:3" x14ac:dyDescent="0.2">
      <c r="A1625">
        <v>11</v>
      </c>
      <c r="B1625">
        <v>105</v>
      </c>
      <c r="C1625">
        <v>51</v>
      </c>
    </row>
    <row r="1626" spans="1:3" x14ac:dyDescent="0.2">
      <c r="A1626">
        <v>11</v>
      </c>
      <c r="B1626">
        <v>106</v>
      </c>
      <c r="C1626">
        <v>79</v>
      </c>
    </row>
    <row r="1627" spans="1:3" x14ac:dyDescent="0.2">
      <c r="A1627">
        <v>11</v>
      </c>
      <c r="B1627">
        <v>107</v>
      </c>
      <c r="C1627">
        <v>64</v>
      </c>
    </row>
    <row r="1628" spans="1:3" x14ac:dyDescent="0.2">
      <c r="A1628">
        <v>11</v>
      </c>
      <c r="B1628">
        <v>108</v>
      </c>
      <c r="C1628">
        <v>42</v>
      </c>
    </row>
    <row r="1629" spans="1:3" x14ac:dyDescent="0.2">
      <c r="A1629">
        <v>11</v>
      </c>
      <c r="B1629">
        <v>109</v>
      </c>
      <c r="C1629">
        <v>31</v>
      </c>
    </row>
    <row r="1630" spans="1:3" x14ac:dyDescent="0.2">
      <c r="A1630">
        <v>11</v>
      </c>
      <c r="B1630">
        <v>110</v>
      </c>
      <c r="C1630">
        <v>71</v>
      </c>
    </row>
    <row r="1631" spans="1:3" x14ac:dyDescent="0.2">
      <c r="A1631">
        <v>11</v>
      </c>
      <c r="B1631">
        <v>111</v>
      </c>
      <c r="C1631">
        <v>71</v>
      </c>
    </row>
    <row r="1632" spans="1:3" x14ac:dyDescent="0.2">
      <c r="A1632">
        <v>11</v>
      </c>
      <c r="B1632">
        <v>112</v>
      </c>
      <c r="C1632">
        <v>42</v>
      </c>
    </row>
    <row r="1633" spans="1:3" x14ac:dyDescent="0.2">
      <c r="A1633">
        <v>11</v>
      </c>
      <c r="B1633">
        <v>113</v>
      </c>
      <c r="C1633">
        <v>42</v>
      </c>
    </row>
    <row r="1634" spans="1:3" x14ac:dyDescent="0.2">
      <c r="A1634">
        <v>11</v>
      </c>
      <c r="B1634">
        <v>114</v>
      </c>
      <c r="C1634">
        <v>79</v>
      </c>
    </row>
    <row r="1635" spans="1:3" x14ac:dyDescent="0.2">
      <c r="A1635">
        <v>11</v>
      </c>
      <c r="B1635">
        <v>115</v>
      </c>
      <c r="C1635">
        <v>22</v>
      </c>
    </row>
    <row r="1636" spans="1:3" x14ac:dyDescent="0.2">
      <c r="A1636">
        <v>11</v>
      </c>
      <c r="B1636">
        <v>116</v>
      </c>
      <c r="C1636">
        <v>39</v>
      </c>
    </row>
    <row r="1637" spans="1:3" x14ac:dyDescent="0.2">
      <c r="A1637">
        <v>11</v>
      </c>
      <c r="B1637">
        <v>117</v>
      </c>
      <c r="C1637">
        <v>103</v>
      </c>
    </row>
    <row r="1638" spans="1:3" x14ac:dyDescent="0.2">
      <c r="A1638">
        <v>11</v>
      </c>
      <c r="B1638">
        <v>118</v>
      </c>
      <c r="C1638">
        <v>65</v>
      </c>
    </row>
    <row r="1639" spans="1:3" x14ac:dyDescent="0.2">
      <c r="A1639">
        <v>11</v>
      </c>
      <c r="B1639">
        <v>119</v>
      </c>
      <c r="C1639">
        <v>105</v>
      </c>
    </row>
    <row r="1640" spans="1:3" x14ac:dyDescent="0.2">
      <c r="A1640">
        <v>11</v>
      </c>
      <c r="B1640">
        <v>120</v>
      </c>
      <c r="C1640">
        <v>66</v>
      </c>
    </row>
    <row r="1641" spans="1:3" x14ac:dyDescent="0.2">
      <c r="A1641">
        <v>11</v>
      </c>
      <c r="B1641">
        <v>121</v>
      </c>
      <c r="C1641">
        <v>74</v>
      </c>
    </row>
    <row r="1642" spans="1:3" x14ac:dyDescent="0.2">
      <c r="A1642">
        <v>11</v>
      </c>
      <c r="B1642">
        <v>122</v>
      </c>
      <c r="C1642">
        <v>115</v>
      </c>
    </row>
    <row r="1643" spans="1:3" x14ac:dyDescent="0.2">
      <c r="A1643">
        <v>11</v>
      </c>
      <c r="B1643">
        <v>123</v>
      </c>
      <c r="C1643">
        <v>79</v>
      </c>
    </row>
    <row r="1644" spans="1:3" x14ac:dyDescent="0.2">
      <c r="A1644">
        <v>11</v>
      </c>
      <c r="B1644">
        <v>124</v>
      </c>
      <c r="C1644">
        <v>79</v>
      </c>
    </row>
    <row r="1645" spans="1:3" x14ac:dyDescent="0.2">
      <c r="A1645">
        <v>11</v>
      </c>
      <c r="B1645">
        <v>125</v>
      </c>
      <c r="C1645">
        <v>99</v>
      </c>
    </row>
    <row r="1646" spans="1:3" x14ac:dyDescent="0.2">
      <c r="A1646">
        <v>11</v>
      </c>
      <c r="B1646">
        <v>126</v>
      </c>
      <c r="C1646">
        <v>88</v>
      </c>
    </row>
    <row r="1647" spans="1:3" x14ac:dyDescent="0.2">
      <c r="A1647">
        <v>11</v>
      </c>
      <c r="B1647">
        <v>127</v>
      </c>
      <c r="C1647">
        <v>49</v>
      </c>
    </row>
    <row r="1648" spans="1:3" x14ac:dyDescent="0.2">
      <c r="A1648">
        <v>11</v>
      </c>
      <c r="B1648">
        <v>128</v>
      </c>
      <c r="C1648">
        <v>74</v>
      </c>
    </row>
    <row r="1649" spans="1:3" x14ac:dyDescent="0.2">
      <c r="A1649">
        <v>11</v>
      </c>
      <c r="B1649">
        <v>129</v>
      </c>
      <c r="C1649">
        <v>49</v>
      </c>
    </row>
    <row r="1650" spans="1:3" x14ac:dyDescent="0.2">
      <c r="A1650">
        <v>11</v>
      </c>
      <c r="B1650">
        <v>130</v>
      </c>
      <c r="C1650">
        <v>27</v>
      </c>
    </row>
    <row r="1651" spans="1:3" x14ac:dyDescent="0.2">
      <c r="A1651">
        <v>11</v>
      </c>
      <c r="B1651">
        <v>131</v>
      </c>
      <c r="C1651">
        <v>80</v>
      </c>
    </row>
    <row r="1652" spans="1:3" x14ac:dyDescent="0.2">
      <c r="A1652">
        <v>11</v>
      </c>
      <c r="B1652">
        <v>132</v>
      </c>
      <c r="C1652">
        <v>99</v>
      </c>
    </row>
    <row r="1653" spans="1:3" x14ac:dyDescent="0.2">
      <c r="A1653">
        <v>11</v>
      </c>
      <c r="B1653">
        <v>133</v>
      </c>
      <c r="C1653">
        <v>70</v>
      </c>
    </row>
    <row r="1654" spans="1:3" x14ac:dyDescent="0.2">
      <c r="A1654">
        <v>11</v>
      </c>
      <c r="B1654">
        <v>134</v>
      </c>
      <c r="C1654">
        <v>99</v>
      </c>
    </row>
    <row r="1655" spans="1:3" x14ac:dyDescent="0.2">
      <c r="A1655">
        <v>11</v>
      </c>
      <c r="B1655">
        <v>135</v>
      </c>
      <c r="C1655">
        <v>80</v>
      </c>
    </row>
    <row r="1656" spans="1:3" x14ac:dyDescent="0.2">
      <c r="A1656">
        <v>11</v>
      </c>
      <c r="B1656">
        <v>136</v>
      </c>
      <c r="C1656">
        <v>70</v>
      </c>
    </row>
    <row r="1657" spans="1:3" x14ac:dyDescent="0.2">
      <c r="A1657">
        <v>11</v>
      </c>
      <c r="B1657">
        <v>137</v>
      </c>
      <c r="C1657">
        <v>70</v>
      </c>
    </row>
    <row r="1658" spans="1:3" x14ac:dyDescent="0.2">
      <c r="A1658">
        <v>12</v>
      </c>
      <c r="B1658">
        <v>0</v>
      </c>
      <c r="C1658">
        <v>35</v>
      </c>
    </row>
    <row r="1659" spans="1:3" x14ac:dyDescent="0.2">
      <c r="A1659">
        <v>12</v>
      </c>
      <c r="B1659">
        <v>1</v>
      </c>
      <c r="C1659">
        <v>6</v>
      </c>
    </row>
    <row r="1660" spans="1:3" x14ac:dyDescent="0.2">
      <c r="A1660">
        <v>12</v>
      </c>
      <c r="B1660">
        <v>2</v>
      </c>
      <c r="C1660">
        <v>3</v>
      </c>
    </row>
    <row r="1661" spans="1:3" x14ac:dyDescent="0.2">
      <c r="A1661">
        <v>12</v>
      </c>
      <c r="B1661">
        <v>3</v>
      </c>
      <c r="C1661">
        <v>4</v>
      </c>
    </row>
    <row r="1662" spans="1:3" x14ac:dyDescent="0.2">
      <c r="A1662">
        <v>12</v>
      </c>
      <c r="B1662">
        <v>4</v>
      </c>
      <c r="C1662">
        <v>18</v>
      </c>
    </row>
    <row r="1663" spans="1:3" x14ac:dyDescent="0.2">
      <c r="A1663">
        <v>12</v>
      </c>
      <c r="B1663">
        <v>5</v>
      </c>
      <c r="C1663">
        <v>29</v>
      </c>
    </row>
    <row r="1664" spans="1:3" x14ac:dyDescent="0.2">
      <c r="A1664">
        <v>12</v>
      </c>
      <c r="B1664">
        <v>6</v>
      </c>
      <c r="C1664">
        <v>18</v>
      </c>
    </row>
    <row r="1665" spans="1:3" x14ac:dyDescent="0.2">
      <c r="A1665">
        <v>12</v>
      </c>
      <c r="B1665">
        <v>7</v>
      </c>
      <c r="C1665">
        <v>62</v>
      </c>
    </row>
    <row r="1666" spans="1:3" x14ac:dyDescent="0.2">
      <c r="A1666">
        <v>12</v>
      </c>
      <c r="B1666">
        <v>8</v>
      </c>
      <c r="C1666">
        <v>95</v>
      </c>
    </row>
    <row r="1667" spans="1:3" x14ac:dyDescent="0.2">
      <c r="A1667">
        <v>12</v>
      </c>
      <c r="B1667">
        <v>9</v>
      </c>
      <c r="C1667">
        <v>9</v>
      </c>
    </row>
    <row r="1668" spans="1:3" x14ac:dyDescent="0.2">
      <c r="A1668">
        <v>12</v>
      </c>
      <c r="B1668">
        <v>10</v>
      </c>
      <c r="C1668">
        <v>81</v>
      </c>
    </row>
    <row r="1669" spans="1:3" x14ac:dyDescent="0.2">
      <c r="A1669">
        <v>12</v>
      </c>
      <c r="B1669">
        <v>11</v>
      </c>
      <c r="C1669">
        <v>11</v>
      </c>
    </row>
    <row r="1670" spans="1:3" x14ac:dyDescent="0.2">
      <c r="A1670">
        <v>12</v>
      </c>
      <c r="B1670">
        <v>12</v>
      </c>
      <c r="C1670">
        <v>12</v>
      </c>
    </row>
    <row r="1671" spans="1:3" x14ac:dyDescent="0.2">
      <c r="A1671">
        <v>12</v>
      </c>
      <c r="B1671">
        <v>13</v>
      </c>
      <c r="C1671">
        <v>62</v>
      </c>
    </row>
    <row r="1672" spans="1:3" x14ac:dyDescent="0.2">
      <c r="A1672">
        <v>12</v>
      </c>
      <c r="B1672">
        <v>14</v>
      </c>
      <c r="C1672">
        <v>62</v>
      </c>
    </row>
    <row r="1673" spans="1:3" x14ac:dyDescent="0.2">
      <c r="A1673">
        <v>12</v>
      </c>
      <c r="B1673">
        <v>15</v>
      </c>
      <c r="C1673">
        <v>82</v>
      </c>
    </row>
    <row r="1674" spans="1:3" x14ac:dyDescent="0.2">
      <c r="A1674">
        <v>12</v>
      </c>
      <c r="B1674">
        <v>16</v>
      </c>
      <c r="C1674">
        <v>11</v>
      </c>
    </row>
    <row r="1675" spans="1:3" x14ac:dyDescent="0.2">
      <c r="A1675">
        <v>12</v>
      </c>
      <c r="B1675">
        <v>17</v>
      </c>
      <c r="C1675">
        <v>3</v>
      </c>
    </row>
    <row r="1676" spans="1:3" x14ac:dyDescent="0.2">
      <c r="A1676">
        <v>12</v>
      </c>
      <c r="B1676">
        <v>18</v>
      </c>
      <c r="C1676">
        <v>11</v>
      </c>
    </row>
    <row r="1677" spans="1:3" x14ac:dyDescent="0.2">
      <c r="A1677">
        <v>12</v>
      </c>
      <c r="B1677">
        <v>19</v>
      </c>
      <c r="C1677">
        <v>6</v>
      </c>
    </row>
    <row r="1678" spans="1:3" x14ac:dyDescent="0.2">
      <c r="A1678">
        <v>12</v>
      </c>
      <c r="B1678">
        <v>20</v>
      </c>
      <c r="C1678">
        <v>24</v>
      </c>
    </row>
    <row r="1679" spans="1:3" x14ac:dyDescent="0.2">
      <c r="A1679">
        <v>12</v>
      </c>
      <c r="B1679">
        <v>21</v>
      </c>
      <c r="C1679">
        <v>7</v>
      </c>
    </row>
    <row r="1680" spans="1:3" x14ac:dyDescent="0.2">
      <c r="A1680">
        <v>12</v>
      </c>
      <c r="B1680">
        <v>22</v>
      </c>
      <c r="C1680">
        <v>96</v>
      </c>
    </row>
    <row r="1681" spans="1:3" x14ac:dyDescent="0.2">
      <c r="A1681">
        <v>12</v>
      </c>
      <c r="B1681">
        <v>23</v>
      </c>
      <c r="C1681">
        <v>24</v>
      </c>
    </row>
    <row r="1682" spans="1:3" x14ac:dyDescent="0.2">
      <c r="A1682">
        <v>12</v>
      </c>
      <c r="B1682">
        <v>24</v>
      </c>
      <c r="C1682">
        <v>32</v>
      </c>
    </row>
    <row r="1683" spans="1:3" x14ac:dyDescent="0.2">
      <c r="A1683">
        <v>12</v>
      </c>
      <c r="B1683">
        <v>25</v>
      </c>
      <c r="C1683">
        <v>35</v>
      </c>
    </row>
    <row r="1684" spans="1:3" x14ac:dyDescent="0.2">
      <c r="A1684">
        <v>12</v>
      </c>
      <c r="B1684">
        <v>26</v>
      </c>
      <c r="C1684">
        <v>4</v>
      </c>
    </row>
    <row r="1685" spans="1:3" x14ac:dyDescent="0.2">
      <c r="A1685">
        <v>12</v>
      </c>
      <c r="B1685">
        <v>27</v>
      </c>
      <c r="C1685">
        <v>73</v>
      </c>
    </row>
    <row r="1686" spans="1:3" x14ac:dyDescent="0.2">
      <c r="A1686">
        <v>12</v>
      </c>
      <c r="B1686">
        <v>28</v>
      </c>
      <c r="C1686">
        <v>72</v>
      </c>
    </row>
    <row r="1687" spans="1:3" x14ac:dyDescent="0.2">
      <c r="A1687">
        <v>12</v>
      </c>
      <c r="B1687">
        <v>29</v>
      </c>
      <c r="C1687">
        <v>9</v>
      </c>
    </row>
    <row r="1688" spans="1:3" x14ac:dyDescent="0.2">
      <c r="A1688">
        <v>12</v>
      </c>
      <c r="B1688">
        <v>30</v>
      </c>
      <c r="C1688">
        <v>32</v>
      </c>
    </row>
    <row r="1689" spans="1:3" x14ac:dyDescent="0.2">
      <c r="A1689">
        <v>12</v>
      </c>
      <c r="B1689">
        <v>31</v>
      </c>
      <c r="C1689">
        <v>21</v>
      </c>
    </row>
    <row r="1690" spans="1:3" x14ac:dyDescent="0.2">
      <c r="A1690">
        <v>12</v>
      </c>
      <c r="B1690">
        <v>32</v>
      </c>
      <c r="C1690">
        <v>29</v>
      </c>
    </row>
    <row r="1691" spans="1:3" x14ac:dyDescent="0.2">
      <c r="A1691">
        <v>12</v>
      </c>
      <c r="B1691">
        <v>33</v>
      </c>
      <c r="C1691">
        <v>23</v>
      </c>
    </row>
    <row r="1692" spans="1:3" x14ac:dyDescent="0.2">
      <c r="A1692">
        <v>12</v>
      </c>
      <c r="B1692">
        <v>34</v>
      </c>
      <c r="C1692">
        <v>20</v>
      </c>
    </row>
    <row r="1693" spans="1:3" x14ac:dyDescent="0.2">
      <c r="A1693">
        <v>12</v>
      </c>
      <c r="B1693">
        <v>35</v>
      </c>
      <c r="C1693">
        <v>16</v>
      </c>
    </row>
    <row r="1694" spans="1:3" x14ac:dyDescent="0.2">
      <c r="A1694">
        <v>12</v>
      </c>
      <c r="B1694">
        <v>36</v>
      </c>
      <c r="C1694">
        <v>16</v>
      </c>
    </row>
    <row r="1695" spans="1:3" x14ac:dyDescent="0.2">
      <c r="A1695">
        <v>12</v>
      </c>
      <c r="B1695">
        <v>37</v>
      </c>
      <c r="C1695">
        <v>50</v>
      </c>
    </row>
    <row r="1696" spans="1:3" x14ac:dyDescent="0.2">
      <c r="A1696">
        <v>12</v>
      </c>
      <c r="B1696">
        <v>38</v>
      </c>
      <c r="C1696">
        <v>69</v>
      </c>
    </row>
    <row r="1697" spans="1:3" x14ac:dyDescent="0.2">
      <c r="A1697">
        <v>12</v>
      </c>
      <c r="B1697">
        <v>39</v>
      </c>
      <c r="C1697">
        <v>96</v>
      </c>
    </row>
    <row r="1698" spans="1:3" x14ac:dyDescent="0.2">
      <c r="A1698">
        <v>12</v>
      </c>
      <c r="B1698">
        <v>40</v>
      </c>
      <c r="C1698">
        <v>78</v>
      </c>
    </row>
    <row r="1699" spans="1:3" x14ac:dyDescent="0.2">
      <c r="A1699">
        <v>12</v>
      </c>
      <c r="B1699">
        <v>41</v>
      </c>
      <c r="C1699">
        <v>21</v>
      </c>
    </row>
    <row r="1700" spans="1:3" x14ac:dyDescent="0.2">
      <c r="A1700">
        <v>12</v>
      </c>
      <c r="B1700">
        <v>42</v>
      </c>
      <c r="C1700">
        <v>21</v>
      </c>
    </row>
    <row r="1701" spans="1:3" x14ac:dyDescent="0.2">
      <c r="A1701">
        <v>12</v>
      </c>
      <c r="B1701">
        <v>43</v>
      </c>
      <c r="C1701">
        <v>21</v>
      </c>
    </row>
    <row r="1702" spans="1:3" x14ac:dyDescent="0.2">
      <c r="A1702">
        <v>12</v>
      </c>
      <c r="B1702">
        <v>44</v>
      </c>
      <c r="C1702">
        <v>41</v>
      </c>
    </row>
    <row r="1703" spans="1:3" x14ac:dyDescent="0.2">
      <c r="A1703">
        <v>12</v>
      </c>
      <c r="B1703">
        <v>45</v>
      </c>
      <c r="C1703">
        <v>29</v>
      </c>
    </row>
    <row r="1704" spans="1:3" x14ac:dyDescent="0.2">
      <c r="A1704">
        <v>12</v>
      </c>
      <c r="B1704">
        <v>46</v>
      </c>
      <c r="C1704">
        <v>115</v>
      </c>
    </row>
    <row r="1705" spans="1:3" x14ac:dyDescent="0.2">
      <c r="A1705">
        <v>12</v>
      </c>
      <c r="B1705">
        <v>47</v>
      </c>
      <c r="C1705">
        <v>115</v>
      </c>
    </row>
    <row r="1706" spans="1:3" x14ac:dyDescent="0.2">
      <c r="A1706">
        <v>12</v>
      </c>
      <c r="B1706">
        <v>48</v>
      </c>
      <c r="C1706">
        <v>42</v>
      </c>
    </row>
    <row r="1707" spans="1:3" x14ac:dyDescent="0.2">
      <c r="A1707">
        <v>12</v>
      </c>
      <c r="B1707">
        <v>49</v>
      </c>
      <c r="C1707">
        <v>51</v>
      </c>
    </row>
    <row r="1708" spans="1:3" x14ac:dyDescent="0.2">
      <c r="A1708">
        <v>12</v>
      </c>
      <c r="B1708">
        <v>50</v>
      </c>
      <c r="C1708">
        <v>21</v>
      </c>
    </row>
    <row r="1709" spans="1:3" x14ac:dyDescent="0.2">
      <c r="A1709">
        <v>12</v>
      </c>
      <c r="B1709">
        <v>51</v>
      </c>
      <c r="C1709">
        <v>23</v>
      </c>
    </row>
    <row r="1710" spans="1:3" x14ac:dyDescent="0.2">
      <c r="A1710">
        <v>12</v>
      </c>
      <c r="B1710">
        <v>52</v>
      </c>
      <c r="C1710">
        <v>13</v>
      </c>
    </row>
    <row r="1711" spans="1:3" x14ac:dyDescent="0.2">
      <c r="A1711">
        <v>12</v>
      </c>
      <c r="B1711">
        <v>53</v>
      </c>
      <c r="C1711">
        <v>7</v>
      </c>
    </row>
    <row r="1712" spans="1:3" x14ac:dyDescent="0.2">
      <c r="A1712">
        <v>12</v>
      </c>
      <c r="B1712">
        <v>54</v>
      </c>
      <c r="C1712">
        <v>8</v>
      </c>
    </row>
    <row r="1713" spans="1:3" x14ac:dyDescent="0.2">
      <c r="A1713">
        <v>12</v>
      </c>
      <c r="B1713">
        <v>55</v>
      </c>
      <c r="C1713">
        <v>39</v>
      </c>
    </row>
    <row r="1714" spans="1:3" x14ac:dyDescent="0.2">
      <c r="A1714">
        <v>12</v>
      </c>
      <c r="B1714">
        <v>56</v>
      </c>
      <c r="C1714">
        <v>39</v>
      </c>
    </row>
    <row r="1715" spans="1:3" x14ac:dyDescent="0.2">
      <c r="A1715">
        <v>12</v>
      </c>
      <c r="B1715">
        <v>57</v>
      </c>
      <c r="C1715">
        <v>22</v>
      </c>
    </row>
    <row r="1716" spans="1:3" x14ac:dyDescent="0.2">
      <c r="A1716">
        <v>12</v>
      </c>
      <c r="B1716">
        <v>58</v>
      </c>
      <c r="C1716">
        <v>72</v>
      </c>
    </row>
    <row r="1717" spans="1:3" x14ac:dyDescent="0.2">
      <c r="A1717">
        <v>12</v>
      </c>
      <c r="B1717">
        <v>59</v>
      </c>
      <c r="C1717">
        <v>72</v>
      </c>
    </row>
    <row r="1718" spans="1:3" x14ac:dyDescent="0.2">
      <c r="A1718">
        <v>12</v>
      </c>
      <c r="B1718">
        <v>60</v>
      </c>
      <c r="C1718">
        <v>79</v>
      </c>
    </row>
    <row r="1719" spans="1:3" x14ac:dyDescent="0.2">
      <c r="A1719">
        <v>12</v>
      </c>
      <c r="B1719">
        <v>61</v>
      </c>
      <c r="C1719">
        <v>40</v>
      </c>
    </row>
    <row r="1720" spans="1:3" x14ac:dyDescent="0.2">
      <c r="A1720">
        <v>12</v>
      </c>
      <c r="B1720">
        <v>62</v>
      </c>
      <c r="C1720">
        <v>5</v>
      </c>
    </row>
    <row r="1721" spans="1:3" x14ac:dyDescent="0.2">
      <c r="A1721">
        <v>12</v>
      </c>
      <c r="B1721">
        <v>63</v>
      </c>
      <c r="C1721">
        <v>41</v>
      </c>
    </row>
    <row r="1722" spans="1:3" x14ac:dyDescent="0.2">
      <c r="A1722">
        <v>12</v>
      </c>
      <c r="B1722">
        <v>64</v>
      </c>
      <c r="C1722">
        <v>51</v>
      </c>
    </row>
    <row r="1723" spans="1:3" x14ac:dyDescent="0.2">
      <c r="A1723">
        <v>12</v>
      </c>
      <c r="B1723">
        <v>65</v>
      </c>
      <c r="C1723">
        <v>56</v>
      </c>
    </row>
    <row r="1724" spans="1:3" x14ac:dyDescent="0.2">
      <c r="A1724">
        <v>12</v>
      </c>
      <c r="B1724">
        <v>66</v>
      </c>
      <c r="C1724">
        <v>28</v>
      </c>
    </row>
    <row r="1725" spans="1:3" x14ac:dyDescent="0.2">
      <c r="A1725">
        <v>12</v>
      </c>
      <c r="B1725">
        <v>67</v>
      </c>
      <c r="C1725">
        <v>103</v>
      </c>
    </row>
    <row r="1726" spans="1:3" x14ac:dyDescent="0.2">
      <c r="A1726">
        <v>12</v>
      </c>
      <c r="B1726">
        <v>68</v>
      </c>
      <c r="C1726">
        <v>64</v>
      </c>
    </row>
    <row r="1727" spans="1:3" x14ac:dyDescent="0.2">
      <c r="A1727">
        <v>12</v>
      </c>
      <c r="B1727">
        <v>69</v>
      </c>
      <c r="C1727">
        <v>52</v>
      </c>
    </row>
    <row r="1728" spans="1:3" x14ac:dyDescent="0.2">
      <c r="A1728">
        <v>12</v>
      </c>
      <c r="B1728">
        <v>70</v>
      </c>
      <c r="C1728">
        <v>91</v>
      </c>
    </row>
    <row r="1729" spans="1:3" x14ac:dyDescent="0.2">
      <c r="A1729">
        <v>12</v>
      </c>
      <c r="B1729">
        <v>71</v>
      </c>
      <c r="C1729">
        <v>33</v>
      </c>
    </row>
    <row r="1730" spans="1:3" x14ac:dyDescent="0.2">
      <c r="A1730">
        <v>12</v>
      </c>
      <c r="B1730">
        <v>72</v>
      </c>
      <c r="C1730">
        <v>24</v>
      </c>
    </row>
    <row r="1731" spans="1:3" x14ac:dyDescent="0.2">
      <c r="A1731">
        <v>12</v>
      </c>
      <c r="B1731">
        <v>73</v>
      </c>
      <c r="C1731">
        <v>20</v>
      </c>
    </row>
    <row r="1732" spans="1:3" x14ac:dyDescent="0.2">
      <c r="A1732">
        <v>12</v>
      </c>
      <c r="B1732">
        <v>74</v>
      </c>
      <c r="C1732">
        <v>33</v>
      </c>
    </row>
    <row r="1733" spans="1:3" x14ac:dyDescent="0.2">
      <c r="A1733">
        <v>12</v>
      </c>
      <c r="B1733">
        <v>75</v>
      </c>
      <c r="C1733">
        <v>33</v>
      </c>
    </row>
    <row r="1734" spans="1:3" x14ac:dyDescent="0.2">
      <c r="A1734">
        <v>12</v>
      </c>
      <c r="B1734">
        <v>76</v>
      </c>
      <c r="C1734">
        <v>54</v>
      </c>
    </row>
    <row r="1735" spans="1:3" x14ac:dyDescent="0.2">
      <c r="A1735">
        <v>12</v>
      </c>
      <c r="B1735">
        <v>77</v>
      </c>
      <c r="C1735">
        <v>54</v>
      </c>
    </row>
    <row r="1736" spans="1:3" x14ac:dyDescent="0.2">
      <c r="A1736">
        <v>12</v>
      </c>
      <c r="B1736">
        <v>78</v>
      </c>
      <c r="C1736">
        <v>95</v>
      </c>
    </row>
    <row r="1737" spans="1:3" x14ac:dyDescent="0.2">
      <c r="A1737">
        <v>12</v>
      </c>
      <c r="B1737">
        <v>79</v>
      </c>
      <c r="C1737">
        <v>73</v>
      </c>
    </row>
    <row r="1738" spans="1:3" x14ac:dyDescent="0.2">
      <c r="A1738">
        <v>12</v>
      </c>
      <c r="B1738">
        <v>80</v>
      </c>
      <c r="C1738">
        <v>28</v>
      </c>
    </row>
    <row r="1739" spans="1:3" x14ac:dyDescent="0.2">
      <c r="A1739">
        <v>12</v>
      </c>
      <c r="B1739">
        <v>81</v>
      </c>
      <c r="C1739">
        <v>78</v>
      </c>
    </row>
    <row r="1740" spans="1:3" x14ac:dyDescent="0.2">
      <c r="A1740">
        <v>12</v>
      </c>
      <c r="B1740">
        <v>82</v>
      </c>
      <c r="C1740">
        <v>18</v>
      </c>
    </row>
    <row r="1741" spans="1:3" x14ac:dyDescent="0.2">
      <c r="A1741">
        <v>12</v>
      </c>
      <c r="B1741">
        <v>83</v>
      </c>
      <c r="C1741">
        <v>116</v>
      </c>
    </row>
    <row r="1742" spans="1:3" x14ac:dyDescent="0.2">
      <c r="A1742">
        <v>12</v>
      </c>
      <c r="B1742">
        <v>84</v>
      </c>
      <c r="C1742">
        <v>90</v>
      </c>
    </row>
    <row r="1743" spans="1:3" x14ac:dyDescent="0.2">
      <c r="A1743">
        <v>12</v>
      </c>
      <c r="B1743">
        <v>85</v>
      </c>
      <c r="C1743">
        <v>116</v>
      </c>
    </row>
    <row r="1744" spans="1:3" x14ac:dyDescent="0.2">
      <c r="A1744">
        <v>12</v>
      </c>
      <c r="B1744">
        <v>86</v>
      </c>
      <c r="C1744">
        <v>49</v>
      </c>
    </row>
    <row r="1745" spans="1:3" x14ac:dyDescent="0.2">
      <c r="A1745">
        <v>12</v>
      </c>
      <c r="B1745">
        <v>87</v>
      </c>
      <c r="C1745">
        <v>27</v>
      </c>
    </row>
    <row r="1746" spans="1:3" x14ac:dyDescent="0.2">
      <c r="A1746">
        <v>12</v>
      </c>
      <c r="B1746">
        <v>88</v>
      </c>
      <c r="C1746">
        <v>55</v>
      </c>
    </row>
    <row r="1747" spans="1:3" x14ac:dyDescent="0.2">
      <c r="A1747">
        <v>12</v>
      </c>
      <c r="B1747">
        <v>89</v>
      </c>
      <c r="C1747">
        <v>95</v>
      </c>
    </row>
    <row r="1748" spans="1:3" x14ac:dyDescent="0.2">
      <c r="A1748">
        <v>12</v>
      </c>
      <c r="B1748">
        <v>90</v>
      </c>
      <c r="C1748">
        <v>22</v>
      </c>
    </row>
    <row r="1749" spans="1:3" x14ac:dyDescent="0.2">
      <c r="A1749">
        <v>12</v>
      </c>
      <c r="B1749">
        <v>91</v>
      </c>
      <c r="C1749">
        <v>72</v>
      </c>
    </row>
    <row r="1750" spans="1:3" x14ac:dyDescent="0.2">
      <c r="A1750">
        <v>12</v>
      </c>
      <c r="B1750">
        <v>92</v>
      </c>
      <c r="C1750">
        <v>31</v>
      </c>
    </row>
    <row r="1751" spans="1:3" x14ac:dyDescent="0.2">
      <c r="A1751">
        <v>12</v>
      </c>
      <c r="B1751">
        <v>93</v>
      </c>
      <c r="C1751">
        <v>54</v>
      </c>
    </row>
    <row r="1752" spans="1:3" x14ac:dyDescent="0.2">
      <c r="A1752">
        <v>12</v>
      </c>
      <c r="B1752">
        <v>94</v>
      </c>
      <c r="C1752">
        <v>54</v>
      </c>
    </row>
    <row r="1753" spans="1:3" x14ac:dyDescent="0.2">
      <c r="A1753">
        <v>12</v>
      </c>
      <c r="B1753">
        <v>95</v>
      </c>
      <c r="C1753">
        <v>45</v>
      </c>
    </row>
    <row r="1754" spans="1:3" x14ac:dyDescent="0.2">
      <c r="A1754">
        <v>12</v>
      </c>
      <c r="B1754">
        <v>96</v>
      </c>
      <c r="C1754">
        <v>32</v>
      </c>
    </row>
    <row r="1755" spans="1:3" x14ac:dyDescent="0.2">
      <c r="A1755">
        <v>12</v>
      </c>
      <c r="B1755">
        <v>97</v>
      </c>
      <c r="C1755">
        <v>40</v>
      </c>
    </row>
    <row r="1756" spans="1:3" x14ac:dyDescent="0.2">
      <c r="A1756">
        <v>12</v>
      </c>
      <c r="B1756">
        <v>98</v>
      </c>
      <c r="C1756">
        <v>80</v>
      </c>
    </row>
    <row r="1757" spans="1:3" x14ac:dyDescent="0.2">
      <c r="A1757">
        <v>12</v>
      </c>
      <c r="B1757">
        <v>99</v>
      </c>
      <c r="C1757">
        <v>55</v>
      </c>
    </row>
    <row r="1758" spans="1:3" x14ac:dyDescent="0.2">
      <c r="A1758">
        <v>12</v>
      </c>
      <c r="B1758">
        <v>100</v>
      </c>
      <c r="C1758">
        <v>56</v>
      </c>
    </row>
    <row r="1759" spans="1:3" x14ac:dyDescent="0.2">
      <c r="A1759">
        <v>12</v>
      </c>
      <c r="B1759">
        <v>101</v>
      </c>
      <c r="C1759">
        <v>74</v>
      </c>
    </row>
    <row r="1760" spans="1:3" x14ac:dyDescent="0.2">
      <c r="A1760">
        <v>12</v>
      </c>
      <c r="B1760">
        <v>102</v>
      </c>
      <c r="C1760">
        <v>74</v>
      </c>
    </row>
    <row r="1761" spans="1:3" x14ac:dyDescent="0.2">
      <c r="A1761">
        <v>12</v>
      </c>
      <c r="B1761">
        <v>103</v>
      </c>
      <c r="C1761">
        <v>73</v>
      </c>
    </row>
    <row r="1762" spans="1:3" x14ac:dyDescent="0.2">
      <c r="A1762">
        <v>12</v>
      </c>
      <c r="B1762">
        <v>104</v>
      </c>
      <c r="C1762">
        <v>73</v>
      </c>
    </row>
    <row r="1763" spans="1:3" x14ac:dyDescent="0.2">
      <c r="A1763">
        <v>12</v>
      </c>
      <c r="B1763">
        <v>105</v>
      </c>
      <c r="C1763">
        <v>59</v>
      </c>
    </row>
    <row r="1764" spans="1:3" x14ac:dyDescent="0.2">
      <c r="A1764">
        <v>12</v>
      </c>
      <c r="B1764">
        <v>106</v>
      </c>
      <c r="C1764">
        <v>79</v>
      </c>
    </row>
    <row r="1765" spans="1:3" x14ac:dyDescent="0.2">
      <c r="A1765">
        <v>12</v>
      </c>
      <c r="B1765">
        <v>107</v>
      </c>
      <c r="C1765">
        <v>49</v>
      </c>
    </row>
    <row r="1766" spans="1:3" x14ac:dyDescent="0.2">
      <c r="A1766">
        <v>12</v>
      </c>
      <c r="B1766">
        <v>108</v>
      </c>
      <c r="C1766">
        <v>42</v>
      </c>
    </row>
    <row r="1767" spans="1:3" x14ac:dyDescent="0.2">
      <c r="A1767">
        <v>12</v>
      </c>
      <c r="B1767">
        <v>109</v>
      </c>
      <c r="C1767">
        <v>50</v>
      </c>
    </row>
    <row r="1768" spans="1:3" x14ac:dyDescent="0.2">
      <c r="A1768">
        <v>12</v>
      </c>
      <c r="B1768">
        <v>110</v>
      </c>
      <c r="C1768">
        <v>71</v>
      </c>
    </row>
    <row r="1769" spans="1:3" x14ac:dyDescent="0.2">
      <c r="A1769">
        <v>12</v>
      </c>
      <c r="B1769">
        <v>111</v>
      </c>
      <c r="C1769">
        <v>71</v>
      </c>
    </row>
    <row r="1770" spans="1:3" x14ac:dyDescent="0.2">
      <c r="A1770">
        <v>12</v>
      </c>
      <c r="B1770">
        <v>112</v>
      </c>
      <c r="C1770">
        <v>31</v>
      </c>
    </row>
    <row r="1771" spans="1:3" x14ac:dyDescent="0.2">
      <c r="A1771">
        <v>12</v>
      </c>
      <c r="B1771">
        <v>113</v>
      </c>
      <c r="C1771">
        <v>42</v>
      </c>
    </row>
    <row r="1772" spans="1:3" x14ac:dyDescent="0.2">
      <c r="A1772">
        <v>12</v>
      </c>
      <c r="B1772">
        <v>114</v>
      </c>
      <c r="C1772">
        <v>79</v>
      </c>
    </row>
    <row r="1773" spans="1:3" x14ac:dyDescent="0.2">
      <c r="A1773">
        <v>12</v>
      </c>
      <c r="B1773">
        <v>115</v>
      </c>
      <c r="C1773">
        <v>89</v>
      </c>
    </row>
    <row r="1774" spans="1:3" x14ac:dyDescent="0.2">
      <c r="A1774">
        <v>12</v>
      </c>
      <c r="B1774">
        <v>116</v>
      </c>
      <c r="C1774">
        <v>39</v>
      </c>
    </row>
    <row r="1775" spans="1:3" x14ac:dyDescent="0.2">
      <c r="A1775">
        <v>12</v>
      </c>
      <c r="B1775">
        <v>117</v>
      </c>
      <c r="C1775">
        <v>79</v>
      </c>
    </row>
    <row r="1776" spans="1:3" x14ac:dyDescent="0.2">
      <c r="A1776">
        <v>12</v>
      </c>
      <c r="B1776">
        <v>118</v>
      </c>
      <c r="C1776">
        <v>65</v>
      </c>
    </row>
    <row r="1777" spans="1:3" x14ac:dyDescent="0.2">
      <c r="A1777">
        <v>12</v>
      </c>
      <c r="B1777">
        <v>119</v>
      </c>
      <c r="C1777">
        <v>105</v>
      </c>
    </row>
    <row r="1778" spans="1:3" x14ac:dyDescent="0.2">
      <c r="A1778">
        <v>12</v>
      </c>
      <c r="B1778">
        <v>120</v>
      </c>
      <c r="C1778">
        <v>80</v>
      </c>
    </row>
    <row r="1779" spans="1:3" x14ac:dyDescent="0.2">
      <c r="A1779">
        <v>12</v>
      </c>
      <c r="B1779">
        <v>121</v>
      </c>
      <c r="C1779">
        <v>74</v>
      </c>
    </row>
    <row r="1780" spans="1:3" x14ac:dyDescent="0.2">
      <c r="A1780">
        <v>12</v>
      </c>
      <c r="B1780">
        <v>122</v>
      </c>
      <c r="C1780">
        <v>54</v>
      </c>
    </row>
    <row r="1781" spans="1:3" x14ac:dyDescent="0.2">
      <c r="A1781">
        <v>12</v>
      </c>
      <c r="B1781">
        <v>123</v>
      </c>
      <c r="C1781">
        <v>71</v>
      </c>
    </row>
    <row r="1782" spans="1:3" x14ac:dyDescent="0.2">
      <c r="A1782">
        <v>12</v>
      </c>
      <c r="B1782">
        <v>124</v>
      </c>
      <c r="C1782">
        <v>71</v>
      </c>
    </row>
    <row r="1783" spans="1:3" x14ac:dyDescent="0.2">
      <c r="A1783">
        <v>12</v>
      </c>
      <c r="B1783">
        <v>125</v>
      </c>
      <c r="C1783">
        <v>99</v>
      </c>
    </row>
    <row r="1784" spans="1:3" x14ac:dyDescent="0.2">
      <c r="A1784">
        <v>12</v>
      </c>
      <c r="B1784">
        <v>126</v>
      </c>
      <c r="C1784">
        <v>88</v>
      </c>
    </row>
    <row r="1785" spans="1:3" x14ac:dyDescent="0.2">
      <c r="A1785">
        <v>12</v>
      </c>
      <c r="B1785">
        <v>127</v>
      </c>
      <c r="C1785">
        <v>105</v>
      </c>
    </row>
    <row r="1786" spans="1:3" x14ac:dyDescent="0.2">
      <c r="A1786">
        <v>12</v>
      </c>
      <c r="B1786">
        <v>128</v>
      </c>
      <c r="C1786">
        <v>64</v>
      </c>
    </row>
    <row r="1787" spans="1:3" x14ac:dyDescent="0.2">
      <c r="A1787">
        <v>12</v>
      </c>
      <c r="B1787">
        <v>129</v>
      </c>
      <c r="C1787">
        <v>49</v>
      </c>
    </row>
    <row r="1788" spans="1:3" x14ac:dyDescent="0.2">
      <c r="A1788">
        <v>12</v>
      </c>
      <c r="B1788">
        <v>130</v>
      </c>
      <c r="C1788">
        <v>103</v>
      </c>
    </row>
    <row r="1789" spans="1:3" x14ac:dyDescent="0.2">
      <c r="A1789">
        <v>12</v>
      </c>
      <c r="B1789">
        <v>131</v>
      </c>
      <c r="C1789">
        <v>80</v>
      </c>
    </row>
    <row r="1790" spans="1:3" x14ac:dyDescent="0.2">
      <c r="A1790">
        <v>12</v>
      </c>
      <c r="B1790">
        <v>132</v>
      </c>
      <c r="C1790">
        <v>99</v>
      </c>
    </row>
    <row r="1791" spans="1:3" x14ac:dyDescent="0.2">
      <c r="A1791">
        <v>12</v>
      </c>
      <c r="B1791">
        <v>133</v>
      </c>
      <c r="C1791">
        <v>99</v>
      </c>
    </row>
    <row r="1792" spans="1:3" x14ac:dyDescent="0.2">
      <c r="A1792">
        <v>12</v>
      </c>
      <c r="B1792">
        <v>134</v>
      </c>
      <c r="C1792">
        <v>99</v>
      </c>
    </row>
    <row r="1793" spans="1:3" x14ac:dyDescent="0.2">
      <c r="A1793">
        <v>12</v>
      </c>
      <c r="B1793">
        <v>135</v>
      </c>
      <c r="C1793">
        <v>70</v>
      </c>
    </row>
    <row r="1794" spans="1:3" x14ac:dyDescent="0.2">
      <c r="A1794">
        <v>12</v>
      </c>
      <c r="B1794">
        <v>136</v>
      </c>
      <c r="C1794">
        <v>70</v>
      </c>
    </row>
    <row r="1795" spans="1:3" x14ac:dyDescent="0.2">
      <c r="A1795">
        <v>12</v>
      </c>
      <c r="B1795">
        <v>137</v>
      </c>
      <c r="C1795">
        <v>70</v>
      </c>
    </row>
    <row r="1796" spans="1:3" x14ac:dyDescent="0.2">
      <c r="A1796">
        <v>13</v>
      </c>
      <c r="B1796">
        <v>0</v>
      </c>
      <c r="C1796">
        <v>9</v>
      </c>
    </row>
    <row r="1797" spans="1:3" x14ac:dyDescent="0.2">
      <c r="A1797">
        <v>13</v>
      </c>
      <c r="B1797">
        <v>1</v>
      </c>
      <c r="C1797">
        <v>9</v>
      </c>
    </row>
    <row r="1798" spans="1:3" x14ac:dyDescent="0.2">
      <c r="A1798">
        <v>13</v>
      </c>
      <c r="B1798">
        <v>2</v>
      </c>
      <c r="C1798">
        <v>11</v>
      </c>
    </row>
    <row r="1799" spans="1:3" x14ac:dyDescent="0.2">
      <c r="A1799">
        <v>13</v>
      </c>
      <c r="B1799">
        <v>3</v>
      </c>
      <c r="C1799">
        <v>29</v>
      </c>
    </row>
    <row r="1800" spans="1:3" x14ac:dyDescent="0.2">
      <c r="A1800">
        <v>13</v>
      </c>
      <c r="B1800">
        <v>4</v>
      </c>
      <c r="C1800">
        <v>32</v>
      </c>
    </row>
    <row r="1801" spans="1:3" x14ac:dyDescent="0.2">
      <c r="A1801">
        <v>13</v>
      </c>
      <c r="B1801">
        <v>5</v>
      </c>
      <c r="C1801">
        <v>24</v>
      </c>
    </row>
    <row r="1802" spans="1:3" x14ac:dyDescent="0.2">
      <c r="A1802">
        <v>13</v>
      </c>
      <c r="B1802">
        <v>6</v>
      </c>
      <c r="C1802">
        <v>32</v>
      </c>
    </row>
    <row r="1803" spans="1:3" x14ac:dyDescent="0.2">
      <c r="A1803">
        <v>13</v>
      </c>
      <c r="B1803">
        <v>7</v>
      </c>
      <c r="C1803">
        <v>7</v>
      </c>
    </row>
    <row r="1804" spans="1:3" x14ac:dyDescent="0.2">
      <c r="A1804">
        <v>13</v>
      </c>
      <c r="B1804">
        <v>8</v>
      </c>
      <c r="C1804">
        <v>39</v>
      </c>
    </row>
    <row r="1805" spans="1:3" x14ac:dyDescent="0.2">
      <c r="A1805">
        <v>13</v>
      </c>
      <c r="B1805">
        <v>9</v>
      </c>
      <c r="C1805">
        <v>24</v>
      </c>
    </row>
    <row r="1806" spans="1:3" x14ac:dyDescent="0.2">
      <c r="A1806">
        <v>13</v>
      </c>
      <c r="B1806">
        <v>10</v>
      </c>
      <c r="C1806">
        <v>69</v>
      </c>
    </row>
    <row r="1807" spans="1:3" x14ac:dyDescent="0.2">
      <c r="A1807">
        <v>13</v>
      </c>
      <c r="B1807">
        <v>11</v>
      </c>
      <c r="C1807">
        <v>62</v>
      </c>
    </row>
    <row r="1808" spans="1:3" x14ac:dyDescent="0.2">
      <c r="A1808">
        <v>13</v>
      </c>
      <c r="B1808">
        <v>12</v>
      </c>
      <c r="C1808">
        <v>62</v>
      </c>
    </row>
    <row r="1809" spans="1:3" x14ac:dyDescent="0.2">
      <c r="A1809">
        <v>13</v>
      </c>
      <c r="B1809">
        <v>13</v>
      </c>
      <c r="C1809">
        <v>13</v>
      </c>
    </row>
    <row r="1810" spans="1:3" x14ac:dyDescent="0.2">
      <c r="A1810">
        <v>13</v>
      </c>
      <c r="B1810">
        <v>14</v>
      </c>
      <c r="C1810">
        <v>13</v>
      </c>
    </row>
    <row r="1811" spans="1:3" x14ac:dyDescent="0.2">
      <c r="A1811">
        <v>13</v>
      </c>
      <c r="B1811">
        <v>15</v>
      </c>
      <c r="C1811">
        <v>29</v>
      </c>
    </row>
    <row r="1812" spans="1:3" x14ac:dyDescent="0.2">
      <c r="A1812">
        <v>13</v>
      </c>
      <c r="B1812">
        <v>16</v>
      </c>
      <c r="C1812">
        <v>32</v>
      </c>
    </row>
    <row r="1813" spans="1:3" x14ac:dyDescent="0.2">
      <c r="A1813">
        <v>13</v>
      </c>
      <c r="B1813">
        <v>17</v>
      </c>
      <c r="C1813">
        <v>11</v>
      </c>
    </row>
    <row r="1814" spans="1:3" x14ac:dyDescent="0.2">
      <c r="A1814">
        <v>13</v>
      </c>
      <c r="B1814">
        <v>18</v>
      </c>
      <c r="C1814">
        <v>45</v>
      </c>
    </row>
    <row r="1815" spans="1:3" x14ac:dyDescent="0.2">
      <c r="A1815">
        <v>13</v>
      </c>
      <c r="B1815">
        <v>19</v>
      </c>
      <c r="C1815">
        <v>9</v>
      </c>
    </row>
    <row r="1816" spans="1:3" x14ac:dyDescent="0.2">
      <c r="A1816">
        <v>13</v>
      </c>
      <c r="B1816">
        <v>20</v>
      </c>
      <c r="C1816">
        <v>20</v>
      </c>
    </row>
    <row r="1817" spans="1:3" x14ac:dyDescent="0.2">
      <c r="A1817">
        <v>13</v>
      </c>
      <c r="B1817">
        <v>21</v>
      </c>
      <c r="C1817">
        <v>39</v>
      </c>
    </row>
    <row r="1818" spans="1:3" x14ac:dyDescent="0.2">
      <c r="A1818">
        <v>13</v>
      </c>
      <c r="B1818">
        <v>22</v>
      </c>
      <c r="C1818">
        <v>72</v>
      </c>
    </row>
    <row r="1819" spans="1:3" x14ac:dyDescent="0.2">
      <c r="A1819">
        <v>13</v>
      </c>
      <c r="B1819">
        <v>23</v>
      </c>
      <c r="C1819">
        <v>20</v>
      </c>
    </row>
    <row r="1820" spans="1:3" x14ac:dyDescent="0.2">
      <c r="A1820">
        <v>13</v>
      </c>
      <c r="B1820">
        <v>24</v>
      </c>
      <c r="C1820">
        <v>95</v>
      </c>
    </row>
    <row r="1821" spans="1:3" x14ac:dyDescent="0.2">
      <c r="A1821">
        <v>13</v>
      </c>
      <c r="B1821">
        <v>25</v>
      </c>
      <c r="C1821">
        <v>11</v>
      </c>
    </row>
    <row r="1822" spans="1:3" x14ac:dyDescent="0.2">
      <c r="A1822">
        <v>13</v>
      </c>
      <c r="B1822">
        <v>26</v>
      </c>
      <c r="C1822">
        <v>29</v>
      </c>
    </row>
    <row r="1823" spans="1:3" x14ac:dyDescent="0.2">
      <c r="A1823">
        <v>13</v>
      </c>
      <c r="B1823">
        <v>27</v>
      </c>
      <c r="C1823">
        <v>28</v>
      </c>
    </row>
    <row r="1824" spans="1:3" x14ac:dyDescent="0.2">
      <c r="A1824">
        <v>13</v>
      </c>
      <c r="B1824">
        <v>28</v>
      </c>
      <c r="C1824">
        <v>78</v>
      </c>
    </row>
    <row r="1825" spans="1:3" x14ac:dyDescent="0.2">
      <c r="A1825">
        <v>13</v>
      </c>
      <c r="B1825">
        <v>29</v>
      </c>
      <c r="C1825">
        <v>24</v>
      </c>
    </row>
    <row r="1826" spans="1:3" x14ac:dyDescent="0.2">
      <c r="A1826">
        <v>13</v>
      </c>
      <c r="B1826">
        <v>30</v>
      </c>
      <c r="C1826">
        <v>95</v>
      </c>
    </row>
    <row r="1827" spans="1:3" x14ac:dyDescent="0.2">
      <c r="A1827">
        <v>13</v>
      </c>
      <c r="B1827">
        <v>31</v>
      </c>
      <c r="C1827">
        <v>51</v>
      </c>
    </row>
    <row r="1828" spans="1:3" x14ac:dyDescent="0.2">
      <c r="A1828">
        <v>13</v>
      </c>
      <c r="B1828">
        <v>32</v>
      </c>
      <c r="C1828">
        <v>30</v>
      </c>
    </row>
    <row r="1829" spans="1:3" x14ac:dyDescent="0.2">
      <c r="A1829">
        <v>13</v>
      </c>
      <c r="B1829">
        <v>33</v>
      </c>
      <c r="C1829">
        <v>89</v>
      </c>
    </row>
    <row r="1830" spans="1:3" x14ac:dyDescent="0.2">
      <c r="A1830">
        <v>13</v>
      </c>
      <c r="B1830">
        <v>34</v>
      </c>
      <c r="C1830">
        <v>89</v>
      </c>
    </row>
    <row r="1831" spans="1:3" x14ac:dyDescent="0.2">
      <c r="A1831">
        <v>13</v>
      </c>
      <c r="B1831">
        <v>35</v>
      </c>
      <c r="C1831">
        <v>5</v>
      </c>
    </row>
    <row r="1832" spans="1:3" x14ac:dyDescent="0.2">
      <c r="A1832">
        <v>13</v>
      </c>
      <c r="B1832">
        <v>36</v>
      </c>
      <c r="C1832">
        <v>5</v>
      </c>
    </row>
    <row r="1833" spans="1:3" x14ac:dyDescent="0.2">
      <c r="A1833">
        <v>13</v>
      </c>
      <c r="B1833">
        <v>37</v>
      </c>
      <c r="C1833">
        <v>71</v>
      </c>
    </row>
    <row r="1834" spans="1:3" x14ac:dyDescent="0.2">
      <c r="A1834">
        <v>13</v>
      </c>
      <c r="B1834">
        <v>38</v>
      </c>
      <c r="C1834">
        <v>74</v>
      </c>
    </row>
    <row r="1835" spans="1:3" x14ac:dyDescent="0.2">
      <c r="A1835">
        <v>13</v>
      </c>
      <c r="B1835">
        <v>39</v>
      </c>
      <c r="C1835">
        <v>72</v>
      </c>
    </row>
    <row r="1836" spans="1:3" x14ac:dyDescent="0.2">
      <c r="A1836">
        <v>13</v>
      </c>
      <c r="B1836">
        <v>40</v>
      </c>
      <c r="C1836">
        <v>33</v>
      </c>
    </row>
    <row r="1837" spans="1:3" x14ac:dyDescent="0.2">
      <c r="A1837">
        <v>13</v>
      </c>
      <c r="B1837">
        <v>41</v>
      </c>
      <c r="C1837">
        <v>28</v>
      </c>
    </row>
    <row r="1838" spans="1:3" x14ac:dyDescent="0.2">
      <c r="A1838">
        <v>13</v>
      </c>
      <c r="B1838">
        <v>42</v>
      </c>
      <c r="C1838">
        <v>51</v>
      </c>
    </row>
    <row r="1839" spans="1:3" x14ac:dyDescent="0.2">
      <c r="A1839">
        <v>13</v>
      </c>
      <c r="B1839">
        <v>43</v>
      </c>
      <c r="C1839">
        <v>59</v>
      </c>
    </row>
    <row r="1840" spans="1:3" x14ac:dyDescent="0.2">
      <c r="A1840">
        <v>13</v>
      </c>
      <c r="B1840">
        <v>44</v>
      </c>
      <c r="C1840">
        <v>71</v>
      </c>
    </row>
    <row r="1841" spans="1:3" x14ac:dyDescent="0.2">
      <c r="A1841">
        <v>13</v>
      </c>
      <c r="B1841">
        <v>45</v>
      </c>
      <c r="C1841">
        <v>96</v>
      </c>
    </row>
    <row r="1842" spans="1:3" x14ac:dyDescent="0.2">
      <c r="A1842">
        <v>13</v>
      </c>
      <c r="B1842">
        <v>46</v>
      </c>
      <c r="C1842">
        <v>42</v>
      </c>
    </row>
    <row r="1843" spans="1:3" x14ac:dyDescent="0.2">
      <c r="A1843">
        <v>13</v>
      </c>
      <c r="B1843">
        <v>47</v>
      </c>
      <c r="C1843">
        <v>31</v>
      </c>
    </row>
    <row r="1844" spans="1:3" x14ac:dyDescent="0.2">
      <c r="A1844">
        <v>13</v>
      </c>
      <c r="B1844">
        <v>48</v>
      </c>
      <c r="C1844">
        <v>103</v>
      </c>
    </row>
    <row r="1845" spans="1:3" x14ac:dyDescent="0.2">
      <c r="A1845">
        <v>13</v>
      </c>
      <c r="B1845">
        <v>49</v>
      </c>
      <c r="C1845">
        <v>56</v>
      </c>
    </row>
    <row r="1846" spans="1:3" x14ac:dyDescent="0.2">
      <c r="A1846">
        <v>13</v>
      </c>
      <c r="B1846">
        <v>50</v>
      </c>
      <c r="C1846">
        <v>59</v>
      </c>
    </row>
    <row r="1847" spans="1:3" x14ac:dyDescent="0.2">
      <c r="A1847">
        <v>13</v>
      </c>
      <c r="B1847">
        <v>51</v>
      </c>
      <c r="C1847">
        <v>89</v>
      </c>
    </row>
    <row r="1848" spans="1:3" x14ac:dyDescent="0.2">
      <c r="A1848">
        <v>13</v>
      </c>
      <c r="B1848">
        <v>52</v>
      </c>
      <c r="C1848">
        <v>22</v>
      </c>
    </row>
    <row r="1849" spans="1:3" x14ac:dyDescent="0.2">
      <c r="A1849">
        <v>13</v>
      </c>
      <c r="B1849">
        <v>53</v>
      </c>
      <c r="C1849">
        <v>39</v>
      </c>
    </row>
    <row r="1850" spans="1:3" x14ac:dyDescent="0.2">
      <c r="A1850">
        <v>13</v>
      </c>
      <c r="B1850">
        <v>54</v>
      </c>
      <c r="C1850">
        <v>33</v>
      </c>
    </row>
    <row r="1851" spans="1:3" x14ac:dyDescent="0.2">
      <c r="A1851">
        <v>13</v>
      </c>
      <c r="B1851">
        <v>55</v>
      </c>
      <c r="C1851">
        <v>21</v>
      </c>
    </row>
    <row r="1852" spans="1:3" x14ac:dyDescent="0.2">
      <c r="A1852">
        <v>13</v>
      </c>
      <c r="B1852">
        <v>56</v>
      </c>
      <c r="C1852">
        <v>21</v>
      </c>
    </row>
    <row r="1853" spans="1:3" x14ac:dyDescent="0.2">
      <c r="A1853">
        <v>13</v>
      </c>
      <c r="B1853">
        <v>57</v>
      </c>
      <c r="C1853">
        <v>52</v>
      </c>
    </row>
    <row r="1854" spans="1:3" x14ac:dyDescent="0.2">
      <c r="A1854">
        <v>13</v>
      </c>
      <c r="B1854">
        <v>58</v>
      </c>
      <c r="C1854">
        <v>21</v>
      </c>
    </row>
    <row r="1855" spans="1:3" x14ac:dyDescent="0.2">
      <c r="A1855">
        <v>13</v>
      </c>
      <c r="B1855">
        <v>59</v>
      </c>
      <c r="C1855">
        <v>8</v>
      </c>
    </row>
    <row r="1856" spans="1:3" x14ac:dyDescent="0.2">
      <c r="A1856">
        <v>13</v>
      </c>
      <c r="B1856">
        <v>60</v>
      </c>
      <c r="C1856">
        <v>49</v>
      </c>
    </row>
    <row r="1857" spans="1:3" x14ac:dyDescent="0.2">
      <c r="A1857">
        <v>13</v>
      </c>
      <c r="B1857">
        <v>61</v>
      </c>
      <c r="C1857">
        <v>69</v>
      </c>
    </row>
    <row r="1858" spans="1:3" x14ac:dyDescent="0.2">
      <c r="A1858">
        <v>13</v>
      </c>
      <c r="B1858">
        <v>62</v>
      </c>
      <c r="C1858">
        <v>96</v>
      </c>
    </row>
    <row r="1859" spans="1:3" x14ac:dyDescent="0.2">
      <c r="A1859">
        <v>13</v>
      </c>
      <c r="B1859">
        <v>63</v>
      </c>
      <c r="C1859">
        <v>71</v>
      </c>
    </row>
    <row r="1860" spans="1:3" x14ac:dyDescent="0.2">
      <c r="A1860">
        <v>13</v>
      </c>
      <c r="B1860">
        <v>64</v>
      </c>
      <c r="C1860">
        <v>56</v>
      </c>
    </row>
    <row r="1861" spans="1:3" x14ac:dyDescent="0.2">
      <c r="A1861">
        <v>13</v>
      </c>
      <c r="B1861">
        <v>65</v>
      </c>
      <c r="C1861">
        <v>54</v>
      </c>
    </row>
    <row r="1862" spans="1:3" x14ac:dyDescent="0.2">
      <c r="A1862">
        <v>13</v>
      </c>
      <c r="B1862">
        <v>66</v>
      </c>
      <c r="C1862">
        <v>116</v>
      </c>
    </row>
    <row r="1863" spans="1:3" x14ac:dyDescent="0.2">
      <c r="A1863">
        <v>13</v>
      </c>
      <c r="B1863">
        <v>67</v>
      </c>
      <c r="C1863">
        <v>64</v>
      </c>
    </row>
    <row r="1864" spans="1:3" x14ac:dyDescent="0.2">
      <c r="A1864">
        <v>13</v>
      </c>
      <c r="B1864">
        <v>68</v>
      </c>
      <c r="C1864">
        <v>70</v>
      </c>
    </row>
    <row r="1865" spans="1:3" x14ac:dyDescent="0.2">
      <c r="A1865">
        <v>13</v>
      </c>
      <c r="B1865">
        <v>69</v>
      </c>
      <c r="C1865">
        <v>28</v>
      </c>
    </row>
    <row r="1866" spans="1:3" x14ac:dyDescent="0.2">
      <c r="A1866">
        <v>13</v>
      </c>
      <c r="B1866">
        <v>70</v>
      </c>
      <c r="C1866">
        <v>90</v>
      </c>
    </row>
    <row r="1867" spans="1:3" x14ac:dyDescent="0.2">
      <c r="A1867">
        <v>13</v>
      </c>
      <c r="B1867">
        <v>71</v>
      </c>
      <c r="C1867">
        <v>55</v>
      </c>
    </row>
    <row r="1868" spans="1:3" x14ac:dyDescent="0.2">
      <c r="A1868">
        <v>13</v>
      </c>
      <c r="B1868">
        <v>72</v>
      </c>
      <c r="C1868">
        <v>23</v>
      </c>
    </row>
    <row r="1869" spans="1:3" x14ac:dyDescent="0.2">
      <c r="A1869">
        <v>13</v>
      </c>
      <c r="B1869">
        <v>73</v>
      </c>
      <c r="C1869">
        <v>22</v>
      </c>
    </row>
    <row r="1870" spans="1:3" x14ac:dyDescent="0.2">
      <c r="A1870">
        <v>13</v>
      </c>
      <c r="B1870">
        <v>74</v>
      </c>
      <c r="C1870">
        <v>55</v>
      </c>
    </row>
    <row r="1871" spans="1:3" x14ac:dyDescent="0.2">
      <c r="A1871">
        <v>13</v>
      </c>
      <c r="B1871">
        <v>75</v>
      </c>
      <c r="C1871">
        <v>55</v>
      </c>
    </row>
    <row r="1872" spans="1:3" x14ac:dyDescent="0.2">
      <c r="A1872">
        <v>13</v>
      </c>
      <c r="B1872">
        <v>76</v>
      </c>
      <c r="C1872">
        <v>50</v>
      </c>
    </row>
    <row r="1873" spans="1:3" x14ac:dyDescent="0.2">
      <c r="A1873">
        <v>13</v>
      </c>
      <c r="B1873">
        <v>77</v>
      </c>
      <c r="C1873">
        <v>50</v>
      </c>
    </row>
    <row r="1874" spans="1:3" x14ac:dyDescent="0.2">
      <c r="A1874">
        <v>13</v>
      </c>
      <c r="B1874">
        <v>78</v>
      </c>
      <c r="C1874">
        <v>39</v>
      </c>
    </row>
    <row r="1875" spans="1:3" x14ac:dyDescent="0.2">
      <c r="A1875">
        <v>13</v>
      </c>
      <c r="B1875">
        <v>79</v>
      </c>
      <c r="C1875">
        <v>58</v>
      </c>
    </row>
    <row r="1876" spans="1:3" x14ac:dyDescent="0.2">
      <c r="A1876">
        <v>13</v>
      </c>
      <c r="B1876">
        <v>80</v>
      </c>
      <c r="C1876">
        <v>90</v>
      </c>
    </row>
    <row r="1877" spans="1:3" x14ac:dyDescent="0.2">
      <c r="A1877">
        <v>13</v>
      </c>
      <c r="B1877">
        <v>81</v>
      </c>
      <c r="C1877">
        <v>33</v>
      </c>
    </row>
    <row r="1878" spans="1:3" x14ac:dyDescent="0.2">
      <c r="A1878">
        <v>13</v>
      </c>
      <c r="B1878">
        <v>82</v>
      </c>
      <c r="C1878">
        <v>32</v>
      </c>
    </row>
    <row r="1879" spans="1:3" x14ac:dyDescent="0.2">
      <c r="A1879">
        <v>13</v>
      </c>
      <c r="B1879">
        <v>83</v>
      </c>
      <c r="C1879">
        <v>54</v>
      </c>
    </row>
    <row r="1880" spans="1:3" x14ac:dyDescent="0.2">
      <c r="A1880">
        <v>13</v>
      </c>
      <c r="B1880">
        <v>84</v>
      </c>
      <c r="C1880">
        <v>40</v>
      </c>
    </row>
    <row r="1881" spans="1:3" x14ac:dyDescent="0.2">
      <c r="A1881">
        <v>13</v>
      </c>
      <c r="B1881">
        <v>85</v>
      </c>
      <c r="C1881">
        <v>81</v>
      </c>
    </row>
    <row r="1882" spans="1:3" x14ac:dyDescent="0.2">
      <c r="A1882">
        <v>13</v>
      </c>
      <c r="B1882">
        <v>86</v>
      </c>
      <c r="C1882">
        <v>70</v>
      </c>
    </row>
    <row r="1883" spans="1:3" x14ac:dyDescent="0.2">
      <c r="A1883">
        <v>13</v>
      </c>
      <c r="B1883">
        <v>87</v>
      </c>
      <c r="C1883">
        <v>74</v>
      </c>
    </row>
    <row r="1884" spans="1:3" x14ac:dyDescent="0.2">
      <c r="A1884">
        <v>13</v>
      </c>
      <c r="B1884">
        <v>88</v>
      </c>
      <c r="C1884">
        <v>115</v>
      </c>
    </row>
    <row r="1885" spans="1:3" x14ac:dyDescent="0.2">
      <c r="A1885">
        <v>13</v>
      </c>
      <c r="B1885">
        <v>89</v>
      </c>
      <c r="C1885">
        <v>72</v>
      </c>
    </row>
    <row r="1886" spans="1:3" x14ac:dyDescent="0.2">
      <c r="A1886">
        <v>13</v>
      </c>
      <c r="B1886">
        <v>90</v>
      </c>
      <c r="C1886">
        <v>73</v>
      </c>
    </row>
    <row r="1887" spans="1:3" x14ac:dyDescent="0.2">
      <c r="A1887">
        <v>13</v>
      </c>
      <c r="B1887">
        <v>91</v>
      </c>
      <c r="C1887">
        <v>78</v>
      </c>
    </row>
    <row r="1888" spans="1:3" x14ac:dyDescent="0.2">
      <c r="A1888">
        <v>13</v>
      </c>
      <c r="B1888">
        <v>92</v>
      </c>
      <c r="C1888">
        <v>79</v>
      </c>
    </row>
    <row r="1889" spans="1:3" x14ac:dyDescent="0.2">
      <c r="A1889">
        <v>13</v>
      </c>
      <c r="B1889">
        <v>93</v>
      </c>
      <c r="C1889">
        <v>41</v>
      </c>
    </row>
    <row r="1890" spans="1:3" x14ac:dyDescent="0.2">
      <c r="A1890">
        <v>13</v>
      </c>
      <c r="B1890">
        <v>94</v>
      </c>
      <c r="C1890">
        <v>41</v>
      </c>
    </row>
    <row r="1891" spans="1:3" x14ac:dyDescent="0.2">
      <c r="A1891">
        <v>13</v>
      </c>
      <c r="B1891">
        <v>95</v>
      </c>
      <c r="C1891">
        <v>7</v>
      </c>
    </row>
    <row r="1892" spans="1:3" x14ac:dyDescent="0.2">
      <c r="A1892">
        <v>13</v>
      </c>
      <c r="B1892">
        <v>96</v>
      </c>
      <c r="C1892">
        <v>95</v>
      </c>
    </row>
    <row r="1893" spans="1:3" x14ac:dyDescent="0.2">
      <c r="A1893">
        <v>13</v>
      </c>
      <c r="B1893">
        <v>97</v>
      </c>
      <c r="C1893">
        <v>27</v>
      </c>
    </row>
    <row r="1894" spans="1:3" x14ac:dyDescent="0.2">
      <c r="A1894">
        <v>13</v>
      </c>
      <c r="B1894">
        <v>98</v>
      </c>
      <c r="C1894">
        <v>65</v>
      </c>
    </row>
    <row r="1895" spans="1:3" x14ac:dyDescent="0.2">
      <c r="A1895">
        <v>13</v>
      </c>
      <c r="B1895">
        <v>99</v>
      </c>
      <c r="C1895">
        <v>115</v>
      </c>
    </row>
    <row r="1896" spans="1:3" x14ac:dyDescent="0.2">
      <c r="A1896">
        <v>13</v>
      </c>
      <c r="B1896">
        <v>100</v>
      </c>
      <c r="C1896">
        <v>54</v>
      </c>
    </row>
    <row r="1897" spans="1:3" x14ac:dyDescent="0.2">
      <c r="A1897">
        <v>13</v>
      </c>
      <c r="B1897">
        <v>101</v>
      </c>
      <c r="C1897">
        <v>66</v>
      </c>
    </row>
    <row r="1898" spans="1:3" x14ac:dyDescent="0.2">
      <c r="A1898">
        <v>13</v>
      </c>
      <c r="B1898">
        <v>102</v>
      </c>
      <c r="C1898">
        <v>80</v>
      </c>
    </row>
    <row r="1899" spans="1:3" x14ac:dyDescent="0.2">
      <c r="A1899">
        <v>13</v>
      </c>
      <c r="B1899">
        <v>103</v>
      </c>
      <c r="C1899">
        <v>91</v>
      </c>
    </row>
    <row r="1900" spans="1:3" x14ac:dyDescent="0.2">
      <c r="A1900">
        <v>13</v>
      </c>
      <c r="B1900">
        <v>104</v>
      </c>
      <c r="C1900">
        <v>58</v>
      </c>
    </row>
    <row r="1901" spans="1:3" x14ac:dyDescent="0.2">
      <c r="A1901">
        <v>13</v>
      </c>
      <c r="B1901">
        <v>105</v>
      </c>
      <c r="C1901">
        <v>116</v>
      </c>
    </row>
    <row r="1902" spans="1:3" x14ac:dyDescent="0.2">
      <c r="A1902">
        <v>13</v>
      </c>
      <c r="B1902">
        <v>106</v>
      </c>
      <c r="C1902">
        <v>105</v>
      </c>
    </row>
    <row r="1903" spans="1:3" x14ac:dyDescent="0.2">
      <c r="A1903">
        <v>13</v>
      </c>
      <c r="B1903">
        <v>107</v>
      </c>
      <c r="C1903">
        <v>70</v>
      </c>
    </row>
    <row r="1904" spans="1:3" x14ac:dyDescent="0.2">
      <c r="A1904">
        <v>13</v>
      </c>
      <c r="B1904">
        <v>108</v>
      </c>
      <c r="C1904">
        <v>79</v>
      </c>
    </row>
    <row r="1905" spans="1:3" x14ac:dyDescent="0.2">
      <c r="A1905">
        <v>13</v>
      </c>
      <c r="B1905">
        <v>109</v>
      </c>
      <c r="C1905">
        <v>79</v>
      </c>
    </row>
    <row r="1906" spans="1:3" x14ac:dyDescent="0.2">
      <c r="A1906">
        <v>13</v>
      </c>
      <c r="B1906">
        <v>110</v>
      </c>
      <c r="C1906">
        <v>66</v>
      </c>
    </row>
    <row r="1907" spans="1:3" x14ac:dyDescent="0.2">
      <c r="A1907">
        <v>13</v>
      </c>
      <c r="B1907">
        <v>111</v>
      </c>
      <c r="C1907">
        <v>66</v>
      </c>
    </row>
    <row r="1908" spans="1:3" x14ac:dyDescent="0.2">
      <c r="A1908">
        <v>13</v>
      </c>
      <c r="B1908">
        <v>112</v>
      </c>
      <c r="C1908">
        <v>79</v>
      </c>
    </row>
    <row r="1909" spans="1:3" x14ac:dyDescent="0.2">
      <c r="A1909">
        <v>13</v>
      </c>
      <c r="B1909">
        <v>113</v>
      </c>
      <c r="C1909">
        <v>103</v>
      </c>
    </row>
    <row r="1910" spans="1:3" x14ac:dyDescent="0.2">
      <c r="A1910">
        <v>13</v>
      </c>
      <c r="B1910">
        <v>114</v>
      </c>
      <c r="C1910">
        <v>49</v>
      </c>
    </row>
    <row r="1911" spans="1:3" x14ac:dyDescent="0.2">
      <c r="A1911">
        <v>13</v>
      </c>
      <c r="B1911">
        <v>115</v>
      </c>
      <c r="C1911">
        <v>73</v>
      </c>
    </row>
    <row r="1912" spans="1:3" x14ac:dyDescent="0.2">
      <c r="A1912">
        <v>13</v>
      </c>
      <c r="B1912">
        <v>116</v>
      </c>
      <c r="C1912">
        <v>21</v>
      </c>
    </row>
    <row r="1913" spans="1:3" x14ac:dyDescent="0.2">
      <c r="A1913">
        <v>13</v>
      </c>
      <c r="B1913">
        <v>117</v>
      </c>
      <c r="C1913">
        <v>49</v>
      </c>
    </row>
    <row r="1914" spans="1:3" x14ac:dyDescent="0.2">
      <c r="A1914">
        <v>13</v>
      </c>
      <c r="B1914">
        <v>118</v>
      </c>
      <c r="C1914">
        <v>85</v>
      </c>
    </row>
    <row r="1915" spans="1:3" x14ac:dyDescent="0.2">
      <c r="A1915">
        <v>13</v>
      </c>
      <c r="B1915">
        <v>119</v>
      </c>
      <c r="C1915">
        <v>99</v>
      </c>
    </row>
    <row r="1916" spans="1:3" x14ac:dyDescent="0.2">
      <c r="A1916">
        <v>13</v>
      </c>
      <c r="B1916">
        <v>120</v>
      </c>
      <c r="C1916">
        <v>88</v>
      </c>
    </row>
    <row r="1917" spans="1:3" x14ac:dyDescent="0.2">
      <c r="A1917">
        <v>13</v>
      </c>
      <c r="B1917">
        <v>121</v>
      </c>
      <c r="C1917">
        <v>80</v>
      </c>
    </row>
    <row r="1918" spans="1:3" x14ac:dyDescent="0.2">
      <c r="A1918">
        <v>13</v>
      </c>
      <c r="B1918">
        <v>122</v>
      </c>
      <c r="C1918">
        <v>31</v>
      </c>
    </row>
    <row r="1919" spans="1:3" x14ac:dyDescent="0.2">
      <c r="A1919">
        <v>13</v>
      </c>
      <c r="B1919">
        <v>123</v>
      </c>
      <c r="C1919">
        <v>105</v>
      </c>
    </row>
    <row r="1920" spans="1:3" x14ac:dyDescent="0.2">
      <c r="A1920">
        <v>13</v>
      </c>
      <c r="B1920">
        <v>124</v>
      </c>
      <c r="C1920">
        <v>105</v>
      </c>
    </row>
    <row r="1921" spans="1:3" x14ac:dyDescent="0.2">
      <c r="A1921">
        <v>13</v>
      </c>
      <c r="B1921">
        <v>125</v>
      </c>
      <c r="C1921">
        <v>85</v>
      </c>
    </row>
    <row r="1922" spans="1:3" x14ac:dyDescent="0.2">
      <c r="A1922">
        <v>13</v>
      </c>
      <c r="B1922">
        <v>126</v>
      </c>
      <c r="C1922">
        <v>85</v>
      </c>
    </row>
    <row r="1923" spans="1:3" x14ac:dyDescent="0.2">
      <c r="A1923">
        <v>13</v>
      </c>
      <c r="B1923">
        <v>127</v>
      </c>
      <c r="C1923">
        <v>99</v>
      </c>
    </row>
    <row r="1924" spans="1:3" x14ac:dyDescent="0.2">
      <c r="A1924">
        <v>13</v>
      </c>
      <c r="B1924">
        <v>128</v>
      </c>
      <c r="C1924">
        <v>80</v>
      </c>
    </row>
    <row r="1925" spans="1:3" x14ac:dyDescent="0.2">
      <c r="A1925">
        <v>13</v>
      </c>
      <c r="B1925">
        <v>129</v>
      </c>
      <c r="C1925">
        <v>70</v>
      </c>
    </row>
    <row r="1926" spans="1:3" x14ac:dyDescent="0.2">
      <c r="A1926">
        <v>13</v>
      </c>
      <c r="B1926">
        <v>130</v>
      </c>
      <c r="C1926">
        <v>64</v>
      </c>
    </row>
    <row r="1927" spans="1:3" x14ac:dyDescent="0.2">
      <c r="A1927">
        <v>13</v>
      </c>
      <c r="B1927">
        <v>131</v>
      </c>
      <c r="C1927">
        <v>65</v>
      </c>
    </row>
    <row r="1928" spans="1:3" x14ac:dyDescent="0.2">
      <c r="A1928">
        <v>13</v>
      </c>
      <c r="B1928">
        <v>132</v>
      </c>
      <c r="C1928">
        <v>83</v>
      </c>
    </row>
    <row r="1929" spans="1:3" x14ac:dyDescent="0.2">
      <c r="A1929">
        <v>13</v>
      </c>
      <c r="B1929">
        <v>133</v>
      </c>
      <c r="C1929">
        <v>83</v>
      </c>
    </row>
    <row r="1930" spans="1:3" x14ac:dyDescent="0.2">
      <c r="A1930">
        <v>13</v>
      </c>
      <c r="B1930">
        <v>134</v>
      </c>
      <c r="C1930">
        <v>83</v>
      </c>
    </row>
    <row r="1931" spans="1:3" x14ac:dyDescent="0.2">
      <c r="A1931">
        <v>13</v>
      </c>
      <c r="B1931">
        <v>135</v>
      </c>
      <c r="C1931">
        <v>65</v>
      </c>
    </row>
    <row r="1932" spans="1:3" x14ac:dyDescent="0.2">
      <c r="A1932">
        <v>13</v>
      </c>
      <c r="B1932">
        <v>136</v>
      </c>
      <c r="C1932">
        <v>65</v>
      </c>
    </row>
    <row r="1933" spans="1:3" x14ac:dyDescent="0.2">
      <c r="A1933">
        <v>13</v>
      </c>
      <c r="B1933">
        <v>137</v>
      </c>
      <c r="C1933">
        <v>83</v>
      </c>
    </row>
    <row r="1934" spans="1:3" x14ac:dyDescent="0.2">
      <c r="A1934">
        <v>14</v>
      </c>
      <c r="B1934">
        <v>0</v>
      </c>
      <c r="C1934">
        <v>9</v>
      </c>
    </row>
    <row r="1935" spans="1:3" x14ac:dyDescent="0.2">
      <c r="A1935">
        <v>14</v>
      </c>
      <c r="B1935">
        <v>1</v>
      </c>
      <c r="C1935">
        <v>9</v>
      </c>
    </row>
    <row r="1936" spans="1:3" x14ac:dyDescent="0.2">
      <c r="A1936">
        <v>14</v>
      </c>
      <c r="B1936">
        <v>2</v>
      </c>
      <c r="C1936">
        <v>11</v>
      </c>
    </row>
    <row r="1937" spans="1:3" x14ac:dyDescent="0.2">
      <c r="A1937">
        <v>14</v>
      </c>
      <c r="B1937">
        <v>3</v>
      </c>
      <c r="C1937">
        <v>29</v>
      </c>
    </row>
    <row r="1938" spans="1:3" x14ac:dyDescent="0.2">
      <c r="A1938">
        <v>14</v>
      </c>
      <c r="B1938">
        <v>4</v>
      </c>
      <c r="C1938">
        <v>32</v>
      </c>
    </row>
    <row r="1939" spans="1:3" x14ac:dyDescent="0.2">
      <c r="A1939">
        <v>14</v>
      </c>
      <c r="B1939">
        <v>5</v>
      </c>
      <c r="C1939">
        <v>24</v>
      </c>
    </row>
    <row r="1940" spans="1:3" x14ac:dyDescent="0.2">
      <c r="A1940">
        <v>14</v>
      </c>
      <c r="B1940">
        <v>6</v>
      </c>
      <c r="C1940">
        <v>32</v>
      </c>
    </row>
    <row r="1941" spans="1:3" x14ac:dyDescent="0.2">
      <c r="A1941">
        <v>14</v>
      </c>
      <c r="B1941">
        <v>7</v>
      </c>
      <c r="C1941">
        <v>7</v>
      </c>
    </row>
    <row r="1942" spans="1:3" x14ac:dyDescent="0.2">
      <c r="A1942">
        <v>14</v>
      </c>
      <c r="B1942">
        <v>8</v>
      </c>
      <c r="C1942">
        <v>39</v>
      </c>
    </row>
    <row r="1943" spans="1:3" x14ac:dyDescent="0.2">
      <c r="A1943">
        <v>14</v>
      </c>
      <c r="B1943">
        <v>9</v>
      </c>
      <c r="C1943">
        <v>24</v>
      </c>
    </row>
    <row r="1944" spans="1:3" x14ac:dyDescent="0.2">
      <c r="A1944">
        <v>14</v>
      </c>
      <c r="B1944">
        <v>10</v>
      </c>
      <c r="C1944">
        <v>69</v>
      </c>
    </row>
    <row r="1945" spans="1:3" x14ac:dyDescent="0.2">
      <c r="A1945">
        <v>14</v>
      </c>
      <c r="B1945">
        <v>11</v>
      </c>
      <c r="C1945">
        <v>62</v>
      </c>
    </row>
    <row r="1946" spans="1:3" x14ac:dyDescent="0.2">
      <c r="A1946">
        <v>14</v>
      </c>
      <c r="B1946">
        <v>12</v>
      </c>
      <c r="C1946">
        <v>62</v>
      </c>
    </row>
    <row r="1947" spans="1:3" x14ac:dyDescent="0.2">
      <c r="A1947">
        <v>14</v>
      </c>
      <c r="B1947">
        <v>13</v>
      </c>
      <c r="C1947">
        <v>13</v>
      </c>
    </row>
    <row r="1948" spans="1:3" x14ac:dyDescent="0.2">
      <c r="A1948">
        <v>14</v>
      </c>
      <c r="B1948">
        <v>14</v>
      </c>
      <c r="C1948">
        <v>14</v>
      </c>
    </row>
    <row r="1949" spans="1:3" x14ac:dyDescent="0.2">
      <c r="A1949">
        <v>14</v>
      </c>
      <c r="B1949">
        <v>15</v>
      </c>
      <c r="C1949">
        <v>29</v>
      </c>
    </row>
    <row r="1950" spans="1:3" x14ac:dyDescent="0.2">
      <c r="A1950">
        <v>14</v>
      </c>
      <c r="B1950">
        <v>16</v>
      </c>
      <c r="C1950">
        <v>32</v>
      </c>
    </row>
    <row r="1951" spans="1:3" x14ac:dyDescent="0.2">
      <c r="A1951">
        <v>14</v>
      </c>
      <c r="B1951">
        <v>17</v>
      </c>
      <c r="C1951">
        <v>11</v>
      </c>
    </row>
    <row r="1952" spans="1:3" x14ac:dyDescent="0.2">
      <c r="A1952">
        <v>14</v>
      </c>
      <c r="B1952">
        <v>18</v>
      </c>
      <c r="C1952">
        <v>45</v>
      </c>
    </row>
    <row r="1953" spans="1:3" x14ac:dyDescent="0.2">
      <c r="A1953">
        <v>14</v>
      </c>
      <c r="B1953">
        <v>19</v>
      </c>
      <c r="C1953">
        <v>9</v>
      </c>
    </row>
    <row r="1954" spans="1:3" x14ac:dyDescent="0.2">
      <c r="A1954">
        <v>14</v>
      </c>
      <c r="B1954">
        <v>20</v>
      </c>
      <c r="C1954">
        <v>20</v>
      </c>
    </row>
    <row r="1955" spans="1:3" x14ac:dyDescent="0.2">
      <c r="A1955">
        <v>14</v>
      </c>
      <c r="B1955">
        <v>21</v>
      </c>
      <c r="C1955">
        <v>39</v>
      </c>
    </row>
    <row r="1956" spans="1:3" x14ac:dyDescent="0.2">
      <c r="A1956">
        <v>14</v>
      </c>
      <c r="B1956">
        <v>22</v>
      </c>
      <c r="C1956">
        <v>72</v>
      </c>
    </row>
    <row r="1957" spans="1:3" x14ac:dyDescent="0.2">
      <c r="A1957">
        <v>14</v>
      </c>
      <c r="B1957">
        <v>23</v>
      </c>
      <c r="C1957">
        <v>20</v>
      </c>
    </row>
    <row r="1958" spans="1:3" x14ac:dyDescent="0.2">
      <c r="A1958">
        <v>14</v>
      </c>
      <c r="B1958">
        <v>24</v>
      </c>
      <c r="C1958">
        <v>95</v>
      </c>
    </row>
    <row r="1959" spans="1:3" x14ac:dyDescent="0.2">
      <c r="A1959">
        <v>14</v>
      </c>
      <c r="B1959">
        <v>25</v>
      </c>
      <c r="C1959">
        <v>11</v>
      </c>
    </row>
    <row r="1960" spans="1:3" x14ac:dyDescent="0.2">
      <c r="A1960">
        <v>14</v>
      </c>
      <c r="B1960">
        <v>26</v>
      </c>
      <c r="C1960">
        <v>29</v>
      </c>
    </row>
    <row r="1961" spans="1:3" x14ac:dyDescent="0.2">
      <c r="A1961">
        <v>14</v>
      </c>
      <c r="B1961">
        <v>27</v>
      </c>
      <c r="C1961">
        <v>28</v>
      </c>
    </row>
    <row r="1962" spans="1:3" x14ac:dyDescent="0.2">
      <c r="A1962">
        <v>14</v>
      </c>
      <c r="B1962">
        <v>28</v>
      </c>
      <c r="C1962">
        <v>78</v>
      </c>
    </row>
    <row r="1963" spans="1:3" x14ac:dyDescent="0.2">
      <c r="A1963">
        <v>14</v>
      </c>
      <c r="B1963">
        <v>29</v>
      </c>
      <c r="C1963">
        <v>24</v>
      </c>
    </row>
    <row r="1964" spans="1:3" x14ac:dyDescent="0.2">
      <c r="A1964">
        <v>14</v>
      </c>
      <c r="B1964">
        <v>30</v>
      </c>
      <c r="C1964">
        <v>95</v>
      </c>
    </row>
    <row r="1965" spans="1:3" x14ac:dyDescent="0.2">
      <c r="A1965">
        <v>14</v>
      </c>
      <c r="B1965">
        <v>31</v>
      </c>
      <c r="C1965">
        <v>51</v>
      </c>
    </row>
    <row r="1966" spans="1:3" x14ac:dyDescent="0.2">
      <c r="A1966">
        <v>14</v>
      </c>
      <c r="B1966">
        <v>32</v>
      </c>
      <c r="C1966">
        <v>30</v>
      </c>
    </row>
    <row r="1967" spans="1:3" x14ac:dyDescent="0.2">
      <c r="A1967">
        <v>14</v>
      </c>
      <c r="B1967">
        <v>33</v>
      </c>
      <c r="C1967">
        <v>89</v>
      </c>
    </row>
    <row r="1968" spans="1:3" x14ac:dyDescent="0.2">
      <c r="A1968">
        <v>14</v>
      </c>
      <c r="B1968">
        <v>34</v>
      </c>
      <c r="C1968">
        <v>89</v>
      </c>
    </row>
    <row r="1969" spans="1:3" x14ac:dyDescent="0.2">
      <c r="A1969">
        <v>14</v>
      </c>
      <c r="B1969">
        <v>35</v>
      </c>
      <c r="C1969">
        <v>5</v>
      </c>
    </row>
    <row r="1970" spans="1:3" x14ac:dyDescent="0.2">
      <c r="A1970">
        <v>14</v>
      </c>
      <c r="B1970">
        <v>36</v>
      </c>
      <c r="C1970">
        <v>5</v>
      </c>
    </row>
    <row r="1971" spans="1:3" x14ac:dyDescent="0.2">
      <c r="A1971">
        <v>14</v>
      </c>
      <c r="B1971">
        <v>37</v>
      </c>
      <c r="C1971">
        <v>71</v>
      </c>
    </row>
    <row r="1972" spans="1:3" x14ac:dyDescent="0.2">
      <c r="A1972">
        <v>14</v>
      </c>
      <c r="B1972">
        <v>38</v>
      </c>
      <c r="C1972">
        <v>74</v>
      </c>
    </row>
    <row r="1973" spans="1:3" x14ac:dyDescent="0.2">
      <c r="A1973">
        <v>14</v>
      </c>
      <c r="B1973">
        <v>39</v>
      </c>
      <c r="C1973">
        <v>72</v>
      </c>
    </row>
    <row r="1974" spans="1:3" x14ac:dyDescent="0.2">
      <c r="A1974">
        <v>14</v>
      </c>
      <c r="B1974">
        <v>40</v>
      </c>
      <c r="C1974">
        <v>33</v>
      </c>
    </row>
    <row r="1975" spans="1:3" x14ac:dyDescent="0.2">
      <c r="A1975">
        <v>14</v>
      </c>
      <c r="B1975">
        <v>41</v>
      </c>
      <c r="C1975">
        <v>28</v>
      </c>
    </row>
    <row r="1976" spans="1:3" x14ac:dyDescent="0.2">
      <c r="A1976">
        <v>14</v>
      </c>
      <c r="B1976">
        <v>42</v>
      </c>
      <c r="C1976">
        <v>51</v>
      </c>
    </row>
    <row r="1977" spans="1:3" x14ac:dyDescent="0.2">
      <c r="A1977">
        <v>14</v>
      </c>
      <c r="B1977">
        <v>43</v>
      </c>
      <c r="C1977">
        <v>59</v>
      </c>
    </row>
    <row r="1978" spans="1:3" x14ac:dyDescent="0.2">
      <c r="A1978">
        <v>14</v>
      </c>
      <c r="B1978">
        <v>44</v>
      </c>
      <c r="C1978">
        <v>71</v>
      </c>
    </row>
    <row r="1979" spans="1:3" x14ac:dyDescent="0.2">
      <c r="A1979">
        <v>14</v>
      </c>
      <c r="B1979">
        <v>45</v>
      </c>
      <c r="C1979">
        <v>96</v>
      </c>
    </row>
    <row r="1980" spans="1:3" x14ac:dyDescent="0.2">
      <c r="A1980">
        <v>14</v>
      </c>
      <c r="B1980">
        <v>46</v>
      </c>
      <c r="C1980">
        <v>42</v>
      </c>
    </row>
    <row r="1981" spans="1:3" x14ac:dyDescent="0.2">
      <c r="A1981">
        <v>14</v>
      </c>
      <c r="B1981">
        <v>47</v>
      </c>
      <c r="C1981">
        <v>31</v>
      </c>
    </row>
    <row r="1982" spans="1:3" x14ac:dyDescent="0.2">
      <c r="A1982">
        <v>14</v>
      </c>
      <c r="B1982">
        <v>48</v>
      </c>
      <c r="C1982">
        <v>103</v>
      </c>
    </row>
    <row r="1983" spans="1:3" x14ac:dyDescent="0.2">
      <c r="A1983">
        <v>14</v>
      </c>
      <c r="B1983">
        <v>49</v>
      </c>
      <c r="C1983">
        <v>56</v>
      </c>
    </row>
    <row r="1984" spans="1:3" x14ac:dyDescent="0.2">
      <c r="A1984">
        <v>14</v>
      </c>
      <c r="B1984">
        <v>50</v>
      </c>
      <c r="C1984">
        <v>59</v>
      </c>
    </row>
    <row r="1985" spans="1:3" x14ac:dyDescent="0.2">
      <c r="A1985">
        <v>14</v>
      </c>
      <c r="B1985">
        <v>51</v>
      </c>
      <c r="C1985">
        <v>89</v>
      </c>
    </row>
    <row r="1986" spans="1:3" x14ac:dyDescent="0.2">
      <c r="A1986">
        <v>14</v>
      </c>
      <c r="B1986">
        <v>52</v>
      </c>
      <c r="C1986">
        <v>22</v>
      </c>
    </row>
    <row r="1987" spans="1:3" x14ac:dyDescent="0.2">
      <c r="A1987">
        <v>14</v>
      </c>
      <c r="B1987">
        <v>53</v>
      </c>
      <c r="C1987">
        <v>39</v>
      </c>
    </row>
    <row r="1988" spans="1:3" x14ac:dyDescent="0.2">
      <c r="A1988">
        <v>14</v>
      </c>
      <c r="B1988">
        <v>54</v>
      </c>
      <c r="C1988">
        <v>33</v>
      </c>
    </row>
    <row r="1989" spans="1:3" x14ac:dyDescent="0.2">
      <c r="A1989">
        <v>14</v>
      </c>
      <c r="B1989">
        <v>55</v>
      </c>
      <c r="C1989">
        <v>21</v>
      </c>
    </row>
    <row r="1990" spans="1:3" x14ac:dyDescent="0.2">
      <c r="A1990">
        <v>14</v>
      </c>
      <c r="B1990">
        <v>56</v>
      </c>
      <c r="C1990">
        <v>21</v>
      </c>
    </row>
    <row r="1991" spans="1:3" x14ac:dyDescent="0.2">
      <c r="A1991">
        <v>14</v>
      </c>
      <c r="B1991">
        <v>57</v>
      </c>
      <c r="C1991">
        <v>52</v>
      </c>
    </row>
    <row r="1992" spans="1:3" x14ac:dyDescent="0.2">
      <c r="A1992">
        <v>14</v>
      </c>
      <c r="B1992">
        <v>58</v>
      </c>
      <c r="C1992">
        <v>21</v>
      </c>
    </row>
    <row r="1993" spans="1:3" x14ac:dyDescent="0.2">
      <c r="A1993">
        <v>14</v>
      </c>
      <c r="B1993">
        <v>59</v>
      </c>
      <c r="C1993">
        <v>8</v>
      </c>
    </row>
    <row r="1994" spans="1:3" x14ac:dyDescent="0.2">
      <c r="A1994">
        <v>14</v>
      </c>
      <c r="B1994">
        <v>60</v>
      </c>
      <c r="C1994">
        <v>49</v>
      </c>
    </row>
    <row r="1995" spans="1:3" x14ac:dyDescent="0.2">
      <c r="A1995">
        <v>14</v>
      </c>
      <c r="B1995">
        <v>61</v>
      </c>
      <c r="C1995">
        <v>69</v>
      </c>
    </row>
    <row r="1996" spans="1:3" x14ac:dyDescent="0.2">
      <c r="A1996">
        <v>14</v>
      </c>
      <c r="B1996">
        <v>62</v>
      </c>
      <c r="C1996">
        <v>96</v>
      </c>
    </row>
    <row r="1997" spans="1:3" x14ac:dyDescent="0.2">
      <c r="A1997">
        <v>14</v>
      </c>
      <c r="B1997">
        <v>63</v>
      </c>
      <c r="C1997">
        <v>71</v>
      </c>
    </row>
    <row r="1998" spans="1:3" x14ac:dyDescent="0.2">
      <c r="A1998">
        <v>14</v>
      </c>
      <c r="B1998">
        <v>64</v>
      </c>
      <c r="C1998">
        <v>56</v>
      </c>
    </row>
    <row r="1999" spans="1:3" x14ac:dyDescent="0.2">
      <c r="A1999">
        <v>14</v>
      </c>
      <c r="B1999">
        <v>65</v>
      </c>
      <c r="C1999">
        <v>54</v>
      </c>
    </row>
    <row r="2000" spans="1:3" x14ac:dyDescent="0.2">
      <c r="A2000">
        <v>14</v>
      </c>
      <c r="B2000">
        <v>66</v>
      </c>
      <c r="C2000">
        <v>116</v>
      </c>
    </row>
    <row r="2001" spans="1:3" x14ac:dyDescent="0.2">
      <c r="A2001">
        <v>14</v>
      </c>
      <c r="B2001">
        <v>67</v>
      </c>
      <c r="C2001">
        <v>64</v>
      </c>
    </row>
    <row r="2002" spans="1:3" x14ac:dyDescent="0.2">
      <c r="A2002">
        <v>14</v>
      </c>
      <c r="B2002">
        <v>68</v>
      </c>
      <c r="C2002">
        <v>70</v>
      </c>
    </row>
    <row r="2003" spans="1:3" x14ac:dyDescent="0.2">
      <c r="A2003">
        <v>14</v>
      </c>
      <c r="B2003">
        <v>69</v>
      </c>
      <c r="C2003">
        <v>28</v>
      </c>
    </row>
    <row r="2004" spans="1:3" x14ac:dyDescent="0.2">
      <c r="A2004">
        <v>14</v>
      </c>
      <c r="B2004">
        <v>70</v>
      </c>
      <c r="C2004">
        <v>90</v>
      </c>
    </row>
    <row r="2005" spans="1:3" x14ac:dyDescent="0.2">
      <c r="A2005">
        <v>14</v>
      </c>
      <c r="B2005">
        <v>71</v>
      </c>
      <c r="C2005">
        <v>55</v>
      </c>
    </row>
    <row r="2006" spans="1:3" x14ac:dyDescent="0.2">
      <c r="A2006">
        <v>14</v>
      </c>
      <c r="B2006">
        <v>72</v>
      </c>
      <c r="C2006">
        <v>23</v>
      </c>
    </row>
    <row r="2007" spans="1:3" x14ac:dyDescent="0.2">
      <c r="A2007">
        <v>14</v>
      </c>
      <c r="B2007">
        <v>73</v>
      </c>
      <c r="C2007">
        <v>22</v>
      </c>
    </row>
    <row r="2008" spans="1:3" x14ac:dyDescent="0.2">
      <c r="A2008">
        <v>14</v>
      </c>
      <c r="B2008">
        <v>74</v>
      </c>
      <c r="C2008">
        <v>55</v>
      </c>
    </row>
    <row r="2009" spans="1:3" x14ac:dyDescent="0.2">
      <c r="A2009">
        <v>14</v>
      </c>
      <c r="B2009">
        <v>75</v>
      </c>
      <c r="C2009">
        <v>55</v>
      </c>
    </row>
    <row r="2010" spans="1:3" x14ac:dyDescent="0.2">
      <c r="A2010">
        <v>14</v>
      </c>
      <c r="B2010">
        <v>76</v>
      </c>
      <c r="C2010">
        <v>50</v>
      </c>
    </row>
    <row r="2011" spans="1:3" x14ac:dyDescent="0.2">
      <c r="A2011">
        <v>14</v>
      </c>
      <c r="B2011">
        <v>77</v>
      </c>
      <c r="C2011">
        <v>50</v>
      </c>
    </row>
    <row r="2012" spans="1:3" x14ac:dyDescent="0.2">
      <c r="A2012">
        <v>14</v>
      </c>
      <c r="B2012">
        <v>78</v>
      </c>
      <c r="C2012">
        <v>39</v>
      </c>
    </row>
    <row r="2013" spans="1:3" x14ac:dyDescent="0.2">
      <c r="A2013">
        <v>14</v>
      </c>
      <c r="B2013">
        <v>79</v>
      </c>
      <c r="C2013">
        <v>58</v>
      </c>
    </row>
    <row r="2014" spans="1:3" x14ac:dyDescent="0.2">
      <c r="A2014">
        <v>14</v>
      </c>
      <c r="B2014">
        <v>80</v>
      </c>
      <c r="C2014">
        <v>90</v>
      </c>
    </row>
    <row r="2015" spans="1:3" x14ac:dyDescent="0.2">
      <c r="A2015">
        <v>14</v>
      </c>
      <c r="B2015">
        <v>81</v>
      </c>
      <c r="C2015">
        <v>33</v>
      </c>
    </row>
    <row r="2016" spans="1:3" x14ac:dyDescent="0.2">
      <c r="A2016">
        <v>14</v>
      </c>
      <c r="B2016">
        <v>82</v>
      </c>
      <c r="C2016">
        <v>32</v>
      </c>
    </row>
    <row r="2017" spans="1:3" x14ac:dyDescent="0.2">
      <c r="A2017">
        <v>14</v>
      </c>
      <c r="B2017">
        <v>83</v>
      </c>
      <c r="C2017">
        <v>54</v>
      </c>
    </row>
    <row r="2018" spans="1:3" x14ac:dyDescent="0.2">
      <c r="A2018">
        <v>14</v>
      </c>
      <c r="B2018">
        <v>84</v>
      </c>
      <c r="C2018">
        <v>40</v>
      </c>
    </row>
    <row r="2019" spans="1:3" x14ac:dyDescent="0.2">
      <c r="A2019">
        <v>14</v>
      </c>
      <c r="B2019">
        <v>85</v>
      </c>
      <c r="C2019">
        <v>81</v>
      </c>
    </row>
    <row r="2020" spans="1:3" x14ac:dyDescent="0.2">
      <c r="A2020">
        <v>14</v>
      </c>
      <c r="B2020">
        <v>86</v>
      </c>
      <c r="C2020">
        <v>70</v>
      </c>
    </row>
    <row r="2021" spans="1:3" x14ac:dyDescent="0.2">
      <c r="A2021">
        <v>14</v>
      </c>
      <c r="B2021">
        <v>87</v>
      </c>
      <c r="C2021">
        <v>74</v>
      </c>
    </row>
    <row r="2022" spans="1:3" x14ac:dyDescent="0.2">
      <c r="A2022">
        <v>14</v>
      </c>
      <c r="B2022">
        <v>88</v>
      </c>
      <c r="C2022">
        <v>115</v>
      </c>
    </row>
    <row r="2023" spans="1:3" x14ac:dyDescent="0.2">
      <c r="A2023">
        <v>14</v>
      </c>
      <c r="B2023">
        <v>89</v>
      </c>
      <c r="C2023">
        <v>72</v>
      </c>
    </row>
    <row r="2024" spans="1:3" x14ac:dyDescent="0.2">
      <c r="A2024">
        <v>14</v>
      </c>
      <c r="B2024">
        <v>90</v>
      </c>
      <c r="C2024">
        <v>73</v>
      </c>
    </row>
    <row r="2025" spans="1:3" x14ac:dyDescent="0.2">
      <c r="A2025">
        <v>14</v>
      </c>
      <c r="B2025">
        <v>91</v>
      </c>
      <c r="C2025">
        <v>78</v>
      </c>
    </row>
    <row r="2026" spans="1:3" x14ac:dyDescent="0.2">
      <c r="A2026">
        <v>14</v>
      </c>
      <c r="B2026">
        <v>92</v>
      </c>
      <c r="C2026">
        <v>79</v>
      </c>
    </row>
    <row r="2027" spans="1:3" x14ac:dyDescent="0.2">
      <c r="A2027">
        <v>14</v>
      </c>
      <c r="B2027">
        <v>93</v>
      </c>
      <c r="C2027">
        <v>41</v>
      </c>
    </row>
    <row r="2028" spans="1:3" x14ac:dyDescent="0.2">
      <c r="A2028">
        <v>14</v>
      </c>
      <c r="B2028">
        <v>94</v>
      </c>
      <c r="C2028">
        <v>41</v>
      </c>
    </row>
    <row r="2029" spans="1:3" x14ac:dyDescent="0.2">
      <c r="A2029">
        <v>14</v>
      </c>
      <c r="B2029">
        <v>95</v>
      </c>
      <c r="C2029">
        <v>7</v>
      </c>
    </row>
    <row r="2030" spans="1:3" x14ac:dyDescent="0.2">
      <c r="A2030">
        <v>14</v>
      </c>
      <c r="B2030">
        <v>96</v>
      </c>
      <c r="C2030">
        <v>95</v>
      </c>
    </row>
    <row r="2031" spans="1:3" x14ac:dyDescent="0.2">
      <c r="A2031">
        <v>14</v>
      </c>
      <c r="B2031">
        <v>97</v>
      </c>
      <c r="C2031">
        <v>27</v>
      </c>
    </row>
    <row r="2032" spans="1:3" x14ac:dyDescent="0.2">
      <c r="A2032">
        <v>14</v>
      </c>
      <c r="B2032">
        <v>98</v>
      </c>
      <c r="C2032">
        <v>65</v>
      </c>
    </row>
    <row r="2033" spans="1:3" x14ac:dyDescent="0.2">
      <c r="A2033">
        <v>14</v>
      </c>
      <c r="B2033">
        <v>99</v>
      </c>
      <c r="C2033">
        <v>115</v>
      </c>
    </row>
    <row r="2034" spans="1:3" x14ac:dyDescent="0.2">
      <c r="A2034">
        <v>14</v>
      </c>
      <c r="B2034">
        <v>100</v>
      </c>
      <c r="C2034">
        <v>54</v>
      </c>
    </row>
    <row r="2035" spans="1:3" x14ac:dyDescent="0.2">
      <c r="A2035">
        <v>14</v>
      </c>
      <c r="B2035">
        <v>101</v>
      </c>
      <c r="C2035">
        <v>66</v>
      </c>
    </row>
    <row r="2036" spans="1:3" x14ac:dyDescent="0.2">
      <c r="A2036">
        <v>14</v>
      </c>
      <c r="B2036">
        <v>102</v>
      </c>
      <c r="C2036">
        <v>80</v>
      </c>
    </row>
    <row r="2037" spans="1:3" x14ac:dyDescent="0.2">
      <c r="A2037">
        <v>14</v>
      </c>
      <c r="B2037">
        <v>103</v>
      </c>
      <c r="C2037">
        <v>91</v>
      </c>
    </row>
    <row r="2038" spans="1:3" x14ac:dyDescent="0.2">
      <c r="A2038">
        <v>14</v>
      </c>
      <c r="B2038">
        <v>104</v>
      </c>
      <c r="C2038">
        <v>58</v>
      </c>
    </row>
    <row r="2039" spans="1:3" x14ac:dyDescent="0.2">
      <c r="A2039">
        <v>14</v>
      </c>
      <c r="B2039">
        <v>105</v>
      </c>
      <c r="C2039">
        <v>116</v>
      </c>
    </row>
    <row r="2040" spans="1:3" x14ac:dyDescent="0.2">
      <c r="A2040">
        <v>14</v>
      </c>
      <c r="B2040">
        <v>106</v>
      </c>
      <c r="C2040">
        <v>105</v>
      </c>
    </row>
    <row r="2041" spans="1:3" x14ac:dyDescent="0.2">
      <c r="A2041">
        <v>14</v>
      </c>
      <c r="B2041">
        <v>107</v>
      </c>
      <c r="C2041">
        <v>70</v>
      </c>
    </row>
    <row r="2042" spans="1:3" x14ac:dyDescent="0.2">
      <c r="A2042">
        <v>14</v>
      </c>
      <c r="B2042">
        <v>108</v>
      </c>
      <c r="C2042">
        <v>79</v>
      </c>
    </row>
    <row r="2043" spans="1:3" x14ac:dyDescent="0.2">
      <c r="A2043">
        <v>14</v>
      </c>
      <c r="B2043">
        <v>109</v>
      </c>
      <c r="C2043">
        <v>79</v>
      </c>
    </row>
    <row r="2044" spans="1:3" x14ac:dyDescent="0.2">
      <c r="A2044">
        <v>14</v>
      </c>
      <c r="B2044">
        <v>110</v>
      </c>
      <c r="C2044">
        <v>66</v>
      </c>
    </row>
    <row r="2045" spans="1:3" x14ac:dyDescent="0.2">
      <c r="A2045">
        <v>14</v>
      </c>
      <c r="B2045">
        <v>111</v>
      </c>
      <c r="C2045">
        <v>66</v>
      </c>
    </row>
    <row r="2046" spans="1:3" x14ac:dyDescent="0.2">
      <c r="A2046">
        <v>14</v>
      </c>
      <c r="B2046">
        <v>112</v>
      </c>
      <c r="C2046">
        <v>79</v>
      </c>
    </row>
    <row r="2047" spans="1:3" x14ac:dyDescent="0.2">
      <c r="A2047">
        <v>14</v>
      </c>
      <c r="B2047">
        <v>113</v>
      </c>
      <c r="C2047">
        <v>103</v>
      </c>
    </row>
    <row r="2048" spans="1:3" x14ac:dyDescent="0.2">
      <c r="A2048">
        <v>14</v>
      </c>
      <c r="B2048">
        <v>114</v>
      </c>
      <c r="C2048">
        <v>49</v>
      </c>
    </row>
    <row r="2049" spans="1:3" x14ac:dyDescent="0.2">
      <c r="A2049">
        <v>14</v>
      </c>
      <c r="B2049">
        <v>115</v>
      </c>
      <c r="C2049">
        <v>73</v>
      </c>
    </row>
    <row r="2050" spans="1:3" x14ac:dyDescent="0.2">
      <c r="A2050">
        <v>14</v>
      </c>
      <c r="B2050">
        <v>116</v>
      </c>
      <c r="C2050">
        <v>21</v>
      </c>
    </row>
    <row r="2051" spans="1:3" x14ac:dyDescent="0.2">
      <c r="A2051">
        <v>14</v>
      </c>
      <c r="B2051">
        <v>117</v>
      </c>
      <c r="C2051">
        <v>49</v>
      </c>
    </row>
    <row r="2052" spans="1:3" x14ac:dyDescent="0.2">
      <c r="A2052">
        <v>14</v>
      </c>
      <c r="B2052">
        <v>118</v>
      </c>
      <c r="C2052">
        <v>85</v>
      </c>
    </row>
    <row r="2053" spans="1:3" x14ac:dyDescent="0.2">
      <c r="A2053">
        <v>14</v>
      </c>
      <c r="B2053">
        <v>119</v>
      </c>
      <c r="C2053">
        <v>99</v>
      </c>
    </row>
    <row r="2054" spans="1:3" x14ac:dyDescent="0.2">
      <c r="A2054">
        <v>14</v>
      </c>
      <c r="B2054">
        <v>120</v>
      </c>
      <c r="C2054">
        <v>88</v>
      </c>
    </row>
    <row r="2055" spans="1:3" x14ac:dyDescent="0.2">
      <c r="A2055">
        <v>14</v>
      </c>
      <c r="B2055">
        <v>121</v>
      </c>
      <c r="C2055">
        <v>80</v>
      </c>
    </row>
    <row r="2056" spans="1:3" x14ac:dyDescent="0.2">
      <c r="A2056">
        <v>14</v>
      </c>
      <c r="B2056">
        <v>122</v>
      </c>
      <c r="C2056">
        <v>31</v>
      </c>
    </row>
    <row r="2057" spans="1:3" x14ac:dyDescent="0.2">
      <c r="A2057">
        <v>14</v>
      </c>
      <c r="B2057">
        <v>123</v>
      </c>
      <c r="C2057">
        <v>105</v>
      </c>
    </row>
    <row r="2058" spans="1:3" x14ac:dyDescent="0.2">
      <c r="A2058">
        <v>14</v>
      </c>
      <c r="B2058">
        <v>124</v>
      </c>
      <c r="C2058">
        <v>105</v>
      </c>
    </row>
    <row r="2059" spans="1:3" x14ac:dyDescent="0.2">
      <c r="A2059">
        <v>14</v>
      </c>
      <c r="B2059">
        <v>125</v>
      </c>
      <c r="C2059">
        <v>85</v>
      </c>
    </row>
    <row r="2060" spans="1:3" x14ac:dyDescent="0.2">
      <c r="A2060">
        <v>14</v>
      </c>
      <c r="B2060">
        <v>126</v>
      </c>
      <c r="C2060">
        <v>85</v>
      </c>
    </row>
    <row r="2061" spans="1:3" x14ac:dyDescent="0.2">
      <c r="A2061">
        <v>14</v>
      </c>
      <c r="B2061">
        <v>127</v>
      </c>
      <c r="C2061">
        <v>99</v>
      </c>
    </row>
    <row r="2062" spans="1:3" x14ac:dyDescent="0.2">
      <c r="A2062">
        <v>14</v>
      </c>
      <c r="B2062">
        <v>128</v>
      </c>
      <c r="C2062">
        <v>80</v>
      </c>
    </row>
    <row r="2063" spans="1:3" x14ac:dyDescent="0.2">
      <c r="A2063">
        <v>14</v>
      </c>
      <c r="B2063">
        <v>129</v>
      </c>
      <c r="C2063">
        <v>70</v>
      </c>
    </row>
    <row r="2064" spans="1:3" x14ac:dyDescent="0.2">
      <c r="A2064">
        <v>14</v>
      </c>
      <c r="B2064">
        <v>130</v>
      </c>
      <c r="C2064">
        <v>64</v>
      </c>
    </row>
    <row r="2065" spans="1:3" x14ac:dyDescent="0.2">
      <c r="A2065">
        <v>14</v>
      </c>
      <c r="B2065">
        <v>131</v>
      </c>
      <c r="C2065">
        <v>65</v>
      </c>
    </row>
    <row r="2066" spans="1:3" x14ac:dyDescent="0.2">
      <c r="A2066">
        <v>14</v>
      </c>
      <c r="B2066">
        <v>132</v>
      </c>
      <c r="C2066">
        <v>83</v>
      </c>
    </row>
    <row r="2067" spans="1:3" x14ac:dyDescent="0.2">
      <c r="A2067">
        <v>14</v>
      </c>
      <c r="B2067">
        <v>133</v>
      </c>
      <c r="C2067">
        <v>83</v>
      </c>
    </row>
    <row r="2068" spans="1:3" x14ac:dyDescent="0.2">
      <c r="A2068">
        <v>14</v>
      </c>
      <c r="B2068">
        <v>134</v>
      </c>
      <c r="C2068">
        <v>83</v>
      </c>
    </row>
    <row r="2069" spans="1:3" x14ac:dyDescent="0.2">
      <c r="A2069">
        <v>14</v>
      </c>
      <c r="B2069">
        <v>135</v>
      </c>
      <c r="C2069">
        <v>65</v>
      </c>
    </row>
    <row r="2070" spans="1:3" x14ac:dyDescent="0.2">
      <c r="A2070">
        <v>14</v>
      </c>
      <c r="B2070">
        <v>136</v>
      </c>
      <c r="C2070">
        <v>65</v>
      </c>
    </row>
    <row r="2071" spans="1:3" x14ac:dyDescent="0.2">
      <c r="A2071">
        <v>14</v>
      </c>
      <c r="B2071">
        <v>137</v>
      </c>
      <c r="C2071">
        <v>83</v>
      </c>
    </row>
    <row r="2072" spans="1:3" x14ac:dyDescent="0.2">
      <c r="A2072">
        <v>15</v>
      </c>
      <c r="B2072">
        <v>0</v>
      </c>
      <c r="C2072">
        <v>1</v>
      </c>
    </row>
    <row r="2073" spans="1:3" x14ac:dyDescent="0.2">
      <c r="A2073">
        <v>15</v>
      </c>
      <c r="B2073">
        <v>1</v>
      </c>
      <c r="C2073">
        <v>19</v>
      </c>
    </row>
    <row r="2074" spans="1:3" x14ac:dyDescent="0.2">
      <c r="A2074">
        <v>15</v>
      </c>
      <c r="B2074">
        <v>2</v>
      </c>
      <c r="C2074">
        <v>25</v>
      </c>
    </row>
    <row r="2075" spans="1:3" x14ac:dyDescent="0.2">
      <c r="A2075">
        <v>15</v>
      </c>
      <c r="B2075">
        <v>3</v>
      </c>
      <c r="C2075">
        <v>3</v>
      </c>
    </row>
    <row r="2076" spans="1:3" x14ac:dyDescent="0.2">
      <c r="A2076">
        <v>15</v>
      </c>
      <c r="B2076">
        <v>4</v>
      </c>
      <c r="C2076">
        <v>3</v>
      </c>
    </row>
    <row r="2077" spans="1:3" x14ac:dyDescent="0.2">
      <c r="A2077">
        <v>15</v>
      </c>
      <c r="B2077">
        <v>5</v>
      </c>
      <c r="C2077">
        <v>16</v>
      </c>
    </row>
    <row r="2078" spans="1:3" x14ac:dyDescent="0.2">
      <c r="A2078">
        <v>15</v>
      </c>
      <c r="B2078">
        <v>6</v>
      </c>
      <c r="C2078">
        <v>3</v>
      </c>
    </row>
    <row r="2079" spans="1:3" x14ac:dyDescent="0.2">
      <c r="A2079">
        <v>15</v>
      </c>
      <c r="B2079">
        <v>7</v>
      </c>
      <c r="C2079">
        <v>9</v>
      </c>
    </row>
    <row r="2080" spans="1:3" x14ac:dyDescent="0.2">
      <c r="A2080">
        <v>15</v>
      </c>
      <c r="B2080">
        <v>8</v>
      </c>
      <c r="C2080">
        <v>62</v>
      </c>
    </row>
    <row r="2081" spans="1:3" x14ac:dyDescent="0.2">
      <c r="A2081">
        <v>15</v>
      </c>
      <c r="B2081">
        <v>9</v>
      </c>
      <c r="C2081">
        <v>4</v>
      </c>
    </row>
    <row r="2082" spans="1:3" x14ac:dyDescent="0.2">
      <c r="A2082">
        <v>15</v>
      </c>
      <c r="B2082">
        <v>10</v>
      </c>
      <c r="C2082">
        <v>115</v>
      </c>
    </row>
    <row r="2083" spans="1:3" x14ac:dyDescent="0.2">
      <c r="A2083">
        <v>15</v>
      </c>
      <c r="B2083">
        <v>11</v>
      </c>
      <c r="C2083">
        <v>6</v>
      </c>
    </row>
    <row r="2084" spans="1:3" x14ac:dyDescent="0.2">
      <c r="A2084">
        <v>15</v>
      </c>
      <c r="B2084">
        <v>12</v>
      </c>
      <c r="C2084">
        <v>82</v>
      </c>
    </row>
    <row r="2085" spans="1:3" x14ac:dyDescent="0.2">
      <c r="A2085">
        <v>15</v>
      </c>
      <c r="B2085">
        <v>13</v>
      </c>
      <c r="C2085">
        <v>29</v>
      </c>
    </row>
    <row r="2086" spans="1:3" x14ac:dyDescent="0.2">
      <c r="A2086">
        <v>15</v>
      </c>
      <c r="B2086">
        <v>14</v>
      </c>
      <c r="C2086">
        <v>29</v>
      </c>
    </row>
    <row r="2087" spans="1:3" x14ac:dyDescent="0.2">
      <c r="A2087">
        <v>15</v>
      </c>
      <c r="B2087">
        <v>15</v>
      </c>
      <c r="C2087">
        <v>15</v>
      </c>
    </row>
    <row r="2088" spans="1:3" x14ac:dyDescent="0.2">
      <c r="A2088">
        <v>15</v>
      </c>
      <c r="B2088">
        <v>16</v>
      </c>
      <c r="C2088">
        <v>35</v>
      </c>
    </row>
    <row r="2089" spans="1:3" x14ac:dyDescent="0.2">
      <c r="A2089">
        <v>15</v>
      </c>
      <c r="B2089">
        <v>17</v>
      </c>
      <c r="C2089">
        <v>0</v>
      </c>
    </row>
    <row r="2090" spans="1:3" x14ac:dyDescent="0.2">
      <c r="A2090">
        <v>15</v>
      </c>
      <c r="B2090">
        <v>18</v>
      </c>
      <c r="C2090">
        <v>35</v>
      </c>
    </row>
    <row r="2091" spans="1:3" x14ac:dyDescent="0.2">
      <c r="A2091">
        <v>15</v>
      </c>
      <c r="B2091">
        <v>19</v>
      </c>
      <c r="C2091">
        <v>19</v>
      </c>
    </row>
    <row r="2092" spans="1:3" x14ac:dyDescent="0.2">
      <c r="A2092">
        <v>15</v>
      </c>
      <c r="B2092">
        <v>20</v>
      </c>
      <c r="C2092">
        <v>29</v>
      </c>
    </row>
    <row r="2093" spans="1:3" x14ac:dyDescent="0.2">
      <c r="A2093">
        <v>15</v>
      </c>
      <c r="B2093">
        <v>21</v>
      </c>
      <c r="C2093">
        <v>24</v>
      </c>
    </row>
    <row r="2094" spans="1:3" x14ac:dyDescent="0.2">
      <c r="A2094">
        <v>15</v>
      </c>
      <c r="B2094">
        <v>22</v>
      </c>
      <c r="C2094">
        <v>32</v>
      </c>
    </row>
    <row r="2095" spans="1:3" x14ac:dyDescent="0.2">
      <c r="A2095">
        <v>15</v>
      </c>
      <c r="B2095">
        <v>23</v>
      </c>
      <c r="C2095">
        <v>29</v>
      </c>
    </row>
    <row r="2096" spans="1:3" x14ac:dyDescent="0.2">
      <c r="A2096">
        <v>15</v>
      </c>
      <c r="B2096">
        <v>24</v>
      </c>
      <c r="C2096">
        <v>11</v>
      </c>
    </row>
    <row r="2097" spans="1:3" x14ac:dyDescent="0.2">
      <c r="A2097">
        <v>15</v>
      </c>
      <c r="B2097">
        <v>25</v>
      </c>
      <c r="C2097">
        <v>0</v>
      </c>
    </row>
    <row r="2098" spans="1:3" x14ac:dyDescent="0.2">
      <c r="A2098">
        <v>15</v>
      </c>
      <c r="B2098">
        <v>26</v>
      </c>
      <c r="C2098">
        <v>15</v>
      </c>
    </row>
    <row r="2099" spans="1:3" x14ac:dyDescent="0.2">
      <c r="A2099">
        <v>15</v>
      </c>
      <c r="B2099">
        <v>27</v>
      </c>
      <c r="C2099">
        <v>89</v>
      </c>
    </row>
    <row r="2100" spans="1:3" x14ac:dyDescent="0.2">
      <c r="A2100">
        <v>15</v>
      </c>
      <c r="B2100">
        <v>28</v>
      </c>
      <c r="C2100">
        <v>95</v>
      </c>
    </row>
    <row r="2101" spans="1:3" x14ac:dyDescent="0.2">
      <c r="A2101">
        <v>15</v>
      </c>
      <c r="B2101">
        <v>29</v>
      </c>
      <c r="C2101">
        <v>4</v>
      </c>
    </row>
    <row r="2102" spans="1:3" x14ac:dyDescent="0.2">
      <c r="A2102">
        <v>15</v>
      </c>
      <c r="B2102">
        <v>30</v>
      </c>
      <c r="C2102">
        <v>11</v>
      </c>
    </row>
    <row r="2103" spans="1:3" x14ac:dyDescent="0.2">
      <c r="A2103">
        <v>15</v>
      </c>
      <c r="B2103">
        <v>31</v>
      </c>
      <c r="C2103">
        <v>22</v>
      </c>
    </row>
    <row r="2104" spans="1:3" x14ac:dyDescent="0.2">
      <c r="A2104">
        <v>15</v>
      </c>
      <c r="B2104">
        <v>32</v>
      </c>
      <c r="C2104">
        <v>18</v>
      </c>
    </row>
    <row r="2105" spans="1:3" x14ac:dyDescent="0.2">
      <c r="A2105">
        <v>15</v>
      </c>
      <c r="B2105">
        <v>33</v>
      </c>
      <c r="C2105">
        <v>96</v>
      </c>
    </row>
    <row r="2106" spans="1:3" x14ac:dyDescent="0.2">
      <c r="A2106">
        <v>15</v>
      </c>
      <c r="B2106">
        <v>34</v>
      </c>
      <c r="C2106">
        <v>96</v>
      </c>
    </row>
    <row r="2107" spans="1:3" x14ac:dyDescent="0.2">
      <c r="A2107">
        <v>15</v>
      </c>
      <c r="B2107">
        <v>35</v>
      </c>
      <c r="C2107">
        <v>3</v>
      </c>
    </row>
    <row r="2108" spans="1:3" x14ac:dyDescent="0.2">
      <c r="A2108">
        <v>15</v>
      </c>
      <c r="B2108">
        <v>36</v>
      </c>
      <c r="C2108">
        <v>3</v>
      </c>
    </row>
    <row r="2109" spans="1:3" x14ac:dyDescent="0.2">
      <c r="A2109">
        <v>15</v>
      </c>
      <c r="B2109">
        <v>37</v>
      </c>
      <c r="C2109">
        <v>81</v>
      </c>
    </row>
    <row r="2110" spans="1:3" x14ac:dyDescent="0.2">
      <c r="A2110">
        <v>15</v>
      </c>
      <c r="B2110">
        <v>38</v>
      </c>
      <c r="C2110">
        <v>42</v>
      </c>
    </row>
    <row r="2111" spans="1:3" x14ac:dyDescent="0.2">
      <c r="A2111">
        <v>15</v>
      </c>
      <c r="B2111">
        <v>39</v>
      </c>
      <c r="C2111">
        <v>32</v>
      </c>
    </row>
    <row r="2112" spans="1:3" x14ac:dyDescent="0.2">
      <c r="A2112">
        <v>15</v>
      </c>
      <c r="B2112">
        <v>40</v>
      </c>
      <c r="C2112">
        <v>39</v>
      </c>
    </row>
    <row r="2113" spans="1:3" x14ac:dyDescent="0.2">
      <c r="A2113">
        <v>15</v>
      </c>
      <c r="B2113">
        <v>41</v>
      </c>
      <c r="C2113">
        <v>89</v>
      </c>
    </row>
    <row r="2114" spans="1:3" x14ac:dyDescent="0.2">
      <c r="A2114">
        <v>15</v>
      </c>
      <c r="B2114">
        <v>42</v>
      </c>
      <c r="C2114">
        <v>39</v>
      </c>
    </row>
    <row r="2115" spans="1:3" x14ac:dyDescent="0.2">
      <c r="A2115">
        <v>15</v>
      </c>
      <c r="B2115">
        <v>43</v>
      </c>
      <c r="C2115">
        <v>22</v>
      </c>
    </row>
    <row r="2116" spans="1:3" x14ac:dyDescent="0.2">
      <c r="A2116">
        <v>15</v>
      </c>
      <c r="B2116">
        <v>44</v>
      </c>
      <c r="C2116">
        <v>40</v>
      </c>
    </row>
    <row r="2117" spans="1:3" x14ac:dyDescent="0.2">
      <c r="A2117">
        <v>15</v>
      </c>
      <c r="B2117">
        <v>45</v>
      </c>
      <c r="C2117">
        <v>18</v>
      </c>
    </row>
    <row r="2118" spans="1:3" x14ac:dyDescent="0.2">
      <c r="A2118">
        <v>15</v>
      </c>
      <c r="B2118">
        <v>46</v>
      </c>
      <c r="C2118">
        <v>56</v>
      </c>
    </row>
    <row r="2119" spans="1:3" x14ac:dyDescent="0.2">
      <c r="A2119">
        <v>15</v>
      </c>
      <c r="B2119">
        <v>47</v>
      </c>
      <c r="C2119">
        <v>56</v>
      </c>
    </row>
    <row r="2120" spans="1:3" x14ac:dyDescent="0.2">
      <c r="A2120">
        <v>15</v>
      </c>
      <c r="B2120">
        <v>48</v>
      </c>
      <c r="C2120">
        <v>115</v>
      </c>
    </row>
    <row r="2121" spans="1:3" x14ac:dyDescent="0.2">
      <c r="A2121">
        <v>15</v>
      </c>
      <c r="B2121">
        <v>49</v>
      </c>
      <c r="C2121">
        <v>52</v>
      </c>
    </row>
    <row r="2122" spans="1:3" x14ac:dyDescent="0.2">
      <c r="A2122">
        <v>15</v>
      </c>
      <c r="B2122">
        <v>50</v>
      </c>
      <c r="C2122">
        <v>22</v>
      </c>
    </row>
    <row r="2123" spans="1:3" x14ac:dyDescent="0.2">
      <c r="A2123">
        <v>15</v>
      </c>
      <c r="B2123">
        <v>51</v>
      </c>
      <c r="C2123">
        <v>95</v>
      </c>
    </row>
    <row r="2124" spans="1:3" x14ac:dyDescent="0.2">
      <c r="A2124">
        <v>15</v>
      </c>
      <c r="B2124">
        <v>52</v>
      </c>
      <c r="C2124">
        <v>24</v>
      </c>
    </row>
    <row r="2125" spans="1:3" x14ac:dyDescent="0.2">
      <c r="A2125">
        <v>15</v>
      </c>
      <c r="B2125">
        <v>53</v>
      </c>
      <c r="C2125">
        <v>24</v>
      </c>
    </row>
    <row r="2126" spans="1:3" x14ac:dyDescent="0.2">
      <c r="A2126">
        <v>15</v>
      </c>
      <c r="B2126">
        <v>54</v>
      </c>
      <c r="C2126">
        <v>72</v>
      </c>
    </row>
    <row r="2127" spans="1:3" x14ac:dyDescent="0.2">
      <c r="A2127">
        <v>15</v>
      </c>
      <c r="B2127">
        <v>55</v>
      </c>
      <c r="C2127">
        <v>13</v>
      </c>
    </row>
    <row r="2128" spans="1:3" x14ac:dyDescent="0.2">
      <c r="A2128">
        <v>15</v>
      </c>
      <c r="B2128">
        <v>56</v>
      </c>
      <c r="C2128">
        <v>20</v>
      </c>
    </row>
    <row r="2129" spans="1:3" x14ac:dyDescent="0.2">
      <c r="A2129">
        <v>15</v>
      </c>
      <c r="B2129">
        <v>57</v>
      </c>
      <c r="C2129">
        <v>23</v>
      </c>
    </row>
    <row r="2130" spans="1:3" x14ac:dyDescent="0.2">
      <c r="A2130">
        <v>15</v>
      </c>
      <c r="B2130">
        <v>58</v>
      </c>
      <c r="C2130">
        <v>7</v>
      </c>
    </row>
    <row r="2131" spans="1:3" x14ac:dyDescent="0.2">
      <c r="A2131">
        <v>15</v>
      </c>
      <c r="B2131">
        <v>59</v>
      </c>
      <c r="C2131">
        <v>95</v>
      </c>
    </row>
    <row r="2132" spans="1:3" x14ac:dyDescent="0.2">
      <c r="A2132">
        <v>15</v>
      </c>
      <c r="B2132">
        <v>60</v>
      </c>
      <c r="C2132">
        <v>41</v>
      </c>
    </row>
    <row r="2133" spans="1:3" x14ac:dyDescent="0.2">
      <c r="A2133">
        <v>15</v>
      </c>
      <c r="B2133">
        <v>61</v>
      </c>
      <c r="C2133">
        <v>115</v>
      </c>
    </row>
    <row r="2134" spans="1:3" x14ac:dyDescent="0.2">
      <c r="A2134">
        <v>15</v>
      </c>
      <c r="B2134">
        <v>62</v>
      </c>
      <c r="C2134">
        <v>11</v>
      </c>
    </row>
    <row r="2135" spans="1:3" x14ac:dyDescent="0.2">
      <c r="A2135">
        <v>15</v>
      </c>
      <c r="B2135">
        <v>63</v>
      </c>
      <c r="C2135">
        <v>40</v>
      </c>
    </row>
    <row r="2136" spans="1:3" x14ac:dyDescent="0.2">
      <c r="A2136">
        <v>15</v>
      </c>
      <c r="B2136">
        <v>64</v>
      </c>
      <c r="C2136">
        <v>21</v>
      </c>
    </row>
    <row r="2137" spans="1:3" x14ac:dyDescent="0.2">
      <c r="A2137">
        <v>15</v>
      </c>
      <c r="B2137">
        <v>65</v>
      </c>
      <c r="C2137">
        <v>28</v>
      </c>
    </row>
    <row r="2138" spans="1:3" x14ac:dyDescent="0.2">
      <c r="A2138">
        <v>15</v>
      </c>
      <c r="B2138">
        <v>66</v>
      </c>
      <c r="C2138">
        <v>73</v>
      </c>
    </row>
    <row r="2139" spans="1:3" x14ac:dyDescent="0.2">
      <c r="A2139">
        <v>15</v>
      </c>
      <c r="B2139">
        <v>67</v>
      </c>
      <c r="C2139">
        <v>31</v>
      </c>
    </row>
    <row r="2140" spans="1:3" x14ac:dyDescent="0.2">
      <c r="A2140">
        <v>15</v>
      </c>
      <c r="B2140">
        <v>68</v>
      </c>
      <c r="C2140">
        <v>79</v>
      </c>
    </row>
    <row r="2141" spans="1:3" x14ac:dyDescent="0.2">
      <c r="A2141">
        <v>15</v>
      </c>
      <c r="B2141">
        <v>69</v>
      </c>
      <c r="C2141">
        <v>89</v>
      </c>
    </row>
    <row r="2142" spans="1:3" x14ac:dyDescent="0.2">
      <c r="A2142">
        <v>15</v>
      </c>
      <c r="B2142">
        <v>70</v>
      </c>
      <c r="C2142">
        <v>33</v>
      </c>
    </row>
    <row r="2143" spans="1:3" x14ac:dyDescent="0.2">
      <c r="A2143">
        <v>15</v>
      </c>
      <c r="B2143">
        <v>71</v>
      </c>
      <c r="C2143">
        <v>21</v>
      </c>
    </row>
    <row r="2144" spans="1:3" x14ac:dyDescent="0.2">
      <c r="A2144">
        <v>15</v>
      </c>
      <c r="B2144">
        <v>72</v>
      </c>
      <c r="C2144">
        <v>5</v>
      </c>
    </row>
    <row r="2145" spans="1:3" x14ac:dyDescent="0.2">
      <c r="A2145">
        <v>15</v>
      </c>
      <c r="B2145">
        <v>73</v>
      </c>
      <c r="C2145">
        <v>30</v>
      </c>
    </row>
    <row r="2146" spans="1:3" x14ac:dyDescent="0.2">
      <c r="A2146">
        <v>15</v>
      </c>
      <c r="B2146">
        <v>74</v>
      </c>
      <c r="C2146">
        <v>21</v>
      </c>
    </row>
    <row r="2147" spans="1:3" x14ac:dyDescent="0.2">
      <c r="A2147">
        <v>15</v>
      </c>
      <c r="B2147">
        <v>75</v>
      </c>
      <c r="C2147">
        <v>21</v>
      </c>
    </row>
    <row r="2148" spans="1:3" x14ac:dyDescent="0.2">
      <c r="A2148">
        <v>15</v>
      </c>
      <c r="B2148">
        <v>76</v>
      </c>
      <c r="C2148">
        <v>116</v>
      </c>
    </row>
    <row r="2149" spans="1:3" x14ac:dyDescent="0.2">
      <c r="A2149">
        <v>15</v>
      </c>
      <c r="B2149">
        <v>77</v>
      </c>
      <c r="C2149">
        <v>116</v>
      </c>
    </row>
    <row r="2150" spans="1:3" x14ac:dyDescent="0.2">
      <c r="A2150">
        <v>15</v>
      </c>
      <c r="B2150">
        <v>78</v>
      </c>
      <c r="C2150">
        <v>62</v>
      </c>
    </row>
    <row r="2151" spans="1:3" x14ac:dyDescent="0.2">
      <c r="A2151">
        <v>15</v>
      </c>
      <c r="B2151">
        <v>79</v>
      </c>
      <c r="C2151">
        <v>78</v>
      </c>
    </row>
    <row r="2152" spans="1:3" x14ac:dyDescent="0.2">
      <c r="A2152">
        <v>15</v>
      </c>
      <c r="B2152">
        <v>80</v>
      </c>
      <c r="C2152">
        <v>73</v>
      </c>
    </row>
    <row r="2153" spans="1:3" x14ac:dyDescent="0.2">
      <c r="A2153">
        <v>15</v>
      </c>
      <c r="B2153">
        <v>81</v>
      </c>
      <c r="C2153">
        <v>39</v>
      </c>
    </row>
    <row r="2154" spans="1:3" x14ac:dyDescent="0.2">
      <c r="A2154">
        <v>15</v>
      </c>
      <c r="B2154">
        <v>82</v>
      </c>
      <c r="C2154">
        <v>3</v>
      </c>
    </row>
    <row r="2155" spans="1:3" x14ac:dyDescent="0.2">
      <c r="A2155">
        <v>15</v>
      </c>
      <c r="B2155">
        <v>83</v>
      </c>
      <c r="C2155">
        <v>28</v>
      </c>
    </row>
    <row r="2156" spans="1:3" x14ac:dyDescent="0.2">
      <c r="A2156">
        <v>15</v>
      </c>
      <c r="B2156">
        <v>84</v>
      </c>
      <c r="C2156">
        <v>55</v>
      </c>
    </row>
    <row r="2157" spans="1:3" x14ac:dyDescent="0.2">
      <c r="A2157">
        <v>15</v>
      </c>
      <c r="B2157">
        <v>85</v>
      </c>
      <c r="C2157">
        <v>58</v>
      </c>
    </row>
    <row r="2158" spans="1:3" x14ac:dyDescent="0.2">
      <c r="A2158">
        <v>15</v>
      </c>
      <c r="B2158">
        <v>86</v>
      </c>
      <c r="C2158">
        <v>71</v>
      </c>
    </row>
    <row r="2159" spans="1:3" x14ac:dyDescent="0.2">
      <c r="A2159">
        <v>15</v>
      </c>
      <c r="B2159">
        <v>87</v>
      </c>
      <c r="C2159">
        <v>42</v>
      </c>
    </row>
    <row r="2160" spans="1:3" x14ac:dyDescent="0.2">
      <c r="A2160">
        <v>15</v>
      </c>
      <c r="B2160">
        <v>88</v>
      </c>
      <c r="C2160">
        <v>51</v>
      </c>
    </row>
    <row r="2161" spans="1:3" x14ac:dyDescent="0.2">
      <c r="A2161">
        <v>15</v>
      </c>
      <c r="B2161">
        <v>89</v>
      </c>
      <c r="C2161">
        <v>62</v>
      </c>
    </row>
    <row r="2162" spans="1:3" x14ac:dyDescent="0.2">
      <c r="A2162">
        <v>15</v>
      </c>
      <c r="B2162">
        <v>90</v>
      </c>
      <c r="C2162">
        <v>23</v>
      </c>
    </row>
    <row r="2163" spans="1:3" x14ac:dyDescent="0.2">
      <c r="A2163">
        <v>15</v>
      </c>
      <c r="B2163">
        <v>91</v>
      </c>
      <c r="C2163">
        <v>7</v>
      </c>
    </row>
    <row r="2164" spans="1:3" x14ac:dyDescent="0.2">
      <c r="A2164">
        <v>15</v>
      </c>
      <c r="B2164">
        <v>92</v>
      </c>
      <c r="C2164">
        <v>54</v>
      </c>
    </row>
    <row r="2165" spans="1:3" x14ac:dyDescent="0.2">
      <c r="A2165">
        <v>15</v>
      </c>
      <c r="B2165">
        <v>93</v>
      </c>
      <c r="C2165">
        <v>90</v>
      </c>
    </row>
    <row r="2166" spans="1:3" x14ac:dyDescent="0.2">
      <c r="A2166">
        <v>15</v>
      </c>
      <c r="B2166">
        <v>94</v>
      </c>
      <c r="C2166">
        <v>90</v>
      </c>
    </row>
    <row r="2167" spans="1:3" x14ac:dyDescent="0.2">
      <c r="A2167">
        <v>15</v>
      </c>
      <c r="B2167">
        <v>95</v>
      </c>
      <c r="C2167">
        <v>9</v>
      </c>
    </row>
    <row r="2168" spans="1:3" x14ac:dyDescent="0.2">
      <c r="A2168">
        <v>15</v>
      </c>
      <c r="B2168">
        <v>96</v>
      </c>
      <c r="C2168">
        <v>11</v>
      </c>
    </row>
    <row r="2169" spans="1:3" x14ac:dyDescent="0.2">
      <c r="A2169">
        <v>15</v>
      </c>
      <c r="B2169">
        <v>97</v>
      </c>
      <c r="C2169">
        <v>115</v>
      </c>
    </row>
    <row r="2170" spans="1:3" x14ac:dyDescent="0.2">
      <c r="A2170">
        <v>15</v>
      </c>
      <c r="B2170">
        <v>98</v>
      </c>
      <c r="C2170">
        <v>49</v>
      </c>
    </row>
    <row r="2171" spans="1:3" x14ac:dyDescent="0.2">
      <c r="A2171">
        <v>15</v>
      </c>
      <c r="B2171">
        <v>99</v>
      </c>
      <c r="C2171">
        <v>51</v>
      </c>
    </row>
    <row r="2172" spans="1:3" x14ac:dyDescent="0.2">
      <c r="A2172">
        <v>15</v>
      </c>
      <c r="B2172">
        <v>100</v>
      </c>
      <c r="C2172">
        <v>28</v>
      </c>
    </row>
    <row r="2173" spans="1:3" x14ac:dyDescent="0.2">
      <c r="A2173">
        <v>15</v>
      </c>
      <c r="B2173">
        <v>101</v>
      </c>
      <c r="C2173">
        <v>103</v>
      </c>
    </row>
    <row r="2174" spans="1:3" x14ac:dyDescent="0.2">
      <c r="A2174">
        <v>15</v>
      </c>
      <c r="B2174">
        <v>102</v>
      </c>
      <c r="C2174">
        <v>103</v>
      </c>
    </row>
    <row r="2175" spans="1:3" x14ac:dyDescent="0.2">
      <c r="A2175">
        <v>15</v>
      </c>
      <c r="B2175">
        <v>103</v>
      </c>
      <c r="C2175">
        <v>8</v>
      </c>
    </row>
    <row r="2176" spans="1:3" x14ac:dyDescent="0.2">
      <c r="A2176">
        <v>15</v>
      </c>
      <c r="B2176">
        <v>104</v>
      </c>
      <c r="C2176">
        <v>78</v>
      </c>
    </row>
    <row r="2177" spans="1:3" x14ac:dyDescent="0.2">
      <c r="A2177">
        <v>15</v>
      </c>
      <c r="B2177">
        <v>105</v>
      </c>
      <c r="C2177">
        <v>73</v>
      </c>
    </row>
    <row r="2178" spans="1:3" x14ac:dyDescent="0.2">
      <c r="A2178">
        <v>15</v>
      </c>
      <c r="B2178">
        <v>106</v>
      </c>
      <c r="C2178">
        <v>41</v>
      </c>
    </row>
    <row r="2179" spans="1:3" x14ac:dyDescent="0.2">
      <c r="A2179">
        <v>15</v>
      </c>
      <c r="B2179">
        <v>107</v>
      </c>
      <c r="C2179">
        <v>79</v>
      </c>
    </row>
    <row r="2180" spans="1:3" x14ac:dyDescent="0.2">
      <c r="A2180">
        <v>15</v>
      </c>
      <c r="B2180">
        <v>108</v>
      </c>
      <c r="C2180">
        <v>54</v>
      </c>
    </row>
    <row r="2181" spans="1:3" x14ac:dyDescent="0.2">
      <c r="A2181">
        <v>15</v>
      </c>
      <c r="B2181">
        <v>109</v>
      </c>
      <c r="C2181">
        <v>54</v>
      </c>
    </row>
    <row r="2182" spans="1:3" x14ac:dyDescent="0.2">
      <c r="A2182">
        <v>15</v>
      </c>
      <c r="B2182">
        <v>110</v>
      </c>
      <c r="C2182">
        <v>69</v>
      </c>
    </row>
    <row r="2183" spans="1:3" x14ac:dyDescent="0.2">
      <c r="A2183">
        <v>15</v>
      </c>
      <c r="B2183">
        <v>111</v>
      </c>
      <c r="C2183">
        <v>27</v>
      </c>
    </row>
    <row r="2184" spans="1:3" x14ac:dyDescent="0.2">
      <c r="A2184">
        <v>15</v>
      </c>
      <c r="B2184">
        <v>112</v>
      </c>
      <c r="C2184">
        <v>54</v>
      </c>
    </row>
    <row r="2185" spans="1:3" x14ac:dyDescent="0.2">
      <c r="A2185">
        <v>15</v>
      </c>
      <c r="B2185">
        <v>113</v>
      </c>
      <c r="C2185">
        <v>54</v>
      </c>
    </row>
    <row r="2186" spans="1:3" x14ac:dyDescent="0.2">
      <c r="A2186">
        <v>15</v>
      </c>
      <c r="B2186">
        <v>114</v>
      </c>
      <c r="C2186">
        <v>50</v>
      </c>
    </row>
    <row r="2187" spans="1:3" x14ac:dyDescent="0.2">
      <c r="A2187">
        <v>15</v>
      </c>
      <c r="B2187">
        <v>115</v>
      </c>
      <c r="C2187">
        <v>72</v>
      </c>
    </row>
    <row r="2188" spans="1:3" x14ac:dyDescent="0.2">
      <c r="A2188">
        <v>15</v>
      </c>
      <c r="B2188">
        <v>116</v>
      </c>
      <c r="C2188">
        <v>20</v>
      </c>
    </row>
    <row r="2189" spans="1:3" x14ac:dyDescent="0.2">
      <c r="A2189">
        <v>15</v>
      </c>
      <c r="B2189">
        <v>117</v>
      </c>
      <c r="C2189">
        <v>50</v>
      </c>
    </row>
    <row r="2190" spans="1:3" x14ac:dyDescent="0.2">
      <c r="A2190">
        <v>15</v>
      </c>
      <c r="B2190">
        <v>118</v>
      </c>
      <c r="C2190">
        <v>70</v>
      </c>
    </row>
    <row r="2191" spans="1:3" x14ac:dyDescent="0.2">
      <c r="A2191">
        <v>15</v>
      </c>
      <c r="B2191">
        <v>119</v>
      </c>
      <c r="C2191">
        <v>74</v>
      </c>
    </row>
    <row r="2192" spans="1:3" x14ac:dyDescent="0.2">
      <c r="A2192">
        <v>15</v>
      </c>
      <c r="B2192">
        <v>120</v>
      </c>
      <c r="C2192">
        <v>64</v>
      </c>
    </row>
    <row r="2193" spans="1:3" x14ac:dyDescent="0.2">
      <c r="A2193">
        <v>15</v>
      </c>
      <c r="B2193">
        <v>121</v>
      </c>
      <c r="C2193">
        <v>79</v>
      </c>
    </row>
    <row r="2194" spans="1:3" x14ac:dyDescent="0.2">
      <c r="A2194">
        <v>15</v>
      </c>
      <c r="B2194">
        <v>122</v>
      </c>
      <c r="C2194">
        <v>116</v>
      </c>
    </row>
    <row r="2195" spans="1:3" x14ac:dyDescent="0.2">
      <c r="A2195">
        <v>15</v>
      </c>
      <c r="B2195">
        <v>123</v>
      </c>
      <c r="C2195">
        <v>69</v>
      </c>
    </row>
    <row r="2196" spans="1:3" x14ac:dyDescent="0.2">
      <c r="A2196">
        <v>15</v>
      </c>
      <c r="B2196">
        <v>124</v>
      </c>
      <c r="C2196">
        <v>69</v>
      </c>
    </row>
    <row r="2197" spans="1:3" x14ac:dyDescent="0.2">
      <c r="A2197">
        <v>15</v>
      </c>
      <c r="B2197">
        <v>125</v>
      </c>
      <c r="C2197">
        <v>80</v>
      </c>
    </row>
    <row r="2198" spans="1:3" x14ac:dyDescent="0.2">
      <c r="A2198">
        <v>15</v>
      </c>
      <c r="B2198">
        <v>126</v>
      </c>
      <c r="C2198">
        <v>70</v>
      </c>
    </row>
    <row r="2199" spans="1:3" x14ac:dyDescent="0.2">
      <c r="A2199">
        <v>15</v>
      </c>
      <c r="B2199">
        <v>127</v>
      </c>
      <c r="C2199">
        <v>71</v>
      </c>
    </row>
    <row r="2200" spans="1:3" x14ac:dyDescent="0.2">
      <c r="A2200">
        <v>15</v>
      </c>
      <c r="B2200">
        <v>128</v>
      </c>
      <c r="C2200">
        <v>79</v>
      </c>
    </row>
    <row r="2201" spans="1:3" x14ac:dyDescent="0.2">
      <c r="A2201">
        <v>15</v>
      </c>
      <c r="B2201">
        <v>129</v>
      </c>
      <c r="C2201">
        <v>71</v>
      </c>
    </row>
    <row r="2202" spans="1:3" x14ac:dyDescent="0.2">
      <c r="A2202">
        <v>15</v>
      </c>
      <c r="B2202">
        <v>130</v>
      </c>
      <c r="C2202">
        <v>31</v>
      </c>
    </row>
    <row r="2203" spans="1:3" x14ac:dyDescent="0.2">
      <c r="A2203">
        <v>15</v>
      </c>
      <c r="B2203">
        <v>131</v>
      </c>
      <c r="C2203">
        <v>49</v>
      </c>
    </row>
    <row r="2204" spans="1:3" x14ac:dyDescent="0.2">
      <c r="A2204">
        <v>15</v>
      </c>
      <c r="B2204">
        <v>132</v>
      </c>
      <c r="C2204">
        <v>80</v>
      </c>
    </row>
    <row r="2205" spans="1:3" x14ac:dyDescent="0.2">
      <c r="A2205">
        <v>15</v>
      </c>
      <c r="B2205">
        <v>133</v>
      </c>
      <c r="C2205">
        <v>66</v>
      </c>
    </row>
    <row r="2206" spans="1:3" x14ac:dyDescent="0.2">
      <c r="A2206">
        <v>15</v>
      </c>
      <c r="B2206">
        <v>134</v>
      </c>
      <c r="C2206">
        <v>66</v>
      </c>
    </row>
    <row r="2207" spans="1:3" x14ac:dyDescent="0.2">
      <c r="A2207">
        <v>15</v>
      </c>
      <c r="B2207">
        <v>135</v>
      </c>
      <c r="C2207">
        <v>49</v>
      </c>
    </row>
    <row r="2208" spans="1:3" x14ac:dyDescent="0.2">
      <c r="A2208">
        <v>15</v>
      </c>
      <c r="B2208">
        <v>136</v>
      </c>
      <c r="C2208">
        <v>105</v>
      </c>
    </row>
    <row r="2209" spans="1:3" x14ac:dyDescent="0.2">
      <c r="A2209">
        <v>15</v>
      </c>
      <c r="B2209">
        <v>137</v>
      </c>
      <c r="C2209">
        <v>66</v>
      </c>
    </row>
    <row r="2210" spans="1:3" x14ac:dyDescent="0.2">
      <c r="A2210">
        <v>16</v>
      </c>
      <c r="B2210">
        <v>0</v>
      </c>
      <c r="C2210">
        <v>3</v>
      </c>
    </row>
    <row r="2211" spans="1:3" x14ac:dyDescent="0.2">
      <c r="A2211">
        <v>16</v>
      </c>
      <c r="B2211">
        <v>1</v>
      </c>
      <c r="C2211">
        <v>3</v>
      </c>
    </row>
    <row r="2212" spans="1:3" x14ac:dyDescent="0.2">
      <c r="A2212">
        <v>16</v>
      </c>
      <c r="B2212">
        <v>2</v>
      </c>
      <c r="C2212">
        <v>15</v>
      </c>
    </row>
    <row r="2213" spans="1:3" x14ac:dyDescent="0.2">
      <c r="A2213">
        <v>16</v>
      </c>
      <c r="B2213">
        <v>3</v>
      </c>
      <c r="C2213">
        <v>6</v>
      </c>
    </row>
    <row r="2214" spans="1:3" x14ac:dyDescent="0.2">
      <c r="A2214">
        <v>16</v>
      </c>
      <c r="B2214">
        <v>4</v>
      </c>
      <c r="C2214">
        <v>4</v>
      </c>
    </row>
    <row r="2215" spans="1:3" x14ac:dyDescent="0.2">
      <c r="A2215">
        <v>16</v>
      </c>
      <c r="B2215">
        <v>5</v>
      </c>
      <c r="C2215">
        <v>11</v>
      </c>
    </row>
    <row r="2216" spans="1:3" x14ac:dyDescent="0.2">
      <c r="A2216">
        <v>16</v>
      </c>
      <c r="B2216">
        <v>6</v>
      </c>
      <c r="C2216">
        <v>4</v>
      </c>
    </row>
    <row r="2217" spans="1:3" x14ac:dyDescent="0.2">
      <c r="A2217">
        <v>16</v>
      </c>
      <c r="B2217">
        <v>7</v>
      </c>
      <c r="C2217">
        <v>32</v>
      </c>
    </row>
    <row r="2218" spans="1:3" x14ac:dyDescent="0.2">
      <c r="A2218">
        <v>16</v>
      </c>
      <c r="B2218">
        <v>8</v>
      </c>
      <c r="C2218">
        <v>96</v>
      </c>
    </row>
    <row r="2219" spans="1:3" x14ac:dyDescent="0.2">
      <c r="A2219">
        <v>16</v>
      </c>
      <c r="B2219">
        <v>9</v>
      </c>
      <c r="C2219">
        <v>11</v>
      </c>
    </row>
    <row r="2220" spans="1:3" x14ac:dyDescent="0.2">
      <c r="A2220">
        <v>16</v>
      </c>
      <c r="B2220">
        <v>10</v>
      </c>
      <c r="C2220">
        <v>54</v>
      </c>
    </row>
    <row r="2221" spans="1:3" x14ac:dyDescent="0.2">
      <c r="A2221">
        <v>16</v>
      </c>
      <c r="B2221">
        <v>11</v>
      </c>
      <c r="C2221">
        <v>18</v>
      </c>
    </row>
    <row r="2222" spans="1:3" x14ac:dyDescent="0.2">
      <c r="A2222">
        <v>16</v>
      </c>
      <c r="B2222">
        <v>12</v>
      </c>
      <c r="C2222">
        <v>11</v>
      </c>
    </row>
    <row r="2223" spans="1:3" x14ac:dyDescent="0.2">
      <c r="A2223">
        <v>16</v>
      </c>
      <c r="B2223">
        <v>13</v>
      </c>
      <c r="C2223">
        <v>32</v>
      </c>
    </row>
    <row r="2224" spans="1:3" x14ac:dyDescent="0.2">
      <c r="A2224">
        <v>16</v>
      </c>
      <c r="B2224">
        <v>14</v>
      </c>
      <c r="C2224">
        <v>32</v>
      </c>
    </row>
    <row r="2225" spans="1:3" x14ac:dyDescent="0.2">
      <c r="A2225">
        <v>16</v>
      </c>
      <c r="B2225">
        <v>15</v>
      </c>
      <c r="C2225">
        <v>35</v>
      </c>
    </row>
    <row r="2226" spans="1:3" x14ac:dyDescent="0.2">
      <c r="A2226">
        <v>16</v>
      </c>
      <c r="B2226">
        <v>16</v>
      </c>
      <c r="C2226">
        <v>16</v>
      </c>
    </row>
    <row r="2227" spans="1:3" x14ac:dyDescent="0.2">
      <c r="A2227">
        <v>16</v>
      </c>
      <c r="B2227">
        <v>17</v>
      </c>
      <c r="C2227">
        <v>3</v>
      </c>
    </row>
    <row r="2228" spans="1:3" x14ac:dyDescent="0.2">
      <c r="A2228">
        <v>16</v>
      </c>
      <c r="B2228">
        <v>18</v>
      </c>
      <c r="C2228">
        <v>18</v>
      </c>
    </row>
    <row r="2229" spans="1:3" x14ac:dyDescent="0.2">
      <c r="A2229">
        <v>16</v>
      </c>
      <c r="B2229">
        <v>19</v>
      </c>
      <c r="C2229">
        <v>35</v>
      </c>
    </row>
    <row r="2230" spans="1:3" x14ac:dyDescent="0.2">
      <c r="A2230">
        <v>16</v>
      </c>
      <c r="B2230">
        <v>20</v>
      </c>
      <c r="C2230">
        <v>45</v>
      </c>
    </row>
    <row r="2231" spans="1:3" x14ac:dyDescent="0.2">
      <c r="A2231">
        <v>16</v>
      </c>
      <c r="B2231">
        <v>21</v>
      </c>
      <c r="C2231">
        <v>95</v>
      </c>
    </row>
    <row r="2232" spans="1:3" x14ac:dyDescent="0.2">
      <c r="A2232">
        <v>16</v>
      </c>
      <c r="B2232">
        <v>22</v>
      </c>
      <c r="C2232">
        <v>24</v>
      </c>
    </row>
    <row r="2233" spans="1:3" x14ac:dyDescent="0.2">
      <c r="A2233">
        <v>16</v>
      </c>
      <c r="B2233">
        <v>23</v>
      </c>
      <c r="C2233">
        <v>62</v>
      </c>
    </row>
    <row r="2234" spans="1:3" x14ac:dyDescent="0.2">
      <c r="A2234">
        <v>16</v>
      </c>
      <c r="B2234">
        <v>24</v>
      </c>
      <c r="C2234">
        <v>29</v>
      </c>
    </row>
    <row r="2235" spans="1:3" x14ac:dyDescent="0.2">
      <c r="A2235">
        <v>16</v>
      </c>
      <c r="B2235">
        <v>25</v>
      </c>
      <c r="C2235">
        <v>3</v>
      </c>
    </row>
    <row r="2236" spans="1:3" x14ac:dyDescent="0.2">
      <c r="A2236">
        <v>16</v>
      </c>
      <c r="B2236">
        <v>26</v>
      </c>
      <c r="C2236">
        <v>35</v>
      </c>
    </row>
    <row r="2237" spans="1:3" x14ac:dyDescent="0.2">
      <c r="A2237">
        <v>16</v>
      </c>
      <c r="B2237">
        <v>27</v>
      </c>
      <c r="C2237">
        <v>21</v>
      </c>
    </row>
    <row r="2238" spans="1:3" x14ac:dyDescent="0.2">
      <c r="A2238">
        <v>16</v>
      </c>
      <c r="B2238">
        <v>28</v>
      </c>
      <c r="C2238">
        <v>23</v>
      </c>
    </row>
    <row r="2239" spans="1:3" x14ac:dyDescent="0.2">
      <c r="A2239">
        <v>16</v>
      </c>
      <c r="B2239">
        <v>29</v>
      </c>
      <c r="C2239">
        <v>11</v>
      </c>
    </row>
    <row r="2240" spans="1:3" x14ac:dyDescent="0.2">
      <c r="A2240">
        <v>16</v>
      </c>
      <c r="B2240">
        <v>30</v>
      </c>
      <c r="C2240">
        <v>29</v>
      </c>
    </row>
    <row r="2241" spans="1:3" x14ac:dyDescent="0.2">
      <c r="A2241">
        <v>16</v>
      </c>
      <c r="B2241">
        <v>31</v>
      </c>
      <c r="C2241">
        <v>78</v>
      </c>
    </row>
    <row r="2242" spans="1:3" x14ac:dyDescent="0.2">
      <c r="A2242">
        <v>16</v>
      </c>
      <c r="B2242">
        <v>32</v>
      </c>
      <c r="C2242">
        <v>9</v>
      </c>
    </row>
    <row r="2243" spans="1:3" x14ac:dyDescent="0.2">
      <c r="A2243">
        <v>16</v>
      </c>
      <c r="B2243">
        <v>33</v>
      </c>
      <c r="C2243">
        <v>13</v>
      </c>
    </row>
    <row r="2244" spans="1:3" x14ac:dyDescent="0.2">
      <c r="A2244">
        <v>16</v>
      </c>
      <c r="B2244">
        <v>34</v>
      </c>
      <c r="C2244">
        <v>7</v>
      </c>
    </row>
    <row r="2245" spans="1:3" x14ac:dyDescent="0.2">
      <c r="A2245">
        <v>16</v>
      </c>
      <c r="B2245">
        <v>35</v>
      </c>
      <c r="C2245">
        <v>82</v>
      </c>
    </row>
    <row r="2246" spans="1:3" x14ac:dyDescent="0.2">
      <c r="A2246">
        <v>16</v>
      </c>
      <c r="B2246">
        <v>36</v>
      </c>
      <c r="C2246">
        <v>82</v>
      </c>
    </row>
    <row r="2247" spans="1:3" x14ac:dyDescent="0.2">
      <c r="A2247">
        <v>16</v>
      </c>
      <c r="B2247">
        <v>37</v>
      </c>
      <c r="C2247">
        <v>31</v>
      </c>
    </row>
    <row r="2248" spans="1:3" x14ac:dyDescent="0.2">
      <c r="A2248">
        <v>16</v>
      </c>
      <c r="B2248">
        <v>38</v>
      </c>
      <c r="C2248">
        <v>41</v>
      </c>
    </row>
    <row r="2249" spans="1:3" x14ac:dyDescent="0.2">
      <c r="A2249">
        <v>16</v>
      </c>
      <c r="B2249">
        <v>39</v>
      </c>
      <c r="C2249">
        <v>24</v>
      </c>
    </row>
    <row r="2250" spans="1:3" x14ac:dyDescent="0.2">
      <c r="A2250">
        <v>16</v>
      </c>
      <c r="B2250">
        <v>40</v>
      </c>
      <c r="C2250">
        <v>89</v>
      </c>
    </row>
    <row r="2251" spans="1:3" x14ac:dyDescent="0.2">
      <c r="A2251">
        <v>16</v>
      </c>
      <c r="B2251">
        <v>41</v>
      </c>
      <c r="C2251">
        <v>21</v>
      </c>
    </row>
    <row r="2252" spans="1:3" x14ac:dyDescent="0.2">
      <c r="A2252">
        <v>16</v>
      </c>
      <c r="B2252">
        <v>42</v>
      </c>
      <c r="C2252">
        <v>8</v>
      </c>
    </row>
    <row r="2253" spans="1:3" x14ac:dyDescent="0.2">
      <c r="A2253">
        <v>16</v>
      </c>
      <c r="B2253">
        <v>43</v>
      </c>
      <c r="C2253">
        <v>78</v>
      </c>
    </row>
    <row r="2254" spans="1:3" x14ac:dyDescent="0.2">
      <c r="A2254">
        <v>16</v>
      </c>
      <c r="B2254">
        <v>44</v>
      </c>
      <c r="C2254">
        <v>31</v>
      </c>
    </row>
    <row r="2255" spans="1:3" x14ac:dyDescent="0.2">
      <c r="A2255">
        <v>16</v>
      </c>
      <c r="B2255">
        <v>45</v>
      </c>
      <c r="C2255">
        <v>9</v>
      </c>
    </row>
    <row r="2256" spans="1:3" x14ac:dyDescent="0.2">
      <c r="A2256">
        <v>16</v>
      </c>
      <c r="B2256">
        <v>46</v>
      </c>
      <c r="C2256">
        <v>90</v>
      </c>
    </row>
    <row r="2257" spans="1:3" x14ac:dyDescent="0.2">
      <c r="A2257">
        <v>16</v>
      </c>
      <c r="B2257">
        <v>47</v>
      </c>
      <c r="C2257">
        <v>115</v>
      </c>
    </row>
    <row r="2258" spans="1:3" x14ac:dyDescent="0.2">
      <c r="A2258">
        <v>16</v>
      </c>
      <c r="B2258">
        <v>48</v>
      </c>
      <c r="C2258">
        <v>81</v>
      </c>
    </row>
    <row r="2259" spans="1:3" x14ac:dyDescent="0.2">
      <c r="A2259">
        <v>16</v>
      </c>
      <c r="B2259">
        <v>49</v>
      </c>
      <c r="C2259">
        <v>33</v>
      </c>
    </row>
    <row r="2260" spans="1:3" x14ac:dyDescent="0.2">
      <c r="A2260">
        <v>16</v>
      </c>
      <c r="B2260">
        <v>50</v>
      </c>
      <c r="C2260">
        <v>78</v>
      </c>
    </row>
    <row r="2261" spans="1:3" x14ac:dyDescent="0.2">
      <c r="A2261">
        <v>16</v>
      </c>
      <c r="B2261">
        <v>51</v>
      </c>
      <c r="C2261">
        <v>20</v>
      </c>
    </row>
    <row r="2262" spans="1:3" x14ac:dyDescent="0.2">
      <c r="A2262">
        <v>16</v>
      </c>
      <c r="B2262">
        <v>52</v>
      </c>
      <c r="C2262">
        <v>95</v>
      </c>
    </row>
    <row r="2263" spans="1:3" x14ac:dyDescent="0.2">
      <c r="A2263">
        <v>16</v>
      </c>
      <c r="B2263">
        <v>53</v>
      </c>
      <c r="C2263">
        <v>95</v>
      </c>
    </row>
    <row r="2264" spans="1:3" x14ac:dyDescent="0.2">
      <c r="A2264">
        <v>16</v>
      </c>
      <c r="B2264">
        <v>54</v>
      </c>
      <c r="C2264">
        <v>89</v>
      </c>
    </row>
    <row r="2265" spans="1:3" x14ac:dyDescent="0.2">
      <c r="A2265">
        <v>16</v>
      </c>
      <c r="B2265">
        <v>55</v>
      </c>
      <c r="C2265">
        <v>72</v>
      </c>
    </row>
    <row r="2266" spans="1:3" x14ac:dyDescent="0.2">
      <c r="A2266">
        <v>16</v>
      </c>
      <c r="B2266">
        <v>56</v>
      </c>
      <c r="C2266">
        <v>72</v>
      </c>
    </row>
    <row r="2267" spans="1:3" x14ac:dyDescent="0.2">
      <c r="A2267">
        <v>16</v>
      </c>
      <c r="B2267">
        <v>57</v>
      </c>
      <c r="C2267">
        <v>39</v>
      </c>
    </row>
    <row r="2268" spans="1:3" x14ac:dyDescent="0.2">
      <c r="A2268">
        <v>16</v>
      </c>
      <c r="B2268">
        <v>58</v>
      </c>
      <c r="C2268">
        <v>72</v>
      </c>
    </row>
    <row r="2269" spans="1:3" x14ac:dyDescent="0.2">
      <c r="A2269">
        <v>16</v>
      </c>
      <c r="B2269">
        <v>59</v>
      </c>
      <c r="C2269">
        <v>20</v>
      </c>
    </row>
    <row r="2270" spans="1:3" x14ac:dyDescent="0.2">
      <c r="A2270">
        <v>16</v>
      </c>
      <c r="B2270">
        <v>60</v>
      </c>
      <c r="C2270">
        <v>103</v>
      </c>
    </row>
    <row r="2271" spans="1:3" x14ac:dyDescent="0.2">
      <c r="A2271">
        <v>16</v>
      </c>
      <c r="B2271">
        <v>61</v>
      </c>
      <c r="C2271">
        <v>54</v>
      </c>
    </row>
    <row r="2272" spans="1:3" x14ac:dyDescent="0.2">
      <c r="A2272">
        <v>16</v>
      </c>
      <c r="B2272">
        <v>62</v>
      </c>
      <c r="C2272">
        <v>29</v>
      </c>
    </row>
    <row r="2273" spans="1:3" x14ac:dyDescent="0.2">
      <c r="A2273">
        <v>16</v>
      </c>
      <c r="B2273">
        <v>63</v>
      </c>
      <c r="C2273">
        <v>50</v>
      </c>
    </row>
    <row r="2274" spans="1:3" x14ac:dyDescent="0.2">
      <c r="A2274">
        <v>16</v>
      </c>
      <c r="B2274">
        <v>64</v>
      </c>
      <c r="C2274">
        <v>33</v>
      </c>
    </row>
    <row r="2275" spans="1:3" x14ac:dyDescent="0.2">
      <c r="A2275">
        <v>16</v>
      </c>
      <c r="B2275">
        <v>65</v>
      </c>
      <c r="C2275">
        <v>55</v>
      </c>
    </row>
    <row r="2276" spans="1:3" x14ac:dyDescent="0.2">
      <c r="A2276">
        <v>16</v>
      </c>
      <c r="B2276">
        <v>66</v>
      </c>
      <c r="C2276">
        <v>51</v>
      </c>
    </row>
    <row r="2277" spans="1:3" x14ac:dyDescent="0.2">
      <c r="A2277">
        <v>16</v>
      </c>
      <c r="B2277">
        <v>67</v>
      </c>
      <c r="C2277">
        <v>69</v>
      </c>
    </row>
    <row r="2278" spans="1:3" x14ac:dyDescent="0.2">
      <c r="A2278">
        <v>16</v>
      </c>
      <c r="B2278">
        <v>68</v>
      </c>
      <c r="C2278">
        <v>74</v>
      </c>
    </row>
    <row r="2279" spans="1:3" x14ac:dyDescent="0.2">
      <c r="A2279">
        <v>16</v>
      </c>
      <c r="B2279">
        <v>69</v>
      </c>
      <c r="C2279">
        <v>21</v>
      </c>
    </row>
    <row r="2280" spans="1:3" x14ac:dyDescent="0.2">
      <c r="A2280">
        <v>16</v>
      </c>
      <c r="B2280">
        <v>70</v>
      </c>
      <c r="C2280">
        <v>28</v>
      </c>
    </row>
    <row r="2281" spans="1:3" x14ac:dyDescent="0.2">
      <c r="A2281">
        <v>16</v>
      </c>
      <c r="B2281">
        <v>71</v>
      </c>
      <c r="C2281">
        <v>73</v>
      </c>
    </row>
    <row r="2282" spans="1:3" x14ac:dyDescent="0.2">
      <c r="A2282">
        <v>16</v>
      </c>
      <c r="B2282">
        <v>72</v>
      </c>
      <c r="C2282">
        <v>62</v>
      </c>
    </row>
    <row r="2283" spans="1:3" x14ac:dyDescent="0.2">
      <c r="A2283">
        <v>16</v>
      </c>
      <c r="B2283">
        <v>73</v>
      </c>
      <c r="C2283">
        <v>7</v>
      </c>
    </row>
    <row r="2284" spans="1:3" x14ac:dyDescent="0.2">
      <c r="A2284">
        <v>16</v>
      </c>
      <c r="B2284">
        <v>74</v>
      </c>
      <c r="C2284">
        <v>73</v>
      </c>
    </row>
    <row r="2285" spans="1:3" x14ac:dyDescent="0.2">
      <c r="A2285">
        <v>16</v>
      </c>
      <c r="B2285">
        <v>75</v>
      </c>
      <c r="C2285">
        <v>73</v>
      </c>
    </row>
    <row r="2286" spans="1:3" x14ac:dyDescent="0.2">
      <c r="A2286">
        <v>16</v>
      </c>
      <c r="B2286">
        <v>76</v>
      </c>
      <c r="C2286">
        <v>115</v>
      </c>
    </row>
    <row r="2287" spans="1:3" x14ac:dyDescent="0.2">
      <c r="A2287">
        <v>16</v>
      </c>
      <c r="B2287">
        <v>77</v>
      </c>
      <c r="C2287">
        <v>115</v>
      </c>
    </row>
    <row r="2288" spans="1:3" x14ac:dyDescent="0.2">
      <c r="A2288">
        <v>16</v>
      </c>
      <c r="B2288">
        <v>78</v>
      </c>
      <c r="C2288">
        <v>96</v>
      </c>
    </row>
    <row r="2289" spans="1:3" x14ac:dyDescent="0.2">
      <c r="A2289">
        <v>16</v>
      </c>
      <c r="B2289">
        <v>79</v>
      </c>
      <c r="C2289">
        <v>52</v>
      </c>
    </row>
    <row r="2290" spans="1:3" x14ac:dyDescent="0.2">
      <c r="A2290">
        <v>16</v>
      </c>
      <c r="B2290">
        <v>80</v>
      </c>
      <c r="C2290">
        <v>59</v>
      </c>
    </row>
    <row r="2291" spans="1:3" x14ac:dyDescent="0.2">
      <c r="A2291">
        <v>16</v>
      </c>
      <c r="B2291">
        <v>81</v>
      </c>
      <c r="C2291">
        <v>89</v>
      </c>
    </row>
    <row r="2292" spans="1:3" x14ac:dyDescent="0.2">
      <c r="A2292">
        <v>16</v>
      </c>
      <c r="B2292">
        <v>82</v>
      </c>
      <c r="C2292">
        <v>4</v>
      </c>
    </row>
    <row r="2293" spans="1:3" x14ac:dyDescent="0.2">
      <c r="A2293">
        <v>16</v>
      </c>
      <c r="B2293">
        <v>83</v>
      </c>
      <c r="C2293">
        <v>55</v>
      </c>
    </row>
    <row r="2294" spans="1:3" x14ac:dyDescent="0.2">
      <c r="A2294">
        <v>16</v>
      </c>
      <c r="B2294">
        <v>84</v>
      </c>
      <c r="C2294">
        <v>116</v>
      </c>
    </row>
    <row r="2295" spans="1:3" x14ac:dyDescent="0.2">
      <c r="A2295">
        <v>16</v>
      </c>
      <c r="B2295">
        <v>85</v>
      </c>
      <c r="C2295">
        <v>56</v>
      </c>
    </row>
    <row r="2296" spans="1:3" x14ac:dyDescent="0.2">
      <c r="A2296">
        <v>16</v>
      </c>
      <c r="B2296">
        <v>86</v>
      </c>
      <c r="C2296">
        <v>64</v>
      </c>
    </row>
    <row r="2297" spans="1:3" x14ac:dyDescent="0.2">
      <c r="A2297">
        <v>16</v>
      </c>
      <c r="B2297">
        <v>87</v>
      </c>
      <c r="C2297">
        <v>41</v>
      </c>
    </row>
    <row r="2298" spans="1:3" x14ac:dyDescent="0.2">
      <c r="A2298">
        <v>16</v>
      </c>
      <c r="B2298">
        <v>88</v>
      </c>
      <c r="C2298">
        <v>58</v>
      </c>
    </row>
    <row r="2299" spans="1:3" x14ac:dyDescent="0.2">
      <c r="A2299">
        <v>16</v>
      </c>
      <c r="B2299">
        <v>89</v>
      </c>
      <c r="C2299">
        <v>96</v>
      </c>
    </row>
    <row r="2300" spans="1:3" x14ac:dyDescent="0.2">
      <c r="A2300">
        <v>16</v>
      </c>
      <c r="B2300">
        <v>90</v>
      </c>
      <c r="C2300">
        <v>39</v>
      </c>
    </row>
    <row r="2301" spans="1:3" x14ac:dyDescent="0.2">
      <c r="A2301">
        <v>16</v>
      </c>
      <c r="B2301">
        <v>91</v>
      </c>
      <c r="C2301">
        <v>23</v>
      </c>
    </row>
    <row r="2302" spans="1:3" x14ac:dyDescent="0.2">
      <c r="A2302">
        <v>16</v>
      </c>
      <c r="B2302">
        <v>92</v>
      </c>
      <c r="C2302">
        <v>42</v>
      </c>
    </row>
    <row r="2303" spans="1:3" x14ac:dyDescent="0.2">
      <c r="A2303">
        <v>16</v>
      </c>
      <c r="B2303">
        <v>93</v>
      </c>
      <c r="C2303">
        <v>54</v>
      </c>
    </row>
    <row r="2304" spans="1:3" x14ac:dyDescent="0.2">
      <c r="A2304">
        <v>16</v>
      </c>
      <c r="B2304">
        <v>94</v>
      </c>
      <c r="C2304">
        <v>54</v>
      </c>
    </row>
    <row r="2305" spans="1:3" x14ac:dyDescent="0.2">
      <c r="A2305">
        <v>16</v>
      </c>
      <c r="B2305">
        <v>95</v>
      </c>
      <c r="C2305">
        <v>32</v>
      </c>
    </row>
    <row r="2306" spans="1:3" x14ac:dyDescent="0.2">
      <c r="A2306">
        <v>16</v>
      </c>
      <c r="B2306">
        <v>96</v>
      </c>
      <c r="C2306">
        <v>5</v>
      </c>
    </row>
    <row r="2307" spans="1:3" x14ac:dyDescent="0.2">
      <c r="A2307">
        <v>16</v>
      </c>
      <c r="B2307">
        <v>97</v>
      </c>
      <c r="C2307">
        <v>54</v>
      </c>
    </row>
    <row r="2308" spans="1:3" x14ac:dyDescent="0.2">
      <c r="A2308">
        <v>16</v>
      </c>
      <c r="B2308">
        <v>98</v>
      </c>
      <c r="C2308">
        <v>66</v>
      </c>
    </row>
    <row r="2309" spans="1:3" x14ac:dyDescent="0.2">
      <c r="A2309">
        <v>16</v>
      </c>
      <c r="B2309">
        <v>99</v>
      </c>
      <c r="C2309">
        <v>91</v>
      </c>
    </row>
    <row r="2310" spans="1:3" x14ac:dyDescent="0.2">
      <c r="A2310">
        <v>16</v>
      </c>
      <c r="B2310">
        <v>100</v>
      </c>
      <c r="C2310">
        <v>55</v>
      </c>
    </row>
    <row r="2311" spans="1:3" x14ac:dyDescent="0.2">
      <c r="A2311">
        <v>16</v>
      </c>
      <c r="B2311">
        <v>101</v>
      </c>
      <c r="C2311">
        <v>71</v>
      </c>
    </row>
    <row r="2312" spans="1:3" x14ac:dyDescent="0.2">
      <c r="A2312">
        <v>16</v>
      </c>
      <c r="B2312">
        <v>102</v>
      </c>
      <c r="C2312">
        <v>71</v>
      </c>
    </row>
    <row r="2313" spans="1:3" x14ac:dyDescent="0.2">
      <c r="A2313">
        <v>16</v>
      </c>
      <c r="B2313">
        <v>103</v>
      </c>
      <c r="C2313">
        <v>21</v>
      </c>
    </row>
    <row r="2314" spans="1:3" x14ac:dyDescent="0.2">
      <c r="A2314">
        <v>16</v>
      </c>
      <c r="B2314">
        <v>104</v>
      </c>
      <c r="C2314">
        <v>73</v>
      </c>
    </row>
    <row r="2315" spans="1:3" x14ac:dyDescent="0.2">
      <c r="A2315">
        <v>16</v>
      </c>
      <c r="B2315">
        <v>105</v>
      </c>
      <c r="C2315">
        <v>33</v>
      </c>
    </row>
    <row r="2316" spans="1:3" x14ac:dyDescent="0.2">
      <c r="A2316">
        <v>16</v>
      </c>
      <c r="B2316">
        <v>106</v>
      </c>
      <c r="C2316">
        <v>79</v>
      </c>
    </row>
    <row r="2317" spans="1:3" x14ac:dyDescent="0.2">
      <c r="A2317">
        <v>16</v>
      </c>
      <c r="B2317">
        <v>107</v>
      </c>
      <c r="C2317">
        <v>74</v>
      </c>
    </row>
    <row r="2318" spans="1:3" x14ac:dyDescent="0.2">
      <c r="A2318">
        <v>16</v>
      </c>
      <c r="B2318">
        <v>108</v>
      </c>
      <c r="C2318">
        <v>40</v>
      </c>
    </row>
    <row r="2319" spans="1:3" x14ac:dyDescent="0.2">
      <c r="A2319">
        <v>16</v>
      </c>
      <c r="B2319">
        <v>109</v>
      </c>
      <c r="C2319">
        <v>42</v>
      </c>
    </row>
    <row r="2320" spans="1:3" x14ac:dyDescent="0.2">
      <c r="A2320">
        <v>16</v>
      </c>
      <c r="B2320">
        <v>110</v>
      </c>
      <c r="C2320">
        <v>79</v>
      </c>
    </row>
    <row r="2321" spans="1:3" x14ac:dyDescent="0.2">
      <c r="A2321">
        <v>16</v>
      </c>
      <c r="B2321">
        <v>111</v>
      </c>
      <c r="C2321">
        <v>79</v>
      </c>
    </row>
    <row r="2322" spans="1:3" x14ac:dyDescent="0.2">
      <c r="A2322">
        <v>16</v>
      </c>
      <c r="B2322">
        <v>112</v>
      </c>
      <c r="C2322">
        <v>42</v>
      </c>
    </row>
    <row r="2323" spans="1:3" x14ac:dyDescent="0.2">
      <c r="A2323">
        <v>16</v>
      </c>
      <c r="B2323">
        <v>113</v>
      </c>
      <c r="C2323">
        <v>40</v>
      </c>
    </row>
    <row r="2324" spans="1:3" x14ac:dyDescent="0.2">
      <c r="A2324">
        <v>16</v>
      </c>
      <c r="B2324">
        <v>114</v>
      </c>
      <c r="C2324">
        <v>103</v>
      </c>
    </row>
    <row r="2325" spans="1:3" x14ac:dyDescent="0.2">
      <c r="A2325">
        <v>16</v>
      </c>
      <c r="B2325">
        <v>115</v>
      </c>
      <c r="C2325">
        <v>39</v>
      </c>
    </row>
    <row r="2326" spans="1:3" x14ac:dyDescent="0.2">
      <c r="A2326">
        <v>16</v>
      </c>
      <c r="B2326">
        <v>116</v>
      </c>
      <c r="C2326">
        <v>72</v>
      </c>
    </row>
    <row r="2327" spans="1:3" x14ac:dyDescent="0.2">
      <c r="A2327">
        <v>16</v>
      </c>
      <c r="B2327">
        <v>117</v>
      </c>
      <c r="C2327">
        <v>27</v>
      </c>
    </row>
    <row r="2328" spans="1:3" x14ac:dyDescent="0.2">
      <c r="A2328">
        <v>16</v>
      </c>
      <c r="B2328">
        <v>118</v>
      </c>
      <c r="C2328">
        <v>88</v>
      </c>
    </row>
    <row r="2329" spans="1:3" x14ac:dyDescent="0.2">
      <c r="A2329">
        <v>16</v>
      </c>
      <c r="B2329">
        <v>119</v>
      </c>
      <c r="C2329">
        <v>49</v>
      </c>
    </row>
    <row r="2330" spans="1:3" x14ac:dyDescent="0.2">
      <c r="A2330">
        <v>16</v>
      </c>
      <c r="B2330">
        <v>120</v>
      </c>
      <c r="C2330">
        <v>66</v>
      </c>
    </row>
    <row r="2331" spans="1:3" x14ac:dyDescent="0.2">
      <c r="A2331">
        <v>16</v>
      </c>
      <c r="B2331">
        <v>121</v>
      </c>
      <c r="C2331">
        <v>71</v>
      </c>
    </row>
    <row r="2332" spans="1:3" x14ac:dyDescent="0.2">
      <c r="A2332">
        <v>16</v>
      </c>
      <c r="B2332">
        <v>122</v>
      </c>
      <c r="C2332">
        <v>115</v>
      </c>
    </row>
    <row r="2333" spans="1:3" x14ac:dyDescent="0.2">
      <c r="A2333">
        <v>16</v>
      </c>
      <c r="B2333">
        <v>123</v>
      </c>
      <c r="C2333">
        <v>79</v>
      </c>
    </row>
    <row r="2334" spans="1:3" x14ac:dyDescent="0.2">
      <c r="A2334">
        <v>16</v>
      </c>
      <c r="B2334">
        <v>124</v>
      </c>
      <c r="C2334">
        <v>79</v>
      </c>
    </row>
    <row r="2335" spans="1:3" x14ac:dyDescent="0.2">
      <c r="A2335">
        <v>16</v>
      </c>
      <c r="B2335">
        <v>125</v>
      </c>
      <c r="C2335">
        <v>99</v>
      </c>
    </row>
    <row r="2336" spans="1:3" x14ac:dyDescent="0.2">
      <c r="A2336">
        <v>16</v>
      </c>
      <c r="B2336">
        <v>126</v>
      </c>
      <c r="C2336">
        <v>99</v>
      </c>
    </row>
    <row r="2337" spans="1:3" x14ac:dyDescent="0.2">
      <c r="A2337">
        <v>16</v>
      </c>
      <c r="B2337">
        <v>127</v>
      </c>
      <c r="C2337">
        <v>49</v>
      </c>
    </row>
    <row r="2338" spans="1:3" x14ac:dyDescent="0.2">
      <c r="A2338">
        <v>16</v>
      </c>
      <c r="B2338">
        <v>128</v>
      </c>
      <c r="C2338">
        <v>74</v>
      </c>
    </row>
    <row r="2339" spans="1:3" x14ac:dyDescent="0.2">
      <c r="A2339">
        <v>16</v>
      </c>
      <c r="B2339">
        <v>129</v>
      </c>
      <c r="C2339">
        <v>64</v>
      </c>
    </row>
    <row r="2340" spans="1:3" x14ac:dyDescent="0.2">
      <c r="A2340">
        <v>16</v>
      </c>
      <c r="B2340">
        <v>130</v>
      </c>
      <c r="C2340">
        <v>69</v>
      </c>
    </row>
    <row r="2341" spans="1:3" x14ac:dyDescent="0.2">
      <c r="A2341">
        <v>16</v>
      </c>
      <c r="B2341">
        <v>131</v>
      </c>
      <c r="C2341">
        <v>66</v>
      </c>
    </row>
    <row r="2342" spans="1:3" x14ac:dyDescent="0.2">
      <c r="A2342">
        <v>16</v>
      </c>
      <c r="B2342">
        <v>132</v>
      </c>
      <c r="C2342">
        <v>70</v>
      </c>
    </row>
    <row r="2343" spans="1:3" x14ac:dyDescent="0.2">
      <c r="A2343">
        <v>16</v>
      </c>
      <c r="B2343">
        <v>133</v>
      </c>
      <c r="C2343">
        <v>70</v>
      </c>
    </row>
    <row r="2344" spans="1:3" x14ac:dyDescent="0.2">
      <c r="A2344">
        <v>16</v>
      </c>
      <c r="B2344">
        <v>134</v>
      </c>
      <c r="C2344">
        <v>70</v>
      </c>
    </row>
    <row r="2345" spans="1:3" x14ac:dyDescent="0.2">
      <c r="A2345">
        <v>16</v>
      </c>
      <c r="B2345">
        <v>135</v>
      </c>
      <c r="C2345">
        <v>80</v>
      </c>
    </row>
    <row r="2346" spans="1:3" x14ac:dyDescent="0.2">
      <c r="A2346">
        <v>16</v>
      </c>
      <c r="B2346">
        <v>136</v>
      </c>
      <c r="C2346">
        <v>80</v>
      </c>
    </row>
    <row r="2347" spans="1:3" x14ac:dyDescent="0.2">
      <c r="A2347">
        <v>16</v>
      </c>
      <c r="B2347">
        <v>137</v>
      </c>
      <c r="C2347">
        <v>70</v>
      </c>
    </row>
    <row r="2348" spans="1:3" x14ac:dyDescent="0.2">
      <c r="A2348">
        <v>17</v>
      </c>
      <c r="B2348">
        <v>0</v>
      </c>
      <c r="C2348">
        <v>25</v>
      </c>
    </row>
    <row r="2349" spans="1:3" x14ac:dyDescent="0.2">
      <c r="A2349">
        <v>17</v>
      </c>
      <c r="B2349">
        <v>1</v>
      </c>
      <c r="C2349">
        <v>25</v>
      </c>
    </row>
    <row r="2350" spans="1:3" x14ac:dyDescent="0.2">
      <c r="A2350">
        <v>17</v>
      </c>
      <c r="B2350">
        <v>2</v>
      </c>
      <c r="C2350">
        <v>17</v>
      </c>
    </row>
    <row r="2351" spans="1:3" x14ac:dyDescent="0.2">
      <c r="A2351">
        <v>17</v>
      </c>
      <c r="B2351">
        <v>3</v>
      </c>
      <c r="C2351">
        <v>1</v>
      </c>
    </row>
    <row r="2352" spans="1:3" x14ac:dyDescent="0.2">
      <c r="A2352">
        <v>17</v>
      </c>
      <c r="B2352">
        <v>4</v>
      </c>
      <c r="C2352">
        <v>15</v>
      </c>
    </row>
    <row r="2353" spans="1:3" x14ac:dyDescent="0.2">
      <c r="A2353">
        <v>17</v>
      </c>
      <c r="B2353">
        <v>5</v>
      </c>
      <c r="C2353">
        <v>6</v>
      </c>
    </row>
    <row r="2354" spans="1:3" x14ac:dyDescent="0.2">
      <c r="A2354">
        <v>17</v>
      </c>
      <c r="B2354">
        <v>6</v>
      </c>
      <c r="C2354">
        <v>15</v>
      </c>
    </row>
    <row r="2355" spans="1:3" x14ac:dyDescent="0.2">
      <c r="A2355">
        <v>17</v>
      </c>
      <c r="B2355">
        <v>7</v>
      </c>
      <c r="C2355">
        <v>11</v>
      </c>
    </row>
    <row r="2356" spans="1:3" x14ac:dyDescent="0.2">
      <c r="A2356">
        <v>17</v>
      </c>
      <c r="B2356">
        <v>8</v>
      </c>
      <c r="C2356">
        <v>32</v>
      </c>
    </row>
    <row r="2357" spans="1:3" x14ac:dyDescent="0.2">
      <c r="A2357">
        <v>17</v>
      </c>
      <c r="B2357">
        <v>9</v>
      </c>
      <c r="C2357">
        <v>35</v>
      </c>
    </row>
    <row r="2358" spans="1:3" x14ac:dyDescent="0.2">
      <c r="A2358">
        <v>17</v>
      </c>
      <c r="B2358">
        <v>10</v>
      </c>
      <c r="C2358">
        <v>116</v>
      </c>
    </row>
    <row r="2359" spans="1:3" x14ac:dyDescent="0.2">
      <c r="A2359">
        <v>17</v>
      </c>
      <c r="B2359">
        <v>11</v>
      </c>
      <c r="C2359">
        <v>3</v>
      </c>
    </row>
    <row r="2360" spans="1:3" x14ac:dyDescent="0.2">
      <c r="A2360">
        <v>17</v>
      </c>
      <c r="B2360">
        <v>12</v>
      </c>
      <c r="C2360">
        <v>3</v>
      </c>
    </row>
    <row r="2361" spans="1:3" x14ac:dyDescent="0.2">
      <c r="A2361">
        <v>17</v>
      </c>
      <c r="B2361">
        <v>13</v>
      </c>
      <c r="C2361">
        <v>11</v>
      </c>
    </row>
    <row r="2362" spans="1:3" x14ac:dyDescent="0.2">
      <c r="A2362">
        <v>17</v>
      </c>
      <c r="B2362">
        <v>14</v>
      </c>
      <c r="C2362">
        <v>11</v>
      </c>
    </row>
    <row r="2363" spans="1:3" x14ac:dyDescent="0.2">
      <c r="A2363">
        <v>17</v>
      </c>
      <c r="B2363">
        <v>15</v>
      </c>
      <c r="C2363">
        <v>0</v>
      </c>
    </row>
    <row r="2364" spans="1:3" x14ac:dyDescent="0.2">
      <c r="A2364">
        <v>17</v>
      </c>
      <c r="B2364">
        <v>16</v>
      </c>
      <c r="C2364">
        <v>3</v>
      </c>
    </row>
    <row r="2365" spans="1:3" x14ac:dyDescent="0.2">
      <c r="A2365">
        <v>17</v>
      </c>
      <c r="B2365">
        <v>17</v>
      </c>
      <c r="C2365">
        <v>17</v>
      </c>
    </row>
    <row r="2366" spans="1:3" x14ac:dyDescent="0.2">
      <c r="A2366">
        <v>17</v>
      </c>
      <c r="B2366">
        <v>18</v>
      </c>
      <c r="C2366">
        <v>3</v>
      </c>
    </row>
    <row r="2367" spans="1:3" x14ac:dyDescent="0.2">
      <c r="A2367">
        <v>17</v>
      </c>
      <c r="B2367">
        <v>19</v>
      </c>
      <c r="C2367">
        <v>0</v>
      </c>
    </row>
    <row r="2368" spans="1:3" x14ac:dyDescent="0.2">
      <c r="A2368">
        <v>17</v>
      </c>
      <c r="B2368">
        <v>20</v>
      </c>
      <c r="C2368">
        <v>11</v>
      </c>
    </row>
    <row r="2369" spans="1:3" x14ac:dyDescent="0.2">
      <c r="A2369">
        <v>17</v>
      </c>
      <c r="B2369">
        <v>21</v>
      </c>
      <c r="C2369">
        <v>45</v>
      </c>
    </row>
    <row r="2370" spans="1:3" x14ac:dyDescent="0.2">
      <c r="A2370">
        <v>17</v>
      </c>
      <c r="B2370">
        <v>22</v>
      </c>
      <c r="C2370">
        <v>29</v>
      </c>
    </row>
    <row r="2371" spans="1:3" x14ac:dyDescent="0.2">
      <c r="A2371">
        <v>17</v>
      </c>
      <c r="B2371">
        <v>23</v>
      </c>
      <c r="C2371">
        <v>9</v>
      </c>
    </row>
    <row r="2372" spans="1:3" x14ac:dyDescent="0.2">
      <c r="A2372">
        <v>17</v>
      </c>
      <c r="B2372">
        <v>24</v>
      </c>
      <c r="C2372">
        <v>16</v>
      </c>
    </row>
    <row r="2373" spans="1:3" x14ac:dyDescent="0.2">
      <c r="A2373">
        <v>17</v>
      </c>
      <c r="B2373">
        <v>25</v>
      </c>
      <c r="C2373">
        <v>25</v>
      </c>
    </row>
    <row r="2374" spans="1:3" x14ac:dyDescent="0.2">
      <c r="A2374">
        <v>17</v>
      </c>
      <c r="B2374">
        <v>26</v>
      </c>
      <c r="C2374">
        <v>0</v>
      </c>
    </row>
    <row r="2375" spans="1:3" x14ac:dyDescent="0.2">
      <c r="A2375">
        <v>17</v>
      </c>
      <c r="B2375">
        <v>27</v>
      </c>
      <c r="C2375">
        <v>22</v>
      </c>
    </row>
    <row r="2376" spans="1:3" x14ac:dyDescent="0.2">
      <c r="A2376">
        <v>17</v>
      </c>
      <c r="B2376">
        <v>28</v>
      </c>
      <c r="C2376">
        <v>96</v>
      </c>
    </row>
    <row r="2377" spans="1:3" x14ac:dyDescent="0.2">
      <c r="A2377">
        <v>17</v>
      </c>
      <c r="B2377">
        <v>29</v>
      </c>
      <c r="C2377">
        <v>35</v>
      </c>
    </row>
    <row r="2378" spans="1:3" x14ac:dyDescent="0.2">
      <c r="A2378">
        <v>17</v>
      </c>
      <c r="B2378">
        <v>30</v>
      </c>
      <c r="C2378">
        <v>18</v>
      </c>
    </row>
    <row r="2379" spans="1:3" x14ac:dyDescent="0.2">
      <c r="A2379">
        <v>17</v>
      </c>
      <c r="B2379">
        <v>31</v>
      </c>
      <c r="C2379">
        <v>72</v>
      </c>
    </row>
    <row r="2380" spans="1:3" x14ac:dyDescent="0.2">
      <c r="A2380">
        <v>17</v>
      </c>
      <c r="B2380">
        <v>32</v>
      </c>
      <c r="C2380">
        <v>82</v>
      </c>
    </row>
    <row r="2381" spans="1:3" x14ac:dyDescent="0.2">
      <c r="A2381">
        <v>17</v>
      </c>
      <c r="B2381">
        <v>33</v>
      </c>
      <c r="C2381">
        <v>24</v>
      </c>
    </row>
    <row r="2382" spans="1:3" x14ac:dyDescent="0.2">
      <c r="A2382">
        <v>17</v>
      </c>
      <c r="B2382">
        <v>34</v>
      </c>
      <c r="C2382">
        <v>24</v>
      </c>
    </row>
    <row r="2383" spans="1:3" x14ac:dyDescent="0.2">
      <c r="A2383">
        <v>17</v>
      </c>
      <c r="B2383">
        <v>35</v>
      </c>
      <c r="C2383">
        <v>19</v>
      </c>
    </row>
    <row r="2384" spans="1:3" x14ac:dyDescent="0.2">
      <c r="A2384">
        <v>17</v>
      </c>
      <c r="B2384">
        <v>36</v>
      </c>
      <c r="C2384">
        <v>19</v>
      </c>
    </row>
    <row r="2385" spans="1:3" x14ac:dyDescent="0.2">
      <c r="A2385">
        <v>17</v>
      </c>
      <c r="B2385">
        <v>37</v>
      </c>
      <c r="C2385">
        <v>54</v>
      </c>
    </row>
    <row r="2386" spans="1:3" x14ac:dyDescent="0.2">
      <c r="A2386">
        <v>17</v>
      </c>
      <c r="B2386">
        <v>38</v>
      </c>
      <c r="C2386">
        <v>81</v>
      </c>
    </row>
    <row r="2387" spans="1:3" x14ac:dyDescent="0.2">
      <c r="A2387">
        <v>17</v>
      </c>
      <c r="B2387">
        <v>39</v>
      </c>
      <c r="C2387">
        <v>29</v>
      </c>
    </row>
    <row r="2388" spans="1:3" x14ac:dyDescent="0.2">
      <c r="A2388">
        <v>17</v>
      </c>
      <c r="B2388">
        <v>40</v>
      </c>
      <c r="C2388">
        <v>72</v>
      </c>
    </row>
    <row r="2389" spans="1:3" x14ac:dyDescent="0.2">
      <c r="A2389">
        <v>17</v>
      </c>
      <c r="B2389">
        <v>41</v>
      </c>
      <c r="C2389">
        <v>39</v>
      </c>
    </row>
    <row r="2390" spans="1:3" x14ac:dyDescent="0.2">
      <c r="A2390">
        <v>17</v>
      </c>
      <c r="B2390">
        <v>42</v>
      </c>
      <c r="C2390">
        <v>72</v>
      </c>
    </row>
    <row r="2391" spans="1:3" x14ac:dyDescent="0.2">
      <c r="A2391">
        <v>17</v>
      </c>
      <c r="B2391">
        <v>43</v>
      </c>
      <c r="C2391">
        <v>39</v>
      </c>
    </row>
    <row r="2392" spans="1:3" x14ac:dyDescent="0.2">
      <c r="A2392">
        <v>17</v>
      </c>
      <c r="B2392">
        <v>44</v>
      </c>
      <c r="C2392">
        <v>54</v>
      </c>
    </row>
    <row r="2393" spans="1:3" x14ac:dyDescent="0.2">
      <c r="A2393">
        <v>17</v>
      </c>
      <c r="B2393">
        <v>45</v>
      </c>
      <c r="C2393">
        <v>4</v>
      </c>
    </row>
    <row r="2394" spans="1:3" x14ac:dyDescent="0.2">
      <c r="A2394">
        <v>17</v>
      </c>
      <c r="B2394">
        <v>46</v>
      </c>
      <c r="C2394">
        <v>58</v>
      </c>
    </row>
    <row r="2395" spans="1:3" x14ac:dyDescent="0.2">
      <c r="A2395">
        <v>17</v>
      </c>
      <c r="B2395">
        <v>47</v>
      </c>
      <c r="C2395">
        <v>55</v>
      </c>
    </row>
    <row r="2396" spans="1:3" x14ac:dyDescent="0.2">
      <c r="A2396">
        <v>17</v>
      </c>
      <c r="B2396">
        <v>48</v>
      </c>
      <c r="C2396">
        <v>90</v>
      </c>
    </row>
    <row r="2397" spans="1:3" x14ac:dyDescent="0.2">
      <c r="A2397">
        <v>17</v>
      </c>
      <c r="B2397">
        <v>49</v>
      </c>
      <c r="C2397">
        <v>21</v>
      </c>
    </row>
    <row r="2398" spans="1:3" x14ac:dyDescent="0.2">
      <c r="A2398">
        <v>17</v>
      </c>
      <c r="B2398">
        <v>50</v>
      </c>
      <c r="C2398">
        <v>39</v>
      </c>
    </row>
    <row r="2399" spans="1:3" x14ac:dyDescent="0.2">
      <c r="A2399">
        <v>17</v>
      </c>
      <c r="B2399">
        <v>51</v>
      </c>
      <c r="C2399">
        <v>24</v>
      </c>
    </row>
    <row r="2400" spans="1:3" x14ac:dyDescent="0.2">
      <c r="A2400">
        <v>17</v>
      </c>
      <c r="B2400">
        <v>52</v>
      </c>
      <c r="C2400">
        <v>62</v>
      </c>
    </row>
    <row r="2401" spans="1:3" x14ac:dyDescent="0.2">
      <c r="A2401">
        <v>17</v>
      </c>
      <c r="B2401">
        <v>53</v>
      </c>
      <c r="C2401">
        <v>32</v>
      </c>
    </row>
    <row r="2402" spans="1:3" x14ac:dyDescent="0.2">
      <c r="A2402">
        <v>17</v>
      </c>
      <c r="B2402">
        <v>54</v>
      </c>
      <c r="C2402">
        <v>23</v>
      </c>
    </row>
    <row r="2403" spans="1:3" x14ac:dyDescent="0.2">
      <c r="A2403">
        <v>17</v>
      </c>
      <c r="B2403">
        <v>55</v>
      </c>
      <c r="C2403">
        <v>95</v>
      </c>
    </row>
    <row r="2404" spans="1:3" x14ac:dyDescent="0.2">
      <c r="A2404">
        <v>17</v>
      </c>
      <c r="B2404">
        <v>56</v>
      </c>
      <c r="C2404">
        <v>95</v>
      </c>
    </row>
    <row r="2405" spans="1:3" x14ac:dyDescent="0.2">
      <c r="A2405">
        <v>17</v>
      </c>
      <c r="B2405">
        <v>57</v>
      </c>
      <c r="C2405">
        <v>7</v>
      </c>
    </row>
    <row r="2406" spans="1:3" x14ac:dyDescent="0.2">
      <c r="A2406">
        <v>17</v>
      </c>
      <c r="B2406">
        <v>58</v>
      </c>
      <c r="C2406">
        <v>95</v>
      </c>
    </row>
    <row r="2407" spans="1:3" x14ac:dyDescent="0.2">
      <c r="A2407">
        <v>17</v>
      </c>
      <c r="B2407">
        <v>59</v>
      </c>
      <c r="C2407">
        <v>30</v>
      </c>
    </row>
    <row r="2408" spans="1:3" x14ac:dyDescent="0.2">
      <c r="A2408">
        <v>17</v>
      </c>
      <c r="B2408">
        <v>60</v>
      </c>
      <c r="C2408">
        <v>31</v>
      </c>
    </row>
    <row r="2409" spans="1:3" x14ac:dyDescent="0.2">
      <c r="A2409">
        <v>17</v>
      </c>
      <c r="B2409">
        <v>61</v>
      </c>
      <c r="C2409">
        <v>116</v>
      </c>
    </row>
    <row r="2410" spans="1:3" x14ac:dyDescent="0.2">
      <c r="A2410">
        <v>17</v>
      </c>
      <c r="B2410">
        <v>62</v>
      </c>
      <c r="C2410">
        <v>4</v>
      </c>
    </row>
    <row r="2411" spans="1:3" x14ac:dyDescent="0.2">
      <c r="A2411">
        <v>17</v>
      </c>
      <c r="B2411">
        <v>63</v>
      </c>
      <c r="C2411">
        <v>54</v>
      </c>
    </row>
    <row r="2412" spans="1:3" x14ac:dyDescent="0.2">
      <c r="A2412">
        <v>17</v>
      </c>
      <c r="B2412">
        <v>64</v>
      </c>
      <c r="C2412">
        <v>78</v>
      </c>
    </row>
    <row r="2413" spans="1:3" x14ac:dyDescent="0.2">
      <c r="A2413">
        <v>17</v>
      </c>
      <c r="B2413">
        <v>65</v>
      </c>
      <c r="C2413">
        <v>33</v>
      </c>
    </row>
    <row r="2414" spans="1:3" x14ac:dyDescent="0.2">
      <c r="A2414">
        <v>17</v>
      </c>
      <c r="B2414">
        <v>66</v>
      </c>
      <c r="C2414">
        <v>21</v>
      </c>
    </row>
    <row r="2415" spans="1:3" x14ac:dyDescent="0.2">
      <c r="A2415">
        <v>17</v>
      </c>
      <c r="B2415">
        <v>67</v>
      </c>
      <c r="C2415">
        <v>42</v>
      </c>
    </row>
    <row r="2416" spans="1:3" x14ac:dyDescent="0.2">
      <c r="A2416">
        <v>17</v>
      </c>
      <c r="B2416">
        <v>68</v>
      </c>
      <c r="C2416">
        <v>103</v>
      </c>
    </row>
    <row r="2417" spans="1:3" x14ac:dyDescent="0.2">
      <c r="A2417">
        <v>17</v>
      </c>
      <c r="B2417">
        <v>69</v>
      </c>
      <c r="C2417">
        <v>39</v>
      </c>
    </row>
    <row r="2418" spans="1:3" x14ac:dyDescent="0.2">
      <c r="A2418">
        <v>17</v>
      </c>
      <c r="B2418">
        <v>70</v>
      </c>
      <c r="C2418">
        <v>73</v>
      </c>
    </row>
    <row r="2419" spans="1:3" x14ac:dyDescent="0.2">
      <c r="A2419">
        <v>17</v>
      </c>
      <c r="B2419">
        <v>71</v>
      </c>
      <c r="C2419">
        <v>89</v>
      </c>
    </row>
    <row r="2420" spans="1:3" x14ac:dyDescent="0.2">
      <c r="A2420">
        <v>17</v>
      </c>
      <c r="B2420">
        <v>72</v>
      </c>
      <c r="C2420">
        <v>9</v>
      </c>
    </row>
    <row r="2421" spans="1:3" x14ac:dyDescent="0.2">
      <c r="A2421">
        <v>17</v>
      </c>
      <c r="B2421">
        <v>73</v>
      </c>
      <c r="C2421">
        <v>62</v>
      </c>
    </row>
    <row r="2422" spans="1:3" x14ac:dyDescent="0.2">
      <c r="A2422">
        <v>17</v>
      </c>
      <c r="B2422">
        <v>74</v>
      </c>
      <c r="C2422">
        <v>8</v>
      </c>
    </row>
    <row r="2423" spans="1:3" x14ac:dyDescent="0.2">
      <c r="A2423">
        <v>17</v>
      </c>
      <c r="B2423">
        <v>75</v>
      </c>
      <c r="C2423">
        <v>78</v>
      </c>
    </row>
    <row r="2424" spans="1:3" x14ac:dyDescent="0.2">
      <c r="A2424">
        <v>17</v>
      </c>
      <c r="B2424">
        <v>76</v>
      </c>
      <c r="C2424">
        <v>55</v>
      </c>
    </row>
    <row r="2425" spans="1:3" x14ac:dyDescent="0.2">
      <c r="A2425">
        <v>17</v>
      </c>
      <c r="B2425">
        <v>77</v>
      </c>
      <c r="C2425">
        <v>56</v>
      </c>
    </row>
    <row r="2426" spans="1:3" x14ac:dyDescent="0.2">
      <c r="A2426">
        <v>17</v>
      </c>
      <c r="B2426">
        <v>78</v>
      </c>
      <c r="C2426">
        <v>32</v>
      </c>
    </row>
    <row r="2427" spans="1:3" x14ac:dyDescent="0.2">
      <c r="A2427">
        <v>17</v>
      </c>
      <c r="B2427">
        <v>79</v>
      </c>
      <c r="C2427">
        <v>89</v>
      </c>
    </row>
    <row r="2428" spans="1:3" x14ac:dyDescent="0.2">
      <c r="A2428">
        <v>17</v>
      </c>
      <c r="B2428">
        <v>80</v>
      </c>
      <c r="C2428">
        <v>52</v>
      </c>
    </row>
    <row r="2429" spans="1:3" x14ac:dyDescent="0.2">
      <c r="A2429">
        <v>17</v>
      </c>
      <c r="B2429">
        <v>81</v>
      </c>
      <c r="C2429">
        <v>72</v>
      </c>
    </row>
    <row r="2430" spans="1:3" x14ac:dyDescent="0.2">
      <c r="A2430">
        <v>17</v>
      </c>
      <c r="B2430">
        <v>82</v>
      </c>
      <c r="C2430">
        <v>15</v>
      </c>
    </row>
    <row r="2431" spans="1:3" x14ac:dyDescent="0.2">
      <c r="A2431">
        <v>17</v>
      </c>
      <c r="B2431">
        <v>83</v>
      </c>
      <c r="C2431">
        <v>51</v>
      </c>
    </row>
    <row r="2432" spans="1:3" x14ac:dyDescent="0.2">
      <c r="A2432">
        <v>17</v>
      </c>
      <c r="B2432">
        <v>84</v>
      </c>
      <c r="C2432">
        <v>28</v>
      </c>
    </row>
    <row r="2433" spans="1:3" x14ac:dyDescent="0.2">
      <c r="A2433">
        <v>17</v>
      </c>
      <c r="B2433">
        <v>85</v>
      </c>
      <c r="C2433">
        <v>28</v>
      </c>
    </row>
    <row r="2434" spans="1:3" x14ac:dyDescent="0.2">
      <c r="A2434">
        <v>17</v>
      </c>
      <c r="B2434">
        <v>86</v>
      </c>
      <c r="C2434">
        <v>79</v>
      </c>
    </row>
    <row r="2435" spans="1:3" x14ac:dyDescent="0.2">
      <c r="A2435">
        <v>17</v>
      </c>
      <c r="B2435">
        <v>87</v>
      </c>
      <c r="C2435">
        <v>40</v>
      </c>
    </row>
    <row r="2436" spans="1:3" x14ac:dyDescent="0.2">
      <c r="A2436">
        <v>17</v>
      </c>
      <c r="B2436">
        <v>88</v>
      </c>
      <c r="C2436">
        <v>33</v>
      </c>
    </row>
    <row r="2437" spans="1:3" x14ac:dyDescent="0.2">
      <c r="A2437">
        <v>17</v>
      </c>
      <c r="B2437">
        <v>89</v>
      </c>
      <c r="C2437">
        <v>32</v>
      </c>
    </row>
    <row r="2438" spans="1:3" x14ac:dyDescent="0.2">
      <c r="A2438">
        <v>17</v>
      </c>
      <c r="B2438">
        <v>90</v>
      </c>
      <c r="C2438">
        <v>13</v>
      </c>
    </row>
    <row r="2439" spans="1:3" x14ac:dyDescent="0.2">
      <c r="A2439">
        <v>17</v>
      </c>
      <c r="B2439">
        <v>91</v>
      </c>
      <c r="C2439">
        <v>96</v>
      </c>
    </row>
    <row r="2440" spans="1:3" x14ac:dyDescent="0.2">
      <c r="A2440">
        <v>17</v>
      </c>
      <c r="B2440">
        <v>92</v>
      </c>
      <c r="C2440">
        <v>115</v>
      </c>
    </row>
    <row r="2441" spans="1:3" x14ac:dyDescent="0.2">
      <c r="A2441">
        <v>17</v>
      </c>
      <c r="B2441">
        <v>93</v>
      </c>
      <c r="C2441">
        <v>56</v>
      </c>
    </row>
    <row r="2442" spans="1:3" x14ac:dyDescent="0.2">
      <c r="A2442">
        <v>17</v>
      </c>
      <c r="B2442">
        <v>94</v>
      </c>
      <c r="C2442">
        <v>116</v>
      </c>
    </row>
    <row r="2443" spans="1:3" x14ac:dyDescent="0.2">
      <c r="A2443">
        <v>17</v>
      </c>
      <c r="B2443">
        <v>95</v>
      </c>
      <c r="C2443">
        <v>11</v>
      </c>
    </row>
    <row r="2444" spans="1:3" x14ac:dyDescent="0.2">
      <c r="A2444">
        <v>17</v>
      </c>
      <c r="B2444">
        <v>96</v>
      </c>
      <c r="C2444">
        <v>18</v>
      </c>
    </row>
    <row r="2445" spans="1:3" x14ac:dyDescent="0.2">
      <c r="A2445">
        <v>17</v>
      </c>
      <c r="B2445">
        <v>97</v>
      </c>
      <c r="C2445">
        <v>90</v>
      </c>
    </row>
    <row r="2446" spans="1:3" x14ac:dyDescent="0.2">
      <c r="A2446">
        <v>17</v>
      </c>
      <c r="B2446">
        <v>98</v>
      </c>
      <c r="C2446">
        <v>74</v>
      </c>
    </row>
    <row r="2447" spans="1:3" x14ac:dyDescent="0.2">
      <c r="A2447">
        <v>17</v>
      </c>
      <c r="B2447">
        <v>99</v>
      </c>
      <c r="C2447">
        <v>73</v>
      </c>
    </row>
    <row r="2448" spans="1:3" x14ac:dyDescent="0.2">
      <c r="A2448">
        <v>17</v>
      </c>
      <c r="B2448">
        <v>100</v>
      </c>
      <c r="C2448">
        <v>51</v>
      </c>
    </row>
    <row r="2449" spans="1:3" x14ac:dyDescent="0.2">
      <c r="A2449">
        <v>17</v>
      </c>
      <c r="B2449">
        <v>101</v>
      </c>
      <c r="C2449">
        <v>41</v>
      </c>
    </row>
    <row r="2450" spans="1:3" x14ac:dyDescent="0.2">
      <c r="A2450">
        <v>17</v>
      </c>
      <c r="B2450">
        <v>102</v>
      </c>
      <c r="C2450">
        <v>69</v>
      </c>
    </row>
    <row r="2451" spans="1:3" x14ac:dyDescent="0.2">
      <c r="A2451">
        <v>17</v>
      </c>
      <c r="B2451">
        <v>103</v>
      </c>
      <c r="C2451">
        <v>22</v>
      </c>
    </row>
    <row r="2452" spans="1:3" x14ac:dyDescent="0.2">
      <c r="A2452">
        <v>17</v>
      </c>
      <c r="B2452">
        <v>104</v>
      </c>
      <c r="C2452">
        <v>89</v>
      </c>
    </row>
    <row r="2453" spans="1:3" x14ac:dyDescent="0.2">
      <c r="A2453">
        <v>17</v>
      </c>
      <c r="B2453">
        <v>105</v>
      </c>
      <c r="C2453">
        <v>21</v>
      </c>
    </row>
    <row r="2454" spans="1:3" x14ac:dyDescent="0.2">
      <c r="A2454">
        <v>17</v>
      </c>
      <c r="B2454">
        <v>106</v>
      </c>
      <c r="C2454">
        <v>31</v>
      </c>
    </row>
    <row r="2455" spans="1:3" x14ac:dyDescent="0.2">
      <c r="A2455">
        <v>17</v>
      </c>
      <c r="B2455">
        <v>107</v>
      </c>
      <c r="C2455">
        <v>103</v>
      </c>
    </row>
    <row r="2456" spans="1:3" x14ac:dyDescent="0.2">
      <c r="A2456">
        <v>17</v>
      </c>
      <c r="B2456">
        <v>108</v>
      </c>
      <c r="C2456">
        <v>115</v>
      </c>
    </row>
    <row r="2457" spans="1:3" x14ac:dyDescent="0.2">
      <c r="A2457">
        <v>17</v>
      </c>
      <c r="B2457">
        <v>109</v>
      </c>
      <c r="C2457">
        <v>54</v>
      </c>
    </row>
    <row r="2458" spans="1:3" x14ac:dyDescent="0.2">
      <c r="A2458">
        <v>17</v>
      </c>
      <c r="B2458">
        <v>110</v>
      </c>
      <c r="C2458">
        <v>50</v>
      </c>
    </row>
    <row r="2459" spans="1:3" x14ac:dyDescent="0.2">
      <c r="A2459">
        <v>17</v>
      </c>
      <c r="B2459">
        <v>111</v>
      </c>
      <c r="C2459">
        <v>41</v>
      </c>
    </row>
    <row r="2460" spans="1:3" x14ac:dyDescent="0.2">
      <c r="A2460">
        <v>17</v>
      </c>
      <c r="B2460">
        <v>112</v>
      </c>
      <c r="C2460">
        <v>115</v>
      </c>
    </row>
    <row r="2461" spans="1:3" x14ac:dyDescent="0.2">
      <c r="A2461">
        <v>17</v>
      </c>
      <c r="B2461">
        <v>113</v>
      </c>
      <c r="C2461">
        <v>115</v>
      </c>
    </row>
    <row r="2462" spans="1:3" x14ac:dyDescent="0.2">
      <c r="A2462">
        <v>17</v>
      </c>
      <c r="B2462">
        <v>114</v>
      </c>
      <c r="C2462">
        <v>42</v>
      </c>
    </row>
    <row r="2463" spans="1:3" x14ac:dyDescent="0.2">
      <c r="A2463">
        <v>17</v>
      </c>
      <c r="B2463">
        <v>115</v>
      </c>
      <c r="C2463">
        <v>20</v>
      </c>
    </row>
    <row r="2464" spans="1:3" x14ac:dyDescent="0.2">
      <c r="A2464">
        <v>17</v>
      </c>
      <c r="B2464">
        <v>116</v>
      </c>
      <c r="C2464">
        <v>7</v>
      </c>
    </row>
    <row r="2465" spans="1:3" x14ac:dyDescent="0.2">
      <c r="A2465">
        <v>17</v>
      </c>
      <c r="B2465">
        <v>117</v>
      </c>
      <c r="C2465">
        <v>42</v>
      </c>
    </row>
    <row r="2466" spans="1:3" x14ac:dyDescent="0.2">
      <c r="A2466">
        <v>17</v>
      </c>
      <c r="B2466">
        <v>118</v>
      </c>
      <c r="C2466">
        <v>80</v>
      </c>
    </row>
    <row r="2467" spans="1:3" x14ac:dyDescent="0.2">
      <c r="A2467">
        <v>17</v>
      </c>
      <c r="B2467">
        <v>119</v>
      </c>
      <c r="C2467">
        <v>79</v>
      </c>
    </row>
    <row r="2468" spans="1:3" x14ac:dyDescent="0.2">
      <c r="A2468">
        <v>17</v>
      </c>
      <c r="B2468">
        <v>120</v>
      </c>
      <c r="C2468">
        <v>74</v>
      </c>
    </row>
    <row r="2469" spans="1:3" x14ac:dyDescent="0.2">
      <c r="A2469">
        <v>17</v>
      </c>
      <c r="B2469">
        <v>121</v>
      </c>
      <c r="C2469">
        <v>69</v>
      </c>
    </row>
    <row r="2470" spans="1:3" x14ac:dyDescent="0.2">
      <c r="A2470">
        <v>17</v>
      </c>
      <c r="B2470">
        <v>122</v>
      </c>
      <c r="C2470">
        <v>55</v>
      </c>
    </row>
    <row r="2471" spans="1:3" x14ac:dyDescent="0.2">
      <c r="A2471">
        <v>17</v>
      </c>
      <c r="B2471">
        <v>123</v>
      </c>
      <c r="C2471">
        <v>50</v>
      </c>
    </row>
    <row r="2472" spans="1:3" x14ac:dyDescent="0.2">
      <c r="A2472">
        <v>17</v>
      </c>
      <c r="B2472">
        <v>124</v>
      </c>
      <c r="C2472">
        <v>31</v>
      </c>
    </row>
    <row r="2473" spans="1:3" x14ac:dyDescent="0.2">
      <c r="A2473">
        <v>17</v>
      </c>
      <c r="B2473">
        <v>125</v>
      </c>
      <c r="C2473">
        <v>66</v>
      </c>
    </row>
    <row r="2474" spans="1:3" x14ac:dyDescent="0.2">
      <c r="A2474">
        <v>17</v>
      </c>
      <c r="B2474">
        <v>126</v>
      </c>
      <c r="C2474">
        <v>66</v>
      </c>
    </row>
    <row r="2475" spans="1:3" x14ac:dyDescent="0.2">
      <c r="A2475">
        <v>17</v>
      </c>
      <c r="B2475">
        <v>127</v>
      </c>
      <c r="C2475">
        <v>79</v>
      </c>
    </row>
    <row r="2476" spans="1:3" x14ac:dyDescent="0.2">
      <c r="A2476">
        <v>17</v>
      </c>
      <c r="B2476">
        <v>128</v>
      </c>
      <c r="C2476">
        <v>27</v>
      </c>
    </row>
    <row r="2477" spans="1:3" x14ac:dyDescent="0.2">
      <c r="A2477">
        <v>17</v>
      </c>
      <c r="B2477">
        <v>129</v>
      </c>
      <c r="C2477">
        <v>79</v>
      </c>
    </row>
    <row r="2478" spans="1:3" x14ac:dyDescent="0.2">
      <c r="A2478">
        <v>17</v>
      </c>
      <c r="B2478">
        <v>130</v>
      </c>
      <c r="C2478">
        <v>40</v>
      </c>
    </row>
    <row r="2479" spans="1:3" x14ac:dyDescent="0.2">
      <c r="A2479">
        <v>17</v>
      </c>
      <c r="B2479">
        <v>131</v>
      </c>
      <c r="C2479">
        <v>74</v>
      </c>
    </row>
    <row r="2480" spans="1:3" x14ac:dyDescent="0.2">
      <c r="A2480">
        <v>17</v>
      </c>
      <c r="B2480">
        <v>132</v>
      </c>
      <c r="C2480">
        <v>105</v>
      </c>
    </row>
    <row r="2481" spans="1:3" x14ac:dyDescent="0.2">
      <c r="A2481">
        <v>17</v>
      </c>
      <c r="B2481">
        <v>133</v>
      </c>
      <c r="C2481">
        <v>49</v>
      </c>
    </row>
    <row r="2482" spans="1:3" x14ac:dyDescent="0.2">
      <c r="A2482">
        <v>17</v>
      </c>
      <c r="B2482">
        <v>134</v>
      </c>
      <c r="C2482">
        <v>105</v>
      </c>
    </row>
    <row r="2483" spans="1:3" x14ac:dyDescent="0.2">
      <c r="A2483">
        <v>17</v>
      </c>
      <c r="B2483">
        <v>135</v>
      </c>
      <c r="C2483">
        <v>64</v>
      </c>
    </row>
    <row r="2484" spans="1:3" x14ac:dyDescent="0.2">
      <c r="A2484">
        <v>17</v>
      </c>
      <c r="B2484">
        <v>136</v>
      </c>
      <c r="C2484">
        <v>49</v>
      </c>
    </row>
    <row r="2485" spans="1:3" x14ac:dyDescent="0.2">
      <c r="A2485">
        <v>17</v>
      </c>
      <c r="B2485">
        <v>137</v>
      </c>
      <c r="C2485">
        <v>49</v>
      </c>
    </row>
    <row r="2486" spans="1:3" x14ac:dyDescent="0.2">
      <c r="A2486">
        <v>18</v>
      </c>
      <c r="B2486">
        <v>0</v>
      </c>
      <c r="C2486">
        <v>3</v>
      </c>
    </row>
    <row r="2487" spans="1:3" x14ac:dyDescent="0.2">
      <c r="A2487">
        <v>18</v>
      </c>
      <c r="B2487">
        <v>1</v>
      </c>
      <c r="C2487">
        <v>35</v>
      </c>
    </row>
    <row r="2488" spans="1:3" x14ac:dyDescent="0.2">
      <c r="A2488">
        <v>18</v>
      </c>
      <c r="B2488">
        <v>2</v>
      </c>
      <c r="C2488">
        <v>3</v>
      </c>
    </row>
    <row r="2489" spans="1:3" x14ac:dyDescent="0.2">
      <c r="A2489">
        <v>18</v>
      </c>
      <c r="B2489">
        <v>3</v>
      </c>
      <c r="C2489">
        <v>82</v>
      </c>
    </row>
    <row r="2490" spans="1:3" x14ac:dyDescent="0.2">
      <c r="A2490">
        <v>18</v>
      </c>
      <c r="B2490">
        <v>4</v>
      </c>
      <c r="C2490">
        <v>16</v>
      </c>
    </row>
    <row r="2491" spans="1:3" x14ac:dyDescent="0.2">
      <c r="A2491">
        <v>18</v>
      </c>
      <c r="B2491">
        <v>5</v>
      </c>
      <c r="C2491">
        <v>9</v>
      </c>
    </row>
    <row r="2492" spans="1:3" x14ac:dyDescent="0.2">
      <c r="A2492">
        <v>18</v>
      </c>
      <c r="B2492">
        <v>6</v>
      </c>
      <c r="C2492">
        <v>4</v>
      </c>
    </row>
    <row r="2493" spans="1:3" x14ac:dyDescent="0.2">
      <c r="A2493">
        <v>18</v>
      </c>
      <c r="B2493">
        <v>7</v>
      </c>
      <c r="C2493">
        <v>32</v>
      </c>
    </row>
    <row r="2494" spans="1:3" x14ac:dyDescent="0.2">
      <c r="A2494">
        <v>18</v>
      </c>
      <c r="B2494">
        <v>8</v>
      </c>
      <c r="C2494">
        <v>96</v>
      </c>
    </row>
    <row r="2495" spans="1:3" x14ac:dyDescent="0.2">
      <c r="A2495">
        <v>18</v>
      </c>
      <c r="B2495">
        <v>9</v>
      </c>
      <c r="C2495">
        <v>11</v>
      </c>
    </row>
    <row r="2496" spans="1:3" x14ac:dyDescent="0.2">
      <c r="A2496">
        <v>18</v>
      </c>
      <c r="B2496">
        <v>10</v>
      </c>
      <c r="C2496">
        <v>54</v>
      </c>
    </row>
    <row r="2497" spans="1:3" x14ac:dyDescent="0.2">
      <c r="A2497">
        <v>18</v>
      </c>
      <c r="B2497">
        <v>11</v>
      </c>
      <c r="C2497">
        <v>11</v>
      </c>
    </row>
    <row r="2498" spans="1:3" x14ac:dyDescent="0.2">
      <c r="A2498">
        <v>18</v>
      </c>
      <c r="B2498">
        <v>12</v>
      </c>
      <c r="C2498">
        <v>11</v>
      </c>
    </row>
    <row r="2499" spans="1:3" x14ac:dyDescent="0.2">
      <c r="A2499">
        <v>18</v>
      </c>
      <c r="B2499">
        <v>13</v>
      </c>
      <c r="C2499">
        <v>45</v>
      </c>
    </row>
    <row r="2500" spans="1:3" x14ac:dyDescent="0.2">
      <c r="A2500">
        <v>18</v>
      </c>
      <c r="B2500">
        <v>14</v>
      </c>
      <c r="C2500">
        <v>45</v>
      </c>
    </row>
    <row r="2501" spans="1:3" x14ac:dyDescent="0.2">
      <c r="A2501">
        <v>18</v>
      </c>
      <c r="B2501">
        <v>15</v>
      </c>
      <c r="C2501">
        <v>35</v>
      </c>
    </row>
    <row r="2502" spans="1:3" x14ac:dyDescent="0.2">
      <c r="A2502">
        <v>18</v>
      </c>
      <c r="B2502">
        <v>16</v>
      </c>
      <c r="C2502">
        <v>18</v>
      </c>
    </row>
    <row r="2503" spans="1:3" x14ac:dyDescent="0.2">
      <c r="A2503">
        <v>18</v>
      </c>
      <c r="B2503">
        <v>17</v>
      </c>
      <c r="C2503">
        <v>3</v>
      </c>
    </row>
    <row r="2504" spans="1:3" x14ac:dyDescent="0.2">
      <c r="A2504">
        <v>18</v>
      </c>
      <c r="B2504">
        <v>18</v>
      </c>
      <c r="C2504">
        <v>18</v>
      </c>
    </row>
    <row r="2505" spans="1:3" x14ac:dyDescent="0.2">
      <c r="A2505">
        <v>18</v>
      </c>
      <c r="B2505">
        <v>19</v>
      </c>
      <c r="C2505">
        <v>35</v>
      </c>
    </row>
    <row r="2506" spans="1:3" x14ac:dyDescent="0.2">
      <c r="A2506">
        <v>18</v>
      </c>
      <c r="B2506">
        <v>20</v>
      </c>
      <c r="C2506">
        <v>62</v>
      </c>
    </row>
    <row r="2507" spans="1:3" x14ac:dyDescent="0.2">
      <c r="A2507">
        <v>18</v>
      </c>
      <c r="B2507">
        <v>21</v>
      </c>
      <c r="C2507">
        <v>95</v>
      </c>
    </row>
    <row r="2508" spans="1:3" x14ac:dyDescent="0.2">
      <c r="A2508">
        <v>18</v>
      </c>
      <c r="B2508">
        <v>22</v>
      </c>
      <c r="C2508">
        <v>30</v>
      </c>
    </row>
    <row r="2509" spans="1:3" x14ac:dyDescent="0.2">
      <c r="A2509">
        <v>18</v>
      </c>
      <c r="B2509">
        <v>23</v>
      </c>
      <c r="C2509">
        <v>62</v>
      </c>
    </row>
    <row r="2510" spans="1:3" x14ac:dyDescent="0.2">
      <c r="A2510">
        <v>18</v>
      </c>
      <c r="B2510">
        <v>24</v>
      </c>
      <c r="C2510">
        <v>29</v>
      </c>
    </row>
    <row r="2511" spans="1:3" x14ac:dyDescent="0.2">
      <c r="A2511">
        <v>18</v>
      </c>
      <c r="B2511">
        <v>25</v>
      </c>
      <c r="C2511">
        <v>3</v>
      </c>
    </row>
    <row r="2512" spans="1:3" x14ac:dyDescent="0.2">
      <c r="A2512">
        <v>18</v>
      </c>
      <c r="B2512">
        <v>26</v>
      </c>
      <c r="C2512">
        <v>6</v>
      </c>
    </row>
    <row r="2513" spans="1:3" x14ac:dyDescent="0.2">
      <c r="A2513">
        <v>18</v>
      </c>
      <c r="B2513">
        <v>27</v>
      </c>
      <c r="C2513">
        <v>21</v>
      </c>
    </row>
    <row r="2514" spans="1:3" x14ac:dyDescent="0.2">
      <c r="A2514">
        <v>18</v>
      </c>
      <c r="B2514">
        <v>28</v>
      </c>
      <c r="C2514">
        <v>23</v>
      </c>
    </row>
    <row r="2515" spans="1:3" x14ac:dyDescent="0.2">
      <c r="A2515">
        <v>18</v>
      </c>
      <c r="B2515">
        <v>29</v>
      </c>
      <c r="C2515">
        <v>11</v>
      </c>
    </row>
    <row r="2516" spans="1:3" x14ac:dyDescent="0.2">
      <c r="A2516">
        <v>18</v>
      </c>
      <c r="B2516">
        <v>30</v>
      </c>
      <c r="C2516">
        <v>5</v>
      </c>
    </row>
    <row r="2517" spans="1:3" x14ac:dyDescent="0.2">
      <c r="A2517">
        <v>18</v>
      </c>
      <c r="B2517">
        <v>31</v>
      </c>
      <c r="C2517">
        <v>78</v>
      </c>
    </row>
    <row r="2518" spans="1:3" x14ac:dyDescent="0.2">
      <c r="A2518">
        <v>18</v>
      </c>
      <c r="B2518">
        <v>32</v>
      </c>
      <c r="C2518">
        <v>9</v>
      </c>
    </row>
    <row r="2519" spans="1:3" x14ac:dyDescent="0.2">
      <c r="A2519">
        <v>18</v>
      </c>
      <c r="B2519">
        <v>33</v>
      </c>
      <c r="C2519">
        <v>20</v>
      </c>
    </row>
    <row r="2520" spans="1:3" x14ac:dyDescent="0.2">
      <c r="A2520">
        <v>18</v>
      </c>
      <c r="B2520">
        <v>34</v>
      </c>
      <c r="C2520">
        <v>13</v>
      </c>
    </row>
    <row r="2521" spans="1:3" x14ac:dyDescent="0.2">
      <c r="A2521">
        <v>18</v>
      </c>
      <c r="B2521">
        <v>35</v>
      </c>
      <c r="C2521">
        <v>4</v>
      </c>
    </row>
    <row r="2522" spans="1:3" x14ac:dyDescent="0.2">
      <c r="A2522">
        <v>18</v>
      </c>
      <c r="B2522">
        <v>36</v>
      </c>
      <c r="C2522">
        <v>4</v>
      </c>
    </row>
    <row r="2523" spans="1:3" x14ac:dyDescent="0.2">
      <c r="A2523">
        <v>18</v>
      </c>
      <c r="B2523">
        <v>37</v>
      </c>
      <c r="C2523">
        <v>31</v>
      </c>
    </row>
    <row r="2524" spans="1:3" x14ac:dyDescent="0.2">
      <c r="A2524">
        <v>18</v>
      </c>
      <c r="B2524">
        <v>38</v>
      </c>
      <c r="C2524">
        <v>41</v>
      </c>
    </row>
    <row r="2525" spans="1:3" x14ac:dyDescent="0.2">
      <c r="A2525">
        <v>18</v>
      </c>
      <c r="B2525">
        <v>39</v>
      </c>
      <c r="C2525">
        <v>24</v>
      </c>
    </row>
    <row r="2526" spans="1:3" x14ac:dyDescent="0.2">
      <c r="A2526">
        <v>18</v>
      </c>
      <c r="B2526">
        <v>40</v>
      </c>
      <c r="C2526">
        <v>8</v>
      </c>
    </row>
    <row r="2527" spans="1:3" x14ac:dyDescent="0.2">
      <c r="A2527">
        <v>18</v>
      </c>
      <c r="B2527">
        <v>41</v>
      </c>
      <c r="C2527">
        <v>21</v>
      </c>
    </row>
    <row r="2528" spans="1:3" x14ac:dyDescent="0.2">
      <c r="A2528">
        <v>18</v>
      </c>
      <c r="B2528">
        <v>42</v>
      </c>
      <c r="C2528">
        <v>78</v>
      </c>
    </row>
    <row r="2529" spans="1:3" x14ac:dyDescent="0.2">
      <c r="A2529">
        <v>18</v>
      </c>
      <c r="B2529">
        <v>43</v>
      </c>
      <c r="C2529">
        <v>21</v>
      </c>
    </row>
    <row r="2530" spans="1:3" x14ac:dyDescent="0.2">
      <c r="A2530">
        <v>18</v>
      </c>
      <c r="B2530">
        <v>44</v>
      </c>
      <c r="C2530">
        <v>50</v>
      </c>
    </row>
    <row r="2531" spans="1:3" x14ac:dyDescent="0.2">
      <c r="A2531">
        <v>18</v>
      </c>
      <c r="B2531">
        <v>45</v>
      </c>
      <c r="C2531">
        <v>29</v>
      </c>
    </row>
    <row r="2532" spans="1:3" x14ac:dyDescent="0.2">
      <c r="A2532">
        <v>18</v>
      </c>
      <c r="B2532">
        <v>46</v>
      </c>
      <c r="C2532">
        <v>115</v>
      </c>
    </row>
    <row r="2533" spans="1:3" x14ac:dyDescent="0.2">
      <c r="A2533">
        <v>18</v>
      </c>
      <c r="B2533">
        <v>47</v>
      </c>
      <c r="C2533">
        <v>115</v>
      </c>
    </row>
    <row r="2534" spans="1:3" x14ac:dyDescent="0.2">
      <c r="A2534">
        <v>18</v>
      </c>
      <c r="B2534">
        <v>48</v>
      </c>
      <c r="C2534">
        <v>40</v>
      </c>
    </row>
    <row r="2535" spans="1:3" x14ac:dyDescent="0.2">
      <c r="A2535">
        <v>18</v>
      </c>
      <c r="B2535">
        <v>49</v>
      </c>
      <c r="C2535">
        <v>33</v>
      </c>
    </row>
    <row r="2536" spans="1:3" x14ac:dyDescent="0.2">
      <c r="A2536">
        <v>18</v>
      </c>
      <c r="B2536">
        <v>50</v>
      </c>
      <c r="C2536">
        <v>21</v>
      </c>
    </row>
    <row r="2537" spans="1:3" x14ac:dyDescent="0.2">
      <c r="A2537">
        <v>18</v>
      </c>
      <c r="B2537">
        <v>51</v>
      </c>
      <c r="C2537">
        <v>20</v>
      </c>
    </row>
    <row r="2538" spans="1:3" x14ac:dyDescent="0.2">
      <c r="A2538">
        <v>18</v>
      </c>
      <c r="B2538">
        <v>52</v>
      </c>
      <c r="C2538">
        <v>7</v>
      </c>
    </row>
    <row r="2539" spans="1:3" x14ac:dyDescent="0.2">
      <c r="A2539">
        <v>18</v>
      </c>
      <c r="B2539">
        <v>53</v>
      </c>
      <c r="C2539">
        <v>95</v>
      </c>
    </row>
    <row r="2540" spans="1:3" x14ac:dyDescent="0.2">
      <c r="A2540">
        <v>18</v>
      </c>
      <c r="B2540">
        <v>54</v>
      </c>
      <c r="C2540">
        <v>89</v>
      </c>
    </row>
    <row r="2541" spans="1:3" x14ac:dyDescent="0.2">
      <c r="A2541">
        <v>18</v>
      </c>
      <c r="B2541">
        <v>55</v>
      </c>
      <c r="C2541">
        <v>72</v>
      </c>
    </row>
    <row r="2542" spans="1:3" x14ac:dyDescent="0.2">
      <c r="A2542">
        <v>18</v>
      </c>
      <c r="B2542">
        <v>56</v>
      </c>
      <c r="C2542">
        <v>72</v>
      </c>
    </row>
    <row r="2543" spans="1:3" x14ac:dyDescent="0.2">
      <c r="A2543">
        <v>18</v>
      </c>
      <c r="B2543">
        <v>57</v>
      </c>
      <c r="C2543">
        <v>39</v>
      </c>
    </row>
    <row r="2544" spans="1:3" x14ac:dyDescent="0.2">
      <c r="A2544">
        <v>18</v>
      </c>
      <c r="B2544">
        <v>58</v>
      </c>
      <c r="C2544">
        <v>72</v>
      </c>
    </row>
    <row r="2545" spans="1:3" x14ac:dyDescent="0.2">
      <c r="A2545">
        <v>18</v>
      </c>
      <c r="B2545">
        <v>59</v>
      </c>
      <c r="C2545">
        <v>23</v>
      </c>
    </row>
    <row r="2546" spans="1:3" x14ac:dyDescent="0.2">
      <c r="A2546">
        <v>18</v>
      </c>
      <c r="B2546">
        <v>60</v>
      </c>
      <c r="C2546">
        <v>79</v>
      </c>
    </row>
    <row r="2547" spans="1:3" x14ac:dyDescent="0.2">
      <c r="A2547">
        <v>18</v>
      </c>
      <c r="B2547">
        <v>61</v>
      </c>
      <c r="C2547">
        <v>54</v>
      </c>
    </row>
    <row r="2548" spans="1:3" x14ac:dyDescent="0.2">
      <c r="A2548">
        <v>18</v>
      </c>
      <c r="B2548">
        <v>62</v>
      </c>
      <c r="C2548">
        <v>29</v>
      </c>
    </row>
    <row r="2549" spans="1:3" x14ac:dyDescent="0.2">
      <c r="A2549">
        <v>18</v>
      </c>
      <c r="B2549">
        <v>63</v>
      </c>
      <c r="C2549">
        <v>50</v>
      </c>
    </row>
    <row r="2550" spans="1:3" x14ac:dyDescent="0.2">
      <c r="A2550">
        <v>18</v>
      </c>
      <c r="B2550">
        <v>64</v>
      </c>
      <c r="C2550">
        <v>33</v>
      </c>
    </row>
    <row r="2551" spans="1:3" x14ac:dyDescent="0.2">
      <c r="A2551">
        <v>18</v>
      </c>
      <c r="B2551">
        <v>65</v>
      </c>
      <c r="C2551">
        <v>55</v>
      </c>
    </row>
    <row r="2552" spans="1:3" x14ac:dyDescent="0.2">
      <c r="A2552">
        <v>18</v>
      </c>
      <c r="B2552">
        <v>66</v>
      </c>
      <c r="C2552">
        <v>59</v>
      </c>
    </row>
    <row r="2553" spans="1:3" x14ac:dyDescent="0.2">
      <c r="A2553">
        <v>18</v>
      </c>
      <c r="B2553">
        <v>67</v>
      </c>
      <c r="C2553">
        <v>27</v>
      </c>
    </row>
    <row r="2554" spans="1:3" x14ac:dyDescent="0.2">
      <c r="A2554">
        <v>18</v>
      </c>
      <c r="B2554">
        <v>68</v>
      </c>
      <c r="C2554">
        <v>74</v>
      </c>
    </row>
    <row r="2555" spans="1:3" x14ac:dyDescent="0.2">
      <c r="A2555">
        <v>18</v>
      </c>
      <c r="B2555">
        <v>69</v>
      </c>
      <c r="C2555">
        <v>21</v>
      </c>
    </row>
    <row r="2556" spans="1:3" x14ac:dyDescent="0.2">
      <c r="A2556">
        <v>18</v>
      </c>
      <c r="B2556">
        <v>70</v>
      </c>
      <c r="C2556">
        <v>28</v>
      </c>
    </row>
    <row r="2557" spans="1:3" x14ac:dyDescent="0.2">
      <c r="A2557">
        <v>18</v>
      </c>
      <c r="B2557">
        <v>71</v>
      </c>
      <c r="C2557">
        <v>73</v>
      </c>
    </row>
    <row r="2558" spans="1:3" x14ac:dyDescent="0.2">
      <c r="A2558">
        <v>18</v>
      </c>
      <c r="B2558">
        <v>72</v>
      </c>
      <c r="C2558">
        <v>24</v>
      </c>
    </row>
    <row r="2559" spans="1:3" x14ac:dyDescent="0.2">
      <c r="A2559">
        <v>18</v>
      </c>
      <c r="B2559">
        <v>73</v>
      </c>
      <c r="C2559">
        <v>7</v>
      </c>
    </row>
    <row r="2560" spans="1:3" x14ac:dyDescent="0.2">
      <c r="A2560">
        <v>18</v>
      </c>
      <c r="B2560">
        <v>74</v>
      </c>
      <c r="C2560">
        <v>73</v>
      </c>
    </row>
    <row r="2561" spans="1:3" x14ac:dyDescent="0.2">
      <c r="A2561">
        <v>18</v>
      </c>
      <c r="B2561">
        <v>75</v>
      </c>
      <c r="C2561">
        <v>33</v>
      </c>
    </row>
    <row r="2562" spans="1:3" x14ac:dyDescent="0.2">
      <c r="A2562">
        <v>18</v>
      </c>
      <c r="B2562">
        <v>76</v>
      </c>
      <c r="C2562">
        <v>115</v>
      </c>
    </row>
    <row r="2563" spans="1:3" x14ac:dyDescent="0.2">
      <c r="A2563">
        <v>18</v>
      </c>
      <c r="B2563">
        <v>77</v>
      </c>
      <c r="C2563">
        <v>54</v>
      </c>
    </row>
    <row r="2564" spans="1:3" x14ac:dyDescent="0.2">
      <c r="A2564">
        <v>18</v>
      </c>
      <c r="B2564">
        <v>78</v>
      </c>
      <c r="C2564">
        <v>95</v>
      </c>
    </row>
    <row r="2565" spans="1:3" x14ac:dyDescent="0.2">
      <c r="A2565">
        <v>18</v>
      </c>
      <c r="B2565">
        <v>79</v>
      </c>
      <c r="C2565">
        <v>73</v>
      </c>
    </row>
    <row r="2566" spans="1:3" x14ac:dyDescent="0.2">
      <c r="A2566">
        <v>18</v>
      </c>
      <c r="B2566">
        <v>80</v>
      </c>
      <c r="C2566">
        <v>28</v>
      </c>
    </row>
    <row r="2567" spans="1:3" x14ac:dyDescent="0.2">
      <c r="A2567">
        <v>18</v>
      </c>
      <c r="B2567">
        <v>81</v>
      </c>
      <c r="C2567">
        <v>89</v>
      </c>
    </row>
    <row r="2568" spans="1:3" x14ac:dyDescent="0.2">
      <c r="A2568">
        <v>18</v>
      </c>
      <c r="B2568">
        <v>82</v>
      </c>
      <c r="C2568">
        <v>16</v>
      </c>
    </row>
    <row r="2569" spans="1:3" x14ac:dyDescent="0.2">
      <c r="A2569">
        <v>18</v>
      </c>
      <c r="B2569">
        <v>83</v>
      </c>
      <c r="C2569">
        <v>56</v>
      </c>
    </row>
    <row r="2570" spans="1:3" x14ac:dyDescent="0.2">
      <c r="A2570">
        <v>18</v>
      </c>
      <c r="B2570">
        <v>84</v>
      </c>
      <c r="C2570">
        <v>116</v>
      </c>
    </row>
    <row r="2571" spans="1:3" x14ac:dyDescent="0.2">
      <c r="A2571">
        <v>18</v>
      </c>
      <c r="B2571">
        <v>85</v>
      </c>
      <c r="C2571">
        <v>116</v>
      </c>
    </row>
    <row r="2572" spans="1:3" x14ac:dyDescent="0.2">
      <c r="A2572">
        <v>18</v>
      </c>
      <c r="B2572">
        <v>86</v>
      </c>
      <c r="C2572">
        <v>64</v>
      </c>
    </row>
    <row r="2573" spans="1:3" x14ac:dyDescent="0.2">
      <c r="A2573">
        <v>18</v>
      </c>
      <c r="B2573">
        <v>87</v>
      </c>
      <c r="C2573">
        <v>69</v>
      </c>
    </row>
    <row r="2574" spans="1:3" x14ac:dyDescent="0.2">
      <c r="A2574">
        <v>18</v>
      </c>
      <c r="B2574">
        <v>88</v>
      </c>
      <c r="C2574">
        <v>58</v>
      </c>
    </row>
    <row r="2575" spans="1:3" x14ac:dyDescent="0.2">
      <c r="A2575">
        <v>18</v>
      </c>
      <c r="B2575">
        <v>89</v>
      </c>
      <c r="C2575">
        <v>96</v>
      </c>
    </row>
    <row r="2576" spans="1:3" x14ac:dyDescent="0.2">
      <c r="A2576">
        <v>18</v>
      </c>
      <c r="B2576">
        <v>90</v>
      </c>
      <c r="C2576">
        <v>39</v>
      </c>
    </row>
    <row r="2577" spans="1:3" x14ac:dyDescent="0.2">
      <c r="A2577">
        <v>18</v>
      </c>
      <c r="B2577">
        <v>91</v>
      </c>
      <c r="C2577">
        <v>72</v>
      </c>
    </row>
    <row r="2578" spans="1:3" x14ac:dyDescent="0.2">
      <c r="A2578">
        <v>18</v>
      </c>
      <c r="B2578">
        <v>92</v>
      </c>
      <c r="C2578">
        <v>42</v>
      </c>
    </row>
    <row r="2579" spans="1:3" x14ac:dyDescent="0.2">
      <c r="A2579">
        <v>18</v>
      </c>
      <c r="B2579">
        <v>93</v>
      </c>
      <c r="C2579">
        <v>54</v>
      </c>
    </row>
    <row r="2580" spans="1:3" x14ac:dyDescent="0.2">
      <c r="A2580">
        <v>18</v>
      </c>
      <c r="B2580">
        <v>94</v>
      </c>
      <c r="C2580">
        <v>54</v>
      </c>
    </row>
    <row r="2581" spans="1:3" x14ac:dyDescent="0.2">
      <c r="A2581">
        <v>18</v>
      </c>
      <c r="B2581">
        <v>95</v>
      </c>
      <c r="C2581">
        <v>32</v>
      </c>
    </row>
    <row r="2582" spans="1:3" x14ac:dyDescent="0.2">
      <c r="A2582">
        <v>18</v>
      </c>
      <c r="B2582">
        <v>96</v>
      </c>
      <c r="C2582">
        <v>32</v>
      </c>
    </row>
    <row r="2583" spans="1:3" x14ac:dyDescent="0.2">
      <c r="A2583">
        <v>18</v>
      </c>
      <c r="B2583">
        <v>97</v>
      </c>
      <c r="C2583">
        <v>81</v>
      </c>
    </row>
    <row r="2584" spans="1:3" x14ac:dyDescent="0.2">
      <c r="A2584">
        <v>18</v>
      </c>
      <c r="B2584">
        <v>98</v>
      </c>
      <c r="C2584">
        <v>80</v>
      </c>
    </row>
    <row r="2585" spans="1:3" x14ac:dyDescent="0.2">
      <c r="A2585">
        <v>18</v>
      </c>
      <c r="B2585">
        <v>99</v>
      </c>
      <c r="C2585">
        <v>58</v>
      </c>
    </row>
    <row r="2586" spans="1:3" x14ac:dyDescent="0.2">
      <c r="A2586">
        <v>18</v>
      </c>
      <c r="B2586">
        <v>100</v>
      </c>
      <c r="C2586">
        <v>55</v>
      </c>
    </row>
    <row r="2587" spans="1:3" x14ac:dyDescent="0.2">
      <c r="A2587">
        <v>18</v>
      </c>
      <c r="B2587">
        <v>101</v>
      </c>
      <c r="C2587">
        <v>71</v>
      </c>
    </row>
    <row r="2588" spans="1:3" x14ac:dyDescent="0.2">
      <c r="A2588">
        <v>18</v>
      </c>
      <c r="B2588">
        <v>102</v>
      </c>
      <c r="C2588">
        <v>71</v>
      </c>
    </row>
    <row r="2589" spans="1:3" x14ac:dyDescent="0.2">
      <c r="A2589">
        <v>18</v>
      </c>
      <c r="B2589">
        <v>103</v>
      </c>
      <c r="C2589">
        <v>52</v>
      </c>
    </row>
    <row r="2590" spans="1:3" x14ac:dyDescent="0.2">
      <c r="A2590">
        <v>18</v>
      </c>
      <c r="B2590">
        <v>104</v>
      </c>
      <c r="C2590">
        <v>73</v>
      </c>
    </row>
    <row r="2591" spans="1:3" x14ac:dyDescent="0.2">
      <c r="A2591">
        <v>18</v>
      </c>
      <c r="B2591">
        <v>105</v>
      </c>
      <c r="C2591">
        <v>51</v>
      </c>
    </row>
    <row r="2592" spans="1:3" x14ac:dyDescent="0.2">
      <c r="A2592">
        <v>18</v>
      </c>
      <c r="B2592">
        <v>106</v>
      </c>
      <c r="C2592">
        <v>79</v>
      </c>
    </row>
    <row r="2593" spans="1:3" x14ac:dyDescent="0.2">
      <c r="A2593">
        <v>18</v>
      </c>
      <c r="B2593">
        <v>107</v>
      </c>
      <c r="C2593">
        <v>64</v>
      </c>
    </row>
    <row r="2594" spans="1:3" x14ac:dyDescent="0.2">
      <c r="A2594">
        <v>18</v>
      </c>
      <c r="B2594">
        <v>108</v>
      </c>
      <c r="C2594">
        <v>42</v>
      </c>
    </row>
    <row r="2595" spans="1:3" x14ac:dyDescent="0.2">
      <c r="A2595">
        <v>18</v>
      </c>
      <c r="B2595">
        <v>109</v>
      </c>
      <c r="C2595">
        <v>31</v>
      </c>
    </row>
    <row r="2596" spans="1:3" x14ac:dyDescent="0.2">
      <c r="A2596">
        <v>18</v>
      </c>
      <c r="B2596">
        <v>110</v>
      </c>
      <c r="C2596">
        <v>79</v>
      </c>
    </row>
    <row r="2597" spans="1:3" x14ac:dyDescent="0.2">
      <c r="A2597">
        <v>18</v>
      </c>
      <c r="B2597">
        <v>111</v>
      </c>
      <c r="C2597">
        <v>71</v>
      </c>
    </row>
    <row r="2598" spans="1:3" x14ac:dyDescent="0.2">
      <c r="A2598">
        <v>18</v>
      </c>
      <c r="B2598">
        <v>112</v>
      </c>
      <c r="C2598">
        <v>42</v>
      </c>
    </row>
    <row r="2599" spans="1:3" x14ac:dyDescent="0.2">
      <c r="A2599">
        <v>18</v>
      </c>
      <c r="B2599">
        <v>113</v>
      </c>
      <c r="C2599">
        <v>40</v>
      </c>
    </row>
    <row r="2600" spans="1:3" x14ac:dyDescent="0.2">
      <c r="A2600">
        <v>18</v>
      </c>
      <c r="B2600">
        <v>114</v>
      </c>
      <c r="C2600">
        <v>103</v>
      </c>
    </row>
    <row r="2601" spans="1:3" x14ac:dyDescent="0.2">
      <c r="A2601">
        <v>18</v>
      </c>
      <c r="B2601">
        <v>115</v>
      </c>
      <c r="C2601">
        <v>22</v>
      </c>
    </row>
    <row r="2602" spans="1:3" x14ac:dyDescent="0.2">
      <c r="A2602">
        <v>18</v>
      </c>
      <c r="B2602">
        <v>116</v>
      </c>
      <c r="C2602">
        <v>39</v>
      </c>
    </row>
    <row r="2603" spans="1:3" x14ac:dyDescent="0.2">
      <c r="A2603">
        <v>18</v>
      </c>
      <c r="B2603">
        <v>117</v>
      </c>
      <c r="C2603">
        <v>103</v>
      </c>
    </row>
    <row r="2604" spans="1:3" x14ac:dyDescent="0.2">
      <c r="A2604">
        <v>18</v>
      </c>
      <c r="B2604">
        <v>118</v>
      </c>
      <c r="C2604">
        <v>88</v>
      </c>
    </row>
    <row r="2605" spans="1:3" x14ac:dyDescent="0.2">
      <c r="A2605">
        <v>18</v>
      </c>
      <c r="B2605">
        <v>119</v>
      </c>
      <c r="C2605">
        <v>49</v>
      </c>
    </row>
    <row r="2606" spans="1:3" x14ac:dyDescent="0.2">
      <c r="A2606">
        <v>18</v>
      </c>
      <c r="B2606">
        <v>120</v>
      </c>
      <c r="C2606">
        <v>66</v>
      </c>
    </row>
    <row r="2607" spans="1:3" x14ac:dyDescent="0.2">
      <c r="A2607">
        <v>18</v>
      </c>
      <c r="B2607">
        <v>121</v>
      </c>
      <c r="C2607">
        <v>74</v>
      </c>
    </row>
    <row r="2608" spans="1:3" x14ac:dyDescent="0.2">
      <c r="A2608">
        <v>18</v>
      </c>
      <c r="B2608">
        <v>122</v>
      </c>
      <c r="C2608">
        <v>115</v>
      </c>
    </row>
    <row r="2609" spans="1:3" x14ac:dyDescent="0.2">
      <c r="A2609">
        <v>18</v>
      </c>
      <c r="B2609">
        <v>123</v>
      </c>
      <c r="C2609">
        <v>79</v>
      </c>
    </row>
    <row r="2610" spans="1:3" x14ac:dyDescent="0.2">
      <c r="A2610">
        <v>18</v>
      </c>
      <c r="B2610">
        <v>124</v>
      </c>
      <c r="C2610">
        <v>79</v>
      </c>
    </row>
    <row r="2611" spans="1:3" x14ac:dyDescent="0.2">
      <c r="A2611">
        <v>18</v>
      </c>
      <c r="B2611">
        <v>125</v>
      </c>
      <c r="C2611">
        <v>99</v>
      </c>
    </row>
    <row r="2612" spans="1:3" x14ac:dyDescent="0.2">
      <c r="A2612">
        <v>18</v>
      </c>
      <c r="B2612">
        <v>126</v>
      </c>
      <c r="C2612">
        <v>99</v>
      </c>
    </row>
    <row r="2613" spans="1:3" x14ac:dyDescent="0.2">
      <c r="A2613">
        <v>18</v>
      </c>
      <c r="B2613">
        <v>127</v>
      </c>
      <c r="C2613">
        <v>49</v>
      </c>
    </row>
    <row r="2614" spans="1:3" x14ac:dyDescent="0.2">
      <c r="A2614">
        <v>18</v>
      </c>
      <c r="B2614">
        <v>128</v>
      </c>
      <c r="C2614">
        <v>74</v>
      </c>
    </row>
    <row r="2615" spans="1:3" x14ac:dyDescent="0.2">
      <c r="A2615">
        <v>18</v>
      </c>
      <c r="B2615">
        <v>129</v>
      </c>
      <c r="C2615">
        <v>49</v>
      </c>
    </row>
    <row r="2616" spans="1:3" x14ac:dyDescent="0.2">
      <c r="A2616">
        <v>18</v>
      </c>
      <c r="B2616">
        <v>130</v>
      </c>
      <c r="C2616">
        <v>69</v>
      </c>
    </row>
    <row r="2617" spans="1:3" x14ac:dyDescent="0.2">
      <c r="A2617">
        <v>18</v>
      </c>
      <c r="B2617">
        <v>131</v>
      </c>
      <c r="C2617">
        <v>66</v>
      </c>
    </row>
    <row r="2618" spans="1:3" x14ac:dyDescent="0.2">
      <c r="A2618">
        <v>18</v>
      </c>
      <c r="B2618">
        <v>132</v>
      </c>
      <c r="C2618">
        <v>99</v>
      </c>
    </row>
    <row r="2619" spans="1:3" x14ac:dyDescent="0.2">
      <c r="A2619">
        <v>18</v>
      </c>
      <c r="B2619">
        <v>133</v>
      </c>
      <c r="C2619">
        <v>70</v>
      </c>
    </row>
    <row r="2620" spans="1:3" x14ac:dyDescent="0.2">
      <c r="A2620">
        <v>18</v>
      </c>
      <c r="B2620">
        <v>134</v>
      </c>
      <c r="C2620">
        <v>70</v>
      </c>
    </row>
    <row r="2621" spans="1:3" x14ac:dyDescent="0.2">
      <c r="A2621">
        <v>18</v>
      </c>
      <c r="B2621">
        <v>135</v>
      </c>
      <c r="C2621">
        <v>80</v>
      </c>
    </row>
    <row r="2622" spans="1:3" x14ac:dyDescent="0.2">
      <c r="A2622">
        <v>18</v>
      </c>
      <c r="B2622">
        <v>136</v>
      </c>
      <c r="C2622">
        <v>70</v>
      </c>
    </row>
    <row r="2623" spans="1:3" x14ac:dyDescent="0.2">
      <c r="A2623">
        <v>18</v>
      </c>
      <c r="B2623">
        <v>137</v>
      </c>
      <c r="C2623">
        <v>70</v>
      </c>
    </row>
    <row r="2624" spans="1:3" x14ac:dyDescent="0.2">
      <c r="A2624">
        <v>19</v>
      </c>
      <c r="B2624">
        <v>0</v>
      </c>
      <c r="C2624">
        <v>1</v>
      </c>
    </row>
    <row r="2625" spans="1:3" x14ac:dyDescent="0.2">
      <c r="A2625">
        <v>19</v>
      </c>
      <c r="B2625">
        <v>1</v>
      </c>
      <c r="C2625">
        <v>1</v>
      </c>
    </row>
    <row r="2626" spans="1:3" x14ac:dyDescent="0.2">
      <c r="A2626">
        <v>19</v>
      </c>
      <c r="B2626">
        <v>2</v>
      </c>
      <c r="C2626">
        <v>25</v>
      </c>
    </row>
    <row r="2627" spans="1:3" x14ac:dyDescent="0.2">
      <c r="A2627">
        <v>19</v>
      </c>
      <c r="B2627">
        <v>3</v>
      </c>
      <c r="C2627">
        <v>15</v>
      </c>
    </row>
    <row r="2628" spans="1:3" x14ac:dyDescent="0.2">
      <c r="A2628">
        <v>19</v>
      </c>
      <c r="B2628">
        <v>4</v>
      </c>
      <c r="C2628">
        <v>3</v>
      </c>
    </row>
    <row r="2629" spans="1:3" x14ac:dyDescent="0.2">
      <c r="A2629">
        <v>19</v>
      </c>
      <c r="B2629">
        <v>5</v>
      </c>
      <c r="C2629">
        <v>16</v>
      </c>
    </row>
    <row r="2630" spans="1:3" x14ac:dyDescent="0.2">
      <c r="A2630">
        <v>19</v>
      </c>
      <c r="B2630">
        <v>6</v>
      </c>
      <c r="C2630">
        <v>3</v>
      </c>
    </row>
    <row r="2631" spans="1:3" x14ac:dyDescent="0.2">
      <c r="A2631">
        <v>19</v>
      </c>
      <c r="B2631">
        <v>7</v>
      </c>
      <c r="C2631">
        <v>9</v>
      </c>
    </row>
    <row r="2632" spans="1:3" x14ac:dyDescent="0.2">
      <c r="A2632">
        <v>19</v>
      </c>
      <c r="B2632">
        <v>8</v>
      </c>
      <c r="C2632">
        <v>62</v>
      </c>
    </row>
    <row r="2633" spans="1:3" x14ac:dyDescent="0.2">
      <c r="A2633">
        <v>19</v>
      </c>
      <c r="B2633">
        <v>9</v>
      </c>
      <c r="C2633">
        <v>82</v>
      </c>
    </row>
    <row r="2634" spans="1:3" x14ac:dyDescent="0.2">
      <c r="A2634">
        <v>19</v>
      </c>
      <c r="B2634">
        <v>10</v>
      </c>
      <c r="C2634">
        <v>90</v>
      </c>
    </row>
    <row r="2635" spans="1:3" x14ac:dyDescent="0.2">
      <c r="A2635">
        <v>19</v>
      </c>
      <c r="B2635">
        <v>11</v>
      </c>
      <c r="C2635">
        <v>6</v>
      </c>
    </row>
    <row r="2636" spans="1:3" x14ac:dyDescent="0.2">
      <c r="A2636">
        <v>19</v>
      </c>
      <c r="B2636">
        <v>12</v>
      </c>
      <c r="C2636">
        <v>6</v>
      </c>
    </row>
    <row r="2637" spans="1:3" x14ac:dyDescent="0.2">
      <c r="A2637">
        <v>19</v>
      </c>
      <c r="B2637">
        <v>13</v>
      </c>
      <c r="C2637">
        <v>9</v>
      </c>
    </row>
    <row r="2638" spans="1:3" x14ac:dyDescent="0.2">
      <c r="A2638">
        <v>19</v>
      </c>
      <c r="B2638">
        <v>14</v>
      </c>
      <c r="C2638">
        <v>9</v>
      </c>
    </row>
    <row r="2639" spans="1:3" x14ac:dyDescent="0.2">
      <c r="A2639">
        <v>19</v>
      </c>
      <c r="B2639">
        <v>15</v>
      </c>
      <c r="C2639">
        <v>19</v>
      </c>
    </row>
    <row r="2640" spans="1:3" x14ac:dyDescent="0.2">
      <c r="A2640">
        <v>19</v>
      </c>
      <c r="B2640">
        <v>16</v>
      </c>
      <c r="C2640">
        <v>35</v>
      </c>
    </row>
    <row r="2641" spans="1:3" x14ac:dyDescent="0.2">
      <c r="A2641">
        <v>19</v>
      </c>
      <c r="B2641">
        <v>17</v>
      </c>
      <c r="C2641">
        <v>0</v>
      </c>
    </row>
    <row r="2642" spans="1:3" x14ac:dyDescent="0.2">
      <c r="A2642">
        <v>19</v>
      </c>
      <c r="B2642">
        <v>18</v>
      </c>
      <c r="C2642">
        <v>35</v>
      </c>
    </row>
    <row r="2643" spans="1:3" x14ac:dyDescent="0.2">
      <c r="A2643">
        <v>19</v>
      </c>
      <c r="B2643">
        <v>19</v>
      </c>
      <c r="C2643">
        <v>19</v>
      </c>
    </row>
    <row r="2644" spans="1:3" x14ac:dyDescent="0.2">
      <c r="A2644">
        <v>19</v>
      </c>
      <c r="B2644">
        <v>20</v>
      </c>
      <c r="C2644">
        <v>29</v>
      </c>
    </row>
    <row r="2645" spans="1:3" x14ac:dyDescent="0.2">
      <c r="A2645">
        <v>19</v>
      </c>
      <c r="B2645">
        <v>21</v>
      </c>
      <c r="C2645">
        <v>24</v>
      </c>
    </row>
    <row r="2646" spans="1:3" x14ac:dyDescent="0.2">
      <c r="A2646">
        <v>19</v>
      </c>
      <c r="B2646">
        <v>22</v>
      </c>
      <c r="C2646">
        <v>32</v>
      </c>
    </row>
    <row r="2647" spans="1:3" x14ac:dyDescent="0.2">
      <c r="A2647">
        <v>19</v>
      </c>
      <c r="B2647">
        <v>23</v>
      </c>
      <c r="C2647">
        <v>29</v>
      </c>
    </row>
    <row r="2648" spans="1:3" x14ac:dyDescent="0.2">
      <c r="A2648">
        <v>19</v>
      </c>
      <c r="B2648">
        <v>24</v>
      </c>
      <c r="C2648">
        <v>11</v>
      </c>
    </row>
    <row r="2649" spans="1:3" x14ac:dyDescent="0.2">
      <c r="A2649">
        <v>19</v>
      </c>
      <c r="B2649">
        <v>25</v>
      </c>
      <c r="C2649">
        <v>0</v>
      </c>
    </row>
    <row r="2650" spans="1:3" x14ac:dyDescent="0.2">
      <c r="A2650">
        <v>19</v>
      </c>
      <c r="B2650">
        <v>26</v>
      </c>
      <c r="C2650">
        <v>15</v>
      </c>
    </row>
    <row r="2651" spans="1:3" x14ac:dyDescent="0.2">
      <c r="A2651">
        <v>19</v>
      </c>
      <c r="B2651">
        <v>27</v>
      </c>
      <c r="C2651">
        <v>89</v>
      </c>
    </row>
    <row r="2652" spans="1:3" x14ac:dyDescent="0.2">
      <c r="A2652">
        <v>19</v>
      </c>
      <c r="B2652">
        <v>28</v>
      </c>
      <c r="C2652">
        <v>95</v>
      </c>
    </row>
    <row r="2653" spans="1:3" x14ac:dyDescent="0.2">
      <c r="A2653">
        <v>19</v>
      </c>
      <c r="B2653">
        <v>29</v>
      </c>
      <c r="C2653">
        <v>4</v>
      </c>
    </row>
    <row r="2654" spans="1:3" x14ac:dyDescent="0.2">
      <c r="A2654">
        <v>19</v>
      </c>
      <c r="B2654">
        <v>30</v>
      </c>
      <c r="C2654">
        <v>11</v>
      </c>
    </row>
    <row r="2655" spans="1:3" x14ac:dyDescent="0.2">
      <c r="A2655">
        <v>19</v>
      </c>
      <c r="B2655">
        <v>31</v>
      </c>
      <c r="C2655">
        <v>22</v>
      </c>
    </row>
    <row r="2656" spans="1:3" x14ac:dyDescent="0.2">
      <c r="A2656">
        <v>19</v>
      </c>
      <c r="B2656">
        <v>32</v>
      </c>
      <c r="C2656">
        <v>16</v>
      </c>
    </row>
    <row r="2657" spans="1:3" x14ac:dyDescent="0.2">
      <c r="A2657">
        <v>19</v>
      </c>
      <c r="B2657">
        <v>33</v>
      </c>
      <c r="C2657">
        <v>96</v>
      </c>
    </row>
    <row r="2658" spans="1:3" x14ac:dyDescent="0.2">
      <c r="A2658">
        <v>19</v>
      </c>
      <c r="B2658">
        <v>34</v>
      </c>
      <c r="C2658">
        <v>30</v>
      </c>
    </row>
    <row r="2659" spans="1:3" x14ac:dyDescent="0.2">
      <c r="A2659">
        <v>19</v>
      </c>
      <c r="B2659">
        <v>35</v>
      </c>
      <c r="C2659">
        <v>3</v>
      </c>
    </row>
    <row r="2660" spans="1:3" x14ac:dyDescent="0.2">
      <c r="A2660">
        <v>19</v>
      </c>
      <c r="B2660">
        <v>36</v>
      </c>
      <c r="C2660">
        <v>3</v>
      </c>
    </row>
    <row r="2661" spans="1:3" x14ac:dyDescent="0.2">
      <c r="A2661">
        <v>19</v>
      </c>
      <c r="B2661">
        <v>37</v>
      </c>
      <c r="C2661">
        <v>81</v>
      </c>
    </row>
    <row r="2662" spans="1:3" x14ac:dyDescent="0.2">
      <c r="A2662">
        <v>19</v>
      </c>
      <c r="B2662">
        <v>38</v>
      </c>
      <c r="C2662">
        <v>42</v>
      </c>
    </row>
    <row r="2663" spans="1:3" x14ac:dyDescent="0.2">
      <c r="A2663">
        <v>19</v>
      </c>
      <c r="B2663">
        <v>39</v>
      </c>
      <c r="C2663">
        <v>32</v>
      </c>
    </row>
    <row r="2664" spans="1:3" x14ac:dyDescent="0.2">
      <c r="A2664">
        <v>19</v>
      </c>
      <c r="B2664">
        <v>40</v>
      </c>
      <c r="C2664">
        <v>39</v>
      </c>
    </row>
    <row r="2665" spans="1:3" x14ac:dyDescent="0.2">
      <c r="A2665">
        <v>19</v>
      </c>
      <c r="B2665">
        <v>41</v>
      </c>
      <c r="C2665">
        <v>22</v>
      </c>
    </row>
    <row r="2666" spans="1:3" x14ac:dyDescent="0.2">
      <c r="A2666">
        <v>19</v>
      </c>
      <c r="B2666">
        <v>42</v>
      </c>
      <c r="C2666">
        <v>39</v>
      </c>
    </row>
    <row r="2667" spans="1:3" x14ac:dyDescent="0.2">
      <c r="A2667">
        <v>19</v>
      </c>
      <c r="B2667">
        <v>43</v>
      </c>
      <c r="C2667">
        <v>22</v>
      </c>
    </row>
    <row r="2668" spans="1:3" x14ac:dyDescent="0.2">
      <c r="A2668">
        <v>19</v>
      </c>
      <c r="B2668">
        <v>44</v>
      </c>
      <c r="C2668">
        <v>81</v>
      </c>
    </row>
    <row r="2669" spans="1:3" x14ac:dyDescent="0.2">
      <c r="A2669">
        <v>19</v>
      </c>
      <c r="B2669">
        <v>45</v>
      </c>
      <c r="C2669">
        <v>18</v>
      </c>
    </row>
    <row r="2670" spans="1:3" x14ac:dyDescent="0.2">
      <c r="A2670">
        <v>19</v>
      </c>
      <c r="B2670">
        <v>46</v>
      </c>
      <c r="C2670">
        <v>56</v>
      </c>
    </row>
    <row r="2671" spans="1:3" x14ac:dyDescent="0.2">
      <c r="A2671">
        <v>19</v>
      </c>
      <c r="B2671">
        <v>47</v>
      </c>
      <c r="C2671">
        <v>56</v>
      </c>
    </row>
    <row r="2672" spans="1:3" x14ac:dyDescent="0.2">
      <c r="A2672">
        <v>19</v>
      </c>
      <c r="B2672">
        <v>48</v>
      </c>
      <c r="C2672">
        <v>115</v>
      </c>
    </row>
    <row r="2673" spans="1:3" x14ac:dyDescent="0.2">
      <c r="A2673">
        <v>19</v>
      </c>
      <c r="B2673">
        <v>49</v>
      </c>
      <c r="C2673">
        <v>52</v>
      </c>
    </row>
    <row r="2674" spans="1:3" x14ac:dyDescent="0.2">
      <c r="A2674">
        <v>19</v>
      </c>
      <c r="B2674">
        <v>50</v>
      </c>
      <c r="C2674">
        <v>22</v>
      </c>
    </row>
    <row r="2675" spans="1:3" x14ac:dyDescent="0.2">
      <c r="A2675">
        <v>19</v>
      </c>
      <c r="B2675">
        <v>51</v>
      </c>
      <c r="C2675">
        <v>96</v>
      </c>
    </row>
    <row r="2676" spans="1:3" x14ac:dyDescent="0.2">
      <c r="A2676">
        <v>19</v>
      </c>
      <c r="B2676">
        <v>52</v>
      </c>
      <c r="C2676">
        <v>24</v>
      </c>
    </row>
    <row r="2677" spans="1:3" x14ac:dyDescent="0.2">
      <c r="A2677">
        <v>19</v>
      </c>
      <c r="B2677">
        <v>53</v>
      </c>
      <c r="C2677">
        <v>62</v>
      </c>
    </row>
    <row r="2678" spans="1:3" x14ac:dyDescent="0.2">
      <c r="A2678">
        <v>19</v>
      </c>
      <c r="B2678">
        <v>54</v>
      </c>
      <c r="C2678">
        <v>72</v>
      </c>
    </row>
    <row r="2679" spans="1:3" x14ac:dyDescent="0.2">
      <c r="A2679">
        <v>19</v>
      </c>
      <c r="B2679">
        <v>55</v>
      </c>
      <c r="C2679">
        <v>13</v>
      </c>
    </row>
    <row r="2680" spans="1:3" x14ac:dyDescent="0.2">
      <c r="A2680">
        <v>19</v>
      </c>
      <c r="B2680">
        <v>56</v>
      </c>
      <c r="C2680">
        <v>13</v>
      </c>
    </row>
    <row r="2681" spans="1:3" x14ac:dyDescent="0.2">
      <c r="A2681">
        <v>19</v>
      </c>
      <c r="B2681">
        <v>57</v>
      </c>
      <c r="C2681">
        <v>20</v>
      </c>
    </row>
    <row r="2682" spans="1:3" x14ac:dyDescent="0.2">
      <c r="A2682">
        <v>19</v>
      </c>
      <c r="B2682">
        <v>58</v>
      </c>
      <c r="C2682">
        <v>7</v>
      </c>
    </row>
    <row r="2683" spans="1:3" x14ac:dyDescent="0.2">
      <c r="A2683">
        <v>19</v>
      </c>
      <c r="B2683">
        <v>59</v>
      </c>
      <c r="C2683">
        <v>95</v>
      </c>
    </row>
    <row r="2684" spans="1:3" x14ac:dyDescent="0.2">
      <c r="A2684">
        <v>19</v>
      </c>
      <c r="B2684">
        <v>60</v>
      </c>
      <c r="C2684">
        <v>50</v>
      </c>
    </row>
    <row r="2685" spans="1:3" x14ac:dyDescent="0.2">
      <c r="A2685">
        <v>19</v>
      </c>
      <c r="B2685">
        <v>61</v>
      </c>
      <c r="C2685">
        <v>115</v>
      </c>
    </row>
    <row r="2686" spans="1:3" x14ac:dyDescent="0.2">
      <c r="A2686">
        <v>19</v>
      </c>
      <c r="B2686">
        <v>62</v>
      </c>
      <c r="C2686">
        <v>18</v>
      </c>
    </row>
    <row r="2687" spans="1:3" x14ac:dyDescent="0.2">
      <c r="A2687">
        <v>19</v>
      </c>
      <c r="B2687">
        <v>63</v>
      </c>
      <c r="C2687">
        <v>40</v>
      </c>
    </row>
    <row r="2688" spans="1:3" x14ac:dyDescent="0.2">
      <c r="A2688">
        <v>19</v>
      </c>
      <c r="B2688">
        <v>64</v>
      </c>
      <c r="C2688">
        <v>21</v>
      </c>
    </row>
    <row r="2689" spans="1:3" x14ac:dyDescent="0.2">
      <c r="A2689">
        <v>19</v>
      </c>
      <c r="B2689">
        <v>65</v>
      </c>
      <c r="C2689">
        <v>59</v>
      </c>
    </row>
    <row r="2690" spans="1:3" x14ac:dyDescent="0.2">
      <c r="A2690">
        <v>19</v>
      </c>
      <c r="B2690">
        <v>66</v>
      </c>
      <c r="C2690">
        <v>73</v>
      </c>
    </row>
    <row r="2691" spans="1:3" x14ac:dyDescent="0.2">
      <c r="A2691">
        <v>19</v>
      </c>
      <c r="B2691">
        <v>67</v>
      </c>
      <c r="C2691">
        <v>31</v>
      </c>
    </row>
    <row r="2692" spans="1:3" x14ac:dyDescent="0.2">
      <c r="A2692">
        <v>19</v>
      </c>
      <c r="B2692">
        <v>68</v>
      </c>
      <c r="C2692">
        <v>79</v>
      </c>
    </row>
    <row r="2693" spans="1:3" x14ac:dyDescent="0.2">
      <c r="A2693">
        <v>19</v>
      </c>
      <c r="B2693">
        <v>69</v>
      </c>
      <c r="C2693">
        <v>89</v>
      </c>
    </row>
    <row r="2694" spans="1:3" x14ac:dyDescent="0.2">
      <c r="A2694">
        <v>19</v>
      </c>
      <c r="B2694">
        <v>70</v>
      </c>
      <c r="C2694">
        <v>33</v>
      </c>
    </row>
    <row r="2695" spans="1:3" x14ac:dyDescent="0.2">
      <c r="A2695">
        <v>19</v>
      </c>
      <c r="B2695">
        <v>71</v>
      </c>
      <c r="C2695">
        <v>78</v>
      </c>
    </row>
    <row r="2696" spans="1:3" x14ac:dyDescent="0.2">
      <c r="A2696">
        <v>19</v>
      </c>
      <c r="B2696">
        <v>72</v>
      </c>
      <c r="C2696">
        <v>5</v>
      </c>
    </row>
    <row r="2697" spans="1:3" x14ac:dyDescent="0.2">
      <c r="A2697">
        <v>19</v>
      </c>
      <c r="B2697">
        <v>73</v>
      </c>
      <c r="C2697">
        <v>30</v>
      </c>
    </row>
    <row r="2698" spans="1:3" x14ac:dyDescent="0.2">
      <c r="A2698">
        <v>19</v>
      </c>
      <c r="B2698">
        <v>74</v>
      </c>
      <c r="C2698">
        <v>21</v>
      </c>
    </row>
    <row r="2699" spans="1:3" x14ac:dyDescent="0.2">
      <c r="A2699">
        <v>19</v>
      </c>
      <c r="B2699">
        <v>75</v>
      </c>
      <c r="C2699">
        <v>21</v>
      </c>
    </row>
    <row r="2700" spans="1:3" x14ac:dyDescent="0.2">
      <c r="A2700">
        <v>19</v>
      </c>
      <c r="B2700">
        <v>76</v>
      </c>
      <c r="C2700">
        <v>116</v>
      </c>
    </row>
    <row r="2701" spans="1:3" x14ac:dyDescent="0.2">
      <c r="A2701">
        <v>19</v>
      </c>
      <c r="B2701">
        <v>77</v>
      </c>
      <c r="C2701">
        <v>116</v>
      </c>
    </row>
    <row r="2702" spans="1:3" x14ac:dyDescent="0.2">
      <c r="A2702">
        <v>19</v>
      </c>
      <c r="B2702">
        <v>78</v>
      </c>
      <c r="C2702">
        <v>62</v>
      </c>
    </row>
    <row r="2703" spans="1:3" x14ac:dyDescent="0.2">
      <c r="A2703">
        <v>19</v>
      </c>
      <c r="B2703">
        <v>79</v>
      </c>
      <c r="C2703">
        <v>8</v>
      </c>
    </row>
    <row r="2704" spans="1:3" x14ac:dyDescent="0.2">
      <c r="A2704">
        <v>19</v>
      </c>
      <c r="B2704">
        <v>80</v>
      </c>
      <c r="C2704">
        <v>73</v>
      </c>
    </row>
    <row r="2705" spans="1:3" x14ac:dyDescent="0.2">
      <c r="A2705">
        <v>19</v>
      </c>
      <c r="B2705">
        <v>81</v>
      </c>
      <c r="C2705">
        <v>39</v>
      </c>
    </row>
    <row r="2706" spans="1:3" x14ac:dyDescent="0.2">
      <c r="A2706">
        <v>19</v>
      </c>
      <c r="B2706">
        <v>82</v>
      </c>
      <c r="C2706">
        <v>3</v>
      </c>
    </row>
    <row r="2707" spans="1:3" x14ac:dyDescent="0.2">
      <c r="A2707">
        <v>19</v>
      </c>
      <c r="B2707">
        <v>83</v>
      </c>
      <c r="C2707">
        <v>28</v>
      </c>
    </row>
    <row r="2708" spans="1:3" x14ac:dyDescent="0.2">
      <c r="A2708">
        <v>19</v>
      </c>
      <c r="B2708">
        <v>84</v>
      </c>
      <c r="C2708">
        <v>58</v>
      </c>
    </row>
    <row r="2709" spans="1:3" x14ac:dyDescent="0.2">
      <c r="A2709">
        <v>19</v>
      </c>
      <c r="B2709">
        <v>85</v>
      </c>
      <c r="C2709">
        <v>91</v>
      </c>
    </row>
    <row r="2710" spans="1:3" x14ac:dyDescent="0.2">
      <c r="A2710">
        <v>19</v>
      </c>
      <c r="B2710">
        <v>86</v>
      </c>
      <c r="C2710">
        <v>71</v>
      </c>
    </row>
    <row r="2711" spans="1:3" x14ac:dyDescent="0.2">
      <c r="A2711">
        <v>19</v>
      </c>
      <c r="B2711">
        <v>87</v>
      </c>
      <c r="C2711">
        <v>42</v>
      </c>
    </row>
    <row r="2712" spans="1:3" x14ac:dyDescent="0.2">
      <c r="A2712">
        <v>19</v>
      </c>
      <c r="B2712">
        <v>88</v>
      </c>
      <c r="C2712">
        <v>51</v>
      </c>
    </row>
    <row r="2713" spans="1:3" x14ac:dyDescent="0.2">
      <c r="A2713">
        <v>19</v>
      </c>
      <c r="B2713">
        <v>89</v>
      </c>
      <c r="C2713">
        <v>45</v>
      </c>
    </row>
    <row r="2714" spans="1:3" x14ac:dyDescent="0.2">
      <c r="A2714">
        <v>19</v>
      </c>
      <c r="B2714">
        <v>90</v>
      </c>
      <c r="C2714">
        <v>23</v>
      </c>
    </row>
    <row r="2715" spans="1:3" x14ac:dyDescent="0.2">
      <c r="A2715">
        <v>19</v>
      </c>
      <c r="B2715">
        <v>91</v>
      </c>
      <c r="C2715">
        <v>7</v>
      </c>
    </row>
    <row r="2716" spans="1:3" x14ac:dyDescent="0.2">
      <c r="A2716">
        <v>19</v>
      </c>
      <c r="B2716">
        <v>92</v>
      </c>
      <c r="C2716">
        <v>54</v>
      </c>
    </row>
    <row r="2717" spans="1:3" x14ac:dyDescent="0.2">
      <c r="A2717">
        <v>19</v>
      </c>
      <c r="B2717">
        <v>93</v>
      </c>
      <c r="C2717">
        <v>90</v>
      </c>
    </row>
    <row r="2718" spans="1:3" x14ac:dyDescent="0.2">
      <c r="A2718">
        <v>19</v>
      </c>
      <c r="B2718">
        <v>94</v>
      </c>
      <c r="C2718">
        <v>90</v>
      </c>
    </row>
    <row r="2719" spans="1:3" x14ac:dyDescent="0.2">
      <c r="A2719">
        <v>19</v>
      </c>
      <c r="B2719">
        <v>95</v>
      </c>
      <c r="C2719">
        <v>9</v>
      </c>
    </row>
    <row r="2720" spans="1:3" x14ac:dyDescent="0.2">
      <c r="A2720">
        <v>19</v>
      </c>
      <c r="B2720">
        <v>96</v>
      </c>
      <c r="C2720">
        <v>11</v>
      </c>
    </row>
    <row r="2721" spans="1:3" x14ac:dyDescent="0.2">
      <c r="A2721">
        <v>19</v>
      </c>
      <c r="B2721">
        <v>97</v>
      </c>
      <c r="C2721">
        <v>115</v>
      </c>
    </row>
    <row r="2722" spans="1:3" x14ac:dyDescent="0.2">
      <c r="A2722">
        <v>19</v>
      </c>
      <c r="B2722">
        <v>98</v>
      </c>
      <c r="C2722">
        <v>49</v>
      </c>
    </row>
    <row r="2723" spans="1:3" x14ac:dyDescent="0.2">
      <c r="A2723">
        <v>19</v>
      </c>
      <c r="B2723">
        <v>99</v>
      </c>
      <c r="C2723">
        <v>51</v>
      </c>
    </row>
    <row r="2724" spans="1:3" x14ac:dyDescent="0.2">
      <c r="A2724">
        <v>19</v>
      </c>
      <c r="B2724">
        <v>100</v>
      </c>
      <c r="C2724">
        <v>28</v>
      </c>
    </row>
    <row r="2725" spans="1:3" x14ac:dyDescent="0.2">
      <c r="A2725">
        <v>19</v>
      </c>
      <c r="B2725">
        <v>101</v>
      </c>
      <c r="C2725">
        <v>27</v>
      </c>
    </row>
    <row r="2726" spans="1:3" x14ac:dyDescent="0.2">
      <c r="A2726">
        <v>19</v>
      </c>
      <c r="B2726">
        <v>102</v>
      </c>
      <c r="C2726">
        <v>103</v>
      </c>
    </row>
    <row r="2727" spans="1:3" x14ac:dyDescent="0.2">
      <c r="A2727">
        <v>19</v>
      </c>
      <c r="B2727">
        <v>103</v>
      </c>
      <c r="C2727">
        <v>89</v>
      </c>
    </row>
    <row r="2728" spans="1:3" x14ac:dyDescent="0.2">
      <c r="A2728">
        <v>19</v>
      </c>
      <c r="B2728">
        <v>104</v>
      </c>
      <c r="C2728">
        <v>78</v>
      </c>
    </row>
    <row r="2729" spans="1:3" x14ac:dyDescent="0.2">
      <c r="A2729">
        <v>19</v>
      </c>
      <c r="B2729">
        <v>105</v>
      </c>
      <c r="C2729">
        <v>52</v>
      </c>
    </row>
    <row r="2730" spans="1:3" x14ac:dyDescent="0.2">
      <c r="A2730">
        <v>19</v>
      </c>
      <c r="B2730">
        <v>106</v>
      </c>
      <c r="C2730">
        <v>41</v>
      </c>
    </row>
    <row r="2731" spans="1:3" x14ac:dyDescent="0.2">
      <c r="A2731">
        <v>19</v>
      </c>
      <c r="B2731">
        <v>107</v>
      </c>
      <c r="C2731">
        <v>79</v>
      </c>
    </row>
    <row r="2732" spans="1:3" x14ac:dyDescent="0.2">
      <c r="A2732">
        <v>19</v>
      </c>
      <c r="B2732">
        <v>108</v>
      </c>
      <c r="C2732">
        <v>54</v>
      </c>
    </row>
    <row r="2733" spans="1:3" x14ac:dyDescent="0.2">
      <c r="A2733">
        <v>19</v>
      </c>
      <c r="B2733">
        <v>109</v>
      </c>
      <c r="C2733">
        <v>54</v>
      </c>
    </row>
    <row r="2734" spans="1:3" x14ac:dyDescent="0.2">
      <c r="A2734">
        <v>19</v>
      </c>
      <c r="B2734">
        <v>110</v>
      </c>
      <c r="C2734">
        <v>69</v>
      </c>
    </row>
    <row r="2735" spans="1:3" x14ac:dyDescent="0.2">
      <c r="A2735">
        <v>19</v>
      </c>
      <c r="B2735">
        <v>111</v>
      </c>
      <c r="C2735">
        <v>27</v>
      </c>
    </row>
    <row r="2736" spans="1:3" x14ac:dyDescent="0.2">
      <c r="A2736">
        <v>19</v>
      </c>
      <c r="B2736">
        <v>112</v>
      </c>
      <c r="C2736">
        <v>54</v>
      </c>
    </row>
    <row r="2737" spans="1:3" x14ac:dyDescent="0.2">
      <c r="A2737">
        <v>19</v>
      </c>
      <c r="B2737">
        <v>113</v>
      </c>
      <c r="C2737">
        <v>115</v>
      </c>
    </row>
    <row r="2738" spans="1:3" x14ac:dyDescent="0.2">
      <c r="A2738">
        <v>19</v>
      </c>
      <c r="B2738">
        <v>114</v>
      </c>
      <c r="C2738">
        <v>50</v>
      </c>
    </row>
    <row r="2739" spans="1:3" x14ac:dyDescent="0.2">
      <c r="A2739">
        <v>19</v>
      </c>
      <c r="B2739">
        <v>115</v>
      </c>
      <c r="C2739">
        <v>23</v>
      </c>
    </row>
    <row r="2740" spans="1:3" x14ac:dyDescent="0.2">
      <c r="A2740">
        <v>19</v>
      </c>
      <c r="B2740">
        <v>116</v>
      </c>
      <c r="C2740">
        <v>20</v>
      </c>
    </row>
    <row r="2741" spans="1:3" x14ac:dyDescent="0.2">
      <c r="A2741">
        <v>19</v>
      </c>
      <c r="B2741">
        <v>117</v>
      </c>
      <c r="C2741">
        <v>31</v>
      </c>
    </row>
    <row r="2742" spans="1:3" x14ac:dyDescent="0.2">
      <c r="A2742">
        <v>19</v>
      </c>
      <c r="B2742">
        <v>118</v>
      </c>
      <c r="C2742">
        <v>70</v>
      </c>
    </row>
    <row r="2743" spans="1:3" x14ac:dyDescent="0.2">
      <c r="A2743">
        <v>19</v>
      </c>
      <c r="B2743">
        <v>119</v>
      </c>
      <c r="C2743">
        <v>74</v>
      </c>
    </row>
    <row r="2744" spans="1:3" x14ac:dyDescent="0.2">
      <c r="A2744">
        <v>19</v>
      </c>
      <c r="B2744">
        <v>120</v>
      </c>
      <c r="C2744">
        <v>64</v>
      </c>
    </row>
    <row r="2745" spans="1:3" x14ac:dyDescent="0.2">
      <c r="A2745">
        <v>19</v>
      </c>
      <c r="B2745">
        <v>121</v>
      </c>
      <c r="C2745">
        <v>103</v>
      </c>
    </row>
    <row r="2746" spans="1:3" x14ac:dyDescent="0.2">
      <c r="A2746">
        <v>19</v>
      </c>
      <c r="B2746">
        <v>122</v>
      </c>
      <c r="C2746">
        <v>116</v>
      </c>
    </row>
    <row r="2747" spans="1:3" x14ac:dyDescent="0.2">
      <c r="A2747">
        <v>19</v>
      </c>
      <c r="B2747">
        <v>123</v>
      </c>
      <c r="C2747">
        <v>69</v>
      </c>
    </row>
    <row r="2748" spans="1:3" x14ac:dyDescent="0.2">
      <c r="A2748">
        <v>19</v>
      </c>
      <c r="B2748">
        <v>124</v>
      </c>
      <c r="C2748">
        <v>41</v>
      </c>
    </row>
    <row r="2749" spans="1:3" x14ac:dyDescent="0.2">
      <c r="A2749">
        <v>19</v>
      </c>
      <c r="B2749">
        <v>125</v>
      </c>
      <c r="C2749">
        <v>80</v>
      </c>
    </row>
    <row r="2750" spans="1:3" x14ac:dyDescent="0.2">
      <c r="A2750">
        <v>19</v>
      </c>
      <c r="B2750">
        <v>126</v>
      </c>
      <c r="C2750">
        <v>70</v>
      </c>
    </row>
    <row r="2751" spans="1:3" x14ac:dyDescent="0.2">
      <c r="A2751">
        <v>19</v>
      </c>
      <c r="B2751">
        <v>127</v>
      </c>
      <c r="C2751">
        <v>71</v>
      </c>
    </row>
    <row r="2752" spans="1:3" x14ac:dyDescent="0.2">
      <c r="A2752">
        <v>19</v>
      </c>
      <c r="B2752">
        <v>128</v>
      </c>
      <c r="C2752">
        <v>79</v>
      </c>
    </row>
    <row r="2753" spans="1:3" x14ac:dyDescent="0.2">
      <c r="A2753">
        <v>19</v>
      </c>
      <c r="B2753">
        <v>129</v>
      </c>
      <c r="C2753">
        <v>71</v>
      </c>
    </row>
    <row r="2754" spans="1:3" x14ac:dyDescent="0.2">
      <c r="A2754">
        <v>19</v>
      </c>
      <c r="B2754">
        <v>130</v>
      </c>
      <c r="C2754">
        <v>31</v>
      </c>
    </row>
    <row r="2755" spans="1:3" x14ac:dyDescent="0.2">
      <c r="A2755">
        <v>19</v>
      </c>
      <c r="B2755">
        <v>131</v>
      </c>
      <c r="C2755">
        <v>64</v>
      </c>
    </row>
    <row r="2756" spans="1:3" x14ac:dyDescent="0.2">
      <c r="A2756">
        <v>19</v>
      </c>
      <c r="B2756">
        <v>132</v>
      </c>
      <c r="C2756">
        <v>66</v>
      </c>
    </row>
    <row r="2757" spans="1:3" x14ac:dyDescent="0.2">
      <c r="A2757">
        <v>19</v>
      </c>
      <c r="B2757">
        <v>133</v>
      </c>
      <c r="C2757">
        <v>66</v>
      </c>
    </row>
    <row r="2758" spans="1:3" x14ac:dyDescent="0.2">
      <c r="A2758">
        <v>19</v>
      </c>
      <c r="B2758">
        <v>134</v>
      </c>
      <c r="C2758">
        <v>66</v>
      </c>
    </row>
    <row r="2759" spans="1:3" x14ac:dyDescent="0.2">
      <c r="A2759">
        <v>19</v>
      </c>
      <c r="B2759">
        <v>135</v>
      </c>
      <c r="C2759">
        <v>49</v>
      </c>
    </row>
    <row r="2760" spans="1:3" x14ac:dyDescent="0.2">
      <c r="A2760">
        <v>19</v>
      </c>
      <c r="B2760">
        <v>136</v>
      </c>
      <c r="C2760">
        <v>105</v>
      </c>
    </row>
    <row r="2761" spans="1:3" x14ac:dyDescent="0.2">
      <c r="A2761">
        <v>19</v>
      </c>
      <c r="B2761">
        <v>137</v>
      </c>
      <c r="C2761">
        <v>105</v>
      </c>
    </row>
    <row r="2762" spans="1:3" x14ac:dyDescent="0.2">
      <c r="A2762">
        <v>20</v>
      </c>
      <c r="B2762">
        <v>0</v>
      </c>
      <c r="C2762">
        <v>9</v>
      </c>
    </row>
    <row r="2763" spans="1:3" x14ac:dyDescent="0.2">
      <c r="A2763">
        <v>20</v>
      </c>
      <c r="B2763">
        <v>1</v>
      </c>
      <c r="C2763">
        <v>29</v>
      </c>
    </row>
    <row r="2764" spans="1:3" x14ac:dyDescent="0.2">
      <c r="A2764">
        <v>20</v>
      </c>
      <c r="B2764">
        <v>2</v>
      </c>
      <c r="C2764">
        <v>11</v>
      </c>
    </row>
    <row r="2765" spans="1:3" x14ac:dyDescent="0.2">
      <c r="A2765">
        <v>20</v>
      </c>
      <c r="B2765">
        <v>3</v>
      </c>
      <c r="C2765">
        <v>5</v>
      </c>
    </row>
    <row r="2766" spans="1:3" x14ac:dyDescent="0.2">
      <c r="A2766">
        <v>20</v>
      </c>
      <c r="B2766">
        <v>4</v>
      </c>
      <c r="C2766">
        <v>32</v>
      </c>
    </row>
    <row r="2767" spans="1:3" x14ac:dyDescent="0.2">
      <c r="A2767">
        <v>20</v>
      </c>
      <c r="B2767">
        <v>5</v>
      </c>
      <c r="C2767">
        <v>30</v>
      </c>
    </row>
    <row r="2768" spans="1:3" x14ac:dyDescent="0.2">
      <c r="A2768">
        <v>20</v>
      </c>
      <c r="B2768">
        <v>6</v>
      </c>
      <c r="C2768">
        <v>32</v>
      </c>
    </row>
    <row r="2769" spans="1:3" x14ac:dyDescent="0.2">
      <c r="A2769">
        <v>20</v>
      </c>
      <c r="B2769">
        <v>7</v>
      </c>
      <c r="C2769">
        <v>13</v>
      </c>
    </row>
    <row r="2770" spans="1:3" x14ac:dyDescent="0.2">
      <c r="A2770">
        <v>20</v>
      </c>
      <c r="B2770">
        <v>8</v>
      </c>
      <c r="C2770">
        <v>39</v>
      </c>
    </row>
    <row r="2771" spans="1:3" x14ac:dyDescent="0.2">
      <c r="A2771">
        <v>20</v>
      </c>
      <c r="B2771">
        <v>9</v>
      </c>
      <c r="C2771">
        <v>24</v>
      </c>
    </row>
    <row r="2772" spans="1:3" x14ac:dyDescent="0.2">
      <c r="A2772">
        <v>20</v>
      </c>
      <c r="B2772">
        <v>10</v>
      </c>
      <c r="C2772">
        <v>69</v>
      </c>
    </row>
    <row r="2773" spans="1:3" x14ac:dyDescent="0.2">
      <c r="A2773">
        <v>20</v>
      </c>
      <c r="B2773">
        <v>11</v>
      </c>
      <c r="C2773">
        <v>62</v>
      </c>
    </row>
    <row r="2774" spans="1:3" x14ac:dyDescent="0.2">
      <c r="A2774">
        <v>20</v>
      </c>
      <c r="B2774">
        <v>12</v>
      </c>
      <c r="C2774">
        <v>24</v>
      </c>
    </row>
    <row r="2775" spans="1:3" x14ac:dyDescent="0.2">
      <c r="A2775">
        <v>20</v>
      </c>
      <c r="B2775">
        <v>13</v>
      </c>
      <c r="C2775">
        <v>20</v>
      </c>
    </row>
    <row r="2776" spans="1:3" x14ac:dyDescent="0.2">
      <c r="A2776">
        <v>20</v>
      </c>
      <c r="B2776">
        <v>14</v>
      </c>
      <c r="C2776">
        <v>20</v>
      </c>
    </row>
    <row r="2777" spans="1:3" x14ac:dyDescent="0.2">
      <c r="A2777">
        <v>20</v>
      </c>
      <c r="B2777">
        <v>15</v>
      </c>
      <c r="C2777">
        <v>29</v>
      </c>
    </row>
    <row r="2778" spans="1:3" x14ac:dyDescent="0.2">
      <c r="A2778">
        <v>20</v>
      </c>
      <c r="B2778">
        <v>16</v>
      </c>
      <c r="C2778">
        <v>45</v>
      </c>
    </row>
    <row r="2779" spans="1:3" x14ac:dyDescent="0.2">
      <c r="A2779">
        <v>20</v>
      </c>
      <c r="B2779">
        <v>17</v>
      </c>
      <c r="C2779">
        <v>11</v>
      </c>
    </row>
    <row r="2780" spans="1:3" x14ac:dyDescent="0.2">
      <c r="A2780">
        <v>20</v>
      </c>
      <c r="B2780">
        <v>18</v>
      </c>
      <c r="C2780">
        <v>62</v>
      </c>
    </row>
    <row r="2781" spans="1:3" x14ac:dyDescent="0.2">
      <c r="A2781">
        <v>20</v>
      </c>
      <c r="B2781">
        <v>19</v>
      </c>
      <c r="C2781">
        <v>29</v>
      </c>
    </row>
    <row r="2782" spans="1:3" x14ac:dyDescent="0.2">
      <c r="A2782">
        <v>20</v>
      </c>
      <c r="B2782">
        <v>20</v>
      </c>
      <c r="C2782">
        <v>20</v>
      </c>
    </row>
    <row r="2783" spans="1:3" x14ac:dyDescent="0.2">
      <c r="A2783">
        <v>20</v>
      </c>
      <c r="B2783">
        <v>21</v>
      </c>
      <c r="C2783">
        <v>22</v>
      </c>
    </row>
    <row r="2784" spans="1:3" x14ac:dyDescent="0.2">
      <c r="A2784">
        <v>20</v>
      </c>
      <c r="B2784">
        <v>22</v>
      </c>
      <c r="C2784">
        <v>72</v>
      </c>
    </row>
    <row r="2785" spans="1:3" x14ac:dyDescent="0.2">
      <c r="A2785">
        <v>20</v>
      </c>
      <c r="B2785">
        <v>23</v>
      </c>
      <c r="C2785">
        <v>23</v>
      </c>
    </row>
    <row r="2786" spans="1:3" x14ac:dyDescent="0.2">
      <c r="A2786">
        <v>20</v>
      </c>
      <c r="B2786">
        <v>24</v>
      </c>
      <c r="C2786">
        <v>95</v>
      </c>
    </row>
    <row r="2787" spans="1:3" x14ac:dyDescent="0.2">
      <c r="A2787">
        <v>20</v>
      </c>
      <c r="B2787">
        <v>25</v>
      </c>
      <c r="C2787">
        <v>9</v>
      </c>
    </row>
    <row r="2788" spans="1:3" x14ac:dyDescent="0.2">
      <c r="A2788">
        <v>20</v>
      </c>
      <c r="B2788">
        <v>26</v>
      </c>
      <c r="C2788">
        <v>29</v>
      </c>
    </row>
    <row r="2789" spans="1:3" x14ac:dyDescent="0.2">
      <c r="A2789">
        <v>20</v>
      </c>
      <c r="B2789">
        <v>27</v>
      </c>
      <c r="C2789">
        <v>91</v>
      </c>
    </row>
    <row r="2790" spans="1:3" x14ac:dyDescent="0.2">
      <c r="A2790">
        <v>20</v>
      </c>
      <c r="B2790">
        <v>28</v>
      </c>
      <c r="C2790">
        <v>78</v>
      </c>
    </row>
    <row r="2791" spans="1:3" x14ac:dyDescent="0.2">
      <c r="A2791">
        <v>20</v>
      </c>
      <c r="B2791">
        <v>29</v>
      </c>
      <c r="C2791">
        <v>24</v>
      </c>
    </row>
    <row r="2792" spans="1:3" x14ac:dyDescent="0.2">
      <c r="A2792">
        <v>20</v>
      </c>
      <c r="B2792">
        <v>30</v>
      </c>
      <c r="C2792">
        <v>95</v>
      </c>
    </row>
    <row r="2793" spans="1:3" x14ac:dyDescent="0.2">
      <c r="A2793">
        <v>20</v>
      </c>
      <c r="B2793">
        <v>31</v>
      </c>
      <c r="C2793">
        <v>59</v>
      </c>
    </row>
    <row r="2794" spans="1:3" x14ac:dyDescent="0.2">
      <c r="A2794">
        <v>20</v>
      </c>
      <c r="B2794">
        <v>32</v>
      </c>
      <c r="C2794">
        <v>96</v>
      </c>
    </row>
    <row r="2795" spans="1:3" x14ac:dyDescent="0.2">
      <c r="A2795">
        <v>20</v>
      </c>
      <c r="B2795">
        <v>33</v>
      </c>
      <c r="C2795">
        <v>89</v>
      </c>
    </row>
    <row r="2796" spans="1:3" x14ac:dyDescent="0.2">
      <c r="A2796">
        <v>20</v>
      </c>
      <c r="B2796">
        <v>34</v>
      </c>
      <c r="C2796">
        <v>89</v>
      </c>
    </row>
    <row r="2797" spans="1:3" x14ac:dyDescent="0.2">
      <c r="A2797">
        <v>20</v>
      </c>
      <c r="B2797">
        <v>35</v>
      </c>
      <c r="C2797">
        <v>32</v>
      </c>
    </row>
    <row r="2798" spans="1:3" x14ac:dyDescent="0.2">
      <c r="A2798">
        <v>20</v>
      </c>
      <c r="B2798">
        <v>36</v>
      </c>
      <c r="C2798">
        <v>5</v>
      </c>
    </row>
    <row r="2799" spans="1:3" x14ac:dyDescent="0.2">
      <c r="A2799">
        <v>20</v>
      </c>
      <c r="B2799">
        <v>37</v>
      </c>
      <c r="C2799">
        <v>71</v>
      </c>
    </row>
    <row r="2800" spans="1:3" x14ac:dyDescent="0.2">
      <c r="A2800">
        <v>20</v>
      </c>
      <c r="B2800">
        <v>38</v>
      </c>
      <c r="C2800">
        <v>74</v>
      </c>
    </row>
    <row r="2801" spans="1:3" x14ac:dyDescent="0.2">
      <c r="A2801">
        <v>20</v>
      </c>
      <c r="B2801">
        <v>39</v>
      </c>
      <c r="C2801">
        <v>72</v>
      </c>
    </row>
    <row r="2802" spans="1:3" x14ac:dyDescent="0.2">
      <c r="A2802">
        <v>20</v>
      </c>
      <c r="B2802">
        <v>40</v>
      </c>
      <c r="C2802">
        <v>51</v>
      </c>
    </row>
    <row r="2803" spans="1:3" x14ac:dyDescent="0.2">
      <c r="A2803">
        <v>20</v>
      </c>
      <c r="B2803">
        <v>41</v>
      </c>
      <c r="C2803">
        <v>28</v>
      </c>
    </row>
    <row r="2804" spans="1:3" x14ac:dyDescent="0.2">
      <c r="A2804">
        <v>20</v>
      </c>
      <c r="B2804">
        <v>42</v>
      </c>
      <c r="C2804">
        <v>51</v>
      </c>
    </row>
    <row r="2805" spans="1:3" x14ac:dyDescent="0.2">
      <c r="A2805">
        <v>20</v>
      </c>
      <c r="B2805">
        <v>43</v>
      </c>
      <c r="C2805">
        <v>28</v>
      </c>
    </row>
    <row r="2806" spans="1:3" x14ac:dyDescent="0.2">
      <c r="A2806">
        <v>20</v>
      </c>
      <c r="B2806">
        <v>44</v>
      </c>
      <c r="C2806">
        <v>71</v>
      </c>
    </row>
    <row r="2807" spans="1:3" x14ac:dyDescent="0.2">
      <c r="A2807">
        <v>20</v>
      </c>
      <c r="B2807">
        <v>45</v>
      </c>
      <c r="C2807">
        <v>96</v>
      </c>
    </row>
    <row r="2808" spans="1:3" x14ac:dyDescent="0.2">
      <c r="A2808">
        <v>20</v>
      </c>
      <c r="B2808">
        <v>46</v>
      </c>
      <c r="C2808">
        <v>31</v>
      </c>
    </row>
    <row r="2809" spans="1:3" x14ac:dyDescent="0.2">
      <c r="A2809">
        <v>20</v>
      </c>
      <c r="B2809">
        <v>47</v>
      </c>
      <c r="C2809">
        <v>31</v>
      </c>
    </row>
    <row r="2810" spans="1:3" x14ac:dyDescent="0.2">
      <c r="A2810">
        <v>20</v>
      </c>
      <c r="B2810">
        <v>48</v>
      </c>
      <c r="C2810">
        <v>103</v>
      </c>
    </row>
    <row r="2811" spans="1:3" x14ac:dyDescent="0.2">
      <c r="A2811">
        <v>20</v>
      </c>
      <c r="B2811">
        <v>49</v>
      </c>
      <c r="C2811">
        <v>116</v>
      </c>
    </row>
    <row r="2812" spans="1:3" x14ac:dyDescent="0.2">
      <c r="A2812">
        <v>20</v>
      </c>
      <c r="B2812">
        <v>50</v>
      </c>
      <c r="C2812">
        <v>28</v>
      </c>
    </row>
    <row r="2813" spans="1:3" x14ac:dyDescent="0.2">
      <c r="A2813">
        <v>20</v>
      </c>
      <c r="B2813">
        <v>51</v>
      </c>
      <c r="C2813">
        <v>8</v>
      </c>
    </row>
    <row r="2814" spans="1:3" x14ac:dyDescent="0.2">
      <c r="A2814">
        <v>20</v>
      </c>
      <c r="B2814">
        <v>52</v>
      </c>
      <c r="C2814">
        <v>22</v>
      </c>
    </row>
    <row r="2815" spans="1:3" x14ac:dyDescent="0.2">
      <c r="A2815">
        <v>20</v>
      </c>
      <c r="B2815">
        <v>53</v>
      </c>
      <c r="C2815">
        <v>39</v>
      </c>
    </row>
    <row r="2816" spans="1:3" x14ac:dyDescent="0.2">
      <c r="A2816">
        <v>20</v>
      </c>
      <c r="B2816">
        <v>54</v>
      </c>
      <c r="C2816">
        <v>33</v>
      </c>
    </row>
    <row r="2817" spans="1:3" x14ac:dyDescent="0.2">
      <c r="A2817">
        <v>20</v>
      </c>
      <c r="B2817">
        <v>55</v>
      </c>
      <c r="C2817">
        <v>21</v>
      </c>
    </row>
    <row r="2818" spans="1:3" x14ac:dyDescent="0.2">
      <c r="A2818">
        <v>20</v>
      </c>
      <c r="B2818">
        <v>56</v>
      </c>
      <c r="C2818">
        <v>21</v>
      </c>
    </row>
    <row r="2819" spans="1:3" x14ac:dyDescent="0.2">
      <c r="A2819">
        <v>20</v>
      </c>
      <c r="B2819">
        <v>57</v>
      </c>
      <c r="C2819">
        <v>73</v>
      </c>
    </row>
    <row r="2820" spans="1:3" x14ac:dyDescent="0.2">
      <c r="A2820">
        <v>20</v>
      </c>
      <c r="B2820">
        <v>58</v>
      </c>
      <c r="C2820">
        <v>21</v>
      </c>
    </row>
    <row r="2821" spans="1:3" x14ac:dyDescent="0.2">
      <c r="A2821">
        <v>20</v>
      </c>
      <c r="B2821">
        <v>59</v>
      </c>
      <c r="C2821">
        <v>78</v>
      </c>
    </row>
    <row r="2822" spans="1:3" x14ac:dyDescent="0.2">
      <c r="A2822">
        <v>20</v>
      </c>
      <c r="B2822">
        <v>60</v>
      </c>
      <c r="C2822">
        <v>105</v>
      </c>
    </row>
    <row r="2823" spans="1:3" x14ac:dyDescent="0.2">
      <c r="A2823">
        <v>20</v>
      </c>
      <c r="B2823">
        <v>61</v>
      </c>
      <c r="C2823">
        <v>27</v>
      </c>
    </row>
    <row r="2824" spans="1:3" x14ac:dyDescent="0.2">
      <c r="A2824">
        <v>20</v>
      </c>
      <c r="B2824">
        <v>62</v>
      </c>
      <c r="C2824">
        <v>95</v>
      </c>
    </row>
    <row r="2825" spans="1:3" x14ac:dyDescent="0.2">
      <c r="A2825">
        <v>20</v>
      </c>
      <c r="B2825">
        <v>63</v>
      </c>
      <c r="C2825">
        <v>74</v>
      </c>
    </row>
    <row r="2826" spans="1:3" x14ac:dyDescent="0.2">
      <c r="A2826">
        <v>20</v>
      </c>
      <c r="B2826">
        <v>64</v>
      </c>
      <c r="C2826">
        <v>56</v>
      </c>
    </row>
    <row r="2827" spans="1:3" x14ac:dyDescent="0.2">
      <c r="A2827">
        <v>20</v>
      </c>
      <c r="B2827">
        <v>65</v>
      </c>
      <c r="C2827">
        <v>54</v>
      </c>
    </row>
    <row r="2828" spans="1:3" x14ac:dyDescent="0.2">
      <c r="A2828">
        <v>20</v>
      </c>
      <c r="B2828">
        <v>66</v>
      </c>
      <c r="C2828">
        <v>90</v>
      </c>
    </row>
    <row r="2829" spans="1:3" x14ac:dyDescent="0.2">
      <c r="A2829">
        <v>20</v>
      </c>
      <c r="B2829">
        <v>67</v>
      </c>
      <c r="C2829">
        <v>49</v>
      </c>
    </row>
    <row r="2830" spans="1:3" x14ac:dyDescent="0.2">
      <c r="A2830">
        <v>20</v>
      </c>
      <c r="B2830">
        <v>68</v>
      </c>
      <c r="C2830">
        <v>70</v>
      </c>
    </row>
    <row r="2831" spans="1:3" x14ac:dyDescent="0.2">
      <c r="A2831">
        <v>20</v>
      </c>
      <c r="B2831">
        <v>69</v>
      </c>
      <c r="C2831">
        <v>28</v>
      </c>
    </row>
    <row r="2832" spans="1:3" x14ac:dyDescent="0.2">
      <c r="A2832">
        <v>20</v>
      </c>
      <c r="B2832">
        <v>70</v>
      </c>
      <c r="C2832">
        <v>115</v>
      </c>
    </row>
    <row r="2833" spans="1:3" x14ac:dyDescent="0.2">
      <c r="A2833">
        <v>20</v>
      </c>
      <c r="B2833">
        <v>71</v>
      </c>
      <c r="C2833">
        <v>55</v>
      </c>
    </row>
    <row r="2834" spans="1:3" x14ac:dyDescent="0.2">
      <c r="A2834">
        <v>20</v>
      </c>
      <c r="B2834">
        <v>72</v>
      </c>
      <c r="C2834">
        <v>23</v>
      </c>
    </row>
    <row r="2835" spans="1:3" x14ac:dyDescent="0.2">
      <c r="A2835">
        <v>20</v>
      </c>
      <c r="B2835">
        <v>73</v>
      </c>
      <c r="C2835">
        <v>89</v>
      </c>
    </row>
    <row r="2836" spans="1:3" x14ac:dyDescent="0.2">
      <c r="A2836">
        <v>20</v>
      </c>
      <c r="B2836">
        <v>74</v>
      </c>
      <c r="C2836">
        <v>55</v>
      </c>
    </row>
    <row r="2837" spans="1:3" x14ac:dyDescent="0.2">
      <c r="A2837">
        <v>20</v>
      </c>
      <c r="B2837">
        <v>75</v>
      </c>
      <c r="C2837">
        <v>56</v>
      </c>
    </row>
    <row r="2838" spans="1:3" x14ac:dyDescent="0.2">
      <c r="A2838">
        <v>20</v>
      </c>
      <c r="B2838">
        <v>76</v>
      </c>
      <c r="C2838">
        <v>50</v>
      </c>
    </row>
    <row r="2839" spans="1:3" x14ac:dyDescent="0.2">
      <c r="A2839">
        <v>20</v>
      </c>
      <c r="B2839">
        <v>77</v>
      </c>
      <c r="C2839">
        <v>41</v>
      </c>
    </row>
    <row r="2840" spans="1:3" x14ac:dyDescent="0.2">
      <c r="A2840">
        <v>20</v>
      </c>
      <c r="B2840">
        <v>78</v>
      </c>
      <c r="C2840">
        <v>39</v>
      </c>
    </row>
    <row r="2841" spans="1:3" x14ac:dyDescent="0.2">
      <c r="A2841">
        <v>20</v>
      </c>
      <c r="B2841">
        <v>79</v>
      </c>
      <c r="C2841">
        <v>58</v>
      </c>
    </row>
    <row r="2842" spans="1:3" x14ac:dyDescent="0.2">
      <c r="A2842">
        <v>20</v>
      </c>
      <c r="B2842">
        <v>80</v>
      </c>
      <c r="C2842">
        <v>90</v>
      </c>
    </row>
    <row r="2843" spans="1:3" x14ac:dyDescent="0.2">
      <c r="A2843">
        <v>20</v>
      </c>
      <c r="B2843">
        <v>81</v>
      </c>
      <c r="C2843">
        <v>33</v>
      </c>
    </row>
    <row r="2844" spans="1:3" x14ac:dyDescent="0.2">
      <c r="A2844">
        <v>20</v>
      </c>
      <c r="B2844">
        <v>82</v>
      </c>
      <c r="C2844">
        <v>32</v>
      </c>
    </row>
    <row r="2845" spans="1:3" x14ac:dyDescent="0.2">
      <c r="A2845">
        <v>20</v>
      </c>
      <c r="B2845">
        <v>83</v>
      </c>
      <c r="C2845">
        <v>54</v>
      </c>
    </row>
    <row r="2846" spans="1:3" x14ac:dyDescent="0.2">
      <c r="A2846">
        <v>20</v>
      </c>
      <c r="B2846">
        <v>84</v>
      </c>
      <c r="C2846">
        <v>42</v>
      </c>
    </row>
    <row r="2847" spans="1:3" x14ac:dyDescent="0.2">
      <c r="A2847">
        <v>20</v>
      </c>
      <c r="B2847">
        <v>85</v>
      </c>
      <c r="C2847">
        <v>40</v>
      </c>
    </row>
    <row r="2848" spans="1:3" x14ac:dyDescent="0.2">
      <c r="A2848">
        <v>20</v>
      </c>
      <c r="B2848">
        <v>86</v>
      </c>
      <c r="C2848">
        <v>70</v>
      </c>
    </row>
    <row r="2849" spans="1:3" x14ac:dyDescent="0.2">
      <c r="A2849">
        <v>20</v>
      </c>
      <c r="B2849">
        <v>87</v>
      </c>
      <c r="C2849">
        <v>64</v>
      </c>
    </row>
    <row r="2850" spans="1:3" x14ac:dyDescent="0.2">
      <c r="A2850">
        <v>20</v>
      </c>
      <c r="B2850">
        <v>88</v>
      </c>
      <c r="C2850">
        <v>54</v>
      </c>
    </row>
    <row r="2851" spans="1:3" x14ac:dyDescent="0.2">
      <c r="A2851">
        <v>20</v>
      </c>
      <c r="B2851">
        <v>89</v>
      </c>
      <c r="C2851">
        <v>39</v>
      </c>
    </row>
    <row r="2852" spans="1:3" x14ac:dyDescent="0.2">
      <c r="A2852">
        <v>20</v>
      </c>
      <c r="B2852">
        <v>90</v>
      </c>
      <c r="C2852">
        <v>73</v>
      </c>
    </row>
    <row r="2853" spans="1:3" x14ac:dyDescent="0.2">
      <c r="A2853">
        <v>20</v>
      </c>
      <c r="B2853">
        <v>91</v>
      </c>
      <c r="C2853">
        <v>21</v>
      </c>
    </row>
    <row r="2854" spans="1:3" x14ac:dyDescent="0.2">
      <c r="A2854">
        <v>20</v>
      </c>
      <c r="B2854">
        <v>92</v>
      </c>
      <c r="C2854">
        <v>79</v>
      </c>
    </row>
    <row r="2855" spans="1:3" x14ac:dyDescent="0.2">
      <c r="A2855">
        <v>20</v>
      </c>
      <c r="B2855">
        <v>93</v>
      </c>
      <c r="C2855">
        <v>41</v>
      </c>
    </row>
    <row r="2856" spans="1:3" x14ac:dyDescent="0.2">
      <c r="A2856">
        <v>20</v>
      </c>
      <c r="B2856">
        <v>94</v>
      </c>
      <c r="C2856">
        <v>69</v>
      </c>
    </row>
    <row r="2857" spans="1:3" x14ac:dyDescent="0.2">
      <c r="A2857">
        <v>20</v>
      </c>
      <c r="B2857">
        <v>95</v>
      </c>
      <c r="C2857">
        <v>7</v>
      </c>
    </row>
    <row r="2858" spans="1:3" x14ac:dyDescent="0.2">
      <c r="A2858">
        <v>20</v>
      </c>
      <c r="B2858">
        <v>96</v>
      </c>
      <c r="C2858">
        <v>7</v>
      </c>
    </row>
    <row r="2859" spans="1:3" x14ac:dyDescent="0.2">
      <c r="A2859">
        <v>20</v>
      </c>
      <c r="B2859">
        <v>97</v>
      </c>
      <c r="C2859">
        <v>103</v>
      </c>
    </row>
    <row r="2860" spans="1:3" x14ac:dyDescent="0.2">
      <c r="A2860">
        <v>20</v>
      </c>
      <c r="B2860">
        <v>98</v>
      </c>
      <c r="C2860">
        <v>65</v>
      </c>
    </row>
    <row r="2861" spans="1:3" x14ac:dyDescent="0.2">
      <c r="A2861">
        <v>20</v>
      </c>
      <c r="B2861">
        <v>99</v>
      </c>
      <c r="C2861">
        <v>115</v>
      </c>
    </row>
    <row r="2862" spans="1:3" x14ac:dyDescent="0.2">
      <c r="A2862">
        <v>20</v>
      </c>
      <c r="B2862">
        <v>100</v>
      </c>
      <c r="C2862">
        <v>54</v>
      </c>
    </row>
    <row r="2863" spans="1:3" x14ac:dyDescent="0.2">
      <c r="A2863">
        <v>20</v>
      </c>
      <c r="B2863">
        <v>101</v>
      </c>
      <c r="C2863">
        <v>80</v>
      </c>
    </row>
    <row r="2864" spans="1:3" x14ac:dyDescent="0.2">
      <c r="A2864">
        <v>20</v>
      </c>
      <c r="B2864">
        <v>102</v>
      </c>
      <c r="C2864">
        <v>80</v>
      </c>
    </row>
    <row r="2865" spans="1:3" x14ac:dyDescent="0.2">
      <c r="A2865">
        <v>20</v>
      </c>
      <c r="B2865">
        <v>103</v>
      </c>
      <c r="C2865">
        <v>58</v>
      </c>
    </row>
    <row r="2866" spans="1:3" x14ac:dyDescent="0.2">
      <c r="A2866">
        <v>20</v>
      </c>
      <c r="B2866">
        <v>104</v>
      </c>
      <c r="C2866">
        <v>55</v>
      </c>
    </row>
    <row r="2867" spans="1:3" x14ac:dyDescent="0.2">
      <c r="A2867">
        <v>20</v>
      </c>
      <c r="B2867">
        <v>105</v>
      </c>
      <c r="C2867">
        <v>116</v>
      </c>
    </row>
    <row r="2868" spans="1:3" x14ac:dyDescent="0.2">
      <c r="A2868">
        <v>20</v>
      </c>
      <c r="B2868">
        <v>106</v>
      </c>
      <c r="C2868">
        <v>105</v>
      </c>
    </row>
    <row r="2869" spans="1:3" x14ac:dyDescent="0.2">
      <c r="A2869">
        <v>20</v>
      </c>
      <c r="B2869">
        <v>107</v>
      </c>
      <c r="C2869">
        <v>70</v>
      </c>
    </row>
    <row r="2870" spans="1:3" x14ac:dyDescent="0.2">
      <c r="A2870">
        <v>20</v>
      </c>
      <c r="B2870">
        <v>108</v>
      </c>
      <c r="C2870">
        <v>79</v>
      </c>
    </row>
    <row r="2871" spans="1:3" x14ac:dyDescent="0.2">
      <c r="A2871">
        <v>20</v>
      </c>
      <c r="B2871">
        <v>109</v>
      </c>
      <c r="C2871">
        <v>71</v>
      </c>
    </row>
    <row r="2872" spans="1:3" x14ac:dyDescent="0.2">
      <c r="A2872">
        <v>20</v>
      </c>
      <c r="B2872">
        <v>110</v>
      </c>
      <c r="C2872">
        <v>66</v>
      </c>
    </row>
    <row r="2873" spans="1:3" x14ac:dyDescent="0.2">
      <c r="A2873">
        <v>20</v>
      </c>
      <c r="B2873">
        <v>111</v>
      </c>
      <c r="C2873">
        <v>66</v>
      </c>
    </row>
    <row r="2874" spans="1:3" x14ac:dyDescent="0.2">
      <c r="A2874">
        <v>20</v>
      </c>
      <c r="B2874">
        <v>112</v>
      </c>
      <c r="C2874">
        <v>79</v>
      </c>
    </row>
    <row r="2875" spans="1:3" x14ac:dyDescent="0.2">
      <c r="A2875">
        <v>20</v>
      </c>
      <c r="B2875">
        <v>113</v>
      </c>
      <c r="C2875">
        <v>79</v>
      </c>
    </row>
    <row r="2876" spans="1:3" x14ac:dyDescent="0.2">
      <c r="A2876">
        <v>20</v>
      </c>
      <c r="B2876">
        <v>114</v>
      </c>
      <c r="C2876">
        <v>49</v>
      </c>
    </row>
    <row r="2877" spans="1:3" x14ac:dyDescent="0.2">
      <c r="A2877">
        <v>20</v>
      </c>
      <c r="B2877">
        <v>115</v>
      </c>
      <c r="C2877">
        <v>73</v>
      </c>
    </row>
    <row r="2878" spans="1:3" x14ac:dyDescent="0.2">
      <c r="A2878">
        <v>20</v>
      </c>
      <c r="B2878">
        <v>116</v>
      </c>
      <c r="C2878">
        <v>52</v>
      </c>
    </row>
    <row r="2879" spans="1:3" x14ac:dyDescent="0.2">
      <c r="A2879">
        <v>20</v>
      </c>
      <c r="B2879">
        <v>117</v>
      </c>
      <c r="C2879">
        <v>49</v>
      </c>
    </row>
    <row r="2880" spans="1:3" x14ac:dyDescent="0.2">
      <c r="A2880">
        <v>20</v>
      </c>
      <c r="B2880">
        <v>118</v>
      </c>
      <c r="C2880">
        <v>85</v>
      </c>
    </row>
    <row r="2881" spans="1:3" x14ac:dyDescent="0.2">
      <c r="A2881">
        <v>20</v>
      </c>
      <c r="B2881">
        <v>119</v>
      </c>
      <c r="C2881">
        <v>99</v>
      </c>
    </row>
    <row r="2882" spans="1:3" x14ac:dyDescent="0.2">
      <c r="A2882">
        <v>20</v>
      </c>
      <c r="B2882">
        <v>120</v>
      </c>
      <c r="C2882">
        <v>65</v>
      </c>
    </row>
    <row r="2883" spans="1:3" x14ac:dyDescent="0.2">
      <c r="A2883">
        <v>20</v>
      </c>
      <c r="B2883">
        <v>121</v>
      </c>
      <c r="C2883">
        <v>80</v>
      </c>
    </row>
    <row r="2884" spans="1:3" x14ac:dyDescent="0.2">
      <c r="A2884">
        <v>20</v>
      </c>
      <c r="B2884">
        <v>122</v>
      </c>
      <c r="C2884">
        <v>50</v>
      </c>
    </row>
    <row r="2885" spans="1:3" x14ac:dyDescent="0.2">
      <c r="A2885">
        <v>20</v>
      </c>
      <c r="B2885">
        <v>123</v>
      </c>
      <c r="C2885">
        <v>66</v>
      </c>
    </row>
    <row r="2886" spans="1:3" x14ac:dyDescent="0.2">
      <c r="A2886">
        <v>20</v>
      </c>
      <c r="B2886">
        <v>124</v>
      </c>
      <c r="C2886">
        <v>105</v>
      </c>
    </row>
    <row r="2887" spans="1:3" x14ac:dyDescent="0.2">
      <c r="A2887">
        <v>20</v>
      </c>
      <c r="B2887">
        <v>125</v>
      </c>
      <c r="C2887">
        <v>85</v>
      </c>
    </row>
    <row r="2888" spans="1:3" x14ac:dyDescent="0.2">
      <c r="A2888">
        <v>20</v>
      </c>
      <c r="B2888">
        <v>126</v>
      </c>
      <c r="C2888">
        <v>85</v>
      </c>
    </row>
    <row r="2889" spans="1:3" x14ac:dyDescent="0.2">
      <c r="A2889">
        <v>20</v>
      </c>
      <c r="B2889">
        <v>127</v>
      </c>
      <c r="C2889">
        <v>99</v>
      </c>
    </row>
    <row r="2890" spans="1:3" x14ac:dyDescent="0.2">
      <c r="A2890">
        <v>20</v>
      </c>
      <c r="B2890">
        <v>128</v>
      </c>
      <c r="C2890">
        <v>70</v>
      </c>
    </row>
    <row r="2891" spans="1:3" x14ac:dyDescent="0.2">
      <c r="A2891">
        <v>20</v>
      </c>
      <c r="B2891">
        <v>129</v>
      </c>
      <c r="C2891">
        <v>99</v>
      </c>
    </row>
    <row r="2892" spans="1:3" x14ac:dyDescent="0.2">
      <c r="A2892">
        <v>20</v>
      </c>
      <c r="B2892">
        <v>130</v>
      </c>
      <c r="C2892">
        <v>64</v>
      </c>
    </row>
    <row r="2893" spans="1:3" x14ac:dyDescent="0.2">
      <c r="A2893">
        <v>20</v>
      </c>
      <c r="B2893">
        <v>131</v>
      </c>
      <c r="C2893">
        <v>65</v>
      </c>
    </row>
    <row r="2894" spans="1:3" x14ac:dyDescent="0.2">
      <c r="A2894">
        <v>20</v>
      </c>
      <c r="B2894">
        <v>132</v>
      </c>
      <c r="C2894">
        <v>85</v>
      </c>
    </row>
    <row r="2895" spans="1:3" x14ac:dyDescent="0.2">
      <c r="A2895">
        <v>20</v>
      </c>
      <c r="B2895">
        <v>133</v>
      </c>
      <c r="C2895">
        <v>83</v>
      </c>
    </row>
    <row r="2896" spans="1:3" x14ac:dyDescent="0.2">
      <c r="A2896">
        <v>20</v>
      </c>
      <c r="B2896">
        <v>134</v>
      </c>
      <c r="C2896">
        <v>83</v>
      </c>
    </row>
    <row r="2897" spans="1:3" x14ac:dyDescent="0.2">
      <c r="A2897">
        <v>20</v>
      </c>
      <c r="B2897">
        <v>135</v>
      </c>
      <c r="C2897">
        <v>65</v>
      </c>
    </row>
    <row r="2898" spans="1:3" x14ac:dyDescent="0.2">
      <c r="A2898">
        <v>20</v>
      </c>
      <c r="B2898">
        <v>136</v>
      </c>
      <c r="C2898">
        <v>83</v>
      </c>
    </row>
    <row r="2899" spans="1:3" x14ac:dyDescent="0.2">
      <c r="A2899">
        <v>20</v>
      </c>
      <c r="B2899">
        <v>137</v>
      </c>
      <c r="C2899">
        <v>83</v>
      </c>
    </row>
    <row r="2900" spans="1:3" x14ac:dyDescent="0.2">
      <c r="A2900">
        <v>21</v>
      </c>
      <c r="B2900">
        <v>0</v>
      </c>
      <c r="C2900">
        <v>62</v>
      </c>
    </row>
    <row r="2901" spans="1:3" x14ac:dyDescent="0.2">
      <c r="A2901">
        <v>21</v>
      </c>
      <c r="B2901">
        <v>1</v>
      </c>
      <c r="C2901">
        <v>24</v>
      </c>
    </row>
    <row r="2902" spans="1:3" x14ac:dyDescent="0.2">
      <c r="A2902">
        <v>21</v>
      </c>
      <c r="B2902">
        <v>2</v>
      </c>
      <c r="C2902">
        <v>32</v>
      </c>
    </row>
    <row r="2903" spans="1:3" x14ac:dyDescent="0.2">
      <c r="A2903">
        <v>21</v>
      </c>
      <c r="B2903">
        <v>3</v>
      </c>
      <c r="C2903">
        <v>30</v>
      </c>
    </row>
    <row r="2904" spans="1:3" x14ac:dyDescent="0.2">
      <c r="A2904">
        <v>21</v>
      </c>
      <c r="B2904">
        <v>4</v>
      </c>
      <c r="C2904">
        <v>95</v>
      </c>
    </row>
    <row r="2905" spans="1:3" x14ac:dyDescent="0.2">
      <c r="A2905">
        <v>21</v>
      </c>
      <c r="B2905">
        <v>5</v>
      </c>
      <c r="C2905">
        <v>20</v>
      </c>
    </row>
    <row r="2906" spans="1:3" x14ac:dyDescent="0.2">
      <c r="A2906">
        <v>21</v>
      </c>
      <c r="B2906">
        <v>6</v>
      </c>
      <c r="C2906">
        <v>96</v>
      </c>
    </row>
    <row r="2907" spans="1:3" x14ac:dyDescent="0.2">
      <c r="A2907">
        <v>21</v>
      </c>
      <c r="B2907">
        <v>7</v>
      </c>
      <c r="C2907">
        <v>39</v>
      </c>
    </row>
    <row r="2908" spans="1:3" x14ac:dyDescent="0.2">
      <c r="A2908">
        <v>21</v>
      </c>
      <c r="B2908">
        <v>8</v>
      </c>
      <c r="C2908">
        <v>78</v>
      </c>
    </row>
    <row r="2909" spans="1:3" x14ac:dyDescent="0.2">
      <c r="A2909">
        <v>21</v>
      </c>
      <c r="B2909">
        <v>9</v>
      </c>
      <c r="C2909">
        <v>13</v>
      </c>
    </row>
    <row r="2910" spans="1:3" x14ac:dyDescent="0.2">
      <c r="A2910">
        <v>21</v>
      </c>
      <c r="B2910">
        <v>10</v>
      </c>
      <c r="C2910">
        <v>71</v>
      </c>
    </row>
    <row r="2911" spans="1:3" x14ac:dyDescent="0.2">
      <c r="A2911">
        <v>21</v>
      </c>
      <c r="B2911">
        <v>11</v>
      </c>
      <c r="C2911">
        <v>7</v>
      </c>
    </row>
    <row r="2912" spans="1:3" x14ac:dyDescent="0.2">
      <c r="A2912">
        <v>21</v>
      </c>
      <c r="B2912">
        <v>12</v>
      </c>
      <c r="C2912">
        <v>7</v>
      </c>
    </row>
    <row r="2913" spans="1:3" x14ac:dyDescent="0.2">
      <c r="A2913">
        <v>21</v>
      </c>
      <c r="B2913">
        <v>13</v>
      </c>
      <c r="C2913">
        <v>39</v>
      </c>
    </row>
    <row r="2914" spans="1:3" x14ac:dyDescent="0.2">
      <c r="A2914">
        <v>21</v>
      </c>
      <c r="B2914">
        <v>14</v>
      </c>
      <c r="C2914">
        <v>39</v>
      </c>
    </row>
    <row r="2915" spans="1:3" x14ac:dyDescent="0.2">
      <c r="A2915">
        <v>21</v>
      </c>
      <c r="B2915">
        <v>15</v>
      </c>
      <c r="C2915">
        <v>24</v>
      </c>
    </row>
    <row r="2916" spans="1:3" x14ac:dyDescent="0.2">
      <c r="A2916">
        <v>21</v>
      </c>
      <c r="B2916">
        <v>16</v>
      </c>
      <c r="C2916">
        <v>95</v>
      </c>
    </row>
    <row r="2917" spans="1:3" x14ac:dyDescent="0.2">
      <c r="A2917">
        <v>21</v>
      </c>
      <c r="B2917">
        <v>17</v>
      </c>
      <c r="C2917">
        <v>45</v>
      </c>
    </row>
    <row r="2918" spans="1:3" x14ac:dyDescent="0.2">
      <c r="A2918">
        <v>21</v>
      </c>
      <c r="B2918">
        <v>18</v>
      </c>
      <c r="C2918">
        <v>95</v>
      </c>
    </row>
    <row r="2919" spans="1:3" x14ac:dyDescent="0.2">
      <c r="A2919">
        <v>21</v>
      </c>
      <c r="B2919">
        <v>19</v>
      </c>
      <c r="C2919">
        <v>24</v>
      </c>
    </row>
    <row r="2920" spans="1:3" x14ac:dyDescent="0.2">
      <c r="A2920">
        <v>21</v>
      </c>
      <c r="B2920">
        <v>20</v>
      </c>
      <c r="C2920">
        <v>22</v>
      </c>
    </row>
    <row r="2921" spans="1:3" x14ac:dyDescent="0.2">
      <c r="A2921">
        <v>21</v>
      </c>
      <c r="B2921">
        <v>21</v>
      </c>
      <c r="C2921">
        <v>21</v>
      </c>
    </row>
    <row r="2922" spans="1:3" x14ac:dyDescent="0.2">
      <c r="A2922">
        <v>21</v>
      </c>
      <c r="B2922">
        <v>22</v>
      </c>
      <c r="C2922">
        <v>8</v>
      </c>
    </row>
    <row r="2923" spans="1:3" x14ac:dyDescent="0.2">
      <c r="A2923">
        <v>21</v>
      </c>
      <c r="B2923">
        <v>23</v>
      </c>
      <c r="C2923">
        <v>22</v>
      </c>
    </row>
    <row r="2924" spans="1:3" x14ac:dyDescent="0.2">
      <c r="A2924">
        <v>21</v>
      </c>
      <c r="B2924">
        <v>24</v>
      </c>
      <c r="C2924">
        <v>72</v>
      </c>
    </row>
    <row r="2925" spans="1:3" x14ac:dyDescent="0.2">
      <c r="A2925">
        <v>21</v>
      </c>
      <c r="B2925">
        <v>25</v>
      </c>
      <c r="C2925">
        <v>62</v>
      </c>
    </row>
    <row r="2926" spans="1:3" x14ac:dyDescent="0.2">
      <c r="A2926">
        <v>21</v>
      </c>
      <c r="B2926">
        <v>26</v>
      </c>
      <c r="C2926">
        <v>24</v>
      </c>
    </row>
    <row r="2927" spans="1:3" x14ac:dyDescent="0.2">
      <c r="A2927">
        <v>21</v>
      </c>
      <c r="B2927">
        <v>27</v>
      </c>
      <c r="C2927">
        <v>116</v>
      </c>
    </row>
    <row r="2928" spans="1:3" x14ac:dyDescent="0.2">
      <c r="A2928">
        <v>21</v>
      </c>
      <c r="B2928">
        <v>28</v>
      </c>
      <c r="C2928">
        <v>33</v>
      </c>
    </row>
    <row r="2929" spans="1:3" x14ac:dyDescent="0.2">
      <c r="A2929">
        <v>21</v>
      </c>
      <c r="B2929">
        <v>29</v>
      </c>
      <c r="C2929">
        <v>20</v>
      </c>
    </row>
    <row r="2930" spans="1:3" x14ac:dyDescent="0.2">
      <c r="A2930">
        <v>21</v>
      </c>
      <c r="B2930">
        <v>30</v>
      </c>
      <c r="C2930">
        <v>72</v>
      </c>
    </row>
    <row r="2931" spans="1:3" x14ac:dyDescent="0.2">
      <c r="A2931">
        <v>21</v>
      </c>
      <c r="B2931">
        <v>31</v>
      </c>
      <c r="C2931">
        <v>56</v>
      </c>
    </row>
    <row r="2932" spans="1:3" x14ac:dyDescent="0.2">
      <c r="A2932">
        <v>21</v>
      </c>
      <c r="B2932">
        <v>32</v>
      </c>
      <c r="C2932">
        <v>23</v>
      </c>
    </row>
    <row r="2933" spans="1:3" x14ac:dyDescent="0.2">
      <c r="A2933">
        <v>21</v>
      </c>
      <c r="B2933">
        <v>33</v>
      </c>
      <c r="C2933">
        <v>73</v>
      </c>
    </row>
    <row r="2934" spans="1:3" x14ac:dyDescent="0.2">
      <c r="A2934">
        <v>21</v>
      </c>
      <c r="B2934">
        <v>34</v>
      </c>
      <c r="C2934">
        <v>73</v>
      </c>
    </row>
    <row r="2935" spans="1:3" x14ac:dyDescent="0.2">
      <c r="A2935">
        <v>21</v>
      </c>
      <c r="B2935">
        <v>35</v>
      </c>
      <c r="C2935">
        <v>96</v>
      </c>
    </row>
    <row r="2936" spans="1:3" x14ac:dyDescent="0.2">
      <c r="A2936">
        <v>21</v>
      </c>
      <c r="B2936">
        <v>36</v>
      </c>
      <c r="C2936">
        <v>30</v>
      </c>
    </row>
    <row r="2937" spans="1:3" x14ac:dyDescent="0.2">
      <c r="A2937">
        <v>21</v>
      </c>
      <c r="B2937">
        <v>37</v>
      </c>
      <c r="C2937">
        <v>105</v>
      </c>
    </row>
    <row r="2938" spans="1:3" x14ac:dyDescent="0.2">
      <c r="A2938">
        <v>21</v>
      </c>
      <c r="B2938">
        <v>38</v>
      </c>
      <c r="C2938">
        <v>66</v>
      </c>
    </row>
    <row r="2939" spans="1:3" x14ac:dyDescent="0.2">
      <c r="A2939">
        <v>21</v>
      </c>
      <c r="B2939">
        <v>39</v>
      </c>
      <c r="C2939">
        <v>89</v>
      </c>
    </row>
    <row r="2940" spans="1:3" x14ac:dyDescent="0.2">
      <c r="A2940">
        <v>21</v>
      </c>
      <c r="B2940">
        <v>40</v>
      </c>
      <c r="C2940">
        <v>55</v>
      </c>
    </row>
    <row r="2941" spans="1:3" x14ac:dyDescent="0.2">
      <c r="A2941">
        <v>21</v>
      </c>
      <c r="B2941">
        <v>41</v>
      </c>
      <c r="C2941">
        <v>116</v>
      </c>
    </row>
    <row r="2942" spans="1:3" x14ac:dyDescent="0.2">
      <c r="A2942">
        <v>21</v>
      </c>
      <c r="B2942">
        <v>42</v>
      </c>
      <c r="C2942">
        <v>55</v>
      </c>
    </row>
    <row r="2943" spans="1:3" x14ac:dyDescent="0.2">
      <c r="A2943">
        <v>21</v>
      </c>
      <c r="B2943">
        <v>43</v>
      </c>
      <c r="C2943">
        <v>56</v>
      </c>
    </row>
    <row r="2944" spans="1:3" x14ac:dyDescent="0.2">
      <c r="A2944">
        <v>21</v>
      </c>
      <c r="B2944">
        <v>44</v>
      </c>
      <c r="C2944">
        <v>105</v>
      </c>
    </row>
    <row r="2945" spans="1:3" x14ac:dyDescent="0.2">
      <c r="A2945">
        <v>21</v>
      </c>
      <c r="B2945">
        <v>45</v>
      </c>
      <c r="C2945">
        <v>23</v>
      </c>
    </row>
    <row r="2946" spans="1:3" x14ac:dyDescent="0.2">
      <c r="A2946">
        <v>21</v>
      </c>
      <c r="B2946">
        <v>46</v>
      </c>
      <c r="C2946">
        <v>103</v>
      </c>
    </row>
    <row r="2947" spans="1:3" x14ac:dyDescent="0.2">
      <c r="A2947">
        <v>21</v>
      </c>
      <c r="B2947">
        <v>47</v>
      </c>
      <c r="C2947">
        <v>79</v>
      </c>
    </row>
    <row r="2948" spans="1:3" x14ac:dyDescent="0.2">
      <c r="A2948">
        <v>21</v>
      </c>
      <c r="B2948">
        <v>48</v>
      </c>
      <c r="C2948">
        <v>74</v>
      </c>
    </row>
    <row r="2949" spans="1:3" x14ac:dyDescent="0.2">
      <c r="A2949">
        <v>21</v>
      </c>
      <c r="B2949">
        <v>49</v>
      </c>
      <c r="C2949">
        <v>54</v>
      </c>
    </row>
    <row r="2950" spans="1:3" x14ac:dyDescent="0.2">
      <c r="A2950">
        <v>21</v>
      </c>
      <c r="B2950">
        <v>50</v>
      </c>
      <c r="C2950">
        <v>116</v>
      </c>
    </row>
    <row r="2951" spans="1:3" x14ac:dyDescent="0.2">
      <c r="A2951">
        <v>21</v>
      </c>
      <c r="B2951">
        <v>51</v>
      </c>
      <c r="C2951">
        <v>73</v>
      </c>
    </row>
    <row r="2952" spans="1:3" x14ac:dyDescent="0.2">
      <c r="A2952">
        <v>21</v>
      </c>
      <c r="B2952">
        <v>52</v>
      </c>
      <c r="C2952">
        <v>21</v>
      </c>
    </row>
    <row r="2953" spans="1:3" x14ac:dyDescent="0.2">
      <c r="A2953">
        <v>21</v>
      </c>
      <c r="B2953">
        <v>53</v>
      </c>
      <c r="C2953">
        <v>21</v>
      </c>
    </row>
    <row r="2954" spans="1:3" x14ac:dyDescent="0.2">
      <c r="A2954">
        <v>21</v>
      </c>
      <c r="B2954">
        <v>54</v>
      </c>
      <c r="C2954">
        <v>58</v>
      </c>
    </row>
    <row r="2955" spans="1:3" x14ac:dyDescent="0.2">
      <c r="A2955">
        <v>21</v>
      </c>
      <c r="B2955">
        <v>55</v>
      </c>
      <c r="C2955">
        <v>51</v>
      </c>
    </row>
    <row r="2956" spans="1:3" x14ac:dyDescent="0.2">
      <c r="A2956">
        <v>21</v>
      </c>
      <c r="B2956">
        <v>56</v>
      </c>
      <c r="C2956">
        <v>51</v>
      </c>
    </row>
    <row r="2957" spans="1:3" x14ac:dyDescent="0.2">
      <c r="A2957">
        <v>21</v>
      </c>
      <c r="B2957">
        <v>57</v>
      </c>
      <c r="C2957">
        <v>28</v>
      </c>
    </row>
    <row r="2958" spans="1:3" x14ac:dyDescent="0.2">
      <c r="A2958">
        <v>21</v>
      </c>
      <c r="B2958">
        <v>58</v>
      </c>
      <c r="C2958">
        <v>33</v>
      </c>
    </row>
    <row r="2959" spans="1:3" x14ac:dyDescent="0.2">
      <c r="A2959">
        <v>21</v>
      </c>
      <c r="B2959">
        <v>59</v>
      </c>
      <c r="C2959">
        <v>73</v>
      </c>
    </row>
    <row r="2960" spans="1:3" x14ac:dyDescent="0.2">
      <c r="A2960">
        <v>21</v>
      </c>
      <c r="B2960">
        <v>60</v>
      </c>
      <c r="C2960">
        <v>70</v>
      </c>
    </row>
    <row r="2961" spans="1:3" x14ac:dyDescent="0.2">
      <c r="A2961">
        <v>21</v>
      </c>
      <c r="B2961">
        <v>61</v>
      </c>
      <c r="C2961">
        <v>74</v>
      </c>
    </row>
    <row r="2962" spans="1:3" x14ac:dyDescent="0.2">
      <c r="A2962">
        <v>21</v>
      </c>
      <c r="B2962">
        <v>62</v>
      </c>
      <c r="C2962">
        <v>72</v>
      </c>
    </row>
    <row r="2963" spans="1:3" x14ac:dyDescent="0.2">
      <c r="A2963">
        <v>21</v>
      </c>
      <c r="B2963">
        <v>63</v>
      </c>
      <c r="C2963">
        <v>66</v>
      </c>
    </row>
    <row r="2964" spans="1:3" x14ac:dyDescent="0.2">
      <c r="A2964">
        <v>21</v>
      </c>
      <c r="B2964">
        <v>64</v>
      </c>
      <c r="C2964">
        <v>54</v>
      </c>
    </row>
    <row r="2965" spans="1:3" x14ac:dyDescent="0.2">
      <c r="A2965">
        <v>21</v>
      </c>
      <c r="B2965">
        <v>65</v>
      </c>
      <c r="C2965">
        <v>31</v>
      </c>
    </row>
    <row r="2966" spans="1:3" x14ac:dyDescent="0.2">
      <c r="A2966">
        <v>21</v>
      </c>
      <c r="B2966">
        <v>66</v>
      </c>
      <c r="C2966">
        <v>54</v>
      </c>
    </row>
    <row r="2967" spans="1:3" x14ac:dyDescent="0.2">
      <c r="A2967">
        <v>21</v>
      </c>
      <c r="B2967">
        <v>67</v>
      </c>
      <c r="C2967">
        <v>80</v>
      </c>
    </row>
    <row r="2968" spans="1:3" x14ac:dyDescent="0.2">
      <c r="A2968">
        <v>21</v>
      </c>
      <c r="B2968">
        <v>68</v>
      </c>
      <c r="C2968">
        <v>65</v>
      </c>
    </row>
    <row r="2969" spans="1:3" x14ac:dyDescent="0.2">
      <c r="A2969">
        <v>21</v>
      </c>
      <c r="B2969">
        <v>69</v>
      </c>
      <c r="C2969">
        <v>116</v>
      </c>
    </row>
    <row r="2970" spans="1:3" x14ac:dyDescent="0.2">
      <c r="A2970">
        <v>21</v>
      </c>
      <c r="B2970">
        <v>70</v>
      </c>
      <c r="C2970">
        <v>40</v>
      </c>
    </row>
    <row r="2971" spans="1:3" x14ac:dyDescent="0.2">
      <c r="A2971">
        <v>21</v>
      </c>
      <c r="B2971">
        <v>71</v>
      </c>
      <c r="C2971">
        <v>115</v>
      </c>
    </row>
    <row r="2972" spans="1:3" x14ac:dyDescent="0.2">
      <c r="A2972">
        <v>21</v>
      </c>
      <c r="B2972">
        <v>72</v>
      </c>
      <c r="C2972">
        <v>89</v>
      </c>
    </row>
    <row r="2973" spans="1:3" x14ac:dyDescent="0.2">
      <c r="A2973">
        <v>21</v>
      </c>
      <c r="B2973">
        <v>73</v>
      </c>
      <c r="C2973">
        <v>52</v>
      </c>
    </row>
    <row r="2974" spans="1:3" x14ac:dyDescent="0.2">
      <c r="A2974">
        <v>21</v>
      </c>
      <c r="B2974">
        <v>74</v>
      </c>
      <c r="C2974">
        <v>115</v>
      </c>
    </row>
    <row r="2975" spans="1:3" x14ac:dyDescent="0.2">
      <c r="A2975">
        <v>21</v>
      </c>
      <c r="B2975">
        <v>75</v>
      </c>
      <c r="C2975">
        <v>115</v>
      </c>
    </row>
    <row r="2976" spans="1:3" x14ac:dyDescent="0.2">
      <c r="A2976">
        <v>21</v>
      </c>
      <c r="B2976">
        <v>76</v>
      </c>
      <c r="C2976">
        <v>79</v>
      </c>
    </row>
    <row r="2977" spans="1:3" x14ac:dyDescent="0.2">
      <c r="A2977">
        <v>21</v>
      </c>
      <c r="B2977">
        <v>77</v>
      </c>
      <c r="C2977">
        <v>79</v>
      </c>
    </row>
    <row r="2978" spans="1:3" x14ac:dyDescent="0.2">
      <c r="A2978">
        <v>21</v>
      </c>
      <c r="B2978">
        <v>78</v>
      </c>
      <c r="C2978">
        <v>21</v>
      </c>
    </row>
    <row r="2979" spans="1:3" x14ac:dyDescent="0.2">
      <c r="A2979">
        <v>21</v>
      </c>
      <c r="B2979">
        <v>79</v>
      </c>
      <c r="C2979">
        <v>90</v>
      </c>
    </row>
    <row r="2980" spans="1:3" x14ac:dyDescent="0.2">
      <c r="A2980">
        <v>21</v>
      </c>
      <c r="B2980">
        <v>80</v>
      </c>
      <c r="C2980">
        <v>81</v>
      </c>
    </row>
    <row r="2981" spans="1:3" x14ac:dyDescent="0.2">
      <c r="A2981">
        <v>21</v>
      </c>
      <c r="B2981">
        <v>81</v>
      </c>
      <c r="C2981">
        <v>55</v>
      </c>
    </row>
    <row r="2982" spans="1:3" x14ac:dyDescent="0.2">
      <c r="A2982">
        <v>21</v>
      </c>
      <c r="B2982">
        <v>82</v>
      </c>
      <c r="C2982">
        <v>96</v>
      </c>
    </row>
    <row r="2983" spans="1:3" x14ac:dyDescent="0.2">
      <c r="A2983">
        <v>21</v>
      </c>
      <c r="B2983">
        <v>83</v>
      </c>
      <c r="C2983">
        <v>50</v>
      </c>
    </row>
    <row r="2984" spans="1:3" x14ac:dyDescent="0.2">
      <c r="A2984">
        <v>21</v>
      </c>
      <c r="B2984">
        <v>84</v>
      </c>
      <c r="C2984">
        <v>69</v>
      </c>
    </row>
    <row r="2985" spans="1:3" x14ac:dyDescent="0.2">
      <c r="A2985">
        <v>21</v>
      </c>
      <c r="B2985">
        <v>85</v>
      </c>
      <c r="C2985">
        <v>41</v>
      </c>
    </row>
    <row r="2986" spans="1:3" x14ac:dyDescent="0.2">
      <c r="A2986">
        <v>21</v>
      </c>
      <c r="B2986">
        <v>86</v>
      </c>
      <c r="C2986">
        <v>65</v>
      </c>
    </row>
    <row r="2987" spans="1:3" x14ac:dyDescent="0.2">
      <c r="A2987">
        <v>21</v>
      </c>
      <c r="B2987">
        <v>87</v>
      </c>
      <c r="C2987">
        <v>80</v>
      </c>
    </row>
    <row r="2988" spans="1:3" x14ac:dyDescent="0.2">
      <c r="A2988">
        <v>21</v>
      </c>
      <c r="B2988">
        <v>88</v>
      </c>
      <c r="C2988">
        <v>42</v>
      </c>
    </row>
    <row r="2989" spans="1:3" x14ac:dyDescent="0.2">
      <c r="A2989">
        <v>21</v>
      </c>
      <c r="B2989">
        <v>89</v>
      </c>
      <c r="C2989">
        <v>78</v>
      </c>
    </row>
    <row r="2990" spans="1:3" x14ac:dyDescent="0.2">
      <c r="A2990">
        <v>21</v>
      </c>
      <c r="B2990">
        <v>90</v>
      </c>
      <c r="C2990">
        <v>28</v>
      </c>
    </row>
    <row r="2991" spans="1:3" x14ac:dyDescent="0.2">
      <c r="A2991">
        <v>21</v>
      </c>
      <c r="B2991">
        <v>91</v>
      </c>
      <c r="C2991">
        <v>33</v>
      </c>
    </row>
    <row r="2992" spans="1:3" x14ac:dyDescent="0.2">
      <c r="A2992">
        <v>21</v>
      </c>
      <c r="B2992">
        <v>92</v>
      </c>
      <c r="C2992">
        <v>49</v>
      </c>
    </row>
    <row r="2993" spans="1:3" x14ac:dyDescent="0.2">
      <c r="A2993">
        <v>21</v>
      </c>
      <c r="B2993">
        <v>93</v>
      </c>
      <c r="C2993">
        <v>71</v>
      </c>
    </row>
    <row r="2994" spans="1:3" x14ac:dyDescent="0.2">
      <c r="A2994">
        <v>21</v>
      </c>
      <c r="B2994">
        <v>94</v>
      </c>
      <c r="C2994">
        <v>71</v>
      </c>
    </row>
    <row r="2995" spans="1:3" x14ac:dyDescent="0.2">
      <c r="A2995">
        <v>21</v>
      </c>
      <c r="B2995">
        <v>95</v>
      </c>
      <c r="C2995">
        <v>39</v>
      </c>
    </row>
    <row r="2996" spans="1:3" x14ac:dyDescent="0.2">
      <c r="A2996">
        <v>21</v>
      </c>
      <c r="B2996">
        <v>96</v>
      </c>
      <c r="C2996">
        <v>72</v>
      </c>
    </row>
    <row r="2997" spans="1:3" x14ac:dyDescent="0.2">
      <c r="A2997">
        <v>21</v>
      </c>
      <c r="B2997">
        <v>97</v>
      </c>
      <c r="C2997">
        <v>74</v>
      </c>
    </row>
    <row r="2998" spans="1:3" x14ac:dyDescent="0.2">
      <c r="A2998">
        <v>21</v>
      </c>
      <c r="B2998">
        <v>98</v>
      </c>
      <c r="C2998">
        <v>85</v>
      </c>
    </row>
    <row r="2999" spans="1:3" x14ac:dyDescent="0.2">
      <c r="A2999">
        <v>21</v>
      </c>
      <c r="B2999">
        <v>99</v>
      </c>
      <c r="C2999">
        <v>42</v>
      </c>
    </row>
    <row r="3000" spans="1:3" x14ac:dyDescent="0.2">
      <c r="A3000">
        <v>21</v>
      </c>
      <c r="B3000">
        <v>100</v>
      </c>
      <c r="C3000">
        <v>50</v>
      </c>
    </row>
    <row r="3001" spans="1:3" x14ac:dyDescent="0.2">
      <c r="A3001">
        <v>21</v>
      </c>
      <c r="B3001">
        <v>101</v>
      </c>
      <c r="C3001">
        <v>99</v>
      </c>
    </row>
    <row r="3002" spans="1:3" x14ac:dyDescent="0.2">
      <c r="A3002">
        <v>21</v>
      </c>
      <c r="B3002">
        <v>102</v>
      </c>
      <c r="C3002">
        <v>88</v>
      </c>
    </row>
    <row r="3003" spans="1:3" x14ac:dyDescent="0.2">
      <c r="A3003">
        <v>21</v>
      </c>
      <c r="B3003">
        <v>103</v>
      </c>
      <c r="C3003">
        <v>90</v>
      </c>
    </row>
    <row r="3004" spans="1:3" x14ac:dyDescent="0.2">
      <c r="A3004">
        <v>21</v>
      </c>
      <c r="B3004">
        <v>104</v>
      </c>
      <c r="C3004">
        <v>115</v>
      </c>
    </row>
    <row r="3005" spans="1:3" x14ac:dyDescent="0.2">
      <c r="A3005">
        <v>21</v>
      </c>
      <c r="B3005">
        <v>105</v>
      </c>
      <c r="C3005">
        <v>54</v>
      </c>
    </row>
    <row r="3006" spans="1:3" x14ac:dyDescent="0.2">
      <c r="A3006">
        <v>21</v>
      </c>
      <c r="B3006">
        <v>106</v>
      </c>
      <c r="C3006">
        <v>70</v>
      </c>
    </row>
    <row r="3007" spans="1:3" x14ac:dyDescent="0.2">
      <c r="A3007">
        <v>21</v>
      </c>
      <c r="B3007">
        <v>107</v>
      </c>
      <c r="C3007">
        <v>65</v>
      </c>
    </row>
    <row r="3008" spans="1:3" x14ac:dyDescent="0.2">
      <c r="A3008">
        <v>21</v>
      </c>
      <c r="B3008">
        <v>108</v>
      </c>
      <c r="C3008">
        <v>64</v>
      </c>
    </row>
    <row r="3009" spans="1:3" x14ac:dyDescent="0.2">
      <c r="A3009">
        <v>21</v>
      </c>
      <c r="B3009">
        <v>109</v>
      </c>
      <c r="C3009">
        <v>49</v>
      </c>
    </row>
    <row r="3010" spans="1:3" x14ac:dyDescent="0.2">
      <c r="A3010">
        <v>21</v>
      </c>
      <c r="B3010">
        <v>110</v>
      </c>
      <c r="C3010">
        <v>99</v>
      </c>
    </row>
    <row r="3011" spans="1:3" x14ac:dyDescent="0.2">
      <c r="A3011">
        <v>21</v>
      </c>
      <c r="B3011">
        <v>111</v>
      </c>
      <c r="C3011">
        <v>99</v>
      </c>
    </row>
    <row r="3012" spans="1:3" x14ac:dyDescent="0.2">
      <c r="A3012">
        <v>21</v>
      </c>
      <c r="B3012">
        <v>112</v>
      </c>
      <c r="C3012">
        <v>49</v>
      </c>
    </row>
    <row r="3013" spans="1:3" x14ac:dyDescent="0.2">
      <c r="A3013">
        <v>21</v>
      </c>
      <c r="B3013">
        <v>113</v>
      </c>
      <c r="C3013">
        <v>64</v>
      </c>
    </row>
    <row r="3014" spans="1:3" x14ac:dyDescent="0.2">
      <c r="A3014">
        <v>21</v>
      </c>
      <c r="B3014">
        <v>114</v>
      </c>
      <c r="C3014">
        <v>70</v>
      </c>
    </row>
    <row r="3015" spans="1:3" x14ac:dyDescent="0.2">
      <c r="A3015">
        <v>21</v>
      </c>
      <c r="B3015">
        <v>115</v>
      </c>
      <c r="C3015">
        <v>28</v>
      </c>
    </row>
    <row r="3016" spans="1:3" x14ac:dyDescent="0.2">
      <c r="A3016">
        <v>21</v>
      </c>
      <c r="B3016">
        <v>116</v>
      </c>
      <c r="C3016">
        <v>59</v>
      </c>
    </row>
    <row r="3017" spans="1:3" x14ac:dyDescent="0.2">
      <c r="A3017">
        <v>21</v>
      </c>
      <c r="B3017">
        <v>117</v>
      </c>
      <c r="C3017">
        <v>70</v>
      </c>
    </row>
    <row r="3018" spans="1:3" x14ac:dyDescent="0.2">
      <c r="A3018">
        <v>21</v>
      </c>
      <c r="B3018">
        <v>118</v>
      </c>
      <c r="C3018">
        <v>122</v>
      </c>
    </row>
    <row r="3019" spans="1:3" x14ac:dyDescent="0.2">
      <c r="A3019">
        <v>21</v>
      </c>
      <c r="B3019">
        <v>119</v>
      </c>
      <c r="C3019">
        <v>83</v>
      </c>
    </row>
    <row r="3020" spans="1:3" x14ac:dyDescent="0.2">
      <c r="A3020">
        <v>21</v>
      </c>
      <c r="B3020">
        <v>120</v>
      </c>
      <c r="C3020">
        <v>85</v>
      </c>
    </row>
    <row r="3021" spans="1:3" x14ac:dyDescent="0.2">
      <c r="A3021">
        <v>21</v>
      </c>
      <c r="B3021">
        <v>121</v>
      </c>
      <c r="C3021">
        <v>88</v>
      </c>
    </row>
    <row r="3022" spans="1:3" x14ac:dyDescent="0.2">
      <c r="A3022">
        <v>21</v>
      </c>
      <c r="B3022">
        <v>122</v>
      </c>
      <c r="C3022">
        <v>79</v>
      </c>
    </row>
    <row r="3023" spans="1:3" x14ac:dyDescent="0.2">
      <c r="A3023">
        <v>21</v>
      </c>
      <c r="B3023">
        <v>123</v>
      </c>
      <c r="C3023">
        <v>99</v>
      </c>
    </row>
    <row r="3024" spans="1:3" x14ac:dyDescent="0.2">
      <c r="A3024">
        <v>21</v>
      </c>
      <c r="B3024">
        <v>124</v>
      </c>
      <c r="C3024">
        <v>99</v>
      </c>
    </row>
    <row r="3025" spans="1:3" x14ac:dyDescent="0.2">
      <c r="A3025">
        <v>21</v>
      </c>
      <c r="B3025">
        <v>125</v>
      </c>
      <c r="C3025">
        <v>46</v>
      </c>
    </row>
    <row r="3026" spans="1:3" x14ac:dyDescent="0.2">
      <c r="A3026">
        <v>21</v>
      </c>
      <c r="B3026">
        <v>126</v>
      </c>
      <c r="C3026">
        <v>122</v>
      </c>
    </row>
    <row r="3027" spans="1:3" x14ac:dyDescent="0.2">
      <c r="A3027">
        <v>21</v>
      </c>
      <c r="B3027">
        <v>127</v>
      </c>
      <c r="C3027">
        <v>83</v>
      </c>
    </row>
    <row r="3028" spans="1:3" x14ac:dyDescent="0.2">
      <c r="A3028">
        <v>21</v>
      </c>
      <c r="B3028">
        <v>128</v>
      </c>
      <c r="C3028">
        <v>65</v>
      </c>
    </row>
    <row r="3029" spans="1:3" x14ac:dyDescent="0.2">
      <c r="A3029">
        <v>21</v>
      </c>
      <c r="B3029">
        <v>129</v>
      </c>
      <c r="C3029">
        <v>65</v>
      </c>
    </row>
    <row r="3030" spans="1:3" x14ac:dyDescent="0.2">
      <c r="A3030">
        <v>21</v>
      </c>
      <c r="B3030">
        <v>130</v>
      </c>
      <c r="C3030">
        <v>80</v>
      </c>
    </row>
    <row r="3031" spans="1:3" x14ac:dyDescent="0.2">
      <c r="A3031">
        <v>21</v>
      </c>
      <c r="B3031">
        <v>131</v>
      </c>
      <c r="C3031">
        <v>85</v>
      </c>
    </row>
    <row r="3032" spans="1:3" x14ac:dyDescent="0.2">
      <c r="A3032">
        <v>21</v>
      </c>
      <c r="B3032">
        <v>132</v>
      </c>
      <c r="C3032">
        <v>46</v>
      </c>
    </row>
    <row r="3033" spans="1:3" x14ac:dyDescent="0.2">
      <c r="A3033">
        <v>21</v>
      </c>
      <c r="B3033">
        <v>133</v>
      </c>
      <c r="C3033">
        <v>46</v>
      </c>
    </row>
    <row r="3034" spans="1:3" x14ac:dyDescent="0.2">
      <c r="A3034">
        <v>21</v>
      </c>
      <c r="B3034">
        <v>134</v>
      </c>
      <c r="C3034">
        <v>46</v>
      </c>
    </row>
    <row r="3035" spans="1:3" x14ac:dyDescent="0.2">
      <c r="A3035">
        <v>21</v>
      </c>
      <c r="B3035">
        <v>135</v>
      </c>
      <c r="C3035">
        <v>85</v>
      </c>
    </row>
    <row r="3036" spans="1:3" x14ac:dyDescent="0.2">
      <c r="A3036">
        <v>21</v>
      </c>
      <c r="B3036">
        <v>136</v>
      </c>
      <c r="C3036">
        <v>46</v>
      </c>
    </row>
    <row r="3037" spans="1:3" x14ac:dyDescent="0.2">
      <c r="A3037">
        <v>21</v>
      </c>
      <c r="B3037">
        <v>137</v>
      </c>
      <c r="C3037">
        <v>46</v>
      </c>
    </row>
    <row r="3038" spans="1:3" x14ac:dyDescent="0.2">
      <c r="A3038">
        <v>22</v>
      </c>
      <c r="B3038">
        <v>0</v>
      </c>
      <c r="C3038">
        <v>32</v>
      </c>
    </row>
    <row r="3039" spans="1:3" x14ac:dyDescent="0.2">
      <c r="A3039">
        <v>22</v>
      </c>
      <c r="B3039">
        <v>1</v>
      </c>
      <c r="C3039">
        <v>32</v>
      </c>
    </row>
    <row r="3040" spans="1:3" x14ac:dyDescent="0.2">
      <c r="A3040">
        <v>22</v>
      </c>
      <c r="B3040">
        <v>2</v>
      </c>
      <c r="C3040">
        <v>29</v>
      </c>
    </row>
    <row r="3041" spans="1:3" x14ac:dyDescent="0.2">
      <c r="A3041">
        <v>22</v>
      </c>
      <c r="B3041">
        <v>3</v>
      </c>
      <c r="C3041">
        <v>62</v>
      </c>
    </row>
    <row r="3042" spans="1:3" x14ac:dyDescent="0.2">
      <c r="A3042">
        <v>22</v>
      </c>
      <c r="B3042">
        <v>4</v>
      </c>
      <c r="C3042">
        <v>24</v>
      </c>
    </row>
    <row r="3043" spans="1:3" x14ac:dyDescent="0.2">
      <c r="A3043">
        <v>22</v>
      </c>
      <c r="B3043">
        <v>5</v>
      </c>
      <c r="C3043">
        <v>95</v>
      </c>
    </row>
    <row r="3044" spans="1:3" x14ac:dyDescent="0.2">
      <c r="A3044">
        <v>22</v>
      </c>
      <c r="B3044">
        <v>6</v>
      </c>
      <c r="C3044">
        <v>24</v>
      </c>
    </row>
    <row r="3045" spans="1:3" x14ac:dyDescent="0.2">
      <c r="A3045">
        <v>22</v>
      </c>
      <c r="B3045">
        <v>7</v>
      </c>
      <c r="C3045">
        <v>72</v>
      </c>
    </row>
    <row r="3046" spans="1:3" x14ac:dyDescent="0.2">
      <c r="A3046">
        <v>22</v>
      </c>
      <c r="B3046">
        <v>8</v>
      </c>
      <c r="C3046">
        <v>89</v>
      </c>
    </row>
    <row r="3047" spans="1:3" x14ac:dyDescent="0.2">
      <c r="A3047">
        <v>22</v>
      </c>
      <c r="B3047">
        <v>9</v>
      </c>
      <c r="C3047">
        <v>95</v>
      </c>
    </row>
    <row r="3048" spans="1:3" x14ac:dyDescent="0.2">
      <c r="A3048">
        <v>22</v>
      </c>
      <c r="B3048">
        <v>10</v>
      </c>
      <c r="C3048">
        <v>79</v>
      </c>
    </row>
    <row r="3049" spans="1:3" x14ac:dyDescent="0.2">
      <c r="A3049">
        <v>22</v>
      </c>
      <c r="B3049">
        <v>11</v>
      </c>
      <c r="C3049">
        <v>96</v>
      </c>
    </row>
    <row r="3050" spans="1:3" x14ac:dyDescent="0.2">
      <c r="A3050">
        <v>22</v>
      </c>
      <c r="B3050">
        <v>12</v>
      </c>
      <c r="C3050">
        <v>96</v>
      </c>
    </row>
    <row r="3051" spans="1:3" x14ac:dyDescent="0.2">
      <c r="A3051">
        <v>22</v>
      </c>
      <c r="B3051">
        <v>13</v>
      </c>
      <c r="C3051">
        <v>72</v>
      </c>
    </row>
    <row r="3052" spans="1:3" x14ac:dyDescent="0.2">
      <c r="A3052">
        <v>22</v>
      </c>
      <c r="B3052">
        <v>14</v>
      </c>
      <c r="C3052">
        <v>72</v>
      </c>
    </row>
    <row r="3053" spans="1:3" x14ac:dyDescent="0.2">
      <c r="A3053">
        <v>22</v>
      </c>
      <c r="B3053">
        <v>15</v>
      </c>
      <c r="C3053">
        <v>32</v>
      </c>
    </row>
    <row r="3054" spans="1:3" x14ac:dyDescent="0.2">
      <c r="A3054">
        <v>22</v>
      </c>
      <c r="B3054">
        <v>16</v>
      </c>
      <c r="C3054">
        <v>24</v>
      </c>
    </row>
    <row r="3055" spans="1:3" x14ac:dyDescent="0.2">
      <c r="A3055">
        <v>22</v>
      </c>
      <c r="B3055">
        <v>17</v>
      </c>
      <c r="C3055">
        <v>29</v>
      </c>
    </row>
    <row r="3056" spans="1:3" x14ac:dyDescent="0.2">
      <c r="A3056">
        <v>22</v>
      </c>
      <c r="B3056">
        <v>18</v>
      </c>
      <c r="C3056">
        <v>30</v>
      </c>
    </row>
    <row r="3057" spans="1:3" x14ac:dyDescent="0.2">
      <c r="A3057">
        <v>22</v>
      </c>
      <c r="B3057">
        <v>19</v>
      </c>
      <c r="C3057">
        <v>32</v>
      </c>
    </row>
    <row r="3058" spans="1:3" x14ac:dyDescent="0.2">
      <c r="A3058">
        <v>22</v>
      </c>
      <c r="B3058">
        <v>20</v>
      </c>
      <c r="C3058">
        <v>72</v>
      </c>
    </row>
    <row r="3059" spans="1:3" x14ac:dyDescent="0.2">
      <c r="A3059">
        <v>22</v>
      </c>
      <c r="B3059">
        <v>21</v>
      </c>
      <c r="C3059">
        <v>8</v>
      </c>
    </row>
    <row r="3060" spans="1:3" x14ac:dyDescent="0.2">
      <c r="A3060">
        <v>22</v>
      </c>
      <c r="B3060">
        <v>22</v>
      </c>
      <c r="C3060">
        <v>22</v>
      </c>
    </row>
    <row r="3061" spans="1:3" x14ac:dyDescent="0.2">
      <c r="A3061">
        <v>22</v>
      </c>
      <c r="B3061">
        <v>23</v>
      </c>
      <c r="C3061">
        <v>72</v>
      </c>
    </row>
    <row r="3062" spans="1:3" x14ac:dyDescent="0.2">
      <c r="A3062">
        <v>22</v>
      </c>
      <c r="B3062">
        <v>24</v>
      </c>
      <c r="C3062">
        <v>20</v>
      </c>
    </row>
    <row r="3063" spans="1:3" x14ac:dyDescent="0.2">
      <c r="A3063">
        <v>22</v>
      </c>
      <c r="B3063">
        <v>25</v>
      </c>
      <c r="C3063">
        <v>5</v>
      </c>
    </row>
    <row r="3064" spans="1:3" x14ac:dyDescent="0.2">
      <c r="A3064">
        <v>22</v>
      </c>
      <c r="B3064">
        <v>26</v>
      </c>
      <c r="C3064">
        <v>45</v>
      </c>
    </row>
    <row r="3065" spans="1:3" x14ac:dyDescent="0.2">
      <c r="A3065">
        <v>22</v>
      </c>
      <c r="B3065">
        <v>27</v>
      </c>
      <c r="C3065">
        <v>55</v>
      </c>
    </row>
    <row r="3066" spans="1:3" x14ac:dyDescent="0.2">
      <c r="A3066">
        <v>22</v>
      </c>
      <c r="B3066">
        <v>28</v>
      </c>
      <c r="C3066">
        <v>52</v>
      </c>
    </row>
    <row r="3067" spans="1:3" x14ac:dyDescent="0.2">
      <c r="A3067">
        <v>22</v>
      </c>
      <c r="B3067">
        <v>29</v>
      </c>
      <c r="C3067">
        <v>95</v>
      </c>
    </row>
    <row r="3068" spans="1:3" x14ac:dyDescent="0.2">
      <c r="A3068">
        <v>22</v>
      </c>
      <c r="B3068">
        <v>30</v>
      </c>
      <c r="C3068">
        <v>20</v>
      </c>
    </row>
    <row r="3069" spans="1:3" x14ac:dyDescent="0.2">
      <c r="A3069">
        <v>22</v>
      </c>
      <c r="B3069">
        <v>31</v>
      </c>
      <c r="C3069">
        <v>58</v>
      </c>
    </row>
    <row r="3070" spans="1:3" x14ac:dyDescent="0.2">
      <c r="A3070">
        <v>22</v>
      </c>
      <c r="B3070">
        <v>32</v>
      </c>
      <c r="C3070">
        <v>7</v>
      </c>
    </row>
    <row r="3071" spans="1:3" x14ac:dyDescent="0.2">
      <c r="A3071">
        <v>22</v>
      </c>
      <c r="B3071">
        <v>33</v>
      </c>
      <c r="C3071">
        <v>21</v>
      </c>
    </row>
    <row r="3072" spans="1:3" x14ac:dyDescent="0.2">
      <c r="A3072">
        <v>22</v>
      </c>
      <c r="B3072">
        <v>34</v>
      </c>
      <c r="C3072">
        <v>21</v>
      </c>
    </row>
    <row r="3073" spans="1:3" x14ac:dyDescent="0.2">
      <c r="A3073">
        <v>22</v>
      </c>
      <c r="B3073">
        <v>35</v>
      </c>
      <c r="C3073">
        <v>62</v>
      </c>
    </row>
    <row r="3074" spans="1:3" x14ac:dyDescent="0.2">
      <c r="A3074">
        <v>22</v>
      </c>
      <c r="B3074">
        <v>36</v>
      </c>
      <c r="C3074">
        <v>62</v>
      </c>
    </row>
    <row r="3075" spans="1:3" x14ac:dyDescent="0.2">
      <c r="A3075">
        <v>22</v>
      </c>
      <c r="B3075">
        <v>37</v>
      </c>
      <c r="C3075">
        <v>64</v>
      </c>
    </row>
    <row r="3076" spans="1:3" x14ac:dyDescent="0.2">
      <c r="A3076">
        <v>22</v>
      </c>
      <c r="B3076">
        <v>38</v>
      </c>
      <c r="C3076">
        <v>49</v>
      </c>
    </row>
    <row r="3077" spans="1:3" x14ac:dyDescent="0.2">
      <c r="A3077">
        <v>22</v>
      </c>
      <c r="B3077">
        <v>39</v>
      </c>
      <c r="C3077">
        <v>39</v>
      </c>
    </row>
    <row r="3078" spans="1:3" x14ac:dyDescent="0.2">
      <c r="A3078">
        <v>22</v>
      </c>
      <c r="B3078">
        <v>40</v>
      </c>
      <c r="C3078">
        <v>28</v>
      </c>
    </row>
    <row r="3079" spans="1:3" x14ac:dyDescent="0.2">
      <c r="A3079">
        <v>22</v>
      </c>
      <c r="B3079">
        <v>41</v>
      </c>
      <c r="C3079">
        <v>55</v>
      </c>
    </row>
    <row r="3080" spans="1:3" x14ac:dyDescent="0.2">
      <c r="A3080">
        <v>22</v>
      </c>
      <c r="B3080">
        <v>42</v>
      </c>
      <c r="C3080">
        <v>91</v>
      </c>
    </row>
    <row r="3081" spans="1:3" x14ac:dyDescent="0.2">
      <c r="A3081">
        <v>22</v>
      </c>
      <c r="B3081">
        <v>43</v>
      </c>
      <c r="C3081">
        <v>58</v>
      </c>
    </row>
    <row r="3082" spans="1:3" x14ac:dyDescent="0.2">
      <c r="A3082">
        <v>22</v>
      </c>
      <c r="B3082">
        <v>44</v>
      </c>
      <c r="C3082">
        <v>64</v>
      </c>
    </row>
    <row r="3083" spans="1:3" x14ac:dyDescent="0.2">
      <c r="A3083">
        <v>22</v>
      </c>
      <c r="B3083">
        <v>45</v>
      </c>
      <c r="C3083">
        <v>7</v>
      </c>
    </row>
    <row r="3084" spans="1:3" x14ac:dyDescent="0.2">
      <c r="A3084">
        <v>22</v>
      </c>
      <c r="B3084">
        <v>46</v>
      </c>
      <c r="C3084">
        <v>41</v>
      </c>
    </row>
    <row r="3085" spans="1:3" x14ac:dyDescent="0.2">
      <c r="A3085">
        <v>22</v>
      </c>
      <c r="B3085">
        <v>47</v>
      </c>
      <c r="C3085">
        <v>69</v>
      </c>
    </row>
    <row r="3086" spans="1:3" x14ac:dyDescent="0.2">
      <c r="A3086">
        <v>22</v>
      </c>
      <c r="B3086">
        <v>48</v>
      </c>
      <c r="C3086">
        <v>71</v>
      </c>
    </row>
    <row r="3087" spans="1:3" x14ac:dyDescent="0.2">
      <c r="A3087">
        <v>22</v>
      </c>
      <c r="B3087">
        <v>49</v>
      </c>
      <c r="C3087">
        <v>115</v>
      </c>
    </row>
    <row r="3088" spans="1:3" x14ac:dyDescent="0.2">
      <c r="A3088">
        <v>22</v>
      </c>
      <c r="B3088">
        <v>50</v>
      </c>
      <c r="C3088">
        <v>58</v>
      </c>
    </row>
    <row r="3089" spans="1:3" x14ac:dyDescent="0.2">
      <c r="A3089">
        <v>22</v>
      </c>
      <c r="B3089">
        <v>51</v>
      </c>
      <c r="C3089">
        <v>21</v>
      </c>
    </row>
    <row r="3090" spans="1:3" x14ac:dyDescent="0.2">
      <c r="A3090">
        <v>22</v>
      </c>
      <c r="B3090">
        <v>52</v>
      </c>
      <c r="C3090">
        <v>78</v>
      </c>
    </row>
    <row r="3091" spans="1:3" x14ac:dyDescent="0.2">
      <c r="A3091">
        <v>22</v>
      </c>
      <c r="B3091">
        <v>53</v>
      </c>
      <c r="C3091">
        <v>89</v>
      </c>
    </row>
    <row r="3092" spans="1:3" x14ac:dyDescent="0.2">
      <c r="A3092">
        <v>22</v>
      </c>
      <c r="B3092">
        <v>54</v>
      </c>
      <c r="C3092">
        <v>28</v>
      </c>
    </row>
    <row r="3093" spans="1:3" x14ac:dyDescent="0.2">
      <c r="A3093">
        <v>22</v>
      </c>
      <c r="B3093">
        <v>55</v>
      </c>
      <c r="C3093">
        <v>73</v>
      </c>
    </row>
    <row r="3094" spans="1:3" x14ac:dyDescent="0.2">
      <c r="A3094">
        <v>22</v>
      </c>
      <c r="B3094">
        <v>56</v>
      </c>
      <c r="C3094">
        <v>73</v>
      </c>
    </row>
    <row r="3095" spans="1:3" x14ac:dyDescent="0.2">
      <c r="A3095">
        <v>22</v>
      </c>
      <c r="B3095">
        <v>57</v>
      </c>
      <c r="C3095">
        <v>33</v>
      </c>
    </row>
    <row r="3096" spans="1:3" x14ac:dyDescent="0.2">
      <c r="A3096">
        <v>22</v>
      </c>
      <c r="B3096">
        <v>58</v>
      </c>
      <c r="C3096">
        <v>73</v>
      </c>
    </row>
    <row r="3097" spans="1:3" x14ac:dyDescent="0.2">
      <c r="A3097">
        <v>22</v>
      </c>
      <c r="B3097">
        <v>59</v>
      </c>
      <c r="C3097">
        <v>21</v>
      </c>
    </row>
    <row r="3098" spans="1:3" x14ac:dyDescent="0.2">
      <c r="A3098">
        <v>22</v>
      </c>
      <c r="B3098">
        <v>60</v>
      </c>
      <c r="C3098">
        <v>80</v>
      </c>
    </row>
    <row r="3099" spans="1:3" x14ac:dyDescent="0.2">
      <c r="A3099">
        <v>22</v>
      </c>
      <c r="B3099">
        <v>61</v>
      </c>
      <c r="C3099">
        <v>79</v>
      </c>
    </row>
    <row r="3100" spans="1:3" x14ac:dyDescent="0.2">
      <c r="A3100">
        <v>22</v>
      </c>
      <c r="B3100">
        <v>62</v>
      </c>
      <c r="C3100">
        <v>13</v>
      </c>
    </row>
    <row r="3101" spans="1:3" x14ac:dyDescent="0.2">
      <c r="A3101">
        <v>22</v>
      </c>
      <c r="B3101">
        <v>63</v>
      </c>
      <c r="C3101">
        <v>49</v>
      </c>
    </row>
    <row r="3102" spans="1:3" x14ac:dyDescent="0.2">
      <c r="A3102">
        <v>22</v>
      </c>
      <c r="B3102">
        <v>64</v>
      </c>
      <c r="C3102">
        <v>90</v>
      </c>
    </row>
    <row r="3103" spans="1:3" x14ac:dyDescent="0.2">
      <c r="A3103">
        <v>22</v>
      </c>
      <c r="B3103">
        <v>65</v>
      </c>
      <c r="C3103">
        <v>40</v>
      </c>
    </row>
    <row r="3104" spans="1:3" x14ac:dyDescent="0.2">
      <c r="A3104">
        <v>22</v>
      </c>
      <c r="B3104">
        <v>66</v>
      </c>
      <c r="C3104">
        <v>115</v>
      </c>
    </row>
    <row r="3105" spans="1:3" x14ac:dyDescent="0.2">
      <c r="A3105">
        <v>22</v>
      </c>
      <c r="B3105">
        <v>67</v>
      </c>
      <c r="C3105">
        <v>66</v>
      </c>
    </row>
    <row r="3106" spans="1:3" x14ac:dyDescent="0.2">
      <c r="A3106">
        <v>22</v>
      </c>
      <c r="B3106">
        <v>68</v>
      </c>
      <c r="C3106">
        <v>99</v>
      </c>
    </row>
    <row r="3107" spans="1:3" x14ac:dyDescent="0.2">
      <c r="A3107">
        <v>22</v>
      </c>
      <c r="B3107">
        <v>69</v>
      </c>
      <c r="C3107">
        <v>55</v>
      </c>
    </row>
    <row r="3108" spans="1:3" x14ac:dyDescent="0.2">
      <c r="A3108">
        <v>22</v>
      </c>
      <c r="B3108">
        <v>70</v>
      </c>
      <c r="C3108">
        <v>54</v>
      </c>
    </row>
    <row r="3109" spans="1:3" x14ac:dyDescent="0.2">
      <c r="A3109">
        <v>22</v>
      </c>
      <c r="B3109">
        <v>71</v>
      </c>
      <c r="C3109">
        <v>116</v>
      </c>
    </row>
    <row r="3110" spans="1:3" x14ac:dyDescent="0.2">
      <c r="A3110">
        <v>22</v>
      </c>
      <c r="B3110">
        <v>72</v>
      </c>
      <c r="C3110">
        <v>39</v>
      </c>
    </row>
    <row r="3111" spans="1:3" x14ac:dyDescent="0.2">
      <c r="A3111">
        <v>22</v>
      </c>
      <c r="B3111">
        <v>73</v>
      </c>
      <c r="C3111">
        <v>78</v>
      </c>
    </row>
    <row r="3112" spans="1:3" x14ac:dyDescent="0.2">
      <c r="A3112">
        <v>22</v>
      </c>
      <c r="B3112">
        <v>74</v>
      </c>
      <c r="C3112">
        <v>116</v>
      </c>
    </row>
    <row r="3113" spans="1:3" x14ac:dyDescent="0.2">
      <c r="A3113">
        <v>22</v>
      </c>
      <c r="B3113">
        <v>75</v>
      </c>
      <c r="C3113">
        <v>90</v>
      </c>
    </row>
    <row r="3114" spans="1:3" x14ac:dyDescent="0.2">
      <c r="A3114">
        <v>22</v>
      </c>
      <c r="B3114">
        <v>76</v>
      </c>
      <c r="C3114">
        <v>27</v>
      </c>
    </row>
    <row r="3115" spans="1:3" x14ac:dyDescent="0.2">
      <c r="A3115">
        <v>22</v>
      </c>
      <c r="B3115">
        <v>77</v>
      </c>
      <c r="C3115">
        <v>103</v>
      </c>
    </row>
    <row r="3116" spans="1:3" x14ac:dyDescent="0.2">
      <c r="A3116">
        <v>22</v>
      </c>
      <c r="B3116">
        <v>78</v>
      </c>
      <c r="C3116">
        <v>89</v>
      </c>
    </row>
    <row r="3117" spans="1:3" x14ac:dyDescent="0.2">
      <c r="A3117">
        <v>22</v>
      </c>
      <c r="B3117">
        <v>79</v>
      </c>
      <c r="C3117">
        <v>56</v>
      </c>
    </row>
    <row r="3118" spans="1:3" x14ac:dyDescent="0.2">
      <c r="A3118">
        <v>22</v>
      </c>
      <c r="B3118">
        <v>80</v>
      </c>
      <c r="C3118">
        <v>54</v>
      </c>
    </row>
    <row r="3119" spans="1:3" x14ac:dyDescent="0.2">
      <c r="A3119">
        <v>22</v>
      </c>
      <c r="B3119">
        <v>81</v>
      </c>
      <c r="C3119">
        <v>28</v>
      </c>
    </row>
    <row r="3120" spans="1:3" x14ac:dyDescent="0.2">
      <c r="A3120">
        <v>22</v>
      </c>
      <c r="B3120">
        <v>82</v>
      </c>
      <c r="C3120">
        <v>24</v>
      </c>
    </row>
    <row r="3121" spans="1:3" x14ac:dyDescent="0.2">
      <c r="A3121">
        <v>22</v>
      </c>
      <c r="B3121">
        <v>83</v>
      </c>
      <c r="C3121">
        <v>42</v>
      </c>
    </row>
    <row r="3122" spans="1:3" x14ac:dyDescent="0.2">
      <c r="A3122">
        <v>22</v>
      </c>
      <c r="B3122">
        <v>84</v>
      </c>
      <c r="C3122">
        <v>50</v>
      </c>
    </row>
    <row r="3123" spans="1:3" x14ac:dyDescent="0.2">
      <c r="A3123">
        <v>22</v>
      </c>
      <c r="B3123">
        <v>85</v>
      </c>
      <c r="C3123">
        <v>31</v>
      </c>
    </row>
    <row r="3124" spans="1:3" x14ac:dyDescent="0.2">
      <c r="A3124">
        <v>22</v>
      </c>
      <c r="B3124">
        <v>86</v>
      </c>
      <c r="C3124">
        <v>88</v>
      </c>
    </row>
    <row r="3125" spans="1:3" x14ac:dyDescent="0.2">
      <c r="A3125">
        <v>22</v>
      </c>
      <c r="B3125">
        <v>87</v>
      </c>
      <c r="C3125">
        <v>105</v>
      </c>
    </row>
    <row r="3126" spans="1:3" x14ac:dyDescent="0.2">
      <c r="A3126">
        <v>22</v>
      </c>
      <c r="B3126">
        <v>88</v>
      </c>
      <c r="C3126">
        <v>81</v>
      </c>
    </row>
    <row r="3127" spans="1:3" x14ac:dyDescent="0.2">
      <c r="A3127">
        <v>22</v>
      </c>
      <c r="B3127">
        <v>89</v>
      </c>
      <c r="C3127">
        <v>89</v>
      </c>
    </row>
    <row r="3128" spans="1:3" x14ac:dyDescent="0.2">
      <c r="A3128">
        <v>22</v>
      </c>
      <c r="B3128">
        <v>90</v>
      </c>
      <c r="C3128">
        <v>33</v>
      </c>
    </row>
    <row r="3129" spans="1:3" x14ac:dyDescent="0.2">
      <c r="A3129">
        <v>22</v>
      </c>
      <c r="B3129">
        <v>91</v>
      </c>
      <c r="C3129">
        <v>73</v>
      </c>
    </row>
    <row r="3130" spans="1:3" x14ac:dyDescent="0.2">
      <c r="A3130">
        <v>22</v>
      </c>
      <c r="B3130">
        <v>92</v>
      </c>
      <c r="C3130">
        <v>74</v>
      </c>
    </row>
    <row r="3131" spans="1:3" x14ac:dyDescent="0.2">
      <c r="A3131">
        <v>22</v>
      </c>
      <c r="B3131">
        <v>93</v>
      </c>
      <c r="C3131">
        <v>103</v>
      </c>
    </row>
    <row r="3132" spans="1:3" x14ac:dyDescent="0.2">
      <c r="A3132">
        <v>22</v>
      </c>
      <c r="B3132">
        <v>94</v>
      </c>
      <c r="C3132">
        <v>79</v>
      </c>
    </row>
    <row r="3133" spans="1:3" x14ac:dyDescent="0.2">
      <c r="A3133">
        <v>22</v>
      </c>
      <c r="B3133">
        <v>95</v>
      </c>
      <c r="C3133">
        <v>23</v>
      </c>
    </row>
    <row r="3134" spans="1:3" x14ac:dyDescent="0.2">
      <c r="A3134">
        <v>22</v>
      </c>
      <c r="B3134">
        <v>96</v>
      </c>
      <c r="C3134">
        <v>23</v>
      </c>
    </row>
    <row r="3135" spans="1:3" x14ac:dyDescent="0.2">
      <c r="A3135">
        <v>22</v>
      </c>
      <c r="B3135">
        <v>97</v>
      </c>
      <c r="C3135">
        <v>79</v>
      </c>
    </row>
    <row r="3136" spans="1:3" x14ac:dyDescent="0.2">
      <c r="A3136">
        <v>22</v>
      </c>
      <c r="B3136">
        <v>98</v>
      </c>
      <c r="C3136">
        <v>83</v>
      </c>
    </row>
    <row r="3137" spans="1:3" x14ac:dyDescent="0.2">
      <c r="A3137">
        <v>22</v>
      </c>
      <c r="B3137">
        <v>99</v>
      </c>
      <c r="C3137">
        <v>54</v>
      </c>
    </row>
    <row r="3138" spans="1:3" x14ac:dyDescent="0.2">
      <c r="A3138">
        <v>22</v>
      </c>
      <c r="B3138">
        <v>100</v>
      </c>
      <c r="C3138">
        <v>42</v>
      </c>
    </row>
    <row r="3139" spans="1:3" x14ac:dyDescent="0.2">
      <c r="A3139">
        <v>22</v>
      </c>
      <c r="B3139">
        <v>101</v>
      </c>
      <c r="C3139">
        <v>70</v>
      </c>
    </row>
    <row r="3140" spans="1:3" x14ac:dyDescent="0.2">
      <c r="A3140">
        <v>22</v>
      </c>
      <c r="B3140">
        <v>102</v>
      </c>
      <c r="C3140">
        <v>70</v>
      </c>
    </row>
    <row r="3141" spans="1:3" x14ac:dyDescent="0.2">
      <c r="A3141">
        <v>22</v>
      </c>
      <c r="B3141">
        <v>103</v>
      </c>
      <c r="C3141">
        <v>56</v>
      </c>
    </row>
    <row r="3142" spans="1:3" x14ac:dyDescent="0.2">
      <c r="A3142">
        <v>22</v>
      </c>
      <c r="B3142">
        <v>104</v>
      </c>
      <c r="C3142">
        <v>116</v>
      </c>
    </row>
    <row r="3143" spans="1:3" x14ac:dyDescent="0.2">
      <c r="A3143">
        <v>22</v>
      </c>
      <c r="B3143">
        <v>105</v>
      </c>
      <c r="C3143">
        <v>115</v>
      </c>
    </row>
    <row r="3144" spans="1:3" x14ac:dyDescent="0.2">
      <c r="A3144">
        <v>22</v>
      </c>
      <c r="B3144">
        <v>106</v>
      </c>
      <c r="C3144">
        <v>80</v>
      </c>
    </row>
    <row r="3145" spans="1:3" x14ac:dyDescent="0.2">
      <c r="A3145">
        <v>22</v>
      </c>
      <c r="B3145">
        <v>107</v>
      </c>
      <c r="C3145">
        <v>99</v>
      </c>
    </row>
    <row r="3146" spans="1:3" x14ac:dyDescent="0.2">
      <c r="A3146">
        <v>22</v>
      </c>
      <c r="B3146">
        <v>108</v>
      </c>
      <c r="C3146">
        <v>71</v>
      </c>
    </row>
    <row r="3147" spans="1:3" x14ac:dyDescent="0.2">
      <c r="A3147">
        <v>22</v>
      </c>
      <c r="B3147">
        <v>109</v>
      </c>
      <c r="C3147">
        <v>74</v>
      </c>
    </row>
    <row r="3148" spans="1:3" x14ac:dyDescent="0.2">
      <c r="A3148">
        <v>22</v>
      </c>
      <c r="B3148">
        <v>110</v>
      </c>
      <c r="C3148">
        <v>70</v>
      </c>
    </row>
    <row r="3149" spans="1:3" x14ac:dyDescent="0.2">
      <c r="A3149">
        <v>22</v>
      </c>
      <c r="B3149">
        <v>111</v>
      </c>
      <c r="C3149">
        <v>70</v>
      </c>
    </row>
    <row r="3150" spans="1:3" x14ac:dyDescent="0.2">
      <c r="A3150">
        <v>22</v>
      </c>
      <c r="B3150">
        <v>112</v>
      </c>
      <c r="C3150">
        <v>74</v>
      </c>
    </row>
    <row r="3151" spans="1:3" x14ac:dyDescent="0.2">
      <c r="A3151">
        <v>22</v>
      </c>
      <c r="B3151">
        <v>113</v>
      </c>
      <c r="C3151">
        <v>71</v>
      </c>
    </row>
    <row r="3152" spans="1:3" x14ac:dyDescent="0.2">
      <c r="A3152">
        <v>22</v>
      </c>
      <c r="B3152">
        <v>114</v>
      </c>
      <c r="C3152">
        <v>66</v>
      </c>
    </row>
    <row r="3153" spans="1:3" x14ac:dyDescent="0.2">
      <c r="A3153">
        <v>22</v>
      </c>
      <c r="B3153">
        <v>115</v>
      </c>
      <c r="C3153">
        <v>51</v>
      </c>
    </row>
    <row r="3154" spans="1:3" x14ac:dyDescent="0.2">
      <c r="A3154">
        <v>22</v>
      </c>
      <c r="B3154">
        <v>116</v>
      </c>
      <c r="C3154">
        <v>33</v>
      </c>
    </row>
    <row r="3155" spans="1:3" x14ac:dyDescent="0.2">
      <c r="A3155">
        <v>22</v>
      </c>
      <c r="B3155">
        <v>117</v>
      </c>
      <c r="C3155">
        <v>66</v>
      </c>
    </row>
    <row r="3156" spans="1:3" x14ac:dyDescent="0.2">
      <c r="A3156">
        <v>22</v>
      </c>
      <c r="B3156">
        <v>118</v>
      </c>
      <c r="C3156">
        <v>46</v>
      </c>
    </row>
    <row r="3157" spans="1:3" x14ac:dyDescent="0.2">
      <c r="A3157">
        <v>22</v>
      </c>
      <c r="B3157">
        <v>119</v>
      </c>
      <c r="C3157">
        <v>65</v>
      </c>
    </row>
    <row r="3158" spans="1:3" x14ac:dyDescent="0.2">
      <c r="A3158">
        <v>22</v>
      </c>
      <c r="B3158">
        <v>120</v>
      </c>
      <c r="C3158">
        <v>83</v>
      </c>
    </row>
    <row r="3159" spans="1:3" x14ac:dyDescent="0.2">
      <c r="A3159">
        <v>22</v>
      </c>
      <c r="B3159">
        <v>121</v>
      </c>
      <c r="C3159">
        <v>99</v>
      </c>
    </row>
    <row r="3160" spans="1:3" x14ac:dyDescent="0.2">
      <c r="A3160">
        <v>22</v>
      </c>
      <c r="B3160">
        <v>122</v>
      </c>
      <c r="C3160">
        <v>69</v>
      </c>
    </row>
    <row r="3161" spans="1:3" x14ac:dyDescent="0.2">
      <c r="A3161">
        <v>22</v>
      </c>
      <c r="B3161">
        <v>123</v>
      </c>
      <c r="C3161">
        <v>80</v>
      </c>
    </row>
    <row r="3162" spans="1:3" x14ac:dyDescent="0.2">
      <c r="A3162">
        <v>22</v>
      </c>
      <c r="B3162">
        <v>124</v>
      </c>
      <c r="C3162">
        <v>80</v>
      </c>
    </row>
    <row r="3163" spans="1:3" x14ac:dyDescent="0.2">
      <c r="A3163">
        <v>22</v>
      </c>
      <c r="B3163">
        <v>125</v>
      </c>
      <c r="C3163">
        <v>46</v>
      </c>
    </row>
    <row r="3164" spans="1:3" x14ac:dyDescent="0.2">
      <c r="A3164">
        <v>22</v>
      </c>
      <c r="B3164">
        <v>126</v>
      </c>
      <c r="C3164">
        <v>46</v>
      </c>
    </row>
    <row r="3165" spans="1:3" x14ac:dyDescent="0.2">
      <c r="A3165">
        <v>22</v>
      </c>
      <c r="B3165">
        <v>127</v>
      </c>
      <c r="C3165">
        <v>65</v>
      </c>
    </row>
    <row r="3166" spans="1:3" x14ac:dyDescent="0.2">
      <c r="A3166">
        <v>22</v>
      </c>
      <c r="B3166">
        <v>128</v>
      </c>
      <c r="C3166">
        <v>99</v>
      </c>
    </row>
    <row r="3167" spans="1:3" x14ac:dyDescent="0.2">
      <c r="A3167">
        <v>22</v>
      </c>
      <c r="B3167">
        <v>129</v>
      </c>
      <c r="C3167">
        <v>88</v>
      </c>
    </row>
    <row r="3168" spans="1:3" x14ac:dyDescent="0.2">
      <c r="A3168">
        <v>22</v>
      </c>
      <c r="B3168">
        <v>130</v>
      </c>
      <c r="C3168">
        <v>105</v>
      </c>
    </row>
    <row r="3169" spans="1:3" x14ac:dyDescent="0.2">
      <c r="A3169">
        <v>22</v>
      </c>
      <c r="B3169">
        <v>131</v>
      </c>
      <c r="C3169">
        <v>83</v>
      </c>
    </row>
    <row r="3170" spans="1:3" x14ac:dyDescent="0.2">
      <c r="A3170">
        <v>22</v>
      </c>
      <c r="B3170">
        <v>132</v>
      </c>
      <c r="C3170">
        <v>85</v>
      </c>
    </row>
    <row r="3171" spans="1:3" x14ac:dyDescent="0.2">
      <c r="A3171">
        <v>22</v>
      </c>
      <c r="B3171">
        <v>133</v>
      </c>
      <c r="C3171">
        <v>85</v>
      </c>
    </row>
    <row r="3172" spans="1:3" x14ac:dyDescent="0.2">
      <c r="A3172">
        <v>22</v>
      </c>
      <c r="B3172">
        <v>134</v>
      </c>
      <c r="C3172">
        <v>85</v>
      </c>
    </row>
    <row r="3173" spans="1:3" x14ac:dyDescent="0.2">
      <c r="A3173">
        <v>22</v>
      </c>
      <c r="B3173">
        <v>135</v>
      </c>
      <c r="C3173">
        <v>83</v>
      </c>
    </row>
    <row r="3174" spans="1:3" x14ac:dyDescent="0.2">
      <c r="A3174">
        <v>22</v>
      </c>
      <c r="B3174">
        <v>136</v>
      </c>
      <c r="C3174">
        <v>85</v>
      </c>
    </row>
    <row r="3175" spans="1:3" x14ac:dyDescent="0.2">
      <c r="A3175">
        <v>22</v>
      </c>
      <c r="B3175">
        <v>137</v>
      </c>
      <c r="C3175">
        <v>85</v>
      </c>
    </row>
    <row r="3176" spans="1:3" x14ac:dyDescent="0.2">
      <c r="A3176">
        <v>23</v>
      </c>
      <c r="B3176">
        <v>0</v>
      </c>
      <c r="C3176">
        <v>29</v>
      </c>
    </row>
    <row r="3177" spans="1:3" x14ac:dyDescent="0.2">
      <c r="A3177">
        <v>23</v>
      </c>
      <c r="B3177">
        <v>1</v>
      </c>
      <c r="C3177">
        <v>29</v>
      </c>
    </row>
    <row r="3178" spans="1:3" x14ac:dyDescent="0.2">
      <c r="A3178">
        <v>23</v>
      </c>
      <c r="B3178">
        <v>2</v>
      </c>
      <c r="C3178">
        <v>11</v>
      </c>
    </row>
    <row r="3179" spans="1:3" x14ac:dyDescent="0.2">
      <c r="A3179">
        <v>23</v>
      </c>
      <c r="B3179">
        <v>3</v>
      </c>
      <c r="C3179">
        <v>32</v>
      </c>
    </row>
    <row r="3180" spans="1:3" x14ac:dyDescent="0.2">
      <c r="A3180">
        <v>23</v>
      </c>
      <c r="B3180">
        <v>4</v>
      </c>
      <c r="C3180">
        <v>45</v>
      </c>
    </row>
    <row r="3181" spans="1:3" x14ac:dyDescent="0.2">
      <c r="A3181">
        <v>23</v>
      </c>
      <c r="B3181">
        <v>5</v>
      </c>
      <c r="C3181">
        <v>96</v>
      </c>
    </row>
    <row r="3182" spans="1:3" x14ac:dyDescent="0.2">
      <c r="A3182">
        <v>23</v>
      </c>
      <c r="B3182">
        <v>6</v>
      </c>
      <c r="C3182">
        <v>32</v>
      </c>
    </row>
    <row r="3183" spans="1:3" x14ac:dyDescent="0.2">
      <c r="A3183">
        <v>23</v>
      </c>
      <c r="B3183">
        <v>7</v>
      </c>
      <c r="C3183">
        <v>20</v>
      </c>
    </row>
    <row r="3184" spans="1:3" x14ac:dyDescent="0.2">
      <c r="A3184">
        <v>23</v>
      </c>
      <c r="B3184">
        <v>8</v>
      </c>
      <c r="C3184">
        <v>39</v>
      </c>
    </row>
    <row r="3185" spans="1:3" x14ac:dyDescent="0.2">
      <c r="A3185">
        <v>23</v>
      </c>
      <c r="B3185">
        <v>9</v>
      </c>
      <c r="C3185">
        <v>24</v>
      </c>
    </row>
    <row r="3186" spans="1:3" x14ac:dyDescent="0.2">
      <c r="A3186">
        <v>23</v>
      </c>
      <c r="B3186">
        <v>10</v>
      </c>
      <c r="C3186">
        <v>27</v>
      </c>
    </row>
    <row r="3187" spans="1:3" x14ac:dyDescent="0.2">
      <c r="A3187">
        <v>23</v>
      </c>
      <c r="B3187">
        <v>11</v>
      </c>
      <c r="C3187">
        <v>24</v>
      </c>
    </row>
    <row r="3188" spans="1:3" x14ac:dyDescent="0.2">
      <c r="A3188">
        <v>23</v>
      </c>
      <c r="B3188">
        <v>12</v>
      </c>
      <c r="C3188">
        <v>24</v>
      </c>
    </row>
    <row r="3189" spans="1:3" x14ac:dyDescent="0.2">
      <c r="A3189">
        <v>23</v>
      </c>
      <c r="B3189">
        <v>13</v>
      </c>
      <c r="C3189">
        <v>20</v>
      </c>
    </row>
    <row r="3190" spans="1:3" x14ac:dyDescent="0.2">
      <c r="A3190">
        <v>23</v>
      </c>
      <c r="B3190">
        <v>14</v>
      </c>
      <c r="C3190">
        <v>20</v>
      </c>
    </row>
    <row r="3191" spans="1:3" x14ac:dyDescent="0.2">
      <c r="A3191">
        <v>23</v>
      </c>
      <c r="B3191">
        <v>15</v>
      </c>
      <c r="C3191">
        <v>29</v>
      </c>
    </row>
    <row r="3192" spans="1:3" x14ac:dyDescent="0.2">
      <c r="A3192">
        <v>23</v>
      </c>
      <c r="B3192">
        <v>16</v>
      </c>
      <c r="C3192">
        <v>62</v>
      </c>
    </row>
    <row r="3193" spans="1:3" x14ac:dyDescent="0.2">
      <c r="A3193">
        <v>23</v>
      </c>
      <c r="B3193">
        <v>17</v>
      </c>
      <c r="C3193">
        <v>9</v>
      </c>
    </row>
    <row r="3194" spans="1:3" x14ac:dyDescent="0.2">
      <c r="A3194">
        <v>23</v>
      </c>
      <c r="B3194">
        <v>18</v>
      </c>
      <c r="C3194">
        <v>62</v>
      </c>
    </row>
    <row r="3195" spans="1:3" x14ac:dyDescent="0.2">
      <c r="A3195">
        <v>23</v>
      </c>
      <c r="B3195">
        <v>19</v>
      </c>
      <c r="C3195">
        <v>29</v>
      </c>
    </row>
    <row r="3196" spans="1:3" x14ac:dyDescent="0.2">
      <c r="A3196">
        <v>23</v>
      </c>
      <c r="B3196">
        <v>20</v>
      </c>
      <c r="C3196">
        <v>23</v>
      </c>
    </row>
    <row r="3197" spans="1:3" x14ac:dyDescent="0.2">
      <c r="A3197">
        <v>23</v>
      </c>
      <c r="B3197">
        <v>21</v>
      </c>
      <c r="C3197">
        <v>22</v>
      </c>
    </row>
    <row r="3198" spans="1:3" x14ac:dyDescent="0.2">
      <c r="A3198">
        <v>23</v>
      </c>
      <c r="B3198">
        <v>22</v>
      </c>
      <c r="C3198">
        <v>72</v>
      </c>
    </row>
    <row r="3199" spans="1:3" x14ac:dyDescent="0.2">
      <c r="A3199">
        <v>23</v>
      </c>
      <c r="B3199">
        <v>23</v>
      </c>
      <c r="C3199">
        <v>23</v>
      </c>
    </row>
    <row r="3200" spans="1:3" x14ac:dyDescent="0.2">
      <c r="A3200">
        <v>23</v>
      </c>
      <c r="B3200">
        <v>24</v>
      </c>
      <c r="C3200">
        <v>95</v>
      </c>
    </row>
    <row r="3201" spans="1:3" x14ac:dyDescent="0.2">
      <c r="A3201">
        <v>23</v>
      </c>
      <c r="B3201">
        <v>25</v>
      </c>
      <c r="C3201">
        <v>9</v>
      </c>
    </row>
    <row r="3202" spans="1:3" x14ac:dyDescent="0.2">
      <c r="A3202">
        <v>23</v>
      </c>
      <c r="B3202">
        <v>26</v>
      </c>
      <c r="C3202">
        <v>5</v>
      </c>
    </row>
    <row r="3203" spans="1:3" x14ac:dyDescent="0.2">
      <c r="A3203">
        <v>23</v>
      </c>
      <c r="B3203">
        <v>27</v>
      </c>
      <c r="C3203">
        <v>58</v>
      </c>
    </row>
    <row r="3204" spans="1:3" x14ac:dyDescent="0.2">
      <c r="A3204">
        <v>23</v>
      </c>
      <c r="B3204">
        <v>28</v>
      </c>
      <c r="C3204">
        <v>21</v>
      </c>
    </row>
    <row r="3205" spans="1:3" x14ac:dyDescent="0.2">
      <c r="A3205">
        <v>23</v>
      </c>
      <c r="B3205">
        <v>29</v>
      </c>
      <c r="C3205">
        <v>30</v>
      </c>
    </row>
    <row r="3206" spans="1:3" x14ac:dyDescent="0.2">
      <c r="A3206">
        <v>23</v>
      </c>
      <c r="B3206">
        <v>30</v>
      </c>
      <c r="C3206">
        <v>7</v>
      </c>
    </row>
    <row r="3207" spans="1:3" x14ac:dyDescent="0.2">
      <c r="A3207">
        <v>23</v>
      </c>
      <c r="B3207">
        <v>31</v>
      </c>
      <c r="C3207">
        <v>28</v>
      </c>
    </row>
    <row r="3208" spans="1:3" x14ac:dyDescent="0.2">
      <c r="A3208">
        <v>23</v>
      </c>
      <c r="B3208">
        <v>32</v>
      </c>
      <c r="C3208">
        <v>96</v>
      </c>
    </row>
    <row r="3209" spans="1:3" x14ac:dyDescent="0.2">
      <c r="A3209">
        <v>23</v>
      </c>
      <c r="B3209">
        <v>33</v>
      </c>
      <c r="C3209">
        <v>8</v>
      </c>
    </row>
    <row r="3210" spans="1:3" x14ac:dyDescent="0.2">
      <c r="A3210">
        <v>23</v>
      </c>
      <c r="B3210">
        <v>34</v>
      </c>
      <c r="C3210">
        <v>89</v>
      </c>
    </row>
    <row r="3211" spans="1:3" x14ac:dyDescent="0.2">
      <c r="A3211">
        <v>23</v>
      </c>
      <c r="B3211">
        <v>35</v>
      </c>
      <c r="C3211">
        <v>32</v>
      </c>
    </row>
    <row r="3212" spans="1:3" x14ac:dyDescent="0.2">
      <c r="A3212">
        <v>23</v>
      </c>
      <c r="B3212">
        <v>36</v>
      </c>
      <c r="C3212">
        <v>32</v>
      </c>
    </row>
    <row r="3213" spans="1:3" x14ac:dyDescent="0.2">
      <c r="A3213">
        <v>23</v>
      </c>
      <c r="B3213">
        <v>37</v>
      </c>
      <c r="C3213">
        <v>71</v>
      </c>
    </row>
    <row r="3214" spans="1:3" x14ac:dyDescent="0.2">
      <c r="A3214">
        <v>23</v>
      </c>
      <c r="B3214">
        <v>38</v>
      </c>
      <c r="C3214">
        <v>64</v>
      </c>
    </row>
    <row r="3215" spans="1:3" x14ac:dyDescent="0.2">
      <c r="A3215">
        <v>23</v>
      </c>
      <c r="B3215">
        <v>39</v>
      </c>
      <c r="C3215">
        <v>72</v>
      </c>
    </row>
    <row r="3216" spans="1:3" x14ac:dyDescent="0.2">
      <c r="A3216">
        <v>23</v>
      </c>
      <c r="B3216">
        <v>40</v>
      </c>
      <c r="C3216">
        <v>51</v>
      </c>
    </row>
    <row r="3217" spans="1:3" x14ac:dyDescent="0.2">
      <c r="A3217">
        <v>23</v>
      </c>
      <c r="B3217">
        <v>41</v>
      </c>
      <c r="C3217">
        <v>28</v>
      </c>
    </row>
    <row r="3218" spans="1:3" x14ac:dyDescent="0.2">
      <c r="A3218">
        <v>23</v>
      </c>
      <c r="B3218">
        <v>42</v>
      </c>
      <c r="C3218">
        <v>59</v>
      </c>
    </row>
    <row r="3219" spans="1:3" x14ac:dyDescent="0.2">
      <c r="A3219">
        <v>23</v>
      </c>
      <c r="B3219">
        <v>43</v>
      </c>
      <c r="C3219">
        <v>28</v>
      </c>
    </row>
    <row r="3220" spans="1:3" x14ac:dyDescent="0.2">
      <c r="A3220">
        <v>23</v>
      </c>
      <c r="B3220">
        <v>44</v>
      </c>
      <c r="C3220">
        <v>74</v>
      </c>
    </row>
    <row r="3221" spans="1:3" x14ac:dyDescent="0.2">
      <c r="A3221">
        <v>23</v>
      </c>
      <c r="B3221">
        <v>45</v>
      </c>
      <c r="C3221">
        <v>95</v>
      </c>
    </row>
    <row r="3222" spans="1:3" x14ac:dyDescent="0.2">
      <c r="A3222">
        <v>23</v>
      </c>
      <c r="B3222">
        <v>46</v>
      </c>
      <c r="C3222">
        <v>31</v>
      </c>
    </row>
    <row r="3223" spans="1:3" x14ac:dyDescent="0.2">
      <c r="A3223">
        <v>23</v>
      </c>
      <c r="B3223">
        <v>47</v>
      </c>
      <c r="C3223">
        <v>50</v>
      </c>
    </row>
    <row r="3224" spans="1:3" x14ac:dyDescent="0.2">
      <c r="A3224">
        <v>23</v>
      </c>
      <c r="B3224">
        <v>48</v>
      </c>
      <c r="C3224">
        <v>79</v>
      </c>
    </row>
    <row r="3225" spans="1:3" x14ac:dyDescent="0.2">
      <c r="A3225">
        <v>23</v>
      </c>
      <c r="B3225">
        <v>49</v>
      </c>
      <c r="C3225">
        <v>116</v>
      </c>
    </row>
    <row r="3226" spans="1:3" x14ac:dyDescent="0.2">
      <c r="A3226">
        <v>23</v>
      </c>
      <c r="B3226">
        <v>50</v>
      </c>
      <c r="C3226">
        <v>28</v>
      </c>
    </row>
    <row r="3227" spans="1:3" x14ac:dyDescent="0.2">
      <c r="A3227">
        <v>23</v>
      </c>
      <c r="B3227">
        <v>51</v>
      </c>
      <c r="C3227">
        <v>78</v>
      </c>
    </row>
    <row r="3228" spans="1:3" x14ac:dyDescent="0.2">
      <c r="A3228">
        <v>23</v>
      </c>
      <c r="B3228">
        <v>52</v>
      </c>
      <c r="C3228">
        <v>89</v>
      </c>
    </row>
    <row r="3229" spans="1:3" x14ac:dyDescent="0.2">
      <c r="A3229">
        <v>23</v>
      </c>
      <c r="B3229">
        <v>53</v>
      </c>
      <c r="C3229">
        <v>22</v>
      </c>
    </row>
    <row r="3230" spans="1:3" x14ac:dyDescent="0.2">
      <c r="A3230">
        <v>23</v>
      </c>
      <c r="B3230">
        <v>54</v>
      </c>
      <c r="C3230">
        <v>33</v>
      </c>
    </row>
    <row r="3231" spans="1:3" x14ac:dyDescent="0.2">
      <c r="A3231">
        <v>23</v>
      </c>
      <c r="B3231">
        <v>55</v>
      </c>
      <c r="C3231">
        <v>21</v>
      </c>
    </row>
    <row r="3232" spans="1:3" x14ac:dyDescent="0.2">
      <c r="A3232">
        <v>23</v>
      </c>
      <c r="B3232">
        <v>56</v>
      </c>
      <c r="C3232">
        <v>57</v>
      </c>
    </row>
    <row r="3233" spans="1:3" x14ac:dyDescent="0.2">
      <c r="A3233">
        <v>23</v>
      </c>
      <c r="B3233">
        <v>57</v>
      </c>
      <c r="C3233">
        <v>73</v>
      </c>
    </row>
    <row r="3234" spans="1:3" x14ac:dyDescent="0.2">
      <c r="A3234">
        <v>23</v>
      </c>
      <c r="B3234">
        <v>58</v>
      </c>
      <c r="C3234">
        <v>21</v>
      </c>
    </row>
    <row r="3235" spans="1:3" x14ac:dyDescent="0.2">
      <c r="A3235">
        <v>23</v>
      </c>
      <c r="B3235">
        <v>59</v>
      </c>
      <c r="C3235">
        <v>78</v>
      </c>
    </row>
    <row r="3236" spans="1:3" x14ac:dyDescent="0.2">
      <c r="A3236">
        <v>23</v>
      </c>
      <c r="B3236">
        <v>60</v>
      </c>
      <c r="C3236">
        <v>105</v>
      </c>
    </row>
    <row r="3237" spans="1:3" x14ac:dyDescent="0.2">
      <c r="A3237">
        <v>23</v>
      </c>
      <c r="B3237">
        <v>61</v>
      </c>
      <c r="C3237">
        <v>103</v>
      </c>
    </row>
    <row r="3238" spans="1:3" x14ac:dyDescent="0.2">
      <c r="A3238">
        <v>23</v>
      </c>
      <c r="B3238">
        <v>62</v>
      </c>
      <c r="C3238">
        <v>95</v>
      </c>
    </row>
    <row r="3239" spans="1:3" x14ac:dyDescent="0.2">
      <c r="A3239">
        <v>23</v>
      </c>
      <c r="B3239">
        <v>63</v>
      </c>
      <c r="C3239">
        <v>74</v>
      </c>
    </row>
    <row r="3240" spans="1:3" x14ac:dyDescent="0.2">
      <c r="A3240">
        <v>23</v>
      </c>
      <c r="B3240">
        <v>64</v>
      </c>
      <c r="C3240">
        <v>116</v>
      </c>
    </row>
    <row r="3241" spans="1:3" x14ac:dyDescent="0.2">
      <c r="A3241">
        <v>23</v>
      </c>
      <c r="B3241">
        <v>65</v>
      </c>
      <c r="C3241">
        <v>54</v>
      </c>
    </row>
    <row r="3242" spans="1:3" x14ac:dyDescent="0.2">
      <c r="A3242">
        <v>23</v>
      </c>
      <c r="B3242">
        <v>66</v>
      </c>
      <c r="C3242">
        <v>90</v>
      </c>
    </row>
    <row r="3243" spans="1:3" x14ac:dyDescent="0.2">
      <c r="A3243">
        <v>23</v>
      </c>
      <c r="B3243">
        <v>67</v>
      </c>
      <c r="C3243">
        <v>49</v>
      </c>
    </row>
    <row r="3244" spans="1:3" x14ac:dyDescent="0.2">
      <c r="A3244">
        <v>23</v>
      </c>
      <c r="B3244">
        <v>68</v>
      </c>
      <c r="C3244">
        <v>70</v>
      </c>
    </row>
    <row r="3245" spans="1:3" x14ac:dyDescent="0.2">
      <c r="A3245">
        <v>23</v>
      </c>
      <c r="B3245">
        <v>69</v>
      </c>
      <c r="C3245">
        <v>91</v>
      </c>
    </row>
    <row r="3246" spans="1:3" x14ac:dyDescent="0.2">
      <c r="A3246">
        <v>23</v>
      </c>
      <c r="B3246">
        <v>70</v>
      </c>
      <c r="C3246">
        <v>115</v>
      </c>
    </row>
    <row r="3247" spans="1:3" x14ac:dyDescent="0.2">
      <c r="A3247">
        <v>23</v>
      </c>
      <c r="B3247">
        <v>71</v>
      </c>
      <c r="C3247">
        <v>55</v>
      </c>
    </row>
    <row r="3248" spans="1:3" x14ac:dyDescent="0.2">
      <c r="A3248">
        <v>23</v>
      </c>
      <c r="B3248">
        <v>72</v>
      </c>
      <c r="C3248">
        <v>72</v>
      </c>
    </row>
    <row r="3249" spans="1:3" x14ac:dyDescent="0.2">
      <c r="A3249">
        <v>23</v>
      </c>
      <c r="B3249">
        <v>73</v>
      </c>
      <c r="C3249">
        <v>89</v>
      </c>
    </row>
    <row r="3250" spans="1:3" x14ac:dyDescent="0.2">
      <c r="A3250">
        <v>23</v>
      </c>
      <c r="B3250">
        <v>74</v>
      </c>
      <c r="C3250">
        <v>56</v>
      </c>
    </row>
    <row r="3251" spans="1:3" x14ac:dyDescent="0.2">
      <c r="A3251">
        <v>23</v>
      </c>
      <c r="B3251">
        <v>75</v>
      </c>
      <c r="C3251">
        <v>56</v>
      </c>
    </row>
    <row r="3252" spans="1:3" x14ac:dyDescent="0.2">
      <c r="A3252">
        <v>23</v>
      </c>
      <c r="B3252">
        <v>76</v>
      </c>
      <c r="C3252">
        <v>41</v>
      </c>
    </row>
    <row r="3253" spans="1:3" x14ac:dyDescent="0.2">
      <c r="A3253">
        <v>23</v>
      </c>
      <c r="B3253">
        <v>77</v>
      </c>
      <c r="C3253">
        <v>41</v>
      </c>
    </row>
    <row r="3254" spans="1:3" x14ac:dyDescent="0.2">
      <c r="A3254">
        <v>23</v>
      </c>
      <c r="B3254">
        <v>78</v>
      </c>
      <c r="C3254">
        <v>39</v>
      </c>
    </row>
    <row r="3255" spans="1:3" x14ac:dyDescent="0.2">
      <c r="A3255">
        <v>23</v>
      </c>
      <c r="B3255">
        <v>79</v>
      </c>
      <c r="C3255">
        <v>55</v>
      </c>
    </row>
    <row r="3256" spans="1:3" x14ac:dyDescent="0.2">
      <c r="A3256">
        <v>23</v>
      </c>
      <c r="B3256">
        <v>80</v>
      </c>
      <c r="C3256">
        <v>115</v>
      </c>
    </row>
    <row r="3257" spans="1:3" x14ac:dyDescent="0.2">
      <c r="A3257">
        <v>23</v>
      </c>
      <c r="B3257">
        <v>81</v>
      </c>
      <c r="C3257">
        <v>51</v>
      </c>
    </row>
    <row r="3258" spans="1:3" x14ac:dyDescent="0.2">
      <c r="A3258">
        <v>23</v>
      </c>
      <c r="B3258">
        <v>82</v>
      </c>
      <c r="C3258">
        <v>45</v>
      </c>
    </row>
    <row r="3259" spans="1:3" x14ac:dyDescent="0.2">
      <c r="A3259">
        <v>23</v>
      </c>
      <c r="B3259">
        <v>83</v>
      </c>
      <c r="C3259">
        <v>81</v>
      </c>
    </row>
    <row r="3260" spans="1:3" x14ac:dyDescent="0.2">
      <c r="A3260">
        <v>23</v>
      </c>
      <c r="B3260">
        <v>84</v>
      </c>
      <c r="C3260">
        <v>42</v>
      </c>
    </row>
    <row r="3261" spans="1:3" x14ac:dyDescent="0.2">
      <c r="A3261">
        <v>23</v>
      </c>
      <c r="B3261">
        <v>85</v>
      </c>
      <c r="C3261">
        <v>40</v>
      </c>
    </row>
    <row r="3262" spans="1:3" x14ac:dyDescent="0.2">
      <c r="A3262">
        <v>23</v>
      </c>
      <c r="B3262">
        <v>86</v>
      </c>
      <c r="C3262">
        <v>99</v>
      </c>
    </row>
    <row r="3263" spans="1:3" x14ac:dyDescent="0.2">
      <c r="A3263">
        <v>23</v>
      </c>
      <c r="B3263">
        <v>87</v>
      </c>
      <c r="C3263">
        <v>64</v>
      </c>
    </row>
    <row r="3264" spans="1:3" x14ac:dyDescent="0.2">
      <c r="A3264">
        <v>23</v>
      </c>
      <c r="B3264">
        <v>88</v>
      </c>
      <c r="C3264">
        <v>54</v>
      </c>
    </row>
    <row r="3265" spans="1:3" x14ac:dyDescent="0.2">
      <c r="A3265">
        <v>23</v>
      </c>
      <c r="B3265">
        <v>89</v>
      </c>
      <c r="C3265">
        <v>39</v>
      </c>
    </row>
    <row r="3266" spans="1:3" x14ac:dyDescent="0.2">
      <c r="A3266">
        <v>23</v>
      </c>
      <c r="B3266">
        <v>90</v>
      </c>
      <c r="C3266">
        <v>73</v>
      </c>
    </row>
    <row r="3267" spans="1:3" x14ac:dyDescent="0.2">
      <c r="A3267">
        <v>23</v>
      </c>
      <c r="B3267">
        <v>91</v>
      </c>
      <c r="C3267">
        <v>21</v>
      </c>
    </row>
    <row r="3268" spans="1:3" x14ac:dyDescent="0.2">
      <c r="A3268">
        <v>23</v>
      </c>
      <c r="B3268">
        <v>92</v>
      </c>
      <c r="C3268">
        <v>71</v>
      </c>
    </row>
    <row r="3269" spans="1:3" x14ac:dyDescent="0.2">
      <c r="A3269">
        <v>23</v>
      </c>
      <c r="B3269">
        <v>93</v>
      </c>
      <c r="C3269">
        <v>69</v>
      </c>
    </row>
    <row r="3270" spans="1:3" x14ac:dyDescent="0.2">
      <c r="A3270">
        <v>23</v>
      </c>
      <c r="B3270">
        <v>94</v>
      </c>
      <c r="C3270">
        <v>69</v>
      </c>
    </row>
    <row r="3271" spans="1:3" x14ac:dyDescent="0.2">
      <c r="A3271">
        <v>23</v>
      </c>
      <c r="B3271">
        <v>95</v>
      </c>
      <c r="C3271">
        <v>13</v>
      </c>
    </row>
    <row r="3272" spans="1:3" x14ac:dyDescent="0.2">
      <c r="A3272">
        <v>23</v>
      </c>
      <c r="B3272">
        <v>96</v>
      </c>
      <c r="C3272">
        <v>7</v>
      </c>
    </row>
    <row r="3273" spans="1:3" x14ac:dyDescent="0.2">
      <c r="A3273">
        <v>23</v>
      </c>
      <c r="B3273">
        <v>97</v>
      </c>
      <c r="C3273">
        <v>103</v>
      </c>
    </row>
    <row r="3274" spans="1:3" x14ac:dyDescent="0.2">
      <c r="A3274">
        <v>23</v>
      </c>
      <c r="B3274">
        <v>98</v>
      </c>
      <c r="C3274">
        <v>65</v>
      </c>
    </row>
    <row r="3275" spans="1:3" x14ac:dyDescent="0.2">
      <c r="A3275">
        <v>23</v>
      </c>
      <c r="B3275">
        <v>99</v>
      </c>
      <c r="C3275">
        <v>54</v>
      </c>
    </row>
    <row r="3276" spans="1:3" x14ac:dyDescent="0.2">
      <c r="A3276">
        <v>23</v>
      </c>
      <c r="B3276">
        <v>100</v>
      </c>
      <c r="C3276">
        <v>54</v>
      </c>
    </row>
    <row r="3277" spans="1:3" x14ac:dyDescent="0.2">
      <c r="A3277">
        <v>23</v>
      </c>
      <c r="B3277">
        <v>101</v>
      </c>
      <c r="C3277">
        <v>80</v>
      </c>
    </row>
    <row r="3278" spans="1:3" x14ac:dyDescent="0.2">
      <c r="A3278">
        <v>23</v>
      </c>
      <c r="B3278">
        <v>102</v>
      </c>
      <c r="C3278">
        <v>80</v>
      </c>
    </row>
    <row r="3279" spans="1:3" x14ac:dyDescent="0.2">
      <c r="A3279">
        <v>23</v>
      </c>
      <c r="B3279">
        <v>103</v>
      </c>
      <c r="C3279">
        <v>58</v>
      </c>
    </row>
    <row r="3280" spans="1:3" x14ac:dyDescent="0.2">
      <c r="A3280">
        <v>23</v>
      </c>
      <c r="B3280">
        <v>104</v>
      </c>
      <c r="C3280">
        <v>55</v>
      </c>
    </row>
    <row r="3281" spans="1:3" x14ac:dyDescent="0.2">
      <c r="A3281">
        <v>23</v>
      </c>
      <c r="B3281">
        <v>105</v>
      </c>
      <c r="C3281">
        <v>116</v>
      </c>
    </row>
    <row r="3282" spans="1:3" x14ac:dyDescent="0.2">
      <c r="A3282">
        <v>23</v>
      </c>
      <c r="B3282">
        <v>106</v>
      </c>
      <c r="C3282">
        <v>66</v>
      </c>
    </row>
    <row r="3283" spans="1:3" x14ac:dyDescent="0.2">
      <c r="A3283">
        <v>23</v>
      </c>
      <c r="B3283">
        <v>107</v>
      </c>
      <c r="C3283">
        <v>70</v>
      </c>
    </row>
    <row r="3284" spans="1:3" x14ac:dyDescent="0.2">
      <c r="A3284">
        <v>23</v>
      </c>
      <c r="B3284">
        <v>108</v>
      </c>
      <c r="C3284">
        <v>79</v>
      </c>
    </row>
    <row r="3285" spans="1:3" x14ac:dyDescent="0.2">
      <c r="A3285">
        <v>23</v>
      </c>
      <c r="B3285">
        <v>109</v>
      </c>
      <c r="C3285">
        <v>71</v>
      </c>
    </row>
    <row r="3286" spans="1:3" x14ac:dyDescent="0.2">
      <c r="A3286">
        <v>23</v>
      </c>
      <c r="B3286">
        <v>110</v>
      </c>
      <c r="C3286">
        <v>66</v>
      </c>
    </row>
    <row r="3287" spans="1:3" x14ac:dyDescent="0.2">
      <c r="A3287">
        <v>23</v>
      </c>
      <c r="B3287">
        <v>111</v>
      </c>
      <c r="C3287">
        <v>80</v>
      </c>
    </row>
    <row r="3288" spans="1:3" x14ac:dyDescent="0.2">
      <c r="A3288">
        <v>23</v>
      </c>
      <c r="B3288">
        <v>112</v>
      </c>
      <c r="C3288">
        <v>79</v>
      </c>
    </row>
    <row r="3289" spans="1:3" x14ac:dyDescent="0.2">
      <c r="A3289">
        <v>23</v>
      </c>
      <c r="B3289">
        <v>113</v>
      </c>
      <c r="C3289">
        <v>79</v>
      </c>
    </row>
    <row r="3290" spans="1:3" x14ac:dyDescent="0.2">
      <c r="A3290">
        <v>23</v>
      </c>
      <c r="B3290">
        <v>114</v>
      </c>
      <c r="C3290">
        <v>105</v>
      </c>
    </row>
    <row r="3291" spans="1:3" x14ac:dyDescent="0.2">
      <c r="A3291">
        <v>23</v>
      </c>
      <c r="B3291">
        <v>115</v>
      </c>
      <c r="C3291">
        <v>73</v>
      </c>
    </row>
    <row r="3292" spans="1:3" x14ac:dyDescent="0.2">
      <c r="A3292">
        <v>23</v>
      </c>
      <c r="B3292">
        <v>116</v>
      </c>
      <c r="C3292">
        <v>73</v>
      </c>
    </row>
    <row r="3293" spans="1:3" x14ac:dyDescent="0.2">
      <c r="A3293">
        <v>23</v>
      </c>
      <c r="B3293">
        <v>117</v>
      </c>
      <c r="C3293">
        <v>49</v>
      </c>
    </row>
    <row r="3294" spans="1:3" x14ac:dyDescent="0.2">
      <c r="A3294">
        <v>23</v>
      </c>
      <c r="B3294">
        <v>118</v>
      </c>
      <c r="C3294">
        <v>46</v>
      </c>
    </row>
    <row r="3295" spans="1:3" x14ac:dyDescent="0.2">
      <c r="A3295">
        <v>23</v>
      </c>
      <c r="B3295">
        <v>119</v>
      </c>
      <c r="C3295">
        <v>99</v>
      </c>
    </row>
    <row r="3296" spans="1:3" x14ac:dyDescent="0.2">
      <c r="A3296">
        <v>23</v>
      </c>
      <c r="B3296">
        <v>120</v>
      </c>
      <c r="C3296">
        <v>65</v>
      </c>
    </row>
    <row r="3297" spans="1:3" x14ac:dyDescent="0.2">
      <c r="A3297">
        <v>23</v>
      </c>
      <c r="B3297">
        <v>121</v>
      </c>
      <c r="C3297">
        <v>70</v>
      </c>
    </row>
    <row r="3298" spans="1:3" x14ac:dyDescent="0.2">
      <c r="A3298">
        <v>23</v>
      </c>
      <c r="B3298">
        <v>122</v>
      </c>
      <c r="C3298">
        <v>50</v>
      </c>
    </row>
    <row r="3299" spans="1:3" x14ac:dyDescent="0.2">
      <c r="A3299">
        <v>23</v>
      </c>
      <c r="B3299">
        <v>123</v>
      </c>
      <c r="C3299">
        <v>66</v>
      </c>
    </row>
    <row r="3300" spans="1:3" x14ac:dyDescent="0.2">
      <c r="A3300">
        <v>23</v>
      </c>
      <c r="B3300">
        <v>124</v>
      </c>
      <c r="C3300">
        <v>66</v>
      </c>
    </row>
    <row r="3301" spans="1:3" x14ac:dyDescent="0.2">
      <c r="A3301">
        <v>23</v>
      </c>
      <c r="B3301">
        <v>125</v>
      </c>
      <c r="C3301">
        <v>85</v>
      </c>
    </row>
    <row r="3302" spans="1:3" x14ac:dyDescent="0.2">
      <c r="A3302">
        <v>23</v>
      </c>
      <c r="B3302">
        <v>126</v>
      </c>
      <c r="C3302">
        <v>85</v>
      </c>
    </row>
    <row r="3303" spans="1:3" x14ac:dyDescent="0.2">
      <c r="A3303">
        <v>23</v>
      </c>
      <c r="B3303">
        <v>127</v>
      </c>
      <c r="C3303">
        <v>99</v>
      </c>
    </row>
    <row r="3304" spans="1:3" x14ac:dyDescent="0.2">
      <c r="A3304">
        <v>23</v>
      </c>
      <c r="B3304">
        <v>128</v>
      </c>
      <c r="C3304">
        <v>70</v>
      </c>
    </row>
    <row r="3305" spans="1:3" x14ac:dyDescent="0.2">
      <c r="A3305">
        <v>23</v>
      </c>
      <c r="B3305">
        <v>129</v>
      </c>
      <c r="C3305">
        <v>99</v>
      </c>
    </row>
    <row r="3306" spans="1:3" x14ac:dyDescent="0.2">
      <c r="A3306">
        <v>23</v>
      </c>
      <c r="B3306">
        <v>130</v>
      </c>
      <c r="C3306">
        <v>49</v>
      </c>
    </row>
    <row r="3307" spans="1:3" x14ac:dyDescent="0.2">
      <c r="A3307">
        <v>23</v>
      </c>
      <c r="B3307">
        <v>131</v>
      </c>
      <c r="C3307">
        <v>65</v>
      </c>
    </row>
    <row r="3308" spans="1:3" x14ac:dyDescent="0.2">
      <c r="A3308">
        <v>23</v>
      </c>
      <c r="B3308">
        <v>132</v>
      </c>
      <c r="C3308">
        <v>85</v>
      </c>
    </row>
    <row r="3309" spans="1:3" x14ac:dyDescent="0.2">
      <c r="A3309">
        <v>23</v>
      </c>
      <c r="B3309">
        <v>133</v>
      </c>
      <c r="C3309">
        <v>83</v>
      </c>
    </row>
    <row r="3310" spans="1:3" x14ac:dyDescent="0.2">
      <c r="A3310">
        <v>23</v>
      </c>
      <c r="B3310">
        <v>134</v>
      </c>
      <c r="C3310">
        <v>85</v>
      </c>
    </row>
    <row r="3311" spans="1:3" x14ac:dyDescent="0.2">
      <c r="A3311">
        <v>23</v>
      </c>
      <c r="B3311">
        <v>135</v>
      </c>
      <c r="C3311">
        <v>65</v>
      </c>
    </row>
    <row r="3312" spans="1:3" x14ac:dyDescent="0.2">
      <c r="A3312">
        <v>23</v>
      </c>
      <c r="B3312">
        <v>136</v>
      </c>
      <c r="C3312">
        <v>83</v>
      </c>
    </row>
    <row r="3313" spans="1:3" x14ac:dyDescent="0.2">
      <c r="A3313">
        <v>23</v>
      </c>
      <c r="B3313">
        <v>137</v>
      </c>
      <c r="C3313">
        <v>83</v>
      </c>
    </row>
    <row r="3314" spans="1:3" x14ac:dyDescent="0.2">
      <c r="A3314">
        <v>24</v>
      </c>
      <c r="B3314">
        <v>0</v>
      </c>
      <c r="C3314">
        <v>18</v>
      </c>
    </row>
    <row r="3315" spans="1:3" x14ac:dyDescent="0.2">
      <c r="A3315">
        <v>24</v>
      </c>
      <c r="B3315">
        <v>1</v>
      </c>
      <c r="C3315">
        <v>11</v>
      </c>
    </row>
    <row r="3316" spans="1:3" x14ac:dyDescent="0.2">
      <c r="A3316">
        <v>24</v>
      </c>
      <c r="B3316">
        <v>2</v>
      </c>
      <c r="C3316">
        <v>4</v>
      </c>
    </row>
    <row r="3317" spans="1:3" x14ac:dyDescent="0.2">
      <c r="A3317">
        <v>24</v>
      </c>
      <c r="B3317">
        <v>3</v>
      </c>
      <c r="C3317">
        <v>11</v>
      </c>
    </row>
    <row r="3318" spans="1:3" x14ac:dyDescent="0.2">
      <c r="A3318">
        <v>24</v>
      </c>
      <c r="B3318">
        <v>4</v>
      </c>
      <c r="C3318">
        <v>29</v>
      </c>
    </row>
    <row r="3319" spans="1:3" x14ac:dyDescent="0.2">
      <c r="A3319">
        <v>24</v>
      </c>
      <c r="B3319">
        <v>5</v>
      </c>
      <c r="C3319">
        <v>45</v>
      </c>
    </row>
    <row r="3320" spans="1:3" x14ac:dyDescent="0.2">
      <c r="A3320">
        <v>24</v>
      </c>
      <c r="B3320">
        <v>6</v>
      </c>
      <c r="C3320">
        <v>9</v>
      </c>
    </row>
    <row r="3321" spans="1:3" x14ac:dyDescent="0.2">
      <c r="A3321">
        <v>24</v>
      </c>
      <c r="B3321">
        <v>7</v>
      </c>
      <c r="C3321">
        <v>96</v>
      </c>
    </row>
    <row r="3322" spans="1:3" x14ac:dyDescent="0.2">
      <c r="A3322">
        <v>24</v>
      </c>
      <c r="B3322">
        <v>8</v>
      </c>
      <c r="C3322">
        <v>23</v>
      </c>
    </row>
    <row r="3323" spans="1:3" x14ac:dyDescent="0.2">
      <c r="A3323">
        <v>24</v>
      </c>
      <c r="B3323">
        <v>9</v>
      </c>
      <c r="C3323">
        <v>32</v>
      </c>
    </row>
    <row r="3324" spans="1:3" x14ac:dyDescent="0.2">
      <c r="A3324">
        <v>24</v>
      </c>
      <c r="B3324">
        <v>10</v>
      </c>
      <c r="C3324">
        <v>31</v>
      </c>
    </row>
    <row r="3325" spans="1:3" x14ac:dyDescent="0.2">
      <c r="A3325">
        <v>24</v>
      </c>
      <c r="B3325">
        <v>11</v>
      </c>
      <c r="C3325">
        <v>5</v>
      </c>
    </row>
    <row r="3326" spans="1:3" x14ac:dyDescent="0.2">
      <c r="A3326">
        <v>24</v>
      </c>
      <c r="B3326">
        <v>12</v>
      </c>
      <c r="C3326">
        <v>32</v>
      </c>
    </row>
    <row r="3327" spans="1:3" x14ac:dyDescent="0.2">
      <c r="A3327">
        <v>24</v>
      </c>
      <c r="B3327">
        <v>13</v>
      </c>
      <c r="C3327">
        <v>95</v>
      </c>
    </row>
    <row r="3328" spans="1:3" x14ac:dyDescent="0.2">
      <c r="A3328">
        <v>24</v>
      </c>
      <c r="B3328">
        <v>14</v>
      </c>
      <c r="C3328">
        <v>95</v>
      </c>
    </row>
    <row r="3329" spans="1:3" x14ac:dyDescent="0.2">
      <c r="A3329">
        <v>24</v>
      </c>
      <c r="B3329">
        <v>15</v>
      </c>
      <c r="C3329">
        <v>11</v>
      </c>
    </row>
    <row r="3330" spans="1:3" x14ac:dyDescent="0.2">
      <c r="A3330">
        <v>24</v>
      </c>
      <c r="B3330">
        <v>16</v>
      </c>
      <c r="C3330">
        <v>29</v>
      </c>
    </row>
    <row r="3331" spans="1:3" x14ac:dyDescent="0.2">
      <c r="A3331">
        <v>24</v>
      </c>
      <c r="B3331">
        <v>17</v>
      </c>
      <c r="C3331">
        <v>16</v>
      </c>
    </row>
    <row r="3332" spans="1:3" x14ac:dyDescent="0.2">
      <c r="A3332">
        <v>24</v>
      </c>
      <c r="B3332">
        <v>18</v>
      </c>
      <c r="C3332">
        <v>29</v>
      </c>
    </row>
    <row r="3333" spans="1:3" x14ac:dyDescent="0.2">
      <c r="A3333">
        <v>24</v>
      </c>
      <c r="B3333">
        <v>19</v>
      </c>
      <c r="C3333">
        <v>11</v>
      </c>
    </row>
    <row r="3334" spans="1:3" x14ac:dyDescent="0.2">
      <c r="A3334">
        <v>24</v>
      </c>
      <c r="B3334">
        <v>20</v>
      </c>
      <c r="C3334">
        <v>95</v>
      </c>
    </row>
    <row r="3335" spans="1:3" x14ac:dyDescent="0.2">
      <c r="A3335">
        <v>24</v>
      </c>
      <c r="B3335">
        <v>21</v>
      </c>
      <c r="C3335">
        <v>72</v>
      </c>
    </row>
    <row r="3336" spans="1:3" x14ac:dyDescent="0.2">
      <c r="A3336">
        <v>24</v>
      </c>
      <c r="B3336">
        <v>22</v>
      </c>
      <c r="C3336">
        <v>20</v>
      </c>
    </row>
    <row r="3337" spans="1:3" x14ac:dyDescent="0.2">
      <c r="A3337">
        <v>24</v>
      </c>
      <c r="B3337">
        <v>23</v>
      </c>
      <c r="C3337">
        <v>95</v>
      </c>
    </row>
    <row r="3338" spans="1:3" x14ac:dyDescent="0.2">
      <c r="A3338">
        <v>24</v>
      </c>
      <c r="B3338">
        <v>24</v>
      </c>
      <c r="C3338">
        <v>24</v>
      </c>
    </row>
    <row r="3339" spans="1:3" x14ac:dyDescent="0.2">
      <c r="A3339">
        <v>24</v>
      </c>
      <c r="B3339">
        <v>25</v>
      </c>
      <c r="C3339">
        <v>18</v>
      </c>
    </row>
    <row r="3340" spans="1:3" x14ac:dyDescent="0.2">
      <c r="A3340">
        <v>24</v>
      </c>
      <c r="B3340">
        <v>26</v>
      </c>
      <c r="C3340">
        <v>11</v>
      </c>
    </row>
    <row r="3341" spans="1:3" x14ac:dyDescent="0.2">
      <c r="A3341">
        <v>24</v>
      </c>
      <c r="B3341">
        <v>27</v>
      </c>
      <c r="C3341">
        <v>51</v>
      </c>
    </row>
    <row r="3342" spans="1:3" x14ac:dyDescent="0.2">
      <c r="A3342">
        <v>24</v>
      </c>
      <c r="B3342">
        <v>28</v>
      </c>
      <c r="C3342">
        <v>22</v>
      </c>
    </row>
    <row r="3343" spans="1:3" x14ac:dyDescent="0.2">
      <c r="A3343">
        <v>24</v>
      </c>
      <c r="B3343">
        <v>29</v>
      </c>
      <c r="C3343">
        <v>32</v>
      </c>
    </row>
    <row r="3344" spans="1:3" x14ac:dyDescent="0.2">
      <c r="A3344">
        <v>24</v>
      </c>
      <c r="B3344">
        <v>30</v>
      </c>
      <c r="C3344">
        <v>24</v>
      </c>
    </row>
    <row r="3345" spans="1:3" x14ac:dyDescent="0.2">
      <c r="A3345">
        <v>24</v>
      </c>
      <c r="B3345">
        <v>31</v>
      </c>
      <c r="C3345">
        <v>73</v>
      </c>
    </row>
    <row r="3346" spans="1:3" x14ac:dyDescent="0.2">
      <c r="A3346">
        <v>24</v>
      </c>
      <c r="B3346">
        <v>32</v>
      </c>
      <c r="C3346">
        <v>62</v>
      </c>
    </row>
    <row r="3347" spans="1:3" x14ac:dyDescent="0.2">
      <c r="A3347">
        <v>24</v>
      </c>
      <c r="B3347">
        <v>33</v>
      </c>
      <c r="C3347">
        <v>39</v>
      </c>
    </row>
    <row r="3348" spans="1:3" x14ac:dyDescent="0.2">
      <c r="A3348">
        <v>24</v>
      </c>
      <c r="B3348">
        <v>34</v>
      </c>
      <c r="C3348">
        <v>39</v>
      </c>
    </row>
    <row r="3349" spans="1:3" x14ac:dyDescent="0.2">
      <c r="A3349">
        <v>24</v>
      </c>
      <c r="B3349">
        <v>35</v>
      </c>
      <c r="C3349">
        <v>9</v>
      </c>
    </row>
    <row r="3350" spans="1:3" x14ac:dyDescent="0.2">
      <c r="A3350">
        <v>24</v>
      </c>
      <c r="B3350">
        <v>36</v>
      </c>
      <c r="C3350">
        <v>9</v>
      </c>
    </row>
    <row r="3351" spans="1:3" x14ac:dyDescent="0.2">
      <c r="A3351">
        <v>24</v>
      </c>
      <c r="B3351">
        <v>37</v>
      </c>
      <c r="C3351">
        <v>103</v>
      </c>
    </row>
    <row r="3352" spans="1:3" x14ac:dyDescent="0.2">
      <c r="A3352">
        <v>24</v>
      </c>
      <c r="B3352">
        <v>38</v>
      </c>
      <c r="C3352">
        <v>79</v>
      </c>
    </row>
    <row r="3353" spans="1:3" x14ac:dyDescent="0.2">
      <c r="A3353">
        <v>24</v>
      </c>
      <c r="B3353">
        <v>39</v>
      </c>
      <c r="C3353">
        <v>13</v>
      </c>
    </row>
    <row r="3354" spans="1:3" x14ac:dyDescent="0.2">
      <c r="A3354">
        <v>24</v>
      </c>
      <c r="B3354">
        <v>40</v>
      </c>
      <c r="C3354">
        <v>73</v>
      </c>
    </row>
    <row r="3355" spans="1:3" x14ac:dyDescent="0.2">
      <c r="A3355">
        <v>24</v>
      </c>
      <c r="B3355">
        <v>41</v>
      </c>
      <c r="C3355">
        <v>33</v>
      </c>
    </row>
    <row r="3356" spans="1:3" x14ac:dyDescent="0.2">
      <c r="A3356">
        <v>24</v>
      </c>
      <c r="B3356">
        <v>42</v>
      </c>
      <c r="C3356">
        <v>73</v>
      </c>
    </row>
    <row r="3357" spans="1:3" x14ac:dyDescent="0.2">
      <c r="A3357">
        <v>24</v>
      </c>
      <c r="B3357">
        <v>43</v>
      </c>
      <c r="C3357">
        <v>33</v>
      </c>
    </row>
    <row r="3358" spans="1:3" x14ac:dyDescent="0.2">
      <c r="A3358">
        <v>24</v>
      </c>
      <c r="B3358">
        <v>44</v>
      </c>
      <c r="C3358">
        <v>79</v>
      </c>
    </row>
    <row r="3359" spans="1:3" x14ac:dyDescent="0.2">
      <c r="A3359">
        <v>24</v>
      </c>
      <c r="B3359">
        <v>45</v>
      </c>
      <c r="C3359">
        <v>62</v>
      </c>
    </row>
    <row r="3360" spans="1:3" x14ac:dyDescent="0.2">
      <c r="A3360">
        <v>24</v>
      </c>
      <c r="B3360">
        <v>46</v>
      </c>
      <c r="C3360">
        <v>81</v>
      </c>
    </row>
    <row r="3361" spans="1:3" x14ac:dyDescent="0.2">
      <c r="A3361">
        <v>24</v>
      </c>
      <c r="B3361">
        <v>47</v>
      </c>
      <c r="C3361">
        <v>40</v>
      </c>
    </row>
    <row r="3362" spans="1:3" x14ac:dyDescent="0.2">
      <c r="A3362">
        <v>24</v>
      </c>
      <c r="B3362">
        <v>48</v>
      </c>
      <c r="C3362">
        <v>41</v>
      </c>
    </row>
    <row r="3363" spans="1:3" x14ac:dyDescent="0.2">
      <c r="A3363">
        <v>24</v>
      </c>
      <c r="B3363">
        <v>49</v>
      </c>
      <c r="C3363">
        <v>58</v>
      </c>
    </row>
    <row r="3364" spans="1:3" x14ac:dyDescent="0.2">
      <c r="A3364">
        <v>24</v>
      </c>
      <c r="B3364">
        <v>50</v>
      </c>
      <c r="C3364">
        <v>33</v>
      </c>
    </row>
    <row r="3365" spans="1:3" x14ac:dyDescent="0.2">
      <c r="A3365">
        <v>24</v>
      </c>
      <c r="B3365">
        <v>51</v>
      </c>
      <c r="C3365">
        <v>39</v>
      </c>
    </row>
    <row r="3366" spans="1:3" x14ac:dyDescent="0.2">
      <c r="A3366">
        <v>24</v>
      </c>
      <c r="B3366">
        <v>52</v>
      </c>
      <c r="C3366">
        <v>72</v>
      </c>
    </row>
    <row r="3367" spans="1:3" x14ac:dyDescent="0.2">
      <c r="A3367">
        <v>24</v>
      </c>
      <c r="B3367">
        <v>53</v>
      </c>
      <c r="C3367">
        <v>72</v>
      </c>
    </row>
    <row r="3368" spans="1:3" x14ac:dyDescent="0.2">
      <c r="A3368">
        <v>24</v>
      </c>
      <c r="B3368">
        <v>54</v>
      </c>
      <c r="C3368">
        <v>52</v>
      </c>
    </row>
    <row r="3369" spans="1:3" x14ac:dyDescent="0.2">
      <c r="A3369">
        <v>24</v>
      </c>
      <c r="B3369">
        <v>55</v>
      </c>
      <c r="C3369">
        <v>89</v>
      </c>
    </row>
    <row r="3370" spans="1:3" x14ac:dyDescent="0.2">
      <c r="A3370">
        <v>24</v>
      </c>
      <c r="B3370">
        <v>56</v>
      </c>
      <c r="C3370">
        <v>8</v>
      </c>
    </row>
    <row r="3371" spans="1:3" x14ac:dyDescent="0.2">
      <c r="A3371">
        <v>24</v>
      </c>
      <c r="B3371">
        <v>57</v>
      </c>
      <c r="C3371">
        <v>78</v>
      </c>
    </row>
    <row r="3372" spans="1:3" x14ac:dyDescent="0.2">
      <c r="A3372">
        <v>24</v>
      </c>
      <c r="B3372">
        <v>58</v>
      </c>
      <c r="C3372">
        <v>89</v>
      </c>
    </row>
    <row r="3373" spans="1:3" x14ac:dyDescent="0.2">
      <c r="A3373">
        <v>24</v>
      </c>
      <c r="B3373">
        <v>59</v>
      </c>
      <c r="C3373">
        <v>22</v>
      </c>
    </row>
    <row r="3374" spans="1:3" x14ac:dyDescent="0.2">
      <c r="A3374">
        <v>24</v>
      </c>
      <c r="B3374">
        <v>60</v>
      </c>
      <c r="C3374">
        <v>74</v>
      </c>
    </row>
    <row r="3375" spans="1:3" x14ac:dyDescent="0.2">
      <c r="A3375">
        <v>24</v>
      </c>
      <c r="B3375">
        <v>61</v>
      </c>
      <c r="C3375">
        <v>50</v>
      </c>
    </row>
    <row r="3376" spans="1:3" x14ac:dyDescent="0.2">
      <c r="A3376">
        <v>24</v>
      </c>
      <c r="B3376">
        <v>62</v>
      </c>
      <c r="C3376">
        <v>24</v>
      </c>
    </row>
    <row r="3377" spans="1:3" x14ac:dyDescent="0.2">
      <c r="A3377">
        <v>24</v>
      </c>
      <c r="B3377">
        <v>63</v>
      </c>
      <c r="C3377">
        <v>79</v>
      </c>
    </row>
    <row r="3378" spans="1:3" x14ac:dyDescent="0.2">
      <c r="A3378">
        <v>24</v>
      </c>
      <c r="B3378">
        <v>64</v>
      </c>
      <c r="C3378">
        <v>58</v>
      </c>
    </row>
    <row r="3379" spans="1:3" x14ac:dyDescent="0.2">
      <c r="A3379">
        <v>24</v>
      </c>
      <c r="B3379">
        <v>65</v>
      </c>
      <c r="C3379">
        <v>115</v>
      </c>
    </row>
    <row r="3380" spans="1:3" x14ac:dyDescent="0.2">
      <c r="A3380">
        <v>24</v>
      </c>
      <c r="B3380">
        <v>66</v>
      </c>
      <c r="C3380">
        <v>55</v>
      </c>
    </row>
    <row r="3381" spans="1:3" x14ac:dyDescent="0.2">
      <c r="A3381">
        <v>24</v>
      </c>
      <c r="B3381">
        <v>67</v>
      </c>
      <c r="C3381">
        <v>71</v>
      </c>
    </row>
    <row r="3382" spans="1:3" x14ac:dyDescent="0.2">
      <c r="A3382">
        <v>24</v>
      </c>
      <c r="B3382">
        <v>68</v>
      </c>
      <c r="C3382">
        <v>66</v>
      </c>
    </row>
    <row r="3383" spans="1:3" x14ac:dyDescent="0.2">
      <c r="A3383">
        <v>24</v>
      </c>
      <c r="B3383">
        <v>69</v>
      </c>
      <c r="C3383">
        <v>33</v>
      </c>
    </row>
    <row r="3384" spans="1:3" x14ac:dyDescent="0.2">
      <c r="A3384">
        <v>24</v>
      </c>
      <c r="B3384">
        <v>70</v>
      </c>
      <c r="C3384">
        <v>56</v>
      </c>
    </row>
    <row r="3385" spans="1:3" x14ac:dyDescent="0.2">
      <c r="A3385">
        <v>24</v>
      </c>
      <c r="B3385">
        <v>71</v>
      </c>
      <c r="C3385">
        <v>28</v>
      </c>
    </row>
    <row r="3386" spans="1:3" x14ac:dyDescent="0.2">
      <c r="A3386">
        <v>24</v>
      </c>
      <c r="B3386">
        <v>72</v>
      </c>
      <c r="C3386">
        <v>7</v>
      </c>
    </row>
    <row r="3387" spans="1:3" x14ac:dyDescent="0.2">
      <c r="A3387">
        <v>24</v>
      </c>
      <c r="B3387">
        <v>73</v>
      </c>
      <c r="C3387">
        <v>72</v>
      </c>
    </row>
    <row r="3388" spans="1:3" x14ac:dyDescent="0.2">
      <c r="A3388">
        <v>24</v>
      </c>
      <c r="B3388">
        <v>74</v>
      </c>
      <c r="C3388">
        <v>28</v>
      </c>
    </row>
    <row r="3389" spans="1:3" x14ac:dyDescent="0.2">
      <c r="A3389">
        <v>24</v>
      </c>
      <c r="B3389">
        <v>75</v>
      </c>
      <c r="C3389">
        <v>91</v>
      </c>
    </row>
    <row r="3390" spans="1:3" x14ac:dyDescent="0.2">
      <c r="A3390">
        <v>24</v>
      </c>
      <c r="B3390">
        <v>76</v>
      </c>
      <c r="C3390">
        <v>42</v>
      </c>
    </row>
    <row r="3391" spans="1:3" x14ac:dyDescent="0.2">
      <c r="A3391">
        <v>24</v>
      </c>
      <c r="B3391">
        <v>77</v>
      </c>
      <c r="C3391">
        <v>42</v>
      </c>
    </row>
    <row r="3392" spans="1:3" x14ac:dyDescent="0.2">
      <c r="A3392">
        <v>24</v>
      </c>
      <c r="B3392">
        <v>78</v>
      </c>
      <c r="C3392">
        <v>23</v>
      </c>
    </row>
    <row r="3393" spans="1:3" x14ac:dyDescent="0.2">
      <c r="A3393">
        <v>24</v>
      </c>
      <c r="B3393">
        <v>79</v>
      </c>
      <c r="C3393">
        <v>59</v>
      </c>
    </row>
    <row r="3394" spans="1:3" x14ac:dyDescent="0.2">
      <c r="A3394">
        <v>24</v>
      </c>
      <c r="B3394">
        <v>80</v>
      </c>
      <c r="C3394">
        <v>56</v>
      </c>
    </row>
    <row r="3395" spans="1:3" x14ac:dyDescent="0.2">
      <c r="A3395">
        <v>24</v>
      </c>
      <c r="B3395">
        <v>81</v>
      </c>
      <c r="C3395">
        <v>73</v>
      </c>
    </row>
    <row r="3396" spans="1:3" x14ac:dyDescent="0.2">
      <c r="A3396">
        <v>24</v>
      </c>
      <c r="B3396">
        <v>82</v>
      </c>
      <c r="C3396">
        <v>9</v>
      </c>
    </row>
    <row r="3397" spans="1:3" x14ac:dyDescent="0.2">
      <c r="A3397">
        <v>24</v>
      </c>
      <c r="B3397">
        <v>83</v>
      </c>
      <c r="C3397">
        <v>115</v>
      </c>
    </row>
    <row r="3398" spans="1:3" x14ac:dyDescent="0.2">
      <c r="A3398">
        <v>24</v>
      </c>
      <c r="B3398">
        <v>84</v>
      </c>
      <c r="C3398">
        <v>54</v>
      </c>
    </row>
    <row r="3399" spans="1:3" x14ac:dyDescent="0.2">
      <c r="A3399">
        <v>24</v>
      </c>
      <c r="B3399">
        <v>85</v>
      </c>
      <c r="C3399">
        <v>54</v>
      </c>
    </row>
    <row r="3400" spans="1:3" x14ac:dyDescent="0.2">
      <c r="A3400">
        <v>24</v>
      </c>
      <c r="B3400">
        <v>86</v>
      </c>
      <c r="C3400">
        <v>80</v>
      </c>
    </row>
    <row r="3401" spans="1:3" x14ac:dyDescent="0.2">
      <c r="A3401">
        <v>24</v>
      </c>
      <c r="B3401">
        <v>87</v>
      </c>
      <c r="C3401">
        <v>71</v>
      </c>
    </row>
    <row r="3402" spans="1:3" x14ac:dyDescent="0.2">
      <c r="A3402">
        <v>24</v>
      </c>
      <c r="B3402">
        <v>88</v>
      </c>
      <c r="C3402">
        <v>90</v>
      </c>
    </row>
    <row r="3403" spans="1:3" x14ac:dyDescent="0.2">
      <c r="A3403">
        <v>24</v>
      </c>
      <c r="B3403">
        <v>89</v>
      </c>
      <c r="C3403">
        <v>23</v>
      </c>
    </row>
    <row r="3404" spans="1:3" x14ac:dyDescent="0.2">
      <c r="A3404">
        <v>24</v>
      </c>
      <c r="B3404">
        <v>90</v>
      </c>
      <c r="C3404">
        <v>21</v>
      </c>
    </row>
    <row r="3405" spans="1:3" x14ac:dyDescent="0.2">
      <c r="A3405">
        <v>24</v>
      </c>
      <c r="B3405">
        <v>91</v>
      </c>
      <c r="C3405">
        <v>89</v>
      </c>
    </row>
    <row r="3406" spans="1:3" x14ac:dyDescent="0.2">
      <c r="A3406">
        <v>24</v>
      </c>
      <c r="B3406">
        <v>92</v>
      </c>
      <c r="C3406">
        <v>27</v>
      </c>
    </row>
    <row r="3407" spans="1:3" x14ac:dyDescent="0.2">
      <c r="A3407">
        <v>24</v>
      </c>
      <c r="B3407">
        <v>93</v>
      </c>
      <c r="C3407">
        <v>42</v>
      </c>
    </row>
    <row r="3408" spans="1:3" x14ac:dyDescent="0.2">
      <c r="A3408">
        <v>24</v>
      </c>
      <c r="B3408">
        <v>94</v>
      </c>
      <c r="C3408">
        <v>31</v>
      </c>
    </row>
    <row r="3409" spans="1:3" x14ac:dyDescent="0.2">
      <c r="A3409">
        <v>24</v>
      </c>
      <c r="B3409">
        <v>95</v>
      </c>
      <c r="C3409">
        <v>96</v>
      </c>
    </row>
    <row r="3410" spans="1:3" x14ac:dyDescent="0.2">
      <c r="A3410">
        <v>24</v>
      </c>
      <c r="B3410">
        <v>96</v>
      </c>
      <c r="C3410">
        <v>30</v>
      </c>
    </row>
    <row r="3411" spans="1:3" x14ac:dyDescent="0.2">
      <c r="A3411">
        <v>24</v>
      </c>
      <c r="B3411">
        <v>97</v>
      </c>
      <c r="C3411">
        <v>50</v>
      </c>
    </row>
    <row r="3412" spans="1:3" x14ac:dyDescent="0.2">
      <c r="A3412">
        <v>24</v>
      </c>
      <c r="B3412">
        <v>98</v>
      </c>
      <c r="C3412">
        <v>99</v>
      </c>
    </row>
    <row r="3413" spans="1:3" x14ac:dyDescent="0.2">
      <c r="A3413">
        <v>24</v>
      </c>
      <c r="B3413">
        <v>99</v>
      </c>
      <c r="C3413">
        <v>116</v>
      </c>
    </row>
    <row r="3414" spans="1:3" x14ac:dyDescent="0.2">
      <c r="A3414">
        <v>24</v>
      </c>
      <c r="B3414">
        <v>100</v>
      </c>
      <c r="C3414">
        <v>115</v>
      </c>
    </row>
    <row r="3415" spans="1:3" x14ac:dyDescent="0.2">
      <c r="A3415">
        <v>24</v>
      </c>
      <c r="B3415">
        <v>101</v>
      </c>
      <c r="C3415">
        <v>49</v>
      </c>
    </row>
    <row r="3416" spans="1:3" x14ac:dyDescent="0.2">
      <c r="A3416">
        <v>24</v>
      </c>
      <c r="B3416">
        <v>102</v>
      </c>
      <c r="C3416">
        <v>105</v>
      </c>
    </row>
    <row r="3417" spans="1:3" x14ac:dyDescent="0.2">
      <c r="A3417">
        <v>24</v>
      </c>
      <c r="B3417">
        <v>103</v>
      </c>
      <c r="C3417">
        <v>51</v>
      </c>
    </row>
    <row r="3418" spans="1:3" x14ac:dyDescent="0.2">
      <c r="A3418">
        <v>24</v>
      </c>
      <c r="B3418">
        <v>104</v>
      </c>
      <c r="C3418">
        <v>28</v>
      </c>
    </row>
    <row r="3419" spans="1:3" x14ac:dyDescent="0.2">
      <c r="A3419">
        <v>24</v>
      </c>
      <c r="B3419">
        <v>105</v>
      </c>
      <c r="C3419">
        <v>55</v>
      </c>
    </row>
    <row r="3420" spans="1:3" x14ac:dyDescent="0.2">
      <c r="A3420">
        <v>24</v>
      </c>
      <c r="B3420">
        <v>106</v>
      </c>
      <c r="C3420">
        <v>64</v>
      </c>
    </row>
    <row r="3421" spans="1:3" x14ac:dyDescent="0.2">
      <c r="A3421">
        <v>24</v>
      </c>
      <c r="B3421">
        <v>107</v>
      </c>
      <c r="C3421">
        <v>66</v>
      </c>
    </row>
    <row r="3422" spans="1:3" x14ac:dyDescent="0.2">
      <c r="A3422">
        <v>24</v>
      </c>
      <c r="B3422">
        <v>108</v>
      </c>
      <c r="C3422">
        <v>69</v>
      </c>
    </row>
    <row r="3423" spans="1:3" x14ac:dyDescent="0.2">
      <c r="A3423">
        <v>24</v>
      </c>
      <c r="B3423">
        <v>109</v>
      </c>
      <c r="C3423">
        <v>103</v>
      </c>
    </row>
    <row r="3424" spans="1:3" x14ac:dyDescent="0.2">
      <c r="A3424">
        <v>24</v>
      </c>
      <c r="B3424">
        <v>110</v>
      </c>
      <c r="C3424">
        <v>49</v>
      </c>
    </row>
    <row r="3425" spans="1:3" x14ac:dyDescent="0.2">
      <c r="A3425">
        <v>24</v>
      </c>
      <c r="B3425">
        <v>111</v>
      </c>
      <c r="C3425">
        <v>49</v>
      </c>
    </row>
    <row r="3426" spans="1:3" x14ac:dyDescent="0.2">
      <c r="A3426">
        <v>24</v>
      </c>
      <c r="B3426">
        <v>112</v>
      </c>
      <c r="C3426">
        <v>69</v>
      </c>
    </row>
    <row r="3427" spans="1:3" x14ac:dyDescent="0.2">
      <c r="A3427">
        <v>24</v>
      </c>
      <c r="B3427">
        <v>113</v>
      </c>
      <c r="C3427">
        <v>41</v>
      </c>
    </row>
    <row r="3428" spans="1:3" x14ac:dyDescent="0.2">
      <c r="A3428">
        <v>24</v>
      </c>
      <c r="B3428">
        <v>114</v>
      </c>
      <c r="C3428">
        <v>74</v>
      </c>
    </row>
    <row r="3429" spans="1:3" x14ac:dyDescent="0.2">
      <c r="A3429">
        <v>24</v>
      </c>
      <c r="B3429">
        <v>115</v>
      </c>
      <c r="C3429">
        <v>21</v>
      </c>
    </row>
    <row r="3430" spans="1:3" x14ac:dyDescent="0.2">
      <c r="A3430">
        <v>24</v>
      </c>
      <c r="B3430">
        <v>116</v>
      </c>
      <c r="C3430">
        <v>78</v>
      </c>
    </row>
    <row r="3431" spans="1:3" x14ac:dyDescent="0.2">
      <c r="A3431">
        <v>24</v>
      </c>
      <c r="B3431">
        <v>117</v>
      </c>
      <c r="C3431">
        <v>74</v>
      </c>
    </row>
    <row r="3432" spans="1:3" x14ac:dyDescent="0.2">
      <c r="A3432">
        <v>24</v>
      </c>
      <c r="B3432">
        <v>118</v>
      </c>
      <c r="C3432">
        <v>83</v>
      </c>
    </row>
    <row r="3433" spans="1:3" x14ac:dyDescent="0.2">
      <c r="A3433">
        <v>24</v>
      </c>
      <c r="B3433">
        <v>119</v>
      </c>
      <c r="C3433">
        <v>70</v>
      </c>
    </row>
    <row r="3434" spans="1:3" x14ac:dyDescent="0.2">
      <c r="A3434">
        <v>24</v>
      </c>
      <c r="B3434">
        <v>120</v>
      </c>
      <c r="C3434">
        <v>99</v>
      </c>
    </row>
    <row r="3435" spans="1:3" x14ac:dyDescent="0.2">
      <c r="A3435">
        <v>24</v>
      </c>
      <c r="B3435">
        <v>121</v>
      </c>
      <c r="C3435">
        <v>105</v>
      </c>
    </row>
    <row r="3436" spans="1:3" x14ac:dyDescent="0.2">
      <c r="A3436">
        <v>24</v>
      </c>
      <c r="B3436">
        <v>122</v>
      </c>
      <c r="C3436">
        <v>40</v>
      </c>
    </row>
    <row r="3437" spans="1:3" x14ac:dyDescent="0.2">
      <c r="A3437">
        <v>24</v>
      </c>
      <c r="B3437">
        <v>123</v>
      </c>
      <c r="C3437">
        <v>64</v>
      </c>
    </row>
    <row r="3438" spans="1:3" x14ac:dyDescent="0.2">
      <c r="A3438">
        <v>24</v>
      </c>
      <c r="B3438">
        <v>124</v>
      </c>
      <c r="C3438">
        <v>64</v>
      </c>
    </row>
    <row r="3439" spans="1:3" x14ac:dyDescent="0.2">
      <c r="A3439">
        <v>24</v>
      </c>
      <c r="B3439">
        <v>125</v>
      </c>
      <c r="C3439">
        <v>65</v>
      </c>
    </row>
    <row r="3440" spans="1:3" x14ac:dyDescent="0.2">
      <c r="A3440">
        <v>24</v>
      </c>
      <c r="B3440">
        <v>126</v>
      </c>
      <c r="C3440">
        <v>83</v>
      </c>
    </row>
    <row r="3441" spans="1:3" x14ac:dyDescent="0.2">
      <c r="A3441">
        <v>24</v>
      </c>
      <c r="B3441">
        <v>127</v>
      </c>
      <c r="C3441">
        <v>80</v>
      </c>
    </row>
    <row r="3442" spans="1:3" x14ac:dyDescent="0.2">
      <c r="A3442">
        <v>24</v>
      </c>
      <c r="B3442">
        <v>128</v>
      </c>
      <c r="C3442">
        <v>66</v>
      </c>
    </row>
    <row r="3443" spans="1:3" x14ac:dyDescent="0.2">
      <c r="A3443">
        <v>24</v>
      </c>
      <c r="B3443">
        <v>129</v>
      </c>
      <c r="C3443">
        <v>80</v>
      </c>
    </row>
    <row r="3444" spans="1:3" x14ac:dyDescent="0.2">
      <c r="A3444">
        <v>24</v>
      </c>
      <c r="B3444">
        <v>130</v>
      </c>
      <c r="C3444">
        <v>71</v>
      </c>
    </row>
    <row r="3445" spans="1:3" x14ac:dyDescent="0.2">
      <c r="A3445">
        <v>24</v>
      </c>
      <c r="B3445">
        <v>131</v>
      </c>
      <c r="C3445">
        <v>99</v>
      </c>
    </row>
    <row r="3446" spans="1:3" x14ac:dyDescent="0.2">
      <c r="A3446">
        <v>24</v>
      </c>
      <c r="B3446">
        <v>132</v>
      </c>
      <c r="C3446">
        <v>65</v>
      </c>
    </row>
    <row r="3447" spans="1:3" x14ac:dyDescent="0.2">
      <c r="A3447">
        <v>24</v>
      </c>
      <c r="B3447">
        <v>133</v>
      </c>
      <c r="C3447">
        <v>65</v>
      </c>
    </row>
    <row r="3448" spans="1:3" x14ac:dyDescent="0.2">
      <c r="A3448">
        <v>24</v>
      </c>
      <c r="B3448">
        <v>134</v>
      </c>
      <c r="C3448">
        <v>65</v>
      </c>
    </row>
    <row r="3449" spans="1:3" x14ac:dyDescent="0.2">
      <c r="A3449">
        <v>24</v>
      </c>
      <c r="B3449">
        <v>135</v>
      </c>
      <c r="C3449">
        <v>99</v>
      </c>
    </row>
    <row r="3450" spans="1:3" x14ac:dyDescent="0.2">
      <c r="A3450">
        <v>24</v>
      </c>
      <c r="B3450">
        <v>136</v>
      </c>
      <c r="C3450">
        <v>88</v>
      </c>
    </row>
    <row r="3451" spans="1:3" x14ac:dyDescent="0.2">
      <c r="A3451">
        <v>24</v>
      </c>
      <c r="B3451">
        <v>137</v>
      </c>
      <c r="C3451">
        <v>65</v>
      </c>
    </row>
    <row r="3452" spans="1:3" x14ac:dyDescent="0.2">
      <c r="A3452">
        <v>25</v>
      </c>
      <c r="B3452">
        <v>0</v>
      </c>
      <c r="C3452">
        <v>25</v>
      </c>
    </row>
    <row r="3453" spans="1:3" x14ac:dyDescent="0.2">
      <c r="A3453">
        <v>25</v>
      </c>
      <c r="B3453">
        <v>1</v>
      </c>
      <c r="C3453">
        <v>0</v>
      </c>
    </row>
    <row r="3454" spans="1:3" x14ac:dyDescent="0.2">
      <c r="A3454">
        <v>25</v>
      </c>
      <c r="B3454">
        <v>2</v>
      </c>
      <c r="C3454">
        <v>17</v>
      </c>
    </row>
    <row r="3455" spans="1:3" x14ac:dyDescent="0.2">
      <c r="A3455">
        <v>25</v>
      </c>
      <c r="B3455">
        <v>3</v>
      </c>
      <c r="C3455">
        <v>19</v>
      </c>
    </row>
    <row r="3456" spans="1:3" x14ac:dyDescent="0.2">
      <c r="A3456">
        <v>25</v>
      </c>
      <c r="B3456">
        <v>4</v>
      </c>
      <c r="C3456">
        <v>3</v>
      </c>
    </row>
    <row r="3457" spans="1:3" x14ac:dyDescent="0.2">
      <c r="A3457">
        <v>25</v>
      </c>
      <c r="B3457">
        <v>5</v>
      </c>
      <c r="C3457">
        <v>82</v>
      </c>
    </row>
    <row r="3458" spans="1:3" x14ac:dyDescent="0.2">
      <c r="A3458">
        <v>25</v>
      </c>
      <c r="B3458">
        <v>6</v>
      </c>
      <c r="C3458">
        <v>15</v>
      </c>
    </row>
    <row r="3459" spans="1:3" x14ac:dyDescent="0.2">
      <c r="A3459">
        <v>25</v>
      </c>
      <c r="B3459">
        <v>7</v>
      </c>
      <c r="C3459">
        <v>11</v>
      </c>
    </row>
    <row r="3460" spans="1:3" x14ac:dyDescent="0.2">
      <c r="A3460">
        <v>25</v>
      </c>
      <c r="B3460">
        <v>8</v>
      </c>
      <c r="C3460">
        <v>32</v>
      </c>
    </row>
    <row r="3461" spans="1:3" x14ac:dyDescent="0.2">
      <c r="A3461">
        <v>25</v>
      </c>
      <c r="B3461">
        <v>9</v>
      </c>
      <c r="C3461">
        <v>26</v>
      </c>
    </row>
    <row r="3462" spans="1:3" x14ac:dyDescent="0.2">
      <c r="A3462">
        <v>25</v>
      </c>
      <c r="B3462">
        <v>10</v>
      </c>
      <c r="C3462">
        <v>116</v>
      </c>
    </row>
    <row r="3463" spans="1:3" x14ac:dyDescent="0.2">
      <c r="A3463">
        <v>25</v>
      </c>
      <c r="B3463">
        <v>11</v>
      </c>
      <c r="C3463">
        <v>3</v>
      </c>
    </row>
    <row r="3464" spans="1:3" x14ac:dyDescent="0.2">
      <c r="A3464">
        <v>25</v>
      </c>
      <c r="B3464">
        <v>12</v>
      </c>
      <c r="C3464">
        <v>35</v>
      </c>
    </row>
    <row r="3465" spans="1:3" x14ac:dyDescent="0.2">
      <c r="A3465">
        <v>25</v>
      </c>
      <c r="B3465">
        <v>13</v>
      </c>
      <c r="C3465">
        <v>11</v>
      </c>
    </row>
    <row r="3466" spans="1:3" x14ac:dyDescent="0.2">
      <c r="A3466">
        <v>25</v>
      </c>
      <c r="B3466">
        <v>14</v>
      </c>
      <c r="C3466">
        <v>11</v>
      </c>
    </row>
    <row r="3467" spans="1:3" x14ac:dyDescent="0.2">
      <c r="A3467">
        <v>25</v>
      </c>
      <c r="B3467">
        <v>15</v>
      </c>
      <c r="C3467">
        <v>0</v>
      </c>
    </row>
    <row r="3468" spans="1:3" x14ac:dyDescent="0.2">
      <c r="A3468">
        <v>25</v>
      </c>
      <c r="B3468">
        <v>16</v>
      </c>
      <c r="C3468">
        <v>3</v>
      </c>
    </row>
    <row r="3469" spans="1:3" x14ac:dyDescent="0.2">
      <c r="A3469">
        <v>25</v>
      </c>
      <c r="B3469">
        <v>17</v>
      </c>
      <c r="C3469">
        <v>25</v>
      </c>
    </row>
    <row r="3470" spans="1:3" x14ac:dyDescent="0.2">
      <c r="A3470">
        <v>25</v>
      </c>
      <c r="B3470">
        <v>18</v>
      </c>
      <c r="C3470">
        <v>3</v>
      </c>
    </row>
    <row r="3471" spans="1:3" x14ac:dyDescent="0.2">
      <c r="A3471">
        <v>25</v>
      </c>
      <c r="B3471">
        <v>19</v>
      </c>
      <c r="C3471">
        <v>0</v>
      </c>
    </row>
    <row r="3472" spans="1:3" x14ac:dyDescent="0.2">
      <c r="A3472">
        <v>25</v>
      </c>
      <c r="B3472">
        <v>20</v>
      </c>
      <c r="C3472">
        <v>9</v>
      </c>
    </row>
    <row r="3473" spans="1:3" x14ac:dyDescent="0.2">
      <c r="A3473">
        <v>25</v>
      </c>
      <c r="B3473">
        <v>21</v>
      </c>
      <c r="C3473">
        <v>62</v>
      </c>
    </row>
    <row r="3474" spans="1:3" x14ac:dyDescent="0.2">
      <c r="A3474">
        <v>25</v>
      </c>
      <c r="B3474">
        <v>22</v>
      </c>
      <c r="C3474">
        <v>5</v>
      </c>
    </row>
    <row r="3475" spans="1:3" x14ac:dyDescent="0.2">
      <c r="A3475">
        <v>25</v>
      </c>
      <c r="B3475">
        <v>23</v>
      </c>
      <c r="C3475">
        <v>9</v>
      </c>
    </row>
    <row r="3476" spans="1:3" x14ac:dyDescent="0.2">
      <c r="A3476">
        <v>25</v>
      </c>
      <c r="B3476">
        <v>24</v>
      </c>
      <c r="C3476">
        <v>18</v>
      </c>
    </row>
    <row r="3477" spans="1:3" x14ac:dyDescent="0.2">
      <c r="A3477">
        <v>25</v>
      </c>
      <c r="B3477">
        <v>25</v>
      </c>
      <c r="C3477">
        <v>25</v>
      </c>
    </row>
    <row r="3478" spans="1:3" x14ac:dyDescent="0.2">
      <c r="A3478">
        <v>25</v>
      </c>
      <c r="B3478">
        <v>26</v>
      </c>
      <c r="C3478">
        <v>1</v>
      </c>
    </row>
    <row r="3479" spans="1:3" x14ac:dyDescent="0.2">
      <c r="A3479">
        <v>25</v>
      </c>
      <c r="B3479">
        <v>27</v>
      </c>
      <c r="C3479">
        <v>22</v>
      </c>
    </row>
    <row r="3480" spans="1:3" x14ac:dyDescent="0.2">
      <c r="A3480">
        <v>25</v>
      </c>
      <c r="B3480">
        <v>28</v>
      </c>
      <c r="C3480">
        <v>96</v>
      </c>
    </row>
    <row r="3481" spans="1:3" x14ac:dyDescent="0.2">
      <c r="A3481">
        <v>25</v>
      </c>
      <c r="B3481">
        <v>29</v>
      </c>
      <c r="C3481">
        <v>6</v>
      </c>
    </row>
    <row r="3482" spans="1:3" x14ac:dyDescent="0.2">
      <c r="A3482">
        <v>25</v>
      </c>
      <c r="B3482">
        <v>30</v>
      </c>
      <c r="C3482">
        <v>18</v>
      </c>
    </row>
    <row r="3483" spans="1:3" x14ac:dyDescent="0.2">
      <c r="A3483">
        <v>25</v>
      </c>
      <c r="B3483">
        <v>31</v>
      </c>
      <c r="C3483">
        <v>39</v>
      </c>
    </row>
    <row r="3484" spans="1:3" x14ac:dyDescent="0.2">
      <c r="A3484">
        <v>25</v>
      </c>
      <c r="B3484">
        <v>32</v>
      </c>
      <c r="C3484">
        <v>4</v>
      </c>
    </row>
    <row r="3485" spans="1:3" x14ac:dyDescent="0.2">
      <c r="A3485">
        <v>25</v>
      </c>
      <c r="B3485">
        <v>33</v>
      </c>
      <c r="C3485">
        <v>24</v>
      </c>
    </row>
    <row r="3486" spans="1:3" x14ac:dyDescent="0.2">
      <c r="A3486">
        <v>25</v>
      </c>
      <c r="B3486">
        <v>34</v>
      </c>
      <c r="C3486">
        <v>24</v>
      </c>
    </row>
    <row r="3487" spans="1:3" x14ac:dyDescent="0.2">
      <c r="A3487">
        <v>25</v>
      </c>
      <c r="B3487">
        <v>35</v>
      </c>
      <c r="C3487">
        <v>15</v>
      </c>
    </row>
    <row r="3488" spans="1:3" x14ac:dyDescent="0.2">
      <c r="A3488">
        <v>25</v>
      </c>
      <c r="B3488">
        <v>36</v>
      </c>
      <c r="C3488">
        <v>15</v>
      </c>
    </row>
    <row r="3489" spans="1:3" x14ac:dyDescent="0.2">
      <c r="A3489">
        <v>25</v>
      </c>
      <c r="B3489">
        <v>37</v>
      </c>
      <c r="C3489">
        <v>54</v>
      </c>
    </row>
    <row r="3490" spans="1:3" x14ac:dyDescent="0.2">
      <c r="A3490">
        <v>25</v>
      </c>
      <c r="B3490">
        <v>38</v>
      </c>
      <c r="C3490">
        <v>40</v>
      </c>
    </row>
    <row r="3491" spans="1:3" x14ac:dyDescent="0.2">
      <c r="A3491">
        <v>25</v>
      </c>
      <c r="B3491">
        <v>39</v>
      </c>
      <c r="C3491">
        <v>29</v>
      </c>
    </row>
    <row r="3492" spans="1:3" x14ac:dyDescent="0.2">
      <c r="A3492">
        <v>25</v>
      </c>
      <c r="B3492">
        <v>40</v>
      </c>
      <c r="C3492">
        <v>72</v>
      </c>
    </row>
    <row r="3493" spans="1:3" x14ac:dyDescent="0.2">
      <c r="A3493">
        <v>25</v>
      </c>
      <c r="B3493">
        <v>41</v>
      </c>
      <c r="C3493">
        <v>39</v>
      </c>
    </row>
    <row r="3494" spans="1:3" x14ac:dyDescent="0.2">
      <c r="A3494">
        <v>25</v>
      </c>
      <c r="B3494">
        <v>42</v>
      </c>
      <c r="C3494">
        <v>72</v>
      </c>
    </row>
    <row r="3495" spans="1:3" x14ac:dyDescent="0.2">
      <c r="A3495">
        <v>25</v>
      </c>
      <c r="B3495">
        <v>43</v>
      </c>
      <c r="C3495">
        <v>39</v>
      </c>
    </row>
    <row r="3496" spans="1:3" x14ac:dyDescent="0.2">
      <c r="A3496">
        <v>25</v>
      </c>
      <c r="B3496">
        <v>44</v>
      </c>
      <c r="C3496">
        <v>54</v>
      </c>
    </row>
    <row r="3497" spans="1:3" x14ac:dyDescent="0.2">
      <c r="A3497">
        <v>25</v>
      </c>
      <c r="B3497">
        <v>45</v>
      </c>
      <c r="C3497">
        <v>4</v>
      </c>
    </row>
    <row r="3498" spans="1:3" x14ac:dyDescent="0.2">
      <c r="A3498">
        <v>25</v>
      </c>
      <c r="B3498">
        <v>46</v>
      </c>
      <c r="C3498">
        <v>55</v>
      </c>
    </row>
    <row r="3499" spans="1:3" x14ac:dyDescent="0.2">
      <c r="A3499">
        <v>25</v>
      </c>
      <c r="B3499">
        <v>47</v>
      </c>
      <c r="C3499">
        <v>55</v>
      </c>
    </row>
    <row r="3500" spans="1:3" x14ac:dyDescent="0.2">
      <c r="A3500">
        <v>25</v>
      </c>
      <c r="B3500">
        <v>48</v>
      </c>
      <c r="C3500">
        <v>115</v>
      </c>
    </row>
    <row r="3501" spans="1:3" x14ac:dyDescent="0.2">
      <c r="A3501">
        <v>25</v>
      </c>
      <c r="B3501">
        <v>49</v>
      </c>
      <c r="C3501">
        <v>21</v>
      </c>
    </row>
    <row r="3502" spans="1:3" x14ac:dyDescent="0.2">
      <c r="A3502">
        <v>25</v>
      </c>
      <c r="B3502">
        <v>50</v>
      </c>
      <c r="C3502">
        <v>39</v>
      </c>
    </row>
    <row r="3503" spans="1:3" x14ac:dyDescent="0.2">
      <c r="A3503">
        <v>25</v>
      </c>
      <c r="B3503">
        <v>51</v>
      </c>
      <c r="C3503">
        <v>30</v>
      </c>
    </row>
    <row r="3504" spans="1:3" x14ac:dyDescent="0.2">
      <c r="A3504">
        <v>25</v>
      </c>
      <c r="B3504">
        <v>52</v>
      </c>
      <c r="C3504">
        <v>62</v>
      </c>
    </row>
    <row r="3505" spans="1:3" x14ac:dyDescent="0.2">
      <c r="A3505">
        <v>25</v>
      </c>
      <c r="B3505">
        <v>53</v>
      </c>
      <c r="C3505">
        <v>45</v>
      </c>
    </row>
    <row r="3506" spans="1:3" x14ac:dyDescent="0.2">
      <c r="A3506">
        <v>25</v>
      </c>
      <c r="B3506">
        <v>54</v>
      </c>
      <c r="C3506">
        <v>72</v>
      </c>
    </row>
    <row r="3507" spans="1:3" x14ac:dyDescent="0.2">
      <c r="A3507">
        <v>25</v>
      </c>
      <c r="B3507">
        <v>55</v>
      </c>
      <c r="C3507">
        <v>95</v>
      </c>
    </row>
    <row r="3508" spans="1:3" x14ac:dyDescent="0.2">
      <c r="A3508">
        <v>25</v>
      </c>
      <c r="B3508">
        <v>56</v>
      </c>
      <c r="C3508">
        <v>7</v>
      </c>
    </row>
    <row r="3509" spans="1:3" x14ac:dyDescent="0.2">
      <c r="A3509">
        <v>25</v>
      </c>
      <c r="B3509">
        <v>57</v>
      </c>
      <c r="C3509">
        <v>13</v>
      </c>
    </row>
    <row r="3510" spans="1:3" x14ac:dyDescent="0.2">
      <c r="A3510">
        <v>25</v>
      </c>
      <c r="B3510">
        <v>58</v>
      </c>
      <c r="C3510">
        <v>95</v>
      </c>
    </row>
    <row r="3511" spans="1:3" x14ac:dyDescent="0.2">
      <c r="A3511">
        <v>25</v>
      </c>
      <c r="B3511">
        <v>59</v>
      </c>
      <c r="C3511">
        <v>96</v>
      </c>
    </row>
    <row r="3512" spans="1:3" x14ac:dyDescent="0.2">
      <c r="A3512">
        <v>25</v>
      </c>
      <c r="B3512">
        <v>60</v>
      </c>
      <c r="C3512">
        <v>31</v>
      </c>
    </row>
    <row r="3513" spans="1:3" x14ac:dyDescent="0.2">
      <c r="A3513">
        <v>25</v>
      </c>
      <c r="B3513">
        <v>61</v>
      </c>
      <c r="C3513">
        <v>90</v>
      </c>
    </row>
    <row r="3514" spans="1:3" x14ac:dyDescent="0.2">
      <c r="A3514">
        <v>25</v>
      </c>
      <c r="B3514">
        <v>62</v>
      </c>
      <c r="C3514">
        <v>16</v>
      </c>
    </row>
    <row r="3515" spans="1:3" x14ac:dyDescent="0.2">
      <c r="A3515">
        <v>25</v>
      </c>
      <c r="B3515">
        <v>63</v>
      </c>
      <c r="C3515">
        <v>54</v>
      </c>
    </row>
    <row r="3516" spans="1:3" x14ac:dyDescent="0.2">
      <c r="A3516">
        <v>25</v>
      </c>
      <c r="B3516">
        <v>64</v>
      </c>
      <c r="C3516">
        <v>21</v>
      </c>
    </row>
    <row r="3517" spans="1:3" x14ac:dyDescent="0.2">
      <c r="A3517">
        <v>25</v>
      </c>
      <c r="B3517">
        <v>65</v>
      </c>
      <c r="C3517">
        <v>51</v>
      </c>
    </row>
    <row r="3518" spans="1:3" x14ac:dyDescent="0.2">
      <c r="A3518">
        <v>25</v>
      </c>
      <c r="B3518">
        <v>66</v>
      </c>
      <c r="C3518">
        <v>52</v>
      </c>
    </row>
    <row r="3519" spans="1:3" x14ac:dyDescent="0.2">
      <c r="A3519">
        <v>25</v>
      </c>
      <c r="B3519">
        <v>67</v>
      </c>
      <c r="C3519">
        <v>42</v>
      </c>
    </row>
    <row r="3520" spans="1:3" x14ac:dyDescent="0.2">
      <c r="A3520">
        <v>25</v>
      </c>
      <c r="B3520">
        <v>68</v>
      </c>
      <c r="C3520">
        <v>103</v>
      </c>
    </row>
    <row r="3521" spans="1:3" x14ac:dyDescent="0.2">
      <c r="A3521">
        <v>25</v>
      </c>
      <c r="B3521">
        <v>69</v>
      </c>
      <c r="C3521">
        <v>22</v>
      </c>
    </row>
    <row r="3522" spans="1:3" x14ac:dyDescent="0.2">
      <c r="A3522">
        <v>25</v>
      </c>
      <c r="B3522">
        <v>70</v>
      </c>
      <c r="C3522">
        <v>73</v>
      </c>
    </row>
    <row r="3523" spans="1:3" x14ac:dyDescent="0.2">
      <c r="A3523">
        <v>25</v>
      </c>
      <c r="B3523">
        <v>71</v>
      </c>
      <c r="C3523">
        <v>8</v>
      </c>
    </row>
    <row r="3524" spans="1:3" x14ac:dyDescent="0.2">
      <c r="A3524">
        <v>25</v>
      </c>
      <c r="B3524">
        <v>72</v>
      </c>
      <c r="C3524">
        <v>29</v>
      </c>
    </row>
    <row r="3525" spans="1:3" x14ac:dyDescent="0.2">
      <c r="A3525">
        <v>25</v>
      </c>
      <c r="B3525">
        <v>73</v>
      </c>
      <c r="C3525">
        <v>24</v>
      </c>
    </row>
    <row r="3526" spans="1:3" x14ac:dyDescent="0.2">
      <c r="A3526">
        <v>25</v>
      </c>
      <c r="B3526">
        <v>74</v>
      </c>
      <c r="C3526">
        <v>78</v>
      </c>
    </row>
    <row r="3527" spans="1:3" x14ac:dyDescent="0.2">
      <c r="A3527">
        <v>25</v>
      </c>
      <c r="B3527">
        <v>75</v>
      </c>
      <c r="C3527">
        <v>78</v>
      </c>
    </row>
    <row r="3528" spans="1:3" x14ac:dyDescent="0.2">
      <c r="A3528">
        <v>25</v>
      </c>
      <c r="B3528">
        <v>76</v>
      </c>
      <c r="C3528">
        <v>56</v>
      </c>
    </row>
    <row r="3529" spans="1:3" x14ac:dyDescent="0.2">
      <c r="A3529">
        <v>25</v>
      </c>
      <c r="B3529">
        <v>77</v>
      </c>
      <c r="C3529">
        <v>56</v>
      </c>
    </row>
    <row r="3530" spans="1:3" x14ac:dyDescent="0.2">
      <c r="A3530">
        <v>25</v>
      </c>
      <c r="B3530">
        <v>78</v>
      </c>
      <c r="C3530">
        <v>32</v>
      </c>
    </row>
    <row r="3531" spans="1:3" x14ac:dyDescent="0.2">
      <c r="A3531">
        <v>25</v>
      </c>
      <c r="B3531">
        <v>79</v>
      </c>
      <c r="C3531">
        <v>89</v>
      </c>
    </row>
    <row r="3532" spans="1:3" x14ac:dyDescent="0.2">
      <c r="A3532">
        <v>25</v>
      </c>
      <c r="B3532">
        <v>80</v>
      </c>
      <c r="C3532">
        <v>73</v>
      </c>
    </row>
    <row r="3533" spans="1:3" x14ac:dyDescent="0.2">
      <c r="A3533">
        <v>25</v>
      </c>
      <c r="B3533">
        <v>81</v>
      </c>
      <c r="C3533">
        <v>72</v>
      </c>
    </row>
    <row r="3534" spans="1:3" x14ac:dyDescent="0.2">
      <c r="A3534">
        <v>25</v>
      </c>
      <c r="B3534">
        <v>82</v>
      </c>
      <c r="C3534">
        <v>15</v>
      </c>
    </row>
    <row r="3535" spans="1:3" x14ac:dyDescent="0.2">
      <c r="A3535">
        <v>25</v>
      </c>
      <c r="B3535">
        <v>83</v>
      </c>
      <c r="C3535">
        <v>59</v>
      </c>
    </row>
    <row r="3536" spans="1:3" x14ac:dyDescent="0.2">
      <c r="A3536">
        <v>25</v>
      </c>
      <c r="B3536">
        <v>84</v>
      </c>
      <c r="C3536">
        <v>91</v>
      </c>
    </row>
    <row r="3537" spans="1:3" x14ac:dyDescent="0.2">
      <c r="A3537">
        <v>25</v>
      </c>
      <c r="B3537">
        <v>85</v>
      </c>
      <c r="C3537">
        <v>28</v>
      </c>
    </row>
    <row r="3538" spans="1:3" x14ac:dyDescent="0.2">
      <c r="A3538">
        <v>25</v>
      </c>
      <c r="B3538">
        <v>86</v>
      </c>
      <c r="C3538">
        <v>79</v>
      </c>
    </row>
    <row r="3539" spans="1:3" x14ac:dyDescent="0.2">
      <c r="A3539">
        <v>25</v>
      </c>
      <c r="B3539">
        <v>87</v>
      </c>
      <c r="C3539">
        <v>40</v>
      </c>
    </row>
    <row r="3540" spans="1:3" x14ac:dyDescent="0.2">
      <c r="A3540">
        <v>25</v>
      </c>
      <c r="B3540">
        <v>88</v>
      </c>
      <c r="C3540">
        <v>33</v>
      </c>
    </row>
    <row r="3541" spans="1:3" x14ac:dyDescent="0.2">
      <c r="A3541">
        <v>25</v>
      </c>
      <c r="B3541">
        <v>89</v>
      </c>
      <c r="C3541">
        <v>32</v>
      </c>
    </row>
    <row r="3542" spans="1:3" x14ac:dyDescent="0.2">
      <c r="A3542">
        <v>25</v>
      </c>
      <c r="B3542">
        <v>90</v>
      </c>
      <c r="C3542">
        <v>20</v>
      </c>
    </row>
    <row r="3543" spans="1:3" x14ac:dyDescent="0.2">
      <c r="A3543">
        <v>25</v>
      </c>
      <c r="B3543">
        <v>91</v>
      </c>
      <c r="C3543">
        <v>95</v>
      </c>
    </row>
    <row r="3544" spans="1:3" x14ac:dyDescent="0.2">
      <c r="A3544">
        <v>25</v>
      </c>
      <c r="B3544">
        <v>92</v>
      </c>
      <c r="C3544">
        <v>54</v>
      </c>
    </row>
    <row r="3545" spans="1:3" x14ac:dyDescent="0.2">
      <c r="A3545">
        <v>25</v>
      </c>
      <c r="B3545">
        <v>93</v>
      </c>
      <c r="C3545">
        <v>116</v>
      </c>
    </row>
    <row r="3546" spans="1:3" x14ac:dyDescent="0.2">
      <c r="A3546">
        <v>25</v>
      </c>
      <c r="B3546">
        <v>94</v>
      </c>
      <c r="C3546">
        <v>116</v>
      </c>
    </row>
    <row r="3547" spans="1:3" x14ac:dyDescent="0.2">
      <c r="A3547">
        <v>25</v>
      </c>
      <c r="B3547">
        <v>95</v>
      </c>
      <c r="C3547">
        <v>11</v>
      </c>
    </row>
    <row r="3548" spans="1:3" x14ac:dyDescent="0.2">
      <c r="A3548">
        <v>25</v>
      </c>
      <c r="B3548">
        <v>96</v>
      </c>
      <c r="C3548">
        <v>11</v>
      </c>
    </row>
    <row r="3549" spans="1:3" x14ac:dyDescent="0.2">
      <c r="A3549">
        <v>25</v>
      </c>
      <c r="B3549">
        <v>97</v>
      </c>
      <c r="C3549">
        <v>90</v>
      </c>
    </row>
    <row r="3550" spans="1:3" x14ac:dyDescent="0.2">
      <c r="A3550">
        <v>25</v>
      </c>
      <c r="B3550">
        <v>98</v>
      </c>
      <c r="C3550">
        <v>64</v>
      </c>
    </row>
    <row r="3551" spans="1:3" x14ac:dyDescent="0.2">
      <c r="A3551">
        <v>25</v>
      </c>
      <c r="B3551">
        <v>99</v>
      </c>
      <c r="C3551">
        <v>33</v>
      </c>
    </row>
    <row r="3552" spans="1:3" x14ac:dyDescent="0.2">
      <c r="A3552">
        <v>25</v>
      </c>
      <c r="B3552">
        <v>100</v>
      </c>
      <c r="C3552">
        <v>51</v>
      </c>
    </row>
    <row r="3553" spans="1:3" x14ac:dyDescent="0.2">
      <c r="A3553">
        <v>25</v>
      </c>
      <c r="B3553">
        <v>101</v>
      </c>
      <c r="C3553">
        <v>69</v>
      </c>
    </row>
    <row r="3554" spans="1:3" x14ac:dyDescent="0.2">
      <c r="A3554">
        <v>25</v>
      </c>
      <c r="B3554">
        <v>102</v>
      </c>
      <c r="C3554">
        <v>69</v>
      </c>
    </row>
    <row r="3555" spans="1:3" x14ac:dyDescent="0.2">
      <c r="A3555">
        <v>25</v>
      </c>
      <c r="B3555">
        <v>103</v>
      </c>
      <c r="C3555">
        <v>89</v>
      </c>
    </row>
    <row r="3556" spans="1:3" x14ac:dyDescent="0.2">
      <c r="A3556">
        <v>25</v>
      </c>
      <c r="B3556">
        <v>104</v>
      </c>
      <c r="C3556">
        <v>89</v>
      </c>
    </row>
    <row r="3557" spans="1:3" x14ac:dyDescent="0.2">
      <c r="A3557">
        <v>25</v>
      </c>
      <c r="B3557">
        <v>105</v>
      </c>
      <c r="C3557">
        <v>21</v>
      </c>
    </row>
    <row r="3558" spans="1:3" x14ac:dyDescent="0.2">
      <c r="A3558">
        <v>25</v>
      </c>
      <c r="B3558">
        <v>106</v>
      </c>
      <c r="C3558">
        <v>50</v>
      </c>
    </row>
    <row r="3559" spans="1:3" x14ac:dyDescent="0.2">
      <c r="A3559">
        <v>25</v>
      </c>
      <c r="B3559">
        <v>107</v>
      </c>
      <c r="C3559">
        <v>79</v>
      </c>
    </row>
    <row r="3560" spans="1:3" x14ac:dyDescent="0.2">
      <c r="A3560">
        <v>25</v>
      </c>
      <c r="B3560">
        <v>108</v>
      </c>
      <c r="C3560">
        <v>115</v>
      </c>
    </row>
    <row r="3561" spans="1:3" x14ac:dyDescent="0.2">
      <c r="A3561">
        <v>25</v>
      </c>
      <c r="B3561">
        <v>109</v>
      </c>
      <c r="C3561">
        <v>54</v>
      </c>
    </row>
    <row r="3562" spans="1:3" x14ac:dyDescent="0.2">
      <c r="A3562">
        <v>25</v>
      </c>
      <c r="B3562">
        <v>110</v>
      </c>
      <c r="C3562">
        <v>41</v>
      </c>
    </row>
    <row r="3563" spans="1:3" x14ac:dyDescent="0.2">
      <c r="A3563">
        <v>25</v>
      </c>
      <c r="B3563">
        <v>111</v>
      </c>
      <c r="C3563">
        <v>41</v>
      </c>
    </row>
    <row r="3564" spans="1:3" x14ac:dyDescent="0.2">
      <c r="A3564">
        <v>25</v>
      </c>
      <c r="B3564">
        <v>112</v>
      </c>
      <c r="C3564">
        <v>115</v>
      </c>
    </row>
    <row r="3565" spans="1:3" x14ac:dyDescent="0.2">
      <c r="A3565">
        <v>25</v>
      </c>
      <c r="B3565">
        <v>113</v>
      </c>
      <c r="C3565">
        <v>115</v>
      </c>
    </row>
    <row r="3566" spans="1:3" x14ac:dyDescent="0.2">
      <c r="A3566">
        <v>25</v>
      </c>
      <c r="B3566">
        <v>114</v>
      </c>
      <c r="C3566">
        <v>31</v>
      </c>
    </row>
    <row r="3567" spans="1:3" x14ac:dyDescent="0.2">
      <c r="A3567">
        <v>25</v>
      </c>
      <c r="B3567">
        <v>115</v>
      </c>
      <c r="C3567">
        <v>20</v>
      </c>
    </row>
    <row r="3568" spans="1:3" x14ac:dyDescent="0.2">
      <c r="A3568">
        <v>25</v>
      </c>
      <c r="B3568">
        <v>116</v>
      </c>
      <c r="C3568">
        <v>7</v>
      </c>
    </row>
    <row r="3569" spans="1:3" x14ac:dyDescent="0.2">
      <c r="A3569">
        <v>25</v>
      </c>
      <c r="B3569">
        <v>117</v>
      </c>
      <c r="C3569">
        <v>42</v>
      </c>
    </row>
    <row r="3570" spans="1:3" x14ac:dyDescent="0.2">
      <c r="A3570">
        <v>25</v>
      </c>
      <c r="B3570">
        <v>118</v>
      </c>
      <c r="C3570">
        <v>80</v>
      </c>
    </row>
    <row r="3571" spans="1:3" x14ac:dyDescent="0.2">
      <c r="A3571">
        <v>25</v>
      </c>
      <c r="B3571">
        <v>119</v>
      </c>
      <c r="C3571">
        <v>71</v>
      </c>
    </row>
    <row r="3572" spans="1:3" x14ac:dyDescent="0.2">
      <c r="A3572">
        <v>25</v>
      </c>
      <c r="B3572">
        <v>120</v>
      </c>
      <c r="C3572">
        <v>74</v>
      </c>
    </row>
    <row r="3573" spans="1:3" x14ac:dyDescent="0.2">
      <c r="A3573">
        <v>25</v>
      </c>
      <c r="B3573">
        <v>121</v>
      </c>
      <c r="C3573">
        <v>27</v>
      </c>
    </row>
    <row r="3574" spans="1:3" x14ac:dyDescent="0.2">
      <c r="A3574">
        <v>25</v>
      </c>
      <c r="B3574">
        <v>122</v>
      </c>
      <c r="C3574">
        <v>55</v>
      </c>
    </row>
    <row r="3575" spans="1:3" x14ac:dyDescent="0.2">
      <c r="A3575">
        <v>25</v>
      </c>
      <c r="B3575">
        <v>123</v>
      </c>
      <c r="C3575">
        <v>50</v>
      </c>
    </row>
    <row r="3576" spans="1:3" x14ac:dyDescent="0.2">
      <c r="A3576">
        <v>25</v>
      </c>
      <c r="B3576">
        <v>124</v>
      </c>
      <c r="C3576">
        <v>50</v>
      </c>
    </row>
    <row r="3577" spans="1:3" x14ac:dyDescent="0.2">
      <c r="A3577">
        <v>25</v>
      </c>
      <c r="B3577">
        <v>125</v>
      </c>
      <c r="C3577">
        <v>66</v>
      </c>
    </row>
    <row r="3578" spans="1:3" x14ac:dyDescent="0.2">
      <c r="A3578">
        <v>25</v>
      </c>
      <c r="B3578">
        <v>126</v>
      </c>
      <c r="C3578">
        <v>80</v>
      </c>
    </row>
    <row r="3579" spans="1:3" x14ac:dyDescent="0.2">
      <c r="A3579">
        <v>25</v>
      </c>
      <c r="B3579">
        <v>127</v>
      </c>
      <c r="C3579">
        <v>79</v>
      </c>
    </row>
    <row r="3580" spans="1:3" x14ac:dyDescent="0.2">
      <c r="A3580">
        <v>25</v>
      </c>
      <c r="B3580">
        <v>128</v>
      </c>
      <c r="C3580">
        <v>103</v>
      </c>
    </row>
    <row r="3581" spans="1:3" x14ac:dyDescent="0.2">
      <c r="A3581">
        <v>25</v>
      </c>
      <c r="B3581">
        <v>129</v>
      </c>
      <c r="C3581">
        <v>79</v>
      </c>
    </row>
    <row r="3582" spans="1:3" x14ac:dyDescent="0.2">
      <c r="A3582">
        <v>25</v>
      </c>
      <c r="B3582">
        <v>130</v>
      </c>
      <c r="C3582">
        <v>42</v>
      </c>
    </row>
    <row r="3583" spans="1:3" x14ac:dyDescent="0.2">
      <c r="A3583">
        <v>25</v>
      </c>
      <c r="B3583">
        <v>131</v>
      </c>
      <c r="C3583">
        <v>74</v>
      </c>
    </row>
    <row r="3584" spans="1:3" x14ac:dyDescent="0.2">
      <c r="A3584">
        <v>25</v>
      </c>
      <c r="B3584">
        <v>132</v>
      </c>
      <c r="C3584">
        <v>66</v>
      </c>
    </row>
    <row r="3585" spans="1:3" x14ac:dyDescent="0.2">
      <c r="A3585">
        <v>25</v>
      </c>
      <c r="B3585">
        <v>133</v>
      </c>
      <c r="C3585">
        <v>105</v>
      </c>
    </row>
    <row r="3586" spans="1:3" x14ac:dyDescent="0.2">
      <c r="A3586">
        <v>25</v>
      </c>
      <c r="B3586">
        <v>134</v>
      </c>
      <c r="C3586">
        <v>105</v>
      </c>
    </row>
    <row r="3587" spans="1:3" x14ac:dyDescent="0.2">
      <c r="A3587">
        <v>25</v>
      </c>
      <c r="B3587">
        <v>135</v>
      </c>
      <c r="C3587">
        <v>64</v>
      </c>
    </row>
    <row r="3588" spans="1:3" x14ac:dyDescent="0.2">
      <c r="A3588">
        <v>25</v>
      </c>
      <c r="B3588">
        <v>136</v>
      </c>
      <c r="C3588">
        <v>49</v>
      </c>
    </row>
    <row r="3589" spans="1:3" x14ac:dyDescent="0.2">
      <c r="A3589">
        <v>25</v>
      </c>
      <c r="B3589">
        <v>137</v>
      </c>
      <c r="C3589">
        <v>49</v>
      </c>
    </row>
    <row r="3590" spans="1:3" x14ac:dyDescent="0.2">
      <c r="A3590">
        <v>26</v>
      </c>
      <c r="B3590">
        <v>0</v>
      </c>
      <c r="C3590">
        <v>19</v>
      </c>
    </row>
    <row r="3591" spans="1:3" x14ac:dyDescent="0.2">
      <c r="A3591">
        <v>26</v>
      </c>
      <c r="B3591">
        <v>1</v>
      </c>
      <c r="C3591">
        <v>15</v>
      </c>
    </row>
    <row r="3592" spans="1:3" x14ac:dyDescent="0.2">
      <c r="A3592">
        <v>26</v>
      </c>
      <c r="B3592">
        <v>2</v>
      </c>
      <c r="C3592">
        <v>0</v>
      </c>
    </row>
    <row r="3593" spans="1:3" x14ac:dyDescent="0.2">
      <c r="A3593">
        <v>26</v>
      </c>
      <c r="B3593">
        <v>3</v>
      </c>
      <c r="C3593">
        <v>3</v>
      </c>
    </row>
    <row r="3594" spans="1:3" x14ac:dyDescent="0.2">
      <c r="A3594">
        <v>26</v>
      </c>
      <c r="B3594">
        <v>4</v>
      </c>
      <c r="C3594">
        <v>35</v>
      </c>
    </row>
    <row r="3595" spans="1:3" x14ac:dyDescent="0.2">
      <c r="A3595">
        <v>26</v>
      </c>
      <c r="B3595">
        <v>5</v>
      </c>
      <c r="C3595">
        <v>18</v>
      </c>
    </row>
    <row r="3596" spans="1:3" x14ac:dyDescent="0.2">
      <c r="A3596">
        <v>26</v>
      </c>
      <c r="B3596">
        <v>6</v>
      </c>
      <c r="C3596">
        <v>3</v>
      </c>
    </row>
    <row r="3597" spans="1:3" x14ac:dyDescent="0.2">
      <c r="A3597">
        <v>26</v>
      </c>
      <c r="B3597">
        <v>7</v>
      </c>
      <c r="C3597">
        <v>29</v>
      </c>
    </row>
    <row r="3598" spans="1:3" x14ac:dyDescent="0.2">
      <c r="A3598">
        <v>26</v>
      </c>
      <c r="B3598">
        <v>8</v>
      </c>
      <c r="C3598">
        <v>62</v>
      </c>
    </row>
    <row r="3599" spans="1:3" x14ac:dyDescent="0.2">
      <c r="A3599">
        <v>26</v>
      </c>
      <c r="B3599">
        <v>9</v>
      </c>
      <c r="C3599">
        <v>4</v>
      </c>
    </row>
    <row r="3600" spans="1:3" x14ac:dyDescent="0.2">
      <c r="A3600">
        <v>26</v>
      </c>
      <c r="B3600">
        <v>10</v>
      </c>
      <c r="C3600">
        <v>115</v>
      </c>
    </row>
    <row r="3601" spans="1:3" x14ac:dyDescent="0.2">
      <c r="A3601">
        <v>26</v>
      </c>
      <c r="B3601">
        <v>11</v>
      </c>
      <c r="C3601">
        <v>82</v>
      </c>
    </row>
    <row r="3602" spans="1:3" x14ac:dyDescent="0.2">
      <c r="A3602">
        <v>26</v>
      </c>
      <c r="B3602">
        <v>12</v>
      </c>
      <c r="C3602">
        <v>4</v>
      </c>
    </row>
    <row r="3603" spans="1:3" x14ac:dyDescent="0.2">
      <c r="A3603">
        <v>26</v>
      </c>
      <c r="B3603">
        <v>13</v>
      </c>
      <c r="C3603">
        <v>29</v>
      </c>
    </row>
    <row r="3604" spans="1:3" x14ac:dyDescent="0.2">
      <c r="A3604">
        <v>26</v>
      </c>
      <c r="B3604">
        <v>14</v>
      </c>
      <c r="C3604">
        <v>29</v>
      </c>
    </row>
    <row r="3605" spans="1:3" x14ac:dyDescent="0.2">
      <c r="A3605">
        <v>26</v>
      </c>
      <c r="B3605">
        <v>15</v>
      </c>
      <c r="C3605">
        <v>15</v>
      </c>
    </row>
    <row r="3606" spans="1:3" x14ac:dyDescent="0.2">
      <c r="A3606">
        <v>26</v>
      </c>
      <c r="B3606">
        <v>16</v>
      </c>
      <c r="C3606">
        <v>35</v>
      </c>
    </row>
    <row r="3607" spans="1:3" x14ac:dyDescent="0.2">
      <c r="A3607">
        <v>26</v>
      </c>
      <c r="B3607">
        <v>17</v>
      </c>
      <c r="C3607">
        <v>0</v>
      </c>
    </row>
    <row r="3608" spans="1:3" x14ac:dyDescent="0.2">
      <c r="A3608">
        <v>26</v>
      </c>
      <c r="B3608">
        <v>18</v>
      </c>
      <c r="C3608">
        <v>6</v>
      </c>
    </row>
    <row r="3609" spans="1:3" x14ac:dyDescent="0.2">
      <c r="A3609">
        <v>26</v>
      </c>
      <c r="B3609">
        <v>19</v>
      </c>
      <c r="C3609">
        <v>15</v>
      </c>
    </row>
    <row r="3610" spans="1:3" x14ac:dyDescent="0.2">
      <c r="A3610">
        <v>26</v>
      </c>
      <c r="B3610">
        <v>20</v>
      </c>
      <c r="C3610">
        <v>29</v>
      </c>
    </row>
    <row r="3611" spans="1:3" x14ac:dyDescent="0.2">
      <c r="A3611">
        <v>26</v>
      </c>
      <c r="B3611">
        <v>21</v>
      </c>
      <c r="C3611">
        <v>24</v>
      </c>
    </row>
    <row r="3612" spans="1:3" x14ac:dyDescent="0.2">
      <c r="A3612">
        <v>26</v>
      </c>
      <c r="B3612">
        <v>22</v>
      </c>
      <c r="C3612">
        <v>45</v>
      </c>
    </row>
    <row r="3613" spans="1:3" x14ac:dyDescent="0.2">
      <c r="A3613">
        <v>26</v>
      </c>
      <c r="B3613">
        <v>23</v>
      </c>
      <c r="C3613">
        <v>5</v>
      </c>
    </row>
    <row r="3614" spans="1:3" x14ac:dyDescent="0.2">
      <c r="A3614">
        <v>26</v>
      </c>
      <c r="B3614">
        <v>24</v>
      </c>
      <c r="C3614">
        <v>11</v>
      </c>
    </row>
    <row r="3615" spans="1:3" x14ac:dyDescent="0.2">
      <c r="A3615">
        <v>26</v>
      </c>
      <c r="B3615">
        <v>25</v>
      </c>
      <c r="C3615">
        <v>1</v>
      </c>
    </row>
    <row r="3616" spans="1:3" x14ac:dyDescent="0.2">
      <c r="A3616">
        <v>26</v>
      </c>
      <c r="B3616">
        <v>26</v>
      </c>
      <c r="C3616">
        <v>26</v>
      </c>
    </row>
    <row r="3617" spans="1:3" x14ac:dyDescent="0.2">
      <c r="A3617">
        <v>26</v>
      </c>
      <c r="B3617">
        <v>27</v>
      </c>
      <c r="C3617">
        <v>8</v>
      </c>
    </row>
    <row r="3618" spans="1:3" x14ac:dyDescent="0.2">
      <c r="A3618">
        <v>26</v>
      </c>
      <c r="B3618">
        <v>28</v>
      </c>
      <c r="C3618">
        <v>7</v>
      </c>
    </row>
    <row r="3619" spans="1:3" x14ac:dyDescent="0.2">
      <c r="A3619">
        <v>26</v>
      </c>
      <c r="B3619">
        <v>29</v>
      </c>
      <c r="C3619">
        <v>16</v>
      </c>
    </row>
    <row r="3620" spans="1:3" x14ac:dyDescent="0.2">
      <c r="A3620">
        <v>26</v>
      </c>
      <c r="B3620">
        <v>30</v>
      </c>
      <c r="C3620">
        <v>11</v>
      </c>
    </row>
    <row r="3621" spans="1:3" x14ac:dyDescent="0.2">
      <c r="A3621">
        <v>26</v>
      </c>
      <c r="B3621">
        <v>31</v>
      </c>
      <c r="C3621">
        <v>22</v>
      </c>
    </row>
    <row r="3622" spans="1:3" x14ac:dyDescent="0.2">
      <c r="A3622">
        <v>26</v>
      </c>
      <c r="B3622">
        <v>32</v>
      </c>
      <c r="C3622">
        <v>18</v>
      </c>
    </row>
    <row r="3623" spans="1:3" x14ac:dyDescent="0.2">
      <c r="A3623">
        <v>26</v>
      </c>
      <c r="B3623">
        <v>33</v>
      </c>
      <c r="C3623">
        <v>95</v>
      </c>
    </row>
    <row r="3624" spans="1:3" x14ac:dyDescent="0.2">
      <c r="A3624">
        <v>26</v>
      </c>
      <c r="B3624">
        <v>34</v>
      </c>
      <c r="C3624">
        <v>96</v>
      </c>
    </row>
    <row r="3625" spans="1:3" x14ac:dyDescent="0.2">
      <c r="A3625">
        <v>26</v>
      </c>
      <c r="B3625">
        <v>35</v>
      </c>
      <c r="C3625">
        <v>3</v>
      </c>
    </row>
    <row r="3626" spans="1:3" x14ac:dyDescent="0.2">
      <c r="A3626">
        <v>26</v>
      </c>
      <c r="B3626">
        <v>36</v>
      </c>
      <c r="C3626">
        <v>3</v>
      </c>
    </row>
    <row r="3627" spans="1:3" x14ac:dyDescent="0.2">
      <c r="A3627">
        <v>26</v>
      </c>
      <c r="B3627">
        <v>37</v>
      </c>
      <c r="C3627">
        <v>40</v>
      </c>
    </row>
    <row r="3628" spans="1:3" x14ac:dyDescent="0.2">
      <c r="A3628">
        <v>26</v>
      </c>
      <c r="B3628">
        <v>38</v>
      </c>
      <c r="C3628">
        <v>42</v>
      </c>
    </row>
    <row r="3629" spans="1:3" x14ac:dyDescent="0.2">
      <c r="A3629">
        <v>26</v>
      </c>
      <c r="B3629">
        <v>39</v>
      </c>
      <c r="C3629">
        <v>32</v>
      </c>
    </row>
    <row r="3630" spans="1:3" x14ac:dyDescent="0.2">
      <c r="A3630">
        <v>26</v>
      </c>
      <c r="B3630">
        <v>40</v>
      </c>
      <c r="C3630">
        <v>39</v>
      </c>
    </row>
    <row r="3631" spans="1:3" x14ac:dyDescent="0.2">
      <c r="A3631">
        <v>26</v>
      </c>
      <c r="B3631">
        <v>41</v>
      </c>
      <c r="C3631">
        <v>89</v>
      </c>
    </row>
    <row r="3632" spans="1:3" x14ac:dyDescent="0.2">
      <c r="A3632">
        <v>26</v>
      </c>
      <c r="B3632">
        <v>42</v>
      </c>
      <c r="C3632">
        <v>22</v>
      </c>
    </row>
    <row r="3633" spans="1:3" x14ac:dyDescent="0.2">
      <c r="A3633">
        <v>26</v>
      </c>
      <c r="B3633">
        <v>43</v>
      </c>
      <c r="C3633">
        <v>89</v>
      </c>
    </row>
    <row r="3634" spans="1:3" x14ac:dyDescent="0.2">
      <c r="A3634">
        <v>26</v>
      </c>
      <c r="B3634">
        <v>44</v>
      </c>
      <c r="C3634">
        <v>40</v>
      </c>
    </row>
    <row r="3635" spans="1:3" x14ac:dyDescent="0.2">
      <c r="A3635">
        <v>26</v>
      </c>
      <c r="B3635">
        <v>45</v>
      </c>
      <c r="C3635">
        <v>11</v>
      </c>
    </row>
    <row r="3636" spans="1:3" x14ac:dyDescent="0.2">
      <c r="A3636">
        <v>26</v>
      </c>
      <c r="B3636">
        <v>46</v>
      </c>
      <c r="C3636">
        <v>56</v>
      </c>
    </row>
    <row r="3637" spans="1:3" x14ac:dyDescent="0.2">
      <c r="A3637">
        <v>26</v>
      </c>
      <c r="B3637">
        <v>47</v>
      </c>
      <c r="C3637">
        <v>116</v>
      </c>
    </row>
    <row r="3638" spans="1:3" x14ac:dyDescent="0.2">
      <c r="A3638">
        <v>26</v>
      </c>
      <c r="B3638">
        <v>48</v>
      </c>
      <c r="C3638">
        <v>54</v>
      </c>
    </row>
    <row r="3639" spans="1:3" x14ac:dyDescent="0.2">
      <c r="A3639">
        <v>26</v>
      </c>
      <c r="B3639">
        <v>49</v>
      </c>
      <c r="C3639">
        <v>73</v>
      </c>
    </row>
    <row r="3640" spans="1:3" x14ac:dyDescent="0.2">
      <c r="A3640">
        <v>26</v>
      </c>
      <c r="B3640">
        <v>50</v>
      </c>
      <c r="C3640">
        <v>89</v>
      </c>
    </row>
    <row r="3641" spans="1:3" x14ac:dyDescent="0.2">
      <c r="A3641">
        <v>26</v>
      </c>
      <c r="B3641">
        <v>51</v>
      </c>
      <c r="C3641">
        <v>95</v>
      </c>
    </row>
    <row r="3642" spans="1:3" x14ac:dyDescent="0.2">
      <c r="A3642">
        <v>26</v>
      </c>
      <c r="B3642">
        <v>52</v>
      </c>
      <c r="C3642">
        <v>30</v>
      </c>
    </row>
    <row r="3643" spans="1:3" x14ac:dyDescent="0.2">
      <c r="A3643">
        <v>26</v>
      </c>
      <c r="B3643">
        <v>53</v>
      </c>
      <c r="C3643">
        <v>24</v>
      </c>
    </row>
    <row r="3644" spans="1:3" x14ac:dyDescent="0.2">
      <c r="A3644">
        <v>26</v>
      </c>
      <c r="B3644">
        <v>54</v>
      </c>
      <c r="C3644">
        <v>39</v>
      </c>
    </row>
    <row r="3645" spans="1:3" x14ac:dyDescent="0.2">
      <c r="A3645">
        <v>26</v>
      </c>
      <c r="B3645">
        <v>55</v>
      </c>
      <c r="C3645">
        <v>20</v>
      </c>
    </row>
    <row r="3646" spans="1:3" x14ac:dyDescent="0.2">
      <c r="A3646">
        <v>26</v>
      </c>
      <c r="B3646">
        <v>56</v>
      </c>
      <c r="C3646">
        <v>20</v>
      </c>
    </row>
    <row r="3647" spans="1:3" x14ac:dyDescent="0.2">
      <c r="A3647">
        <v>26</v>
      </c>
      <c r="B3647">
        <v>57</v>
      </c>
      <c r="C3647">
        <v>23</v>
      </c>
    </row>
    <row r="3648" spans="1:3" x14ac:dyDescent="0.2">
      <c r="A3648">
        <v>26</v>
      </c>
      <c r="B3648">
        <v>58</v>
      </c>
      <c r="C3648">
        <v>13</v>
      </c>
    </row>
    <row r="3649" spans="1:3" x14ac:dyDescent="0.2">
      <c r="A3649">
        <v>26</v>
      </c>
      <c r="B3649">
        <v>59</v>
      </c>
      <c r="C3649">
        <v>95</v>
      </c>
    </row>
    <row r="3650" spans="1:3" x14ac:dyDescent="0.2">
      <c r="A3650">
        <v>26</v>
      </c>
      <c r="B3650">
        <v>60</v>
      </c>
      <c r="C3650">
        <v>41</v>
      </c>
    </row>
    <row r="3651" spans="1:3" x14ac:dyDescent="0.2">
      <c r="A3651">
        <v>26</v>
      </c>
      <c r="B3651">
        <v>61</v>
      </c>
      <c r="C3651">
        <v>115</v>
      </c>
    </row>
    <row r="3652" spans="1:3" x14ac:dyDescent="0.2">
      <c r="A3652">
        <v>26</v>
      </c>
      <c r="B3652">
        <v>62</v>
      </c>
      <c r="C3652">
        <v>11</v>
      </c>
    </row>
    <row r="3653" spans="1:3" x14ac:dyDescent="0.2">
      <c r="A3653">
        <v>26</v>
      </c>
      <c r="B3653">
        <v>63</v>
      </c>
      <c r="C3653">
        <v>42</v>
      </c>
    </row>
    <row r="3654" spans="1:3" x14ac:dyDescent="0.2">
      <c r="A3654">
        <v>26</v>
      </c>
      <c r="B3654">
        <v>64</v>
      </c>
      <c r="C3654">
        <v>52</v>
      </c>
    </row>
    <row r="3655" spans="1:3" x14ac:dyDescent="0.2">
      <c r="A3655">
        <v>26</v>
      </c>
      <c r="B3655">
        <v>65</v>
      </c>
      <c r="C3655">
        <v>28</v>
      </c>
    </row>
    <row r="3656" spans="1:3" x14ac:dyDescent="0.2">
      <c r="A3656">
        <v>26</v>
      </c>
      <c r="B3656">
        <v>66</v>
      </c>
      <c r="C3656">
        <v>73</v>
      </c>
    </row>
    <row r="3657" spans="1:3" x14ac:dyDescent="0.2">
      <c r="A3657">
        <v>26</v>
      </c>
      <c r="B3657">
        <v>67</v>
      </c>
      <c r="C3657">
        <v>50</v>
      </c>
    </row>
    <row r="3658" spans="1:3" x14ac:dyDescent="0.2">
      <c r="A3658">
        <v>26</v>
      </c>
      <c r="B3658">
        <v>68</v>
      </c>
      <c r="C3658">
        <v>79</v>
      </c>
    </row>
    <row r="3659" spans="1:3" x14ac:dyDescent="0.2">
      <c r="A3659">
        <v>26</v>
      </c>
      <c r="B3659">
        <v>69</v>
      </c>
      <c r="C3659">
        <v>89</v>
      </c>
    </row>
    <row r="3660" spans="1:3" x14ac:dyDescent="0.2">
      <c r="A3660">
        <v>26</v>
      </c>
      <c r="B3660">
        <v>70</v>
      </c>
      <c r="C3660">
        <v>33</v>
      </c>
    </row>
    <row r="3661" spans="1:3" x14ac:dyDescent="0.2">
      <c r="A3661">
        <v>26</v>
      </c>
      <c r="B3661">
        <v>71</v>
      </c>
      <c r="C3661">
        <v>21</v>
      </c>
    </row>
    <row r="3662" spans="1:3" x14ac:dyDescent="0.2">
      <c r="A3662">
        <v>26</v>
      </c>
      <c r="B3662">
        <v>72</v>
      </c>
      <c r="C3662">
        <v>32</v>
      </c>
    </row>
    <row r="3663" spans="1:3" x14ac:dyDescent="0.2">
      <c r="A3663">
        <v>26</v>
      </c>
      <c r="B3663">
        <v>73</v>
      </c>
      <c r="C3663">
        <v>96</v>
      </c>
    </row>
    <row r="3664" spans="1:3" x14ac:dyDescent="0.2">
      <c r="A3664">
        <v>26</v>
      </c>
      <c r="B3664">
        <v>74</v>
      </c>
      <c r="C3664">
        <v>21</v>
      </c>
    </row>
    <row r="3665" spans="1:3" x14ac:dyDescent="0.2">
      <c r="A3665">
        <v>26</v>
      </c>
      <c r="B3665">
        <v>75</v>
      </c>
      <c r="C3665">
        <v>21</v>
      </c>
    </row>
    <row r="3666" spans="1:3" x14ac:dyDescent="0.2">
      <c r="A3666">
        <v>26</v>
      </c>
      <c r="B3666">
        <v>76</v>
      </c>
      <c r="C3666">
        <v>116</v>
      </c>
    </row>
    <row r="3667" spans="1:3" x14ac:dyDescent="0.2">
      <c r="A3667">
        <v>26</v>
      </c>
      <c r="B3667">
        <v>77</v>
      </c>
      <c r="C3667">
        <v>90</v>
      </c>
    </row>
    <row r="3668" spans="1:3" x14ac:dyDescent="0.2">
      <c r="A3668">
        <v>26</v>
      </c>
      <c r="B3668">
        <v>78</v>
      </c>
      <c r="C3668">
        <v>24</v>
      </c>
    </row>
    <row r="3669" spans="1:3" x14ac:dyDescent="0.2">
      <c r="A3669">
        <v>26</v>
      </c>
      <c r="B3669">
        <v>79</v>
      </c>
      <c r="C3669">
        <v>78</v>
      </c>
    </row>
    <row r="3670" spans="1:3" x14ac:dyDescent="0.2">
      <c r="A3670">
        <v>26</v>
      </c>
      <c r="B3670">
        <v>80</v>
      </c>
      <c r="C3670">
        <v>33</v>
      </c>
    </row>
    <row r="3671" spans="1:3" x14ac:dyDescent="0.2">
      <c r="A3671">
        <v>26</v>
      </c>
      <c r="B3671">
        <v>81</v>
      </c>
      <c r="C3671">
        <v>39</v>
      </c>
    </row>
    <row r="3672" spans="1:3" x14ac:dyDescent="0.2">
      <c r="A3672">
        <v>26</v>
      </c>
      <c r="B3672">
        <v>82</v>
      </c>
      <c r="C3672">
        <v>35</v>
      </c>
    </row>
    <row r="3673" spans="1:3" x14ac:dyDescent="0.2">
      <c r="A3673">
        <v>26</v>
      </c>
      <c r="B3673">
        <v>83</v>
      </c>
      <c r="C3673">
        <v>91</v>
      </c>
    </row>
    <row r="3674" spans="1:3" x14ac:dyDescent="0.2">
      <c r="A3674">
        <v>26</v>
      </c>
      <c r="B3674">
        <v>84</v>
      </c>
      <c r="C3674">
        <v>55</v>
      </c>
    </row>
    <row r="3675" spans="1:3" x14ac:dyDescent="0.2">
      <c r="A3675">
        <v>26</v>
      </c>
      <c r="B3675">
        <v>85</v>
      </c>
      <c r="C3675">
        <v>58</v>
      </c>
    </row>
    <row r="3676" spans="1:3" x14ac:dyDescent="0.2">
      <c r="A3676">
        <v>26</v>
      </c>
      <c r="B3676">
        <v>86</v>
      </c>
      <c r="C3676">
        <v>71</v>
      </c>
    </row>
    <row r="3677" spans="1:3" x14ac:dyDescent="0.2">
      <c r="A3677">
        <v>26</v>
      </c>
      <c r="B3677">
        <v>87</v>
      </c>
      <c r="C3677">
        <v>31</v>
      </c>
    </row>
    <row r="3678" spans="1:3" x14ac:dyDescent="0.2">
      <c r="A3678">
        <v>26</v>
      </c>
      <c r="B3678">
        <v>88</v>
      </c>
      <c r="C3678">
        <v>59</v>
      </c>
    </row>
    <row r="3679" spans="1:3" x14ac:dyDescent="0.2">
      <c r="A3679">
        <v>26</v>
      </c>
      <c r="B3679">
        <v>89</v>
      </c>
      <c r="C3679">
        <v>62</v>
      </c>
    </row>
    <row r="3680" spans="1:3" x14ac:dyDescent="0.2">
      <c r="A3680">
        <v>26</v>
      </c>
      <c r="B3680">
        <v>90</v>
      </c>
      <c r="C3680">
        <v>72</v>
      </c>
    </row>
    <row r="3681" spans="1:3" x14ac:dyDescent="0.2">
      <c r="A3681">
        <v>26</v>
      </c>
      <c r="B3681">
        <v>91</v>
      </c>
      <c r="C3681">
        <v>7</v>
      </c>
    </row>
    <row r="3682" spans="1:3" x14ac:dyDescent="0.2">
      <c r="A3682">
        <v>26</v>
      </c>
      <c r="B3682">
        <v>92</v>
      </c>
      <c r="C3682">
        <v>54</v>
      </c>
    </row>
    <row r="3683" spans="1:3" x14ac:dyDescent="0.2">
      <c r="A3683">
        <v>26</v>
      </c>
      <c r="B3683">
        <v>93</v>
      </c>
      <c r="C3683">
        <v>90</v>
      </c>
    </row>
    <row r="3684" spans="1:3" x14ac:dyDescent="0.2">
      <c r="A3684">
        <v>26</v>
      </c>
      <c r="B3684">
        <v>94</v>
      </c>
      <c r="C3684">
        <v>115</v>
      </c>
    </row>
    <row r="3685" spans="1:3" x14ac:dyDescent="0.2">
      <c r="A3685">
        <v>26</v>
      </c>
      <c r="B3685">
        <v>95</v>
      </c>
      <c r="C3685">
        <v>9</v>
      </c>
    </row>
    <row r="3686" spans="1:3" x14ac:dyDescent="0.2">
      <c r="A3686">
        <v>26</v>
      </c>
      <c r="B3686">
        <v>96</v>
      </c>
      <c r="C3686">
        <v>9</v>
      </c>
    </row>
    <row r="3687" spans="1:3" x14ac:dyDescent="0.2">
      <c r="A3687">
        <v>26</v>
      </c>
      <c r="B3687">
        <v>97</v>
      </c>
      <c r="C3687">
        <v>115</v>
      </c>
    </row>
    <row r="3688" spans="1:3" x14ac:dyDescent="0.2">
      <c r="A3688">
        <v>26</v>
      </c>
      <c r="B3688">
        <v>98</v>
      </c>
      <c r="C3688">
        <v>49</v>
      </c>
    </row>
    <row r="3689" spans="1:3" x14ac:dyDescent="0.2">
      <c r="A3689">
        <v>26</v>
      </c>
      <c r="B3689">
        <v>99</v>
      </c>
      <c r="C3689">
        <v>51</v>
      </c>
    </row>
    <row r="3690" spans="1:3" x14ac:dyDescent="0.2">
      <c r="A3690">
        <v>26</v>
      </c>
      <c r="B3690">
        <v>100</v>
      </c>
      <c r="C3690">
        <v>28</v>
      </c>
    </row>
    <row r="3691" spans="1:3" x14ac:dyDescent="0.2">
      <c r="A3691">
        <v>26</v>
      </c>
      <c r="B3691">
        <v>101</v>
      </c>
      <c r="C3691">
        <v>103</v>
      </c>
    </row>
    <row r="3692" spans="1:3" x14ac:dyDescent="0.2">
      <c r="A3692">
        <v>26</v>
      </c>
      <c r="B3692">
        <v>102</v>
      </c>
      <c r="C3692">
        <v>79</v>
      </c>
    </row>
    <row r="3693" spans="1:3" x14ac:dyDescent="0.2">
      <c r="A3693">
        <v>26</v>
      </c>
      <c r="B3693">
        <v>103</v>
      </c>
      <c r="C3693">
        <v>78</v>
      </c>
    </row>
    <row r="3694" spans="1:3" x14ac:dyDescent="0.2">
      <c r="A3694">
        <v>26</v>
      </c>
      <c r="B3694">
        <v>104</v>
      </c>
      <c r="C3694">
        <v>21</v>
      </c>
    </row>
    <row r="3695" spans="1:3" x14ac:dyDescent="0.2">
      <c r="A3695">
        <v>26</v>
      </c>
      <c r="B3695">
        <v>105</v>
      </c>
      <c r="C3695">
        <v>73</v>
      </c>
    </row>
    <row r="3696" spans="1:3" x14ac:dyDescent="0.2">
      <c r="A3696">
        <v>26</v>
      </c>
      <c r="B3696">
        <v>106</v>
      </c>
      <c r="C3696">
        <v>69</v>
      </c>
    </row>
    <row r="3697" spans="1:3" x14ac:dyDescent="0.2">
      <c r="A3697">
        <v>26</v>
      </c>
      <c r="B3697">
        <v>107</v>
      </c>
      <c r="C3697">
        <v>71</v>
      </c>
    </row>
    <row r="3698" spans="1:3" x14ac:dyDescent="0.2">
      <c r="A3698">
        <v>26</v>
      </c>
      <c r="B3698">
        <v>108</v>
      </c>
      <c r="C3698">
        <v>54</v>
      </c>
    </row>
    <row r="3699" spans="1:3" x14ac:dyDescent="0.2">
      <c r="A3699">
        <v>26</v>
      </c>
      <c r="B3699">
        <v>109</v>
      </c>
      <c r="C3699">
        <v>81</v>
      </c>
    </row>
    <row r="3700" spans="1:3" x14ac:dyDescent="0.2">
      <c r="A3700">
        <v>26</v>
      </c>
      <c r="B3700">
        <v>110</v>
      </c>
      <c r="C3700">
        <v>27</v>
      </c>
    </row>
    <row r="3701" spans="1:3" x14ac:dyDescent="0.2">
      <c r="A3701">
        <v>26</v>
      </c>
      <c r="B3701">
        <v>111</v>
      </c>
      <c r="C3701">
        <v>103</v>
      </c>
    </row>
    <row r="3702" spans="1:3" x14ac:dyDescent="0.2">
      <c r="A3702">
        <v>26</v>
      </c>
      <c r="B3702">
        <v>112</v>
      </c>
      <c r="C3702">
        <v>54</v>
      </c>
    </row>
    <row r="3703" spans="1:3" x14ac:dyDescent="0.2">
      <c r="A3703">
        <v>26</v>
      </c>
      <c r="B3703">
        <v>113</v>
      </c>
      <c r="C3703">
        <v>54</v>
      </c>
    </row>
    <row r="3704" spans="1:3" x14ac:dyDescent="0.2">
      <c r="A3704">
        <v>26</v>
      </c>
      <c r="B3704">
        <v>114</v>
      </c>
      <c r="C3704">
        <v>41</v>
      </c>
    </row>
    <row r="3705" spans="1:3" x14ac:dyDescent="0.2">
      <c r="A3705">
        <v>26</v>
      </c>
      <c r="B3705">
        <v>115</v>
      </c>
      <c r="C3705">
        <v>72</v>
      </c>
    </row>
    <row r="3706" spans="1:3" x14ac:dyDescent="0.2">
      <c r="A3706">
        <v>26</v>
      </c>
      <c r="B3706">
        <v>116</v>
      </c>
      <c r="C3706">
        <v>23</v>
      </c>
    </row>
    <row r="3707" spans="1:3" x14ac:dyDescent="0.2">
      <c r="A3707">
        <v>26</v>
      </c>
      <c r="B3707">
        <v>117</v>
      </c>
      <c r="C3707">
        <v>50</v>
      </c>
    </row>
    <row r="3708" spans="1:3" x14ac:dyDescent="0.2">
      <c r="A3708">
        <v>26</v>
      </c>
      <c r="B3708">
        <v>118</v>
      </c>
      <c r="C3708">
        <v>70</v>
      </c>
    </row>
    <row r="3709" spans="1:3" x14ac:dyDescent="0.2">
      <c r="A3709">
        <v>26</v>
      </c>
      <c r="B3709">
        <v>119</v>
      </c>
      <c r="C3709">
        <v>74</v>
      </c>
    </row>
    <row r="3710" spans="1:3" x14ac:dyDescent="0.2">
      <c r="A3710">
        <v>26</v>
      </c>
      <c r="B3710">
        <v>120</v>
      </c>
      <c r="C3710">
        <v>49</v>
      </c>
    </row>
    <row r="3711" spans="1:3" x14ac:dyDescent="0.2">
      <c r="A3711">
        <v>26</v>
      </c>
      <c r="B3711">
        <v>121</v>
      </c>
      <c r="C3711">
        <v>79</v>
      </c>
    </row>
    <row r="3712" spans="1:3" x14ac:dyDescent="0.2">
      <c r="A3712">
        <v>26</v>
      </c>
      <c r="B3712">
        <v>122</v>
      </c>
      <c r="C3712">
        <v>116</v>
      </c>
    </row>
    <row r="3713" spans="1:3" x14ac:dyDescent="0.2">
      <c r="A3713">
        <v>26</v>
      </c>
      <c r="B3713">
        <v>123</v>
      </c>
      <c r="C3713">
        <v>69</v>
      </c>
    </row>
    <row r="3714" spans="1:3" x14ac:dyDescent="0.2">
      <c r="A3714">
        <v>26</v>
      </c>
      <c r="B3714">
        <v>124</v>
      </c>
      <c r="C3714">
        <v>69</v>
      </c>
    </row>
    <row r="3715" spans="1:3" x14ac:dyDescent="0.2">
      <c r="A3715">
        <v>26</v>
      </c>
      <c r="B3715">
        <v>125</v>
      </c>
      <c r="C3715">
        <v>80</v>
      </c>
    </row>
    <row r="3716" spans="1:3" x14ac:dyDescent="0.2">
      <c r="A3716">
        <v>26</v>
      </c>
      <c r="B3716">
        <v>126</v>
      </c>
      <c r="C3716">
        <v>70</v>
      </c>
    </row>
    <row r="3717" spans="1:3" x14ac:dyDescent="0.2">
      <c r="A3717">
        <v>26</v>
      </c>
      <c r="B3717">
        <v>127</v>
      </c>
      <c r="C3717">
        <v>74</v>
      </c>
    </row>
    <row r="3718" spans="1:3" x14ac:dyDescent="0.2">
      <c r="A3718">
        <v>26</v>
      </c>
      <c r="B3718">
        <v>128</v>
      </c>
      <c r="C3718">
        <v>79</v>
      </c>
    </row>
    <row r="3719" spans="1:3" x14ac:dyDescent="0.2">
      <c r="A3719">
        <v>26</v>
      </c>
      <c r="B3719">
        <v>129</v>
      </c>
      <c r="C3719">
        <v>71</v>
      </c>
    </row>
    <row r="3720" spans="1:3" x14ac:dyDescent="0.2">
      <c r="A3720">
        <v>26</v>
      </c>
      <c r="B3720">
        <v>130</v>
      </c>
      <c r="C3720">
        <v>31</v>
      </c>
    </row>
    <row r="3721" spans="1:3" x14ac:dyDescent="0.2">
      <c r="A3721">
        <v>26</v>
      </c>
      <c r="B3721">
        <v>131</v>
      </c>
      <c r="C3721">
        <v>49</v>
      </c>
    </row>
    <row r="3722" spans="1:3" x14ac:dyDescent="0.2">
      <c r="A3722">
        <v>26</v>
      </c>
      <c r="B3722">
        <v>132</v>
      </c>
      <c r="C3722">
        <v>80</v>
      </c>
    </row>
    <row r="3723" spans="1:3" x14ac:dyDescent="0.2">
      <c r="A3723">
        <v>26</v>
      </c>
      <c r="B3723">
        <v>133</v>
      </c>
      <c r="C3723">
        <v>66</v>
      </c>
    </row>
    <row r="3724" spans="1:3" x14ac:dyDescent="0.2">
      <c r="A3724">
        <v>26</v>
      </c>
      <c r="B3724">
        <v>134</v>
      </c>
      <c r="C3724">
        <v>80</v>
      </c>
    </row>
    <row r="3725" spans="1:3" x14ac:dyDescent="0.2">
      <c r="A3725">
        <v>26</v>
      </c>
      <c r="B3725">
        <v>135</v>
      </c>
      <c r="C3725">
        <v>105</v>
      </c>
    </row>
    <row r="3726" spans="1:3" x14ac:dyDescent="0.2">
      <c r="A3726">
        <v>26</v>
      </c>
      <c r="B3726">
        <v>136</v>
      </c>
      <c r="C3726">
        <v>66</v>
      </c>
    </row>
    <row r="3727" spans="1:3" x14ac:dyDescent="0.2">
      <c r="A3727">
        <v>26</v>
      </c>
      <c r="B3727">
        <v>137</v>
      </c>
      <c r="C3727">
        <v>66</v>
      </c>
    </row>
    <row r="3728" spans="1:3" x14ac:dyDescent="0.2">
      <c r="A3728">
        <v>27</v>
      </c>
      <c r="B3728">
        <v>0</v>
      </c>
      <c r="C3728">
        <v>89</v>
      </c>
    </row>
    <row r="3729" spans="1:3" x14ac:dyDescent="0.2">
      <c r="A3729">
        <v>27</v>
      </c>
      <c r="B3729">
        <v>1</v>
      </c>
      <c r="C3729">
        <v>89</v>
      </c>
    </row>
    <row r="3730" spans="1:3" x14ac:dyDescent="0.2">
      <c r="A3730">
        <v>27</v>
      </c>
      <c r="B3730">
        <v>2</v>
      </c>
      <c r="C3730">
        <v>39</v>
      </c>
    </row>
    <row r="3731" spans="1:3" x14ac:dyDescent="0.2">
      <c r="A3731">
        <v>27</v>
      </c>
      <c r="B3731">
        <v>3</v>
      </c>
      <c r="C3731">
        <v>78</v>
      </c>
    </row>
    <row r="3732" spans="1:3" x14ac:dyDescent="0.2">
      <c r="A3732">
        <v>27</v>
      </c>
      <c r="B3732">
        <v>4</v>
      </c>
      <c r="C3732">
        <v>21</v>
      </c>
    </row>
    <row r="3733" spans="1:3" x14ac:dyDescent="0.2">
      <c r="A3733">
        <v>27</v>
      </c>
      <c r="B3733">
        <v>5</v>
      </c>
      <c r="C3733">
        <v>73</v>
      </c>
    </row>
    <row r="3734" spans="1:3" x14ac:dyDescent="0.2">
      <c r="A3734">
        <v>27</v>
      </c>
      <c r="B3734">
        <v>6</v>
      </c>
      <c r="C3734">
        <v>21</v>
      </c>
    </row>
    <row r="3735" spans="1:3" x14ac:dyDescent="0.2">
      <c r="A3735">
        <v>27</v>
      </c>
      <c r="B3735">
        <v>7</v>
      </c>
      <c r="C3735">
        <v>28</v>
      </c>
    </row>
    <row r="3736" spans="1:3" x14ac:dyDescent="0.2">
      <c r="A3736">
        <v>27</v>
      </c>
      <c r="B3736">
        <v>8</v>
      </c>
      <c r="C3736">
        <v>116</v>
      </c>
    </row>
    <row r="3737" spans="1:3" x14ac:dyDescent="0.2">
      <c r="A3737">
        <v>27</v>
      </c>
      <c r="B3737">
        <v>9</v>
      </c>
      <c r="C3737">
        <v>73</v>
      </c>
    </row>
    <row r="3738" spans="1:3" x14ac:dyDescent="0.2">
      <c r="A3738">
        <v>27</v>
      </c>
      <c r="B3738">
        <v>10</v>
      </c>
      <c r="C3738">
        <v>88</v>
      </c>
    </row>
    <row r="3739" spans="1:3" x14ac:dyDescent="0.2">
      <c r="A3739">
        <v>27</v>
      </c>
      <c r="B3739">
        <v>11</v>
      </c>
      <c r="C3739">
        <v>52</v>
      </c>
    </row>
    <row r="3740" spans="1:3" x14ac:dyDescent="0.2">
      <c r="A3740">
        <v>27</v>
      </c>
      <c r="B3740">
        <v>12</v>
      </c>
      <c r="C3740">
        <v>73</v>
      </c>
    </row>
    <row r="3741" spans="1:3" x14ac:dyDescent="0.2">
      <c r="A3741">
        <v>27</v>
      </c>
      <c r="B3741">
        <v>13</v>
      </c>
      <c r="C3741">
        <v>28</v>
      </c>
    </row>
    <row r="3742" spans="1:3" x14ac:dyDescent="0.2">
      <c r="A3742">
        <v>27</v>
      </c>
      <c r="B3742">
        <v>14</v>
      </c>
      <c r="C3742">
        <v>28</v>
      </c>
    </row>
    <row r="3743" spans="1:3" x14ac:dyDescent="0.2">
      <c r="A3743">
        <v>27</v>
      </c>
      <c r="B3743">
        <v>15</v>
      </c>
      <c r="C3743">
        <v>89</v>
      </c>
    </row>
    <row r="3744" spans="1:3" x14ac:dyDescent="0.2">
      <c r="A3744">
        <v>27</v>
      </c>
      <c r="B3744">
        <v>16</v>
      </c>
      <c r="C3744">
        <v>21</v>
      </c>
    </row>
    <row r="3745" spans="1:3" x14ac:dyDescent="0.2">
      <c r="A3745">
        <v>27</v>
      </c>
      <c r="B3745">
        <v>17</v>
      </c>
      <c r="C3745">
        <v>22</v>
      </c>
    </row>
    <row r="3746" spans="1:3" x14ac:dyDescent="0.2">
      <c r="A3746">
        <v>27</v>
      </c>
      <c r="B3746">
        <v>18</v>
      </c>
      <c r="C3746">
        <v>21</v>
      </c>
    </row>
    <row r="3747" spans="1:3" x14ac:dyDescent="0.2">
      <c r="A3747">
        <v>27</v>
      </c>
      <c r="B3747">
        <v>19</v>
      </c>
      <c r="C3747">
        <v>89</v>
      </c>
    </row>
    <row r="3748" spans="1:3" x14ac:dyDescent="0.2">
      <c r="A3748">
        <v>27</v>
      </c>
      <c r="B3748">
        <v>20</v>
      </c>
      <c r="C3748">
        <v>91</v>
      </c>
    </row>
    <row r="3749" spans="1:3" x14ac:dyDescent="0.2">
      <c r="A3749">
        <v>27</v>
      </c>
      <c r="B3749">
        <v>21</v>
      </c>
      <c r="C3749">
        <v>116</v>
      </c>
    </row>
    <row r="3750" spans="1:3" x14ac:dyDescent="0.2">
      <c r="A3750">
        <v>27</v>
      </c>
      <c r="B3750">
        <v>22</v>
      </c>
      <c r="C3750">
        <v>55</v>
      </c>
    </row>
    <row r="3751" spans="1:3" x14ac:dyDescent="0.2">
      <c r="A3751">
        <v>27</v>
      </c>
      <c r="B3751">
        <v>23</v>
      </c>
      <c r="C3751">
        <v>58</v>
      </c>
    </row>
    <row r="3752" spans="1:3" x14ac:dyDescent="0.2">
      <c r="A3752">
        <v>27</v>
      </c>
      <c r="B3752">
        <v>24</v>
      </c>
      <c r="C3752">
        <v>51</v>
      </c>
    </row>
    <row r="3753" spans="1:3" x14ac:dyDescent="0.2">
      <c r="A3753">
        <v>27</v>
      </c>
      <c r="B3753">
        <v>25</v>
      </c>
      <c r="C3753">
        <v>22</v>
      </c>
    </row>
    <row r="3754" spans="1:3" x14ac:dyDescent="0.2">
      <c r="A3754">
        <v>27</v>
      </c>
      <c r="B3754">
        <v>26</v>
      </c>
      <c r="C3754">
        <v>8</v>
      </c>
    </row>
    <row r="3755" spans="1:3" x14ac:dyDescent="0.2">
      <c r="A3755">
        <v>27</v>
      </c>
      <c r="B3755">
        <v>27</v>
      </c>
      <c r="C3755">
        <v>27</v>
      </c>
    </row>
    <row r="3756" spans="1:3" x14ac:dyDescent="0.2">
      <c r="A3756">
        <v>27</v>
      </c>
      <c r="B3756">
        <v>28</v>
      </c>
      <c r="C3756">
        <v>54</v>
      </c>
    </row>
    <row r="3757" spans="1:3" x14ac:dyDescent="0.2">
      <c r="A3757">
        <v>27</v>
      </c>
      <c r="B3757">
        <v>29</v>
      </c>
      <c r="C3757">
        <v>73</v>
      </c>
    </row>
    <row r="3758" spans="1:3" x14ac:dyDescent="0.2">
      <c r="A3758">
        <v>27</v>
      </c>
      <c r="B3758">
        <v>30</v>
      </c>
      <c r="C3758">
        <v>51</v>
      </c>
    </row>
    <row r="3759" spans="1:3" x14ac:dyDescent="0.2">
      <c r="A3759">
        <v>27</v>
      </c>
      <c r="B3759">
        <v>31</v>
      </c>
      <c r="C3759">
        <v>41</v>
      </c>
    </row>
    <row r="3760" spans="1:3" x14ac:dyDescent="0.2">
      <c r="A3760">
        <v>27</v>
      </c>
      <c r="B3760">
        <v>32</v>
      </c>
      <c r="C3760">
        <v>33</v>
      </c>
    </row>
    <row r="3761" spans="1:3" x14ac:dyDescent="0.2">
      <c r="A3761">
        <v>27</v>
      </c>
      <c r="B3761">
        <v>33</v>
      </c>
      <c r="C3761">
        <v>115</v>
      </c>
    </row>
    <row r="3762" spans="1:3" x14ac:dyDescent="0.2">
      <c r="A3762">
        <v>27</v>
      </c>
      <c r="B3762">
        <v>34</v>
      </c>
      <c r="C3762">
        <v>115</v>
      </c>
    </row>
    <row r="3763" spans="1:3" x14ac:dyDescent="0.2">
      <c r="A3763">
        <v>27</v>
      </c>
      <c r="B3763">
        <v>35</v>
      </c>
      <c r="C3763">
        <v>78</v>
      </c>
    </row>
    <row r="3764" spans="1:3" x14ac:dyDescent="0.2">
      <c r="A3764">
        <v>27</v>
      </c>
      <c r="B3764">
        <v>36</v>
      </c>
      <c r="C3764">
        <v>78</v>
      </c>
    </row>
    <row r="3765" spans="1:3" x14ac:dyDescent="0.2">
      <c r="A3765">
        <v>27</v>
      </c>
      <c r="B3765">
        <v>37</v>
      </c>
      <c r="C3765">
        <v>83</v>
      </c>
    </row>
    <row r="3766" spans="1:3" x14ac:dyDescent="0.2">
      <c r="A3766">
        <v>27</v>
      </c>
      <c r="B3766">
        <v>38</v>
      </c>
      <c r="C3766">
        <v>85</v>
      </c>
    </row>
    <row r="3767" spans="1:3" x14ac:dyDescent="0.2">
      <c r="A3767">
        <v>27</v>
      </c>
      <c r="B3767">
        <v>39</v>
      </c>
      <c r="C3767">
        <v>55</v>
      </c>
    </row>
    <row r="3768" spans="1:3" x14ac:dyDescent="0.2">
      <c r="A3768">
        <v>27</v>
      </c>
      <c r="B3768">
        <v>40</v>
      </c>
      <c r="C3768">
        <v>50</v>
      </c>
    </row>
    <row r="3769" spans="1:3" x14ac:dyDescent="0.2">
      <c r="A3769">
        <v>27</v>
      </c>
      <c r="B3769">
        <v>41</v>
      </c>
      <c r="C3769">
        <v>69</v>
      </c>
    </row>
    <row r="3770" spans="1:3" x14ac:dyDescent="0.2">
      <c r="A3770">
        <v>27</v>
      </c>
      <c r="B3770">
        <v>42</v>
      </c>
      <c r="C3770">
        <v>50</v>
      </c>
    </row>
    <row r="3771" spans="1:3" x14ac:dyDescent="0.2">
      <c r="A3771">
        <v>27</v>
      </c>
      <c r="B3771">
        <v>43</v>
      </c>
      <c r="C3771">
        <v>41</v>
      </c>
    </row>
    <row r="3772" spans="1:3" x14ac:dyDescent="0.2">
      <c r="A3772">
        <v>27</v>
      </c>
      <c r="B3772">
        <v>44</v>
      </c>
      <c r="C3772">
        <v>85</v>
      </c>
    </row>
    <row r="3773" spans="1:3" x14ac:dyDescent="0.2">
      <c r="A3773">
        <v>27</v>
      </c>
      <c r="B3773">
        <v>45</v>
      </c>
      <c r="C3773">
        <v>33</v>
      </c>
    </row>
    <row r="3774" spans="1:3" x14ac:dyDescent="0.2">
      <c r="A3774">
        <v>27</v>
      </c>
      <c r="B3774">
        <v>46</v>
      </c>
      <c r="C3774">
        <v>70</v>
      </c>
    </row>
    <row r="3775" spans="1:3" x14ac:dyDescent="0.2">
      <c r="A3775">
        <v>27</v>
      </c>
      <c r="B3775">
        <v>47</v>
      </c>
      <c r="C3775">
        <v>70</v>
      </c>
    </row>
    <row r="3776" spans="1:3" x14ac:dyDescent="0.2">
      <c r="A3776">
        <v>27</v>
      </c>
      <c r="B3776">
        <v>48</v>
      </c>
      <c r="C3776">
        <v>65</v>
      </c>
    </row>
    <row r="3777" spans="1:3" x14ac:dyDescent="0.2">
      <c r="A3777">
        <v>27</v>
      </c>
      <c r="B3777">
        <v>49</v>
      </c>
      <c r="C3777">
        <v>71</v>
      </c>
    </row>
    <row r="3778" spans="1:3" x14ac:dyDescent="0.2">
      <c r="A3778">
        <v>27</v>
      </c>
      <c r="B3778">
        <v>50</v>
      </c>
      <c r="C3778">
        <v>69</v>
      </c>
    </row>
    <row r="3779" spans="1:3" x14ac:dyDescent="0.2">
      <c r="A3779">
        <v>27</v>
      </c>
      <c r="B3779">
        <v>51</v>
      </c>
      <c r="C3779">
        <v>115</v>
      </c>
    </row>
    <row r="3780" spans="1:3" x14ac:dyDescent="0.2">
      <c r="A3780">
        <v>27</v>
      </c>
      <c r="B3780">
        <v>52</v>
      </c>
      <c r="C3780">
        <v>90</v>
      </c>
    </row>
    <row r="3781" spans="1:3" x14ac:dyDescent="0.2">
      <c r="A3781">
        <v>27</v>
      </c>
      <c r="B3781">
        <v>53</v>
      </c>
      <c r="C3781">
        <v>116</v>
      </c>
    </row>
    <row r="3782" spans="1:3" x14ac:dyDescent="0.2">
      <c r="A3782">
        <v>27</v>
      </c>
      <c r="B3782">
        <v>54</v>
      </c>
      <c r="C3782">
        <v>31</v>
      </c>
    </row>
    <row r="3783" spans="1:3" x14ac:dyDescent="0.2">
      <c r="A3783">
        <v>27</v>
      </c>
      <c r="B3783">
        <v>55</v>
      </c>
      <c r="C3783">
        <v>54</v>
      </c>
    </row>
    <row r="3784" spans="1:3" x14ac:dyDescent="0.2">
      <c r="A3784">
        <v>27</v>
      </c>
      <c r="B3784">
        <v>56</v>
      </c>
      <c r="C3784">
        <v>54</v>
      </c>
    </row>
    <row r="3785" spans="1:3" x14ac:dyDescent="0.2">
      <c r="A3785">
        <v>27</v>
      </c>
      <c r="B3785">
        <v>57</v>
      </c>
      <c r="C3785">
        <v>40</v>
      </c>
    </row>
    <row r="3786" spans="1:3" x14ac:dyDescent="0.2">
      <c r="A3786">
        <v>27</v>
      </c>
      <c r="B3786">
        <v>58</v>
      </c>
      <c r="C3786">
        <v>54</v>
      </c>
    </row>
    <row r="3787" spans="1:3" x14ac:dyDescent="0.2">
      <c r="A3787">
        <v>27</v>
      </c>
      <c r="B3787">
        <v>59</v>
      </c>
      <c r="C3787">
        <v>115</v>
      </c>
    </row>
    <row r="3788" spans="1:3" x14ac:dyDescent="0.2">
      <c r="A3788">
        <v>27</v>
      </c>
      <c r="B3788">
        <v>60</v>
      </c>
      <c r="C3788">
        <v>46</v>
      </c>
    </row>
    <row r="3789" spans="1:3" x14ac:dyDescent="0.2">
      <c r="A3789">
        <v>27</v>
      </c>
      <c r="B3789">
        <v>61</v>
      </c>
      <c r="C3789">
        <v>65</v>
      </c>
    </row>
    <row r="3790" spans="1:3" x14ac:dyDescent="0.2">
      <c r="A3790">
        <v>27</v>
      </c>
      <c r="B3790">
        <v>62</v>
      </c>
      <c r="C3790">
        <v>33</v>
      </c>
    </row>
    <row r="3791" spans="1:3" x14ac:dyDescent="0.2">
      <c r="A3791">
        <v>27</v>
      </c>
      <c r="B3791">
        <v>63</v>
      </c>
      <c r="C3791">
        <v>85</v>
      </c>
    </row>
    <row r="3792" spans="1:3" x14ac:dyDescent="0.2">
      <c r="A3792">
        <v>27</v>
      </c>
      <c r="B3792">
        <v>64</v>
      </c>
      <c r="C3792">
        <v>71</v>
      </c>
    </row>
    <row r="3793" spans="1:3" x14ac:dyDescent="0.2">
      <c r="A3793">
        <v>27</v>
      </c>
      <c r="B3793">
        <v>65</v>
      </c>
      <c r="C3793">
        <v>105</v>
      </c>
    </row>
    <row r="3794" spans="1:3" x14ac:dyDescent="0.2">
      <c r="A3794">
        <v>27</v>
      </c>
      <c r="B3794">
        <v>66</v>
      </c>
      <c r="C3794">
        <v>74</v>
      </c>
    </row>
    <row r="3795" spans="1:3" x14ac:dyDescent="0.2">
      <c r="A3795">
        <v>27</v>
      </c>
      <c r="B3795">
        <v>67</v>
      </c>
      <c r="C3795">
        <v>46</v>
      </c>
    </row>
    <row r="3796" spans="1:3" x14ac:dyDescent="0.2">
      <c r="A3796">
        <v>27</v>
      </c>
      <c r="B3796">
        <v>68</v>
      </c>
      <c r="C3796">
        <v>76</v>
      </c>
    </row>
    <row r="3797" spans="1:3" x14ac:dyDescent="0.2">
      <c r="A3797">
        <v>27</v>
      </c>
      <c r="B3797">
        <v>69</v>
      </c>
      <c r="C3797">
        <v>69</v>
      </c>
    </row>
    <row r="3798" spans="1:3" x14ac:dyDescent="0.2">
      <c r="A3798">
        <v>27</v>
      </c>
      <c r="B3798">
        <v>70</v>
      </c>
      <c r="C3798">
        <v>64</v>
      </c>
    </row>
    <row r="3799" spans="1:3" x14ac:dyDescent="0.2">
      <c r="A3799">
        <v>27</v>
      </c>
      <c r="B3799">
        <v>71</v>
      </c>
      <c r="C3799">
        <v>79</v>
      </c>
    </row>
    <row r="3800" spans="1:3" x14ac:dyDescent="0.2">
      <c r="A3800">
        <v>27</v>
      </c>
      <c r="B3800">
        <v>72</v>
      </c>
      <c r="C3800">
        <v>58</v>
      </c>
    </row>
    <row r="3801" spans="1:3" x14ac:dyDescent="0.2">
      <c r="A3801">
        <v>27</v>
      </c>
      <c r="B3801">
        <v>73</v>
      </c>
      <c r="C3801">
        <v>90</v>
      </c>
    </row>
    <row r="3802" spans="1:3" x14ac:dyDescent="0.2">
      <c r="A3802">
        <v>27</v>
      </c>
      <c r="B3802">
        <v>74</v>
      </c>
      <c r="C3802">
        <v>79</v>
      </c>
    </row>
    <row r="3803" spans="1:3" x14ac:dyDescent="0.2">
      <c r="A3803">
        <v>27</v>
      </c>
      <c r="B3803">
        <v>75</v>
      </c>
      <c r="C3803">
        <v>79</v>
      </c>
    </row>
    <row r="3804" spans="1:3" x14ac:dyDescent="0.2">
      <c r="A3804">
        <v>27</v>
      </c>
      <c r="B3804">
        <v>76</v>
      </c>
      <c r="C3804">
        <v>99</v>
      </c>
    </row>
    <row r="3805" spans="1:3" x14ac:dyDescent="0.2">
      <c r="A3805">
        <v>27</v>
      </c>
      <c r="B3805">
        <v>77</v>
      </c>
      <c r="C3805">
        <v>99</v>
      </c>
    </row>
    <row r="3806" spans="1:3" x14ac:dyDescent="0.2">
      <c r="A3806">
        <v>27</v>
      </c>
      <c r="B3806">
        <v>78</v>
      </c>
      <c r="C3806">
        <v>116</v>
      </c>
    </row>
    <row r="3807" spans="1:3" x14ac:dyDescent="0.2">
      <c r="A3807">
        <v>27</v>
      </c>
      <c r="B3807">
        <v>79</v>
      </c>
      <c r="C3807">
        <v>103</v>
      </c>
    </row>
    <row r="3808" spans="1:3" x14ac:dyDescent="0.2">
      <c r="A3808">
        <v>27</v>
      </c>
      <c r="B3808">
        <v>80</v>
      </c>
      <c r="C3808">
        <v>74</v>
      </c>
    </row>
    <row r="3809" spans="1:3" x14ac:dyDescent="0.2">
      <c r="A3809">
        <v>27</v>
      </c>
      <c r="B3809">
        <v>81</v>
      </c>
      <c r="C3809">
        <v>31</v>
      </c>
    </row>
    <row r="3810" spans="1:3" x14ac:dyDescent="0.2">
      <c r="A3810">
        <v>27</v>
      </c>
      <c r="B3810">
        <v>82</v>
      </c>
      <c r="C3810">
        <v>21</v>
      </c>
    </row>
    <row r="3811" spans="1:3" x14ac:dyDescent="0.2">
      <c r="A3811">
        <v>27</v>
      </c>
      <c r="B3811">
        <v>83</v>
      </c>
      <c r="C3811">
        <v>66</v>
      </c>
    </row>
    <row r="3812" spans="1:3" x14ac:dyDescent="0.2">
      <c r="A3812">
        <v>27</v>
      </c>
      <c r="B3812">
        <v>84</v>
      </c>
      <c r="C3812">
        <v>80</v>
      </c>
    </row>
    <row r="3813" spans="1:3" x14ac:dyDescent="0.2">
      <c r="A3813">
        <v>27</v>
      </c>
      <c r="B3813">
        <v>85</v>
      </c>
      <c r="C3813">
        <v>80</v>
      </c>
    </row>
    <row r="3814" spans="1:3" x14ac:dyDescent="0.2">
      <c r="A3814">
        <v>27</v>
      </c>
      <c r="B3814">
        <v>86</v>
      </c>
      <c r="C3814">
        <v>93</v>
      </c>
    </row>
    <row r="3815" spans="1:3" x14ac:dyDescent="0.2">
      <c r="A3815">
        <v>27</v>
      </c>
      <c r="B3815">
        <v>87</v>
      </c>
      <c r="C3815">
        <v>85</v>
      </c>
    </row>
    <row r="3816" spans="1:3" x14ac:dyDescent="0.2">
      <c r="A3816">
        <v>27</v>
      </c>
      <c r="B3816">
        <v>88</v>
      </c>
      <c r="C3816">
        <v>49</v>
      </c>
    </row>
    <row r="3817" spans="1:3" x14ac:dyDescent="0.2">
      <c r="A3817">
        <v>27</v>
      </c>
      <c r="B3817">
        <v>89</v>
      </c>
      <c r="C3817">
        <v>56</v>
      </c>
    </row>
    <row r="3818" spans="1:3" x14ac:dyDescent="0.2">
      <c r="A3818">
        <v>27</v>
      </c>
      <c r="B3818">
        <v>90</v>
      </c>
      <c r="C3818">
        <v>40</v>
      </c>
    </row>
    <row r="3819" spans="1:3" x14ac:dyDescent="0.2">
      <c r="A3819">
        <v>27</v>
      </c>
      <c r="B3819">
        <v>91</v>
      </c>
      <c r="C3819">
        <v>54</v>
      </c>
    </row>
    <row r="3820" spans="1:3" x14ac:dyDescent="0.2">
      <c r="A3820">
        <v>27</v>
      </c>
      <c r="B3820">
        <v>92</v>
      </c>
      <c r="C3820">
        <v>83</v>
      </c>
    </row>
    <row r="3821" spans="1:3" x14ac:dyDescent="0.2">
      <c r="A3821">
        <v>27</v>
      </c>
      <c r="B3821">
        <v>93</v>
      </c>
      <c r="C3821">
        <v>99</v>
      </c>
    </row>
    <row r="3822" spans="1:3" x14ac:dyDescent="0.2">
      <c r="A3822">
        <v>27</v>
      </c>
      <c r="B3822">
        <v>94</v>
      </c>
      <c r="C3822">
        <v>88</v>
      </c>
    </row>
    <row r="3823" spans="1:3" x14ac:dyDescent="0.2">
      <c r="A3823">
        <v>27</v>
      </c>
      <c r="B3823">
        <v>95</v>
      </c>
      <c r="C3823">
        <v>28</v>
      </c>
    </row>
    <row r="3824" spans="1:3" x14ac:dyDescent="0.2">
      <c r="A3824">
        <v>27</v>
      </c>
      <c r="B3824">
        <v>96</v>
      </c>
      <c r="C3824">
        <v>59</v>
      </c>
    </row>
    <row r="3825" spans="1:3" x14ac:dyDescent="0.2">
      <c r="A3825">
        <v>27</v>
      </c>
      <c r="B3825">
        <v>97</v>
      </c>
      <c r="C3825">
        <v>65</v>
      </c>
    </row>
    <row r="3826" spans="1:3" x14ac:dyDescent="0.2">
      <c r="A3826">
        <v>27</v>
      </c>
      <c r="B3826">
        <v>98</v>
      </c>
      <c r="C3826">
        <v>97</v>
      </c>
    </row>
    <row r="3827" spans="1:3" x14ac:dyDescent="0.2">
      <c r="A3827">
        <v>27</v>
      </c>
      <c r="B3827">
        <v>99</v>
      </c>
      <c r="C3827">
        <v>49</v>
      </c>
    </row>
    <row r="3828" spans="1:3" x14ac:dyDescent="0.2">
      <c r="A3828">
        <v>27</v>
      </c>
      <c r="B3828">
        <v>100</v>
      </c>
      <c r="C3828">
        <v>66</v>
      </c>
    </row>
    <row r="3829" spans="1:3" x14ac:dyDescent="0.2">
      <c r="A3829">
        <v>27</v>
      </c>
      <c r="B3829">
        <v>101</v>
      </c>
      <c r="C3829">
        <v>122</v>
      </c>
    </row>
    <row r="3830" spans="1:3" x14ac:dyDescent="0.2">
      <c r="A3830">
        <v>27</v>
      </c>
      <c r="B3830">
        <v>102</v>
      </c>
      <c r="C3830">
        <v>122</v>
      </c>
    </row>
    <row r="3831" spans="1:3" x14ac:dyDescent="0.2">
      <c r="A3831">
        <v>27</v>
      </c>
      <c r="B3831">
        <v>103</v>
      </c>
      <c r="C3831">
        <v>103</v>
      </c>
    </row>
    <row r="3832" spans="1:3" x14ac:dyDescent="0.2">
      <c r="A3832">
        <v>27</v>
      </c>
      <c r="B3832">
        <v>104</v>
      </c>
      <c r="C3832">
        <v>79</v>
      </c>
    </row>
    <row r="3833" spans="1:3" x14ac:dyDescent="0.2">
      <c r="A3833">
        <v>27</v>
      </c>
      <c r="B3833">
        <v>105</v>
      </c>
      <c r="C3833">
        <v>71</v>
      </c>
    </row>
    <row r="3834" spans="1:3" x14ac:dyDescent="0.2">
      <c r="A3834">
        <v>27</v>
      </c>
      <c r="B3834">
        <v>106</v>
      </c>
      <c r="C3834">
        <v>46</v>
      </c>
    </row>
    <row r="3835" spans="1:3" x14ac:dyDescent="0.2">
      <c r="A3835">
        <v>27</v>
      </c>
      <c r="B3835">
        <v>107</v>
      </c>
      <c r="C3835">
        <v>93</v>
      </c>
    </row>
    <row r="3836" spans="1:3" x14ac:dyDescent="0.2">
      <c r="A3836">
        <v>27</v>
      </c>
      <c r="B3836">
        <v>108</v>
      </c>
      <c r="C3836">
        <v>65</v>
      </c>
    </row>
    <row r="3837" spans="1:3" x14ac:dyDescent="0.2">
      <c r="A3837">
        <v>27</v>
      </c>
      <c r="B3837">
        <v>109</v>
      </c>
      <c r="C3837">
        <v>83</v>
      </c>
    </row>
    <row r="3838" spans="1:3" x14ac:dyDescent="0.2">
      <c r="A3838">
        <v>27</v>
      </c>
      <c r="B3838">
        <v>110</v>
      </c>
      <c r="C3838">
        <v>46</v>
      </c>
    </row>
    <row r="3839" spans="1:3" x14ac:dyDescent="0.2">
      <c r="A3839">
        <v>27</v>
      </c>
      <c r="B3839">
        <v>111</v>
      </c>
      <c r="C3839">
        <v>122</v>
      </c>
    </row>
    <row r="3840" spans="1:3" x14ac:dyDescent="0.2">
      <c r="A3840">
        <v>27</v>
      </c>
      <c r="B3840">
        <v>112</v>
      </c>
      <c r="C3840">
        <v>83</v>
      </c>
    </row>
    <row r="3841" spans="1:3" x14ac:dyDescent="0.2">
      <c r="A3841">
        <v>27</v>
      </c>
      <c r="B3841">
        <v>113</v>
      </c>
      <c r="C3841">
        <v>65</v>
      </c>
    </row>
    <row r="3842" spans="1:3" x14ac:dyDescent="0.2">
      <c r="A3842">
        <v>27</v>
      </c>
      <c r="B3842">
        <v>114</v>
      </c>
      <c r="C3842">
        <v>46</v>
      </c>
    </row>
    <row r="3843" spans="1:3" x14ac:dyDescent="0.2">
      <c r="A3843">
        <v>27</v>
      </c>
      <c r="B3843">
        <v>115</v>
      </c>
      <c r="C3843">
        <v>42</v>
      </c>
    </row>
    <row r="3844" spans="1:3" x14ac:dyDescent="0.2">
      <c r="A3844">
        <v>27</v>
      </c>
      <c r="B3844">
        <v>116</v>
      </c>
      <c r="C3844">
        <v>81</v>
      </c>
    </row>
    <row r="3845" spans="1:3" x14ac:dyDescent="0.2">
      <c r="A3845">
        <v>27</v>
      </c>
      <c r="B3845">
        <v>117</v>
      </c>
      <c r="C3845">
        <v>46</v>
      </c>
    </row>
    <row r="3846" spans="1:3" x14ac:dyDescent="0.2">
      <c r="A3846">
        <v>27</v>
      </c>
      <c r="B3846">
        <v>118</v>
      </c>
      <c r="C3846">
        <v>92</v>
      </c>
    </row>
    <row r="3847" spans="1:3" x14ac:dyDescent="0.2">
      <c r="A3847">
        <v>27</v>
      </c>
      <c r="B3847">
        <v>119</v>
      </c>
      <c r="C3847">
        <v>93</v>
      </c>
    </row>
    <row r="3848" spans="1:3" x14ac:dyDescent="0.2">
      <c r="A3848">
        <v>27</v>
      </c>
      <c r="B3848">
        <v>120</v>
      </c>
      <c r="C3848">
        <v>61</v>
      </c>
    </row>
    <row r="3849" spans="1:3" x14ac:dyDescent="0.2">
      <c r="A3849">
        <v>27</v>
      </c>
      <c r="B3849">
        <v>121</v>
      </c>
      <c r="C3849">
        <v>122</v>
      </c>
    </row>
    <row r="3850" spans="1:3" x14ac:dyDescent="0.2">
      <c r="A3850">
        <v>27</v>
      </c>
      <c r="B3850">
        <v>122</v>
      </c>
      <c r="C3850">
        <v>99</v>
      </c>
    </row>
    <row r="3851" spans="1:3" x14ac:dyDescent="0.2">
      <c r="A3851">
        <v>27</v>
      </c>
      <c r="B3851">
        <v>123</v>
      </c>
      <c r="C3851">
        <v>46</v>
      </c>
    </row>
    <row r="3852" spans="1:3" x14ac:dyDescent="0.2">
      <c r="A3852">
        <v>27</v>
      </c>
      <c r="B3852">
        <v>124</v>
      </c>
      <c r="C3852">
        <v>46</v>
      </c>
    </row>
    <row r="3853" spans="1:3" x14ac:dyDescent="0.2">
      <c r="A3853">
        <v>27</v>
      </c>
      <c r="B3853">
        <v>125</v>
      </c>
      <c r="C3853">
        <v>112</v>
      </c>
    </row>
    <row r="3854" spans="1:3" x14ac:dyDescent="0.2">
      <c r="A3854">
        <v>27</v>
      </c>
      <c r="B3854">
        <v>126</v>
      </c>
      <c r="C3854">
        <v>92</v>
      </c>
    </row>
    <row r="3855" spans="1:3" x14ac:dyDescent="0.2">
      <c r="A3855">
        <v>27</v>
      </c>
      <c r="B3855">
        <v>127</v>
      </c>
      <c r="C3855">
        <v>93</v>
      </c>
    </row>
    <row r="3856" spans="1:3" x14ac:dyDescent="0.2">
      <c r="A3856">
        <v>27</v>
      </c>
      <c r="B3856">
        <v>128</v>
      </c>
      <c r="C3856">
        <v>76</v>
      </c>
    </row>
    <row r="3857" spans="1:3" x14ac:dyDescent="0.2">
      <c r="A3857">
        <v>27</v>
      </c>
      <c r="B3857">
        <v>129</v>
      </c>
      <c r="C3857">
        <v>93</v>
      </c>
    </row>
    <row r="3858" spans="1:3" x14ac:dyDescent="0.2">
      <c r="A3858">
        <v>27</v>
      </c>
      <c r="B3858">
        <v>130</v>
      </c>
      <c r="C3858">
        <v>85</v>
      </c>
    </row>
    <row r="3859" spans="1:3" x14ac:dyDescent="0.2">
      <c r="A3859">
        <v>27</v>
      </c>
      <c r="B3859">
        <v>131</v>
      </c>
      <c r="C3859">
        <v>97</v>
      </c>
    </row>
    <row r="3860" spans="1:3" x14ac:dyDescent="0.2">
      <c r="A3860">
        <v>27</v>
      </c>
      <c r="B3860">
        <v>132</v>
      </c>
      <c r="C3860">
        <v>112</v>
      </c>
    </row>
    <row r="3861" spans="1:3" x14ac:dyDescent="0.2">
      <c r="A3861">
        <v>27</v>
      </c>
      <c r="B3861">
        <v>133</v>
      </c>
      <c r="C3861">
        <v>113</v>
      </c>
    </row>
    <row r="3862" spans="1:3" x14ac:dyDescent="0.2">
      <c r="A3862">
        <v>27</v>
      </c>
      <c r="B3862">
        <v>134</v>
      </c>
      <c r="C3862">
        <v>108</v>
      </c>
    </row>
    <row r="3863" spans="1:3" x14ac:dyDescent="0.2">
      <c r="A3863">
        <v>27</v>
      </c>
      <c r="B3863">
        <v>135</v>
      </c>
      <c r="C3863">
        <v>97</v>
      </c>
    </row>
    <row r="3864" spans="1:3" x14ac:dyDescent="0.2">
      <c r="A3864">
        <v>27</v>
      </c>
      <c r="B3864">
        <v>136</v>
      </c>
      <c r="C3864">
        <v>113</v>
      </c>
    </row>
    <row r="3865" spans="1:3" x14ac:dyDescent="0.2">
      <c r="A3865">
        <v>27</v>
      </c>
      <c r="B3865">
        <v>137</v>
      </c>
      <c r="C3865">
        <v>113</v>
      </c>
    </row>
    <row r="3866" spans="1:3" x14ac:dyDescent="0.2">
      <c r="A3866">
        <v>28</v>
      </c>
      <c r="B3866">
        <v>0</v>
      </c>
      <c r="C3866">
        <v>95</v>
      </c>
    </row>
    <row r="3867" spans="1:3" x14ac:dyDescent="0.2">
      <c r="A3867">
        <v>28</v>
      </c>
      <c r="B3867">
        <v>1</v>
      </c>
      <c r="C3867">
        <v>95</v>
      </c>
    </row>
    <row r="3868" spans="1:3" x14ac:dyDescent="0.2">
      <c r="A3868">
        <v>28</v>
      </c>
      <c r="B3868">
        <v>2</v>
      </c>
      <c r="C3868">
        <v>30</v>
      </c>
    </row>
    <row r="3869" spans="1:3" x14ac:dyDescent="0.2">
      <c r="A3869">
        <v>28</v>
      </c>
      <c r="B3869">
        <v>3</v>
      </c>
      <c r="C3869">
        <v>7</v>
      </c>
    </row>
    <row r="3870" spans="1:3" x14ac:dyDescent="0.2">
      <c r="A3870">
        <v>28</v>
      </c>
      <c r="B3870">
        <v>4</v>
      </c>
      <c r="C3870">
        <v>20</v>
      </c>
    </row>
    <row r="3871" spans="1:3" x14ac:dyDescent="0.2">
      <c r="A3871">
        <v>28</v>
      </c>
      <c r="B3871">
        <v>5</v>
      </c>
      <c r="C3871">
        <v>39</v>
      </c>
    </row>
    <row r="3872" spans="1:3" x14ac:dyDescent="0.2">
      <c r="A3872">
        <v>28</v>
      </c>
      <c r="B3872">
        <v>6</v>
      </c>
      <c r="C3872">
        <v>20</v>
      </c>
    </row>
    <row r="3873" spans="1:3" x14ac:dyDescent="0.2">
      <c r="A3873">
        <v>28</v>
      </c>
      <c r="B3873">
        <v>7</v>
      </c>
      <c r="C3873">
        <v>8</v>
      </c>
    </row>
    <row r="3874" spans="1:3" x14ac:dyDescent="0.2">
      <c r="A3874">
        <v>28</v>
      </c>
      <c r="B3874">
        <v>8</v>
      </c>
      <c r="C3874">
        <v>73</v>
      </c>
    </row>
    <row r="3875" spans="1:3" x14ac:dyDescent="0.2">
      <c r="A3875">
        <v>28</v>
      </c>
      <c r="B3875">
        <v>9</v>
      </c>
      <c r="C3875">
        <v>72</v>
      </c>
    </row>
    <row r="3876" spans="1:3" x14ac:dyDescent="0.2">
      <c r="A3876">
        <v>28</v>
      </c>
      <c r="B3876">
        <v>10</v>
      </c>
      <c r="C3876">
        <v>49</v>
      </c>
    </row>
    <row r="3877" spans="1:3" x14ac:dyDescent="0.2">
      <c r="A3877">
        <v>28</v>
      </c>
      <c r="B3877">
        <v>11</v>
      </c>
      <c r="C3877">
        <v>72</v>
      </c>
    </row>
    <row r="3878" spans="1:3" x14ac:dyDescent="0.2">
      <c r="A3878">
        <v>28</v>
      </c>
      <c r="B3878">
        <v>12</v>
      </c>
      <c r="C3878">
        <v>72</v>
      </c>
    </row>
    <row r="3879" spans="1:3" x14ac:dyDescent="0.2">
      <c r="A3879">
        <v>28</v>
      </c>
      <c r="B3879">
        <v>13</v>
      </c>
      <c r="C3879">
        <v>78</v>
      </c>
    </row>
    <row r="3880" spans="1:3" x14ac:dyDescent="0.2">
      <c r="A3880">
        <v>28</v>
      </c>
      <c r="B3880">
        <v>14</v>
      </c>
      <c r="C3880">
        <v>78</v>
      </c>
    </row>
    <row r="3881" spans="1:3" x14ac:dyDescent="0.2">
      <c r="A3881">
        <v>28</v>
      </c>
      <c r="B3881">
        <v>15</v>
      </c>
      <c r="C3881">
        <v>95</v>
      </c>
    </row>
    <row r="3882" spans="1:3" x14ac:dyDescent="0.2">
      <c r="A3882">
        <v>28</v>
      </c>
      <c r="B3882">
        <v>16</v>
      </c>
      <c r="C3882">
        <v>23</v>
      </c>
    </row>
    <row r="3883" spans="1:3" x14ac:dyDescent="0.2">
      <c r="A3883">
        <v>28</v>
      </c>
      <c r="B3883">
        <v>17</v>
      </c>
      <c r="C3883">
        <v>96</v>
      </c>
    </row>
    <row r="3884" spans="1:3" x14ac:dyDescent="0.2">
      <c r="A3884">
        <v>28</v>
      </c>
      <c r="B3884">
        <v>18</v>
      </c>
      <c r="C3884">
        <v>23</v>
      </c>
    </row>
    <row r="3885" spans="1:3" x14ac:dyDescent="0.2">
      <c r="A3885">
        <v>28</v>
      </c>
      <c r="B3885">
        <v>19</v>
      </c>
      <c r="C3885">
        <v>95</v>
      </c>
    </row>
    <row r="3886" spans="1:3" x14ac:dyDescent="0.2">
      <c r="A3886">
        <v>28</v>
      </c>
      <c r="B3886">
        <v>20</v>
      </c>
      <c r="C3886">
        <v>78</v>
      </c>
    </row>
    <row r="3887" spans="1:3" x14ac:dyDescent="0.2">
      <c r="A3887">
        <v>28</v>
      </c>
      <c r="B3887">
        <v>21</v>
      </c>
      <c r="C3887">
        <v>33</v>
      </c>
    </row>
    <row r="3888" spans="1:3" x14ac:dyDescent="0.2">
      <c r="A3888">
        <v>28</v>
      </c>
      <c r="B3888">
        <v>22</v>
      </c>
      <c r="C3888">
        <v>52</v>
      </c>
    </row>
    <row r="3889" spans="1:3" x14ac:dyDescent="0.2">
      <c r="A3889">
        <v>28</v>
      </c>
      <c r="B3889">
        <v>23</v>
      </c>
      <c r="C3889">
        <v>21</v>
      </c>
    </row>
    <row r="3890" spans="1:3" x14ac:dyDescent="0.2">
      <c r="A3890">
        <v>28</v>
      </c>
      <c r="B3890">
        <v>24</v>
      </c>
      <c r="C3890">
        <v>22</v>
      </c>
    </row>
    <row r="3891" spans="1:3" x14ac:dyDescent="0.2">
      <c r="A3891">
        <v>28</v>
      </c>
      <c r="B3891">
        <v>25</v>
      </c>
      <c r="C3891">
        <v>96</v>
      </c>
    </row>
    <row r="3892" spans="1:3" x14ac:dyDescent="0.2">
      <c r="A3892">
        <v>28</v>
      </c>
      <c r="B3892">
        <v>26</v>
      </c>
      <c r="C3892">
        <v>7</v>
      </c>
    </row>
    <row r="3893" spans="1:3" x14ac:dyDescent="0.2">
      <c r="A3893">
        <v>28</v>
      </c>
      <c r="B3893">
        <v>27</v>
      </c>
      <c r="C3893">
        <v>54</v>
      </c>
    </row>
    <row r="3894" spans="1:3" x14ac:dyDescent="0.2">
      <c r="A3894">
        <v>28</v>
      </c>
      <c r="B3894">
        <v>28</v>
      </c>
      <c r="C3894">
        <v>28</v>
      </c>
    </row>
    <row r="3895" spans="1:3" x14ac:dyDescent="0.2">
      <c r="A3895">
        <v>28</v>
      </c>
      <c r="B3895">
        <v>29</v>
      </c>
      <c r="C3895">
        <v>72</v>
      </c>
    </row>
    <row r="3896" spans="1:3" x14ac:dyDescent="0.2">
      <c r="A3896">
        <v>28</v>
      </c>
      <c r="B3896">
        <v>30</v>
      </c>
      <c r="C3896">
        <v>89</v>
      </c>
    </row>
    <row r="3897" spans="1:3" x14ac:dyDescent="0.2">
      <c r="A3897">
        <v>28</v>
      </c>
      <c r="B3897">
        <v>31</v>
      </c>
      <c r="C3897">
        <v>115</v>
      </c>
    </row>
    <row r="3898" spans="1:3" x14ac:dyDescent="0.2">
      <c r="A3898">
        <v>28</v>
      </c>
      <c r="B3898">
        <v>32</v>
      </c>
      <c r="C3898">
        <v>39</v>
      </c>
    </row>
    <row r="3899" spans="1:3" x14ac:dyDescent="0.2">
      <c r="A3899">
        <v>28</v>
      </c>
      <c r="B3899">
        <v>33</v>
      </c>
      <c r="C3899">
        <v>51</v>
      </c>
    </row>
    <row r="3900" spans="1:3" x14ac:dyDescent="0.2">
      <c r="A3900">
        <v>28</v>
      </c>
      <c r="B3900">
        <v>34</v>
      </c>
      <c r="C3900">
        <v>51</v>
      </c>
    </row>
    <row r="3901" spans="1:3" x14ac:dyDescent="0.2">
      <c r="A3901">
        <v>28</v>
      </c>
      <c r="B3901">
        <v>35</v>
      </c>
      <c r="C3901">
        <v>13</v>
      </c>
    </row>
    <row r="3902" spans="1:3" x14ac:dyDescent="0.2">
      <c r="A3902">
        <v>28</v>
      </c>
      <c r="B3902">
        <v>36</v>
      </c>
      <c r="C3902">
        <v>13</v>
      </c>
    </row>
    <row r="3903" spans="1:3" x14ac:dyDescent="0.2">
      <c r="A3903">
        <v>28</v>
      </c>
      <c r="B3903">
        <v>37</v>
      </c>
      <c r="C3903">
        <v>80</v>
      </c>
    </row>
    <row r="3904" spans="1:3" x14ac:dyDescent="0.2">
      <c r="A3904">
        <v>28</v>
      </c>
      <c r="B3904">
        <v>38</v>
      </c>
      <c r="C3904">
        <v>70</v>
      </c>
    </row>
    <row r="3905" spans="1:3" x14ac:dyDescent="0.2">
      <c r="A3905">
        <v>28</v>
      </c>
      <c r="B3905">
        <v>39</v>
      </c>
      <c r="C3905">
        <v>21</v>
      </c>
    </row>
    <row r="3906" spans="1:3" x14ac:dyDescent="0.2">
      <c r="A3906">
        <v>28</v>
      </c>
      <c r="B3906">
        <v>40</v>
      </c>
      <c r="C3906">
        <v>90</v>
      </c>
    </row>
    <row r="3907" spans="1:3" x14ac:dyDescent="0.2">
      <c r="A3907">
        <v>28</v>
      </c>
      <c r="B3907">
        <v>41</v>
      </c>
      <c r="C3907">
        <v>115</v>
      </c>
    </row>
    <row r="3908" spans="1:3" x14ac:dyDescent="0.2">
      <c r="A3908">
        <v>28</v>
      </c>
      <c r="B3908">
        <v>42</v>
      </c>
      <c r="C3908">
        <v>90</v>
      </c>
    </row>
    <row r="3909" spans="1:3" x14ac:dyDescent="0.2">
      <c r="A3909">
        <v>28</v>
      </c>
      <c r="B3909">
        <v>43</v>
      </c>
      <c r="C3909">
        <v>115</v>
      </c>
    </row>
    <row r="3910" spans="1:3" x14ac:dyDescent="0.2">
      <c r="A3910">
        <v>28</v>
      </c>
      <c r="B3910">
        <v>44</v>
      </c>
      <c r="C3910">
        <v>70</v>
      </c>
    </row>
    <row r="3911" spans="1:3" x14ac:dyDescent="0.2">
      <c r="A3911">
        <v>28</v>
      </c>
      <c r="B3911">
        <v>45</v>
      </c>
      <c r="C3911">
        <v>39</v>
      </c>
    </row>
    <row r="3912" spans="1:3" x14ac:dyDescent="0.2">
      <c r="A3912">
        <v>28</v>
      </c>
      <c r="B3912">
        <v>46</v>
      </c>
      <c r="C3912">
        <v>71</v>
      </c>
    </row>
    <row r="3913" spans="1:3" x14ac:dyDescent="0.2">
      <c r="A3913">
        <v>28</v>
      </c>
      <c r="B3913">
        <v>47</v>
      </c>
      <c r="C3913">
        <v>74</v>
      </c>
    </row>
    <row r="3914" spans="1:3" x14ac:dyDescent="0.2">
      <c r="A3914">
        <v>28</v>
      </c>
      <c r="B3914">
        <v>48</v>
      </c>
      <c r="C3914">
        <v>105</v>
      </c>
    </row>
    <row r="3915" spans="1:3" x14ac:dyDescent="0.2">
      <c r="A3915">
        <v>28</v>
      </c>
      <c r="B3915">
        <v>49</v>
      </c>
      <c r="C3915">
        <v>42</v>
      </c>
    </row>
    <row r="3916" spans="1:3" x14ac:dyDescent="0.2">
      <c r="A3916">
        <v>28</v>
      </c>
      <c r="B3916">
        <v>50</v>
      </c>
      <c r="C3916">
        <v>115</v>
      </c>
    </row>
    <row r="3917" spans="1:3" x14ac:dyDescent="0.2">
      <c r="A3917">
        <v>28</v>
      </c>
      <c r="B3917">
        <v>51</v>
      </c>
      <c r="C3917">
        <v>59</v>
      </c>
    </row>
    <row r="3918" spans="1:3" x14ac:dyDescent="0.2">
      <c r="A3918">
        <v>28</v>
      </c>
      <c r="B3918">
        <v>52</v>
      </c>
      <c r="C3918">
        <v>33</v>
      </c>
    </row>
    <row r="3919" spans="1:3" x14ac:dyDescent="0.2">
      <c r="A3919">
        <v>28</v>
      </c>
      <c r="B3919">
        <v>53</v>
      </c>
      <c r="C3919">
        <v>73</v>
      </c>
    </row>
    <row r="3920" spans="1:3" x14ac:dyDescent="0.2">
      <c r="A3920">
        <v>28</v>
      </c>
      <c r="B3920">
        <v>54</v>
      </c>
      <c r="C3920">
        <v>116</v>
      </c>
    </row>
    <row r="3921" spans="1:3" x14ac:dyDescent="0.2">
      <c r="A3921">
        <v>28</v>
      </c>
      <c r="B3921">
        <v>55</v>
      </c>
      <c r="C3921">
        <v>58</v>
      </c>
    </row>
    <row r="3922" spans="1:3" x14ac:dyDescent="0.2">
      <c r="A3922">
        <v>28</v>
      </c>
      <c r="B3922">
        <v>56</v>
      </c>
      <c r="C3922">
        <v>58</v>
      </c>
    </row>
    <row r="3923" spans="1:3" x14ac:dyDescent="0.2">
      <c r="A3923">
        <v>28</v>
      </c>
      <c r="B3923">
        <v>57</v>
      </c>
      <c r="C3923">
        <v>55</v>
      </c>
    </row>
    <row r="3924" spans="1:3" x14ac:dyDescent="0.2">
      <c r="A3924">
        <v>28</v>
      </c>
      <c r="B3924">
        <v>58</v>
      </c>
      <c r="C3924">
        <v>91</v>
      </c>
    </row>
    <row r="3925" spans="1:3" x14ac:dyDescent="0.2">
      <c r="A3925">
        <v>28</v>
      </c>
      <c r="B3925">
        <v>59</v>
      </c>
      <c r="C3925">
        <v>28</v>
      </c>
    </row>
    <row r="3926" spans="1:3" x14ac:dyDescent="0.2">
      <c r="A3926">
        <v>28</v>
      </c>
      <c r="B3926">
        <v>60</v>
      </c>
      <c r="C3926">
        <v>88</v>
      </c>
    </row>
    <row r="3927" spans="1:3" x14ac:dyDescent="0.2">
      <c r="A3927">
        <v>28</v>
      </c>
      <c r="B3927">
        <v>61</v>
      </c>
      <c r="C3927">
        <v>49</v>
      </c>
    </row>
    <row r="3928" spans="1:3" x14ac:dyDescent="0.2">
      <c r="A3928">
        <v>28</v>
      </c>
      <c r="B3928">
        <v>62</v>
      </c>
      <c r="C3928">
        <v>22</v>
      </c>
    </row>
    <row r="3929" spans="1:3" x14ac:dyDescent="0.2">
      <c r="A3929">
        <v>28</v>
      </c>
      <c r="B3929">
        <v>63</v>
      </c>
      <c r="C3929">
        <v>70</v>
      </c>
    </row>
    <row r="3930" spans="1:3" x14ac:dyDescent="0.2">
      <c r="A3930">
        <v>28</v>
      </c>
      <c r="B3930">
        <v>64</v>
      </c>
      <c r="C3930">
        <v>40</v>
      </c>
    </row>
    <row r="3931" spans="1:3" x14ac:dyDescent="0.2">
      <c r="A3931">
        <v>28</v>
      </c>
      <c r="B3931">
        <v>65</v>
      </c>
      <c r="C3931">
        <v>27</v>
      </c>
    </row>
    <row r="3932" spans="1:3" x14ac:dyDescent="0.2">
      <c r="A3932">
        <v>28</v>
      </c>
      <c r="B3932">
        <v>66</v>
      </c>
      <c r="C3932">
        <v>31</v>
      </c>
    </row>
    <row r="3933" spans="1:3" x14ac:dyDescent="0.2">
      <c r="A3933">
        <v>28</v>
      </c>
      <c r="B3933">
        <v>67</v>
      </c>
      <c r="C3933">
        <v>99</v>
      </c>
    </row>
    <row r="3934" spans="1:3" x14ac:dyDescent="0.2">
      <c r="A3934">
        <v>28</v>
      </c>
      <c r="B3934">
        <v>68</v>
      </c>
      <c r="C3934">
        <v>83</v>
      </c>
    </row>
    <row r="3935" spans="1:3" x14ac:dyDescent="0.2">
      <c r="A3935">
        <v>28</v>
      </c>
      <c r="B3935">
        <v>69</v>
      </c>
      <c r="C3935">
        <v>115</v>
      </c>
    </row>
    <row r="3936" spans="1:3" x14ac:dyDescent="0.2">
      <c r="A3936">
        <v>28</v>
      </c>
      <c r="B3936">
        <v>70</v>
      </c>
      <c r="C3936">
        <v>50</v>
      </c>
    </row>
    <row r="3937" spans="1:3" x14ac:dyDescent="0.2">
      <c r="A3937">
        <v>28</v>
      </c>
      <c r="B3937">
        <v>71</v>
      </c>
      <c r="C3937">
        <v>54</v>
      </c>
    </row>
    <row r="3938" spans="1:3" x14ac:dyDescent="0.2">
      <c r="A3938">
        <v>28</v>
      </c>
      <c r="B3938">
        <v>72</v>
      </c>
      <c r="C3938">
        <v>21</v>
      </c>
    </row>
    <row r="3939" spans="1:3" x14ac:dyDescent="0.2">
      <c r="A3939">
        <v>28</v>
      </c>
      <c r="B3939">
        <v>73</v>
      </c>
      <c r="C3939">
        <v>33</v>
      </c>
    </row>
    <row r="3940" spans="1:3" x14ac:dyDescent="0.2">
      <c r="A3940">
        <v>28</v>
      </c>
      <c r="B3940">
        <v>74</v>
      </c>
      <c r="C3940">
        <v>81</v>
      </c>
    </row>
    <row r="3941" spans="1:3" x14ac:dyDescent="0.2">
      <c r="A3941">
        <v>28</v>
      </c>
      <c r="B3941">
        <v>75</v>
      </c>
      <c r="C3941">
        <v>40</v>
      </c>
    </row>
    <row r="3942" spans="1:3" x14ac:dyDescent="0.2">
      <c r="A3942">
        <v>28</v>
      </c>
      <c r="B3942">
        <v>76</v>
      </c>
      <c r="C3942">
        <v>74</v>
      </c>
    </row>
    <row r="3943" spans="1:3" x14ac:dyDescent="0.2">
      <c r="A3943">
        <v>28</v>
      </c>
      <c r="B3943">
        <v>77</v>
      </c>
      <c r="C3943">
        <v>64</v>
      </c>
    </row>
    <row r="3944" spans="1:3" x14ac:dyDescent="0.2">
      <c r="A3944">
        <v>28</v>
      </c>
      <c r="B3944">
        <v>78</v>
      </c>
      <c r="C3944">
        <v>73</v>
      </c>
    </row>
    <row r="3945" spans="1:3" x14ac:dyDescent="0.2">
      <c r="A3945">
        <v>28</v>
      </c>
      <c r="B3945">
        <v>79</v>
      </c>
      <c r="C3945">
        <v>54</v>
      </c>
    </row>
    <row r="3946" spans="1:3" x14ac:dyDescent="0.2">
      <c r="A3946">
        <v>28</v>
      </c>
      <c r="B3946">
        <v>80</v>
      </c>
      <c r="C3946">
        <v>31</v>
      </c>
    </row>
    <row r="3947" spans="1:3" x14ac:dyDescent="0.2">
      <c r="A3947">
        <v>28</v>
      </c>
      <c r="B3947">
        <v>81</v>
      </c>
      <c r="C3947">
        <v>116</v>
      </c>
    </row>
    <row r="3948" spans="1:3" x14ac:dyDescent="0.2">
      <c r="A3948">
        <v>28</v>
      </c>
      <c r="B3948">
        <v>82</v>
      </c>
      <c r="C3948">
        <v>20</v>
      </c>
    </row>
    <row r="3949" spans="1:3" x14ac:dyDescent="0.2">
      <c r="A3949">
        <v>28</v>
      </c>
      <c r="B3949">
        <v>83</v>
      </c>
      <c r="C3949">
        <v>103</v>
      </c>
    </row>
    <row r="3950" spans="1:3" x14ac:dyDescent="0.2">
      <c r="A3950">
        <v>28</v>
      </c>
      <c r="B3950">
        <v>84</v>
      </c>
      <c r="C3950">
        <v>79</v>
      </c>
    </row>
    <row r="3951" spans="1:3" x14ac:dyDescent="0.2">
      <c r="A3951">
        <v>28</v>
      </c>
      <c r="B3951">
        <v>85</v>
      </c>
      <c r="C3951">
        <v>79</v>
      </c>
    </row>
    <row r="3952" spans="1:3" x14ac:dyDescent="0.2">
      <c r="A3952">
        <v>28</v>
      </c>
      <c r="B3952">
        <v>86</v>
      </c>
      <c r="C3952">
        <v>85</v>
      </c>
    </row>
    <row r="3953" spans="1:3" x14ac:dyDescent="0.2">
      <c r="A3953">
        <v>28</v>
      </c>
      <c r="B3953">
        <v>87</v>
      </c>
      <c r="C3953">
        <v>99</v>
      </c>
    </row>
    <row r="3954" spans="1:3" x14ac:dyDescent="0.2">
      <c r="A3954">
        <v>28</v>
      </c>
      <c r="B3954">
        <v>88</v>
      </c>
      <c r="C3954">
        <v>69</v>
      </c>
    </row>
    <row r="3955" spans="1:3" x14ac:dyDescent="0.2">
      <c r="A3955">
        <v>28</v>
      </c>
      <c r="B3955">
        <v>89</v>
      </c>
      <c r="C3955">
        <v>73</v>
      </c>
    </row>
    <row r="3956" spans="1:3" x14ac:dyDescent="0.2">
      <c r="A3956">
        <v>28</v>
      </c>
      <c r="B3956">
        <v>90</v>
      </c>
      <c r="C3956">
        <v>55</v>
      </c>
    </row>
    <row r="3957" spans="1:3" x14ac:dyDescent="0.2">
      <c r="A3957">
        <v>28</v>
      </c>
      <c r="B3957">
        <v>91</v>
      </c>
      <c r="C3957">
        <v>28</v>
      </c>
    </row>
    <row r="3958" spans="1:3" x14ac:dyDescent="0.2">
      <c r="A3958">
        <v>28</v>
      </c>
      <c r="B3958">
        <v>92</v>
      </c>
      <c r="C3958">
        <v>80</v>
      </c>
    </row>
    <row r="3959" spans="1:3" x14ac:dyDescent="0.2">
      <c r="A3959">
        <v>28</v>
      </c>
      <c r="B3959">
        <v>93</v>
      </c>
      <c r="C3959">
        <v>64</v>
      </c>
    </row>
    <row r="3960" spans="1:3" x14ac:dyDescent="0.2">
      <c r="A3960">
        <v>28</v>
      </c>
      <c r="B3960">
        <v>94</v>
      </c>
      <c r="C3960">
        <v>49</v>
      </c>
    </row>
    <row r="3961" spans="1:3" x14ac:dyDescent="0.2">
      <c r="A3961">
        <v>28</v>
      </c>
      <c r="B3961">
        <v>95</v>
      </c>
      <c r="C3961">
        <v>89</v>
      </c>
    </row>
    <row r="3962" spans="1:3" x14ac:dyDescent="0.2">
      <c r="A3962">
        <v>28</v>
      </c>
      <c r="B3962">
        <v>96</v>
      </c>
      <c r="C3962">
        <v>89</v>
      </c>
    </row>
    <row r="3963" spans="1:3" x14ac:dyDescent="0.2">
      <c r="A3963">
        <v>28</v>
      </c>
      <c r="B3963">
        <v>97</v>
      </c>
      <c r="C3963">
        <v>105</v>
      </c>
    </row>
    <row r="3964" spans="1:3" x14ac:dyDescent="0.2">
      <c r="A3964">
        <v>28</v>
      </c>
      <c r="B3964">
        <v>98</v>
      </c>
      <c r="C3964">
        <v>46</v>
      </c>
    </row>
    <row r="3965" spans="1:3" x14ac:dyDescent="0.2">
      <c r="A3965">
        <v>28</v>
      </c>
      <c r="B3965">
        <v>99</v>
      </c>
      <c r="C3965">
        <v>41</v>
      </c>
    </row>
    <row r="3966" spans="1:3" x14ac:dyDescent="0.2">
      <c r="A3966">
        <v>28</v>
      </c>
      <c r="B3966">
        <v>100</v>
      </c>
      <c r="C3966">
        <v>103</v>
      </c>
    </row>
    <row r="3967" spans="1:3" x14ac:dyDescent="0.2">
      <c r="A3967">
        <v>28</v>
      </c>
      <c r="B3967">
        <v>101</v>
      </c>
      <c r="C3967">
        <v>65</v>
      </c>
    </row>
    <row r="3968" spans="1:3" x14ac:dyDescent="0.2">
      <c r="A3968">
        <v>28</v>
      </c>
      <c r="B3968">
        <v>102</v>
      </c>
      <c r="C3968">
        <v>83</v>
      </c>
    </row>
    <row r="3969" spans="1:3" x14ac:dyDescent="0.2">
      <c r="A3969">
        <v>28</v>
      </c>
      <c r="B3969">
        <v>103</v>
      </c>
      <c r="C3969">
        <v>54</v>
      </c>
    </row>
    <row r="3970" spans="1:3" x14ac:dyDescent="0.2">
      <c r="A3970">
        <v>28</v>
      </c>
      <c r="B3970">
        <v>104</v>
      </c>
      <c r="C3970">
        <v>54</v>
      </c>
    </row>
    <row r="3971" spans="1:3" x14ac:dyDescent="0.2">
      <c r="A3971">
        <v>28</v>
      </c>
      <c r="B3971">
        <v>105</v>
      </c>
      <c r="C3971">
        <v>42</v>
      </c>
    </row>
    <row r="3972" spans="1:3" x14ac:dyDescent="0.2">
      <c r="A3972">
        <v>28</v>
      </c>
      <c r="B3972">
        <v>106</v>
      </c>
      <c r="C3972">
        <v>65</v>
      </c>
    </row>
    <row r="3973" spans="1:3" x14ac:dyDescent="0.2">
      <c r="A3973">
        <v>28</v>
      </c>
      <c r="B3973">
        <v>107</v>
      </c>
      <c r="C3973">
        <v>85</v>
      </c>
    </row>
    <row r="3974" spans="1:3" x14ac:dyDescent="0.2">
      <c r="A3974">
        <v>28</v>
      </c>
      <c r="B3974">
        <v>108</v>
      </c>
      <c r="C3974">
        <v>66</v>
      </c>
    </row>
    <row r="3975" spans="1:3" x14ac:dyDescent="0.2">
      <c r="A3975">
        <v>28</v>
      </c>
      <c r="B3975">
        <v>109</v>
      </c>
      <c r="C3975">
        <v>80</v>
      </c>
    </row>
    <row r="3976" spans="1:3" x14ac:dyDescent="0.2">
      <c r="A3976">
        <v>28</v>
      </c>
      <c r="B3976">
        <v>110</v>
      </c>
      <c r="C3976">
        <v>65</v>
      </c>
    </row>
    <row r="3977" spans="1:3" x14ac:dyDescent="0.2">
      <c r="A3977">
        <v>28</v>
      </c>
      <c r="B3977">
        <v>111</v>
      </c>
      <c r="C3977">
        <v>65</v>
      </c>
    </row>
    <row r="3978" spans="1:3" x14ac:dyDescent="0.2">
      <c r="A3978">
        <v>28</v>
      </c>
      <c r="B3978">
        <v>112</v>
      </c>
      <c r="C3978">
        <v>66</v>
      </c>
    </row>
    <row r="3979" spans="1:3" x14ac:dyDescent="0.2">
      <c r="A3979">
        <v>28</v>
      </c>
      <c r="B3979">
        <v>113</v>
      </c>
      <c r="C3979">
        <v>66</v>
      </c>
    </row>
    <row r="3980" spans="1:3" x14ac:dyDescent="0.2">
      <c r="A3980">
        <v>28</v>
      </c>
      <c r="B3980">
        <v>114</v>
      </c>
      <c r="C3980">
        <v>88</v>
      </c>
    </row>
    <row r="3981" spans="1:3" x14ac:dyDescent="0.2">
      <c r="A3981">
        <v>28</v>
      </c>
      <c r="B3981">
        <v>115</v>
      </c>
      <c r="C3981">
        <v>56</v>
      </c>
    </row>
    <row r="3982" spans="1:3" x14ac:dyDescent="0.2">
      <c r="A3982">
        <v>28</v>
      </c>
      <c r="B3982">
        <v>116</v>
      </c>
      <c r="C3982">
        <v>55</v>
      </c>
    </row>
    <row r="3983" spans="1:3" x14ac:dyDescent="0.2">
      <c r="A3983">
        <v>28</v>
      </c>
      <c r="B3983">
        <v>117</v>
      </c>
      <c r="C3983">
        <v>99</v>
      </c>
    </row>
    <row r="3984" spans="1:3" x14ac:dyDescent="0.2">
      <c r="A3984">
        <v>28</v>
      </c>
      <c r="B3984">
        <v>118</v>
      </c>
      <c r="C3984">
        <v>93</v>
      </c>
    </row>
    <row r="3985" spans="1:3" x14ac:dyDescent="0.2">
      <c r="A3985">
        <v>28</v>
      </c>
      <c r="B3985">
        <v>119</v>
      </c>
      <c r="C3985">
        <v>85</v>
      </c>
    </row>
    <row r="3986" spans="1:3" x14ac:dyDescent="0.2">
      <c r="A3986">
        <v>28</v>
      </c>
      <c r="B3986">
        <v>120</v>
      </c>
      <c r="C3986">
        <v>46</v>
      </c>
    </row>
    <row r="3987" spans="1:3" x14ac:dyDescent="0.2">
      <c r="A3987">
        <v>28</v>
      </c>
      <c r="B3987">
        <v>121</v>
      </c>
      <c r="C3987">
        <v>83</v>
      </c>
    </row>
    <row r="3988" spans="1:3" x14ac:dyDescent="0.2">
      <c r="A3988">
        <v>28</v>
      </c>
      <c r="B3988">
        <v>122</v>
      </c>
      <c r="C3988">
        <v>74</v>
      </c>
    </row>
    <row r="3989" spans="1:3" x14ac:dyDescent="0.2">
      <c r="A3989">
        <v>28</v>
      </c>
      <c r="B3989">
        <v>123</v>
      </c>
      <c r="C3989">
        <v>65</v>
      </c>
    </row>
    <row r="3990" spans="1:3" x14ac:dyDescent="0.2">
      <c r="A3990">
        <v>28</v>
      </c>
      <c r="B3990">
        <v>124</v>
      </c>
      <c r="C3990">
        <v>65</v>
      </c>
    </row>
    <row r="3991" spans="1:3" x14ac:dyDescent="0.2">
      <c r="A3991">
        <v>28</v>
      </c>
      <c r="B3991">
        <v>125</v>
      </c>
      <c r="C3991">
        <v>76</v>
      </c>
    </row>
    <row r="3992" spans="1:3" x14ac:dyDescent="0.2">
      <c r="A3992">
        <v>28</v>
      </c>
      <c r="B3992">
        <v>126</v>
      </c>
      <c r="C3992">
        <v>93</v>
      </c>
    </row>
    <row r="3993" spans="1:3" x14ac:dyDescent="0.2">
      <c r="A3993">
        <v>28</v>
      </c>
      <c r="B3993">
        <v>127</v>
      </c>
      <c r="C3993">
        <v>85</v>
      </c>
    </row>
    <row r="3994" spans="1:3" x14ac:dyDescent="0.2">
      <c r="A3994">
        <v>28</v>
      </c>
      <c r="B3994">
        <v>128</v>
      </c>
      <c r="C3994">
        <v>83</v>
      </c>
    </row>
    <row r="3995" spans="1:3" x14ac:dyDescent="0.2">
      <c r="A3995">
        <v>28</v>
      </c>
      <c r="B3995">
        <v>129</v>
      </c>
      <c r="C3995">
        <v>85</v>
      </c>
    </row>
    <row r="3996" spans="1:3" x14ac:dyDescent="0.2">
      <c r="A3996">
        <v>28</v>
      </c>
      <c r="B3996">
        <v>130</v>
      </c>
      <c r="C3996">
        <v>99</v>
      </c>
    </row>
    <row r="3997" spans="1:3" x14ac:dyDescent="0.2">
      <c r="A3997">
        <v>28</v>
      </c>
      <c r="B3997">
        <v>131</v>
      </c>
      <c r="C3997">
        <v>46</v>
      </c>
    </row>
    <row r="3998" spans="1:3" x14ac:dyDescent="0.2">
      <c r="A3998">
        <v>28</v>
      </c>
      <c r="B3998">
        <v>132</v>
      </c>
      <c r="C3998">
        <v>76</v>
      </c>
    </row>
    <row r="3999" spans="1:3" x14ac:dyDescent="0.2">
      <c r="A3999">
        <v>28</v>
      </c>
      <c r="B3999">
        <v>133</v>
      </c>
      <c r="C3999">
        <v>122</v>
      </c>
    </row>
    <row r="4000" spans="1:3" x14ac:dyDescent="0.2">
      <c r="A4000">
        <v>28</v>
      </c>
      <c r="B4000">
        <v>134</v>
      </c>
      <c r="C4000">
        <v>122</v>
      </c>
    </row>
    <row r="4001" spans="1:3" x14ac:dyDescent="0.2">
      <c r="A4001">
        <v>28</v>
      </c>
      <c r="B4001">
        <v>135</v>
      </c>
      <c r="C4001">
        <v>46</v>
      </c>
    </row>
    <row r="4002" spans="1:3" x14ac:dyDescent="0.2">
      <c r="A4002">
        <v>28</v>
      </c>
      <c r="B4002">
        <v>136</v>
      </c>
      <c r="C4002">
        <v>122</v>
      </c>
    </row>
    <row r="4003" spans="1:3" x14ac:dyDescent="0.2">
      <c r="A4003">
        <v>28</v>
      </c>
      <c r="B4003">
        <v>137</v>
      </c>
      <c r="C4003">
        <v>122</v>
      </c>
    </row>
    <row r="4004" spans="1:3" x14ac:dyDescent="0.2">
      <c r="A4004">
        <v>29</v>
      </c>
      <c r="B4004">
        <v>0</v>
      </c>
      <c r="C4004">
        <v>82</v>
      </c>
    </row>
    <row r="4005" spans="1:3" x14ac:dyDescent="0.2">
      <c r="A4005">
        <v>29</v>
      </c>
      <c r="B4005">
        <v>1</v>
      </c>
      <c r="C4005">
        <v>4</v>
      </c>
    </row>
    <row r="4006" spans="1:3" x14ac:dyDescent="0.2">
      <c r="A4006">
        <v>29</v>
      </c>
      <c r="B4006">
        <v>2</v>
      </c>
      <c r="C4006">
        <v>35</v>
      </c>
    </row>
    <row r="4007" spans="1:3" x14ac:dyDescent="0.2">
      <c r="A4007">
        <v>29</v>
      </c>
      <c r="B4007">
        <v>3</v>
      </c>
      <c r="C4007">
        <v>18</v>
      </c>
    </row>
    <row r="4008" spans="1:3" x14ac:dyDescent="0.2">
      <c r="A4008">
        <v>29</v>
      </c>
      <c r="B4008">
        <v>4</v>
      </c>
      <c r="C4008">
        <v>11</v>
      </c>
    </row>
    <row r="4009" spans="1:3" x14ac:dyDescent="0.2">
      <c r="A4009">
        <v>29</v>
      </c>
      <c r="B4009">
        <v>5</v>
      </c>
      <c r="C4009">
        <v>29</v>
      </c>
    </row>
    <row r="4010" spans="1:3" x14ac:dyDescent="0.2">
      <c r="A4010">
        <v>29</v>
      </c>
      <c r="B4010">
        <v>6</v>
      </c>
      <c r="C4010">
        <v>11</v>
      </c>
    </row>
    <row r="4011" spans="1:3" x14ac:dyDescent="0.2">
      <c r="A4011">
        <v>29</v>
      </c>
      <c r="B4011">
        <v>7</v>
      </c>
      <c r="C4011">
        <v>24</v>
      </c>
    </row>
    <row r="4012" spans="1:3" x14ac:dyDescent="0.2">
      <c r="A4012">
        <v>29</v>
      </c>
      <c r="B4012">
        <v>8</v>
      </c>
      <c r="C4012">
        <v>7</v>
      </c>
    </row>
    <row r="4013" spans="1:3" x14ac:dyDescent="0.2">
      <c r="A4013">
        <v>29</v>
      </c>
      <c r="B4013">
        <v>9</v>
      </c>
      <c r="C4013">
        <v>29</v>
      </c>
    </row>
    <row r="4014" spans="1:3" x14ac:dyDescent="0.2">
      <c r="A4014">
        <v>29</v>
      </c>
      <c r="B4014">
        <v>10</v>
      </c>
      <c r="C4014">
        <v>40</v>
      </c>
    </row>
    <row r="4015" spans="1:3" x14ac:dyDescent="0.2">
      <c r="A4015">
        <v>29</v>
      </c>
      <c r="B4015">
        <v>11</v>
      </c>
      <c r="C4015">
        <v>9</v>
      </c>
    </row>
    <row r="4016" spans="1:3" x14ac:dyDescent="0.2">
      <c r="A4016">
        <v>29</v>
      </c>
      <c r="B4016">
        <v>12</v>
      </c>
      <c r="C4016">
        <v>9</v>
      </c>
    </row>
    <row r="4017" spans="1:3" x14ac:dyDescent="0.2">
      <c r="A4017">
        <v>29</v>
      </c>
      <c r="B4017">
        <v>13</v>
      </c>
      <c r="C4017">
        <v>24</v>
      </c>
    </row>
    <row r="4018" spans="1:3" x14ac:dyDescent="0.2">
      <c r="A4018">
        <v>29</v>
      </c>
      <c r="B4018">
        <v>14</v>
      </c>
      <c r="C4018">
        <v>24</v>
      </c>
    </row>
    <row r="4019" spans="1:3" x14ac:dyDescent="0.2">
      <c r="A4019">
        <v>29</v>
      </c>
      <c r="B4019">
        <v>15</v>
      </c>
      <c r="C4019">
        <v>4</v>
      </c>
    </row>
    <row r="4020" spans="1:3" x14ac:dyDescent="0.2">
      <c r="A4020">
        <v>29</v>
      </c>
      <c r="B4020">
        <v>16</v>
      </c>
      <c r="C4020">
        <v>11</v>
      </c>
    </row>
    <row r="4021" spans="1:3" x14ac:dyDescent="0.2">
      <c r="A4021">
        <v>29</v>
      </c>
      <c r="B4021">
        <v>17</v>
      </c>
      <c r="C4021">
        <v>35</v>
      </c>
    </row>
    <row r="4022" spans="1:3" x14ac:dyDescent="0.2">
      <c r="A4022">
        <v>29</v>
      </c>
      <c r="B4022">
        <v>18</v>
      </c>
      <c r="C4022">
        <v>11</v>
      </c>
    </row>
    <row r="4023" spans="1:3" x14ac:dyDescent="0.2">
      <c r="A4023">
        <v>29</v>
      </c>
      <c r="B4023">
        <v>19</v>
      </c>
      <c r="C4023">
        <v>4</v>
      </c>
    </row>
    <row r="4024" spans="1:3" x14ac:dyDescent="0.2">
      <c r="A4024">
        <v>29</v>
      </c>
      <c r="B4024">
        <v>20</v>
      </c>
      <c r="C4024">
        <v>24</v>
      </c>
    </row>
    <row r="4025" spans="1:3" x14ac:dyDescent="0.2">
      <c r="A4025">
        <v>29</v>
      </c>
      <c r="B4025">
        <v>21</v>
      </c>
      <c r="C4025">
        <v>20</v>
      </c>
    </row>
    <row r="4026" spans="1:3" x14ac:dyDescent="0.2">
      <c r="A4026">
        <v>29</v>
      </c>
      <c r="B4026">
        <v>22</v>
      </c>
      <c r="C4026">
        <v>95</v>
      </c>
    </row>
    <row r="4027" spans="1:3" x14ac:dyDescent="0.2">
      <c r="A4027">
        <v>29</v>
      </c>
      <c r="B4027">
        <v>23</v>
      </c>
      <c r="C4027">
        <v>30</v>
      </c>
    </row>
    <row r="4028" spans="1:3" x14ac:dyDescent="0.2">
      <c r="A4028">
        <v>29</v>
      </c>
      <c r="B4028">
        <v>24</v>
      </c>
      <c r="C4028">
        <v>32</v>
      </c>
    </row>
    <row r="4029" spans="1:3" x14ac:dyDescent="0.2">
      <c r="A4029">
        <v>29</v>
      </c>
      <c r="B4029">
        <v>25</v>
      </c>
      <c r="C4029">
        <v>6</v>
      </c>
    </row>
    <row r="4030" spans="1:3" x14ac:dyDescent="0.2">
      <c r="A4030">
        <v>29</v>
      </c>
      <c r="B4030">
        <v>26</v>
      </c>
      <c r="C4030">
        <v>16</v>
      </c>
    </row>
    <row r="4031" spans="1:3" x14ac:dyDescent="0.2">
      <c r="A4031">
        <v>29</v>
      </c>
      <c r="B4031">
        <v>27</v>
      </c>
      <c r="C4031">
        <v>73</v>
      </c>
    </row>
    <row r="4032" spans="1:3" x14ac:dyDescent="0.2">
      <c r="A4032">
        <v>29</v>
      </c>
      <c r="B4032">
        <v>28</v>
      </c>
      <c r="C4032">
        <v>72</v>
      </c>
    </row>
    <row r="4033" spans="1:3" x14ac:dyDescent="0.2">
      <c r="A4033">
        <v>29</v>
      </c>
      <c r="B4033">
        <v>29</v>
      </c>
      <c r="C4033">
        <v>29</v>
      </c>
    </row>
    <row r="4034" spans="1:3" x14ac:dyDescent="0.2">
      <c r="A4034">
        <v>29</v>
      </c>
      <c r="B4034">
        <v>30</v>
      </c>
      <c r="C4034">
        <v>45</v>
      </c>
    </row>
    <row r="4035" spans="1:3" x14ac:dyDescent="0.2">
      <c r="A4035">
        <v>29</v>
      </c>
      <c r="B4035">
        <v>31</v>
      </c>
      <c r="C4035">
        <v>21</v>
      </c>
    </row>
    <row r="4036" spans="1:3" x14ac:dyDescent="0.2">
      <c r="A4036">
        <v>29</v>
      </c>
      <c r="B4036">
        <v>32</v>
      </c>
      <c r="C4036">
        <v>5</v>
      </c>
    </row>
    <row r="4037" spans="1:3" x14ac:dyDescent="0.2">
      <c r="A4037">
        <v>29</v>
      </c>
      <c r="B4037">
        <v>33</v>
      </c>
      <c r="C4037">
        <v>72</v>
      </c>
    </row>
    <row r="4038" spans="1:3" x14ac:dyDescent="0.2">
      <c r="A4038">
        <v>29</v>
      </c>
      <c r="B4038">
        <v>34</v>
      </c>
      <c r="C4038">
        <v>23</v>
      </c>
    </row>
    <row r="4039" spans="1:3" x14ac:dyDescent="0.2">
      <c r="A4039">
        <v>29</v>
      </c>
      <c r="B4039">
        <v>35</v>
      </c>
      <c r="C4039">
        <v>18</v>
      </c>
    </row>
    <row r="4040" spans="1:3" x14ac:dyDescent="0.2">
      <c r="A4040">
        <v>29</v>
      </c>
      <c r="B4040">
        <v>36</v>
      </c>
      <c r="C4040">
        <v>18</v>
      </c>
    </row>
    <row r="4041" spans="1:3" x14ac:dyDescent="0.2">
      <c r="A4041">
        <v>29</v>
      </c>
      <c r="B4041">
        <v>37</v>
      </c>
      <c r="C4041">
        <v>41</v>
      </c>
    </row>
    <row r="4042" spans="1:3" x14ac:dyDescent="0.2">
      <c r="A4042">
        <v>29</v>
      </c>
      <c r="B4042">
        <v>38</v>
      </c>
      <c r="C4042">
        <v>103</v>
      </c>
    </row>
    <row r="4043" spans="1:3" x14ac:dyDescent="0.2">
      <c r="A4043">
        <v>29</v>
      </c>
      <c r="B4043">
        <v>39</v>
      </c>
      <c r="C4043">
        <v>95</v>
      </c>
    </row>
    <row r="4044" spans="1:3" x14ac:dyDescent="0.2">
      <c r="A4044">
        <v>29</v>
      </c>
      <c r="B4044">
        <v>40</v>
      </c>
      <c r="C4044">
        <v>21</v>
      </c>
    </row>
    <row r="4045" spans="1:3" x14ac:dyDescent="0.2">
      <c r="A4045">
        <v>29</v>
      </c>
      <c r="B4045">
        <v>41</v>
      </c>
      <c r="C4045">
        <v>73</v>
      </c>
    </row>
    <row r="4046" spans="1:3" x14ac:dyDescent="0.2">
      <c r="A4046">
        <v>29</v>
      </c>
      <c r="B4046">
        <v>42</v>
      </c>
      <c r="C4046">
        <v>21</v>
      </c>
    </row>
    <row r="4047" spans="1:3" x14ac:dyDescent="0.2">
      <c r="A4047">
        <v>29</v>
      </c>
      <c r="B4047">
        <v>43</v>
      </c>
      <c r="C4047">
        <v>52</v>
      </c>
    </row>
    <row r="4048" spans="1:3" x14ac:dyDescent="0.2">
      <c r="A4048">
        <v>29</v>
      </c>
      <c r="B4048">
        <v>44</v>
      </c>
      <c r="C4048">
        <v>69</v>
      </c>
    </row>
    <row r="4049" spans="1:3" x14ac:dyDescent="0.2">
      <c r="A4049">
        <v>29</v>
      </c>
      <c r="B4049">
        <v>45</v>
      </c>
      <c r="C4049">
        <v>32</v>
      </c>
    </row>
    <row r="4050" spans="1:3" x14ac:dyDescent="0.2">
      <c r="A4050">
        <v>29</v>
      </c>
      <c r="B4050">
        <v>46</v>
      </c>
      <c r="C4050">
        <v>54</v>
      </c>
    </row>
    <row r="4051" spans="1:3" x14ac:dyDescent="0.2">
      <c r="A4051">
        <v>29</v>
      </c>
      <c r="B4051">
        <v>47</v>
      </c>
      <c r="C4051">
        <v>54</v>
      </c>
    </row>
    <row r="4052" spans="1:3" x14ac:dyDescent="0.2">
      <c r="A4052">
        <v>29</v>
      </c>
      <c r="B4052">
        <v>48</v>
      </c>
      <c r="C4052">
        <v>42</v>
      </c>
    </row>
    <row r="4053" spans="1:3" x14ac:dyDescent="0.2">
      <c r="A4053">
        <v>29</v>
      </c>
      <c r="B4053">
        <v>49</v>
      </c>
      <c r="C4053">
        <v>28</v>
      </c>
    </row>
    <row r="4054" spans="1:3" x14ac:dyDescent="0.2">
      <c r="A4054">
        <v>29</v>
      </c>
      <c r="B4054">
        <v>50</v>
      </c>
      <c r="C4054">
        <v>52</v>
      </c>
    </row>
    <row r="4055" spans="1:3" x14ac:dyDescent="0.2">
      <c r="A4055">
        <v>29</v>
      </c>
      <c r="B4055">
        <v>51</v>
      </c>
      <c r="C4055">
        <v>72</v>
      </c>
    </row>
    <row r="4056" spans="1:3" x14ac:dyDescent="0.2">
      <c r="A4056">
        <v>29</v>
      </c>
      <c r="B4056">
        <v>52</v>
      </c>
      <c r="C4056">
        <v>20</v>
      </c>
    </row>
    <row r="4057" spans="1:3" x14ac:dyDescent="0.2">
      <c r="A4057">
        <v>29</v>
      </c>
      <c r="B4057">
        <v>53</v>
      </c>
      <c r="C4057">
        <v>13</v>
      </c>
    </row>
    <row r="4058" spans="1:3" x14ac:dyDescent="0.2">
      <c r="A4058">
        <v>29</v>
      </c>
      <c r="B4058">
        <v>54</v>
      </c>
      <c r="C4058">
        <v>78</v>
      </c>
    </row>
    <row r="4059" spans="1:3" x14ac:dyDescent="0.2">
      <c r="A4059">
        <v>29</v>
      </c>
      <c r="B4059">
        <v>55</v>
      </c>
      <c r="C4059">
        <v>39</v>
      </c>
    </row>
    <row r="4060" spans="1:3" x14ac:dyDescent="0.2">
      <c r="A4060">
        <v>29</v>
      </c>
      <c r="B4060">
        <v>56</v>
      </c>
      <c r="C4060">
        <v>22</v>
      </c>
    </row>
    <row r="4061" spans="1:3" x14ac:dyDescent="0.2">
      <c r="A4061">
        <v>29</v>
      </c>
      <c r="B4061">
        <v>57</v>
      </c>
      <c r="C4061">
        <v>89</v>
      </c>
    </row>
    <row r="4062" spans="1:3" x14ac:dyDescent="0.2">
      <c r="A4062">
        <v>29</v>
      </c>
      <c r="B4062">
        <v>58</v>
      </c>
      <c r="C4062">
        <v>39</v>
      </c>
    </row>
    <row r="4063" spans="1:3" x14ac:dyDescent="0.2">
      <c r="A4063">
        <v>29</v>
      </c>
      <c r="B4063">
        <v>59</v>
      </c>
      <c r="C4063">
        <v>72</v>
      </c>
    </row>
    <row r="4064" spans="1:3" x14ac:dyDescent="0.2">
      <c r="A4064">
        <v>29</v>
      </c>
      <c r="B4064">
        <v>60</v>
      </c>
      <c r="C4064">
        <v>71</v>
      </c>
    </row>
    <row r="4065" spans="1:3" x14ac:dyDescent="0.2">
      <c r="A4065">
        <v>29</v>
      </c>
      <c r="B4065">
        <v>61</v>
      </c>
      <c r="C4065">
        <v>42</v>
      </c>
    </row>
    <row r="4066" spans="1:3" x14ac:dyDescent="0.2">
      <c r="A4066">
        <v>29</v>
      </c>
      <c r="B4066">
        <v>62</v>
      </c>
      <c r="C4066">
        <v>32</v>
      </c>
    </row>
    <row r="4067" spans="1:3" x14ac:dyDescent="0.2">
      <c r="A4067">
        <v>29</v>
      </c>
      <c r="B4067">
        <v>63</v>
      </c>
      <c r="C4067">
        <v>69</v>
      </c>
    </row>
    <row r="4068" spans="1:3" x14ac:dyDescent="0.2">
      <c r="A4068">
        <v>29</v>
      </c>
      <c r="B4068">
        <v>64</v>
      </c>
      <c r="C4068">
        <v>59</v>
      </c>
    </row>
    <row r="4069" spans="1:3" x14ac:dyDescent="0.2">
      <c r="A4069">
        <v>29</v>
      </c>
      <c r="B4069">
        <v>65</v>
      </c>
      <c r="C4069">
        <v>116</v>
      </c>
    </row>
    <row r="4070" spans="1:3" x14ac:dyDescent="0.2">
      <c r="A4070">
        <v>29</v>
      </c>
      <c r="B4070">
        <v>66</v>
      </c>
      <c r="C4070">
        <v>91</v>
      </c>
    </row>
    <row r="4071" spans="1:3" x14ac:dyDescent="0.2">
      <c r="A4071">
        <v>29</v>
      </c>
      <c r="B4071">
        <v>67</v>
      </c>
      <c r="C4071">
        <v>79</v>
      </c>
    </row>
    <row r="4072" spans="1:3" x14ac:dyDescent="0.2">
      <c r="A4072">
        <v>29</v>
      </c>
      <c r="B4072">
        <v>68</v>
      </c>
      <c r="C4072">
        <v>49</v>
      </c>
    </row>
    <row r="4073" spans="1:3" x14ac:dyDescent="0.2">
      <c r="A4073">
        <v>29</v>
      </c>
      <c r="B4073">
        <v>69</v>
      </c>
      <c r="C4073">
        <v>73</v>
      </c>
    </row>
    <row r="4074" spans="1:3" x14ac:dyDescent="0.2">
      <c r="A4074">
        <v>29</v>
      </c>
      <c r="B4074">
        <v>70</v>
      </c>
      <c r="C4074">
        <v>58</v>
      </c>
    </row>
    <row r="4075" spans="1:3" x14ac:dyDescent="0.2">
      <c r="A4075">
        <v>29</v>
      </c>
      <c r="B4075">
        <v>71</v>
      </c>
      <c r="C4075">
        <v>33</v>
      </c>
    </row>
    <row r="4076" spans="1:3" x14ac:dyDescent="0.2">
      <c r="A4076">
        <v>29</v>
      </c>
      <c r="B4076">
        <v>72</v>
      </c>
      <c r="C4076">
        <v>96</v>
      </c>
    </row>
    <row r="4077" spans="1:3" x14ac:dyDescent="0.2">
      <c r="A4077">
        <v>29</v>
      </c>
      <c r="B4077">
        <v>73</v>
      </c>
      <c r="C4077">
        <v>23</v>
      </c>
    </row>
    <row r="4078" spans="1:3" x14ac:dyDescent="0.2">
      <c r="A4078">
        <v>29</v>
      </c>
      <c r="B4078">
        <v>74</v>
      </c>
      <c r="C4078">
        <v>51</v>
      </c>
    </row>
    <row r="4079" spans="1:3" x14ac:dyDescent="0.2">
      <c r="A4079">
        <v>29</v>
      </c>
      <c r="B4079">
        <v>75</v>
      </c>
      <c r="C4079">
        <v>51</v>
      </c>
    </row>
    <row r="4080" spans="1:3" x14ac:dyDescent="0.2">
      <c r="A4080">
        <v>29</v>
      </c>
      <c r="B4080">
        <v>76</v>
      </c>
      <c r="C4080">
        <v>54</v>
      </c>
    </row>
    <row r="4081" spans="1:3" x14ac:dyDescent="0.2">
      <c r="A4081">
        <v>29</v>
      </c>
      <c r="B4081">
        <v>77</v>
      </c>
      <c r="C4081">
        <v>54</v>
      </c>
    </row>
    <row r="4082" spans="1:3" x14ac:dyDescent="0.2">
      <c r="A4082">
        <v>29</v>
      </c>
      <c r="B4082">
        <v>78</v>
      </c>
      <c r="C4082">
        <v>7</v>
      </c>
    </row>
    <row r="4083" spans="1:3" x14ac:dyDescent="0.2">
      <c r="A4083">
        <v>29</v>
      </c>
      <c r="B4083">
        <v>79</v>
      </c>
      <c r="C4083">
        <v>33</v>
      </c>
    </row>
    <row r="4084" spans="1:3" x14ac:dyDescent="0.2">
      <c r="A4084">
        <v>29</v>
      </c>
      <c r="B4084">
        <v>80</v>
      </c>
      <c r="C4084">
        <v>58</v>
      </c>
    </row>
    <row r="4085" spans="1:3" x14ac:dyDescent="0.2">
      <c r="A4085">
        <v>29</v>
      </c>
      <c r="B4085">
        <v>81</v>
      </c>
      <c r="C4085">
        <v>21</v>
      </c>
    </row>
    <row r="4086" spans="1:3" x14ac:dyDescent="0.2">
      <c r="A4086">
        <v>29</v>
      </c>
      <c r="B4086">
        <v>82</v>
      </c>
      <c r="C4086">
        <v>11</v>
      </c>
    </row>
    <row r="4087" spans="1:3" x14ac:dyDescent="0.2">
      <c r="A4087">
        <v>29</v>
      </c>
      <c r="B4087">
        <v>83</v>
      </c>
      <c r="C4087">
        <v>116</v>
      </c>
    </row>
    <row r="4088" spans="1:3" x14ac:dyDescent="0.2">
      <c r="A4088">
        <v>29</v>
      </c>
      <c r="B4088">
        <v>84</v>
      </c>
      <c r="C4088">
        <v>115</v>
      </c>
    </row>
    <row r="4089" spans="1:3" x14ac:dyDescent="0.2">
      <c r="A4089">
        <v>29</v>
      </c>
      <c r="B4089">
        <v>85</v>
      </c>
      <c r="C4089">
        <v>90</v>
      </c>
    </row>
    <row r="4090" spans="1:3" x14ac:dyDescent="0.2">
      <c r="A4090">
        <v>29</v>
      </c>
      <c r="B4090">
        <v>86</v>
      </c>
      <c r="C4090">
        <v>105</v>
      </c>
    </row>
    <row r="4091" spans="1:3" x14ac:dyDescent="0.2">
      <c r="A4091">
        <v>29</v>
      </c>
      <c r="B4091">
        <v>87</v>
      </c>
      <c r="C4091">
        <v>103</v>
      </c>
    </row>
    <row r="4092" spans="1:3" x14ac:dyDescent="0.2">
      <c r="A4092">
        <v>29</v>
      </c>
      <c r="B4092">
        <v>88</v>
      </c>
      <c r="C4092">
        <v>56</v>
      </c>
    </row>
    <row r="4093" spans="1:3" x14ac:dyDescent="0.2">
      <c r="A4093">
        <v>29</v>
      </c>
      <c r="B4093">
        <v>89</v>
      </c>
      <c r="C4093">
        <v>7</v>
      </c>
    </row>
    <row r="4094" spans="1:3" x14ac:dyDescent="0.2">
      <c r="A4094">
        <v>29</v>
      </c>
      <c r="B4094">
        <v>90</v>
      </c>
      <c r="C4094">
        <v>89</v>
      </c>
    </row>
    <row r="4095" spans="1:3" x14ac:dyDescent="0.2">
      <c r="A4095">
        <v>29</v>
      </c>
      <c r="B4095">
        <v>91</v>
      </c>
      <c r="C4095">
        <v>39</v>
      </c>
    </row>
    <row r="4096" spans="1:3" x14ac:dyDescent="0.2">
      <c r="A4096">
        <v>29</v>
      </c>
      <c r="B4096">
        <v>92</v>
      </c>
      <c r="C4096">
        <v>50</v>
      </c>
    </row>
    <row r="4097" spans="1:3" x14ac:dyDescent="0.2">
      <c r="A4097">
        <v>29</v>
      </c>
      <c r="B4097">
        <v>93</v>
      </c>
      <c r="C4097">
        <v>81</v>
      </c>
    </row>
    <row r="4098" spans="1:3" x14ac:dyDescent="0.2">
      <c r="A4098">
        <v>29</v>
      </c>
      <c r="B4098">
        <v>94</v>
      </c>
      <c r="C4098">
        <v>40</v>
      </c>
    </row>
    <row r="4099" spans="1:3" x14ac:dyDescent="0.2">
      <c r="A4099">
        <v>29</v>
      </c>
      <c r="B4099">
        <v>95</v>
      </c>
      <c r="C4099">
        <v>62</v>
      </c>
    </row>
    <row r="4100" spans="1:3" x14ac:dyDescent="0.2">
      <c r="A4100">
        <v>29</v>
      </c>
      <c r="B4100">
        <v>96</v>
      </c>
      <c r="C4100">
        <v>62</v>
      </c>
    </row>
    <row r="4101" spans="1:3" x14ac:dyDescent="0.2">
      <c r="A4101">
        <v>29</v>
      </c>
      <c r="B4101">
        <v>97</v>
      </c>
      <c r="C4101">
        <v>42</v>
      </c>
    </row>
    <row r="4102" spans="1:3" x14ac:dyDescent="0.2">
      <c r="A4102">
        <v>29</v>
      </c>
      <c r="B4102">
        <v>98</v>
      </c>
      <c r="C4102">
        <v>70</v>
      </c>
    </row>
    <row r="4103" spans="1:3" x14ac:dyDescent="0.2">
      <c r="A4103">
        <v>29</v>
      </c>
      <c r="B4103">
        <v>99</v>
      </c>
      <c r="C4103">
        <v>55</v>
      </c>
    </row>
    <row r="4104" spans="1:3" x14ac:dyDescent="0.2">
      <c r="A4104">
        <v>29</v>
      </c>
      <c r="B4104">
        <v>100</v>
      </c>
      <c r="C4104">
        <v>116</v>
      </c>
    </row>
    <row r="4105" spans="1:3" x14ac:dyDescent="0.2">
      <c r="A4105">
        <v>29</v>
      </c>
      <c r="B4105">
        <v>101</v>
      </c>
      <c r="C4105">
        <v>74</v>
      </c>
    </row>
    <row r="4106" spans="1:3" x14ac:dyDescent="0.2">
      <c r="A4106">
        <v>29</v>
      </c>
      <c r="B4106">
        <v>102</v>
      </c>
      <c r="C4106">
        <v>64</v>
      </c>
    </row>
    <row r="4107" spans="1:3" x14ac:dyDescent="0.2">
      <c r="A4107">
        <v>29</v>
      </c>
      <c r="B4107">
        <v>103</v>
      </c>
      <c r="C4107">
        <v>73</v>
      </c>
    </row>
    <row r="4108" spans="1:3" x14ac:dyDescent="0.2">
      <c r="A4108">
        <v>29</v>
      </c>
      <c r="B4108">
        <v>104</v>
      </c>
      <c r="C4108">
        <v>33</v>
      </c>
    </row>
    <row r="4109" spans="1:3" x14ac:dyDescent="0.2">
      <c r="A4109">
        <v>29</v>
      </c>
      <c r="B4109">
        <v>105</v>
      </c>
      <c r="C4109">
        <v>28</v>
      </c>
    </row>
    <row r="4110" spans="1:3" x14ac:dyDescent="0.2">
      <c r="A4110">
        <v>29</v>
      </c>
      <c r="B4110">
        <v>106</v>
      </c>
      <c r="C4110">
        <v>71</v>
      </c>
    </row>
    <row r="4111" spans="1:3" x14ac:dyDescent="0.2">
      <c r="A4111">
        <v>29</v>
      </c>
      <c r="B4111">
        <v>107</v>
      </c>
      <c r="C4111">
        <v>49</v>
      </c>
    </row>
    <row r="4112" spans="1:3" x14ac:dyDescent="0.2">
      <c r="A4112">
        <v>29</v>
      </c>
      <c r="B4112">
        <v>108</v>
      </c>
      <c r="C4112">
        <v>31</v>
      </c>
    </row>
    <row r="4113" spans="1:3" x14ac:dyDescent="0.2">
      <c r="A4113">
        <v>29</v>
      </c>
      <c r="B4113">
        <v>109</v>
      </c>
      <c r="C4113">
        <v>41</v>
      </c>
    </row>
    <row r="4114" spans="1:3" x14ac:dyDescent="0.2">
      <c r="A4114">
        <v>29</v>
      </c>
      <c r="B4114">
        <v>110</v>
      </c>
      <c r="C4114">
        <v>74</v>
      </c>
    </row>
    <row r="4115" spans="1:3" x14ac:dyDescent="0.2">
      <c r="A4115">
        <v>29</v>
      </c>
      <c r="B4115">
        <v>111</v>
      </c>
      <c r="C4115">
        <v>74</v>
      </c>
    </row>
    <row r="4116" spans="1:3" x14ac:dyDescent="0.2">
      <c r="A4116">
        <v>29</v>
      </c>
      <c r="B4116">
        <v>112</v>
      </c>
      <c r="C4116">
        <v>50</v>
      </c>
    </row>
    <row r="4117" spans="1:3" x14ac:dyDescent="0.2">
      <c r="A4117">
        <v>29</v>
      </c>
      <c r="B4117">
        <v>113</v>
      </c>
      <c r="C4117">
        <v>31</v>
      </c>
    </row>
    <row r="4118" spans="1:3" x14ac:dyDescent="0.2">
      <c r="A4118">
        <v>29</v>
      </c>
      <c r="B4118">
        <v>114</v>
      </c>
      <c r="C4118">
        <v>79</v>
      </c>
    </row>
    <row r="4119" spans="1:3" x14ac:dyDescent="0.2">
      <c r="A4119">
        <v>29</v>
      </c>
      <c r="B4119">
        <v>115</v>
      </c>
      <c r="C4119">
        <v>89</v>
      </c>
    </row>
    <row r="4120" spans="1:3" x14ac:dyDescent="0.2">
      <c r="A4120">
        <v>29</v>
      </c>
      <c r="B4120">
        <v>116</v>
      </c>
      <c r="C4120">
        <v>22</v>
      </c>
    </row>
    <row r="4121" spans="1:3" x14ac:dyDescent="0.2">
      <c r="A4121">
        <v>29</v>
      </c>
      <c r="B4121">
        <v>117</v>
      </c>
      <c r="C4121">
        <v>79</v>
      </c>
    </row>
    <row r="4122" spans="1:3" x14ac:dyDescent="0.2">
      <c r="A4122">
        <v>29</v>
      </c>
      <c r="B4122">
        <v>118</v>
      </c>
      <c r="C4122">
        <v>65</v>
      </c>
    </row>
    <row r="4123" spans="1:3" x14ac:dyDescent="0.2">
      <c r="A4123">
        <v>29</v>
      </c>
      <c r="B4123">
        <v>119</v>
      </c>
      <c r="C4123">
        <v>66</v>
      </c>
    </row>
    <row r="4124" spans="1:3" x14ac:dyDescent="0.2">
      <c r="A4124">
        <v>29</v>
      </c>
      <c r="B4124">
        <v>120</v>
      </c>
      <c r="C4124">
        <v>80</v>
      </c>
    </row>
    <row r="4125" spans="1:3" x14ac:dyDescent="0.2">
      <c r="A4125">
        <v>29</v>
      </c>
      <c r="B4125">
        <v>121</v>
      </c>
      <c r="C4125">
        <v>64</v>
      </c>
    </row>
    <row r="4126" spans="1:3" x14ac:dyDescent="0.2">
      <c r="A4126">
        <v>29</v>
      </c>
      <c r="B4126">
        <v>122</v>
      </c>
      <c r="C4126">
        <v>54</v>
      </c>
    </row>
    <row r="4127" spans="1:3" x14ac:dyDescent="0.2">
      <c r="A4127">
        <v>29</v>
      </c>
      <c r="B4127">
        <v>123</v>
      </c>
      <c r="C4127">
        <v>71</v>
      </c>
    </row>
    <row r="4128" spans="1:3" x14ac:dyDescent="0.2">
      <c r="A4128">
        <v>29</v>
      </c>
      <c r="B4128">
        <v>124</v>
      </c>
      <c r="C4128">
        <v>71</v>
      </c>
    </row>
    <row r="4129" spans="1:3" x14ac:dyDescent="0.2">
      <c r="A4129">
        <v>29</v>
      </c>
      <c r="B4129">
        <v>125</v>
      </c>
      <c r="C4129">
        <v>88</v>
      </c>
    </row>
    <row r="4130" spans="1:3" x14ac:dyDescent="0.2">
      <c r="A4130">
        <v>29</v>
      </c>
      <c r="B4130">
        <v>126</v>
      </c>
      <c r="C4130">
        <v>65</v>
      </c>
    </row>
    <row r="4131" spans="1:3" x14ac:dyDescent="0.2">
      <c r="A4131">
        <v>29</v>
      </c>
      <c r="B4131">
        <v>127</v>
      </c>
      <c r="C4131">
        <v>66</v>
      </c>
    </row>
    <row r="4132" spans="1:3" x14ac:dyDescent="0.2">
      <c r="A4132">
        <v>29</v>
      </c>
      <c r="B4132">
        <v>128</v>
      </c>
      <c r="C4132">
        <v>49</v>
      </c>
    </row>
    <row r="4133" spans="1:3" x14ac:dyDescent="0.2">
      <c r="A4133">
        <v>29</v>
      </c>
      <c r="B4133">
        <v>129</v>
      </c>
      <c r="C4133">
        <v>105</v>
      </c>
    </row>
    <row r="4134" spans="1:3" x14ac:dyDescent="0.2">
      <c r="A4134">
        <v>29</v>
      </c>
      <c r="B4134">
        <v>130</v>
      </c>
      <c r="C4134">
        <v>79</v>
      </c>
    </row>
    <row r="4135" spans="1:3" x14ac:dyDescent="0.2">
      <c r="A4135">
        <v>29</v>
      </c>
      <c r="B4135">
        <v>131</v>
      </c>
      <c r="C4135">
        <v>70</v>
      </c>
    </row>
    <row r="4136" spans="1:3" x14ac:dyDescent="0.2">
      <c r="A4136">
        <v>29</v>
      </c>
      <c r="B4136">
        <v>132</v>
      </c>
      <c r="C4136">
        <v>88</v>
      </c>
    </row>
    <row r="4137" spans="1:3" x14ac:dyDescent="0.2">
      <c r="A4137">
        <v>29</v>
      </c>
      <c r="B4137">
        <v>133</v>
      </c>
      <c r="C4137">
        <v>99</v>
      </c>
    </row>
    <row r="4138" spans="1:3" x14ac:dyDescent="0.2">
      <c r="A4138">
        <v>29</v>
      </c>
      <c r="B4138">
        <v>134</v>
      </c>
      <c r="C4138">
        <v>99</v>
      </c>
    </row>
    <row r="4139" spans="1:3" x14ac:dyDescent="0.2">
      <c r="A4139">
        <v>29</v>
      </c>
      <c r="B4139">
        <v>135</v>
      </c>
      <c r="C4139">
        <v>70</v>
      </c>
    </row>
    <row r="4140" spans="1:3" x14ac:dyDescent="0.2">
      <c r="A4140">
        <v>29</v>
      </c>
      <c r="B4140">
        <v>136</v>
      </c>
      <c r="C4140">
        <v>99</v>
      </c>
    </row>
    <row r="4141" spans="1:3" x14ac:dyDescent="0.2">
      <c r="A4141">
        <v>29</v>
      </c>
      <c r="B4141">
        <v>137</v>
      </c>
      <c r="C4141">
        <v>99</v>
      </c>
    </row>
    <row r="4142" spans="1:3" x14ac:dyDescent="0.2">
      <c r="A4142">
        <v>30</v>
      </c>
      <c r="B4142">
        <v>0</v>
      </c>
      <c r="C4142">
        <v>11</v>
      </c>
    </row>
    <row r="4143" spans="1:3" x14ac:dyDescent="0.2">
      <c r="A4143">
        <v>30</v>
      </c>
      <c r="B4143">
        <v>1</v>
      </c>
      <c r="C4143">
        <v>11</v>
      </c>
    </row>
    <row r="4144" spans="1:3" x14ac:dyDescent="0.2">
      <c r="A4144">
        <v>30</v>
      </c>
      <c r="B4144">
        <v>2</v>
      </c>
      <c r="C4144">
        <v>16</v>
      </c>
    </row>
    <row r="4145" spans="1:3" x14ac:dyDescent="0.2">
      <c r="A4145">
        <v>30</v>
      </c>
      <c r="B4145">
        <v>3</v>
      </c>
      <c r="C4145">
        <v>9</v>
      </c>
    </row>
    <row r="4146" spans="1:3" x14ac:dyDescent="0.2">
      <c r="A4146">
        <v>30</v>
      </c>
      <c r="B4146">
        <v>4</v>
      </c>
      <c r="C4146">
        <v>29</v>
      </c>
    </row>
    <row r="4147" spans="1:3" x14ac:dyDescent="0.2">
      <c r="A4147">
        <v>30</v>
      </c>
      <c r="B4147">
        <v>5</v>
      </c>
      <c r="C4147">
        <v>62</v>
      </c>
    </row>
    <row r="4148" spans="1:3" x14ac:dyDescent="0.2">
      <c r="A4148">
        <v>30</v>
      </c>
      <c r="B4148">
        <v>6</v>
      </c>
      <c r="C4148">
        <v>29</v>
      </c>
    </row>
    <row r="4149" spans="1:3" x14ac:dyDescent="0.2">
      <c r="A4149">
        <v>30</v>
      </c>
      <c r="B4149">
        <v>7</v>
      </c>
      <c r="C4149">
        <v>95</v>
      </c>
    </row>
    <row r="4150" spans="1:3" x14ac:dyDescent="0.2">
      <c r="A4150">
        <v>30</v>
      </c>
      <c r="B4150">
        <v>8</v>
      </c>
      <c r="C4150">
        <v>23</v>
      </c>
    </row>
    <row r="4151" spans="1:3" x14ac:dyDescent="0.2">
      <c r="A4151">
        <v>30</v>
      </c>
      <c r="B4151">
        <v>9</v>
      </c>
      <c r="C4151">
        <v>32</v>
      </c>
    </row>
    <row r="4152" spans="1:3" x14ac:dyDescent="0.2">
      <c r="A4152">
        <v>30</v>
      </c>
      <c r="B4152">
        <v>10</v>
      </c>
      <c r="C4152">
        <v>50</v>
      </c>
    </row>
    <row r="4153" spans="1:3" x14ac:dyDescent="0.2">
      <c r="A4153">
        <v>30</v>
      </c>
      <c r="B4153">
        <v>11</v>
      </c>
      <c r="C4153">
        <v>32</v>
      </c>
    </row>
    <row r="4154" spans="1:3" x14ac:dyDescent="0.2">
      <c r="A4154">
        <v>30</v>
      </c>
      <c r="B4154">
        <v>12</v>
      </c>
      <c r="C4154">
        <v>32</v>
      </c>
    </row>
    <row r="4155" spans="1:3" x14ac:dyDescent="0.2">
      <c r="A4155">
        <v>30</v>
      </c>
      <c r="B4155">
        <v>13</v>
      </c>
      <c r="C4155">
        <v>95</v>
      </c>
    </row>
    <row r="4156" spans="1:3" x14ac:dyDescent="0.2">
      <c r="A4156">
        <v>30</v>
      </c>
      <c r="B4156">
        <v>14</v>
      </c>
      <c r="C4156">
        <v>95</v>
      </c>
    </row>
    <row r="4157" spans="1:3" x14ac:dyDescent="0.2">
      <c r="A4157">
        <v>30</v>
      </c>
      <c r="B4157">
        <v>15</v>
      </c>
      <c r="C4157">
        <v>11</v>
      </c>
    </row>
    <row r="4158" spans="1:3" x14ac:dyDescent="0.2">
      <c r="A4158">
        <v>30</v>
      </c>
      <c r="B4158">
        <v>16</v>
      </c>
      <c r="C4158">
        <v>29</v>
      </c>
    </row>
    <row r="4159" spans="1:3" x14ac:dyDescent="0.2">
      <c r="A4159">
        <v>30</v>
      </c>
      <c r="B4159">
        <v>17</v>
      </c>
      <c r="C4159">
        <v>18</v>
      </c>
    </row>
    <row r="4160" spans="1:3" x14ac:dyDescent="0.2">
      <c r="A4160">
        <v>30</v>
      </c>
      <c r="B4160">
        <v>18</v>
      </c>
      <c r="C4160">
        <v>5</v>
      </c>
    </row>
    <row r="4161" spans="1:3" x14ac:dyDescent="0.2">
      <c r="A4161">
        <v>30</v>
      </c>
      <c r="B4161">
        <v>19</v>
      </c>
      <c r="C4161">
        <v>11</v>
      </c>
    </row>
    <row r="4162" spans="1:3" x14ac:dyDescent="0.2">
      <c r="A4162">
        <v>30</v>
      </c>
      <c r="B4162">
        <v>20</v>
      </c>
      <c r="C4162">
        <v>95</v>
      </c>
    </row>
    <row r="4163" spans="1:3" x14ac:dyDescent="0.2">
      <c r="A4163">
        <v>30</v>
      </c>
      <c r="B4163">
        <v>21</v>
      </c>
      <c r="C4163">
        <v>72</v>
      </c>
    </row>
    <row r="4164" spans="1:3" x14ac:dyDescent="0.2">
      <c r="A4164">
        <v>30</v>
      </c>
      <c r="B4164">
        <v>22</v>
      </c>
      <c r="C4164">
        <v>20</v>
      </c>
    </row>
    <row r="4165" spans="1:3" x14ac:dyDescent="0.2">
      <c r="A4165">
        <v>30</v>
      </c>
      <c r="B4165">
        <v>23</v>
      </c>
      <c r="C4165">
        <v>7</v>
      </c>
    </row>
    <row r="4166" spans="1:3" x14ac:dyDescent="0.2">
      <c r="A4166">
        <v>30</v>
      </c>
      <c r="B4166">
        <v>24</v>
      </c>
      <c r="C4166">
        <v>24</v>
      </c>
    </row>
    <row r="4167" spans="1:3" x14ac:dyDescent="0.2">
      <c r="A4167">
        <v>30</v>
      </c>
      <c r="B4167">
        <v>25</v>
      </c>
      <c r="C4167">
        <v>18</v>
      </c>
    </row>
    <row r="4168" spans="1:3" x14ac:dyDescent="0.2">
      <c r="A4168">
        <v>30</v>
      </c>
      <c r="B4168">
        <v>26</v>
      </c>
      <c r="C4168">
        <v>11</v>
      </c>
    </row>
    <row r="4169" spans="1:3" x14ac:dyDescent="0.2">
      <c r="A4169">
        <v>30</v>
      </c>
      <c r="B4169">
        <v>27</v>
      </c>
      <c r="C4169">
        <v>51</v>
      </c>
    </row>
    <row r="4170" spans="1:3" x14ac:dyDescent="0.2">
      <c r="A4170">
        <v>30</v>
      </c>
      <c r="B4170">
        <v>28</v>
      </c>
      <c r="C4170">
        <v>89</v>
      </c>
    </row>
    <row r="4171" spans="1:3" x14ac:dyDescent="0.2">
      <c r="A4171">
        <v>30</v>
      </c>
      <c r="B4171">
        <v>29</v>
      </c>
      <c r="C4171">
        <v>45</v>
      </c>
    </row>
    <row r="4172" spans="1:3" x14ac:dyDescent="0.2">
      <c r="A4172">
        <v>30</v>
      </c>
      <c r="B4172">
        <v>30</v>
      </c>
      <c r="C4172">
        <v>30</v>
      </c>
    </row>
    <row r="4173" spans="1:3" x14ac:dyDescent="0.2">
      <c r="A4173">
        <v>30</v>
      </c>
      <c r="B4173">
        <v>31</v>
      </c>
      <c r="C4173">
        <v>33</v>
      </c>
    </row>
    <row r="4174" spans="1:3" x14ac:dyDescent="0.2">
      <c r="A4174">
        <v>30</v>
      </c>
      <c r="B4174">
        <v>32</v>
      </c>
      <c r="C4174">
        <v>62</v>
      </c>
    </row>
    <row r="4175" spans="1:3" x14ac:dyDescent="0.2">
      <c r="A4175">
        <v>30</v>
      </c>
      <c r="B4175">
        <v>33</v>
      </c>
      <c r="C4175">
        <v>39</v>
      </c>
    </row>
    <row r="4176" spans="1:3" x14ac:dyDescent="0.2">
      <c r="A4176">
        <v>30</v>
      </c>
      <c r="B4176">
        <v>34</v>
      </c>
      <c r="C4176">
        <v>39</v>
      </c>
    </row>
    <row r="4177" spans="1:3" x14ac:dyDescent="0.2">
      <c r="A4177">
        <v>30</v>
      </c>
      <c r="B4177">
        <v>35</v>
      </c>
      <c r="C4177">
        <v>9</v>
      </c>
    </row>
    <row r="4178" spans="1:3" x14ac:dyDescent="0.2">
      <c r="A4178">
        <v>30</v>
      </c>
      <c r="B4178">
        <v>36</v>
      </c>
      <c r="C4178">
        <v>9</v>
      </c>
    </row>
    <row r="4179" spans="1:3" x14ac:dyDescent="0.2">
      <c r="A4179">
        <v>30</v>
      </c>
      <c r="B4179">
        <v>37</v>
      </c>
      <c r="C4179">
        <v>79</v>
      </c>
    </row>
    <row r="4180" spans="1:3" x14ac:dyDescent="0.2">
      <c r="A4180">
        <v>30</v>
      </c>
      <c r="B4180">
        <v>38</v>
      </c>
      <c r="C4180">
        <v>71</v>
      </c>
    </row>
    <row r="4181" spans="1:3" x14ac:dyDescent="0.2">
      <c r="A4181">
        <v>30</v>
      </c>
      <c r="B4181">
        <v>39</v>
      </c>
      <c r="C4181">
        <v>20</v>
      </c>
    </row>
    <row r="4182" spans="1:3" x14ac:dyDescent="0.2">
      <c r="A4182">
        <v>30</v>
      </c>
      <c r="B4182">
        <v>40</v>
      </c>
      <c r="C4182">
        <v>73</v>
      </c>
    </row>
    <row r="4183" spans="1:3" x14ac:dyDescent="0.2">
      <c r="A4183">
        <v>30</v>
      </c>
      <c r="B4183">
        <v>41</v>
      </c>
      <c r="C4183">
        <v>33</v>
      </c>
    </row>
    <row r="4184" spans="1:3" x14ac:dyDescent="0.2">
      <c r="A4184">
        <v>30</v>
      </c>
      <c r="B4184">
        <v>42</v>
      </c>
      <c r="C4184">
        <v>73</v>
      </c>
    </row>
    <row r="4185" spans="1:3" x14ac:dyDescent="0.2">
      <c r="A4185">
        <v>30</v>
      </c>
      <c r="B4185">
        <v>43</v>
      </c>
      <c r="C4185">
        <v>33</v>
      </c>
    </row>
    <row r="4186" spans="1:3" x14ac:dyDescent="0.2">
      <c r="A4186">
        <v>30</v>
      </c>
      <c r="B4186">
        <v>44</v>
      </c>
      <c r="C4186">
        <v>79</v>
      </c>
    </row>
    <row r="4187" spans="1:3" x14ac:dyDescent="0.2">
      <c r="A4187">
        <v>30</v>
      </c>
      <c r="B4187">
        <v>45</v>
      </c>
      <c r="C4187">
        <v>24</v>
      </c>
    </row>
    <row r="4188" spans="1:3" x14ac:dyDescent="0.2">
      <c r="A4188">
        <v>30</v>
      </c>
      <c r="B4188">
        <v>46</v>
      </c>
      <c r="C4188">
        <v>40</v>
      </c>
    </row>
    <row r="4189" spans="1:3" x14ac:dyDescent="0.2">
      <c r="A4189">
        <v>30</v>
      </c>
      <c r="B4189">
        <v>47</v>
      </c>
      <c r="C4189">
        <v>40</v>
      </c>
    </row>
    <row r="4190" spans="1:3" x14ac:dyDescent="0.2">
      <c r="A4190">
        <v>30</v>
      </c>
      <c r="B4190">
        <v>48</v>
      </c>
      <c r="C4190">
        <v>41</v>
      </c>
    </row>
    <row r="4191" spans="1:3" x14ac:dyDescent="0.2">
      <c r="A4191">
        <v>30</v>
      </c>
      <c r="B4191">
        <v>49</v>
      </c>
      <c r="C4191">
        <v>55</v>
      </c>
    </row>
    <row r="4192" spans="1:3" x14ac:dyDescent="0.2">
      <c r="A4192">
        <v>30</v>
      </c>
      <c r="B4192">
        <v>50</v>
      </c>
      <c r="C4192">
        <v>33</v>
      </c>
    </row>
    <row r="4193" spans="1:3" x14ac:dyDescent="0.2">
      <c r="A4193">
        <v>30</v>
      </c>
      <c r="B4193">
        <v>51</v>
      </c>
      <c r="C4193">
        <v>22</v>
      </c>
    </row>
    <row r="4194" spans="1:3" x14ac:dyDescent="0.2">
      <c r="A4194">
        <v>30</v>
      </c>
      <c r="B4194">
        <v>52</v>
      </c>
      <c r="C4194">
        <v>72</v>
      </c>
    </row>
    <row r="4195" spans="1:3" x14ac:dyDescent="0.2">
      <c r="A4195">
        <v>30</v>
      </c>
      <c r="B4195">
        <v>53</v>
      </c>
      <c r="C4195">
        <v>72</v>
      </c>
    </row>
    <row r="4196" spans="1:3" x14ac:dyDescent="0.2">
      <c r="A4196">
        <v>30</v>
      </c>
      <c r="B4196">
        <v>54</v>
      </c>
      <c r="C4196">
        <v>73</v>
      </c>
    </row>
    <row r="4197" spans="1:3" x14ac:dyDescent="0.2">
      <c r="A4197">
        <v>30</v>
      </c>
      <c r="B4197">
        <v>55</v>
      </c>
      <c r="C4197">
        <v>8</v>
      </c>
    </row>
    <row r="4198" spans="1:3" x14ac:dyDescent="0.2">
      <c r="A4198">
        <v>30</v>
      </c>
      <c r="B4198">
        <v>56</v>
      </c>
      <c r="C4198">
        <v>78</v>
      </c>
    </row>
    <row r="4199" spans="1:3" x14ac:dyDescent="0.2">
      <c r="A4199">
        <v>30</v>
      </c>
      <c r="B4199">
        <v>57</v>
      </c>
      <c r="C4199">
        <v>21</v>
      </c>
    </row>
    <row r="4200" spans="1:3" x14ac:dyDescent="0.2">
      <c r="A4200">
        <v>30</v>
      </c>
      <c r="B4200">
        <v>58</v>
      </c>
      <c r="C4200">
        <v>89</v>
      </c>
    </row>
    <row r="4201" spans="1:3" x14ac:dyDescent="0.2">
      <c r="A4201">
        <v>30</v>
      </c>
      <c r="B4201">
        <v>59</v>
      </c>
      <c r="C4201">
        <v>22</v>
      </c>
    </row>
    <row r="4202" spans="1:3" x14ac:dyDescent="0.2">
      <c r="A4202">
        <v>30</v>
      </c>
      <c r="B4202">
        <v>60</v>
      </c>
      <c r="C4202">
        <v>64</v>
      </c>
    </row>
    <row r="4203" spans="1:3" x14ac:dyDescent="0.2">
      <c r="A4203">
        <v>30</v>
      </c>
      <c r="B4203">
        <v>61</v>
      </c>
      <c r="C4203">
        <v>50</v>
      </c>
    </row>
    <row r="4204" spans="1:3" x14ac:dyDescent="0.2">
      <c r="A4204">
        <v>30</v>
      </c>
      <c r="B4204">
        <v>62</v>
      </c>
      <c r="C4204">
        <v>24</v>
      </c>
    </row>
    <row r="4205" spans="1:3" x14ac:dyDescent="0.2">
      <c r="A4205">
        <v>30</v>
      </c>
      <c r="B4205">
        <v>63</v>
      </c>
      <c r="C4205">
        <v>79</v>
      </c>
    </row>
    <row r="4206" spans="1:3" x14ac:dyDescent="0.2">
      <c r="A4206">
        <v>30</v>
      </c>
      <c r="B4206">
        <v>64</v>
      </c>
      <c r="C4206">
        <v>58</v>
      </c>
    </row>
    <row r="4207" spans="1:3" x14ac:dyDescent="0.2">
      <c r="A4207">
        <v>30</v>
      </c>
      <c r="B4207">
        <v>65</v>
      </c>
      <c r="C4207">
        <v>115</v>
      </c>
    </row>
    <row r="4208" spans="1:3" x14ac:dyDescent="0.2">
      <c r="A4208">
        <v>30</v>
      </c>
      <c r="B4208">
        <v>66</v>
      </c>
      <c r="C4208">
        <v>56</v>
      </c>
    </row>
    <row r="4209" spans="1:3" x14ac:dyDescent="0.2">
      <c r="A4209">
        <v>30</v>
      </c>
      <c r="B4209">
        <v>67</v>
      </c>
      <c r="C4209">
        <v>74</v>
      </c>
    </row>
    <row r="4210" spans="1:3" x14ac:dyDescent="0.2">
      <c r="A4210">
        <v>30</v>
      </c>
      <c r="B4210">
        <v>68</v>
      </c>
      <c r="C4210">
        <v>66</v>
      </c>
    </row>
    <row r="4211" spans="1:3" x14ac:dyDescent="0.2">
      <c r="A4211">
        <v>30</v>
      </c>
      <c r="B4211">
        <v>69</v>
      </c>
      <c r="C4211">
        <v>51</v>
      </c>
    </row>
    <row r="4212" spans="1:3" x14ac:dyDescent="0.2">
      <c r="A4212">
        <v>30</v>
      </c>
      <c r="B4212">
        <v>70</v>
      </c>
      <c r="C4212">
        <v>116</v>
      </c>
    </row>
    <row r="4213" spans="1:3" x14ac:dyDescent="0.2">
      <c r="A4213">
        <v>30</v>
      </c>
      <c r="B4213">
        <v>71</v>
      </c>
      <c r="C4213">
        <v>28</v>
      </c>
    </row>
    <row r="4214" spans="1:3" x14ac:dyDescent="0.2">
      <c r="A4214">
        <v>30</v>
      </c>
      <c r="B4214">
        <v>72</v>
      </c>
      <c r="C4214">
        <v>7</v>
      </c>
    </row>
    <row r="4215" spans="1:3" x14ac:dyDescent="0.2">
      <c r="A4215">
        <v>30</v>
      </c>
      <c r="B4215">
        <v>73</v>
      </c>
      <c r="C4215">
        <v>39</v>
      </c>
    </row>
    <row r="4216" spans="1:3" x14ac:dyDescent="0.2">
      <c r="A4216">
        <v>30</v>
      </c>
      <c r="B4216">
        <v>74</v>
      </c>
      <c r="C4216">
        <v>91</v>
      </c>
    </row>
    <row r="4217" spans="1:3" x14ac:dyDescent="0.2">
      <c r="A4217">
        <v>30</v>
      </c>
      <c r="B4217">
        <v>75</v>
      </c>
      <c r="C4217">
        <v>58</v>
      </c>
    </row>
    <row r="4218" spans="1:3" x14ac:dyDescent="0.2">
      <c r="A4218">
        <v>30</v>
      </c>
      <c r="B4218">
        <v>76</v>
      </c>
      <c r="C4218">
        <v>42</v>
      </c>
    </row>
    <row r="4219" spans="1:3" x14ac:dyDescent="0.2">
      <c r="A4219">
        <v>30</v>
      </c>
      <c r="B4219">
        <v>77</v>
      </c>
      <c r="C4219">
        <v>42</v>
      </c>
    </row>
    <row r="4220" spans="1:3" x14ac:dyDescent="0.2">
      <c r="A4220">
        <v>30</v>
      </c>
      <c r="B4220">
        <v>78</v>
      </c>
      <c r="C4220">
        <v>72</v>
      </c>
    </row>
    <row r="4221" spans="1:3" x14ac:dyDescent="0.2">
      <c r="A4221">
        <v>30</v>
      </c>
      <c r="B4221">
        <v>79</v>
      </c>
      <c r="C4221">
        <v>28</v>
      </c>
    </row>
    <row r="4222" spans="1:3" x14ac:dyDescent="0.2">
      <c r="A4222">
        <v>30</v>
      </c>
      <c r="B4222">
        <v>80</v>
      </c>
      <c r="C4222">
        <v>56</v>
      </c>
    </row>
    <row r="4223" spans="1:3" x14ac:dyDescent="0.2">
      <c r="A4223">
        <v>30</v>
      </c>
      <c r="B4223">
        <v>81</v>
      </c>
      <c r="C4223">
        <v>73</v>
      </c>
    </row>
    <row r="4224" spans="1:3" x14ac:dyDescent="0.2">
      <c r="A4224">
        <v>30</v>
      </c>
      <c r="B4224">
        <v>82</v>
      </c>
      <c r="C4224">
        <v>29</v>
      </c>
    </row>
    <row r="4225" spans="1:3" x14ac:dyDescent="0.2">
      <c r="A4225">
        <v>30</v>
      </c>
      <c r="B4225">
        <v>83</v>
      </c>
      <c r="C4225">
        <v>115</v>
      </c>
    </row>
    <row r="4226" spans="1:3" x14ac:dyDescent="0.2">
      <c r="A4226">
        <v>30</v>
      </c>
      <c r="B4226">
        <v>84</v>
      </c>
      <c r="C4226">
        <v>54</v>
      </c>
    </row>
    <row r="4227" spans="1:3" x14ac:dyDescent="0.2">
      <c r="A4227">
        <v>30</v>
      </c>
      <c r="B4227">
        <v>85</v>
      </c>
      <c r="C4227">
        <v>54</v>
      </c>
    </row>
    <row r="4228" spans="1:3" x14ac:dyDescent="0.2">
      <c r="A4228">
        <v>30</v>
      </c>
      <c r="B4228">
        <v>86</v>
      </c>
      <c r="C4228">
        <v>80</v>
      </c>
    </row>
    <row r="4229" spans="1:3" x14ac:dyDescent="0.2">
      <c r="A4229">
        <v>30</v>
      </c>
      <c r="B4229">
        <v>87</v>
      </c>
      <c r="C4229">
        <v>71</v>
      </c>
    </row>
    <row r="4230" spans="1:3" x14ac:dyDescent="0.2">
      <c r="A4230">
        <v>30</v>
      </c>
      <c r="B4230">
        <v>88</v>
      </c>
      <c r="C4230">
        <v>90</v>
      </c>
    </row>
    <row r="4231" spans="1:3" x14ac:dyDescent="0.2">
      <c r="A4231">
        <v>30</v>
      </c>
      <c r="B4231">
        <v>89</v>
      </c>
      <c r="C4231">
        <v>23</v>
      </c>
    </row>
    <row r="4232" spans="1:3" x14ac:dyDescent="0.2">
      <c r="A4232">
        <v>30</v>
      </c>
      <c r="B4232">
        <v>90</v>
      </c>
      <c r="C4232">
        <v>21</v>
      </c>
    </row>
    <row r="4233" spans="1:3" x14ac:dyDescent="0.2">
      <c r="A4233">
        <v>30</v>
      </c>
      <c r="B4233">
        <v>91</v>
      </c>
      <c r="C4233">
        <v>89</v>
      </c>
    </row>
    <row r="4234" spans="1:3" x14ac:dyDescent="0.2">
      <c r="A4234">
        <v>30</v>
      </c>
      <c r="B4234">
        <v>92</v>
      </c>
      <c r="C4234">
        <v>103</v>
      </c>
    </row>
    <row r="4235" spans="1:3" x14ac:dyDescent="0.2">
      <c r="A4235">
        <v>30</v>
      </c>
      <c r="B4235">
        <v>93</v>
      </c>
      <c r="C4235">
        <v>31</v>
      </c>
    </row>
    <row r="4236" spans="1:3" x14ac:dyDescent="0.2">
      <c r="A4236">
        <v>30</v>
      </c>
      <c r="B4236">
        <v>94</v>
      </c>
      <c r="C4236">
        <v>31</v>
      </c>
    </row>
    <row r="4237" spans="1:3" x14ac:dyDescent="0.2">
      <c r="A4237">
        <v>30</v>
      </c>
      <c r="B4237">
        <v>95</v>
      </c>
      <c r="C4237">
        <v>96</v>
      </c>
    </row>
    <row r="4238" spans="1:3" x14ac:dyDescent="0.2">
      <c r="A4238">
        <v>30</v>
      </c>
      <c r="B4238">
        <v>96</v>
      </c>
      <c r="C4238">
        <v>96</v>
      </c>
    </row>
    <row r="4239" spans="1:3" x14ac:dyDescent="0.2">
      <c r="A4239">
        <v>30</v>
      </c>
      <c r="B4239">
        <v>97</v>
      </c>
      <c r="C4239">
        <v>41</v>
      </c>
    </row>
    <row r="4240" spans="1:3" x14ac:dyDescent="0.2">
      <c r="A4240">
        <v>30</v>
      </c>
      <c r="B4240">
        <v>98</v>
      </c>
      <c r="C4240">
        <v>99</v>
      </c>
    </row>
    <row r="4241" spans="1:3" x14ac:dyDescent="0.2">
      <c r="A4241">
        <v>30</v>
      </c>
      <c r="B4241">
        <v>99</v>
      </c>
      <c r="C4241">
        <v>90</v>
      </c>
    </row>
    <row r="4242" spans="1:3" x14ac:dyDescent="0.2">
      <c r="A4242">
        <v>30</v>
      </c>
      <c r="B4242">
        <v>100</v>
      </c>
      <c r="C4242">
        <v>115</v>
      </c>
    </row>
    <row r="4243" spans="1:3" x14ac:dyDescent="0.2">
      <c r="A4243">
        <v>30</v>
      </c>
      <c r="B4243">
        <v>101</v>
      </c>
      <c r="C4243">
        <v>105</v>
      </c>
    </row>
    <row r="4244" spans="1:3" x14ac:dyDescent="0.2">
      <c r="A4244">
        <v>30</v>
      </c>
      <c r="B4244">
        <v>102</v>
      </c>
      <c r="C4244">
        <v>105</v>
      </c>
    </row>
    <row r="4245" spans="1:3" x14ac:dyDescent="0.2">
      <c r="A4245">
        <v>30</v>
      </c>
      <c r="B4245">
        <v>103</v>
      </c>
      <c r="C4245">
        <v>59</v>
      </c>
    </row>
    <row r="4246" spans="1:3" x14ac:dyDescent="0.2">
      <c r="A4246">
        <v>30</v>
      </c>
      <c r="B4246">
        <v>104</v>
      </c>
      <c r="C4246">
        <v>28</v>
      </c>
    </row>
    <row r="4247" spans="1:3" x14ac:dyDescent="0.2">
      <c r="A4247">
        <v>30</v>
      </c>
      <c r="B4247">
        <v>105</v>
      </c>
      <c r="C4247">
        <v>55</v>
      </c>
    </row>
    <row r="4248" spans="1:3" x14ac:dyDescent="0.2">
      <c r="A4248">
        <v>30</v>
      </c>
      <c r="B4248">
        <v>106</v>
      </c>
      <c r="C4248">
        <v>64</v>
      </c>
    </row>
    <row r="4249" spans="1:3" x14ac:dyDescent="0.2">
      <c r="A4249">
        <v>30</v>
      </c>
      <c r="B4249">
        <v>107</v>
      </c>
      <c r="C4249">
        <v>80</v>
      </c>
    </row>
    <row r="4250" spans="1:3" x14ac:dyDescent="0.2">
      <c r="A4250">
        <v>30</v>
      </c>
      <c r="B4250">
        <v>108</v>
      </c>
      <c r="C4250">
        <v>69</v>
      </c>
    </row>
    <row r="4251" spans="1:3" x14ac:dyDescent="0.2">
      <c r="A4251">
        <v>30</v>
      </c>
      <c r="B4251">
        <v>109</v>
      </c>
      <c r="C4251">
        <v>103</v>
      </c>
    </row>
    <row r="4252" spans="1:3" x14ac:dyDescent="0.2">
      <c r="A4252">
        <v>30</v>
      </c>
      <c r="B4252">
        <v>110</v>
      </c>
      <c r="C4252">
        <v>49</v>
      </c>
    </row>
    <row r="4253" spans="1:3" x14ac:dyDescent="0.2">
      <c r="A4253">
        <v>30</v>
      </c>
      <c r="B4253">
        <v>111</v>
      </c>
      <c r="C4253">
        <v>49</v>
      </c>
    </row>
    <row r="4254" spans="1:3" x14ac:dyDescent="0.2">
      <c r="A4254">
        <v>30</v>
      </c>
      <c r="B4254">
        <v>112</v>
      </c>
      <c r="C4254">
        <v>27</v>
      </c>
    </row>
    <row r="4255" spans="1:3" x14ac:dyDescent="0.2">
      <c r="A4255">
        <v>30</v>
      </c>
      <c r="B4255">
        <v>113</v>
      </c>
      <c r="C4255">
        <v>69</v>
      </c>
    </row>
    <row r="4256" spans="1:3" x14ac:dyDescent="0.2">
      <c r="A4256">
        <v>30</v>
      </c>
      <c r="B4256">
        <v>114</v>
      </c>
      <c r="C4256">
        <v>74</v>
      </c>
    </row>
    <row r="4257" spans="1:3" x14ac:dyDescent="0.2">
      <c r="A4257">
        <v>30</v>
      </c>
      <c r="B4257">
        <v>115</v>
      </c>
      <c r="C4257">
        <v>21</v>
      </c>
    </row>
    <row r="4258" spans="1:3" x14ac:dyDescent="0.2">
      <c r="A4258">
        <v>30</v>
      </c>
      <c r="B4258">
        <v>116</v>
      </c>
      <c r="C4258">
        <v>78</v>
      </c>
    </row>
    <row r="4259" spans="1:3" x14ac:dyDescent="0.2">
      <c r="A4259">
        <v>30</v>
      </c>
      <c r="B4259">
        <v>117</v>
      </c>
      <c r="C4259">
        <v>74</v>
      </c>
    </row>
    <row r="4260" spans="1:3" x14ac:dyDescent="0.2">
      <c r="A4260">
        <v>30</v>
      </c>
      <c r="B4260">
        <v>118</v>
      </c>
      <c r="C4260">
        <v>85</v>
      </c>
    </row>
    <row r="4261" spans="1:3" x14ac:dyDescent="0.2">
      <c r="A4261">
        <v>30</v>
      </c>
      <c r="B4261">
        <v>119</v>
      </c>
      <c r="C4261">
        <v>70</v>
      </c>
    </row>
    <row r="4262" spans="1:3" x14ac:dyDescent="0.2">
      <c r="A4262">
        <v>30</v>
      </c>
      <c r="B4262">
        <v>120</v>
      </c>
      <c r="C4262">
        <v>99</v>
      </c>
    </row>
    <row r="4263" spans="1:3" x14ac:dyDescent="0.2">
      <c r="A4263">
        <v>30</v>
      </c>
      <c r="B4263">
        <v>121</v>
      </c>
      <c r="C4263">
        <v>66</v>
      </c>
    </row>
    <row r="4264" spans="1:3" x14ac:dyDescent="0.2">
      <c r="A4264">
        <v>30</v>
      </c>
      <c r="B4264">
        <v>122</v>
      </c>
      <c r="C4264">
        <v>42</v>
      </c>
    </row>
    <row r="4265" spans="1:3" x14ac:dyDescent="0.2">
      <c r="A4265">
        <v>30</v>
      </c>
      <c r="B4265">
        <v>123</v>
      </c>
      <c r="C4265">
        <v>49</v>
      </c>
    </row>
    <row r="4266" spans="1:3" x14ac:dyDescent="0.2">
      <c r="A4266">
        <v>30</v>
      </c>
      <c r="B4266">
        <v>124</v>
      </c>
      <c r="C4266">
        <v>64</v>
      </c>
    </row>
    <row r="4267" spans="1:3" x14ac:dyDescent="0.2">
      <c r="A4267">
        <v>30</v>
      </c>
      <c r="B4267">
        <v>125</v>
      </c>
      <c r="C4267">
        <v>83</v>
      </c>
    </row>
    <row r="4268" spans="1:3" x14ac:dyDescent="0.2">
      <c r="A4268">
        <v>30</v>
      </c>
      <c r="B4268">
        <v>126</v>
      </c>
      <c r="C4268">
        <v>83</v>
      </c>
    </row>
    <row r="4269" spans="1:3" x14ac:dyDescent="0.2">
      <c r="A4269">
        <v>30</v>
      </c>
      <c r="B4269">
        <v>127</v>
      </c>
      <c r="C4269">
        <v>70</v>
      </c>
    </row>
    <row r="4270" spans="1:3" x14ac:dyDescent="0.2">
      <c r="A4270">
        <v>30</v>
      </c>
      <c r="B4270">
        <v>128</v>
      </c>
      <c r="C4270">
        <v>66</v>
      </c>
    </row>
    <row r="4271" spans="1:3" x14ac:dyDescent="0.2">
      <c r="A4271">
        <v>30</v>
      </c>
      <c r="B4271">
        <v>129</v>
      </c>
      <c r="C4271">
        <v>80</v>
      </c>
    </row>
    <row r="4272" spans="1:3" x14ac:dyDescent="0.2">
      <c r="A4272">
        <v>30</v>
      </c>
      <c r="B4272">
        <v>130</v>
      </c>
      <c r="C4272">
        <v>71</v>
      </c>
    </row>
    <row r="4273" spans="1:3" x14ac:dyDescent="0.2">
      <c r="A4273">
        <v>30</v>
      </c>
      <c r="B4273">
        <v>131</v>
      </c>
      <c r="C4273">
        <v>99</v>
      </c>
    </row>
    <row r="4274" spans="1:3" x14ac:dyDescent="0.2">
      <c r="A4274">
        <v>30</v>
      </c>
      <c r="B4274">
        <v>132</v>
      </c>
      <c r="C4274">
        <v>65</v>
      </c>
    </row>
    <row r="4275" spans="1:3" x14ac:dyDescent="0.2">
      <c r="A4275">
        <v>30</v>
      </c>
      <c r="B4275">
        <v>133</v>
      </c>
      <c r="C4275">
        <v>65</v>
      </c>
    </row>
    <row r="4276" spans="1:3" x14ac:dyDescent="0.2">
      <c r="A4276">
        <v>30</v>
      </c>
      <c r="B4276">
        <v>134</v>
      </c>
      <c r="C4276">
        <v>65</v>
      </c>
    </row>
    <row r="4277" spans="1:3" x14ac:dyDescent="0.2">
      <c r="A4277">
        <v>30</v>
      </c>
      <c r="B4277">
        <v>135</v>
      </c>
      <c r="C4277">
        <v>88</v>
      </c>
    </row>
    <row r="4278" spans="1:3" x14ac:dyDescent="0.2">
      <c r="A4278">
        <v>30</v>
      </c>
      <c r="B4278">
        <v>136</v>
      </c>
      <c r="C4278">
        <v>65</v>
      </c>
    </row>
    <row r="4279" spans="1:3" x14ac:dyDescent="0.2">
      <c r="A4279">
        <v>30</v>
      </c>
      <c r="B4279">
        <v>137</v>
      </c>
      <c r="C4279">
        <v>65</v>
      </c>
    </row>
    <row r="4280" spans="1:3" x14ac:dyDescent="0.2">
      <c r="A4280">
        <v>31</v>
      </c>
      <c r="B4280">
        <v>0</v>
      </c>
      <c r="C4280">
        <v>39</v>
      </c>
    </row>
    <row r="4281" spans="1:3" x14ac:dyDescent="0.2">
      <c r="A4281">
        <v>31</v>
      </c>
      <c r="B4281">
        <v>1</v>
      </c>
      <c r="C4281">
        <v>39</v>
      </c>
    </row>
    <row r="4282" spans="1:3" x14ac:dyDescent="0.2">
      <c r="A4282">
        <v>31</v>
      </c>
      <c r="B4282">
        <v>2</v>
      </c>
      <c r="C4282">
        <v>72</v>
      </c>
    </row>
    <row r="4283" spans="1:3" x14ac:dyDescent="0.2">
      <c r="A4283">
        <v>31</v>
      </c>
      <c r="B4283">
        <v>3</v>
      </c>
      <c r="C4283">
        <v>89</v>
      </c>
    </row>
    <row r="4284" spans="1:3" x14ac:dyDescent="0.2">
      <c r="A4284">
        <v>31</v>
      </c>
      <c r="B4284">
        <v>4</v>
      </c>
      <c r="C4284">
        <v>8</v>
      </c>
    </row>
    <row r="4285" spans="1:3" x14ac:dyDescent="0.2">
      <c r="A4285">
        <v>31</v>
      </c>
      <c r="B4285">
        <v>5</v>
      </c>
      <c r="C4285">
        <v>52</v>
      </c>
    </row>
    <row r="4286" spans="1:3" x14ac:dyDescent="0.2">
      <c r="A4286">
        <v>31</v>
      </c>
      <c r="B4286">
        <v>6</v>
      </c>
      <c r="C4286">
        <v>89</v>
      </c>
    </row>
    <row r="4287" spans="1:3" x14ac:dyDescent="0.2">
      <c r="A4287">
        <v>31</v>
      </c>
      <c r="B4287">
        <v>7</v>
      </c>
      <c r="C4287">
        <v>51</v>
      </c>
    </row>
    <row r="4288" spans="1:3" x14ac:dyDescent="0.2">
      <c r="A4288">
        <v>31</v>
      </c>
      <c r="B4288">
        <v>8</v>
      </c>
      <c r="C4288">
        <v>55</v>
      </c>
    </row>
    <row r="4289" spans="1:3" x14ac:dyDescent="0.2">
      <c r="A4289">
        <v>31</v>
      </c>
      <c r="B4289">
        <v>9</v>
      </c>
      <c r="C4289">
        <v>21</v>
      </c>
    </row>
    <row r="4290" spans="1:3" x14ac:dyDescent="0.2">
      <c r="A4290">
        <v>31</v>
      </c>
      <c r="B4290">
        <v>10</v>
      </c>
      <c r="C4290">
        <v>99</v>
      </c>
    </row>
    <row r="4291" spans="1:3" x14ac:dyDescent="0.2">
      <c r="A4291">
        <v>31</v>
      </c>
      <c r="B4291">
        <v>11</v>
      </c>
      <c r="C4291">
        <v>21</v>
      </c>
    </row>
    <row r="4292" spans="1:3" x14ac:dyDescent="0.2">
      <c r="A4292">
        <v>31</v>
      </c>
      <c r="B4292">
        <v>12</v>
      </c>
      <c r="C4292">
        <v>21</v>
      </c>
    </row>
    <row r="4293" spans="1:3" x14ac:dyDescent="0.2">
      <c r="A4293">
        <v>31</v>
      </c>
      <c r="B4293">
        <v>13</v>
      </c>
      <c r="C4293">
        <v>51</v>
      </c>
    </row>
    <row r="4294" spans="1:3" x14ac:dyDescent="0.2">
      <c r="A4294">
        <v>31</v>
      </c>
      <c r="B4294">
        <v>14</v>
      </c>
      <c r="C4294">
        <v>51</v>
      </c>
    </row>
    <row r="4295" spans="1:3" x14ac:dyDescent="0.2">
      <c r="A4295">
        <v>31</v>
      </c>
      <c r="B4295">
        <v>15</v>
      </c>
      <c r="C4295">
        <v>22</v>
      </c>
    </row>
    <row r="4296" spans="1:3" x14ac:dyDescent="0.2">
      <c r="A4296">
        <v>31</v>
      </c>
      <c r="B4296">
        <v>16</v>
      </c>
      <c r="C4296">
        <v>78</v>
      </c>
    </row>
    <row r="4297" spans="1:3" x14ac:dyDescent="0.2">
      <c r="A4297">
        <v>31</v>
      </c>
      <c r="B4297">
        <v>17</v>
      </c>
      <c r="C4297">
        <v>72</v>
      </c>
    </row>
    <row r="4298" spans="1:3" x14ac:dyDescent="0.2">
      <c r="A4298">
        <v>31</v>
      </c>
      <c r="B4298">
        <v>18</v>
      </c>
      <c r="C4298">
        <v>78</v>
      </c>
    </row>
    <row r="4299" spans="1:3" x14ac:dyDescent="0.2">
      <c r="A4299">
        <v>31</v>
      </c>
      <c r="B4299">
        <v>19</v>
      </c>
      <c r="C4299">
        <v>22</v>
      </c>
    </row>
    <row r="4300" spans="1:3" x14ac:dyDescent="0.2">
      <c r="A4300">
        <v>31</v>
      </c>
      <c r="B4300">
        <v>20</v>
      </c>
      <c r="C4300">
        <v>59</v>
      </c>
    </row>
    <row r="4301" spans="1:3" x14ac:dyDescent="0.2">
      <c r="A4301">
        <v>31</v>
      </c>
      <c r="B4301">
        <v>21</v>
      </c>
      <c r="C4301">
        <v>56</v>
      </c>
    </row>
    <row r="4302" spans="1:3" x14ac:dyDescent="0.2">
      <c r="A4302">
        <v>31</v>
      </c>
      <c r="B4302">
        <v>22</v>
      </c>
      <c r="C4302">
        <v>58</v>
      </c>
    </row>
    <row r="4303" spans="1:3" x14ac:dyDescent="0.2">
      <c r="A4303">
        <v>31</v>
      </c>
      <c r="B4303">
        <v>23</v>
      </c>
      <c r="C4303">
        <v>28</v>
      </c>
    </row>
    <row r="4304" spans="1:3" x14ac:dyDescent="0.2">
      <c r="A4304">
        <v>31</v>
      </c>
      <c r="B4304">
        <v>24</v>
      </c>
      <c r="C4304">
        <v>73</v>
      </c>
    </row>
    <row r="4305" spans="1:3" x14ac:dyDescent="0.2">
      <c r="A4305">
        <v>31</v>
      </c>
      <c r="B4305">
        <v>25</v>
      </c>
      <c r="C4305">
        <v>39</v>
      </c>
    </row>
    <row r="4306" spans="1:3" x14ac:dyDescent="0.2">
      <c r="A4306">
        <v>31</v>
      </c>
      <c r="B4306">
        <v>26</v>
      </c>
      <c r="C4306">
        <v>22</v>
      </c>
    </row>
    <row r="4307" spans="1:3" x14ac:dyDescent="0.2">
      <c r="A4307">
        <v>31</v>
      </c>
      <c r="B4307">
        <v>27</v>
      </c>
      <c r="C4307">
        <v>41</v>
      </c>
    </row>
    <row r="4308" spans="1:3" x14ac:dyDescent="0.2">
      <c r="A4308">
        <v>31</v>
      </c>
      <c r="B4308">
        <v>28</v>
      </c>
      <c r="C4308">
        <v>115</v>
      </c>
    </row>
    <row r="4309" spans="1:3" x14ac:dyDescent="0.2">
      <c r="A4309">
        <v>31</v>
      </c>
      <c r="B4309">
        <v>29</v>
      </c>
      <c r="C4309">
        <v>21</v>
      </c>
    </row>
    <row r="4310" spans="1:3" x14ac:dyDescent="0.2">
      <c r="A4310">
        <v>31</v>
      </c>
      <c r="B4310">
        <v>30</v>
      </c>
      <c r="C4310">
        <v>33</v>
      </c>
    </row>
    <row r="4311" spans="1:3" x14ac:dyDescent="0.2">
      <c r="A4311">
        <v>31</v>
      </c>
      <c r="B4311">
        <v>31</v>
      </c>
      <c r="C4311">
        <v>31</v>
      </c>
    </row>
    <row r="4312" spans="1:3" x14ac:dyDescent="0.2">
      <c r="A4312">
        <v>31</v>
      </c>
      <c r="B4312">
        <v>32</v>
      </c>
      <c r="C4312">
        <v>73</v>
      </c>
    </row>
    <row r="4313" spans="1:3" x14ac:dyDescent="0.2">
      <c r="A4313">
        <v>31</v>
      </c>
      <c r="B4313">
        <v>33</v>
      </c>
      <c r="C4313">
        <v>116</v>
      </c>
    </row>
    <row r="4314" spans="1:3" x14ac:dyDescent="0.2">
      <c r="A4314">
        <v>31</v>
      </c>
      <c r="B4314">
        <v>34</v>
      </c>
      <c r="C4314">
        <v>116</v>
      </c>
    </row>
    <row r="4315" spans="1:3" x14ac:dyDescent="0.2">
      <c r="A4315">
        <v>31</v>
      </c>
      <c r="B4315">
        <v>35</v>
      </c>
      <c r="C4315">
        <v>89</v>
      </c>
    </row>
    <row r="4316" spans="1:3" x14ac:dyDescent="0.2">
      <c r="A4316">
        <v>31</v>
      </c>
      <c r="B4316">
        <v>36</v>
      </c>
      <c r="C4316">
        <v>89</v>
      </c>
    </row>
    <row r="4317" spans="1:3" x14ac:dyDescent="0.2">
      <c r="A4317">
        <v>31</v>
      </c>
      <c r="B4317">
        <v>37</v>
      </c>
      <c r="C4317">
        <v>65</v>
      </c>
    </row>
    <row r="4318" spans="1:3" x14ac:dyDescent="0.2">
      <c r="A4318">
        <v>31</v>
      </c>
      <c r="B4318">
        <v>38</v>
      </c>
      <c r="C4318">
        <v>83</v>
      </c>
    </row>
    <row r="4319" spans="1:3" x14ac:dyDescent="0.2">
      <c r="A4319">
        <v>31</v>
      </c>
      <c r="B4319">
        <v>39</v>
      </c>
      <c r="C4319">
        <v>91</v>
      </c>
    </row>
    <row r="4320" spans="1:3" x14ac:dyDescent="0.2">
      <c r="A4320">
        <v>31</v>
      </c>
      <c r="B4320">
        <v>40</v>
      </c>
      <c r="C4320">
        <v>42</v>
      </c>
    </row>
    <row r="4321" spans="1:3" x14ac:dyDescent="0.2">
      <c r="A4321">
        <v>31</v>
      </c>
      <c r="B4321">
        <v>41</v>
      </c>
      <c r="C4321">
        <v>50</v>
      </c>
    </row>
    <row r="4322" spans="1:3" x14ac:dyDescent="0.2">
      <c r="A4322">
        <v>31</v>
      </c>
      <c r="B4322">
        <v>42</v>
      </c>
      <c r="C4322">
        <v>42</v>
      </c>
    </row>
    <row r="4323" spans="1:3" x14ac:dyDescent="0.2">
      <c r="A4323">
        <v>31</v>
      </c>
      <c r="B4323">
        <v>43</v>
      </c>
      <c r="C4323">
        <v>31</v>
      </c>
    </row>
    <row r="4324" spans="1:3" x14ac:dyDescent="0.2">
      <c r="A4324">
        <v>31</v>
      </c>
      <c r="B4324">
        <v>44</v>
      </c>
      <c r="C4324">
        <v>83</v>
      </c>
    </row>
    <row r="4325" spans="1:3" x14ac:dyDescent="0.2">
      <c r="A4325">
        <v>31</v>
      </c>
      <c r="B4325">
        <v>45</v>
      </c>
      <c r="C4325">
        <v>73</v>
      </c>
    </row>
    <row r="4326" spans="1:3" x14ac:dyDescent="0.2">
      <c r="A4326">
        <v>31</v>
      </c>
      <c r="B4326">
        <v>46</v>
      </c>
      <c r="C4326">
        <v>80</v>
      </c>
    </row>
    <row r="4327" spans="1:3" x14ac:dyDescent="0.2">
      <c r="A4327">
        <v>31</v>
      </c>
      <c r="B4327">
        <v>47</v>
      </c>
      <c r="C4327">
        <v>80</v>
      </c>
    </row>
    <row r="4328" spans="1:3" x14ac:dyDescent="0.2">
      <c r="A4328">
        <v>31</v>
      </c>
      <c r="B4328">
        <v>48</v>
      </c>
      <c r="C4328">
        <v>88</v>
      </c>
    </row>
    <row r="4329" spans="1:3" x14ac:dyDescent="0.2">
      <c r="A4329">
        <v>31</v>
      </c>
      <c r="B4329">
        <v>49</v>
      </c>
      <c r="C4329">
        <v>79</v>
      </c>
    </row>
    <row r="4330" spans="1:3" x14ac:dyDescent="0.2">
      <c r="A4330">
        <v>31</v>
      </c>
      <c r="B4330">
        <v>50</v>
      </c>
      <c r="C4330">
        <v>31</v>
      </c>
    </row>
    <row r="4331" spans="1:3" x14ac:dyDescent="0.2">
      <c r="A4331">
        <v>31</v>
      </c>
      <c r="B4331">
        <v>51</v>
      </c>
      <c r="C4331">
        <v>90</v>
      </c>
    </row>
    <row r="4332" spans="1:3" x14ac:dyDescent="0.2">
      <c r="A4332">
        <v>31</v>
      </c>
      <c r="B4332">
        <v>52</v>
      </c>
      <c r="C4332">
        <v>56</v>
      </c>
    </row>
    <row r="4333" spans="1:3" x14ac:dyDescent="0.2">
      <c r="A4333">
        <v>31</v>
      </c>
      <c r="B4333">
        <v>53</v>
      </c>
      <c r="C4333">
        <v>55</v>
      </c>
    </row>
    <row r="4334" spans="1:3" x14ac:dyDescent="0.2">
      <c r="A4334">
        <v>31</v>
      </c>
      <c r="B4334">
        <v>54</v>
      </c>
      <c r="C4334">
        <v>40</v>
      </c>
    </row>
    <row r="4335" spans="1:3" x14ac:dyDescent="0.2">
      <c r="A4335">
        <v>31</v>
      </c>
      <c r="B4335">
        <v>55</v>
      </c>
      <c r="C4335">
        <v>115</v>
      </c>
    </row>
    <row r="4336" spans="1:3" x14ac:dyDescent="0.2">
      <c r="A4336">
        <v>31</v>
      </c>
      <c r="B4336">
        <v>56</v>
      </c>
      <c r="C4336">
        <v>54</v>
      </c>
    </row>
    <row r="4337" spans="1:3" x14ac:dyDescent="0.2">
      <c r="A4337">
        <v>31</v>
      </c>
      <c r="B4337">
        <v>57</v>
      </c>
      <c r="C4337">
        <v>54</v>
      </c>
    </row>
    <row r="4338" spans="1:3" x14ac:dyDescent="0.2">
      <c r="A4338">
        <v>31</v>
      </c>
      <c r="B4338">
        <v>58</v>
      </c>
      <c r="C4338">
        <v>115</v>
      </c>
    </row>
    <row r="4339" spans="1:3" x14ac:dyDescent="0.2">
      <c r="A4339">
        <v>31</v>
      </c>
      <c r="B4339">
        <v>59</v>
      </c>
      <c r="C4339">
        <v>90</v>
      </c>
    </row>
    <row r="4340" spans="1:3" x14ac:dyDescent="0.2">
      <c r="A4340">
        <v>31</v>
      </c>
      <c r="B4340">
        <v>60</v>
      </c>
      <c r="C4340">
        <v>85</v>
      </c>
    </row>
    <row r="4341" spans="1:3" x14ac:dyDescent="0.2">
      <c r="A4341">
        <v>31</v>
      </c>
      <c r="B4341">
        <v>61</v>
      </c>
      <c r="C4341">
        <v>99</v>
      </c>
    </row>
    <row r="4342" spans="1:3" x14ac:dyDescent="0.2">
      <c r="A4342">
        <v>31</v>
      </c>
      <c r="B4342">
        <v>62</v>
      </c>
      <c r="C4342">
        <v>73</v>
      </c>
    </row>
    <row r="4343" spans="1:3" x14ac:dyDescent="0.2">
      <c r="A4343">
        <v>31</v>
      </c>
      <c r="B4343">
        <v>63</v>
      </c>
      <c r="C4343">
        <v>83</v>
      </c>
    </row>
    <row r="4344" spans="1:3" x14ac:dyDescent="0.2">
      <c r="A4344">
        <v>31</v>
      </c>
      <c r="B4344">
        <v>64</v>
      </c>
      <c r="C4344">
        <v>79</v>
      </c>
    </row>
    <row r="4345" spans="1:3" x14ac:dyDescent="0.2">
      <c r="A4345">
        <v>31</v>
      </c>
      <c r="B4345">
        <v>65</v>
      </c>
      <c r="C4345">
        <v>49</v>
      </c>
    </row>
    <row r="4346" spans="1:3" x14ac:dyDescent="0.2">
      <c r="A4346">
        <v>31</v>
      </c>
      <c r="B4346">
        <v>66</v>
      </c>
      <c r="C4346">
        <v>71</v>
      </c>
    </row>
    <row r="4347" spans="1:3" x14ac:dyDescent="0.2">
      <c r="A4347">
        <v>31</v>
      </c>
      <c r="B4347">
        <v>67</v>
      </c>
      <c r="C4347">
        <v>85</v>
      </c>
    </row>
    <row r="4348" spans="1:3" x14ac:dyDescent="0.2">
      <c r="A4348">
        <v>31</v>
      </c>
      <c r="B4348">
        <v>68</v>
      </c>
      <c r="C4348">
        <v>122</v>
      </c>
    </row>
    <row r="4349" spans="1:3" x14ac:dyDescent="0.2">
      <c r="A4349">
        <v>31</v>
      </c>
      <c r="B4349">
        <v>69</v>
      </c>
      <c r="C4349">
        <v>50</v>
      </c>
    </row>
    <row r="4350" spans="1:3" x14ac:dyDescent="0.2">
      <c r="A4350">
        <v>31</v>
      </c>
      <c r="B4350">
        <v>70</v>
      </c>
      <c r="C4350">
        <v>71</v>
      </c>
    </row>
    <row r="4351" spans="1:3" x14ac:dyDescent="0.2">
      <c r="A4351">
        <v>31</v>
      </c>
      <c r="B4351">
        <v>71</v>
      </c>
      <c r="C4351">
        <v>27</v>
      </c>
    </row>
    <row r="4352" spans="1:3" x14ac:dyDescent="0.2">
      <c r="A4352">
        <v>31</v>
      </c>
      <c r="B4352">
        <v>72</v>
      </c>
      <c r="C4352">
        <v>28</v>
      </c>
    </row>
    <row r="4353" spans="1:3" x14ac:dyDescent="0.2">
      <c r="A4353">
        <v>31</v>
      </c>
      <c r="B4353">
        <v>73</v>
      </c>
      <c r="C4353">
        <v>116</v>
      </c>
    </row>
    <row r="4354" spans="1:3" x14ac:dyDescent="0.2">
      <c r="A4354">
        <v>31</v>
      </c>
      <c r="B4354">
        <v>74</v>
      </c>
      <c r="C4354">
        <v>103</v>
      </c>
    </row>
    <row r="4355" spans="1:3" x14ac:dyDescent="0.2">
      <c r="A4355">
        <v>31</v>
      </c>
      <c r="B4355">
        <v>75</v>
      </c>
      <c r="C4355">
        <v>103</v>
      </c>
    </row>
    <row r="4356" spans="1:3" x14ac:dyDescent="0.2">
      <c r="A4356">
        <v>31</v>
      </c>
      <c r="B4356">
        <v>76</v>
      </c>
      <c r="C4356">
        <v>70</v>
      </c>
    </row>
    <row r="4357" spans="1:3" x14ac:dyDescent="0.2">
      <c r="A4357">
        <v>31</v>
      </c>
      <c r="B4357">
        <v>77</v>
      </c>
      <c r="C4357">
        <v>70</v>
      </c>
    </row>
    <row r="4358" spans="1:3" x14ac:dyDescent="0.2">
      <c r="A4358">
        <v>31</v>
      </c>
      <c r="B4358">
        <v>78</v>
      </c>
      <c r="C4358">
        <v>55</v>
      </c>
    </row>
    <row r="4359" spans="1:3" x14ac:dyDescent="0.2">
      <c r="A4359">
        <v>31</v>
      </c>
      <c r="B4359">
        <v>79</v>
      </c>
      <c r="C4359">
        <v>69</v>
      </c>
    </row>
    <row r="4360" spans="1:3" x14ac:dyDescent="0.2">
      <c r="A4360">
        <v>31</v>
      </c>
      <c r="B4360">
        <v>80</v>
      </c>
      <c r="C4360">
        <v>71</v>
      </c>
    </row>
    <row r="4361" spans="1:3" x14ac:dyDescent="0.2">
      <c r="A4361">
        <v>31</v>
      </c>
      <c r="B4361">
        <v>81</v>
      </c>
      <c r="C4361">
        <v>42</v>
      </c>
    </row>
    <row r="4362" spans="1:3" x14ac:dyDescent="0.2">
      <c r="A4362">
        <v>31</v>
      </c>
      <c r="B4362">
        <v>82</v>
      </c>
      <c r="C4362">
        <v>89</v>
      </c>
    </row>
    <row r="4363" spans="1:3" x14ac:dyDescent="0.2">
      <c r="A4363">
        <v>31</v>
      </c>
      <c r="B4363">
        <v>83</v>
      </c>
      <c r="C4363">
        <v>49</v>
      </c>
    </row>
    <row r="4364" spans="1:3" x14ac:dyDescent="0.2">
      <c r="A4364">
        <v>31</v>
      </c>
      <c r="B4364">
        <v>84</v>
      </c>
      <c r="C4364">
        <v>66</v>
      </c>
    </row>
    <row r="4365" spans="1:3" x14ac:dyDescent="0.2">
      <c r="A4365">
        <v>31</v>
      </c>
      <c r="B4365">
        <v>85</v>
      </c>
      <c r="C4365">
        <v>105</v>
      </c>
    </row>
    <row r="4366" spans="1:3" x14ac:dyDescent="0.2">
      <c r="A4366">
        <v>31</v>
      </c>
      <c r="B4366">
        <v>86</v>
      </c>
      <c r="C4366">
        <v>122</v>
      </c>
    </row>
    <row r="4367" spans="1:3" x14ac:dyDescent="0.2">
      <c r="A4367">
        <v>31</v>
      </c>
      <c r="B4367">
        <v>87</v>
      </c>
      <c r="C4367">
        <v>85</v>
      </c>
    </row>
    <row r="4368" spans="1:3" x14ac:dyDescent="0.2">
      <c r="A4368">
        <v>31</v>
      </c>
      <c r="B4368">
        <v>88</v>
      </c>
      <c r="C4368">
        <v>64</v>
      </c>
    </row>
    <row r="4369" spans="1:3" x14ac:dyDescent="0.2">
      <c r="A4369">
        <v>31</v>
      </c>
      <c r="B4369">
        <v>89</v>
      </c>
      <c r="C4369">
        <v>55</v>
      </c>
    </row>
    <row r="4370" spans="1:3" x14ac:dyDescent="0.2">
      <c r="A4370">
        <v>31</v>
      </c>
      <c r="B4370">
        <v>90</v>
      </c>
      <c r="C4370">
        <v>54</v>
      </c>
    </row>
    <row r="4371" spans="1:3" x14ac:dyDescent="0.2">
      <c r="A4371">
        <v>31</v>
      </c>
      <c r="B4371">
        <v>91</v>
      </c>
      <c r="C4371">
        <v>115</v>
      </c>
    </row>
    <row r="4372" spans="1:3" x14ac:dyDescent="0.2">
      <c r="A4372">
        <v>31</v>
      </c>
      <c r="B4372">
        <v>92</v>
      </c>
      <c r="C4372">
        <v>65</v>
      </c>
    </row>
    <row r="4373" spans="1:3" x14ac:dyDescent="0.2">
      <c r="A4373">
        <v>31</v>
      </c>
      <c r="B4373">
        <v>93</v>
      </c>
      <c r="C4373">
        <v>70</v>
      </c>
    </row>
    <row r="4374" spans="1:3" x14ac:dyDescent="0.2">
      <c r="A4374">
        <v>31</v>
      </c>
      <c r="B4374">
        <v>94</v>
      </c>
      <c r="C4374">
        <v>99</v>
      </c>
    </row>
    <row r="4375" spans="1:3" x14ac:dyDescent="0.2">
      <c r="A4375">
        <v>31</v>
      </c>
      <c r="B4375">
        <v>95</v>
      </c>
      <c r="C4375">
        <v>33</v>
      </c>
    </row>
    <row r="4376" spans="1:3" x14ac:dyDescent="0.2">
      <c r="A4376">
        <v>31</v>
      </c>
      <c r="B4376">
        <v>96</v>
      </c>
      <c r="C4376">
        <v>33</v>
      </c>
    </row>
    <row r="4377" spans="1:3" x14ac:dyDescent="0.2">
      <c r="A4377">
        <v>31</v>
      </c>
      <c r="B4377">
        <v>97</v>
      </c>
      <c r="C4377">
        <v>99</v>
      </c>
    </row>
    <row r="4378" spans="1:3" x14ac:dyDescent="0.2">
      <c r="A4378">
        <v>31</v>
      </c>
      <c r="B4378">
        <v>98</v>
      </c>
      <c r="C4378">
        <v>10</v>
      </c>
    </row>
    <row r="4379" spans="1:3" x14ac:dyDescent="0.2">
      <c r="A4379">
        <v>31</v>
      </c>
      <c r="B4379">
        <v>99</v>
      </c>
      <c r="C4379">
        <v>74</v>
      </c>
    </row>
    <row r="4380" spans="1:3" x14ac:dyDescent="0.2">
      <c r="A4380">
        <v>31</v>
      </c>
      <c r="B4380">
        <v>100</v>
      </c>
      <c r="C4380">
        <v>49</v>
      </c>
    </row>
    <row r="4381" spans="1:3" x14ac:dyDescent="0.2">
      <c r="A4381">
        <v>31</v>
      </c>
      <c r="B4381">
        <v>101</v>
      </c>
      <c r="C4381">
        <v>46</v>
      </c>
    </row>
    <row r="4382" spans="1:3" x14ac:dyDescent="0.2">
      <c r="A4382">
        <v>31</v>
      </c>
      <c r="B4382">
        <v>102</v>
      </c>
      <c r="C4382">
        <v>46</v>
      </c>
    </row>
    <row r="4383" spans="1:3" x14ac:dyDescent="0.2">
      <c r="A4383">
        <v>31</v>
      </c>
      <c r="B4383">
        <v>103</v>
      </c>
      <c r="C4383">
        <v>41</v>
      </c>
    </row>
    <row r="4384" spans="1:3" x14ac:dyDescent="0.2">
      <c r="A4384">
        <v>31</v>
      </c>
      <c r="B4384">
        <v>104</v>
      </c>
      <c r="C4384">
        <v>69</v>
      </c>
    </row>
    <row r="4385" spans="1:3" x14ac:dyDescent="0.2">
      <c r="A4385">
        <v>31</v>
      </c>
      <c r="B4385">
        <v>105</v>
      </c>
      <c r="C4385">
        <v>79</v>
      </c>
    </row>
    <row r="4386" spans="1:3" x14ac:dyDescent="0.2">
      <c r="A4386">
        <v>31</v>
      </c>
      <c r="B4386">
        <v>106</v>
      </c>
      <c r="C4386">
        <v>46</v>
      </c>
    </row>
    <row r="4387" spans="1:3" x14ac:dyDescent="0.2">
      <c r="A4387">
        <v>31</v>
      </c>
      <c r="B4387">
        <v>107</v>
      </c>
      <c r="C4387">
        <v>122</v>
      </c>
    </row>
    <row r="4388" spans="1:3" x14ac:dyDescent="0.2">
      <c r="A4388">
        <v>31</v>
      </c>
      <c r="B4388">
        <v>108</v>
      </c>
      <c r="C4388">
        <v>65</v>
      </c>
    </row>
    <row r="4389" spans="1:3" x14ac:dyDescent="0.2">
      <c r="A4389">
        <v>31</v>
      </c>
      <c r="B4389">
        <v>109</v>
      </c>
      <c r="C4389">
        <v>65</v>
      </c>
    </row>
    <row r="4390" spans="1:3" x14ac:dyDescent="0.2">
      <c r="A4390">
        <v>31</v>
      </c>
      <c r="B4390">
        <v>110</v>
      </c>
      <c r="C4390">
        <v>46</v>
      </c>
    </row>
    <row r="4391" spans="1:3" x14ac:dyDescent="0.2">
      <c r="A4391">
        <v>31</v>
      </c>
      <c r="B4391">
        <v>111</v>
      </c>
      <c r="C4391">
        <v>46</v>
      </c>
    </row>
    <row r="4392" spans="1:3" x14ac:dyDescent="0.2">
      <c r="A4392">
        <v>31</v>
      </c>
      <c r="B4392">
        <v>112</v>
      </c>
      <c r="C4392">
        <v>65</v>
      </c>
    </row>
    <row r="4393" spans="1:3" x14ac:dyDescent="0.2">
      <c r="A4393">
        <v>31</v>
      </c>
      <c r="B4393">
        <v>113</v>
      </c>
      <c r="C4393">
        <v>88</v>
      </c>
    </row>
    <row r="4394" spans="1:3" x14ac:dyDescent="0.2">
      <c r="A4394">
        <v>31</v>
      </c>
      <c r="B4394">
        <v>114</v>
      </c>
      <c r="C4394">
        <v>85</v>
      </c>
    </row>
    <row r="4395" spans="1:3" x14ac:dyDescent="0.2">
      <c r="A4395">
        <v>31</v>
      </c>
      <c r="B4395">
        <v>115</v>
      </c>
      <c r="C4395">
        <v>54</v>
      </c>
    </row>
    <row r="4396" spans="1:3" x14ac:dyDescent="0.2">
      <c r="A4396">
        <v>31</v>
      </c>
      <c r="B4396">
        <v>116</v>
      </c>
      <c r="C4396">
        <v>54</v>
      </c>
    </row>
    <row r="4397" spans="1:3" x14ac:dyDescent="0.2">
      <c r="A4397">
        <v>31</v>
      </c>
      <c r="B4397">
        <v>117</v>
      </c>
      <c r="C4397">
        <v>85</v>
      </c>
    </row>
    <row r="4398" spans="1:3" x14ac:dyDescent="0.2">
      <c r="A4398">
        <v>31</v>
      </c>
      <c r="B4398">
        <v>118</v>
      </c>
      <c r="C4398">
        <v>112</v>
      </c>
    </row>
    <row r="4399" spans="1:3" x14ac:dyDescent="0.2">
      <c r="A4399">
        <v>31</v>
      </c>
      <c r="B4399">
        <v>119</v>
      </c>
      <c r="C4399">
        <v>93</v>
      </c>
    </row>
    <row r="4400" spans="1:3" x14ac:dyDescent="0.2">
      <c r="A4400">
        <v>31</v>
      </c>
      <c r="B4400">
        <v>120</v>
      </c>
      <c r="C4400">
        <v>93</v>
      </c>
    </row>
    <row r="4401" spans="1:3" x14ac:dyDescent="0.2">
      <c r="A4401">
        <v>31</v>
      </c>
      <c r="B4401">
        <v>121</v>
      </c>
      <c r="C4401">
        <v>46</v>
      </c>
    </row>
    <row r="4402" spans="1:3" x14ac:dyDescent="0.2">
      <c r="A4402">
        <v>31</v>
      </c>
      <c r="B4402">
        <v>122</v>
      </c>
      <c r="C4402">
        <v>70</v>
      </c>
    </row>
    <row r="4403" spans="1:3" x14ac:dyDescent="0.2">
      <c r="A4403">
        <v>31</v>
      </c>
      <c r="B4403">
        <v>123</v>
      </c>
      <c r="C4403">
        <v>46</v>
      </c>
    </row>
    <row r="4404" spans="1:3" x14ac:dyDescent="0.2">
      <c r="A4404">
        <v>31</v>
      </c>
      <c r="B4404">
        <v>124</v>
      </c>
      <c r="C4404">
        <v>46</v>
      </c>
    </row>
    <row r="4405" spans="1:3" x14ac:dyDescent="0.2">
      <c r="A4405">
        <v>31</v>
      </c>
      <c r="B4405">
        <v>125</v>
      </c>
      <c r="C4405">
        <v>113</v>
      </c>
    </row>
    <row r="4406" spans="1:3" x14ac:dyDescent="0.2">
      <c r="A4406">
        <v>31</v>
      </c>
      <c r="B4406">
        <v>126</v>
      </c>
      <c r="C4406">
        <v>108</v>
      </c>
    </row>
    <row r="4407" spans="1:3" x14ac:dyDescent="0.2">
      <c r="A4407">
        <v>31</v>
      </c>
      <c r="B4407">
        <v>127</v>
      </c>
      <c r="C4407">
        <v>76</v>
      </c>
    </row>
    <row r="4408" spans="1:3" x14ac:dyDescent="0.2">
      <c r="A4408">
        <v>31</v>
      </c>
      <c r="B4408">
        <v>128</v>
      </c>
      <c r="C4408">
        <v>122</v>
      </c>
    </row>
    <row r="4409" spans="1:3" x14ac:dyDescent="0.2">
      <c r="A4409">
        <v>31</v>
      </c>
      <c r="B4409">
        <v>129</v>
      </c>
      <c r="C4409">
        <v>76</v>
      </c>
    </row>
    <row r="4410" spans="1:3" x14ac:dyDescent="0.2">
      <c r="A4410">
        <v>31</v>
      </c>
      <c r="B4410">
        <v>130</v>
      </c>
      <c r="C4410">
        <v>85</v>
      </c>
    </row>
    <row r="4411" spans="1:3" x14ac:dyDescent="0.2">
      <c r="A4411">
        <v>31</v>
      </c>
      <c r="B4411">
        <v>131</v>
      </c>
      <c r="C4411">
        <v>10</v>
      </c>
    </row>
    <row r="4412" spans="1:3" x14ac:dyDescent="0.2">
      <c r="A4412">
        <v>31</v>
      </c>
      <c r="B4412">
        <v>132</v>
      </c>
      <c r="C4412">
        <v>113</v>
      </c>
    </row>
    <row r="4413" spans="1:3" x14ac:dyDescent="0.2">
      <c r="A4413">
        <v>31</v>
      </c>
      <c r="B4413">
        <v>133</v>
      </c>
      <c r="C4413">
        <v>97</v>
      </c>
    </row>
    <row r="4414" spans="1:3" x14ac:dyDescent="0.2">
      <c r="A4414">
        <v>31</v>
      </c>
      <c r="B4414">
        <v>134</v>
      </c>
      <c r="C4414">
        <v>48</v>
      </c>
    </row>
    <row r="4415" spans="1:3" x14ac:dyDescent="0.2">
      <c r="A4415">
        <v>31</v>
      </c>
      <c r="B4415">
        <v>135</v>
      </c>
      <c r="C4415">
        <v>10</v>
      </c>
    </row>
    <row r="4416" spans="1:3" x14ac:dyDescent="0.2">
      <c r="A4416">
        <v>31</v>
      </c>
      <c r="B4416">
        <v>136</v>
      </c>
      <c r="C4416">
        <v>97</v>
      </c>
    </row>
    <row r="4417" spans="1:3" x14ac:dyDescent="0.2">
      <c r="A4417">
        <v>31</v>
      </c>
      <c r="B4417">
        <v>137</v>
      </c>
      <c r="C4417">
        <v>97</v>
      </c>
    </row>
    <row r="4418" spans="1:3" x14ac:dyDescent="0.2">
      <c r="A4418">
        <v>32</v>
      </c>
      <c r="B4418">
        <v>0</v>
      </c>
      <c r="C4418">
        <v>4</v>
      </c>
    </row>
    <row r="4419" spans="1:3" x14ac:dyDescent="0.2">
      <c r="A4419">
        <v>32</v>
      </c>
      <c r="B4419">
        <v>1</v>
      </c>
      <c r="C4419">
        <v>16</v>
      </c>
    </row>
    <row r="4420" spans="1:3" x14ac:dyDescent="0.2">
      <c r="A4420">
        <v>32</v>
      </c>
      <c r="B4420">
        <v>2</v>
      </c>
      <c r="C4420">
        <v>6</v>
      </c>
    </row>
    <row r="4421" spans="1:3" x14ac:dyDescent="0.2">
      <c r="A4421">
        <v>32</v>
      </c>
      <c r="B4421">
        <v>3</v>
      </c>
      <c r="C4421">
        <v>11</v>
      </c>
    </row>
    <row r="4422" spans="1:3" x14ac:dyDescent="0.2">
      <c r="A4422">
        <v>32</v>
      </c>
      <c r="B4422">
        <v>4</v>
      </c>
      <c r="C4422">
        <v>11</v>
      </c>
    </row>
    <row r="4423" spans="1:3" x14ac:dyDescent="0.2">
      <c r="A4423">
        <v>32</v>
      </c>
      <c r="B4423">
        <v>5</v>
      </c>
      <c r="C4423">
        <v>32</v>
      </c>
    </row>
    <row r="4424" spans="1:3" x14ac:dyDescent="0.2">
      <c r="A4424">
        <v>32</v>
      </c>
      <c r="B4424">
        <v>6</v>
      </c>
      <c r="C4424">
        <v>11</v>
      </c>
    </row>
    <row r="4425" spans="1:3" x14ac:dyDescent="0.2">
      <c r="A4425">
        <v>32</v>
      </c>
      <c r="B4425">
        <v>7</v>
      </c>
      <c r="C4425">
        <v>24</v>
      </c>
    </row>
    <row r="4426" spans="1:3" x14ac:dyDescent="0.2">
      <c r="A4426">
        <v>32</v>
      </c>
      <c r="B4426">
        <v>8</v>
      </c>
      <c r="C4426">
        <v>13</v>
      </c>
    </row>
    <row r="4427" spans="1:3" x14ac:dyDescent="0.2">
      <c r="A4427">
        <v>32</v>
      </c>
      <c r="B4427">
        <v>9</v>
      </c>
      <c r="C4427">
        <v>29</v>
      </c>
    </row>
    <row r="4428" spans="1:3" x14ac:dyDescent="0.2">
      <c r="A4428">
        <v>32</v>
      </c>
      <c r="B4428">
        <v>10</v>
      </c>
      <c r="C4428">
        <v>42</v>
      </c>
    </row>
    <row r="4429" spans="1:3" x14ac:dyDescent="0.2">
      <c r="A4429">
        <v>32</v>
      </c>
      <c r="B4429">
        <v>11</v>
      </c>
      <c r="C4429">
        <v>29</v>
      </c>
    </row>
    <row r="4430" spans="1:3" x14ac:dyDescent="0.2">
      <c r="A4430">
        <v>32</v>
      </c>
      <c r="B4430">
        <v>12</v>
      </c>
      <c r="C4430">
        <v>29</v>
      </c>
    </row>
    <row r="4431" spans="1:3" x14ac:dyDescent="0.2">
      <c r="A4431">
        <v>32</v>
      </c>
      <c r="B4431">
        <v>13</v>
      </c>
      <c r="C4431">
        <v>30</v>
      </c>
    </row>
    <row r="4432" spans="1:3" x14ac:dyDescent="0.2">
      <c r="A4432">
        <v>32</v>
      </c>
      <c r="B4432">
        <v>14</v>
      </c>
      <c r="C4432">
        <v>30</v>
      </c>
    </row>
    <row r="4433" spans="1:3" x14ac:dyDescent="0.2">
      <c r="A4433">
        <v>32</v>
      </c>
      <c r="B4433">
        <v>15</v>
      </c>
      <c r="C4433">
        <v>18</v>
      </c>
    </row>
    <row r="4434" spans="1:3" x14ac:dyDescent="0.2">
      <c r="A4434">
        <v>32</v>
      </c>
      <c r="B4434">
        <v>16</v>
      </c>
      <c r="C4434">
        <v>9</v>
      </c>
    </row>
    <row r="4435" spans="1:3" x14ac:dyDescent="0.2">
      <c r="A4435">
        <v>32</v>
      </c>
      <c r="B4435">
        <v>17</v>
      </c>
      <c r="C4435">
        <v>82</v>
      </c>
    </row>
    <row r="4436" spans="1:3" x14ac:dyDescent="0.2">
      <c r="A4436">
        <v>32</v>
      </c>
      <c r="B4436">
        <v>18</v>
      </c>
      <c r="C4436">
        <v>9</v>
      </c>
    </row>
    <row r="4437" spans="1:3" x14ac:dyDescent="0.2">
      <c r="A4437">
        <v>32</v>
      </c>
      <c r="B4437">
        <v>19</v>
      </c>
      <c r="C4437">
        <v>16</v>
      </c>
    </row>
    <row r="4438" spans="1:3" x14ac:dyDescent="0.2">
      <c r="A4438">
        <v>32</v>
      </c>
      <c r="B4438">
        <v>20</v>
      </c>
      <c r="C4438">
        <v>96</v>
      </c>
    </row>
    <row r="4439" spans="1:3" x14ac:dyDescent="0.2">
      <c r="A4439">
        <v>32</v>
      </c>
      <c r="B4439">
        <v>21</v>
      </c>
      <c r="C4439">
        <v>23</v>
      </c>
    </row>
    <row r="4440" spans="1:3" x14ac:dyDescent="0.2">
      <c r="A4440">
        <v>32</v>
      </c>
      <c r="B4440">
        <v>22</v>
      </c>
      <c r="C4440">
        <v>7</v>
      </c>
    </row>
    <row r="4441" spans="1:3" x14ac:dyDescent="0.2">
      <c r="A4441">
        <v>32</v>
      </c>
      <c r="B4441">
        <v>23</v>
      </c>
      <c r="C4441">
        <v>96</v>
      </c>
    </row>
    <row r="4442" spans="1:3" x14ac:dyDescent="0.2">
      <c r="A4442">
        <v>32</v>
      </c>
      <c r="B4442">
        <v>24</v>
      </c>
      <c r="C4442">
        <v>62</v>
      </c>
    </row>
    <row r="4443" spans="1:3" x14ac:dyDescent="0.2">
      <c r="A4443">
        <v>32</v>
      </c>
      <c r="B4443">
        <v>25</v>
      </c>
      <c r="C4443">
        <v>4</v>
      </c>
    </row>
    <row r="4444" spans="1:3" x14ac:dyDescent="0.2">
      <c r="A4444">
        <v>32</v>
      </c>
      <c r="B4444">
        <v>26</v>
      </c>
      <c r="C4444">
        <v>18</v>
      </c>
    </row>
    <row r="4445" spans="1:3" x14ac:dyDescent="0.2">
      <c r="A4445">
        <v>32</v>
      </c>
      <c r="B4445">
        <v>27</v>
      </c>
      <c r="C4445">
        <v>33</v>
      </c>
    </row>
    <row r="4446" spans="1:3" x14ac:dyDescent="0.2">
      <c r="A4446">
        <v>32</v>
      </c>
      <c r="B4446">
        <v>28</v>
      </c>
      <c r="C4446">
        <v>39</v>
      </c>
    </row>
    <row r="4447" spans="1:3" x14ac:dyDescent="0.2">
      <c r="A4447">
        <v>32</v>
      </c>
      <c r="B4447">
        <v>29</v>
      </c>
      <c r="C4447">
        <v>5</v>
      </c>
    </row>
    <row r="4448" spans="1:3" x14ac:dyDescent="0.2">
      <c r="A4448">
        <v>32</v>
      </c>
      <c r="B4448">
        <v>30</v>
      </c>
      <c r="C4448">
        <v>62</v>
      </c>
    </row>
    <row r="4449" spans="1:3" x14ac:dyDescent="0.2">
      <c r="A4449">
        <v>32</v>
      </c>
      <c r="B4449">
        <v>31</v>
      </c>
      <c r="C4449">
        <v>73</v>
      </c>
    </row>
    <row r="4450" spans="1:3" x14ac:dyDescent="0.2">
      <c r="A4450">
        <v>32</v>
      </c>
      <c r="B4450">
        <v>32</v>
      </c>
      <c r="C4450">
        <v>32</v>
      </c>
    </row>
    <row r="4451" spans="1:3" x14ac:dyDescent="0.2">
      <c r="A4451">
        <v>32</v>
      </c>
      <c r="B4451">
        <v>33</v>
      </c>
      <c r="C4451">
        <v>72</v>
      </c>
    </row>
    <row r="4452" spans="1:3" x14ac:dyDescent="0.2">
      <c r="A4452">
        <v>32</v>
      </c>
      <c r="B4452">
        <v>34</v>
      </c>
      <c r="C4452">
        <v>72</v>
      </c>
    </row>
    <row r="4453" spans="1:3" x14ac:dyDescent="0.2">
      <c r="A4453">
        <v>32</v>
      </c>
      <c r="B4453">
        <v>35</v>
      </c>
      <c r="C4453">
        <v>11</v>
      </c>
    </row>
    <row r="4454" spans="1:3" x14ac:dyDescent="0.2">
      <c r="A4454">
        <v>32</v>
      </c>
      <c r="B4454">
        <v>36</v>
      </c>
      <c r="C4454">
        <v>11</v>
      </c>
    </row>
    <row r="4455" spans="1:3" x14ac:dyDescent="0.2">
      <c r="A4455">
        <v>32</v>
      </c>
      <c r="B4455">
        <v>37</v>
      </c>
      <c r="C4455">
        <v>69</v>
      </c>
    </row>
    <row r="4456" spans="1:3" x14ac:dyDescent="0.2">
      <c r="A4456">
        <v>32</v>
      </c>
      <c r="B4456">
        <v>38</v>
      </c>
      <c r="C4456">
        <v>79</v>
      </c>
    </row>
    <row r="4457" spans="1:3" x14ac:dyDescent="0.2">
      <c r="A4457">
        <v>32</v>
      </c>
      <c r="B4457">
        <v>39</v>
      </c>
      <c r="C4457">
        <v>95</v>
      </c>
    </row>
    <row r="4458" spans="1:3" x14ac:dyDescent="0.2">
      <c r="A4458">
        <v>32</v>
      </c>
      <c r="B4458">
        <v>40</v>
      </c>
      <c r="C4458">
        <v>21</v>
      </c>
    </row>
    <row r="4459" spans="1:3" x14ac:dyDescent="0.2">
      <c r="A4459">
        <v>32</v>
      </c>
      <c r="B4459">
        <v>41</v>
      </c>
      <c r="C4459">
        <v>73</v>
      </c>
    </row>
    <row r="4460" spans="1:3" x14ac:dyDescent="0.2">
      <c r="A4460">
        <v>32</v>
      </c>
      <c r="B4460">
        <v>42</v>
      </c>
      <c r="C4460">
        <v>52</v>
      </c>
    </row>
    <row r="4461" spans="1:3" x14ac:dyDescent="0.2">
      <c r="A4461">
        <v>32</v>
      </c>
      <c r="B4461">
        <v>43</v>
      </c>
      <c r="C4461">
        <v>73</v>
      </c>
    </row>
    <row r="4462" spans="1:3" x14ac:dyDescent="0.2">
      <c r="A4462">
        <v>32</v>
      </c>
      <c r="B4462">
        <v>44</v>
      </c>
      <c r="C4462">
        <v>27</v>
      </c>
    </row>
    <row r="4463" spans="1:3" x14ac:dyDescent="0.2">
      <c r="A4463">
        <v>32</v>
      </c>
      <c r="B4463">
        <v>45</v>
      </c>
      <c r="C4463">
        <v>32</v>
      </c>
    </row>
    <row r="4464" spans="1:3" x14ac:dyDescent="0.2">
      <c r="A4464">
        <v>32</v>
      </c>
      <c r="B4464">
        <v>46</v>
      </c>
      <c r="C4464">
        <v>54</v>
      </c>
    </row>
    <row r="4465" spans="1:3" x14ac:dyDescent="0.2">
      <c r="A4465">
        <v>32</v>
      </c>
      <c r="B4465">
        <v>47</v>
      </c>
      <c r="C4465">
        <v>54</v>
      </c>
    </row>
    <row r="4466" spans="1:3" x14ac:dyDescent="0.2">
      <c r="A4466">
        <v>32</v>
      </c>
      <c r="B4466">
        <v>48</v>
      </c>
      <c r="C4466">
        <v>31</v>
      </c>
    </row>
    <row r="4467" spans="1:3" x14ac:dyDescent="0.2">
      <c r="A4467">
        <v>32</v>
      </c>
      <c r="B4467">
        <v>49</v>
      </c>
      <c r="C4467">
        <v>28</v>
      </c>
    </row>
    <row r="4468" spans="1:3" x14ac:dyDescent="0.2">
      <c r="A4468">
        <v>32</v>
      </c>
      <c r="B4468">
        <v>50</v>
      </c>
      <c r="C4468">
        <v>73</v>
      </c>
    </row>
    <row r="4469" spans="1:3" x14ac:dyDescent="0.2">
      <c r="A4469">
        <v>32</v>
      </c>
      <c r="B4469">
        <v>51</v>
      </c>
      <c r="C4469">
        <v>72</v>
      </c>
    </row>
    <row r="4470" spans="1:3" x14ac:dyDescent="0.2">
      <c r="A4470">
        <v>32</v>
      </c>
      <c r="B4470">
        <v>52</v>
      </c>
      <c r="C4470">
        <v>23</v>
      </c>
    </row>
    <row r="4471" spans="1:3" x14ac:dyDescent="0.2">
      <c r="A4471">
        <v>32</v>
      </c>
      <c r="B4471">
        <v>53</v>
      </c>
      <c r="C4471">
        <v>20</v>
      </c>
    </row>
    <row r="4472" spans="1:3" x14ac:dyDescent="0.2">
      <c r="A4472">
        <v>32</v>
      </c>
      <c r="B4472">
        <v>54</v>
      </c>
      <c r="C4472">
        <v>21</v>
      </c>
    </row>
    <row r="4473" spans="1:3" x14ac:dyDescent="0.2">
      <c r="A4473">
        <v>32</v>
      </c>
      <c r="B4473">
        <v>55</v>
      </c>
      <c r="C4473">
        <v>22</v>
      </c>
    </row>
    <row r="4474" spans="1:3" x14ac:dyDescent="0.2">
      <c r="A4474">
        <v>32</v>
      </c>
      <c r="B4474">
        <v>56</v>
      </c>
      <c r="C4474">
        <v>89</v>
      </c>
    </row>
    <row r="4475" spans="1:3" x14ac:dyDescent="0.2">
      <c r="A4475">
        <v>32</v>
      </c>
      <c r="B4475">
        <v>57</v>
      </c>
      <c r="C4475">
        <v>89</v>
      </c>
    </row>
    <row r="4476" spans="1:3" x14ac:dyDescent="0.2">
      <c r="A4476">
        <v>32</v>
      </c>
      <c r="B4476">
        <v>58</v>
      </c>
      <c r="C4476">
        <v>22</v>
      </c>
    </row>
    <row r="4477" spans="1:3" x14ac:dyDescent="0.2">
      <c r="A4477">
        <v>32</v>
      </c>
      <c r="B4477">
        <v>59</v>
      </c>
      <c r="C4477">
        <v>39</v>
      </c>
    </row>
    <row r="4478" spans="1:3" x14ac:dyDescent="0.2">
      <c r="A4478">
        <v>32</v>
      </c>
      <c r="B4478">
        <v>60</v>
      </c>
      <c r="C4478">
        <v>71</v>
      </c>
    </row>
    <row r="4479" spans="1:3" x14ac:dyDescent="0.2">
      <c r="A4479">
        <v>32</v>
      </c>
      <c r="B4479">
        <v>61</v>
      </c>
      <c r="C4479">
        <v>42</v>
      </c>
    </row>
    <row r="4480" spans="1:3" x14ac:dyDescent="0.2">
      <c r="A4480">
        <v>32</v>
      </c>
      <c r="B4480">
        <v>62</v>
      </c>
      <c r="C4480">
        <v>45</v>
      </c>
    </row>
    <row r="4481" spans="1:3" x14ac:dyDescent="0.2">
      <c r="A4481">
        <v>32</v>
      </c>
      <c r="B4481">
        <v>63</v>
      </c>
      <c r="C4481">
        <v>103</v>
      </c>
    </row>
    <row r="4482" spans="1:3" x14ac:dyDescent="0.2">
      <c r="A4482">
        <v>32</v>
      </c>
      <c r="B4482">
        <v>64</v>
      </c>
      <c r="C4482">
        <v>28</v>
      </c>
    </row>
    <row r="4483" spans="1:3" x14ac:dyDescent="0.2">
      <c r="A4483">
        <v>32</v>
      </c>
      <c r="B4483">
        <v>65</v>
      </c>
      <c r="C4483">
        <v>116</v>
      </c>
    </row>
    <row r="4484" spans="1:3" x14ac:dyDescent="0.2">
      <c r="A4484">
        <v>32</v>
      </c>
      <c r="B4484">
        <v>66</v>
      </c>
      <c r="C4484">
        <v>58</v>
      </c>
    </row>
    <row r="4485" spans="1:3" x14ac:dyDescent="0.2">
      <c r="A4485">
        <v>32</v>
      </c>
      <c r="B4485">
        <v>67</v>
      </c>
      <c r="C4485">
        <v>79</v>
      </c>
    </row>
    <row r="4486" spans="1:3" x14ac:dyDescent="0.2">
      <c r="A4486">
        <v>32</v>
      </c>
      <c r="B4486">
        <v>68</v>
      </c>
      <c r="C4486">
        <v>105</v>
      </c>
    </row>
    <row r="4487" spans="1:3" x14ac:dyDescent="0.2">
      <c r="A4487">
        <v>32</v>
      </c>
      <c r="B4487">
        <v>69</v>
      </c>
      <c r="C4487">
        <v>73</v>
      </c>
    </row>
    <row r="4488" spans="1:3" x14ac:dyDescent="0.2">
      <c r="A4488">
        <v>32</v>
      </c>
      <c r="B4488">
        <v>70</v>
      </c>
      <c r="C4488">
        <v>55</v>
      </c>
    </row>
    <row r="4489" spans="1:3" x14ac:dyDescent="0.2">
      <c r="A4489">
        <v>32</v>
      </c>
      <c r="B4489">
        <v>71</v>
      </c>
      <c r="C4489">
        <v>51</v>
      </c>
    </row>
    <row r="4490" spans="1:3" x14ac:dyDescent="0.2">
      <c r="A4490">
        <v>32</v>
      </c>
      <c r="B4490">
        <v>72</v>
      </c>
      <c r="C4490">
        <v>95</v>
      </c>
    </row>
    <row r="4491" spans="1:3" x14ac:dyDescent="0.2">
      <c r="A4491">
        <v>32</v>
      </c>
      <c r="B4491">
        <v>73</v>
      </c>
      <c r="C4491">
        <v>72</v>
      </c>
    </row>
    <row r="4492" spans="1:3" x14ac:dyDescent="0.2">
      <c r="A4492">
        <v>32</v>
      </c>
      <c r="B4492">
        <v>74</v>
      </c>
      <c r="C4492">
        <v>59</v>
      </c>
    </row>
    <row r="4493" spans="1:3" x14ac:dyDescent="0.2">
      <c r="A4493">
        <v>32</v>
      </c>
      <c r="B4493">
        <v>75</v>
      </c>
      <c r="C4493">
        <v>28</v>
      </c>
    </row>
    <row r="4494" spans="1:3" x14ac:dyDescent="0.2">
      <c r="A4494">
        <v>32</v>
      </c>
      <c r="B4494">
        <v>76</v>
      </c>
      <c r="C4494">
        <v>81</v>
      </c>
    </row>
    <row r="4495" spans="1:3" x14ac:dyDescent="0.2">
      <c r="A4495">
        <v>32</v>
      </c>
      <c r="B4495">
        <v>77</v>
      </c>
      <c r="C4495">
        <v>40</v>
      </c>
    </row>
    <row r="4496" spans="1:3" x14ac:dyDescent="0.2">
      <c r="A4496">
        <v>32</v>
      </c>
      <c r="B4496">
        <v>78</v>
      </c>
      <c r="C4496">
        <v>20</v>
      </c>
    </row>
    <row r="4497" spans="1:3" x14ac:dyDescent="0.2">
      <c r="A4497">
        <v>32</v>
      </c>
      <c r="B4497">
        <v>79</v>
      </c>
      <c r="C4497">
        <v>33</v>
      </c>
    </row>
    <row r="4498" spans="1:3" x14ac:dyDescent="0.2">
      <c r="A4498">
        <v>32</v>
      </c>
      <c r="B4498">
        <v>80</v>
      </c>
      <c r="C4498">
        <v>55</v>
      </c>
    </row>
    <row r="4499" spans="1:3" x14ac:dyDescent="0.2">
      <c r="A4499">
        <v>32</v>
      </c>
      <c r="B4499">
        <v>81</v>
      </c>
      <c r="C4499">
        <v>21</v>
      </c>
    </row>
    <row r="4500" spans="1:3" x14ac:dyDescent="0.2">
      <c r="A4500">
        <v>32</v>
      </c>
      <c r="B4500">
        <v>82</v>
      </c>
      <c r="C4500">
        <v>11</v>
      </c>
    </row>
    <row r="4501" spans="1:3" x14ac:dyDescent="0.2">
      <c r="A4501">
        <v>32</v>
      </c>
      <c r="B4501">
        <v>83</v>
      </c>
      <c r="C4501">
        <v>90</v>
      </c>
    </row>
    <row r="4502" spans="1:3" x14ac:dyDescent="0.2">
      <c r="A4502">
        <v>32</v>
      </c>
      <c r="B4502">
        <v>84</v>
      </c>
      <c r="C4502">
        <v>115</v>
      </c>
    </row>
    <row r="4503" spans="1:3" x14ac:dyDescent="0.2">
      <c r="A4503">
        <v>32</v>
      </c>
      <c r="B4503">
        <v>85</v>
      </c>
      <c r="C4503">
        <v>115</v>
      </c>
    </row>
    <row r="4504" spans="1:3" x14ac:dyDescent="0.2">
      <c r="A4504">
        <v>32</v>
      </c>
      <c r="B4504">
        <v>86</v>
      </c>
      <c r="C4504">
        <v>66</v>
      </c>
    </row>
    <row r="4505" spans="1:3" x14ac:dyDescent="0.2">
      <c r="A4505">
        <v>32</v>
      </c>
      <c r="B4505">
        <v>87</v>
      </c>
      <c r="C4505">
        <v>79</v>
      </c>
    </row>
    <row r="4506" spans="1:3" x14ac:dyDescent="0.2">
      <c r="A4506">
        <v>32</v>
      </c>
      <c r="B4506">
        <v>88</v>
      </c>
      <c r="C4506">
        <v>116</v>
      </c>
    </row>
    <row r="4507" spans="1:3" x14ac:dyDescent="0.2">
      <c r="A4507">
        <v>32</v>
      </c>
      <c r="B4507">
        <v>89</v>
      </c>
      <c r="C4507">
        <v>13</v>
      </c>
    </row>
    <row r="4508" spans="1:3" x14ac:dyDescent="0.2">
      <c r="A4508">
        <v>32</v>
      </c>
      <c r="B4508">
        <v>90</v>
      </c>
      <c r="C4508">
        <v>8</v>
      </c>
    </row>
    <row r="4509" spans="1:3" x14ac:dyDescent="0.2">
      <c r="A4509">
        <v>32</v>
      </c>
      <c r="B4509">
        <v>91</v>
      </c>
      <c r="C4509">
        <v>39</v>
      </c>
    </row>
    <row r="4510" spans="1:3" x14ac:dyDescent="0.2">
      <c r="A4510">
        <v>32</v>
      </c>
      <c r="B4510">
        <v>92</v>
      </c>
      <c r="C4510">
        <v>41</v>
      </c>
    </row>
    <row r="4511" spans="1:3" x14ac:dyDescent="0.2">
      <c r="A4511">
        <v>32</v>
      </c>
      <c r="B4511">
        <v>93</v>
      </c>
      <c r="C4511">
        <v>40</v>
      </c>
    </row>
    <row r="4512" spans="1:3" x14ac:dyDescent="0.2">
      <c r="A4512">
        <v>32</v>
      </c>
      <c r="B4512">
        <v>94</v>
      </c>
      <c r="C4512">
        <v>42</v>
      </c>
    </row>
    <row r="4513" spans="1:3" x14ac:dyDescent="0.2">
      <c r="A4513">
        <v>32</v>
      </c>
      <c r="B4513">
        <v>95</v>
      </c>
      <c r="C4513">
        <v>24</v>
      </c>
    </row>
    <row r="4514" spans="1:3" x14ac:dyDescent="0.2">
      <c r="A4514">
        <v>32</v>
      </c>
      <c r="B4514">
        <v>96</v>
      </c>
      <c r="C4514">
        <v>24</v>
      </c>
    </row>
    <row r="4515" spans="1:3" x14ac:dyDescent="0.2">
      <c r="A4515">
        <v>32</v>
      </c>
      <c r="B4515">
        <v>97</v>
      </c>
      <c r="C4515">
        <v>31</v>
      </c>
    </row>
    <row r="4516" spans="1:3" x14ac:dyDescent="0.2">
      <c r="A4516">
        <v>32</v>
      </c>
      <c r="B4516">
        <v>98</v>
      </c>
      <c r="C4516">
        <v>70</v>
      </c>
    </row>
    <row r="4517" spans="1:3" x14ac:dyDescent="0.2">
      <c r="A4517">
        <v>32</v>
      </c>
      <c r="B4517">
        <v>99</v>
      </c>
      <c r="C4517">
        <v>56</v>
      </c>
    </row>
    <row r="4518" spans="1:3" x14ac:dyDescent="0.2">
      <c r="A4518">
        <v>32</v>
      </c>
      <c r="B4518">
        <v>100</v>
      </c>
      <c r="C4518">
        <v>90</v>
      </c>
    </row>
    <row r="4519" spans="1:3" x14ac:dyDescent="0.2">
      <c r="A4519">
        <v>32</v>
      </c>
      <c r="B4519">
        <v>101</v>
      </c>
      <c r="C4519">
        <v>64</v>
      </c>
    </row>
    <row r="4520" spans="1:3" x14ac:dyDescent="0.2">
      <c r="A4520">
        <v>32</v>
      </c>
      <c r="B4520">
        <v>102</v>
      </c>
      <c r="C4520">
        <v>49</v>
      </c>
    </row>
    <row r="4521" spans="1:3" x14ac:dyDescent="0.2">
      <c r="A4521">
        <v>32</v>
      </c>
      <c r="B4521">
        <v>103</v>
      </c>
      <c r="C4521">
        <v>33</v>
      </c>
    </row>
    <row r="4522" spans="1:3" x14ac:dyDescent="0.2">
      <c r="A4522">
        <v>32</v>
      </c>
      <c r="B4522">
        <v>104</v>
      </c>
      <c r="C4522">
        <v>51</v>
      </c>
    </row>
    <row r="4523" spans="1:3" x14ac:dyDescent="0.2">
      <c r="A4523">
        <v>32</v>
      </c>
      <c r="B4523">
        <v>105</v>
      </c>
      <c r="C4523">
        <v>91</v>
      </c>
    </row>
    <row r="4524" spans="1:3" x14ac:dyDescent="0.2">
      <c r="A4524">
        <v>32</v>
      </c>
      <c r="B4524">
        <v>106</v>
      </c>
      <c r="C4524">
        <v>74</v>
      </c>
    </row>
    <row r="4525" spans="1:3" x14ac:dyDescent="0.2">
      <c r="A4525">
        <v>32</v>
      </c>
      <c r="B4525">
        <v>107</v>
      </c>
      <c r="C4525">
        <v>105</v>
      </c>
    </row>
    <row r="4526" spans="1:3" x14ac:dyDescent="0.2">
      <c r="A4526">
        <v>32</v>
      </c>
      <c r="B4526">
        <v>108</v>
      </c>
      <c r="C4526">
        <v>50</v>
      </c>
    </row>
    <row r="4527" spans="1:3" x14ac:dyDescent="0.2">
      <c r="A4527">
        <v>32</v>
      </c>
      <c r="B4527">
        <v>109</v>
      </c>
      <c r="C4527">
        <v>69</v>
      </c>
    </row>
    <row r="4528" spans="1:3" x14ac:dyDescent="0.2">
      <c r="A4528">
        <v>32</v>
      </c>
      <c r="B4528">
        <v>110</v>
      </c>
      <c r="C4528">
        <v>74</v>
      </c>
    </row>
    <row r="4529" spans="1:3" x14ac:dyDescent="0.2">
      <c r="A4529">
        <v>32</v>
      </c>
      <c r="B4529">
        <v>111</v>
      </c>
      <c r="C4529">
        <v>64</v>
      </c>
    </row>
    <row r="4530" spans="1:3" x14ac:dyDescent="0.2">
      <c r="A4530">
        <v>32</v>
      </c>
      <c r="B4530">
        <v>112</v>
      </c>
      <c r="C4530">
        <v>41</v>
      </c>
    </row>
    <row r="4531" spans="1:3" x14ac:dyDescent="0.2">
      <c r="A4531">
        <v>32</v>
      </c>
      <c r="B4531">
        <v>113</v>
      </c>
      <c r="C4531">
        <v>50</v>
      </c>
    </row>
    <row r="4532" spans="1:3" x14ac:dyDescent="0.2">
      <c r="A4532">
        <v>32</v>
      </c>
      <c r="B4532">
        <v>114</v>
      </c>
      <c r="C4532">
        <v>71</v>
      </c>
    </row>
    <row r="4533" spans="1:3" x14ac:dyDescent="0.2">
      <c r="A4533">
        <v>32</v>
      </c>
      <c r="B4533">
        <v>115</v>
      </c>
      <c r="C4533">
        <v>78</v>
      </c>
    </row>
    <row r="4534" spans="1:3" x14ac:dyDescent="0.2">
      <c r="A4534">
        <v>32</v>
      </c>
      <c r="B4534">
        <v>116</v>
      </c>
      <c r="C4534">
        <v>89</v>
      </c>
    </row>
    <row r="4535" spans="1:3" x14ac:dyDescent="0.2">
      <c r="A4535">
        <v>32</v>
      </c>
      <c r="B4535">
        <v>117</v>
      </c>
      <c r="C4535">
        <v>71</v>
      </c>
    </row>
    <row r="4536" spans="1:3" x14ac:dyDescent="0.2">
      <c r="A4536">
        <v>32</v>
      </c>
      <c r="B4536">
        <v>118</v>
      </c>
      <c r="C4536">
        <v>83</v>
      </c>
    </row>
    <row r="4537" spans="1:3" x14ac:dyDescent="0.2">
      <c r="A4537">
        <v>32</v>
      </c>
      <c r="B4537">
        <v>119</v>
      </c>
      <c r="C4537">
        <v>80</v>
      </c>
    </row>
    <row r="4538" spans="1:3" x14ac:dyDescent="0.2">
      <c r="A4538">
        <v>32</v>
      </c>
      <c r="B4538">
        <v>120</v>
      </c>
      <c r="C4538">
        <v>70</v>
      </c>
    </row>
    <row r="4539" spans="1:3" x14ac:dyDescent="0.2">
      <c r="A4539">
        <v>32</v>
      </c>
      <c r="B4539">
        <v>121</v>
      </c>
      <c r="C4539">
        <v>49</v>
      </c>
    </row>
    <row r="4540" spans="1:3" x14ac:dyDescent="0.2">
      <c r="A4540">
        <v>32</v>
      </c>
      <c r="B4540">
        <v>122</v>
      </c>
      <c r="C4540">
        <v>54</v>
      </c>
    </row>
    <row r="4541" spans="1:3" x14ac:dyDescent="0.2">
      <c r="A4541">
        <v>32</v>
      </c>
      <c r="B4541">
        <v>123</v>
      </c>
      <c r="C4541">
        <v>74</v>
      </c>
    </row>
    <row r="4542" spans="1:3" x14ac:dyDescent="0.2">
      <c r="A4542">
        <v>32</v>
      </c>
      <c r="B4542">
        <v>124</v>
      </c>
      <c r="C4542">
        <v>74</v>
      </c>
    </row>
    <row r="4543" spans="1:3" x14ac:dyDescent="0.2">
      <c r="A4543">
        <v>32</v>
      </c>
      <c r="B4543">
        <v>125</v>
      </c>
      <c r="C4543">
        <v>65</v>
      </c>
    </row>
    <row r="4544" spans="1:3" x14ac:dyDescent="0.2">
      <c r="A4544">
        <v>32</v>
      </c>
      <c r="B4544">
        <v>126</v>
      </c>
      <c r="C4544">
        <v>65</v>
      </c>
    </row>
    <row r="4545" spans="1:3" x14ac:dyDescent="0.2">
      <c r="A4545">
        <v>32</v>
      </c>
      <c r="B4545">
        <v>127</v>
      </c>
      <c r="C4545">
        <v>66</v>
      </c>
    </row>
    <row r="4546" spans="1:3" x14ac:dyDescent="0.2">
      <c r="A4546">
        <v>32</v>
      </c>
      <c r="B4546">
        <v>128</v>
      </c>
      <c r="C4546">
        <v>49</v>
      </c>
    </row>
    <row r="4547" spans="1:3" x14ac:dyDescent="0.2">
      <c r="A4547">
        <v>32</v>
      </c>
      <c r="B4547">
        <v>129</v>
      </c>
      <c r="C4547">
        <v>66</v>
      </c>
    </row>
    <row r="4548" spans="1:3" x14ac:dyDescent="0.2">
      <c r="A4548">
        <v>32</v>
      </c>
      <c r="B4548">
        <v>130</v>
      </c>
      <c r="C4548">
        <v>79</v>
      </c>
    </row>
    <row r="4549" spans="1:3" x14ac:dyDescent="0.2">
      <c r="A4549">
        <v>32</v>
      </c>
      <c r="B4549">
        <v>131</v>
      </c>
      <c r="C4549">
        <v>70</v>
      </c>
    </row>
    <row r="4550" spans="1:3" x14ac:dyDescent="0.2">
      <c r="A4550">
        <v>32</v>
      </c>
      <c r="B4550">
        <v>132</v>
      </c>
      <c r="C4550">
        <v>65</v>
      </c>
    </row>
    <row r="4551" spans="1:3" x14ac:dyDescent="0.2">
      <c r="A4551">
        <v>32</v>
      </c>
      <c r="B4551">
        <v>133</v>
      </c>
      <c r="C4551">
        <v>88</v>
      </c>
    </row>
    <row r="4552" spans="1:3" x14ac:dyDescent="0.2">
      <c r="A4552">
        <v>32</v>
      </c>
      <c r="B4552">
        <v>134</v>
      </c>
      <c r="C4552">
        <v>88</v>
      </c>
    </row>
    <row r="4553" spans="1:3" x14ac:dyDescent="0.2">
      <c r="A4553">
        <v>32</v>
      </c>
      <c r="B4553">
        <v>135</v>
      </c>
      <c r="C4553">
        <v>99</v>
      </c>
    </row>
    <row r="4554" spans="1:3" x14ac:dyDescent="0.2">
      <c r="A4554">
        <v>32</v>
      </c>
      <c r="B4554">
        <v>136</v>
      </c>
      <c r="C4554">
        <v>99</v>
      </c>
    </row>
    <row r="4555" spans="1:3" x14ac:dyDescent="0.2">
      <c r="A4555">
        <v>32</v>
      </c>
      <c r="B4555">
        <v>137</v>
      </c>
      <c r="C4555">
        <v>99</v>
      </c>
    </row>
    <row r="4556" spans="1:3" x14ac:dyDescent="0.2">
      <c r="A4556">
        <v>33</v>
      </c>
      <c r="B4556">
        <v>0</v>
      </c>
      <c r="C4556">
        <v>30</v>
      </c>
    </row>
    <row r="4557" spans="1:3" x14ac:dyDescent="0.2">
      <c r="A4557">
        <v>33</v>
      </c>
      <c r="B4557">
        <v>1</v>
      </c>
      <c r="C4557">
        <v>96</v>
      </c>
    </row>
    <row r="4558" spans="1:3" x14ac:dyDescent="0.2">
      <c r="A4558">
        <v>33</v>
      </c>
      <c r="B4558">
        <v>2</v>
      </c>
      <c r="C4558">
        <v>24</v>
      </c>
    </row>
    <row r="4559" spans="1:3" x14ac:dyDescent="0.2">
      <c r="A4559">
        <v>33</v>
      </c>
      <c r="B4559">
        <v>3</v>
      </c>
      <c r="C4559">
        <v>95</v>
      </c>
    </row>
    <row r="4560" spans="1:3" x14ac:dyDescent="0.2">
      <c r="A4560">
        <v>33</v>
      </c>
      <c r="B4560">
        <v>4</v>
      </c>
      <c r="C4560">
        <v>7</v>
      </c>
    </row>
    <row r="4561" spans="1:3" x14ac:dyDescent="0.2">
      <c r="A4561">
        <v>33</v>
      </c>
      <c r="B4561">
        <v>5</v>
      </c>
      <c r="C4561">
        <v>72</v>
      </c>
    </row>
    <row r="4562" spans="1:3" x14ac:dyDescent="0.2">
      <c r="A4562">
        <v>33</v>
      </c>
      <c r="B4562">
        <v>6</v>
      </c>
      <c r="C4562">
        <v>7</v>
      </c>
    </row>
    <row r="4563" spans="1:3" x14ac:dyDescent="0.2">
      <c r="A4563">
        <v>33</v>
      </c>
      <c r="B4563">
        <v>7</v>
      </c>
      <c r="C4563">
        <v>89</v>
      </c>
    </row>
    <row r="4564" spans="1:3" x14ac:dyDescent="0.2">
      <c r="A4564">
        <v>33</v>
      </c>
      <c r="B4564">
        <v>8</v>
      </c>
      <c r="C4564">
        <v>34</v>
      </c>
    </row>
    <row r="4565" spans="1:3" x14ac:dyDescent="0.2">
      <c r="A4565">
        <v>33</v>
      </c>
      <c r="B4565">
        <v>9</v>
      </c>
      <c r="C4565">
        <v>23</v>
      </c>
    </row>
    <row r="4566" spans="1:3" x14ac:dyDescent="0.2">
      <c r="A4566">
        <v>33</v>
      </c>
      <c r="B4566">
        <v>10</v>
      </c>
      <c r="C4566">
        <v>64</v>
      </c>
    </row>
    <row r="4567" spans="1:3" x14ac:dyDescent="0.2">
      <c r="A4567">
        <v>33</v>
      </c>
      <c r="B4567">
        <v>11</v>
      </c>
      <c r="C4567">
        <v>20</v>
      </c>
    </row>
    <row r="4568" spans="1:3" x14ac:dyDescent="0.2">
      <c r="A4568">
        <v>33</v>
      </c>
      <c r="B4568">
        <v>12</v>
      </c>
      <c r="C4568">
        <v>23</v>
      </c>
    </row>
    <row r="4569" spans="1:3" x14ac:dyDescent="0.2">
      <c r="A4569">
        <v>33</v>
      </c>
      <c r="B4569">
        <v>13</v>
      </c>
      <c r="C4569">
        <v>89</v>
      </c>
    </row>
    <row r="4570" spans="1:3" x14ac:dyDescent="0.2">
      <c r="A4570">
        <v>33</v>
      </c>
      <c r="B4570">
        <v>14</v>
      </c>
      <c r="C4570">
        <v>89</v>
      </c>
    </row>
    <row r="4571" spans="1:3" x14ac:dyDescent="0.2">
      <c r="A4571">
        <v>33</v>
      </c>
      <c r="B4571">
        <v>15</v>
      </c>
      <c r="C4571">
        <v>96</v>
      </c>
    </row>
    <row r="4572" spans="1:3" x14ac:dyDescent="0.2">
      <c r="A4572">
        <v>33</v>
      </c>
      <c r="B4572">
        <v>16</v>
      </c>
      <c r="C4572">
        <v>13</v>
      </c>
    </row>
    <row r="4573" spans="1:3" x14ac:dyDescent="0.2">
      <c r="A4573">
        <v>33</v>
      </c>
      <c r="B4573">
        <v>17</v>
      </c>
      <c r="C4573">
        <v>24</v>
      </c>
    </row>
    <row r="4574" spans="1:3" x14ac:dyDescent="0.2">
      <c r="A4574">
        <v>33</v>
      </c>
      <c r="B4574">
        <v>18</v>
      </c>
      <c r="C4574">
        <v>20</v>
      </c>
    </row>
    <row r="4575" spans="1:3" x14ac:dyDescent="0.2">
      <c r="A4575">
        <v>33</v>
      </c>
      <c r="B4575">
        <v>19</v>
      </c>
      <c r="C4575">
        <v>96</v>
      </c>
    </row>
    <row r="4576" spans="1:3" x14ac:dyDescent="0.2">
      <c r="A4576">
        <v>33</v>
      </c>
      <c r="B4576">
        <v>20</v>
      </c>
      <c r="C4576">
        <v>89</v>
      </c>
    </row>
    <row r="4577" spans="1:3" x14ac:dyDescent="0.2">
      <c r="A4577">
        <v>33</v>
      </c>
      <c r="B4577">
        <v>21</v>
      </c>
      <c r="C4577">
        <v>73</v>
      </c>
    </row>
    <row r="4578" spans="1:3" x14ac:dyDescent="0.2">
      <c r="A4578">
        <v>33</v>
      </c>
      <c r="B4578">
        <v>22</v>
      </c>
      <c r="C4578">
        <v>21</v>
      </c>
    </row>
    <row r="4579" spans="1:3" x14ac:dyDescent="0.2">
      <c r="A4579">
        <v>33</v>
      </c>
      <c r="B4579">
        <v>23</v>
      </c>
      <c r="C4579">
        <v>8</v>
      </c>
    </row>
    <row r="4580" spans="1:3" x14ac:dyDescent="0.2">
      <c r="A4580">
        <v>33</v>
      </c>
      <c r="B4580">
        <v>24</v>
      </c>
      <c r="C4580">
        <v>39</v>
      </c>
    </row>
    <row r="4581" spans="1:3" x14ac:dyDescent="0.2">
      <c r="A4581">
        <v>33</v>
      </c>
      <c r="B4581">
        <v>25</v>
      </c>
      <c r="C4581">
        <v>24</v>
      </c>
    </row>
    <row r="4582" spans="1:3" x14ac:dyDescent="0.2">
      <c r="A4582">
        <v>33</v>
      </c>
      <c r="B4582">
        <v>26</v>
      </c>
      <c r="C4582">
        <v>95</v>
      </c>
    </row>
    <row r="4583" spans="1:3" x14ac:dyDescent="0.2">
      <c r="A4583">
        <v>33</v>
      </c>
      <c r="B4583">
        <v>27</v>
      </c>
      <c r="C4583">
        <v>115</v>
      </c>
    </row>
    <row r="4584" spans="1:3" x14ac:dyDescent="0.2">
      <c r="A4584">
        <v>33</v>
      </c>
      <c r="B4584">
        <v>28</v>
      </c>
      <c r="C4584">
        <v>51</v>
      </c>
    </row>
    <row r="4585" spans="1:3" x14ac:dyDescent="0.2">
      <c r="A4585">
        <v>33</v>
      </c>
      <c r="B4585">
        <v>29</v>
      </c>
      <c r="C4585">
        <v>72</v>
      </c>
    </row>
    <row r="4586" spans="1:3" x14ac:dyDescent="0.2">
      <c r="A4586">
        <v>33</v>
      </c>
      <c r="B4586">
        <v>30</v>
      </c>
      <c r="C4586">
        <v>39</v>
      </c>
    </row>
    <row r="4587" spans="1:3" x14ac:dyDescent="0.2">
      <c r="A4587">
        <v>33</v>
      </c>
      <c r="B4587">
        <v>31</v>
      </c>
      <c r="C4587">
        <v>116</v>
      </c>
    </row>
    <row r="4588" spans="1:3" x14ac:dyDescent="0.2">
      <c r="A4588">
        <v>33</v>
      </c>
      <c r="B4588">
        <v>32</v>
      </c>
      <c r="C4588">
        <v>72</v>
      </c>
    </row>
    <row r="4589" spans="1:3" x14ac:dyDescent="0.2">
      <c r="A4589">
        <v>33</v>
      </c>
      <c r="B4589">
        <v>33</v>
      </c>
      <c r="C4589">
        <v>33</v>
      </c>
    </row>
    <row r="4590" spans="1:3" x14ac:dyDescent="0.2">
      <c r="A4590">
        <v>33</v>
      </c>
      <c r="B4590">
        <v>34</v>
      </c>
      <c r="C4590">
        <v>33</v>
      </c>
    </row>
    <row r="4591" spans="1:3" x14ac:dyDescent="0.2">
      <c r="A4591">
        <v>33</v>
      </c>
      <c r="B4591">
        <v>35</v>
      </c>
      <c r="C4591">
        <v>95</v>
      </c>
    </row>
    <row r="4592" spans="1:3" x14ac:dyDescent="0.2">
      <c r="A4592">
        <v>33</v>
      </c>
      <c r="B4592">
        <v>36</v>
      </c>
      <c r="C4592">
        <v>95</v>
      </c>
    </row>
    <row r="4593" spans="1:3" x14ac:dyDescent="0.2">
      <c r="A4593">
        <v>33</v>
      </c>
      <c r="B4593">
        <v>37</v>
      </c>
      <c r="C4593">
        <v>66</v>
      </c>
    </row>
    <row r="4594" spans="1:3" x14ac:dyDescent="0.2">
      <c r="A4594">
        <v>33</v>
      </c>
      <c r="B4594">
        <v>38</v>
      </c>
      <c r="C4594">
        <v>70</v>
      </c>
    </row>
    <row r="4595" spans="1:3" x14ac:dyDescent="0.2">
      <c r="A4595">
        <v>33</v>
      </c>
      <c r="B4595">
        <v>39</v>
      </c>
      <c r="C4595">
        <v>21</v>
      </c>
    </row>
    <row r="4596" spans="1:3" x14ac:dyDescent="0.2">
      <c r="A4596">
        <v>33</v>
      </c>
      <c r="B4596">
        <v>40</v>
      </c>
      <c r="C4596">
        <v>116</v>
      </c>
    </row>
    <row r="4597" spans="1:3" x14ac:dyDescent="0.2">
      <c r="A4597">
        <v>33</v>
      </c>
      <c r="B4597">
        <v>41</v>
      </c>
      <c r="C4597">
        <v>90</v>
      </c>
    </row>
    <row r="4598" spans="1:3" x14ac:dyDescent="0.2">
      <c r="A4598">
        <v>33</v>
      </c>
      <c r="B4598">
        <v>42</v>
      </c>
      <c r="C4598">
        <v>116</v>
      </c>
    </row>
    <row r="4599" spans="1:3" x14ac:dyDescent="0.2">
      <c r="A4599">
        <v>33</v>
      </c>
      <c r="B4599">
        <v>43</v>
      </c>
      <c r="C4599">
        <v>90</v>
      </c>
    </row>
    <row r="4600" spans="1:3" x14ac:dyDescent="0.2">
      <c r="A4600">
        <v>33</v>
      </c>
      <c r="B4600">
        <v>44</v>
      </c>
      <c r="C4600">
        <v>80</v>
      </c>
    </row>
    <row r="4601" spans="1:3" x14ac:dyDescent="0.2">
      <c r="A4601">
        <v>33</v>
      </c>
      <c r="B4601">
        <v>45</v>
      </c>
      <c r="C4601">
        <v>72</v>
      </c>
    </row>
    <row r="4602" spans="1:3" x14ac:dyDescent="0.2">
      <c r="A4602">
        <v>33</v>
      </c>
      <c r="B4602">
        <v>46</v>
      </c>
      <c r="C4602">
        <v>79</v>
      </c>
    </row>
    <row r="4603" spans="1:3" x14ac:dyDescent="0.2">
      <c r="A4603">
        <v>33</v>
      </c>
      <c r="B4603">
        <v>47</v>
      </c>
      <c r="C4603">
        <v>71</v>
      </c>
    </row>
    <row r="4604" spans="1:3" x14ac:dyDescent="0.2">
      <c r="A4604">
        <v>33</v>
      </c>
      <c r="B4604">
        <v>48</v>
      </c>
      <c r="C4604">
        <v>49</v>
      </c>
    </row>
    <row r="4605" spans="1:3" x14ac:dyDescent="0.2">
      <c r="A4605">
        <v>33</v>
      </c>
      <c r="B4605">
        <v>49</v>
      </c>
      <c r="C4605">
        <v>81</v>
      </c>
    </row>
    <row r="4606" spans="1:3" x14ac:dyDescent="0.2">
      <c r="A4606">
        <v>33</v>
      </c>
      <c r="B4606">
        <v>50</v>
      </c>
      <c r="C4606">
        <v>90</v>
      </c>
    </row>
    <row r="4607" spans="1:3" x14ac:dyDescent="0.2">
      <c r="A4607">
        <v>33</v>
      </c>
      <c r="B4607">
        <v>51</v>
      </c>
      <c r="C4607">
        <v>33</v>
      </c>
    </row>
    <row r="4608" spans="1:3" x14ac:dyDescent="0.2">
      <c r="A4608">
        <v>33</v>
      </c>
      <c r="B4608">
        <v>52</v>
      </c>
      <c r="C4608">
        <v>73</v>
      </c>
    </row>
    <row r="4609" spans="1:3" x14ac:dyDescent="0.2">
      <c r="A4609">
        <v>33</v>
      </c>
      <c r="B4609">
        <v>53</v>
      </c>
      <c r="C4609">
        <v>73</v>
      </c>
    </row>
    <row r="4610" spans="1:3" x14ac:dyDescent="0.2">
      <c r="A4610">
        <v>33</v>
      </c>
      <c r="B4610">
        <v>54</v>
      </c>
      <c r="C4610">
        <v>56</v>
      </c>
    </row>
    <row r="4611" spans="1:3" x14ac:dyDescent="0.2">
      <c r="A4611">
        <v>33</v>
      </c>
      <c r="B4611">
        <v>55</v>
      </c>
      <c r="C4611">
        <v>28</v>
      </c>
    </row>
    <row r="4612" spans="1:3" x14ac:dyDescent="0.2">
      <c r="A4612">
        <v>33</v>
      </c>
      <c r="B4612">
        <v>56</v>
      </c>
      <c r="C4612">
        <v>28</v>
      </c>
    </row>
    <row r="4613" spans="1:3" x14ac:dyDescent="0.2">
      <c r="A4613">
        <v>33</v>
      </c>
      <c r="B4613">
        <v>57</v>
      </c>
      <c r="C4613">
        <v>58</v>
      </c>
    </row>
    <row r="4614" spans="1:3" x14ac:dyDescent="0.2">
      <c r="A4614">
        <v>33</v>
      </c>
      <c r="B4614">
        <v>58</v>
      </c>
      <c r="C4614">
        <v>28</v>
      </c>
    </row>
    <row r="4615" spans="1:3" x14ac:dyDescent="0.2">
      <c r="A4615">
        <v>33</v>
      </c>
      <c r="B4615">
        <v>59</v>
      </c>
      <c r="C4615">
        <v>51</v>
      </c>
    </row>
    <row r="4616" spans="1:3" x14ac:dyDescent="0.2">
      <c r="A4616">
        <v>33</v>
      </c>
      <c r="B4616">
        <v>60</v>
      </c>
      <c r="C4616">
        <v>99</v>
      </c>
    </row>
    <row r="4617" spans="1:3" x14ac:dyDescent="0.2">
      <c r="A4617">
        <v>33</v>
      </c>
      <c r="B4617">
        <v>61</v>
      </c>
      <c r="C4617">
        <v>64</v>
      </c>
    </row>
    <row r="4618" spans="1:3" x14ac:dyDescent="0.2">
      <c r="A4618">
        <v>33</v>
      </c>
      <c r="B4618">
        <v>62</v>
      </c>
      <c r="C4618">
        <v>39</v>
      </c>
    </row>
    <row r="4619" spans="1:3" x14ac:dyDescent="0.2">
      <c r="A4619">
        <v>33</v>
      </c>
      <c r="B4619">
        <v>63</v>
      </c>
      <c r="C4619">
        <v>80</v>
      </c>
    </row>
    <row r="4620" spans="1:3" x14ac:dyDescent="0.2">
      <c r="A4620">
        <v>33</v>
      </c>
      <c r="B4620">
        <v>64</v>
      </c>
      <c r="C4620">
        <v>54</v>
      </c>
    </row>
    <row r="4621" spans="1:3" x14ac:dyDescent="0.2">
      <c r="A4621">
        <v>33</v>
      </c>
      <c r="B4621">
        <v>65</v>
      </c>
      <c r="C4621">
        <v>41</v>
      </c>
    </row>
    <row r="4622" spans="1:3" x14ac:dyDescent="0.2">
      <c r="A4622">
        <v>33</v>
      </c>
      <c r="B4622">
        <v>66</v>
      </c>
      <c r="C4622">
        <v>42</v>
      </c>
    </row>
    <row r="4623" spans="1:3" x14ac:dyDescent="0.2">
      <c r="A4623">
        <v>33</v>
      </c>
      <c r="B4623">
        <v>67</v>
      </c>
      <c r="C4623">
        <v>70</v>
      </c>
    </row>
    <row r="4624" spans="1:3" x14ac:dyDescent="0.2">
      <c r="A4624">
        <v>33</v>
      </c>
      <c r="B4624">
        <v>68</v>
      </c>
      <c r="C4624">
        <v>83</v>
      </c>
    </row>
    <row r="4625" spans="1:3" x14ac:dyDescent="0.2">
      <c r="A4625">
        <v>33</v>
      </c>
      <c r="B4625">
        <v>69</v>
      </c>
      <c r="C4625">
        <v>115</v>
      </c>
    </row>
    <row r="4626" spans="1:3" x14ac:dyDescent="0.2">
      <c r="A4626">
        <v>33</v>
      </c>
      <c r="B4626">
        <v>70</v>
      </c>
      <c r="C4626">
        <v>42</v>
      </c>
    </row>
    <row r="4627" spans="1:3" x14ac:dyDescent="0.2">
      <c r="A4627">
        <v>33</v>
      </c>
      <c r="B4627">
        <v>71</v>
      </c>
      <c r="C4627">
        <v>54</v>
      </c>
    </row>
    <row r="4628" spans="1:3" x14ac:dyDescent="0.2">
      <c r="A4628">
        <v>33</v>
      </c>
      <c r="B4628">
        <v>72</v>
      </c>
      <c r="C4628">
        <v>78</v>
      </c>
    </row>
    <row r="4629" spans="1:3" x14ac:dyDescent="0.2">
      <c r="A4629">
        <v>33</v>
      </c>
      <c r="B4629">
        <v>73</v>
      </c>
      <c r="C4629">
        <v>73</v>
      </c>
    </row>
    <row r="4630" spans="1:3" x14ac:dyDescent="0.2">
      <c r="A4630">
        <v>33</v>
      </c>
      <c r="B4630">
        <v>74</v>
      </c>
      <c r="C4630">
        <v>54</v>
      </c>
    </row>
    <row r="4631" spans="1:3" x14ac:dyDescent="0.2">
      <c r="A4631">
        <v>33</v>
      </c>
      <c r="B4631">
        <v>75</v>
      </c>
      <c r="C4631">
        <v>54</v>
      </c>
    </row>
    <row r="4632" spans="1:3" x14ac:dyDescent="0.2">
      <c r="A4632">
        <v>33</v>
      </c>
      <c r="B4632">
        <v>76</v>
      </c>
      <c r="C4632">
        <v>71</v>
      </c>
    </row>
    <row r="4633" spans="1:3" x14ac:dyDescent="0.2">
      <c r="A4633">
        <v>33</v>
      </c>
      <c r="B4633">
        <v>77</v>
      </c>
      <c r="C4633">
        <v>74</v>
      </c>
    </row>
    <row r="4634" spans="1:3" x14ac:dyDescent="0.2">
      <c r="A4634">
        <v>33</v>
      </c>
      <c r="B4634">
        <v>78</v>
      </c>
      <c r="C4634">
        <v>52</v>
      </c>
    </row>
    <row r="4635" spans="1:3" x14ac:dyDescent="0.2">
      <c r="A4635">
        <v>33</v>
      </c>
      <c r="B4635">
        <v>79</v>
      </c>
      <c r="C4635">
        <v>115</v>
      </c>
    </row>
    <row r="4636" spans="1:3" x14ac:dyDescent="0.2">
      <c r="A4636">
        <v>33</v>
      </c>
      <c r="B4636">
        <v>80</v>
      </c>
      <c r="C4636">
        <v>42</v>
      </c>
    </row>
    <row r="4637" spans="1:3" x14ac:dyDescent="0.2">
      <c r="A4637">
        <v>33</v>
      </c>
      <c r="B4637">
        <v>81</v>
      </c>
      <c r="C4637">
        <v>56</v>
      </c>
    </row>
    <row r="4638" spans="1:3" x14ac:dyDescent="0.2">
      <c r="A4638">
        <v>33</v>
      </c>
      <c r="B4638">
        <v>82</v>
      </c>
      <c r="C4638">
        <v>7</v>
      </c>
    </row>
    <row r="4639" spans="1:3" x14ac:dyDescent="0.2">
      <c r="A4639">
        <v>33</v>
      </c>
      <c r="B4639">
        <v>83</v>
      </c>
      <c r="C4639">
        <v>69</v>
      </c>
    </row>
    <row r="4640" spans="1:3" x14ac:dyDescent="0.2">
      <c r="A4640">
        <v>33</v>
      </c>
      <c r="B4640">
        <v>84</v>
      </c>
      <c r="C4640">
        <v>79</v>
      </c>
    </row>
    <row r="4641" spans="1:3" x14ac:dyDescent="0.2">
      <c r="A4641">
        <v>33</v>
      </c>
      <c r="B4641">
        <v>85</v>
      </c>
      <c r="C4641">
        <v>103</v>
      </c>
    </row>
    <row r="4642" spans="1:3" x14ac:dyDescent="0.2">
      <c r="A4642">
        <v>33</v>
      </c>
      <c r="B4642">
        <v>86</v>
      </c>
      <c r="C4642">
        <v>83</v>
      </c>
    </row>
    <row r="4643" spans="1:3" x14ac:dyDescent="0.2">
      <c r="A4643">
        <v>33</v>
      </c>
      <c r="B4643">
        <v>87</v>
      </c>
      <c r="C4643">
        <v>70</v>
      </c>
    </row>
    <row r="4644" spans="1:3" x14ac:dyDescent="0.2">
      <c r="A4644">
        <v>33</v>
      </c>
      <c r="B4644">
        <v>88</v>
      </c>
      <c r="C4644">
        <v>50</v>
      </c>
    </row>
    <row r="4645" spans="1:3" x14ac:dyDescent="0.2">
      <c r="A4645">
        <v>33</v>
      </c>
      <c r="B4645">
        <v>89</v>
      </c>
      <c r="C4645">
        <v>21</v>
      </c>
    </row>
    <row r="4646" spans="1:3" x14ac:dyDescent="0.2">
      <c r="A4646">
        <v>33</v>
      </c>
      <c r="B4646">
        <v>90</v>
      </c>
      <c r="C4646">
        <v>58</v>
      </c>
    </row>
    <row r="4647" spans="1:3" x14ac:dyDescent="0.2">
      <c r="A4647">
        <v>33</v>
      </c>
      <c r="B4647">
        <v>91</v>
      </c>
      <c r="C4647">
        <v>59</v>
      </c>
    </row>
    <row r="4648" spans="1:3" x14ac:dyDescent="0.2">
      <c r="A4648">
        <v>33</v>
      </c>
      <c r="B4648">
        <v>92</v>
      </c>
      <c r="C4648">
        <v>66</v>
      </c>
    </row>
    <row r="4649" spans="1:3" x14ac:dyDescent="0.2">
      <c r="A4649">
        <v>33</v>
      </c>
      <c r="B4649">
        <v>93</v>
      </c>
      <c r="C4649">
        <v>74</v>
      </c>
    </row>
    <row r="4650" spans="1:3" x14ac:dyDescent="0.2">
      <c r="A4650">
        <v>33</v>
      </c>
      <c r="B4650">
        <v>94</v>
      </c>
      <c r="C4650">
        <v>74</v>
      </c>
    </row>
    <row r="4651" spans="1:3" x14ac:dyDescent="0.2">
      <c r="A4651">
        <v>33</v>
      </c>
      <c r="B4651">
        <v>95</v>
      </c>
      <c r="C4651">
        <v>22</v>
      </c>
    </row>
    <row r="4652" spans="1:3" x14ac:dyDescent="0.2">
      <c r="A4652">
        <v>33</v>
      </c>
      <c r="B4652">
        <v>96</v>
      </c>
      <c r="C4652">
        <v>22</v>
      </c>
    </row>
    <row r="4653" spans="1:3" x14ac:dyDescent="0.2">
      <c r="A4653">
        <v>33</v>
      </c>
      <c r="B4653">
        <v>97</v>
      </c>
      <c r="C4653">
        <v>49</v>
      </c>
    </row>
    <row r="4654" spans="1:3" x14ac:dyDescent="0.2">
      <c r="A4654">
        <v>33</v>
      </c>
      <c r="B4654">
        <v>98</v>
      </c>
      <c r="C4654">
        <v>46</v>
      </c>
    </row>
    <row r="4655" spans="1:3" x14ac:dyDescent="0.2">
      <c r="A4655">
        <v>33</v>
      </c>
      <c r="B4655">
        <v>99</v>
      </c>
      <c r="C4655">
        <v>50</v>
      </c>
    </row>
    <row r="4656" spans="1:3" x14ac:dyDescent="0.2">
      <c r="A4656">
        <v>33</v>
      </c>
      <c r="B4656">
        <v>100</v>
      </c>
      <c r="C4656">
        <v>69</v>
      </c>
    </row>
    <row r="4657" spans="1:3" x14ac:dyDescent="0.2">
      <c r="A4657">
        <v>33</v>
      </c>
      <c r="B4657">
        <v>101</v>
      </c>
      <c r="C4657">
        <v>65</v>
      </c>
    </row>
    <row r="4658" spans="1:3" x14ac:dyDescent="0.2">
      <c r="A4658">
        <v>33</v>
      </c>
      <c r="B4658">
        <v>102</v>
      </c>
      <c r="C4658">
        <v>65</v>
      </c>
    </row>
    <row r="4659" spans="1:3" x14ac:dyDescent="0.2">
      <c r="A4659">
        <v>33</v>
      </c>
      <c r="B4659">
        <v>103</v>
      </c>
      <c r="C4659">
        <v>115</v>
      </c>
    </row>
    <row r="4660" spans="1:3" x14ac:dyDescent="0.2">
      <c r="A4660">
        <v>33</v>
      </c>
      <c r="B4660">
        <v>104</v>
      </c>
      <c r="C4660">
        <v>54</v>
      </c>
    </row>
    <row r="4661" spans="1:3" x14ac:dyDescent="0.2">
      <c r="A4661">
        <v>33</v>
      </c>
      <c r="B4661">
        <v>105</v>
      </c>
      <c r="C4661">
        <v>40</v>
      </c>
    </row>
    <row r="4662" spans="1:3" x14ac:dyDescent="0.2">
      <c r="A4662">
        <v>33</v>
      </c>
      <c r="B4662">
        <v>106</v>
      </c>
      <c r="C4662">
        <v>99</v>
      </c>
    </row>
    <row r="4663" spans="1:3" x14ac:dyDescent="0.2">
      <c r="A4663">
        <v>33</v>
      </c>
      <c r="B4663">
        <v>107</v>
      </c>
      <c r="C4663">
        <v>83</v>
      </c>
    </row>
    <row r="4664" spans="1:3" x14ac:dyDescent="0.2">
      <c r="A4664">
        <v>33</v>
      </c>
      <c r="B4664">
        <v>108</v>
      </c>
      <c r="C4664">
        <v>105</v>
      </c>
    </row>
    <row r="4665" spans="1:3" x14ac:dyDescent="0.2">
      <c r="A4665">
        <v>33</v>
      </c>
      <c r="B4665">
        <v>109</v>
      </c>
      <c r="C4665">
        <v>66</v>
      </c>
    </row>
    <row r="4666" spans="1:3" x14ac:dyDescent="0.2">
      <c r="A4666">
        <v>33</v>
      </c>
      <c r="B4666">
        <v>110</v>
      </c>
      <c r="C4666">
        <v>88</v>
      </c>
    </row>
    <row r="4667" spans="1:3" x14ac:dyDescent="0.2">
      <c r="A4667">
        <v>33</v>
      </c>
      <c r="B4667">
        <v>111</v>
      </c>
      <c r="C4667">
        <v>65</v>
      </c>
    </row>
    <row r="4668" spans="1:3" x14ac:dyDescent="0.2">
      <c r="A4668">
        <v>33</v>
      </c>
      <c r="B4668">
        <v>112</v>
      </c>
      <c r="C4668">
        <v>105</v>
      </c>
    </row>
    <row r="4669" spans="1:3" x14ac:dyDescent="0.2">
      <c r="A4669">
        <v>33</v>
      </c>
      <c r="B4669">
        <v>113</v>
      </c>
      <c r="C4669">
        <v>49</v>
      </c>
    </row>
    <row r="4670" spans="1:3" x14ac:dyDescent="0.2">
      <c r="A4670">
        <v>33</v>
      </c>
      <c r="B4670">
        <v>114</v>
      </c>
      <c r="C4670">
        <v>99</v>
      </c>
    </row>
    <row r="4671" spans="1:3" x14ac:dyDescent="0.2">
      <c r="A4671">
        <v>33</v>
      </c>
      <c r="B4671">
        <v>115</v>
      </c>
      <c r="C4671">
        <v>55</v>
      </c>
    </row>
    <row r="4672" spans="1:3" x14ac:dyDescent="0.2">
      <c r="A4672">
        <v>33</v>
      </c>
      <c r="B4672">
        <v>116</v>
      </c>
      <c r="C4672">
        <v>91</v>
      </c>
    </row>
    <row r="4673" spans="1:3" x14ac:dyDescent="0.2">
      <c r="A4673">
        <v>33</v>
      </c>
      <c r="B4673">
        <v>117</v>
      </c>
      <c r="C4673">
        <v>99</v>
      </c>
    </row>
    <row r="4674" spans="1:3" x14ac:dyDescent="0.2">
      <c r="A4674">
        <v>33</v>
      </c>
      <c r="B4674">
        <v>118</v>
      </c>
      <c r="C4674">
        <v>93</v>
      </c>
    </row>
    <row r="4675" spans="1:3" x14ac:dyDescent="0.2">
      <c r="A4675">
        <v>33</v>
      </c>
      <c r="B4675">
        <v>119</v>
      </c>
      <c r="C4675">
        <v>85</v>
      </c>
    </row>
    <row r="4676" spans="1:3" x14ac:dyDescent="0.2">
      <c r="A4676">
        <v>33</v>
      </c>
      <c r="B4676">
        <v>120</v>
      </c>
      <c r="C4676">
        <v>85</v>
      </c>
    </row>
    <row r="4677" spans="1:3" x14ac:dyDescent="0.2">
      <c r="A4677">
        <v>33</v>
      </c>
      <c r="B4677">
        <v>121</v>
      </c>
      <c r="C4677">
        <v>65</v>
      </c>
    </row>
    <row r="4678" spans="1:3" x14ac:dyDescent="0.2">
      <c r="A4678">
        <v>33</v>
      </c>
      <c r="B4678">
        <v>122</v>
      </c>
      <c r="C4678">
        <v>71</v>
      </c>
    </row>
    <row r="4679" spans="1:3" x14ac:dyDescent="0.2">
      <c r="A4679">
        <v>33</v>
      </c>
      <c r="B4679">
        <v>123</v>
      </c>
      <c r="C4679">
        <v>88</v>
      </c>
    </row>
    <row r="4680" spans="1:3" x14ac:dyDescent="0.2">
      <c r="A4680">
        <v>33</v>
      </c>
      <c r="B4680">
        <v>124</v>
      </c>
      <c r="C4680">
        <v>88</v>
      </c>
    </row>
    <row r="4681" spans="1:3" x14ac:dyDescent="0.2">
      <c r="A4681">
        <v>33</v>
      </c>
      <c r="B4681">
        <v>125</v>
      </c>
      <c r="C4681">
        <v>122</v>
      </c>
    </row>
    <row r="4682" spans="1:3" x14ac:dyDescent="0.2">
      <c r="A4682">
        <v>33</v>
      </c>
      <c r="B4682">
        <v>126</v>
      </c>
      <c r="C4682">
        <v>76</v>
      </c>
    </row>
    <row r="4683" spans="1:3" x14ac:dyDescent="0.2">
      <c r="A4683">
        <v>33</v>
      </c>
      <c r="B4683">
        <v>127</v>
      </c>
      <c r="C4683">
        <v>85</v>
      </c>
    </row>
    <row r="4684" spans="1:3" x14ac:dyDescent="0.2">
      <c r="A4684">
        <v>33</v>
      </c>
      <c r="B4684">
        <v>128</v>
      </c>
      <c r="C4684">
        <v>65</v>
      </c>
    </row>
    <row r="4685" spans="1:3" x14ac:dyDescent="0.2">
      <c r="A4685">
        <v>33</v>
      </c>
      <c r="B4685">
        <v>129</v>
      </c>
      <c r="C4685">
        <v>83</v>
      </c>
    </row>
    <row r="4686" spans="1:3" x14ac:dyDescent="0.2">
      <c r="A4686">
        <v>33</v>
      </c>
      <c r="B4686">
        <v>130</v>
      </c>
      <c r="C4686">
        <v>70</v>
      </c>
    </row>
    <row r="4687" spans="1:3" x14ac:dyDescent="0.2">
      <c r="A4687">
        <v>33</v>
      </c>
      <c r="B4687">
        <v>131</v>
      </c>
      <c r="C4687">
        <v>46</v>
      </c>
    </row>
    <row r="4688" spans="1:3" x14ac:dyDescent="0.2">
      <c r="A4688">
        <v>33</v>
      </c>
      <c r="B4688">
        <v>132</v>
      </c>
      <c r="C4688">
        <v>122</v>
      </c>
    </row>
    <row r="4689" spans="1:3" x14ac:dyDescent="0.2">
      <c r="A4689">
        <v>33</v>
      </c>
      <c r="B4689">
        <v>133</v>
      </c>
      <c r="C4689">
        <v>46</v>
      </c>
    </row>
    <row r="4690" spans="1:3" x14ac:dyDescent="0.2">
      <c r="A4690">
        <v>33</v>
      </c>
      <c r="B4690">
        <v>134</v>
      </c>
      <c r="C4690">
        <v>122</v>
      </c>
    </row>
    <row r="4691" spans="1:3" x14ac:dyDescent="0.2">
      <c r="A4691">
        <v>33</v>
      </c>
      <c r="B4691">
        <v>135</v>
      </c>
      <c r="C4691">
        <v>46</v>
      </c>
    </row>
    <row r="4692" spans="1:3" x14ac:dyDescent="0.2">
      <c r="A4692">
        <v>33</v>
      </c>
      <c r="B4692">
        <v>136</v>
      </c>
      <c r="C4692">
        <v>46</v>
      </c>
    </row>
    <row r="4693" spans="1:3" x14ac:dyDescent="0.2">
      <c r="A4693">
        <v>33</v>
      </c>
      <c r="B4693">
        <v>137</v>
      </c>
      <c r="C4693">
        <v>46</v>
      </c>
    </row>
    <row r="4694" spans="1:3" x14ac:dyDescent="0.2">
      <c r="A4694">
        <v>34</v>
      </c>
      <c r="B4694">
        <v>0</v>
      </c>
      <c r="C4694">
        <v>24</v>
      </c>
    </row>
    <row r="4695" spans="1:3" x14ac:dyDescent="0.2">
      <c r="A4695">
        <v>34</v>
      </c>
      <c r="B4695">
        <v>1</v>
      </c>
      <c r="C4695">
        <v>30</v>
      </c>
    </row>
    <row r="4696" spans="1:3" x14ac:dyDescent="0.2">
      <c r="A4696">
        <v>34</v>
      </c>
      <c r="B4696">
        <v>2</v>
      </c>
      <c r="C4696">
        <v>62</v>
      </c>
    </row>
    <row r="4697" spans="1:3" x14ac:dyDescent="0.2">
      <c r="A4697">
        <v>34</v>
      </c>
      <c r="B4697">
        <v>3</v>
      </c>
      <c r="C4697">
        <v>95</v>
      </c>
    </row>
    <row r="4698" spans="1:3" x14ac:dyDescent="0.2">
      <c r="A4698">
        <v>34</v>
      </c>
      <c r="B4698">
        <v>4</v>
      </c>
      <c r="C4698">
        <v>7</v>
      </c>
    </row>
    <row r="4699" spans="1:3" x14ac:dyDescent="0.2">
      <c r="A4699">
        <v>34</v>
      </c>
      <c r="B4699">
        <v>5</v>
      </c>
      <c r="C4699">
        <v>72</v>
      </c>
    </row>
    <row r="4700" spans="1:3" x14ac:dyDescent="0.2">
      <c r="A4700">
        <v>34</v>
      </c>
      <c r="B4700">
        <v>6</v>
      </c>
      <c r="C4700">
        <v>95</v>
      </c>
    </row>
    <row r="4701" spans="1:3" x14ac:dyDescent="0.2">
      <c r="A4701">
        <v>34</v>
      </c>
      <c r="B4701">
        <v>7</v>
      </c>
      <c r="C4701">
        <v>22</v>
      </c>
    </row>
    <row r="4702" spans="1:3" x14ac:dyDescent="0.2">
      <c r="A4702">
        <v>34</v>
      </c>
      <c r="B4702">
        <v>8</v>
      </c>
      <c r="C4702">
        <v>21</v>
      </c>
    </row>
    <row r="4703" spans="1:3" x14ac:dyDescent="0.2">
      <c r="A4703">
        <v>34</v>
      </c>
      <c r="B4703">
        <v>9</v>
      </c>
      <c r="C4703">
        <v>23</v>
      </c>
    </row>
    <row r="4704" spans="1:3" x14ac:dyDescent="0.2">
      <c r="A4704">
        <v>34</v>
      </c>
      <c r="B4704">
        <v>10</v>
      </c>
      <c r="C4704">
        <v>74</v>
      </c>
    </row>
    <row r="4705" spans="1:3" x14ac:dyDescent="0.2">
      <c r="A4705">
        <v>34</v>
      </c>
      <c r="B4705">
        <v>11</v>
      </c>
      <c r="C4705">
        <v>20</v>
      </c>
    </row>
    <row r="4706" spans="1:3" x14ac:dyDescent="0.2">
      <c r="A4706">
        <v>34</v>
      </c>
      <c r="B4706">
        <v>12</v>
      </c>
      <c r="C4706">
        <v>20</v>
      </c>
    </row>
    <row r="4707" spans="1:3" x14ac:dyDescent="0.2">
      <c r="A4707">
        <v>34</v>
      </c>
      <c r="B4707">
        <v>13</v>
      </c>
      <c r="C4707">
        <v>89</v>
      </c>
    </row>
    <row r="4708" spans="1:3" x14ac:dyDescent="0.2">
      <c r="A4708">
        <v>34</v>
      </c>
      <c r="B4708">
        <v>14</v>
      </c>
      <c r="C4708">
        <v>89</v>
      </c>
    </row>
    <row r="4709" spans="1:3" x14ac:dyDescent="0.2">
      <c r="A4709">
        <v>34</v>
      </c>
      <c r="B4709">
        <v>15</v>
      </c>
      <c r="C4709">
        <v>96</v>
      </c>
    </row>
    <row r="4710" spans="1:3" x14ac:dyDescent="0.2">
      <c r="A4710">
        <v>34</v>
      </c>
      <c r="B4710">
        <v>16</v>
      </c>
      <c r="C4710">
        <v>7</v>
      </c>
    </row>
    <row r="4711" spans="1:3" x14ac:dyDescent="0.2">
      <c r="A4711">
        <v>34</v>
      </c>
      <c r="B4711">
        <v>17</v>
      </c>
      <c r="C4711">
        <v>24</v>
      </c>
    </row>
    <row r="4712" spans="1:3" x14ac:dyDescent="0.2">
      <c r="A4712">
        <v>34</v>
      </c>
      <c r="B4712">
        <v>18</v>
      </c>
      <c r="C4712">
        <v>13</v>
      </c>
    </row>
    <row r="4713" spans="1:3" x14ac:dyDescent="0.2">
      <c r="A4713">
        <v>34</v>
      </c>
      <c r="B4713">
        <v>19</v>
      </c>
      <c r="C4713">
        <v>30</v>
      </c>
    </row>
    <row r="4714" spans="1:3" x14ac:dyDescent="0.2">
      <c r="A4714">
        <v>34</v>
      </c>
      <c r="B4714">
        <v>20</v>
      </c>
      <c r="C4714">
        <v>89</v>
      </c>
    </row>
    <row r="4715" spans="1:3" x14ac:dyDescent="0.2">
      <c r="A4715">
        <v>34</v>
      </c>
      <c r="B4715">
        <v>21</v>
      </c>
      <c r="C4715">
        <v>73</v>
      </c>
    </row>
    <row r="4716" spans="1:3" x14ac:dyDescent="0.2">
      <c r="A4716">
        <v>34</v>
      </c>
      <c r="B4716">
        <v>22</v>
      </c>
      <c r="C4716">
        <v>21</v>
      </c>
    </row>
    <row r="4717" spans="1:3" x14ac:dyDescent="0.2">
      <c r="A4717">
        <v>34</v>
      </c>
      <c r="B4717">
        <v>23</v>
      </c>
      <c r="C4717">
        <v>89</v>
      </c>
    </row>
    <row r="4718" spans="1:3" x14ac:dyDescent="0.2">
      <c r="A4718">
        <v>34</v>
      </c>
      <c r="B4718">
        <v>24</v>
      </c>
      <c r="C4718">
        <v>39</v>
      </c>
    </row>
    <row r="4719" spans="1:3" x14ac:dyDescent="0.2">
      <c r="A4719">
        <v>34</v>
      </c>
      <c r="B4719">
        <v>25</v>
      </c>
      <c r="C4719">
        <v>24</v>
      </c>
    </row>
    <row r="4720" spans="1:3" x14ac:dyDescent="0.2">
      <c r="A4720">
        <v>34</v>
      </c>
      <c r="B4720">
        <v>26</v>
      </c>
      <c r="C4720">
        <v>96</v>
      </c>
    </row>
    <row r="4721" spans="1:3" x14ac:dyDescent="0.2">
      <c r="A4721">
        <v>34</v>
      </c>
      <c r="B4721">
        <v>27</v>
      </c>
      <c r="C4721">
        <v>115</v>
      </c>
    </row>
    <row r="4722" spans="1:3" x14ac:dyDescent="0.2">
      <c r="A4722">
        <v>34</v>
      </c>
      <c r="B4722">
        <v>28</v>
      </c>
      <c r="C4722">
        <v>51</v>
      </c>
    </row>
    <row r="4723" spans="1:3" x14ac:dyDescent="0.2">
      <c r="A4723">
        <v>34</v>
      </c>
      <c r="B4723">
        <v>29</v>
      </c>
      <c r="C4723">
        <v>23</v>
      </c>
    </row>
    <row r="4724" spans="1:3" x14ac:dyDescent="0.2">
      <c r="A4724">
        <v>34</v>
      </c>
      <c r="B4724">
        <v>30</v>
      </c>
      <c r="C4724">
        <v>39</v>
      </c>
    </row>
    <row r="4725" spans="1:3" x14ac:dyDescent="0.2">
      <c r="A4725">
        <v>34</v>
      </c>
      <c r="B4725">
        <v>31</v>
      </c>
      <c r="C4725">
        <v>116</v>
      </c>
    </row>
    <row r="4726" spans="1:3" x14ac:dyDescent="0.2">
      <c r="A4726">
        <v>34</v>
      </c>
      <c r="B4726">
        <v>32</v>
      </c>
      <c r="C4726">
        <v>72</v>
      </c>
    </row>
    <row r="4727" spans="1:3" x14ac:dyDescent="0.2">
      <c r="A4727">
        <v>34</v>
      </c>
      <c r="B4727">
        <v>33</v>
      </c>
      <c r="C4727">
        <v>33</v>
      </c>
    </row>
    <row r="4728" spans="1:3" x14ac:dyDescent="0.2">
      <c r="A4728">
        <v>34</v>
      </c>
      <c r="B4728">
        <v>34</v>
      </c>
      <c r="C4728">
        <v>34</v>
      </c>
    </row>
    <row r="4729" spans="1:3" x14ac:dyDescent="0.2">
      <c r="A4729">
        <v>34</v>
      </c>
      <c r="B4729">
        <v>35</v>
      </c>
      <c r="C4729">
        <v>95</v>
      </c>
    </row>
    <row r="4730" spans="1:3" x14ac:dyDescent="0.2">
      <c r="A4730">
        <v>34</v>
      </c>
      <c r="B4730">
        <v>36</v>
      </c>
      <c r="C4730">
        <v>95</v>
      </c>
    </row>
    <row r="4731" spans="1:3" x14ac:dyDescent="0.2">
      <c r="A4731">
        <v>34</v>
      </c>
      <c r="B4731">
        <v>37</v>
      </c>
      <c r="C4731">
        <v>66</v>
      </c>
    </row>
    <row r="4732" spans="1:3" x14ac:dyDescent="0.2">
      <c r="A4732">
        <v>34</v>
      </c>
      <c r="B4732">
        <v>38</v>
      </c>
      <c r="C4732">
        <v>80</v>
      </c>
    </row>
    <row r="4733" spans="1:3" x14ac:dyDescent="0.2">
      <c r="A4733">
        <v>34</v>
      </c>
      <c r="B4733">
        <v>39</v>
      </c>
      <c r="C4733">
        <v>78</v>
      </c>
    </row>
    <row r="4734" spans="1:3" x14ac:dyDescent="0.2">
      <c r="A4734">
        <v>34</v>
      </c>
      <c r="B4734">
        <v>40</v>
      </c>
      <c r="C4734">
        <v>56</v>
      </c>
    </row>
    <row r="4735" spans="1:3" x14ac:dyDescent="0.2">
      <c r="A4735">
        <v>34</v>
      </c>
      <c r="B4735">
        <v>41</v>
      </c>
      <c r="C4735">
        <v>90</v>
      </c>
    </row>
    <row r="4736" spans="1:3" x14ac:dyDescent="0.2">
      <c r="A4736">
        <v>34</v>
      </c>
      <c r="B4736">
        <v>42</v>
      </c>
      <c r="C4736">
        <v>116</v>
      </c>
    </row>
    <row r="4737" spans="1:3" x14ac:dyDescent="0.2">
      <c r="A4737">
        <v>34</v>
      </c>
      <c r="B4737">
        <v>43</v>
      </c>
      <c r="C4737">
        <v>116</v>
      </c>
    </row>
    <row r="4738" spans="1:3" x14ac:dyDescent="0.2">
      <c r="A4738">
        <v>34</v>
      </c>
      <c r="B4738">
        <v>44</v>
      </c>
      <c r="C4738">
        <v>66</v>
      </c>
    </row>
    <row r="4739" spans="1:3" x14ac:dyDescent="0.2">
      <c r="A4739">
        <v>34</v>
      </c>
      <c r="B4739">
        <v>45</v>
      </c>
      <c r="C4739">
        <v>72</v>
      </c>
    </row>
    <row r="4740" spans="1:3" x14ac:dyDescent="0.2">
      <c r="A4740">
        <v>34</v>
      </c>
      <c r="B4740">
        <v>46</v>
      </c>
      <c r="C4740">
        <v>79</v>
      </c>
    </row>
    <row r="4741" spans="1:3" x14ac:dyDescent="0.2">
      <c r="A4741">
        <v>34</v>
      </c>
      <c r="B4741">
        <v>47</v>
      </c>
      <c r="C4741">
        <v>79</v>
      </c>
    </row>
    <row r="4742" spans="1:3" x14ac:dyDescent="0.2">
      <c r="A4742">
        <v>34</v>
      </c>
      <c r="B4742">
        <v>48</v>
      </c>
      <c r="C4742">
        <v>49</v>
      </c>
    </row>
    <row r="4743" spans="1:3" x14ac:dyDescent="0.2">
      <c r="A4743">
        <v>34</v>
      </c>
      <c r="B4743">
        <v>49</v>
      </c>
      <c r="C4743">
        <v>54</v>
      </c>
    </row>
    <row r="4744" spans="1:3" x14ac:dyDescent="0.2">
      <c r="A4744">
        <v>34</v>
      </c>
      <c r="B4744">
        <v>50</v>
      </c>
      <c r="C4744">
        <v>90</v>
      </c>
    </row>
    <row r="4745" spans="1:3" x14ac:dyDescent="0.2">
      <c r="A4745">
        <v>34</v>
      </c>
      <c r="B4745">
        <v>51</v>
      </c>
      <c r="C4745">
        <v>33</v>
      </c>
    </row>
    <row r="4746" spans="1:3" x14ac:dyDescent="0.2">
      <c r="A4746">
        <v>34</v>
      </c>
      <c r="B4746">
        <v>52</v>
      </c>
      <c r="C4746">
        <v>73</v>
      </c>
    </row>
    <row r="4747" spans="1:3" x14ac:dyDescent="0.2">
      <c r="A4747">
        <v>34</v>
      </c>
      <c r="B4747">
        <v>53</v>
      </c>
      <c r="C4747">
        <v>52</v>
      </c>
    </row>
    <row r="4748" spans="1:3" x14ac:dyDescent="0.2">
      <c r="A4748">
        <v>34</v>
      </c>
      <c r="B4748">
        <v>54</v>
      </c>
      <c r="C4748">
        <v>55</v>
      </c>
    </row>
    <row r="4749" spans="1:3" x14ac:dyDescent="0.2">
      <c r="A4749">
        <v>34</v>
      </c>
      <c r="B4749">
        <v>55</v>
      </c>
      <c r="C4749">
        <v>28</v>
      </c>
    </row>
    <row r="4750" spans="1:3" x14ac:dyDescent="0.2">
      <c r="A4750">
        <v>34</v>
      </c>
      <c r="B4750">
        <v>56</v>
      </c>
      <c r="C4750">
        <v>28</v>
      </c>
    </row>
    <row r="4751" spans="1:3" x14ac:dyDescent="0.2">
      <c r="A4751">
        <v>34</v>
      </c>
      <c r="B4751">
        <v>57</v>
      </c>
      <c r="C4751">
        <v>91</v>
      </c>
    </row>
    <row r="4752" spans="1:3" x14ac:dyDescent="0.2">
      <c r="A4752">
        <v>34</v>
      </c>
      <c r="B4752">
        <v>58</v>
      </c>
      <c r="C4752">
        <v>59</v>
      </c>
    </row>
    <row r="4753" spans="1:3" x14ac:dyDescent="0.2">
      <c r="A4753">
        <v>34</v>
      </c>
      <c r="B4753">
        <v>59</v>
      </c>
      <c r="C4753">
        <v>33</v>
      </c>
    </row>
    <row r="4754" spans="1:3" x14ac:dyDescent="0.2">
      <c r="A4754">
        <v>34</v>
      </c>
      <c r="B4754">
        <v>60</v>
      </c>
      <c r="C4754">
        <v>99</v>
      </c>
    </row>
    <row r="4755" spans="1:3" x14ac:dyDescent="0.2">
      <c r="A4755">
        <v>34</v>
      </c>
      <c r="B4755">
        <v>61</v>
      </c>
      <c r="C4755">
        <v>64</v>
      </c>
    </row>
    <row r="4756" spans="1:3" x14ac:dyDescent="0.2">
      <c r="A4756">
        <v>34</v>
      </c>
      <c r="B4756">
        <v>62</v>
      </c>
      <c r="C4756">
        <v>72</v>
      </c>
    </row>
    <row r="4757" spans="1:3" x14ac:dyDescent="0.2">
      <c r="A4757">
        <v>34</v>
      </c>
      <c r="B4757">
        <v>63</v>
      </c>
      <c r="C4757">
        <v>80</v>
      </c>
    </row>
    <row r="4758" spans="1:3" x14ac:dyDescent="0.2">
      <c r="A4758">
        <v>34</v>
      </c>
      <c r="B4758">
        <v>64</v>
      </c>
      <c r="C4758">
        <v>54</v>
      </c>
    </row>
    <row r="4759" spans="1:3" x14ac:dyDescent="0.2">
      <c r="A4759">
        <v>34</v>
      </c>
      <c r="B4759">
        <v>65</v>
      </c>
      <c r="C4759">
        <v>41</v>
      </c>
    </row>
    <row r="4760" spans="1:3" x14ac:dyDescent="0.2">
      <c r="A4760">
        <v>34</v>
      </c>
      <c r="B4760">
        <v>66</v>
      </c>
      <c r="C4760">
        <v>40</v>
      </c>
    </row>
    <row r="4761" spans="1:3" x14ac:dyDescent="0.2">
      <c r="A4761">
        <v>34</v>
      </c>
      <c r="B4761">
        <v>67</v>
      </c>
      <c r="C4761">
        <v>70</v>
      </c>
    </row>
    <row r="4762" spans="1:3" x14ac:dyDescent="0.2">
      <c r="A4762">
        <v>34</v>
      </c>
      <c r="B4762">
        <v>68</v>
      </c>
      <c r="C4762">
        <v>65</v>
      </c>
    </row>
    <row r="4763" spans="1:3" x14ac:dyDescent="0.2">
      <c r="A4763">
        <v>34</v>
      </c>
      <c r="B4763">
        <v>69</v>
      </c>
      <c r="C4763">
        <v>90</v>
      </c>
    </row>
    <row r="4764" spans="1:3" x14ac:dyDescent="0.2">
      <c r="A4764">
        <v>34</v>
      </c>
      <c r="B4764">
        <v>70</v>
      </c>
      <c r="C4764">
        <v>42</v>
      </c>
    </row>
    <row r="4765" spans="1:3" x14ac:dyDescent="0.2">
      <c r="A4765">
        <v>34</v>
      </c>
      <c r="B4765">
        <v>71</v>
      </c>
      <c r="C4765">
        <v>54</v>
      </c>
    </row>
    <row r="4766" spans="1:3" x14ac:dyDescent="0.2">
      <c r="A4766">
        <v>34</v>
      </c>
      <c r="B4766">
        <v>72</v>
      </c>
      <c r="C4766">
        <v>8</v>
      </c>
    </row>
    <row r="4767" spans="1:3" x14ac:dyDescent="0.2">
      <c r="A4767">
        <v>34</v>
      </c>
      <c r="B4767">
        <v>73</v>
      </c>
      <c r="C4767">
        <v>73</v>
      </c>
    </row>
    <row r="4768" spans="1:3" x14ac:dyDescent="0.2">
      <c r="A4768">
        <v>34</v>
      </c>
      <c r="B4768">
        <v>74</v>
      </c>
      <c r="C4768">
        <v>54</v>
      </c>
    </row>
    <row r="4769" spans="1:3" x14ac:dyDescent="0.2">
      <c r="A4769">
        <v>34</v>
      </c>
      <c r="B4769">
        <v>75</v>
      </c>
      <c r="C4769">
        <v>54</v>
      </c>
    </row>
    <row r="4770" spans="1:3" x14ac:dyDescent="0.2">
      <c r="A4770">
        <v>34</v>
      </c>
      <c r="B4770">
        <v>76</v>
      </c>
      <c r="C4770">
        <v>71</v>
      </c>
    </row>
    <row r="4771" spans="1:3" x14ac:dyDescent="0.2">
      <c r="A4771">
        <v>34</v>
      </c>
      <c r="B4771">
        <v>77</v>
      </c>
      <c r="C4771">
        <v>71</v>
      </c>
    </row>
    <row r="4772" spans="1:3" x14ac:dyDescent="0.2">
      <c r="A4772">
        <v>34</v>
      </c>
      <c r="B4772">
        <v>78</v>
      </c>
      <c r="C4772">
        <v>21</v>
      </c>
    </row>
    <row r="4773" spans="1:3" x14ac:dyDescent="0.2">
      <c r="A4773">
        <v>34</v>
      </c>
      <c r="B4773">
        <v>79</v>
      </c>
      <c r="C4773">
        <v>115</v>
      </c>
    </row>
    <row r="4774" spans="1:3" x14ac:dyDescent="0.2">
      <c r="A4774">
        <v>34</v>
      </c>
      <c r="B4774">
        <v>80</v>
      </c>
      <c r="C4774">
        <v>42</v>
      </c>
    </row>
    <row r="4775" spans="1:3" x14ac:dyDescent="0.2">
      <c r="A4775">
        <v>34</v>
      </c>
      <c r="B4775">
        <v>81</v>
      </c>
      <c r="C4775">
        <v>56</v>
      </c>
    </row>
    <row r="4776" spans="1:3" x14ac:dyDescent="0.2">
      <c r="A4776">
        <v>34</v>
      </c>
      <c r="B4776">
        <v>82</v>
      </c>
      <c r="C4776">
        <v>7</v>
      </c>
    </row>
    <row r="4777" spans="1:3" x14ac:dyDescent="0.2">
      <c r="A4777">
        <v>34</v>
      </c>
      <c r="B4777">
        <v>83</v>
      </c>
      <c r="C4777">
        <v>69</v>
      </c>
    </row>
    <row r="4778" spans="1:3" x14ac:dyDescent="0.2">
      <c r="A4778">
        <v>34</v>
      </c>
      <c r="B4778">
        <v>84</v>
      </c>
      <c r="C4778">
        <v>103</v>
      </c>
    </row>
    <row r="4779" spans="1:3" x14ac:dyDescent="0.2">
      <c r="A4779">
        <v>34</v>
      </c>
      <c r="B4779">
        <v>85</v>
      </c>
      <c r="C4779">
        <v>27</v>
      </c>
    </row>
    <row r="4780" spans="1:3" x14ac:dyDescent="0.2">
      <c r="A4780">
        <v>34</v>
      </c>
      <c r="B4780">
        <v>86</v>
      </c>
      <c r="C4780">
        <v>83</v>
      </c>
    </row>
    <row r="4781" spans="1:3" x14ac:dyDescent="0.2">
      <c r="A4781">
        <v>34</v>
      </c>
      <c r="B4781">
        <v>87</v>
      </c>
      <c r="C4781">
        <v>70</v>
      </c>
    </row>
    <row r="4782" spans="1:3" x14ac:dyDescent="0.2">
      <c r="A4782">
        <v>34</v>
      </c>
      <c r="B4782">
        <v>88</v>
      </c>
      <c r="C4782">
        <v>50</v>
      </c>
    </row>
    <row r="4783" spans="1:3" x14ac:dyDescent="0.2">
      <c r="A4783">
        <v>34</v>
      </c>
      <c r="B4783">
        <v>89</v>
      </c>
      <c r="C4783">
        <v>21</v>
      </c>
    </row>
    <row r="4784" spans="1:3" x14ac:dyDescent="0.2">
      <c r="A4784">
        <v>34</v>
      </c>
      <c r="B4784">
        <v>90</v>
      </c>
      <c r="C4784">
        <v>58</v>
      </c>
    </row>
    <row r="4785" spans="1:3" x14ac:dyDescent="0.2">
      <c r="A4785">
        <v>34</v>
      </c>
      <c r="B4785">
        <v>91</v>
      </c>
      <c r="C4785">
        <v>51</v>
      </c>
    </row>
    <row r="4786" spans="1:3" x14ac:dyDescent="0.2">
      <c r="A4786">
        <v>34</v>
      </c>
      <c r="B4786">
        <v>92</v>
      </c>
      <c r="C4786">
        <v>105</v>
      </c>
    </row>
    <row r="4787" spans="1:3" x14ac:dyDescent="0.2">
      <c r="A4787">
        <v>34</v>
      </c>
      <c r="B4787">
        <v>93</v>
      </c>
      <c r="C4787">
        <v>74</v>
      </c>
    </row>
    <row r="4788" spans="1:3" x14ac:dyDescent="0.2">
      <c r="A4788">
        <v>34</v>
      </c>
      <c r="B4788">
        <v>94</v>
      </c>
      <c r="C4788">
        <v>74</v>
      </c>
    </row>
    <row r="4789" spans="1:3" x14ac:dyDescent="0.2">
      <c r="A4789">
        <v>34</v>
      </c>
      <c r="B4789">
        <v>95</v>
      </c>
      <c r="C4789">
        <v>22</v>
      </c>
    </row>
    <row r="4790" spans="1:3" x14ac:dyDescent="0.2">
      <c r="A4790">
        <v>34</v>
      </c>
      <c r="B4790">
        <v>96</v>
      </c>
      <c r="C4790">
        <v>39</v>
      </c>
    </row>
    <row r="4791" spans="1:3" x14ac:dyDescent="0.2">
      <c r="A4791">
        <v>34</v>
      </c>
      <c r="B4791">
        <v>97</v>
      </c>
      <c r="C4791">
        <v>64</v>
      </c>
    </row>
    <row r="4792" spans="1:3" x14ac:dyDescent="0.2">
      <c r="A4792">
        <v>34</v>
      </c>
      <c r="B4792">
        <v>98</v>
      </c>
      <c r="C4792">
        <v>46</v>
      </c>
    </row>
    <row r="4793" spans="1:3" x14ac:dyDescent="0.2">
      <c r="A4793">
        <v>34</v>
      </c>
      <c r="B4793">
        <v>99</v>
      </c>
      <c r="C4793">
        <v>31</v>
      </c>
    </row>
    <row r="4794" spans="1:3" x14ac:dyDescent="0.2">
      <c r="A4794">
        <v>34</v>
      </c>
      <c r="B4794">
        <v>100</v>
      </c>
      <c r="C4794">
        <v>41</v>
      </c>
    </row>
    <row r="4795" spans="1:3" x14ac:dyDescent="0.2">
      <c r="A4795">
        <v>34</v>
      </c>
      <c r="B4795">
        <v>101</v>
      </c>
      <c r="C4795">
        <v>65</v>
      </c>
    </row>
    <row r="4796" spans="1:3" x14ac:dyDescent="0.2">
      <c r="A4796">
        <v>34</v>
      </c>
      <c r="B4796">
        <v>102</v>
      </c>
      <c r="C4796">
        <v>65</v>
      </c>
    </row>
    <row r="4797" spans="1:3" x14ac:dyDescent="0.2">
      <c r="A4797">
        <v>34</v>
      </c>
      <c r="B4797">
        <v>103</v>
      </c>
      <c r="C4797">
        <v>115</v>
      </c>
    </row>
    <row r="4798" spans="1:3" x14ac:dyDescent="0.2">
      <c r="A4798">
        <v>34</v>
      </c>
      <c r="B4798">
        <v>104</v>
      </c>
      <c r="C4798">
        <v>115</v>
      </c>
    </row>
    <row r="4799" spans="1:3" x14ac:dyDescent="0.2">
      <c r="A4799">
        <v>34</v>
      </c>
      <c r="B4799">
        <v>105</v>
      </c>
      <c r="C4799">
        <v>81</v>
      </c>
    </row>
    <row r="4800" spans="1:3" x14ac:dyDescent="0.2">
      <c r="A4800">
        <v>34</v>
      </c>
      <c r="B4800">
        <v>106</v>
      </c>
      <c r="C4800">
        <v>99</v>
      </c>
    </row>
    <row r="4801" spans="1:3" x14ac:dyDescent="0.2">
      <c r="A4801">
        <v>34</v>
      </c>
      <c r="B4801">
        <v>107</v>
      </c>
      <c r="C4801">
        <v>83</v>
      </c>
    </row>
    <row r="4802" spans="1:3" x14ac:dyDescent="0.2">
      <c r="A4802">
        <v>34</v>
      </c>
      <c r="B4802">
        <v>108</v>
      </c>
      <c r="C4802">
        <v>49</v>
      </c>
    </row>
    <row r="4803" spans="1:3" x14ac:dyDescent="0.2">
      <c r="A4803">
        <v>34</v>
      </c>
      <c r="B4803">
        <v>109</v>
      </c>
      <c r="C4803">
        <v>66</v>
      </c>
    </row>
    <row r="4804" spans="1:3" x14ac:dyDescent="0.2">
      <c r="A4804">
        <v>34</v>
      </c>
      <c r="B4804">
        <v>110</v>
      </c>
      <c r="C4804">
        <v>88</v>
      </c>
    </row>
    <row r="4805" spans="1:3" x14ac:dyDescent="0.2">
      <c r="A4805">
        <v>34</v>
      </c>
      <c r="B4805">
        <v>111</v>
      </c>
      <c r="C4805">
        <v>88</v>
      </c>
    </row>
    <row r="4806" spans="1:3" x14ac:dyDescent="0.2">
      <c r="A4806">
        <v>34</v>
      </c>
      <c r="B4806">
        <v>112</v>
      </c>
      <c r="C4806">
        <v>105</v>
      </c>
    </row>
    <row r="4807" spans="1:3" x14ac:dyDescent="0.2">
      <c r="A4807">
        <v>34</v>
      </c>
      <c r="B4807">
        <v>113</v>
      </c>
      <c r="C4807">
        <v>49</v>
      </c>
    </row>
    <row r="4808" spans="1:3" x14ac:dyDescent="0.2">
      <c r="A4808">
        <v>34</v>
      </c>
      <c r="B4808">
        <v>114</v>
      </c>
      <c r="C4808">
        <v>99</v>
      </c>
    </row>
    <row r="4809" spans="1:3" x14ac:dyDescent="0.2">
      <c r="A4809">
        <v>34</v>
      </c>
      <c r="B4809">
        <v>115</v>
      </c>
      <c r="C4809">
        <v>58</v>
      </c>
    </row>
    <row r="4810" spans="1:3" x14ac:dyDescent="0.2">
      <c r="A4810">
        <v>34</v>
      </c>
      <c r="B4810">
        <v>116</v>
      </c>
      <c r="C4810">
        <v>28</v>
      </c>
    </row>
    <row r="4811" spans="1:3" x14ac:dyDescent="0.2">
      <c r="A4811">
        <v>34</v>
      </c>
      <c r="B4811">
        <v>117</v>
      </c>
      <c r="C4811">
        <v>70</v>
      </c>
    </row>
    <row r="4812" spans="1:3" x14ac:dyDescent="0.2">
      <c r="A4812">
        <v>34</v>
      </c>
      <c r="B4812">
        <v>118</v>
      </c>
      <c r="C4812">
        <v>76</v>
      </c>
    </row>
    <row r="4813" spans="1:3" x14ac:dyDescent="0.2">
      <c r="A4813">
        <v>34</v>
      </c>
      <c r="B4813">
        <v>119</v>
      </c>
      <c r="C4813">
        <v>85</v>
      </c>
    </row>
    <row r="4814" spans="1:3" x14ac:dyDescent="0.2">
      <c r="A4814">
        <v>34</v>
      </c>
      <c r="B4814">
        <v>120</v>
      </c>
      <c r="C4814">
        <v>85</v>
      </c>
    </row>
    <row r="4815" spans="1:3" x14ac:dyDescent="0.2">
      <c r="A4815">
        <v>34</v>
      </c>
      <c r="B4815">
        <v>121</v>
      </c>
      <c r="C4815">
        <v>65</v>
      </c>
    </row>
    <row r="4816" spans="1:3" x14ac:dyDescent="0.2">
      <c r="A4816">
        <v>34</v>
      </c>
      <c r="B4816">
        <v>122</v>
      </c>
      <c r="C4816">
        <v>71</v>
      </c>
    </row>
    <row r="4817" spans="1:3" x14ac:dyDescent="0.2">
      <c r="A4817">
        <v>34</v>
      </c>
      <c r="B4817">
        <v>123</v>
      </c>
      <c r="C4817">
        <v>99</v>
      </c>
    </row>
    <row r="4818" spans="1:3" x14ac:dyDescent="0.2">
      <c r="A4818">
        <v>34</v>
      </c>
      <c r="B4818">
        <v>124</v>
      </c>
      <c r="C4818">
        <v>99</v>
      </c>
    </row>
    <row r="4819" spans="1:3" x14ac:dyDescent="0.2">
      <c r="A4819">
        <v>34</v>
      </c>
      <c r="B4819">
        <v>125</v>
      </c>
      <c r="C4819">
        <v>122</v>
      </c>
    </row>
    <row r="4820" spans="1:3" x14ac:dyDescent="0.2">
      <c r="A4820">
        <v>34</v>
      </c>
      <c r="B4820">
        <v>126</v>
      </c>
      <c r="C4820">
        <v>122</v>
      </c>
    </row>
    <row r="4821" spans="1:3" x14ac:dyDescent="0.2">
      <c r="A4821">
        <v>34</v>
      </c>
      <c r="B4821">
        <v>127</v>
      </c>
      <c r="C4821">
        <v>83</v>
      </c>
    </row>
    <row r="4822" spans="1:3" x14ac:dyDescent="0.2">
      <c r="A4822">
        <v>34</v>
      </c>
      <c r="B4822">
        <v>128</v>
      </c>
      <c r="C4822">
        <v>65</v>
      </c>
    </row>
    <row r="4823" spans="1:3" x14ac:dyDescent="0.2">
      <c r="A4823">
        <v>34</v>
      </c>
      <c r="B4823">
        <v>129</v>
      </c>
      <c r="C4823">
        <v>83</v>
      </c>
    </row>
    <row r="4824" spans="1:3" x14ac:dyDescent="0.2">
      <c r="A4824">
        <v>34</v>
      </c>
      <c r="B4824">
        <v>130</v>
      </c>
      <c r="C4824">
        <v>70</v>
      </c>
    </row>
    <row r="4825" spans="1:3" x14ac:dyDescent="0.2">
      <c r="A4825">
        <v>34</v>
      </c>
      <c r="B4825">
        <v>131</v>
      </c>
      <c r="C4825">
        <v>85</v>
      </c>
    </row>
    <row r="4826" spans="1:3" x14ac:dyDescent="0.2">
      <c r="A4826">
        <v>34</v>
      </c>
      <c r="B4826">
        <v>132</v>
      </c>
      <c r="C4826">
        <v>122</v>
      </c>
    </row>
    <row r="4827" spans="1:3" x14ac:dyDescent="0.2">
      <c r="A4827">
        <v>34</v>
      </c>
      <c r="B4827">
        <v>133</v>
      </c>
      <c r="C4827">
        <v>46</v>
      </c>
    </row>
    <row r="4828" spans="1:3" x14ac:dyDescent="0.2">
      <c r="A4828">
        <v>34</v>
      </c>
      <c r="B4828">
        <v>134</v>
      </c>
      <c r="C4828">
        <v>46</v>
      </c>
    </row>
    <row r="4829" spans="1:3" x14ac:dyDescent="0.2">
      <c r="A4829">
        <v>34</v>
      </c>
      <c r="B4829">
        <v>135</v>
      </c>
      <c r="C4829">
        <v>46</v>
      </c>
    </row>
    <row r="4830" spans="1:3" x14ac:dyDescent="0.2">
      <c r="A4830">
        <v>34</v>
      </c>
      <c r="B4830">
        <v>136</v>
      </c>
      <c r="C4830">
        <v>46</v>
      </c>
    </row>
    <row r="4831" spans="1:3" x14ac:dyDescent="0.2">
      <c r="A4831">
        <v>34</v>
      </c>
      <c r="B4831">
        <v>137</v>
      </c>
      <c r="C4831">
        <v>46</v>
      </c>
    </row>
    <row r="4832" spans="1:3" x14ac:dyDescent="0.2">
      <c r="A4832">
        <v>35</v>
      </c>
      <c r="B4832">
        <v>0</v>
      </c>
      <c r="C4832">
        <v>15</v>
      </c>
    </row>
    <row r="4833" spans="1:3" x14ac:dyDescent="0.2">
      <c r="A4833">
        <v>35</v>
      </c>
      <c r="B4833">
        <v>1</v>
      </c>
      <c r="C4833">
        <v>3</v>
      </c>
    </row>
    <row r="4834" spans="1:3" x14ac:dyDescent="0.2">
      <c r="A4834">
        <v>35</v>
      </c>
      <c r="B4834">
        <v>2</v>
      </c>
      <c r="C4834">
        <v>1</v>
      </c>
    </row>
    <row r="4835" spans="1:3" x14ac:dyDescent="0.2">
      <c r="A4835">
        <v>35</v>
      </c>
      <c r="B4835">
        <v>3</v>
      </c>
      <c r="C4835">
        <v>3</v>
      </c>
    </row>
    <row r="4836" spans="1:3" x14ac:dyDescent="0.2">
      <c r="A4836">
        <v>35</v>
      </c>
      <c r="B4836">
        <v>4</v>
      </c>
      <c r="C4836">
        <v>6</v>
      </c>
    </row>
    <row r="4837" spans="1:3" x14ac:dyDescent="0.2">
      <c r="A4837">
        <v>35</v>
      </c>
      <c r="B4837">
        <v>5</v>
      </c>
      <c r="C4837">
        <v>11</v>
      </c>
    </row>
    <row r="4838" spans="1:3" x14ac:dyDescent="0.2">
      <c r="A4838">
        <v>35</v>
      </c>
      <c r="B4838">
        <v>6</v>
      </c>
      <c r="C4838">
        <v>35</v>
      </c>
    </row>
    <row r="4839" spans="1:3" x14ac:dyDescent="0.2">
      <c r="A4839">
        <v>35</v>
      </c>
      <c r="B4839">
        <v>7</v>
      </c>
      <c r="C4839">
        <v>29</v>
      </c>
    </row>
    <row r="4840" spans="1:3" x14ac:dyDescent="0.2">
      <c r="A4840">
        <v>35</v>
      </c>
      <c r="B4840">
        <v>8</v>
      </c>
      <c r="C4840">
        <v>24</v>
      </c>
    </row>
    <row r="4841" spans="1:3" x14ac:dyDescent="0.2">
      <c r="A4841">
        <v>35</v>
      </c>
      <c r="B4841">
        <v>9</v>
      </c>
      <c r="C4841">
        <v>18</v>
      </c>
    </row>
    <row r="4842" spans="1:3" x14ac:dyDescent="0.2">
      <c r="A4842">
        <v>35</v>
      </c>
      <c r="B4842">
        <v>10</v>
      </c>
      <c r="C4842">
        <v>115</v>
      </c>
    </row>
    <row r="4843" spans="1:3" x14ac:dyDescent="0.2">
      <c r="A4843">
        <v>35</v>
      </c>
      <c r="B4843">
        <v>11</v>
      </c>
      <c r="C4843">
        <v>4</v>
      </c>
    </row>
    <row r="4844" spans="1:3" x14ac:dyDescent="0.2">
      <c r="A4844">
        <v>35</v>
      </c>
      <c r="B4844">
        <v>12</v>
      </c>
      <c r="C4844">
        <v>16</v>
      </c>
    </row>
    <row r="4845" spans="1:3" x14ac:dyDescent="0.2">
      <c r="A4845">
        <v>35</v>
      </c>
      <c r="B4845">
        <v>13</v>
      </c>
      <c r="C4845">
        <v>5</v>
      </c>
    </row>
    <row r="4846" spans="1:3" x14ac:dyDescent="0.2">
      <c r="A4846">
        <v>35</v>
      </c>
      <c r="B4846">
        <v>14</v>
      </c>
      <c r="C4846">
        <v>5</v>
      </c>
    </row>
    <row r="4847" spans="1:3" x14ac:dyDescent="0.2">
      <c r="A4847">
        <v>35</v>
      </c>
      <c r="B4847">
        <v>15</v>
      </c>
      <c r="C4847">
        <v>3</v>
      </c>
    </row>
    <row r="4848" spans="1:3" x14ac:dyDescent="0.2">
      <c r="A4848">
        <v>35</v>
      </c>
      <c r="B4848">
        <v>16</v>
      </c>
      <c r="C4848">
        <v>82</v>
      </c>
    </row>
    <row r="4849" spans="1:3" x14ac:dyDescent="0.2">
      <c r="A4849">
        <v>35</v>
      </c>
      <c r="B4849">
        <v>17</v>
      </c>
      <c r="C4849">
        <v>19</v>
      </c>
    </row>
    <row r="4850" spans="1:3" x14ac:dyDescent="0.2">
      <c r="A4850">
        <v>35</v>
      </c>
      <c r="B4850">
        <v>18</v>
      </c>
      <c r="C4850">
        <v>4</v>
      </c>
    </row>
    <row r="4851" spans="1:3" x14ac:dyDescent="0.2">
      <c r="A4851">
        <v>35</v>
      </c>
      <c r="B4851">
        <v>19</v>
      </c>
      <c r="C4851">
        <v>3</v>
      </c>
    </row>
    <row r="4852" spans="1:3" x14ac:dyDescent="0.2">
      <c r="A4852">
        <v>35</v>
      </c>
      <c r="B4852">
        <v>20</v>
      </c>
      <c r="C4852">
        <v>32</v>
      </c>
    </row>
    <row r="4853" spans="1:3" x14ac:dyDescent="0.2">
      <c r="A4853">
        <v>35</v>
      </c>
      <c r="B4853">
        <v>21</v>
      </c>
      <c r="C4853">
        <v>96</v>
      </c>
    </row>
    <row r="4854" spans="1:3" x14ac:dyDescent="0.2">
      <c r="A4854">
        <v>35</v>
      </c>
      <c r="B4854">
        <v>22</v>
      </c>
      <c r="C4854">
        <v>62</v>
      </c>
    </row>
    <row r="4855" spans="1:3" x14ac:dyDescent="0.2">
      <c r="A4855">
        <v>35</v>
      </c>
      <c r="B4855">
        <v>23</v>
      </c>
      <c r="C4855">
        <v>32</v>
      </c>
    </row>
    <row r="4856" spans="1:3" x14ac:dyDescent="0.2">
      <c r="A4856">
        <v>35</v>
      </c>
      <c r="B4856">
        <v>24</v>
      </c>
      <c r="C4856">
        <v>9</v>
      </c>
    </row>
    <row r="4857" spans="1:3" x14ac:dyDescent="0.2">
      <c r="A4857">
        <v>35</v>
      </c>
      <c r="B4857">
        <v>25</v>
      </c>
      <c r="C4857">
        <v>15</v>
      </c>
    </row>
    <row r="4858" spans="1:3" x14ac:dyDescent="0.2">
      <c r="A4858">
        <v>35</v>
      </c>
      <c r="B4858">
        <v>26</v>
      </c>
      <c r="C4858">
        <v>3</v>
      </c>
    </row>
    <row r="4859" spans="1:3" x14ac:dyDescent="0.2">
      <c r="A4859">
        <v>35</v>
      </c>
      <c r="B4859">
        <v>27</v>
      </c>
      <c r="C4859">
        <v>78</v>
      </c>
    </row>
    <row r="4860" spans="1:3" x14ac:dyDescent="0.2">
      <c r="A4860">
        <v>35</v>
      </c>
      <c r="B4860">
        <v>28</v>
      </c>
      <c r="C4860">
        <v>13</v>
      </c>
    </row>
    <row r="4861" spans="1:3" x14ac:dyDescent="0.2">
      <c r="A4861">
        <v>35</v>
      </c>
      <c r="B4861">
        <v>29</v>
      </c>
      <c r="C4861">
        <v>18</v>
      </c>
    </row>
    <row r="4862" spans="1:3" x14ac:dyDescent="0.2">
      <c r="A4862">
        <v>35</v>
      </c>
      <c r="B4862">
        <v>30</v>
      </c>
      <c r="C4862">
        <v>9</v>
      </c>
    </row>
    <row r="4863" spans="1:3" x14ac:dyDescent="0.2">
      <c r="A4863">
        <v>35</v>
      </c>
      <c r="B4863">
        <v>31</v>
      </c>
      <c r="C4863">
        <v>89</v>
      </c>
    </row>
    <row r="4864" spans="1:3" x14ac:dyDescent="0.2">
      <c r="A4864">
        <v>35</v>
      </c>
      <c r="B4864">
        <v>32</v>
      </c>
      <c r="C4864">
        <v>11</v>
      </c>
    </row>
    <row r="4865" spans="1:3" x14ac:dyDescent="0.2">
      <c r="A4865">
        <v>35</v>
      </c>
      <c r="B4865">
        <v>33</v>
      </c>
      <c r="C4865">
        <v>95</v>
      </c>
    </row>
    <row r="4866" spans="1:3" x14ac:dyDescent="0.2">
      <c r="A4866">
        <v>35</v>
      </c>
      <c r="B4866">
        <v>34</v>
      </c>
      <c r="C4866">
        <v>95</v>
      </c>
    </row>
    <row r="4867" spans="1:3" x14ac:dyDescent="0.2">
      <c r="A4867">
        <v>35</v>
      </c>
      <c r="B4867">
        <v>35</v>
      </c>
      <c r="C4867">
        <v>35</v>
      </c>
    </row>
    <row r="4868" spans="1:3" x14ac:dyDescent="0.2">
      <c r="A4868">
        <v>35</v>
      </c>
      <c r="B4868">
        <v>36</v>
      </c>
      <c r="C4868">
        <v>35</v>
      </c>
    </row>
    <row r="4869" spans="1:3" x14ac:dyDescent="0.2">
      <c r="A4869">
        <v>35</v>
      </c>
      <c r="B4869">
        <v>37</v>
      </c>
      <c r="C4869">
        <v>42</v>
      </c>
    </row>
    <row r="4870" spans="1:3" x14ac:dyDescent="0.2">
      <c r="A4870">
        <v>35</v>
      </c>
      <c r="B4870">
        <v>38</v>
      </c>
      <c r="C4870">
        <v>31</v>
      </c>
    </row>
    <row r="4871" spans="1:3" x14ac:dyDescent="0.2">
      <c r="A4871">
        <v>35</v>
      </c>
      <c r="B4871">
        <v>39</v>
      </c>
      <c r="C4871">
        <v>62</v>
      </c>
    </row>
    <row r="4872" spans="1:3" x14ac:dyDescent="0.2">
      <c r="A4872">
        <v>35</v>
      </c>
      <c r="B4872">
        <v>40</v>
      </c>
      <c r="C4872">
        <v>22</v>
      </c>
    </row>
    <row r="4873" spans="1:3" x14ac:dyDescent="0.2">
      <c r="A4873">
        <v>35</v>
      </c>
      <c r="B4873">
        <v>41</v>
      </c>
      <c r="C4873">
        <v>8</v>
      </c>
    </row>
    <row r="4874" spans="1:3" x14ac:dyDescent="0.2">
      <c r="A4874">
        <v>35</v>
      </c>
      <c r="B4874">
        <v>42</v>
      </c>
      <c r="C4874">
        <v>43</v>
      </c>
    </row>
    <row r="4875" spans="1:3" x14ac:dyDescent="0.2">
      <c r="A4875">
        <v>35</v>
      </c>
      <c r="B4875">
        <v>43</v>
      </c>
      <c r="C4875">
        <v>89</v>
      </c>
    </row>
    <row r="4876" spans="1:3" x14ac:dyDescent="0.2">
      <c r="A4876">
        <v>35</v>
      </c>
      <c r="B4876">
        <v>44</v>
      </c>
      <c r="C4876">
        <v>42</v>
      </c>
    </row>
    <row r="4877" spans="1:3" x14ac:dyDescent="0.2">
      <c r="A4877">
        <v>35</v>
      </c>
      <c r="B4877">
        <v>45</v>
      </c>
      <c r="C4877">
        <v>11</v>
      </c>
    </row>
    <row r="4878" spans="1:3" x14ac:dyDescent="0.2">
      <c r="A4878">
        <v>35</v>
      </c>
      <c r="B4878">
        <v>46</v>
      </c>
      <c r="C4878">
        <v>116</v>
      </c>
    </row>
    <row r="4879" spans="1:3" x14ac:dyDescent="0.2">
      <c r="A4879">
        <v>35</v>
      </c>
      <c r="B4879">
        <v>47</v>
      </c>
      <c r="C4879">
        <v>116</v>
      </c>
    </row>
    <row r="4880" spans="1:3" x14ac:dyDescent="0.2">
      <c r="A4880">
        <v>35</v>
      </c>
      <c r="B4880">
        <v>48</v>
      </c>
      <c r="C4880">
        <v>54</v>
      </c>
    </row>
    <row r="4881" spans="1:3" x14ac:dyDescent="0.2">
      <c r="A4881">
        <v>35</v>
      </c>
      <c r="B4881">
        <v>49</v>
      </c>
      <c r="C4881">
        <v>73</v>
      </c>
    </row>
    <row r="4882" spans="1:3" x14ac:dyDescent="0.2">
      <c r="A4882">
        <v>35</v>
      </c>
      <c r="B4882">
        <v>50</v>
      </c>
      <c r="C4882">
        <v>89</v>
      </c>
    </row>
    <row r="4883" spans="1:3" x14ac:dyDescent="0.2">
      <c r="A4883">
        <v>35</v>
      </c>
      <c r="B4883">
        <v>51</v>
      </c>
      <c r="C4883">
        <v>7</v>
      </c>
    </row>
    <row r="4884" spans="1:3" x14ac:dyDescent="0.2">
      <c r="A4884">
        <v>35</v>
      </c>
      <c r="B4884">
        <v>52</v>
      </c>
      <c r="C4884">
        <v>96</v>
      </c>
    </row>
    <row r="4885" spans="1:3" x14ac:dyDescent="0.2">
      <c r="A4885">
        <v>35</v>
      </c>
      <c r="B4885">
        <v>53</v>
      </c>
      <c r="C4885">
        <v>30</v>
      </c>
    </row>
    <row r="4886" spans="1:3" x14ac:dyDescent="0.2">
      <c r="A4886">
        <v>35</v>
      </c>
      <c r="B4886">
        <v>54</v>
      </c>
      <c r="C4886">
        <v>39</v>
      </c>
    </row>
    <row r="4887" spans="1:3" x14ac:dyDescent="0.2">
      <c r="A4887">
        <v>35</v>
      </c>
      <c r="B4887">
        <v>55</v>
      </c>
      <c r="C4887">
        <v>23</v>
      </c>
    </row>
    <row r="4888" spans="1:3" x14ac:dyDescent="0.2">
      <c r="A4888">
        <v>35</v>
      </c>
      <c r="B4888">
        <v>56</v>
      </c>
      <c r="C4888">
        <v>23</v>
      </c>
    </row>
    <row r="4889" spans="1:3" x14ac:dyDescent="0.2">
      <c r="A4889">
        <v>35</v>
      </c>
      <c r="B4889">
        <v>57</v>
      </c>
      <c r="C4889">
        <v>72</v>
      </c>
    </row>
    <row r="4890" spans="1:3" x14ac:dyDescent="0.2">
      <c r="A4890">
        <v>35</v>
      </c>
      <c r="B4890">
        <v>58</v>
      </c>
      <c r="C4890">
        <v>20</v>
      </c>
    </row>
    <row r="4891" spans="1:3" x14ac:dyDescent="0.2">
      <c r="A4891">
        <v>35</v>
      </c>
      <c r="B4891">
        <v>59</v>
      </c>
      <c r="C4891">
        <v>7</v>
      </c>
    </row>
    <row r="4892" spans="1:3" x14ac:dyDescent="0.2">
      <c r="A4892">
        <v>35</v>
      </c>
      <c r="B4892">
        <v>60</v>
      </c>
      <c r="C4892">
        <v>69</v>
      </c>
    </row>
    <row r="4893" spans="1:3" x14ac:dyDescent="0.2">
      <c r="A4893">
        <v>35</v>
      </c>
      <c r="B4893">
        <v>61</v>
      </c>
      <c r="C4893">
        <v>54</v>
      </c>
    </row>
    <row r="4894" spans="1:3" x14ac:dyDescent="0.2">
      <c r="A4894">
        <v>35</v>
      </c>
      <c r="B4894">
        <v>62</v>
      </c>
      <c r="C4894">
        <v>36</v>
      </c>
    </row>
    <row r="4895" spans="1:3" x14ac:dyDescent="0.2">
      <c r="A4895">
        <v>35</v>
      </c>
      <c r="B4895">
        <v>63</v>
      </c>
      <c r="C4895">
        <v>42</v>
      </c>
    </row>
    <row r="4896" spans="1:3" x14ac:dyDescent="0.2">
      <c r="A4896">
        <v>35</v>
      </c>
      <c r="B4896">
        <v>64</v>
      </c>
      <c r="C4896">
        <v>73</v>
      </c>
    </row>
    <row r="4897" spans="1:3" x14ac:dyDescent="0.2">
      <c r="A4897">
        <v>35</v>
      </c>
      <c r="B4897">
        <v>65</v>
      </c>
      <c r="C4897">
        <v>91</v>
      </c>
    </row>
    <row r="4898" spans="1:3" x14ac:dyDescent="0.2">
      <c r="A4898">
        <v>35</v>
      </c>
      <c r="B4898">
        <v>66</v>
      </c>
      <c r="C4898">
        <v>33</v>
      </c>
    </row>
    <row r="4899" spans="1:3" x14ac:dyDescent="0.2">
      <c r="A4899">
        <v>35</v>
      </c>
      <c r="B4899">
        <v>67</v>
      </c>
      <c r="C4899">
        <v>41</v>
      </c>
    </row>
    <row r="4900" spans="1:3" x14ac:dyDescent="0.2">
      <c r="A4900">
        <v>35</v>
      </c>
      <c r="B4900">
        <v>68</v>
      </c>
      <c r="C4900">
        <v>71</v>
      </c>
    </row>
    <row r="4901" spans="1:3" x14ac:dyDescent="0.2">
      <c r="A4901">
        <v>35</v>
      </c>
      <c r="B4901">
        <v>69</v>
      </c>
      <c r="C4901">
        <v>78</v>
      </c>
    </row>
    <row r="4902" spans="1:3" x14ac:dyDescent="0.2">
      <c r="A4902">
        <v>35</v>
      </c>
      <c r="B4902">
        <v>70</v>
      </c>
      <c r="C4902">
        <v>51</v>
      </c>
    </row>
    <row r="4903" spans="1:3" x14ac:dyDescent="0.2">
      <c r="A4903">
        <v>35</v>
      </c>
      <c r="B4903">
        <v>71</v>
      </c>
      <c r="C4903">
        <v>21</v>
      </c>
    </row>
    <row r="4904" spans="1:3" x14ac:dyDescent="0.2">
      <c r="A4904">
        <v>35</v>
      </c>
      <c r="B4904">
        <v>72</v>
      </c>
      <c r="C4904">
        <v>32</v>
      </c>
    </row>
    <row r="4905" spans="1:3" x14ac:dyDescent="0.2">
      <c r="A4905">
        <v>35</v>
      </c>
      <c r="B4905">
        <v>73</v>
      </c>
      <c r="C4905">
        <v>95</v>
      </c>
    </row>
    <row r="4906" spans="1:3" x14ac:dyDescent="0.2">
      <c r="A4906">
        <v>35</v>
      </c>
      <c r="B4906">
        <v>74</v>
      </c>
      <c r="C4906">
        <v>52</v>
      </c>
    </row>
    <row r="4907" spans="1:3" x14ac:dyDescent="0.2">
      <c r="A4907">
        <v>35</v>
      </c>
      <c r="B4907">
        <v>75</v>
      </c>
      <c r="C4907">
        <v>73</v>
      </c>
    </row>
    <row r="4908" spans="1:3" x14ac:dyDescent="0.2">
      <c r="A4908">
        <v>35</v>
      </c>
      <c r="B4908">
        <v>76</v>
      </c>
      <c r="C4908">
        <v>90</v>
      </c>
    </row>
    <row r="4909" spans="1:3" x14ac:dyDescent="0.2">
      <c r="A4909">
        <v>35</v>
      </c>
      <c r="B4909">
        <v>77</v>
      </c>
      <c r="C4909">
        <v>115</v>
      </c>
    </row>
    <row r="4910" spans="1:3" x14ac:dyDescent="0.2">
      <c r="A4910">
        <v>35</v>
      </c>
      <c r="B4910">
        <v>78</v>
      </c>
      <c r="C4910">
        <v>24</v>
      </c>
    </row>
    <row r="4911" spans="1:3" x14ac:dyDescent="0.2">
      <c r="A4911">
        <v>35</v>
      </c>
      <c r="B4911">
        <v>79</v>
      </c>
      <c r="C4911">
        <v>21</v>
      </c>
    </row>
    <row r="4912" spans="1:3" x14ac:dyDescent="0.2">
      <c r="A4912">
        <v>35</v>
      </c>
      <c r="B4912">
        <v>80</v>
      </c>
      <c r="C4912">
        <v>33</v>
      </c>
    </row>
    <row r="4913" spans="1:3" x14ac:dyDescent="0.2">
      <c r="A4913">
        <v>35</v>
      </c>
      <c r="B4913">
        <v>81</v>
      </c>
      <c r="C4913">
        <v>22</v>
      </c>
    </row>
    <row r="4914" spans="1:3" x14ac:dyDescent="0.2">
      <c r="A4914">
        <v>35</v>
      </c>
      <c r="B4914">
        <v>82</v>
      </c>
      <c r="C4914">
        <v>6</v>
      </c>
    </row>
    <row r="4915" spans="1:3" x14ac:dyDescent="0.2">
      <c r="A4915">
        <v>35</v>
      </c>
      <c r="B4915">
        <v>83</v>
      </c>
      <c r="C4915">
        <v>58</v>
      </c>
    </row>
    <row r="4916" spans="1:3" x14ac:dyDescent="0.2">
      <c r="A4916">
        <v>35</v>
      </c>
      <c r="B4916">
        <v>84</v>
      </c>
      <c r="C4916">
        <v>56</v>
      </c>
    </row>
    <row r="4917" spans="1:3" x14ac:dyDescent="0.2">
      <c r="A4917">
        <v>35</v>
      </c>
      <c r="B4917">
        <v>85</v>
      </c>
      <c r="C4917">
        <v>55</v>
      </c>
    </row>
    <row r="4918" spans="1:3" x14ac:dyDescent="0.2">
      <c r="A4918">
        <v>35</v>
      </c>
      <c r="B4918">
        <v>86</v>
      </c>
      <c r="C4918">
        <v>74</v>
      </c>
    </row>
    <row r="4919" spans="1:3" x14ac:dyDescent="0.2">
      <c r="A4919">
        <v>35</v>
      </c>
      <c r="B4919">
        <v>87</v>
      </c>
      <c r="C4919">
        <v>50</v>
      </c>
    </row>
    <row r="4920" spans="1:3" x14ac:dyDescent="0.2">
      <c r="A4920">
        <v>35</v>
      </c>
      <c r="B4920">
        <v>88</v>
      </c>
      <c r="C4920">
        <v>28</v>
      </c>
    </row>
    <row r="4921" spans="1:3" x14ac:dyDescent="0.2">
      <c r="A4921">
        <v>35</v>
      </c>
      <c r="B4921">
        <v>89</v>
      </c>
      <c r="C4921">
        <v>24</v>
      </c>
    </row>
    <row r="4922" spans="1:3" x14ac:dyDescent="0.2">
      <c r="A4922">
        <v>35</v>
      </c>
      <c r="B4922">
        <v>90</v>
      </c>
      <c r="C4922">
        <v>72</v>
      </c>
    </row>
    <row r="4923" spans="1:3" x14ac:dyDescent="0.2">
      <c r="A4923">
        <v>35</v>
      </c>
      <c r="B4923">
        <v>91</v>
      </c>
      <c r="C4923">
        <v>20</v>
      </c>
    </row>
    <row r="4924" spans="1:3" x14ac:dyDescent="0.2">
      <c r="A4924">
        <v>35</v>
      </c>
      <c r="B4924">
        <v>92</v>
      </c>
      <c r="C4924">
        <v>40</v>
      </c>
    </row>
    <row r="4925" spans="1:3" x14ac:dyDescent="0.2">
      <c r="A4925">
        <v>35</v>
      </c>
      <c r="B4925">
        <v>93</v>
      </c>
      <c r="C4925">
        <v>115</v>
      </c>
    </row>
    <row r="4926" spans="1:3" x14ac:dyDescent="0.2">
      <c r="A4926">
        <v>35</v>
      </c>
      <c r="B4926">
        <v>94</v>
      </c>
      <c r="C4926">
        <v>115</v>
      </c>
    </row>
    <row r="4927" spans="1:3" x14ac:dyDescent="0.2">
      <c r="A4927">
        <v>35</v>
      </c>
      <c r="B4927">
        <v>95</v>
      </c>
      <c r="C4927">
        <v>29</v>
      </c>
    </row>
    <row r="4928" spans="1:3" x14ac:dyDescent="0.2">
      <c r="A4928">
        <v>35</v>
      </c>
      <c r="B4928">
        <v>96</v>
      </c>
      <c r="C4928">
        <v>29</v>
      </c>
    </row>
    <row r="4929" spans="1:3" x14ac:dyDescent="0.2">
      <c r="A4929">
        <v>35</v>
      </c>
      <c r="B4929">
        <v>97</v>
      </c>
      <c r="C4929">
        <v>54</v>
      </c>
    </row>
    <row r="4930" spans="1:3" x14ac:dyDescent="0.2">
      <c r="A4930">
        <v>35</v>
      </c>
      <c r="B4930">
        <v>98</v>
      </c>
      <c r="C4930">
        <v>105</v>
      </c>
    </row>
    <row r="4931" spans="1:3" x14ac:dyDescent="0.2">
      <c r="A4931">
        <v>35</v>
      </c>
      <c r="B4931">
        <v>99</v>
      </c>
      <c r="C4931">
        <v>28</v>
      </c>
    </row>
    <row r="4932" spans="1:3" x14ac:dyDescent="0.2">
      <c r="A4932">
        <v>35</v>
      </c>
      <c r="B4932">
        <v>100</v>
      </c>
      <c r="C4932">
        <v>58</v>
      </c>
    </row>
    <row r="4933" spans="1:3" x14ac:dyDescent="0.2">
      <c r="A4933">
        <v>35</v>
      </c>
      <c r="B4933">
        <v>101</v>
      </c>
      <c r="C4933">
        <v>79</v>
      </c>
    </row>
    <row r="4934" spans="1:3" x14ac:dyDescent="0.2">
      <c r="A4934">
        <v>35</v>
      </c>
      <c r="B4934">
        <v>102</v>
      </c>
      <c r="C4934">
        <v>79</v>
      </c>
    </row>
    <row r="4935" spans="1:3" x14ac:dyDescent="0.2">
      <c r="A4935">
        <v>35</v>
      </c>
      <c r="B4935">
        <v>103</v>
      </c>
      <c r="C4935">
        <v>21</v>
      </c>
    </row>
    <row r="4936" spans="1:3" x14ac:dyDescent="0.2">
      <c r="A4936">
        <v>35</v>
      </c>
      <c r="B4936">
        <v>104</v>
      </c>
      <c r="C4936">
        <v>21</v>
      </c>
    </row>
    <row r="4937" spans="1:3" x14ac:dyDescent="0.2">
      <c r="A4937">
        <v>35</v>
      </c>
      <c r="B4937">
        <v>105</v>
      </c>
      <c r="C4937">
        <v>73</v>
      </c>
    </row>
    <row r="4938" spans="1:3" x14ac:dyDescent="0.2">
      <c r="A4938">
        <v>35</v>
      </c>
      <c r="B4938">
        <v>106</v>
      </c>
      <c r="C4938">
        <v>27</v>
      </c>
    </row>
    <row r="4939" spans="1:3" x14ac:dyDescent="0.2">
      <c r="A4939">
        <v>35</v>
      </c>
      <c r="B4939">
        <v>107</v>
      </c>
      <c r="C4939">
        <v>71</v>
      </c>
    </row>
    <row r="4940" spans="1:3" x14ac:dyDescent="0.2">
      <c r="A4940">
        <v>35</v>
      </c>
      <c r="B4940">
        <v>108</v>
      </c>
      <c r="C4940">
        <v>54</v>
      </c>
    </row>
    <row r="4941" spans="1:3" x14ac:dyDescent="0.2">
      <c r="A4941">
        <v>35</v>
      </c>
      <c r="B4941">
        <v>109</v>
      </c>
      <c r="C4941">
        <v>40</v>
      </c>
    </row>
    <row r="4942" spans="1:3" x14ac:dyDescent="0.2">
      <c r="A4942">
        <v>35</v>
      </c>
      <c r="B4942">
        <v>110</v>
      </c>
      <c r="C4942">
        <v>103</v>
      </c>
    </row>
    <row r="4943" spans="1:3" x14ac:dyDescent="0.2">
      <c r="A4943">
        <v>35</v>
      </c>
      <c r="B4943">
        <v>111</v>
      </c>
      <c r="C4943">
        <v>79</v>
      </c>
    </row>
    <row r="4944" spans="1:3" x14ac:dyDescent="0.2">
      <c r="A4944">
        <v>35</v>
      </c>
      <c r="B4944">
        <v>112</v>
      </c>
      <c r="C4944">
        <v>81</v>
      </c>
    </row>
    <row r="4945" spans="1:3" x14ac:dyDescent="0.2">
      <c r="A4945">
        <v>35</v>
      </c>
      <c r="B4945">
        <v>113</v>
      </c>
      <c r="C4945">
        <v>54</v>
      </c>
    </row>
    <row r="4946" spans="1:3" x14ac:dyDescent="0.2">
      <c r="A4946">
        <v>35</v>
      </c>
      <c r="B4946">
        <v>114</v>
      </c>
      <c r="C4946">
        <v>69</v>
      </c>
    </row>
    <row r="4947" spans="1:3" x14ac:dyDescent="0.2">
      <c r="A4947">
        <v>35</v>
      </c>
      <c r="B4947">
        <v>115</v>
      </c>
      <c r="C4947">
        <v>72</v>
      </c>
    </row>
    <row r="4948" spans="1:3" x14ac:dyDescent="0.2">
      <c r="A4948">
        <v>35</v>
      </c>
      <c r="B4948">
        <v>116</v>
      </c>
      <c r="C4948">
        <v>72</v>
      </c>
    </row>
    <row r="4949" spans="1:3" x14ac:dyDescent="0.2">
      <c r="A4949">
        <v>35</v>
      </c>
      <c r="B4949">
        <v>117</v>
      </c>
      <c r="C4949">
        <v>41</v>
      </c>
    </row>
    <row r="4950" spans="1:3" x14ac:dyDescent="0.2">
      <c r="A4950">
        <v>35</v>
      </c>
      <c r="B4950">
        <v>118</v>
      </c>
      <c r="C4950">
        <v>99</v>
      </c>
    </row>
    <row r="4951" spans="1:3" x14ac:dyDescent="0.2">
      <c r="A4951">
        <v>35</v>
      </c>
      <c r="B4951">
        <v>119</v>
      </c>
      <c r="C4951">
        <v>64</v>
      </c>
    </row>
    <row r="4952" spans="1:3" x14ac:dyDescent="0.2">
      <c r="A4952">
        <v>35</v>
      </c>
      <c r="B4952">
        <v>120</v>
      </c>
      <c r="C4952">
        <v>49</v>
      </c>
    </row>
    <row r="4953" spans="1:3" x14ac:dyDescent="0.2">
      <c r="A4953">
        <v>35</v>
      </c>
      <c r="B4953">
        <v>121</v>
      </c>
      <c r="C4953">
        <v>79</v>
      </c>
    </row>
    <row r="4954" spans="1:3" x14ac:dyDescent="0.2">
      <c r="A4954">
        <v>35</v>
      </c>
      <c r="B4954">
        <v>122</v>
      </c>
      <c r="C4954">
        <v>90</v>
      </c>
    </row>
    <row r="4955" spans="1:3" x14ac:dyDescent="0.2">
      <c r="A4955">
        <v>35</v>
      </c>
      <c r="B4955">
        <v>123</v>
      </c>
      <c r="C4955">
        <v>103</v>
      </c>
    </row>
    <row r="4956" spans="1:3" x14ac:dyDescent="0.2">
      <c r="A4956">
        <v>35</v>
      </c>
      <c r="B4956">
        <v>124</v>
      </c>
      <c r="C4956">
        <v>27</v>
      </c>
    </row>
    <row r="4957" spans="1:3" x14ac:dyDescent="0.2">
      <c r="A4957">
        <v>35</v>
      </c>
      <c r="B4957">
        <v>125</v>
      </c>
      <c r="C4957">
        <v>70</v>
      </c>
    </row>
    <row r="4958" spans="1:3" x14ac:dyDescent="0.2">
      <c r="A4958">
        <v>35</v>
      </c>
      <c r="B4958">
        <v>126</v>
      </c>
      <c r="C4958">
        <v>70</v>
      </c>
    </row>
    <row r="4959" spans="1:3" x14ac:dyDescent="0.2">
      <c r="A4959">
        <v>35</v>
      </c>
      <c r="B4959">
        <v>127</v>
      </c>
      <c r="C4959">
        <v>74</v>
      </c>
    </row>
    <row r="4960" spans="1:3" x14ac:dyDescent="0.2">
      <c r="A4960">
        <v>35</v>
      </c>
      <c r="B4960">
        <v>128</v>
      </c>
      <c r="C4960">
        <v>71</v>
      </c>
    </row>
    <row r="4961" spans="1:3" x14ac:dyDescent="0.2">
      <c r="A4961">
        <v>35</v>
      </c>
      <c r="B4961">
        <v>129</v>
      </c>
      <c r="C4961">
        <v>74</v>
      </c>
    </row>
    <row r="4962" spans="1:3" x14ac:dyDescent="0.2">
      <c r="A4962">
        <v>35</v>
      </c>
      <c r="B4962">
        <v>130</v>
      </c>
      <c r="C4962">
        <v>50</v>
      </c>
    </row>
    <row r="4963" spans="1:3" x14ac:dyDescent="0.2">
      <c r="A4963">
        <v>35</v>
      </c>
      <c r="B4963">
        <v>131</v>
      </c>
      <c r="C4963">
        <v>105</v>
      </c>
    </row>
    <row r="4964" spans="1:3" x14ac:dyDescent="0.2">
      <c r="A4964">
        <v>35</v>
      </c>
      <c r="B4964">
        <v>132</v>
      </c>
      <c r="C4964">
        <v>70</v>
      </c>
    </row>
    <row r="4965" spans="1:3" x14ac:dyDescent="0.2">
      <c r="A4965">
        <v>35</v>
      </c>
      <c r="B4965">
        <v>133</v>
      </c>
      <c r="C4965">
        <v>80</v>
      </c>
    </row>
    <row r="4966" spans="1:3" x14ac:dyDescent="0.2">
      <c r="A4966">
        <v>35</v>
      </c>
      <c r="B4966">
        <v>134</v>
      </c>
      <c r="C4966">
        <v>80</v>
      </c>
    </row>
    <row r="4967" spans="1:3" x14ac:dyDescent="0.2">
      <c r="A4967">
        <v>35</v>
      </c>
      <c r="B4967">
        <v>135</v>
      </c>
      <c r="C4967">
        <v>66</v>
      </c>
    </row>
    <row r="4968" spans="1:3" x14ac:dyDescent="0.2">
      <c r="A4968">
        <v>35</v>
      </c>
      <c r="B4968">
        <v>136</v>
      </c>
      <c r="C4968">
        <v>66</v>
      </c>
    </row>
    <row r="4969" spans="1:3" x14ac:dyDescent="0.2">
      <c r="A4969">
        <v>35</v>
      </c>
      <c r="B4969">
        <v>137</v>
      </c>
      <c r="C4969">
        <v>80</v>
      </c>
    </row>
    <row r="4970" spans="1:3" x14ac:dyDescent="0.2">
      <c r="A4970">
        <v>36</v>
      </c>
      <c r="B4970">
        <v>0</v>
      </c>
      <c r="C4970">
        <v>15</v>
      </c>
    </row>
    <row r="4971" spans="1:3" x14ac:dyDescent="0.2">
      <c r="A4971">
        <v>36</v>
      </c>
      <c r="B4971">
        <v>1</v>
      </c>
      <c r="C4971">
        <v>15</v>
      </c>
    </row>
    <row r="4972" spans="1:3" x14ac:dyDescent="0.2">
      <c r="A4972">
        <v>36</v>
      </c>
      <c r="B4972">
        <v>2</v>
      </c>
      <c r="C4972">
        <v>1</v>
      </c>
    </row>
    <row r="4973" spans="1:3" x14ac:dyDescent="0.2">
      <c r="A4973">
        <v>36</v>
      </c>
      <c r="B4973">
        <v>3</v>
      </c>
      <c r="C4973">
        <v>3</v>
      </c>
    </row>
    <row r="4974" spans="1:3" x14ac:dyDescent="0.2">
      <c r="A4974">
        <v>36</v>
      </c>
      <c r="B4974">
        <v>4</v>
      </c>
      <c r="C4974">
        <v>6</v>
      </c>
    </row>
    <row r="4975" spans="1:3" x14ac:dyDescent="0.2">
      <c r="A4975">
        <v>36</v>
      </c>
      <c r="B4975">
        <v>5</v>
      </c>
      <c r="C4975">
        <v>18</v>
      </c>
    </row>
    <row r="4976" spans="1:3" x14ac:dyDescent="0.2">
      <c r="A4976">
        <v>36</v>
      </c>
      <c r="B4976">
        <v>6</v>
      </c>
      <c r="C4976">
        <v>35</v>
      </c>
    </row>
    <row r="4977" spans="1:3" x14ac:dyDescent="0.2">
      <c r="A4977">
        <v>36</v>
      </c>
      <c r="B4977">
        <v>7</v>
      </c>
      <c r="C4977">
        <v>29</v>
      </c>
    </row>
    <row r="4978" spans="1:3" x14ac:dyDescent="0.2">
      <c r="A4978">
        <v>36</v>
      </c>
      <c r="B4978">
        <v>8</v>
      </c>
      <c r="C4978">
        <v>24</v>
      </c>
    </row>
    <row r="4979" spans="1:3" x14ac:dyDescent="0.2">
      <c r="A4979">
        <v>36</v>
      </c>
      <c r="B4979">
        <v>9</v>
      </c>
      <c r="C4979">
        <v>16</v>
      </c>
    </row>
    <row r="4980" spans="1:3" x14ac:dyDescent="0.2">
      <c r="A4980">
        <v>36</v>
      </c>
      <c r="B4980">
        <v>10</v>
      </c>
      <c r="C4980">
        <v>115</v>
      </c>
    </row>
    <row r="4981" spans="1:3" x14ac:dyDescent="0.2">
      <c r="A4981">
        <v>36</v>
      </c>
      <c r="B4981">
        <v>11</v>
      </c>
      <c r="C4981">
        <v>4</v>
      </c>
    </row>
    <row r="4982" spans="1:3" x14ac:dyDescent="0.2">
      <c r="A4982">
        <v>36</v>
      </c>
      <c r="B4982">
        <v>12</v>
      </c>
      <c r="C4982">
        <v>16</v>
      </c>
    </row>
    <row r="4983" spans="1:3" x14ac:dyDescent="0.2">
      <c r="A4983">
        <v>36</v>
      </c>
      <c r="B4983">
        <v>13</v>
      </c>
      <c r="C4983">
        <v>5</v>
      </c>
    </row>
    <row r="4984" spans="1:3" x14ac:dyDescent="0.2">
      <c r="A4984">
        <v>36</v>
      </c>
      <c r="B4984">
        <v>14</v>
      </c>
      <c r="C4984">
        <v>5</v>
      </c>
    </row>
    <row r="4985" spans="1:3" x14ac:dyDescent="0.2">
      <c r="A4985">
        <v>36</v>
      </c>
      <c r="B4985">
        <v>15</v>
      </c>
      <c r="C4985">
        <v>3</v>
      </c>
    </row>
    <row r="4986" spans="1:3" x14ac:dyDescent="0.2">
      <c r="A4986">
        <v>36</v>
      </c>
      <c r="B4986">
        <v>16</v>
      </c>
      <c r="C4986">
        <v>82</v>
      </c>
    </row>
    <row r="4987" spans="1:3" x14ac:dyDescent="0.2">
      <c r="A4987">
        <v>36</v>
      </c>
      <c r="B4987">
        <v>17</v>
      </c>
      <c r="C4987">
        <v>19</v>
      </c>
    </row>
    <row r="4988" spans="1:3" x14ac:dyDescent="0.2">
      <c r="A4988">
        <v>36</v>
      </c>
      <c r="B4988">
        <v>18</v>
      </c>
      <c r="C4988">
        <v>4</v>
      </c>
    </row>
    <row r="4989" spans="1:3" x14ac:dyDescent="0.2">
      <c r="A4989">
        <v>36</v>
      </c>
      <c r="B4989">
        <v>19</v>
      </c>
      <c r="C4989">
        <v>3</v>
      </c>
    </row>
    <row r="4990" spans="1:3" x14ac:dyDescent="0.2">
      <c r="A4990">
        <v>36</v>
      </c>
      <c r="B4990">
        <v>20</v>
      </c>
      <c r="C4990">
        <v>5</v>
      </c>
    </row>
    <row r="4991" spans="1:3" x14ac:dyDescent="0.2">
      <c r="A4991">
        <v>36</v>
      </c>
      <c r="B4991">
        <v>21</v>
      </c>
      <c r="C4991">
        <v>30</v>
      </c>
    </row>
    <row r="4992" spans="1:3" x14ac:dyDescent="0.2">
      <c r="A4992">
        <v>36</v>
      </c>
      <c r="B4992">
        <v>22</v>
      </c>
      <c r="C4992">
        <v>62</v>
      </c>
    </row>
    <row r="4993" spans="1:3" x14ac:dyDescent="0.2">
      <c r="A4993">
        <v>36</v>
      </c>
      <c r="B4993">
        <v>23</v>
      </c>
      <c r="C4993">
        <v>32</v>
      </c>
    </row>
    <row r="4994" spans="1:3" x14ac:dyDescent="0.2">
      <c r="A4994">
        <v>36</v>
      </c>
      <c r="B4994">
        <v>24</v>
      </c>
      <c r="C4994">
        <v>9</v>
      </c>
    </row>
    <row r="4995" spans="1:3" x14ac:dyDescent="0.2">
      <c r="A4995">
        <v>36</v>
      </c>
      <c r="B4995">
        <v>25</v>
      </c>
      <c r="C4995">
        <v>15</v>
      </c>
    </row>
    <row r="4996" spans="1:3" x14ac:dyDescent="0.2">
      <c r="A4996">
        <v>36</v>
      </c>
      <c r="B4996">
        <v>26</v>
      </c>
      <c r="C4996">
        <v>3</v>
      </c>
    </row>
    <row r="4997" spans="1:3" x14ac:dyDescent="0.2">
      <c r="A4997">
        <v>36</v>
      </c>
      <c r="B4997">
        <v>27</v>
      </c>
      <c r="C4997">
        <v>78</v>
      </c>
    </row>
    <row r="4998" spans="1:3" x14ac:dyDescent="0.2">
      <c r="A4998">
        <v>36</v>
      </c>
      <c r="B4998">
        <v>28</v>
      </c>
      <c r="C4998">
        <v>13</v>
      </c>
    </row>
    <row r="4999" spans="1:3" x14ac:dyDescent="0.2">
      <c r="A4999">
        <v>36</v>
      </c>
      <c r="B4999">
        <v>29</v>
      </c>
      <c r="C4999">
        <v>18</v>
      </c>
    </row>
    <row r="5000" spans="1:3" x14ac:dyDescent="0.2">
      <c r="A5000">
        <v>36</v>
      </c>
      <c r="B5000">
        <v>30</v>
      </c>
      <c r="C5000">
        <v>9</v>
      </c>
    </row>
    <row r="5001" spans="1:3" x14ac:dyDescent="0.2">
      <c r="A5001">
        <v>36</v>
      </c>
      <c r="B5001">
        <v>31</v>
      </c>
      <c r="C5001">
        <v>89</v>
      </c>
    </row>
    <row r="5002" spans="1:3" x14ac:dyDescent="0.2">
      <c r="A5002">
        <v>36</v>
      </c>
      <c r="B5002">
        <v>32</v>
      </c>
      <c r="C5002">
        <v>11</v>
      </c>
    </row>
    <row r="5003" spans="1:3" x14ac:dyDescent="0.2">
      <c r="A5003">
        <v>36</v>
      </c>
      <c r="B5003">
        <v>33</v>
      </c>
      <c r="C5003">
        <v>95</v>
      </c>
    </row>
    <row r="5004" spans="1:3" x14ac:dyDescent="0.2">
      <c r="A5004">
        <v>36</v>
      </c>
      <c r="B5004">
        <v>34</v>
      </c>
      <c r="C5004">
        <v>95</v>
      </c>
    </row>
    <row r="5005" spans="1:3" x14ac:dyDescent="0.2">
      <c r="A5005">
        <v>36</v>
      </c>
      <c r="B5005">
        <v>35</v>
      </c>
      <c r="C5005">
        <v>35</v>
      </c>
    </row>
    <row r="5006" spans="1:3" x14ac:dyDescent="0.2">
      <c r="A5006">
        <v>36</v>
      </c>
      <c r="B5006">
        <v>36</v>
      </c>
      <c r="C5006">
        <v>36</v>
      </c>
    </row>
    <row r="5007" spans="1:3" x14ac:dyDescent="0.2">
      <c r="A5007">
        <v>36</v>
      </c>
      <c r="B5007">
        <v>37</v>
      </c>
      <c r="C5007">
        <v>40</v>
      </c>
    </row>
    <row r="5008" spans="1:3" x14ac:dyDescent="0.2">
      <c r="A5008">
        <v>36</v>
      </c>
      <c r="B5008">
        <v>38</v>
      </c>
      <c r="C5008">
        <v>31</v>
      </c>
    </row>
    <row r="5009" spans="1:3" x14ac:dyDescent="0.2">
      <c r="A5009">
        <v>36</v>
      </c>
      <c r="B5009">
        <v>39</v>
      </c>
      <c r="C5009">
        <v>45</v>
      </c>
    </row>
    <row r="5010" spans="1:3" x14ac:dyDescent="0.2">
      <c r="A5010">
        <v>36</v>
      </c>
      <c r="B5010">
        <v>40</v>
      </c>
      <c r="C5010">
        <v>22</v>
      </c>
    </row>
    <row r="5011" spans="1:3" x14ac:dyDescent="0.2">
      <c r="A5011">
        <v>36</v>
      </c>
      <c r="B5011">
        <v>41</v>
      </c>
      <c r="C5011">
        <v>8</v>
      </c>
    </row>
    <row r="5012" spans="1:3" x14ac:dyDescent="0.2">
      <c r="A5012">
        <v>36</v>
      </c>
      <c r="B5012">
        <v>42</v>
      </c>
      <c r="C5012">
        <v>22</v>
      </c>
    </row>
    <row r="5013" spans="1:3" x14ac:dyDescent="0.2">
      <c r="A5013">
        <v>36</v>
      </c>
      <c r="B5013">
        <v>43</v>
      </c>
      <c r="C5013">
        <v>89</v>
      </c>
    </row>
    <row r="5014" spans="1:3" x14ac:dyDescent="0.2">
      <c r="A5014">
        <v>36</v>
      </c>
      <c r="B5014">
        <v>44</v>
      </c>
      <c r="C5014">
        <v>42</v>
      </c>
    </row>
    <row r="5015" spans="1:3" x14ac:dyDescent="0.2">
      <c r="A5015">
        <v>36</v>
      </c>
      <c r="B5015">
        <v>45</v>
      </c>
      <c r="C5015">
        <v>11</v>
      </c>
    </row>
    <row r="5016" spans="1:3" x14ac:dyDescent="0.2">
      <c r="A5016">
        <v>36</v>
      </c>
      <c r="B5016">
        <v>46</v>
      </c>
      <c r="C5016">
        <v>116</v>
      </c>
    </row>
    <row r="5017" spans="1:3" x14ac:dyDescent="0.2">
      <c r="A5017">
        <v>36</v>
      </c>
      <c r="B5017">
        <v>47</v>
      </c>
      <c r="C5017">
        <v>116</v>
      </c>
    </row>
    <row r="5018" spans="1:3" x14ac:dyDescent="0.2">
      <c r="A5018">
        <v>36</v>
      </c>
      <c r="B5018">
        <v>48</v>
      </c>
      <c r="C5018">
        <v>54</v>
      </c>
    </row>
    <row r="5019" spans="1:3" x14ac:dyDescent="0.2">
      <c r="A5019">
        <v>36</v>
      </c>
      <c r="B5019">
        <v>49</v>
      </c>
      <c r="C5019">
        <v>73</v>
      </c>
    </row>
    <row r="5020" spans="1:3" x14ac:dyDescent="0.2">
      <c r="A5020">
        <v>36</v>
      </c>
      <c r="B5020">
        <v>50</v>
      </c>
      <c r="C5020">
        <v>89</v>
      </c>
    </row>
    <row r="5021" spans="1:3" x14ac:dyDescent="0.2">
      <c r="A5021">
        <v>36</v>
      </c>
      <c r="B5021">
        <v>51</v>
      </c>
      <c r="C5021">
        <v>7</v>
      </c>
    </row>
    <row r="5022" spans="1:3" x14ac:dyDescent="0.2">
      <c r="A5022">
        <v>36</v>
      </c>
      <c r="B5022">
        <v>52</v>
      </c>
      <c r="C5022">
        <v>96</v>
      </c>
    </row>
    <row r="5023" spans="1:3" x14ac:dyDescent="0.2">
      <c r="A5023">
        <v>36</v>
      </c>
      <c r="B5023">
        <v>53</v>
      </c>
      <c r="C5023">
        <v>30</v>
      </c>
    </row>
    <row r="5024" spans="1:3" x14ac:dyDescent="0.2">
      <c r="A5024">
        <v>36</v>
      </c>
      <c r="B5024">
        <v>54</v>
      </c>
      <c r="C5024">
        <v>39</v>
      </c>
    </row>
    <row r="5025" spans="1:3" x14ac:dyDescent="0.2">
      <c r="A5025">
        <v>36</v>
      </c>
      <c r="B5025">
        <v>55</v>
      </c>
      <c r="C5025">
        <v>20</v>
      </c>
    </row>
    <row r="5026" spans="1:3" x14ac:dyDescent="0.2">
      <c r="A5026">
        <v>36</v>
      </c>
      <c r="B5026">
        <v>56</v>
      </c>
      <c r="C5026">
        <v>23</v>
      </c>
    </row>
    <row r="5027" spans="1:3" x14ac:dyDescent="0.2">
      <c r="A5027">
        <v>36</v>
      </c>
      <c r="B5027">
        <v>57</v>
      </c>
      <c r="C5027">
        <v>72</v>
      </c>
    </row>
    <row r="5028" spans="1:3" x14ac:dyDescent="0.2">
      <c r="A5028">
        <v>36</v>
      </c>
      <c r="B5028">
        <v>58</v>
      </c>
      <c r="C5028">
        <v>20</v>
      </c>
    </row>
    <row r="5029" spans="1:3" x14ac:dyDescent="0.2">
      <c r="A5029">
        <v>36</v>
      </c>
      <c r="B5029">
        <v>59</v>
      </c>
      <c r="C5029">
        <v>7</v>
      </c>
    </row>
    <row r="5030" spans="1:3" x14ac:dyDescent="0.2">
      <c r="A5030">
        <v>36</v>
      </c>
      <c r="B5030">
        <v>60</v>
      </c>
      <c r="C5030">
        <v>69</v>
      </c>
    </row>
    <row r="5031" spans="1:3" x14ac:dyDescent="0.2">
      <c r="A5031">
        <v>36</v>
      </c>
      <c r="B5031">
        <v>61</v>
      </c>
      <c r="C5031">
        <v>115</v>
      </c>
    </row>
    <row r="5032" spans="1:3" x14ac:dyDescent="0.2">
      <c r="A5032">
        <v>36</v>
      </c>
      <c r="B5032">
        <v>62</v>
      </c>
      <c r="C5032">
        <v>11</v>
      </c>
    </row>
    <row r="5033" spans="1:3" x14ac:dyDescent="0.2">
      <c r="A5033">
        <v>36</v>
      </c>
      <c r="B5033">
        <v>63</v>
      </c>
      <c r="C5033">
        <v>42</v>
      </c>
    </row>
    <row r="5034" spans="1:3" x14ac:dyDescent="0.2">
      <c r="A5034">
        <v>36</v>
      </c>
      <c r="B5034">
        <v>64</v>
      </c>
      <c r="C5034">
        <v>73</v>
      </c>
    </row>
    <row r="5035" spans="1:3" x14ac:dyDescent="0.2">
      <c r="A5035">
        <v>36</v>
      </c>
      <c r="B5035">
        <v>65</v>
      </c>
      <c r="C5035">
        <v>91</v>
      </c>
    </row>
    <row r="5036" spans="1:3" x14ac:dyDescent="0.2">
      <c r="A5036">
        <v>36</v>
      </c>
      <c r="B5036">
        <v>66</v>
      </c>
      <c r="C5036">
        <v>33</v>
      </c>
    </row>
    <row r="5037" spans="1:3" x14ac:dyDescent="0.2">
      <c r="A5037">
        <v>36</v>
      </c>
      <c r="B5037">
        <v>67</v>
      </c>
      <c r="C5037">
        <v>41</v>
      </c>
    </row>
    <row r="5038" spans="1:3" x14ac:dyDescent="0.2">
      <c r="A5038">
        <v>36</v>
      </c>
      <c r="B5038">
        <v>68</v>
      </c>
      <c r="C5038">
        <v>71</v>
      </c>
    </row>
    <row r="5039" spans="1:3" x14ac:dyDescent="0.2">
      <c r="A5039">
        <v>36</v>
      </c>
      <c r="B5039">
        <v>69</v>
      </c>
      <c r="C5039">
        <v>78</v>
      </c>
    </row>
    <row r="5040" spans="1:3" x14ac:dyDescent="0.2">
      <c r="A5040">
        <v>36</v>
      </c>
      <c r="B5040">
        <v>70</v>
      </c>
      <c r="C5040">
        <v>51</v>
      </c>
    </row>
    <row r="5041" spans="1:3" x14ac:dyDescent="0.2">
      <c r="A5041">
        <v>36</v>
      </c>
      <c r="B5041">
        <v>71</v>
      </c>
      <c r="C5041">
        <v>21</v>
      </c>
    </row>
    <row r="5042" spans="1:3" x14ac:dyDescent="0.2">
      <c r="A5042">
        <v>36</v>
      </c>
      <c r="B5042">
        <v>72</v>
      </c>
      <c r="C5042">
        <v>32</v>
      </c>
    </row>
    <row r="5043" spans="1:3" x14ac:dyDescent="0.2">
      <c r="A5043">
        <v>36</v>
      </c>
      <c r="B5043">
        <v>73</v>
      </c>
      <c r="C5043">
        <v>96</v>
      </c>
    </row>
    <row r="5044" spans="1:3" x14ac:dyDescent="0.2">
      <c r="A5044">
        <v>36</v>
      </c>
      <c r="B5044">
        <v>74</v>
      </c>
      <c r="C5044">
        <v>52</v>
      </c>
    </row>
    <row r="5045" spans="1:3" x14ac:dyDescent="0.2">
      <c r="A5045">
        <v>36</v>
      </c>
      <c r="B5045">
        <v>75</v>
      </c>
      <c r="C5045">
        <v>52</v>
      </c>
    </row>
    <row r="5046" spans="1:3" x14ac:dyDescent="0.2">
      <c r="A5046">
        <v>36</v>
      </c>
      <c r="B5046">
        <v>76</v>
      </c>
      <c r="C5046">
        <v>90</v>
      </c>
    </row>
    <row r="5047" spans="1:3" x14ac:dyDescent="0.2">
      <c r="A5047">
        <v>36</v>
      </c>
      <c r="B5047">
        <v>77</v>
      </c>
      <c r="C5047">
        <v>90</v>
      </c>
    </row>
    <row r="5048" spans="1:3" x14ac:dyDescent="0.2">
      <c r="A5048">
        <v>36</v>
      </c>
      <c r="B5048">
        <v>78</v>
      </c>
      <c r="C5048">
        <v>24</v>
      </c>
    </row>
    <row r="5049" spans="1:3" x14ac:dyDescent="0.2">
      <c r="A5049">
        <v>36</v>
      </c>
      <c r="B5049">
        <v>79</v>
      </c>
      <c r="C5049">
        <v>21</v>
      </c>
    </row>
    <row r="5050" spans="1:3" x14ac:dyDescent="0.2">
      <c r="A5050">
        <v>36</v>
      </c>
      <c r="B5050">
        <v>80</v>
      </c>
      <c r="C5050">
        <v>33</v>
      </c>
    </row>
    <row r="5051" spans="1:3" x14ac:dyDescent="0.2">
      <c r="A5051">
        <v>36</v>
      </c>
      <c r="B5051">
        <v>81</v>
      </c>
      <c r="C5051">
        <v>22</v>
      </c>
    </row>
    <row r="5052" spans="1:3" x14ac:dyDescent="0.2">
      <c r="A5052">
        <v>36</v>
      </c>
      <c r="B5052">
        <v>82</v>
      </c>
      <c r="C5052">
        <v>6</v>
      </c>
    </row>
    <row r="5053" spans="1:3" x14ac:dyDescent="0.2">
      <c r="A5053">
        <v>36</v>
      </c>
      <c r="B5053">
        <v>83</v>
      </c>
      <c r="C5053">
        <v>58</v>
      </c>
    </row>
    <row r="5054" spans="1:3" x14ac:dyDescent="0.2">
      <c r="A5054">
        <v>36</v>
      </c>
      <c r="B5054">
        <v>84</v>
      </c>
      <c r="C5054">
        <v>56</v>
      </c>
    </row>
    <row r="5055" spans="1:3" x14ac:dyDescent="0.2">
      <c r="A5055">
        <v>36</v>
      </c>
      <c r="B5055">
        <v>85</v>
      </c>
      <c r="C5055">
        <v>55</v>
      </c>
    </row>
    <row r="5056" spans="1:3" x14ac:dyDescent="0.2">
      <c r="A5056">
        <v>36</v>
      </c>
      <c r="B5056">
        <v>86</v>
      </c>
      <c r="C5056">
        <v>74</v>
      </c>
    </row>
    <row r="5057" spans="1:3" x14ac:dyDescent="0.2">
      <c r="A5057">
        <v>36</v>
      </c>
      <c r="B5057">
        <v>87</v>
      </c>
      <c r="C5057">
        <v>50</v>
      </c>
    </row>
    <row r="5058" spans="1:3" x14ac:dyDescent="0.2">
      <c r="A5058">
        <v>36</v>
      </c>
      <c r="B5058">
        <v>88</v>
      </c>
      <c r="C5058">
        <v>28</v>
      </c>
    </row>
    <row r="5059" spans="1:3" x14ac:dyDescent="0.2">
      <c r="A5059">
        <v>36</v>
      </c>
      <c r="B5059">
        <v>89</v>
      </c>
      <c r="C5059">
        <v>24</v>
      </c>
    </row>
    <row r="5060" spans="1:3" x14ac:dyDescent="0.2">
      <c r="A5060">
        <v>36</v>
      </c>
      <c r="B5060">
        <v>90</v>
      </c>
      <c r="C5060">
        <v>72</v>
      </c>
    </row>
    <row r="5061" spans="1:3" x14ac:dyDescent="0.2">
      <c r="A5061">
        <v>36</v>
      </c>
      <c r="B5061">
        <v>91</v>
      </c>
      <c r="C5061">
        <v>13</v>
      </c>
    </row>
    <row r="5062" spans="1:3" x14ac:dyDescent="0.2">
      <c r="A5062">
        <v>36</v>
      </c>
      <c r="B5062">
        <v>92</v>
      </c>
      <c r="C5062">
        <v>81</v>
      </c>
    </row>
    <row r="5063" spans="1:3" x14ac:dyDescent="0.2">
      <c r="A5063">
        <v>36</v>
      </c>
      <c r="B5063">
        <v>93</v>
      </c>
      <c r="C5063">
        <v>115</v>
      </c>
    </row>
    <row r="5064" spans="1:3" x14ac:dyDescent="0.2">
      <c r="A5064">
        <v>36</v>
      </c>
      <c r="B5064">
        <v>94</v>
      </c>
      <c r="C5064">
        <v>115</v>
      </c>
    </row>
    <row r="5065" spans="1:3" x14ac:dyDescent="0.2">
      <c r="A5065">
        <v>36</v>
      </c>
      <c r="B5065">
        <v>95</v>
      </c>
      <c r="C5065">
        <v>29</v>
      </c>
    </row>
    <row r="5066" spans="1:3" x14ac:dyDescent="0.2">
      <c r="A5066">
        <v>36</v>
      </c>
      <c r="B5066">
        <v>96</v>
      </c>
      <c r="C5066">
        <v>9</v>
      </c>
    </row>
    <row r="5067" spans="1:3" x14ac:dyDescent="0.2">
      <c r="A5067">
        <v>36</v>
      </c>
      <c r="B5067">
        <v>97</v>
      </c>
      <c r="C5067">
        <v>54</v>
      </c>
    </row>
    <row r="5068" spans="1:3" x14ac:dyDescent="0.2">
      <c r="A5068">
        <v>36</v>
      </c>
      <c r="B5068">
        <v>98</v>
      </c>
      <c r="C5068">
        <v>105</v>
      </c>
    </row>
    <row r="5069" spans="1:3" x14ac:dyDescent="0.2">
      <c r="A5069">
        <v>36</v>
      </c>
      <c r="B5069">
        <v>99</v>
      </c>
      <c r="C5069">
        <v>59</v>
      </c>
    </row>
    <row r="5070" spans="1:3" x14ac:dyDescent="0.2">
      <c r="A5070">
        <v>36</v>
      </c>
      <c r="B5070">
        <v>100</v>
      </c>
      <c r="C5070">
        <v>91</v>
      </c>
    </row>
    <row r="5071" spans="1:3" x14ac:dyDescent="0.2">
      <c r="A5071">
        <v>36</v>
      </c>
      <c r="B5071">
        <v>101</v>
      </c>
      <c r="C5071">
        <v>79</v>
      </c>
    </row>
    <row r="5072" spans="1:3" x14ac:dyDescent="0.2">
      <c r="A5072">
        <v>36</v>
      </c>
      <c r="B5072">
        <v>102</v>
      </c>
      <c r="C5072">
        <v>79</v>
      </c>
    </row>
    <row r="5073" spans="1:3" x14ac:dyDescent="0.2">
      <c r="A5073">
        <v>36</v>
      </c>
      <c r="B5073">
        <v>103</v>
      </c>
      <c r="C5073">
        <v>78</v>
      </c>
    </row>
    <row r="5074" spans="1:3" x14ac:dyDescent="0.2">
      <c r="A5074">
        <v>36</v>
      </c>
      <c r="B5074">
        <v>104</v>
      </c>
      <c r="C5074">
        <v>21</v>
      </c>
    </row>
    <row r="5075" spans="1:3" x14ac:dyDescent="0.2">
      <c r="A5075">
        <v>36</v>
      </c>
      <c r="B5075">
        <v>105</v>
      </c>
      <c r="C5075">
        <v>73</v>
      </c>
    </row>
    <row r="5076" spans="1:3" x14ac:dyDescent="0.2">
      <c r="A5076">
        <v>36</v>
      </c>
      <c r="B5076">
        <v>106</v>
      </c>
      <c r="C5076">
        <v>27</v>
      </c>
    </row>
    <row r="5077" spans="1:3" x14ac:dyDescent="0.2">
      <c r="A5077">
        <v>36</v>
      </c>
      <c r="B5077">
        <v>107</v>
      </c>
      <c r="C5077">
        <v>71</v>
      </c>
    </row>
    <row r="5078" spans="1:3" x14ac:dyDescent="0.2">
      <c r="A5078">
        <v>36</v>
      </c>
      <c r="B5078">
        <v>108</v>
      </c>
      <c r="C5078">
        <v>54</v>
      </c>
    </row>
    <row r="5079" spans="1:3" x14ac:dyDescent="0.2">
      <c r="A5079">
        <v>36</v>
      </c>
      <c r="B5079">
        <v>109</v>
      </c>
      <c r="C5079">
        <v>40</v>
      </c>
    </row>
    <row r="5080" spans="1:3" x14ac:dyDescent="0.2">
      <c r="A5080">
        <v>36</v>
      </c>
      <c r="B5080">
        <v>110</v>
      </c>
      <c r="C5080">
        <v>103</v>
      </c>
    </row>
    <row r="5081" spans="1:3" x14ac:dyDescent="0.2">
      <c r="A5081">
        <v>36</v>
      </c>
      <c r="B5081">
        <v>111</v>
      </c>
      <c r="C5081">
        <v>103</v>
      </c>
    </row>
    <row r="5082" spans="1:3" x14ac:dyDescent="0.2">
      <c r="A5082">
        <v>36</v>
      </c>
      <c r="B5082">
        <v>112</v>
      </c>
      <c r="C5082">
        <v>81</v>
      </c>
    </row>
    <row r="5083" spans="1:3" x14ac:dyDescent="0.2">
      <c r="A5083">
        <v>36</v>
      </c>
      <c r="B5083">
        <v>113</v>
      </c>
      <c r="C5083">
        <v>54</v>
      </c>
    </row>
    <row r="5084" spans="1:3" x14ac:dyDescent="0.2">
      <c r="A5084">
        <v>36</v>
      </c>
      <c r="B5084">
        <v>114</v>
      </c>
      <c r="C5084">
        <v>69</v>
      </c>
    </row>
    <row r="5085" spans="1:3" x14ac:dyDescent="0.2">
      <c r="A5085">
        <v>36</v>
      </c>
      <c r="B5085">
        <v>115</v>
      </c>
      <c r="C5085">
        <v>72</v>
      </c>
    </row>
    <row r="5086" spans="1:3" x14ac:dyDescent="0.2">
      <c r="A5086">
        <v>36</v>
      </c>
      <c r="B5086">
        <v>116</v>
      </c>
      <c r="C5086">
        <v>23</v>
      </c>
    </row>
    <row r="5087" spans="1:3" x14ac:dyDescent="0.2">
      <c r="A5087">
        <v>36</v>
      </c>
      <c r="B5087">
        <v>117</v>
      </c>
      <c r="C5087">
        <v>41</v>
      </c>
    </row>
    <row r="5088" spans="1:3" x14ac:dyDescent="0.2">
      <c r="A5088">
        <v>36</v>
      </c>
      <c r="B5088">
        <v>118</v>
      </c>
      <c r="C5088">
        <v>99</v>
      </c>
    </row>
    <row r="5089" spans="1:3" x14ac:dyDescent="0.2">
      <c r="A5089">
        <v>36</v>
      </c>
      <c r="B5089">
        <v>119</v>
      </c>
      <c r="C5089">
        <v>64</v>
      </c>
    </row>
    <row r="5090" spans="1:3" x14ac:dyDescent="0.2">
      <c r="A5090">
        <v>36</v>
      </c>
      <c r="B5090">
        <v>120</v>
      </c>
      <c r="C5090">
        <v>49</v>
      </c>
    </row>
    <row r="5091" spans="1:3" x14ac:dyDescent="0.2">
      <c r="A5091">
        <v>36</v>
      </c>
      <c r="B5091">
        <v>121</v>
      </c>
      <c r="C5091">
        <v>79</v>
      </c>
    </row>
    <row r="5092" spans="1:3" x14ac:dyDescent="0.2">
      <c r="A5092">
        <v>36</v>
      </c>
      <c r="B5092">
        <v>122</v>
      </c>
      <c r="C5092">
        <v>90</v>
      </c>
    </row>
    <row r="5093" spans="1:3" x14ac:dyDescent="0.2">
      <c r="A5093">
        <v>36</v>
      </c>
      <c r="B5093">
        <v>123</v>
      </c>
      <c r="C5093">
        <v>27</v>
      </c>
    </row>
    <row r="5094" spans="1:3" x14ac:dyDescent="0.2">
      <c r="A5094">
        <v>36</v>
      </c>
      <c r="B5094">
        <v>124</v>
      </c>
      <c r="C5094">
        <v>27</v>
      </c>
    </row>
    <row r="5095" spans="1:3" x14ac:dyDescent="0.2">
      <c r="A5095">
        <v>36</v>
      </c>
      <c r="B5095">
        <v>125</v>
      </c>
      <c r="C5095">
        <v>70</v>
      </c>
    </row>
    <row r="5096" spans="1:3" x14ac:dyDescent="0.2">
      <c r="A5096">
        <v>36</v>
      </c>
      <c r="B5096">
        <v>126</v>
      </c>
      <c r="C5096">
        <v>70</v>
      </c>
    </row>
    <row r="5097" spans="1:3" x14ac:dyDescent="0.2">
      <c r="A5097">
        <v>36</v>
      </c>
      <c r="B5097">
        <v>127</v>
      </c>
      <c r="C5097">
        <v>74</v>
      </c>
    </row>
    <row r="5098" spans="1:3" x14ac:dyDescent="0.2">
      <c r="A5098">
        <v>36</v>
      </c>
      <c r="B5098">
        <v>128</v>
      </c>
      <c r="C5098">
        <v>71</v>
      </c>
    </row>
    <row r="5099" spans="1:3" x14ac:dyDescent="0.2">
      <c r="A5099">
        <v>36</v>
      </c>
      <c r="B5099">
        <v>129</v>
      </c>
      <c r="C5099">
        <v>74</v>
      </c>
    </row>
    <row r="5100" spans="1:3" x14ac:dyDescent="0.2">
      <c r="A5100">
        <v>36</v>
      </c>
      <c r="B5100">
        <v>130</v>
      </c>
      <c r="C5100">
        <v>50</v>
      </c>
    </row>
    <row r="5101" spans="1:3" x14ac:dyDescent="0.2">
      <c r="A5101">
        <v>36</v>
      </c>
      <c r="B5101">
        <v>131</v>
      </c>
      <c r="C5101">
        <v>105</v>
      </c>
    </row>
    <row r="5102" spans="1:3" x14ac:dyDescent="0.2">
      <c r="A5102">
        <v>36</v>
      </c>
      <c r="B5102">
        <v>132</v>
      </c>
      <c r="C5102">
        <v>70</v>
      </c>
    </row>
    <row r="5103" spans="1:3" x14ac:dyDescent="0.2">
      <c r="A5103">
        <v>36</v>
      </c>
      <c r="B5103">
        <v>133</v>
      </c>
      <c r="C5103">
        <v>80</v>
      </c>
    </row>
    <row r="5104" spans="1:3" x14ac:dyDescent="0.2">
      <c r="A5104">
        <v>36</v>
      </c>
      <c r="B5104">
        <v>134</v>
      </c>
      <c r="C5104">
        <v>80</v>
      </c>
    </row>
    <row r="5105" spans="1:3" x14ac:dyDescent="0.2">
      <c r="A5105">
        <v>36</v>
      </c>
      <c r="B5105">
        <v>135</v>
      </c>
      <c r="C5105">
        <v>105</v>
      </c>
    </row>
    <row r="5106" spans="1:3" x14ac:dyDescent="0.2">
      <c r="A5106">
        <v>36</v>
      </c>
      <c r="B5106">
        <v>136</v>
      </c>
      <c r="C5106">
        <v>66</v>
      </c>
    </row>
    <row r="5107" spans="1:3" x14ac:dyDescent="0.2">
      <c r="A5107">
        <v>36</v>
      </c>
      <c r="B5107">
        <v>137</v>
      </c>
      <c r="C5107">
        <v>66</v>
      </c>
    </row>
    <row r="5108" spans="1:3" x14ac:dyDescent="0.2">
      <c r="A5108">
        <v>37</v>
      </c>
      <c r="B5108">
        <v>0</v>
      </c>
      <c r="C5108">
        <v>54</v>
      </c>
    </row>
    <row r="5109" spans="1:3" x14ac:dyDescent="0.2">
      <c r="A5109">
        <v>37</v>
      </c>
      <c r="B5109">
        <v>1</v>
      </c>
      <c r="C5109">
        <v>54</v>
      </c>
    </row>
    <row r="5110" spans="1:3" x14ac:dyDescent="0.2">
      <c r="A5110">
        <v>37</v>
      </c>
      <c r="B5110">
        <v>2</v>
      </c>
      <c r="C5110">
        <v>54</v>
      </c>
    </row>
    <row r="5111" spans="1:3" x14ac:dyDescent="0.2">
      <c r="A5111">
        <v>37</v>
      </c>
      <c r="B5111">
        <v>3</v>
      </c>
      <c r="C5111">
        <v>40</v>
      </c>
    </row>
    <row r="5112" spans="1:3" x14ac:dyDescent="0.2">
      <c r="A5112">
        <v>37</v>
      </c>
      <c r="B5112">
        <v>4</v>
      </c>
      <c r="C5112">
        <v>42</v>
      </c>
    </row>
    <row r="5113" spans="1:3" x14ac:dyDescent="0.2">
      <c r="A5113">
        <v>37</v>
      </c>
      <c r="B5113">
        <v>5</v>
      </c>
      <c r="C5113">
        <v>69</v>
      </c>
    </row>
    <row r="5114" spans="1:3" x14ac:dyDescent="0.2">
      <c r="A5114">
        <v>37</v>
      </c>
      <c r="B5114">
        <v>6</v>
      </c>
      <c r="C5114">
        <v>42</v>
      </c>
    </row>
    <row r="5115" spans="1:3" x14ac:dyDescent="0.2">
      <c r="A5115">
        <v>37</v>
      </c>
      <c r="B5115">
        <v>7</v>
      </c>
      <c r="C5115">
        <v>79</v>
      </c>
    </row>
    <row r="5116" spans="1:3" x14ac:dyDescent="0.2">
      <c r="A5116">
        <v>37</v>
      </c>
      <c r="B5116">
        <v>8</v>
      </c>
      <c r="C5116">
        <v>49</v>
      </c>
    </row>
    <row r="5117" spans="1:3" x14ac:dyDescent="0.2">
      <c r="A5117">
        <v>37</v>
      </c>
      <c r="B5117">
        <v>9</v>
      </c>
      <c r="C5117">
        <v>41</v>
      </c>
    </row>
    <row r="5118" spans="1:3" x14ac:dyDescent="0.2">
      <c r="A5118">
        <v>37</v>
      </c>
      <c r="B5118">
        <v>10</v>
      </c>
      <c r="C5118">
        <v>113</v>
      </c>
    </row>
    <row r="5119" spans="1:3" x14ac:dyDescent="0.2">
      <c r="A5119">
        <v>37</v>
      </c>
      <c r="B5119">
        <v>11</v>
      </c>
      <c r="C5119">
        <v>50</v>
      </c>
    </row>
    <row r="5120" spans="1:3" x14ac:dyDescent="0.2">
      <c r="A5120">
        <v>37</v>
      </c>
      <c r="B5120">
        <v>12</v>
      </c>
      <c r="C5120">
        <v>50</v>
      </c>
    </row>
    <row r="5121" spans="1:3" x14ac:dyDescent="0.2">
      <c r="A5121">
        <v>37</v>
      </c>
      <c r="B5121">
        <v>13</v>
      </c>
      <c r="C5121">
        <v>71</v>
      </c>
    </row>
    <row r="5122" spans="1:3" x14ac:dyDescent="0.2">
      <c r="A5122">
        <v>37</v>
      </c>
      <c r="B5122">
        <v>14</v>
      </c>
      <c r="C5122">
        <v>71</v>
      </c>
    </row>
    <row r="5123" spans="1:3" x14ac:dyDescent="0.2">
      <c r="A5123">
        <v>37</v>
      </c>
      <c r="B5123">
        <v>15</v>
      </c>
      <c r="C5123">
        <v>81</v>
      </c>
    </row>
    <row r="5124" spans="1:3" x14ac:dyDescent="0.2">
      <c r="A5124">
        <v>37</v>
      </c>
      <c r="B5124">
        <v>16</v>
      </c>
      <c r="C5124">
        <v>31</v>
      </c>
    </row>
    <row r="5125" spans="1:3" x14ac:dyDescent="0.2">
      <c r="A5125">
        <v>37</v>
      </c>
      <c r="B5125">
        <v>17</v>
      </c>
      <c r="C5125">
        <v>54</v>
      </c>
    </row>
    <row r="5126" spans="1:3" x14ac:dyDescent="0.2">
      <c r="A5126">
        <v>37</v>
      </c>
      <c r="B5126">
        <v>18</v>
      </c>
      <c r="C5126">
        <v>31</v>
      </c>
    </row>
    <row r="5127" spans="1:3" x14ac:dyDescent="0.2">
      <c r="A5127">
        <v>37</v>
      </c>
      <c r="B5127">
        <v>19</v>
      </c>
      <c r="C5127">
        <v>81</v>
      </c>
    </row>
    <row r="5128" spans="1:3" x14ac:dyDescent="0.2">
      <c r="A5128">
        <v>37</v>
      </c>
      <c r="B5128">
        <v>20</v>
      </c>
      <c r="C5128">
        <v>71</v>
      </c>
    </row>
    <row r="5129" spans="1:3" x14ac:dyDescent="0.2">
      <c r="A5129">
        <v>37</v>
      </c>
      <c r="B5129">
        <v>21</v>
      </c>
      <c r="C5129">
        <v>105</v>
      </c>
    </row>
    <row r="5130" spans="1:3" x14ac:dyDescent="0.2">
      <c r="A5130">
        <v>37</v>
      </c>
      <c r="B5130">
        <v>22</v>
      </c>
      <c r="C5130">
        <v>64</v>
      </c>
    </row>
    <row r="5131" spans="1:3" x14ac:dyDescent="0.2">
      <c r="A5131">
        <v>37</v>
      </c>
      <c r="B5131">
        <v>23</v>
      </c>
      <c r="C5131">
        <v>71</v>
      </c>
    </row>
    <row r="5132" spans="1:3" x14ac:dyDescent="0.2">
      <c r="A5132">
        <v>37</v>
      </c>
      <c r="B5132">
        <v>24</v>
      </c>
      <c r="C5132">
        <v>103</v>
      </c>
    </row>
    <row r="5133" spans="1:3" x14ac:dyDescent="0.2">
      <c r="A5133">
        <v>37</v>
      </c>
      <c r="B5133">
        <v>25</v>
      </c>
      <c r="C5133">
        <v>54</v>
      </c>
    </row>
    <row r="5134" spans="1:3" x14ac:dyDescent="0.2">
      <c r="A5134">
        <v>37</v>
      </c>
      <c r="B5134">
        <v>26</v>
      </c>
      <c r="C5134">
        <v>40</v>
      </c>
    </row>
    <row r="5135" spans="1:3" x14ac:dyDescent="0.2">
      <c r="A5135">
        <v>37</v>
      </c>
      <c r="B5135">
        <v>27</v>
      </c>
      <c r="C5135">
        <v>83</v>
      </c>
    </row>
    <row r="5136" spans="1:3" x14ac:dyDescent="0.2">
      <c r="A5136">
        <v>37</v>
      </c>
      <c r="B5136">
        <v>28</v>
      </c>
      <c r="C5136">
        <v>80</v>
      </c>
    </row>
    <row r="5137" spans="1:3" x14ac:dyDescent="0.2">
      <c r="A5137">
        <v>37</v>
      </c>
      <c r="B5137">
        <v>29</v>
      </c>
      <c r="C5137">
        <v>41</v>
      </c>
    </row>
    <row r="5138" spans="1:3" x14ac:dyDescent="0.2">
      <c r="A5138">
        <v>37</v>
      </c>
      <c r="B5138">
        <v>30</v>
      </c>
      <c r="C5138">
        <v>79</v>
      </c>
    </row>
    <row r="5139" spans="1:3" x14ac:dyDescent="0.2">
      <c r="A5139">
        <v>37</v>
      </c>
      <c r="B5139">
        <v>31</v>
      </c>
      <c r="C5139">
        <v>65</v>
      </c>
    </row>
    <row r="5140" spans="1:3" x14ac:dyDescent="0.2">
      <c r="A5140">
        <v>37</v>
      </c>
      <c r="B5140">
        <v>32</v>
      </c>
      <c r="C5140">
        <v>69</v>
      </c>
    </row>
    <row r="5141" spans="1:3" x14ac:dyDescent="0.2">
      <c r="A5141">
        <v>37</v>
      </c>
      <c r="B5141">
        <v>33</v>
      </c>
      <c r="C5141">
        <v>66</v>
      </c>
    </row>
    <row r="5142" spans="1:3" x14ac:dyDescent="0.2">
      <c r="A5142">
        <v>37</v>
      </c>
      <c r="B5142">
        <v>34</v>
      </c>
      <c r="C5142">
        <v>66</v>
      </c>
    </row>
    <row r="5143" spans="1:3" x14ac:dyDescent="0.2">
      <c r="A5143">
        <v>37</v>
      </c>
      <c r="B5143">
        <v>35</v>
      </c>
      <c r="C5143">
        <v>42</v>
      </c>
    </row>
    <row r="5144" spans="1:3" x14ac:dyDescent="0.2">
      <c r="A5144">
        <v>37</v>
      </c>
      <c r="B5144">
        <v>36</v>
      </c>
      <c r="C5144">
        <v>40</v>
      </c>
    </row>
    <row r="5145" spans="1:3" x14ac:dyDescent="0.2">
      <c r="A5145">
        <v>37</v>
      </c>
      <c r="B5145">
        <v>37</v>
      </c>
      <c r="C5145">
        <v>37</v>
      </c>
    </row>
    <row r="5146" spans="1:3" x14ac:dyDescent="0.2">
      <c r="A5146">
        <v>37</v>
      </c>
      <c r="B5146">
        <v>38</v>
      </c>
      <c r="C5146">
        <v>63</v>
      </c>
    </row>
    <row r="5147" spans="1:3" x14ac:dyDescent="0.2">
      <c r="A5147">
        <v>37</v>
      </c>
      <c r="B5147">
        <v>39</v>
      </c>
      <c r="C5147">
        <v>74</v>
      </c>
    </row>
    <row r="5148" spans="1:3" x14ac:dyDescent="0.2">
      <c r="A5148">
        <v>37</v>
      </c>
      <c r="B5148">
        <v>40</v>
      </c>
      <c r="C5148">
        <v>65</v>
      </c>
    </row>
    <row r="5149" spans="1:3" x14ac:dyDescent="0.2">
      <c r="A5149">
        <v>37</v>
      </c>
      <c r="B5149">
        <v>41</v>
      </c>
      <c r="C5149">
        <v>83</v>
      </c>
    </row>
    <row r="5150" spans="1:3" x14ac:dyDescent="0.2">
      <c r="A5150">
        <v>37</v>
      </c>
      <c r="B5150">
        <v>42</v>
      </c>
      <c r="C5150">
        <v>65</v>
      </c>
    </row>
    <row r="5151" spans="1:3" x14ac:dyDescent="0.2">
      <c r="A5151">
        <v>37</v>
      </c>
      <c r="B5151">
        <v>43</v>
      </c>
      <c r="C5151">
        <v>83</v>
      </c>
    </row>
    <row r="5152" spans="1:3" x14ac:dyDescent="0.2">
      <c r="A5152">
        <v>37</v>
      </c>
      <c r="B5152">
        <v>44</v>
      </c>
      <c r="C5152">
        <v>44</v>
      </c>
    </row>
    <row r="5153" spans="1:3" x14ac:dyDescent="0.2">
      <c r="A5153">
        <v>37</v>
      </c>
      <c r="B5153">
        <v>45</v>
      </c>
      <c r="C5153">
        <v>27</v>
      </c>
    </row>
    <row r="5154" spans="1:3" x14ac:dyDescent="0.2">
      <c r="A5154">
        <v>37</v>
      </c>
      <c r="B5154">
        <v>46</v>
      </c>
      <c r="C5154">
        <v>61</v>
      </c>
    </row>
    <row r="5155" spans="1:3" x14ac:dyDescent="0.2">
      <c r="A5155">
        <v>37</v>
      </c>
      <c r="B5155">
        <v>47</v>
      </c>
      <c r="C5155">
        <v>97</v>
      </c>
    </row>
    <row r="5156" spans="1:3" x14ac:dyDescent="0.2">
      <c r="A5156">
        <v>37</v>
      </c>
      <c r="B5156">
        <v>48</v>
      </c>
      <c r="C5156">
        <v>112</v>
      </c>
    </row>
    <row r="5157" spans="1:3" x14ac:dyDescent="0.2">
      <c r="A5157">
        <v>37</v>
      </c>
      <c r="B5157">
        <v>49</v>
      </c>
      <c r="C5157">
        <v>46</v>
      </c>
    </row>
    <row r="5158" spans="1:3" x14ac:dyDescent="0.2">
      <c r="A5158">
        <v>37</v>
      </c>
      <c r="B5158">
        <v>50</v>
      </c>
      <c r="C5158">
        <v>83</v>
      </c>
    </row>
    <row r="5159" spans="1:3" x14ac:dyDescent="0.2">
      <c r="A5159">
        <v>37</v>
      </c>
      <c r="B5159">
        <v>51</v>
      </c>
      <c r="C5159">
        <v>80</v>
      </c>
    </row>
    <row r="5160" spans="1:3" x14ac:dyDescent="0.2">
      <c r="A5160">
        <v>37</v>
      </c>
      <c r="B5160">
        <v>52</v>
      </c>
      <c r="C5160">
        <v>105</v>
      </c>
    </row>
    <row r="5161" spans="1:3" x14ac:dyDescent="0.2">
      <c r="A5161">
        <v>37</v>
      </c>
      <c r="B5161">
        <v>53</v>
      </c>
      <c r="C5161">
        <v>49</v>
      </c>
    </row>
    <row r="5162" spans="1:3" x14ac:dyDescent="0.2">
      <c r="A5162">
        <v>37</v>
      </c>
      <c r="B5162">
        <v>54</v>
      </c>
      <c r="C5162">
        <v>65</v>
      </c>
    </row>
    <row r="5163" spans="1:3" x14ac:dyDescent="0.2">
      <c r="A5163">
        <v>37</v>
      </c>
      <c r="B5163">
        <v>55</v>
      </c>
      <c r="C5163">
        <v>70</v>
      </c>
    </row>
    <row r="5164" spans="1:3" x14ac:dyDescent="0.2">
      <c r="A5164">
        <v>37</v>
      </c>
      <c r="B5164">
        <v>56</v>
      </c>
      <c r="C5164">
        <v>70</v>
      </c>
    </row>
    <row r="5165" spans="1:3" x14ac:dyDescent="0.2">
      <c r="A5165">
        <v>37</v>
      </c>
      <c r="B5165">
        <v>57</v>
      </c>
      <c r="C5165">
        <v>99</v>
      </c>
    </row>
    <row r="5166" spans="1:3" x14ac:dyDescent="0.2">
      <c r="A5166">
        <v>37</v>
      </c>
      <c r="B5166">
        <v>58</v>
      </c>
      <c r="C5166">
        <v>70</v>
      </c>
    </row>
    <row r="5167" spans="1:3" x14ac:dyDescent="0.2">
      <c r="A5167">
        <v>37</v>
      </c>
      <c r="B5167">
        <v>59</v>
      </c>
      <c r="C5167">
        <v>80</v>
      </c>
    </row>
    <row r="5168" spans="1:3" x14ac:dyDescent="0.2">
      <c r="A5168">
        <v>37</v>
      </c>
      <c r="B5168">
        <v>60</v>
      </c>
      <c r="C5168">
        <v>87</v>
      </c>
    </row>
    <row r="5169" spans="1:3" x14ac:dyDescent="0.2">
      <c r="A5169">
        <v>37</v>
      </c>
      <c r="B5169">
        <v>61</v>
      </c>
      <c r="C5169">
        <v>108</v>
      </c>
    </row>
    <row r="5170" spans="1:3" x14ac:dyDescent="0.2">
      <c r="A5170">
        <v>37</v>
      </c>
      <c r="B5170">
        <v>62</v>
      </c>
      <c r="C5170">
        <v>103</v>
      </c>
    </row>
    <row r="5171" spans="1:3" x14ac:dyDescent="0.2">
      <c r="A5171">
        <v>37</v>
      </c>
      <c r="B5171">
        <v>63</v>
      </c>
      <c r="C5171">
        <v>44</v>
      </c>
    </row>
    <row r="5172" spans="1:3" x14ac:dyDescent="0.2">
      <c r="A5172">
        <v>37</v>
      </c>
      <c r="B5172">
        <v>64</v>
      </c>
      <c r="C5172">
        <v>46</v>
      </c>
    </row>
    <row r="5173" spans="1:3" x14ac:dyDescent="0.2">
      <c r="A5173">
        <v>37</v>
      </c>
      <c r="B5173">
        <v>65</v>
      </c>
      <c r="C5173">
        <v>76</v>
      </c>
    </row>
    <row r="5174" spans="1:3" x14ac:dyDescent="0.2">
      <c r="A5174">
        <v>37</v>
      </c>
      <c r="B5174">
        <v>66</v>
      </c>
      <c r="C5174">
        <v>46</v>
      </c>
    </row>
    <row r="5175" spans="1:3" x14ac:dyDescent="0.2">
      <c r="A5175">
        <v>37</v>
      </c>
      <c r="B5175">
        <v>67</v>
      </c>
      <c r="C5175">
        <v>63</v>
      </c>
    </row>
    <row r="5176" spans="1:3" x14ac:dyDescent="0.2">
      <c r="A5176">
        <v>37</v>
      </c>
      <c r="B5176">
        <v>68</v>
      </c>
      <c r="C5176">
        <v>60</v>
      </c>
    </row>
    <row r="5177" spans="1:3" x14ac:dyDescent="0.2">
      <c r="A5177">
        <v>37</v>
      </c>
      <c r="B5177">
        <v>69</v>
      </c>
      <c r="C5177">
        <v>83</v>
      </c>
    </row>
    <row r="5178" spans="1:3" x14ac:dyDescent="0.2">
      <c r="A5178">
        <v>37</v>
      </c>
      <c r="B5178">
        <v>70</v>
      </c>
      <c r="C5178">
        <v>127</v>
      </c>
    </row>
    <row r="5179" spans="1:3" x14ac:dyDescent="0.2">
      <c r="A5179">
        <v>37</v>
      </c>
      <c r="B5179">
        <v>71</v>
      </c>
      <c r="C5179">
        <v>85</v>
      </c>
    </row>
    <row r="5180" spans="1:3" x14ac:dyDescent="0.2">
      <c r="A5180">
        <v>37</v>
      </c>
      <c r="B5180">
        <v>72</v>
      </c>
      <c r="C5180">
        <v>74</v>
      </c>
    </row>
    <row r="5181" spans="1:3" x14ac:dyDescent="0.2">
      <c r="A5181">
        <v>37</v>
      </c>
      <c r="B5181">
        <v>73</v>
      </c>
      <c r="C5181">
        <v>66</v>
      </c>
    </row>
    <row r="5182" spans="1:3" x14ac:dyDescent="0.2">
      <c r="A5182">
        <v>37</v>
      </c>
      <c r="B5182">
        <v>74</v>
      </c>
      <c r="C5182">
        <v>85</v>
      </c>
    </row>
    <row r="5183" spans="1:3" x14ac:dyDescent="0.2">
      <c r="A5183">
        <v>37</v>
      </c>
      <c r="B5183">
        <v>75</v>
      </c>
      <c r="C5183">
        <v>85</v>
      </c>
    </row>
    <row r="5184" spans="1:3" x14ac:dyDescent="0.2">
      <c r="A5184">
        <v>37</v>
      </c>
      <c r="B5184">
        <v>76</v>
      </c>
      <c r="C5184">
        <v>97</v>
      </c>
    </row>
    <row r="5185" spans="1:3" x14ac:dyDescent="0.2">
      <c r="A5185">
        <v>37</v>
      </c>
      <c r="B5185">
        <v>77</v>
      </c>
      <c r="C5185">
        <v>48</v>
      </c>
    </row>
    <row r="5186" spans="1:3" x14ac:dyDescent="0.2">
      <c r="A5186">
        <v>37</v>
      </c>
      <c r="B5186">
        <v>78</v>
      </c>
      <c r="C5186">
        <v>49</v>
      </c>
    </row>
    <row r="5187" spans="1:3" x14ac:dyDescent="0.2">
      <c r="A5187">
        <v>37</v>
      </c>
      <c r="B5187">
        <v>79</v>
      </c>
      <c r="C5187">
        <v>85</v>
      </c>
    </row>
    <row r="5188" spans="1:3" x14ac:dyDescent="0.2">
      <c r="A5188">
        <v>37</v>
      </c>
      <c r="B5188">
        <v>80</v>
      </c>
      <c r="C5188">
        <v>46</v>
      </c>
    </row>
    <row r="5189" spans="1:3" x14ac:dyDescent="0.2">
      <c r="A5189">
        <v>37</v>
      </c>
      <c r="B5189">
        <v>81</v>
      </c>
      <c r="C5189">
        <v>65</v>
      </c>
    </row>
    <row r="5190" spans="1:3" x14ac:dyDescent="0.2">
      <c r="A5190">
        <v>37</v>
      </c>
      <c r="B5190">
        <v>82</v>
      </c>
      <c r="C5190">
        <v>42</v>
      </c>
    </row>
    <row r="5191" spans="1:3" x14ac:dyDescent="0.2">
      <c r="A5191">
        <v>37</v>
      </c>
      <c r="B5191">
        <v>83</v>
      </c>
      <c r="C5191">
        <v>93</v>
      </c>
    </row>
    <row r="5192" spans="1:3" x14ac:dyDescent="0.2">
      <c r="A5192">
        <v>37</v>
      </c>
      <c r="B5192">
        <v>84</v>
      </c>
      <c r="C5192">
        <v>10</v>
      </c>
    </row>
    <row r="5193" spans="1:3" x14ac:dyDescent="0.2">
      <c r="A5193">
        <v>37</v>
      </c>
      <c r="B5193">
        <v>85</v>
      </c>
      <c r="C5193">
        <v>93</v>
      </c>
    </row>
    <row r="5194" spans="1:3" x14ac:dyDescent="0.2">
      <c r="A5194">
        <v>37</v>
      </c>
      <c r="B5194">
        <v>86</v>
      </c>
      <c r="C5194">
        <v>106</v>
      </c>
    </row>
    <row r="5195" spans="1:3" x14ac:dyDescent="0.2">
      <c r="A5195">
        <v>37</v>
      </c>
      <c r="B5195">
        <v>87</v>
      </c>
      <c r="C5195">
        <v>63</v>
      </c>
    </row>
    <row r="5196" spans="1:3" x14ac:dyDescent="0.2">
      <c r="A5196">
        <v>37</v>
      </c>
      <c r="B5196">
        <v>88</v>
      </c>
      <c r="C5196">
        <v>122</v>
      </c>
    </row>
    <row r="5197" spans="1:3" x14ac:dyDescent="0.2">
      <c r="A5197">
        <v>37</v>
      </c>
      <c r="B5197">
        <v>89</v>
      </c>
      <c r="C5197">
        <v>49</v>
      </c>
    </row>
    <row r="5198" spans="1:3" x14ac:dyDescent="0.2">
      <c r="A5198">
        <v>37</v>
      </c>
      <c r="B5198">
        <v>90</v>
      </c>
      <c r="C5198">
        <v>99</v>
      </c>
    </row>
    <row r="5199" spans="1:3" x14ac:dyDescent="0.2">
      <c r="A5199">
        <v>37</v>
      </c>
      <c r="B5199">
        <v>91</v>
      </c>
      <c r="C5199">
        <v>70</v>
      </c>
    </row>
    <row r="5200" spans="1:3" x14ac:dyDescent="0.2">
      <c r="A5200">
        <v>37</v>
      </c>
      <c r="B5200">
        <v>92</v>
      </c>
      <c r="C5200">
        <v>92</v>
      </c>
    </row>
    <row r="5201" spans="1:3" x14ac:dyDescent="0.2">
      <c r="A5201">
        <v>37</v>
      </c>
      <c r="B5201">
        <v>93</v>
      </c>
      <c r="C5201">
        <v>113</v>
      </c>
    </row>
    <row r="5202" spans="1:3" x14ac:dyDescent="0.2">
      <c r="A5202">
        <v>37</v>
      </c>
      <c r="B5202">
        <v>94</v>
      </c>
      <c r="C5202">
        <v>113</v>
      </c>
    </row>
    <row r="5203" spans="1:3" x14ac:dyDescent="0.2">
      <c r="A5203">
        <v>37</v>
      </c>
      <c r="B5203">
        <v>95</v>
      </c>
      <c r="C5203">
        <v>79</v>
      </c>
    </row>
    <row r="5204" spans="1:3" x14ac:dyDescent="0.2">
      <c r="A5204">
        <v>37</v>
      </c>
      <c r="B5204">
        <v>96</v>
      </c>
      <c r="C5204">
        <v>79</v>
      </c>
    </row>
    <row r="5205" spans="1:3" x14ac:dyDescent="0.2">
      <c r="A5205">
        <v>37</v>
      </c>
      <c r="B5205">
        <v>97</v>
      </c>
      <c r="C5205">
        <v>112</v>
      </c>
    </row>
    <row r="5206" spans="1:3" x14ac:dyDescent="0.2">
      <c r="A5206">
        <v>37</v>
      </c>
      <c r="B5206">
        <v>98</v>
      </c>
      <c r="C5206">
        <v>101</v>
      </c>
    </row>
    <row r="5207" spans="1:3" x14ac:dyDescent="0.2">
      <c r="A5207">
        <v>37</v>
      </c>
      <c r="B5207">
        <v>99</v>
      </c>
      <c r="C5207">
        <v>122</v>
      </c>
    </row>
    <row r="5208" spans="1:3" x14ac:dyDescent="0.2">
      <c r="A5208">
        <v>37</v>
      </c>
      <c r="B5208">
        <v>100</v>
      </c>
      <c r="C5208">
        <v>93</v>
      </c>
    </row>
    <row r="5209" spans="1:3" x14ac:dyDescent="0.2">
      <c r="A5209">
        <v>37</v>
      </c>
      <c r="B5209">
        <v>101</v>
      </c>
      <c r="C5209">
        <v>67</v>
      </c>
    </row>
    <row r="5210" spans="1:3" x14ac:dyDescent="0.2">
      <c r="A5210">
        <v>37</v>
      </c>
      <c r="B5210">
        <v>102</v>
      </c>
      <c r="C5210">
        <v>117</v>
      </c>
    </row>
    <row r="5211" spans="1:3" x14ac:dyDescent="0.2">
      <c r="A5211">
        <v>37</v>
      </c>
      <c r="B5211">
        <v>103</v>
      </c>
      <c r="C5211">
        <v>85</v>
      </c>
    </row>
    <row r="5212" spans="1:3" x14ac:dyDescent="0.2">
      <c r="A5212">
        <v>37</v>
      </c>
      <c r="B5212">
        <v>104</v>
      </c>
      <c r="C5212">
        <v>85</v>
      </c>
    </row>
    <row r="5213" spans="1:3" x14ac:dyDescent="0.2">
      <c r="A5213">
        <v>37</v>
      </c>
      <c r="B5213">
        <v>105</v>
      </c>
      <c r="C5213">
        <v>128</v>
      </c>
    </row>
    <row r="5214" spans="1:3" x14ac:dyDescent="0.2">
      <c r="A5214">
        <v>37</v>
      </c>
      <c r="B5214">
        <v>106</v>
      </c>
      <c r="C5214">
        <v>87</v>
      </c>
    </row>
    <row r="5215" spans="1:3" x14ac:dyDescent="0.2">
      <c r="A5215">
        <v>37</v>
      </c>
      <c r="B5215">
        <v>107</v>
      </c>
      <c r="C5215">
        <v>60</v>
      </c>
    </row>
    <row r="5216" spans="1:3" x14ac:dyDescent="0.2">
      <c r="A5216">
        <v>37</v>
      </c>
      <c r="B5216">
        <v>108</v>
      </c>
      <c r="C5216">
        <v>92</v>
      </c>
    </row>
    <row r="5217" spans="1:3" x14ac:dyDescent="0.2">
      <c r="A5217">
        <v>37</v>
      </c>
      <c r="B5217">
        <v>109</v>
      </c>
      <c r="C5217">
        <v>37</v>
      </c>
    </row>
    <row r="5218" spans="1:3" x14ac:dyDescent="0.2">
      <c r="A5218">
        <v>37</v>
      </c>
      <c r="B5218">
        <v>110</v>
      </c>
      <c r="C5218">
        <v>67</v>
      </c>
    </row>
    <row r="5219" spans="1:3" x14ac:dyDescent="0.2">
      <c r="A5219">
        <v>37</v>
      </c>
      <c r="B5219">
        <v>111</v>
      </c>
      <c r="C5219">
        <v>67</v>
      </c>
    </row>
    <row r="5220" spans="1:3" x14ac:dyDescent="0.2">
      <c r="A5220">
        <v>37</v>
      </c>
      <c r="B5220">
        <v>112</v>
      </c>
      <c r="C5220">
        <v>92</v>
      </c>
    </row>
    <row r="5221" spans="1:3" x14ac:dyDescent="0.2">
      <c r="A5221">
        <v>37</v>
      </c>
      <c r="B5221">
        <v>113</v>
      </c>
      <c r="C5221">
        <v>92</v>
      </c>
    </row>
    <row r="5222" spans="1:3" x14ac:dyDescent="0.2">
      <c r="A5222">
        <v>37</v>
      </c>
      <c r="B5222">
        <v>114</v>
      </c>
      <c r="C5222">
        <v>87</v>
      </c>
    </row>
    <row r="5223" spans="1:3" x14ac:dyDescent="0.2">
      <c r="A5223">
        <v>37</v>
      </c>
      <c r="B5223">
        <v>115</v>
      </c>
      <c r="C5223">
        <v>99</v>
      </c>
    </row>
    <row r="5224" spans="1:3" x14ac:dyDescent="0.2">
      <c r="A5224">
        <v>37</v>
      </c>
      <c r="B5224">
        <v>116</v>
      </c>
      <c r="C5224">
        <v>99</v>
      </c>
    </row>
    <row r="5225" spans="1:3" x14ac:dyDescent="0.2">
      <c r="A5225">
        <v>37</v>
      </c>
      <c r="B5225">
        <v>117</v>
      </c>
      <c r="C5225">
        <v>87</v>
      </c>
    </row>
    <row r="5226" spans="1:3" x14ac:dyDescent="0.2">
      <c r="A5226">
        <v>37</v>
      </c>
      <c r="B5226">
        <v>118</v>
      </c>
      <c r="C5226">
        <v>86</v>
      </c>
    </row>
    <row r="5227" spans="1:3" x14ac:dyDescent="0.2">
      <c r="A5227">
        <v>37</v>
      </c>
      <c r="B5227">
        <v>119</v>
      </c>
      <c r="C5227">
        <v>123</v>
      </c>
    </row>
    <row r="5228" spans="1:3" x14ac:dyDescent="0.2">
      <c r="A5228">
        <v>37</v>
      </c>
      <c r="B5228">
        <v>120</v>
      </c>
      <c r="C5228">
        <v>101</v>
      </c>
    </row>
    <row r="5229" spans="1:3" x14ac:dyDescent="0.2">
      <c r="A5229">
        <v>37</v>
      </c>
      <c r="B5229">
        <v>121</v>
      </c>
      <c r="C5229">
        <v>114</v>
      </c>
    </row>
    <row r="5230" spans="1:3" x14ac:dyDescent="0.2">
      <c r="A5230">
        <v>37</v>
      </c>
      <c r="B5230">
        <v>122</v>
      </c>
      <c r="C5230">
        <v>97</v>
      </c>
    </row>
    <row r="5231" spans="1:3" x14ac:dyDescent="0.2">
      <c r="A5231">
        <v>37</v>
      </c>
      <c r="B5231">
        <v>123</v>
      </c>
      <c r="C5231">
        <v>67</v>
      </c>
    </row>
    <row r="5232" spans="1:3" x14ac:dyDescent="0.2">
      <c r="A5232">
        <v>37</v>
      </c>
      <c r="B5232">
        <v>124</v>
      </c>
      <c r="C5232">
        <v>87</v>
      </c>
    </row>
    <row r="5233" spans="1:3" x14ac:dyDescent="0.2">
      <c r="A5233">
        <v>37</v>
      </c>
      <c r="B5233">
        <v>125</v>
      </c>
      <c r="C5233">
        <v>86</v>
      </c>
    </row>
    <row r="5234" spans="1:3" x14ac:dyDescent="0.2">
      <c r="A5234">
        <v>37</v>
      </c>
      <c r="B5234">
        <v>126</v>
      </c>
      <c r="C5234">
        <v>86</v>
      </c>
    </row>
    <row r="5235" spans="1:3" x14ac:dyDescent="0.2">
      <c r="A5235">
        <v>37</v>
      </c>
      <c r="B5235">
        <v>127</v>
      </c>
      <c r="C5235">
        <v>38</v>
      </c>
    </row>
    <row r="5236" spans="1:3" x14ac:dyDescent="0.2">
      <c r="A5236">
        <v>37</v>
      </c>
      <c r="B5236">
        <v>128</v>
      </c>
      <c r="C5236">
        <v>114</v>
      </c>
    </row>
    <row r="5237" spans="1:3" x14ac:dyDescent="0.2">
      <c r="A5237">
        <v>37</v>
      </c>
      <c r="B5237">
        <v>129</v>
      </c>
      <c r="C5237">
        <v>106</v>
      </c>
    </row>
    <row r="5238" spans="1:3" x14ac:dyDescent="0.2">
      <c r="A5238">
        <v>37</v>
      </c>
      <c r="B5238">
        <v>130</v>
      </c>
      <c r="C5238">
        <v>63</v>
      </c>
    </row>
    <row r="5239" spans="1:3" x14ac:dyDescent="0.2">
      <c r="A5239">
        <v>37</v>
      </c>
      <c r="B5239">
        <v>131</v>
      </c>
      <c r="C5239">
        <v>101</v>
      </c>
    </row>
    <row r="5240" spans="1:3" x14ac:dyDescent="0.2">
      <c r="A5240">
        <v>37</v>
      </c>
      <c r="B5240">
        <v>132</v>
      </c>
      <c r="C5240">
        <v>121</v>
      </c>
    </row>
    <row r="5241" spans="1:3" x14ac:dyDescent="0.2">
      <c r="A5241">
        <v>37</v>
      </c>
      <c r="B5241">
        <v>133</v>
      </c>
      <c r="C5241">
        <v>121</v>
      </c>
    </row>
    <row r="5242" spans="1:3" x14ac:dyDescent="0.2">
      <c r="A5242">
        <v>37</v>
      </c>
      <c r="B5242">
        <v>134</v>
      </c>
      <c r="C5242">
        <v>121</v>
      </c>
    </row>
    <row r="5243" spans="1:3" x14ac:dyDescent="0.2">
      <c r="A5243">
        <v>37</v>
      </c>
      <c r="B5243">
        <v>135</v>
      </c>
      <c r="C5243">
        <v>101</v>
      </c>
    </row>
    <row r="5244" spans="1:3" x14ac:dyDescent="0.2">
      <c r="A5244">
        <v>37</v>
      </c>
      <c r="B5244">
        <v>136</v>
      </c>
      <c r="C5244">
        <v>121</v>
      </c>
    </row>
    <row r="5245" spans="1:3" x14ac:dyDescent="0.2">
      <c r="A5245">
        <v>37</v>
      </c>
      <c r="B5245">
        <v>137</v>
      </c>
      <c r="C5245">
        <v>121</v>
      </c>
    </row>
    <row r="5246" spans="1:3" x14ac:dyDescent="0.2">
      <c r="A5246">
        <v>38</v>
      </c>
      <c r="B5246">
        <v>0</v>
      </c>
      <c r="C5246">
        <v>40</v>
      </c>
    </row>
    <row r="5247" spans="1:3" x14ac:dyDescent="0.2">
      <c r="A5247">
        <v>38</v>
      </c>
      <c r="B5247">
        <v>1</v>
      </c>
      <c r="C5247">
        <v>42</v>
      </c>
    </row>
    <row r="5248" spans="1:3" x14ac:dyDescent="0.2">
      <c r="A5248">
        <v>38</v>
      </c>
      <c r="B5248">
        <v>2</v>
      </c>
      <c r="C5248">
        <v>54</v>
      </c>
    </row>
    <row r="5249" spans="1:3" x14ac:dyDescent="0.2">
      <c r="A5249">
        <v>38</v>
      </c>
      <c r="B5249">
        <v>3</v>
      </c>
      <c r="C5249">
        <v>31</v>
      </c>
    </row>
    <row r="5250" spans="1:3" x14ac:dyDescent="0.2">
      <c r="A5250">
        <v>38</v>
      </c>
      <c r="B5250">
        <v>4</v>
      </c>
      <c r="C5250">
        <v>50</v>
      </c>
    </row>
    <row r="5251" spans="1:3" x14ac:dyDescent="0.2">
      <c r="A5251">
        <v>38</v>
      </c>
      <c r="B5251">
        <v>5</v>
      </c>
      <c r="C5251">
        <v>103</v>
      </c>
    </row>
    <row r="5252" spans="1:3" x14ac:dyDescent="0.2">
      <c r="A5252">
        <v>38</v>
      </c>
      <c r="B5252">
        <v>6</v>
      </c>
      <c r="C5252">
        <v>50</v>
      </c>
    </row>
    <row r="5253" spans="1:3" x14ac:dyDescent="0.2">
      <c r="A5253">
        <v>38</v>
      </c>
      <c r="B5253">
        <v>7</v>
      </c>
      <c r="C5253">
        <v>74</v>
      </c>
    </row>
    <row r="5254" spans="1:3" x14ac:dyDescent="0.2">
      <c r="A5254">
        <v>38</v>
      </c>
      <c r="B5254">
        <v>8</v>
      </c>
      <c r="C5254">
        <v>105</v>
      </c>
    </row>
    <row r="5255" spans="1:3" x14ac:dyDescent="0.2">
      <c r="A5255">
        <v>38</v>
      </c>
      <c r="B5255">
        <v>9</v>
      </c>
      <c r="C5255">
        <v>27</v>
      </c>
    </row>
    <row r="5256" spans="1:3" x14ac:dyDescent="0.2">
      <c r="A5256">
        <v>38</v>
      </c>
      <c r="B5256">
        <v>10</v>
      </c>
      <c r="C5256">
        <v>92</v>
      </c>
    </row>
    <row r="5257" spans="1:3" x14ac:dyDescent="0.2">
      <c r="A5257">
        <v>38</v>
      </c>
      <c r="B5257">
        <v>11</v>
      </c>
      <c r="C5257">
        <v>69</v>
      </c>
    </row>
    <row r="5258" spans="1:3" x14ac:dyDescent="0.2">
      <c r="A5258">
        <v>38</v>
      </c>
      <c r="B5258">
        <v>12</v>
      </c>
      <c r="C5258">
        <v>69</v>
      </c>
    </row>
    <row r="5259" spans="1:3" x14ac:dyDescent="0.2">
      <c r="A5259">
        <v>38</v>
      </c>
      <c r="B5259">
        <v>13</v>
      </c>
      <c r="C5259">
        <v>74</v>
      </c>
    </row>
    <row r="5260" spans="1:3" x14ac:dyDescent="0.2">
      <c r="A5260">
        <v>38</v>
      </c>
      <c r="B5260">
        <v>14</v>
      </c>
      <c r="C5260">
        <v>74</v>
      </c>
    </row>
    <row r="5261" spans="1:3" x14ac:dyDescent="0.2">
      <c r="A5261">
        <v>38</v>
      </c>
      <c r="B5261">
        <v>15</v>
      </c>
      <c r="C5261">
        <v>42</v>
      </c>
    </row>
    <row r="5262" spans="1:3" x14ac:dyDescent="0.2">
      <c r="A5262">
        <v>38</v>
      </c>
      <c r="B5262">
        <v>16</v>
      </c>
      <c r="C5262">
        <v>41</v>
      </c>
    </row>
    <row r="5263" spans="1:3" x14ac:dyDescent="0.2">
      <c r="A5263">
        <v>38</v>
      </c>
      <c r="B5263">
        <v>17</v>
      </c>
      <c r="C5263">
        <v>81</v>
      </c>
    </row>
    <row r="5264" spans="1:3" x14ac:dyDescent="0.2">
      <c r="A5264">
        <v>38</v>
      </c>
      <c r="B5264">
        <v>18</v>
      </c>
      <c r="C5264">
        <v>41</v>
      </c>
    </row>
    <row r="5265" spans="1:3" x14ac:dyDescent="0.2">
      <c r="A5265">
        <v>38</v>
      </c>
      <c r="B5265">
        <v>19</v>
      </c>
      <c r="C5265">
        <v>42</v>
      </c>
    </row>
    <row r="5266" spans="1:3" x14ac:dyDescent="0.2">
      <c r="A5266">
        <v>38</v>
      </c>
      <c r="B5266">
        <v>20</v>
      </c>
      <c r="C5266">
        <v>74</v>
      </c>
    </row>
    <row r="5267" spans="1:3" x14ac:dyDescent="0.2">
      <c r="A5267">
        <v>38</v>
      </c>
      <c r="B5267">
        <v>21</v>
      </c>
      <c r="C5267">
        <v>66</v>
      </c>
    </row>
    <row r="5268" spans="1:3" x14ac:dyDescent="0.2">
      <c r="A5268">
        <v>38</v>
      </c>
      <c r="B5268">
        <v>22</v>
      </c>
      <c r="C5268">
        <v>49</v>
      </c>
    </row>
    <row r="5269" spans="1:3" x14ac:dyDescent="0.2">
      <c r="A5269">
        <v>38</v>
      </c>
      <c r="B5269">
        <v>23</v>
      </c>
      <c r="C5269">
        <v>64</v>
      </c>
    </row>
    <row r="5270" spans="1:3" x14ac:dyDescent="0.2">
      <c r="A5270">
        <v>38</v>
      </c>
      <c r="B5270">
        <v>24</v>
      </c>
      <c r="C5270">
        <v>79</v>
      </c>
    </row>
    <row r="5271" spans="1:3" x14ac:dyDescent="0.2">
      <c r="A5271">
        <v>38</v>
      </c>
      <c r="B5271">
        <v>25</v>
      </c>
      <c r="C5271">
        <v>40</v>
      </c>
    </row>
    <row r="5272" spans="1:3" x14ac:dyDescent="0.2">
      <c r="A5272">
        <v>38</v>
      </c>
      <c r="B5272">
        <v>26</v>
      </c>
      <c r="C5272">
        <v>42</v>
      </c>
    </row>
    <row r="5273" spans="1:3" x14ac:dyDescent="0.2">
      <c r="A5273">
        <v>38</v>
      </c>
      <c r="B5273">
        <v>27</v>
      </c>
      <c r="C5273">
        <v>85</v>
      </c>
    </row>
    <row r="5274" spans="1:3" x14ac:dyDescent="0.2">
      <c r="A5274">
        <v>38</v>
      </c>
      <c r="B5274">
        <v>28</v>
      </c>
      <c r="C5274">
        <v>70</v>
      </c>
    </row>
    <row r="5275" spans="1:3" x14ac:dyDescent="0.2">
      <c r="A5275">
        <v>38</v>
      </c>
      <c r="B5275">
        <v>29</v>
      </c>
      <c r="C5275">
        <v>103</v>
      </c>
    </row>
    <row r="5276" spans="1:3" x14ac:dyDescent="0.2">
      <c r="A5276">
        <v>38</v>
      </c>
      <c r="B5276">
        <v>30</v>
      </c>
      <c r="C5276">
        <v>71</v>
      </c>
    </row>
    <row r="5277" spans="1:3" x14ac:dyDescent="0.2">
      <c r="A5277">
        <v>38</v>
      </c>
      <c r="B5277">
        <v>31</v>
      </c>
      <c r="C5277">
        <v>83</v>
      </c>
    </row>
    <row r="5278" spans="1:3" x14ac:dyDescent="0.2">
      <c r="A5278">
        <v>38</v>
      </c>
      <c r="B5278">
        <v>32</v>
      </c>
      <c r="C5278">
        <v>79</v>
      </c>
    </row>
    <row r="5279" spans="1:3" x14ac:dyDescent="0.2">
      <c r="A5279">
        <v>38</v>
      </c>
      <c r="B5279">
        <v>33</v>
      </c>
      <c r="C5279">
        <v>70</v>
      </c>
    </row>
    <row r="5280" spans="1:3" x14ac:dyDescent="0.2">
      <c r="A5280">
        <v>38</v>
      </c>
      <c r="B5280">
        <v>34</v>
      </c>
      <c r="C5280">
        <v>80</v>
      </c>
    </row>
    <row r="5281" spans="1:3" x14ac:dyDescent="0.2">
      <c r="A5281">
        <v>38</v>
      </c>
      <c r="B5281">
        <v>35</v>
      </c>
      <c r="C5281">
        <v>31</v>
      </c>
    </row>
    <row r="5282" spans="1:3" x14ac:dyDescent="0.2">
      <c r="A5282">
        <v>38</v>
      </c>
      <c r="B5282">
        <v>36</v>
      </c>
      <c r="C5282">
        <v>31</v>
      </c>
    </row>
    <row r="5283" spans="1:3" x14ac:dyDescent="0.2">
      <c r="A5283">
        <v>38</v>
      </c>
      <c r="B5283">
        <v>37</v>
      </c>
      <c r="C5283">
        <v>63</v>
      </c>
    </row>
    <row r="5284" spans="1:3" x14ac:dyDescent="0.2">
      <c r="A5284">
        <v>38</v>
      </c>
      <c r="B5284">
        <v>38</v>
      </c>
      <c r="C5284">
        <v>38</v>
      </c>
    </row>
    <row r="5285" spans="1:3" x14ac:dyDescent="0.2">
      <c r="A5285">
        <v>38</v>
      </c>
      <c r="B5285">
        <v>39</v>
      </c>
      <c r="C5285">
        <v>49</v>
      </c>
    </row>
    <row r="5286" spans="1:3" x14ac:dyDescent="0.2">
      <c r="A5286">
        <v>38</v>
      </c>
      <c r="B5286">
        <v>40</v>
      </c>
      <c r="C5286">
        <v>83</v>
      </c>
    </row>
    <row r="5287" spans="1:3" x14ac:dyDescent="0.2">
      <c r="A5287">
        <v>38</v>
      </c>
      <c r="B5287">
        <v>41</v>
      </c>
      <c r="C5287">
        <v>85</v>
      </c>
    </row>
    <row r="5288" spans="1:3" x14ac:dyDescent="0.2">
      <c r="A5288">
        <v>38</v>
      </c>
      <c r="B5288">
        <v>42</v>
      </c>
      <c r="C5288">
        <v>83</v>
      </c>
    </row>
    <row r="5289" spans="1:3" x14ac:dyDescent="0.2">
      <c r="A5289">
        <v>38</v>
      </c>
      <c r="B5289">
        <v>43</v>
      </c>
      <c r="C5289">
        <v>85</v>
      </c>
    </row>
    <row r="5290" spans="1:3" x14ac:dyDescent="0.2">
      <c r="A5290">
        <v>38</v>
      </c>
      <c r="B5290">
        <v>44</v>
      </c>
      <c r="C5290">
        <v>63</v>
      </c>
    </row>
    <row r="5291" spans="1:3" x14ac:dyDescent="0.2">
      <c r="A5291">
        <v>38</v>
      </c>
      <c r="B5291">
        <v>45</v>
      </c>
      <c r="C5291">
        <v>79</v>
      </c>
    </row>
    <row r="5292" spans="1:3" x14ac:dyDescent="0.2">
      <c r="A5292">
        <v>38</v>
      </c>
      <c r="B5292">
        <v>46</v>
      </c>
      <c r="C5292">
        <v>48</v>
      </c>
    </row>
    <row r="5293" spans="1:3" x14ac:dyDescent="0.2">
      <c r="A5293">
        <v>38</v>
      </c>
      <c r="B5293">
        <v>47</v>
      </c>
      <c r="C5293">
        <v>113</v>
      </c>
    </row>
    <row r="5294" spans="1:3" x14ac:dyDescent="0.2">
      <c r="A5294">
        <v>38</v>
      </c>
      <c r="B5294">
        <v>48</v>
      </c>
      <c r="C5294">
        <v>92</v>
      </c>
    </row>
    <row r="5295" spans="1:3" x14ac:dyDescent="0.2">
      <c r="A5295">
        <v>38</v>
      </c>
      <c r="B5295">
        <v>49</v>
      </c>
      <c r="C5295">
        <v>46</v>
      </c>
    </row>
    <row r="5296" spans="1:3" x14ac:dyDescent="0.2">
      <c r="A5296">
        <v>38</v>
      </c>
      <c r="B5296">
        <v>50</v>
      </c>
      <c r="C5296">
        <v>85</v>
      </c>
    </row>
    <row r="5297" spans="1:3" x14ac:dyDescent="0.2">
      <c r="A5297">
        <v>38</v>
      </c>
      <c r="B5297">
        <v>51</v>
      </c>
      <c r="C5297">
        <v>70</v>
      </c>
    </row>
    <row r="5298" spans="1:3" x14ac:dyDescent="0.2">
      <c r="A5298">
        <v>38</v>
      </c>
      <c r="B5298">
        <v>52</v>
      </c>
      <c r="C5298">
        <v>80</v>
      </c>
    </row>
    <row r="5299" spans="1:3" x14ac:dyDescent="0.2">
      <c r="A5299">
        <v>38</v>
      </c>
      <c r="B5299">
        <v>53</v>
      </c>
      <c r="C5299">
        <v>66</v>
      </c>
    </row>
    <row r="5300" spans="1:3" x14ac:dyDescent="0.2">
      <c r="A5300">
        <v>38</v>
      </c>
      <c r="B5300">
        <v>54</v>
      </c>
      <c r="C5300">
        <v>65</v>
      </c>
    </row>
    <row r="5301" spans="1:3" x14ac:dyDescent="0.2">
      <c r="A5301">
        <v>38</v>
      </c>
      <c r="B5301">
        <v>55</v>
      </c>
      <c r="C5301">
        <v>99</v>
      </c>
    </row>
    <row r="5302" spans="1:3" x14ac:dyDescent="0.2">
      <c r="A5302">
        <v>38</v>
      </c>
      <c r="B5302">
        <v>56</v>
      </c>
      <c r="C5302">
        <v>99</v>
      </c>
    </row>
    <row r="5303" spans="1:3" x14ac:dyDescent="0.2">
      <c r="A5303">
        <v>38</v>
      </c>
      <c r="B5303">
        <v>57</v>
      </c>
      <c r="C5303">
        <v>88</v>
      </c>
    </row>
    <row r="5304" spans="1:3" x14ac:dyDescent="0.2">
      <c r="A5304">
        <v>38</v>
      </c>
      <c r="B5304">
        <v>58</v>
      </c>
      <c r="C5304">
        <v>99</v>
      </c>
    </row>
    <row r="5305" spans="1:3" x14ac:dyDescent="0.2">
      <c r="A5305">
        <v>38</v>
      </c>
      <c r="B5305">
        <v>59</v>
      </c>
      <c r="C5305">
        <v>70</v>
      </c>
    </row>
    <row r="5306" spans="1:3" x14ac:dyDescent="0.2">
      <c r="A5306">
        <v>38</v>
      </c>
      <c r="B5306">
        <v>60</v>
      </c>
      <c r="C5306">
        <v>67</v>
      </c>
    </row>
    <row r="5307" spans="1:3" x14ac:dyDescent="0.2">
      <c r="A5307">
        <v>38</v>
      </c>
      <c r="B5307">
        <v>61</v>
      </c>
      <c r="C5307">
        <v>92</v>
      </c>
    </row>
    <row r="5308" spans="1:3" x14ac:dyDescent="0.2">
      <c r="A5308">
        <v>38</v>
      </c>
      <c r="B5308">
        <v>62</v>
      </c>
      <c r="C5308">
        <v>79</v>
      </c>
    </row>
    <row r="5309" spans="1:3" x14ac:dyDescent="0.2">
      <c r="A5309">
        <v>38</v>
      </c>
      <c r="B5309">
        <v>63</v>
      </c>
      <c r="C5309">
        <v>63</v>
      </c>
    </row>
    <row r="5310" spans="1:3" x14ac:dyDescent="0.2">
      <c r="A5310">
        <v>38</v>
      </c>
      <c r="B5310">
        <v>64</v>
      </c>
      <c r="C5310">
        <v>46</v>
      </c>
    </row>
    <row r="5311" spans="1:3" x14ac:dyDescent="0.2">
      <c r="A5311">
        <v>38</v>
      </c>
      <c r="B5311">
        <v>65</v>
      </c>
      <c r="C5311">
        <v>93</v>
      </c>
    </row>
    <row r="5312" spans="1:3" x14ac:dyDescent="0.2">
      <c r="A5312">
        <v>38</v>
      </c>
      <c r="B5312">
        <v>66</v>
      </c>
      <c r="C5312">
        <v>122</v>
      </c>
    </row>
    <row r="5313" spans="1:3" x14ac:dyDescent="0.2">
      <c r="A5313">
        <v>38</v>
      </c>
      <c r="B5313">
        <v>67</v>
      </c>
      <c r="C5313">
        <v>87</v>
      </c>
    </row>
    <row r="5314" spans="1:3" x14ac:dyDescent="0.2">
      <c r="A5314">
        <v>38</v>
      </c>
      <c r="B5314">
        <v>68</v>
      </c>
      <c r="C5314">
        <v>123</v>
      </c>
    </row>
    <row r="5315" spans="1:3" x14ac:dyDescent="0.2">
      <c r="A5315">
        <v>38</v>
      </c>
      <c r="B5315">
        <v>69</v>
      </c>
      <c r="C5315">
        <v>85</v>
      </c>
    </row>
    <row r="5316" spans="1:3" x14ac:dyDescent="0.2">
      <c r="A5316">
        <v>38</v>
      </c>
      <c r="B5316">
        <v>70</v>
      </c>
      <c r="C5316">
        <v>122</v>
      </c>
    </row>
    <row r="5317" spans="1:3" x14ac:dyDescent="0.2">
      <c r="A5317">
        <v>38</v>
      </c>
      <c r="B5317">
        <v>71</v>
      </c>
      <c r="C5317">
        <v>46</v>
      </c>
    </row>
    <row r="5318" spans="1:3" x14ac:dyDescent="0.2">
      <c r="A5318">
        <v>38</v>
      </c>
      <c r="B5318">
        <v>72</v>
      </c>
      <c r="C5318">
        <v>64</v>
      </c>
    </row>
    <row r="5319" spans="1:3" x14ac:dyDescent="0.2">
      <c r="A5319">
        <v>38</v>
      </c>
      <c r="B5319">
        <v>73</v>
      </c>
      <c r="C5319">
        <v>80</v>
      </c>
    </row>
    <row r="5320" spans="1:3" x14ac:dyDescent="0.2">
      <c r="A5320">
        <v>38</v>
      </c>
      <c r="B5320">
        <v>74</v>
      </c>
      <c r="C5320">
        <v>46</v>
      </c>
    </row>
    <row r="5321" spans="1:3" x14ac:dyDescent="0.2">
      <c r="A5321">
        <v>38</v>
      </c>
      <c r="B5321">
        <v>75</v>
      </c>
      <c r="C5321">
        <v>46</v>
      </c>
    </row>
    <row r="5322" spans="1:3" x14ac:dyDescent="0.2">
      <c r="A5322">
        <v>38</v>
      </c>
      <c r="B5322">
        <v>76</v>
      </c>
      <c r="C5322">
        <v>113</v>
      </c>
    </row>
    <row r="5323" spans="1:3" x14ac:dyDescent="0.2">
      <c r="A5323">
        <v>38</v>
      </c>
      <c r="B5323">
        <v>77</v>
      </c>
      <c r="C5323">
        <v>108</v>
      </c>
    </row>
    <row r="5324" spans="1:3" x14ac:dyDescent="0.2">
      <c r="A5324">
        <v>38</v>
      </c>
      <c r="B5324">
        <v>78</v>
      </c>
      <c r="C5324">
        <v>66</v>
      </c>
    </row>
    <row r="5325" spans="1:3" x14ac:dyDescent="0.2">
      <c r="A5325">
        <v>38</v>
      </c>
      <c r="B5325">
        <v>79</v>
      </c>
      <c r="C5325">
        <v>85</v>
      </c>
    </row>
    <row r="5326" spans="1:3" x14ac:dyDescent="0.2">
      <c r="A5326">
        <v>38</v>
      </c>
      <c r="B5326">
        <v>80</v>
      </c>
      <c r="C5326">
        <v>122</v>
      </c>
    </row>
    <row r="5327" spans="1:3" x14ac:dyDescent="0.2">
      <c r="A5327">
        <v>38</v>
      </c>
      <c r="B5327">
        <v>81</v>
      </c>
      <c r="C5327">
        <v>83</v>
      </c>
    </row>
    <row r="5328" spans="1:3" x14ac:dyDescent="0.2">
      <c r="A5328">
        <v>38</v>
      </c>
      <c r="B5328">
        <v>82</v>
      </c>
      <c r="C5328">
        <v>50</v>
      </c>
    </row>
    <row r="5329" spans="1:3" x14ac:dyDescent="0.2">
      <c r="A5329">
        <v>38</v>
      </c>
      <c r="B5329">
        <v>83</v>
      </c>
      <c r="C5329">
        <v>10</v>
      </c>
    </row>
    <row r="5330" spans="1:3" x14ac:dyDescent="0.2">
      <c r="A5330">
        <v>38</v>
      </c>
      <c r="B5330">
        <v>84</v>
      </c>
      <c r="C5330">
        <v>97</v>
      </c>
    </row>
    <row r="5331" spans="1:3" x14ac:dyDescent="0.2">
      <c r="A5331">
        <v>38</v>
      </c>
      <c r="B5331">
        <v>85</v>
      </c>
      <c r="C5331">
        <v>10</v>
      </c>
    </row>
    <row r="5332" spans="1:3" x14ac:dyDescent="0.2">
      <c r="A5332">
        <v>38</v>
      </c>
      <c r="B5332">
        <v>86</v>
      </c>
      <c r="C5332">
        <v>123</v>
      </c>
    </row>
    <row r="5333" spans="1:3" x14ac:dyDescent="0.2">
      <c r="A5333">
        <v>38</v>
      </c>
      <c r="B5333">
        <v>87</v>
      </c>
      <c r="C5333">
        <v>87</v>
      </c>
    </row>
    <row r="5334" spans="1:3" x14ac:dyDescent="0.2">
      <c r="A5334">
        <v>38</v>
      </c>
      <c r="B5334">
        <v>88</v>
      </c>
      <c r="C5334">
        <v>93</v>
      </c>
    </row>
    <row r="5335" spans="1:3" x14ac:dyDescent="0.2">
      <c r="A5335">
        <v>38</v>
      </c>
      <c r="B5335">
        <v>89</v>
      </c>
      <c r="C5335">
        <v>105</v>
      </c>
    </row>
    <row r="5336" spans="1:3" x14ac:dyDescent="0.2">
      <c r="A5336">
        <v>38</v>
      </c>
      <c r="B5336">
        <v>90</v>
      </c>
      <c r="C5336">
        <v>65</v>
      </c>
    </row>
    <row r="5337" spans="1:3" x14ac:dyDescent="0.2">
      <c r="A5337">
        <v>38</v>
      </c>
      <c r="B5337">
        <v>91</v>
      </c>
      <c r="C5337">
        <v>99</v>
      </c>
    </row>
    <row r="5338" spans="1:3" x14ac:dyDescent="0.2">
      <c r="A5338">
        <v>38</v>
      </c>
      <c r="B5338">
        <v>92</v>
      </c>
      <c r="C5338">
        <v>44</v>
      </c>
    </row>
    <row r="5339" spans="1:3" x14ac:dyDescent="0.2">
      <c r="A5339">
        <v>38</v>
      </c>
      <c r="B5339">
        <v>93</v>
      </c>
      <c r="C5339">
        <v>112</v>
      </c>
    </row>
    <row r="5340" spans="1:3" x14ac:dyDescent="0.2">
      <c r="A5340">
        <v>38</v>
      </c>
      <c r="B5340">
        <v>94</v>
      </c>
      <c r="C5340">
        <v>112</v>
      </c>
    </row>
    <row r="5341" spans="1:3" x14ac:dyDescent="0.2">
      <c r="A5341">
        <v>38</v>
      </c>
      <c r="B5341">
        <v>95</v>
      </c>
      <c r="C5341">
        <v>71</v>
      </c>
    </row>
    <row r="5342" spans="1:3" x14ac:dyDescent="0.2">
      <c r="A5342">
        <v>38</v>
      </c>
      <c r="B5342">
        <v>96</v>
      </c>
      <c r="C5342">
        <v>71</v>
      </c>
    </row>
    <row r="5343" spans="1:3" x14ac:dyDescent="0.2">
      <c r="A5343">
        <v>38</v>
      </c>
      <c r="B5343">
        <v>97</v>
      </c>
      <c r="C5343">
        <v>92</v>
      </c>
    </row>
    <row r="5344" spans="1:3" x14ac:dyDescent="0.2">
      <c r="A5344">
        <v>38</v>
      </c>
      <c r="B5344">
        <v>98</v>
      </c>
      <c r="C5344">
        <v>121</v>
      </c>
    </row>
    <row r="5345" spans="1:3" x14ac:dyDescent="0.2">
      <c r="A5345">
        <v>38</v>
      </c>
      <c r="B5345">
        <v>99</v>
      </c>
      <c r="C5345">
        <v>93</v>
      </c>
    </row>
    <row r="5346" spans="1:3" x14ac:dyDescent="0.2">
      <c r="A5346">
        <v>38</v>
      </c>
      <c r="B5346">
        <v>100</v>
      </c>
      <c r="C5346">
        <v>93</v>
      </c>
    </row>
    <row r="5347" spans="1:3" x14ac:dyDescent="0.2">
      <c r="A5347">
        <v>38</v>
      </c>
      <c r="B5347">
        <v>101</v>
      </c>
      <c r="C5347">
        <v>60</v>
      </c>
    </row>
    <row r="5348" spans="1:3" x14ac:dyDescent="0.2">
      <c r="A5348">
        <v>38</v>
      </c>
      <c r="B5348">
        <v>102</v>
      </c>
      <c r="C5348">
        <v>60</v>
      </c>
    </row>
    <row r="5349" spans="1:3" x14ac:dyDescent="0.2">
      <c r="A5349">
        <v>38</v>
      </c>
      <c r="B5349">
        <v>103</v>
      </c>
      <c r="C5349">
        <v>85</v>
      </c>
    </row>
    <row r="5350" spans="1:3" x14ac:dyDescent="0.2">
      <c r="A5350">
        <v>38</v>
      </c>
      <c r="B5350">
        <v>104</v>
      </c>
      <c r="C5350">
        <v>46</v>
      </c>
    </row>
    <row r="5351" spans="1:3" x14ac:dyDescent="0.2">
      <c r="A5351">
        <v>38</v>
      </c>
      <c r="B5351">
        <v>105</v>
      </c>
      <c r="C5351">
        <v>46</v>
      </c>
    </row>
    <row r="5352" spans="1:3" x14ac:dyDescent="0.2">
      <c r="A5352">
        <v>38</v>
      </c>
      <c r="B5352">
        <v>106</v>
      </c>
      <c r="C5352">
        <v>67</v>
      </c>
    </row>
    <row r="5353" spans="1:3" x14ac:dyDescent="0.2">
      <c r="A5353">
        <v>38</v>
      </c>
      <c r="B5353">
        <v>107</v>
      </c>
      <c r="C5353">
        <v>123</v>
      </c>
    </row>
    <row r="5354" spans="1:3" x14ac:dyDescent="0.2">
      <c r="A5354">
        <v>38</v>
      </c>
      <c r="B5354">
        <v>108</v>
      </c>
      <c r="C5354">
        <v>37</v>
      </c>
    </row>
    <row r="5355" spans="1:3" x14ac:dyDescent="0.2">
      <c r="A5355">
        <v>38</v>
      </c>
      <c r="B5355">
        <v>109</v>
      </c>
      <c r="C5355">
        <v>44</v>
      </c>
    </row>
    <row r="5356" spans="1:3" x14ac:dyDescent="0.2">
      <c r="A5356">
        <v>38</v>
      </c>
      <c r="B5356">
        <v>110</v>
      </c>
      <c r="C5356">
        <v>114</v>
      </c>
    </row>
    <row r="5357" spans="1:3" x14ac:dyDescent="0.2">
      <c r="A5357">
        <v>38</v>
      </c>
      <c r="B5357">
        <v>111</v>
      </c>
      <c r="C5357">
        <v>114</v>
      </c>
    </row>
    <row r="5358" spans="1:3" x14ac:dyDescent="0.2">
      <c r="A5358">
        <v>38</v>
      </c>
      <c r="B5358">
        <v>112</v>
      </c>
      <c r="C5358">
        <v>44</v>
      </c>
    </row>
    <row r="5359" spans="1:3" x14ac:dyDescent="0.2">
      <c r="A5359">
        <v>38</v>
      </c>
      <c r="B5359">
        <v>113</v>
      </c>
      <c r="C5359">
        <v>37</v>
      </c>
    </row>
    <row r="5360" spans="1:3" x14ac:dyDescent="0.2">
      <c r="A5360">
        <v>38</v>
      </c>
      <c r="B5360">
        <v>114</v>
      </c>
      <c r="C5360">
        <v>67</v>
      </c>
    </row>
    <row r="5361" spans="1:3" x14ac:dyDescent="0.2">
      <c r="A5361">
        <v>38</v>
      </c>
      <c r="B5361">
        <v>115</v>
      </c>
      <c r="C5361">
        <v>65</v>
      </c>
    </row>
    <row r="5362" spans="1:3" x14ac:dyDescent="0.2">
      <c r="A5362">
        <v>38</v>
      </c>
      <c r="B5362">
        <v>116</v>
      </c>
      <c r="C5362">
        <v>88</v>
      </c>
    </row>
    <row r="5363" spans="1:3" x14ac:dyDescent="0.2">
      <c r="A5363">
        <v>38</v>
      </c>
      <c r="B5363">
        <v>117</v>
      </c>
      <c r="C5363">
        <v>67</v>
      </c>
    </row>
    <row r="5364" spans="1:3" x14ac:dyDescent="0.2">
      <c r="A5364">
        <v>38</v>
      </c>
      <c r="B5364">
        <v>118</v>
      </c>
      <c r="C5364">
        <v>119</v>
      </c>
    </row>
    <row r="5365" spans="1:3" x14ac:dyDescent="0.2">
      <c r="A5365">
        <v>38</v>
      </c>
      <c r="B5365">
        <v>119</v>
      </c>
      <c r="C5365">
        <v>101</v>
      </c>
    </row>
    <row r="5366" spans="1:3" x14ac:dyDescent="0.2">
      <c r="A5366">
        <v>38</v>
      </c>
      <c r="B5366">
        <v>120</v>
      </c>
      <c r="C5366">
        <v>101</v>
      </c>
    </row>
    <row r="5367" spans="1:3" x14ac:dyDescent="0.2">
      <c r="A5367">
        <v>38</v>
      </c>
      <c r="B5367">
        <v>121</v>
      </c>
      <c r="C5367">
        <v>106</v>
      </c>
    </row>
    <row r="5368" spans="1:3" x14ac:dyDescent="0.2">
      <c r="A5368">
        <v>38</v>
      </c>
      <c r="B5368">
        <v>122</v>
      </c>
      <c r="C5368">
        <v>113</v>
      </c>
    </row>
    <row r="5369" spans="1:3" x14ac:dyDescent="0.2">
      <c r="A5369">
        <v>38</v>
      </c>
      <c r="B5369">
        <v>123</v>
      </c>
      <c r="C5369">
        <v>117</v>
      </c>
    </row>
    <row r="5370" spans="1:3" x14ac:dyDescent="0.2">
      <c r="A5370">
        <v>38</v>
      </c>
      <c r="B5370">
        <v>124</v>
      </c>
      <c r="C5370">
        <v>117</v>
      </c>
    </row>
    <row r="5371" spans="1:3" x14ac:dyDescent="0.2">
      <c r="A5371">
        <v>38</v>
      </c>
      <c r="B5371">
        <v>125</v>
      </c>
      <c r="C5371">
        <v>86</v>
      </c>
    </row>
    <row r="5372" spans="1:3" x14ac:dyDescent="0.2">
      <c r="A5372">
        <v>38</v>
      </c>
      <c r="B5372">
        <v>126</v>
      </c>
      <c r="C5372">
        <v>86</v>
      </c>
    </row>
    <row r="5373" spans="1:3" x14ac:dyDescent="0.2">
      <c r="A5373">
        <v>38</v>
      </c>
      <c r="B5373">
        <v>127</v>
      </c>
      <c r="C5373">
        <v>110</v>
      </c>
    </row>
    <row r="5374" spans="1:3" x14ac:dyDescent="0.2">
      <c r="A5374">
        <v>38</v>
      </c>
      <c r="B5374">
        <v>128</v>
      </c>
      <c r="C5374">
        <v>106</v>
      </c>
    </row>
    <row r="5375" spans="1:3" x14ac:dyDescent="0.2">
      <c r="A5375">
        <v>38</v>
      </c>
      <c r="B5375">
        <v>129</v>
      </c>
      <c r="C5375">
        <v>110</v>
      </c>
    </row>
    <row r="5376" spans="1:3" x14ac:dyDescent="0.2">
      <c r="A5376">
        <v>38</v>
      </c>
      <c r="B5376">
        <v>130</v>
      </c>
      <c r="C5376">
        <v>87</v>
      </c>
    </row>
    <row r="5377" spans="1:3" x14ac:dyDescent="0.2">
      <c r="A5377">
        <v>38</v>
      </c>
      <c r="B5377">
        <v>131</v>
      </c>
      <c r="C5377">
        <v>121</v>
      </c>
    </row>
    <row r="5378" spans="1:3" x14ac:dyDescent="0.2">
      <c r="A5378">
        <v>38</v>
      </c>
      <c r="B5378">
        <v>132</v>
      </c>
      <c r="C5378">
        <v>86</v>
      </c>
    </row>
    <row r="5379" spans="1:3" x14ac:dyDescent="0.2">
      <c r="A5379">
        <v>38</v>
      </c>
      <c r="B5379">
        <v>133</v>
      </c>
      <c r="C5379">
        <v>86</v>
      </c>
    </row>
    <row r="5380" spans="1:3" x14ac:dyDescent="0.2">
      <c r="A5380">
        <v>38</v>
      </c>
      <c r="B5380">
        <v>134</v>
      </c>
      <c r="C5380">
        <v>86</v>
      </c>
    </row>
    <row r="5381" spans="1:3" x14ac:dyDescent="0.2">
      <c r="A5381">
        <v>38</v>
      </c>
      <c r="B5381">
        <v>135</v>
      </c>
      <c r="C5381">
        <v>121</v>
      </c>
    </row>
    <row r="5382" spans="1:3" x14ac:dyDescent="0.2">
      <c r="A5382">
        <v>38</v>
      </c>
      <c r="B5382">
        <v>136</v>
      </c>
      <c r="C5382">
        <v>121</v>
      </c>
    </row>
    <row r="5383" spans="1:3" x14ac:dyDescent="0.2">
      <c r="A5383">
        <v>38</v>
      </c>
      <c r="B5383">
        <v>137</v>
      </c>
      <c r="C5383">
        <v>86</v>
      </c>
    </row>
    <row r="5384" spans="1:3" x14ac:dyDescent="0.2">
      <c r="A5384">
        <v>39</v>
      </c>
      <c r="B5384">
        <v>0</v>
      </c>
      <c r="C5384">
        <v>5</v>
      </c>
    </row>
    <row r="5385" spans="1:3" x14ac:dyDescent="0.2">
      <c r="A5385">
        <v>39</v>
      </c>
      <c r="B5385">
        <v>1</v>
      </c>
      <c r="C5385">
        <v>32</v>
      </c>
    </row>
    <row r="5386" spans="1:3" x14ac:dyDescent="0.2">
      <c r="A5386">
        <v>39</v>
      </c>
      <c r="B5386">
        <v>2</v>
      </c>
      <c r="C5386">
        <v>29</v>
      </c>
    </row>
    <row r="5387" spans="1:3" x14ac:dyDescent="0.2">
      <c r="A5387">
        <v>39</v>
      </c>
      <c r="B5387">
        <v>3</v>
      </c>
      <c r="C5387">
        <v>45</v>
      </c>
    </row>
    <row r="5388" spans="1:3" x14ac:dyDescent="0.2">
      <c r="A5388">
        <v>39</v>
      </c>
      <c r="B5388">
        <v>4</v>
      </c>
      <c r="C5388">
        <v>24</v>
      </c>
    </row>
    <row r="5389" spans="1:3" x14ac:dyDescent="0.2">
      <c r="A5389">
        <v>39</v>
      </c>
      <c r="B5389">
        <v>5</v>
      </c>
      <c r="C5389">
        <v>95</v>
      </c>
    </row>
    <row r="5390" spans="1:3" x14ac:dyDescent="0.2">
      <c r="A5390">
        <v>39</v>
      </c>
      <c r="B5390">
        <v>6</v>
      </c>
      <c r="C5390">
        <v>62</v>
      </c>
    </row>
    <row r="5391" spans="1:3" x14ac:dyDescent="0.2">
      <c r="A5391">
        <v>39</v>
      </c>
      <c r="B5391">
        <v>7</v>
      </c>
      <c r="C5391">
        <v>23</v>
      </c>
    </row>
    <row r="5392" spans="1:3" x14ac:dyDescent="0.2">
      <c r="A5392">
        <v>39</v>
      </c>
      <c r="B5392">
        <v>8</v>
      </c>
      <c r="C5392">
        <v>22</v>
      </c>
    </row>
    <row r="5393" spans="1:3" x14ac:dyDescent="0.2">
      <c r="A5393">
        <v>39</v>
      </c>
      <c r="B5393">
        <v>9</v>
      </c>
      <c r="C5393">
        <v>96</v>
      </c>
    </row>
    <row r="5394" spans="1:3" x14ac:dyDescent="0.2">
      <c r="A5394">
        <v>39</v>
      </c>
      <c r="B5394">
        <v>10</v>
      </c>
      <c r="C5394">
        <v>79</v>
      </c>
    </row>
    <row r="5395" spans="1:3" x14ac:dyDescent="0.2">
      <c r="A5395">
        <v>39</v>
      </c>
      <c r="B5395">
        <v>11</v>
      </c>
      <c r="C5395">
        <v>30</v>
      </c>
    </row>
    <row r="5396" spans="1:3" x14ac:dyDescent="0.2">
      <c r="A5396">
        <v>39</v>
      </c>
      <c r="B5396">
        <v>12</v>
      </c>
      <c r="C5396">
        <v>96</v>
      </c>
    </row>
    <row r="5397" spans="1:3" x14ac:dyDescent="0.2">
      <c r="A5397">
        <v>39</v>
      </c>
      <c r="B5397">
        <v>13</v>
      </c>
      <c r="C5397">
        <v>72</v>
      </c>
    </row>
    <row r="5398" spans="1:3" x14ac:dyDescent="0.2">
      <c r="A5398">
        <v>39</v>
      </c>
      <c r="B5398">
        <v>14</v>
      </c>
      <c r="C5398">
        <v>72</v>
      </c>
    </row>
    <row r="5399" spans="1:3" x14ac:dyDescent="0.2">
      <c r="A5399">
        <v>39</v>
      </c>
      <c r="B5399">
        <v>15</v>
      </c>
      <c r="C5399">
        <v>32</v>
      </c>
    </row>
    <row r="5400" spans="1:3" x14ac:dyDescent="0.2">
      <c r="A5400">
        <v>39</v>
      </c>
      <c r="B5400">
        <v>16</v>
      </c>
      <c r="C5400">
        <v>24</v>
      </c>
    </row>
    <row r="5401" spans="1:3" x14ac:dyDescent="0.2">
      <c r="A5401">
        <v>39</v>
      </c>
      <c r="B5401">
        <v>17</v>
      </c>
      <c r="C5401">
        <v>29</v>
      </c>
    </row>
    <row r="5402" spans="1:3" x14ac:dyDescent="0.2">
      <c r="A5402">
        <v>39</v>
      </c>
      <c r="B5402">
        <v>18</v>
      </c>
      <c r="C5402">
        <v>24</v>
      </c>
    </row>
    <row r="5403" spans="1:3" x14ac:dyDescent="0.2">
      <c r="A5403">
        <v>39</v>
      </c>
      <c r="B5403">
        <v>19</v>
      </c>
      <c r="C5403">
        <v>32</v>
      </c>
    </row>
    <row r="5404" spans="1:3" x14ac:dyDescent="0.2">
      <c r="A5404">
        <v>39</v>
      </c>
      <c r="B5404">
        <v>20</v>
      </c>
      <c r="C5404">
        <v>72</v>
      </c>
    </row>
    <row r="5405" spans="1:3" x14ac:dyDescent="0.2">
      <c r="A5405">
        <v>39</v>
      </c>
      <c r="B5405">
        <v>21</v>
      </c>
      <c r="C5405">
        <v>89</v>
      </c>
    </row>
    <row r="5406" spans="1:3" x14ac:dyDescent="0.2">
      <c r="A5406">
        <v>39</v>
      </c>
      <c r="B5406">
        <v>22</v>
      </c>
      <c r="C5406">
        <v>39</v>
      </c>
    </row>
    <row r="5407" spans="1:3" x14ac:dyDescent="0.2">
      <c r="A5407">
        <v>39</v>
      </c>
      <c r="B5407">
        <v>23</v>
      </c>
      <c r="C5407">
        <v>72</v>
      </c>
    </row>
    <row r="5408" spans="1:3" x14ac:dyDescent="0.2">
      <c r="A5408">
        <v>39</v>
      </c>
      <c r="B5408">
        <v>24</v>
      </c>
      <c r="C5408">
        <v>13</v>
      </c>
    </row>
    <row r="5409" spans="1:3" x14ac:dyDescent="0.2">
      <c r="A5409">
        <v>39</v>
      </c>
      <c r="B5409">
        <v>25</v>
      </c>
      <c r="C5409">
        <v>29</v>
      </c>
    </row>
    <row r="5410" spans="1:3" x14ac:dyDescent="0.2">
      <c r="A5410">
        <v>39</v>
      </c>
      <c r="B5410">
        <v>26</v>
      </c>
      <c r="C5410">
        <v>32</v>
      </c>
    </row>
    <row r="5411" spans="1:3" x14ac:dyDescent="0.2">
      <c r="A5411">
        <v>39</v>
      </c>
      <c r="B5411">
        <v>27</v>
      </c>
      <c r="C5411">
        <v>55</v>
      </c>
    </row>
    <row r="5412" spans="1:3" x14ac:dyDescent="0.2">
      <c r="A5412">
        <v>39</v>
      </c>
      <c r="B5412">
        <v>28</v>
      </c>
      <c r="C5412">
        <v>21</v>
      </c>
    </row>
    <row r="5413" spans="1:3" x14ac:dyDescent="0.2">
      <c r="A5413">
        <v>39</v>
      </c>
      <c r="B5413">
        <v>29</v>
      </c>
      <c r="C5413">
        <v>95</v>
      </c>
    </row>
    <row r="5414" spans="1:3" x14ac:dyDescent="0.2">
      <c r="A5414">
        <v>39</v>
      </c>
      <c r="B5414">
        <v>30</v>
      </c>
      <c r="C5414">
        <v>20</v>
      </c>
    </row>
    <row r="5415" spans="1:3" x14ac:dyDescent="0.2">
      <c r="A5415">
        <v>39</v>
      </c>
      <c r="B5415">
        <v>31</v>
      </c>
      <c r="C5415">
        <v>91</v>
      </c>
    </row>
    <row r="5416" spans="1:3" x14ac:dyDescent="0.2">
      <c r="A5416">
        <v>39</v>
      </c>
      <c r="B5416">
        <v>32</v>
      </c>
      <c r="C5416">
        <v>95</v>
      </c>
    </row>
    <row r="5417" spans="1:3" x14ac:dyDescent="0.2">
      <c r="A5417">
        <v>39</v>
      </c>
      <c r="B5417">
        <v>33</v>
      </c>
      <c r="C5417">
        <v>21</v>
      </c>
    </row>
    <row r="5418" spans="1:3" x14ac:dyDescent="0.2">
      <c r="A5418">
        <v>39</v>
      </c>
      <c r="B5418">
        <v>34</v>
      </c>
      <c r="C5418">
        <v>78</v>
      </c>
    </row>
    <row r="5419" spans="1:3" x14ac:dyDescent="0.2">
      <c r="A5419">
        <v>39</v>
      </c>
      <c r="B5419">
        <v>35</v>
      </c>
      <c r="C5419">
        <v>62</v>
      </c>
    </row>
    <row r="5420" spans="1:3" x14ac:dyDescent="0.2">
      <c r="A5420">
        <v>39</v>
      </c>
      <c r="B5420">
        <v>36</v>
      </c>
      <c r="C5420">
        <v>45</v>
      </c>
    </row>
    <row r="5421" spans="1:3" x14ac:dyDescent="0.2">
      <c r="A5421">
        <v>39</v>
      </c>
      <c r="B5421">
        <v>37</v>
      </c>
      <c r="C5421">
        <v>74</v>
      </c>
    </row>
    <row r="5422" spans="1:3" x14ac:dyDescent="0.2">
      <c r="A5422">
        <v>39</v>
      </c>
      <c r="B5422">
        <v>38</v>
      </c>
      <c r="C5422">
        <v>49</v>
      </c>
    </row>
    <row r="5423" spans="1:3" x14ac:dyDescent="0.2">
      <c r="A5423">
        <v>39</v>
      </c>
      <c r="B5423">
        <v>39</v>
      </c>
      <c r="C5423">
        <v>39</v>
      </c>
    </row>
    <row r="5424" spans="1:3" x14ac:dyDescent="0.2">
      <c r="A5424">
        <v>39</v>
      </c>
      <c r="B5424">
        <v>40</v>
      </c>
      <c r="C5424">
        <v>28</v>
      </c>
    </row>
    <row r="5425" spans="1:3" x14ac:dyDescent="0.2">
      <c r="A5425">
        <v>39</v>
      </c>
      <c r="B5425">
        <v>41</v>
      </c>
      <c r="C5425">
        <v>58</v>
      </c>
    </row>
    <row r="5426" spans="1:3" x14ac:dyDescent="0.2">
      <c r="A5426">
        <v>39</v>
      </c>
      <c r="B5426">
        <v>42</v>
      </c>
      <c r="C5426">
        <v>28</v>
      </c>
    </row>
    <row r="5427" spans="1:3" x14ac:dyDescent="0.2">
      <c r="A5427">
        <v>39</v>
      </c>
      <c r="B5427">
        <v>43</v>
      </c>
      <c r="C5427">
        <v>58</v>
      </c>
    </row>
    <row r="5428" spans="1:3" x14ac:dyDescent="0.2">
      <c r="A5428">
        <v>39</v>
      </c>
      <c r="B5428">
        <v>44</v>
      </c>
      <c r="C5428">
        <v>64</v>
      </c>
    </row>
    <row r="5429" spans="1:3" x14ac:dyDescent="0.2">
      <c r="A5429">
        <v>39</v>
      </c>
      <c r="B5429">
        <v>45</v>
      </c>
      <c r="C5429">
        <v>7</v>
      </c>
    </row>
    <row r="5430" spans="1:3" x14ac:dyDescent="0.2">
      <c r="A5430">
        <v>39</v>
      </c>
      <c r="B5430">
        <v>46</v>
      </c>
      <c r="C5430">
        <v>41</v>
      </c>
    </row>
    <row r="5431" spans="1:3" x14ac:dyDescent="0.2">
      <c r="A5431">
        <v>39</v>
      </c>
      <c r="B5431">
        <v>47</v>
      </c>
      <c r="C5431">
        <v>41</v>
      </c>
    </row>
    <row r="5432" spans="1:3" x14ac:dyDescent="0.2">
      <c r="A5432">
        <v>39</v>
      </c>
      <c r="B5432">
        <v>48</v>
      </c>
      <c r="C5432">
        <v>79</v>
      </c>
    </row>
    <row r="5433" spans="1:3" x14ac:dyDescent="0.2">
      <c r="A5433">
        <v>39</v>
      </c>
      <c r="B5433">
        <v>49</v>
      </c>
      <c r="C5433">
        <v>90</v>
      </c>
    </row>
    <row r="5434" spans="1:3" x14ac:dyDescent="0.2">
      <c r="A5434">
        <v>39</v>
      </c>
      <c r="B5434">
        <v>50</v>
      </c>
      <c r="C5434">
        <v>58</v>
      </c>
    </row>
    <row r="5435" spans="1:3" x14ac:dyDescent="0.2">
      <c r="A5435">
        <v>39</v>
      </c>
      <c r="B5435">
        <v>51</v>
      </c>
      <c r="C5435">
        <v>21</v>
      </c>
    </row>
    <row r="5436" spans="1:3" x14ac:dyDescent="0.2">
      <c r="A5436">
        <v>39</v>
      </c>
      <c r="B5436">
        <v>52</v>
      </c>
      <c r="C5436">
        <v>8</v>
      </c>
    </row>
    <row r="5437" spans="1:3" x14ac:dyDescent="0.2">
      <c r="A5437">
        <v>39</v>
      </c>
      <c r="B5437">
        <v>53</v>
      </c>
      <c r="C5437">
        <v>89</v>
      </c>
    </row>
    <row r="5438" spans="1:3" x14ac:dyDescent="0.2">
      <c r="A5438">
        <v>39</v>
      </c>
      <c r="B5438">
        <v>54</v>
      </c>
      <c r="C5438">
        <v>59</v>
      </c>
    </row>
    <row r="5439" spans="1:3" x14ac:dyDescent="0.2">
      <c r="A5439">
        <v>39</v>
      </c>
      <c r="B5439">
        <v>55</v>
      </c>
      <c r="C5439">
        <v>73</v>
      </c>
    </row>
    <row r="5440" spans="1:3" x14ac:dyDescent="0.2">
      <c r="A5440">
        <v>39</v>
      </c>
      <c r="B5440">
        <v>56</v>
      </c>
      <c r="C5440">
        <v>73</v>
      </c>
    </row>
    <row r="5441" spans="1:3" x14ac:dyDescent="0.2">
      <c r="A5441">
        <v>39</v>
      </c>
      <c r="B5441">
        <v>57</v>
      </c>
      <c r="C5441">
        <v>33</v>
      </c>
    </row>
    <row r="5442" spans="1:3" x14ac:dyDescent="0.2">
      <c r="A5442">
        <v>39</v>
      </c>
      <c r="B5442">
        <v>58</v>
      </c>
      <c r="C5442">
        <v>73</v>
      </c>
    </row>
    <row r="5443" spans="1:3" x14ac:dyDescent="0.2">
      <c r="A5443">
        <v>39</v>
      </c>
      <c r="B5443">
        <v>59</v>
      </c>
      <c r="C5443">
        <v>21</v>
      </c>
    </row>
    <row r="5444" spans="1:3" x14ac:dyDescent="0.2">
      <c r="A5444">
        <v>39</v>
      </c>
      <c r="B5444">
        <v>60</v>
      </c>
      <c r="C5444">
        <v>66</v>
      </c>
    </row>
    <row r="5445" spans="1:3" x14ac:dyDescent="0.2">
      <c r="A5445">
        <v>39</v>
      </c>
      <c r="B5445">
        <v>61</v>
      </c>
      <c r="C5445">
        <v>79</v>
      </c>
    </row>
    <row r="5446" spans="1:3" x14ac:dyDescent="0.2">
      <c r="A5446">
        <v>39</v>
      </c>
      <c r="B5446">
        <v>62</v>
      </c>
      <c r="C5446">
        <v>7</v>
      </c>
    </row>
    <row r="5447" spans="1:3" x14ac:dyDescent="0.2">
      <c r="A5447">
        <v>39</v>
      </c>
      <c r="B5447">
        <v>63</v>
      </c>
      <c r="C5447">
        <v>64</v>
      </c>
    </row>
    <row r="5448" spans="1:3" x14ac:dyDescent="0.2">
      <c r="A5448">
        <v>39</v>
      </c>
      <c r="B5448">
        <v>64</v>
      </c>
      <c r="C5448">
        <v>90</v>
      </c>
    </row>
    <row r="5449" spans="1:3" x14ac:dyDescent="0.2">
      <c r="A5449">
        <v>39</v>
      </c>
      <c r="B5449">
        <v>65</v>
      </c>
      <c r="C5449">
        <v>40</v>
      </c>
    </row>
    <row r="5450" spans="1:3" x14ac:dyDescent="0.2">
      <c r="A5450">
        <v>39</v>
      </c>
      <c r="B5450">
        <v>66</v>
      </c>
      <c r="C5450">
        <v>115</v>
      </c>
    </row>
    <row r="5451" spans="1:3" x14ac:dyDescent="0.2">
      <c r="A5451">
        <v>39</v>
      </c>
      <c r="B5451">
        <v>67</v>
      </c>
      <c r="C5451">
        <v>105</v>
      </c>
    </row>
    <row r="5452" spans="1:3" x14ac:dyDescent="0.2">
      <c r="A5452">
        <v>39</v>
      </c>
      <c r="B5452">
        <v>68</v>
      </c>
      <c r="C5452">
        <v>99</v>
      </c>
    </row>
    <row r="5453" spans="1:3" x14ac:dyDescent="0.2">
      <c r="A5453">
        <v>39</v>
      </c>
      <c r="B5453">
        <v>69</v>
      </c>
      <c r="C5453">
        <v>55</v>
      </c>
    </row>
    <row r="5454" spans="1:3" x14ac:dyDescent="0.2">
      <c r="A5454">
        <v>39</v>
      </c>
      <c r="B5454">
        <v>70</v>
      </c>
      <c r="C5454">
        <v>54</v>
      </c>
    </row>
    <row r="5455" spans="1:3" x14ac:dyDescent="0.2">
      <c r="A5455">
        <v>39</v>
      </c>
      <c r="B5455">
        <v>71</v>
      </c>
      <c r="C5455">
        <v>116</v>
      </c>
    </row>
    <row r="5456" spans="1:3" x14ac:dyDescent="0.2">
      <c r="A5456">
        <v>39</v>
      </c>
      <c r="B5456">
        <v>72</v>
      </c>
      <c r="C5456">
        <v>72</v>
      </c>
    </row>
    <row r="5457" spans="1:3" x14ac:dyDescent="0.2">
      <c r="A5457">
        <v>39</v>
      </c>
      <c r="B5457">
        <v>73</v>
      </c>
      <c r="C5457">
        <v>78</v>
      </c>
    </row>
    <row r="5458" spans="1:3" x14ac:dyDescent="0.2">
      <c r="A5458">
        <v>39</v>
      </c>
      <c r="B5458">
        <v>74</v>
      </c>
      <c r="C5458">
        <v>116</v>
      </c>
    </row>
    <row r="5459" spans="1:3" x14ac:dyDescent="0.2">
      <c r="A5459">
        <v>39</v>
      </c>
      <c r="B5459">
        <v>75</v>
      </c>
      <c r="C5459">
        <v>116</v>
      </c>
    </row>
    <row r="5460" spans="1:3" x14ac:dyDescent="0.2">
      <c r="A5460">
        <v>39</v>
      </c>
      <c r="B5460">
        <v>76</v>
      </c>
      <c r="C5460">
        <v>69</v>
      </c>
    </row>
    <row r="5461" spans="1:3" x14ac:dyDescent="0.2">
      <c r="A5461">
        <v>39</v>
      </c>
      <c r="B5461">
        <v>77</v>
      </c>
      <c r="C5461">
        <v>27</v>
      </c>
    </row>
    <row r="5462" spans="1:3" x14ac:dyDescent="0.2">
      <c r="A5462">
        <v>39</v>
      </c>
      <c r="B5462">
        <v>78</v>
      </c>
      <c r="C5462">
        <v>89</v>
      </c>
    </row>
    <row r="5463" spans="1:3" x14ac:dyDescent="0.2">
      <c r="A5463">
        <v>39</v>
      </c>
      <c r="B5463">
        <v>79</v>
      </c>
      <c r="C5463">
        <v>56</v>
      </c>
    </row>
    <row r="5464" spans="1:3" x14ac:dyDescent="0.2">
      <c r="A5464">
        <v>39</v>
      </c>
      <c r="B5464">
        <v>80</v>
      </c>
      <c r="C5464">
        <v>115</v>
      </c>
    </row>
    <row r="5465" spans="1:3" x14ac:dyDescent="0.2">
      <c r="A5465">
        <v>39</v>
      </c>
      <c r="B5465">
        <v>81</v>
      </c>
      <c r="C5465">
        <v>28</v>
      </c>
    </row>
    <row r="5466" spans="1:3" x14ac:dyDescent="0.2">
      <c r="A5466">
        <v>39</v>
      </c>
      <c r="B5466">
        <v>82</v>
      </c>
      <c r="C5466">
        <v>62</v>
      </c>
    </row>
    <row r="5467" spans="1:3" x14ac:dyDescent="0.2">
      <c r="A5467">
        <v>39</v>
      </c>
      <c r="B5467">
        <v>83</v>
      </c>
      <c r="C5467">
        <v>42</v>
      </c>
    </row>
    <row r="5468" spans="1:3" x14ac:dyDescent="0.2">
      <c r="A5468">
        <v>39</v>
      </c>
      <c r="B5468">
        <v>84</v>
      </c>
      <c r="C5468">
        <v>31</v>
      </c>
    </row>
    <row r="5469" spans="1:3" x14ac:dyDescent="0.2">
      <c r="A5469">
        <v>39</v>
      </c>
      <c r="B5469">
        <v>85</v>
      </c>
      <c r="C5469">
        <v>42</v>
      </c>
    </row>
    <row r="5470" spans="1:3" x14ac:dyDescent="0.2">
      <c r="A5470">
        <v>39</v>
      </c>
      <c r="B5470">
        <v>86</v>
      </c>
      <c r="C5470">
        <v>99</v>
      </c>
    </row>
    <row r="5471" spans="1:3" x14ac:dyDescent="0.2">
      <c r="A5471">
        <v>39</v>
      </c>
      <c r="B5471">
        <v>87</v>
      </c>
      <c r="C5471">
        <v>49</v>
      </c>
    </row>
    <row r="5472" spans="1:3" x14ac:dyDescent="0.2">
      <c r="A5472">
        <v>39</v>
      </c>
      <c r="B5472">
        <v>88</v>
      </c>
      <c r="C5472">
        <v>54</v>
      </c>
    </row>
    <row r="5473" spans="1:3" x14ac:dyDescent="0.2">
      <c r="A5473">
        <v>39</v>
      </c>
      <c r="B5473">
        <v>89</v>
      </c>
      <c r="C5473">
        <v>22</v>
      </c>
    </row>
    <row r="5474" spans="1:3" x14ac:dyDescent="0.2">
      <c r="A5474">
        <v>39</v>
      </c>
      <c r="B5474">
        <v>90</v>
      </c>
      <c r="C5474">
        <v>33</v>
      </c>
    </row>
    <row r="5475" spans="1:3" x14ac:dyDescent="0.2">
      <c r="A5475">
        <v>39</v>
      </c>
      <c r="B5475">
        <v>91</v>
      </c>
      <c r="C5475">
        <v>52</v>
      </c>
    </row>
    <row r="5476" spans="1:3" x14ac:dyDescent="0.2">
      <c r="A5476">
        <v>39</v>
      </c>
      <c r="B5476">
        <v>92</v>
      </c>
      <c r="C5476">
        <v>74</v>
      </c>
    </row>
    <row r="5477" spans="1:3" x14ac:dyDescent="0.2">
      <c r="A5477">
        <v>39</v>
      </c>
      <c r="B5477">
        <v>93</v>
      </c>
      <c r="C5477">
        <v>103</v>
      </c>
    </row>
    <row r="5478" spans="1:3" x14ac:dyDescent="0.2">
      <c r="A5478">
        <v>39</v>
      </c>
      <c r="B5478">
        <v>94</v>
      </c>
      <c r="C5478">
        <v>103</v>
      </c>
    </row>
    <row r="5479" spans="1:3" x14ac:dyDescent="0.2">
      <c r="A5479">
        <v>39</v>
      </c>
      <c r="B5479">
        <v>95</v>
      </c>
      <c r="C5479">
        <v>23</v>
      </c>
    </row>
    <row r="5480" spans="1:3" x14ac:dyDescent="0.2">
      <c r="A5480">
        <v>39</v>
      </c>
      <c r="B5480">
        <v>96</v>
      </c>
      <c r="C5480">
        <v>20</v>
      </c>
    </row>
    <row r="5481" spans="1:3" x14ac:dyDescent="0.2">
      <c r="A5481">
        <v>39</v>
      </c>
      <c r="B5481">
        <v>97</v>
      </c>
      <c r="C5481">
        <v>79</v>
      </c>
    </row>
    <row r="5482" spans="1:3" x14ac:dyDescent="0.2">
      <c r="A5482">
        <v>39</v>
      </c>
      <c r="B5482">
        <v>98</v>
      </c>
      <c r="C5482">
        <v>83</v>
      </c>
    </row>
    <row r="5483" spans="1:3" x14ac:dyDescent="0.2">
      <c r="A5483">
        <v>39</v>
      </c>
      <c r="B5483">
        <v>99</v>
      </c>
      <c r="C5483">
        <v>54</v>
      </c>
    </row>
    <row r="5484" spans="1:3" x14ac:dyDescent="0.2">
      <c r="A5484">
        <v>39</v>
      </c>
      <c r="B5484">
        <v>100</v>
      </c>
      <c r="C5484">
        <v>40</v>
      </c>
    </row>
    <row r="5485" spans="1:3" x14ac:dyDescent="0.2">
      <c r="A5485">
        <v>39</v>
      </c>
      <c r="B5485">
        <v>101</v>
      </c>
      <c r="C5485">
        <v>70</v>
      </c>
    </row>
    <row r="5486" spans="1:3" x14ac:dyDescent="0.2">
      <c r="A5486">
        <v>39</v>
      </c>
      <c r="B5486">
        <v>102</v>
      </c>
      <c r="C5486">
        <v>70</v>
      </c>
    </row>
    <row r="5487" spans="1:3" x14ac:dyDescent="0.2">
      <c r="A5487">
        <v>39</v>
      </c>
      <c r="B5487">
        <v>103</v>
      </c>
      <c r="C5487">
        <v>55</v>
      </c>
    </row>
    <row r="5488" spans="1:3" x14ac:dyDescent="0.2">
      <c r="A5488">
        <v>39</v>
      </c>
      <c r="B5488">
        <v>104</v>
      </c>
      <c r="C5488">
        <v>56</v>
      </c>
    </row>
    <row r="5489" spans="1:3" x14ac:dyDescent="0.2">
      <c r="A5489">
        <v>39</v>
      </c>
      <c r="B5489">
        <v>105</v>
      </c>
      <c r="C5489">
        <v>115</v>
      </c>
    </row>
    <row r="5490" spans="1:3" x14ac:dyDescent="0.2">
      <c r="A5490">
        <v>39</v>
      </c>
      <c r="B5490">
        <v>106</v>
      </c>
      <c r="C5490">
        <v>80</v>
      </c>
    </row>
    <row r="5491" spans="1:3" x14ac:dyDescent="0.2">
      <c r="A5491">
        <v>39</v>
      </c>
      <c r="B5491">
        <v>107</v>
      </c>
      <c r="C5491">
        <v>99</v>
      </c>
    </row>
    <row r="5492" spans="1:3" x14ac:dyDescent="0.2">
      <c r="A5492">
        <v>39</v>
      </c>
      <c r="B5492">
        <v>108</v>
      </c>
      <c r="C5492">
        <v>71</v>
      </c>
    </row>
    <row r="5493" spans="1:3" x14ac:dyDescent="0.2">
      <c r="A5493">
        <v>39</v>
      </c>
      <c r="B5493">
        <v>109</v>
      </c>
      <c r="C5493">
        <v>74</v>
      </c>
    </row>
    <row r="5494" spans="1:3" x14ac:dyDescent="0.2">
      <c r="A5494">
        <v>39</v>
      </c>
      <c r="B5494">
        <v>110</v>
      </c>
      <c r="C5494">
        <v>80</v>
      </c>
    </row>
    <row r="5495" spans="1:3" x14ac:dyDescent="0.2">
      <c r="A5495">
        <v>39</v>
      </c>
      <c r="B5495">
        <v>111</v>
      </c>
      <c r="C5495">
        <v>70</v>
      </c>
    </row>
    <row r="5496" spans="1:3" x14ac:dyDescent="0.2">
      <c r="A5496">
        <v>39</v>
      </c>
      <c r="B5496">
        <v>112</v>
      </c>
      <c r="C5496">
        <v>71</v>
      </c>
    </row>
    <row r="5497" spans="1:3" x14ac:dyDescent="0.2">
      <c r="A5497">
        <v>39</v>
      </c>
      <c r="B5497">
        <v>113</v>
      </c>
      <c r="C5497">
        <v>71</v>
      </c>
    </row>
    <row r="5498" spans="1:3" x14ac:dyDescent="0.2">
      <c r="A5498">
        <v>39</v>
      </c>
      <c r="B5498">
        <v>114</v>
      </c>
      <c r="C5498">
        <v>66</v>
      </c>
    </row>
    <row r="5499" spans="1:3" x14ac:dyDescent="0.2">
      <c r="A5499">
        <v>39</v>
      </c>
      <c r="B5499">
        <v>115</v>
      </c>
      <c r="C5499">
        <v>33</v>
      </c>
    </row>
    <row r="5500" spans="1:3" x14ac:dyDescent="0.2">
      <c r="A5500">
        <v>39</v>
      </c>
      <c r="B5500">
        <v>116</v>
      </c>
      <c r="C5500">
        <v>73</v>
      </c>
    </row>
    <row r="5501" spans="1:3" x14ac:dyDescent="0.2">
      <c r="A5501">
        <v>39</v>
      </c>
      <c r="B5501">
        <v>117</v>
      </c>
      <c r="C5501">
        <v>66</v>
      </c>
    </row>
    <row r="5502" spans="1:3" x14ac:dyDescent="0.2">
      <c r="A5502">
        <v>39</v>
      </c>
      <c r="B5502">
        <v>118</v>
      </c>
      <c r="C5502">
        <v>46</v>
      </c>
    </row>
    <row r="5503" spans="1:3" x14ac:dyDescent="0.2">
      <c r="A5503">
        <v>39</v>
      </c>
      <c r="B5503">
        <v>119</v>
      </c>
      <c r="C5503">
        <v>65</v>
      </c>
    </row>
    <row r="5504" spans="1:3" x14ac:dyDescent="0.2">
      <c r="A5504">
        <v>39</v>
      </c>
      <c r="B5504">
        <v>120</v>
      </c>
      <c r="C5504">
        <v>65</v>
      </c>
    </row>
    <row r="5505" spans="1:3" x14ac:dyDescent="0.2">
      <c r="A5505">
        <v>39</v>
      </c>
      <c r="B5505">
        <v>121</v>
      </c>
      <c r="C5505">
        <v>70</v>
      </c>
    </row>
    <row r="5506" spans="1:3" x14ac:dyDescent="0.2">
      <c r="A5506">
        <v>39</v>
      </c>
      <c r="B5506">
        <v>122</v>
      </c>
      <c r="C5506">
        <v>69</v>
      </c>
    </row>
    <row r="5507" spans="1:3" x14ac:dyDescent="0.2">
      <c r="A5507">
        <v>39</v>
      </c>
      <c r="B5507">
        <v>123</v>
      </c>
      <c r="C5507">
        <v>80</v>
      </c>
    </row>
    <row r="5508" spans="1:3" x14ac:dyDescent="0.2">
      <c r="A5508">
        <v>39</v>
      </c>
      <c r="B5508">
        <v>124</v>
      </c>
      <c r="C5508">
        <v>80</v>
      </c>
    </row>
    <row r="5509" spans="1:3" x14ac:dyDescent="0.2">
      <c r="A5509">
        <v>39</v>
      </c>
      <c r="B5509">
        <v>125</v>
      </c>
      <c r="C5509">
        <v>85</v>
      </c>
    </row>
    <row r="5510" spans="1:3" x14ac:dyDescent="0.2">
      <c r="A5510">
        <v>39</v>
      </c>
      <c r="B5510">
        <v>126</v>
      </c>
      <c r="C5510">
        <v>46</v>
      </c>
    </row>
    <row r="5511" spans="1:3" x14ac:dyDescent="0.2">
      <c r="A5511">
        <v>39</v>
      </c>
      <c r="B5511">
        <v>127</v>
      </c>
      <c r="C5511">
        <v>88</v>
      </c>
    </row>
    <row r="5512" spans="1:3" x14ac:dyDescent="0.2">
      <c r="A5512">
        <v>39</v>
      </c>
      <c r="B5512">
        <v>128</v>
      </c>
      <c r="C5512">
        <v>99</v>
      </c>
    </row>
    <row r="5513" spans="1:3" x14ac:dyDescent="0.2">
      <c r="A5513">
        <v>39</v>
      </c>
      <c r="B5513">
        <v>129</v>
      </c>
      <c r="C5513">
        <v>88</v>
      </c>
    </row>
    <row r="5514" spans="1:3" x14ac:dyDescent="0.2">
      <c r="A5514">
        <v>39</v>
      </c>
      <c r="B5514">
        <v>130</v>
      </c>
      <c r="C5514">
        <v>105</v>
      </c>
    </row>
    <row r="5515" spans="1:3" x14ac:dyDescent="0.2">
      <c r="A5515">
        <v>39</v>
      </c>
      <c r="B5515">
        <v>131</v>
      </c>
      <c r="C5515">
        <v>83</v>
      </c>
    </row>
    <row r="5516" spans="1:3" x14ac:dyDescent="0.2">
      <c r="A5516">
        <v>39</v>
      </c>
      <c r="B5516">
        <v>132</v>
      </c>
      <c r="C5516">
        <v>85</v>
      </c>
    </row>
    <row r="5517" spans="1:3" x14ac:dyDescent="0.2">
      <c r="A5517">
        <v>39</v>
      </c>
      <c r="B5517">
        <v>133</v>
      </c>
      <c r="C5517">
        <v>85</v>
      </c>
    </row>
    <row r="5518" spans="1:3" x14ac:dyDescent="0.2">
      <c r="A5518">
        <v>39</v>
      </c>
      <c r="B5518">
        <v>134</v>
      </c>
      <c r="C5518">
        <v>85</v>
      </c>
    </row>
    <row r="5519" spans="1:3" x14ac:dyDescent="0.2">
      <c r="A5519">
        <v>39</v>
      </c>
      <c r="B5519">
        <v>135</v>
      </c>
      <c r="C5519">
        <v>83</v>
      </c>
    </row>
    <row r="5520" spans="1:3" x14ac:dyDescent="0.2">
      <c r="A5520">
        <v>39</v>
      </c>
      <c r="B5520">
        <v>136</v>
      </c>
      <c r="C5520">
        <v>85</v>
      </c>
    </row>
    <row r="5521" spans="1:3" x14ac:dyDescent="0.2">
      <c r="A5521">
        <v>39</v>
      </c>
      <c r="B5521">
        <v>137</v>
      </c>
      <c r="C5521">
        <v>85</v>
      </c>
    </row>
    <row r="5522" spans="1:3" x14ac:dyDescent="0.2">
      <c r="A5522">
        <v>40</v>
      </c>
      <c r="B5522">
        <v>0</v>
      </c>
      <c r="C5522">
        <v>72</v>
      </c>
    </row>
    <row r="5523" spans="1:3" x14ac:dyDescent="0.2">
      <c r="A5523">
        <v>40</v>
      </c>
      <c r="B5523">
        <v>1</v>
      </c>
      <c r="C5523">
        <v>39</v>
      </c>
    </row>
    <row r="5524" spans="1:3" x14ac:dyDescent="0.2">
      <c r="A5524">
        <v>40</v>
      </c>
      <c r="B5524">
        <v>2</v>
      </c>
      <c r="C5524">
        <v>72</v>
      </c>
    </row>
    <row r="5525" spans="1:3" x14ac:dyDescent="0.2">
      <c r="A5525">
        <v>40</v>
      </c>
      <c r="B5525">
        <v>3</v>
      </c>
      <c r="C5525">
        <v>22</v>
      </c>
    </row>
    <row r="5526" spans="1:3" x14ac:dyDescent="0.2">
      <c r="A5526">
        <v>40</v>
      </c>
      <c r="B5526">
        <v>4</v>
      </c>
      <c r="C5526">
        <v>89</v>
      </c>
    </row>
    <row r="5527" spans="1:3" x14ac:dyDescent="0.2">
      <c r="A5527">
        <v>40</v>
      </c>
      <c r="B5527">
        <v>5</v>
      </c>
      <c r="C5527">
        <v>21</v>
      </c>
    </row>
    <row r="5528" spans="1:3" x14ac:dyDescent="0.2">
      <c r="A5528">
        <v>40</v>
      </c>
      <c r="B5528">
        <v>6</v>
      </c>
      <c r="C5528">
        <v>89</v>
      </c>
    </row>
    <row r="5529" spans="1:3" x14ac:dyDescent="0.2">
      <c r="A5529">
        <v>40</v>
      </c>
      <c r="B5529">
        <v>7</v>
      </c>
      <c r="C5529">
        <v>33</v>
      </c>
    </row>
    <row r="5530" spans="1:3" x14ac:dyDescent="0.2">
      <c r="A5530">
        <v>40</v>
      </c>
      <c r="B5530">
        <v>8</v>
      </c>
      <c r="C5530">
        <v>58</v>
      </c>
    </row>
    <row r="5531" spans="1:3" x14ac:dyDescent="0.2">
      <c r="A5531">
        <v>40</v>
      </c>
      <c r="B5531">
        <v>9</v>
      </c>
      <c r="C5531">
        <v>21</v>
      </c>
    </row>
    <row r="5532" spans="1:3" x14ac:dyDescent="0.2">
      <c r="A5532">
        <v>40</v>
      </c>
      <c r="B5532">
        <v>10</v>
      </c>
      <c r="C5532">
        <v>70</v>
      </c>
    </row>
    <row r="5533" spans="1:3" x14ac:dyDescent="0.2">
      <c r="A5533">
        <v>40</v>
      </c>
      <c r="B5533">
        <v>11</v>
      </c>
      <c r="C5533">
        <v>78</v>
      </c>
    </row>
    <row r="5534" spans="1:3" x14ac:dyDescent="0.2">
      <c r="A5534">
        <v>40</v>
      </c>
      <c r="B5534">
        <v>12</v>
      </c>
      <c r="C5534">
        <v>78</v>
      </c>
    </row>
    <row r="5535" spans="1:3" x14ac:dyDescent="0.2">
      <c r="A5535">
        <v>40</v>
      </c>
      <c r="B5535">
        <v>13</v>
      </c>
      <c r="C5535">
        <v>33</v>
      </c>
    </row>
    <row r="5536" spans="1:3" x14ac:dyDescent="0.2">
      <c r="A5536">
        <v>40</v>
      </c>
      <c r="B5536">
        <v>14</v>
      </c>
      <c r="C5536">
        <v>33</v>
      </c>
    </row>
    <row r="5537" spans="1:3" x14ac:dyDescent="0.2">
      <c r="A5537">
        <v>40</v>
      </c>
      <c r="B5537">
        <v>15</v>
      </c>
      <c r="C5537">
        <v>39</v>
      </c>
    </row>
    <row r="5538" spans="1:3" x14ac:dyDescent="0.2">
      <c r="A5538">
        <v>40</v>
      </c>
      <c r="B5538">
        <v>16</v>
      </c>
      <c r="C5538">
        <v>89</v>
      </c>
    </row>
    <row r="5539" spans="1:3" x14ac:dyDescent="0.2">
      <c r="A5539">
        <v>40</v>
      </c>
      <c r="B5539">
        <v>17</v>
      </c>
      <c r="C5539">
        <v>72</v>
      </c>
    </row>
    <row r="5540" spans="1:3" x14ac:dyDescent="0.2">
      <c r="A5540">
        <v>40</v>
      </c>
      <c r="B5540">
        <v>18</v>
      </c>
      <c r="C5540">
        <v>8</v>
      </c>
    </row>
    <row r="5541" spans="1:3" x14ac:dyDescent="0.2">
      <c r="A5541">
        <v>40</v>
      </c>
      <c r="B5541">
        <v>19</v>
      </c>
      <c r="C5541">
        <v>39</v>
      </c>
    </row>
    <row r="5542" spans="1:3" x14ac:dyDescent="0.2">
      <c r="A5542">
        <v>40</v>
      </c>
      <c r="B5542">
        <v>20</v>
      </c>
      <c r="C5542">
        <v>51</v>
      </c>
    </row>
    <row r="5543" spans="1:3" x14ac:dyDescent="0.2">
      <c r="A5543">
        <v>40</v>
      </c>
      <c r="B5543">
        <v>21</v>
      </c>
      <c r="C5543">
        <v>55</v>
      </c>
    </row>
    <row r="5544" spans="1:3" x14ac:dyDescent="0.2">
      <c r="A5544">
        <v>40</v>
      </c>
      <c r="B5544">
        <v>22</v>
      </c>
      <c r="C5544">
        <v>28</v>
      </c>
    </row>
    <row r="5545" spans="1:3" x14ac:dyDescent="0.2">
      <c r="A5545">
        <v>40</v>
      </c>
      <c r="B5545">
        <v>23</v>
      </c>
      <c r="C5545">
        <v>51</v>
      </c>
    </row>
    <row r="5546" spans="1:3" x14ac:dyDescent="0.2">
      <c r="A5546">
        <v>40</v>
      </c>
      <c r="B5546">
        <v>24</v>
      </c>
      <c r="C5546">
        <v>73</v>
      </c>
    </row>
    <row r="5547" spans="1:3" x14ac:dyDescent="0.2">
      <c r="A5547">
        <v>40</v>
      </c>
      <c r="B5547">
        <v>25</v>
      </c>
      <c r="C5547">
        <v>72</v>
      </c>
    </row>
    <row r="5548" spans="1:3" x14ac:dyDescent="0.2">
      <c r="A5548">
        <v>40</v>
      </c>
      <c r="B5548">
        <v>26</v>
      </c>
      <c r="C5548">
        <v>39</v>
      </c>
    </row>
    <row r="5549" spans="1:3" x14ac:dyDescent="0.2">
      <c r="A5549">
        <v>40</v>
      </c>
      <c r="B5549">
        <v>27</v>
      </c>
      <c r="C5549">
        <v>50</v>
      </c>
    </row>
    <row r="5550" spans="1:3" x14ac:dyDescent="0.2">
      <c r="A5550">
        <v>40</v>
      </c>
      <c r="B5550">
        <v>28</v>
      </c>
      <c r="C5550">
        <v>90</v>
      </c>
    </row>
    <row r="5551" spans="1:3" x14ac:dyDescent="0.2">
      <c r="A5551">
        <v>40</v>
      </c>
      <c r="B5551">
        <v>29</v>
      </c>
      <c r="C5551">
        <v>21</v>
      </c>
    </row>
    <row r="5552" spans="1:3" x14ac:dyDescent="0.2">
      <c r="A5552">
        <v>40</v>
      </c>
      <c r="B5552">
        <v>30</v>
      </c>
      <c r="C5552">
        <v>73</v>
      </c>
    </row>
    <row r="5553" spans="1:3" x14ac:dyDescent="0.2">
      <c r="A5553">
        <v>40</v>
      </c>
      <c r="B5553">
        <v>31</v>
      </c>
      <c r="C5553">
        <v>42</v>
      </c>
    </row>
    <row r="5554" spans="1:3" x14ac:dyDescent="0.2">
      <c r="A5554">
        <v>40</v>
      </c>
      <c r="B5554">
        <v>32</v>
      </c>
      <c r="C5554">
        <v>21</v>
      </c>
    </row>
    <row r="5555" spans="1:3" x14ac:dyDescent="0.2">
      <c r="A5555">
        <v>40</v>
      </c>
      <c r="B5555">
        <v>33</v>
      </c>
      <c r="C5555">
        <v>116</v>
      </c>
    </row>
    <row r="5556" spans="1:3" x14ac:dyDescent="0.2">
      <c r="A5556">
        <v>40</v>
      </c>
      <c r="B5556">
        <v>34</v>
      </c>
      <c r="C5556">
        <v>56</v>
      </c>
    </row>
    <row r="5557" spans="1:3" x14ac:dyDescent="0.2">
      <c r="A5557">
        <v>40</v>
      </c>
      <c r="B5557">
        <v>35</v>
      </c>
      <c r="C5557">
        <v>22</v>
      </c>
    </row>
    <row r="5558" spans="1:3" x14ac:dyDescent="0.2">
      <c r="A5558">
        <v>40</v>
      </c>
      <c r="B5558">
        <v>36</v>
      </c>
      <c r="C5558">
        <v>22</v>
      </c>
    </row>
    <row r="5559" spans="1:3" x14ac:dyDescent="0.2">
      <c r="A5559">
        <v>40</v>
      </c>
      <c r="B5559">
        <v>37</v>
      </c>
      <c r="C5559">
        <v>65</v>
      </c>
    </row>
    <row r="5560" spans="1:3" x14ac:dyDescent="0.2">
      <c r="A5560">
        <v>40</v>
      </c>
      <c r="B5560">
        <v>38</v>
      </c>
      <c r="C5560">
        <v>83</v>
      </c>
    </row>
    <row r="5561" spans="1:3" x14ac:dyDescent="0.2">
      <c r="A5561">
        <v>40</v>
      </c>
      <c r="B5561">
        <v>39</v>
      </c>
      <c r="C5561">
        <v>28</v>
      </c>
    </row>
    <row r="5562" spans="1:3" x14ac:dyDescent="0.2">
      <c r="A5562">
        <v>40</v>
      </c>
      <c r="B5562">
        <v>40</v>
      </c>
      <c r="C5562">
        <v>40</v>
      </c>
    </row>
    <row r="5563" spans="1:3" x14ac:dyDescent="0.2">
      <c r="A5563">
        <v>40</v>
      </c>
      <c r="B5563">
        <v>41</v>
      </c>
      <c r="C5563">
        <v>31</v>
      </c>
    </row>
    <row r="5564" spans="1:3" x14ac:dyDescent="0.2">
      <c r="A5564">
        <v>40</v>
      </c>
      <c r="B5564">
        <v>42</v>
      </c>
      <c r="C5564">
        <v>42</v>
      </c>
    </row>
    <row r="5565" spans="1:3" x14ac:dyDescent="0.2">
      <c r="A5565">
        <v>40</v>
      </c>
      <c r="B5565">
        <v>43</v>
      </c>
      <c r="C5565">
        <v>42</v>
      </c>
    </row>
    <row r="5566" spans="1:3" x14ac:dyDescent="0.2">
      <c r="A5566">
        <v>40</v>
      </c>
      <c r="B5566">
        <v>44</v>
      </c>
      <c r="C5566">
        <v>65</v>
      </c>
    </row>
    <row r="5567" spans="1:3" x14ac:dyDescent="0.2">
      <c r="A5567">
        <v>40</v>
      </c>
      <c r="B5567">
        <v>45</v>
      </c>
      <c r="C5567">
        <v>52</v>
      </c>
    </row>
    <row r="5568" spans="1:3" x14ac:dyDescent="0.2">
      <c r="A5568">
        <v>40</v>
      </c>
      <c r="B5568">
        <v>46</v>
      </c>
      <c r="C5568">
        <v>66</v>
      </c>
    </row>
    <row r="5569" spans="1:3" x14ac:dyDescent="0.2">
      <c r="A5569">
        <v>40</v>
      </c>
      <c r="B5569">
        <v>47</v>
      </c>
      <c r="C5569">
        <v>80</v>
      </c>
    </row>
    <row r="5570" spans="1:3" x14ac:dyDescent="0.2">
      <c r="A5570">
        <v>40</v>
      </c>
      <c r="B5570">
        <v>48</v>
      </c>
      <c r="C5570">
        <v>99</v>
      </c>
    </row>
    <row r="5571" spans="1:3" x14ac:dyDescent="0.2">
      <c r="A5571">
        <v>40</v>
      </c>
      <c r="B5571">
        <v>49</v>
      </c>
      <c r="C5571">
        <v>103</v>
      </c>
    </row>
    <row r="5572" spans="1:3" x14ac:dyDescent="0.2">
      <c r="A5572">
        <v>40</v>
      </c>
      <c r="B5572">
        <v>50</v>
      </c>
      <c r="C5572">
        <v>31</v>
      </c>
    </row>
    <row r="5573" spans="1:3" x14ac:dyDescent="0.2">
      <c r="A5573">
        <v>40</v>
      </c>
      <c r="B5573">
        <v>51</v>
      </c>
      <c r="C5573">
        <v>116</v>
      </c>
    </row>
    <row r="5574" spans="1:3" x14ac:dyDescent="0.2">
      <c r="A5574">
        <v>40</v>
      </c>
      <c r="B5574">
        <v>52</v>
      </c>
      <c r="C5574">
        <v>55</v>
      </c>
    </row>
    <row r="5575" spans="1:3" x14ac:dyDescent="0.2">
      <c r="A5575">
        <v>40</v>
      </c>
      <c r="B5575">
        <v>53</v>
      </c>
      <c r="C5575">
        <v>55</v>
      </c>
    </row>
    <row r="5576" spans="1:3" x14ac:dyDescent="0.2">
      <c r="A5576">
        <v>40</v>
      </c>
      <c r="B5576">
        <v>54</v>
      </c>
      <c r="C5576">
        <v>81</v>
      </c>
    </row>
    <row r="5577" spans="1:3" x14ac:dyDescent="0.2">
      <c r="A5577">
        <v>40</v>
      </c>
      <c r="B5577">
        <v>55</v>
      </c>
      <c r="C5577">
        <v>115</v>
      </c>
    </row>
    <row r="5578" spans="1:3" x14ac:dyDescent="0.2">
      <c r="A5578">
        <v>40</v>
      </c>
      <c r="B5578">
        <v>56</v>
      </c>
      <c r="C5578">
        <v>115</v>
      </c>
    </row>
    <row r="5579" spans="1:3" x14ac:dyDescent="0.2">
      <c r="A5579">
        <v>40</v>
      </c>
      <c r="B5579">
        <v>57</v>
      </c>
      <c r="C5579">
        <v>54</v>
      </c>
    </row>
    <row r="5580" spans="1:3" x14ac:dyDescent="0.2">
      <c r="A5580">
        <v>40</v>
      </c>
      <c r="B5580">
        <v>58</v>
      </c>
      <c r="C5580">
        <v>115</v>
      </c>
    </row>
    <row r="5581" spans="1:3" x14ac:dyDescent="0.2">
      <c r="A5581">
        <v>40</v>
      </c>
      <c r="B5581">
        <v>59</v>
      </c>
      <c r="C5581">
        <v>116</v>
      </c>
    </row>
    <row r="5582" spans="1:3" x14ac:dyDescent="0.2">
      <c r="A5582">
        <v>40</v>
      </c>
      <c r="B5582">
        <v>60</v>
      </c>
      <c r="C5582">
        <v>85</v>
      </c>
    </row>
    <row r="5583" spans="1:3" x14ac:dyDescent="0.2">
      <c r="A5583">
        <v>40</v>
      </c>
      <c r="B5583">
        <v>61</v>
      </c>
      <c r="C5583">
        <v>99</v>
      </c>
    </row>
    <row r="5584" spans="1:3" x14ac:dyDescent="0.2">
      <c r="A5584">
        <v>40</v>
      </c>
      <c r="B5584">
        <v>62</v>
      </c>
      <c r="C5584">
        <v>73</v>
      </c>
    </row>
    <row r="5585" spans="1:3" x14ac:dyDescent="0.2">
      <c r="A5585">
        <v>40</v>
      </c>
      <c r="B5585">
        <v>63</v>
      </c>
      <c r="C5585">
        <v>65</v>
      </c>
    </row>
    <row r="5586" spans="1:3" x14ac:dyDescent="0.2">
      <c r="A5586">
        <v>40</v>
      </c>
      <c r="B5586">
        <v>64</v>
      </c>
      <c r="C5586">
        <v>103</v>
      </c>
    </row>
    <row r="5587" spans="1:3" x14ac:dyDescent="0.2">
      <c r="A5587">
        <v>40</v>
      </c>
      <c r="B5587">
        <v>65</v>
      </c>
      <c r="C5587">
        <v>64</v>
      </c>
    </row>
    <row r="5588" spans="1:3" x14ac:dyDescent="0.2">
      <c r="A5588">
        <v>40</v>
      </c>
      <c r="B5588">
        <v>66</v>
      </c>
      <c r="C5588">
        <v>79</v>
      </c>
    </row>
    <row r="5589" spans="1:3" x14ac:dyDescent="0.2">
      <c r="A5589">
        <v>40</v>
      </c>
      <c r="B5589">
        <v>67</v>
      </c>
      <c r="C5589">
        <v>85</v>
      </c>
    </row>
    <row r="5590" spans="1:3" x14ac:dyDescent="0.2">
      <c r="A5590">
        <v>40</v>
      </c>
      <c r="B5590">
        <v>68</v>
      </c>
      <c r="C5590">
        <v>46</v>
      </c>
    </row>
    <row r="5591" spans="1:3" x14ac:dyDescent="0.2">
      <c r="A5591">
        <v>40</v>
      </c>
      <c r="B5591">
        <v>69</v>
      </c>
      <c r="C5591">
        <v>31</v>
      </c>
    </row>
    <row r="5592" spans="1:3" x14ac:dyDescent="0.2">
      <c r="A5592">
        <v>40</v>
      </c>
      <c r="B5592">
        <v>70</v>
      </c>
      <c r="C5592">
        <v>71</v>
      </c>
    </row>
    <row r="5593" spans="1:3" x14ac:dyDescent="0.2">
      <c r="A5593">
        <v>40</v>
      </c>
      <c r="B5593">
        <v>71</v>
      </c>
      <c r="C5593">
        <v>69</v>
      </c>
    </row>
    <row r="5594" spans="1:3" x14ac:dyDescent="0.2">
      <c r="A5594">
        <v>40</v>
      </c>
      <c r="B5594">
        <v>72</v>
      </c>
      <c r="C5594">
        <v>59</v>
      </c>
    </row>
    <row r="5595" spans="1:3" x14ac:dyDescent="0.2">
      <c r="A5595">
        <v>40</v>
      </c>
      <c r="B5595">
        <v>73</v>
      </c>
      <c r="C5595">
        <v>56</v>
      </c>
    </row>
    <row r="5596" spans="1:3" x14ac:dyDescent="0.2">
      <c r="A5596">
        <v>40</v>
      </c>
      <c r="B5596">
        <v>74</v>
      </c>
      <c r="C5596">
        <v>69</v>
      </c>
    </row>
    <row r="5597" spans="1:3" x14ac:dyDescent="0.2">
      <c r="A5597">
        <v>40</v>
      </c>
      <c r="B5597">
        <v>75</v>
      </c>
      <c r="C5597">
        <v>27</v>
      </c>
    </row>
    <row r="5598" spans="1:3" x14ac:dyDescent="0.2">
      <c r="A5598">
        <v>40</v>
      </c>
      <c r="B5598">
        <v>76</v>
      </c>
      <c r="C5598">
        <v>80</v>
      </c>
    </row>
    <row r="5599" spans="1:3" x14ac:dyDescent="0.2">
      <c r="A5599">
        <v>40</v>
      </c>
      <c r="B5599">
        <v>77</v>
      </c>
      <c r="C5599">
        <v>70</v>
      </c>
    </row>
    <row r="5600" spans="1:3" x14ac:dyDescent="0.2">
      <c r="A5600">
        <v>40</v>
      </c>
      <c r="B5600">
        <v>78</v>
      </c>
      <c r="C5600">
        <v>58</v>
      </c>
    </row>
    <row r="5601" spans="1:3" x14ac:dyDescent="0.2">
      <c r="A5601">
        <v>40</v>
      </c>
      <c r="B5601">
        <v>79</v>
      </c>
      <c r="C5601">
        <v>41</v>
      </c>
    </row>
    <row r="5602" spans="1:3" x14ac:dyDescent="0.2">
      <c r="A5602">
        <v>40</v>
      </c>
      <c r="B5602">
        <v>80</v>
      </c>
      <c r="C5602">
        <v>79</v>
      </c>
    </row>
    <row r="5603" spans="1:3" x14ac:dyDescent="0.2">
      <c r="A5603">
        <v>40</v>
      </c>
      <c r="B5603">
        <v>81</v>
      </c>
      <c r="C5603">
        <v>40</v>
      </c>
    </row>
    <row r="5604" spans="1:3" x14ac:dyDescent="0.2">
      <c r="A5604">
        <v>40</v>
      </c>
      <c r="B5604">
        <v>82</v>
      </c>
      <c r="C5604">
        <v>89</v>
      </c>
    </row>
    <row r="5605" spans="1:3" x14ac:dyDescent="0.2">
      <c r="A5605">
        <v>40</v>
      </c>
      <c r="B5605">
        <v>83</v>
      </c>
      <c r="C5605">
        <v>49</v>
      </c>
    </row>
    <row r="5606" spans="1:3" x14ac:dyDescent="0.2">
      <c r="A5606">
        <v>40</v>
      </c>
      <c r="B5606">
        <v>84</v>
      </c>
      <c r="C5606">
        <v>105</v>
      </c>
    </row>
    <row r="5607" spans="1:3" x14ac:dyDescent="0.2">
      <c r="A5607">
        <v>40</v>
      </c>
      <c r="B5607">
        <v>85</v>
      </c>
      <c r="C5607">
        <v>49</v>
      </c>
    </row>
    <row r="5608" spans="1:3" x14ac:dyDescent="0.2">
      <c r="A5608">
        <v>40</v>
      </c>
      <c r="B5608">
        <v>86</v>
      </c>
      <c r="C5608">
        <v>122</v>
      </c>
    </row>
    <row r="5609" spans="1:3" x14ac:dyDescent="0.2">
      <c r="A5609">
        <v>40</v>
      </c>
      <c r="B5609">
        <v>87</v>
      </c>
      <c r="C5609">
        <v>83</v>
      </c>
    </row>
    <row r="5610" spans="1:3" x14ac:dyDescent="0.2">
      <c r="A5610">
        <v>40</v>
      </c>
      <c r="B5610">
        <v>88</v>
      </c>
      <c r="C5610">
        <v>74</v>
      </c>
    </row>
    <row r="5611" spans="1:3" x14ac:dyDescent="0.2">
      <c r="A5611">
        <v>40</v>
      </c>
      <c r="B5611">
        <v>89</v>
      </c>
      <c r="C5611">
        <v>58</v>
      </c>
    </row>
    <row r="5612" spans="1:3" x14ac:dyDescent="0.2">
      <c r="A5612">
        <v>40</v>
      </c>
      <c r="B5612">
        <v>90</v>
      </c>
      <c r="C5612">
        <v>54</v>
      </c>
    </row>
    <row r="5613" spans="1:3" x14ac:dyDescent="0.2">
      <c r="A5613">
        <v>40</v>
      </c>
      <c r="B5613">
        <v>91</v>
      </c>
      <c r="C5613">
        <v>90</v>
      </c>
    </row>
    <row r="5614" spans="1:3" x14ac:dyDescent="0.2">
      <c r="A5614">
        <v>40</v>
      </c>
      <c r="B5614">
        <v>92</v>
      </c>
      <c r="C5614">
        <v>65</v>
      </c>
    </row>
    <row r="5615" spans="1:3" x14ac:dyDescent="0.2">
      <c r="A5615">
        <v>40</v>
      </c>
      <c r="B5615">
        <v>93</v>
      </c>
      <c r="C5615">
        <v>70</v>
      </c>
    </row>
    <row r="5616" spans="1:3" x14ac:dyDescent="0.2">
      <c r="A5616">
        <v>40</v>
      </c>
      <c r="B5616">
        <v>94</v>
      </c>
      <c r="C5616">
        <v>70</v>
      </c>
    </row>
    <row r="5617" spans="1:3" x14ac:dyDescent="0.2">
      <c r="A5617">
        <v>40</v>
      </c>
      <c r="B5617">
        <v>95</v>
      </c>
      <c r="C5617">
        <v>33</v>
      </c>
    </row>
    <row r="5618" spans="1:3" x14ac:dyDescent="0.2">
      <c r="A5618">
        <v>40</v>
      </c>
      <c r="B5618">
        <v>96</v>
      </c>
      <c r="C5618">
        <v>73</v>
      </c>
    </row>
    <row r="5619" spans="1:3" x14ac:dyDescent="0.2">
      <c r="A5619">
        <v>40</v>
      </c>
      <c r="B5619">
        <v>97</v>
      </c>
      <c r="C5619">
        <v>99</v>
      </c>
    </row>
    <row r="5620" spans="1:3" x14ac:dyDescent="0.2">
      <c r="A5620">
        <v>40</v>
      </c>
      <c r="B5620">
        <v>98</v>
      </c>
      <c r="C5620">
        <v>93</v>
      </c>
    </row>
    <row r="5621" spans="1:3" x14ac:dyDescent="0.2">
      <c r="A5621">
        <v>40</v>
      </c>
      <c r="B5621">
        <v>99</v>
      </c>
      <c r="C5621">
        <v>74</v>
      </c>
    </row>
    <row r="5622" spans="1:3" x14ac:dyDescent="0.2">
      <c r="A5622">
        <v>40</v>
      </c>
      <c r="B5622">
        <v>100</v>
      </c>
      <c r="C5622">
        <v>64</v>
      </c>
    </row>
    <row r="5623" spans="1:3" x14ac:dyDescent="0.2">
      <c r="A5623">
        <v>40</v>
      </c>
      <c r="B5623">
        <v>101</v>
      </c>
      <c r="C5623">
        <v>46</v>
      </c>
    </row>
    <row r="5624" spans="1:3" x14ac:dyDescent="0.2">
      <c r="A5624">
        <v>40</v>
      </c>
      <c r="B5624">
        <v>102</v>
      </c>
      <c r="C5624">
        <v>46</v>
      </c>
    </row>
    <row r="5625" spans="1:3" x14ac:dyDescent="0.2">
      <c r="A5625">
        <v>40</v>
      </c>
      <c r="B5625">
        <v>103</v>
      </c>
      <c r="C5625">
        <v>50</v>
      </c>
    </row>
    <row r="5626" spans="1:3" x14ac:dyDescent="0.2">
      <c r="A5626">
        <v>40</v>
      </c>
      <c r="B5626">
        <v>104</v>
      </c>
      <c r="C5626">
        <v>41</v>
      </c>
    </row>
    <row r="5627" spans="1:3" x14ac:dyDescent="0.2">
      <c r="A5627">
        <v>40</v>
      </c>
      <c r="B5627">
        <v>105</v>
      </c>
      <c r="C5627">
        <v>79</v>
      </c>
    </row>
    <row r="5628" spans="1:3" x14ac:dyDescent="0.2">
      <c r="A5628">
        <v>40</v>
      </c>
      <c r="B5628">
        <v>106</v>
      </c>
      <c r="C5628">
        <v>85</v>
      </c>
    </row>
    <row r="5629" spans="1:3" x14ac:dyDescent="0.2">
      <c r="A5629">
        <v>40</v>
      </c>
      <c r="B5629">
        <v>107</v>
      </c>
      <c r="C5629">
        <v>122</v>
      </c>
    </row>
    <row r="5630" spans="1:3" x14ac:dyDescent="0.2">
      <c r="A5630">
        <v>40</v>
      </c>
      <c r="B5630">
        <v>108</v>
      </c>
      <c r="C5630">
        <v>88</v>
      </c>
    </row>
    <row r="5631" spans="1:3" x14ac:dyDescent="0.2">
      <c r="A5631">
        <v>40</v>
      </c>
      <c r="B5631">
        <v>109</v>
      </c>
      <c r="C5631">
        <v>65</v>
      </c>
    </row>
    <row r="5632" spans="1:3" x14ac:dyDescent="0.2">
      <c r="A5632">
        <v>40</v>
      </c>
      <c r="B5632">
        <v>110</v>
      </c>
      <c r="C5632">
        <v>46</v>
      </c>
    </row>
    <row r="5633" spans="1:3" x14ac:dyDescent="0.2">
      <c r="A5633">
        <v>40</v>
      </c>
      <c r="B5633">
        <v>111</v>
      </c>
      <c r="C5633">
        <v>46</v>
      </c>
    </row>
    <row r="5634" spans="1:3" x14ac:dyDescent="0.2">
      <c r="A5634">
        <v>40</v>
      </c>
      <c r="B5634">
        <v>112</v>
      </c>
      <c r="C5634">
        <v>88</v>
      </c>
    </row>
    <row r="5635" spans="1:3" x14ac:dyDescent="0.2">
      <c r="A5635">
        <v>40</v>
      </c>
      <c r="B5635">
        <v>113</v>
      </c>
      <c r="C5635">
        <v>99</v>
      </c>
    </row>
    <row r="5636" spans="1:3" x14ac:dyDescent="0.2">
      <c r="A5636">
        <v>40</v>
      </c>
      <c r="B5636">
        <v>114</v>
      </c>
      <c r="C5636">
        <v>85</v>
      </c>
    </row>
    <row r="5637" spans="1:3" x14ac:dyDescent="0.2">
      <c r="A5637">
        <v>40</v>
      </c>
      <c r="B5637">
        <v>115</v>
      </c>
      <c r="C5637">
        <v>54</v>
      </c>
    </row>
    <row r="5638" spans="1:3" x14ac:dyDescent="0.2">
      <c r="A5638">
        <v>40</v>
      </c>
      <c r="B5638">
        <v>116</v>
      </c>
      <c r="C5638">
        <v>115</v>
      </c>
    </row>
    <row r="5639" spans="1:3" x14ac:dyDescent="0.2">
      <c r="A5639">
        <v>40</v>
      </c>
      <c r="B5639">
        <v>117</v>
      </c>
      <c r="C5639">
        <v>85</v>
      </c>
    </row>
    <row r="5640" spans="1:3" x14ac:dyDescent="0.2">
      <c r="A5640">
        <v>40</v>
      </c>
      <c r="B5640">
        <v>118</v>
      </c>
      <c r="C5640">
        <v>108</v>
      </c>
    </row>
    <row r="5641" spans="1:3" x14ac:dyDescent="0.2">
      <c r="A5641">
        <v>40</v>
      </c>
      <c r="B5641">
        <v>119</v>
      </c>
      <c r="C5641">
        <v>76</v>
      </c>
    </row>
    <row r="5642" spans="1:3" x14ac:dyDescent="0.2">
      <c r="A5642">
        <v>40</v>
      </c>
      <c r="B5642">
        <v>120</v>
      </c>
      <c r="C5642">
        <v>93</v>
      </c>
    </row>
    <row r="5643" spans="1:3" x14ac:dyDescent="0.2">
      <c r="A5643">
        <v>40</v>
      </c>
      <c r="B5643">
        <v>121</v>
      </c>
      <c r="C5643">
        <v>46</v>
      </c>
    </row>
    <row r="5644" spans="1:3" x14ac:dyDescent="0.2">
      <c r="A5644">
        <v>40</v>
      </c>
      <c r="B5644">
        <v>122</v>
      </c>
      <c r="C5644">
        <v>80</v>
      </c>
    </row>
    <row r="5645" spans="1:3" x14ac:dyDescent="0.2">
      <c r="A5645">
        <v>40</v>
      </c>
      <c r="B5645">
        <v>123</v>
      </c>
      <c r="C5645">
        <v>85</v>
      </c>
    </row>
    <row r="5646" spans="1:3" x14ac:dyDescent="0.2">
      <c r="A5646">
        <v>40</v>
      </c>
      <c r="B5646">
        <v>124</v>
      </c>
      <c r="C5646">
        <v>85</v>
      </c>
    </row>
    <row r="5647" spans="1:3" x14ac:dyDescent="0.2">
      <c r="A5647">
        <v>40</v>
      </c>
      <c r="B5647">
        <v>125</v>
      </c>
      <c r="C5647">
        <v>48</v>
      </c>
    </row>
    <row r="5648" spans="1:3" x14ac:dyDescent="0.2">
      <c r="A5648">
        <v>40</v>
      </c>
      <c r="B5648">
        <v>126</v>
      </c>
      <c r="C5648">
        <v>113</v>
      </c>
    </row>
    <row r="5649" spans="1:3" x14ac:dyDescent="0.2">
      <c r="A5649">
        <v>40</v>
      </c>
      <c r="B5649">
        <v>127</v>
      </c>
      <c r="C5649">
        <v>122</v>
      </c>
    </row>
    <row r="5650" spans="1:3" x14ac:dyDescent="0.2">
      <c r="A5650">
        <v>40</v>
      </c>
      <c r="B5650">
        <v>128</v>
      </c>
      <c r="C5650">
        <v>46</v>
      </c>
    </row>
    <row r="5651" spans="1:3" x14ac:dyDescent="0.2">
      <c r="A5651">
        <v>40</v>
      </c>
      <c r="B5651">
        <v>129</v>
      </c>
      <c r="C5651">
        <v>122</v>
      </c>
    </row>
    <row r="5652" spans="1:3" x14ac:dyDescent="0.2">
      <c r="A5652">
        <v>40</v>
      </c>
      <c r="B5652">
        <v>130</v>
      </c>
      <c r="C5652">
        <v>83</v>
      </c>
    </row>
    <row r="5653" spans="1:3" x14ac:dyDescent="0.2">
      <c r="A5653">
        <v>40</v>
      </c>
      <c r="B5653">
        <v>131</v>
      </c>
      <c r="C5653">
        <v>93</v>
      </c>
    </row>
    <row r="5654" spans="1:3" x14ac:dyDescent="0.2">
      <c r="A5654">
        <v>40</v>
      </c>
      <c r="B5654">
        <v>132</v>
      </c>
      <c r="C5654">
        <v>97</v>
      </c>
    </row>
    <row r="5655" spans="1:3" x14ac:dyDescent="0.2">
      <c r="A5655">
        <v>40</v>
      </c>
      <c r="B5655">
        <v>133</v>
      </c>
      <c r="C5655">
        <v>97</v>
      </c>
    </row>
    <row r="5656" spans="1:3" x14ac:dyDescent="0.2">
      <c r="A5656">
        <v>40</v>
      </c>
      <c r="B5656">
        <v>134</v>
      </c>
      <c r="C5656">
        <v>97</v>
      </c>
    </row>
    <row r="5657" spans="1:3" x14ac:dyDescent="0.2">
      <c r="A5657">
        <v>40</v>
      </c>
      <c r="B5657">
        <v>135</v>
      </c>
      <c r="C5657">
        <v>10</v>
      </c>
    </row>
    <row r="5658" spans="1:3" x14ac:dyDescent="0.2">
      <c r="A5658">
        <v>40</v>
      </c>
      <c r="B5658">
        <v>136</v>
      </c>
      <c r="C5658">
        <v>10</v>
      </c>
    </row>
    <row r="5659" spans="1:3" x14ac:dyDescent="0.2">
      <c r="A5659">
        <v>40</v>
      </c>
      <c r="B5659">
        <v>137</v>
      </c>
      <c r="C5659">
        <v>61</v>
      </c>
    </row>
    <row r="5660" spans="1:3" x14ac:dyDescent="0.2">
      <c r="A5660">
        <v>41</v>
      </c>
      <c r="B5660">
        <v>0</v>
      </c>
      <c r="C5660">
        <v>22</v>
      </c>
    </row>
    <row r="5661" spans="1:3" x14ac:dyDescent="0.2">
      <c r="A5661">
        <v>41</v>
      </c>
      <c r="B5661">
        <v>1</v>
      </c>
      <c r="C5661">
        <v>22</v>
      </c>
    </row>
    <row r="5662" spans="1:3" x14ac:dyDescent="0.2">
      <c r="A5662">
        <v>41</v>
      </c>
      <c r="B5662">
        <v>2</v>
      </c>
      <c r="C5662">
        <v>39</v>
      </c>
    </row>
    <row r="5663" spans="1:3" x14ac:dyDescent="0.2">
      <c r="A5663">
        <v>41</v>
      </c>
      <c r="B5663">
        <v>3</v>
      </c>
      <c r="C5663">
        <v>89</v>
      </c>
    </row>
    <row r="5664" spans="1:3" x14ac:dyDescent="0.2">
      <c r="A5664">
        <v>41</v>
      </c>
      <c r="B5664">
        <v>4</v>
      </c>
      <c r="C5664">
        <v>78</v>
      </c>
    </row>
    <row r="5665" spans="1:3" x14ac:dyDescent="0.2">
      <c r="A5665">
        <v>41</v>
      </c>
      <c r="B5665">
        <v>5</v>
      </c>
      <c r="C5665">
        <v>73</v>
      </c>
    </row>
    <row r="5666" spans="1:3" x14ac:dyDescent="0.2">
      <c r="A5666">
        <v>41</v>
      </c>
      <c r="B5666">
        <v>6</v>
      </c>
      <c r="C5666">
        <v>78</v>
      </c>
    </row>
    <row r="5667" spans="1:3" x14ac:dyDescent="0.2">
      <c r="A5667">
        <v>41</v>
      </c>
      <c r="B5667">
        <v>7</v>
      </c>
      <c r="C5667">
        <v>59</v>
      </c>
    </row>
    <row r="5668" spans="1:3" x14ac:dyDescent="0.2">
      <c r="A5668">
        <v>41</v>
      </c>
      <c r="B5668">
        <v>8</v>
      </c>
      <c r="C5668">
        <v>56</v>
      </c>
    </row>
    <row r="5669" spans="1:3" x14ac:dyDescent="0.2">
      <c r="A5669">
        <v>41</v>
      </c>
      <c r="B5669">
        <v>9</v>
      </c>
      <c r="C5669">
        <v>52</v>
      </c>
    </row>
    <row r="5670" spans="1:3" x14ac:dyDescent="0.2">
      <c r="A5670">
        <v>41</v>
      </c>
      <c r="B5670">
        <v>10</v>
      </c>
      <c r="C5670">
        <v>99</v>
      </c>
    </row>
    <row r="5671" spans="1:3" x14ac:dyDescent="0.2">
      <c r="A5671">
        <v>41</v>
      </c>
      <c r="B5671">
        <v>11</v>
      </c>
      <c r="C5671">
        <v>21</v>
      </c>
    </row>
    <row r="5672" spans="1:3" x14ac:dyDescent="0.2">
      <c r="A5672">
        <v>41</v>
      </c>
      <c r="B5672">
        <v>12</v>
      </c>
      <c r="C5672">
        <v>21</v>
      </c>
    </row>
    <row r="5673" spans="1:3" x14ac:dyDescent="0.2">
      <c r="A5673">
        <v>41</v>
      </c>
      <c r="B5673">
        <v>13</v>
      </c>
      <c r="C5673">
        <v>28</v>
      </c>
    </row>
    <row r="5674" spans="1:3" x14ac:dyDescent="0.2">
      <c r="A5674">
        <v>41</v>
      </c>
      <c r="B5674">
        <v>14</v>
      </c>
      <c r="C5674">
        <v>28</v>
      </c>
    </row>
    <row r="5675" spans="1:3" x14ac:dyDescent="0.2">
      <c r="A5675">
        <v>41</v>
      </c>
      <c r="B5675">
        <v>15</v>
      </c>
      <c r="C5675">
        <v>89</v>
      </c>
    </row>
    <row r="5676" spans="1:3" x14ac:dyDescent="0.2">
      <c r="A5676">
        <v>41</v>
      </c>
      <c r="B5676">
        <v>16</v>
      </c>
      <c r="C5676">
        <v>21</v>
      </c>
    </row>
    <row r="5677" spans="1:3" x14ac:dyDescent="0.2">
      <c r="A5677">
        <v>41</v>
      </c>
      <c r="B5677">
        <v>17</v>
      </c>
      <c r="C5677">
        <v>39</v>
      </c>
    </row>
    <row r="5678" spans="1:3" x14ac:dyDescent="0.2">
      <c r="A5678">
        <v>41</v>
      </c>
      <c r="B5678">
        <v>18</v>
      </c>
      <c r="C5678">
        <v>21</v>
      </c>
    </row>
    <row r="5679" spans="1:3" x14ac:dyDescent="0.2">
      <c r="A5679">
        <v>41</v>
      </c>
      <c r="B5679">
        <v>19</v>
      </c>
      <c r="C5679">
        <v>22</v>
      </c>
    </row>
    <row r="5680" spans="1:3" x14ac:dyDescent="0.2">
      <c r="A5680">
        <v>41</v>
      </c>
      <c r="B5680">
        <v>20</v>
      </c>
      <c r="C5680">
        <v>28</v>
      </c>
    </row>
    <row r="5681" spans="1:3" x14ac:dyDescent="0.2">
      <c r="A5681">
        <v>41</v>
      </c>
      <c r="B5681">
        <v>21</v>
      </c>
      <c r="C5681">
        <v>116</v>
      </c>
    </row>
    <row r="5682" spans="1:3" x14ac:dyDescent="0.2">
      <c r="A5682">
        <v>41</v>
      </c>
      <c r="B5682">
        <v>22</v>
      </c>
      <c r="C5682">
        <v>55</v>
      </c>
    </row>
    <row r="5683" spans="1:3" x14ac:dyDescent="0.2">
      <c r="A5683">
        <v>41</v>
      </c>
      <c r="B5683">
        <v>23</v>
      </c>
      <c r="C5683">
        <v>28</v>
      </c>
    </row>
    <row r="5684" spans="1:3" x14ac:dyDescent="0.2">
      <c r="A5684">
        <v>41</v>
      </c>
      <c r="B5684">
        <v>24</v>
      </c>
      <c r="C5684">
        <v>33</v>
      </c>
    </row>
    <row r="5685" spans="1:3" x14ac:dyDescent="0.2">
      <c r="A5685">
        <v>41</v>
      </c>
      <c r="B5685">
        <v>25</v>
      </c>
      <c r="C5685">
        <v>39</v>
      </c>
    </row>
    <row r="5686" spans="1:3" x14ac:dyDescent="0.2">
      <c r="A5686">
        <v>41</v>
      </c>
      <c r="B5686">
        <v>26</v>
      </c>
      <c r="C5686">
        <v>89</v>
      </c>
    </row>
    <row r="5687" spans="1:3" x14ac:dyDescent="0.2">
      <c r="A5687">
        <v>41</v>
      </c>
      <c r="B5687">
        <v>27</v>
      </c>
      <c r="C5687">
        <v>69</v>
      </c>
    </row>
    <row r="5688" spans="1:3" x14ac:dyDescent="0.2">
      <c r="A5688">
        <v>41</v>
      </c>
      <c r="B5688">
        <v>28</v>
      </c>
      <c r="C5688">
        <v>115</v>
      </c>
    </row>
    <row r="5689" spans="1:3" x14ac:dyDescent="0.2">
      <c r="A5689">
        <v>41</v>
      </c>
      <c r="B5689">
        <v>29</v>
      </c>
      <c r="C5689">
        <v>73</v>
      </c>
    </row>
    <row r="5690" spans="1:3" x14ac:dyDescent="0.2">
      <c r="A5690">
        <v>41</v>
      </c>
      <c r="B5690">
        <v>30</v>
      </c>
      <c r="C5690">
        <v>33</v>
      </c>
    </row>
    <row r="5691" spans="1:3" x14ac:dyDescent="0.2">
      <c r="A5691">
        <v>41</v>
      </c>
      <c r="B5691">
        <v>31</v>
      </c>
      <c r="C5691">
        <v>50</v>
      </c>
    </row>
    <row r="5692" spans="1:3" x14ac:dyDescent="0.2">
      <c r="A5692">
        <v>41</v>
      </c>
      <c r="B5692">
        <v>32</v>
      </c>
      <c r="C5692">
        <v>73</v>
      </c>
    </row>
    <row r="5693" spans="1:3" x14ac:dyDescent="0.2">
      <c r="A5693">
        <v>41</v>
      </c>
      <c r="B5693">
        <v>33</v>
      </c>
      <c r="C5693">
        <v>90</v>
      </c>
    </row>
    <row r="5694" spans="1:3" x14ac:dyDescent="0.2">
      <c r="A5694">
        <v>41</v>
      </c>
      <c r="B5694">
        <v>34</v>
      </c>
      <c r="C5694">
        <v>90</v>
      </c>
    </row>
    <row r="5695" spans="1:3" x14ac:dyDescent="0.2">
      <c r="A5695">
        <v>41</v>
      </c>
      <c r="B5695">
        <v>35</v>
      </c>
      <c r="C5695">
        <v>8</v>
      </c>
    </row>
    <row r="5696" spans="1:3" x14ac:dyDescent="0.2">
      <c r="A5696">
        <v>41</v>
      </c>
      <c r="B5696">
        <v>36</v>
      </c>
      <c r="C5696">
        <v>8</v>
      </c>
    </row>
    <row r="5697" spans="1:3" x14ac:dyDescent="0.2">
      <c r="A5697">
        <v>41</v>
      </c>
      <c r="B5697">
        <v>37</v>
      </c>
      <c r="C5697">
        <v>83</v>
      </c>
    </row>
    <row r="5698" spans="1:3" x14ac:dyDescent="0.2">
      <c r="A5698">
        <v>41</v>
      </c>
      <c r="B5698">
        <v>38</v>
      </c>
      <c r="C5698">
        <v>85</v>
      </c>
    </row>
    <row r="5699" spans="1:3" x14ac:dyDescent="0.2">
      <c r="A5699">
        <v>41</v>
      </c>
      <c r="B5699">
        <v>39</v>
      </c>
      <c r="C5699">
        <v>58</v>
      </c>
    </row>
    <row r="5700" spans="1:3" x14ac:dyDescent="0.2">
      <c r="A5700">
        <v>41</v>
      </c>
      <c r="B5700">
        <v>40</v>
      </c>
      <c r="C5700">
        <v>31</v>
      </c>
    </row>
    <row r="5701" spans="1:3" x14ac:dyDescent="0.2">
      <c r="A5701">
        <v>41</v>
      </c>
      <c r="B5701">
        <v>41</v>
      </c>
      <c r="C5701">
        <v>41</v>
      </c>
    </row>
    <row r="5702" spans="1:3" x14ac:dyDescent="0.2">
      <c r="A5702">
        <v>41</v>
      </c>
      <c r="B5702">
        <v>42</v>
      </c>
      <c r="C5702">
        <v>31</v>
      </c>
    </row>
    <row r="5703" spans="1:3" x14ac:dyDescent="0.2">
      <c r="A5703">
        <v>41</v>
      </c>
      <c r="B5703">
        <v>43</v>
      </c>
      <c r="C5703">
        <v>50</v>
      </c>
    </row>
    <row r="5704" spans="1:3" x14ac:dyDescent="0.2">
      <c r="A5704">
        <v>41</v>
      </c>
      <c r="B5704">
        <v>44</v>
      </c>
      <c r="C5704">
        <v>83</v>
      </c>
    </row>
    <row r="5705" spans="1:3" x14ac:dyDescent="0.2">
      <c r="A5705">
        <v>41</v>
      </c>
      <c r="B5705">
        <v>45</v>
      </c>
      <c r="C5705">
        <v>73</v>
      </c>
    </row>
    <row r="5706" spans="1:3" x14ac:dyDescent="0.2">
      <c r="A5706">
        <v>41</v>
      </c>
      <c r="B5706">
        <v>46</v>
      </c>
      <c r="C5706">
        <v>70</v>
      </c>
    </row>
    <row r="5707" spans="1:3" x14ac:dyDescent="0.2">
      <c r="A5707">
        <v>41</v>
      </c>
      <c r="B5707">
        <v>47</v>
      </c>
      <c r="C5707">
        <v>70</v>
      </c>
    </row>
    <row r="5708" spans="1:3" x14ac:dyDescent="0.2">
      <c r="A5708">
        <v>41</v>
      </c>
      <c r="B5708">
        <v>48</v>
      </c>
      <c r="C5708">
        <v>65</v>
      </c>
    </row>
    <row r="5709" spans="1:3" x14ac:dyDescent="0.2">
      <c r="A5709">
        <v>41</v>
      </c>
      <c r="B5709">
        <v>49</v>
      </c>
      <c r="C5709">
        <v>79</v>
      </c>
    </row>
    <row r="5710" spans="1:3" x14ac:dyDescent="0.2">
      <c r="A5710">
        <v>41</v>
      </c>
      <c r="B5710">
        <v>50</v>
      </c>
      <c r="C5710">
        <v>50</v>
      </c>
    </row>
    <row r="5711" spans="1:3" x14ac:dyDescent="0.2">
      <c r="A5711">
        <v>41</v>
      </c>
      <c r="B5711">
        <v>51</v>
      </c>
      <c r="C5711">
        <v>115</v>
      </c>
    </row>
    <row r="5712" spans="1:3" x14ac:dyDescent="0.2">
      <c r="A5712">
        <v>41</v>
      </c>
      <c r="B5712">
        <v>52</v>
      </c>
      <c r="C5712">
        <v>116</v>
      </c>
    </row>
    <row r="5713" spans="1:3" x14ac:dyDescent="0.2">
      <c r="A5713">
        <v>41</v>
      </c>
      <c r="B5713">
        <v>53</v>
      </c>
      <c r="C5713">
        <v>56</v>
      </c>
    </row>
    <row r="5714" spans="1:3" x14ac:dyDescent="0.2">
      <c r="A5714">
        <v>41</v>
      </c>
      <c r="B5714">
        <v>54</v>
      </c>
      <c r="C5714">
        <v>42</v>
      </c>
    </row>
    <row r="5715" spans="1:3" x14ac:dyDescent="0.2">
      <c r="A5715">
        <v>41</v>
      </c>
      <c r="B5715">
        <v>55</v>
      </c>
      <c r="C5715">
        <v>54</v>
      </c>
    </row>
    <row r="5716" spans="1:3" x14ac:dyDescent="0.2">
      <c r="A5716">
        <v>41</v>
      </c>
      <c r="B5716">
        <v>56</v>
      </c>
      <c r="C5716">
        <v>54</v>
      </c>
    </row>
    <row r="5717" spans="1:3" x14ac:dyDescent="0.2">
      <c r="A5717">
        <v>41</v>
      </c>
      <c r="B5717">
        <v>57</v>
      </c>
      <c r="C5717">
        <v>54</v>
      </c>
    </row>
    <row r="5718" spans="1:3" x14ac:dyDescent="0.2">
      <c r="A5718">
        <v>41</v>
      </c>
      <c r="B5718">
        <v>58</v>
      </c>
      <c r="C5718">
        <v>54</v>
      </c>
    </row>
    <row r="5719" spans="1:3" x14ac:dyDescent="0.2">
      <c r="A5719">
        <v>41</v>
      </c>
      <c r="B5719">
        <v>59</v>
      </c>
      <c r="C5719">
        <v>115</v>
      </c>
    </row>
    <row r="5720" spans="1:3" x14ac:dyDescent="0.2">
      <c r="A5720">
        <v>41</v>
      </c>
      <c r="B5720">
        <v>60</v>
      </c>
      <c r="C5720">
        <v>46</v>
      </c>
    </row>
    <row r="5721" spans="1:3" x14ac:dyDescent="0.2">
      <c r="A5721">
        <v>41</v>
      </c>
      <c r="B5721">
        <v>61</v>
      </c>
      <c r="C5721">
        <v>88</v>
      </c>
    </row>
    <row r="5722" spans="1:3" x14ac:dyDescent="0.2">
      <c r="A5722">
        <v>41</v>
      </c>
      <c r="B5722">
        <v>62</v>
      </c>
      <c r="C5722">
        <v>33</v>
      </c>
    </row>
    <row r="5723" spans="1:3" x14ac:dyDescent="0.2">
      <c r="A5723">
        <v>41</v>
      </c>
      <c r="B5723">
        <v>63</v>
      </c>
      <c r="C5723">
        <v>83</v>
      </c>
    </row>
    <row r="5724" spans="1:3" x14ac:dyDescent="0.2">
      <c r="A5724">
        <v>41</v>
      </c>
      <c r="B5724">
        <v>64</v>
      </c>
      <c r="C5724">
        <v>79</v>
      </c>
    </row>
    <row r="5725" spans="1:3" x14ac:dyDescent="0.2">
      <c r="A5725">
        <v>41</v>
      </c>
      <c r="B5725">
        <v>65</v>
      </c>
      <c r="C5725">
        <v>49</v>
      </c>
    </row>
    <row r="5726" spans="1:3" x14ac:dyDescent="0.2">
      <c r="A5726">
        <v>41</v>
      </c>
      <c r="B5726">
        <v>66</v>
      </c>
      <c r="C5726">
        <v>71</v>
      </c>
    </row>
    <row r="5727" spans="1:3" x14ac:dyDescent="0.2">
      <c r="A5727">
        <v>41</v>
      </c>
      <c r="B5727">
        <v>67</v>
      </c>
      <c r="C5727">
        <v>85</v>
      </c>
    </row>
    <row r="5728" spans="1:3" x14ac:dyDescent="0.2">
      <c r="A5728">
        <v>41</v>
      </c>
      <c r="B5728">
        <v>68</v>
      </c>
      <c r="C5728">
        <v>122</v>
      </c>
    </row>
    <row r="5729" spans="1:3" x14ac:dyDescent="0.2">
      <c r="A5729">
        <v>41</v>
      </c>
      <c r="B5729">
        <v>69</v>
      </c>
      <c r="C5729">
        <v>41</v>
      </c>
    </row>
    <row r="5730" spans="1:3" x14ac:dyDescent="0.2">
      <c r="A5730">
        <v>41</v>
      </c>
      <c r="B5730">
        <v>70</v>
      </c>
      <c r="C5730">
        <v>74</v>
      </c>
    </row>
    <row r="5731" spans="1:3" x14ac:dyDescent="0.2">
      <c r="A5731">
        <v>41</v>
      </c>
      <c r="B5731">
        <v>71</v>
      </c>
      <c r="C5731">
        <v>103</v>
      </c>
    </row>
    <row r="5732" spans="1:3" x14ac:dyDescent="0.2">
      <c r="A5732">
        <v>41</v>
      </c>
      <c r="B5732">
        <v>72</v>
      </c>
      <c r="C5732">
        <v>91</v>
      </c>
    </row>
    <row r="5733" spans="1:3" x14ac:dyDescent="0.2">
      <c r="A5733">
        <v>41</v>
      </c>
      <c r="B5733">
        <v>73</v>
      </c>
      <c r="C5733">
        <v>116</v>
      </c>
    </row>
    <row r="5734" spans="1:3" x14ac:dyDescent="0.2">
      <c r="A5734">
        <v>41</v>
      </c>
      <c r="B5734">
        <v>74</v>
      </c>
      <c r="C5734">
        <v>79</v>
      </c>
    </row>
    <row r="5735" spans="1:3" x14ac:dyDescent="0.2">
      <c r="A5735">
        <v>41</v>
      </c>
      <c r="B5735">
        <v>75</v>
      </c>
      <c r="C5735">
        <v>79</v>
      </c>
    </row>
    <row r="5736" spans="1:3" x14ac:dyDescent="0.2">
      <c r="A5736">
        <v>41</v>
      </c>
      <c r="B5736">
        <v>76</v>
      </c>
      <c r="C5736">
        <v>70</v>
      </c>
    </row>
    <row r="5737" spans="1:3" x14ac:dyDescent="0.2">
      <c r="A5737">
        <v>41</v>
      </c>
      <c r="B5737">
        <v>77</v>
      </c>
      <c r="C5737">
        <v>99</v>
      </c>
    </row>
    <row r="5738" spans="1:3" x14ac:dyDescent="0.2">
      <c r="A5738">
        <v>41</v>
      </c>
      <c r="B5738">
        <v>78</v>
      </c>
      <c r="C5738">
        <v>56</v>
      </c>
    </row>
    <row r="5739" spans="1:3" x14ac:dyDescent="0.2">
      <c r="A5739">
        <v>41</v>
      </c>
      <c r="B5739">
        <v>79</v>
      </c>
      <c r="C5739">
        <v>27</v>
      </c>
    </row>
    <row r="5740" spans="1:3" x14ac:dyDescent="0.2">
      <c r="A5740">
        <v>41</v>
      </c>
      <c r="B5740">
        <v>80</v>
      </c>
      <c r="C5740">
        <v>74</v>
      </c>
    </row>
    <row r="5741" spans="1:3" x14ac:dyDescent="0.2">
      <c r="A5741">
        <v>41</v>
      </c>
      <c r="B5741">
        <v>81</v>
      </c>
      <c r="C5741">
        <v>42</v>
      </c>
    </row>
    <row r="5742" spans="1:3" x14ac:dyDescent="0.2">
      <c r="A5742">
        <v>41</v>
      </c>
      <c r="B5742">
        <v>82</v>
      </c>
      <c r="C5742">
        <v>78</v>
      </c>
    </row>
    <row r="5743" spans="1:3" x14ac:dyDescent="0.2">
      <c r="A5743">
        <v>41</v>
      </c>
      <c r="B5743">
        <v>83</v>
      </c>
      <c r="C5743">
        <v>105</v>
      </c>
    </row>
    <row r="5744" spans="1:3" x14ac:dyDescent="0.2">
      <c r="A5744">
        <v>41</v>
      </c>
      <c r="B5744">
        <v>84</v>
      </c>
      <c r="C5744">
        <v>80</v>
      </c>
    </row>
    <row r="5745" spans="1:3" x14ac:dyDescent="0.2">
      <c r="A5745">
        <v>41</v>
      </c>
      <c r="B5745">
        <v>85</v>
      </c>
      <c r="C5745">
        <v>66</v>
      </c>
    </row>
    <row r="5746" spans="1:3" x14ac:dyDescent="0.2">
      <c r="A5746">
        <v>41</v>
      </c>
      <c r="B5746">
        <v>86</v>
      </c>
      <c r="C5746">
        <v>76</v>
      </c>
    </row>
    <row r="5747" spans="1:3" x14ac:dyDescent="0.2">
      <c r="A5747">
        <v>41</v>
      </c>
      <c r="B5747">
        <v>87</v>
      </c>
      <c r="C5747">
        <v>85</v>
      </c>
    </row>
    <row r="5748" spans="1:3" x14ac:dyDescent="0.2">
      <c r="A5748">
        <v>41</v>
      </c>
      <c r="B5748">
        <v>88</v>
      </c>
      <c r="C5748">
        <v>49</v>
      </c>
    </row>
    <row r="5749" spans="1:3" x14ac:dyDescent="0.2">
      <c r="A5749">
        <v>41</v>
      </c>
      <c r="B5749">
        <v>89</v>
      </c>
      <c r="C5749">
        <v>55</v>
      </c>
    </row>
    <row r="5750" spans="1:3" x14ac:dyDescent="0.2">
      <c r="A5750">
        <v>41</v>
      </c>
      <c r="B5750">
        <v>90</v>
      </c>
      <c r="C5750">
        <v>81</v>
      </c>
    </row>
    <row r="5751" spans="1:3" x14ac:dyDescent="0.2">
      <c r="A5751">
        <v>41</v>
      </c>
      <c r="B5751">
        <v>91</v>
      </c>
      <c r="C5751">
        <v>115</v>
      </c>
    </row>
    <row r="5752" spans="1:3" x14ac:dyDescent="0.2">
      <c r="A5752">
        <v>41</v>
      </c>
      <c r="B5752">
        <v>92</v>
      </c>
      <c r="C5752">
        <v>65</v>
      </c>
    </row>
    <row r="5753" spans="1:3" x14ac:dyDescent="0.2">
      <c r="A5753">
        <v>41</v>
      </c>
      <c r="B5753">
        <v>93</v>
      </c>
      <c r="C5753">
        <v>99</v>
      </c>
    </row>
    <row r="5754" spans="1:3" x14ac:dyDescent="0.2">
      <c r="A5754">
        <v>41</v>
      </c>
      <c r="B5754">
        <v>94</v>
      </c>
      <c r="C5754">
        <v>99</v>
      </c>
    </row>
    <row r="5755" spans="1:3" x14ac:dyDescent="0.2">
      <c r="A5755">
        <v>41</v>
      </c>
      <c r="B5755">
        <v>95</v>
      </c>
      <c r="C5755">
        <v>51</v>
      </c>
    </row>
    <row r="5756" spans="1:3" x14ac:dyDescent="0.2">
      <c r="A5756">
        <v>41</v>
      </c>
      <c r="B5756">
        <v>96</v>
      </c>
      <c r="C5756">
        <v>51</v>
      </c>
    </row>
    <row r="5757" spans="1:3" x14ac:dyDescent="0.2">
      <c r="A5757">
        <v>41</v>
      </c>
      <c r="B5757">
        <v>97</v>
      </c>
      <c r="C5757">
        <v>88</v>
      </c>
    </row>
    <row r="5758" spans="1:3" x14ac:dyDescent="0.2">
      <c r="A5758">
        <v>41</v>
      </c>
      <c r="B5758">
        <v>98</v>
      </c>
      <c r="C5758">
        <v>61</v>
      </c>
    </row>
    <row r="5759" spans="1:3" x14ac:dyDescent="0.2">
      <c r="A5759">
        <v>41</v>
      </c>
      <c r="B5759">
        <v>99</v>
      </c>
      <c r="C5759">
        <v>64</v>
      </c>
    </row>
    <row r="5760" spans="1:3" x14ac:dyDescent="0.2">
      <c r="A5760">
        <v>41</v>
      </c>
      <c r="B5760">
        <v>100</v>
      </c>
      <c r="C5760">
        <v>105</v>
      </c>
    </row>
    <row r="5761" spans="1:3" x14ac:dyDescent="0.2">
      <c r="A5761">
        <v>41</v>
      </c>
      <c r="B5761">
        <v>101</v>
      </c>
      <c r="C5761">
        <v>46</v>
      </c>
    </row>
    <row r="5762" spans="1:3" x14ac:dyDescent="0.2">
      <c r="A5762">
        <v>41</v>
      </c>
      <c r="B5762">
        <v>102</v>
      </c>
      <c r="C5762">
        <v>122</v>
      </c>
    </row>
    <row r="5763" spans="1:3" x14ac:dyDescent="0.2">
      <c r="A5763">
        <v>41</v>
      </c>
      <c r="B5763">
        <v>103</v>
      </c>
      <c r="C5763">
        <v>69</v>
      </c>
    </row>
    <row r="5764" spans="1:3" x14ac:dyDescent="0.2">
      <c r="A5764">
        <v>41</v>
      </c>
      <c r="B5764">
        <v>104</v>
      </c>
      <c r="C5764">
        <v>103</v>
      </c>
    </row>
    <row r="5765" spans="1:3" x14ac:dyDescent="0.2">
      <c r="A5765">
        <v>41</v>
      </c>
      <c r="B5765">
        <v>105</v>
      </c>
      <c r="C5765">
        <v>71</v>
      </c>
    </row>
    <row r="5766" spans="1:3" x14ac:dyDescent="0.2">
      <c r="A5766">
        <v>41</v>
      </c>
      <c r="B5766">
        <v>106</v>
      </c>
      <c r="C5766">
        <v>46</v>
      </c>
    </row>
    <row r="5767" spans="1:3" x14ac:dyDescent="0.2">
      <c r="A5767">
        <v>41</v>
      </c>
      <c r="B5767">
        <v>107</v>
      </c>
      <c r="C5767">
        <v>76</v>
      </c>
    </row>
    <row r="5768" spans="1:3" x14ac:dyDescent="0.2">
      <c r="A5768">
        <v>41</v>
      </c>
      <c r="B5768">
        <v>108</v>
      </c>
      <c r="C5768">
        <v>65</v>
      </c>
    </row>
    <row r="5769" spans="1:3" x14ac:dyDescent="0.2">
      <c r="A5769">
        <v>41</v>
      </c>
      <c r="B5769">
        <v>109</v>
      </c>
      <c r="C5769">
        <v>83</v>
      </c>
    </row>
    <row r="5770" spans="1:3" x14ac:dyDescent="0.2">
      <c r="A5770">
        <v>41</v>
      </c>
      <c r="B5770">
        <v>110</v>
      </c>
      <c r="C5770">
        <v>46</v>
      </c>
    </row>
    <row r="5771" spans="1:3" x14ac:dyDescent="0.2">
      <c r="A5771">
        <v>41</v>
      </c>
      <c r="B5771">
        <v>111</v>
      </c>
      <c r="C5771">
        <v>46</v>
      </c>
    </row>
    <row r="5772" spans="1:3" x14ac:dyDescent="0.2">
      <c r="A5772">
        <v>41</v>
      </c>
      <c r="B5772">
        <v>112</v>
      </c>
      <c r="C5772">
        <v>65</v>
      </c>
    </row>
    <row r="5773" spans="1:3" x14ac:dyDescent="0.2">
      <c r="A5773">
        <v>41</v>
      </c>
      <c r="B5773">
        <v>113</v>
      </c>
      <c r="C5773">
        <v>65</v>
      </c>
    </row>
    <row r="5774" spans="1:3" x14ac:dyDescent="0.2">
      <c r="A5774">
        <v>41</v>
      </c>
      <c r="B5774">
        <v>114</v>
      </c>
      <c r="C5774">
        <v>46</v>
      </c>
    </row>
    <row r="5775" spans="1:3" x14ac:dyDescent="0.2">
      <c r="A5775">
        <v>41</v>
      </c>
      <c r="B5775">
        <v>115</v>
      </c>
      <c r="C5775">
        <v>40</v>
      </c>
    </row>
    <row r="5776" spans="1:3" x14ac:dyDescent="0.2">
      <c r="A5776">
        <v>41</v>
      </c>
      <c r="B5776">
        <v>116</v>
      </c>
      <c r="C5776">
        <v>54</v>
      </c>
    </row>
    <row r="5777" spans="1:3" x14ac:dyDescent="0.2">
      <c r="A5777">
        <v>41</v>
      </c>
      <c r="B5777">
        <v>117</v>
      </c>
      <c r="C5777">
        <v>85</v>
      </c>
    </row>
    <row r="5778" spans="1:3" x14ac:dyDescent="0.2">
      <c r="A5778">
        <v>41</v>
      </c>
      <c r="B5778">
        <v>118</v>
      </c>
      <c r="C5778">
        <v>92</v>
      </c>
    </row>
    <row r="5779" spans="1:3" x14ac:dyDescent="0.2">
      <c r="A5779">
        <v>41</v>
      </c>
      <c r="B5779">
        <v>119</v>
      </c>
      <c r="C5779">
        <v>93</v>
      </c>
    </row>
    <row r="5780" spans="1:3" x14ac:dyDescent="0.2">
      <c r="A5780">
        <v>41</v>
      </c>
      <c r="B5780">
        <v>120</v>
      </c>
      <c r="C5780">
        <v>10</v>
      </c>
    </row>
    <row r="5781" spans="1:3" x14ac:dyDescent="0.2">
      <c r="A5781">
        <v>41</v>
      </c>
      <c r="B5781">
        <v>121</v>
      </c>
      <c r="C5781">
        <v>122</v>
      </c>
    </row>
    <row r="5782" spans="1:3" x14ac:dyDescent="0.2">
      <c r="A5782">
        <v>41</v>
      </c>
      <c r="B5782">
        <v>122</v>
      </c>
      <c r="C5782">
        <v>70</v>
      </c>
    </row>
    <row r="5783" spans="1:3" x14ac:dyDescent="0.2">
      <c r="A5783">
        <v>41</v>
      </c>
      <c r="B5783">
        <v>123</v>
      </c>
      <c r="C5783">
        <v>46</v>
      </c>
    </row>
    <row r="5784" spans="1:3" x14ac:dyDescent="0.2">
      <c r="A5784">
        <v>41</v>
      </c>
      <c r="B5784">
        <v>124</v>
      </c>
      <c r="C5784">
        <v>46</v>
      </c>
    </row>
    <row r="5785" spans="1:3" x14ac:dyDescent="0.2">
      <c r="A5785">
        <v>41</v>
      </c>
      <c r="B5785">
        <v>125</v>
      </c>
      <c r="C5785">
        <v>108</v>
      </c>
    </row>
    <row r="5786" spans="1:3" x14ac:dyDescent="0.2">
      <c r="A5786">
        <v>41</v>
      </c>
      <c r="B5786">
        <v>126</v>
      </c>
      <c r="C5786">
        <v>112</v>
      </c>
    </row>
    <row r="5787" spans="1:3" x14ac:dyDescent="0.2">
      <c r="A5787">
        <v>41</v>
      </c>
      <c r="B5787">
        <v>127</v>
      </c>
      <c r="C5787">
        <v>93</v>
      </c>
    </row>
    <row r="5788" spans="1:3" x14ac:dyDescent="0.2">
      <c r="A5788">
        <v>41</v>
      </c>
      <c r="B5788">
        <v>128</v>
      </c>
      <c r="C5788">
        <v>122</v>
      </c>
    </row>
    <row r="5789" spans="1:3" x14ac:dyDescent="0.2">
      <c r="A5789">
        <v>41</v>
      </c>
      <c r="B5789">
        <v>129</v>
      </c>
      <c r="C5789">
        <v>93</v>
      </c>
    </row>
    <row r="5790" spans="1:3" x14ac:dyDescent="0.2">
      <c r="A5790">
        <v>41</v>
      </c>
      <c r="B5790">
        <v>130</v>
      </c>
      <c r="C5790">
        <v>85</v>
      </c>
    </row>
    <row r="5791" spans="1:3" x14ac:dyDescent="0.2">
      <c r="A5791">
        <v>41</v>
      </c>
      <c r="B5791">
        <v>131</v>
      </c>
      <c r="C5791">
        <v>10</v>
      </c>
    </row>
    <row r="5792" spans="1:3" x14ac:dyDescent="0.2">
      <c r="A5792">
        <v>41</v>
      </c>
      <c r="B5792">
        <v>132</v>
      </c>
      <c r="C5792">
        <v>113</v>
      </c>
    </row>
    <row r="5793" spans="1:3" x14ac:dyDescent="0.2">
      <c r="A5793">
        <v>41</v>
      </c>
      <c r="B5793">
        <v>133</v>
      </c>
      <c r="C5793">
        <v>113</v>
      </c>
    </row>
    <row r="5794" spans="1:3" x14ac:dyDescent="0.2">
      <c r="A5794">
        <v>41</v>
      </c>
      <c r="B5794">
        <v>134</v>
      </c>
      <c r="C5794">
        <v>113</v>
      </c>
    </row>
    <row r="5795" spans="1:3" x14ac:dyDescent="0.2">
      <c r="A5795">
        <v>41</v>
      </c>
      <c r="B5795">
        <v>135</v>
      </c>
      <c r="C5795">
        <v>97</v>
      </c>
    </row>
    <row r="5796" spans="1:3" x14ac:dyDescent="0.2">
      <c r="A5796">
        <v>41</v>
      </c>
      <c r="B5796">
        <v>136</v>
      </c>
      <c r="C5796">
        <v>97</v>
      </c>
    </row>
    <row r="5797" spans="1:3" x14ac:dyDescent="0.2">
      <c r="A5797">
        <v>41</v>
      </c>
      <c r="B5797">
        <v>137</v>
      </c>
      <c r="C5797">
        <v>48</v>
      </c>
    </row>
    <row r="5798" spans="1:3" x14ac:dyDescent="0.2">
      <c r="A5798">
        <v>42</v>
      </c>
      <c r="B5798">
        <v>0</v>
      </c>
      <c r="C5798">
        <v>39</v>
      </c>
    </row>
    <row r="5799" spans="1:3" x14ac:dyDescent="0.2">
      <c r="A5799">
        <v>42</v>
      </c>
      <c r="B5799">
        <v>1</v>
      </c>
      <c r="C5799">
        <v>39</v>
      </c>
    </row>
    <row r="5800" spans="1:3" x14ac:dyDescent="0.2">
      <c r="A5800">
        <v>42</v>
      </c>
      <c r="B5800">
        <v>2</v>
      </c>
      <c r="C5800">
        <v>72</v>
      </c>
    </row>
    <row r="5801" spans="1:3" x14ac:dyDescent="0.2">
      <c r="A5801">
        <v>42</v>
      </c>
      <c r="B5801">
        <v>3</v>
      </c>
      <c r="C5801">
        <v>22</v>
      </c>
    </row>
    <row r="5802" spans="1:3" x14ac:dyDescent="0.2">
      <c r="A5802">
        <v>42</v>
      </c>
      <c r="B5802">
        <v>4</v>
      </c>
      <c r="C5802">
        <v>89</v>
      </c>
    </row>
    <row r="5803" spans="1:3" x14ac:dyDescent="0.2">
      <c r="A5803">
        <v>42</v>
      </c>
      <c r="B5803">
        <v>5</v>
      </c>
      <c r="C5803">
        <v>21</v>
      </c>
    </row>
    <row r="5804" spans="1:3" x14ac:dyDescent="0.2">
      <c r="A5804">
        <v>42</v>
      </c>
      <c r="B5804">
        <v>6</v>
      </c>
      <c r="C5804">
        <v>89</v>
      </c>
    </row>
    <row r="5805" spans="1:3" x14ac:dyDescent="0.2">
      <c r="A5805">
        <v>42</v>
      </c>
      <c r="B5805">
        <v>7</v>
      </c>
      <c r="C5805">
        <v>33</v>
      </c>
    </row>
    <row r="5806" spans="1:3" x14ac:dyDescent="0.2">
      <c r="A5806">
        <v>42</v>
      </c>
      <c r="B5806">
        <v>8</v>
      </c>
      <c r="C5806">
        <v>58</v>
      </c>
    </row>
    <row r="5807" spans="1:3" x14ac:dyDescent="0.2">
      <c r="A5807">
        <v>42</v>
      </c>
      <c r="B5807">
        <v>9</v>
      </c>
      <c r="C5807">
        <v>21</v>
      </c>
    </row>
    <row r="5808" spans="1:3" x14ac:dyDescent="0.2">
      <c r="A5808">
        <v>42</v>
      </c>
      <c r="B5808">
        <v>10</v>
      </c>
      <c r="C5808">
        <v>99</v>
      </c>
    </row>
    <row r="5809" spans="1:3" x14ac:dyDescent="0.2">
      <c r="A5809">
        <v>42</v>
      </c>
      <c r="B5809">
        <v>11</v>
      </c>
      <c r="C5809">
        <v>78</v>
      </c>
    </row>
    <row r="5810" spans="1:3" x14ac:dyDescent="0.2">
      <c r="A5810">
        <v>42</v>
      </c>
      <c r="B5810">
        <v>12</v>
      </c>
      <c r="C5810">
        <v>21</v>
      </c>
    </row>
    <row r="5811" spans="1:3" x14ac:dyDescent="0.2">
      <c r="A5811">
        <v>42</v>
      </c>
      <c r="B5811">
        <v>13</v>
      </c>
      <c r="C5811">
        <v>51</v>
      </c>
    </row>
    <row r="5812" spans="1:3" x14ac:dyDescent="0.2">
      <c r="A5812">
        <v>42</v>
      </c>
      <c r="B5812">
        <v>14</v>
      </c>
      <c r="C5812">
        <v>51</v>
      </c>
    </row>
    <row r="5813" spans="1:3" x14ac:dyDescent="0.2">
      <c r="A5813">
        <v>42</v>
      </c>
      <c r="B5813">
        <v>15</v>
      </c>
      <c r="C5813">
        <v>39</v>
      </c>
    </row>
    <row r="5814" spans="1:3" x14ac:dyDescent="0.2">
      <c r="A5814">
        <v>42</v>
      </c>
      <c r="B5814">
        <v>16</v>
      </c>
      <c r="C5814">
        <v>8</v>
      </c>
    </row>
    <row r="5815" spans="1:3" x14ac:dyDescent="0.2">
      <c r="A5815">
        <v>42</v>
      </c>
      <c r="B5815">
        <v>17</v>
      </c>
      <c r="C5815">
        <v>72</v>
      </c>
    </row>
    <row r="5816" spans="1:3" x14ac:dyDescent="0.2">
      <c r="A5816">
        <v>42</v>
      </c>
      <c r="B5816">
        <v>18</v>
      </c>
      <c r="C5816">
        <v>78</v>
      </c>
    </row>
    <row r="5817" spans="1:3" x14ac:dyDescent="0.2">
      <c r="A5817">
        <v>42</v>
      </c>
      <c r="B5817">
        <v>19</v>
      </c>
      <c r="C5817">
        <v>39</v>
      </c>
    </row>
    <row r="5818" spans="1:3" x14ac:dyDescent="0.2">
      <c r="A5818">
        <v>42</v>
      </c>
      <c r="B5818">
        <v>20</v>
      </c>
      <c r="C5818">
        <v>51</v>
      </c>
    </row>
    <row r="5819" spans="1:3" x14ac:dyDescent="0.2">
      <c r="A5819">
        <v>42</v>
      </c>
      <c r="B5819">
        <v>21</v>
      </c>
      <c r="C5819">
        <v>55</v>
      </c>
    </row>
    <row r="5820" spans="1:3" x14ac:dyDescent="0.2">
      <c r="A5820">
        <v>42</v>
      </c>
      <c r="B5820">
        <v>22</v>
      </c>
      <c r="C5820">
        <v>91</v>
      </c>
    </row>
    <row r="5821" spans="1:3" x14ac:dyDescent="0.2">
      <c r="A5821">
        <v>42</v>
      </c>
      <c r="B5821">
        <v>23</v>
      </c>
      <c r="C5821">
        <v>59</v>
      </c>
    </row>
    <row r="5822" spans="1:3" x14ac:dyDescent="0.2">
      <c r="A5822">
        <v>42</v>
      </c>
      <c r="B5822">
        <v>24</v>
      </c>
      <c r="C5822">
        <v>73</v>
      </c>
    </row>
    <row r="5823" spans="1:3" x14ac:dyDescent="0.2">
      <c r="A5823">
        <v>42</v>
      </c>
      <c r="B5823">
        <v>25</v>
      </c>
      <c r="C5823">
        <v>72</v>
      </c>
    </row>
    <row r="5824" spans="1:3" x14ac:dyDescent="0.2">
      <c r="A5824">
        <v>42</v>
      </c>
      <c r="B5824">
        <v>26</v>
      </c>
      <c r="C5824">
        <v>22</v>
      </c>
    </row>
    <row r="5825" spans="1:3" x14ac:dyDescent="0.2">
      <c r="A5825">
        <v>42</v>
      </c>
      <c r="B5825">
        <v>27</v>
      </c>
      <c r="C5825">
        <v>50</v>
      </c>
    </row>
    <row r="5826" spans="1:3" x14ac:dyDescent="0.2">
      <c r="A5826">
        <v>42</v>
      </c>
      <c r="B5826">
        <v>28</v>
      </c>
      <c r="C5826">
        <v>90</v>
      </c>
    </row>
    <row r="5827" spans="1:3" x14ac:dyDescent="0.2">
      <c r="A5827">
        <v>42</v>
      </c>
      <c r="B5827">
        <v>29</v>
      </c>
      <c r="C5827">
        <v>21</v>
      </c>
    </row>
    <row r="5828" spans="1:3" x14ac:dyDescent="0.2">
      <c r="A5828">
        <v>42</v>
      </c>
      <c r="B5828">
        <v>30</v>
      </c>
      <c r="C5828">
        <v>73</v>
      </c>
    </row>
    <row r="5829" spans="1:3" x14ac:dyDescent="0.2">
      <c r="A5829">
        <v>42</v>
      </c>
      <c r="B5829">
        <v>31</v>
      </c>
      <c r="C5829">
        <v>42</v>
      </c>
    </row>
    <row r="5830" spans="1:3" x14ac:dyDescent="0.2">
      <c r="A5830">
        <v>42</v>
      </c>
      <c r="B5830">
        <v>32</v>
      </c>
      <c r="C5830">
        <v>52</v>
      </c>
    </row>
    <row r="5831" spans="1:3" x14ac:dyDescent="0.2">
      <c r="A5831">
        <v>42</v>
      </c>
      <c r="B5831">
        <v>33</v>
      </c>
      <c r="C5831">
        <v>116</v>
      </c>
    </row>
    <row r="5832" spans="1:3" x14ac:dyDescent="0.2">
      <c r="A5832">
        <v>42</v>
      </c>
      <c r="B5832">
        <v>34</v>
      </c>
      <c r="C5832">
        <v>116</v>
      </c>
    </row>
    <row r="5833" spans="1:3" x14ac:dyDescent="0.2">
      <c r="A5833">
        <v>42</v>
      </c>
      <c r="B5833">
        <v>35</v>
      </c>
      <c r="C5833">
        <v>43</v>
      </c>
    </row>
    <row r="5834" spans="1:3" x14ac:dyDescent="0.2">
      <c r="A5834">
        <v>42</v>
      </c>
      <c r="B5834">
        <v>36</v>
      </c>
      <c r="C5834">
        <v>22</v>
      </c>
    </row>
    <row r="5835" spans="1:3" x14ac:dyDescent="0.2">
      <c r="A5835">
        <v>42</v>
      </c>
      <c r="B5835">
        <v>37</v>
      </c>
      <c r="C5835">
        <v>65</v>
      </c>
    </row>
    <row r="5836" spans="1:3" x14ac:dyDescent="0.2">
      <c r="A5836">
        <v>42</v>
      </c>
      <c r="B5836">
        <v>38</v>
      </c>
      <c r="C5836">
        <v>83</v>
      </c>
    </row>
    <row r="5837" spans="1:3" x14ac:dyDescent="0.2">
      <c r="A5837">
        <v>42</v>
      </c>
      <c r="B5837">
        <v>39</v>
      </c>
      <c r="C5837">
        <v>28</v>
      </c>
    </row>
    <row r="5838" spans="1:3" x14ac:dyDescent="0.2">
      <c r="A5838">
        <v>42</v>
      </c>
      <c r="B5838">
        <v>40</v>
      </c>
      <c r="C5838">
        <v>42</v>
      </c>
    </row>
    <row r="5839" spans="1:3" x14ac:dyDescent="0.2">
      <c r="A5839">
        <v>42</v>
      </c>
      <c r="B5839">
        <v>41</v>
      </c>
      <c r="C5839">
        <v>31</v>
      </c>
    </row>
    <row r="5840" spans="1:3" x14ac:dyDescent="0.2">
      <c r="A5840">
        <v>42</v>
      </c>
      <c r="B5840">
        <v>42</v>
      </c>
      <c r="C5840">
        <v>42</v>
      </c>
    </row>
    <row r="5841" spans="1:3" x14ac:dyDescent="0.2">
      <c r="A5841">
        <v>42</v>
      </c>
      <c r="B5841">
        <v>43</v>
      </c>
      <c r="C5841">
        <v>31</v>
      </c>
    </row>
    <row r="5842" spans="1:3" x14ac:dyDescent="0.2">
      <c r="A5842">
        <v>42</v>
      </c>
      <c r="B5842">
        <v>44</v>
      </c>
      <c r="C5842">
        <v>65</v>
      </c>
    </row>
    <row r="5843" spans="1:3" x14ac:dyDescent="0.2">
      <c r="A5843">
        <v>42</v>
      </c>
      <c r="B5843">
        <v>45</v>
      </c>
      <c r="C5843">
        <v>73</v>
      </c>
    </row>
    <row r="5844" spans="1:3" x14ac:dyDescent="0.2">
      <c r="A5844">
        <v>42</v>
      </c>
      <c r="B5844">
        <v>46</v>
      </c>
      <c r="C5844">
        <v>80</v>
      </c>
    </row>
    <row r="5845" spans="1:3" x14ac:dyDescent="0.2">
      <c r="A5845">
        <v>42</v>
      </c>
      <c r="B5845">
        <v>47</v>
      </c>
      <c r="C5845">
        <v>80</v>
      </c>
    </row>
    <row r="5846" spans="1:3" x14ac:dyDescent="0.2">
      <c r="A5846">
        <v>42</v>
      </c>
      <c r="B5846">
        <v>48</v>
      </c>
      <c r="C5846">
        <v>99</v>
      </c>
    </row>
    <row r="5847" spans="1:3" x14ac:dyDescent="0.2">
      <c r="A5847">
        <v>42</v>
      </c>
      <c r="B5847">
        <v>49</v>
      </c>
      <c r="C5847">
        <v>79</v>
      </c>
    </row>
    <row r="5848" spans="1:3" x14ac:dyDescent="0.2">
      <c r="A5848">
        <v>42</v>
      </c>
      <c r="B5848">
        <v>50</v>
      </c>
      <c r="C5848">
        <v>31</v>
      </c>
    </row>
    <row r="5849" spans="1:3" x14ac:dyDescent="0.2">
      <c r="A5849">
        <v>42</v>
      </c>
      <c r="B5849">
        <v>51</v>
      </c>
      <c r="C5849">
        <v>116</v>
      </c>
    </row>
    <row r="5850" spans="1:3" x14ac:dyDescent="0.2">
      <c r="A5850">
        <v>42</v>
      </c>
      <c r="B5850">
        <v>52</v>
      </c>
      <c r="C5850">
        <v>56</v>
      </c>
    </row>
    <row r="5851" spans="1:3" x14ac:dyDescent="0.2">
      <c r="A5851">
        <v>42</v>
      </c>
      <c r="B5851">
        <v>53</v>
      </c>
      <c r="C5851">
        <v>55</v>
      </c>
    </row>
    <row r="5852" spans="1:3" x14ac:dyDescent="0.2">
      <c r="A5852">
        <v>42</v>
      </c>
      <c r="B5852">
        <v>54</v>
      </c>
      <c r="C5852">
        <v>40</v>
      </c>
    </row>
    <row r="5853" spans="1:3" x14ac:dyDescent="0.2">
      <c r="A5853">
        <v>42</v>
      </c>
      <c r="B5853">
        <v>55</v>
      </c>
      <c r="C5853">
        <v>115</v>
      </c>
    </row>
    <row r="5854" spans="1:3" x14ac:dyDescent="0.2">
      <c r="A5854">
        <v>42</v>
      </c>
      <c r="B5854">
        <v>56</v>
      </c>
      <c r="C5854">
        <v>115</v>
      </c>
    </row>
    <row r="5855" spans="1:3" x14ac:dyDescent="0.2">
      <c r="A5855">
        <v>42</v>
      </c>
      <c r="B5855">
        <v>57</v>
      </c>
      <c r="C5855">
        <v>54</v>
      </c>
    </row>
    <row r="5856" spans="1:3" x14ac:dyDescent="0.2">
      <c r="A5856">
        <v>42</v>
      </c>
      <c r="B5856">
        <v>58</v>
      </c>
      <c r="C5856">
        <v>115</v>
      </c>
    </row>
    <row r="5857" spans="1:3" x14ac:dyDescent="0.2">
      <c r="A5857">
        <v>42</v>
      </c>
      <c r="B5857">
        <v>59</v>
      </c>
      <c r="C5857">
        <v>90</v>
      </c>
    </row>
    <row r="5858" spans="1:3" x14ac:dyDescent="0.2">
      <c r="A5858">
        <v>42</v>
      </c>
      <c r="B5858">
        <v>60</v>
      </c>
      <c r="C5858">
        <v>85</v>
      </c>
    </row>
    <row r="5859" spans="1:3" x14ac:dyDescent="0.2">
      <c r="A5859">
        <v>42</v>
      </c>
      <c r="B5859">
        <v>61</v>
      </c>
      <c r="C5859">
        <v>99</v>
      </c>
    </row>
    <row r="5860" spans="1:3" x14ac:dyDescent="0.2">
      <c r="A5860">
        <v>42</v>
      </c>
      <c r="B5860">
        <v>62</v>
      </c>
      <c r="C5860">
        <v>73</v>
      </c>
    </row>
    <row r="5861" spans="1:3" x14ac:dyDescent="0.2">
      <c r="A5861">
        <v>42</v>
      </c>
      <c r="B5861">
        <v>63</v>
      </c>
      <c r="C5861">
        <v>83</v>
      </c>
    </row>
    <row r="5862" spans="1:3" x14ac:dyDescent="0.2">
      <c r="A5862">
        <v>42</v>
      </c>
      <c r="B5862">
        <v>64</v>
      </c>
      <c r="C5862">
        <v>103</v>
      </c>
    </row>
    <row r="5863" spans="1:3" x14ac:dyDescent="0.2">
      <c r="A5863">
        <v>42</v>
      </c>
      <c r="B5863">
        <v>65</v>
      </c>
      <c r="C5863">
        <v>64</v>
      </c>
    </row>
    <row r="5864" spans="1:3" x14ac:dyDescent="0.2">
      <c r="A5864">
        <v>42</v>
      </c>
      <c r="B5864">
        <v>66</v>
      </c>
      <c r="C5864">
        <v>79</v>
      </c>
    </row>
    <row r="5865" spans="1:3" x14ac:dyDescent="0.2">
      <c r="A5865">
        <v>42</v>
      </c>
      <c r="B5865">
        <v>67</v>
      </c>
      <c r="C5865">
        <v>85</v>
      </c>
    </row>
    <row r="5866" spans="1:3" x14ac:dyDescent="0.2">
      <c r="A5866">
        <v>42</v>
      </c>
      <c r="B5866">
        <v>68</v>
      </c>
      <c r="C5866">
        <v>122</v>
      </c>
    </row>
    <row r="5867" spans="1:3" x14ac:dyDescent="0.2">
      <c r="A5867">
        <v>42</v>
      </c>
      <c r="B5867">
        <v>69</v>
      </c>
      <c r="C5867">
        <v>50</v>
      </c>
    </row>
    <row r="5868" spans="1:3" x14ac:dyDescent="0.2">
      <c r="A5868">
        <v>42</v>
      </c>
      <c r="B5868">
        <v>70</v>
      </c>
      <c r="C5868">
        <v>71</v>
      </c>
    </row>
    <row r="5869" spans="1:3" x14ac:dyDescent="0.2">
      <c r="A5869">
        <v>42</v>
      </c>
      <c r="B5869">
        <v>71</v>
      </c>
      <c r="C5869">
        <v>69</v>
      </c>
    </row>
    <row r="5870" spans="1:3" x14ac:dyDescent="0.2">
      <c r="A5870">
        <v>42</v>
      </c>
      <c r="B5870">
        <v>72</v>
      </c>
      <c r="C5870">
        <v>28</v>
      </c>
    </row>
    <row r="5871" spans="1:3" x14ac:dyDescent="0.2">
      <c r="A5871">
        <v>42</v>
      </c>
      <c r="B5871">
        <v>73</v>
      </c>
      <c r="C5871">
        <v>56</v>
      </c>
    </row>
    <row r="5872" spans="1:3" x14ac:dyDescent="0.2">
      <c r="A5872">
        <v>42</v>
      </c>
      <c r="B5872">
        <v>74</v>
      </c>
      <c r="C5872">
        <v>27</v>
      </c>
    </row>
    <row r="5873" spans="1:3" x14ac:dyDescent="0.2">
      <c r="A5873">
        <v>42</v>
      </c>
      <c r="B5873">
        <v>75</v>
      </c>
      <c r="C5873">
        <v>103</v>
      </c>
    </row>
    <row r="5874" spans="1:3" x14ac:dyDescent="0.2">
      <c r="A5874">
        <v>42</v>
      </c>
      <c r="B5874">
        <v>76</v>
      </c>
      <c r="C5874">
        <v>70</v>
      </c>
    </row>
    <row r="5875" spans="1:3" x14ac:dyDescent="0.2">
      <c r="A5875">
        <v>42</v>
      </c>
      <c r="B5875">
        <v>77</v>
      </c>
      <c r="C5875">
        <v>70</v>
      </c>
    </row>
    <row r="5876" spans="1:3" x14ac:dyDescent="0.2">
      <c r="A5876">
        <v>42</v>
      </c>
      <c r="B5876">
        <v>78</v>
      </c>
      <c r="C5876">
        <v>55</v>
      </c>
    </row>
    <row r="5877" spans="1:3" x14ac:dyDescent="0.2">
      <c r="A5877">
        <v>42</v>
      </c>
      <c r="B5877">
        <v>79</v>
      </c>
      <c r="C5877">
        <v>41</v>
      </c>
    </row>
    <row r="5878" spans="1:3" x14ac:dyDescent="0.2">
      <c r="A5878">
        <v>42</v>
      </c>
      <c r="B5878">
        <v>80</v>
      </c>
      <c r="C5878">
        <v>71</v>
      </c>
    </row>
    <row r="5879" spans="1:3" x14ac:dyDescent="0.2">
      <c r="A5879">
        <v>42</v>
      </c>
      <c r="B5879">
        <v>81</v>
      </c>
      <c r="C5879">
        <v>40</v>
      </c>
    </row>
    <row r="5880" spans="1:3" x14ac:dyDescent="0.2">
      <c r="A5880">
        <v>42</v>
      </c>
      <c r="B5880">
        <v>82</v>
      </c>
      <c r="C5880">
        <v>89</v>
      </c>
    </row>
    <row r="5881" spans="1:3" x14ac:dyDescent="0.2">
      <c r="A5881">
        <v>42</v>
      </c>
      <c r="B5881">
        <v>83</v>
      </c>
      <c r="C5881">
        <v>49</v>
      </c>
    </row>
    <row r="5882" spans="1:3" x14ac:dyDescent="0.2">
      <c r="A5882">
        <v>42</v>
      </c>
      <c r="B5882">
        <v>84</v>
      </c>
      <c r="C5882">
        <v>66</v>
      </c>
    </row>
    <row r="5883" spans="1:3" x14ac:dyDescent="0.2">
      <c r="A5883">
        <v>42</v>
      </c>
      <c r="B5883">
        <v>85</v>
      </c>
      <c r="C5883">
        <v>105</v>
      </c>
    </row>
    <row r="5884" spans="1:3" x14ac:dyDescent="0.2">
      <c r="A5884">
        <v>42</v>
      </c>
      <c r="B5884">
        <v>86</v>
      </c>
      <c r="C5884">
        <v>122</v>
      </c>
    </row>
    <row r="5885" spans="1:3" x14ac:dyDescent="0.2">
      <c r="A5885">
        <v>42</v>
      </c>
      <c r="B5885">
        <v>87</v>
      </c>
      <c r="C5885">
        <v>83</v>
      </c>
    </row>
    <row r="5886" spans="1:3" x14ac:dyDescent="0.2">
      <c r="A5886">
        <v>42</v>
      </c>
      <c r="B5886">
        <v>88</v>
      </c>
      <c r="C5886">
        <v>74</v>
      </c>
    </row>
    <row r="5887" spans="1:3" x14ac:dyDescent="0.2">
      <c r="A5887">
        <v>42</v>
      </c>
      <c r="B5887">
        <v>89</v>
      </c>
      <c r="C5887">
        <v>58</v>
      </c>
    </row>
    <row r="5888" spans="1:3" x14ac:dyDescent="0.2">
      <c r="A5888">
        <v>42</v>
      </c>
      <c r="B5888">
        <v>90</v>
      </c>
      <c r="C5888">
        <v>54</v>
      </c>
    </row>
    <row r="5889" spans="1:3" x14ac:dyDescent="0.2">
      <c r="A5889">
        <v>42</v>
      </c>
      <c r="B5889">
        <v>91</v>
      </c>
      <c r="C5889">
        <v>115</v>
      </c>
    </row>
    <row r="5890" spans="1:3" x14ac:dyDescent="0.2">
      <c r="A5890">
        <v>42</v>
      </c>
      <c r="B5890">
        <v>92</v>
      </c>
      <c r="C5890">
        <v>65</v>
      </c>
    </row>
    <row r="5891" spans="1:3" x14ac:dyDescent="0.2">
      <c r="A5891">
        <v>42</v>
      </c>
      <c r="B5891">
        <v>93</v>
      </c>
      <c r="C5891">
        <v>70</v>
      </c>
    </row>
    <row r="5892" spans="1:3" x14ac:dyDescent="0.2">
      <c r="A5892">
        <v>42</v>
      </c>
      <c r="B5892">
        <v>94</v>
      </c>
      <c r="C5892">
        <v>70</v>
      </c>
    </row>
    <row r="5893" spans="1:3" x14ac:dyDescent="0.2">
      <c r="A5893">
        <v>42</v>
      </c>
      <c r="B5893">
        <v>95</v>
      </c>
      <c r="C5893">
        <v>33</v>
      </c>
    </row>
    <row r="5894" spans="1:3" x14ac:dyDescent="0.2">
      <c r="A5894">
        <v>42</v>
      </c>
      <c r="B5894">
        <v>96</v>
      </c>
      <c r="C5894">
        <v>33</v>
      </c>
    </row>
    <row r="5895" spans="1:3" x14ac:dyDescent="0.2">
      <c r="A5895">
        <v>42</v>
      </c>
      <c r="B5895">
        <v>97</v>
      </c>
      <c r="C5895">
        <v>99</v>
      </c>
    </row>
    <row r="5896" spans="1:3" x14ac:dyDescent="0.2">
      <c r="A5896">
        <v>42</v>
      </c>
      <c r="B5896">
        <v>98</v>
      </c>
      <c r="C5896">
        <v>10</v>
      </c>
    </row>
    <row r="5897" spans="1:3" x14ac:dyDescent="0.2">
      <c r="A5897">
        <v>42</v>
      </c>
      <c r="B5897">
        <v>99</v>
      </c>
      <c r="C5897">
        <v>74</v>
      </c>
    </row>
    <row r="5898" spans="1:3" x14ac:dyDescent="0.2">
      <c r="A5898">
        <v>42</v>
      </c>
      <c r="B5898">
        <v>100</v>
      </c>
      <c r="C5898">
        <v>49</v>
      </c>
    </row>
    <row r="5899" spans="1:3" x14ac:dyDescent="0.2">
      <c r="A5899">
        <v>42</v>
      </c>
      <c r="B5899">
        <v>101</v>
      </c>
      <c r="C5899">
        <v>46</v>
      </c>
    </row>
    <row r="5900" spans="1:3" x14ac:dyDescent="0.2">
      <c r="A5900">
        <v>42</v>
      </c>
      <c r="B5900">
        <v>102</v>
      </c>
      <c r="C5900">
        <v>46</v>
      </c>
    </row>
    <row r="5901" spans="1:3" x14ac:dyDescent="0.2">
      <c r="A5901">
        <v>42</v>
      </c>
      <c r="B5901">
        <v>103</v>
      </c>
      <c r="C5901">
        <v>41</v>
      </c>
    </row>
    <row r="5902" spans="1:3" x14ac:dyDescent="0.2">
      <c r="A5902">
        <v>42</v>
      </c>
      <c r="B5902">
        <v>104</v>
      </c>
      <c r="C5902">
        <v>69</v>
      </c>
    </row>
    <row r="5903" spans="1:3" x14ac:dyDescent="0.2">
      <c r="A5903">
        <v>42</v>
      </c>
      <c r="B5903">
        <v>105</v>
      </c>
      <c r="C5903">
        <v>79</v>
      </c>
    </row>
    <row r="5904" spans="1:3" x14ac:dyDescent="0.2">
      <c r="A5904">
        <v>42</v>
      </c>
      <c r="B5904">
        <v>106</v>
      </c>
      <c r="C5904">
        <v>85</v>
      </c>
    </row>
    <row r="5905" spans="1:3" x14ac:dyDescent="0.2">
      <c r="A5905">
        <v>42</v>
      </c>
      <c r="B5905">
        <v>107</v>
      </c>
      <c r="C5905">
        <v>122</v>
      </c>
    </row>
    <row r="5906" spans="1:3" x14ac:dyDescent="0.2">
      <c r="A5906">
        <v>42</v>
      </c>
      <c r="B5906">
        <v>108</v>
      </c>
      <c r="C5906">
        <v>88</v>
      </c>
    </row>
    <row r="5907" spans="1:3" x14ac:dyDescent="0.2">
      <c r="A5907">
        <v>42</v>
      </c>
      <c r="B5907">
        <v>109</v>
      </c>
      <c r="C5907">
        <v>65</v>
      </c>
    </row>
    <row r="5908" spans="1:3" x14ac:dyDescent="0.2">
      <c r="A5908">
        <v>42</v>
      </c>
      <c r="B5908">
        <v>110</v>
      </c>
      <c r="C5908">
        <v>46</v>
      </c>
    </row>
    <row r="5909" spans="1:3" x14ac:dyDescent="0.2">
      <c r="A5909">
        <v>42</v>
      </c>
      <c r="B5909">
        <v>111</v>
      </c>
      <c r="C5909">
        <v>46</v>
      </c>
    </row>
    <row r="5910" spans="1:3" x14ac:dyDescent="0.2">
      <c r="A5910">
        <v>42</v>
      </c>
      <c r="B5910">
        <v>112</v>
      </c>
      <c r="C5910">
        <v>65</v>
      </c>
    </row>
    <row r="5911" spans="1:3" x14ac:dyDescent="0.2">
      <c r="A5911">
        <v>42</v>
      </c>
      <c r="B5911">
        <v>113</v>
      </c>
      <c r="C5911">
        <v>88</v>
      </c>
    </row>
    <row r="5912" spans="1:3" x14ac:dyDescent="0.2">
      <c r="A5912">
        <v>42</v>
      </c>
      <c r="B5912">
        <v>114</v>
      </c>
      <c r="C5912">
        <v>85</v>
      </c>
    </row>
    <row r="5913" spans="1:3" x14ac:dyDescent="0.2">
      <c r="A5913">
        <v>42</v>
      </c>
      <c r="B5913">
        <v>115</v>
      </c>
      <c r="C5913">
        <v>54</v>
      </c>
    </row>
    <row r="5914" spans="1:3" x14ac:dyDescent="0.2">
      <c r="A5914">
        <v>42</v>
      </c>
      <c r="B5914">
        <v>116</v>
      </c>
      <c r="C5914">
        <v>54</v>
      </c>
    </row>
    <row r="5915" spans="1:3" x14ac:dyDescent="0.2">
      <c r="A5915">
        <v>42</v>
      </c>
      <c r="B5915">
        <v>117</v>
      </c>
      <c r="C5915">
        <v>85</v>
      </c>
    </row>
    <row r="5916" spans="1:3" x14ac:dyDescent="0.2">
      <c r="A5916">
        <v>42</v>
      </c>
      <c r="B5916">
        <v>118</v>
      </c>
      <c r="C5916">
        <v>112</v>
      </c>
    </row>
    <row r="5917" spans="1:3" x14ac:dyDescent="0.2">
      <c r="A5917">
        <v>42</v>
      </c>
      <c r="B5917">
        <v>119</v>
      </c>
      <c r="C5917">
        <v>76</v>
      </c>
    </row>
    <row r="5918" spans="1:3" x14ac:dyDescent="0.2">
      <c r="A5918">
        <v>42</v>
      </c>
      <c r="B5918">
        <v>120</v>
      </c>
      <c r="C5918">
        <v>93</v>
      </c>
    </row>
    <row r="5919" spans="1:3" x14ac:dyDescent="0.2">
      <c r="A5919">
        <v>42</v>
      </c>
      <c r="B5919">
        <v>121</v>
      </c>
      <c r="C5919">
        <v>46</v>
      </c>
    </row>
    <row r="5920" spans="1:3" x14ac:dyDescent="0.2">
      <c r="A5920">
        <v>42</v>
      </c>
      <c r="B5920">
        <v>122</v>
      </c>
      <c r="C5920">
        <v>80</v>
      </c>
    </row>
    <row r="5921" spans="1:3" x14ac:dyDescent="0.2">
      <c r="A5921">
        <v>42</v>
      </c>
      <c r="B5921">
        <v>123</v>
      </c>
      <c r="C5921">
        <v>46</v>
      </c>
    </row>
    <row r="5922" spans="1:3" x14ac:dyDescent="0.2">
      <c r="A5922">
        <v>42</v>
      </c>
      <c r="B5922">
        <v>124</v>
      </c>
      <c r="C5922">
        <v>85</v>
      </c>
    </row>
    <row r="5923" spans="1:3" x14ac:dyDescent="0.2">
      <c r="A5923">
        <v>42</v>
      </c>
      <c r="B5923">
        <v>125</v>
      </c>
      <c r="C5923">
        <v>113</v>
      </c>
    </row>
    <row r="5924" spans="1:3" x14ac:dyDescent="0.2">
      <c r="A5924">
        <v>42</v>
      </c>
      <c r="B5924">
        <v>126</v>
      </c>
      <c r="C5924">
        <v>113</v>
      </c>
    </row>
    <row r="5925" spans="1:3" x14ac:dyDescent="0.2">
      <c r="A5925">
        <v>42</v>
      </c>
      <c r="B5925">
        <v>127</v>
      </c>
      <c r="C5925">
        <v>76</v>
      </c>
    </row>
    <row r="5926" spans="1:3" x14ac:dyDescent="0.2">
      <c r="A5926">
        <v>42</v>
      </c>
      <c r="B5926">
        <v>128</v>
      </c>
      <c r="C5926">
        <v>46</v>
      </c>
    </row>
    <row r="5927" spans="1:3" x14ac:dyDescent="0.2">
      <c r="A5927">
        <v>42</v>
      </c>
      <c r="B5927">
        <v>129</v>
      </c>
      <c r="C5927">
        <v>122</v>
      </c>
    </row>
    <row r="5928" spans="1:3" x14ac:dyDescent="0.2">
      <c r="A5928">
        <v>42</v>
      </c>
      <c r="B5928">
        <v>130</v>
      </c>
      <c r="C5928">
        <v>85</v>
      </c>
    </row>
    <row r="5929" spans="1:3" x14ac:dyDescent="0.2">
      <c r="A5929">
        <v>42</v>
      </c>
      <c r="B5929">
        <v>131</v>
      </c>
      <c r="C5929">
        <v>93</v>
      </c>
    </row>
    <row r="5930" spans="1:3" x14ac:dyDescent="0.2">
      <c r="A5930">
        <v>42</v>
      </c>
      <c r="B5930">
        <v>132</v>
      </c>
      <c r="C5930">
        <v>48</v>
      </c>
    </row>
    <row r="5931" spans="1:3" x14ac:dyDescent="0.2">
      <c r="A5931">
        <v>42</v>
      </c>
      <c r="B5931">
        <v>133</v>
      </c>
      <c r="C5931">
        <v>97</v>
      </c>
    </row>
    <row r="5932" spans="1:3" x14ac:dyDescent="0.2">
      <c r="A5932">
        <v>42</v>
      </c>
      <c r="B5932">
        <v>134</v>
      </c>
      <c r="C5932">
        <v>97</v>
      </c>
    </row>
    <row r="5933" spans="1:3" x14ac:dyDescent="0.2">
      <c r="A5933">
        <v>42</v>
      </c>
      <c r="B5933">
        <v>135</v>
      </c>
      <c r="C5933">
        <v>10</v>
      </c>
    </row>
    <row r="5934" spans="1:3" x14ac:dyDescent="0.2">
      <c r="A5934">
        <v>42</v>
      </c>
      <c r="B5934">
        <v>136</v>
      </c>
      <c r="C5934">
        <v>61</v>
      </c>
    </row>
    <row r="5935" spans="1:3" x14ac:dyDescent="0.2">
      <c r="A5935">
        <v>42</v>
      </c>
      <c r="B5935">
        <v>137</v>
      </c>
      <c r="C5935">
        <v>97</v>
      </c>
    </row>
    <row r="5936" spans="1:3" x14ac:dyDescent="0.2">
      <c r="A5936">
        <v>43</v>
      </c>
      <c r="B5936">
        <v>0</v>
      </c>
      <c r="C5936">
        <v>39</v>
      </c>
    </row>
    <row r="5937" spans="1:3" x14ac:dyDescent="0.2">
      <c r="A5937">
        <v>43</v>
      </c>
      <c r="B5937">
        <v>1</v>
      </c>
      <c r="C5937">
        <v>22</v>
      </c>
    </row>
    <row r="5938" spans="1:3" x14ac:dyDescent="0.2">
      <c r="A5938">
        <v>43</v>
      </c>
      <c r="B5938">
        <v>2</v>
      </c>
      <c r="C5938">
        <v>72</v>
      </c>
    </row>
    <row r="5939" spans="1:3" x14ac:dyDescent="0.2">
      <c r="A5939">
        <v>43</v>
      </c>
      <c r="B5939">
        <v>3</v>
      </c>
      <c r="C5939">
        <v>89</v>
      </c>
    </row>
    <row r="5940" spans="1:3" x14ac:dyDescent="0.2">
      <c r="A5940">
        <v>43</v>
      </c>
      <c r="B5940">
        <v>4</v>
      </c>
      <c r="C5940">
        <v>78</v>
      </c>
    </row>
    <row r="5941" spans="1:3" x14ac:dyDescent="0.2">
      <c r="A5941">
        <v>43</v>
      </c>
      <c r="B5941">
        <v>5</v>
      </c>
      <c r="C5941">
        <v>73</v>
      </c>
    </row>
    <row r="5942" spans="1:3" x14ac:dyDescent="0.2">
      <c r="A5942">
        <v>43</v>
      </c>
      <c r="B5942">
        <v>6</v>
      </c>
      <c r="C5942">
        <v>8</v>
      </c>
    </row>
    <row r="5943" spans="1:3" x14ac:dyDescent="0.2">
      <c r="A5943">
        <v>43</v>
      </c>
      <c r="B5943">
        <v>7</v>
      </c>
      <c r="C5943">
        <v>51</v>
      </c>
    </row>
    <row r="5944" spans="1:3" x14ac:dyDescent="0.2">
      <c r="A5944">
        <v>43</v>
      </c>
      <c r="B5944">
        <v>8</v>
      </c>
      <c r="C5944">
        <v>55</v>
      </c>
    </row>
    <row r="5945" spans="1:3" x14ac:dyDescent="0.2">
      <c r="A5945">
        <v>43</v>
      </c>
      <c r="B5945">
        <v>9</v>
      </c>
      <c r="C5945">
        <v>21</v>
      </c>
    </row>
    <row r="5946" spans="1:3" x14ac:dyDescent="0.2">
      <c r="A5946">
        <v>43</v>
      </c>
      <c r="B5946">
        <v>10</v>
      </c>
      <c r="C5946">
        <v>99</v>
      </c>
    </row>
    <row r="5947" spans="1:3" x14ac:dyDescent="0.2">
      <c r="A5947">
        <v>43</v>
      </c>
      <c r="B5947">
        <v>11</v>
      </c>
      <c r="C5947">
        <v>21</v>
      </c>
    </row>
    <row r="5948" spans="1:3" x14ac:dyDescent="0.2">
      <c r="A5948">
        <v>43</v>
      </c>
      <c r="B5948">
        <v>12</v>
      </c>
      <c r="C5948">
        <v>21</v>
      </c>
    </row>
    <row r="5949" spans="1:3" x14ac:dyDescent="0.2">
      <c r="A5949">
        <v>43</v>
      </c>
      <c r="B5949">
        <v>13</v>
      </c>
      <c r="C5949">
        <v>59</v>
      </c>
    </row>
    <row r="5950" spans="1:3" x14ac:dyDescent="0.2">
      <c r="A5950">
        <v>43</v>
      </c>
      <c r="B5950">
        <v>14</v>
      </c>
      <c r="C5950">
        <v>59</v>
      </c>
    </row>
    <row r="5951" spans="1:3" x14ac:dyDescent="0.2">
      <c r="A5951">
        <v>43</v>
      </c>
      <c r="B5951">
        <v>15</v>
      </c>
      <c r="C5951">
        <v>22</v>
      </c>
    </row>
    <row r="5952" spans="1:3" x14ac:dyDescent="0.2">
      <c r="A5952">
        <v>43</v>
      </c>
      <c r="B5952">
        <v>16</v>
      </c>
      <c r="C5952">
        <v>78</v>
      </c>
    </row>
    <row r="5953" spans="1:3" x14ac:dyDescent="0.2">
      <c r="A5953">
        <v>43</v>
      </c>
      <c r="B5953">
        <v>17</v>
      </c>
      <c r="C5953">
        <v>39</v>
      </c>
    </row>
    <row r="5954" spans="1:3" x14ac:dyDescent="0.2">
      <c r="A5954">
        <v>43</v>
      </c>
      <c r="B5954">
        <v>18</v>
      </c>
      <c r="C5954">
        <v>21</v>
      </c>
    </row>
    <row r="5955" spans="1:3" x14ac:dyDescent="0.2">
      <c r="A5955">
        <v>43</v>
      </c>
      <c r="B5955">
        <v>19</v>
      </c>
      <c r="C5955">
        <v>22</v>
      </c>
    </row>
    <row r="5956" spans="1:3" x14ac:dyDescent="0.2">
      <c r="A5956">
        <v>43</v>
      </c>
      <c r="B5956">
        <v>20</v>
      </c>
      <c r="C5956">
        <v>28</v>
      </c>
    </row>
    <row r="5957" spans="1:3" x14ac:dyDescent="0.2">
      <c r="A5957">
        <v>43</v>
      </c>
      <c r="B5957">
        <v>21</v>
      </c>
      <c r="C5957">
        <v>56</v>
      </c>
    </row>
    <row r="5958" spans="1:3" x14ac:dyDescent="0.2">
      <c r="A5958">
        <v>43</v>
      </c>
      <c r="B5958">
        <v>22</v>
      </c>
      <c r="C5958">
        <v>58</v>
      </c>
    </row>
    <row r="5959" spans="1:3" x14ac:dyDescent="0.2">
      <c r="A5959">
        <v>43</v>
      </c>
      <c r="B5959">
        <v>23</v>
      </c>
      <c r="C5959">
        <v>28</v>
      </c>
    </row>
    <row r="5960" spans="1:3" x14ac:dyDescent="0.2">
      <c r="A5960">
        <v>43</v>
      </c>
      <c r="B5960">
        <v>24</v>
      </c>
      <c r="C5960">
        <v>33</v>
      </c>
    </row>
    <row r="5961" spans="1:3" x14ac:dyDescent="0.2">
      <c r="A5961">
        <v>43</v>
      </c>
      <c r="B5961">
        <v>25</v>
      </c>
      <c r="C5961">
        <v>39</v>
      </c>
    </row>
    <row r="5962" spans="1:3" x14ac:dyDescent="0.2">
      <c r="A5962">
        <v>43</v>
      </c>
      <c r="B5962">
        <v>26</v>
      </c>
      <c r="C5962">
        <v>89</v>
      </c>
    </row>
    <row r="5963" spans="1:3" x14ac:dyDescent="0.2">
      <c r="A5963">
        <v>43</v>
      </c>
      <c r="B5963">
        <v>27</v>
      </c>
      <c r="C5963">
        <v>41</v>
      </c>
    </row>
    <row r="5964" spans="1:3" x14ac:dyDescent="0.2">
      <c r="A5964">
        <v>43</v>
      </c>
      <c r="B5964">
        <v>28</v>
      </c>
      <c r="C5964">
        <v>115</v>
      </c>
    </row>
    <row r="5965" spans="1:3" x14ac:dyDescent="0.2">
      <c r="A5965">
        <v>43</v>
      </c>
      <c r="B5965">
        <v>29</v>
      </c>
      <c r="C5965">
        <v>52</v>
      </c>
    </row>
    <row r="5966" spans="1:3" x14ac:dyDescent="0.2">
      <c r="A5966">
        <v>43</v>
      </c>
      <c r="B5966">
        <v>30</v>
      </c>
      <c r="C5966">
        <v>33</v>
      </c>
    </row>
    <row r="5967" spans="1:3" x14ac:dyDescent="0.2">
      <c r="A5967">
        <v>43</v>
      </c>
      <c r="B5967">
        <v>31</v>
      </c>
      <c r="C5967">
        <v>31</v>
      </c>
    </row>
    <row r="5968" spans="1:3" x14ac:dyDescent="0.2">
      <c r="A5968">
        <v>43</v>
      </c>
      <c r="B5968">
        <v>32</v>
      </c>
      <c r="C5968">
        <v>73</v>
      </c>
    </row>
    <row r="5969" spans="1:3" x14ac:dyDescent="0.2">
      <c r="A5969">
        <v>43</v>
      </c>
      <c r="B5969">
        <v>33</v>
      </c>
      <c r="C5969">
        <v>90</v>
      </c>
    </row>
    <row r="5970" spans="1:3" x14ac:dyDescent="0.2">
      <c r="A5970">
        <v>43</v>
      </c>
      <c r="B5970">
        <v>34</v>
      </c>
      <c r="C5970">
        <v>116</v>
      </c>
    </row>
    <row r="5971" spans="1:3" x14ac:dyDescent="0.2">
      <c r="A5971">
        <v>43</v>
      </c>
      <c r="B5971">
        <v>35</v>
      </c>
      <c r="C5971">
        <v>89</v>
      </c>
    </row>
    <row r="5972" spans="1:3" x14ac:dyDescent="0.2">
      <c r="A5972">
        <v>43</v>
      </c>
      <c r="B5972">
        <v>36</v>
      </c>
      <c r="C5972">
        <v>89</v>
      </c>
    </row>
    <row r="5973" spans="1:3" x14ac:dyDescent="0.2">
      <c r="A5973">
        <v>43</v>
      </c>
      <c r="B5973">
        <v>37</v>
      </c>
      <c r="C5973">
        <v>83</v>
      </c>
    </row>
    <row r="5974" spans="1:3" x14ac:dyDescent="0.2">
      <c r="A5974">
        <v>43</v>
      </c>
      <c r="B5974">
        <v>38</v>
      </c>
      <c r="C5974">
        <v>85</v>
      </c>
    </row>
    <row r="5975" spans="1:3" x14ac:dyDescent="0.2">
      <c r="A5975">
        <v>43</v>
      </c>
      <c r="B5975">
        <v>39</v>
      </c>
      <c r="C5975">
        <v>58</v>
      </c>
    </row>
    <row r="5976" spans="1:3" x14ac:dyDescent="0.2">
      <c r="A5976">
        <v>43</v>
      </c>
      <c r="B5976">
        <v>40</v>
      </c>
      <c r="C5976">
        <v>42</v>
      </c>
    </row>
    <row r="5977" spans="1:3" x14ac:dyDescent="0.2">
      <c r="A5977">
        <v>43</v>
      </c>
      <c r="B5977">
        <v>41</v>
      </c>
      <c r="C5977">
        <v>50</v>
      </c>
    </row>
    <row r="5978" spans="1:3" x14ac:dyDescent="0.2">
      <c r="A5978">
        <v>43</v>
      </c>
      <c r="B5978">
        <v>42</v>
      </c>
      <c r="C5978">
        <v>31</v>
      </c>
    </row>
    <row r="5979" spans="1:3" x14ac:dyDescent="0.2">
      <c r="A5979">
        <v>43</v>
      </c>
      <c r="B5979">
        <v>43</v>
      </c>
      <c r="C5979">
        <v>43</v>
      </c>
    </row>
    <row r="5980" spans="1:3" x14ac:dyDescent="0.2">
      <c r="A5980">
        <v>43</v>
      </c>
      <c r="B5980">
        <v>44</v>
      </c>
      <c r="C5980">
        <v>83</v>
      </c>
    </row>
    <row r="5981" spans="1:3" x14ac:dyDescent="0.2">
      <c r="A5981">
        <v>43</v>
      </c>
      <c r="B5981">
        <v>45</v>
      </c>
      <c r="C5981">
        <v>73</v>
      </c>
    </row>
    <row r="5982" spans="1:3" x14ac:dyDescent="0.2">
      <c r="A5982">
        <v>43</v>
      </c>
      <c r="B5982">
        <v>46</v>
      </c>
      <c r="C5982">
        <v>80</v>
      </c>
    </row>
    <row r="5983" spans="1:3" x14ac:dyDescent="0.2">
      <c r="A5983">
        <v>43</v>
      </c>
      <c r="B5983">
        <v>47</v>
      </c>
      <c r="C5983">
        <v>70</v>
      </c>
    </row>
    <row r="5984" spans="1:3" x14ac:dyDescent="0.2">
      <c r="A5984">
        <v>43</v>
      </c>
      <c r="B5984">
        <v>48</v>
      </c>
      <c r="C5984">
        <v>88</v>
      </c>
    </row>
    <row r="5985" spans="1:3" x14ac:dyDescent="0.2">
      <c r="A5985">
        <v>43</v>
      </c>
      <c r="B5985">
        <v>49</v>
      </c>
      <c r="C5985">
        <v>79</v>
      </c>
    </row>
    <row r="5986" spans="1:3" x14ac:dyDescent="0.2">
      <c r="A5986">
        <v>43</v>
      </c>
      <c r="B5986">
        <v>50</v>
      </c>
      <c r="C5986">
        <v>50</v>
      </c>
    </row>
    <row r="5987" spans="1:3" x14ac:dyDescent="0.2">
      <c r="A5987">
        <v>43</v>
      </c>
      <c r="B5987">
        <v>51</v>
      </c>
      <c r="C5987">
        <v>90</v>
      </c>
    </row>
    <row r="5988" spans="1:3" x14ac:dyDescent="0.2">
      <c r="A5988">
        <v>43</v>
      </c>
      <c r="B5988">
        <v>52</v>
      </c>
      <c r="C5988">
        <v>116</v>
      </c>
    </row>
    <row r="5989" spans="1:3" x14ac:dyDescent="0.2">
      <c r="A5989">
        <v>43</v>
      </c>
      <c r="B5989">
        <v>53</v>
      </c>
      <c r="C5989">
        <v>56</v>
      </c>
    </row>
    <row r="5990" spans="1:3" x14ac:dyDescent="0.2">
      <c r="A5990">
        <v>43</v>
      </c>
      <c r="B5990">
        <v>54</v>
      </c>
      <c r="C5990">
        <v>42</v>
      </c>
    </row>
    <row r="5991" spans="1:3" x14ac:dyDescent="0.2">
      <c r="A5991">
        <v>43</v>
      </c>
      <c r="B5991">
        <v>55</v>
      </c>
      <c r="C5991">
        <v>54</v>
      </c>
    </row>
    <row r="5992" spans="1:3" x14ac:dyDescent="0.2">
      <c r="A5992">
        <v>43</v>
      </c>
      <c r="B5992">
        <v>56</v>
      </c>
      <c r="C5992">
        <v>54</v>
      </c>
    </row>
    <row r="5993" spans="1:3" x14ac:dyDescent="0.2">
      <c r="A5993">
        <v>43</v>
      </c>
      <c r="B5993">
        <v>57</v>
      </c>
      <c r="C5993">
        <v>54</v>
      </c>
    </row>
    <row r="5994" spans="1:3" x14ac:dyDescent="0.2">
      <c r="A5994">
        <v>43</v>
      </c>
      <c r="B5994">
        <v>58</v>
      </c>
      <c r="C5994">
        <v>115</v>
      </c>
    </row>
    <row r="5995" spans="1:3" x14ac:dyDescent="0.2">
      <c r="A5995">
        <v>43</v>
      </c>
      <c r="B5995">
        <v>59</v>
      </c>
      <c r="C5995">
        <v>115</v>
      </c>
    </row>
    <row r="5996" spans="1:3" x14ac:dyDescent="0.2">
      <c r="A5996">
        <v>43</v>
      </c>
      <c r="B5996">
        <v>60</v>
      </c>
      <c r="C5996">
        <v>46</v>
      </c>
    </row>
    <row r="5997" spans="1:3" x14ac:dyDescent="0.2">
      <c r="A5997">
        <v>43</v>
      </c>
      <c r="B5997">
        <v>61</v>
      </c>
      <c r="C5997">
        <v>99</v>
      </c>
    </row>
    <row r="5998" spans="1:3" x14ac:dyDescent="0.2">
      <c r="A5998">
        <v>43</v>
      </c>
      <c r="B5998">
        <v>62</v>
      </c>
      <c r="C5998">
        <v>73</v>
      </c>
    </row>
    <row r="5999" spans="1:3" x14ac:dyDescent="0.2">
      <c r="A5999">
        <v>43</v>
      </c>
      <c r="B5999">
        <v>63</v>
      </c>
      <c r="C5999">
        <v>83</v>
      </c>
    </row>
    <row r="6000" spans="1:3" x14ac:dyDescent="0.2">
      <c r="A6000">
        <v>43</v>
      </c>
      <c r="B6000">
        <v>64</v>
      </c>
      <c r="C6000">
        <v>79</v>
      </c>
    </row>
    <row r="6001" spans="1:3" x14ac:dyDescent="0.2">
      <c r="A6001">
        <v>43</v>
      </c>
      <c r="B6001">
        <v>65</v>
      </c>
      <c r="C6001">
        <v>49</v>
      </c>
    </row>
    <row r="6002" spans="1:3" x14ac:dyDescent="0.2">
      <c r="A6002">
        <v>43</v>
      </c>
      <c r="B6002">
        <v>66</v>
      </c>
      <c r="C6002">
        <v>71</v>
      </c>
    </row>
    <row r="6003" spans="1:3" x14ac:dyDescent="0.2">
      <c r="A6003">
        <v>43</v>
      </c>
      <c r="B6003">
        <v>67</v>
      </c>
      <c r="C6003">
        <v>85</v>
      </c>
    </row>
    <row r="6004" spans="1:3" x14ac:dyDescent="0.2">
      <c r="A6004">
        <v>43</v>
      </c>
      <c r="B6004">
        <v>68</v>
      </c>
      <c r="C6004">
        <v>122</v>
      </c>
    </row>
    <row r="6005" spans="1:3" x14ac:dyDescent="0.2">
      <c r="A6005">
        <v>43</v>
      </c>
      <c r="B6005">
        <v>69</v>
      </c>
      <c r="C6005">
        <v>41</v>
      </c>
    </row>
    <row r="6006" spans="1:3" x14ac:dyDescent="0.2">
      <c r="A6006">
        <v>43</v>
      </c>
      <c r="B6006">
        <v>70</v>
      </c>
      <c r="C6006">
        <v>74</v>
      </c>
    </row>
    <row r="6007" spans="1:3" x14ac:dyDescent="0.2">
      <c r="A6007">
        <v>43</v>
      </c>
      <c r="B6007">
        <v>71</v>
      </c>
      <c r="C6007">
        <v>103</v>
      </c>
    </row>
    <row r="6008" spans="1:3" x14ac:dyDescent="0.2">
      <c r="A6008">
        <v>43</v>
      </c>
      <c r="B6008">
        <v>72</v>
      </c>
      <c r="C6008">
        <v>28</v>
      </c>
    </row>
    <row r="6009" spans="1:3" x14ac:dyDescent="0.2">
      <c r="A6009">
        <v>43</v>
      </c>
      <c r="B6009">
        <v>73</v>
      </c>
      <c r="C6009">
        <v>116</v>
      </c>
    </row>
    <row r="6010" spans="1:3" x14ac:dyDescent="0.2">
      <c r="A6010">
        <v>43</v>
      </c>
      <c r="B6010">
        <v>74</v>
      </c>
      <c r="C6010">
        <v>103</v>
      </c>
    </row>
    <row r="6011" spans="1:3" x14ac:dyDescent="0.2">
      <c r="A6011">
        <v>43</v>
      </c>
      <c r="B6011">
        <v>75</v>
      </c>
      <c r="C6011">
        <v>79</v>
      </c>
    </row>
    <row r="6012" spans="1:3" x14ac:dyDescent="0.2">
      <c r="A6012">
        <v>43</v>
      </c>
      <c r="B6012">
        <v>76</v>
      </c>
      <c r="C6012">
        <v>70</v>
      </c>
    </row>
    <row r="6013" spans="1:3" x14ac:dyDescent="0.2">
      <c r="A6013">
        <v>43</v>
      </c>
      <c r="B6013">
        <v>77</v>
      </c>
      <c r="C6013">
        <v>70</v>
      </c>
    </row>
    <row r="6014" spans="1:3" x14ac:dyDescent="0.2">
      <c r="A6014">
        <v>43</v>
      </c>
      <c r="B6014">
        <v>78</v>
      </c>
      <c r="C6014">
        <v>55</v>
      </c>
    </row>
    <row r="6015" spans="1:3" x14ac:dyDescent="0.2">
      <c r="A6015">
        <v>43</v>
      </c>
      <c r="B6015">
        <v>79</v>
      </c>
      <c r="C6015">
        <v>69</v>
      </c>
    </row>
    <row r="6016" spans="1:3" x14ac:dyDescent="0.2">
      <c r="A6016">
        <v>43</v>
      </c>
      <c r="B6016">
        <v>80</v>
      </c>
      <c r="C6016">
        <v>71</v>
      </c>
    </row>
    <row r="6017" spans="1:3" x14ac:dyDescent="0.2">
      <c r="A6017">
        <v>43</v>
      </c>
      <c r="B6017">
        <v>81</v>
      </c>
      <c r="C6017">
        <v>42</v>
      </c>
    </row>
    <row r="6018" spans="1:3" x14ac:dyDescent="0.2">
      <c r="A6018">
        <v>43</v>
      </c>
      <c r="B6018">
        <v>82</v>
      </c>
      <c r="C6018">
        <v>8</v>
      </c>
    </row>
    <row r="6019" spans="1:3" x14ac:dyDescent="0.2">
      <c r="A6019">
        <v>43</v>
      </c>
      <c r="B6019">
        <v>83</v>
      </c>
      <c r="C6019">
        <v>105</v>
      </c>
    </row>
    <row r="6020" spans="1:3" x14ac:dyDescent="0.2">
      <c r="A6020">
        <v>43</v>
      </c>
      <c r="B6020">
        <v>84</v>
      </c>
      <c r="C6020">
        <v>66</v>
      </c>
    </row>
    <row r="6021" spans="1:3" x14ac:dyDescent="0.2">
      <c r="A6021">
        <v>43</v>
      </c>
      <c r="B6021">
        <v>85</v>
      </c>
      <c r="C6021">
        <v>66</v>
      </c>
    </row>
    <row r="6022" spans="1:3" x14ac:dyDescent="0.2">
      <c r="A6022">
        <v>43</v>
      </c>
      <c r="B6022">
        <v>86</v>
      </c>
      <c r="C6022">
        <v>76</v>
      </c>
    </row>
    <row r="6023" spans="1:3" x14ac:dyDescent="0.2">
      <c r="A6023">
        <v>43</v>
      </c>
      <c r="B6023">
        <v>87</v>
      </c>
      <c r="C6023">
        <v>85</v>
      </c>
    </row>
    <row r="6024" spans="1:3" x14ac:dyDescent="0.2">
      <c r="A6024">
        <v>43</v>
      </c>
      <c r="B6024">
        <v>88</v>
      </c>
      <c r="C6024">
        <v>64</v>
      </c>
    </row>
    <row r="6025" spans="1:3" x14ac:dyDescent="0.2">
      <c r="A6025">
        <v>43</v>
      </c>
      <c r="B6025">
        <v>89</v>
      </c>
      <c r="C6025">
        <v>55</v>
      </c>
    </row>
    <row r="6026" spans="1:3" x14ac:dyDescent="0.2">
      <c r="A6026">
        <v>43</v>
      </c>
      <c r="B6026">
        <v>90</v>
      </c>
      <c r="C6026">
        <v>54</v>
      </c>
    </row>
    <row r="6027" spans="1:3" x14ac:dyDescent="0.2">
      <c r="A6027">
        <v>43</v>
      </c>
      <c r="B6027">
        <v>91</v>
      </c>
      <c r="C6027">
        <v>115</v>
      </c>
    </row>
    <row r="6028" spans="1:3" x14ac:dyDescent="0.2">
      <c r="A6028">
        <v>43</v>
      </c>
      <c r="B6028">
        <v>92</v>
      </c>
      <c r="C6028">
        <v>65</v>
      </c>
    </row>
    <row r="6029" spans="1:3" x14ac:dyDescent="0.2">
      <c r="A6029">
        <v>43</v>
      </c>
      <c r="B6029">
        <v>93</v>
      </c>
      <c r="C6029">
        <v>99</v>
      </c>
    </row>
    <row r="6030" spans="1:3" x14ac:dyDescent="0.2">
      <c r="A6030">
        <v>43</v>
      </c>
      <c r="B6030">
        <v>94</v>
      </c>
      <c r="C6030">
        <v>99</v>
      </c>
    </row>
    <row r="6031" spans="1:3" x14ac:dyDescent="0.2">
      <c r="A6031">
        <v>43</v>
      </c>
      <c r="B6031">
        <v>95</v>
      </c>
      <c r="C6031">
        <v>51</v>
      </c>
    </row>
    <row r="6032" spans="1:3" x14ac:dyDescent="0.2">
      <c r="A6032">
        <v>43</v>
      </c>
      <c r="B6032">
        <v>96</v>
      </c>
      <c r="C6032">
        <v>33</v>
      </c>
    </row>
    <row r="6033" spans="1:3" x14ac:dyDescent="0.2">
      <c r="A6033">
        <v>43</v>
      </c>
      <c r="B6033">
        <v>97</v>
      </c>
      <c r="C6033">
        <v>88</v>
      </c>
    </row>
    <row r="6034" spans="1:3" x14ac:dyDescent="0.2">
      <c r="A6034">
        <v>43</v>
      </c>
      <c r="B6034">
        <v>98</v>
      </c>
      <c r="C6034">
        <v>10</v>
      </c>
    </row>
    <row r="6035" spans="1:3" x14ac:dyDescent="0.2">
      <c r="A6035">
        <v>43</v>
      </c>
      <c r="B6035">
        <v>99</v>
      </c>
      <c r="C6035">
        <v>64</v>
      </c>
    </row>
    <row r="6036" spans="1:3" x14ac:dyDescent="0.2">
      <c r="A6036">
        <v>43</v>
      </c>
      <c r="B6036">
        <v>100</v>
      </c>
      <c r="C6036">
        <v>49</v>
      </c>
    </row>
    <row r="6037" spans="1:3" x14ac:dyDescent="0.2">
      <c r="A6037">
        <v>43</v>
      </c>
      <c r="B6037">
        <v>101</v>
      </c>
      <c r="C6037">
        <v>46</v>
      </c>
    </row>
    <row r="6038" spans="1:3" x14ac:dyDescent="0.2">
      <c r="A6038">
        <v>43</v>
      </c>
      <c r="B6038">
        <v>102</v>
      </c>
      <c r="C6038">
        <v>46</v>
      </c>
    </row>
    <row r="6039" spans="1:3" x14ac:dyDescent="0.2">
      <c r="A6039">
        <v>43</v>
      </c>
      <c r="B6039">
        <v>103</v>
      </c>
      <c r="C6039">
        <v>69</v>
      </c>
    </row>
    <row r="6040" spans="1:3" x14ac:dyDescent="0.2">
      <c r="A6040">
        <v>43</v>
      </c>
      <c r="B6040">
        <v>104</v>
      </c>
      <c r="C6040">
        <v>27</v>
      </c>
    </row>
    <row r="6041" spans="1:3" x14ac:dyDescent="0.2">
      <c r="A6041">
        <v>43</v>
      </c>
      <c r="B6041">
        <v>105</v>
      </c>
      <c r="C6041">
        <v>79</v>
      </c>
    </row>
    <row r="6042" spans="1:3" x14ac:dyDescent="0.2">
      <c r="A6042">
        <v>43</v>
      </c>
      <c r="B6042">
        <v>106</v>
      </c>
      <c r="C6042">
        <v>46</v>
      </c>
    </row>
    <row r="6043" spans="1:3" x14ac:dyDescent="0.2">
      <c r="A6043">
        <v>43</v>
      </c>
      <c r="B6043">
        <v>107</v>
      </c>
      <c r="C6043">
        <v>122</v>
      </c>
    </row>
    <row r="6044" spans="1:3" x14ac:dyDescent="0.2">
      <c r="A6044">
        <v>43</v>
      </c>
      <c r="B6044">
        <v>108</v>
      </c>
      <c r="C6044">
        <v>65</v>
      </c>
    </row>
    <row r="6045" spans="1:3" x14ac:dyDescent="0.2">
      <c r="A6045">
        <v>43</v>
      </c>
      <c r="B6045">
        <v>109</v>
      </c>
      <c r="C6045">
        <v>65</v>
      </c>
    </row>
    <row r="6046" spans="1:3" x14ac:dyDescent="0.2">
      <c r="A6046">
        <v>43</v>
      </c>
      <c r="B6046">
        <v>110</v>
      </c>
      <c r="C6046">
        <v>46</v>
      </c>
    </row>
    <row r="6047" spans="1:3" x14ac:dyDescent="0.2">
      <c r="A6047">
        <v>43</v>
      </c>
      <c r="B6047">
        <v>111</v>
      </c>
      <c r="C6047">
        <v>46</v>
      </c>
    </row>
    <row r="6048" spans="1:3" x14ac:dyDescent="0.2">
      <c r="A6048">
        <v>43</v>
      </c>
      <c r="B6048">
        <v>112</v>
      </c>
      <c r="C6048">
        <v>65</v>
      </c>
    </row>
    <row r="6049" spans="1:3" x14ac:dyDescent="0.2">
      <c r="A6049">
        <v>43</v>
      </c>
      <c r="B6049">
        <v>113</v>
      </c>
      <c r="C6049">
        <v>65</v>
      </c>
    </row>
    <row r="6050" spans="1:3" x14ac:dyDescent="0.2">
      <c r="A6050">
        <v>43</v>
      </c>
      <c r="B6050">
        <v>114</v>
      </c>
      <c r="C6050">
        <v>85</v>
      </c>
    </row>
    <row r="6051" spans="1:3" x14ac:dyDescent="0.2">
      <c r="A6051">
        <v>43</v>
      </c>
      <c r="B6051">
        <v>115</v>
      </c>
      <c r="C6051">
        <v>81</v>
      </c>
    </row>
    <row r="6052" spans="1:3" x14ac:dyDescent="0.2">
      <c r="A6052">
        <v>43</v>
      </c>
      <c r="B6052">
        <v>116</v>
      </c>
      <c r="C6052">
        <v>54</v>
      </c>
    </row>
    <row r="6053" spans="1:3" x14ac:dyDescent="0.2">
      <c r="A6053">
        <v>43</v>
      </c>
      <c r="B6053">
        <v>117</v>
      </c>
      <c r="C6053">
        <v>85</v>
      </c>
    </row>
    <row r="6054" spans="1:3" x14ac:dyDescent="0.2">
      <c r="A6054">
        <v>43</v>
      </c>
      <c r="B6054">
        <v>118</v>
      </c>
      <c r="C6054">
        <v>92</v>
      </c>
    </row>
    <row r="6055" spans="1:3" x14ac:dyDescent="0.2">
      <c r="A6055">
        <v>43</v>
      </c>
      <c r="B6055">
        <v>119</v>
      </c>
      <c r="C6055">
        <v>93</v>
      </c>
    </row>
    <row r="6056" spans="1:3" x14ac:dyDescent="0.2">
      <c r="A6056">
        <v>43</v>
      </c>
      <c r="B6056">
        <v>120</v>
      </c>
      <c r="C6056">
        <v>10</v>
      </c>
    </row>
    <row r="6057" spans="1:3" x14ac:dyDescent="0.2">
      <c r="A6057">
        <v>43</v>
      </c>
      <c r="B6057">
        <v>121</v>
      </c>
      <c r="C6057">
        <v>122</v>
      </c>
    </row>
    <row r="6058" spans="1:3" x14ac:dyDescent="0.2">
      <c r="A6058">
        <v>43</v>
      </c>
      <c r="B6058">
        <v>122</v>
      </c>
      <c r="C6058">
        <v>70</v>
      </c>
    </row>
    <row r="6059" spans="1:3" x14ac:dyDescent="0.2">
      <c r="A6059">
        <v>43</v>
      </c>
      <c r="B6059">
        <v>123</v>
      </c>
      <c r="C6059">
        <v>46</v>
      </c>
    </row>
    <row r="6060" spans="1:3" x14ac:dyDescent="0.2">
      <c r="A6060">
        <v>43</v>
      </c>
      <c r="B6060">
        <v>124</v>
      </c>
      <c r="C6060">
        <v>46</v>
      </c>
    </row>
    <row r="6061" spans="1:3" x14ac:dyDescent="0.2">
      <c r="A6061">
        <v>43</v>
      </c>
      <c r="B6061">
        <v>125</v>
      </c>
      <c r="C6061">
        <v>113</v>
      </c>
    </row>
    <row r="6062" spans="1:3" x14ac:dyDescent="0.2">
      <c r="A6062">
        <v>43</v>
      </c>
      <c r="B6062">
        <v>126</v>
      </c>
      <c r="C6062">
        <v>112</v>
      </c>
    </row>
    <row r="6063" spans="1:3" x14ac:dyDescent="0.2">
      <c r="A6063">
        <v>43</v>
      </c>
      <c r="B6063">
        <v>127</v>
      </c>
      <c r="C6063">
        <v>93</v>
      </c>
    </row>
    <row r="6064" spans="1:3" x14ac:dyDescent="0.2">
      <c r="A6064">
        <v>43</v>
      </c>
      <c r="B6064">
        <v>128</v>
      </c>
      <c r="C6064">
        <v>122</v>
      </c>
    </row>
    <row r="6065" spans="1:3" x14ac:dyDescent="0.2">
      <c r="A6065">
        <v>43</v>
      </c>
      <c r="B6065">
        <v>129</v>
      </c>
      <c r="C6065">
        <v>76</v>
      </c>
    </row>
    <row r="6066" spans="1:3" x14ac:dyDescent="0.2">
      <c r="A6066">
        <v>43</v>
      </c>
      <c r="B6066">
        <v>130</v>
      </c>
      <c r="C6066">
        <v>85</v>
      </c>
    </row>
    <row r="6067" spans="1:3" x14ac:dyDescent="0.2">
      <c r="A6067">
        <v>43</v>
      </c>
      <c r="B6067">
        <v>131</v>
      </c>
      <c r="C6067">
        <v>10</v>
      </c>
    </row>
    <row r="6068" spans="1:3" x14ac:dyDescent="0.2">
      <c r="A6068">
        <v>43</v>
      </c>
      <c r="B6068">
        <v>132</v>
      </c>
      <c r="C6068">
        <v>113</v>
      </c>
    </row>
    <row r="6069" spans="1:3" x14ac:dyDescent="0.2">
      <c r="A6069">
        <v>43</v>
      </c>
      <c r="B6069">
        <v>133</v>
      </c>
      <c r="C6069">
        <v>48</v>
      </c>
    </row>
    <row r="6070" spans="1:3" x14ac:dyDescent="0.2">
      <c r="A6070">
        <v>43</v>
      </c>
      <c r="B6070">
        <v>134</v>
      </c>
      <c r="C6070">
        <v>113</v>
      </c>
    </row>
    <row r="6071" spans="1:3" x14ac:dyDescent="0.2">
      <c r="A6071">
        <v>43</v>
      </c>
      <c r="B6071">
        <v>135</v>
      </c>
      <c r="C6071">
        <v>61</v>
      </c>
    </row>
    <row r="6072" spans="1:3" x14ac:dyDescent="0.2">
      <c r="A6072">
        <v>43</v>
      </c>
      <c r="B6072">
        <v>136</v>
      </c>
      <c r="C6072">
        <v>97</v>
      </c>
    </row>
    <row r="6073" spans="1:3" x14ac:dyDescent="0.2">
      <c r="A6073">
        <v>43</v>
      </c>
      <c r="B6073">
        <v>137</v>
      </c>
      <c r="C6073">
        <v>97</v>
      </c>
    </row>
    <row r="6074" spans="1:3" x14ac:dyDescent="0.2">
      <c r="A6074">
        <v>44</v>
      </c>
      <c r="B6074">
        <v>0</v>
      </c>
      <c r="C6074">
        <v>54</v>
      </c>
    </row>
    <row r="6075" spans="1:3" x14ac:dyDescent="0.2">
      <c r="A6075">
        <v>44</v>
      </c>
      <c r="B6075">
        <v>1</v>
      </c>
      <c r="C6075">
        <v>81</v>
      </c>
    </row>
    <row r="6076" spans="1:3" x14ac:dyDescent="0.2">
      <c r="A6076">
        <v>44</v>
      </c>
      <c r="B6076">
        <v>2</v>
      </c>
      <c r="C6076">
        <v>54</v>
      </c>
    </row>
    <row r="6077" spans="1:3" x14ac:dyDescent="0.2">
      <c r="A6077">
        <v>44</v>
      </c>
      <c r="B6077">
        <v>3</v>
      </c>
      <c r="C6077">
        <v>42</v>
      </c>
    </row>
    <row r="6078" spans="1:3" x14ac:dyDescent="0.2">
      <c r="A6078">
        <v>44</v>
      </c>
      <c r="B6078">
        <v>4</v>
      </c>
      <c r="C6078">
        <v>31</v>
      </c>
    </row>
    <row r="6079" spans="1:3" x14ac:dyDescent="0.2">
      <c r="A6079">
        <v>44</v>
      </c>
      <c r="B6079">
        <v>5</v>
      </c>
      <c r="C6079">
        <v>69</v>
      </c>
    </row>
    <row r="6080" spans="1:3" x14ac:dyDescent="0.2">
      <c r="A6080">
        <v>44</v>
      </c>
      <c r="B6080">
        <v>6</v>
      </c>
      <c r="C6080">
        <v>42</v>
      </c>
    </row>
    <row r="6081" spans="1:3" x14ac:dyDescent="0.2">
      <c r="A6081">
        <v>44</v>
      </c>
      <c r="B6081">
        <v>7</v>
      </c>
      <c r="C6081">
        <v>71</v>
      </c>
    </row>
    <row r="6082" spans="1:3" x14ac:dyDescent="0.2">
      <c r="A6082">
        <v>44</v>
      </c>
      <c r="B6082">
        <v>8</v>
      </c>
      <c r="C6082">
        <v>49</v>
      </c>
    </row>
    <row r="6083" spans="1:3" x14ac:dyDescent="0.2">
      <c r="A6083">
        <v>44</v>
      </c>
      <c r="B6083">
        <v>9</v>
      </c>
      <c r="C6083">
        <v>41</v>
      </c>
    </row>
    <row r="6084" spans="1:3" x14ac:dyDescent="0.2">
      <c r="A6084">
        <v>44</v>
      </c>
      <c r="B6084">
        <v>10</v>
      </c>
      <c r="C6084">
        <v>108</v>
      </c>
    </row>
    <row r="6085" spans="1:3" x14ac:dyDescent="0.2">
      <c r="A6085">
        <v>44</v>
      </c>
      <c r="B6085">
        <v>11</v>
      </c>
      <c r="C6085">
        <v>50</v>
      </c>
    </row>
    <row r="6086" spans="1:3" x14ac:dyDescent="0.2">
      <c r="A6086">
        <v>44</v>
      </c>
      <c r="B6086">
        <v>12</v>
      </c>
      <c r="C6086">
        <v>41</v>
      </c>
    </row>
    <row r="6087" spans="1:3" x14ac:dyDescent="0.2">
      <c r="A6087">
        <v>44</v>
      </c>
      <c r="B6087">
        <v>13</v>
      </c>
      <c r="C6087">
        <v>71</v>
      </c>
    </row>
    <row r="6088" spans="1:3" x14ac:dyDescent="0.2">
      <c r="A6088">
        <v>44</v>
      </c>
      <c r="B6088">
        <v>14</v>
      </c>
      <c r="C6088">
        <v>71</v>
      </c>
    </row>
    <row r="6089" spans="1:3" x14ac:dyDescent="0.2">
      <c r="A6089">
        <v>44</v>
      </c>
      <c r="B6089">
        <v>15</v>
      </c>
      <c r="C6089">
        <v>40</v>
      </c>
    </row>
    <row r="6090" spans="1:3" x14ac:dyDescent="0.2">
      <c r="A6090">
        <v>44</v>
      </c>
      <c r="B6090">
        <v>16</v>
      </c>
      <c r="C6090">
        <v>31</v>
      </c>
    </row>
    <row r="6091" spans="1:3" x14ac:dyDescent="0.2">
      <c r="A6091">
        <v>44</v>
      </c>
      <c r="B6091">
        <v>17</v>
      </c>
      <c r="C6091">
        <v>54</v>
      </c>
    </row>
    <row r="6092" spans="1:3" x14ac:dyDescent="0.2">
      <c r="A6092">
        <v>44</v>
      </c>
      <c r="B6092">
        <v>18</v>
      </c>
      <c r="C6092">
        <v>50</v>
      </c>
    </row>
    <row r="6093" spans="1:3" x14ac:dyDescent="0.2">
      <c r="A6093">
        <v>44</v>
      </c>
      <c r="B6093">
        <v>19</v>
      </c>
      <c r="C6093">
        <v>81</v>
      </c>
    </row>
    <row r="6094" spans="1:3" x14ac:dyDescent="0.2">
      <c r="A6094">
        <v>44</v>
      </c>
      <c r="B6094">
        <v>20</v>
      </c>
      <c r="C6094">
        <v>71</v>
      </c>
    </row>
    <row r="6095" spans="1:3" x14ac:dyDescent="0.2">
      <c r="A6095">
        <v>44</v>
      </c>
      <c r="B6095">
        <v>21</v>
      </c>
      <c r="C6095">
        <v>105</v>
      </c>
    </row>
    <row r="6096" spans="1:3" x14ac:dyDescent="0.2">
      <c r="A6096">
        <v>44</v>
      </c>
      <c r="B6096">
        <v>22</v>
      </c>
      <c r="C6096">
        <v>64</v>
      </c>
    </row>
    <row r="6097" spans="1:3" x14ac:dyDescent="0.2">
      <c r="A6097">
        <v>44</v>
      </c>
      <c r="B6097">
        <v>23</v>
      </c>
      <c r="C6097">
        <v>74</v>
      </c>
    </row>
    <row r="6098" spans="1:3" x14ac:dyDescent="0.2">
      <c r="A6098">
        <v>44</v>
      </c>
      <c r="B6098">
        <v>24</v>
      </c>
      <c r="C6098">
        <v>79</v>
      </c>
    </row>
    <row r="6099" spans="1:3" x14ac:dyDescent="0.2">
      <c r="A6099">
        <v>44</v>
      </c>
      <c r="B6099">
        <v>25</v>
      </c>
      <c r="C6099">
        <v>54</v>
      </c>
    </row>
    <row r="6100" spans="1:3" x14ac:dyDescent="0.2">
      <c r="A6100">
        <v>44</v>
      </c>
      <c r="B6100">
        <v>26</v>
      </c>
      <c r="C6100">
        <v>40</v>
      </c>
    </row>
    <row r="6101" spans="1:3" x14ac:dyDescent="0.2">
      <c r="A6101">
        <v>44</v>
      </c>
      <c r="B6101">
        <v>27</v>
      </c>
      <c r="C6101">
        <v>85</v>
      </c>
    </row>
    <row r="6102" spans="1:3" x14ac:dyDescent="0.2">
      <c r="A6102">
        <v>44</v>
      </c>
      <c r="B6102">
        <v>28</v>
      </c>
      <c r="C6102">
        <v>70</v>
      </c>
    </row>
    <row r="6103" spans="1:3" x14ac:dyDescent="0.2">
      <c r="A6103">
        <v>44</v>
      </c>
      <c r="B6103">
        <v>29</v>
      </c>
      <c r="C6103">
        <v>69</v>
      </c>
    </row>
    <row r="6104" spans="1:3" x14ac:dyDescent="0.2">
      <c r="A6104">
        <v>44</v>
      </c>
      <c r="B6104">
        <v>30</v>
      </c>
      <c r="C6104">
        <v>79</v>
      </c>
    </row>
    <row r="6105" spans="1:3" x14ac:dyDescent="0.2">
      <c r="A6105">
        <v>44</v>
      </c>
      <c r="B6105">
        <v>31</v>
      </c>
      <c r="C6105">
        <v>83</v>
      </c>
    </row>
    <row r="6106" spans="1:3" x14ac:dyDescent="0.2">
      <c r="A6106">
        <v>44</v>
      </c>
      <c r="B6106">
        <v>32</v>
      </c>
      <c r="C6106">
        <v>27</v>
      </c>
    </row>
    <row r="6107" spans="1:3" x14ac:dyDescent="0.2">
      <c r="A6107">
        <v>44</v>
      </c>
      <c r="B6107">
        <v>33</v>
      </c>
      <c r="C6107">
        <v>80</v>
      </c>
    </row>
    <row r="6108" spans="1:3" x14ac:dyDescent="0.2">
      <c r="A6108">
        <v>44</v>
      </c>
      <c r="B6108">
        <v>34</v>
      </c>
      <c r="C6108">
        <v>66</v>
      </c>
    </row>
    <row r="6109" spans="1:3" x14ac:dyDescent="0.2">
      <c r="A6109">
        <v>44</v>
      </c>
      <c r="B6109">
        <v>35</v>
      </c>
      <c r="C6109">
        <v>42</v>
      </c>
    </row>
    <row r="6110" spans="1:3" x14ac:dyDescent="0.2">
      <c r="A6110">
        <v>44</v>
      </c>
      <c r="B6110">
        <v>36</v>
      </c>
      <c r="C6110">
        <v>42</v>
      </c>
    </row>
    <row r="6111" spans="1:3" x14ac:dyDescent="0.2">
      <c r="A6111">
        <v>44</v>
      </c>
      <c r="B6111">
        <v>37</v>
      </c>
      <c r="C6111">
        <v>44</v>
      </c>
    </row>
    <row r="6112" spans="1:3" x14ac:dyDescent="0.2">
      <c r="A6112">
        <v>44</v>
      </c>
      <c r="B6112">
        <v>38</v>
      </c>
      <c r="C6112">
        <v>63</v>
      </c>
    </row>
    <row r="6113" spans="1:3" x14ac:dyDescent="0.2">
      <c r="A6113">
        <v>44</v>
      </c>
      <c r="B6113">
        <v>39</v>
      </c>
      <c r="C6113">
        <v>64</v>
      </c>
    </row>
    <row r="6114" spans="1:3" x14ac:dyDescent="0.2">
      <c r="A6114">
        <v>44</v>
      </c>
      <c r="B6114">
        <v>40</v>
      </c>
      <c r="C6114">
        <v>65</v>
      </c>
    </row>
    <row r="6115" spans="1:3" x14ac:dyDescent="0.2">
      <c r="A6115">
        <v>44</v>
      </c>
      <c r="B6115">
        <v>41</v>
      </c>
      <c r="C6115">
        <v>83</v>
      </c>
    </row>
    <row r="6116" spans="1:3" x14ac:dyDescent="0.2">
      <c r="A6116">
        <v>44</v>
      </c>
      <c r="B6116">
        <v>42</v>
      </c>
      <c r="C6116">
        <v>65</v>
      </c>
    </row>
    <row r="6117" spans="1:3" x14ac:dyDescent="0.2">
      <c r="A6117">
        <v>44</v>
      </c>
      <c r="B6117">
        <v>43</v>
      </c>
      <c r="C6117">
        <v>83</v>
      </c>
    </row>
    <row r="6118" spans="1:3" x14ac:dyDescent="0.2">
      <c r="A6118">
        <v>44</v>
      </c>
      <c r="B6118">
        <v>44</v>
      </c>
      <c r="C6118">
        <v>44</v>
      </c>
    </row>
    <row r="6119" spans="1:3" x14ac:dyDescent="0.2">
      <c r="A6119">
        <v>44</v>
      </c>
      <c r="B6119">
        <v>45</v>
      </c>
      <c r="C6119">
        <v>103</v>
      </c>
    </row>
    <row r="6120" spans="1:3" x14ac:dyDescent="0.2">
      <c r="A6120">
        <v>44</v>
      </c>
      <c r="B6120">
        <v>46</v>
      </c>
      <c r="C6120">
        <v>97</v>
      </c>
    </row>
    <row r="6121" spans="1:3" x14ac:dyDescent="0.2">
      <c r="A6121">
        <v>44</v>
      </c>
      <c r="B6121">
        <v>47</v>
      </c>
      <c r="C6121">
        <v>97</v>
      </c>
    </row>
    <row r="6122" spans="1:3" x14ac:dyDescent="0.2">
      <c r="A6122">
        <v>44</v>
      </c>
      <c r="B6122">
        <v>48</v>
      </c>
      <c r="C6122">
        <v>92</v>
      </c>
    </row>
    <row r="6123" spans="1:3" x14ac:dyDescent="0.2">
      <c r="A6123">
        <v>44</v>
      </c>
      <c r="B6123">
        <v>49</v>
      </c>
      <c r="C6123">
        <v>46</v>
      </c>
    </row>
    <row r="6124" spans="1:3" x14ac:dyDescent="0.2">
      <c r="A6124">
        <v>44</v>
      </c>
      <c r="B6124">
        <v>50</v>
      </c>
      <c r="C6124">
        <v>83</v>
      </c>
    </row>
    <row r="6125" spans="1:3" x14ac:dyDescent="0.2">
      <c r="A6125">
        <v>44</v>
      </c>
      <c r="B6125">
        <v>51</v>
      </c>
      <c r="C6125">
        <v>80</v>
      </c>
    </row>
    <row r="6126" spans="1:3" x14ac:dyDescent="0.2">
      <c r="A6126">
        <v>44</v>
      </c>
      <c r="B6126">
        <v>52</v>
      </c>
      <c r="C6126">
        <v>66</v>
      </c>
    </row>
    <row r="6127" spans="1:3" x14ac:dyDescent="0.2">
      <c r="A6127">
        <v>44</v>
      </c>
      <c r="B6127">
        <v>53</v>
      </c>
      <c r="C6127">
        <v>105</v>
      </c>
    </row>
    <row r="6128" spans="1:3" x14ac:dyDescent="0.2">
      <c r="A6128">
        <v>44</v>
      </c>
      <c r="B6128">
        <v>54</v>
      </c>
      <c r="C6128">
        <v>65</v>
      </c>
    </row>
    <row r="6129" spans="1:3" x14ac:dyDescent="0.2">
      <c r="A6129">
        <v>44</v>
      </c>
      <c r="B6129">
        <v>55</v>
      </c>
      <c r="C6129">
        <v>70</v>
      </c>
    </row>
    <row r="6130" spans="1:3" x14ac:dyDescent="0.2">
      <c r="A6130">
        <v>44</v>
      </c>
      <c r="B6130">
        <v>56</v>
      </c>
      <c r="C6130">
        <v>99</v>
      </c>
    </row>
    <row r="6131" spans="1:3" x14ac:dyDescent="0.2">
      <c r="A6131">
        <v>44</v>
      </c>
      <c r="B6131">
        <v>57</v>
      </c>
      <c r="C6131">
        <v>99</v>
      </c>
    </row>
    <row r="6132" spans="1:3" x14ac:dyDescent="0.2">
      <c r="A6132">
        <v>44</v>
      </c>
      <c r="B6132">
        <v>58</v>
      </c>
      <c r="C6132">
        <v>70</v>
      </c>
    </row>
    <row r="6133" spans="1:3" x14ac:dyDescent="0.2">
      <c r="A6133">
        <v>44</v>
      </c>
      <c r="B6133">
        <v>59</v>
      </c>
      <c r="C6133">
        <v>80</v>
      </c>
    </row>
    <row r="6134" spans="1:3" x14ac:dyDescent="0.2">
      <c r="A6134">
        <v>44</v>
      </c>
      <c r="B6134">
        <v>60</v>
      </c>
      <c r="C6134">
        <v>87</v>
      </c>
    </row>
    <row r="6135" spans="1:3" x14ac:dyDescent="0.2">
      <c r="A6135">
        <v>44</v>
      </c>
      <c r="B6135">
        <v>61</v>
      </c>
      <c r="C6135">
        <v>112</v>
      </c>
    </row>
    <row r="6136" spans="1:3" x14ac:dyDescent="0.2">
      <c r="A6136">
        <v>44</v>
      </c>
      <c r="B6136">
        <v>62</v>
      </c>
      <c r="C6136">
        <v>103</v>
      </c>
    </row>
    <row r="6137" spans="1:3" x14ac:dyDescent="0.2">
      <c r="A6137">
        <v>44</v>
      </c>
      <c r="B6137">
        <v>63</v>
      </c>
      <c r="C6137">
        <v>44</v>
      </c>
    </row>
    <row r="6138" spans="1:3" x14ac:dyDescent="0.2">
      <c r="A6138">
        <v>44</v>
      </c>
      <c r="B6138">
        <v>64</v>
      </c>
      <c r="C6138">
        <v>46</v>
      </c>
    </row>
    <row r="6139" spans="1:3" x14ac:dyDescent="0.2">
      <c r="A6139">
        <v>44</v>
      </c>
      <c r="B6139">
        <v>65</v>
      </c>
      <c r="C6139">
        <v>93</v>
      </c>
    </row>
    <row r="6140" spans="1:3" x14ac:dyDescent="0.2">
      <c r="A6140">
        <v>44</v>
      </c>
      <c r="B6140">
        <v>66</v>
      </c>
      <c r="C6140">
        <v>46</v>
      </c>
    </row>
    <row r="6141" spans="1:3" x14ac:dyDescent="0.2">
      <c r="A6141">
        <v>44</v>
      </c>
      <c r="B6141">
        <v>67</v>
      </c>
      <c r="C6141">
        <v>87</v>
      </c>
    </row>
    <row r="6142" spans="1:3" x14ac:dyDescent="0.2">
      <c r="A6142">
        <v>44</v>
      </c>
      <c r="B6142">
        <v>68</v>
      </c>
      <c r="C6142">
        <v>60</v>
      </c>
    </row>
    <row r="6143" spans="1:3" x14ac:dyDescent="0.2">
      <c r="A6143">
        <v>44</v>
      </c>
      <c r="B6143">
        <v>69</v>
      </c>
      <c r="C6143">
        <v>83</v>
      </c>
    </row>
    <row r="6144" spans="1:3" x14ac:dyDescent="0.2">
      <c r="A6144">
        <v>44</v>
      </c>
      <c r="B6144">
        <v>70</v>
      </c>
      <c r="C6144">
        <v>122</v>
      </c>
    </row>
    <row r="6145" spans="1:3" x14ac:dyDescent="0.2">
      <c r="A6145">
        <v>44</v>
      </c>
      <c r="B6145">
        <v>71</v>
      </c>
      <c r="C6145">
        <v>85</v>
      </c>
    </row>
    <row r="6146" spans="1:3" x14ac:dyDescent="0.2">
      <c r="A6146">
        <v>44</v>
      </c>
      <c r="B6146">
        <v>72</v>
      </c>
      <c r="C6146">
        <v>74</v>
      </c>
    </row>
    <row r="6147" spans="1:3" x14ac:dyDescent="0.2">
      <c r="A6147">
        <v>44</v>
      </c>
      <c r="B6147">
        <v>73</v>
      </c>
      <c r="C6147">
        <v>66</v>
      </c>
    </row>
    <row r="6148" spans="1:3" x14ac:dyDescent="0.2">
      <c r="A6148">
        <v>44</v>
      </c>
      <c r="B6148">
        <v>74</v>
      </c>
      <c r="C6148">
        <v>85</v>
      </c>
    </row>
    <row r="6149" spans="1:3" x14ac:dyDescent="0.2">
      <c r="A6149">
        <v>44</v>
      </c>
      <c r="B6149">
        <v>75</v>
      </c>
      <c r="C6149">
        <v>46</v>
      </c>
    </row>
    <row r="6150" spans="1:3" x14ac:dyDescent="0.2">
      <c r="A6150">
        <v>44</v>
      </c>
      <c r="B6150">
        <v>76</v>
      </c>
      <c r="C6150">
        <v>48</v>
      </c>
    </row>
    <row r="6151" spans="1:3" x14ac:dyDescent="0.2">
      <c r="A6151">
        <v>44</v>
      </c>
      <c r="B6151">
        <v>77</v>
      </c>
      <c r="C6151">
        <v>113</v>
      </c>
    </row>
    <row r="6152" spans="1:3" x14ac:dyDescent="0.2">
      <c r="A6152">
        <v>44</v>
      </c>
      <c r="B6152">
        <v>78</v>
      </c>
      <c r="C6152">
        <v>49</v>
      </c>
    </row>
    <row r="6153" spans="1:3" x14ac:dyDescent="0.2">
      <c r="A6153">
        <v>44</v>
      </c>
      <c r="B6153">
        <v>79</v>
      </c>
      <c r="C6153">
        <v>85</v>
      </c>
    </row>
    <row r="6154" spans="1:3" x14ac:dyDescent="0.2">
      <c r="A6154">
        <v>44</v>
      </c>
      <c r="B6154">
        <v>80</v>
      </c>
      <c r="C6154">
        <v>46</v>
      </c>
    </row>
    <row r="6155" spans="1:3" x14ac:dyDescent="0.2">
      <c r="A6155">
        <v>44</v>
      </c>
      <c r="B6155">
        <v>81</v>
      </c>
      <c r="C6155">
        <v>65</v>
      </c>
    </row>
    <row r="6156" spans="1:3" x14ac:dyDescent="0.2">
      <c r="A6156">
        <v>44</v>
      </c>
      <c r="B6156">
        <v>82</v>
      </c>
      <c r="C6156">
        <v>31</v>
      </c>
    </row>
    <row r="6157" spans="1:3" x14ac:dyDescent="0.2">
      <c r="A6157">
        <v>44</v>
      </c>
      <c r="B6157">
        <v>83</v>
      </c>
      <c r="C6157">
        <v>93</v>
      </c>
    </row>
    <row r="6158" spans="1:3" x14ac:dyDescent="0.2">
      <c r="A6158">
        <v>44</v>
      </c>
      <c r="B6158">
        <v>84</v>
      </c>
      <c r="C6158">
        <v>10</v>
      </c>
    </row>
    <row r="6159" spans="1:3" x14ac:dyDescent="0.2">
      <c r="A6159">
        <v>44</v>
      </c>
      <c r="B6159">
        <v>85</v>
      </c>
      <c r="C6159">
        <v>93</v>
      </c>
    </row>
    <row r="6160" spans="1:3" x14ac:dyDescent="0.2">
      <c r="A6160">
        <v>44</v>
      </c>
      <c r="B6160">
        <v>86</v>
      </c>
      <c r="C6160">
        <v>106</v>
      </c>
    </row>
    <row r="6161" spans="1:3" x14ac:dyDescent="0.2">
      <c r="A6161">
        <v>44</v>
      </c>
      <c r="B6161">
        <v>87</v>
      </c>
      <c r="C6161">
        <v>63</v>
      </c>
    </row>
    <row r="6162" spans="1:3" x14ac:dyDescent="0.2">
      <c r="A6162">
        <v>44</v>
      </c>
      <c r="B6162">
        <v>88</v>
      </c>
      <c r="C6162">
        <v>76</v>
      </c>
    </row>
    <row r="6163" spans="1:3" x14ac:dyDescent="0.2">
      <c r="A6163">
        <v>44</v>
      </c>
      <c r="B6163">
        <v>89</v>
      </c>
      <c r="C6163">
        <v>49</v>
      </c>
    </row>
    <row r="6164" spans="1:3" x14ac:dyDescent="0.2">
      <c r="A6164">
        <v>44</v>
      </c>
      <c r="B6164">
        <v>90</v>
      </c>
      <c r="C6164">
        <v>99</v>
      </c>
    </row>
    <row r="6165" spans="1:3" x14ac:dyDescent="0.2">
      <c r="A6165">
        <v>44</v>
      </c>
      <c r="B6165">
        <v>91</v>
      </c>
      <c r="C6165">
        <v>70</v>
      </c>
    </row>
    <row r="6166" spans="1:3" x14ac:dyDescent="0.2">
      <c r="A6166">
        <v>44</v>
      </c>
      <c r="B6166">
        <v>92</v>
      </c>
      <c r="C6166">
        <v>37</v>
      </c>
    </row>
    <row r="6167" spans="1:3" x14ac:dyDescent="0.2">
      <c r="A6167">
        <v>44</v>
      </c>
      <c r="B6167">
        <v>93</v>
      </c>
      <c r="C6167">
        <v>113</v>
      </c>
    </row>
    <row r="6168" spans="1:3" x14ac:dyDescent="0.2">
      <c r="A6168">
        <v>44</v>
      </c>
      <c r="B6168">
        <v>94</v>
      </c>
      <c r="C6168">
        <v>113</v>
      </c>
    </row>
    <row r="6169" spans="1:3" x14ac:dyDescent="0.2">
      <c r="A6169">
        <v>44</v>
      </c>
      <c r="B6169">
        <v>95</v>
      </c>
      <c r="C6169">
        <v>79</v>
      </c>
    </row>
    <row r="6170" spans="1:3" x14ac:dyDescent="0.2">
      <c r="A6170">
        <v>44</v>
      </c>
      <c r="B6170">
        <v>96</v>
      </c>
      <c r="C6170">
        <v>79</v>
      </c>
    </row>
    <row r="6171" spans="1:3" x14ac:dyDescent="0.2">
      <c r="A6171">
        <v>44</v>
      </c>
      <c r="B6171">
        <v>97</v>
      </c>
      <c r="C6171">
        <v>112</v>
      </c>
    </row>
    <row r="6172" spans="1:3" x14ac:dyDescent="0.2">
      <c r="A6172">
        <v>44</v>
      </c>
      <c r="B6172">
        <v>98</v>
      </c>
      <c r="C6172">
        <v>101</v>
      </c>
    </row>
    <row r="6173" spans="1:3" x14ac:dyDescent="0.2">
      <c r="A6173">
        <v>44</v>
      </c>
      <c r="B6173">
        <v>99</v>
      </c>
      <c r="C6173">
        <v>122</v>
      </c>
    </row>
    <row r="6174" spans="1:3" x14ac:dyDescent="0.2">
      <c r="A6174">
        <v>44</v>
      </c>
      <c r="B6174">
        <v>100</v>
      </c>
      <c r="C6174">
        <v>93</v>
      </c>
    </row>
    <row r="6175" spans="1:3" x14ac:dyDescent="0.2">
      <c r="A6175">
        <v>44</v>
      </c>
      <c r="B6175">
        <v>101</v>
      </c>
      <c r="C6175">
        <v>117</v>
      </c>
    </row>
    <row r="6176" spans="1:3" x14ac:dyDescent="0.2">
      <c r="A6176">
        <v>44</v>
      </c>
      <c r="B6176">
        <v>102</v>
      </c>
      <c r="C6176">
        <v>114</v>
      </c>
    </row>
    <row r="6177" spans="1:3" x14ac:dyDescent="0.2">
      <c r="A6177">
        <v>44</v>
      </c>
      <c r="B6177">
        <v>103</v>
      </c>
      <c r="C6177">
        <v>85</v>
      </c>
    </row>
    <row r="6178" spans="1:3" x14ac:dyDescent="0.2">
      <c r="A6178">
        <v>44</v>
      </c>
      <c r="B6178">
        <v>104</v>
      </c>
      <c r="C6178">
        <v>85</v>
      </c>
    </row>
    <row r="6179" spans="1:3" x14ac:dyDescent="0.2">
      <c r="A6179">
        <v>44</v>
      </c>
      <c r="B6179">
        <v>105</v>
      </c>
      <c r="C6179">
        <v>46</v>
      </c>
    </row>
    <row r="6180" spans="1:3" x14ac:dyDescent="0.2">
      <c r="A6180">
        <v>44</v>
      </c>
      <c r="B6180">
        <v>106</v>
      </c>
      <c r="C6180">
        <v>67</v>
      </c>
    </row>
    <row r="6181" spans="1:3" x14ac:dyDescent="0.2">
      <c r="A6181">
        <v>44</v>
      </c>
      <c r="B6181">
        <v>107</v>
      </c>
      <c r="C6181">
        <v>106</v>
      </c>
    </row>
    <row r="6182" spans="1:3" x14ac:dyDescent="0.2">
      <c r="A6182">
        <v>44</v>
      </c>
      <c r="B6182">
        <v>108</v>
      </c>
      <c r="C6182">
        <v>92</v>
      </c>
    </row>
    <row r="6183" spans="1:3" x14ac:dyDescent="0.2">
      <c r="A6183">
        <v>44</v>
      </c>
      <c r="B6183">
        <v>109</v>
      </c>
      <c r="C6183">
        <v>37</v>
      </c>
    </row>
    <row r="6184" spans="1:3" x14ac:dyDescent="0.2">
      <c r="A6184">
        <v>44</v>
      </c>
      <c r="B6184">
        <v>110</v>
      </c>
      <c r="C6184">
        <v>67</v>
      </c>
    </row>
    <row r="6185" spans="1:3" x14ac:dyDescent="0.2">
      <c r="A6185">
        <v>44</v>
      </c>
      <c r="B6185">
        <v>111</v>
      </c>
      <c r="C6185">
        <v>67</v>
      </c>
    </row>
    <row r="6186" spans="1:3" x14ac:dyDescent="0.2">
      <c r="A6186">
        <v>44</v>
      </c>
      <c r="B6186">
        <v>112</v>
      </c>
      <c r="C6186">
        <v>92</v>
      </c>
    </row>
    <row r="6187" spans="1:3" x14ac:dyDescent="0.2">
      <c r="A6187">
        <v>44</v>
      </c>
      <c r="B6187">
        <v>113</v>
      </c>
      <c r="C6187">
        <v>92</v>
      </c>
    </row>
    <row r="6188" spans="1:3" x14ac:dyDescent="0.2">
      <c r="A6188">
        <v>44</v>
      </c>
      <c r="B6188">
        <v>114</v>
      </c>
      <c r="C6188">
        <v>87</v>
      </c>
    </row>
    <row r="6189" spans="1:3" x14ac:dyDescent="0.2">
      <c r="A6189">
        <v>44</v>
      </c>
      <c r="B6189">
        <v>115</v>
      </c>
      <c r="C6189">
        <v>88</v>
      </c>
    </row>
    <row r="6190" spans="1:3" x14ac:dyDescent="0.2">
      <c r="A6190">
        <v>44</v>
      </c>
      <c r="B6190">
        <v>116</v>
      </c>
      <c r="C6190">
        <v>99</v>
      </c>
    </row>
    <row r="6191" spans="1:3" x14ac:dyDescent="0.2">
      <c r="A6191">
        <v>44</v>
      </c>
      <c r="B6191">
        <v>117</v>
      </c>
      <c r="C6191">
        <v>87</v>
      </c>
    </row>
    <row r="6192" spans="1:3" x14ac:dyDescent="0.2">
      <c r="A6192">
        <v>44</v>
      </c>
      <c r="B6192">
        <v>118</v>
      </c>
      <c r="C6192">
        <v>86</v>
      </c>
    </row>
    <row r="6193" spans="1:3" x14ac:dyDescent="0.2">
      <c r="A6193">
        <v>44</v>
      </c>
      <c r="B6193">
        <v>119</v>
      </c>
      <c r="C6193">
        <v>123</v>
      </c>
    </row>
    <row r="6194" spans="1:3" x14ac:dyDescent="0.2">
      <c r="A6194">
        <v>44</v>
      </c>
      <c r="B6194">
        <v>120</v>
      </c>
      <c r="C6194">
        <v>101</v>
      </c>
    </row>
    <row r="6195" spans="1:3" x14ac:dyDescent="0.2">
      <c r="A6195">
        <v>44</v>
      </c>
      <c r="B6195">
        <v>121</v>
      </c>
      <c r="C6195">
        <v>114</v>
      </c>
    </row>
    <row r="6196" spans="1:3" x14ac:dyDescent="0.2">
      <c r="A6196">
        <v>44</v>
      </c>
      <c r="B6196">
        <v>122</v>
      </c>
      <c r="C6196">
        <v>97</v>
      </c>
    </row>
    <row r="6197" spans="1:3" x14ac:dyDescent="0.2">
      <c r="A6197">
        <v>44</v>
      </c>
      <c r="B6197">
        <v>123</v>
      </c>
      <c r="C6197">
        <v>67</v>
      </c>
    </row>
    <row r="6198" spans="1:3" x14ac:dyDescent="0.2">
      <c r="A6198">
        <v>44</v>
      </c>
      <c r="B6198">
        <v>124</v>
      </c>
      <c r="C6198">
        <v>67</v>
      </c>
    </row>
    <row r="6199" spans="1:3" x14ac:dyDescent="0.2">
      <c r="A6199">
        <v>44</v>
      </c>
      <c r="B6199">
        <v>125</v>
      </c>
      <c r="C6199">
        <v>86</v>
      </c>
    </row>
    <row r="6200" spans="1:3" x14ac:dyDescent="0.2">
      <c r="A6200">
        <v>44</v>
      </c>
      <c r="B6200">
        <v>126</v>
      </c>
      <c r="C6200">
        <v>86</v>
      </c>
    </row>
    <row r="6201" spans="1:3" x14ac:dyDescent="0.2">
      <c r="A6201">
        <v>44</v>
      </c>
      <c r="B6201">
        <v>127</v>
      </c>
      <c r="C6201">
        <v>123</v>
      </c>
    </row>
    <row r="6202" spans="1:3" x14ac:dyDescent="0.2">
      <c r="A6202">
        <v>44</v>
      </c>
      <c r="B6202">
        <v>128</v>
      </c>
      <c r="C6202">
        <v>60</v>
      </c>
    </row>
    <row r="6203" spans="1:3" x14ac:dyDescent="0.2">
      <c r="A6203">
        <v>44</v>
      </c>
      <c r="B6203">
        <v>129</v>
      </c>
      <c r="C6203">
        <v>123</v>
      </c>
    </row>
    <row r="6204" spans="1:3" x14ac:dyDescent="0.2">
      <c r="A6204">
        <v>44</v>
      </c>
      <c r="B6204">
        <v>130</v>
      </c>
      <c r="C6204">
        <v>63</v>
      </c>
    </row>
    <row r="6205" spans="1:3" x14ac:dyDescent="0.2">
      <c r="A6205">
        <v>44</v>
      </c>
      <c r="B6205">
        <v>131</v>
      </c>
      <c r="C6205">
        <v>101</v>
      </c>
    </row>
    <row r="6206" spans="1:3" x14ac:dyDescent="0.2">
      <c r="A6206">
        <v>44</v>
      </c>
      <c r="B6206">
        <v>132</v>
      </c>
      <c r="C6206">
        <v>86</v>
      </c>
    </row>
    <row r="6207" spans="1:3" x14ac:dyDescent="0.2">
      <c r="A6207">
        <v>44</v>
      </c>
      <c r="B6207">
        <v>133</v>
      </c>
      <c r="C6207">
        <v>121</v>
      </c>
    </row>
    <row r="6208" spans="1:3" x14ac:dyDescent="0.2">
      <c r="A6208">
        <v>44</v>
      </c>
      <c r="B6208">
        <v>134</v>
      </c>
      <c r="C6208">
        <v>121</v>
      </c>
    </row>
    <row r="6209" spans="1:3" x14ac:dyDescent="0.2">
      <c r="A6209">
        <v>44</v>
      </c>
      <c r="B6209">
        <v>135</v>
      </c>
      <c r="C6209">
        <v>101</v>
      </c>
    </row>
    <row r="6210" spans="1:3" x14ac:dyDescent="0.2">
      <c r="A6210">
        <v>44</v>
      </c>
      <c r="B6210">
        <v>136</v>
      </c>
      <c r="C6210">
        <v>121</v>
      </c>
    </row>
    <row r="6211" spans="1:3" x14ac:dyDescent="0.2">
      <c r="A6211">
        <v>44</v>
      </c>
      <c r="B6211">
        <v>137</v>
      </c>
      <c r="C6211">
        <v>121</v>
      </c>
    </row>
    <row r="6212" spans="1:3" x14ac:dyDescent="0.2">
      <c r="A6212">
        <v>45</v>
      </c>
      <c r="B6212">
        <v>0</v>
      </c>
      <c r="C6212">
        <v>16</v>
      </c>
    </row>
    <row r="6213" spans="1:3" x14ac:dyDescent="0.2">
      <c r="A6213">
        <v>45</v>
      </c>
      <c r="B6213">
        <v>1</v>
      </c>
      <c r="C6213">
        <v>18</v>
      </c>
    </row>
    <row r="6214" spans="1:3" x14ac:dyDescent="0.2">
      <c r="A6214">
        <v>45</v>
      </c>
      <c r="B6214">
        <v>2</v>
      </c>
      <c r="C6214">
        <v>82</v>
      </c>
    </row>
    <row r="6215" spans="1:3" x14ac:dyDescent="0.2">
      <c r="A6215">
        <v>45</v>
      </c>
      <c r="B6215">
        <v>3</v>
      </c>
      <c r="C6215">
        <v>11</v>
      </c>
    </row>
    <row r="6216" spans="1:3" x14ac:dyDescent="0.2">
      <c r="A6216">
        <v>45</v>
      </c>
      <c r="B6216">
        <v>4</v>
      </c>
      <c r="C6216">
        <v>9</v>
      </c>
    </row>
    <row r="6217" spans="1:3" x14ac:dyDescent="0.2">
      <c r="A6217">
        <v>45</v>
      </c>
      <c r="B6217">
        <v>5</v>
      </c>
      <c r="C6217">
        <v>32</v>
      </c>
    </row>
    <row r="6218" spans="1:3" x14ac:dyDescent="0.2">
      <c r="A6218">
        <v>45</v>
      </c>
      <c r="B6218">
        <v>6</v>
      </c>
      <c r="C6218">
        <v>11</v>
      </c>
    </row>
    <row r="6219" spans="1:3" x14ac:dyDescent="0.2">
      <c r="A6219">
        <v>45</v>
      </c>
      <c r="B6219">
        <v>7</v>
      </c>
      <c r="C6219">
        <v>30</v>
      </c>
    </row>
    <row r="6220" spans="1:3" x14ac:dyDescent="0.2">
      <c r="A6220">
        <v>45</v>
      </c>
      <c r="B6220">
        <v>8</v>
      </c>
      <c r="C6220">
        <v>20</v>
      </c>
    </row>
    <row r="6221" spans="1:3" x14ac:dyDescent="0.2">
      <c r="A6221">
        <v>45</v>
      </c>
      <c r="B6221">
        <v>9</v>
      </c>
      <c r="C6221">
        <v>5</v>
      </c>
    </row>
    <row r="6222" spans="1:3" x14ac:dyDescent="0.2">
      <c r="A6222">
        <v>45</v>
      </c>
      <c r="B6222">
        <v>10</v>
      </c>
      <c r="C6222">
        <v>42</v>
      </c>
    </row>
    <row r="6223" spans="1:3" x14ac:dyDescent="0.2">
      <c r="A6223">
        <v>45</v>
      </c>
      <c r="B6223">
        <v>11</v>
      </c>
      <c r="C6223">
        <v>29</v>
      </c>
    </row>
    <row r="6224" spans="1:3" x14ac:dyDescent="0.2">
      <c r="A6224">
        <v>45</v>
      </c>
      <c r="B6224">
        <v>12</v>
      </c>
      <c r="C6224">
        <v>29</v>
      </c>
    </row>
    <row r="6225" spans="1:3" x14ac:dyDescent="0.2">
      <c r="A6225">
        <v>45</v>
      </c>
      <c r="B6225">
        <v>13</v>
      </c>
      <c r="C6225">
        <v>96</v>
      </c>
    </row>
    <row r="6226" spans="1:3" x14ac:dyDescent="0.2">
      <c r="A6226">
        <v>45</v>
      </c>
      <c r="B6226">
        <v>14</v>
      </c>
      <c r="C6226">
        <v>96</v>
      </c>
    </row>
    <row r="6227" spans="1:3" x14ac:dyDescent="0.2">
      <c r="A6227">
        <v>45</v>
      </c>
      <c r="B6227">
        <v>15</v>
      </c>
      <c r="C6227">
        <v>18</v>
      </c>
    </row>
    <row r="6228" spans="1:3" x14ac:dyDescent="0.2">
      <c r="A6228">
        <v>45</v>
      </c>
      <c r="B6228">
        <v>16</v>
      </c>
      <c r="C6228">
        <v>9</v>
      </c>
    </row>
    <row r="6229" spans="1:3" x14ac:dyDescent="0.2">
      <c r="A6229">
        <v>45</v>
      </c>
      <c r="B6229">
        <v>17</v>
      </c>
      <c r="C6229">
        <v>4</v>
      </c>
    </row>
    <row r="6230" spans="1:3" x14ac:dyDescent="0.2">
      <c r="A6230">
        <v>45</v>
      </c>
      <c r="B6230">
        <v>18</v>
      </c>
      <c r="C6230">
        <v>29</v>
      </c>
    </row>
    <row r="6231" spans="1:3" x14ac:dyDescent="0.2">
      <c r="A6231">
        <v>45</v>
      </c>
      <c r="B6231">
        <v>19</v>
      </c>
      <c r="C6231">
        <v>18</v>
      </c>
    </row>
    <row r="6232" spans="1:3" x14ac:dyDescent="0.2">
      <c r="A6232">
        <v>45</v>
      </c>
      <c r="B6232">
        <v>20</v>
      </c>
      <c r="C6232">
        <v>96</v>
      </c>
    </row>
    <row r="6233" spans="1:3" x14ac:dyDescent="0.2">
      <c r="A6233">
        <v>45</v>
      </c>
      <c r="B6233">
        <v>21</v>
      </c>
      <c r="C6233">
        <v>23</v>
      </c>
    </row>
    <row r="6234" spans="1:3" x14ac:dyDescent="0.2">
      <c r="A6234">
        <v>45</v>
      </c>
      <c r="B6234">
        <v>22</v>
      </c>
      <c r="C6234">
        <v>7</v>
      </c>
    </row>
    <row r="6235" spans="1:3" x14ac:dyDescent="0.2">
      <c r="A6235">
        <v>45</v>
      </c>
      <c r="B6235">
        <v>23</v>
      </c>
      <c r="C6235">
        <v>95</v>
      </c>
    </row>
    <row r="6236" spans="1:3" x14ac:dyDescent="0.2">
      <c r="A6236">
        <v>45</v>
      </c>
      <c r="B6236">
        <v>24</v>
      </c>
      <c r="C6236">
        <v>62</v>
      </c>
    </row>
    <row r="6237" spans="1:3" x14ac:dyDescent="0.2">
      <c r="A6237">
        <v>45</v>
      </c>
      <c r="B6237">
        <v>25</v>
      </c>
      <c r="C6237">
        <v>4</v>
      </c>
    </row>
    <row r="6238" spans="1:3" x14ac:dyDescent="0.2">
      <c r="A6238">
        <v>45</v>
      </c>
      <c r="B6238">
        <v>26</v>
      </c>
      <c r="C6238">
        <v>11</v>
      </c>
    </row>
    <row r="6239" spans="1:3" x14ac:dyDescent="0.2">
      <c r="A6239">
        <v>45</v>
      </c>
      <c r="B6239">
        <v>27</v>
      </c>
      <c r="C6239">
        <v>33</v>
      </c>
    </row>
    <row r="6240" spans="1:3" x14ac:dyDescent="0.2">
      <c r="A6240">
        <v>45</v>
      </c>
      <c r="B6240">
        <v>28</v>
      </c>
      <c r="C6240">
        <v>39</v>
      </c>
    </row>
    <row r="6241" spans="1:3" x14ac:dyDescent="0.2">
      <c r="A6241">
        <v>45</v>
      </c>
      <c r="B6241">
        <v>29</v>
      </c>
      <c r="C6241">
        <v>32</v>
      </c>
    </row>
    <row r="6242" spans="1:3" x14ac:dyDescent="0.2">
      <c r="A6242">
        <v>45</v>
      </c>
      <c r="B6242">
        <v>30</v>
      </c>
      <c r="C6242">
        <v>24</v>
      </c>
    </row>
    <row r="6243" spans="1:3" x14ac:dyDescent="0.2">
      <c r="A6243">
        <v>45</v>
      </c>
      <c r="B6243">
        <v>31</v>
      </c>
      <c r="C6243">
        <v>73</v>
      </c>
    </row>
    <row r="6244" spans="1:3" x14ac:dyDescent="0.2">
      <c r="A6244">
        <v>45</v>
      </c>
      <c r="B6244">
        <v>32</v>
      </c>
      <c r="C6244">
        <v>32</v>
      </c>
    </row>
    <row r="6245" spans="1:3" x14ac:dyDescent="0.2">
      <c r="A6245">
        <v>45</v>
      </c>
      <c r="B6245">
        <v>33</v>
      </c>
      <c r="C6245">
        <v>72</v>
      </c>
    </row>
    <row r="6246" spans="1:3" x14ac:dyDescent="0.2">
      <c r="A6246">
        <v>45</v>
      </c>
      <c r="B6246">
        <v>34</v>
      </c>
      <c r="C6246">
        <v>72</v>
      </c>
    </row>
    <row r="6247" spans="1:3" x14ac:dyDescent="0.2">
      <c r="A6247">
        <v>45</v>
      </c>
      <c r="B6247">
        <v>35</v>
      </c>
      <c r="C6247">
        <v>11</v>
      </c>
    </row>
    <row r="6248" spans="1:3" x14ac:dyDescent="0.2">
      <c r="A6248">
        <v>45</v>
      </c>
      <c r="B6248">
        <v>36</v>
      </c>
      <c r="C6248">
        <v>11</v>
      </c>
    </row>
    <row r="6249" spans="1:3" x14ac:dyDescent="0.2">
      <c r="A6249">
        <v>45</v>
      </c>
      <c r="B6249">
        <v>37</v>
      </c>
      <c r="C6249">
        <v>27</v>
      </c>
    </row>
    <row r="6250" spans="1:3" x14ac:dyDescent="0.2">
      <c r="A6250">
        <v>45</v>
      </c>
      <c r="B6250">
        <v>38</v>
      </c>
      <c r="C6250">
        <v>79</v>
      </c>
    </row>
    <row r="6251" spans="1:3" x14ac:dyDescent="0.2">
      <c r="A6251">
        <v>45</v>
      </c>
      <c r="B6251">
        <v>39</v>
      </c>
      <c r="C6251">
        <v>7</v>
      </c>
    </row>
    <row r="6252" spans="1:3" x14ac:dyDescent="0.2">
      <c r="A6252">
        <v>45</v>
      </c>
      <c r="B6252">
        <v>40</v>
      </c>
      <c r="C6252">
        <v>52</v>
      </c>
    </row>
    <row r="6253" spans="1:3" x14ac:dyDescent="0.2">
      <c r="A6253">
        <v>45</v>
      </c>
      <c r="B6253">
        <v>41</v>
      </c>
      <c r="C6253">
        <v>73</v>
      </c>
    </row>
    <row r="6254" spans="1:3" x14ac:dyDescent="0.2">
      <c r="A6254">
        <v>45</v>
      </c>
      <c r="B6254">
        <v>42</v>
      </c>
      <c r="C6254">
        <v>73</v>
      </c>
    </row>
    <row r="6255" spans="1:3" x14ac:dyDescent="0.2">
      <c r="A6255">
        <v>45</v>
      </c>
      <c r="B6255">
        <v>43</v>
      </c>
      <c r="C6255">
        <v>73</v>
      </c>
    </row>
    <row r="6256" spans="1:3" x14ac:dyDescent="0.2">
      <c r="A6256">
        <v>45</v>
      </c>
      <c r="B6256">
        <v>44</v>
      </c>
      <c r="C6256">
        <v>103</v>
      </c>
    </row>
    <row r="6257" spans="1:3" x14ac:dyDescent="0.2">
      <c r="A6257">
        <v>45</v>
      </c>
      <c r="B6257">
        <v>45</v>
      </c>
      <c r="C6257">
        <v>45</v>
      </c>
    </row>
    <row r="6258" spans="1:3" x14ac:dyDescent="0.2">
      <c r="A6258">
        <v>45</v>
      </c>
      <c r="B6258">
        <v>46</v>
      </c>
      <c r="C6258">
        <v>54</v>
      </c>
    </row>
    <row r="6259" spans="1:3" x14ac:dyDescent="0.2">
      <c r="A6259">
        <v>45</v>
      </c>
      <c r="B6259">
        <v>47</v>
      </c>
      <c r="C6259">
        <v>54</v>
      </c>
    </row>
    <row r="6260" spans="1:3" x14ac:dyDescent="0.2">
      <c r="A6260">
        <v>45</v>
      </c>
      <c r="B6260">
        <v>48</v>
      </c>
      <c r="C6260">
        <v>50</v>
      </c>
    </row>
    <row r="6261" spans="1:3" x14ac:dyDescent="0.2">
      <c r="A6261">
        <v>45</v>
      </c>
      <c r="B6261">
        <v>49</v>
      </c>
      <c r="C6261">
        <v>91</v>
      </c>
    </row>
    <row r="6262" spans="1:3" x14ac:dyDescent="0.2">
      <c r="A6262">
        <v>45</v>
      </c>
      <c r="B6262">
        <v>50</v>
      </c>
      <c r="C6262">
        <v>73</v>
      </c>
    </row>
    <row r="6263" spans="1:3" x14ac:dyDescent="0.2">
      <c r="A6263">
        <v>45</v>
      </c>
      <c r="B6263">
        <v>51</v>
      </c>
      <c r="C6263">
        <v>39</v>
      </c>
    </row>
    <row r="6264" spans="1:3" x14ac:dyDescent="0.2">
      <c r="A6264">
        <v>45</v>
      </c>
      <c r="B6264">
        <v>52</v>
      </c>
      <c r="C6264">
        <v>72</v>
      </c>
    </row>
    <row r="6265" spans="1:3" x14ac:dyDescent="0.2">
      <c r="A6265">
        <v>45</v>
      </c>
      <c r="B6265">
        <v>53</v>
      </c>
      <c r="C6265">
        <v>23</v>
      </c>
    </row>
    <row r="6266" spans="1:3" x14ac:dyDescent="0.2">
      <c r="A6266">
        <v>45</v>
      </c>
      <c r="B6266">
        <v>54</v>
      </c>
      <c r="C6266">
        <v>21</v>
      </c>
    </row>
    <row r="6267" spans="1:3" x14ac:dyDescent="0.2">
      <c r="A6267">
        <v>45</v>
      </c>
      <c r="B6267">
        <v>55</v>
      </c>
      <c r="C6267">
        <v>89</v>
      </c>
    </row>
    <row r="6268" spans="1:3" x14ac:dyDescent="0.2">
      <c r="A6268">
        <v>45</v>
      </c>
      <c r="B6268">
        <v>56</v>
      </c>
      <c r="C6268">
        <v>89</v>
      </c>
    </row>
    <row r="6269" spans="1:3" x14ac:dyDescent="0.2">
      <c r="A6269">
        <v>45</v>
      </c>
      <c r="B6269">
        <v>57</v>
      </c>
      <c r="C6269">
        <v>8</v>
      </c>
    </row>
    <row r="6270" spans="1:3" x14ac:dyDescent="0.2">
      <c r="A6270">
        <v>45</v>
      </c>
      <c r="B6270">
        <v>58</v>
      </c>
      <c r="C6270">
        <v>22</v>
      </c>
    </row>
    <row r="6271" spans="1:3" x14ac:dyDescent="0.2">
      <c r="A6271">
        <v>45</v>
      </c>
      <c r="B6271">
        <v>59</v>
      </c>
      <c r="C6271">
        <v>39</v>
      </c>
    </row>
    <row r="6272" spans="1:3" x14ac:dyDescent="0.2">
      <c r="A6272">
        <v>45</v>
      </c>
      <c r="B6272">
        <v>60</v>
      </c>
      <c r="C6272">
        <v>74</v>
      </c>
    </row>
    <row r="6273" spans="1:3" x14ac:dyDescent="0.2">
      <c r="A6273">
        <v>45</v>
      </c>
      <c r="B6273">
        <v>61</v>
      </c>
      <c r="C6273">
        <v>31</v>
      </c>
    </row>
    <row r="6274" spans="1:3" x14ac:dyDescent="0.2">
      <c r="A6274">
        <v>45</v>
      </c>
      <c r="B6274">
        <v>62</v>
      </c>
      <c r="C6274">
        <v>62</v>
      </c>
    </row>
    <row r="6275" spans="1:3" x14ac:dyDescent="0.2">
      <c r="A6275">
        <v>45</v>
      </c>
      <c r="B6275">
        <v>63</v>
      </c>
      <c r="C6275">
        <v>103</v>
      </c>
    </row>
    <row r="6276" spans="1:3" x14ac:dyDescent="0.2">
      <c r="A6276">
        <v>45</v>
      </c>
      <c r="B6276">
        <v>64</v>
      </c>
      <c r="C6276">
        <v>28</v>
      </c>
    </row>
    <row r="6277" spans="1:3" x14ac:dyDescent="0.2">
      <c r="A6277">
        <v>45</v>
      </c>
      <c r="B6277">
        <v>65</v>
      </c>
      <c r="C6277">
        <v>90</v>
      </c>
    </row>
    <row r="6278" spans="1:3" x14ac:dyDescent="0.2">
      <c r="A6278">
        <v>45</v>
      </c>
      <c r="B6278">
        <v>66</v>
      </c>
      <c r="C6278">
        <v>55</v>
      </c>
    </row>
    <row r="6279" spans="1:3" x14ac:dyDescent="0.2">
      <c r="A6279">
        <v>45</v>
      </c>
      <c r="B6279">
        <v>67</v>
      </c>
      <c r="C6279">
        <v>71</v>
      </c>
    </row>
    <row r="6280" spans="1:3" x14ac:dyDescent="0.2">
      <c r="A6280">
        <v>45</v>
      </c>
      <c r="B6280">
        <v>68</v>
      </c>
      <c r="C6280">
        <v>105</v>
      </c>
    </row>
    <row r="6281" spans="1:3" x14ac:dyDescent="0.2">
      <c r="A6281">
        <v>45</v>
      </c>
      <c r="B6281">
        <v>69</v>
      </c>
      <c r="C6281">
        <v>33</v>
      </c>
    </row>
    <row r="6282" spans="1:3" x14ac:dyDescent="0.2">
      <c r="A6282">
        <v>45</v>
      </c>
      <c r="B6282">
        <v>70</v>
      </c>
      <c r="C6282">
        <v>55</v>
      </c>
    </row>
    <row r="6283" spans="1:3" x14ac:dyDescent="0.2">
      <c r="A6283">
        <v>45</v>
      </c>
      <c r="B6283">
        <v>71</v>
      </c>
      <c r="C6283">
        <v>59</v>
      </c>
    </row>
    <row r="6284" spans="1:3" x14ac:dyDescent="0.2">
      <c r="A6284">
        <v>45</v>
      </c>
      <c r="B6284">
        <v>72</v>
      </c>
      <c r="C6284">
        <v>95</v>
      </c>
    </row>
    <row r="6285" spans="1:3" x14ac:dyDescent="0.2">
      <c r="A6285">
        <v>45</v>
      </c>
      <c r="B6285">
        <v>73</v>
      </c>
      <c r="C6285">
        <v>72</v>
      </c>
    </row>
    <row r="6286" spans="1:3" x14ac:dyDescent="0.2">
      <c r="A6286">
        <v>45</v>
      </c>
      <c r="B6286">
        <v>74</v>
      </c>
      <c r="C6286">
        <v>28</v>
      </c>
    </row>
    <row r="6287" spans="1:3" x14ac:dyDescent="0.2">
      <c r="A6287">
        <v>45</v>
      </c>
      <c r="B6287">
        <v>75</v>
      </c>
      <c r="C6287">
        <v>28</v>
      </c>
    </row>
    <row r="6288" spans="1:3" x14ac:dyDescent="0.2">
      <c r="A6288">
        <v>45</v>
      </c>
      <c r="B6288">
        <v>76</v>
      </c>
      <c r="C6288">
        <v>40</v>
      </c>
    </row>
    <row r="6289" spans="1:3" x14ac:dyDescent="0.2">
      <c r="A6289">
        <v>45</v>
      </c>
      <c r="B6289">
        <v>77</v>
      </c>
      <c r="C6289">
        <v>40</v>
      </c>
    </row>
    <row r="6290" spans="1:3" x14ac:dyDescent="0.2">
      <c r="A6290">
        <v>45</v>
      </c>
      <c r="B6290">
        <v>78</v>
      </c>
      <c r="C6290">
        <v>20</v>
      </c>
    </row>
    <row r="6291" spans="1:3" x14ac:dyDescent="0.2">
      <c r="A6291">
        <v>45</v>
      </c>
      <c r="B6291">
        <v>79</v>
      </c>
      <c r="C6291">
        <v>51</v>
      </c>
    </row>
    <row r="6292" spans="1:3" x14ac:dyDescent="0.2">
      <c r="A6292">
        <v>45</v>
      </c>
      <c r="B6292">
        <v>80</v>
      </c>
      <c r="C6292">
        <v>55</v>
      </c>
    </row>
    <row r="6293" spans="1:3" x14ac:dyDescent="0.2">
      <c r="A6293">
        <v>45</v>
      </c>
      <c r="B6293">
        <v>81</v>
      </c>
      <c r="C6293">
        <v>21</v>
      </c>
    </row>
    <row r="6294" spans="1:3" x14ac:dyDescent="0.2">
      <c r="A6294">
        <v>45</v>
      </c>
      <c r="B6294">
        <v>82</v>
      </c>
      <c r="C6294">
        <v>9</v>
      </c>
    </row>
    <row r="6295" spans="1:3" x14ac:dyDescent="0.2">
      <c r="A6295">
        <v>45</v>
      </c>
      <c r="B6295">
        <v>83</v>
      </c>
      <c r="C6295">
        <v>115</v>
      </c>
    </row>
    <row r="6296" spans="1:3" x14ac:dyDescent="0.2">
      <c r="A6296">
        <v>45</v>
      </c>
      <c r="B6296">
        <v>84</v>
      </c>
      <c r="C6296">
        <v>54</v>
      </c>
    </row>
    <row r="6297" spans="1:3" x14ac:dyDescent="0.2">
      <c r="A6297">
        <v>45</v>
      </c>
      <c r="B6297">
        <v>85</v>
      </c>
      <c r="C6297">
        <v>115</v>
      </c>
    </row>
    <row r="6298" spans="1:3" x14ac:dyDescent="0.2">
      <c r="A6298">
        <v>45</v>
      </c>
      <c r="B6298">
        <v>86</v>
      </c>
      <c r="C6298">
        <v>66</v>
      </c>
    </row>
    <row r="6299" spans="1:3" x14ac:dyDescent="0.2">
      <c r="A6299">
        <v>45</v>
      </c>
      <c r="B6299">
        <v>87</v>
      </c>
      <c r="C6299">
        <v>79</v>
      </c>
    </row>
    <row r="6300" spans="1:3" x14ac:dyDescent="0.2">
      <c r="A6300">
        <v>45</v>
      </c>
      <c r="B6300">
        <v>88</v>
      </c>
      <c r="C6300">
        <v>116</v>
      </c>
    </row>
    <row r="6301" spans="1:3" x14ac:dyDescent="0.2">
      <c r="A6301">
        <v>45</v>
      </c>
      <c r="B6301">
        <v>89</v>
      </c>
      <c r="C6301">
        <v>20</v>
      </c>
    </row>
    <row r="6302" spans="1:3" x14ac:dyDescent="0.2">
      <c r="A6302">
        <v>45</v>
      </c>
      <c r="B6302">
        <v>90</v>
      </c>
      <c r="C6302">
        <v>78</v>
      </c>
    </row>
    <row r="6303" spans="1:3" x14ac:dyDescent="0.2">
      <c r="A6303">
        <v>45</v>
      </c>
      <c r="B6303">
        <v>91</v>
      </c>
      <c r="C6303">
        <v>22</v>
      </c>
    </row>
    <row r="6304" spans="1:3" x14ac:dyDescent="0.2">
      <c r="A6304">
        <v>45</v>
      </c>
      <c r="B6304">
        <v>92</v>
      </c>
      <c r="C6304">
        <v>69</v>
      </c>
    </row>
    <row r="6305" spans="1:3" x14ac:dyDescent="0.2">
      <c r="A6305">
        <v>45</v>
      </c>
      <c r="B6305">
        <v>93</v>
      </c>
      <c r="C6305">
        <v>42</v>
      </c>
    </row>
    <row r="6306" spans="1:3" x14ac:dyDescent="0.2">
      <c r="A6306">
        <v>45</v>
      </c>
      <c r="B6306">
        <v>94</v>
      </c>
      <c r="C6306">
        <v>42</v>
      </c>
    </row>
    <row r="6307" spans="1:3" x14ac:dyDescent="0.2">
      <c r="A6307">
        <v>45</v>
      </c>
      <c r="B6307">
        <v>95</v>
      </c>
      <c r="C6307">
        <v>24</v>
      </c>
    </row>
    <row r="6308" spans="1:3" x14ac:dyDescent="0.2">
      <c r="A6308">
        <v>45</v>
      </c>
      <c r="B6308">
        <v>96</v>
      </c>
      <c r="C6308">
        <v>24</v>
      </c>
    </row>
    <row r="6309" spans="1:3" x14ac:dyDescent="0.2">
      <c r="A6309">
        <v>45</v>
      </c>
      <c r="B6309">
        <v>97</v>
      </c>
      <c r="C6309">
        <v>31</v>
      </c>
    </row>
    <row r="6310" spans="1:3" x14ac:dyDescent="0.2">
      <c r="A6310">
        <v>45</v>
      </c>
      <c r="B6310">
        <v>98</v>
      </c>
      <c r="C6310">
        <v>99</v>
      </c>
    </row>
    <row r="6311" spans="1:3" x14ac:dyDescent="0.2">
      <c r="A6311">
        <v>45</v>
      </c>
      <c r="B6311">
        <v>99</v>
      </c>
      <c r="C6311">
        <v>116</v>
      </c>
    </row>
    <row r="6312" spans="1:3" x14ac:dyDescent="0.2">
      <c r="A6312">
        <v>45</v>
      </c>
      <c r="B6312">
        <v>100</v>
      </c>
      <c r="C6312">
        <v>90</v>
      </c>
    </row>
    <row r="6313" spans="1:3" x14ac:dyDescent="0.2">
      <c r="A6313">
        <v>45</v>
      </c>
      <c r="B6313">
        <v>101</v>
      </c>
      <c r="C6313">
        <v>49</v>
      </c>
    </row>
    <row r="6314" spans="1:3" x14ac:dyDescent="0.2">
      <c r="A6314">
        <v>45</v>
      </c>
      <c r="B6314">
        <v>102</v>
      </c>
      <c r="C6314">
        <v>49</v>
      </c>
    </row>
    <row r="6315" spans="1:3" x14ac:dyDescent="0.2">
      <c r="A6315">
        <v>45</v>
      </c>
      <c r="B6315">
        <v>103</v>
      </c>
      <c r="C6315">
        <v>33</v>
      </c>
    </row>
    <row r="6316" spans="1:3" x14ac:dyDescent="0.2">
      <c r="A6316">
        <v>45</v>
      </c>
      <c r="B6316">
        <v>104</v>
      </c>
      <c r="C6316">
        <v>51</v>
      </c>
    </row>
    <row r="6317" spans="1:3" x14ac:dyDescent="0.2">
      <c r="A6317">
        <v>45</v>
      </c>
      <c r="B6317">
        <v>105</v>
      </c>
      <c r="C6317">
        <v>58</v>
      </c>
    </row>
    <row r="6318" spans="1:3" x14ac:dyDescent="0.2">
      <c r="A6318">
        <v>45</v>
      </c>
      <c r="B6318">
        <v>106</v>
      </c>
      <c r="C6318">
        <v>74</v>
      </c>
    </row>
    <row r="6319" spans="1:3" x14ac:dyDescent="0.2">
      <c r="A6319">
        <v>45</v>
      </c>
      <c r="B6319">
        <v>107</v>
      </c>
      <c r="C6319">
        <v>66</v>
      </c>
    </row>
    <row r="6320" spans="1:3" x14ac:dyDescent="0.2">
      <c r="A6320">
        <v>45</v>
      </c>
      <c r="B6320">
        <v>108</v>
      </c>
      <c r="C6320">
        <v>41</v>
      </c>
    </row>
    <row r="6321" spans="1:3" x14ac:dyDescent="0.2">
      <c r="A6321">
        <v>45</v>
      </c>
      <c r="B6321">
        <v>109</v>
      </c>
      <c r="C6321">
        <v>69</v>
      </c>
    </row>
    <row r="6322" spans="1:3" x14ac:dyDescent="0.2">
      <c r="A6322">
        <v>45</v>
      </c>
      <c r="B6322">
        <v>110</v>
      </c>
      <c r="C6322">
        <v>64</v>
      </c>
    </row>
    <row r="6323" spans="1:3" x14ac:dyDescent="0.2">
      <c r="A6323">
        <v>45</v>
      </c>
      <c r="B6323">
        <v>111</v>
      </c>
      <c r="C6323">
        <v>64</v>
      </c>
    </row>
    <row r="6324" spans="1:3" x14ac:dyDescent="0.2">
      <c r="A6324">
        <v>45</v>
      </c>
      <c r="B6324">
        <v>112</v>
      </c>
      <c r="C6324">
        <v>41</v>
      </c>
    </row>
    <row r="6325" spans="1:3" x14ac:dyDescent="0.2">
      <c r="A6325">
        <v>45</v>
      </c>
      <c r="B6325">
        <v>113</v>
      </c>
      <c r="C6325">
        <v>50</v>
      </c>
    </row>
    <row r="6326" spans="1:3" x14ac:dyDescent="0.2">
      <c r="A6326">
        <v>45</v>
      </c>
      <c r="B6326">
        <v>114</v>
      </c>
      <c r="C6326">
        <v>71</v>
      </c>
    </row>
    <row r="6327" spans="1:3" x14ac:dyDescent="0.2">
      <c r="A6327">
        <v>45</v>
      </c>
      <c r="B6327">
        <v>115</v>
      </c>
      <c r="C6327">
        <v>78</v>
      </c>
    </row>
    <row r="6328" spans="1:3" x14ac:dyDescent="0.2">
      <c r="A6328">
        <v>45</v>
      </c>
      <c r="B6328">
        <v>116</v>
      </c>
      <c r="C6328">
        <v>89</v>
      </c>
    </row>
    <row r="6329" spans="1:3" x14ac:dyDescent="0.2">
      <c r="A6329">
        <v>45</v>
      </c>
      <c r="B6329">
        <v>117</v>
      </c>
      <c r="C6329">
        <v>71</v>
      </c>
    </row>
    <row r="6330" spans="1:3" x14ac:dyDescent="0.2">
      <c r="A6330">
        <v>45</v>
      </c>
      <c r="B6330">
        <v>118</v>
      </c>
      <c r="C6330">
        <v>83</v>
      </c>
    </row>
    <row r="6331" spans="1:3" x14ac:dyDescent="0.2">
      <c r="A6331">
        <v>45</v>
      </c>
      <c r="B6331">
        <v>119</v>
      </c>
      <c r="C6331">
        <v>80</v>
      </c>
    </row>
    <row r="6332" spans="1:3" x14ac:dyDescent="0.2">
      <c r="A6332">
        <v>45</v>
      </c>
      <c r="B6332">
        <v>120</v>
      </c>
      <c r="C6332">
        <v>70</v>
      </c>
    </row>
    <row r="6333" spans="1:3" x14ac:dyDescent="0.2">
      <c r="A6333">
        <v>45</v>
      </c>
      <c r="B6333">
        <v>121</v>
      </c>
      <c r="C6333">
        <v>49</v>
      </c>
    </row>
    <row r="6334" spans="1:3" x14ac:dyDescent="0.2">
      <c r="A6334">
        <v>45</v>
      </c>
      <c r="B6334">
        <v>122</v>
      </c>
      <c r="C6334">
        <v>81</v>
      </c>
    </row>
    <row r="6335" spans="1:3" x14ac:dyDescent="0.2">
      <c r="A6335">
        <v>45</v>
      </c>
      <c r="B6335">
        <v>123</v>
      </c>
      <c r="C6335">
        <v>74</v>
      </c>
    </row>
    <row r="6336" spans="1:3" x14ac:dyDescent="0.2">
      <c r="A6336">
        <v>45</v>
      </c>
      <c r="B6336">
        <v>124</v>
      </c>
      <c r="C6336">
        <v>74</v>
      </c>
    </row>
    <row r="6337" spans="1:3" x14ac:dyDescent="0.2">
      <c r="A6337">
        <v>45</v>
      </c>
      <c r="B6337">
        <v>125</v>
      </c>
      <c r="C6337">
        <v>65</v>
      </c>
    </row>
    <row r="6338" spans="1:3" x14ac:dyDescent="0.2">
      <c r="A6338">
        <v>45</v>
      </c>
      <c r="B6338">
        <v>126</v>
      </c>
      <c r="C6338">
        <v>65</v>
      </c>
    </row>
    <row r="6339" spans="1:3" x14ac:dyDescent="0.2">
      <c r="A6339">
        <v>45</v>
      </c>
      <c r="B6339">
        <v>127</v>
      </c>
      <c r="C6339">
        <v>80</v>
      </c>
    </row>
    <row r="6340" spans="1:3" x14ac:dyDescent="0.2">
      <c r="A6340">
        <v>45</v>
      </c>
      <c r="B6340">
        <v>128</v>
      </c>
      <c r="C6340">
        <v>105</v>
      </c>
    </row>
    <row r="6341" spans="1:3" x14ac:dyDescent="0.2">
      <c r="A6341">
        <v>45</v>
      </c>
      <c r="B6341">
        <v>129</v>
      </c>
      <c r="C6341">
        <v>66</v>
      </c>
    </row>
    <row r="6342" spans="1:3" x14ac:dyDescent="0.2">
      <c r="A6342">
        <v>45</v>
      </c>
      <c r="B6342">
        <v>130</v>
      </c>
      <c r="C6342">
        <v>79</v>
      </c>
    </row>
    <row r="6343" spans="1:3" x14ac:dyDescent="0.2">
      <c r="A6343">
        <v>45</v>
      </c>
      <c r="B6343">
        <v>131</v>
      </c>
      <c r="C6343">
        <v>70</v>
      </c>
    </row>
    <row r="6344" spans="1:3" x14ac:dyDescent="0.2">
      <c r="A6344">
        <v>45</v>
      </c>
      <c r="B6344">
        <v>132</v>
      </c>
      <c r="C6344">
        <v>65</v>
      </c>
    </row>
    <row r="6345" spans="1:3" x14ac:dyDescent="0.2">
      <c r="A6345">
        <v>45</v>
      </c>
      <c r="B6345">
        <v>133</v>
      </c>
      <c r="C6345">
        <v>88</v>
      </c>
    </row>
    <row r="6346" spans="1:3" x14ac:dyDescent="0.2">
      <c r="A6346">
        <v>45</v>
      </c>
      <c r="B6346">
        <v>134</v>
      </c>
      <c r="C6346">
        <v>65</v>
      </c>
    </row>
    <row r="6347" spans="1:3" x14ac:dyDescent="0.2">
      <c r="A6347">
        <v>45</v>
      </c>
      <c r="B6347">
        <v>135</v>
      </c>
      <c r="C6347">
        <v>99</v>
      </c>
    </row>
    <row r="6348" spans="1:3" x14ac:dyDescent="0.2">
      <c r="A6348">
        <v>45</v>
      </c>
      <c r="B6348">
        <v>136</v>
      </c>
      <c r="C6348">
        <v>99</v>
      </c>
    </row>
    <row r="6349" spans="1:3" x14ac:dyDescent="0.2">
      <c r="A6349">
        <v>45</v>
      </c>
      <c r="B6349">
        <v>137</v>
      </c>
      <c r="C6349">
        <v>88</v>
      </c>
    </row>
    <row r="6350" spans="1:3" x14ac:dyDescent="0.2">
      <c r="A6350">
        <v>46</v>
      </c>
      <c r="B6350">
        <v>0</v>
      </c>
      <c r="C6350">
        <v>55</v>
      </c>
    </row>
    <row r="6351" spans="1:3" x14ac:dyDescent="0.2">
      <c r="A6351">
        <v>46</v>
      </c>
      <c r="B6351">
        <v>1</v>
      </c>
      <c r="C6351">
        <v>55</v>
      </c>
    </row>
    <row r="6352" spans="1:3" x14ac:dyDescent="0.2">
      <c r="A6352">
        <v>46</v>
      </c>
      <c r="B6352">
        <v>2</v>
      </c>
      <c r="C6352">
        <v>58</v>
      </c>
    </row>
    <row r="6353" spans="1:3" x14ac:dyDescent="0.2">
      <c r="A6353">
        <v>46</v>
      </c>
      <c r="B6353">
        <v>3</v>
      </c>
      <c r="C6353">
        <v>116</v>
      </c>
    </row>
    <row r="6354" spans="1:3" x14ac:dyDescent="0.2">
      <c r="A6354">
        <v>46</v>
      </c>
      <c r="B6354">
        <v>4</v>
      </c>
      <c r="C6354">
        <v>90</v>
      </c>
    </row>
    <row r="6355" spans="1:3" x14ac:dyDescent="0.2">
      <c r="A6355">
        <v>46</v>
      </c>
      <c r="B6355">
        <v>5</v>
      </c>
      <c r="C6355">
        <v>54</v>
      </c>
    </row>
    <row r="6356" spans="1:3" x14ac:dyDescent="0.2">
      <c r="A6356">
        <v>46</v>
      </c>
      <c r="B6356">
        <v>6</v>
      </c>
      <c r="C6356">
        <v>116</v>
      </c>
    </row>
    <row r="6357" spans="1:3" x14ac:dyDescent="0.2">
      <c r="A6357">
        <v>46</v>
      </c>
      <c r="B6357">
        <v>7</v>
      </c>
      <c r="C6357">
        <v>42</v>
      </c>
    </row>
    <row r="6358" spans="1:3" x14ac:dyDescent="0.2">
      <c r="A6358">
        <v>46</v>
      </c>
      <c r="B6358">
        <v>8</v>
      </c>
      <c r="C6358">
        <v>27</v>
      </c>
    </row>
    <row r="6359" spans="1:3" x14ac:dyDescent="0.2">
      <c r="A6359">
        <v>46</v>
      </c>
      <c r="B6359">
        <v>9</v>
      </c>
      <c r="C6359">
        <v>115</v>
      </c>
    </row>
    <row r="6360" spans="1:3" x14ac:dyDescent="0.2">
      <c r="A6360">
        <v>46</v>
      </c>
      <c r="B6360">
        <v>10</v>
      </c>
      <c r="C6360">
        <v>76</v>
      </c>
    </row>
    <row r="6361" spans="1:3" x14ac:dyDescent="0.2">
      <c r="A6361">
        <v>46</v>
      </c>
      <c r="B6361">
        <v>11</v>
      </c>
      <c r="C6361">
        <v>115</v>
      </c>
    </row>
    <row r="6362" spans="1:3" x14ac:dyDescent="0.2">
      <c r="A6362">
        <v>46</v>
      </c>
      <c r="B6362">
        <v>12</v>
      </c>
      <c r="C6362">
        <v>115</v>
      </c>
    </row>
    <row r="6363" spans="1:3" x14ac:dyDescent="0.2">
      <c r="A6363">
        <v>46</v>
      </c>
      <c r="B6363">
        <v>13</v>
      </c>
      <c r="C6363">
        <v>42</v>
      </c>
    </row>
    <row r="6364" spans="1:3" x14ac:dyDescent="0.2">
      <c r="A6364">
        <v>46</v>
      </c>
      <c r="B6364">
        <v>14</v>
      </c>
      <c r="C6364">
        <v>42</v>
      </c>
    </row>
    <row r="6365" spans="1:3" x14ac:dyDescent="0.2">
      <c r="A6365">
        <v>46</v>
      </c>
      <c r="B6365">
        <v>15</v>
      </c>
      <c r="C6365">
        <v>56</v>
      </c>
    </row>
    <row r="6366" spans="1:3" x14ac:dyDescent="0.2">
      <c r="A6366">
        <v>46</v>
      </c>
      <c r="B6366">
        <v>16</v>
      </c>
      <c r="C6366">
        <v>90</v>
      </c>
    </row>
    <row r="6367" spans="1:3" x14ac:dyDescent="0.2">
      <c r="A6367">
        <v>46</v>
      </c>
      <c r="B6367">
        <v>17</v>
      </c>
      <c r="C6367">
        <v>58</v>
      </c>
    </row>
    <row r="6368" spans="1:3" x14ac:dyDescent="0.2">
      <c r="A6368">
        <v>46</v>
      </c>
      <c r="B6368">
        <v>18</v>
      </c>
      <c r="C6368">
        <v>115</v>
      </c>
    </row>
    <row r="6369" spans="1:3" x14ac:dyDescent="0.2">
      <c r="A6369">
        <v>46</v>
      </c>
      <c r="B6369">
        <v>19</v>
      </c>
      <c r="C6369">
        <v>56</v>
      </c>
    </row>
    <row r="6370" spans="1:3" x14ac:dyDescent="0.2">
      <c r="A6370">
        <v>46</v>
      </c>
      <c r="B6370">
        <v>20</v>
      </c>
      <c r="C6370">
        <v>31</v>
      </c>
    </row>
    <row r="6371" spans="1:3" x14ac:dyDescent="0.2">
      <c r="A6371">
        <v>46</v>
      </c>
      <c r="B6371">
        <v>21</v>
      </c>
      <c r="C6371">
        <v>103</v>
      </c>
    </row>
    <row r="6372" spans="1:3" x14ac:dyDescent="0.2">
      <c r="A6372">
        <v>46</v>
      </c>
      <c r="B6372">
        <v>22</v>
      </c>
      <c r="C6372">
        <v>41</v>
      </c>
    </row>
    <row r="6373" spans="1:3" x14ac:dyDescent="0.2">
      <c r="A6373">
        <v>46</v>
      </c>
      <c r="B6373">
        <v>23</v>
      </c>
      <c r="C6373">
        <v>31</v>
      </c>
    </row>
    <row r="6374" spans="1:3" x14ac:dyDescent="0.2">
      <c r="A6374">
        <v>46</v>
      </c>
      <c r="B6374">
        <v>24</v>
      </c>
      <c r="C6374">
        <v>81</v>
      </c>
    </row>
    <row r="6375" spans="1:3" x14ac:dyDescent="0.2">
      <c r="A6375">
        <v>46</v>
      </c>
      <c r="B6375">
        <v>25</v>
      </c>
      <c r="C6375">
        <v>55</v>
      </c>
    </row>
    <row r="6376" spans="1:3" x14ac:dyDescent="0.2">
      <c r="A6376">
        <v>46</v>
      </c>
      <c r="B6376">
        <v>26</v>
      </c>
      <c r="C6376">
        <v>56</v>
      </c>
    </row>
    <row r="6377" spans="1:3" x14ac:dyDescent="0.2">
      <c r="A6377">
        <v>46</v>
      </c>
      <c r="B6377">
        <v>27</v>
      </c>
      <c r="C6377">
        <v>70</v>
      </c>
    </row>
    <row r="6378" spans="1:3" x14ac:dyDescent="0.2">
      <c r="A6378">
        <v>46</v>
      </c>
      <c r="B6378">
        <v>28</v>
      </c>
      <c r="C6378">
        <v>71</v>
      </c>
    </row>
    <row r="6379" spans="1:3" x14ac:dyDescent="0.2">
      <c r="A6379">
        <v>46</v>
      </c>
      <c r="B6379">
        <v>29</v>
      </c>
      <c r="C6379">
        <v>54</v>
      </c>
    </row>
    <row r="6380" spans="1:3" x14ac:dyDescent="0.2">
      <c r="A6380">
        <v>46</v>
      </c>
      <c r="B6380">
        <v>30</v>
      </c>
      <c r="C6380">
        <v>40</v>
      </c>
    </row>
    <row r="6381" spans="1:3" x14ac:dyDescent="0.2">
      <c r="A6381">
        <v>46</v>
      </c>
      <c r="B6381">
        <v>31</v>
      </c>
      <c r="C6381">
        <v>80</v>
      </c>
    </row>
    <row r="6382" spans="1:3" x14ac:dyDescent="0.2">
      <c r="A6382">
        <v>46</v>
      </c>
      <c r="B6382">
        <v>32</v>
      </c>
      <c r="C6382">
        <v>54</v>
      </c>
    </row>
    <row r="6383" spans="1:3" x14ac:dyDescent="0.2">
      <c r="A6383">
        <v>46</v>
      </c>
      <c r="B6383">
        <v>33</v>
      </c>
      <c r="C6383">
        <v>79</v>
      </c>
    </row>
    <row r="6384" spans="1:3" x14ac:dyDescent="0.2">
      <c r="A6384">
        <v>46</v>
      </c>
      <c r="B6384">
        <v>34</v>
      </c>
      <c r="C6384">
        <v>79</v>
      </c>
    </row>
    <row r="6385" spans="1:3" x14ac:dyDescent="0.2">
      <c r="A6385">
        <v>46</v>
      </c>
      <c r="B6385">
        <v>35</v>
      </c>
      <c r="C6385">
        <v>116</v>
      </c>
    </row>
    <row r="6386" spans="1:3" x14ac:dyDescent="0.2">
      <c r="A6386">
        <v>46</v>
      </c>
      <c r="B6386">
        <v>36</v>
      </c>
      <c r="C6386">
        <v>116</v>
      </c>
    </row>
    <row r="6387" spans="1:3" x14ac:dyDescent="0.2">
      <c r="A6387">
        <v>46</v>
      </c>
      <c r="B6387">
        <v>37</v>
      </c>
      <c r="C6387">
        <v>61</v>
      </c>
    </row>
    <row r="6388" spans="1:3" x14ac:dyDescent="0.2">
      <c r="A6388">
        <v>46</v>
      </c>
      <c r="B6388">
        <v>38</v>
      </c>
      <c r="C6388">
        <v>48</v>
      </c>
    </row>
    <row r="6389" spans="1:3" x14ac:dyDescent="0.2">
      <c r="A6389">
        <v>46</v>
      </c>
      <c r="B6389">
        <v>39</v>
      </c>
      <c r="C6389">
        <v>41</v>
      </c>
    </row>
    <row r="6390" spans="1:3" x14ac:dyDescent="0.2">
      <c r="A6390">
        <v>46</v>
      </c>
      <c r="B6390">
        <v>40</v>
      </c>
      <c r="C6390">
        <v>66</v>
      </c>
    </row>
    <row r="6391" spans="1:3" x14ac:dyDescent="0.2">
      <c r="A6391">
        <v>46</v>
      </c>
      <c r="B6391">
        <v>41</v>
      </c>
      <c r="C6391">
        <v>70</v>
      </c>
    </row>
    <row r="6392" spans="1:3" x14ac:dyDescent="0.2">
      <c r="A6392">
        <v>46</v>
      </c>
      <c r="B6392">
        <v>42</v>
      </c>
      <c r="C6392">
        <v>80</v>
      </c>
    </row>
    <row r="6393" spans="1:3" x14ac:dyDescent="0.2">
      <c r="A6393">
        <v>46</v>
      </c>
      <c r="B6393">
        <v>43</v>
      </c>
      <c r="C6393">
        <v>80</v>
      </c>
    </row>
    <row r="6394" spans="1:3" x14ac:dyDescent="0.2">
      <c r="A6394">
        <v>46</v>
      </c>
      <c r="B6394">
        <v>44</v>
      </c>
      <c r="C6394">
        <v>97</v>
      </c>
    </row>
    <row r="6395" spans="1:3" x14ac:dyDescent="0.2">
      <c r="A6395">
        <v>46</v>
      </c>
      <c r="B6395">
        <v>45</v>
      </c>
      <c r="C6395">
        <v>54</v>
      </c>
    </row>
    <row r="6396" spans="1:3" x14ac:dyDescent="0.2">
      <c r="A6396">
        <v>46</v>
      </c>
      <c r="B6396">
        <v>46</v>
      </c>
      <c r="C6396">
        <v>46</v>
      </c>
    </row>
    <row r="6397" spans="1:3" x14ac:dyDescent="0.2">
      <c r="A6397">
        <v>46</v>
      </c>
      <c r="B6397">
        <v>47</v>
      </c>
      <c r="C6397">
        <v>46</v>
      </c>
    </row>
    <row r="6398" spans="1:3" x14ac:dyDescent="0.2">
      <c r="A6398">
        <v>46</v>
      </c>
      <c r="B6398">
        <v>48</v>
      </c>
      <c r="C6398">
        <v>93</v>
      </c>
    </row>
    <row r="6399" spans="1:3" x14ac:dyDescent="0.2">
      <c r="A6399">
        <v>46</v>
      </c>
      <c r="B6399">
        <v>49</v>
      </c>
      <c r="C6399">
        <v>65</v>
      </c>
    </row>
    <row r="6400" spans="1:3" x14ac:dyDescent="0.2">
      <c r="A6400">
        <v>46</v>
      </c>
      <c r="B6400">
        <v>50</v>
      </c>
      <c r="C6400">
        <v>70</v>
      </c>
    </row>
    <row r="6401" spans="1:3" x14ac:dyDescent="0.2">
      <c r="A6401">
        <v>46</v>
      </c>
      <c r="B6401">
        <v>51</v>
      </c>
      <c r="C6401">
        <v>71</v>
      </c>
    </row>
    <row r="6402" spans="1:3" x14ac:dyDescent="0.2">
      <c r="A6402">
        <v>46</v>
      </c>
      <c r="B6402">
        <v>52</v>
      </c>
      <c r="C6402">
        <v>79</v>
      </c>
    </row>
    <row r="6403" spans="1:3" x14ac:dyDescent="0.2">
      <c r="A6403">
        <v>46</v>
      </c>
      <c r="B6403">
        <v>53</v>
      </c>
      <c r="C6403">
        <v>103</v>
      </c>
    </row>
    <row r="6404" spans="1:3" x14ac:dyDescent="0.2">
      <c r="A6404">
        <v>46</v>
      </c>
      <c r="B6404">
        <v>54</v>
      </c>
      <c r="C6404">
        <v>66</v>
      </c>
    </row>
    <row r="6405" spans="1:3" x14ac:dyDescent="0.2">
      <c r="A6405">
        <v>46</v>
      </c>
      <c r="B6405">
        <v>55</v>
      </c>
      <c r="C6405">
        <v>74</v>
      </c>
    </row>
    <row r="6406" spans="1:3" x14ac:dyDescent="0.2">
      <c r="A6406">
        <v>46</v>
      </c>
      <c r="B6406">
        <v>56</v>
      </c>
      <c r="C6406">
        <v>64</v>
      </c>
    </row>
    <row r="6407" spans="1:3" x14ac:dyDescent="0.2">
      <c r="A6407">
        <v>46</v>
      </c>
      <c r="B6407">
        <v>57</v>
      </c>
      <c r="C6407">
        <v>49</v>
      </c>
    </row>
    <row r="6408" spans="1:3" x14ac:dyDescent="0.2">
      <c r="A6408">
        <v>46</v>
      </c>
      <c r="B6408">
        <v>58</v>
      </c>
      <c r="C6408">
        <v>74</v>
      </c>
    </row>
    <row r="6409" spans="1:3" x14ac:dyDescent="0.2">
      <c r="A6409">
        <v>46</v>
      </c>
      <c r="B6409">
        <v>59</v>
      </c>
      <c r="C6409">
        <v>71</v>
      </c>
    </row>
    <row r="6410" spans="1:3" x14ac:dyDescent="0.2">
      <c r="A6410">
        <v>46</v>
      </c>
      <c r="B6410">
        <v>60</v>
      </c>
      <c r="C6410">
        <v>112</v>
      </c>
    </row>
    <row r="6411" spans="1:3" x14ac:dyDescent="0.2">
      <c r="A6411">
        <v>46</v>
      </c>
      <c r="B6411">
        <v>61</v>
      </c>
      <c r="C6411">
        <v>93</v>
      </c>
    </row>
    <row r="6412" spans="1:3" x14ac:dyDescent="0.2">
      <c r="A6412">
        <v>46</v>
      </c>
      <c r="B6412">
        <v>62</v>
      </c>
      <c r="C6412">
        <v>54</v>
      </c>
    </row>
    <row r="6413" spans="1:3" x14ac:dyDescent="0.2">
      <c r="A6413">
        <v>46</v>
      </c>
      <c r="B6413">
        <v>63</v>
      </c>
      <c r="C6413">
        <v>97</v>
      </c>
    </row>
    <row r="6414" spans="1:3" x14ac:dyDescent="0.2">
      <c r="A6414">
        <v>46</v>
      </c>
      <c r="B6414">
        <v>64</v>
      </c>
      <c r="C6414">
        <v>88</v>
      </c>
    </row>
    <row r="6415" spans="1:3" x14ac:dyDescent="0.2">
      <c r="A6415">
        <v>46</v>
      </c>
      <c r="B6415">
        <v>65</v>
      </c>
      <c r="C6415">
        <v>85</v>
      </c>
    </row>
    <row r="6416" spans="1:3" x14ac:dyDescent="0.2">
      <c r="A6416">
        <v>46</v>
      </c>
      <c r="B6416">
        <v>66</v>
      </c>
      <c r="C6416">
        <v>65</v>
      </c>
    </row>
    <row r="6417" spans="1:3" x14ac:dyDescent="0.2">
      <c r="A6417">
        <v>46</v>
      </c>
      <c r="B6417">
        <v>67</v>
      </c>
      <c r="C6417">
        <v>113</v>
      </c>
    </row>
    <row r="6418" spans="1:3" x14ac:dyDescent="0.2">
      <c r="A6418">
        <v>46</v>
      </c>
      <c r="B6418">
        <v>68</v>
      </c>
      <c r="C6418">
        <v>44</v>
      </c>
    </row>
    <row r="6419" spans="1:3" x14ac:dyDescent="0.2">
      <c r="A6419">
        <v>46</v>
      </c>
      <c r="B6419">
        <v>69</v>
      </c>
      <c r="C6419">
        <v>70</v>
      </c>
    </row>
    <row r="6420" spans="1:3" x14ac:dyDescent="0.2">
      <c r="A6420">
        <v>46</v>
      </c>
      <c r="B6420">
        <v>70</v>
      </c>
      <c r="C6420">
        <v>83</v>
      </c>
    </row>
    <row r="6421" spans="1:3" x14ac:dyDescent="0.2">
      <c r="A6421">
        <v>46</v>
      </c>
      <c r="B6421">
        <v>71</v>
      </c>
      <c r="C6421">
        <v>99</v>
      </c>
    </row>
    <row r="6422" spans="1:3" x14ac:dyDescent="0.2">
      <c r="A6422">
        <v>46</v>
      </c>
      <c r="B6422">
        <v>72</v>
      </c>
      <c r="C6422">
        <v>50</v>
      </c>
    </row>
    <row r="6423" spans="1:3" x14ac:dyDescent="0.2">
      <c r="A6423">
        <v>46</v>
      </c>
      <c r="B6423">
        <v>73</v>
      </c>
      <c r="C6423">
        <v>79</v>
      </c>
    </row>
    <row r="6424" spans="1:3" x14ac:dyDescent="0.2">
      <c r="A6424">
        <v>46</v>
      </c>
      <c r="B6424">
        <v>74</v>
      </c>
      <c r="C6424">
        <v>99</v>
      </c>
    </row>
    <row r="6425" spans="1:3" x14ac:dyDescent="0.2">
      <c r="A6425">
        <v>46</v>
      </c>
      <c r="B6425">
        <v>75</v>
      </c>
      <c r="C6425">
        <v>88</v>
      </c>
    </row>
    <row r="6426" spans="1:3" x14ac:dyDescent="0.2">
      <c r="A6426">
        <v>46</v>
      </c>
      <c r="B6426">
        <v>76</v>
      </c>
      <c r="C6426">
        <v>122</v>
      </c>
    </row>
    <row r="6427" spans="1:3" x14ac:dyDescent="0.2">
      <c r="A6427">
        <v>46</v>
      </c>
      <c r="B6427">
        <v>77</v>
      </c>
      <c r="C6427">
        <v>122</v>
      </c>
    </row>
    <row r="6428" spans="1:3" x14ac:dyDescent="0.2">
      <c r="A6428">
        <v>46</v>
      </c>
      <c r="B6428">
        <v>78</v>
      </c>
      <c r="C6428">
        <v>47</v>
      </c>
    </row>
    <row r="6429" spans="1:3" x14ac:dyDescent="0.2">
      <c r="A6429">
        <v>46</v>
      </c>
      <c r="B6429">
        <v>79</v>
      </c>
      <c r="C6429">
        <v>99</v>
      </c>
    </row>
    <row r="6430" spans="1:3" x14ac:dyDescent="0.2">
      <c r="A6430">
        <v>46</v>
      </c>
      <c r="B6430">
        <v>80</v>
      </c>
      <c r="C6430">
        <v>65</v>
      </c>
    </row>
    <row r="6431" spans="1:3" x14ac:dyDescent="0.2">
      <c r="A6431">
        <v>46</v>
      </c>
      <c r="B6431">
        <v>81</v>
      </c>
      <c r="C6431">
        <v>66</v>
      </c>
    </row>
    <row r="6432" spans="1:3" x14ac:dyDescent="0.2">
      <c r="A6432">
        <v>46</v>
      </c>
      <c r="B6432">
        <v>82</v>
      </c>
      <c r="C6432">
        <v>90</v>
      </c>
    </row>
    <row r="6433" spans="1:3" x14ac:dyDescent="0.2">
      <c r="A6433">
        <v>46</v>
      </c>
      <c r="B6433">
        <v>83</v>
      </c>
      <c r="C6433">
        <v>85</v>
      </c>
    </row>
    <row r="6434" spans="1:3" x14ac:dyDescent="0.2">
      <c r="A6434">
        <v>46</v>
      </c>
      <c r="B6434">
        <v>84</v>
      </c>
      <c r="C6434">
        <v>46</v>
      </c>
    </row>
    <row r="6435" spans="1:3" x14ac:dyDescent="0.2">
      <c r="A6435">
        <v>46</v>
      </c>
      <c r="B6435">
        <v>85</v>
      </c>
      <c r="C6435">
        <v>46</v>
      </c>
    </row>
    <row r="6436" spans="1:3" x14ac:dyDescent="0.2">
      <c r="A6436">
        <v>46</v>
      </c>
      <c r="B6436">
        <v>86</v>
      </c>
      <c r="C6436">
        <v>63</v>
      </c>
    </row>
    <row r="6437" spans="1:3" x14ac:dyDescent="0.2">
      <c r="A6437">
        <v>46</v>
      </c>
      <c r="B6437">
        <v>87</v>
      </c>
      <c r="C6437">
        <v>113</v>
      </c>
    </row>
    <row r="6438" spans="1:3" x14ac:dyDescent="0.2">
      <c r="A6438">
        <v>46</v>
      </c>
      <c r="B6438">
        <v>88</v>
      </c>
      <c r="C6438">
        <v>85</v>
      </c>
    </row>
    <row r="6439" spans="1:3" x14ac:dyDescent="0.2">
      <c r="A6439">
        <v>46</v>
      </c>
      <c r="B6439">
        <v>89</v>
      </c>
      <c r="C6439">
        <v>69</v>
      </c>
    </row>
    <row r="6440" spans="1:3" x14ac:dyDescent="0.2">
      <c r="A6440">
        <v>46</v>
      </c>
      <c r="B6440">
        <v>90</v>
      </c>
      <c r="C6440">
        <v>49</v>
      </c>
    </row>
    <row r="6441" spans="1:3" x14ac:dyDescent="0.2">
      <c r="A6441">
        <v>46</v>
      </c>
      <c r="B6441">
        <v>91</v>
      </c>
      <c r="C6441">
        <v>74</v>
      </c>
    </row>
    <row r="6442" spans="1:3" x14ac:dyDescent="0.2">
      <c r="A6442">
        <v>46</v>
      </c>
      <c r="B6442">
        <v>92</v>
      </c>
      <c r="C6442">
        <v>10</v>
      </c>
    </row>
    <row r="6443" spans="1:3" x14ac:dyDescent="0.2">
      <c r="A6443">
        <v>46</v>
      </c>
      <c r="B6443">
        <v>93</v>
      </c>
      <c r="C6443">
        <v>122</v>
      </c>
    </row>
    <row r="6444" spans="1:3" x14ac:dyDescent="0.2">
      <c r="A6444">
        <v>46</v>
      </c>
      <c r="B6444">
        <v>94</v>
      </c>
      <c r="C6444">
        <v>76</v>
      </c>
    </row>
    <row r="6445" spans="1:3" x14ac:dyDescent="0.2">
      <c r="A6445">
        <v>46</v>
      </c>
      <c r="B6445">
        <v>95</v>
      </c>
      <c r="C6445">
        <v>42</v>
      </c>
    </row>
    <row r="6446" spans="1:3" x14ac:dyDescent="0.2">
      <c r="A6446">
        <v>46</v>
      </c>
      <c r="B6446">
        <v>96</v>
      </c>
      <c r="C6446">
        <v>40</v>
      </c>
    </row>
    <row r="6447" spans="1:3" x14ac:dyDescent="0.2">
      <c r="A6447">
        <v>46</v>
      </c>
      <c r="B6447">
        <v>97</v>
      </c>
      <c r="C6447">
        <v>93</v>
      </c>
    </row>
    <row r="6448" spans="1:3" x14ac:dyDescent="0.2">
      <c r="A6448">
        <v>46</v>
      </c>
      <c r="B6448">
        <v>98</v>
      </c>
      <c r="C6448">
        <v>67</v>
      </c>
    </row>
    <row r="6449" spans="1:3" x14ac:dyDescent="0.2">
      <c r="A6449">
        <v>46</v>
      </c>
      <c r="B6449">
        <v>99</v>
      </c>
      <c r="C6449">
        <v>83</v>
      </c>
    </row>
    <row r="6450" spans="1:3" x14ac:dyDescent="0.2">
      <c r="A6450">
        <v>46</v>
      </c>
      <c r="B6450">
        <v>100</v>
      </c>
      <c r="C6450">
        <v>85</v>
      </c>
    </row>
    <row r="6451" spans="1:3" x14ac:dyDescent="0.2">
      <c r="A6451">
        <v>46</v>
      </c>
      <c r="B6451">
        <v>101</v>
      </c>
      <c r="C6451">
        <v>37</v>
      </c>
    </row>
    <row r="6452" spans="1:3" x14ac:dyDescent="0.2">
      <c r="A6452">
        <v>46</v>
      </c>
      <c r="B6452">
        <v>102</v>
      </c>
      <c r="C6452">
        <v>37</v>
      </c>
    </row>
    <row r="6453" spans="1:3" x14ac:dyDescent="0.2">
      <c r="A6453">
        <v>46</v>
      </c>
      <c r="B6453">
        <v>103</v>
      </c>
      <c r="C6453">
        <v>70</v>
      </c>
    </row>
    <row r="6454" spans="1:3" x14ac:dyDescent="0.2">
      <c r="A6454">
        <v>46</v>
      </c>
      <c r="B6454">
        <v>104</v>
      </c>
      <c r="C6454">
        <v>99</v>
      </c>
    </row>
    <row r="6455" spans="1:3" x14ac:dyDescent="0.2">
      <c r="A6455">
        <v>46</v>
      </c>
      <c r="B6455">
        <v>105</v>
      </c>
      <c r="C6455">
        <v>65</v>
      </c>
    </row>
    <row r="6456" spans="1:3" x14ac:dyDescent="0.2">
      <c r="A6456">
        <v>46</v>
      </c>
      <c r="B6456">
        <v>106</v>
      </c>
      <c r="C6456">
        <v>92</v>
      </c>
    </row>
    <row r="6457" spans="1:3" x14ac:dyDescent="0.2">
      <c r="A6457">
        <v>46</v>
      </c>
      <c r="B6457">
        <v>107</v>
      </c>
      <c r="C6457">
        <v>63</v>
      </c>
    </row>
    <row r="6458" spans="1:3" x14ac:dyDescent="0.2">
      <c r="A6458">
        <v>46</v>
      </c>
      <c r="B6458">
        <v>108</v>
      </c>
      <c r="C6458">
        <v>93</v>
      </c>
    </row>
    <row r="6459" spans="1:3" x14ac:dyDescent="0.2">
      <c r="A6459">
        <v>46</v>
      </c>
      <c r="B6459">
        <v>109</v>
      </c>
      <c r="C6459">
        <v>10</v>
      </c>
    </row>
    <row r="6460" spans="1:3" x14ac:dyDescent="0.2">
      <c r="A6460">
        <v>46</v>
      </c>
      <c r="B6460">
        <v>110</v>
      </c>
      <c r="C6460">
        <v>92</v>
      </c>
    </row>
    <row r="6461" spans="1:3" x14ac:dyDescent="0.2">
      <c r="A6461">
        <v>46</v>
      </c>
      <c r="B6461">
        <v>111</v>
      </c>
      <c r="C6461">
        <v>92</v>
      </c>
    </row>
    <row r="6462" spans="1:3" x14ac:dyDescent="0.2">
      <c r="A6462">
        <v>46</v>
      </c>
      <c r="B6462">
        <v>112</v>
      </c>
      <c r="C6462">
        <v>10</v>
      </c>
    </row>
    <row r="6463" spans="1:3" x14ac:dyDescent="0.2">
      <c r="A6463">
        <v>46</v>
      </c>
      <c r="B6463">
        <v>113</v>
      </c>
      <c r="C6463">
        <v>93</v>
      </c>
    </row>
    <row r="6464" spans="1:3" x14ac:dyDescent="0.2">
      <c r="A6464">
        <v>46</v>
      </c>
      <c r="B6464">
        <v>114</v>
      </c>
      <c r="C6464">
        <v>112</v>
      </c>
    </row>
    <row r="6465" spans="1:3" x14ac:dyDescent="0.2">
      <c r="A6465">
        <v>46</v>
      </c>
      <c r="B6465">
        <v>115</v>
      </c>
      <c r="C6465">
        <v>49</v>
      </c>
    </row>
    <row r="6466" spans="1:3" x14ac:dyDescent="0.2">
      <c r="A6466">
        <v>46</v>
      </c>
      <c r="B6466">
        <v>116</v>
      </c>
      <c r="C6466">
        <v>64</v>
      </c>
    </row>
    <row r="6467" spans="1:3" x14ac:dyDescent="0.2">
      <c r="A6467">
        <v>46</v>
      </c>
      <c r="B6467">
        <v>117</v>
      </c>
      <c r="C6467">
        <v>108</v>
      </c>
    </row>
    <row r="6468" spans="1:3" x14ac:dyDescent="0.2">
      <c r="A6468">
        <v>46</v>
      </c>
      <c r="B6468">
        <v>118</v>
      </c>
      <c r="C6468">
        <v>110</v>
      </c>
    </row>
    <row r="6469" spans="1:3" x14ac:dyDescent="0.2">
      <c r="A6469">
        <v>46</v>
      </c>
      <c r="B6469">
        <v>119</v>
      </c>
      <c r="C6469">
        <v>87</v>
      </c>
    </row>
    <row r="6470" spans="1:3" x14ac:dyDescent="0.2">
      <c r="A6470">
        <v>46</v>
      </c>
      <c r="B6470">
        <v>120</v>
      </c>
      <c r="C6470">
        <v>67</v>
      </c>
    </row>
    <row r="6471" spans="1:3" x14ac:dyDescent="0.2">
      <c r="A6471">
        <v>46</v>
      </c>
      <c r="B6471">
        <v>121</v>
      </c>
      <c r="C6471">
        <v>44</v>
      </c>
    </row>
    <row r="6472" spans="1:3" x14ac:dyDescent="0.2">
      <c r="A6472">
        <v>46</v>
      </c>
      <c r="B6472">
        <v>122</v>
      </c>
      <c r="C6472">
        <v>122</v>
      </c>
    </row>
    <row r="6473" spans="1:3" x14ac:dyDescent="0.2">
      <c r="A6473">
        <v>46</v>
      </c>
      <c r="B6473">
        <v>123</v>
      </c>
      <c r="C6473">
        <v>92</v>
      </c>
    </row>
    <row r="6474" spans="1:3" x14ac:dyDescent="0.2">
      <c r="A6474">
        <v>46</v>
      </c>
      <c r="B6474">
        <v>124</v>
      </c>
      <c r="C6474">
        <v>92</v>
      </c>
    </row>
    <row r="6475" spans="1:3" x14ac:dyDescent="0.2">
      <c r="A6475">
        <v>46</v>
      </c>
      <c r="B6475">
        <v>125</v>
      </c>
      <c r="C6475">
        <v>106</v>
      </c>
    </row>
    <row r="6476" spans="1:3" x14ac:dyDescent="0.2">
      <c r="A6476">
        <v>46</v>
      </c>
      <c r="B6476">
        <v>126</v>
      </c>
      <c r="C6476">
        <v>123</v>
      </c>
    </row>
    <row r="6477" spans="1:3" x14ac:dyDescent="0.2">
      <c r="A6477">
        <v>46</v>
      </c>
      <c r="B6477">
        <v>127</v>
      </c>
      <c r="C6477">
        <v>63</v>
      </c>
    </row>
    <row r="6478" spans="1:3" x14ac:dyDescent="0.2">
      <c r="A6478">
        <v>46</v>
      </c>
      <c r="B6478">
        <v>128</v>
      </c>
      <c r="C6478">
        <v>44</v>
      </c>
    </row>
    <row r="6479" spans="1:3" x14ac:dyDescent="0.2">
      <c r="A6479">
        <v>46</v>
      </c>
      <c r="B6479">
        <v>129</v>
      </c>
      <c r="C6479">
        <v>63</v>
      </c>
    </row>
    <row r="6480" spans="1:3" x14ac:dyDescent="0.2">
      <c r="A6480">
        <v>46</v>
      </c>
      <c r="B6480">
        <v>130</v>
      </c>
      <c r="C6480">
        <v>113</v>
      </c>
    </row>
    <row r="6481" spans="1:3" x14ac:dyDescent="0.2">
      <c r="A6481">
        <v>46</v>
      </c>
      <c r="B6481">
        <v>131</v>
      </c>
      <c r="C6481">
        <v>67</v>
      </c>
    </row>
    <row r="6482" spans="1:3" x14ac:dyDescent="0.2">
      <c r="A6482">
        <v>46</v>
      </c>
      <c r="B6482">
        <v>132</v>
      </c>
      <c r="C6482">
        <v>106</v>
      </c>
    </row>
    <row r="6483" spans="1:3" x14ac:dyDescent="0.2">
      <c r="A6483">
        <v>46</v>
      </c>
      <c r="B6483">
        <v>133</v>
      </c>
      <c r="C6483">
        <v>60</v>
      </c>
    </row>
    <row r="6484" spans="1:3" x14ac:dyDescent="0.2">
      <c r="A6484">
        <v>46</v>
      </c>
      <c r="B6484">
        <v>134</v>
      </c>
      <c r="C6484">
        <v>60</v>
      </c>
    </row>
    <row r="6485" spans="1:3" x14ac:dyDescent="0.2">
      <c r="A6485">
        <v>46</v>
      </c>
      <c r="B6485">
        <v>135</v>
      </c>
      <c r="C6485">
        <v>67</v>
      </c>
    </row>
    <row r="6486" spans="1:3" x14ac:dyDescent="0.2">
      <c r="A6486">
        <v>46</v>
      </c>
      <c r="B6486">
        <v>136</v>
      </c>
      <c r="C6486">
        <v>114</v>
      </c>
    </row>
    <row r="6487" spans="1:3" x14ac:dyDescent="0.2">
      <c r="A6487">
        <v>46</v>
      </c>
      <c r="B6487">
        <v>137</v>
      </c>
      <c r="C6487">
        <v>114</v>
      </c>
    </row>
    <row r="6488" spans="1:3" x14ac:dyDescent="0.2">
      <c r="A6488">
        <v>47</v>
      </c>
      <c r="B6488">
        <v>0</v>
      </c>
      <c r="C6488">
        <v>55</v>
      </c>
    </row>
    <row r="6489" spans="1:3" x14ac:dyDescent="0.2">
      <c r="A6489">
        <v>47</v>
      </c>
      <c r="B6489">
        <v>1</v>
      </c>
      <c r="C6489">
        <v>56</v>
      </c>
    </row>
    <row r="6490" spans="1:3" x14ac:dyDescent="0.2">
      <c r="A6490">
        <v>47</v>
      </c>
      <c r="B6490">
        <v>2</v>
      </c>
      <c r="C6490">
        <v>58</v>
      </c>
    </row>
    <row r="6491" spans="1:3" x14ac:dyDescent="0.2">
      <c r="A6491">
        <v>47</v>
      </c>
      <c r="B6491">
        <v>3</v>
      </c>
      <c r="C6491">
        <v>116</v>
      </c>
    </row>
    <row r="6492" spans="1:3" x14ac:dyDescent="0.2">
      <c r="A6492">
        <v>47</v>
      </c>
      <c r="B6492">
        <v>4</v>
      </c>
      <c r="C6492">
        <v>90</v>
      </c>
    </row>
    <row r="6493" spans="1:3" x14ac:dyDescent="0.2">
      <c r="A6493">
        <v>47</v>
      </c>
      <c r="B6493">
        <v>5</v>
      </c>
      <c r="C6493">
        <v>54</v>
      </c>
    </row>
    <row r="6494" spans="1:3" x14ac:dyDescent="0.2">
      <c r="A6494">
        <v>47</v>
      </c>
      <c r="B6494">
        <v>6</v>
      </c>
      <c r="C6494">
        <v>90</v>
      </c>
    </row>
    <row r="6495" spans="1:3" x14ac:dyDescent="0.2">
      <c r="A6495">
        <v>47</v>
      </c>
      <c r="B6495">
        <v>7</v>
      </c>
      <c r="C6495">
        <v>42</v>
      </c>
    </row>
    <row r="6496" spans="1:3" x14ac:dyDescent="0.2">
      <c r="A6496">
        <v>47</v>
      </c>
      <c r="B6496">
        <v>8</v>
      </c>
      <c r="C6496">
        <v>27</v>
      </c>
    </row>
    <row r="6497" spans="1:3" x14ac:dyDescent="0.2">
      <c r="A6497">
        <v>47</v>
      </c>
      <c r="B6497">
        <v>9</v>
      </c>
      <c r="C6497">
        <v>54</v>
      </c>
    </row>
    <row r="6498" spans="1:3" x14ac:dyDescent="0.2">
      <c r="A6498">
        <v>47</v>
      </c>
      <c r="B6498">
        <v>10</v>
      </c>
      <c r="C6498">
        <v>93</v>
      </c>
    </row>
    <row r="6499" spans="1:3" x14ac:dyDescent="0.2">
      <c r="A6499">
        <v>47</v>
      </c>
      <c r="B6499">
        <v>11</v>
      </c>
      <c r="C6499">
        <v>115</v>
      </c>
    </row>
    <row r="6500" spans="1:3" x14ac:dyDescent="0.2">
      <c r="A6500">
        <v>47</v>
      </c>
      <c r="B6500">
        <v>12</v>
      </c>
      <c r="C6500">
        <v>115</v>
      </c>
    </row>
    <row r="6501" spans="1:3" x14ac:dyDescent="0.2">
      <c r="A6501">
        <v>47</v>
      </c>
      <c r="B6501">
        <v>13</v>
      </c>
      <c r="C6501">
        <v>31</v>
      </c>
    </row>
    <row r="6502" spans="1:3" x14ac:dyDescent="0.2">
      <c r="A6502">
        <v>47</v>
      </c>
      <c r="B6502">
        <v>14</v>
      </c>
      <c r="C6502">
        <v>31</v>
      </c>
    </row>
    <row r="6503" spans="1:3" x14ac:dyDescent="0.2">
      <c r="A6503">
        <v>47</v>
      </c>
      <c r="B6503">
        <v>15</v>
      </c>
      <c r="C6503">
        <v>56</v>
      </c>
    </row>
    <row r="6504" spans="1:3" x14ac:dyDescent="0.2">
      <c r="A6504">
        <v>47</v>
      </c>
      <c r="B6504">
        <v>16</v>
      </c>
      <c r="C6504">
        <v>115</v>
      </c>
    </row>
    <row r="6505" spans="1:3" x14ac:dyDescent="0.2">
      <c r="A6505">
        <v>47</v>
      </c>
      <c r="B6505">
        <v>17</v>
      </c>
      <c r="C6505">
        <v>55</v>
      </c>
    </row>
    <row r="6506" spans="1:3" x14ac:dyDescent="0.2">
      <c r="A6506">
        <v>47</v>
      </c>
      <c r="B6506">
        <v>18</v>
      </c>
      <c r="C6506">
        <v>115</v>
      </c>
    </row>
    <row r="6507" spans="1:3" x14ac:dyDescent="0.2">
      <c r="A6507">
        <v>47</v>
      </c>
      <c r="B6507">
        <v>19</v>
      </c>
      <c r="C6507">
        <v>56</v>
      </c>
    </row>
    <row r="6508" spans="1:3" x14ac:dyDescent="0.2">
      <c r="A6508">
        <v>47</v>
      </c>
      <c r="B6508">
        <v>20</v>
      </c>
      <c r="C6508">
        <v>31</v>
      </c>
    </row>
    <row r="6509" spans="1:3" x14ac:dyDescent="0.2">
      <c r="A6509">
        <v>47</v>
      </c>
      <c r="B6509">
        <v>21</v>
      </c>
      <c r="C6509">
        <v>79</v>
      </c>
    </row>
    <row r="6510" spans="1:3" x14ac:dyDescent="0.2">
      <c r="A6510">
        <v>47</v>
      </c>
      <c r="B6510">
        <v>22</v>
      </c>
      <c r="C6510">
        <v>69</v>
      </c>
    </row>
    <row r="6511" spans="1:3" x14ac:dyDescent="0.2">
      <c r="A6511">
        <v>47</v>
      </c>
      <c r="B6511">
        <v>23</v>
      </c>
      <c r="C6511">
        <v>50</v>
      </c>
    </row>
    <row r="6512" spans="1:3" x14ac:dyDescent="0.2">
      <c r="A6512">
        <v>47</v>
      </c>
      <c r="B6512">
        <v>24</v>
      </c>
      <c r="C6512">
        <v>40</v>
      </c>
    </row>
    <row r="6513" spans="1:3" x14ac:dyDescent="0.2">
      <c r="A6513">
        <v>47</v>
      </c>
      <c r="B6513">
        <v>25</v>
      </c>
      <c r="C6513">
        <v>55</v>
      </c>
    </row>
    <row r="6514" spans="1:3" x14ac:dyDescent="0.2">
      <c r="A6514">
        <v>47</v>
      </c>
      <c r="B6514">
        <v>26</v>
      </c>
      <c r="C6514">
        <v>116</v>
      </c>
    </row>
    <row r="6515" spans="1:3" x14ac:dyDescent="0.2">
      <c r="A6515">
        <v>47</v>
      </c>
      <c r="B6515">
        <v>27</v>
      </c>
      <c r="C6515">
        <v>70</v>
      </c>
    </row>
    <row r="6516" spans="1:3" x14ac:dyDescent="0.2">
      <c r="A6516">
        <v>47</v>
      </c>
      <c r="B6516">
        <v>28</v>
      </c>
      <c r="C6516">
        <v>74</v>
      </c>
    </row>
    <row r="6517" spans="1:3" x14ac:dyDescent="0.2">
      <c r="A6517">
        <v>47</v>
      </c>
      <c r="B6517">
        <v>29</v>
      </c>
      <c r="C6517">
        <v>54</v>
      </c>
    </row>
    <row r="6518" spans="1:3" x14ac:dyDescent="0.2">
      <c r="A6518">
        <v>47</v>
      </c>
      <c r="B6518">
        <v>30</v>
      </c>
      <c r="C6518">
        <v>40</v>
      </c>
    </row>
    <row r="6519" spans="1:3" x14ac:dyDescent="0.2">
      <c r="A6519">
        <v>47</v>
      </c>
      <c r="B6519">
        <v>31</v>
      </c>
      <c r="C6519">
        <v>80</v>
      </c>
    </row>
    <row r="6520" spans="1:3" x14ac:dyDescent="0.2">
      <c r="A6520">
        <v>47</v>
      </c>
      <c r="B6520">
        <v>32</v>
      </c>
      <c r="C6520">
        <v>54</v>
      </c>
    </row>
    <row r="6521" spans="1:3" x14ac:dyDescent="0.2">
      <c r="A6521">
        <v>47</v>
      </c>
      <c r="B6521">
        <v>33</v>
      </c>
      <c r="C6521">
        <v>71</v>
      </c>
    </row>
    <row r="6522" spans="1:3" x14ac:dyDescent="0.2">
      <c r="A6522">
        <v>47</v>
      </c>
      <c r="B6522">
        <v>34</v>
      </c>
      <c r="C6522">
        <v>79</v>
      </c>
    </row>
    <row r="6523" spans="1:3" x14ac:dyDescent="0.2">
      <c r="A6523">
        <v>47</v>
      </c>
      <c r="B6523">
        <v>35</v>
      </c>
      <c r="C6523">
        <v>116</v>
      </c>
    </row>
    <row r="6524" spans="1:3" x14ac:dyDescent="0.2">
      <c r="A6524">
        <v>47</v>
      </c>
      <c r="B6524">
        <v>36</v>
      </c>
      <c r="C6524">
        <v>116</v>
      </c>
    </row>
    <row r="6525" spans="1:3" x14ac:dyDescent="0.2">
      <c r="A6525">
        <v>47</v>
      </c>
      <c r="B6525">
        <v>37</v>
      </c>
      <c r="C6525">
        <v>97</v>
      </c>
    </row>
    <row r="6526" spans="1:3" x14ac:dyDescent="0.2">
      <c r="A6526">
        <v>47</v>
      </c>
      <c r="B6526">
        <v>38</v>
      </c>
      <c r="C6526">
        <v>113</v>
      </c>
    </row>
    <row r="6527" spans="1:3" x14ac:dyDescent="0.2">
      <c r="A6527">
        <v>47</v>
      </c>
      <c r="B6527">
        <v>39</v>
      </c>
      <c r="C6527">
        <v>41</v>
      </c>
    </row>
    <row r="6528" spans="1:3" x14ac:dyDescent="0.2">
      <c r="A6528">
        <v>47</v>
      </c>
      <c r="B6528">
        <v>40</v>
      </c>
      <c r="C6528">
        <v>80</v>
      </c>
    </row>
    <row r="6529" spans="1:3" x14ac:dyDescent="0.2">
      <c r="A6529">
        <v>47</v>
      </c>
      <c r="B6529">
        <v>41</v>
      </c>
      <c r="C6529">
        <v>70</v>
      </c>
    </row>
    <row r="6530" spans="1:3" x14ac:dyDescent="0.2">
      <c r="A6530">
        <v>47</v>
      </c>
      <c r="B6530">
        <v>42</v>
      </c>
      <c r="C6530">
        <v>80</v>
      </c>
    </row>
    <row r="6531" spans="1:3" x14ac:dyDescent="0.2">
      <c r="A6531">
        <v>47</v>
      </c>
      <c r="B6531">
        <v>43</v>
      </c>
      <c r="C6531">
        <v>70</v>
      </c>
    </row>
    <row r="6532" spans="1:3" x14ac:dyDescent="0.2">
      <c r="A6532">
        <v>47</v>
      </c>
      <c r="B6532">
        <v>44</v>
      </c>
      <c r="C6532">
        <v>97</v>
      </c>
    </row>
    <row r="6533" spans="1:3" x14ac:dyDescent="0.2">
      <c r="A6533">
        <v>47</v>
      </c>
      <c r="B6533">
        <v>45</v>
      </c>
      <c r="C6533">
        <v>54</v>
      </c>
    </row>
    <row r="6534" spans="1:3" x14ac:dyDescent="0.2">
      <c r="A6534">
        <v>47</v>
      </c>
      <c r="B6534">
        <v>46</v>
      </c>
      <c r="C6534">
        <v>46</v>
      </c>
    </row>
    <row r="6535" spans="1:3" x14ac:dyDescent="0.2">
      <c r="A6535">
        <v>47</v>
      </c>
      <c r="B6535">
        <v>47</v>
      </c>
      <c r="C6535">
        <v>47</v>
      </c>
    </row>
    <row r="6536" spans="1:3" x14ac:dyDescent="0.2">
      <c r="A6536">
        <v>47</v>
      </c>
      <c r="B6536">
        <v>48</v>
      </c>
      <c r="C6536">
        <v>93</v>
      </c>
    </row>
    <row r="6537" spans="1:3" x14ac:dyDescent="0.2">
      <c r="A6537">
        <v>47</v>
      </c>
      <c r="B6537">
        <v>49</v>
      </c>
      <c r="C6537">
        <v>65</v>
      </c>
    </row>
    <row r="6538" spans="1:3" x14ac:dyDescent="0.2">
      <c r="A6538">
        <v>47</v>
      </c>
      <c r="B6538">
        <v>50</v>
      </c>
      <c r="C6538">
        <v>70</v>
      </c>
    </row>
    <row r="6539" spans="1:3" x14ac:dyDescent="0.2">
      <c r="A6539">
        <v>47</v>
      </c>
      <c r="B6539">
        <v>51</v>
      </c>
      <c r="C6539">
        <v>71</v>
      </c>
    </row>
    <row r="6540" spans="1:3" x14ac:dyDescent="0.2">
      <c r="A6540">
        <v>47</v>
      </c>
      <c r="B6540">
        <v>52</v>
      </c>
      <c r="C6540">
        <v>79</v>
      </c>
    </row>
    <row r="6541" spans="1:3" x14ac:dyDescent="0.2">
      <c r="A6541">
        <v>47</v>
      </c>
      <c r="B6541">
        <v>53</v>
      </c>
      <c r="C6541">
        <v>103</v>
      </c>
    </row>
    <row r="6542" spans="1:3" x14ac:dyDescent="0.2">
      <c r="A6542">
        <v>47</v>
      </c>
      <c r="B6542">
        <v>54</v>
      </c>
      <c r="C6542">
        <v>66</v>
      </c>
    </row>
    <row r="6543" spans="1:3" x14ac:dyDescent="0.2">
      <c r="A6543">
        <v>47</v>
      </c>
      <c r="B6543">
        <v>55</v>
      </c>
      <c r="C6543">
        <v>64</v>
      </c>
    </row>
    <row r="6544" spans="1:3" x14ac:dyDescent="0.2">
      <c r="A6544">
        <v>47</v>
      </c>
      <c r="B6544">
        <v>56</v>
      </c>
      <c r="C6544">
        <v>64</v>
      </c>
    </row>
    <row r="6545" spans="1:3" x14ac:dyDescent="0.2">
      <c r="A6545">
        <v>47</v>
      </c>
      <c r="B6545">
        <v>57</v>
      </c>
      <c r="C6545">
        <v>49</v>
      </c>
    </row>
    <row r="6546" spans="1:3" x14ac:dyDescent="0.2">
      <c r="A6546">
        <v>47</v>
      </c>
      <c r="B6546">
        <v>58</v>
      </c>
      <c r="C6546">
        <v>74</v>
      </c>
    </row>
    <row r="6547" spans="1:3" x14ac:dyDescent="0.2">
      <c r="A6547">
        <v>47</v>
      </c>
      <c r="B6547">
        <v>59</v>
      </c>
      <c r="C6547">
        <v>71</v>
      </c>
    </row>
    <row r="6548" spans="1:3" x14ac:dyDescent="0.2">
      <c r="A6548">
        <v>47</v>
      </c>
      <c r="B6548">
        <v>60</v>
      </c>
      <c r="C6548">
        <v>92</v>
      </c>
    </row>
    <row r="6549" spans="1:3" x14ac:dyDescent="0.2">
      <c r="A6549">
        <v>47</v>
      </c>
      <c r="B6549">
        <v>61</v>
      </c>
      <c r="C6549">
        <v>93</v>
      </c>
    </row>
    <row r="6550" spans="1:3" x14ac:dyDescent="0.2">
      <c r="A6550">
        <v>47</v>
      </c>
      <c r="B6550">
        <v>62</v>
      </c>
      <c r="C6550">
        <v>81</v>
      </c>
    </row>
    <row r="6551" spans="1:3" x14ac:dyDescent="0.2">
      <c r="A6551">
        <v>47</v>
      </c>
      <c r="B6551">
        <v>63</v>
      </c>
      <c r="C6551">
        <v>97</v>
      </c>
    </row>
    <row r="6552" spans="1:3" x14ac:dyDescent="0.2">
      <c r="A6552">
        <v>47</v>
      </c>
      <c r="B6552">
        <v>64</v>
      </c>
      <c r="C6552">
        <v>65</v>
      </c>
    </row>
    <row r="6553" spans="1:3" x14ac:dyDescent="0.2">
      <c r="A6553">
        <v>47</v>
      </c>
      <c r="B6553">
        <v>65</v>
      </c>
      <c r="C6553">
        <v>85</v>
      </c>
    </row>
    <row r="6554" spans="1:3" x14ac:dyDescent="0.2">
      <c r="A6554">
        <v>47</v>
      </c>
      <c r="B6554">
        <v>66</v>
      </c>
      <c r="C6554">
        <v>65</v>
      </c>
    </row>
    <row r="6555" spans="1:3" x14ac:dyDescent="0.2">
      <c r="A6555">
        <v>47</v>
      </c>
      <c r="B6555">
        <v>67</v>
      </c>
      <c r="C6555">
        <v>108</v>
      </c>
    </row>
    <row r="6556" spans="1:3" x14ac:dyDescent="0.2">
      <c r="A6556">
        <v>47</v>
      </c>
      <c r="B6556">
        <v>68</v>
      </c>
      <c r="C6556">
        <v>63</v>
      </c>
    </row>
    <row r="6557" spans="1:3" x14ac:dyDescent="0.2">
      <c r="A6557">
        <v>47</v>
      </c>
      <c r="B6557">
        <v>69</v>
      </c>
      <c r="C6557">
        <v>70</v>
      </c>
    </row>
    <row r="6558" spans="1:3" x14ac:dyDescent="0.2">
      <c r="A6558">
        <v>47</v>
      </c>
      <c r="B6558">
        <v>70</v>
      </c>
      <c r="C6558">
        <v>83</v>
      </c>
    </row>
    <row r="6559" spans="1:3" x14ac:dyDescent="0.2">
      <c r="A6559">
        <v>47</v>
      </c>
      <c r="B6559">
        <v>71</v>
      </c>
      <c r="C6559">
        <v>99</v>
      </c>
    </row>
    <row r="6560" spans="1:3" x14ac:dyDescent="0.2">
      <c r="A6560">
        <v>47</v>
      </c>
      <c r="B6560">
        <v>72</v>
      </c>
      <c r="C6560">
        <v>50</v>
      </c>
    </row>
    <row r="6561" spans="1:3" x14ac:dyDescent="0.2">
      <c r="A6561">
        <v>47</v>
      </c>
      <c r="B6561">
        <v>73</v>
      </c>
      <c r="C6561">
        <v>79</v>
      </c>
    </row>
    <row r="6562" spans="1:3" x14ac:dyDescent="0.2">
      <c r="A6562">
        <v>47</v>
      </c>
      <c r="B6562">
        <v>74</v>
      </c>
      <c r="C6562">
        <v>88</v>
      </c>
    </row>
    <row r="6563" spans="1:3" x14ac:dyDescent="0.2">
      <c r="A6563">
        <v>47</v>
      </c>
      <c r="B6563">
        <v>75</v>
      </c>
      <c r="C6563">
        <v>88</v>
      </c>
    </row>
    <row r="6564" spans="1:3" x14ac:dyDescent="0.2">
      <c r="A6564">
        <v>47</v>
      </c>
      <c r="B6564">
        <v>76</v>
      </c>
      <c r="C6564">
        <v>122</v>
      </c>
    </row>
    <row r="6565" spans="1:3" x14ac:dyDescent="0.2">
      <c r="A6565">
        <v>47</v>
      </c>
      <c r="B6565">
        <v>77</v>
      </c>
      <c r="C6565">
        <v>122</v>
      </c>
    </row>
    <row r="6566" spans="1:3" x14ac:dyDescent="0.2">
      <c r="A6566">
        <v>47</v>
      </c>
      <c r="B6566">
        <v>78</v>
      </c>
      <c r="C6566">
        <v>103</v>
      </c>
    </row>
    <row r="6567" spans="1:3" x14ac:dyDescent="0.2">
      <c r="A6567">
        <v>47</v>
      </c>
      <c r="B6567">
        <v>79</v>
      </c>
      <c r="C6567">
        <v>99</v>
      </c>
    </row>
    <row r="6568" spans="1:3" x14ac:dyDescent="0.2">
      <c r="A6568">
        <v>47</v>
      </c>
      <c r="B6568">
        <v>80</v>
      </c>
      <c r="C6568">
        <v>83</v>
      </c>
    </row>
    <row r="6569" spans="1:3" x14ac:dyDescent="0.2">
      <c r="A6569">
        <v>47</v>
      </c>
      <c r="B6569">
        <v>81</v>
      </c>
      <c r="C6569">
        <v>66</v>
      </c>
    </row>
    <row r="6570" spans="1:3" x14ac:dyDescent="0.2">
      <c r="A6570">
        <v>47</v>
      </c>
      <c r="B6570">
        <v>82</v>
      </c>
      <c r="C6570">
        <v>90</v>
      </c>
    </row>
    <row r="6571" spans="1:3" x14ac:dyDescent="0.2">
      <c r="A6571">
        <v>47</v>
      </c>
      <c r="B6571">
        <v>83</v>
      </c>
      <c r="C6571">
        <v>85</v>
      </c>
    </row>
    <row r="6572" spans="1:3" x14ac:dyDescent="0.2">
      <c r="A6572">
        <v>47</v>
      </c>
      <c r="B6572">
        <v>84</v>
      </c>
      <c r="C6572">
        <v>46</v>
      </c>
    </row>
    <row r="6573" spans="1:3" x14ac:dyDescent="0.2">
      <c r="A6573">
        <v>47</v>
      </c>
      <c r="B6573">
        <v>85</v>
      </c>
      <c r="C6573">
        <v>46</v>
      </c>
    </row>
    <row r="6574" spans="1:3" x14ac:dyDescent="0.2">
      <c r="A6574">
        <v>47</v>
      </c>
      <c r="B6574">
        <v>86</v>
      </c>
      <c r="C6574">
        <v>63</v>
      </c>
    </row>
    <row r="6575" spans="1:3" x14ac:dyDescent="0.2">
      <c r="A6575">
        <v>47</v>
      </c>
      <c r="B6575">
        <v>87</v>
      </c>
      <c r="C6575">
        <v>113</v>
      </c>
    </row>
    <row r="6576" spans="1:3" x14ac:dyDescent="0.2">
      <c r="A6576">
        <v>47</v>
      </c>
      <c r="B6576">
        <v>88</v>
      </c>
      <c r="C6576">
        <v>85</v>
      </c>
    </row>
    <row r="6577" spans="1:3" x14ac:dyDescent="0.2">
      <c r="A6577">
        <v>47</v>
      </c>
      <c r="B6577">
        <v>89</v>
      </c>
      <c r="C6577">
        <v>27</v>
      </c>
    </row>
    <row r="6578" spans="1:3" x14ac:dyDescent="0.2">
      <c r="A6578">
        <v>47</v>
      </c>
      <c r="B6578">
        <v>90</v>
      </c>
      <c r="C6578">
        <v>49</v>
      </c>
    </row>
    <row r="6579" spans="1:3" x14ac:dyDescent="0.2">
      <c r="A6579">
        <v>47</v>
      </c>
      <c r="B6579">
        <v>91</v>
      </c>
      <c r="C6579">
        <v>74</v>
      </c>
    </row>
    <row r="6580" spans="1:3" x14ac:dyDescent="0.2">
      <c r="A6580">
        <v>47</v>
      </c>
      <c r="B6580">
        <v>92</v>
      </c>
      <c r="C6580">
        <v>10</v>
      </c>
    </row>
    <row r="6581" spans="1:3" x14ac:dyDescent="0.2">
      <c r="A6581">
        <v>47</v>
      </c>
      <c r="B6581">
        <v>93</v>
      </c>
      <c r="C6581">
        <v>76</v>
      </c>
    </row>
    <row r="6582" spans="1:3" x14ac:dyDescent="0.2">
      <c r="A6582">
        <v>47</v>
      </c>
      <c r="B6582">
        <v>94</v>
      </c>
      <c r="C6582">
        <v>76</v>
      </c>
    </row>
    <row r="6583" spans="1:3" x14ac:dyDescent="0.2">
      <c r="A6583">
        <v>47</v>
      </c>
      <c r="B6583">
        <v>95</v>
      </c>
      <c r="C6583">
        <v>42</v>
      </c>
    </row>
    <row r="6584" spans="1:3" x14ac:dyDescent="0.2">
      <c r="A6584">
        <v>47</v>
      </c>
      <c r="B6584">
        <v>96</v>
      </c>
      <c r="C6584">
        <v>42</v>
      </c>
    </row>
    <row r="6585" spans="1:3" x14ac:dyDescent="0.2">
      <c r="A6585">
        <v>47</v>
      </c>
      <c r="B6585">
        <v>97</v>
      </c>
      <c r="C6585">
        <v>93</v>
      </c>
    </row>
    <row r="6586" spans="1:3" x14ac:dyDescent="0.2">
      <c r="A6586">
        <v>47</v>
      </c>
      <c r="B6586">
        <v>98</v>
      </c>
      <c r="C6586">
        <v>67</v>
      </c>
    </row>
    <row r="6587" spans="1:3" x14ac:dyDescent="0.2">
      <c r="A6587">
        <v>47</v>
      </c>
      <c r="B6587">
        <v>99</v>
      </c>
      <c r="C6587">
        <v>85</v>
      </c>
    </row>
    <row r="6588" spans="1:3" x14ac:dyDescent="0.2">
      <c r="A6588">
        <v>47</v>
      </c>
      <c r="B6588">
        <v>100</v>
      </c>
      <c r="C6588">
        <v>85</v>
      </c>
    </row>
    <row r="6589" spans="1:3" x14ac:dyDescent="0.2">
      <c r="A6589">
        <v>47</v>
      </c>
      <c r="B6589">
        <v>101</v>
      </c>
      <c r="C6589">
        <v>37</v>
      </c>
    </row>
    <row r="6590" spans="1:3" x14ac:dyDescent="0.2">
      <c r="A6590">
        <v>47</v>
      </c>
      <c r="B6590">
        <v>102</v>
      </c>
      <c r="C6590">
        <v>44</v>
      </c>
    </row>
    <row r="6591" spans="1:3" x14ac:dyDescent="0.2">
      <c r="A6591">
        <v>47</v>
      </c>
      <c r="B6591">
        <v>103</v>
      </c>
      <c r="C6591">
        <v>99</v>
      </c>
    </row>
    <row r="6592" spans="1:3" x14ac:dyDescent="0.2">
      <c r="A6592">
        <v>47</v>
      </c>
      <c r="B6592">
        <v>104</v>
      </c>
      <c r="C6592">
        <v>99</v>
      </c>
    </row>
    <row r="6593" spans="1:3" x14ac:dyDescent="0.2">
      <c r="A6593">
        <v>47</v>
      </c>
      <c r="B6593">
        <v>105</v>
      </c>
      <c r="C6593">
        <v>65</v>
      </c>
    </row>
    <row r="6594" spans="1:3" x14ac:dyDescent="0.2">
      <c r="A6594">
        <v>47</v>
      </c>
      <c r="B6594">
        <v>106</v>
      </c>
      <c r="C6594">
        <v>92</v>
      </c>
    </row>
    <row r="6595" spans="1:3" x14ac:dyDescent="0.2">
      <c r="A6595">
        <v>47</v>
      </c>
      <c r="B6595">
        <v>107</v>
      </c>
      <c r="C6595">
        <v>63</v>
      </c>
    </row>
    <row r="6596" spans="1:3" x14ac:dyDescent="0.2">
      <c r="A6596">
        <v>47</v>
      </c>
      <c r="B6596">
        <v>108</v>
      </c>
      <c r="C6596">
        <v>10</v>
      </c>
    </row>
    <row r="6597" spans="1:3" x14ac:dyDescent="0.2">
      <c r="A6597">
        <v>47</v>
      </c>
      <c r="B6597">
        <v>109</v>
      </c>
      <c r="C6597">
        <v>61</v>
      </c>
    </row>
    <row r="6598" spans="1:3" x14ac:dyDescent="0.2">
      <c r="A6598">
        <v>47</v>
      </c>
      <c r="B6598">
        <v>110</v>
      </c>
      <c r="C6598">
        <v>92</v>
      </c>
    </row>
    <row r="6599" spans="1:3" x14ac:dyDescent="0.2">
      <c r="A6599">
        <v>47</v>
      </c>
      <c r="B6599">
        <v>111</v>
      </c>
      <c r="C6599">
        <v>37</v>
      </c>
    </row>
    <row r="6600" spans="1:3" x14ac:dyDescent="0.2">
      <c r="A6600">
        <v>47</v>
      </c>
      <c r="B6600">
        <v>112</v>
      </c>
      <c r="C6600">
        <v>10</v>
      </c>
    </row>
    <row r="6601" spans="1:3" x14ac:dyDescent="0.2">
      <c r="A6601">
        <v>47</v>
      </c>
      <c r="B6601">
        <v>113</v>
      </c>
      <c r="C6601">
        <v>93</v>
      </c>
    </row>
    <row r="6602" spans="1:3" x14ac:dyDescent="0.2">
      <c r="A6602">
        <v>47</v>
      </c>
      <c r="B6602">
        <v>114</v>
      </c>
      <c r="C6602">
        <v>112</v>
      </c>
    </row>
    <row r="6603" spans="1:3" x14ac:dyDescent="0.2">
      <c r="A6603">
        <v>47</v>
      </c>
      <c r="B6603">
        <v>115</v>
      </c>
      <c r="C6603">
        <v>105</v>
      </c>
    </row>
    <row r="6604" spans="1:3" x14ac:dyDescent="0.2">
      <c r="A6604">
        <v>47</v>
      </c>
      <c r="B6604">
        <v>116</v>
      </c>
      <c r="C6604">
        <v>49</v>
      </c>
    </row>
    <row r="6605" spans="1:3" x14ac:dyDescent="0.2">
      <c r="A6605">
        <v>47</v>
      </c>
      <c r="B6605">
        <v>117</v>
      </c>
      <c r="C6605">
        <v>112</v>
      </c>
    </row>
    <row r="6606" spans="1:3" x14ac:dyDescent="0.2">
      <c r="A6606">
        <v>47</v>
      </c>
      <c r="B6606">
        <v>118</v>
      </c>
      <c r="C6606">
        <v>110</v>
      </c>
    </row>
    <row r="6607" spans="1:3" x14ac:dyDescent="0.2">
      <c r="A6607">
        <v>47</v>
      </c>
      <c r="B6607">
        <v>119</v>
      </c>
      <c r="C6607">
        <v>87</v>
      </c>
    </row>
    <row r="6608" spans="1:3" x14ac:dyDescent="0.2">
      <c r="A6608">
        <v>47</v>
      </c>
      <c r="B6608">
        <v>120</v>
      </c>
      <c r="C6608">
        <v>67</v>
      </c>
    </row>
    <row r="6609" spans="1:3" x14ac:dyDescent="0.2">
      <c r="A6609">
        <v>47</v>
      </c>
      <c r="B6609">
        <v>121</v>
      </c>
      <c r="C6609">
        <v>44</v>
      </c>
    </row>
    <row r="6610" spans="1:3" x14ac:dyDescent="0.2">
      <c r="A6610">
        <v>47</v>
      </c>
      <c r="B6610">
        <v>122</v>
      </c>
      <c r="C6610">
        <v>122</v>
      </c>
    </row>
    <row r="6611" spans="1:3" x14ac:dyDescent="0.2">
      <c r="A6611">
        <v>47</v>
      </c>
      <c r="B6611">
        <v>123</v>
      </c>
      <c r="C6611">
        <v>92</v>
      </c>
    </row>
    <row r="6612" spans="1:3" x14ac:dyDescent="0.2">
      <c r="A6612">
        <v>47</v>
      </c>
      <c r="B6612">
        <v>124</v>
      </c>
      <c r="C6612">
        <v>92</v>
      </c>
    </row>
    <row r="6613" spans="1:3" x14ac:dyDescent="0.2">
      <c r="A6613">
        <v>47</v>
      </c>
      <c r="B6613">
        <v>125</v>
      </c>
      <c r="C6613">
        <v>123</v>
      </c>
    </row>
    <row r="6614" spans="1:3" x14ac:dyDescent="0.2">
      <c r="A6614">
        <v>47</v>
      </c>
      <c r="B6614">
        <v>126</v>
      </c>
      <c r="C6614">
        <v>123</v>
      </c>
    </row>
    <row r="6615" spans="1:3" x14ac:dyDescent="0.2">
      <c r="A6615">
        <v>47</v>
      </c>
      <c r="B6615">
        <v>127</v>
      </c>
      <c r="C6615">
        <v>87</v>
      </c>
    </row>
    <row r="6616" spans="1:3" x14ac:dyDescent="0.2">
      <c r="A6616">
        <v>47</v>
      </c>
      <c r="B6616">
        <v>128</v>
      </c>
      <c r="C6616">
        <v>44</v>
      </c>
    </row>
    <row r="6617" spans="1:3" x14ac:dyDescent="0.2">
      <c r="A6617">
        <v>47</v>
      </c>
      <c r="B6617">
        <v>129</v>
      </c>
      <c r="C6617">
        <v>63</v>
      </c>
    </row>
    <row r="6618" spans="1:3" x14ac:dyDescent="0.2">
      <c r="A6618">
        <v>47</v>
      </c>
      <c r="B6618">
        <v>130</v>
      </c>
      <c r="C6618">
        <v>113</v>
      </c>
    </row>
    <row r="6619" spans="1:3" x14ac:dyDescent="0.2">
      <c r="A6619">
        <v>47</v>
      </c>
      <c r="B6619">
        <v>131</v>
      </c>
      <c r="C6619">
        <v>67</v>
      </c>
    </row>
    <row r="6620" spans="1:3" x14ac:dyDescent="0.2">
      <c r="A6620">
        <v>47</v>
      </c>
      <c r="B6620">
        <v>132</v>
      </c>
      <c r="C6620">
        <v>106</v>
      </c>
    </row>
    <row r="6621" spans="1:3" x14ac:dyDescent="0.2">
      <c r="A6621">
        <v>47</v>
      </c>
      <c r="B6621">
        <v>133</v>
      </c>
      <c r="C6621">
        <v>60</v>
      </c>
    </row>
    <row r="6622" spans="1:3" x14ac:dyDescent="0.2">
      <c r="A6622">
        <v>47</v>
      </c>
      <c r="B6622">
        <v>134</v>
      </c>
      <c r="C6622">
        <v>106</v>
      </c>
    </row>
    <row r="6623" spans="1:3" x14ac:dyDescent="0.2">
      <c r="A6623">
        <v>47</v>
      </c>
      <c r="B6623">
        <v>135</v>
      </c>
      <c r="C6623">
        <v>117</v>
      </c>
    </row>
    <row r="6624" spans="1:3" x14ac:dyDescent="0.2">
      <c r="A6624">
        <v>47</v>
      </c>
      <c r="B6624">
        <v>136</v>
      </c>
      <c r="C6624">
        <v>114</v>
      </c>
    </row>
    <row r="6625" spans="1:3" x14ac:dyDescent="0.2">
      <c r="A6625">
        <v>47</v>
      </c>
      <c r="B6625">
        <v>137</v>
      </c>
      <c r="C6625">
        <v>60</v>
      </c>
    </row>
    <row r="6626" spans="1:3" x14ac:dyDescent="0.2">
      <c r="A6626">
        <v>48</v>
      </c>
      <c r="B6626">
        <v>0</v>
      </c>
      <c r="C6626">
        <v>115</v>
      </c>
    </row>
    <row r="6627" spans="1:3" x14ac:dyDescent="0.2">
      <c r="A6627">
        <v>48</v>
      </c>
      <c r="B6627">
        <v>1</v>
      </c>
      <c r="C6627">
        <v>115</v>
      </c>
    </row>
    <row r="6628" spans="1:3" x14ac:dyDescent="0.2">
      <c r="A6628">
        <v>48</v>
      </c>
      <c r="B6628">
        <v>2</v>
      </c>
      <c r="C6628">
        <v>90</v>
      </c>
    </row>
    <row r="6629" spans="1:3" x14ac:dyDescent="0.2">
      <c r="A6629">
        <v>48</v>
      </c>
      <c r="B6629">
        <v>3</v>
      </c>
      <c r="C6629">
        <v>54</v>
      </c>
    </row>
    <row r="6630" spans="1:3" x14ac:dyDescent="0.2">
      <c r="A6630">
        <v>48</v>
      </c>
      <c r="B6630">
        <v>4</v>
      </c>
      <c r="C6630">
        <v>54</v>
      </c>
    </row>
    <row r="6631" spans="1:3" x14ac:dyDescent="0.2">
      <c r="A6631">
        <v>48</v>
      </c>
      <c r="B6631">
        <v>5</v>
      </c>
      <c r="C6631">
        <v>31</v>
      </c>
    </row>
    <row r="6632" spans="1:3" x14ac:dyDescent="0.2">
      <c r="A6632">
        <v>48</v>
      </c>
      <c r="B6632">
        <v>6</v>
      </c>
      <c r="C6632">
        <v>54</v>
      </c>
    </row>
    <row r="6633" spans="1:3" x14ac:dyDescent="0.2">
      <c r="A6633">
        <v>48</v>
      </c>
      <c r="B6633">
        <v>7</v>
      </c>
      <c r="C6633">
        <v>27</v>
      </c>
    </row>
    <row r="6634" spans="1:3" x14ac:dyDescent="0.2">
      <c r="A6634">
        <v>48</v>
      </c>
      <c r="B6634">
        <v>8</v>
      </c>
      <c r="C6634">
        <v>74</v>
      </c>
    </row>
    <row r="6635" spans="1:3" x14ac:dyDescent="0.2">
      <c r="A6635">
        <v>48</v>
      </c>
      <c r="B6635">
        <v>9</v>
      </c>
      <c r="C6635">
        <v>42</v>
      </c>
    </row>
    <row r="6636" spans="1:3" x14ac:dyDescent="0.2">
      <c r="A6636">
        <v>48</v>
      </c>
      <c r="B6636">
        <v>10</v>
      </c>
      <c r="C6636">
        <v>97</v>
      </c>
    </row>
    <row r="6637" spans="1:3" x14ac:dyDescent="0.2">
      <c r="A6637">
        <v>48</v>
      </c>
      <c r="B6637">
        <v>11</v>
      </c>
      <c r="C6637">
        <v>40</v>
      </c>
    </row>
    <row r="6638" spans="1:3" x14ac:dyDescent="0.2">
      <c r="A6638">
        <v>48</v>
      </c>
      <c r="B6638">
        <v>12</v>
      </c>
      <c r="C6638">
        <v>42</v>
      </c>
    </row>
    <row r="6639" spans="1:3" x14ac:dyDescent="0.2">
      <c r="A6639">
        <v>48</v>
      </c>
      <c r="B6639">
        <v>13</v>
      </c>
      <c r="C6639">
        <v>103</v>
      </c>
    </row>
    <row r="6640" spans="1:3" x14ac:dyDescent="0.2">
      <c r="A6640">
        <v>48</v>
      </c>
      <c r="B6640">
        <v>14</v>
      </c>
      <c r="C6640">
        <v>103</v>
      </c>
    </row>
    <row r="6641" spans="1:3" x14ac:dyDescent="0.2">
      <c r="A6641">
        <v>48</v>
      </c>
      <c r="B6641">
        <v>15</v>
      </c>
      <c r="C6641">
        <v>115</v>
      </c>
    </row>
    <row r="6642" spans="1:3" x14ac:dyDescent="0.2">
      <c r="A6642">
        <v>48</v>
      </c>
      <c r="B6642">
        <v>16</v>
      </c>
      <c r="C6642">
        <v>81</v>
      </c>
    </row>
    <row r="6643" spans="1:3" x14ac:dyDescent="0.2">
      <c r="A6643">
        <v>48</v>
      </c>
      <c r="B6643">
        <v>17</v>
      </c>
      <c r="C6643">
        <v>90</v>
      </c>
    </row>
    <row r="6644" spans="1:3" x14ac:dyDescent="0.2">
      <c r="A6644">
        <v>48</v>
      </c>
      <c r="B6644">
        <v>18</v>
      </c>
      <c r="C6644">
        <v>40</v>
      </c>
    </row>
    <row r="6645" spans="1:3" x14ac:dyDescent="0.2">
      <c r="A6645">
        <v>48</v>
      </c>
      <c r="B6645">
        <v>19</v>
      </c>
      <c r="C6645">
        <v>115</v>
      </c>
    </row>
    <row r="6646" spans="1:3" x14ac:dyDescent="0.2">
      <c r="A6646">
        <v>48</v>
      </c>
      <c r="B6646">
        <v>20</v>
      </c>
      <c r="C6646">
        <v>103</v>
      </c>
    </row>
    <row r="6647" spans="1:3" x14ac:dyDescent="0.2">
      <c r="A6647">
        <v>48</v>
      </c>
      <c r="B6647">
        <v>21</v>
      </c>
      <c r="C6647">
        <v>74</v>
      </c>
    </row>
    <row r="6648" spans="1:3" x14ac:dyDescent="0.2">
      <c r="A6648">
        <v>48</v>
      </c>
      <c r="B6648">
        <v>22</v>
      </c>
      <c r="C6648">
        <v>71</v>
      </c>
    </row>
    <row r="6649" spans="1:3" x14ac:dyDescent="0.2">
      <c r="A6649">
        <v>48</v>
      </c>
      <c r="B6649">
        <v>23</v>
      </c>
      <c r="C6649">
        <v>79</v>
      </c>
    </row>
    <row r="6650" spans="1:3" x14ac:dyDescent="0.2">
      <c r="A6650">
        <v>48</v>
      </c>
      <c r="B6650">
        <v>24</v>
      </c>
      <c r="C6650">
        <v>41</v>
      </c>
    </row>
    <row r="6651" spans="1:3" x14ac:dyDescent="0.2">
      <c r="A6651">
        <v>48</v>
      </c>
      <c r="B6651">
        <v>25</v>
      </c>
      <c r="C6651">
        <v>115</v>
      </c>
    </row>
    <row r="6652" spans="1:3" x14ac:dyDescent="0.2">
      <c r="A6652">
        <v>48</v>
      </c>
      <c r="B6652">
        <v>26</v>
      </c>
      <c r="C6652">
        <v>54</v>
      </c>
    </row>
    <row r="6653" spans="1:3" x14ac:dyDescent="0.2">
      <c r="A6653">
        <v>48</v>
      </c>
      <c r="B6653">
        <v>27</v>
      </c>
      <c r="C6653">
        <v>65</v>
      </c>
    </row>
    <row r="6654" spans="1:3" x14ac:dyDescent="0.2">
      <c r="A6654">
        <v>48</v>
      </c>
      <c r="B6654">
        <v>28</v>
      </c>
      <c r="C6654">
        <v>105</v>
      </c>
    </row>
    <row r="6655" spans="1:3" x14ac:dyDescent="0.2">
      <c r="A6655">
        <v>48</v>
      </c>
      <c r="B6655">
        <v>29</v>
      </c>
      <c r="C6655">
        <v>42</v>
      </c>
    </row>
    <row r="6656" spans="1:3" x14ac:dyDescent="0.2">
      <c r="A6656">
        <v>48</v>
      </c>
      <c r="B6656">
        <v>30</v>
      </c>
      <c r="C6656">
        <v>41</v>
      </c>
    </row>
    <row r="6657" spans="1:3" x14ac:dyDescent="0.2">
      <c r="A6657">
        <v>48</v>
      </c>
      <c r="B6657">
        <v>31</v>
      </c>
      <c r="C6657">
        <v>88</v>
      </c>
    </row>
    <row r="6658" spans="1:3" x14ac:dyDescent="0.2">
      <c r="A6658">
        <v>48</v>
      </c>
      <c r="B6658">
        <v>32</v>
      </c>
      <c r="C6658">
        <v>31</v>
      </c>
    </row>
    <row r="6659" spans="1:3" x14ac:dyDescent="0.2">
      <c r="A6659">
        <v>48</v>
      </c>
      <c r="B6659">
        <v>33</v>
      </c>
      <c r="C6659">
        <v>49</v>
      </c>
    </row>
    <row r="6660" spans="1:3" x14ac:dyDescent="0.2">
      <c r="A6660">
        <v>48</v>
      </c>
      <c r="B6660">
        <v>34</v>
      </c>
      <c r="C6660">
        <v>49</v>
      </c>
    </row>
    <row r="6661" spans="1:3" x14ac:dyDescent="0.2">
      <c r="A6661">
        <v>48</v>
      </c>
      <c r="B6661">
        <v>35</v>
      </c>
      <c r="C6661">
        <v>54</v>
      </c>
    </row>
    <row r="6662" spans="1:3" x14ac:dyDescent="0.2">
      <c r="A6662">
        <v>48</v>
      </c>
      <c r="B6662">
        <v>36</v>
      </c>
      <c r="C6662">
        <v>54</v>
      </c>
    </row>
    <row r="6663" spans="1:3" x14ac:dyDescent="0.2">
      <c r="A6663">
        <v>48</v>
      </c>
      <c r="B6663">
        <v>37</v>
      </c>
      <c r="C6663">
        <v>112</v>
      </c>
    </row>
    <row r="6664" spans="1:3" x14ac:dyDescent="0.2">
      <c r="A6664">
        <v>48</v>
      </c>
      <c r="B6664">
        <v>38</v>
      </c>
      <c r="C6664">
        <v>92</v>
      </c>
    </row>
    <row r="6665" spans="1:3" x14ac:dyDescent="0.2">
      <c r="A6665">
        <v>48</v>
      </c>
      <c r="B6665">
        <v>39</v>
      </c>
      <c r="C6665">
        <v>79</v>
      </c>
    </row>
    <row r="6666" spans="1:3" x14ac:dyDescent="0.2">
      <c r="A6666">
        <v>48</v>
      </c>
      <c r="B6666">
        <v>40</v>
      </c>
      <c r="C6666">
        <v>99</v>
      </c>
    </row>
    <row r="6667" spans="1:3" x14ac:dyDescent="0.2">
      <c r="A6667">
        <v>48</v>
      </c>
      <c r="B6667">
        <v>41</v>
      </c>
      <c r="C6667">
        <v>65</v>
      </c>
    </row>
    <row r="6668" spans="1:3" x14ac:dyDescent="0.2">
      <c r="A6668">
        <v>48</v>
      </c>
      <c r="B6668">
        <v>42</v>
      </c>
      <c r="C6668">
        <v>99</v>
      </c>
    </row>
    <row r="6669" spans="1:3" x14ac:dyDescent="0.2">
      <c r="A6669">
        <v>48</v>
      </c>
      <c r="B6669">
        <v>43</v>
      </c>
      <c r="C6669">
        <v>88</v>
      </c>
    </row>
    <row r="6670" spans="1:3" x14ac:dyDescent="0.2">
      <c r="A6670">
        <v>48</v>
      </c>
      <c r="B6670">
        <v>44</v>
      </c>
      <c r="C6670">
        <v>92</v>
      </c>
    </row>
    <row r="6671" spans="1:3" x14ac:dyDescent="0.2">
      <c r="A6671">
        <v>48</v>
      </c>
      <c r="B6671">
        <v>45</v>
      </c>
      <c r="C6671">
        <v>50</v>
      </c>
    </row>
    <row r="6672" spans="1:3" x14ac:dyDescent="0.2">
      <c r="A6672">
        <v>48</v>
      </c>
      <c r="B6672">
        <v>46</v>
      </c>
      <c r="C6672">
        <v>93</v>
      </c>
    </row>
    <row r="6673" spans="1:3" x14ac:dyDescent="0.2">
      <c r="A6673">
        <v>48</v>
      </c>
      <c r="B6673">
        <v>47</v>
      </c>
      <c r="C6673">
        <v>93</v>
      </c>
    </row>
    <row r="6674" spans="1:3" x14ac:dyDescent="0.2">
      <c r="A6674">
        <v>48</v>
      </c>
      <c r="B6674">
        <v>48</v>
      </c>
      <c r="C6674">
        <v>48</v>
      </c>
    </row>
    <row r="6675" spans="1:3" x14ac:dyDescent="0.2">
      <c r="A6675">
        <v>48</v>
      </c>
      <c r="B6675">
        <v>49</v>
      </c>
      <c r="C6675">
        <v>85</v>
      </c>
    </row>
    <row r="6676" spans="1:3" x14ac:dyDescent="0.2">
      <c r="A6676">
        <v>48</v>
      </c>
      <c r="B6676">
        <v>50</v>
      </c>
      <c r="C6676">
        <v>88</v>
      </c>
    </row>
    <row r="6677" spans="1:3" x14ac:dyDescent="0.2">
      <c r="A6677">
        <v>48</v>
      </c>
      <c r="B6677">
        <v>51</v>
      </c>
      <c r="C6677">
        <v>49</v>
      </c>
    </row>
    <row r="6678" spans="1:3" x14ac:dyDescent="0.2">
      <c r="A6678">
        <v>48</v>
      </c>
      <c r="B6678">
        <v>52</v>
      </c>
      <c r="C6678">
        <v>64</v>
      </c>
    </row>
    <row r="6679" spans="1:3" x14ac:dyDescent="0.2">
      <c r="A6679">
        <v>48</v>
      </c>
      <c r="B6679">
        <v>53</v>
      </c>
      <c r="C6679">
        <v>74</v>
      </c>
    </row>
    <row r="6680" spans="1:3" x14ac:dyDescent="0.2">
      <c r="A6680">
        <v>48</v>
      </c>
      <c r="B6680">
        <v>54</v>
      </c>
      <c r="C6680">
        <v>99</v>
      </c>
    </row>
    <row r="6681" spans="1:3" x14ac:dyDescent="0.2">
      <c r="A6681">
        <v>48</v>
      </c>
      <c r="B6681">
        <v>55</v>
      </c>
      <c r="C6681">
        <v>66</v>
      </c>
    </row>
    <row r="6682" spans="1:3" x14ac:dyDescent="0.2">
      <c r="A6682">
        <v>48</v>
      </c>
      <c r="B6682">
        <v>56</v>
      </c>
      <c r="C6682">
        <v>80</v>
      </c>
    </row>
    <row r="6683" spans="1:3" x14ac:dyDescent="0.2">
      <c r="A6683">
        <v>48</v>
      </c>
      <c r="B6683">
        <v>57</v>
      </c>
      <c r="C6683">
        <v>80</v>
      </c>
    </row>
    <row r="6684" spans="1:3" x14ac:dyDescent="0.2">
      <c r="A6684">
        <v>48</v>
      </c>
      <c r="B6684">
        <v>58</v>
      </c>
      <c r="C6684">
        <v>66</v>
      </c>
    </row>
    <row r="6685" spans="1:3" x14ac:dyDescent="0.2">
      <c r="A6685">
        <v>48</v>
      </c>
      <c r="B6685">
        <v>59</v>
      </c>
      <c r="C6685">
        <v>105</v>
      </c>
    </row>
    <row r="6686" spans="1:3" x14ac:dyDescent="0.2">
      <c r="A6686">
        <v>48</v>
      </c>
      <c r="B6686">
        <v>60</v>
      </c>
      <c r="C6686">
        <v>63</v>
      </c>
    </row>
    <row r="6687" spans="1:3" x14ac:dyDescent="0.2">
      <c r="A6687">
        <v>48</v>
      </c>
      <c r="B6687">
        <v>61</v>
      </c>
      <c r="C6687">
        <v>97</v>
      </c>
    </row>
    <row r="6688" spans="1:3" x14ac:dyDescent="0.2">
      <c r="A6688">
        <v>48</v>
      </c>
      <c r="B6688">
        <v>62</v>
      </c>
      <c r="C6688">
        <v>50</v>
      </c>
    </row>
    <row r="6689" spans="1:3" x14ac:dyDescent="0.2">
      <c r="A6689">
        <v>48</v>
      </c>
      <c r="B6689">
        <v>63</v>
      </c>
      <c r="C6689">
        <v>92</v>
      </c>
    </row>
    <row r="6690" spans="1:3" x14ac:dyDescent="0.2">
      <c r="A6690">
        <v>48</v>
      </c>
      <c r="B6690">
        <v>64</v>
      </c>
      <c r="C6690">
        <v>85</v>
      </c>
    </row>
    <row r="6691" spans="1:3" x14ac:dyDescent="0.2">
      <c r="A6691">
        <v>48</v>
      </c>
      <c r="B6691">
        <v>65</v>
      </c>
      <c r="C6691">
        <v>46</v>
      </c>
    </row>
    <row r="6692" spans="1:3" x14ac:dyDescent="0.2">
      <c r="A6692">
        <v>48</v>
      </c>
      <c r="B6692">
        <v>66</v>
      </c>
      <c r="C6692">
        <v>85</v>
      </c>
    </row>
    <row r="6693" spans="1:3" x14ac:dyDescent="0.2">
      <c r="A6693">
        <v>48</v>
      </c>
      <c r="B6693">
        <v>67</v>
      </c>
      <c r="C6693">
        <v>44</v>
      </c>
    </row>
    <row r="6694" spans="1:3" x14ac:dyDescent="0.2">
      <c r="A6694">
        <v>48</v>
      </c>
      <c r="B6694">
        <v>68</v>
      </c>
      <c r="C6694">
        <v>67</v>
      </c>
    </row>
    <row r="6695" spans="1:3" x14ac:dyDescent="0.2">
      <c r="A6695">
        <v>48</v>
      </c>
      <c r="B6695">
        <v>69</v>
      </c>
      <c r="C6695">
        <v>65</v>
      </c>
    </row>
    <row r="6696" spans="1:3" x14ac:dyDescent="0.2">
      <c r="A6696">
        <v>48</v>
      </c>
      <c r="B6696">
        <v>70</v>
      </c>
      <c r="C6696">
        <v>46</v>
      </c>
    </row>
    <row r="6697" spans="1:3" x14ac:dyDescent="0.2">
      <c r="A6697">
        <v>48</v>
      </c>
      <c r="B6697">
        <v>71</v>
      </c>
      <c r="C6697">
        <v>83</v>
      </c>
    </row>
    <row r="6698" spans="1:3" x14ac:dyDescent="0.2">
      <c r="A6698">
        <v>48</v>
      </c>
      <c r="B6698">
        <v>72</v>
      </c>
      <c r="C6698">
        <v>79</v>
      </c>
    </row>
    <row r="6699" spans="1:3" x14ac:dyDescent="0.2">
      <c r="A6699">
        <v>48</v>
      </c>
      <c r="B6699">
        <v>73</v>
      </c>
      <c r="C6699">
        <v>64</v>
      </c>
    </row>
    <row r="6700" spans="1:3" x14ac:dyDescent="0.2">
      <c r="A6700">
        <v>48</v>
      </c>
      <c r="B6700">
        <v>74</v>
      </c>
      <c r="C6700">
        <v>83</v>
      </c>
    </row>
    <row r="6701" spans="1:3" x14ac:dyDescent="0.2">
      <c r="A6701">
        <v>48</v>
      </c>
      <c r="B6701">
        <v>75</v>
      </c>
      <c r="C6701">
        <v>83</v>
      </c>
    </row>
    <row r="6702" spans="1:3" x14ac:dyDescent="0.2">
      <c r="A6702">
        <v>48</v>
      </c>
      <c r="B6702">
        <v>76</v>
      </c>
      <c r="C6702">
        <v>10</v>
      </c>
    </row>
    <row r="6703" spans="1:3" x14ac:dyDescent="0.2">
      <c r="A6703">
        <v>48</v>
      </c>
      <c r="B6703">
        <v>77</v>
      </c>
      <c r="C6703">
        <v>10</v>
      </c>
    </row>
    <row r="6704" spans="1:3" x14ac:dyDescent="0.2">
      <c r="A6704">
        <v>48</v>
      </c>
      <c r="B6704">
        <v>78</v>
      </c>
      <c r="C6704">
        <v>74</v>
      </c>
    </row>
    <row r="6705" spans="1:3" x14ac:dyDescent="0.2">
      <c r="A6705">
        <v>48</v>
      </c>
      <c r="B6705">
        <v>79</v>
      </c>
      <c r="C6705">
        <v>65</v>
      </c>
    </row>
    <row r="6706" spans="1:3" x14ac:dyDescent="0.2">
      <c r="A6706">
        <v>48</v>
      </c>
      <c r="B6706">
        <v>80</v>
      </c>
      <c r="C6706">
        <v>85</v>
      </c>
    </row>
    <row r="6707" spans="1:3" x14ac:dyDescent="0.2">
      <c r="A6707">
        <v>48</v>
      </c>
      <c r="B6707">
        <v>81</v>
      </c>
      <c r="C6707">
        <v>99</v>
      </c>
    </row>
    <row r="6708" spans="1:3" x14ac:dyDescent="0.2">
      <c r="A6708">
        <v>48</v>
      </c>
      <c r="B6708">
        <v>82</v>
      </c>
      <c r="C6708">
        <v>54</v>
      </c>
    </row>
    <row r="6709" spans="1:3" x14ac:dyDescent="0.2">
      <c r="A6709">
        <v>48</v>
      </c>
      <c r="B6709">
        <v>83</v>
      </c>
      <c r="C6709">
        <v>122</v>
      </c>
    </row>
    <row r="6710" spans="1:3" x14ac:dyDescent="0.2">
      <c r="A6710">
        <v>48</v>
      </c>
      <c r="B6710">
        <v>84</v>
      </c>
      <c r="C6710">
        <v>76</v>
      </c>
    </row>
    <row r="6711" spans="1:3" x14ac:dyDescent="0.2">
      <c r="A6711">
        <v>48</v>
      </c>
      <c r="B6711">
        <v>85</v>
      </c>
      <c r="C6711">
        <v>122</v>
      </c>
    </row>
    <row r="6712" spans="1:3" x14ac:dyDescent="0.2">
      <c r="A6712">
        <v>48</v>
      </c>
      <c r="B6712">
        <v>86</v>
      </c>
      <c r="C6712">
        <v>67</v>
      </c>
    </row>
    <row r="6713" spans="1:3" x14ac:dyDescent="0.2">
      <c r="A6713">
        <v>48</v>
      </c>
      <c r="B6713">
        <v>87</v>
      </c>
      <c r="C6713">
        <v>37</v>
      </c>
    </row>
    <row r="6714" spans="1:3" x14ac:dyDescent="0.2">
      <c r="A6714">
        <v>48</v>
      </c>
      <c r="B6714">
        <v>88</v>
      </c>
      <c r="C6714">
        <v>46</v>
      </c>
    </row>
    <row r="6715" spans="1:3" x14ac:dyDescent="0.2">
      <c r="A6715">
        <v>48</v>
      </c>
      <c r="B6715">
        <v>89</v>
      </c>
      <c r="C6715">
        <v>71</v>
      </c>
    </row>
    <row r="6716" spans="1:3" x14ac:dyDescent="0.2">
      <c r="A6716">
        <v>48</v>
      </c>
      <c r="B6716">
        <v>90</v>
      </c>
      <c r="C6716">
        <v>70</v>
      </c>
    </row>
    <row r="6717" spans="1:3" x14ac:dyDescent="0.2">
      <c r="A6717">
        <v>48</v>
      </c>
      <c r="B6717">
        <v>91</v>
      </c>
      <c r="C6717">
        <v>66</v>
      </c>
    </row>
    <row r="6718" spans="1:3" x14ac:dyDescent="0.2">
      <c r="A6718">
        <v>48</v>
      </c>
      <c r="B6718">
        <v>92</v>
      </c>
      <c r="C6718">
        <v>108</v>
      </c>
    </row>
    <row r="6719" spans="1:3" x14ac:dyDescent="0.2">
      <c r="A6719">
        <v>48</v>
      </c>
      <c r="B6719">
        <v>93</v>
      </c>
      <c r="C6719">
        <v>10</v>
      </c>
    </row>
    <row r="6720" spans="1:3" x14ac:dyDescent="0.2">
      <c r="A6720">
        <v>48</v>
      </c>
      <c r="B6720">
        <v>94</v>
      </c>
      <c r="C6720">
        <v>61</v>
      </c>
    </row>
    <row r="6721" spans="1:3" x14ac:dyDescent="0.2">
      <c r="A6721">
        <v>48</v>
      </c>
      <c r="B6721">
        <v>95</v>
      </c>
      <c r="C6721">
        <v>69</v>
      </c>
    </row>
    <row r="6722" spans="1:3" x14ac:dyDescent="0.2">
      <c r="A6722">
        <v>48</v>
      </c>
      <c r="B6722">
        <v>96</v>
      </c>
      <c r="C6722">
        <v>69</v>
      </c>
    </row>
    <row r="6723" spans="1:3" x14ac:dyDescent="0.2">
      <c r="A6723">
        <v>48</v>
      </c>
      <c r="B6723">
        <v>97</v>
      </c>
      <c r="C6723">
        <v>97</v>
      </c>
    </row>
    <row r="6724" spans="1:3" x14ac:dyDescent="0.2">
      <c r="A6724">
        <v>48</v>
      </c>
      <c r="B6724">
        <v>98</v>
      </c>
      <c r="C6724">
        <v>123</v>
      </c>
    </row>
    <row r="6725" spans="1:3" x14ac:dyDescent="0.2">
      <c r="A6725">
        <v>48</v>
      </c>
      <c r="B6725">
        <v>99</v>
      </c>
      <c r="C6725">
        <v>46</v>
      </c>
    </row>
    <row r="6726" spans="1:3" x14ac:dyDescent="0.2">
      <c r="A6726">
        <v>48</v>
      </c>
      <c r="B6726">
        <v>100</v>
      </c>
      <c r="C6726">
        <v>122</v>
      </c>
    </row>
    <row r="6727" spans="1:3" x14ac:dyDescent="0.2">
      <c r="A6727">
        <v>48</v>
      </c>
      <c r="B6727">
        <v>101</v>
      </c>
      <c r="C6727">
        <v>87</v>
      </c>
    </row>
    <row r="6728" spans="1:3" x14ac:dyDescent="0.2">
      <c r="A6728">
        <v>48</v>
      </c>
      <c r="B6728">
        <v>102</v>
      </c>
      <c r="C6728">
        <v>87</v>
      </c>
    </row>
    <row r="6729" spans="1:3" x14ac:dyDescent="0.2">
      <c r="A6729">
        <v>48</v>
      </c>
      <c r="B6729">
        <v>103</v>
      </c>
      <c r="C6729">
        <v>65</v>
      </c>
    </row>
    <row r="6730" spans="1:3" x14ac:dyDescent="0.2">
      <c r="A6730">
        <v>48</v>
      </c>
      <c r="B6730">
        <v>104</v>
      </c>
      <c r="C6730">
        <v>83</v>
      </c>
    </row>
    <row r="6731" spans="1:3" x14ac:dyDescent="0.2">
      <c r="A6731">
        <v>48</v>
      </c>
      <c r="B6731">
        <v>105</v>
      </c>
      <c r="C6731">
        <v>85</v>
      </c>
    </row>
    <row r="6732" spans="1:3" x14ac:dyDescent="0.2">
      <c r="A6732">
        <v>48</v>
      </c>
      <c r="B6732">
        <v>106</v>
      </c>
      <c r="C6732">
        <v>63</v>
      </c>
    </row>
    <row r="6733" spans="1:3" x14ac:dyDescent="0.2">
      <c r="A6733">
        <v>48</v>
      </c>
      <c r="B6733">
        <v>107</v>
      </c>
      <c r="C6733">
        <v>67</v>
      </c>
    </row>
    <row r="6734" spans="1:3" x14ac:dyDescent="0.2">
      <c r="A6734">
        <v>48</v>
      </c>
      <c r="B6734">
        <v>108</v>
      </c>
      <c r="C6734">
        <v>113</v>
      </c>
    </row>
    <row r="6735" spans="1:3" x14ac:dyDescent="0.2">
      <c r="A6735">
        <v>48</v>
      </c>
      <c r="B6735">
        <v>109</v>
      </c>
      <c r="C6735">
        <v>112</v>
      </c>
    </row>
    <row r="6736" spans="1:3" x14ac:dyDescent="0.2">
      <c r="A6736">
        <v>48</v>
      </c>
      <c r="B6736">
        <v>110</v>
      </c>
      <c r="C6736">
        <v>63</v>
      </c>
    </row>
    <row r="6737" spans="1:3" x14ac:dyDescent="0.2">
      <c r="A6737">
        <v>48</v>
      </c>
      <c r="B6737">
        <v>111</v>
      </c>
      <c r="C6737">
        <v>87</v>
      </c>
    </row>
    <row r="6738" spans="1:3" x14ac:dyDescent="0.2">
      <c r="A6738">
        <v>48</v>
      </c>
      <c r="B6738">
        <v>112</v>
      </c>
      <c r="C6738">
        <v>113</v>
      </c>
    </row>
    <row r="6739" spans="1:3" x14ac:dyDescent="0.2">
      <c r="A6739">
        <v>48</v>
      </c>
      <c r="B6739">
        <v>113</v>
      </c>
      <c r="C6739">
        <v>113</v>
      </c>
    </row>
    <row r="6740" spans="1:3" x14ac:dyDescent="0.2">
      <c r="A6740">
        <v>48</v>
      </c>
      <c r="B6740">
        <v>114</v>
      </c>
      <c r="C6740">
        <v>44</v>
      </c>
    </row>
    <row r="6741" spans="1:3" x14ac:dyDescent="0.2">
      <c r="A6741">
        <v>48</v>
      </c>
      <c r="B6741">
        <v>115</v>
      </c>
      <c r="C6741">
        <v>70</v>
      </c>
    </row>
    <row r="6742" spans="1:3" x14ac:dyDescent="0.2">
      <c r="A6742">
        <v>48</v>
      </c>
      <c r="B6742">
        <v>116</v>
      </c>
      <c r="C6742">
        <v>80</v>
      </c>
    </row>
    <row r="6743" spans="1:3" x14ac:dyDescent="0.2">
      <c r="A6743">
        <v>48</v>
      </c>
      <c r="B6743">
        <v>117</v>
      </c>
      <c r="C6743">
        <v>44</v>
      </c>
    </row>
    <row r="6744" spans="1:3" x14ac:dyDescent="0.2">
      <c r="A6744">
        <v>48</v>
      </c>
      <c r="B6744">
        <v>118</v>
      </c>
      <c r="C6744">
        <v>121</v>
      </c>
    </row>
    <row r="6745" spans="1:3" x14ac:dyDescent="0.2">
      <c r="A6745">
        <v>48</v>
      </c>
      <c r="B6745">
        <v>119</v>
      </c>
      <c r="C6745">
        <v>114</v>
      </c>
    </row>
    <row r="6746" spans="1:3" x14ac:dyDescent="0.2">
      <c r="A6746">
        <v>48</v>
      </c>
      <c r="B6746">
        <v>120</v>
      </c>
      <c r="C6746">
        <v>106</v>
      </c>
    </row>
    <row r="6747" spans="1:3" x14ac:dyDescent="0.2">
      <c r="A6747">
        <v>48</v>
      </c>
      <c r="B6747">
        <v>121</v>
      </c>
      <c r="C6747">
        <v>87</v>
      </c>
    </row>
    <row r="6748" spans="1:3" x14ac:dyDescent="0.2">
      <c r="A6748">
        <v>48</v>
      </c>
      <c r="B6748">
        <v>122</v>
      </c>
      <c r="C6748">
        <v>93</v>
      </c>
    </row>
    <row r="6749" spans="1:3" x14ac:dyDescent="0.2">
      <c r="A6749">
        <v>48</v>
      </c>
      <c r="B6749">
        <v>123</v>
      </c>
      <c r="C6749">
        <v>63</v>
      </c>
    </row>
    <row r="6750" spans="1:3" x14ac:dyDescent="0.2">
      <c r="A6750">
        <v>48</v>
      </c>
      <c r="B6750">
        <v>124</v>
      </c>
      <c r="C6750">
        <v>63</v>
      </c>
    </row>
    <row r="6751" spans="1:3" x14ac:dyDescent="0.2">
      <c r="A6751">
        <v>48</v>
      </c>
      <c r="B6751">
        <v>125</v>
      </c>
      <c r="C6751">
        <v>101</v>
      </c>
    </row>
    <row r="6752" spans="1:3" x14ac:dyDescent="0.2">
      <c r="A6752">
        <v>48</v>
      </c>
      <c r="B6752">
        <v>126</v>
      </c>
      <c r="C6752">
        <v>121</v>
      </c>
    </row>
    <row r="6753" spans="1:3" x14ac:dyDescent="0.2">
      <c r="A6753">
        <v>48</v>
      </c>
      <c r="B6753">
        <v>127</v>
      </c>
      <c r="C6753">
        <v>114</v>
      </c>
    </row>
    <row r="6754" spans="1:3" x14ac:dyDescent="0.2">
      <c r="A6754">
        <v>48</v>
      </c>
      <c r="B6754">
        <v>128</v>
      </c>
      <c r="C6754">
        <v>67</v>
      </c>
    </row>
    <row r="6755" spans="1:3" x14ac:dyDescent="0.2">
      <c r="A6755">
        <v>48</v>
      </c>
      <c r="B6755">
        <v>129</v>
      </c>
      <c r="C6755">
        <v>117</v>
      </c>
    </row>
    <row r="6756" spans="1:3" x14ac:dyDescent="0.2">
      <c r="A6756">
        <v>48</v>
      </c>
      <c r="B6756">
        <v>130</v>
      </c>
      <c r="C6756">
        <v>37</v>
      </c>
    </row>
    <row r="6757" spans="1:3" x14ac:dyDescent="0.2">
      <c r="A6757">
        <v>48</v>
      </c>
      <c r="B6757">
        <v>131</v>
      </c>
      <c r="C6757">
        <v>123</v>
      </c>
    </row>
    <row r="6758" spans="1:3" x14ac:dyDescent="0.2">
      <c r="A6758">
        <v>48</v>
      </c>
      <c r="B6758">
        <v>132</v>
      </c>
      <c r="C6758">
        <v>101</v>
      </c>
    </row>
    <row r="6759" spans="1:3" x14ac:dyDescent="0.2">
      <c r="A6759">
        <v>48</v>
      </c>
      <c r="B6759">
        <v>133</v>
      </c>
      <c r="C6759">
        <v>101</v>
      </c>
    </row>
    <row r="6760" spans="1:3" x14ac:dyDescent="0.2">
      <c r="A6760">
        <v>48</v>
      </c>
      <c r="B6760">
        <v>134</v>
      </c>
      <c r="C6760">
        <v>101</v>
      </c>
    </row>
    <row r="6761" spans="1:3" x14ac:dyDescent="0.2">
      <c r="A6761">
        <v>48</v>
      </c>
      <c r="B6761">
        <v>135</v>
      </c>
      <c r="C6761">
        <v>123</v>
      </c>
    </row>
    <row r="6762" spans="1:3" x14ac:dyDescent="0.2">
      <c r="A6762">
        <v>48</v>
      </c>
      <c r="B6762">
        <v>136</v>
      </c>
      <c r="C6762">
        <v>110</v>
      </c>
    </row>
    <row r="6763" spans="1:3" x14ac:dyDescent="0.2">
      <c r="A6763">
        <v>48</v>
      </c>
      <c r="B6763">
        <v>137</v>
      </c>
      <c r="C6763">
        <v>101</v>
      </c>
    </row>
    <row r="6764" spans="1:3" x14ac:dyDescent="0.2">
      <c r="A6764">
        <v>49</v>
      </c>
      <c r="B6764">
        <v>0</v>
      </c>
      <c r="C6764">
        <v>21</v>
      </c>
    </row>
    <row r="6765" spans="1:3" x14ac:dyDescent="0.2">
      <c r="A6765">
        <v>49</v>
      </c>
      <c r="B6765">
        <v>1</v>
      </c>
      <c r="C6765">
        <v>21</v>
      </c>
    </row>
    <row r="6766" spans="1:3" x14ac:dyDescent="0.2">
      <c r="A6766">
        <v>49</v>
      </c>
      <c r="B6766">
        <v>2</v>
      </c>
      <c r="C6766">
        <v>78</v>
      </c>
    </row>
    <row r="6767" spans="1:3" x14ac:dyDescent="0.2">
      <c r="A6767">
        <v>49</v>
      </c>
      <c r="B6767">
        <v>3</v>
      </c>
      <c r="C6767">
        <v>73</v>
      </c>
    </row>
    <row r="6768" spans="1:3" x14ac:dyDescent="0.2">
      <c r="A6768">
        <v>49</v>
      </c>
      <c r="B6768">
        <v>4</v>
      </c>
      <c r="C6768">
        <v>33</v>
      </c>
    </row>
    <row r="6769" spans="1:3" x14ac:dyDescent="0.2">
      <c r="A6769">
        <v>49</v>
      </c>
      <c r="B6769">
        <v>5</v>
      </c>
      <c r="C6769">
        <v>28</v>
      </c>
    </row>
    <row r="6770" spans="1:3" x14ac:dyDescent="0.2">
      <c r="A6770">
        <v>49</v>
      </c>
      <c r="B6770">
        <v>6</v>
      </c>
      <c r="C6770">
        <v>73</v>
      </c>
    </row>
    <row r="6771" spans="1:3" x14ac:dyDescent="0.2">
      <c r="A6771">
        <v>49</v>
      </c>
      <c r="B6771">
        <v>7</v>
      </c>
      <c r="C6771">
        <v>56</v>
      </c>
    </row>
    <row r="6772" spans="1:3" x14ac:dyDescent="0.2">
      <c r="A6772">
        <v>49</v>
      </c>
      <c r="B6772">
        <v>8</v>
      </c>
      <c r="C6772">
        <v>115</v>
      </c>
    </row>
    <row r="6773" spans="1:3" x14ac:dyDescent="0.2">
      <c r="A6773">
        <v>49</v>
      </c>
      <c r="B6773">
        <v>9</v>
      </c>
      <c r="C6773">
        <v>59</v>
      </c>
    </row>
    <row r="6774" spans="1:3" x14ac:dyDescent="0.2">
      <c r="A6774">
        <v>49</v>
      </c>
      <c r="B6774">
        <v>10</v>
      </c>
      <c r="C6774">
        <v>83</v>
      </c>
    </row>
    <row r="6775" spans="1:3" x14ac:dyDescent="0.2">
      <c r="A6775">
        <v>49</v>
      </c>
      <c r="B6775">
        <v>11</v>
      </c>
      <c r="C6775">
        <v>51</v>
      </c>
    </row>
    <row r="6776" spans="1:3" x14ac:dyDescent="0.2">
      <c r="A6776">
        <v>49</v>
      </c>
      <c r="B6776">
        <v>12</v>
      </c>
      <c r="C6776">
        <v>51</v>
      </c>
    </row>
    <row r="6777" spans="1:3" x14ac:dyDescent="0.2">
      <c r="A6777">
        <v>49</v>
      </c>
      <c r="B6777">
        <v>13</v>
      </c>
      <c r="C6777">
        <v>56</v>
      </c>
    </row>
    <row r="6778" spans="1:3" x14ac:dyDescent="0.2">
      <c r="A6778">
        <v>49</v>
      </c>
      <c r="B6778">
        <v>14</v>
      </c>
      <c r="C6778">
        <v>56</v>
      </c>
    </row>
    <row r="6779" spans="1:3" x14ac:dyDescent="0.2">
      <c r="A6779">
        <v>49</v>
      </c>
      <c r="B6779">
        <v>15</v>
      </c>
      <c r="C6779">
        <v>52</v>
      </c>
    </row>
    <row r="6780" spans="1:3" x14ac:dyDescent="0.2">
      <c r="A6780">
        <v>49</v>
      </c>
      <c r="B6780">
        <v>16</v>
      </c>
      <c r="C6780">
        <v>33</v>
      </c>
    </row>
    <row r="6781" spans="1:3" x14ac:dyDescent="0.2">
      <c r="A6781">
        <v>49</v>
      </c>
      <c r="B6781">
        <v>17</v>
      </c>
      <c r="C6781">
        <v>21</v>
      </c>
    </row>
    <row r="6782" spans="1:3" x14ac:dyDescent="0.2">
      <c r="A6782">
        <v>49</v>
      </c>
      <c r="B6782">
        <v>18</v>
      </c>
      <c r="C6782">
        <v>33</v>
      </c>
    </row>
    <row r="6783" spans="1:3" x14ac:dyDescent="0.2">
      <c r="A6783">
        <v>49</v>
      </c>
      <c r="B6783">
        <v>19</v>
      </c>
      <c r="C6783">
        <v>52</v>
      </c>
    </row>
    <row r="6784" spans="1:3" x14ac:dyDescent="0.2">
      <c r="A6784">
        <v>49</v>
      </c>
      <c r="B6784">
        <v>20</v>
      </c>
      <c r="C6784">
        <v>116</v>
      </c>
    </row>
    <row r="6785" spans="1:3" x14ac:dyDescent="0.2">
      <c r="A6785">
        <v>49</v>
      </c>
      <c r="B6785">
        <v>21</v>
      </c>
      <c r="C6785">
        <v>54</v>
      </c>
    </row>
    <row r="6786" spans="1:3" x14ac:dyDescent="0.2">
      <c r="A6786">
        <v>49</v>
      </c>
      <c r="B6786">
        <v>22</v>
      </c>
      <c r="C6786">
        <v>115</v>
      </c>
    </row>
    <row r="6787" spans="1:3" x14ac:dyDescent="0.2">
      <c r="A6787">
        <v>49</v>
      </c>
      <c r="B6787">
        <v>23</v>
      </c>
      <c r="C6787">
        <v>116</v>
      </c>
    </row>
    <row r="6788" spans="1:3" x14ac:dyDescent="0.2">
      <c r="A6788">
        <v>49</v>
      </c>
      <c r="B6788">
        <v>24</v>
      </c>
      <c r="C6788">
        <v>58</v>
      </c>
    </row>
    <row r="6789" spans="1:3" x14ac:dyDescent="0.2">
      <c r="A6789">
        <v>49</v>
      </c>
      <c r="B6789">
        <v>25</v>
      </c>
      <c r="C6789">
        <v>21</v>
      </c>
    </row>
    <row r="6790" spans="1:3" x14ac:dyDescent="0.2">
      <c r="A6790">
        <v>49</v>
      </c>
      <c r="B6790">
        <v>26</v>
      </c>
      <c r="C6790">
        <v>73</v>
      </c>
    </row>
    <row r="6791" spans="1:3" x14ac:dyDescent="0.2">
      <c r="A6791">
        <v>49</v>
      </c>
      <c r="B6791">
        <v>27</v>
      </c>
      <c r="C6791">
        <v>71</v>
      </c>
    </row>
    <row r="6792" spans="1:3" x14ac:dyDescent="0.2">
      <c r="A6792">
        <v>49</v>
      </c>
      <c r="B6792">
        <v>28</v>
      </c>
      <c r="C6792">
        <v>42</v>
      </c>
    </row>
    <row r="6793" spans="1:3" x14ac:dyDescent="0.2">
      <c r="A6793">
        <v>49</v>
      </c>
      <c r="B6793">
        <v>29</v>
      </c>
      <c r="C6793">
        <v>28</v>
      </c>
    </row>
    <row r="6794" spans="1:3" x14ac:dyDescent="0.2">
      <c r="A6794">
        <v>49</v>
      </c>
      <c r="B6794">
        <v>30</v>
      </c>
      <c r="C6794">
        <v>55</v>
      </c>
    </row>
    <row r="6795" spans="1:3" x14ac:dyDescent="0.2">
      <c r="A6795">
        <v>49</v>
      </c>
      <c r="B6795">
        <v>31</v>
      </c>
      <c r="C6795">
        <v>79</v>
      </c>
    </row>
    <row r="6796" spans="1:3" x14ac:dyDescent="0.2">
      <c r="A6796">
        <v>49</v>
      </c>
      <c r="B6796">
        <v>32</v>
      </c>
      <c r="C6796">
        <v>28</v>
      </c>
    </row>
    <row r="6797" spans="1:3" x14ac:dyDescent="0.2">
      <c r="A6797">
        <v>49</v>
      </c>
      <c r="B6797">
        <v>33</v>
      </c>
      <c r="C6797">
        <v>81</v>
      </c>
    </row>
    <row r="6798" spans="1:3" x14ac:dyDescent="0.2">
      <c r="A6798">
        <v>49</v>
      </c>
      <c r="B6798">
        <v>34</v>
      </c>
      <c r="C6798">
        <v>54</v>
      </c>
    </row>
    <row r="6799" spans="1:3" x14ac:dyDescent="0.2">
      <c r="A6799">
        <v>49</v>
      </c>
      <c r="B6799">
        <v>35</v>
      </c>
      <c r="C6799">
        <v>73</v>
      </c>
    </row>
    <row r="6800" spans="1:3" x14ac:dyDescent="0.2">
      <c r="A6800">
        <v>49</v>
      </c>
      <c r="B6800">
        <v>36</v>
      </c>
      <c r="C6800">
        <v>73</v>
      </c>
    </row>
    <row r="6801" spans="1:3" x14ac:dyDescent="0.2">
      <c r="A6801">
        <v>49</v>
      </c>
      <c r="B6801">
        <v>37</v>
      </c>
      <c r="C6801">
        <v>46</v>
      </c>
    </row>
    <row r="6802" spans="1:3" x14ac:dyDescent="0.2">
      <c r="A6802">
        <v>49</v>
      </c>
      <c r="B6802">
        <v>38</v>
      </c>
      <c r="C6802">
        <v>46</v>
      </c>
    </row>
    <row r="6803" spans="1:3" x14ac:dyDescent="0.2">
      <c r="A6803">
        <v>49</v>
      </c>
      <c r="B6803">
        <v>39</v>
      </c>
      <c r="C6803">
        <v>90</v>
      </c>
    </row>
    <row r="6804" spans="1:3" x14ac:dyDescent="0.2">
      <c r="A6804">
        <v>49</v>
      </c>
      <c r="B6804">
        <v>40</v>
      </c>
      <c r="C6804">
        <v>103</v>
      </c>
    </row>
    <row r="6805" spans="1:3" x14ac:dyDescent="0.2">
      <c r="A6805">
        <v>49</v>
      </c>
      <c r="B6805">
        <v>41</v>
      </c>
      <c r="C6805">
        <v>79</v>
      </c>
    </row>
    <row r="6806" spans="1:3" x14ac:dyDescent="0.2">
      <c r="A6806">
        <v>49</v>
      </c>
      <c r="B6806">
        <v>42</v>
      </c>
      <c r="C6806">
        <v>79</v>
      </c>
    </row>
    <row r="6807" spans="1:3" x14ac:dyDescent="0.2">
      <c r="A6807">
        <v>49</v>
      </c>
      <c r="B6807">
        <v>43</v>
      </c>
      <c r="C6807">
        <v>79</v>
      </c>
    </row>
    <row r="6808" spans="1:3" x14ac:dyDescent="0.2">
      <c r="A6808">
        <v>49</v>
      </c>
      <c r="B6808">
        <v>44</v>
      </c>
      <c r="C6808">
        <v>46</v>
      </c>
    </row>
    <row r="6809" spans="1:3" x14ac:dyDescent="0.2">
      <c r="A6809">
        <v>49</v>
      </c>
      <c r="B6809">
        <v>45</v>
      </c>
      <c r="C6809">
        <v>91</v>
      </c>
    </row>
    <row r="6810" spans="1:3" x14ac:dyDescent="0.2">
      <c r="A6810">
        <v>49</v>
      </c>
      <c r="B6810">
        <v>46</v>
      </c>
      <c r="C6810">
        <v>65</v>
      </c>
    </row>
    <row r="6811" spans="1:3" x14ac:dyDescent="0.2">
      <c r="A6811">
        <v>49</v>
      </c>
      <c r="B6811">
        <v>47</v>
      </c>
      <c r="C6811">
        <v>65</v>
      </c>
    </row>
    <row r="6812" spans="1:3" x14ac:dyDescent="0.2">
      <c r="A6812">
        <v>49</v>
      </c>
      <c r="B6812">
        <v>48</v>
      </c>
      <c r="C6812">
        <v>85</v>
      </c>
    </row>
    <row r="6813" spans="1:3" x14ac:dyDescent="0.2">
      <c r="A6813">
        <v>49</v>
      </c>
      <c r="B6813">
        <v>49</v>
      </c>
      <c r="C6813">
        <v>49</v>
      </c>
    </row>
    <row r="6814" spans="1:3" x14ac:dyDescent="0.2">
      <c r="A6814">
        <v>49</v>
      </c>
      <c r="B6814">
        <v>50</v>
      </c>
      <c r="C6814">
        <v>79</v>
      </c>
    </row>
    <row r="6815" spans="1:3" x14ac:dyDescent="0.2">
      <c r="A6815">
        <v>49</v>
      </c>
      <c r="B6815">
        <v>51</v>
      </c>
      <c r="C6815">
        <v>40</v>
      </c>
    </row>
    <row r="6816" spans="1:3" x14ac:dyDescent="0.2">
      <c r="A6816">
        <v>49</v>
      </c>
      <c r="B6816">
        <v>52</v>
      </c>
      <c r="C6816">
        <v>54</v>
      </c>
    </row>
    <row r="6817" spans="1:3" x14ac:dyDescent="0.2">
      <c r="A6817">
        <v>49</v>
      </c>
      <c r="B6817">
        <v>53</v>
      </c>
      <c r="C6817">
        <v>54</v>
      </c>
    </row>
    <row r="6818" spans="1:3" x14ac:dyDescent="0.2">
      <c r="A6818">
        <v>49</v>
      </c>
      <c r="B6818">
        <v>54</v>
      </c>
      <c r="C6818">
        <v>27</v>
      </c>
    </row>
    <row r="6819" spans="1:3" x14ac:dyDescent="0.2">
      <c r="A6819">
        <v>49</v>
      </c>
      <c r="B6819">
        <v>55</v>
      </c>
      <c r="C6819">
        <v>31</v>
      </c>
    </row>
    <row r="6820" spans="1:3" x14ac:dyDescent="0.2">
      <c r="A6820">
        <v>49</v>
      </c>
      <c r="B6820">
        <v>56</v>
      </c>
      <c r="C6820">
        <v>31</v>
      </c>
    </row>
    <row r="6821" spans="1:3" x14ac:dyDescent="0.2">
      <c r="A6821">
        <v>49</v>
      </c>
      <c r="B6821">
        <v>57</v>
      </c>
      <c r="C6821">
        <v>50</v>
      </c>
    </row>
    <row r="6822" spans="1:3" x14ac:dyDescent="0.2">
      <c r="A6822">
        <v>49</v>
      </c>
      <c r="B6822">
        <v>58</v>
      </c>
      <c r="C6822">
        <v>42</v>
      </c>
    </row>
    <row r="6823" spans="1:3" x14ac:dyDescent="0.2">
      <c r="A6823">
        <v>49</v>
      </c>
      <c r="B6823">
        <v>59</v>
      </c>
      <c r="C6823">
        <v>40</v>
      </c>
    </row>
    <row r="6824" spans="1:3" x14ac:dyDescent="0.2">
      <c r="A6824">
        <v>49</v>
      </c>
      <c r="B6824">
        <v>60</v>
      </c>
      <c r="C6824">
        <v>76</v>
      </c>
    </row>
    <row r="6825" spans="1:3" x14ac:dyDescent="0.2">
      <c r="A6825">
        <v>49</v>
      </c>
      <c r="B6825">
        <v>61</v>
      </c>
      <c r="C6825">
        <v>83</v>
      </c>
    </row>
    <row r="6826" spans="1:3" x14ac:dyDescent="0.2">
      <c r="A6826">
        <v>49</v>
      </c>
      <c r="B6826">
        <v>62</v>
      </c>
      <c r="C6826">
        <v>58</v>
      </c>
    </row>
    <row r="6827" spans="1:3" x14ac:dyDescent="0.2">
      <c r="A6827">
        <v>49</v>
      </c>
      <c r="B6827">
        <v>63</v>
      </c>
      <c r="C6827">
        <v>46</v>
      </c>
    </row>
    <row r="6828" spans="1:3" x14ac:dyDescent="0.2">
      <c r="A6828">
        <v>49</v>
      </c>
      <c r="B6828">
        <v>64</v>
      </c>
      <c r="C6828">
        <v>49</v>
      </c>
    </row>
    <row r="6829" spans="1:3" x14ac:dyDescent="0.2">
      <c r="A6829">
        <v>49</v>
      </c>
      <c r="B6829">
        <v>65</v>
      </c>
      <c r="C6829">
        <v>70</v>
      </c>
    </row>
    <row r="6830" spans="1:3" x14ac:dyDescent="0.2">
      <c r="A6830">
        <v>49</v>
      </c>
      <c r="B6830">
        <v>66</v>
      </c>
      <c r="C6830">
        <v>105</v>
      </c>
    </row>
    <row r="6831" spans="1:3" x14ac:dyDescent="0.2">
      <c r="A6831">
        <v>49</v>
      </c>
      <c r="B6831">
        <v>67</v>
      </c>
      <c r="C6831">
        <v>122</v>
      </c>
    </row>
    <row r="6832" spans="1:3" x14ac:dyDescent="0.2">
      <c r="A6832">
        <v>49</v>
      </c>
      <c r="B6832">
        <v>68</v>
      </c>
      <c r="C6832">
        <v>10</v>
      </c>
    </row>
    <row r="6833" spans="1:3" x14ac:dyDescent="0.2">
      <c r="A6833">
        <v>49</v>
      </c>
      <c r="B6833">
        <v>69</v>
      </c>
      <c r="C6833">
        <v>71</v>
      </c>
    </row>
    <row r="6834" spans="1:3" x14ac:dyDescent="0.2">
      <c r="A6834">
        <v>49</v>
      </c>
      <c r="B6834">
        <v>70</v>
      </c>
      <c r="C6834">
        <v>66</v>
      </c>
    </row>
    <row r="6835" spans="1:3" x14ac:dyDescent="0.2">
      <c r="A6835">
        <v>49</v>
      </c>
      <c r="B6835">
        <v>71</v>
      </c>
      <c r="C6835">
        <v>74</v>
      </c>
    </row>
    <row r="6836" spans="1:3" x14ac:dyDescent="0.2">
      <c r="A6836">
        <v>49</v>
      </c>
      <c r="B6836">
        <v>72</v>
      </c>
      <c r="C6836">
        <v>116</v>
      </c>
    </row>
    <row r="6837" spans="1:3" x14ac:dyDescent="0.2">
      <c r="A6837">
        <v>49</v>
      </c>
      <c r="B6837">
        <v>73</v>
      </c>
      <c r="C6837">
        <v>54</v>
      </c>
    </row>
    <row r="6838" spans="1:3" x14ac:dyDescent="0.2">
      <c r="A6838">
        <v>49</v>
      </c>
      <c r="B6838">
        <v>74</v>
      </c>
      <c r="C6838">
        <v>64</v>
      </c>
    </row>
    <row r="6839" spans="1:3" x14ac:dyDescent="0.2">
      <c r="A6839">
        <v>49</v>
      </c>
      <c r="B6839">
        <v>75</v>
      </c>
      <c r="C6839">
        <v>64</v>
      </c>
    </row>
    <row r="6840" spans="1:3" x14ac:dyDescent="0.2">
      <c r="A6840">
        <v>49</v>
      </c>
      <c r="B6840">
        <v>76</v>
      </c>
      <c r="C6840">
        <v>65</v>
      </c>
    </row>
    <row r="6841" spans="1:3" x14ac:dyDescent="0.2">
      <c r="A6841">
        <v>49</v>
      </c>
      <c r="B6841">
        <v>77</v>
      </c>
      <c r="C6841">
        <v>65</v>
      </c>
    </row>
    <row r="6842" spans="1:3" x14ac:dyDescent="0.2">
      <c r="A6842">
        <v>49</v>
      </c>
      <c r="B6842">
        <v>78</v>
      </c>
      <c r="C6842">
        <v>115</v>
      </c>
    </row>
    <row r="6843" spans="1:3" x14ac:dyDescent="0.2">
      <c r="A6843">
        <v>49</v>
      </c>
      <c r="B6843">
        <v>79</v>
      </c>
      <c r="C6843">
        <v>74</v>
      </c>
    </row>
    <row r="6844" spans="1:3" x14ac:dyDescent="0.2">
      <c r="A6844">
        <v>49</v>
      </c>
      <c r="B6844">
        <v>80</v>
      </c>
      <c r="C6844">
        <v>66</v>
      </c>
    </row>
    <row r="6845" spans="1:3" x14ac:dyDescent="0.2">
      <c r="A6845">
        <v>49</v>
      </c>
      <c r="B6845">
        <v>81</v>
      </c>
      <c r="C6845">
        <v>103</v>
      </c>
    </row>
    <row r="6846" spans="1:3" x14ac:dyDescent="0.2">
      <c r="A6846">
        <v>49</v>
      </c>
      <c r="B6846">
        <v>82</v>
      </c>
      <c r="C6846">
        <v>33</v>
      </c>
    </row>
    <row r="6847" spans="1:3" x14ac:dyDescent="0.2">
      <c r="A6847">
        <v>49</v>
      </c>
      <c r="B6847">
        <v>83</v>
      </c>
      <c r="C6847">
        <v>70</v>
      </c>
    </row>
    <row r="6848" spans="1:3" x14ac:dyDescent="0.2">
      <c r="A6848">
        <v>49</v>
      </c>
      <c r="B6848">
        <v>84</v>
      </c>
      <c r="C6848">
        <v>99</v>
      </c>
    </row>
    <row r="6849" spans="1:3" x14ac:dyDescent="0.2">
      <c r="A6849">
        <v>49</v>
      </c>
      <c r="B6849">
        <v>85</v>
      </c>
      <c r="C6849">
        <v>99</v>
      </c>
    </row>
    <row r="6850" spans="1:3" x14ac:dyDescent="0.2">
      <c r="A6850">
        <v>49</v>
      </c>
      <c r="B6850">
        <v>86</v>
      </c>
      <c r="C6850">
        <v>97</v>
      </c>
    </row>
    <row r="6851" spans="1:3" x14ac:dyDescent="0.2">
      <c r="A6851">
        <v>49</v>
      </c>
      <c r="B6851">
        <v>87</v>
      </c>
      <c r="C6851">
        <v>46</v>
      </c>
    </row>
    <row r="6852" spans="1:3" x14ac:dyDescent="0.2">
      <c r="A6852">
        <v>49</v>
      </c>
      <c r="B6852">
        <v>88</v>
      </c>
      <c r="C6852">
        <v>80</v>
      </c>
    </row>
    <row r="6853" spans="1:3" x14ac:dyDescent="0.2">
      <c r="A6853">
        <v>49</v>
      </c>
      <c r="B6853">
        <v>89</v>
      </c>
      <c r="C6853">
        <v>115</v>
      </c>
    </row>
    <row r="6854" spans="1:3" x14ac:dyDescent="0.2">
      <c r="A6854">
        <v>49</v>
      </c>
      <c r="B6854">
        <v>90</v>
      </c>
      <c r="C6854">
        <v>41</v>
      </c>
    </row>
    <row r="6855" spans="1:3" x14ac:dyDescent="0.2">
      <c r="A6855">
        <v>49</v>
      </c>
      <c r="B6855">
        <v>91</v>
      </c>
      <c r="C6855">
        <v>42</v>
      </c>
    </row>
    <row r="6856" spans="1:3" x14ac:dyDescent="0.2">
      <c r="A6856">
        <v>49</v>
      </c>
      <c r="B6856">
        <v>92</v>
      </c>
      <c r="C6856">
        <v>85</v>
      </c>
    </row>
    <row r="6857" spans="1:3" x14ac:dyDescent="0.2">
      <c r="A6857">
        <v>49</v>
      </c>
      <c r="B6857">
        <v>93</v>
      </c>
      <c r="C6857">
        <v>83</v>
      </c>
    </row>
    <row r="6858" spans="1:3" x14ac:dyDescent="0.2">
      <c r="A6858">
        <v>49</v>
      </c>
      <c r="B6858">
        <v>94</v>
      </c>
      <c r="C6858">
        <v>83</v>
      </c>
    </row>
    <row r="6859" spans="1:3" x14ac:dyDescent="0.2">
      <c r="A6859">
        <v>49</v>
      </c>
      <c r="B6859">
        <v>95</v>
      </c>
      <c r="C6859">
        <v>55</v>
      </c>
    </row>
    <row r="6860" spans="1:3" x14ac:dyDescent="0.2">
      <c r="A6860">
        <v>49</v>
      </c>
      <c r="B6860">
        <v>96</v>
      </c>
      <c r="C6860">
        <v>55</v>
      </c>
    </row>
    <row r="6861" spans="1:3" x14ac:dyDescent="0.2">
      <c r="A6861">
        <v>49</v>
      </c>
      <c r="B6861">
        <v>97</v>
      </c>
      <c r="C6861">
        <v>85</v>
      </c>
    </row>
    <row r="6862" spans="1:3" x14ac:dyDescent="0.2">
      <c r="A6862">
        <v>49</v>
      </c>
      <c r="B6862">
        <v>98</v>
      </c>
      <c r="C6862">
        <v>112</v>
      </c>
    </row>
    <row r="6863" spans="1:3" x14ac:dyDescent="0.2">
      <c r="A6863">
        <v>49</v>
      </c>
      <c r="B6863">
        <v>99</v>
      </c>
      <c r="C6863">
        <v>80</v>
      </c>
    </row>
    <row r="6864" spans="1:3" x14ac:dyDescent="0.2">
      <c r="A6864">
        <v>49</v>
      </c>
      <c r="B6864">
        <v>100</v>
      </c>
      <c r="C6864">
        <v>70</v>
      </c>
    </row>
    <row r="6865" spans="1:3" x14ac:dyDescent="0.2">
      <c r="A6865">
        <v>49</v>
      </c>
      <c r="B6865">
        <v>101</v>
      </c>
      <c r="C6865">
        <v>93</v>
      </c>
    </row>
    <row r="6866" spans="1:3" x14ac:dyDescent="0.2">
      <c r="A6866">
        <v>49</v>
      </c>
      <c r="B6866">
        <v>102</v>
      </c>
      <c r="C6866">
        <v>93</v>
      </c>
    </row>
    <row r="6867" spans="1:3" x14ac:dyDescent="0.2">
      <c r="A6867">
        <v>49</v>
      </c>
      <c r="B6867">
        <v>103</v>
      </c>
      <c r="C6867">
        <v>71</v>
      </c>
    </row>
    <row r="6868" spans="1:3" x14ac:dyDescent="0.2">
      <c r="A6868">
        <v>49</v>
      </c>
      <c r="B6868">
        <v>104</v>
      </c>
      <c r="C6868">
        <v>74</v>
      </c>
    </row>
    <row r="6869" spans="1:3" x14ac:dyDescent="0.2">
      <c r="A6869">
        <v>49</v>
      </c>
      <c r="B6869">
        <v>105</v>
      </c>
      <c r="C6869">
        <v>49</v>
      </c>
    </row>
    <row r="6870" spans="1:3" x14ac:dyDescent="0.2">
      <c r="A6870">
        <v>49</v>
      </c>
      <c r="B6870">
        <v>106</v>
      </c>
      <c r="C6870">
        <v>76</v>
      </c>
    </row>
    <row r="6871" spans="1:3" x14ac:dyDescent="0.2">
      <c r="A6871">
        <v>49</v>
      </c>
      <c r="B6871">
        <v>107</v>
      </c>
      <c r="C6871">
        <v>61</v>
      </c>
    </row>
    <row r="6872" spans="1:3" x14ac:dyDescent="0.2">
      <c r="A6872">
        <v>49</v>
      </c>
      <c r="B6872">
        <v>108</v>
      </c>
      <c r="C6872">
        <v>85</v>
      </c>
    </row>
    <row r="6873" spans="1:3" x14ac:dyDescent="0.2">
      <c r="A6873">
        <v>49</v>
      </c>
      <c r="B6873">
        <v>109</v>
      </c>
      <c r="C6873">
        <v>46</v>
      </c>
    </row>
    <row r="6874" spans="1:3" x14ac:dyDescent="0.2">
      <c r="A6874">
        <v>49</v>
      </c>
      <c r="B6874">
        <v>110</v>
      </c>
      <c r="C6874">
        <v>93</v>
      </c>
    </row>
    <row r="6875" spans="1:3" x14ac:dyDescent="0.2">
      <c r="A6875">
        <v>49</v>
      </c>
      <c r="B6875">
        <v>111</v>
      </c>
      <c r="C6875">
        <v>93</v>
      </c>
    </row>
    <row r="6876" spans="1:3" x14ac:dyDescent="0.2">
      <c r="A6876">
        <v>49</v>
      </c>
      <c r="B6876">
        <v>112</v>
      </c>
      <c r="C6876">
        <v>85</v>
      </c>
    </row>
    <row r="6877" spans="1:3" x14ac:dyDescent="0.2">
      <c r="A6877">
        <v>49</v>
      </c>
      <c r="B6877">
        <v>113</v>
      </c>
      <c r="C6877">
        <v>85</v>
      </c>
    </row>
    <row r="6878" spans="1:3" x14ac:dyDescent="0.2">
      <c r="A6878">
        <v>49</v>
      </c>
      <c r="B6878">
        <v>114</v>
      </c>
      <c r="C6878">
        <v>122</v>
      </c>
    </row>
    <row r="6879" spans="1:3" x14ac:dyDescent="0.2">
      <c r="A6879">
        <v>49</v>
      </c>
      <c r="B6879">
        <v>115</v>
      </c>
      <c r="C6879">
        <v>41</v>
      </c>
    </row>
    <row r="6880" spans="1:3" x14ac:dyDescent="0.2">
      <c r="A6880">
        <v>49</v>
      </c>
      <c r="B6880">
        <v>116</v>
      </c>
      <c r="C6880">
        <v>50</v>
      </c>
    </row>
    <row r="6881" spans="1:3" x14ac:dyDescent="0.2">
      <c r="A6881">
        <v>49</v>
      </c>
      <c r="B6881">
        <v>117</v>
      </c>
      <c r="C6881">
        <v>122</v>
      </c>
    </row>
    <row r="6882" spans="1:3" x14ac:dyDescent="0.2">
      <c r="A6882">
        <v>49</v>
      </c>
      <c r="B6882">
        <v>118</v>
      </c>
      <c r="C6882">
        <v>63</v>
      </c>
    </row>
    <row r="6883" spans="1:3" x14ac:dyDescent="0.2">
      <c r="A6883">
        <v>49</v>
      </c>
      <c r="B6883">
        <v>119</v>
      </c>
      <c r="C6883">
        <v>48</v>
      </c>
    </row>
    <row r="6884" spans="1:3" x14ac:dyDescent="0.2">
      <c r="A6884">
        <v>49</v>
      </c>
      <c r="B6884">
        <v>120</v>
      </c>
      <c r="C6884">
        <v>108</v>
      </c>
    </row>
    <row r="6885" spans="1:3" x14ac:dyDescent="0.2">
      <c r="A6885">
        <v>49</v>
      </c>
      <c r="B6885">
        <v>121</v>
      </c>
      <c r="C6885">
        <v>10</v>
      </c>
    </row>
    <row r="6886" spans="1:3" x14ac:dyDescent="0.2">
      <c r="A6886">
        <v>49</v>
      </c>
      <c r="B6886">
        <v>122</v>
      </c>
      <c r="C6886">
        <v>65</v>
      </c>
    </row>
    <row r="6887" spans="1:3" x14ac:dyDescent="0.2">
      <c r="A6887">
        <v>49</v>
      </c>
      <c r="B6887">
        <v>123</v>
      </c>
      <c r="C6887">
        <v>93</v>
      </c>
    </row>
    <row r="6888" spans="1:3" x14ac:dyDescent="0.2">
      <c r="A6888">
        <v>49</v>
      </c>
      <c r="B6888">
        <v>124</v>
      </c>
      <c r="C6888">
        <v>76</v>
      </c>
    </row>
    <row r="6889" spans="1:3" x14ac:dyDescent="0.2">
      <c r="A6889">
        <v>49</v>
      </c>
      <c r="B6889">
        <v>125</v>
      </c>
      <c r="C6889">
        <v>44</v>
      </c>
    </row>
    <row r="6890" spans="1:3" x14ac:dyDescent="0.2">
      <c r="A6890">
        <v>49</v>
      </c>
      <c r="B6890">
        <v>126</v>
      </c>
      <c r="C6890">
        <v>63</v>
      </c>
    </row>
    <row r="6891" spans="1:3" x14ac:dyDescent="0.2">
      <c r="A6891">
        <v>49</v>
      </c>
      <c r="B6891">
        <v>127</v>
      </c>
      <c r="C6891">
        <v>97</v>
      </c>
    </row>
    <row r="6892" spans="1:3" x14ac:dyDescent="0.2">
      <c r="A6892">
        <v>49</v>
      </c>
      <c r="B6892">
        <v>128</v>
      </c>
      <c r="C6892">
        <v>10</v>
      </c>
    </row>
    <row r="6893" spans="1:3" x14ac:dyDescent="0.2">
      <c r="A6893">
        <v>49</v>
      </c>
      <c r="B6893">
        <v>129</v>
      </c>
      <c r="C6893">
        <v>97</v>
      </c>
    </row>
    <row r="6894" spans="1:3" x14ac:dyDescent="0.2">
      <c r="A6894">
        <v>49</v>
      </c>
      <c r="B6894">
        <v>130</v>
      </c>
      <c r="C6894">
        <v>122</v>
      </c>
    </row>
    <row r="6895" spans="1:3" x14ac:dyDescent="0.2">
      <c r="A6895">
        <v>49</v>
      </c>
      <c r="B6895">
        <v>131</v>
      </c>
      <c r="C6895">
        <v>112</v>
      </c>
    </row>
    <row r="6896" spans="1:3" x14ac:dyDescent="0.2">
      <c r="A6896">
        <v>49</v>
      </c>
      <c r="B6896">
        <v>132</v>
      </c>
      <c r="C6896">
        <v>44</v>
      </c>
    </row>
    <row r="6897" spans="1:3" x14ac:dyDescent="0.2">
      <c r="A6897">
        <v>49</v>
      </c>
      <c r="B6897">
        <v>133</v>
      </c>
      <c r="C6897">
        <v>37</v>
      </c>
    </row>
    <row r="6898" spans="1:3" x14ac:dyDescent="0.2">
      <c r="A6898">
        <v>49</v>
      </c>
      <c r="B6898">
        <v>134</v>
      </c>
      <c r="C6898">
        <v>37</v>
      </c>
    </row>
    <row r="6899" spans="1:3" x14ac:dyDescent="0.2">
      <c r="A6899">
        <v>49</v>
      </c>
      <c r="B6899">
        <v>135</v>
      </c>
      <c r="C6899">
        <v>92</v>
      </c>
    </row>
    <row r="6900" spans="1:3" x14ac:dyDescent="0.2">
      <c r="A6900">
        <v>49</v>
      </c>
      <c r="B6900">
        <v>136</v>
      </c>
      <c r="C6900">
        <v>92</v>
      </c>
    </row>
    <row r="6901" spans="1:3" x14ac:dyDescent="0.2">
      <c r="A6901">
        <v>49</v>
      </c>
      <c r="B6901">
        <v>137</v>
      </c>
      <c r="C6901">
        <v>92</v>
      </c>
    </row>
    <row r="6902" spans="1:3" x14ac:dyDescent="0.2">
      <c r="A6902">
        <v>50</v>
      </c>
      <c r="B6902">
        <v>0</v>
      </c>
      <c r="C6902">
        <v>22</v>
      </c>
    </row>
    <row r="6903" spans="1:3" x14ac:dyDescent="0.2">
      <c r="A6903">
        <v>50</v>
      </c>
      <c r="B6903">
        <v>1</v>
      </c>
      <c r="C6903">
        <v>22</v>
      </c>
    </row>
    <row r="6904" spans="1:3" x14ac:dyDescent="0.2">
      <c r="A6904">
        <v>50</v>
      </c>
      <c r="B6904">
        <v>2</v>
      </c>
      <c r="C6904">
        <v>39</v>
      </c>
    </row>
    <row r="6905" spans="1:3" x14ac:dyDescent="0.2">
      <c r="A6905">
        <v>50</v>
      </c>
      <c r="B6905">
        <v>3</v>
      </c>
      <c r="C6905">
        <v>89</v>
      </c>
    </row>
    <row r="6906" spans="1:3" x14ac:dyDescent="0.2">
      <c r="A6906">
        <v>50</v>
      </c>
      <c r="B6906">
        <v>4</v>
      </c>
      <c r="C6906">
        <v>78</v>
      </c>
    </row>
    <row r="6907" spans="1:3" x14ac:dyDescent="0.2">
      <c r="A6907">
        <v>50</v>
      </c>
      <c r="B6907">
        <v>5</v>
      </c>
      <c r="C6907">
        <v>73</v>
      </c>
    </row>
    <row r="6908" spans="1:3" x14ac:dyDescent="0.2">
      <c r="A6908">
        <v>50</v>
      </c>
      <c r="B6908">
        <v>6</v>
      </c>
      <c r="C6908">
        <v>8</v>
      </c>
    </row>
    <row r="6909" spans="1:3" x14ac:dyDescent="0.2">
      <c r="A6909">
        <v>50</v>
      </c>
      <c r="B6909">
        <v>7</v>
      </c>
      <c r="C6909">
        <v>59</v>
      </c>
    </row>
    <row r="6910" spans="1:3" x14ac:dyDescent="0.2">
      <c r="A6910">
        <v>50</v>
      </c>
      <c r="B6910">
        <v>8</v>
      </c>
      <c r="C6910">
        <v>55</v>
      </c>
    </row>
    <row r="6911" spans="1:3" x14ac:dyDescent="0.2">
      <c r="A6911">
        <v>50</v>
      </c>
      <c r="B6911">
        <v>9</v>
      </c>
      <c r="C6911">
        <v>52</v>
      </c>
    </row>
    <row r="6912" spans="1:3" x14ac:dyDescent="0.2">
      <c r="A6912">
        <v>50</v>
      </c>
      <c r="B6912">
        <v>10</v>
      </c>
      <c r="C6912">
        <v>99</v>
      </c>
    </row>
    <row r="6913" spans="1:3" x14ac:dyDescent="0.2">
      <c r="A6913">
        <v>50</v>
      </c>
      <c r="B6913">
        <v>11</v>
      </c>
      <c r="C6913">
        <v>21</v>
      </c>
    </row>
    <row r="6914" spans="1:3" x14ac:dyDescent="0.2">
      <c r="A6914">
        <v>50</v>
      </c>
      <c r="B6914">
        <v>12</v>
      </c>
      <c r="C6914">
        <v>21</v>
      </c>
    </row>
    <row r="6915" spans="1:3" x14ac:dyDescent="0.2">
      <c r="A6915">
        <v>50</v>
      </c>
      <c r="B6915">
        <v>13</v>
      </c>
      <c r="C6915">
        <v>59</v>
      </c>
    </row>
    <row r="6916" spans="1:3" x14ac:dyDescent="0.2">
      <c r="A6916">
        <v>50</v>
      </c>
      <c r="B6916">
        <v>14</v>
      </c>
      <c r="C6916">
        <v>59</v>
      </c>
    </row>
    <row r="6917" spans="1:3" x14ac:dyDescent="0.2">
      <c r="A6917">
        <v>50</v>
      </c>
      <c r="B6917">
        <v>15</v>
      </c>
      <c r="C6917">
        <v>22</v>
      </c>
    </row>
    <row r="6918" spans="1:3" x14ac:dyDescent="0.2">
      <c r="A6918">
        <v>50</v>
      </c>
      <c r="B6918">
        <v>16</v>
      </c>
      <c r="C6918">
        <v>78</v>
      </c>
    </row>
    <row r="6919" spans="1:3" x14ac:dyDescent="0.2">
      <c r="A6919">
        <v>50</v>
      </c>
      <c r="B6919">
        <v>17</v>
      </c>
      <c r="C6919">
        <v>39</v>
      </c>
    </row>
    <row r="6920" spans="1:3" x14ac:dyDescent="0.2">
      <c r="A6920">
        <v>50</v>
      </c>
      <c r="B6920">
        <v>18</v>
      </c>
      <c r="C6920">
        <v>21</v>
      </c>
    </row>
    <row r="6921" spans="1:3" x14ac:dyDescent="0.2">
      <c r="A6921">
        <v>50</v>
      </c>
      <c r="B6921">
        <v>19</v>
      </c>
      <c r="C6921">
        <v>22</v>
      </c>
    </row>
    <row r="6922" spans="1:3" x14ac:dyDescent="0.2">
      <c r="A6922">
        <v>50</v>
      </c>
      <c r="B6922">
        <v>20</v>
      </c>
      <c r="C6922">
        <v>28</v>
      </c>
    </row>
    <row r="6923" spans="1:3" x14ac:dyDescent="0.2">
      <c r="A6923">
        <v>50</v>
      </c>
      <c r="B6923">
        <v>21</v>
      </c>
      <c r="C6923">
        <v>116</v>
      </c>
    </row>
    <row r="6924" spans="1:3" x14ac:dyDescent="0.2">
      <c r="A6924">
        <v>50</v>
      </c>
      <c r="B6924">
        <v>22</v>
      </c>
      <c r="C6924">
        <v>58</v>
      </c>
    </row>
    <row r="6925" spans="1:3" x14ac:dyDescent="0.2">
      <c r="A6925">
        <v>50</v>
      </c>
      <c r="B6925">
        <v>23</v>
      </c>
      <c r="C6925">
        <v>28</v>
      </c>
    </row>
    <row r="6926" spans="1:3" x14ac:dyDescent="0.2">
      <c r="A6926">
        <v>50</v>
      </c>
      <c r="B6926">
        <v>24</v>
      </c>
      <c r="C6926">
        <v>33</v>
      </c>
    </row>
    <row r="6927" spans="1:3" x14ac:dyDescent="0.2">
      <c r="A6927">
        <v>50</v>
      </c>
      <c r="B6927">
        <v>25</v>
      </c>
      <c r="C6927">
        <v>39</v>
      </c>
    </row>
    <row r="6928" spans="1:3" x14ac:dyDescent="0.2">
      <c r="A6928">
        <v>50</v>
      </c>
      <c r="B6928">
        <v>26</v>
      </c>
      <c r="C6928">
        <v>89</v>
      </c>
    </row>
    <row r="6929" spans="1:3" x14ac:dyDescent="0.2">
      <c r="A6929">
        <v>50</v>
      </c>
      <c r="B6929">
        <v>27</v>
      </c>
      <c r="C6929">
        <v>69</v>
      </c>
    </row>
    <row r="6930" spans="1:3" x14ac:dyDescent="0.2">
      <c r="A6930">
        <v>50</v>
      </c>
      <c r="B6930">
        <v>28</v>
      </c>
      <c r="C6930">
        <v>115</v>
      </c>
    </row>
    <row r="6931" spans="1:3" x14ac:dyDescent="0.2">
      <c r="A6931">
        <v>50</v>
      </c>
      <c r="B6931">
        <v>29</v>
      </c>
      <c r="C6931">
        <v>52</v>
      </c>
    </row>
    <row r="6932" spans="1:3" x14ac:dyDescent="0.2">
      <c r="A6932">
        <v>50</v>
      </c>
      <c r="B6932">
        <v>30</v>
      </c>
      <c r="C6932">
        <v>33</v>
      </c>
    </row>
    <row r="6933" spans="1:3" x14ac:dyDescent="0.2">
      <c r="A6933">
        <v>50</v>
      </c>
      <c r="B6933">
        <v>31</v>
      </c>
      <c r="C6933">
        <v>31</v>
      </c>
    </row>
    <row r="6934" spans="1:3" x14ac:dyDescent="0.2">
      <c r="A6934">
        <v>50</v>
      </c>
      <c r="B6934">
        <v>32</v>
      </c>
      <c r="C6934">
        <v>73</v>
      </c>
    </row>
    <row r="6935" spans="1:3" x14ac:dyDescent="0.2">
      <c r="A6935">
        <v>50</v>
      </c>
      <c r="B6935">
        <v>33</v>
      </c>
      <c r="C6935">
        <v>90</v>
      </c>
    </row>
    <row r="6936" spans="1:3" x14ac:dyDescent="0.2">
      <c r="A6936">
        <v>50</v>
      </c>
      <c r="B6936">
        <v>34</v>
      </c>
      <c r="C6936">
        <v>90</v>
      </c>
    </row>
    <row r="6937" spans="1:3" x14ac:dyDescent="0.2">
      <c r="A6937">
        <v>50</v>
      </c>
      <c r="B6937">
        <v>35</v>
      </c>
      <c r="C6937">
        <v>89</v>
      </c>
    </row>
    <row r="6938" spans="1:3" x14ac:dyDescent="0.2">
      <c r="A6938">
        <v>50</v>
      </c>
      <c r="B6938">
        <v>36</v>
      </c>
      <c r="C6938">
        <v>89</v>
      </c>
    </row>
    <row r="6939" spans="1:3" x14ac:dyDescent="0.2">
      <c r="A6939">
        <v>50</v>
      </c>
      <c r="B6939">
        <v>37</v>
      </c>
      <c r="C6939">
        <v>83</v>
      </c>
    </row>
    <row r="6940" spans="1:3" x14ac:dyDescent="0.2">
      <c r="A6940">
        <v>50</v>
      </c>
      <c r="B6940">
        <v>38</v>
      </c>
      <c r="C6940">
        <v>85</v>
      </c>
    </row>
    <row r="6941" spans="1:3" x14ac:dyDescent="0.2">
      <c r="A6941">
        <v>50</v>
      </c>
      <c r="B6941">
        <v>39</v>
      </c>
      <c r="C6941">
        <v>58</v>
      </c>
    </row>
    <row r="6942" spans="1:3" x14ac:dyDescent="0.2">
      <c r="A6942">
        <v>50</v>
      </c>
      <c r="B6942">
        <v>40</v>
      </c>
      <c r="C6942">
        <v>31</v>
      </c>
    </row>
    <row r="6943" spans="1:3" x14ac:dyDescent="0.2">
      <c r="A6943">
        <v>50</v>
      </c>
      <c r="B6943">
        <v>41</v>
      </c>
      <c r="C6943">
        <v>50</v>
      </c>
    </row>
    <row r="6944" spans="1:3" x14ac:dyDescent="0.2">
      <c r="A6944">
        <v>50</v>
      </c>
      <c r="B6944">
        <v>42</v>
      </c>
      <c r="C6944">
        <v>31</v>
      </c>
    </row>
    <row r="6945" spans="1:3" x14ac:dyDescent="0.2">
      <c r="A6945">
        <v>50</v>
      </c>
      <c r="B6945">
        <v>43</v>
      </c>
      <c r="C6945">
        <v>50</v>
      </c>
    </row>
    <row r="6946" spans="1:3" x14ac:dyDescent="0.2">
      <c r="A6946">
        <v>50</v>
      </c>
      <c r="B6946">
        <v>44</v>
      </c>
      <c r="C6946">
        <v>83</v>
      </c>
    </row>
    <row r="6947" spans="1:3" x14ac:dyDescent="0.2">
      <c r="A6947">
        <v>50</v>
      </c>
      <c r="B6947">
        <v>45</v>
      </c>
      <c r="C6947">
        <v>73</v>
      </c>
    </row>
    <row r="6948" spans="1:3" x14ac:dyDescent="0.2">
      <c r="A6948">
        <v>50</v>
      </c>
      <c r="B6948">
        <v>46</v>
      </c>
      <c r="C6948">
        <v>70</v>
      </c>
    </row>
    <row r="6949" spans="1:3" x14ac:dyDescent="0.2">
      <c r="A6949">
        <v>50</v>
      </c>
      <c r="B6949">
        <v>47</v>
      </c>
      <c r="C6949">
        <v>70</v>
      </c>
    </row>
    <row r="6950" spans="1:3" x14ac:dyDescent="0.2">
      <c r="A6950">
        <v>50</v>
      </c>
      <c r="B6950">
        <v>48</v>
      </c>
      <c r="C6950">
        <v>88</v>
      </c>
    </row>
    <row r="6951" spans="1:3" x14ac:dyDescent="0.2">
      <c r="A6951">
        <v>50</v>
      </c>
      <c r="B6951">
        <v>49</v>
      </c>
      <c r="C6951">
        <v>79</v>
      </c>
    </row>
    <row r="6952" spans="1:3" x14ac:dyDescent="0.2">
      <c r="A6952">
        <v>50</v>
      </c>
      <c r="B6952">
        <v>50</v>
      </c>
      <c r="C6952">
        <v>50</v>
      </c>
    </row>
    <row r="6953" spans="1:3" x14ac:dyDescent="0.2">
      <c r="A6953">
        <v>50</v>
      </c>
      <c r="B6953">
        <v>51</v>
      </c>
      <c r="C6953">
        <v>90</v>
      </c>
    </row>
    <row r="6954" spans="1:3" x14ac:dyDescent="0.2">
      <c r="A6954">
        <v>50</v>
      </c>
      <c r="B6954">
        <v>52</v>
      </c>
      <c r="C6954">
        <v>116</v>
      </c>
    </row>
    <row r="6955" spans="1:3" x14ac:dyDescent="0.2">
      <c r="A6955">
        <v>50</v>
      </c>
      <c r="B6955">
        <v>53</v>
      </c>
      <c r="C6955">
        <v>56</v>
      </c>
    </row>
    <row r="6956" spans="1:3" x14ac:dyDescent="0.2">
      <c r="A6956">
        <v>50</v>
      </c>
      <c r="B6956">
        <v>54</v>
      </c>
      <c r="C6956">
        <v>42</v>
      </c>
    </row>
    <row r="6957" spans="1:3" x14ac:dyDescent="0.2">
      <c r="A6957">
        <v>50</v>
      </c>
      <c r="B6957">
        <v>55</v>
      </c>
      <c r="C6957">
        <v>54</v>
      </c>
    </row>
    <row r="6958" spans="1:3" x14ac:dyDescent="0.2">
      <c r="A6958">
        <v>50</v>
      </c>
      <c r="B6958">
        <v>56</v>
      </c>
      <c r="C6958">
        <v>54</v>
      </c>
    </row>
    <row r="6959" spans="1:3" x14ac:dyDescent="0.2">
      <c r="A6959">
        <v>50</v>
      </c>
      <c r="B6959">
        <v>57</v>
      </c>
      <c r="C6959">
        <v>54</v>
      </c>
    </row>
    <row r="6960" spans="1:3" x14ac:dyDescent="0.2">
      <c r="A6960">
        <v>50</v>
      </c>
      <c r="B6960">
        <v>58</v>
      </c>
      <c r="C6960">
        <v>115</v>
      </c>
    </row>
    <row r="6961" spans="1:3" x14ac:dyDescent="0.2">
      <c r="A6961">
        <v>50</v>
      </c>
      <c r="B6961">
        <v>59</v>
      </c>
      <c r="C6961">
        <v>115</v>
      </c>
    </row>
    <row r="6962" spans="1:3" x14ac:dyDescent="0.2">
      <c r="A6962">
        <v>50</v>
      </c>
      <c r="B6962">
        <v>60</v>
      </c>
      <c r="C6962">
        <v>46</v>
      </c>
    </row>
    <row r="6963" spans="1:3" x14ac:dyDescent="0.2">
      <c r="A6963">
        <v>50</v>
      </c>
      <c r="B6963">
        <v>61</v>
      </c>
      <c r="C6963">
        <v>88</v>
      </c>
    </row>
    <row r="6964" spans="1:3" x14ac:dyDescent="0.2">
      <c r="A6964">
        <v>50</v>
      </c>
      <c r="B6964">
        <v>62</v>
      </c>
      <c r="C6964">
        <v>33</v>
      </c>
    </row>
    <row r="6965" spans="1:3" x14ac:dyDescent="0.2">
      <c r="A6965">
        <v>50</v>
      </c>
      <c r="B6965">
        <v>63</v>
      </c>
      <c r="C6965">
        <v>83</v>
      </c>
    </row>
    <row r="6966" spans="1:3" x14ac:dyDescent="0.2">
      <c r="A6966">
        <v>50</v>
      </c>
      <c r="B6966">
        <v>64</v>
      </c>
      <c r="C6966">
        <v>79</v>
      </c>
    </row>
    <row r="6967" spans="1:3" x14ac:dyDescent="0.2">
      <c r="A6967">
        <v>50</v>
      </c>
      <c r="B6967">
        <v>65</v>
      </c>
      <c r="C6967">
        <v>49</v>
      </c>
    </row>
    <row r="6968" spans="1:3" x14ac:dyDescent="0.2">
      <c r="A6968">
        <v>50</v>
      </c>
      <c r="B6968">
        <v>66</v>
      </c>
      <c r="C6968">
        <v>71</v>
      </c>
    </row>
    <row r="6969" spans="1:3" x14ac:dyDescent="0.2">
      <c r="A6969">
        <v>50</v>
      </c>
      <c r="B6969">
        <v>67</v>
      </c>
      <c r="C6969">
        <v>85</v>
      </c>
    </row>
    <row r="6970" spans="1:3" x14ac:dyDescent="0.2">
      <c r="A6970">
        <v>50</v>
      </c>
      <c r="B6970">
        <v>68</v>
      </c>
      <c r="C6970">
        <v>122</v>
      </c>
    </row>
    <row r="6971" spans="1:3" x14ac:dyDescent="0.2">
      <c r="A6971">
        <v>50</v>
      </c>
      <c r="B6971">
        <v>69</v>
      </c>
      <c r="C6971">
        <v>41</v>
      </c>
    </row>
    <row r="6972" spans="1:3" x14ac:dyDescent="0.2">
      <c r="A6972">
        <v>50</v>
      </c>
      <c r="B6972">
        <v>70</v>
      </c>
      <c r="C6972">
        <v>74</v>
      </c>
    </row>
    <row r="6973" spans="1:3" x14ac:dyDescent="0.2">
      <c r="A6973">
        <v>50</v>
      </c>
      <c r="B6973">
        <v>71</v>
      </c>
      <c r="C6973">
        <v>103</v>
      </c>
    </row>
    <row r="6974" spans="1:3" x14ac:dyDescent="0.2">
      <c r="A6974">
        <v>50</v>
      </c>
      <c r="B6974">
        <v>72</v>
      </c>
      <c r="C6974">
        <v>91</v>
      </c>
    </row>
    <row r="6975" spans="1:3" x14ac:dyDescent="0.2">
      <c r="A6975">
        <v>50</v>
      </c>
      <c r="B6975">
        <v>73</v>
      </c>
      <c r="C6975">
        <v>116</v>
      </c>
    </row>
    <row r="6976" spans="1:3" x14ac:dyDescent="0.2">
      <c r="A6976">
        <v>50</v>
      </c>
      <c r="B6976">
        <v>74</v>
      </c>
      <c r="C6976">
        <v>103</v>
      </c>
    </row>
    <row r="6977" spans="1:3" x14ac:dyDescent="0.2">
      <c r="A6977">
        <v>50</v>
      </c>
      <c r="B6977">
        <v>75</v>
      </c>
      <c r="C6977">
        <v>79</v>
      </c>
    </row>
    <row r="6978" spans="1:3" x14ac:dyDescent="0.2">
      <c r="A6978">
        <v>50</v>
      </c>
      <c r="B6978">
        <v>76</v>
      </c>
      <c r="C6978">
        <v>77</v>
      </c>
    </row>
    <row r="6979" spans="1:3" x14ac:dyDescent="0.2">
      <c r="A6979">
        <v>50</v>
      </c>
      <c r="B6979">
        <v>77</v>
      </c>
      <c r="C6979">
        <v>99</v>
      </c>
    </row>
    <row r="6980" spans="1:3" x14ac:dyDescent="0.2">
      <c r="A6980">
        <v>50</v>
      </c>
      <c r="B6980">
        <v>78</v>
      </c>
      <c r="C6980">
        <v>56</v>
      </c>
    </row>
    <row r="6981" spans="1:3" x14ac:dyDescent="0.2">
      <c r="A6981">
        <v>50</v>
      </c>
      <c r="B6981">
        <v>79</v>
      </c>
      <c r="C6981">
        <v>27</v>
      </c>
    </row>
    <row r="6982" spans="1:3" x14ac:dyDescent="0.2">
      <c r="A6982">
        <v>50</v>
      </c>
      <c r="B6982">
        <v>80</v>
      </c>
      <c r="C6982">
        <v>74</v>
      </c>
    </row>
    <row r="6983" spans="1:3" x14ac:dyDescent="0.2">
      <c r="A6983">
        <v>50</v>
      </c>
      <c r="B6983">
        <v>81</v>
      </c>
      <c r="C6983">
        <v>42</v>
      </c>
    </row>
    <row r="6984" spans="1:3" x14ac:dyDescent="0.2">
      <c r="A6984">
        <v>50</v>
      </c>
      <c r="B6984">
        <v>82</v>
      </c>
      <c r="C6984">
        <v>78</v>
      </c>
    </row>
    <row r="6985" spans="1:3" x14ac:dyDescent="0.2">
      <c r="A6985">
        <v>50</v>
      </c>
      <c r="B6985">
        <v>83</v>
      </c>
      <c r="C6985">
        <v>105</v>
      </c>
    </row>
    <row r="6986" spans="1:3" x14ac:dyDescent="0.2">
      <c r="A6986">
        <v>50</v>
      </c>
      <c r="B6986">
        <v>84</v>
      </c>
      <c r="C6986">
        <v>66</v>
      </c>
    </row>
    <row r="6987" spans="1:3" x14ac:dyDescent="0.2">
      <c r="A6987">
        <v>50</v>
      </c>
      <c r="B6987">
        <v>85</v>
      </c>
      <c r="C6987">
        <v>66</v>
      </c>
    </row>
    <row r="6988" spans="1:3" x14ac:dyDescent="0.2">
      <c r="A6988">
        <v>50</v>
      </c>
      <c r="B6988">
        <v>86</v>
      </c>
      <c r="C6988">
        <v>76</v>
      </c>
    </row>
    <row r="6989" spans="1:3" x14ac:dyDescent="0.2">
      <c r="A6989">
        <v>50</v>
      </c>
      <c r="B6989">
        <v>87</v>
      </c>
      <c r="C6989">
        <v>85</v>
      </c>
    </row>
    <row r="6990" spans="1:3" x14ac:dyDescent="0.2">
      <c r="A6990">
        <v>50</v>
      </c>
      <c r="B6990">
        <v>88</v>
      </c>
      <c r="C6990">
        <v>64</v>
      </c>
    </row>
    <row r="6991" spans="1:3" x14ac:dyDescent="0.2">
      <c r="A6991">
        <v>50</v>
      </c>
      <c r="B6991">
        <v>89</v>
      </c>
      <c r="C6991">
        <v>55</v>
      </c>
    </row>
    <row r="6992" spans="1:3" x14ac:dyDescent="0.2">
      <c r="A6992">
        <v>50</v>
      </c>
      <c r="B6992">
        <v>90</v>
      </c>
      <c r="C6992">
        <v>81</v>
      </c>
    </row>
    <row r="6993" spans="1:3" x14ac:dyDescent="0.2">
      <c r="A6993">
        <v>50</v>
      </c>
      <c r="B6993">
        <v>91</v>
      </c>
      <c r="C6993">
        <v>115</v>
      </c>
    </row>
    <row r="6994" spans="1:3" x14ac:dyDescent="0.2">
      <c r="A6994">
        <v>50</v>
      </c>
      <c r="B6994">
        <v>92</v>
      </c>
      <c r="C6994">
        <v>65</v>
      </c>
    </row>
    <row r="6995" spans="1:3" x14ac:dyDescent="0.2">
      <c r="A6995">
        <v>50</v>
      </c>
      <c r="B6995">
        <v>93</v>
      </c>
      <c r="C6995">
        <v>99</v>
      </c>
    </row>
    <row r="6996" spans="1:3" x14ac:dyDescent="0.2">
      <c r="A6996">
        <v>50</v>
      </c>
      <c r="B6996">
        <v>94</v>
      </c>
      <c r="C6996">
        <v>99</v>
      </c>
    </row>
    <row r="6997" spans="1:3" x14ac:dyDescent="0.2">
      <c r="A6997">
        <v>50</v>
      </c>
      <c r="B6997">
        <v>95</v>
      </c>
      <c r="C6997">
        <v>51</v>
      </c>
    </row>
    <row r="6998" spans="1:3" x14ac:dyDescent="0.2">
      <c r="A6998">
        <v>50</v>
      </c>
      <c r="B6998">
        <v>96</v>
      </c>
      <c r="C6998">
        <v>51</v>
      </c>
    </row>
    <row r="6999" spans="1:3" x14ac:dyDescent="0.2">
      <c r="A6999">
        <v>50</v>
      </c>
      <c r="B6999">
        <v>97</v>
      </c>
      <c r="C6999">
        <v>88</v>
      </c>
    </row>
    <row r="7000" spans="1:3" x14ac:dyDescent="0.2">
      <c r="A7000">
        <v>50</v>
      </c>
      <c r="B7000">
        <v>98</v>
      </c>
      <c r="C7000">
        <v>61</v>
      </c>
    </row>
    <row r="7001" spans="1:3" x14ac:dyDescent="0.2">
      <c r="A7001">
        <v>50</v>
      </c>
      <c r="B7001">
        <v>99</v>
      </c>
      <c r="C7001">
        <v>64</v>
      </c>
    </row>
    <row r="7002" spans="1:3" x14ac:dyDescent="0.2">
      <c r="A7002">
        <v>50</v>
      </c>
      <c r="B7002">
        <v>100</v>
      </c>
      <c r="C7002">
        <v>105</v>
      </c>
    </row>
    <row r="7003" spans="1:3" x14ac:dyDescent="0.2">
      <c r="A7003">
        <v>50</v>
      </c>
      <c r="B7003">
        <v>101</v>
      </c>
      <c r="C7003">
        <v>46</v>
      </c>
    </row>
    <row r="7004" spans="1:3" x14ac:dyDescent="0.2">
      <c r="A7004">
        <v>50</v>
      </c>
      <c r="B7004">
        <v>102</v>
      </c>
      <c r="C7004">
        <v>46</v>
      </c>
    </row>
    <row r="7005" spans="1:3" x14ac:dyDescent="0.2">
      <c r="A7005">
        <v>50</v>
      </c>
      <c r="B7005">
        <v>103</v>
      </c>
      <c r="C7005">
        <v>69</v>
      </c>
    </row>
    <row r="7006" spans="1:3" x14ac:dyDescent="0.2">
      <c r="A7006">
        <v>50</v>
      </c>
      <c r="B7006">
        <v>104</v>
      </c>
      <c r="C7006">
        <v>27</v>
      </c>
    </row>
    <row r="7007" spans="1:3" x14ac:dyDescent="0.2">
      <c r="A7007">
        <v>50</v>
      </c>
      <c r="B7007">
        <v>105</v>
      </c>
      <c r="C7007">
        <v>71</v>
      </c>
    </row>
    <row r="7008" spans="1:3" x14ac:dyDescent="0.2">
      <c r="A7008">
        <v>50</v>
      </c>
      <c r="B7008">
        <v>106</v>
      </c>
      <c r="C7008">
        <v>46</v>
      </c>
    </row>
    <row r="7009" spans="1:3" x14ac:dyDescent="0.2">
      <c r="A7009">
        <v>50</v>
      </c>
      <c r="B7009">
        <v>107</v>
      </c>
      <c r="C7009">
        <v>76</v>
      </c>
    </row>
    <row r="7010" spans="1:3" x14ac:dyDescent="0.2">
      <c r="A7010">
        <v>50</v>
      </c>
      <c r="B7010">
        <v>108</v>
      </c>
      <c r="C7010">
        <v>65</v>
      </c>
    </row>
    <row r="7011" spans="1:3" x14ac:dyDescent="0.2">
      <c r="A7011">
        <v>50</v>
      </c>
      <c r="B7011">
        <v>109</v>
      </c>
      <c r="C7011">
        <v>83</v>
      </c>
    </row>
    <row r="7012" spans="1:3" x14ac:dyDescent="0.2">
      <c r="A7012">
        <v>50</v>
      </c>
      <c r="B7012">
        <v>110</v>
      </c>
      <c r="C7012">
        <v>46</v>
      </c>
    </row>
    <row r="7013" spans="1:3" x14ac:dyDescent="0.2">
      <c r="A7013">
        <v>50</v>
      </c>
      <c r="B7013">
        <v>111</v>
      </c>
      <c r="C7013">
        <v>46</v>
      </c>
    </row>
    <row r="7014" spans="1:3" x14ac:dyDescent="0.2">
      <c r="A7014">
        <v>50</v>
      </c>
      <c r="B7014">
        <v>112</v>
      </c>
      <c r="C7014">
        <v>65</v>
      </c>
    </row>
    <row r="7015" spans="1:3" x14ac:dyDescent="0.2">
      <c r="A7015">
        <v>50</v>
      </c>
      <c r="B7015">
        <v>113</v>
      </c>
      <c r="C7015">
        <v>65</v>
      </c>
    </row>
    <row r="7016" spans="1:3" x14ac:dyDescent="0.2">
      <c r="A7016">
        <v>50</v>
      </c>
      <c r="B7016">
        <v>114</v>
      </c>
      <c r="C7016">
        <v>85</v>
      </c>
    </row>
    <row r="7017" spans="1:3" x14ac:dyDescent="0.2">
      <c r="A7017">
        <v>50</v>
      </c>
      <c r="B7017">
        <v>115</v>
      </c>
      <c r="C7017">
        <v>81</v>
      </c>
    </row>
    <row r="7018" spans="1:3" x14ac:dyDescent="0.2">
      <c r="A7018">
        <v>50</v>
      </c>
      <c r="B7018">
        <v>116</v>
      </c>
      <c r="C7018">
        <v>54</v>
      </c>
    </row>
    <row r="7019" spans="1:3" x14ac:dyDescent="0.2">
      <c r="A7019">
        <v>50</v>
      </c>
      <c r="B7019">
        <v>117</v>
      </c>
      <c r="C7019">
        <v>85</v>
      </c>
    </row>
    <row r="7020" spans="1:3" x14ac:dyDescent="0.2">
      <c r="A7020">
        <v>50</v>
      </c>
      <c r="B7020">
        <v>118</v>
      </c>
      <c r="C7020">
        <v>92</v>
      </c>
    </row>
    <row r="7021" spans="1:3" x14ac:dyDescent="0.2">
      <c r="A7021">
        <v>50</v>
      </c>
      <c r="B7021">
        <v>119</v>
      </c>
      <c r="C7021">
        <v>93</v>
      </c>
    </row>
    <row r="7022" spans="1:3" x14ac:dyDescent="0.2">
      <c r="A7022">
        <v>50</v>
      </c>
      <c r="B7022">
        <v>120</v>
      </c>
      <c r="C7022">
        <v>10</v>
      </c>
    </row>
    <row r="7023" spans="1:3" x14ac:dyDescent="0.2">
      <c r="A7023">
        <v>50</v>
      </c>
      <c r="B7023">
        <v>121</v>
      </c>
      <c r="C7023">
        <v>122</v>
      </c>
    </row>
    <row r="7024" spans="1:3" x14ac:dyDescent="0.2">
      <c r="A7024">
        <v>50</v>
      </c>
      <c r="B7024">
        <v>122</v>
      </c>
      <c r="C7024">
        <v>70</v>
      </c>
    </row>
    <row r="7025" spans="1:3" x14ac:dyDescent="0.2">
      <c r="A7025">
        <v>50</v>
      </c>
      <c r="B7025">
        <v>123</v>
      </c>
      <c r="C7025">
        <v>46</v>
      </c>
    </row>
    <row r="7026" spans="1:3" x14ac:dyDescent="0.2">
      <c r="A7026">
        <v>50</v>
      </c>
      <c r="B7026">
        <v>124</v>
      </c>
      <c r="C7026">
        <v>46</v>
      </c>
    </row>
    <row r="7027" spans="1:3" x14ac:dyDescent="0.2">
      <c r="A7027">
        <v>50</v>
      </c>
      <c r="B7027">
        <v>125</v>
      </c>
      <c r="C7027">
        <v>108</v>
      </c>
    </row>
    <row r="7028" spans="1:3" x14ac:dyDescent="0.2">
      <c r="A7028">
        <v>50</v>
      </c>
      <c r="B7028">
        <v>126</v>
      </c>
      <c r="C7028">
        <v>112</v>
      </c>
    </row>
    <row r="7029" spans="1:3" x14ac:dyDescent="0.2">
      <c r="A7029">
        <v>50</v>
      </c>
      <c r="B7029">
        <v>127</v>
      </c>
      <c r="C7029">
        <v>93</v>
      </c>
    </row>
    <row r="7030" spans="1:3" x14ac:dyDescent="0.2">
      <c r="A7030">
        <v>50</v>
      </c>
      <c r="B7030">
        <v>128</v>
      </c>
      <c r="C7030">
        <v>122</v>
      </c>
    </row>
    <row r="7031" spans="1:3" x14ac:dyDescent="0.2">
      <c r="A7031">
        <v>50</v>
      </c>
      <c r="B7031">
        <v>129</v>
      </c>
      <c r="C7031">
        <v>76</v>
      </c>
    </row>
    <row r="7032" spans="1:3" x14ac:dyDescent="0.2">
      <c r="A7032">
        <v>50</v>
      </c>
      <c r="B7032">
        <v>130</v>
      </c>
      <c r="C7032">
        <v>85</v>
      </c>
    </row>
    <row r="7033" spans="1:3" x14ac:dyDescent="0.2">
      <c r="A7033">
        <v>50</v>
      </c>
      <c r="B7033">
        <v>131</v>
      </c>
      <c r="C7033">
        <v>10</v>
      </c>
    </row>
    <row r="7034" spans="1:3" x14ac:dyDescent="0.2">
      <c r="A7034">
        <v>50</v>
      </c>
      <c r="B7034">
        <v>132</v>
      </c>
      <c r="C7034">
        <v>113</v>
      </c>
    </row>
    <row r="7035" spans="1:3" x14ac:dyDescent="0.2">
      <c r="A7035">
        <v>50</v>
      </c>
      <c r="B7035">
        <v>133</v>
      </c>
      <c r="C7035">
        <v>48</v>
      </c>
    </row>
    <row r="7036" spans="1:3" x14ac:dyDescent="0.2">
      <c r="A7036">
        <v>50</v>
      </c>
      <c r="B7036">
        <v>134</v>
      </c>
      <c r="C7036">
        <v>113</v>
      </c>
    </row>
    <row r="7037" spans="1:3" x14ac:dyDescent="0.2">
      <c r="A7037">
        <v>50</v>
      </c>
      <c r="B7037">
        <v>135</v>
      </c>
      <c r="C7037">
        <v>61</v>
      </c>
    </row>
    <row r="7038" spans="1:3" x14ac:dyDescent="0.2">
      <c r="A7038">
        <v>50</v>
      </c>
      <c r="B7038">
        <v>136</v>
      </c>
      <c r="C7038">
        <v>97</v>
      </c>
    </row>
    <row r="7039" spans="1:3" x14ac:dyDescent="0.2">
      <c r="A7039">
        <v>50</v>
      </c>
      <c r="B7039">
        <v>137</v>
      </c>
      <c r="C7039">
        <v>48</v>
      </c>
    </row>
    <row r="7040" spans="1:3" x14ac:dyDescent="0.2">
      <c r="A7040">
        <v>51</v>
      </c>
      <c r="B7040">
        <v>0</v>
      </c>
      <c r="C7040">
        <v>96</v>
      </c>
    </row>
    <row r="7041" spans="1:3" x14ac:dyDescent="0.2">
      <c r="A7041">
        <v>51</v>
      </c>
      <c r="B7041">
        <v>1</v>
      </c>
      <c r="C7041">
        <v>96</v>
      </c>
    </row>
    <row r="7042" spans="1:3" x14ac:dyDescent="0.2">
      <c r="A7042">
        <v>51</v>
      </c>
      <c r="B7042">
        <v>2</v>
      </c>
      <c r="C7042">
        <v>24</v>
      </c>
    </row>
    <row r="7043" spans="1:3" x14ac:dyDescent="0.2">
      <c r="A7043">
        <v>51</v>
      </c>
      <c r="B7043">
        <v>3</v>
      </c>
      <c r="C7043">
        <v>95</v>
      </c>
    </row>
    <row r="7044" spans="1:3" x14ac:dyDescent="0.2">
      <c r="A7044">
        <v>51</v>
      </c>
      <c r="B7044">
        <v>4</v>
      </c>
      <c r="C7044">
        <v>13</v>
      </c>
    </row>
    <row r="7045" spans="1:3" x14ac:dyDescent="0.2">
      <c r="A7045">
        <v>51</v>
      </c>
      <c r="B7045">
        <v>5</v>
      </c>
      <c r="C7045">
        <v>72</v>
      </c>
    </row>
    <row r="7046" spans="1:3" x14ac:dyDescent="0.2">
      <c r="A7046">
        <v>51</v>
      </c>
      <c r="B7046">
        <v>6</v>
      </c>
      <c r="C7046">
        <v>7</v>
      </c>
    </row>
    <row r="7047" spans="1:3" x14ac:dyDescent="0.2">
      <c r="A7047">
        <v>51</v>
      </c>
      <c r="B7047">
        <v>7</v>
      </c>
      <c r="C7047">
        <v>89</v>
      </c>
    </row>
    <row r="7048" spans="1:3" x14ac:dyDescent="0.2">
      <c r="A7048">
        <v>51</v>
      </c>
      <c r="B7048">
        <v>8</v>
      </c>
      <c r="C7048">
        <v>52</v>
      </c>
    </row>
    <row r="7049" spans="1:3" x14ac:dyDescent="0.2">
      <c r="A7049">
        <v>51</v>
      </c>
      <c r="B7049">
        <v>9</v>
      </c>
      <c r="C7049">
        <v>72</v>
      </c>
    </row>
    <row r="7050" spans="1:3" x14ac:dyDescent="0.2">
      <c r="A7050">
        <v>51</v>
      </c>
      <c r="B7050">
        <v>10</v>
      </c>
      <c r="C7050">
        <v>64</v>
      </c>
    </row>
    <row r="7051" spans="1:3" x14ac:dyDescent="0.2">
      <c r="A7051">
        <v>51</v>
      </c>
      <c r="B7051">
        <v>11</v>
      </c>
      <c r="C7051">
        <v>23</v>
      </c>
    </row>
    <row r="7052" spans="1:3" x14ac:dyDescent="0.2">
      <c r="A7052">
        <v>51</v>
      </c>
      <c r="B7052">
        <v>12</v>
      </c>
      <c r="C7052">
        <v>23</v>
      </c>
    </row>
    <row r="7053" spans="1:3" x14ac:dyDescent="0.2">
      <c r="A7053">
        <v>51</v>
      </c>
      <c r="B7053">
        <v>13</v>
      </c>
      <c r="C7053">
        <v>89</v>
      </c>
    </row>
    <row r="7054" spans="1:3" x14ac:dyDescent="0.2">
      <c r="A7054">
        <v>51</v>
      </c>
      <c r="B7054">
        <v>14</v>
      </c>
      <c r="C7054">
        <v>89</v>
      </c>
    </row>
    <row r="7055" spans="1:3" x14ac:dyDescent="0.2">
      <c r="A7055">
        <v>51</v>
      </c>
      <c r="B7055">
        <v>15</v>
      </c>
      <c r="C7055">
        <v>95</v>
      </c>
    </row>
    <row r="7056" spans="1:3" x14ac:dyDescent="0.2">
      <c r="A7056">
        <v>51</v>
      </c>
      <c r="B7056">
        <v>16</v>
      </c>
      <c r="C7056">
        <v>20</v>
      </c>
    </row>
    <row r="7057" spans="1:3" x14ac:dyDescent="0.2">
      <c r="A7057">
        <v>51</v>
      </c>
      <c r="B7057">
        <v>17</v>
      </c>
      <c r="C7057">
        <v>24</v>
      </c>
    </row>
    <row r="7058" spans="1:3" x14ac:dyDescent="0.2">
      <c r="A7058">
        <v>51</v>
      </c>
      <c r="B7058">
        <v>18</v>
      </c>
      <c r="C7058">
        <v>20</v>
      </c>
    </row>
    <row r="7059" spans="1:3" x14ac:dyDescent="0.2">
      <c r="A7059">
        <v>51</v>
      </c>
      <c r="B7059">
        <v>19</v>
      </c>
      <c r="C7059">
        <v>96</v>
      </c>
    </row>
    <row r="7060" spans="1:3" x14ac:dyDescent="0.2">
      <c r="A7060">
        <v>51</v>
      </c>
      <c r="B7060">
        <v>20</v>
      </c>
      <c r="C7060">
        <v>8</v>
      </c>
    </row>
    <row r="7061" spans="1:3" x14ac:dyDescent="0.2">
      <c r="A7061">
        <v>51</v>
      </c>
      <c r="B7061">
        <v>21</v>
      </c>
      <c r="C7061">
        <v>73</v>
      </c>
    </row>
    <row r="7062" spans="1:3" x14ac:dyDescent="0.2">
      <c r="A7062">
        <v>51</v>
      </c>
      <c r="B7062">
        <v>22</v>
      </c>
      <c r="C7062">
        <v>21</v>
      </c>
    </row>
    <row r="7063" spans="1:3" x14ac:dyDescent="0.2">
      <c r="A7063">
        <v>51</v>
      </c>
      <c r="B7063">
        <v>23</v>
      </c>
      <c r="C7063">
        <v>78</v>
      </c>
    </row>
    <row r="7064" spans="1:3" x14ac:dyDescent="0.2">
      <c r="A7064">
        <v>51</v>
      </c>
      <c r="B7064">
        <v>24</v>
      </c>
      <c r="C7064">
        <v>39</v>
      </c>
    </row>
    <row r="7065" spans="1:3" x14ac:dyDescent="0.2">
      <c r="A7065">
        <v>51</v>
      </c>
      <c r="B7065">
        <v>25</v>
      </c>
      <c r="C7065">
        <v>30</v>
      </c>
    </row>
    <row r="7066" spans="1:3" x14ac:dyDescent="0.2">
      <c r="A7066">
        <v>51</v>
      </c>
      <c r="B7066">
        <v>26</v>
      </c>
      <c r="C7066">
        <v>95</v>
      </c>
    </row>
    <row r="7067" spans="1:3" x14ac:dyDescent="0.2">
      <c r="A7067">
        <v>51</v>
      </c>
      <c r="B7067">
        <v>27</v>
      </c>
      <c r="C7067">
        <v>115</v>
      </c>
    </row>
    <row r="7068" spans="1:3" x14ac:dyDescent="0.2">
      <c r="A7068">
        <v>51</v>
      </c>
      <c r="B7068">
        <v>28</v>
      </c>
      <c r="C7068">
        <v>59</v>
      </c>
    </row>
    <row r="7069" spans="1:3" x14ac:dyDescent="0.2">
      <c r="A7069">
        <v>51</v>
      </c>
      <c r="B7069">
        <v>29</v>
      </c>
      <c r="C7069">
        <v>72</v>
      </c>
    </row>
    <row r="7070" spans="1:3" x14ac:dyDescent="0.2">
      <c r="A7070">
        <v>51</v>
      </c>
      <c r="B7070">
        <v>30</v>
      </c>
      <c r="C7070">
        <v>22</v>
      </c>
    </row>
    <row r="7071" spans="1:3" x14ac:dyDescent="0.2">
      <c r="A7071">
        <v>51</v>
      </c>
      <c r="B7071">
        <v>31</v>
      </c>
      <c r="C7071">
        <v>90</v>
      </c>
    </row>
    <row r="7072" spans="1:3" x14ac:dyDescent="0.2">
      <c r="A7072">
        <v>51</v>
      </c>
      <c r="B7072">
        <v>32</v>
      </c>
      <c r="C7072">
        <v>72</v>
      </c>
    </row>
    <row r="7073" spans="1:3" x14ac:dyDescent="0.2">
      <c r="A7073">
        <v>51</v>
      </c>
      <c r="B7073">
        <v>33</v>
      </c>
      <c r="C7073">
        <v>33</v>
      </c>
    </row>
    <row r="7074" spans="1:3" x14ac:dyDescent="0.2">
      <c r="A7074">
        <v>51</v>
      </c>
      <c r="B7074">
        <v>34</v>
      </c>
      <c r="C7074">
        <v>33</v>
      </c>
    </row>
    <row r="7075" spans="1:3" x14ac:dyDescent="0.2">
      <c r="A7075">
        <v>51</v>
      </c>
      <c r="B7075">
        <v>35</v>
      </c>
      <c r="C7075">
        <v>7</v>
      </c>
    </row>
    <row r="7076" spans="1:3" x14ac:dyDescent="0.2">
      <c r="A7076">
        <v>51</v>
      </c>
      <c r="B7076">
        <v>36</v>
      </c>
      <c r="C7076">
        <v>7</v>
      </c>
    </row>
    <row r="7077" spans="1:3" x14ac:dyDescent="0.2">
      <c r="A7077">
        <v>51</v>
      </c>
      <c r="B7077">
        <v>37</v>
      </c>
      <c r="C7077">
        <v>80</v>
      </c>
    </row>
    <row r="7078" spans="1:3" x14ac:dyDescent="0.2">
      <c r="A7078">
        <v>51</v>
      </c>
      <c r="B7078">
        <v>38</v>
      </c>
      <c r="C7078">
        <v>70</v>
      </c>
    </row>
    <row r="7079" spans="1:3" x14ac:dyDescent="0.2">
      <c r="A7079">
        <v>51</v>
      </c>
      <c r="B7079">
        <v>39</v>
      </c>
      <c r="C7079">
        <v>21</v>
      </c>
    </row>
    <row r="7080" spans="1:3" x14ac:dyDescent="0.2">
      <c r="A7080">
        <v>51</v>
      </c>
      <c r="B7080">
        <v>40</v>
      </c>
      <c r="C7080">
        <v>116</v>
      </c>
    </row>
    <row r="7081" spans="1:3" x14ac:dyDescent="0.2">
      <c r="A7081">
        <v>51</v>
      </c>
      <c r="B7081">
        <v>41</v>
      </c>
      <c r="C7081">
        <v>115</v>
      </c>
    </row>
    <row r="7082" spans="1:3" x14ac:dyDescent="0.2">
      <c r="A7082">
        <v>51</v>
      </c>
      <c r="B7082">
        <v>42</v>
      </c>
      <c r="C7082">
        <v>116</v>
      </c>
    </row>
    <row r="7083" spans="1:3" x14ac:dyDescent="0.2">
      <c r="A7083">
        <v>51</v>
      </c>
      <c r="B7083">
        <v>43</v>
      </c>
      <c r="C7083">
        <v>90</v>
      </c>
    </row>
    <row r="7084" spans="1:3" x14ac:dyDescent="0.2">
      <c r="A7084">
        <v>51</v>
      </c>
      <c r="B7084">
        <v>44</v>
      </c>
      <c r="C7084">
        <v>80</v>
      </c>
    </row>
    <row r="7085" spans="1:3" x14ac:dyDescent="0.2">
      <c r="A7085">
        <v>51</v>
      </c>
      <c r="B7085">
        <v>45</v>
      </c>
      <c r="C7085">
        <v>39</v>
      </c>
    </row>
    <row r="7086" spans="1:3" x14ac:dyDescent="0.2">
      <c r="A7086">
        <v>51</v>
      </c>
      <c r="B7086">
        <v>46</v>
      </c>
      <c r="C7086">
        <v>71</v>
      </c>
    </row>
    <row r="7087" spans="1:3" x14ac:dyDescent="0.2">
      <c r="A7087">
        <v>51</v>
      </c>
      <c r="B7087">
        <v>47</v>
      </c>
      <c r="C7087">
        <v>71</v>
      </c>
    </row>
    <row r="7088" spans="1:3" x14ac:dyDescent="0.2">
      <c r="A7088">
        <v>51</v>
      </c>
      <c r="B7088">
        <v>48</v>
      </c>
      <c r="C7088">
        <v>49</v>
      </c>
    </row>
    <row r="7089" spans="1:3" x14ac:dyDescent="0.2">
      <c r="A7089">
        <v>51</v>
      </c>
      <c r="B7089">
        <v>49</v>
      </c>
      <c r="C7089">
        <v>40</v>
      </c>
    </row>
    <row r="7090" spans="1:3" x14ac:dyDescent="0.2">
      <c r="A7090">
        <v>51</v>
      </c>
      <c r="B7090">
        <v>50</v>
      </c>
      <c r="C7090">
        <v>90</v>
      </c>
    </row>
    <row r="7091" spans="1:3" x14ac:dyDescent="0.2">
      <c r="A7091">
        <v>51</v>
      </c>
      <c r="B7091">
        <v>51</v>
      </c>
      <c r="C7091">
        <v>51</v>
      </c>
    </row>
    <row r="7092" spans="1:3" x14ac:dyDescent="0.2">
      <c r="A7092">
        <v>51</v>
      </c>
      <c r="B7092">
        <v>52</v>
      </c>
      <c r="C7092">
        <v>73</v>
      </c>
    </row>
    <row r="7093" spans="1:3" x14ac:dyDescent="0.2">
      <c r="A7093">
        <v>51</v>
      </c>
      <c r="B7093">
        <v>53</v>
      </c>
      <c r="C7093">
        <v>73</v>
      </c>
    </row>
    <row r="7094" spans="1:3" x14ac:dyDescent="0.2">
      <c r="A7094">
        <v>51</v>
      </c>
      <c r="B7094">
        <v>54</v>
      </c>
      <c r="C7094">
        <v>56</v>
      </c>
    </row>
    <row r="7095" spans="1:3" x14ac:dyDescent="0.2">
      <c r="A7095">
        <v>51</v>
      </c>
      <c r="B7095">
        <v>55</v>
      </c>
      <c r="C7095">
        <v>28</v>
      </c>
    </row>
    <row r="7096" spans="1:3" x14ac:dyDescent="0.2">
      <c r="A7096">
        <v>51</v>
      </c>
      <c r="B7096">
        <v>56</v>
      </c>
      <c r="C7096">
        <v>91</v>
      </c>
    </row>
    <row r="7097" spans="1:3" x14ac:dyDescent="0.2">
      <c r="A7097">
        <v>51</v>
      </c>
      <c r="B7097">
        <v>57</v>
      </c>
      <c r="C7097">
        <v>58</v>
      </c>
    </row>
    <row r="7098" spans="1:3" x14ac:dyDescent="0.2">
      <c r="A7098">
        <v>51</v>
      </c>
      <c r="B7098">
        <v>58</v>
      </c>
      <c r="C7098">
        <v>28</v>
      </c>
    </row>
    <row r="7099" spans="1:3" x14ac:dyDescent="0.2">
      <c r="A7099">
        <v>51</v>
      </c>
      <c r="B7099">
        <v>59</v>
      </c>
      <c r="C7099">
        <v>51</v>
      </c>
    </row>
    <row r="7100" spans="1:3" x14ac:dyDescent="0.2">
      <c r="A7100">
        <v>51</v>
      </c>
      <c r="B7100">
        <v>60</v>
      </c>
      <c r="C7100">
        <v>99</v>
      </c>
    </row>
    <row r="7101" spans="1:3" x14ac:dyDescent="0.2">
      <c r="A7101">
        <v>51</v>
      </c>
      <c r="B7101">
        <v>61</v>
      </c>
      <c r="C7101">
        <v>49</v>
      </c>
    </row>
    <row r="7102" spans="1:3" x14ac:dyDescent="0.2">
      <c r="A7102">
        <v>51</v>
      </c>
      <c r="B7102">
        <v>62</v>
      </c>
      <c r="C7102">
        <v>39</v>
      </c>
    </row>
    <row r="7103" spans="1:3" x14ac:dyDescent="0.2">
      <c r="A7103">
        <v>51</v>
      </c>
      <c r="B7103">
        <v>63</v>
      </c>
      <c r="C7103">
        <v>80</v>
      </c>
    </row>
    <row r="7104" spans="1:3" x14ac:dyDescent="0.2">
      <c r="A7104">
        <v>51</v>
      </c>
      <c r="B7104">
        <v>64</v>
      </c>
      <c r="C7104">
        <v>81</v>
      </c>
    </row>
    <row r="7105" spans="1:3" x14ac:dyDescent="0.2">
      <c r="A7105">
        <v>51</v>
      </c>
      <c r="B7105">
        <v>65</v>
      </c>
      <c r="C7105">
        <v>69</v>
      </c>
    </row>
    <row r="7106" spans="1:3" x14ac:dyDescent="0.2">
      <c r="A7106">
        <v>51</v>
      </c>
      <c r="B7106">
        <v>66</v>
      </c>
      <c r="C7106">
        <v>42</v>
      </c>
    </row>
    <row r="7107" spans="1:3" x14ac:dyDescent="0.2">
      <c r="A7107">
        <v>51</v>
      </c>
      <c r="B7107">
        <v>67</v>
      </c>
      <c r="C7107">
        <v>99</v>
      </c>
    </row>
    <row r="7108" spans="1:3" x14ac:dyDescent="0.2">
      <c r="A7108">
        <v>51</v>
      </c>
      <c r="B7108">
        <v>68</v>
      </c>
      <c r="C7108">
        <v>83</v>
      </c>
    </row>
    <row r="7109" spans="1:3" x14ac:dyDescent="0.2">
      <c r="A7109">
        <v>51</v>
      </c>
      <c r="B7109">
        <v>69</v>
      </c>
      <c r="C7109">
        <v>115</v>
      </c>
    </row>
    <row r="7110" spans="1:3" x14ac:dyDescent="0.2">
      <c r="A7110">
        <v>51</v>
      </c>
      <c r="B7110">
        <v>70</v>
      </c>
      <c r="C7110">
        <v>31</v>
      </c>
    </row>
    <row r="7111" spans="1:3" x14ac:dyDescent="0.2">
      <c r="A7111">
        <v>51</v>
      </c>
      <c r="B7111">
        <v>71</v>
      </c>
      <c r="C7111">
        <v>54</v>
      </c>
    </row>
    <row r="7112" spans="1:3" x14ac:dyDescent="0.2">
      <c r="A7112">
        <v>51</v>
      </c>
      <c r="B7112">
        <v>72</v>
      </c>
      <c r="C7112">
        <v>78</v>
      </c>
    </row>
    <row r="7113" spans="1:3" x14ac:dyDescent="0.2">
      <c r="A7113">
        <v>51</v>
      </c>
      <c r="B7113">
        <v>73</v>
      </c>
      <c r="C7113">
        <v>33</v>
      </c>
    </row>
    <row r="7114" spans="1:3" x14ac:dyDescent="0.2">
      <c r="A7114">
        <v>51</v>
      </c>
      <c r="B7114">
        <v>74</v>
      </c>
      <c r="C7114">
        <v>54</v>
      </c>
    </row>
    <row r="7115" spans="1:3" x14ac:dyDescent="0.2">
      <c r="A7115">
        <v>51</v>
      </c>
      <c r="B7115">
        <v>75</v>
      </c>
      <c r="C7115">
        <v>54</v>
      </c>
    </row>
    <row r="7116" spans="1:3" x14ac:dyDescent="0.2">
      <c r="A7116">
        <v>51</v>
      </c>
      <c r="B7116">
        <v>76</v>
      </c>
      <c r="C7116">
        <v>74</v>
      </c>
    </row>
    <row r="7117" spans="1:3" x14ac:dyDescent="0.2">
      <c r="A7117">
        <v>51</v>
      </c>
      <c r="B7117">
        <v>77</v>
      </c>
      <c r="C7117">
        <v>74</v>
      </c>
    </row>
    <row r="7118" spans="1:3" x14ac:dyDescent="0.2">
      <c r="A7118">
        <v>51</v>
      </c>
      <c r="B7118">
        <v>78</v>
      </c>
      <c r="C7118">
        <v>73</v>
      </c>
    </row>
    <row r="7119" spans="1:3" x14ac:dyDescent="0.2">
      <c r="A7119">
        <v>51</v>
      </c>
      <c r="B7119">
        <v>79</v>
      </c>
      <c r="C7119">
        <v>54</v>
      </c>
    </row>
    <row r="7120" spans="1:3" x14ac:dyDescent="0.2">
      <c r="A7120">
        <v>51</v>
      </c>
      <c r="B7120">
        <v>80</v>
      </c>
      <c r="C7120">
        <v>42</v>
      </c>
    </row>
    <row r="7121" spans="1:3" x14ac:dyDescent="0.2">
      <c r="A7121">
        <v>51</v>
      </c>
      <c r="B7121">
        <v>81</v>
      </c>
      <c r="C7121">
        <v>116</v>
      </c>
    </row>
    <row r="7122" spans="1:3" x14ac:dyDescent="0.2">
      <c r="A7122">
        <v>51</v>
      </c>
      <c r="B7122">
        <v>82</v>
      </c>
      <c r="C7122">
        <v>13</v>
      </c>
    </row>
    <row r="7123" spans="1:3" x14ac:dyDescent="0.2">
      <c r="A7123">
        <v>51</v>
      </c>
      <c r="B7123">
        <v>83</v>
      </c>
      <c r="C7123">
        <v>27</v>
      </c>
    </row>
    <row r="7124" spans="1:3" x14ac:dyDescent="0.2">
      <c r="A7124">
        <v>51</v>
      </c>
      <c r="B7124">
        <v>84</v>
      </c>
      <c r="C7124">
        <v>79</v>
      </c>
    </row>
    <row r="7125" spans="1:3" x14ac:dyDescent="0.2">
      <c r="A7125">
        <v>51</v>
      </c>
      <c r="B7125">
        <v>85</v>
      </c>
      <c r="C7125">
        <v>103</v>
      </c>
    </row>
    <row r="7126" spans="1:3" x14ac:dyDescent="0.2">
      <c r="A7126">
        <v>51</v>
      </c>
      <c r="B7126">
        <v>86</v>
      </c>
      <c r="C7126">
        <v>83</v>
      </c>
    </row>
    <row r="7127" spans="1:3" x14ac:dyDescent="0.2">
      <c r="A7127">
        <v>51</v>
      </c>
      <c r="B7127">
        <v>87</v>
      </c>
      <c r="C7127">
        <v>70</v>
      </c>
    </row>
    <row r="7128" spans="1:3" x14ac:dyDescent="0.2">
      <c r="A7128">
        <v>51</v>
      </c>
      <c r="B7128">
        <v>88</v>
      </c>
      <c r="C7128">
        <v>41</v>
      </c>
    </row>
    <row r="7129" spans="1:3" x14ac:dyDescent="0.2">
      <c r="A7129">
        <v>51</v>
      </c>
      <c r="B7129">
        <v>89</v>
      </c>
      <c r="C7129">
        <v>52</v>
      </c>
    </row>
    <row r="7130" spans="1:3" x14ac:dyDescent="0.2">
      <c r="A7130">
        <v>51</v>
      </c>
      <c r="B7130">
        <v>90</v>
      </c>
      <c r="C7130">
        <v>55</v>
      </c>
    </row>
    <row r="7131" spans="1:3" x14ac:dyDescent="0.2">
      <c r="A7131">
        <v>51</v>
      </c>
      <c r="B7131">
        <v>91</v>
      </c>
      <c r="C7131">
        <v>28</v>
      </c>
    </row>
    <row r="7132" spans="1:3" x14ac:dyDescent="0.2">
      <c r="A7132">
        <v>51</v>
      </c>
      <c r="B7132">
        <v>92</v>
      </c>
      <c r="C7132">
        <v>66</v>
      </c>
    </row>
    <row r="7133" spans="1:3" x14ac:dyDescent="0.2">
      <c r="A7133">
        <v>51</v>
      </c>
      <c r="B7133">
        <v>93</v>
      </c>
      <c r="C7133">
        <v>74</v>
      </c>
    </row>
    <row r="7134" spans="1:3" x14ac:dyDescent="0.2">
      <c r="A7134">
        <v>51</v>
      </c>
      <c r="B7134">
        <v>94</v>
      </c>
      <c r="C7134">
        <v>64</v>
      </c>
    </row>
    <row r="7135" spans="1:3" x14ac:dyDescent="0.2">
      <c r="A7135">
        <v>51</v>
      </c>
      <c r="B7135">
        <v>95</v>
      </c>
      <c r="C7135">
        <v>89</v>
      </c>
    </row>
    <row r="7136" spans="1:3" x14ac:dyDescent="0.2">
      <c r="A7136">
        <v>51</v>
      </c>
      <c r="B7136">
        <v>96</v>
      </c>
      <c r="C7136">
        <v>22</v>
      </c>
    </row>
    <row r="7137" spans="1:3" x14ac:dyDescent="0.2">
      <c r="A7137">
        <v>51</v>
      </c>
      <c r="B7137">
        <v>97</v>
      </c>
      <c r="C7137">
        <v>49</v>
      </c>
    </row>
    <row r="7138" spans="1:3" x14ac:dyDescent="0.2">
      <c r="A7138">
        <v>51</v>
      </c>
      <c r="B7138">
        <v>98</v>
      </c>
      <c r="C7138">
        <v>46</v>
      </c>
    </row>
    <row r="7139" spans="1:3" x14ac:dyDescent="0.2">
      <c r="A7139">
        <v>51</v>
      </c>
      <c r="B7139">
        <v>99</v>
      </c>
      <c r="C7139">
        <v>50</v>
      </c>
    </row>
    <row r="7140" spans="1:3" x14ac:dyDescent="0.2">
      <c r="A7140">
        <v>51</v>
      </c>
      <c r="B7140">
        <v>100</v>
      </c>
      <c r="C7140">
        <v>69</v>
      </c>
    </row>
    <row r="7141" spans="1:3" x14ac:dyDescent="0.2">
      <c r="A7141">
        <v>51</v>
      </c>
      <c r="B7141">
        <v>101</v>
      </c>
      <c r="C7141">
        <v>65</v>
      </c>
    </row>
    <row r="7142" spans="1:3" x14ac:dyDescent="0.2">
      <c r="A7142">
        <v>51</v>
      </c>
      <c r="B7142">
        <v>102</v>
      </c>
      <c r="C7142">
        <v>65</v>
      </c>
    </row>
    <row r="7143" spans="1:3" x14ac:dyDescent="0.2">
      <c r="A7143">
        <v>51</v>
      </c>
      <c r="B7143">
        <v>103</v>
      </c>
      <c r="C7143">
        <v>115</v>
      </c>
    </row>
    <row r="7144" spans="1:3" x14ac:dyDescent="0.2">
      <c r="A7144">
        <v>51</v>
      </c>
      <c r="B7144">
        <v>104</v>
      </c>
      <c r="C7144">
        <v>54</v>
      </c>
    </row>
    <row r="7145" spans="1:3" x14ac:dyDescent="0.2">
      <c r="A7145">
        <v>51</v>
      </c>
      <c r="B7145">
        <v>105</v>
      </c>
      <c r="C7145">
        <v>40</v>
      </c>
    </row>
    <row r="7146" spans="1:3" x14ac:dyDescent="0.2">
      <c r="A7146">
        <v>51</v>
      </c>
      <c r="B7146">
        <v>106</v>
      </c>
      <c r="C7146">
        <v>88</v>
      </c>
    </row>
    <row r="7147" spans="1:3" x14ac:dyDescent="0.2">
      <c r="A7147">
        <v>51</v>
      </c>
      <c r="B7147">
        <v>107</v>
      </c>
      <c r="C7147">
        <v>83</v>
      </c>
    </row>
    <row r="7148" spans="1:3" x14ac:dyDescent="0.2">
      <c r="A7148">
        <v>51</v>
      </c>
      <c r="B7148">
        <v>108</v>
      </c>
      <c r="C7148">
        <v>105</v>
      </c>
    </row>
    <row r="7149" spans="1:3" x14ac:dyDescent="0.2">
      <c r="A7149">
        <v>51</v>
      </c>
      <c r="B7149">
        <v>109</v>
      </c>
      <c r="C7149">
        <v>66</v>
      </c>
    </row>
    <row r="7150" spans="1:3" x14ac:dyDescent="0.2">
      <c r="A7150">
        <v>51</v>
      </c>
      <c r="B7150">
        <v>110</v>
      </c>
      <c r="C7150">
        <v>65</v>
      </c>
    </row>
    <row r="7151" spans="1:3" x14ac:dyDescent="0.2">
      <c r="A7151">
        <v>51</v>
      </c>
      <c r="B7151">
        <v>111</v>
      </c>
      <c r="C7151">
        <v>65</v>
      </c>
    </row>
    <row r="7152" spans="1:3" x14ac:dyDescent="0.2">
      <c r="A7152">
        <v>51</v>
      </c>
      <c r="B7152">
        <v>112</v>
      </c>
      <c r="C7152">
        <v>66</v>
      </c>
    </row>
    <row r="7153" spans="1:3" x14ac:dyDescent="0.2">
      <c r="A7153">
        <v>51</v>
      </c>
      <c r="B7153">
        <v>113</v>
      </c>
      <c r="C7153">
        <v>105</v>
      </c>
    </row>
    <row r="7154" spans="1:3" x14ac:dyDescent="0.2">
      <c r="A7154">
        <v>51</v>
      </c>
      <c r="B7154">
        <v>114</v>
      </c>
      <c r="C7154">
        <v>99</v>
      </c>
    </row>
    <row r="7155" spans="1:3" x14ac:dyDescent="0.2">
      <c r="A7155">
        <v>51</v>
      </c>
      <c r="B7155">
        <v>115</v>
      </c>
      <c r="C7155">
        <v>55</v>
      </c>
    </row>
    <row r="7156" spans="1:3" x14ac:dyDescent="0.2">
      <c r="A7156">
        <v>51</v>
      </c>
      <c r="B7156">
        <v>116</v>
      </c>
      <c r="C7156">
        <v>58</v>
      </c>
    </row>
    <row r="7157" spans="1:3" x14ac:dyDescent="0.2">
      <c r="A7157">
        <v>51</v>
      </c>
      <c r="B7157">
        <v>117</v>
      </c>
      <c r="C7157">
        <v>99</v>
      </c>
    </row>
    <row r="7158" spans="1:3" x14ac:dyDescent="0.2">
      <c r="A7158">
        <v>51</v>
      </c>
      <c r="B7158">
        <v>118</v>
      </c>
      <c r="C7158">
        <v>93</v>
      </c>
    </row>
    <row r="7159" spans="1:3" x14ac:dyDescent="0.2">
      <c r="A7159">
        <v>51</v>
      </c>
      <c r="B7159">
        <v>119</v>
      </c>
      <c r="C7159">
        <v>85</v>
      </c>
    </row>
    <row r="7160" spans="1:3" x14ac:dyDescent="0.2">
      <c r="A7160">
        <v>51</v>
      </c>
      <c r="B7160">
        <v>120</v>
      </c>
      <c r="C7160">
        <v>46</v>
      </c>
    </row>
    <row r="7161" spans="1:3" x14ac:dyDescent="0.2">
      <c r="A7161">
        <v>51</v>
      </c>
      <c r="B7161">
        <v>121</v>
      </c>
      <c r="C7161">
        <v>65</v>
      </c>
    </row>
    <row r="7162" spans="1:3" x14ac:dyDescent="0.2">
      <c r="A7162">
        <v>51</v>
      </c>
      <c r="B7162">
        <v>122</v>
      </c>
      <c r="C7162">
        <v>71</v>
      </c>
    </row>
    <row r="7163" spans="1:3" x14ac:dyDescent="0.2">
      <c r="A7163">
        <v>51</v>
      </c>
      <c r="B7163">
        <v>123</v>
      </c>
      <c r="C7163">
        <v>88</v>
      </c>
    </row>
    <row r="7164" spans="1:3" x14ac:dyDescent="0.2">
      <c r="A7164">
        <v>51</v>
      </c>
      <c r="B7164">
        <v>124</v>
      </c>
      <c r="C7164">
        <v>88</v>
      </c>
    </row>
    <row r="7165" spans="1:3" x14ac:dyDescent="0.2">
      <c r="A7165">
        <v>51</v>
      </c>
      <c r="B7165">
        <v>125</v>
      </c>
      <c r="C7165">
        <v>122</v>
      </c>
    </row>
    <row r="7166" spans="1:3" x14ac:dyDescent="0.2">
      <c r="A7166">
        <v>51</v>
      </c>
      <c r="B7166">
        <v>126</v>
      </c>
      <c r="C7166">
        <v>76</v>
      </c>
    </row>
    <row r="7167" spans="1:3" x14ac:dyDescent="0.2">
      <c r="A7167">
        <v>51</v>
      </c>
      <c r="B7167">
        <v>127</v>
      </c>
      <c r="C7167">
        <v>85</v>
      </c>
    </row>
    <row r="7168" spans="1:3" x14ac:dyDescent="0.2">
      <c r="A7168">
        <v>51</v>
      </c>
      <c r="B7168">
        <v>128</v>
      </c>
      <c r="C7168">
        <v>83</v>
      </c>
    </row>
    <row r="7169" spans="1:3" x14ac:dyDescent="0.2">
      <c r="A7169">
        <v>51</v>
      </c>
      <c r="B7169">
        <v>129</v>
      </c>
      <c r="C7169">
        <v>85</v>
      </c>
    </row>
    <row r="7170" spans="1:3" x14ac:dyDescent="0.2">
      <c r="A7170">
        <v>51</v>
      </c>
      <c r="B7170">
        <v>130</v>
      </c>
      <c r="C7170">
        <v>70</v>
      </c>
    </row>
    <row r="7171" spans="1:3" x14ac:dyDescent="0.2">
      <c r="A7171">
        <v>51</v>
      </c>
      <c r="B7171">
        <v>131</v>
      </c>
      <c r="C7171">
        <v>46</v>
      </c>
    </row>
    <row r="7172" spans="1:3" x14ac:dyDescent="0.2">
      <c r="A7172">
        <v>51</v>
      </c>
      <c r="B7172">
        <v>132</v>
      </c>
      <c r="C7172">
        <v>122</v>
      </c>
    </row>
    <row r="7173" spans="1:3" x14ac:dyDescent="0.2">
      <c r="A7173">
        <v>51</v>
      </c>
      <c r="B7173">
        <v>133</v>
      </c>
      <c r="C7173">
        <v>122</v>
      </c>
    </row>
    <row r="7174" spans="1:3" x14ac:dyDescent="0.2">
      <c r="A7174">
        <v>51</v>
      </c>
      <c r="B7174">
        <v>134</v>
      </c>
      <c r="C7174">
        <v>122</v>
      </c>
    </row>
    <row r="7175" spans="1:3" x14ac:dyDescent="0.2">
      <c r="A7175">
        <v>51</v>
      </c>
      <c r="B7175">
        <v>135</v>
      </c>
      <c r="C7175">
        <v>46</v>
      </c>
    </row>
    <row r="7176" spans="1:3" x14ac:dyDescent="0.2">
      <c r="A7176">
        <v>51</v>
      </c>
      <c r="B7176">
        <v>136</v>
      </c>
      <c r="C7176">
        <v>46</v>
      </c>
    </row>
    <row r="7177" spans="1:3" x14ac:dyDescent="0.2">
      <c r="A7177">
        <v>51</v>
      </c>
      <c r="B7177">
        <v>137</v>
      </c>
      <c r="C7177">
        <v>46</v>
      </c>
    </row>
    <row r="7178" spans="1:3" x14ac:dyDescent="0.2">
      <c r="A7178">
        <v>52</v>
      </c>
      <c r="B7178">
        <v>0</v>
      </c>
      <c r="C7178">
        <v>24</v>
      </c>
    </row>
    <row r="7179" spans="1:3" x14ac:dyDescent="0.2">
      <c r="A7179">
        <v>52</v>
      </c>
      <c r="B7179">
        <v>1</v>
      </c>
      <c r="C7179">
        <v>24</v>
      </c>
    </row>
    <row r="7180" spans="1:3" x14ac:dyDescent="0.2">
      <c r="A7180">
        <v>52</v>
      </c>
      <c r="B7180">
        <v>2</v>
      </c>
      <c r="C7180">
        <v>45</v>
      </c>
    </row>
    <row r="7181" spans="1:3" x14ac:dyDescent="0.2">
      <c r="A7181">
        <v>52</v>
      </c>
      <c r="B7181">
        <v>3</v>
      </c>
      <c r="C7181">
        <v>96</v>
      </c>
    </row>
    <row r="7182" spans="1:3" x14ac:dyDescent="0.2">
      <c r="A7182">
        <v>52</v>
      </c>
      <c r="B7182">
        <v>4</v>
      </c>
      <c r="C7182">
        <v>95</v>
      </c>
    </row>
    <row r="7183" spans="1:3" x14ac:dyDescent="0.2">
      <c r="A7183">
        <v>52</v>
      </c>
      <c r="B7183">
        <v>5</v>
      </c>
      <c r="C7183">
        <v>23</v>
      </c>
    </row>
    <row r="7184" spans="1:3" x14ac:dyDescent="0.2">
      <c r="A7184">
        <v>52</v>
      </c>
      <c r="B7184">
        <v>6</v>
      </c>
      <c r="C7184">
        <v>95</v>
      </c>
    </row>
    <row r="7185" spans="1:3" x14ac:dyDescent="0.2">
      <c r="A7185">
        <v>52</v>
      </c>
      <c r="B7185">
        <v>7</v>
      </c>
      <c r="C7185">
        <v>39</v>
      </c>
    </row>
    <row r="7186" spans="1:3" x14ac:dyDescent="0.2">
      <c r="A7186">
        <v>52</v>
      </c>
      <c r="B7186">
        <v>8</v>
      </c>
      <c r="C7186">
        <v>21</v>
      </c>
    </row>
    <row r="7187" spans="1:3" x14ac:dyDescent="0.2">
      <c r="A7187">
        <v>52</v>
      </c>
      <c r="B7187">
        <v>9</v>
      </c>
      <c r="C7187">
        <v>20</v>
      </c>
    </row>
    <row r="7188" spans="1:3" x14ac:dyDescent="0.2">
      <c r="A7188">
        <v>52</v>
      </c>
      <c r="B7188">
        <v>10</v>
      </c>
      <c r="C7188">
        <v>74</v>
      </c>
    </row>
    <row r="7189" spans="1:3" x14ac:dyDescent="0.2">
      <c r="A7189">
        <v>52</v>
      </c>
      <c r="B7189">
        <v>11</v>
      </c>
      <c r="C7189">
        <v>7</v>
      </c>
    </row>
    <row r="7190" spans="1:3" x14ac:dyDescent="0.2">
      <c r="A7190">
        <v>52</v>
      </c>
      <c r="B7190">
        <v>12</v>
      </c>
      <c r="C7190">
        <v>13</v>
      </c>
    </row>
    <row r="7191" spans="1:3" x14ac:dyDescent="0.2">
      <c r="A7191">
        <v>52</v>
      </c>
      <c r="B7191">
        <v>13</v>
      </c>
      <c r="C7191">
        <v>22</v>
      </c>
    </row>
    <row r="7192" spans="1:3" x14ac:dyDescent="0.2">
      <c r="A7192">
        <v>52</v>
      </c>
      <c r="B7192">
        <v>14</v>
      </c>
      <c r="C7192">
        <v>22</v>
      </c>
    </row>
    <row r="7193" spans="1:3" x14ac:dyDescent="0.2">
      <c r="A7193">
        <v>52</v>
      </c>
      <c r="B7193">
        <v>15</v>
      </c>
      <c r="C7193">
        <v>24</v>
      </c>
    </row>
    <row r="7194" spans="1:3" x14ac:dyDescent="0.2">
      <c r="A7194">
        <v>52</v>
      </c>
      <c r="B7194">
        <v>16</v>
      </c>
      <c r="C7194">
        <v>95</v>
      </c>
    </row>
    <row r="7195" spans="1:3" x14ac:dyDescent="0.2">
      <c r="A7195">
        <v>52</v>
      </c>
      <c r="B7195">
        <v>17</v>
      </c>
      <c r="C7195">
        <v>62</v>
      </c>
    </row>
    <row r="7196" spans="1:3" x14ac:dyDescent="0.2">
      <c r="A7196">
        <v>52</v>
      </c>
      <c r="B7196">
        <v>18</v>
      </c>
      <c r="C7196">
        <v>7</v>
      </c>
    </row>
    <row r="7197" spans="1:3" x14ac:dyDescent="0.2">
      <c r="A7197">
        <v>52</v>
      </c>
      <c r="B7197">
        <v>19</v>
      </c>
      <c r="C7197">
        <v>24</v>
      </c>
    </row>
    <row r="7198" spans="1:3" x14ac:dyDescent="0.2">
      <c r="A7198">
        <v>52</v>
      </c>
      <c r="B7198">
        <v>20</v>
      </c>
      <c r="C7198">
        <v>22</v>
      </c>
    </row>
    <row r="7199" spans="1:3" x14ac:dyDescent="0.2">
      <c r="A7199">
        <v>52</v>
      </c>
      <c r="B7199">
        <v>21</v>
      </c>
      <c r="C7199">
        <v>21</v>
      </c>
    </row>
    <row r="7200" spans="1:3" x14ac:dyDescent="0.2">
      <c r="A7200">
        <v>52</v>
      </c>
      <c r="B7200">
        <v>22</v>
      </c>
      <c r="C7200">
        <v>78</v>
      </c>
    </row>
    <row r="7201" spans="1:3" x14ac:dyDescent="0.2">
      <c r="A7201">
        <v>52</v>
      </c>
      <c r="B7201">
        <v>23</v>
      </c>
      <c r="C7201">
        <v>89</v>
      </c>
    </row>
    <row r="7202" spans="1:3" x14ac:dyDescent="0.2">
      <c r="A7202">
        <v>52</v>
      </c>
      <c r="B7202">
        <v>24</v>
      </c>
      <c r="C7202">
        <v>72</v>
      </c>
    </row>
    <row r="7203" spans="1:3" x14ac:dyDescent="0.2">
      <c r="A7203">
        <v>52</v>
      </c>
      <c r="B7203">
        <v>25</v>
      </c>
      <c r="C7203">
        <v>62</v>
      </c>
    </row>
    <row r="7204" spans="1:3" x14ac:dyDescent="0.2">
      <c r="A7204">
        <v>52</v>
      </c>
      <c r="B7204">
        <v>26</v>
      </c>
      <c r="C7204">
        <v>30</v>
      </c>
    </row>
    <row r="7205" spans="1:3" x14ac:dyDescent="0.2">
      <c r="A7205">
        <v>52</v>
      </c>
      <c r="B7205">
        <v>27</v>
      </c>
      <c r="C7205">
        <v>90</v>
      </c>
    </row>
    <row r="7206" spans="1:3" x14ac:dyDescent="0.2">
      <c r="A7206">
        <v>52</v>
      </c>
      <c r="B7206">
        <v>28</v>
      </c>
      <c r="C7206">
        <v>33</v>
      </c>
    </row>
    <row r="7207" spans="1:3" x14ac:dyDescent="0.2">
      <c r="A7207">
        <v>52</v>
      </c>
      <c r="B7207">
        <v>29</v>
      </c>
      <c r="C7207">
        <v>20</v>
      </c>
    </row>
    <row r="7208" spans="1:3" x14ac:dyDescent="0.2">
      <c r="A7208">
        <v>52</v>
      </c>
      <c r="B7208">
        <v>30</v>
      </c>
      <c r="C7208">
        <v>72</v>
      </c>
    </row>
    <row r="7209" spans="1:3" x14ac:dyDescent="0.2">
      <c r="A7209">
        <v>52</v>
      </c>
      <c r="B7209">
        <v>31</v>
      </c>
      <c r="C7209">
        <v>56</v>
      </c>
    </row>
    <row r="7210" spans="1:3" x14ac:dyDescent="0.2">
      <c r="A7210">
        <v>52</v>
      </c>
      <c r="B7210">
        <v>32</v>
      </c>
      <c r="C7210">
        <v>23</v>
      </c>
    </row>
    <row r="7211" spans="1:3" x14ac:dyDescent="0.2">
      <c r="A7211">
        <v>52</v>
      </c>
      <c r="B7211">
        <v>33</v>
      </c>
      <c r="C7211">
        <v>73</v>
      </c>
    </row>
    <row r="7212" spans="1:3" x14ac:dyDescent="0.2">
      <c r="A7212">
        <v>52</v>
      </c>
      <c r="B7212">
        <v>34</v>
      </c>
      <c r="C7212">
        <v>73</v>
      </c>
    </row>
    <row r="7213" spans="1:3" x14ac:dyDescent="0.2">
      <c r="A7213">
        <v>52</v>
      </c>
      <c r="B7213">
        <v>35</v>
      </c>
      <c r="C7213">
        <v>96</v>
      </c>
    </row>
    <row r="7214" spans="1:3" x14ac:dyDescent="0.2">
      <c r="A7214">
        <v>52</v>
      </c>
      <c r="B7214">
        <v>36</v>
      </c>
      <c r="C7214">
        <v>96</v>
      </c>
    </row>
    <row r="7215" spans="1:3" x14ac:dyDescent="0.2">
      <c r="A7215">
        <v>52</v>
      </c>
      <c r="B7215">
        <v>37</v>
      </c>
      <c r="C7215">
        <v>105</v>
      </c>
    </row>
    <row r="7216" spans="1:3" x14ac:dyDescent="0.2">
      <c r="A7216">
        <v>52</v>
      </c>
      <c r="B7216">
        <v>38</v>
      </c>
      <c r="C7216">
        <v>80</v>
      </c>
    </row>
    <row r="7217" spans="1:3" x14ac:dyDescent="0.2">
      <c r="A7217">
        <v>52</v>
      </c>
      <c r="B7217">
        <v>39</v>
      </c>
      <c r="C7217">
        <v>8</v>
      </c>
    </row>
    <row r="7218" spans="1:3" x14ac:dyDescent="0.2">
      <c r="A7218">
        <v>52</v>
      </c>
      <c r="B7218">
        <v>40</v>
      </c>
      <c r="C7218">
        <v>55</v>
      </c>
    </row>
    <row r="7219" spans="1:3" x14ac:dyDescent="0.2">
      <c r="A7219">
        <v>52</v>
      </c>
      <c r="B7219">
        <v>41</v>
      </c>
      <c r="C7219">
        <v>116</v>
      </c>
    </row>
    <row r="7220" spans="1:3" x14ac:dyDescent="0.2">
      <c r="A7220">
        <v>52</v>
      </c>
      <c r="B7220">
        <v>42</v>
      </c>
      <c r="C7220">
        <v>56</v>
      </c>
    </row>
    <row r="7221" spans="1:3" x14ac:dyDescent="0.2">
      <c r="A7221">
        <v>52</v>
      </c>
      <c r="B7221">
        <v>43</v>
      </c>
      <c r="C7221">
        <v>116</v>
      </c>
    </row>
    <row r="7222" spans="1:3" x14ac:dyDescent="0.2">
      <c r="A7222">
        <v>52</v>
      </c>
      <c r="B7222">
        <v>44</v>
      </c>
      <c r="C7222">
        <v>66</v>
      </c>
    </row>
    <row r="7223" spans="1:3" x14ac:dyDescent="0.2">
      <c r="A7223">
        <v>52</v>
      </c>
      <c r="B7223">
        <v>45</v>
      </c>
      <c r="C7223">
        <v>72</v>
      </c>
    </row>
    <row r="7224" spans="1:3" x14ac:dyDescent="0.2">
      <c r="A7224">
        <v>52</v>
      </c>
      <c r="B7224">
        <v>46</v>
      </c>
      <c r="C7224">
        <v>79</v>
      </c>
    </row>
    <row r="7225" spans="1:3" x14ac:dyDescent="0.2">
      <c r="A7225">
        <v>52</v>
      </c>
      <c r="B7225">
        <v>47</v>
      </c>
      <c r="C7225">
        <v>79</v>
      </c>
    </row>
    <row r="7226" spans="1:3" x14ac:dyDescent="0.2">
      <c r="A7226">
        <v>52</v>
      </c>
      <c r="B7226">
        <v>48</v>
      </c>
      <c r="C7226">
        <v>64</v>
      </c>
    </row>
    <row r="7227" spans="1:3" x14ac:dyDescent="0.2">
      <c r="A7227">
        <v>52</v>
      </c>
      <c r="B7227">
        <v>49</v>
      </c>
      <c r="C7227">
        <v>54</v>
      </c>
    </row>
    <row r="7228" spans="1:3" x14ac:dyDescent="0.2">
      <c r="A7228">
        <v>52</v>
      </c>
      <c r="B7228">
        <v>50</v>
      </c>
      <c r="C7228">
        <v>116</v>
      </c>
    </row>
    <row r="7229" spans="1:3" x14ac:dyDescent="0.2">
      <c r="A7229">
        <v>52</v>
      </c>
      <c r="B7229">
        <v>51</v>
      </c>
      <c r="C7229">
        <v>73</v>
      </c>
    </row>
    <row r="7230" spans="1:3" x14ac:dyDescent="0.2">
      <c r="A7230">
        <v>52</v>
      </c>
      <c r="B7230">
        <v>52</v>
      </c>
      <c r="C7230">
        <v>52</v>
      </c>
    </row>
    <row r="7231" spans="1:3" x14ac:dyDescent="0.2">
      <c r="A7231">
        <v>52</v>
      </c>
      <c r="B7231">
        <v>53</v>
      </c>
      <c r="C7231">
        <v>21</v>
      </c>
    </row>
    <row r="7232" spans="1:3" x14ac:dyDescent="0.2">
      <c r="A7232">
        <v>52</v>
      </c>
      <c r="B7232">
        <v>54</v>
      </c>
      <c r="C7232">
        <v>55</v>
      </c>
    </row>
    <row r="7233" spans="1:3" x14ac:dyDescent="0.2">
      <c r="A7233">
        <v>52</v>
      </c>
      <c r="B7233">
        <v>55</v>
      </c>
      <c r="C7233">
        <v>51</v>
      </c>
    </row>
    <row r="7234" spans="1:3" x14ac:dyDescent="0.2">
      <c r="A7234">
        <v>52</v>
      </c>
      <c r="B7234">
        <v>56</v>
      </c>
      <c r="C7234">
        <v>59</v>
      </c>
    </row>
    <row r="7235" spans="1:3" x14ac:dyDescent="0.2">
      <c r="A7235">
        <v>52</v>
      </c>
      <c r="B7235">
        <v>57</v>
      </c>
      <c r="C7235">
        <v>28</v>
      </c>
    </row>
    <row r="7236" spans="1:3" x14ac:dyDescent="0.2">
      <c r="A7236">
        <v>52</v>
      </c>
      <c r="B7236">
        <v>58</v>
      </c>
      <c r="C7236">
        <v>51</v>
      </c>
    </row>
    <row r="7237" spans="1:3" x14ac:dyDescent="0.2">
      <c r="A7237">
        <v>52</v>
      </c>
      <c r="B7237">
        <v>59</v>
      </c>
      <c r="C7237">
        <v>33</v>
      </c>
    </row>
    <row r="7238" spans="1:3" x14ac:dyDescent="0.2">
      <c r="A7238">
        <v>52</v>
      </c>
      <c r="B7238">
        <v>60</v>
      </c>
      <c r="C7238">
        <v>70</v>
      </c>
    </row>
    <row r="7239" spans="1:3" x14ac:dyDescent="0.2">
      <c r="A7239">
        <v>52</v>
      </c>
      <c r="B7239">
        <v>61</v>
      </c>
      <c r="C7239">
        <v>74</v>
      </c>
    </row>
    <row r="7240" spans="1:3" x14ac:dyDescent="0.2">
      <c r="A7240">
        <v>52</v>
      </c>
      <c r="B7240">
        <v>62</v>
      </c>
      <c r="C7240">
        <v>72</v>
      </c>
    </row>
    <row r="7241" spans="1:3" x14ac:dyDescent="0.2">
      <c r="A7241">
        <v>52</v>
      </c>
      <c r="B7241">
        <v>63</v>
      </c>
      <c r="C7241">
        <v>66</v>
      </c>
    </row>
    <row r="7242" spans="1:3" x14ac:dyDescent="0.2">
      <c r="A7242">
        <v>52</v>
      </c>
      <c r="B7242">
        <v>64</v>
      </c>
      <c r="C7242">
        <v>54</v>
      </c>
    </row>
    <row r="7243" spans="1:3" x14ac:dyDescent="0.2">
      <c r="A7243">
        <v>52</v>
      </c>
      <c r="B7243">
        <v>65</v>
      </c>
      <c r="C7243">
        <v>50</v>
      </c>
    </row>
    <row r="7244" spans="1:3" x14ac:dyDescent="0.2">
      <c r="A7244">
        <v>52</v>
      </c>
      <c r="B7244">
        <v>66</v>
      </c>
      <c r="C7244">
        <v>81</v>
      </c>
    </row>
    <row r="7245" spans="1:3" x14ac:dyDescent="0.2">
      <c r="A7245">
        <v>52</v>
      </c>
      <c r="B7245">
        <v>67</v>
      </c>
      <c r="C7245">
        <v>70</v>
      </c>
    </row>
    <row r="7246" spans="1:3" x14ac:dyDescent="0.2">
      <c r="A7246">
        <v>52</v>
      </c>
      <c r="B7246">
        <v>68</v>
      </c>
      <c r="C7246">
        <v>65</v>
      </c>
    </row>
    <row r="7247" spans="1:3" x14ac:dyDescent="0.2">
      <c r="A7247">
        <v>52</v>
      </c>
      <c r="B7247">
        <v>69</v>
      </c>
      <c r="C7247">
        <v>116</v>
      </c>
    </row>
    <row r="7248" spans="1:3" x14ac:dyDescent="0.2">
      <c r="A7248">
        <v>52</v>
      </c>
      <c r="B7248">
        <v>70</v>
      </c>
      <c r="C7248">
        <v>40</v>
      </c>
    </row>
    <row r="7249" spans="1:3" x14ac:dyDescent="0.2">
      <c r="A7249">
        <v>52</v>
      </c>
      <c r="B7249">
        <v>71</v>
      </c>
      <c r="C7249">
        <v>115</v>
      </c>
    </row>
    <row r="7250" spans="1:3" x14ac:dyDescent="0.2">
      <c r="A7250">
        <v>52</v>
      </c>
      <c r="B7250">
        <v>72</v>
      </c>
      <c r="C7250">
        <v>89</v>
      </c>
    </row>
    <row r="7251" spans="1:3" x14ac:dyDescent="0.2">
      <c r="A7251">
        <v>52</v>
      </c>
      <c r="B7251">
        <v>73</v>
      </c>
      <c r="C7251">
        <v>73</v>
      </c>
    </row>
    <row r="7252" spans="1:3" x14ac:dyDescent="0.2">
      <c r="A7252">
        <v>52</v>
      </c>
      <c r="B7252">
        <v>74</v>
      </c>
      <c r="C7252">
        <v>115</v>
      </c>
    </row>
    <row r="7253" spans="1:3" x14ac:dyDescent="0.2">
      <c r="A7253">
        <v>52</v>
      </c>
      <c r="B7253">
        <v>75</v>
      </c>
      <c r="C7253">
        <v>54</v>
      </c>
    </row>
    <row r="7254" spans="1:3" x14ac:dyDescent="0.2">
      <c r="A7254">
        <v>52</v>
      </c>
      <c r="B7254">
        <v>76</v>
      </c>
      <c r="C7254">
        <v>79</v>
      </c>
    </row>
    <row r="7255" spans="1:3" x14ac:dyDescent="0.2">
      <c r="A7255">
        <v>52</v>
      </c>
      <c r="B7255">
        <v>77</v>
      </c>
      <c r="C7255">
        <v>71</v>
      </c>
    </row>
    <row r="7256" spans="1:3" x14ac:dyDescent="0.2">
      <c r="A7256">
        <v>52</v>
      </c>
      <c r="B7256">
        <v>78</v>
      </c>
      <c r="C7256">
        <v>21</v>
      </c>
    </row>
    <row r="7257" spans="1:3" x14ac:dyDescent="0.2">
      <c r="A7257">
        <v>52</v>
      </c>
      <c r="B7257">
        <v>79</v>
      </c>
      <c r="C7257">
        <v>115</v>
      </c>
    </row>
    <row r="7258" spans="1:3" x14ac:dyDescent="0.2">
      <c r="A7258">
        <v>52</v>
      </c>
      <c r="B7258">
        <v>80</v>
      </c>
      <c r="C7258">
        <v>40</v>
      </c>
    </row>
    <row r="7259" spans="1:3" x14ac:dyDescent="0.2">
      <c r="A7259">
        <v>52</v>
      </c>
      <c r="B7259">
        <v>81</v>
      </c>
      <c r="C7259">
        <v>55</v>
      </c>
    </row>
    <row r="7260" spans="1:3" x14ac:dyDescent="0.2">
      <c r="A7260">
        <v>52</v>
      </c>
      <c r="B7260">
        <v>82</v>
      </c>
      <c r="C7260">
        <v>53</v>
      </c>
    </row>
    <row r="7261" spans="1:3" x14ac:dyDescent="0.2">
      <c r="A7261">
        <v>52</v>
      </c>
      <c r="B7261">
        <v>83</v>
      </c>
      <c r="C7261">
        <v>41</v>
      </c>
    </row>
    <row r="7262" spans="1:3" x14ac:dyDescent="0.2">
      <c r="A7262">
        <v>52</v>
      </c>
      <c r="B7262">
        <v>84</v>
      </c>
      <c r="C7262">
        <v>27</v>
      </c>
    </row>
    <row r="7263" spans="1:3" x14ac:dyDescent="0.2">
      <c r="A7263">
        <v>52</v>
      </c>
      <c r="B7263">
        <v>85</v>
      </c>
      <c r="C7263">
        <v>69</v>
      </c>
    </row>
    <row r="7264" spans="1:3" x14ac:dyDescent="0.2">
      <c r="A7264">
        <v>52</v>
      </c>
      <c r="B7264">
        <v>86</v>
      </c>
      <c r="C7264">
        <v>65</v>
      </c>
    </row>
    <row r="7265" spans="1:3" x14ac:dyDescent="0.2">
      <c r="A7265">
        <v>52</v>
      </c>
      <c r="B7265">
        <v>87</v>
      </c>
      <c r="C7265">
        <v>80</v>
      </c>
    </row>
    <row r="7266" spans="1:3" x14ac:dyDescent="0.2">
      <c r="A7266">
        <v>52</v>
      </c>
      <c r="B7266">
        <v>88</v>
      </c>
      <c r="C7266">
        <v>31</v>
      </c>
    </row>
    <row r="7267" spans="1:3" x14ac:dyDescent="0.2">
      <c r="A7267">
        <v>52</v>
      </c>
      <c r="B7267">
        <v>89</v>
      </c>
      <c r="C7267">
        <v>21</v>
      </c>
    </row>
    <row r="7268" spans="1:3" x14ac:dyDescent="0.2">
      <c r="A7268">
        <v>52</v>
      </c>
      <c r="B7268">
        <v>90</v>
      </c>
      <c r="C7268">
        <v>28</v>
      </c>
    </row>
    <row r="7269" spans="1:3" x14ac:dyDescent="0.2">
      <c r="A7269">
        <v>52</v>
      </c>
      <c r="B7269">
        <v>91</v>
      </c>
      <c r="C7269">
        <v>33</v>
      </c>
    </row>
    <row r="7270" spans="1:3" x14ac:dyDescent="0.2">
      <c r="A7270">
        <v>52</v>
      </c>
      <c r="B7270">
        <v>92</v>
      </c>
      <c r="C7270">
        <v>49</v>
      </c>
    </row>
    <row r="7271" spans="1:3" x14ac:dyDescent="0.2">
      <c r="A7271">
        <v>52</v>
      </c>
      <c r="B7271">
        <v>93</v>
      </c>
      <c r="C7271">
        <v>71</v>
      </c>
    </row>
    <row r="7272" spans="1:3" x14ac:dyDescent="0.2">
      <c r="A7272">
        <v>52</v>
      </c>
      <c r="B7272">
        <v>94</v>
      </c>
      <c r="C7272">
        <v>71</v>
      </c>
    </row>
    <row r="7273" spans="1:3" x14ac:dyDescent="0.2">
      <c r="A7273">
        <v>52</v>
      </c>
      <c r="B7273">
        <v>95</v>
      </c>
      <c r="C7273">
        <v>39</v>
      </c>
    </row>
    <row r="7274" spans="1:3" x14ac:dyDescent="0.2">
      <c r="A7274">
        <v>52</v>
      </c>
      <c r="B7274">
        <v>96</v>
      </c>
      <c r="C7274">
        <v>39</v>
      </c>
    </row>
    <row r="7275" spans="1:3" x14ac:dyDescent="0.2">
      <c r="A7275">
        <v>52</v>
      </c>
      <c r="B7275">
        <v>97</v>
      </c>
      <c r="C7275">
        <v>74</v>
      </c>
    </row>
    <row r="7276" spans="1:3" x14ac:dyDescent="0.2">
      <c r="A7276">
        <v>52</v>
      </c>
      <c r="B7276">
        <v>98</v>
      </c>
      <c r="C7276">
        <v>85</v>
      </c>
    </row>
    <row r="7277" spans="1:3" x14ac:dyDescent="0.2">
      <c r="A7277">
        <v>52</v>
      </c>
      <c r="B7277">
        <v>99</v>
      </c>
      <c r="C7277">
        <v>42</v>
      </c>
    </row>
    <row r="7278" spans="1:3" x14ac:dyDescent="0.2">
      <c r="A7278">
        <v>52</v>
      </c>
      <c r="B7278">
        <v>100</v>
      </c>
      <c r="C7278">
        <v>50</v>
      </c>
    </row>
    <row r="7279" spans="1:3" x14ac:dyDescent="0.2">
      <c r="A7279">
        <v>52</v>
      </c>
      <c r="B7279">
        <v>101</v>
      </c>
      <c r="C7279">
        <v>88</v>
      </c>
    </row>
    <row r="7280" spans="1:3" x14ac:dyDescent="0.2">
      <c r="A7280">
        <v>52</v>
      </c>
      <c r="B7280">
        <v>102</v>
      </c>
      <c r="C7280">
        <v>88</v>
      </c>
    </row>
    <row r="7281" spans="1:3" x14ac:dyDescent="0.2">
      <c r="A7281">
        <v>52</v>
      </c>
      <c r="B7281">
        <v>103</v>
      </c>
      <c r="C7281">
        <v>90</v>
      </c>
    </row>
    <row r="7282" spans="1:3" x14ac:dyDescent="0.2">
      <c r="A7282">
        <v>52</v>
      </c>
      <c r="B7282">
        <v>104</v>
      </c>
      <c r="C7282">
        <v>115</v>
      </c>
    </row>
    <row r="7283" spans="1:3" x14ac:dyDescent="0.2">
      <c r="A7283">
        <v>52</v>
      </c>
      <c r="B7283">
        <v>105</v>
      </c>
      <c r="C7283">
        <v>54</v>
      </c>
    </row>
    <row r="7284" spans="1:3" x14ac:dyDescent="0.2">
      <c r="A7284">
        <v>52</v>
      </c>
      <c r="B7284">
        <v>106</v>
      </c>
      <c r="C7284">
        <v>99</v>
      </c>
    </row>
    <row r="7285" spans="1:3" x14ac:dyDescent="0.2">
      <c r="A7285">
        <v>52</v>
      </c>
      <c r="B7285">
        <v>107</v>
      </c>
      <c r="C7285">
        <v>65</v>
      </c>
    </row>
    <row r="7286" spans="1:3" x14ac:dyDescent="0.2">
      <c r="A7286">
        <v>52</v>
      </c>
      <c r="B7286">
        <v>108</v>
      </c>
      <c r="C7286">
        <v>49</v>
      </c>
    </row>
    <row r="7287" spans="1:3" x14ac:dyDescent="0.2">
      <c r="A7287">
        <v>52</v>
      </c>
      <c r="B7287">
        <v>109</v>
      </c>
      <c r="C7287">
        <v>105</v>
      </c>
    </row>
    <row r="7288" spans="1:3" x14ac:dyDescent="0.2">
      <c r="A7288">
        <v>52</v>
      </c>
      <c r="B7288">
        <v>110</v>
      </c>
      <c r="C7288">
        <v>99</v>
      </c>
    </row>
    <row r="7289" spans="1:3" x14ac:dyDescent="0.2">
      <c r="A7289">
        <v>52</v>
      </c>
      <c r="B7289">
        <v>111</v>
      </c>
      <c r="C7289">
        <v>99</v>
      </c>
    </row>
    <row r="7290" spans="1:3" x14ac:dyDescent="0.2">
      <c r="A7290">
        <v>52</v>
      </c>
      <c r="B7290">
        <v>112</v>
      </c>
      <c r="C7290">
        <v>49</v>
      </c>
    </row>
    <row r="7291" spans="1:3" x14ac:dyDescent="0.2">
      <c r="A7291">
        <v>52</v>
      </c>
      <c r="B7291">
        <v>113</v>
      </c>
      <c r="C7291">
        <v>64</v>
      </c>
    </row>
    <row r="7292" spans="1:3" x14ac:dyDescent="0.2">
      <c r="A7292">
        <v>52</v>
      </c>
      <c r="B7292">
        <v>114</v>
      </c>
      <c r="C7292">
        <v>70</v>
      </c>
    </row>
    <row r="7293" spans="1:3" x14ac:dyDescent="0.2">
      <c r="A7293">
        <v>52</v>
      </c>
      <c r="B7293">
        <v>115</v>
      </c>
      <c r="C7293">
        <v>91</v>
      </c>
    </row>
    <row r="7294" spans="1:3" x14ac:dyDescent="0.2">
      <c r="A7294">
        <v>52</v>
      </c>
      <c r="B7294">
        <v>116</v>
      </c>
      <c r="C7294">
        <v>28</v>
      </c>
    </row>
    <row r="7295" spans="1:3" x14ac:dyDescent="0.2">
      <c r="A7295">
        <v>52</v>
      </c>
      <c r="B7295">
        <v>117</v>
      </c>
      <c r="C7295">
        <v>70</v>
      </c>
    </row>
    <row r="7296" spans="1:3" x14ac:dyDescent="0.2">
      <c r="A7296">
        <v>52</v>
      </c>
      <c r="B7296">
        <v>118</v>
      </c>
      <c r="C7296">
        <v>122</v>
      </c>
    </row>
    <row r="7297" spans="1:3" x14ac:dyDescent="0.2">
      <c r="A7297">
        <v>52</v>
      </c>
      <c r="B7297">
        <v>119</v>
      </c>
      <c r="C7297">
        <v>83</v>
      </c>
    </row>
    <row r="7298" spans="1:3" x14ac:dyDescent="0.2">
      <c r="A7298">
        <v>52</v>
      </c>
      <c r="B7298">
        <v>120</v>
      </c>
      <c r="C7298">
        <v>85</v>
      </c>
    </row>
    <row r="7299" spans="1:3" x14ac:dyDescent="0.2">
      <c r="A7299">
        <v>52</v>
      </c>
      <c r="B7299">
        <v>121</v>
      </c>
      <c r="C7299">
        <v>65</v>
      </c>
    </row>
    <row r="7300" spans="1:3" x14ac:dyDescent="0.2">
      <c r="A7300">
        <v>52</v>
      </c>
      <c r="B7300">
        <v>122</v>
      </c>
      <c r="C7300">
        <v>79</v>
      </c>
    </row>
    <row r="7301" spans="1:3" x14ac:dyDescent="0.2">
      <c r="A7301">
        <v>52</v>
      </c>
      <c r="B7301">
        <v>123</v>
      </c>
      <c r="C7301">
        <v>99</v>
      </c>
    </row>
    <row r="7302" spans="1:3" x14ac:dyDescent="0.2">
      <c r="A7302">
        <v>52</v>
      </c>
      <c r="B7302">
        <v>124</v>
      </c>
      <c r="C7302">
        <v>99</v>
      </c>
    </row>
    <row r="7303" spans="1:3" x14ac:dyDescent="0.2">
      <c r="A7303">
        <v>52</v>
      </c>
      <c r="B7303">
        <v>125</v>
      </c>
      <c r="C7303">
        <v>46</v>
      </c>
    </row>
    <row r="7304" spans="1:3" x14ac:dyDescent="0.2">
      <c r="A7304">
        <v>52</v>
      </c>
      <c r="B7304">
        <v>126</v>
      </c>
      <c r="C7304">
        <v>122</v>
      </c>
    </row>
    <row r="7305" spans="1:3" x14ac:dyDescent="0.2">
      <c r="A7305">
        <v>52</v>
      </c>
      <c r="B7305">
        <v>127</v>
      </c>
      <c r="C7305">
        <v>83</v>
      </c>
    </row>
    <row r="7306" spans="1:3" x14ac:dyDescent="0.2">
      <c r="A7306">
        <v>52</v>
      </c>
      <c r="B7306">
        <v>128</v>
      </c>
      <c r="C7306">
        <v>65</v>
      </c>
    </row>
    <row r="7307" spans="1:3" x14ac:dyDescent="0.2">
      <c r="A7307">
        <v>52</v>
      </c>
      <c r="B7307">
        <v>129</v>
      </c>
      <c r="C7307">
        <v>83</v>
      </c>
    </row>
    <row r="7308" spans="1:3" x14ac:dyDescent="0.2">
      <c r="A7308">
        <v>52</v>
      </c>
      <c r="B7308">
        <v>130</v>
      </c>
      <c r="C7308">
        <v>80</v>
      </c>
    </row>
    <row r="7309" spans="1:3" x14ac:dyDescent="0.2">
      <c r="A7309">
        <v>52</v>
      </c>
      <c r="B7309">
        <v>131</v>
      </c>
      <c r="C7309">
        <v>85</v>
      </c>
    </row>
    <row r="7310" spans="1:3" x14ac:dyDescent="0.2">
      <c r="A7310">
        <v>52</v>
      </c>
      <c r="B7310">
        <v>132</v>
      </c>
      <c r="C7310">
        <v>46</v>
      </c>
    </row>
    <row r="7311" spans="1:3" x14ac:dyDescent="0.2">
      <c r="A7311">
        <v>52</v>
      </c>
      <c r="B7311">
        <v>133</v>
      </c>
      <c r="C7311">
        <v>46</v>
      </c>
    </row>
    <row r="7312" spans="1:3" x14ac:dyDescent="0.2">
      <c r="A7312">
        <v>52</v>
      </c>
      <c r="B7312">
        <v>134</v>
      </c>
      <c r="C7312">
        <v>46</v>
      </c>
    </row>
    <row r="7313" spans="1:3" x14ac:dyDescent="0.2">
      <c r="A7313">
        <v>52</v>
      </c>
      <c r="B7313">
        <v>135</v>
      </c>
      <c r="C7313">
        <v>85</v>
      </c>
    </row>
    <row r="7314" spans="1:3" x14ac:dyDescent="0.2">
      <c r="A7314">
        <v>52</v>
      </c>
      <c r="B7314">
        <v>136</v>
      </c>
      <c r="C7314">
        <v>46</v>
      </c>
    </row>
    <row r="7315" spans="1:3" x14ac:dyDescent="0.2">
      <c r="A7315">
        <v>52</v>
      </c>
      <c r="B7315">
        <v>137</v>
      </c>
      <c r="C7315">
        <v>46</v>
      </c>
    </row>
    <row r="7316" spans="1:3" x14ac:dyDescent="0.2">
      <c r="A7316">
        <v>53</v>
      </c>
      <c r="B7316">
        <v>0</v>
      </c>
      <c r="C7316">
        <v>62</v>
      </c>
    </row>
    <row r="7317" spans="1:3" x14ac:dyDescent="0.2">
      <c r="A7317">
        <v>53</v>
      </c>
      <c r="B7317">
        <v>1</v>
      </c>
      <c r="C7317">
        <v>62</v>
      </c>
    </row>
    <row r="7318" spans="1:3" x14ac:dyDescent="0.2">
      <c r="A7318">
        <v>53</v>
      </c>
      <c r="B7318">
        <v>2</v>
      </c>
      <c r="C7318">
        <v>32</v>
      </c>
    </row>
    <row r="7319" spans="1:3" x14ac:dyDescent="0.2">
      <c r="A7319">
        <v>53</v>
      </c>
      <c r="B7319">
        <v>3</v>
      </c>
      <c r="C7319">
        <v>24</v>
      </c>
    </row>
    <row r="7320" spans="1:3" x14ac:dyDescent="0.2">
      <c r="A7320">
        <v>53</v>
      </c>
      <c r="B7320">
        <v>4</v>
      </c>
      <c r="C7320">
        <v>96</v>
      </c>
    </row>
    <row r="7321" spans="1:3" x14ac:dyDescent="0.2">
      <c r="A7321">
        <v>53</v>
      </c>
      <c r="B7321">
        <v>5</v>
      </c>
      <c r="C7321">
        <v>20</v>
      </c>
    </row>
    <row r="7322" spans="1:3" x14ac:dyDescent="0.2">
      <c r="A7322">
        <v>53</v>
      </c>
      <c r="B7322">
        <v>6</v>
      </c>
      <c r="C7322">
        <v>96</v>
      </c>
    </row>
    <row r="7323" spans="1:3" x14ac:dyDescent="0.2">
      <c r="A7323">
        <v>53</v>
      </c>
      <c r="B7323">
        <v>7</v>
      </c>
      <c r="C7323">
        <v>39</v>
      </c>
    </row>
    <row r="7324" spans="1:3" x14ac:dyDescent="0.2">
      <c r="A7324">
        <v>53</v>
      </c>
      <c r="B7324">
        <v>8</v>
      </c>
      <c r="C7324">
        <v>78</v>
      </c>
    </row>
    <row r="7325" spans="1:3" x14ac:dyDescent="0.2">
      <c r="A7325">
        <v>53</v>
      </c>
      <c r="B7325">
        <v>9</v>
      </c>
      <c r="C7325">
        <v>7</v>
      </c>
    </row>
    <row r="7326" spans="1:3" x14ac:dyDescent="0.2">
      <c r="A7326">
        <v>53</v>
      </c>
      <c r="B7326">
        <v>10</v>
      </c>
      <c r="C7326">
        <v>71</v>
      </c>
    </row>
    <row r="7327" spans="1:3" x14ac:dyDescent="0.2">
      <c r="A7327">
        <v>53</v>
      </c>
      <c r="B7327">
        <v>11</v>
      </c>
      <c r="C7327">
        <v>95</v>
      </c>
    </row>
    <row r="7328" spans="1:3" x14ac:dyDescent="0.2">
      <c r="A7328">
        <v>53</v>
      </c>
      <c r="B7328">
        <v>12</v>
      </c>
      <c r="C7328">
        <v>7</v>
      </c>
    </row>
    <row r="7329" spans="1:3" x14ac:dyDescent="0.2">
      <c r="A7329">
        <v>53</v>
      </c>
      <c r="B7329">
        <v>13</v>
      </c>
      <c r="C7329">
        <v>39</v>
      </c>
    </row>
    <row r="7330" spans="1:3" x14ac:dyDescent="0.2">
      <c r="A7330">
        <v>53</v>
      </c>
      <c r="B7330">
        <v>14</v>
      </c>
      <c r="C7330">
        <v>39</v>
      </c>
    </row>
    <row r="7331" spans="1:3" x14ac:dyDescent="0.2">
      <c r="A7331">
        <v>53</v>
      </c>
      <c r="B7331">
        <v>15</v>
      </c>
      <c r="C7331">
        <v>24</v>
      </c>
    </row>
    <row r="7332" spans="1:3" x14ac:dyDescent="0.2">
      <c r="A7332">
        <v>53</v>
      </c>
      <c r="B7332">
        <v>16</v>
      </c>
      <c r="C7332">
        <v>95</v>
      </c>
    </row>
    <row r="7333" spans="1:3" x14ac:dyDescent="0.2">
      <c r="A7333">
        <v>53</v>
      </c>
      <c r="B7333">
        <v>17</v>
      </c>
      <c r="C7333">
        <v>32</v>
      </c>
    </row>
    <row r="7334" spans="1:3" x14ac:dyDescent="0.2">
      <c r="A7334">
        <v>53</v>
      </c>
      <c r="B7334">
        <v>18</v>
      </c>
      <c r="C7334">
        <v>95</v>
      </c>
    </row>
    <row r="7335" spans="1:3" x14ac:dyDescent="0.2">
      <c r="A7335">
        <v>53</v>
      </c>
      <c r="B7335">
        <v>19</v>
      </c>
      <c r="C7335">
        <v>62</v>
      </c>
    </row>
    <row r="7336" spans="1:3" x14ac:dyDescent="0.2">
      <c r="A7336">
        <v>53</v>
      </c>
      <c r="B7336">
        <v>20</v>
      </c>
      <c r="C7336">
        <v>39</v>
      </c>
    </row>
    <row r="7337" spans="1:3" x14ac:dyDescent="0.2">
      <c r="A7337">
        <v>53</v>
      </c>
      <c r="B7337">
        <v>21</v>
      </c>
      <c r="C7337">
        <v>21</v>
      </c>
    </row>
    <row r="7338" spans="1:3" x14ac:dyDescent="0.2">
      <c r="A7338">
        <v>53</v>
      </c>
      <c r="B7338">
        <v>22</v>
      </c>
      <c r="C7338">
        <v>89</v>
      </c>
    </row>
    <row r="7339" spans="1:3" x14ac:dyDescent="0.2">
      <c r="A7339">
        <v>53</v>
      </c>
      <c r="B7339">
        <v>23</v>
      </c>
      <c r="C7339">
        <v>22</v>
      </c>
    </row>
    <row r="7340" spans="1:3" x14ac:dyDescent="0.2">
      <c r="A7340">
        <v>53</v>
      </c>
      <c r="B7340">
        <v>24</v>
      </c>
      <c r="C7340">
        <v>72</v>
      </c>
    </row>
    <row r="7341" spans="1:3" x14ac:dyDescent="0.2">
      <c r="A7341">
        <v>53</v>
      </c>
      <c r="B7341">
        <v>25</v>
      </c>
      <c r="C7341">
        <v>45</v>
      </c>
    </row>
    <row r="7342" spans="1:3" x14ac:dyDescent="0.2">
      <c r="A7342">
        <v>53</v>
      </c>
      <c r="B7342">
        <v>26</v>
      </c>
      <c r="C7342">
        <v>24</v>
      </c>
    </row>
    <row r="7343" spans="1:3" x14ac:dyDescent="0.2">
      <c r="A7343">
        <v>53</v>
      </c>
      <c r="B7343">
        <v>27</v>
      </c>
      <c r="C7343">
        <v>116</v>
      </c>
    </row>
    <row r="7344" spans="1:3" x14ac:dyDescent="0.2">
      <c r="A7344">
        <v>53</v>
      </c>
      <c r="B7344">
        <v>28</v>
      </c>
      <c r="C7344">
        <v>73</v>
      </c>
    </row>
    <row r="7345" spans="1:3" x14ac:dyDescent="0.2">
      <c r="A7345">
        <v>53</v>
      </c>
      <c r="B7345">
        <v>29</v>
      </c>
      <c r="C7345">
        <v>13</v>
      </c>
    </row>
    <row r="7346" spans="1:3" x14ac:dyDescent="0.2">
      <c r="A7346">
        <v>53</v>
      </c>
      <c r="B7346">
        <v>30</v>
      </c>
      <c r="C7346">
        <v>72</v>
      </c>
    </row>
    <row r="7347" spans="1:3" x14ac:dyDescent="0.2">
      <c r="A7347">
        <v>53</v>
      </c>
      <c r="B7347">
        <v>31</v>
      </c>
      <c r="C7347">
        <v>55</v>
      </c>
    </row>
    <row r="7348" spans="1:3" x14ac:dyDescent="0.2">
      <c r="A7348">
        <v>53</v>
      </c>
      <c r="B7348">
        <v>32</v>
      </c>
      <c r="C7348">
        <v>20</v>
      </c>
    </row>
    <row r="7349" spans="1:3" x14ac:dyDescent="0.2">
      <c r="A7349">
        <v>53</v>
      </c>
      <c r="B7349">
        <v>33</v>
      </c>
      <c r="C7349">
        <v>73</v>
      </c>
    </row>
    <row r="7350" spans="1:3" x14ac:dyDescent="0.2">
      <c r="A7350">
        <v>53</v>
      </c>
      <c r="B7350">
        <v>34</v>
      </c>
      <c r="C7350">
        <v>52</v>
      </c>
    </row>
    <row r="7351" spans="1:3" x14ac:dyDescent="0.2">
      <c r="A7351">
        <v>53</v>
      </c>
      <c r="B7351">
        <v>35</v>
      </c>
      <c r="C7351">
        <v>30</v>
      </c>
    </row>
    <row r="7352" spans="1:3" x14ac:dyDescent="0.2">
      <c r="A7352">
        <v>53</v>
      </c>
      <c r="B7352">
        <v>36</v>
      </c>
      <c r="C7352">
        <v>30</v>
      </c>
    </row>
    <row r="7353" spans="1:3" x14ac:dyDescent="0.2">
      <c r="A7353">
        <v>53</v>
      </c>
      <c r="B7353">
        <v>37</v>
      </c>
      <c r="C7353">
        <v>49</v>
      </c>
    </row>
    <row r="7354" spans="1:3" x14ac:dyDescent="0.2">
      <c r="A7354">
        <v>53</v>
      </c>
      <c r="B7354">
        <v>38</v>
      </c>
      <c r="C7354">
        <v>66</v>
      </c>
    </row>
    <row r="7355" spans="1:3" x14ac:dyDescent="0.2">
      <c r="A7355">
        <v>53</v>
      </c>
      <c r="B7355">
        <v>39</v>
      </c>
      <c r="C7355">
        <v>89</v>
      </c>
    </row>
    <row r="7356" spans="1:3" x14ac:dyDescent="0.2">
      <c r="A7356">
        <v>53</v>
      </c>
      <c r="B7356">
        <v>40</v>
      </c>
      <c r="C7356">
        <v>55</v>
      </c>
    </row>
    <row r="7357" spans="1:3" x14ac:dyDescent="0.2">
      <c r="A7357">
        <v>53</v>
      </c>
      <c r="B7357">
        <v>41</v>
      </c>
      <c r="C7357">
        <v>56</v>
      </c>
    </row>
    <row r="7358" spans="1:3" x14ac:dyDescent="0.2">
      <c r="A7358">
        <v>53</v>
      </c>
      <c r="B7358">
        <v>42</v>
      </c>
      <c r="C7358">
        <v>55</v>
      </c>
    </row>
    <row r="7359" spans="1:3" x14ac:dyDescent="0.2">
      <c r="A7359">
        <v>53</v>
      </c>
      <c r="B7359">
        <v>43</v>
      </c>
      <c r="C7359">
        <v>56</v>
      </c>
    </row>
    <row r="7360" spans="1:3" x14ac:dyDescent="0.2">
      <c r="A7360">
        <v>53</v>
      </c>
      <c r="B7360">
        <v>44</v>
      </c>
      <c r="C7360">
        <v>105</v>
      </c>
    </row>
    <row r="7361" spans="1:3" x14ac:dyDescent="0.2">
      <c r="A7361">
        <v>53</v>
      </c>
      <c r="B7361">
        <v>45</v>
      </c>
      <c r="C7361">
        <v>23</v>
      </c>
    </row>
    <row r="7362" spans="1:3" x14ac:dyDescent="0.2">
      <c r="A7362">
        <v>53</v>
      </c>
      <c r="B7362">
        <v>46</v>
      </c>
      <c r="C7362">
        <v>103</v>
      </c>
    </row>
    <row r="7363" spans="1:3" x14ac:dyDescent="0.2">
      <c r="A7363">
        <v>53</v>
      </c>
      <c r="B7363">
        <v>47</v>
      </c>
      <c r="C7363">
        <v>103</v>
      </c>
    </row>
    <row r="7364" spans="1:3" x14ac:dyDescent="0.2">
      <c r="A7364">
        <v>53</v>
      </c>
      <c r="B7364">
        <v>48</v>
      </c>
      <c r="C7364">
        <v>74</v>
      </c>
    </row>
    <row r="7365" spans="1:3" x14ac:dyDescent="0.2">
      <c r="A7365">
        <v>53</v>
      </c>
      <c r="B7365">
        <v>49</v>
      </c>
      <c r="C7365">
        <v>54</v>
      </c>
    </row>
    <row r="7366" spans="1:3" x14ac:dyDescent="0.2">
      <c r="A7366">
        <v>53</v>
      </c>
      <c r="B7366">
        <v>50</v>
      </c>
      <c r="C7366">
        <v>56</v>
      </c>
    </row>
    <row r="7367" spans="1:3" x14ac:dyDescent="0.2">
      <c r="A7367">
        <v>53</v>
      </c>
      <c r="B7367">
        <v>51</v>
      </c>
      <c r="C7367">
        <v>73</v>
      </c>
    </row>
    <row r="7368" spans="1:3" x14ac:dyDescent="0.2">
      <c r="A7368">
        <v>53</v>
      </c>
      <c r="B7368">
        <v>52</v>
      </c>
      <c r="C7368">
        <v>21</v>
      </c>
    </row>
    <row r="7369" spans="1:3" x14ac:dyDescent="0.2">
      <c r="A7369">
        <v>53</v>
      </c>
      <c r="B7369">
        <v>53</v>
      </c>
      <c r="C7369">
        <v>53</v>
      </c>
    </row>
    <row r="7370" spans="1:3" x14ac:dyDescent="0.2">
      <c r="A7370">
        <v>53</v>
      </c>
      <c r="B7370">
        <v>54</v>
      </c>
      <c r="C7370">
        <v>58</v>
      </c>
    </row>
    <row r="7371" spans="1:3" x14ac:dyDescent="0.2">
      <c r="A7371">
        <v>53</v>
      </c>
      <c r="B7371">
        <v>55</v>
      </c>
      <c r="C7371">
        <v>33</v>
      </c>
    </row>
    <row r="7372" spans="1:3" x14ac:dyDescent="0.2">
      <c r="A7372">
        <v>53</v>
      </c>
      <c r="B7372">
        <v>56</v>
      </c>
      <c r="C7372">
        <v>51</v>
      </c>
    </row>
    <row r="7373" spans="1:3" x14ac:dyDescent="0.2">
      <c r="A7373">
        <v>53</v>
      </c>
      <c r="B7373">
        <v>57</v>
      </c>
      <c r="C7373">
        <v>59</v>
      </c>
    </row>
    <row r="7374" spans="1:3" x14ac:dyDescent="0.2">
      <c r="A7374">
        <v>53</v>
      </c>
      <c r="B7374">
        <v>58</v>
      </c>
      <c r="C7374">
        <v>33</v>
      </c>
    </row>
    <row r="7375" spans="1:3" x14ac:dyDescent="0.2">
      <c r="A7375">
        <v>53</v>
      </c>
      <c r="B7375">
        <v>59</v>
      </c>
      <c r="C7375">
        <v>73</v>
      </c>
    </row>
    <row r="7376" spans="1:3" x14ac:dyDescent="0.2">
      <c r="A7376">
        <v>53</v>
      </c>
      <c r="B7376">
        <v>60</v>
      </c>
      <c r="C7376">
        <v>70</v>
      </c>
    </row>
    <row r="7377" spans="1:3" x14ac:dyDescent="0.2">
      <c r="A7377">
        <v>53</v>
      </c>
      <c r="B7377">
        <v>61</v>
      </c>
      <c r="C7377">
        <v>71</v>
      </c>
    </row>
    <row r="7378" spans="1:3" x14ac:dyDescent="0.2">
      <c r="A7378">
        <v>53</v>
      </c>
      <c r="B7378">
        <v>62</v>
      </c>
      <c r="C7378">
        <v>23</v>
      </c>
    </row>
    <row r="7379" spans="1:3" x14ac:dyDescent="0.2">
      <c r="A7379">
        <v>53</v>
      </c>
      <c r="B7379">
        <v>63</v>
      </c>
      <c r="C7379">
        <v>105</v>
      </c>
    </row>
    <row r="7380" spans="1:3" x14ac:dyDescent="0.2">
      <c r="A7380">
        <v>53</v>
      </c>
      <c r="B7380">
        <v>64</v>
      </c>
      <c r="C7380">
        <v>115</v>
      </c>
    </row>
    <row r="7381" spans="1:3" x14ac:dyDescent="0.2">
      <c r="A7381">
        <v>53</v>
      </c>
      <c r="B7381">
        <v>65</v>
      </c>
      <c r="C7381">
        <v>31</v>
      </c>
    </row>
    <row r="7382" spans="1:3" x14ac:dyDescent="0.2">
      <c r="A7382">
        <v>53</v>
      </c>
      <c r="B7382">
        <v>66</v>
      </c>
      <c r="C7382">
        <v>54</v>
      </c>
    </row>
    <row r="7383" spans="1:3" x14ac:dyDescent="0.2">
      <c r="A7383">
        <v>53</v>
      </c>
      <c r="B7383">
        <v>67</v>
      </c>
      <c r="C7383">
        <v>80</v>
      </c>
    </row>
    <row r="7384" spans="1:3" x14ac:dyDescent="0.2">
      <c r="A7384">
        <v>53</v>
      </c>
      <c r="B7384">
        <v>68</v>
      </c>
      <c r="C7384">
        <v>65</v>
      </c>
    </row>
    <row r="7385" spans="1:3" x14ac:dyDescent="0.2">
      <c r="A7385">
        <v>53</v>
      </c>
      <c r="B7385">
        <v>69</v>
      </c>
      <c r="C7385">
        <v>116</v>
      </c>
    </row>
    <row r="7386" spans="1:3" x14ac:dyDescent="0.2">
      <c r="A7386">
        <v>53</v>
      </c>
      <c r="B7386">
        <v>70</v>
      </c>
      <c r="C7386">
        <v>81</v>
      </c>
    </row>
    <row r="7387" spans="1:3" x14ac:dyDescent="0.2">
      <c r="A7387">
        <v>53</v>
      </c>
      <c r="B7387">
        <v>71</v>
      </c>
      <c r="C7387">
        <v>115</v>
      </c>
    </row>
    <row r="7388" spans="1:3" x14ac:dyDescent="0.2">
      <c r="A7388">
        <v>53</v>
      </c>
      <c r="B7388">
        <v>72</v>
      </c>
      <c r="C7388">
        <v>22</v>
      </c>
    </row>
    <row r="7389" spans="1:3" x14ac:dyDescent="0.2">
      <c r="A7389">
        <v>53</v>
      </c>
      <c r="B7389">
        <v>73</v>
      </c>
      <c r="C7389">
        <v>21</v>
      </c>
    </row>
    <row r="7390" spans="1:3" x14ac:dyDescent="0.2">
      <c r="A7390">
        <v>53</v>
      </c>
      <c r="B7390">
        <v>74</v>
      </c>
      <c r="C7390">
        <v>115</v>
      </c>
    </row>
    <row r="7391" spans="1:3" x14ac:dyDescent="0.2">
      <c r="A7391">
        <v>53</v>
      </c>
      <c r="B7391">
        <v>75</v>
      </c>
      <c r="C7391">
        <v>115</v>
      </c>
    </row>
    <row r="7392" spans="1:3" x14ac:dyDescent="0.2">
      <c r="A7392">
        <v>53</v>
      </c>
      <c r="B7392">
        <v>76</v>
      </c>
      <c r="C7392">
        <v>79</v>
      </c>
    </row>
    <row r="7393" spans="1:3" x14ac:dyDescent="0.2">
      <c r="A7393">
        <v>53</v>
      </c>
      <c r="B7393">
        <v>77</v>
      </c>
      <c r="C7393">
        <v>79</v>
      </c>
    </row>
    <row r="7394" spans="1:3" x14ac:dyDescent="0.2">
      <c r="A7394">
        <v>53</v>
      </c>
      <c r="B7394">
        <v>78</v>
      </c>
      <c r="C7394">
        <v>78</v>
      </c>
    </row>
    <row r="7395" spans="1:3" x14ac:dyDescent="0.2">
      <c r="A7395">
        <v>53</v>
      </c>
      <c r="B7395">
        <v>79</v>
      </c>
      <c r="C7395">
        <v>90</v>
      </c>
    </row>
    <row r="7396" spans="1:3" x14ac:dyDescent="0.2">
      <c r="A7396">
        <v>53</v>
      </c>
      <c r="B7396">
        <v>80</v>
      </c>
      <c r="C7396">
        <v>54</v>
      </c>
    </row>
    <row r="7397" spans="1:3" x14ac:dyDescent="0.2">
      <c r="A7397">
        <v>53</v>
      </c>
      <c r="B7397">
        <v>81</v>
      </c>
      <c r="C7397">
        <v>58</v>
      </c>
    </row>
    <row r="7398" spans="1:3" x14ac:dyDescent="0.2">
      <c r="A7398">
        <v>53</v>
      </c>
      <c r="B7398">
        <v>82</v>
      </c>
      <c r="C7398">
        <v>96</v>
      </c>
    </row>
    <row r="7399" spans="1:3" x14ac:dyDescent="0.2">
      <c r="A7399">
        <v>53</v>
      </c>
      <c r="B7399">
        <v>83</v>
      </c>
      <c r="C7399">
        <v>50</v>
      </c>
    </row>
    <row r="7400" spans="1:3" x14ac:dyDescent="0.2">
      <c r="A7400">
        <v>53</v>
      </c>
      <c r="B7400">
        <v>84</v>
      </c>
      <c r="C7400">
        <v>69</v>
      </c>
    </row>
    <row r="7401" spans="1:3" x14ac:dyDescent="0.2">
      <c r="A7401">
        <v>53</v>
      </c>
      <c r="B7401">
        <v>85</v>
      </c>
      <c r="C7401">
        <v>41</v>
      </c>
    </row>
    <row r="7402" spans="1:3" x14ac:dyDescent="0.2">
      <c r="A7402">
        <v>53</v>
      </c>
      <c r="B7402">
        <v>86</v>
      </c>
      <c r="C7402">
        <v>65</v>
      </c>
    </row>
    <row r="7403" spans="1:3" x14ac:dyDescent="0.2">
      <c r="A7403">
        <v>53</v>
      </c>
      <c r="B7403">
        <v>87</v>
      </c>
      <c r="C7403">
        <v>66</v>
      </c>
    </row>
    <row r="7404" spans="1:3" x14ac:dyDescent="0.2">
      <c r="A7404">
        <v>53</v>
      </c>
      <c r="B7404">
        <v>88</v>
      </c>
      <c r="C7404">
        <v>42</v>
      </c>
    </row>
    <row r="7405" spans="1:3" x14ac:dyDescent="0.2">
      <c r="A7405">
        <v>53</v>
      </c>
      <c r="B7405">
        <v>89</v>
      </c>
      <c r="C7405">
        <v>78</v>
      </c>
    </row>
    <row r="7406" spans="1:3" x14ac:dyDescent="0.2">
      <c r="A7406">
        <v>53</v>
      </c>
      <c r="B7406">
        <v>90</v>
      </c>
      <c r="C7406">
        <v>28</v>
      </c>
    </row>
    <row r="7407" spans="1:3" x14ac:dyDescent="0.2">
      <c r="A7407">
        <v>53</v>
      </c>
      <c r="B7407">
        <v>91</v>
      </c>
      <c r="C7407">
        <v>33</v>
      </c>
    </row>
    <row r="7408" spans="1:3" x14ac:dyDescent="0.2">
      <c r="A7408">
        <v>53</v>
      </c>
      <c r="B7408">
        <v>92</v>
      </c>
      <c r="C7408">
        <v>49</v>
      </c>
    </row>
    <row r="7409" spans="1:3" x14ac:dyDescent="0.2">
      <c r="A7409">
        <v>53</v>
      </c>
      <c r="B7409">
        <v>93</v>
      </c>
      <c r="C7409">
        <v>79</v>
      </c>
    </row>
    <row r="7410" spans="1:3" x14ac:dyDescent="0.2">
      <c r="A7410">
        <v>53</v>
      </c>
      <c r="B7410">
        <v>94</v>
      </c>
      <c r="C7410">
        <v>71</v>
      </c>
    </row>
    <row r="7411" spans="1:3" x14ac:dyDescent="0.2">
      <c r="A7411">
        <v>53</v>
      </c>
      <c r="B7411">
        <v>95</v>
      </c>
      <c r="C7411">
        <v>72</v>
      </c>
    </row>
    <row r="7412" spans="1:3" x14ac:dyDescent="0.2">
      <c r="A7412">
        <v>53</v>
      </c>
      <c r="B7412">
        <v>96</v>
      </c>
      <c r="C7412">
        <v>72</v>
      </c>
    </row>
    <row r="7413" spans="1:3" x14ac:dyDescent="0.2">
      <c r="A7413">
        <v>53</v>
      </c>
      <c r="B7413">
        <v>97</v>
      </c>
      <c r="C7413">
        <v>74</v>
      </c>
    </row>
    <row r="7414" spans="1:3" x14ac:dyDescent="0.2">
      <c r="A7414">
        <v>53</v>
      </c>
      <c r="B7414">
        <v>98</v>
      </c>
      <c r="C7414">
        <v>85</v>
      </c>
    </row>
    <row r="7415" spans="1:3" x14ac:dyDescent="0.2">
      <c r="A7415">
        <v>53</v>
      </c>
      <c r="B7415">
        <v>99</v>
      </c>
      <c r="C7415">
        <v>42</v>
      </c>
    </row>
    <row r="7416" spans="1:3" x14ac:dyDescent="0.2">
      <c r="A7416">
        <v>53</v>
      </c>
      <c r="B7416">
        <v>100</v>
      </c>
      <c r="C7416">
        <v>31</v>
      </c>
    </row>
    <row r="7417" spans="1:3" x14ac:dyDescent="0.2">
      <c r="A7417">
        <v>53</v>
      </c>
      <c r="B7417">
        <v>101</v>
      </c>
      <c r="C7417">
        <v>99</v>
      </c>
    </row>
    <row r="7418" spans="1:3" x14ac:dyDescent="0.2">
      <c r="A7418">
        <v>53</v>
      </c>
      <c r="B7418">
        <v>102</v>
      </c>
      <c r="C7418">
        <v>99</v>
      </c>
    </row>
    <row r="7419" spans="1:3" x14ac:dyDescent="0.2">
      <c r="A7419">
        <v>53</v>
      </c>
      <c r="B7419">
        <v>103</v>
      </c>
      <c r="C7419">
        <v>116</v>
      </c>
    </row>
    <row r="7420" spans="1:3" x14ac:dyDescent="0.2">
      <c r="A7420">
        <v>53</v>
      </c>
      <c r="B7420">
        <v>104</v>
      </c>
      <c r="C7420">
        <v>90</v>
      </c>
    </row>
    <row r="7421" spans="1:3" x14ac:dyDescent="0.2">
      <c r="A7421">
        <v>53</v>
      </c>
      <c r="B7421">
        <v>105</v>
      </c>
      <c r="C7421">
        <v>54</v>
      </c>
    </row>
    <row r="7422" spans="1:3" x14ac:dyDescent="0.2">
      <c r="A7422">
        <v>53</v>
      </c>
      <c r="B7422">
        <v>106</v>
      </c>
      <c r="C7422">
        <v>70</v>
      </c>
    </row>
    <row r="7423" spans="1:3" x14ac:dyDescent="0.2">
      <c r="A7423">
        <v>53</v>
      </c>
      <c r="B7423">
        <v>107</v>
      </c>
      <c r="C7423">
        <v>65</v>
      </c>
    </row>
    <row r="7424" spans="1:3" x14ac:dyDescent="0.2">
      <c r="A7424">
        <v>53</v>
      </c>
      <c r="B7424">
        <v>108</v>
      </c>
      <c r="C7424">
        <v>64</v>
      </c>
    </row>
    <row r="7425" spans="1:3" x14ac:dyDescent="0.2">
      <c r="A7425">
        <v>53</v>
      </c>
      <c r="B7425">
        <v>109</v>
      </c>
      <c r="C7425">
        <v>49</v>
      </c>
    </row>
    <row r="7426" spans="1:3" x14ac:dyDescent="0.2">
      <c r="A7426">
        <v>53</v>
      </c>
      <c r="B7426">
        <v>110</v>
      </c>
      <c r="C7426">
        <v>99</v>
      </c>
    </row>
    <row r="7427" spans="1:3" x14ac:dyDescent="0.2">
      <c r="A7427">
        <v>53</v>
      </c>
      <c r="B7427">
        <v>111</v>
      </c>
      <c r="C7427">
        <v>99</v>
      </c>
    </row>
    <row r="7428" spans="1:3" x14ac:dyDescent="0.2">
      <c r="A7428">
        <v>53</v>
      </c>
      <c r="B7428">
        <v>112</v>
      </c>
      <c r="C7428">
        <v>64</v>
      </c>
    </row>
    <row r="7429" spans="1:3" x14ac:dyDescent="0.2">
      <c r="A7429">
        <v>53</v>
      </c>
      <c r="B7429">
        <v>113</v>
      </c>
      <c r="C7429">
        <v>74</v>
      </c>
    </row>
    <row r="7430" spans="1:3" x14ac:dyDescent="0.2">
      <c r="A7430">
        <v>53</v>
      </c>
      <c r="B7430">
        <v>114</v>
      </c>
      <c r="C7430">
        <v>70</v>
      </c>
    </row>
    <row r="7431" spans="1:3" x14ac:dyDescent="0.2">
      <c r="A7431">
        <v>53</v>
      </c>
      <c r="B7431">
        <v>115</v>
      </c>
      <c r="C7431">
        <v>28</v>
      </c>
    </row>
    <row r="7432" spans="1:3" x14ac:dyDescent="0.2">
      <c r="A7432">
        <v>53</v>
      </c>
      <c r="B7432">
        <v>116</v>
      </c>
      <c r="C7432">
        <v>51</v>
      </c>
    </row>
    <row r="7433" spans="1:3" x14ac:dyDescent="0.2">
      <c r="A7433">
        <v>53</v>
      </c>
      <c r="B7433">
        <v>117</v>
      </c>
      <c r="C7433">
        <v>80</v>
      </c>
    </row>
    <row r="7434" spans="1:3" x14ac:dyDescent="0.2">
      <c r="A7434">
        <v>53</v>
      </c>
      <c r="B7434">
        <v>118</v>
      </c>
      <c r="C7434">
        <v>122</v>
      </c>
    </row>
    <row r="7435" spans="1:3" x14ac:dyDescent="0.2">
      <c r="A7435">
        <v>53</v>
      </c>
      <c r="B7435">
        <v>119</v>
      </c>
      <c r="C7435">
        <v>83</v>
      </c>
    </row>
    <row r="7436" spans="1:3" x14ac:dyDescent="0.2">
      <c r="A7436">
        <v>53</v>
      </c>
      <c r="B7436">
        <v>120</v>
      </c>
      <c r="C7436">
        <v>85</v>
      </c>
    </row>
    <row r="7437" spans="1:3" x14ac:dyDescent="0.2">
      <c r="A7437">
        <v>53</v>
      </c>
      <c r="B7437">
        <v>121</v>
      </c>
      <c r="C7437">
        <v>88</v>
      </c>
    </row>
    <row r="7438" spans="1:3" x14ac:dyDescent="0.2">
      <c r="A7438">
        <v>53</v>
      </c>
      <c r="B7438">
        <v>122</v>
      </c>
      <c r="C7438">
        <v>79</v>
      </c>
    </row>
    <row r="7439" spans="1:3" x14ac:dyDescent="0.2">
      <c r="A7439">
        <v>53</v>
      </c>
      <c r="B7439">
        <v>123</v>
      </c>
      <c r="C7439">
        <v>70</v>
      </c>
    </row>
    <row r="7440" spans="1:3" x14ac:dyDescent="0.2">
      <c r="A7440">
        <v>53</v>
      </c>
      <c r="B7440">
        <v>124</v>
      </c>
      <c r="C7440">
        <v>70</v>
      </c>
    </row>
    <row r="7441" spans="1:3" x14ac:dyDescent="0.2">
      <c r="A7441">
        <v>53</v>
      </c>
      <c r="B7441">
        <v>125</v>
      </c>
      <c r="C7441">
        <v>46</v>
      </c>
    </row>
    <row r="7442" spans="1:3" x14ac:dyDescent="0.2">
      <c r="A7442">
        <v>53</v>
      </c>
      <c r="B7442">
        <v>126</v>
      </c>
      <c r="C7442">
        <v>46</v>
      </c>
    </row>
    <row r="7443" spans="1:3" x14ac:dyDescent="0.2">
      <c r="A7443">
        <v>53</v>
      </c>
      <c r="B7443">
        <v>127</v>
      </c>
      <c r="C7443">
        <v>65</v>
      </c>
    </row>
    <row r="7444" spans="1:3" x14ac:dyDescent="0.2">
      <c r="A7444">
        <v>53</v>
      </c>
      <c r="B7444">
        <v>128</v>
      </c>
      <c r="C7444">
        <v>88</v>
      </c>
    </row>
    <row r="7445" spans="1:3" x14ac:dyDescent="0.2">
      <c r="A7445">
        <v>53</v>
      </c>
      <c r="B7445">
        <v>129</v>
      </c>
      <c r="C7445">
        <v>65</v>
      </c>
    </row>
    <row r="7446" spans="1:3" x14ac:dyDescent="0.2">
      <c r="A7446">
        <v>53</v>
      </c>
      <c r="B7446">
        <v>130</v>
      </c>
      <c r="C7446">
        <v>80</v>
      </c>
    </row>
    <row r="7447" spans="1:3" x14ac:dyDescent="0.2">
      <c r="A7447">
        <v>53</v>
      </c>
      <c r="B7447">
        <v>131</v>
      </c>
      <c r="C7447">
        <v>85</v>
      </c>
    </row>
    <row r="7448" spans="1:3" x14ac:dyDescent="0.2">
      <c r="A7448">
        <v>53</v>
      </c>
      <c r="B7448">
        <v>132</v>
      </c>
      <c r="C7448">
        <v>46</v>
      </c>
    </row>
    <row r="7449" spans="1:3" x14ac:dyDescent="0.2">
      <c r="A7449">
        <v>53</v>
      </c>
      <c r="B7449">
        <v>133</v>
      </c>
      <c r="C7449">
        <v>46</v>
      </c>
    </row>
    <row r="7450" spans="1:3" x14ac:dyDescent="0.2">
      <c r="A7450">
        <v>53</v>
      </c>
      <c r="B7450">
        <v>134</v>
      </c>
      <c r="C7450">
        <v>46</v>
      </c>
    </row>
    <row r="7451" spans="1:3" x14ac:dyDescent="0.2">
      <c r="A7451">
        <v>53</v>
      </c>
      <c r="B7451">
        <v>135</v>
      </c>
      <c r="C7451">
        <v>85</v>
      </c>
    </row>
    <row r="7452" spans="1:3" x14ac:dyDescent="0.2">
      <c r="A7452">
        <v>53</v>
      </c>
      <c r="B7452">
        <v>136</v>
      </c>
      <c r="C7452">
        <v>85</v>
      </c>
    </row>
    <row r="7453" spans="1:3" x14ac:dyDescent="0.2">
      <c r="A7453">
        <v>53</v>
      </c>
      <c r="B7453">
        <v>137</v>
      </c>
      <c r="C7453">
        <v>46</v>
      </c>
    </row>
    <row r="7454" spans="1:3" x14ac:dyDescent="0.2">
      <c r="A7454">
        <v>54</v>
      </c>
      <c r="B7454">
        <v>0</v>
      </c>
      <c r="C7454">
        <v>72</v>
      </c>
    </row>
    <row r="7455" spans="1:3" x14ac:dyDescent="0.2">
      <c r="A7455">
        <v>54</v>
      </c>
      <c r="B7455">
        <v>1</v>
      </c>
      <c r="C7455">
        <v>72</v>
      </c>
    </row>
    <row r="7456" spans="1:3" x14ac:dyDescent="0.2">
      <c r="A7456">
        <v>54</v>
      </c>
      <c r="B7456">
        <v>2</v>
      </c>
      <c r="C7456">
        <v>23</v>
      </c>
    </row>
    <row r="7457" spans="1:3" x14ac:dyDescent="0.2">
      <c r="A7457">
        <v>54</v>
      </c>
      <c r="B7457">
        <v>3</v>
      </c>
      <c r="C7457">
        <v>39</v>
      </c>
    </row>
    <row r="7458" spans="1:3" x14ac:dyDescent="0.2">
      <c r="A7458">
        <v>54</v>
      </c>
      <c r="B7458">
        <v>4</v>
      </c>
      <c r="C7458">
        <v>22</v>
      </c>
    </row>
    <row r="7459" spans="1:3" x14ac:dyDescent="0.2">
      <c r="A7459">
        <v>54</v>
      </c>
      <c r="B7459">
        <v>5</v>
      </c>
      <c r="C7459">
        <v>21</v>
      </c>
    </row>
    <row r="7460" spans="1:3" x14ac:dyDescent="0.2">
      <c r="A7460">
        <v>54</v>
      </c>
      <c r="B7460">
        <v>6</v>
      </c>
      <c r="C7460">
        <v>22</v>
      </c>
    </row>
    <row r="7461" spans="1:3" x14ac:dyDescent="0.2">
      <c r="A7461">
        <v>54</v>
      </c>
      <c r="B7461">
        <v>7</v>
      </c>
      <c r="C7461">
        <v>73</v>
      </c>
    </row>
    <row r="7462" spans="1:3" x14ac:dyDescent="0.2">
      <c r="A7462">
        <v>54</v>
      </c>
      <c r="B7462">
        <v>8</v>
      </c>
      <c r="C7462">
        <v>91</v>
      </c>
    </row>
    <row r="7463" spans="1:3" x14ac:dyDescent="0.2">
      <c r="A7463">
        <v>54</v>
      </c>
      <c r="B7463">
        <v>9</v>
      </c>
      <c r="C7463">
        <v>78</v>
      </c>
    </row>
    <row r="7464" spans="1:3" x14ac:dyDescent="0.2">
      <c r="A7464">
        <v>54</v>
      </c>
      <c r="B7464">
        <v>10</v>
      </c>
      <c r="C7464">
        <v>70</v>
      </c>
    </row>
    <row r="7465" spans="1:3" x14ac:dyDescent="0.2">
      <c r="A7465">
        <v>54</v>
      </c>
      <c r="B7465">
        <v>11</v>
      </c>
      <c r="C7465">
        <v>89</v>
      </c>
    </row>
    <row r="7466" spans="1:3" x14ac:dyDescent="0.2">
      <c r="A7466">
        <v>54</v>
      </c>
      <c r="B7466">
        <v>12</v>
      </c>
      <c r="C7466">
        <v>8</v>
      </c>
    </row>
    <row r="7467" spans="1:3" x14ac:dyDescent="0.2">
      <c r="A7467">
        <v>54</v>
      </c>
      <c r="B7467">
        <v>13</v>
      </c>
      <c r="C7467">
        <v>33</v>
      </c>
    </row>
    <row r="7468" spans="1:3" x14ac:dyDescent="0.2">
      <c r="A7468">
        <v>54</v>
      </c>
      <c r="B7468">
        <v>14</v>
      </c>
      <c r="C7468">
        <v>33</v>
      </c>
    </row>
    <row r="7469" spans="1:3" x14ac:dyDescent="0.2">
      <c r="A7469">
        <v>54</v>
      </c>
      <c r="B7469">
        <v>15</v>
      </c>
      <c r="C7469">
        <v>72</v>
      </c>
    </row>
    <row r="7470" spans="1:3" x14ac:dyDescent="0.2">
      <c r="A7470">
        <v>54</v>
      </c>
      <c r="B7470">
        <v>16</v>
      </c>
      <c r="C7470">
        <v>89</v>
      </c>
    </row>
    <row r="7471" spans="1:3" x14ac:dyDescent="0.2">
      <c r="A7471">
        <v>54</v>
      </c>
      <c r="B7471">
        <v>17</v>
      </c>
      <c r="C7471">
        <v>23</v>
      </c>
    </row>
    <row r="7472" spans="1:3" x14ac:dyDescent="0.2">
      <c r="A7472">
        <v>54</v>
      </c>
      <c r="B7472">
        <v>18</v>
      </c>
      <c r="C7472">
        <v>89</v>
      </c>
    </row>
    <row r="7473" spans="1:3" x14ac:dyDescent="0.2">
      <c r="A7473">
        <v>54</v>
      </c>
      <c r="B7473">
        <v>19</v>
      </c>
      <c r="C7473">
        <v>72</v>
      </c>
    </row>
    <row r="7474" spans="1:3" x14ac:dyDescent="0.2">
      <c r="A7474">
        <v>54</v>
      </c>
      <c r="B7474">
        <v>20</v>
      </c>
      <c r="C7474">
        <v>33</v>
      </c>
    </row>
    <row r="7475" spans="1:3" x14ac:dyDescent="0.2">
      <c r="A7475">
        <v>54</v>
      </c>
      <c r="B7475">
        <v>21</v>
      </c>
      <c r="C7475">
        <v>58</v>
      </c>
    </row>
    <row r="7476" spans="1:3" x14ac:dyDescent="0.2">
      <c r="A7476">
        <v>54</v>
      </c>
      <c r="B7476">
        <v>22</v>
      </c>
      <c r="C7476">
        <v>28</v>
      </c>
    </row>
    <row r="7477" spans="1:3" x14ac:dyDescent="0.2">
      <c r="A7477">
        <v>54</v>
      </c>
      <c r="B7477">
        <v>23</v>
      </c>
      <c r="C7477">
        <v>33</v>
      </c>
    </row>
    <row r="7478" spans="1:3" x14ac:dyDescent="0.2">
      <c r="A7478">
        <v>54</v>
      </c>
      <c r="B7478">
        <v>24</v>
      </c>
      <c r="C7478">
        <v>52</v>
      </c>
    </row>
    <row r="7479" spans="1:3" x14ac:dyDescent="0.2">
      <c r="A7479">
        <v>54</v>
      </c>
      <c r="B7479">
        <v>25</v>
      </c>
      <c r="C7479">
        <v>72</v>
      </c>
    </row>
    <row r="7480" spans="1:3" x14ac:dyDescent="0.2">
      <c r="A7480">
        <v>54</v>
      </c>
      <c r="B7480">
        <v>26</v>
      </c>
      <c r="C7480">
        <v>39</v>
      </c>
    </row>
    <row r="7481" spans="1:3" x14ac:dyDescent="0.2">
      <c r="A7481">
        <v>54</v>
      </c>
      <c r="B7481">
        <v>27</v>
      </c>
      <c r="C7481">
        <v>31</v>
      </c>
    </row>
    <row r="7482" spans="1:3" x14ac:dyDescent="0.2">
      <c r="A7482">
        <v>54</v>
      </c>
      <c r="B7482">
        <v>28</v>
      </c>
      <c r="C7482">
        <v>116</v>
      </c>
    </row>
    <row r="7483" spans="1:3" x14ac:dyDescent="0.2">
      <c r="A7483">
        <v>54</v>
      </c>
      <c r="B7483">
        <v>29</v>
      </c>
      <c r="C7483">
        <v>78</v>
      </c>
    </row>
    <row r="7484" spans="1:3" x14ac:dyDescent="0.2">
      <c r="A7484">
        <v>54</v>
      </c>
      <c r="B7484">
        <v>30</v>
      </c>
      <c r="C7484">
        <v>73</v>
      </c>
    </row>
    <row r="7485" spans="1:3" x14ac:dyDescent="0.2">
      <c r="A7485">
        <v>54</v>
      </c>
      <c r="B7485">
        <v>31</v>
      </c>
      <c r="C7485">
        <v>40</v>
      </c>
    </row>
    <row r="7486" spans="1:3" x14ac:dyDescent="0.2">
      <c r="A7486">
        <v>54</v>
      </c>
      <c r="B7486">
        <v>32</v>
      </c>
      <c r="C7486">
        <v>21</v>
      </c>
    </row>
    <row r="7487" spans="1:3" x14ac:dyDescent="0.2">
      <c r="A7487">
        <v>54</v>
      </c>
      <c r="B7487">
        <v>33</v>
      </c>
      <c r="C7487">
        <v>56</v>
      </c>
    </row>
    <row r="7488" spans="1:3" x14ac:dyDescent="0.2">
      <c r="A7488">
        <v>54</v>
      </c>
      <c r="B7488">
        <v>34</v>
      </c>
      <c r="C7488">
        <v>55</v>
      </c>
    </row>
    <row r="7489" spans="1:3" x14ac:dyDescent="0.2">
      <c r="A7489">
        <v>54</v>
      </c>
      <c r="B7489">
        <v>35</v>
      </c>
      <c r="C7489">
        <v>39</v>
      </c>
    </row>
    <row r="7490" spans="1:3" x14ac:dyDescent="0.2">
      <c r="A7490">
        <v>54</v>
      </c>
      <c r="B7490">
        <v>36</v>
      </c>
      <c r="C7490">
        <v>39</v>
      </c>
    </row>
    <row r="7491" spans="1:3" x14ac:dyDescent="0.2">
      <c r="A7491">
        <v>54</v>
      </c>
      <c r="B7491">
        <v>37</v>
      </c>
      <c r="C7491">
        <v>65</v>
      </c>
    </row>
    <row r="7492" spans="1:3" x14ac:dyDescent="0.2">
      <c r="A7492">
        <v>54</v>
      </c>
      <c r="B7492">
        <v>38</v>
      </c>
      <c r="C7492">
        <v>65</v>
      </c>
    </row>
    <row r="7493" spans="1:3" x14ac:dyDescent="0.2">
      <c r="A7493">
        <v>54</v>
      </c>
      <c r="B7493">
        <v>39</v>
      </c>
      <c r="C7493">
        <v>59</v>
      </c>
    </row>
    <row r="7494" spans="1:3" x14ac:dyDescent="0.2">
      <c r="A7494">
        <v>54</v>
      </c>
      <c r="B7494">
        <v>40</v>
      </c>
      <c r="C7494">
        <v>81</v>
      </c>
    </row>
    <row r="7495" spans="1:3" x14ac:dyDescent="0.2">
      <c r="A7495">
        <v>54</v>
      </c>
      <c r="B7495">
        <v>41</v>
      </c>
      <c r="C7495">
        <v>42</v>
      </c>
    </row>
    <row r="7496" spans="1:3" x14ac:dyDescent="0.2">
      <c r="A7496">
        <v>54</v>
      </c>
      <c r="B7496">
        <v>42</v>
      </c>
      <c r="C7496">
        <v>40</v>
      </c>
    </row>
    <row r="7497" spans="1:3" x14ac:dyDescent="0.2">
      <c r="A7497">
        <v>54</v>
      </c>
      <c r="B7497">
        <v>43</v>
      </c>
      <c r="C7497">
        <v>42</v>
      </c>
    </row>
    <row r="7498" spans="1:3" x14ac:dyDescent="0.2">
      <c r="A7498">
        <v>54</v>
      </c>
      <c r="B7498">
        <v>44</v>
      </c>
      <c r="C7498">
        <v>65</v>
      </c>
    </row>
    <row r="7499" spans="1:3" x14ac:dyDescent="0.2">
      <c r="A7499">
        <v>54</v>
      </c>
      <c r="B7499">
        <v>45</v>
      </c>
      <c r="C7499">
        <v>21</v>
      </c>
    </row>
    <row r="7500" spans="1:3" x14ac:dyDescent="0.2">
      <c r="A7500">
        <v>54</v>
      </c>
      <c r="B7500">
        <v>46</v>
      </c>
      <c r="C7500">
        <v>66</v>
      </c>
    </row>
    <row r="7501" spans="1:3" x14ac:dyDescent="0.2">
      <c r="A7501">
        <v>54</v>
      </c>
      <c r="B7501">
        <v>47</v>
      </c>
      <c r="C7501">
        <v>66</v>
      </c>
    </row>
    <row r="7502" spans="1:3" x14ac:dyDescent="0.2">
      <c r="A7502">
        <v>54</v>
      </c>
      <c r="B7502">
        <v>48</v>
      </c>
      <c r="C7502">
        <v>99</v>
      </c>
    </row>
    <row r="7503" spans="1:3" x14ac:dyDescent="0.2">
      <c r="A7503">
        <v>54</v>
      </c>
      <c r="B7503">
        <v>49</v>
      </c>
      <c r="C7503">
        <v>27</v>
      </c>
    </row>
    <row r="7504" spans="1:3" x14ac:dyDescent="0.2">
      <c r="A7504">
        <v>54</v>
      </c>
      <c r="B7504">
        <v>50</v>
      </c>
      <c r="C7504">
        <v>42</v>
      </c>
    </row>
    <row r="7505" spans="1:3" x14ac:dyDescent="0.2">
      <c r="A7505">
        <v>54</v>
      </c>
      <c r="B7505">
        <v>51</v>
      </c>
      <c r="C7505">
        <v>56</v>
      </c>
    </row>
    <row r="7506" spans="1:3" x14ac:dyDescent="0.2">
      <c r="A7506">
        <v>54</v>
      </c>
      <c r="B7506">
        <v>52</v>
      </c>
      <c r="C7506">
        <v>55</v>
      </c>
    </row>
    <row r="7507" spans="1:3" x14ac:dyDescent="0.2">
      <c r="A7507">
        <v>54</v>
      </c>
      <c r="B7507">
        <v>53</v>
      </c>
      <c r="C7507">
        <v>58</v>
      </c>
    </row>
    <row r="7508" spans="1:3" x14ac:dyDescent="0.2">
      <c r="A7508">
        <v>54</v>
      </c>
      <c r="B7508">
        <v>54</v>
      </c>
      <c r="C7508">
        <v>54</v>
      </c>
    </row>
    <row r="7509" spans="1:3" x14ac:dyDescent="0.2">
      <c r="A7509">
        <v>54</v>
      </c>
      <c r="B7509">
        <v>55</v>
      </c>
      <c r="C7509">
        <v>90</v>
      </c>
    </row>
    <row r="7510" spans="1:3" x14ac:dyDescent="0.2">
      <c r="A7510">
        <v>54</v>
      </c>
      <c r="B7510">
        <v>56</v>
      </c>
      <c r="C7510">
        <v>115</v>
      </c>
    </row>
    <row r="7511" spans="1:3" x14ac:dyDescent="0.2">
      <c r="A7511">
        <v>54</v>
      </c>
      <c r="B7511">
        <v>57</v>
      </c>
      <c r="C7511">
        <v>115</v>
      </c>
    </row>
    <row r="7512" spans="1:3" x14ac:dyDescent="0.2">
      <c r="A7512">
        <v>54</v>
      </c>
      <c r="B7512">
        <v>58</v>
      </c>
      <c r="C7512">
        <v>90</v>
      </c>
    </row>
    <row r="7513" spans="1:3" x14ac:dyDescent="0.2">
      <c r="A7513">
        <v>54</v>
      </c>
      <c r="B7513">
        <v>59</v>
      </c>
      <c r="C7513">
        <v>116</v>
      </c>
    </row>
    <row r="7514" spans="1:3" x14ac:dyDescent="0.2">
      <c r="A7514">
        <v>54</v>
      </c>
      <c r="B7514">
        <v>60</v>
      </c>
      <c r="C7514">
        <v>85</v>
      </c>
    </row>
    <row r="7515" spans="1:3" x14ac:dyDescent="0.2">
      <c r="A7515">
        <v>54</v>
      </c>
      <c r="B7515">
        <v>61</v>
      </c>
      <c r="C7515">
        <v>70</v>
      </c>
    </row>
    <row r="7516" spans="1:3" x14ac:dyDescent="0.2">
      <c r="A7516">
        <v>54</v>
      </c>
      <c r="B7516">
        <v>62</v>
      </c>
      <c r="C7516">
        <v>21</v>
      </c>
    </row>
    <row r="7517" spans="1:3" x14ac:dyDescent="0.2">
      <c r="A7517">
        <v>54</v>
      </c>
      <c r="B7517">
        <v>63</v>
      </c>
      <c r="C7517">
        <v>65</v>
      </c>
    </row>
    <row r="7518" spans="1:3" x14ac:dyDescent="0.2">
      <c r="A7518">
        <v>54</v>
      </c>
      <c r="B7518">
        <v>64</v>
      </c>
      <c r="C7518">
        <v>69</v>
      </c>
    </row>
    <row r="7519" spans="1:3" x14ac:dyDescent="0.2">
      <c r="A7519">
        <v>54</v>
      </c>
      <c r="B7519">
        <v>65</v>
      </c>
      <c r="C7519">
        <v>74</v>
      </c>
    </row>
    <row r="7520" spans="1:3" x14ac:dyDescent="0.2">
      <c r="A7520">
        <v>54</v>
      </c>
      <c r="B7520">
        <v>66</v>
      </c>
      <c r="C7520">
        <v>79</v>
      </c>
    </row>
    <row r="7521" spans="1:3" x14ac:dyDescent="0.2">
      <c r="A7521">
        <v>54</v>
      </c>
      <c r="B7521">
        <v>67</v>
      </c>
      <c r="C7521">
        <v>83</v>
      </c>
    </row>
    <row r="7522" spans="1:3" x14ac:dyDescent="0.2">
      <c r="A7522">
        <v>54</v>
      </c>
      <c r="B7522">
        <v>68</v>
      </c>
      <c r="C7522">
        <v>46</v>
      </c>
    </row>
    <row r="7523" spans="1:3" x14ac:dyDescent="0.2">
      <c r="A7523">
        <v>54</v>
      </c>
      <c r="B7523">
        <v>69</v>
      </c>
      <c r="C7523">
        <v>42</v>
      </c>
    </row>
    <row r="7524" spans="1:3" x14ac:dyDescent="0.2">
      <c r="A7524">
        <v>54</v>
      </c>
      <c r="B7524">
        <v>70</v>
      </c>
      <c r="C7524">
        <v>79</v>
      </c>
    </row>
    <row r="7525" spans="1:3" x14ac:dyDescent="0.2">
      <c r="A7525">
        <v>54</v>
      </c>
      <c r="B7525">
        <v>71</v>
      </c>
      <c r="C7525">
        <v>41</v>
      </c>
    </row>
    <row r="7526" spans="1:3" x14ac:dyDescent="0.2">
      <c r="A7526">
        <v>54</v>
      </c>
      <c r="B7526">
        <v>72</v>
      </c>
      <c r="C7526">
        <v>51</v>
      </c>
    </row>
    <row r="7527" spans="1:3" x14ac:dyDescent="0.2">
      <c r="A7527">
        <v>54</v>
      </c>
      <c r="B7527">
        <v>73</v>
      </c>
      <c r="C7527">
        <v>55</v>
      </c>
    </row>
    <row r="7528" spans="1:3" x14ac:dyDescent="0.2">
      <c r="A7528">
        <v>54</v>
      </c>
      <c r="B7528">
        <v>74</v>
      </c>
      <c r="C7528">
        <v>41</v>
      </c>
    </row>
    <row r="7529" spans="1:3" x14ac:dyDescent="0.2">
      <c r="A7529">
        <v>54</v>
      </c>
      <c r="B7529">
        <v>75</v>
      </c>
      <c r="C7529">
        <v>69</v>
      </c>
    </row>
    <row r="7530" spans="1:3" x14ac:dyDescent="0.2">
      <c r="A7530">
        <v>54</v>
      </c>
      <c r="B7530">
        <v>76</v>
      </c>
      <c r="C7530">
        <v>80</v>
      </c>
    </row>
    <row r="7531" spans="1:3" x14ac:dyDescent="0.2">
      <c r="A7531">
        <v>54</v>
      </c>
      <c r="B7531">
        <v>77</v>
      </c>
      <c r="C7531">
        <v>80</v>
      </c>
    </row>
    <row r="7532" spans="1:3" x14ac:dyDescent="0.2">
      <c r="A7532">
        <v>54</v>
      </c>
      <c r="B7532">
        <v>78</v>
      </c>
      <c r="C7532">
        <v>91</v>
      </c>
    </row>
    <row r="7533" spans="1:3" x14ac:dyDescent="0.2">
      <c r="A7533">
        <v>54</v>
      </c>
      <c r="B7533">
        <v>79</v>
      </c>
      <c r="C7533">
        <v>50</v>
      </c>
    </row>
    <row r="7534" spans="1:3" x14ac:dyDescent="0.2">
      <c r="A7534">
        <v>54</v>
      </c>
      <c r="B7534">
        <v>80</v>
      </c>
      <c r="C7534">
        <v>79</v>
      </c>
    </row>
    <row r="7535" spans="1:3" x14ac:dyDescent="0.2">
      <c r="A7535">
        <v>54</v>
      </c>
      <c r="B7535">
        <v>81</v>
      </c>
      <c r="C7535">
        <v>54</v>
      </c>
    </row>
    <row r="7536" spans="1:3" x14ac:dyDescent="0.2">
      <c r="A7536">
        <v>54</v>
      </c>
      <c r="B7536">
        <v>82</v>
      </c>
      <c r="C7536">
        <v>22</v>
      </c>
    </row>
    <row r="7537" spans="1:3" x14ac:dyDescent="0.2">
      <c r="A7537">
        <v>54</v>
      </c>
      <c r="B7537">
        <v>83</v>
      </c>
      <c r="C7537">
        <v>64</v>
      </c>
    </row>
    <row r="7538" spans="1:3" x14ac:dyDescent="0.2">
      <c r="A7538">
        <v>54</v>
      </c>
      <c r="B7538">
        <v>84</v>
      </c>
      <c r="C7538">
        <v>49</v>
      </c>
    </row>
    <row r="7539" spans="1:3" x14ac:dyDescent="0.2">
      <c r="A7539">
        <v>54</v>
      </c>
      <c r="B7539">
        <v>85</v>
      </c>
      <c r="C7539">
        <v>49</v>
      </c>
    </row>
    <row r="7540" spans="1:3" x14ac:dyDescent="0.2">
      <c r="A7540">
        <v>54</v>
      </c>
      <c r="B7540">
        <v>86</v>
      </c>
      <c r="C7540">
        <v>46</v>
      </c>
    </row>
    <row r="7541" spans="1:3" x14ac:dyDescent="0.2">
      <c r="A7541">
        <v>54</v>
      </c>
      <c r="B7541">
        <v>87</v>
      </c>
      <c r="C7541">
        <v>83</v>
      </c>
    </row>
    <row r="7542" spans="1:3" x14ac:dyDescent="0.2">
      <c r="A7542">
        <v>54</v>
      </c>
      <c r="B7542">
        <v>88</v>
      </c>
      <c r="C7542">
        <v>71</v>
      </c>
    </row>
    <row r="7543" spans="1:3" x14ac:dyDescent="0.2">
      <c r="A7543">
        <v>54</v>
      </c>
      <c r="B7543">
        <v>89</v>
      </c>
      <c r="C7543">
        <v>28</v>
      </c>
    </row>
    <row r="7544" spans="1:3" x14ac:dyDescent="0.2">
      <c r="A7544">
        <v>54</v>
      </c>
      <c r="B7544">
        <v>90</v>
      </c>
      <c r="C7544">
        <v>115</v>
      </c>
    </row>
    <row r="7545" spans="1:3" x14ac:dyDescent="0.2">
      <c r="A7545">
        <v>54</v>
      </c>
      <c r="B7545">
        <v>91</v>
      </c>
      <c r="C7545">
        <v>116</v>
      </c>
    </row>
    <row r="7546" spans="1:3" x14ac:dyDescent="0.2">
      <c r="A7546">
        <v>54</v>
      </c>
      <c r="B7546">
        <v>92</v>
      </c>
      <c r="C7546">
        <v>88</v>
      </c>
    </row>
    <row r="7547" spans="1:3" x14ac:dyDescent="0.2">
      <c r="A7547">
        <v>54</v>
      </c>
      <c r="B7547">
        <v>93</v>
      </c>
      <c r="C7547">
        <v>80</v>
      </c>
    </row>
    <row r="7548" spans="1:3" x14ac:dyDescent="0.2">
      <c r="A7548">
        <v>54</v>
      </c>
      <c r="B7548">
        <v>94</v>
      </c>
      <c r="C7548">
        <v>70</v>
      </c>
    </row>
    <row r="7549" spans="1:3" x14ac:dyDescent="0.2">
      <c r="A7549">
        <v>54</v>
      </c>
      <c r="B7549">
        <v>95</v>
      </c>
      <c r="C7549">
        <v>73</v>
      </c>
    </row>
    <row r="7550" spans="1:3" x14ac:dyDescent="0.2">
      <c r="A7550">
        <v>54</v>
      </c>
      <c r="B7550">
        <v>96</v>
      </c>
      <c r="C7550">
        <v>73</v>
      </c>
    </row>
    <row r="7551" spans="1:3" x14ac:dyDescent="0.2">
      <c r="A7551">
        <v>54</v>
      </c>
      <c r="B7551">
        <v>97</v>
      </c>
      <c r="C7551">
        <v>70</v>
      </c>
    </row>
    <row r="7552" spans="1:3" x14ac:dyDescent="0.2">
      <c r="A7552">
        <v>54</v>
      </c>
      <c r="B7552">
        <v>98</v>
      </c>
      <c r="C7552">
        <v>93</v>
      </c>
    </row>
    <row r="7553" spans="1:3" x14ac:dyDescent="0.2">
      <c r="A7553">
        <v>54</v>
      </c>
      <c r="B7553">
        <v>99</v>
      </c>
      <c r="C7553">
        <v>71</v>
      </c>
    </row>
    <row r="7554" spans="1:3" x14ac:dyDescent="0.2">
      <c r="A7554">
        <v>54</v>
      </c>
      <c r="B7554">
        <v>100</v>
      </c>
      <c r="C7554">
        <v>74</v>
      </c>
    </row>
    <row r="7555" spans="1:3" x14ac:dyDescent="0.2">
      <c r="A7555">
        <v>54</v>
      </c>
      <c r="B7555">
        <v>101</v>
      </c>
      <c r="C7555">
        <v>46</v>
      </c>
    </row>
    <row r="7556" spans="1:3" x14ac:dyDescent="0.2">
      <c r="A7556">
        <v>54</v>
      </c>
      <c r="B7556">
        <v>102</v>
      </c>
      <c r="C7556">
        <v>46</v>
      </c>
    </row>
    <row r="7557" spans="1:3" x14ac:dyDescent="0.2">
      <c r="A7557">
        <v>54</v>
      </c>
      <c r="B7557">
        <v>103</v>
      </c>
      <c r="C7557">
        <v>31</v>
      </c>
    </row>
    <row r="7558" spans="1:3" x14ac:dyDescent="0.2">
      <c r="A7558">
        <v>54</v>
      </c>
      <c r="B7558">
        <v>104</v>
      </c>
      <c r="C7558">
        <v>50</v>
      </c>
    </row>
    <row r="7559" spans="1:3" x14ac:dyDescent="0.2">
      <c r="A7559">
        <v>54</v>
      </c>
      <c r="B7559">
        <v>105</v>
      </c>
      <c r="C7559">
        <v>103</v>
      </c>
    </row>
    <row r="7560" spans="1:3" x14ac:dyDescent="0.2">
      <c r="A7560">
        <v>54</v>
      </c>
      <c r="B7560">
        <v>106</v>
      </c>
      <c r="C7560">
        <v>85</v>
      </c>
    </row>
    <row r="7561" spans="1:3" x14ac:dyDescent="0.2">
      <c r="A7561">
        <v>54</v>
      </c>
      <c r="B7561">
        <v>107</v>
      </c>
      <c r="C7561">
        <v>46</v>
      </c>
    </row>
    <row r="7562" spans="1:3" x14ac:dyDescent="0.2">
      <c r="A7562">
        <v>54</v>
      </c>
      <c r="B7562">
        <v>108</v>
      </c>
      <c r="C7562">
        <v>99</v>
      </c>
    </row>
    <row r="7563" spans="1:3" x14ac:dyDescent="0.2">
      <c r="A7563">
        <v>54</v>
      </c>
      <c r="B7563">
        <v>109</v>
      </c>
      <c r="C7563">
        <v>88</v>
      </c>
    </row>
    <row r="7564" spans="1:3" x14ac:dyDescent="0.2">
      <c r="A7564">
        <v>54</v>
      </c>
      <c r="B7564">
        <v>110</v>
      </c>
      <c r="C7564">
        <v>85</v>
      </c>
    </row>
    <row r="7565" spans="1:3" x14ac:dyDescent="0.2">
      <c r="A7565">
        <v>54</v>
      </c>
      <c r="B7565">
        <v>111</v>
      </c>
      <c r="C7565">
        <v>85</v>
      </c>
    </row>
    <row r="7566" spans="1:3" x14ac:dyDescent="0.2">
      <c r="A7566">
        <v>54</v>
      </c>
      <c r="B7566">
        <v>112</v>
      </c>
      <c r="C7566">
        <v>99</v>
      </c>
    </row>
    <row r="7567" spans="1:3" x14ac:dyDescent="0.2">
      <c r="A7567">
        <v>54</v>
      </c>
      <c r="B7567">
        <v>113</v>
      </c>
      <c r="C7567">
        <v>99</v>
      </c>
    </row>
    <row r="7568" spans="1:3" x14ac:dyDescent="0.2">
      <c r="A7568">
        <v>54</v>
      </c>
      <c r="B7568">
        <v>114</v>
      </c>
      <c r="C7568">
        <v>85</v>
      </c>
    </row>
    <row r="7569" spans="1:3" x14ac:dyDescent="0.2">
      <c r="A7569">
        <v>54</v>
      </c>
      <c r="B7569">
        <v>115</v>
      </c>
      <c r="C7569">
        <v>54</v>
      </c>
    </row>
    <row r="7570" spans="1:3" x14ac:dyDescent="0.2">
      <c r="A7570">
        <v>54</v>
      </c>
      <c r="B7570">
        <v>116</v>
      </c>
      <c r="C7570">
        <v>115</v>
      </c>
    </row>
    <row r="7571" spans="1:3" x14ac:dyDescent="0.2">
      <c r="A7571">
        <v>54</v>
      </c>
      <c r="B7571">
        <v>117</v>
      </c>
      <c r="C7571">
        <v>83</v>
      </c>
    </row>
    <row r="7572" spans="1:3" x14ac:dyDescent="0.2">
      <c r="A7572">
        <v>54</v>
      </c>
      <c r="B7572">
        <v>118</v>
      </c>
      <c r="C7572">
        <v>113</v>
      </c>
    </row>
    <row r="7573" spans="1:3" x14ac:dyDescent="0.2">
      <c r="A7573">
        <v>54</v>
      </c>
      <c r="B7573">
        <v>119</v>
      </c>
      <c r="C7573">
        <v>122</v>
      </c>
    </row>
    <row r="7574" spans="1:3" x14ac:dyDescent="0.2">
      <c r="A7574">
        <v>54</v>
      </c>
      <c r="B7574">
        <v>120</v>
      </c>
      <c r="C7574">
        <v>93</v>
      </c>
    </row>
    <row r="7575" spans="1:3" x14ac:dyDescent="0.2">
      <c r="A7575">
        <v>54</v>
      </c>
      <c r="B7575">
        <v>121</v>
      </c>
      <c r="C7575">
        <v>46</v>
      </c>
    </row>
    <row r="7576" spans="1:3" x14ac:dyDescent="0.2">
      <c r="A7576">
        <v>54</v>
      </c>
      <c r="B7576">
        <v>122</v>
      </c>
      <c r="C7576">
        <v>66</v>
      </c>
    </row>
    <row r="7577" spans="1:3" x14ac:dyDescent="0.2">
      <c r="A7577">
        <v>54</v>
      </c>
      <c r="B7577">
        <v>123</v>
      </c>
      <c r="C7577">
        <v>85</v>
      </c>
    </row>
    <row r="7578" spans="1:3" x14ac:dyDescent="0.2">
      <c r="A7578">
        <v>54</v>
      </c>
      <c r="B7578">
        <v>124</v>
      </c>
      <c r="C7578">
        <v>85</v>
      </c>
    </row>
    <row r="7579" spans="1:3" x14ac:dyDescent="0.2">
      <c r="A7579">
        <v>54</v>
      </c>
      <c r="B7579">
        <v>125</v>
      </c>
      <c r="C7579">
        <v>97</v>
      </c>
    </row>
    <row r="7580" spans="1:3" x14ac:dyDescent="0.2">
      <c r="A7580">
        <v>54</v>
      </c>
      <c r="B7580">
        <v>126</v>
      </c>
      <c r="C7580">
        <v>48</v>
      </c>
    </row>
    <row r="7581" spans="1:3" x14ac:dyDescent="0.2">
      <c r="A7581">
        <v>54</v>
      </c>
      <c r="B7581">
        <v>127</v>
      </c>
      <c r="C7581">
        <v>122</v>
      </c>
    </row>
    <row r="7582" spans="1:3" x14ac:dyDescent="0.2">
      <c r="A7582">
        <v>54</v>
      </c>
      <c r="B7582">
        <v>128</v>
      </c>
      <c r="C7582">
        <v>46</v>
      </c>
    </row>
    <row r="7583" spans="1:3" x14ac:dyDescent="0.2">
      <c r="A7583">
        <v>54</v>
      </c>
      <c r="B7583">
        <v>129</v>
      </c>
      <c r="C7583">
        <v>122</v>
      </c>
    </row>
    <row r="7584" spans="1:3" x14ac:dyDescent="0.2">
      <c r="A7584">
        <v>54</v>
      </c>
      <c r="B7584">
        <v>130</v>
      </c>
      <c r="C7584">
        <v>83</v>
      </c>
    </row>
    <row r="7585" spans="1:3" x14ac:dyDescent="0.2">
      <c r="A7585">
        <v>54</v>
      </c>
      <c r="B7585">
        <v>131</v>
      </c>
      <c r="C7585">
        <v>93</v>
      </c>
    </row>
    <row r="7586" spans="1:3" x14ac:dyDescent="0.2">
      <c r="A7586">
        <v>54</v>
      </c>
      <c r="B7586">
        <v>132</v>
      </c>
      <c r="C7586">
        <v>97</v>
      </c>
    </row>
    <row r="7587" spans="1:3" x14ac:dyDescent="0.2">
      <c r="A7587">
        <v>54</v>
      </c>
      <c r="B7587">
        <v>133</v>
      </c>
      <c r="C7587">
        <v>10</v>
      </c>
    </row>
    <row r="7588" spans="1:3" x14ac:dyDescent="0.2">
      <c r="A7588">
        <v>54</v>
      </c>
      <c r="B7588">
        <v>134</v>
      </c>
      <c r="C7588">
        <v>61</v>
      </c>
    </row>
    <row r="7589" spans="1:3" x14ac:dyDescent="0.2">
      <c r="A7589">
        <v>54</v>
      </c>
      <c r="B7589">
        <v>135</v>
      </c>
      <c r="C7589">
        <v>93</v>
      </c>
    </row>
    <row r="7590" spans="1:3" x14ac:dyDescent="0.2">
      <c r="A7590">
        <v>54</v>
      </c>
      <c r="B7590">
        <v>136</v>
      </c>
      <c r="C7590">
        <v>10</v>
      </c>
    </row>
    <row r="7591" spans="1:3" x14ac:dyDescent="0.2">
      <c r="A7591">
        <v>54</v>
      </c>
      <c r="B7591">
        <v>137</v>
      </c>
      <c r="C7591">
        <v>10</v>
      </c>
    </row>
    <row r="7592" spans="1:3" x14ac:dyDescent="0.2">
      <c r="A7592">
        <v>55</v>
      </c>
      <c r="B7592">
        <v>0</v>
      </c>
      <c r="C7592">
        <v>7</v>
      </c>
    </row>
    <row r="7593" spans="1:3" x14ac:dyDescent="0.2">
      <c r="A7593">
        <v>55</v>
      </c>
      <c r="B7593">
        <v>1</v>
      </c>
      <c r="C7593">
        <v>7</v>
      </c>
    </row>
    <row r="7594" spans="1:3" x14ac:dyDescent="0.2">
      <c r="A7594">
        <v>55</v>
      </c>
      <c r="B7594">
        <v>2</v>
      </c>
      <c r="C7594">
        <v>95</v>
      </c>
    </row>
    <row r="7595" spans="1:3" x14ac:dyDescent="0.2">
      <c r="A7595">
        <v>55</v>
      </c>
      <c r="B7595">
        <v>3</v>
      </c>
      <c r="C7595">
        <v>20</v>
      </c>
    </row>
    <row r="7596" spans="1:3" x14ac:dyDescent="0.2">
      <c r="A7596">
        <v>55</v>
      </c>
      <c r="B7596">
        <v>4</v>
      </c>
      <c r="C7596">
        <v>72</v>
      </c>
    </row>
    <row r="7597" spans="1:3" x14ac:dyDescent="0.2">
      <c r="A7597">
        <v>55</v>
      </c>
      <c r="B7597">
        <v>5</v>
      </c>
      <c r="C7597">
        <v>22</v>
      </c>
    </row>
    <row r="7598" spans="1:3" x14ac:dyDescent="0.2">
      <c r="A7598">
        <v>55</v>
      </c>
      <c r="B7598">
        <v>6</v>
      </c>
      <c r="C7598">
        <v>23</v>
      </c>
    </row>
    <row r="7599" spans="1:3" x14ac:dyDescent="0.2">
      <c r="A7599">
        <v>55</v>
      </c>
      <c r="B7599">
        <v>7</v>
      </c>
      <c r="C7599">
        <v>21</v>
      </c>
    </row>
    <row r="7600" spans="1:3" x14ac:dyDescent="0.2">
      <c r="A7600">
        <v>55</v>
      </c>
      <c r="B7600">
        <v>8</v>
      </c>
      <c r="C7600">
        <v>33</v>
      </c>
    </row>
    <row r="7601" spans="1:3" x14ac:dyDescent="0.2">
      <c r="A7601">
        <v>55</v>
      </c>
      <c r="B7601">
        <v>9</v>
      </c>
      <c r="C7601">
        <v>39</v>
      </c>
    </row>
    <row r="7602" spans="1:3" x14ac:dyDescent="0.2">
      <c r="A7602">
        <v>55</v>
      </c>
      <c r="B7602">
        <v>10</v>
      </c>
      <c r="C7602">
        <v>105</v>
      </c>
    </row>
    <row r="7603" spans="1:3" x14ac:dyDescent="0.2">
      <c r="A7603">
        <v>55</v>
      </c>
      <c r="B7603">
        <v>11</v>
      </c>
      <c r="C7603">
        <v>72</v>
      </c>
    </row>
    <row r="7604" spans="1:3" x14ac:dyDescent="0.2">
      <c r="A7604">
        <v>55</v>
      </c>
      <c r="B7604">
        <v>12</v>
      </c>
      <c r="C7604">
        <v>39</v>
      </c>
    </row>
    <row r="7605" spans="1:3" x14ac:dyDescent="0.2">
      <c r="A7605">
        <v>55</v>
      </c>
      <c r="B7605">
        <v>13</v>
      </c>
      <c r="C7605">
        <v>21</v>
      </c>
    </row>
    <row r="7606" spans="1:3" x14ac:dyDescent="0.2">
      <c r="A7606">
        <v>55</v>
      </c>
      <c r="B7606">
        <v>14</v>
      </c>
      <c r="C7606">
        <v>21</v>
      </c>
    </row>
    <row r="7607" spans="1:3" x14ac:dyDescent="0.2">
      <c r="A7607">
        <v>55</v>
      </c>
      <c r="B7607">
        <v>15</v>
      </c>
      <c r="C7607">
        <v>13</v>
      </c>
    </row>
    <row r="7608" spans="1:3" x14ac:dyDescent="0.2">
      <c r="A7608">
        <v>55</v>
      </c>
      <c r="B7608">
        <v>16</v>
      </c>
      <c r="C7608">
        <v>72</v>
      </c>
    </row>
    <row r="7609" spans="1:3" x14ac:dyDescent="0.2">
      <c r="A7609">
        <v>55</v>
      </c>
      <c r="B7609">
        <v>17</v>
      </c>
      <c r="C7609">
        <v>95</v>
      </c>
    </row>
    <row r="7610" spans="1:3" x14ac:dyDescent="0.2">
      <c r="A7610">
        <v>55</v>
      </c>
      <c r="B7610">
        <v>18</v>
      </c>
      <c r="C7610">
        <v>72</v>
      </c>
    </row>
    <row r="7611" spans="1:3" x14ac:dyDescent="0.2">
      <c r="A7611">
        <v>55</v>
      </c>
      <c r="B7611">
        <v>19</v>
      </c>
      <c r="C7611">
        <v>13</v>
      </c>
    </row>
    <row r="7612" spans="1:3" x14ac:dyDescent="0.2">
      <c r="A7612">
        <v>55</v>
      </c>
      <c r="B7612">
        <v>20</v>
      </c>
      <c r="C7612">
        <v>21</v>
      </c>
    </row>
    <row r="7613" spans="1:3" x14ac:dyDescent="0.2">
      <c r="A7613">
        <v>55</v>
      </c>
      <c r="B7613">
        <v>21</v>
      </c>
      <c r="C7613">
        <v>51</v>
      </c>
    </row>
    <row r="7614" spans="1:3" x14ac:dyDescent="0.2">
      <c r="A7614">
        <v>55</v>
      </c>
      <c r="B7614">
        <v>22</v>
      </c>
      <c r="C7614">
        <v>73</v>
      </c>
    </row>
    <row r="7615" spans="1:3" x14ac:dyDescent="0.2">
      <c r="A7615">
        <v>55</v>
      </c>
      <c r="B7615">
        <v>23</v>
      </c>
      <c r="C7615">
        <v>21</v>
      </c>
    </row>
    <row r="7616" spans="1:3" x14ac:dyDescent="0.2">
      <c r="A7616">
        <v>55</v>
      </c>
      <c r="B7616">
        <v>24</v>
      </c>
      <c r="C7616">
        <v>89</v>
      </c>
    </row>
    <row r="7617" spans="1:3" x14ac:dyDescent="0.2">
      <c r="A7617">
        <v>55</v>
      </c>
      <c r="B7617">
        <v>25</v>
      </c>
      <c r="C7617">
        <v>95</v>
      </c>
    </row>
    <row r="7618" spans="1:3" x14ac:dyDescent="0.2">
      <c r="A7618">
        <v>55</v>
      </c>
      <c r="B7618">
        <v>26</v>
      </c>
      <c r="C7618">
        <v>20</v>
      </c>
    </row>
    <row r="7619" spans="1:3" x14ac:dyDescent="0.2">
      <c r="A7619">
        <v>55</v>
      </c>
      <c r="B7619">
        <v>27</v>
      </c>
      <c r="C7619">
        <v>54</v>
      </c>
    </row>
    <row r="7620" spans="1:3" x14ac:dyDescent="0.2">
      <c r="A7620">
        <v>55</v>
      </c>
      <c r="B7620">
        <v>28</v>
      </c>
      <c r="C7620">
        <v>58</v>
      </c>
    </row>
    <row r="7621" spans="1:3" x14ac:dyDescent="0.2">
      <c r="A7621">
        <v>55</v>
      </c>
      <c r="B7621">
        <v>29</v>
      </c>
      <c r="C7621">
        <v>39</v>
      </c>
    </row>
    <row r="7622" spans="1:3" x14ac:dyDescent="0.2">
      <c r="A7622">
        <v>55</v>
      </c>
      <c r="B7622">
        <v>30</v>
      </c>
      <c r="C7622">
        <v>8</v>
      </c>
    </row>
    <row r="7623" spans="1:3" x14ac:dyDescent="0.2">
      <c r="A7623">
        <v>55</v>
      </c>
      <c r="B7623">
        <v>31</v>
      </c>
      <c r="C7623">
        <v>115</v>
      </c>
    </row>
    <row r="7624" spans="1:3" x14ac:dyDescent="0.2">
      <c r="A7624">
        <v>55</v>
      </c>
      <c r="B7624">
        <v>32</v>
      </c>
      <c r="C7624">
        <v>22</v>
      </c>
    </row>
    <row r="7625" spans="1:3" x14ac:dyDescent="0.2">
      <c r="A7625">
        <v>55</v>
      </c>
      <c r="B7625">
        <v>33</v>
      </c>
      <c r="C7625">
        <v>28</v>
      </c>
    </row>
    <row r="7626" spans="1:3" x14ac:dyDescent="0.2">
      <c r="A7626">
        <v>55</v>
      </c>
      <c r="B7626">
        <v>34</v>
      </c>
      <c r="C7626">
        <v>28</v>
      </c>
    </row>
    <row r="7627" spans="1:3" x14ac:dyDescent="0.2">
      <c r="A7627">
        <v>55</v>
      </c>
      <c r="B7627">
        <v>35</v>
      </c>
      <c r="C7627">
        <v>23</v>
      </c>
    </row>
    <row r="7628" spans="1:3" x14ac:dyDescent="0.2">
      <c r="A7628">
        <v>55</v>
      </c>
      <c r="B7628">
        <v>36</v>
      </c>
      <c r="C7628">
        <v>20</v>
      </c>
    </row>
    <row r="7629" spans="1:3" x14ac:dyDescent="0.2">
      <c r="A7629">
        <v>55</v>
      </c>
      <c r="B7629">
        <v>37</v>
      </c>
      <c r="C7629">
        <v>70</v>
      </c>
    </row>
    <row r="7630" spans="1:3" x14ac:dyDescent="0.2">
      <c r="A7630">
        <v>55</v>
      </c>
      <c r="B7630">
        <v>38</v>
      </c>
      <c r="C7630">
        <v>99</v>
      </c>
    </row>
    <row r="7631" spans="1:3" x14ac:dyDescent="0.2">
      <c r="A7631">
        <v>55</v>
      </c>
      <c r="B7631">
        <v>39</v>
      </c>
      <c r="C7631">
        <v>73</v>
      </c>
    </row>
    <row r="7632" spans="1:3" x14ac:dyDescent="0.2">
      <c r="A7632">
        <v>55</v>
      </c>
      <c r="B7632">
        <v>40</v>
      </c>
      <c r="C7632">
        <v>115</v>
      </c>
    </row>
    <row r="7633" spans="1:3" x14ac:dyDescent="0.2">
      <c r="A7633">
        <v>55</v>
      </c>
      <c r="B7633">
        <v>41</v>
      </c>
      <c r="C7633">
        <v>54</v>
      </c>
    </row>
    <row r="7634" spans="1:3" x14ac:dyDescent="0.2">
      <c r="A7634">
        <v>55</v>
      </c>
      <c r="B7634">
        <v>42</v>
      </c>
      <c r="C7634">
        <v>115</v>
      </c>
    </row>
    <row r="7635" spans="1:3" x14ac:dyDescent="0.2">
      <c r="A7635">
        <v>55</v>
      </c>
      <c r="B7635">
        <v>43</v>
      </c>
      <c r="C7635">
        <v>54</v>
      </c>
    </row>
    <row r="7636" spans="1:3" x14ac:dyDescent="0.2">
      <c r="A7636">
        <v>55</v>
      </c>
      <c r="B7636">
        <v>44</v>
      </c>
      <c r="C7636">
        <v>70</v>
      </c>
    </row>
    <row r="7637" spans="1:3" x14ac:dyDescent="0.2">
      <c r="A7637">
        <v>55</v>
      </c>
      <c r="B7637">
        <v>45</v>
      </c>
      <c r="C7637">
        <v>89</v>
      </c>
    </row>
    <row r="7638" spans="1:3" x14ac:dyDescent="0.2">
      <c r="A7638">
        <v>55</v>
      </c>
      <c r="B7638">
        <v>46</v>
      </c>
      <c r="C7638">
        <v>74</v>
      </c>
    </row>
    <row r="7639" spans="1:3" x14ac:dyDescent="0.2">
      <c r="A7639">
        <v>55</v>
      </c>
      <c r="B7639">
        <v>47</v>
      </c>
      <c r="C7639">
        <v>64</v>
      </c>
    </row>
    <row r="7640" spans="1:3" x14ac:dyDescent="0.2">
      <c r="A7640">
        <v>55</v>
      </c>
      <c r="B7640">
        <v>48</v>
      </c>
      <c r="C7640">
        <v>66</v>
      </c>
    </row>
    <row r="7641" spans="1:3" x14ac:dyDescent="0.2">
      <c r="A7641">
        <v>55</v>
      </c>
      <c r="B7641">
        <v>49</v>
      </c>
      <c r="C7641">
        <v>31</v>
      </c>
    </row>
    <row r="7642" spans="1:3" x14ac:dyDescent="0.2">
      <c r="A7642">
        <v>55</v>
      </c>
      <c r="B7642">
        <v>50</v>
      </c>
      <c r="C7642">
        <v>54</v>
      </c>
    </row>
    <row r="7643" spans="1:3" x14ac:dyDescent="0.2">
      <c r="A7643">
        <v>55</v>
      </c>
      <c r="B7643">
        <v>51</v>
      </c>
      <c r="C7643">
        <v>28</v>
      </c>
    </row>
    <row r="7644" spans="1:3" x14ac:dyDescent="0.2">
      <c r="A7644">
        <v>55</v>
      </c>
      <c r="B7644">
        <v>52</v>
      </c>
      <c r="C7644">
        <v>51</v>
      </c>
    </row>
    <row r="7645" spans="1:3" x14ac:dyDescent="0.2">
      <c r="A7645">
        <v>55</v>
      </c>
      <c r="B7645">
        <v>53</v>
      </c>
      <c r="C7645">
        <v>33</v>
      </c>
    </row>
    <row r="7646" spans="1:3" x14ac:dyDescent="0.2">
      <c r="A7646">
        <v>55</v>
      </c>
      <c r="B7646">
        <v>54</v>
      </c>
      <c r="C7646">
        <v>90</v>
      </c>
    </row>
    <row r="7647" spans="1:3" x14ac:dyDescent="0.2">
      <c r="A7647">
        <v>55</v>
      </c>
      <c r="B7647">
        <v>55</v>
      </c>
      <c r="C7647">
        <v>55</v>
      </c>
    </row>
    <row r="7648" spans="1:3" x14ac:dyDescent="0.2">
      <c r="A7648">
        <v>55</v>
      </c>
      <c r="B7648">
        <v>56</v>
      </c>
      <c r="C7648">
        <v>55</v>
      </c>
    </row>
    <row r="7649" spans="1:3" x14ac:dyDescent="0.2">
      <c r="A7649">
        <v>55</v>
      </c>
      <c r="B7649">
        <v>57</v>
      </c>
      <c r="C7649">
        <v>56</v>
      </c>
    </row>
    <row r="7650" spans="1:3" x14ac:dyDescent="0.2">
      <c r="A7650">
        <v>55</v>
      </c>
      <c r="B7650">
        <v>58</v>
      </c>
      <c r="C7650">
        <v>55</v>
      </c>
    </row>
    <row r="7651" spans="1:3" x14ac:dyDescent="0.2">
      <c r="A7651">
        <v>55</v>
      </c>
      <c r="B7651">
        <v>59</v>
      </c>
      <c r="C7651">
        <v>91</v>
      </c>
    </row>
    <row r="7652" spans="1:3" x14ac:dyDescent="0.2">
      <c r="A7652">
        <v>55</v>
      </c>
      <c r="B7652">
        <v>60</v>
      </c>
      <c r="C7652">
        <v>65</v>
      </c>
    </row>
    <row r="7653" spans="1:3" x14ac:dyDescent="0.2">
      <c r="A7653">
        <v>55</v>
      </c>
      <c r="B7653">
        <v>61</v>
      </c>
      <c r="C7653">
        <v>66</v>
      </c>
    </row>
    <row r="7654" spans="1:3" x14ac:dyDescent="0.2">
      <c r="A7654">
        <v>55</v>
      </c>
      <c r="B7654">
        <v>62</v>
      </c>
      <c r="C7654">
        <v>89</v>
      </c>
    </row>
    <row r="7655" spans="1:3" x14ac:dyDescent="0.2">
      <c r="A7655">
        <v>55</v>
      </c>
      <c r="B7655">
        <v>63</v>
      </c>
      <c r="C7655">
        <v>99</v>
      </c>
    </row>
    <row r="7656" spans="1:3" x14ac:dyDescent="0.2">
      <c r="A7656">
        <v>55</v>
      </c>
      <c r="B7656">
        <v>64</v>
      </c>
      <c r="C7656">
        <v>42</v>
      </c>
    </row>
    <row r="7657" spans="1:3" x14ac:dyDescent="0.2">
      <c r="A7657">
        <v>55</v>
      </c>
      <c r="B7657">
        <v>65</v>
      </c>
      <c r="C7657">
        <v>79</v>
      </c>
    </row>
    <row r="7658" spans="1:3" x14ac:dyDescent="0.2">
      <c r="A7658">
        <v>55</v>
      </c>
      <c r="B7658">
        <v>66</v>
      </c>
      <c r="C7658">
        <v>50</v>
      </c>
    </row>
    <row r="7659" spans="1:3" x14ac:dyDescent="0.2">
      <c r="A7659">
        <v>55</v>
      </c>
      <c r="B7659">
        <v>67</v>
      </c>
      <c r="C7659">
        <v>88</v>
      </c>
    </row>
    <row r="7660" spans="1:3" x14ac:dyDescent="0.2">
      <c r="A7660">
        <v>55</v>
      </c>
      <c r="B7660">
        <v>68</v>
      </c>
      <c r="C7660">
        <v>85</v>
      </c>
    </row>
    <row r="7661" spans="1:3" x14ac:dyDescent="0.2">
      <c r="A7661">
        <v>55</v>
      </c>
      <c r="B7661">
        <v>69</v>
      </c>
      <c r="C7661">
        <v>54</v>
      </c>
    </row>
    <row r="7662" spans="1:3" x14ac:dyDescent="0.2">
      <c r="A7662">
        <v>55</v>
      </c>
      <c r="B7662">
        <v>70</v>
      </c>
      <c r="C7662">
        <v>41</v>
      </c>
    </row>
    <row r="7663" spans="1:3" x14ac:dyDescent="0.2">
      <c r="A7663">
        <v>55</v>
      </c>
      <c r="B7663">
        <v>71</v>
      </c>
      <c r="C7663">
        <v>40</v>
      </c>
    </row>
    <row r="7664" spans="1:3" x14ac:dyDescent="0.2">
      <c r="A7664">
        <v>55</v>
      </c>
      <c r="B7664">
        <v>72</v>
      </c>
      <c r="C7664">
        <v>52</v>
      </c>
    </row>
    <row r="7665" spans="1:3" x14ac:dyDescent="0.2">
      <c r="A7665">
        <v>55</v>
      </c>
      <c r="B7665">
        <v>73</v>
      </c>
      <c r="C7665">
        <v>59</v>
      </c>
    </row>
    <row r="7666" spans="1:3" x14ac:dyDescent="0.2">
      <c r="A7666">
        <v>55</v>
      </c>
      <c r="B7666">
        <v>74</v>
      </c>
      <c r="C7666">
        <v>42</v>
      </c>
    </row>
    <row r="7667" spans="1:3" x14ac:dyDescent="0.2">
      <c r="A7667">
        <v>55</v>
      </c>
      <c r="B7667">
        <v>75</v>
      </c>
      <c r="C7667">
        <v>42</v>
      </c>
    </row>
    <row r="7668" spans="1:3" x14ac:dyDescent="0.2">
      <c r="A7668">
        <v>55</v>
      </c>
      <c r="B7668">
        <v>76</v>
      </c>
      <c r="C7668">
        <v>49</v>
      </c>
    </row>
    <row r="7669" spans="1:3" x14ac:dyDescent="0.2">
      <c r="A7669">
        <v>55</v>
      </c>
      <c r="B7669">
        <v>77</v>
      </c>
      <c r="C7669">
        <v>49</v>
      </c>
    </row>
    <row r="7670" spans="1:3" x14ac:dyDescent="0.2">
      <c r="A7670">
        <v>55</v>
      </c>
      <c r="B7670">
        <v>78</v>
      </c>
      <c r="C7670">
        <v>33</v>
      </c>
    </row>
    <row r="7671" spans="1:3" x14ac:dyDescent="0.2">
      <c r="A7671">
        <v>55</v>
      </c>
      <c r="B7671">
        <v>79</v>
      </c>
      <c r="C7671">
        <v>81</v>
      </c>
    </row>
    <row r="7672" spans="1:3" x14ac:dyDescent="0.2">
      <c r="A7672">
        <v>55</v>
      </c>
      <c r="B7672">
        <v>80</v>
      </c>
      <c r="C7672">
        <v>41</v>
      </c>
    </row>
    <row r="7673" spans="1:3" x14ac:dyDescent="0.2">
      <c r="A7673">
        <v>55</v>
      </c>
      <c r="B7673">
        <v>81</v>
      </c>
      <c r="C7673">
        <v>115</v>
      </c>
    </row>
    <row r="7674" spans="1:3" x14ac:dyDescent="0.2">
      <c r="A7674">
        <v>55</v>
      </c>
      <c r="B7674">
        <v>82</v>
      </c>
      <c r="C7674">
        <v>23</v>
      </c>
    </row>
    <row r="7675" spans="1:3" x14ac:dyDescent="0.2">
      <c r="A7675">
        <v>55</v>
      </c>
      <c r="B7675">
        <v>83</v>
      </c>
      <c r="C7675">
        <v>79</v>
      </c>
    </row>
    <row r="7676" spans="1:3" x14ac:dyDescent="0.2">
      <c r="A7676">
        <v>55</v>
      </c>
      <c r="B7676">
        <v>84</v>
      </c>
      <c r="C7676">
        <v>71</v>
      </c>
    </row>
    <row r="7677" spans="1:3" x14ac:dyDescent="0.2">
      <c r="A7677">
        <v>55</v>
      </c>
      <c r="B7677">
        <v>85</v>
      </c>
      <c r="C7677">
        <v>71</v>
      </c>
    </row>
    <row r="7678" spans="1:3" x14ac:dyDescent="0.2">
      <c r="A7678">
        <v>55</v>
      </c>
      <c r="B7678">
        <v>86</v>
      </c>
      <c r="C7678">
        <v>85</v>
      </c>
    </row>
    <row r="7679" spans="1:3" x14ac:dyDescent="0.2">
      <c r="A7679">
        <v>55</v>
      </c>
      <c r="B7679">
        <v>87</v>
      </c>
      <c r="C7679">
        <v>99</v>
      </c>
    </row>
    <row r="7680" spans="1:3" x14ac:dyDescent="0.2">
      <c r="A7680">
        <v>55</v>
      </c>
      <c r="B7680">
        <v>88</v>
      </c>
      <c r="C7680">
        <v>103</v>
      </c>
    </row>
    <row r="7681" spans="1:3" x14ac:dyDescent="0.2">
      <c r="A7681">
        <v>55</v>
      </c>
      <c r="B7681">
        <v>89</v>
      </c>
      <c r="C7681">
        <v>33</v>
      </c>
    </row>
    <row r="7682" spans="1:3" x14ac:dyDescent="0.2">
      <c r="A7682">
        <v>55</v>
      </c>
      <c r="B7682">
        <v>90</v>
      </c>
      <c r="C7682">
        <v>116</v>
      </c>
    </row>
    <row r="7683" spans="1:3" x14ac:dyDescent="0.2">
      <c r="A7683">
        <v>55</v>
      </c>
      <c r="B7683">
        <v>91</v>
      </c>
      <c r="C7683">
        <v>58</v>
      </c>
    </row>
    <row r="7684" spans="1:3" x14ac:dyDescent="0.2">
      <c r="A7684">
        <v>55</v>
      </c>
      <c r="B7684">
        <v>92</v>
      </c>
      <c r="C7684">
        <v>70</v>
      </c>
    </row>
    <row r="7685" spans="1:3" x14ac:dyDescent="0.2">
      <c r="A7685">
        <v>55</v>
      </c>
      <c r="B7685">
        <v>93</v>
      </c>
      <c r="C7685">
        <v>49</v>
      </c>
    </row>
    <row r="7686" spans="1:3" x14ac:dyDescent="0.2">
      <c r="A7686">
        <v>55</v>
      </c>
      <c r="B7686">
        <v>94</v>
      </c>
      <c r="C7686">
        <v>105</v>
      </c>
    </row>
    <row r="7687" spans="1:3" x14ac:dyDescent="0.2">
      <c r="A7687">
        <v>55</v>
      </c>
      <c r="B7687">
        <v>95</v>
      </c>
      <c r="C7687">
        <v>78</v>
      </c>
    </row>
    <row r="7688" spans="1:3" x14ac:dyDescent="0.2">
      <c r="A7688">
        <v>55</v>
      </c>
      <c r="B7688">
        <v>96</v>
      </c>
      <c r="C7688">
        <v>78</v>
      </c>
    </row>
    <row r="7689" spans="1:3" x14ac:dyDescent="0.2">
      <c r="A7689">
        <v>55</v>
      </c>
      <c r="B7689">
        <v>97</v>
      </c>
      <c r="C7689">
        <v>66</v>
      </c>
    </row>
    <row r="7690" spans="1:3" x14ac:dyDescent="0.2">
      <c r="A7690">
        <v>55</v>
      </c>
      <c r="B7690">
        <v>98</v>
      </c>
      <c r="C7690">
        <v>122</v>
      </c>
    </row>
    <row r="7691" spans="1:3" x14ac:dyDescent="0.2">
      <c r="A7691">
        <v>55</v>
      </c>
      <c r="B7691">
        <v>99</v>
      </c>
      <c r="C7691">
        <v>27</v>
      </c>
    </row>
    <row r="7692" spans="1:3" x14ac:dyDescent="0.2">
      <c r="A7692">
        <v>55</v>
      </c>
      <c r="B7692">
        <v>100</v>
      </c>
      <c r="C7692">
        <v>79</v>
      </c>
    </row>
    <row r="7693" spans="1:3" x14ac:dyDescent="0.2">
      <c r="A7693">
        <v>55</v>
      </c>
      <c r="B7693">
        <v>101</v>
      </c>
      <c r="C7693">
        <v>83</v>
      </c>
    </row>
    <row r="7694" spans="1:3" x14ac:dyDescent="0.2">
      <c r="A7694">
        <v>55</v>
      </c>
      <c r="B7694">
        <v>102</v>
      </c>
      <c r="C7694">
        <v>83</v>
      </c>
    </row>
    <row r="7695" spans="1:3" x14ac:dyDescent="0.2">
      <c r="A7695">
        <v>55</v>
      </c>
      <c r="B7695">
        <v>103</v>
      </c>
      <c r="C7695">
        <v>54</v>
      </c>
    </row>
    <row r="7696" spans="1:3" x14ac:dyDescent="0.2">
      <c r="A7696">
        <v>55</v>
      </c>
      <c r="B7696">
        <v>104</v>
      </c>
      <c r="C7696">
        <v>40</v>
      </c>
    </row>
    <row r="7697" spans="1:3" x14ac:dyDescent="0.2">
      <c r="A7697">
        <v>55</v>
      </c>
      <c r="B7697">
        <v>105</v>
      </c>
      <c r="C7697">
        <v>31</v>
      </c>
    </row>
    <row r="7698" spans="1:3" x14ac:dyDescent="0.2">
      <c r="A7698">
        <v>55</v>
      </c>
      <c r="B7698">
        <v>106</v>
      </c>
      <c r="C7698">
        <v>65</v>
      </c>
    </row>
    <row r="7699" spans="1:3" x14ac:dyDescent="0.2">
      <c r="A7699">
        <v>55</v>
      </c>
      <c r="B7699">
        <v>107</v>
      </c>
      <c r="C7699">
        <v>85</v>
      </c>
    </row>
    <row r="7700" spans="1:3" x14ac:dyDescent="0.2">
      <c r="A7700">
        <v>55</v>
      </c>
      <c r="B7700">
        <v>108</v>
      </c>
      <c r="C7700">
        <v>80</v>
      </c>
    </row>
    <row r="7701" spans="1:3" x14ac:dyDescent="0.2">
      <c r="A7701">
        <v>55</v>
      </c>
      <c r="B7701">
        <v>109</v>
      </c>
      <c r="C7701">
        <v>70</v>
      </c>
    </row>
    <row r="7702" spans="1:3" x14ac:dyDescent="0.2">
      <c r="A7702">
        <v>55</v>
      </c>
      <c r="B7702">
        <v>110</v>
      </c>
      <c r="C7702">
        <v>83</v>
      </c>
    </row>
    <row r="7703" spans="1:3" x14ac:dyDescent="0.2">
      <c r="A7703">
        <v>55</v>
      </c>
      <c r="B7703">
        <v>111</v>
      </c>
      <c r="C7703">
        <v>83</v>
      </c>
    </row>
    <row r="7704" spans="1:3" x14ac:dyDescent="0.2">
      <c r="A7704">
        <v>55</v>
      </c>
      <c r="B7704">
        <v>112</v>
      </c>
      <c r="C7704">
        <v>80</v>
      </c>
    </row>
    <row r="7705" spans="1:3" x14ac:dyDescent="0.2">
      <c r="A7705">
        <v>55</v>
      </c>
      <c r="B7705">
        <v>113</v>
      </c>
      <c r="C7705">
        <v>80</v>
      </c>
    </row>
    <row r="7706" spans="1:3" x14ac:dyDescent="0.2">
      <c r="A7706">
        <v>55</v>
      </c>
      <c r="B7706">
        <v>114</v>
      </c>
      <c r="C7706">
        <v>65</v>
      </c>
    </row>
    <row r="7707" spans="1:3" x14ac:dyDescent="0.2">
      <c r="A7707">
        <v>55</v>
      </c>
      <c r="B7707">
        <v>115</v>
      </c>
      <c r="C7707">
        <v>116</v>
      </c>
    </row>
    <row r="7708" spans="1:3" x14ac:dyDescent="0.2">
      <c r="A7708">
        <v>55</v>
      </c>
      <c r="B7708">
        <v>116</v>
      </c>
      <c r="C7708">
        <v>56</v>
      </c>
    </row>
    <row r="7709" spans="1:3" x14ac:dyDescent="0.2">
      <c r="A7709">
        <v>55</v>
      </c>
      <c r="B7709">
        <v>117</v>
      </c>
      <c r="C7709">
        <v>65</v>
      </c>
    </row>
    <row r="7710" spans="1:3" x14ac:dyDescent="0.2">
      <c r="A7710">
        <v>55</v>
      </c>
      <c r="B7710">
        <v>118</v>
      </c>
      <c r="C7710">
        <v>10</v>
      </c>
    </row>
    <row r="7711" spans="1:3" x14ac:dyDescent="0.2">
      <c r="A7711">
        <v>55</v>
      </c>
      <c r="B7711">
        <v>119</v>
      </c>
      <c r="C7711">
        <v>46</v>
      </c>
    </row>
    <row r="7712" spans="1:3" x14ac:dyDescent="0.2">
      <c r="A7712">
        <v>55</v>
      </c>
      <c r="B7712">
        <v>120</v>
      </c>
      <c r="C7712">
        <v>46</v>
      </c>
    </row>
    <row r="7713" spans="1:3" x14ac:dyDescent="0.2">
      <c r="A7713">
        <v>55</v>
      </c>
      <c r="B7713">
        <v>121</v>
      </c>
      <c r="C7713">
        <v>85</v>
      </c>
    </row>
    <row r="7714" spans="1:3" x14ac:dyDescent="0.2">
      <c r="A7714">
        <v>55</v>
      </c>
      <c r="B7714">
        <v>122</v>
      </c>
      <c r="C7714">
        <v>64</v>
      </c>
    </row>
    <row r="7715" spans="1:3" x14ac:dyDescent="0.2">
      <c r="A7715">
        <v>55</v>
      </c>
      <c r="B7715">
        <v>123</v>
      </c>
      <c r="C7715">
        <v>65</v>
      </c>
    </row>
    <row r="7716" spans="1:3" x14ac:dyDescent="0.2">
      <c r="A7716">
        <v>55</v>
      </c>
      <c r="B7716">
        <v>124</v>
      </c>
      <c r="C7716">
        <v>65</v>
      </c>
    </row>
    <row r="7717" spans="1:3" x14ac:dyDescent="0.2">
      <c r="A7717">
        <v>55</v>
      </c>
      <c r="B7717">
        <v>125</v>
      </c>
      <c r="C7717">
        <v>93</v>
      </c>
    </row>
    <row r="7718" spans="1:3" x14ac:dyDescent="0.2">
      <c r="A7718">
        <v>55</v>
      </c>
      <c r="B7718">
        <v>126</v>
      </c>
      <c r="C7718">
        <v>93</v>
      </c>
    </row>
    <row r="7719" spans="1:3" x14ac:dyDescent="0.2">
      <c r="A7719">
        <v>55</v>
      </c>
      <c r="B7719">
        <v>127</v>
      </c>
      <c r="C7719">
        <v>46</v>
      </c>
    </row>
    <row r="7720" spans="1:3" x14ac:dyDescent="0.2">
      <c r="A7720">
        <v>55</v>
      </c>
      <c r="B7720">
        <v>128</v>
      </c>
      <c r="C7720">
        <v>85</v>
      </c>
    </row>
    <row r="7721" spans="1:3" x14ac:dyDescent="0.2">
      <c r="A7721">
        <v>55</v>
      </c>
      <c r="B7721">
        <v>129</v>
      </c>
      <c r="C7721">
        <v>85</v>
      </c>
    </row>
    <row r="7722" spans="1:3" x14ac:dyDescent="0.2">
      <c r="A7722">
        <v>55</v>
      </c>
      <c r="B7722">
        <v>130</v>
      </c>
      <c r="C7722">
        <v>88</v>
      </c>
    </row>
    <row r="7723" spans="1:3" x14ac:dyDescent="0.2">
      <c r="A7723">
        <v>55</v>
      </c>
      <c r="B7723">
        <v>131</v>
      </c>
      <c r="C7723">
        <v>46</v>
      </c>
    </row>
    <row r="7724" spans="1:3" x14ac:dyDescent="0.2">
      <c r="A7724">
        <v>55</v>
      </c>
      <c r="B7724">
        <v>132</v>
      </c>
      <c r="C7724">
        <v>93</v>
      </c>
    </row>
    <row r="7725" spans="1:3" x14ac:dyDescent="0.2">
      <c r="A7725">
        <v>55</v>
      </c>
      <c r="B7725">
        <v>133</v>
      </c>
      <c r="C7725">
        <v>76</v>
      </c>
    </row>
    <row r="7726" spans="1:3" x14ac:dyDescent="0.2">
      <c r="A7726">
        <v>55</v>
      </c>
      <c r="B7726">
        <v>134</v>
      </c>
      <c r="C7726">
        <v>93</v>
      </c>
    </row>
    <row r="7727" spans="1:3" x14ac:dyDescent="0.2">
      <c r="A7727">
        <v>55</v>
      </c>
      <c r="B7727">
        <v>135</v>
      </c>
      <c r="C7727">
        <v>122</v>
      </c>
    </row>
    <row r="7728" spans="1:3" x14ac:dyDescent="0.2">
      <c r="A7728">
        <v>55</v>
      </c>
      <c r="B7728">
        <v>136</v>
      </c>
      <c r="C7728">
        <v>122</v>
      </c>
    </row>
    <row r="7729" spans="1:3" x14ac:dyDescent="0.2">
      <c r="A7729">
        <v>55</v>
      </c>
      <c r="B7729">
        <v>137</v>
      </c>
      <c r="C7729">
        <v>76</v>
      </c>
    </row>
    <row r="7730" spans="1:3" x14ac:dyDescent="0.2">
      <c r="A7730">
        <v>56</v>
      </c>
      <c r="B7730">
        <v>0</v>
      </c>
      <c r="C7730">
        <v>7</v>
      </c>
    </row>
    <row r="7731" spans="1:3" x14ac:dyDescent="0.2">
      <c r="A7731">
        <v>56</v>
      </c>
      <c r="B7731">
        <v>1</v>
      </c>
      <c r="C7731">
        <v>13</v>
      </c>
    </row>
    <row r="7732" spans="1:3" x14ac:dyDescent="0.2">
      <c r="A7732">
        <v>56</v>
      </c>
      <c r="B7732">
        <v>2</v>
      </c>
      <c r="C7732">
        <v>95</v>
      </c>
    </row>
    <row r="7733" spans="1:3" x14ac:dyDescent="0.2">
      <c r="A7733">
        <v>56</v>
      </c>
      <c r="B7733">
        <v>3</v>
      </c>
      <c r="C7733">
        <v>23</v>
      </c>
    </row>
    <row r="7734" spans="1:3" x14ac:dyDescent="0.2">
      <c r="A7734">
        <v>56</v>
      </c>
      <c r="B7734">
        <v>4</v>
      </c>
      <c r="C7734">
        <v>72</v>
      </c>
    </row>
    <row r="7735" spans="1:3" x14ac:dyDescent="0.2">
      <c r="A7735">
        <v>56</v>
      </c>
      <c r="B7735">
        <v>5</v>
      </c>
      <c r="C7735">
        <v>22</v>
      </c>
    </row>
    <row r="7736" spans="1:3" x14ac:dyDescent="0.2">
      <c r="A7736">
        <v>56</v>
      </c>
      <c r="B7736">
        <v>6</v>
      </c>
      <c r="C7736">
        <v>72</v>
      </c>
    </row>
    <row r="7737" spans="1:3" x14ac:dyDescent="0.2">
      <c r="A7737">
        <v>56</v>
      </c>
      <c r="B7737">
        <v>7</v>
      </c>
      <c r="C7737">
        <v>21</v>
      </c>
    </row>
    <row r="7738" spans="1:3" x14ac:dyDescent="0.2">
      <c r="A7738">
        <v>56</v>
      </c>
      <c r="B7738">
        <v>8</v>
      </c>
      <c r="C7738">
        <v>33</v>
      </c>
    </row>
    <row r="7739" spans="1:3" x14ac:dyDescent="0.2">
      <c r="A7739">
        <v>56</v>
      </c>
      <c r="B7739">
        <v>9</v>
      </c>
      <c r="C7739">
        <v>39</v>
      </c>
    </row>
    <row r="7740" spans="1:3" x14ac:dyDescent="0.2">
      <c r="A7740">
        <v>56</v>
      </c>
      <c r="B7740">
        <v>10</v>
      </c>
      <c r="C7740">
        <v>66</v>
      </c>
    </row>
    <row r="7741" spans="1:3" x14ac:dyDescent="0.2">
      <c r="A7741">
        <v>56</v>
      </c>
      <c r="B7741">
        <v>11</v>
      </c>
      <c r="C7741">
        <v>39</v>
      </c>
    </row>
    <row r="7742" spans="1:3" x14ac:dyDescent="0.2">
      <c r="A7742">
        <v>56</v>
      </c>
      <c r="B7742">
        <v>12</v>
      </c>
      <c r="C7742">
        <v>39</v>
      </c>
    </row>
    <row r="7743" spans="1:3" x14ac:dyDescent="0.2">
      <c r="A7743">
        <v>56</v>
      </c>
      <c r="B7743">
        <v>13</v>
      </c>
      <c r="C7743">
        <v>21</v>
      </c>
    </row>
    <row r="7744" spans="1:3" x14ac:dyDescent="0.2">
      <c r="A7744">
        <v>56</v>
      </c>
      <c r="B7744">
        <v>14</v>
      </c>
      <c r="C7744">
        <v>21</v>
      </c>
    </row>
    <row r="7745" spans="1:3" x14ac:dyDescent="0.2">
      <c r="A7745">
        <v>56</v>
      </c>
      <c r="B7745">
        <v>15</v>
      </c>
      <c r="C7745">
        <v>20</v>
      </c>
    </row>
    <row r="7746" spans="1:3" x14ac:dyDescent="0.2">
      <c r="A7746">
        <v>56</v>
      </c>
      <c r="B7746">
        <v>16</v>
      </c>
      <c r="C7746">
        <v>72</v>
      </c>
    </row>
    <row r="7747" spans="1:3" x14ac:dyDescent="0.2">
      <c r="A7747">
        <v>56</v>
      </c>
      <c r="B7747">
        <v>17</v>
      </c>
      <c r="C7747">
        <v>95</v>
      </c>
    </row>
    <row r="7748" spans="1:3" x14ac:dyDescent="0.2">
      <c r="A7748">
        <v>56</v>
      </c>
      <c r="B7748">
        <v>18</v>
      </c>
      <c r="C7748">
        <v>72</v>
      </c>
    </row>
    <row r="7749" spans="1:3" x14ac:dyDescent="0.2">
      <c r="A7749">
        <v>56</v>
      </c>
      <c r="B7749">
        <v>19</v>
      </c>
      <c r="C7749">
        <v>13</v>
      </c>
    </row>
    <row r="7750" spans="1:3" x14ac:dyDescent="0.2">
      <c r="A7750">
        <v>56</v>
      </c>
      <c r="B7750">
        <v>20</v>
      </c>
      <c r="C7750">
        <v>21</v>
      </c>
    </row>
    <row r="7751" spans="1:3" x14ac:dyDescent="0.2">
      <c r="A7751">
        <v>56</v>
      </c>
      <c r="B7751">
        <v>21</v>
      </c>
      <c r="C7751">
        <v>51</v>
      </c>
    </row>
    <row r="7752" spans="1:3" x14ac:dyDescent="0.2">
      <c r="A7752">
        <v>56</v>
      </c>
      <c r="B7752">
        <v>22</v>
      </c>
      <c r="C7752">
        <v>73</v>
      </c>
    </row>
    <row r="7753" spans="1:3" x14ac:dyDescent="0.2">
      <c r="A7753">
        <v>56</v>
      </c>
      <c r="B7753">
        <v>23</v>
      </c>
      <c r="C7753">
        <v>57</v>
      </c>
    </row>
    <row r="7754" spans="1:3" x14ac:dyDescent="0.2">
      <c r="A7754">
        <v>56</v>
      </c>
      <c r="B7754">
        <v>24</v>
      </c>
      <c r="C7754">
        <v>8</v>
      </c>
    </row>
    <row r="7755" spans="1:3" x14ac:dyDescent="0.2">
      <c r="A7755">
        <v>56</v>
      </c>
      <c r="B7755">
        <v>25</v>
      </c>
      <c r="C7755">
        <v>7</v>
      </c>
    </row>
    <row r="7756" spans="1:3" x14ac:dyDescent="0.2">
      <c r="A7756">
        <v>56</v>
      </c>
      <c r="B7756">
        <v>26</v>
      </c>
      <c r="C7756">
        <v>20</v>
      </c>
    </row>
    <row r="7757" spans="1:3" x14ac:dyDescent="0.2">
      <c r="A7757">
        <v>56</v>
      </c>
      <c r="B7757">
        <v>27</v>
      </c>
      <c r="C7757">
        <v>54</v>
      </c>
    </row>
    <row r="7758" spans="1:3" x14ac:dyDescent="0.2">
      <c r="A7758">
        <v>56</v>
      </c>
      <c r="B7758">
        <v>28</v>
      </c>
      <c r="C7758">
        <v>58</v>
      </c>
    </row>
    <row r="7759" spans="1:3" x14ac:dyDescent="0.2">
      <c r="A7759">
        <v>56</v>
      </c>
      <c r="B7759">
        <v>29</v>
      </c>
      <c r="C7759">
        <v>22</v>
      </c>
    </row>
    <row r="7760" spans="1:3" x14ac:dyDescent="0.2">
      <c r="A7760">
        <v>56</v>
      </c>
      <c r="B7760">
        <v>30</v>
      </c>
      <c r="C7760">
        <v>78</v>
      </c>
    </row>
    <row r="7761" spans="1:3" x14ac:dyDescent="0.2">
      <c r="A7761">
        <v>56</v>
      </c>
      <c r="B7761">
        <v>31</v>
      </c>
      <c r="C7761">
        <v>54</v>
      </c>
    </row>
    <row r="7762" spans="1:3" x14ac:dyDescent="0.2">
      <c r="A7762">
        <v>56</v>
      </c>
      <c r="B7762">
        <v>32</v>
      </c>
      <c r="C7762">
        <v>89</v>
      </c>
    </row>
    <row r="7763" spans="1:3" x14ac:dyDescent="0.2">
      <c r="A7763">
        <v>56</v>
      </c>
      <c r="B7763">
        <v>33</v>
      </c>
      <c r="C7763">
        <v>28</v>
      </c>
    </row>
    <row r="7764" spans="1:3" x14ac:dyDescent="0.2">
      <c r="A7764">
        <v>56</v>
      </c>
      <c r="B7764">
        <v>34</v>
      </c>
      <c r="C7764">
        <v>28</v>
      </c>
    </row>
    <row r="7765" spans="1:3" x14ac:dyDescent="0.2">
      <c r="A7765">
        <v>56</v>
      </c>
      <c r="B7765">
        <v>35</v>
      </c>
      <c r="C7765">
        <v>23</v>
      </c>
    </row>
    <row r="7766" spans="1:3" x14ac:dyDescent="0.2">
      <c r="A7766">
        <v>56</v>
      </c>
      <c r="B7766">
        <v>36</v>
      </c>
      <c r="C7766">
        <v>23</v>
      </c>
    </row>
    <row r="7767" spans="1:3" x14ac:dyDescent="0.2">
      <c r="A7767">
        <v>56</v>
      </c>
      <c r="B7767">
        <v>37</v>
      </c>
      <c r="C7767">
        <v>70</v>
      </c>
    </row>
    <row r="7768" spans="1:3" x14ac:dyDescent="0.2">
      <c r="A7768">
        <v>56</v>
      </c>
      <c r="B7768">
        <v>38</v>
      </c>
      <c r="C7768">
        <v>99</v>
      </c>
    </row>
    <row r="7769" spans="1:3" x14ac:dyDescent="0.2">
      <c r="A7769">
        <v>56</v>
      </c>
      <c r="B7769">
        <v>39</v>
      </c>
      <c r="C7769">
        <v>73</v>
      </c>
    </row>
    <row r="7770" spans="1:3" x14ac:dyDescent="0.2">
      <c r="A7770">
        <v>56</v>
      </c>
      <c r="B7770">
        <v>40</v>
      </c>
      <c r="C7770">
        <v>115</v>
      </c>
    </row>
    <row r="7771" spans="1:3" x14ac:dyDescent="0.2">
      <c r="A7771">
        <v>56</v>
      </c>
      <c r="B7771">
        <v>41</v>
      </c>
      <c r="C7771">
        <v>54</v>
      </c>
    </row>
    <row r="7772" spans="1:3" x14ac:dyDescent="0.2">
      <c r="A7772">
        <v>56</v>
      </c>
      <c r="B7772">
        <v>42</v>
      </c>
      <c r="C7772">
        <v>115</v>
      </c>
    </row>
    <row r="7773" spans="1:3" x14ac:dyDescent="0.2">
      <c r="A7773">
        <v>56</v>
      </c>
      <c r="B7773">
        <v>43</v>
      </c>
      <c r="C7773">
        <v>54</v>
      </c>
    </row>
    <row r="7774" spans="1:3" x14ac:dyDescent="0.2">
      <c r="A7774">
        <v>56</v>
      </c>
      <c r="B7774">
        <v>44</v>
      </c>
      <c r="C7774">
        <v>99</v>
      </c>
    </row>
    <row r="7775" spans="1:3" x14ac:dyDescent="0.2">
      <c r="A7775">
        <v>56</v>
      </c>
      <c r="B7775">
        <v>45</v>
      </c>
      <c r="C7775">
        <v>89</v>
      </c>
    </row>
    <row r="7776" spans="1:3" x14ac:dyDescent="0.2">
      <c r="A7776">
        <v>56</v>
      </c>
      <c r="B7776">
        <v>46</v>
      </c>
      <c r="C7776">
        <v>64</v>
      </c>
    </row>
    <row r="7777" spans="1:3" x14ac:dyDescent="0.2">
      <c r="A7777">
        <v>56</v>
      </c>
      <c r="B7777">
        <v>47</v>
      </c>
      <c r="C7777">
        <v>64</v>
      </c>
    </row>
    <row r="7778" spans="1:3" x14ac:dyDescent="0.2">
      <c r="A7778">
        <v>56</v>
      </c>
      <c r="B7778">
        <v>48</v>
      </c>
      <c r="C7778">
        <v>80</v>
      </c>
    </row>
    <row r="7779" spans="1:3" x14ac:dyDescent="0.2">
      <c r="A7779">
        <v>56</v>
      </c>
      <c r="B7779">
        <v>49</v>
      </c>
      <c r="C7779">
        <v>31</v>
      </c>
    </row>
    <row r="7780" spans="1:3" x14ac:dyDescent="0.2">
      <c r="A7780">
        <v>56</v>
      </c>
      <c r="B7780">
        <v>50</v>
      </c>
      <c r="C7780">
        <v>54</v>
      </c>
    </row>
    <row r="7781" spans="1:3" x14ac:dyDescent="0.2">
      <c r="A7781">
        <v>56</v>
      </c>
      <c r="B7781">
        <v>51</v>
      </c>
      <c r="C7781">
        <v>91</v>
      </c>
    </row>
    <row r="7782" spans="1:3" x14ac:dyDescent="0.2">
      <c r="A7782">
        <v>56</v>
      </c>
      <c r="B7782">
        <v>52</v>
      </c>
      <c r="C7782">
        <v>59</v>
      </c>
    </row>
    <row r="7783" spans="1:3" x14ac:dyDescent="0.2">
      <c r="A7783">
        <v>56</v>
      </c>
      <c r="B7783">
        <v>53</v>
      </c>
      <c r="C7783">
        <v>51</v>
      </c>
    </row>
    <row r="7784" spans="1:3" x14ac:dyDescent="0.2">
      <c r="A7784">
        <v>56</v>
      </c>
      <c r="B7784">
        <v>54</v>
      </c>
      <c r="C7784">
        <v>115</v>
      </c>
    </row>
    <row r="7785" spans="1:3" x14ac:dyDescent="0.2">
      <c r="A7785">
        <v>56</v>
      </c>
      <c r="B7785">
        <v>55</v>
      </c>
      <c r="C7785">
        <v>55</v>
      </c>
    </row>
    <row r="7786" spans="1:3" x14ac:dyDescent="0.2">
      <c r="A7786">
        <v>56</v>
      </c>
      <c r="B7786">
        <v>56</v>
      </c>
      <c r="C7786">
        <v>56</v>
      </c>
    </row>
    <row r="7787" spans="1:3" x14ac:dyDescent="0.2">
      <c r="A7787">
        <v>56</v>
      </c>
      <c r="B7787">
        <v>57</v>
      </c>
      <c r="C7787">
        <v>116</v>
      </c>
    </row>
    <row r="7788" spans="1:3" x14ac:dyDescent="0.2">
      <c r="A7788">
        <v>56</v>
      </c>
      <c r="B7788">
        <v>58</v>
      </c>
      <c r="C7788">
        <v>55</v>
      </c>
    </row>
    <row r="7789" spans="1:3" x14ac:dyDescent="0.2">
      <c r="A7789">
        <v>56</v>
      </c>
      <c r="B7789">
        <v>59</v>
      </c>
      <c r="C7789">
        <v>58</v>
      </c>
    </row>
    <row r="7790" spans="1:3" x14ac:dyDescent="0.2">
      <c r="A7790">
        <v>56</v>
      </c>
      <c r="B7790">
        <v>60</v>
      </c>
      <c r="C7790">
        <v>65</v>
      </c>
    </row>
    <row r="7791" spans="1:3" x14ac:dyDescent="0.2">
      <c r="A7791">
        <v>56</v>
      </c>
      <c r="B7791">
        <v>61</v>
      </c>
      <c r="C7791">
        <v>66</v>
      </c>
    </row>
    <row r="7792" spans="1:3" x14ac:dyDescent="0.2">
      <c r="A7792">
        <v>56</v>
      </c>
      <c r="B7792">
        <v>62</v>
      </c>
      <c r="C7792">
        <v>89</v>
      </c>
    </row>
    <row r="7793" spans="1:3" x14ac:dyDescent="0.2">
      <c r="A7793">
        <v>56</v>
      </c>
      <c r="B7793">
        <v>63</v>
      </c>
      <c r="C7793">
        <v>99</v>
      </c>
    </row>
    <row r="7794" spans="1:3" x14ac:dyDescent="0.2">
      <c r="A7794">
        <v>56</v>
      </c>
      <c r="B7794">
        <v>64</v>
      </c>
      <c r="C7794">
        <v>31</v>
      </c>
    </row>
    <row r="7795" spans="1:3" x14ac:dyDescent="0.2">
      <c r="A7795">
        <v>56</v>
      </c>
      <c r="B7795">
        <v>65</v>
      </c>
      <c r="C7795">
        <v>79</v>
      </c>
    </row>
    <row r="7796" spans="1:3" x14ac:dyDescent="0.2">
      <c r="A7796">
        <v>56</v>
      </c>
      <c r="B7796">
        <v>66</v>
      </c>
      <c r="C7796">
        <v>41</v>
      </c>
    </row>
    <row r="7797" spans="1:3" x14ac:dyDescent="0.2">
      <c r="A7797">
        <v>56</v>
      </c>
      <c r="B7797">
        <v>67</v>
      </c>
      <c r="C7797">
        <v>65</v>
      </c>
    </row>
    <row r="7798" spans="1:3" x14ac:dyDescent="0.2">
      <c r="A7798">
        <v>56</v>
      </c>
      <c r="B7798">
        <v>68</v>
      </c>
      <c r="C7798">
        <v>85</v>
      </c>
    </row>
    <row r="7799" spans="1:3" x14ac:dyDescent="0.2">
      <c r="A7799">
        <v>56</v>
      </c>
      <c r="B7799">
        <v>69</v>
      </c>
      <c r="C7799">
        <v>54</v>
      </c>
    </row>
    <row r="7800" spans="1:3" x14ac:dyDescent="0.2">
      <c r="A7800">
        <v>56</v>
      </c>
      <c r="B7800">
        <v>70</v>
      </c>
      <c r="C7800">
        <v>69</v>
      </c>
    </row>
    <row r="7801" spans="1:3" x14ac:dyDescent="0.2">
      <c r="A7801">
        <v>56</v>
      </c>
      <c r="B7801">
        <v>71</v>
      </c>
      <c r="C7801">
        <v>42</v>
      </c>
    </row>
    <row r="7802" spans="1:3" x14ac:dyDescent="0.2">
      <c r="A7802">
        <v>56</v>
      </c>
      <c r="B7802">
        <v>72</v>
      </c>
      <c r="C7802">
        <v>73</v>
      </c>
    </row>
    <row r="7803" spans="1:3" x14ac:dyDescent="0.2">
      <c r="A7803">
        <v>56</v>
      </c>
      <c r="B7803">
        <v>73</v>
      </c>
      <c r="C7803">
        <v>28</v>
      </c>
    </row>
    <row r="7804" spans="1:3" x14ac:dyDescent="0.2">
      <c r="A7804">
        <v>56</v>
      </c>
      <c r="B7804">
        <v>74</v>
      </c>
      <c r="C7804">
        <v>42</v>
      </c>
    </row>
    <row r="7805" spans="1:3" x14ac:dyDescent="0.2">
      <c r="A7805">
        <v>56</v>
      </c>
      <c r="B7805">
        <v>75</v>
      </c>
      <c r="C7805">
        <v>42</v>
      </c>
    </row>
    <row r="7806" spans="1:3" x14ac:dyDescent="0.2">
      <c r="A7806">
        <v>56</v>
      </c>
      <c r="B7806">
        <v>76</v>
      </c>
      <c r="C7806">
        <v>49</v>
      </c>
    </row>
    <row r="7807" spans="1:3" x14ac:dyDescent="0.2">
      <c r="A7807">
        <v>56</v>
      </c>
      <c r="B7807">
        <v>77</v>
      </c>
      <c r="C7807">
        <v>49</v>
      </c>
    </row>
    <row r="7808" spans="1:3" x14ac:dyDescent="0.2">
      <c r="A7808">
        <v>56</v>
      </c>
      <c r="B7808">
        <v>78</v>
      </c>
      <c r="C7808">
        <v>33</v>
      </c>
    </row>
    <row r="7809" spans="1:3" x14ac:dyDescent="0.2">
      <c r="A7809">
        <v>56</v>
      </c>
      <c r="B7809">
        <v>79</v>
      </c>
      <c r="C7809">
        <v>40</v>
      </c>
    </row>
    <row r="7810" spans="1:3" x14ac:dyDescent="0.2">
      <c r="A7810">
        <v>56</v>
      </c>
      <c r="B7810">
        <v>80</v>
      </c>
      <c r="C7810">
        <v>41</v>
      </c>
    </row>
    <row r="7811" spans="1:3" x14ac:dyDescent="0.2">
      <c r="A7811">
        <v>56</v>
      </c>
      <c r="B7811">
        <v>81</v>
      </c>
      <c r="C7811">
        <v>115</v>
      </c>
    </row>
    <row r="7812" spans="1:3" x14ac:dyDescent="0.2">
      <c r="A7812">
        <v>56</v>
      </c>
      <c r="B7812">
        <v>82</v>
      </c>
      <c r="C7812">
        <v>72</v>
      </c>
    </row>
    <row r="7813" spans="1:3" x14ac:dyDescent="0.2">
      <c r="A7813">
        <v>56</v>
      </c>
      <c r="B7813">
        <v>83</v>
      </c>
      <c r="C7813">
        <v>79</v>
      </c>
    </row>
    <row r="7814" spans="1:3" x14ac:dyDescent="0.2">
      <c r="A7814">
        <v>56</v>
      </c>
      <c r="B7814">
        <v>84</v>
      </c>
      <c r="C7814">
        <v>74</v>
      </c>
    </row>
    <row r="7815" spans="1:3" x14ac:dyDescent="0.2">
      <c r="A7815">
        <v>56</v>
      </c>
      <c r="B7815">
        <v>85</v>
      </c>
      <c r="C7815">
        <v>71</v>
      </c>
    </row>
    <row r="7816" spans="1:3" x14ac:dyDescent="0.2">
      <c r="A7816">
        <v>56</v>
      </c>
      <c r="B7816">
        <v>86</v>
      </c>
      <c r="C7816">
        <v>85</v>
      </c>
    </row>
    <row r="7817" spans="1:3" x14ac:dyDescent="0.2">
      <c r="A7817">
        <v>56</v>
      </c>
      <c r="B7817">
        <v>87</v>
      </c>
      <c r="C7817">
        <v>88</v>
      </c>
    </row>
    <row r="7818" spans="1:3" x14ac:dyDescent="0.2">
      <c r="A7818">
        <v>56</v>
      </c>
      <c r="B7818">
        <v>88</v>
      </c>
      <c r="C7818">
        <v>103</v>
      </c>
    </row>
    <row r="7819" spans="1:3" x14ac:dyDescent="0.2">
      <c r="A7819">
        <v>56</v>
      </c>
      <c r="B7819">
        <v>89</v>
      </c>
      <c r="C7819">
        <v>33</v>
      </c>
    </row>
    <row r="7820" spans="1:3" x14ac:dyDescent="0.2">
      <c r="A7820">
        <v>56</v>
      </c>
      <c r="B7820">
        <v>90</v>
      </c>
      <c r="C7820">
        <v>116</v>
      </c>
    </row>
    <row r="7821" spans="1:3" x14ac:dyDescent="0.2">
      <c r="A7821">
        <v>56</v>
      </c>
      <c r="B7821">
        <v>91</v>
      </c>
      <c r="C7821">
        <v>55</v>
      </c>
    </row>
    <row r="7822" spans="1:3" x14ac:dyDescent="0.2">
      <c r="A7822">
        <v>56</v>
      </c>
      <c r="B7822">
        <v>92</v>
      </c>
      <c r="C7822">
        <v>70</v>
      </c>
    </row>
    <row r="7823" spans="1:3" x14ac:dyDescent="0.2">
      <c r="A7823">
        <v>56</v>
      </c>
      <c r="B7823">
        <v>93</v>
      </c>
      <c r="C7823">
        <v>105</v>
      </c>
    </row>
    <row r="7824" spans="1:3" x14ac:dyDescent="0.2">
      <c r="A7824">
        <v>56</v>
      </c>
      <c r="B7824">
        <v>94</v>
      </c>
      <c r="C7824">
        <v>105</v>
      </c>
    </row>
    <row r="7825" spans="1:3" x14ac:dyDescent="0.2">
      <c r="A7825">
        <v>56</v>
      </c>
      <c r="B7825">
        <v>95</v>
      </c>
      <c r="C7825">
        <v>21</v>
      </c>
    </row>
    <row r="7826" spans="1:3" x14ac:dyDescent="0.2">
      <c r="A7826">
        <v>56</v>
      </c>
      <c r="B7826">
        <v>96</v>
      </c>
      <c r="C7826">
        <v>78</v>
      </c>
    </row>
    <row r="7827" spans="1:3" x14ac:dyDescent="0.2">
      <c r="A7827">
        <v>56</v>
      </c>
      <c r="B7827">
        <v>97</v>
      </c>
      <c r="C7827">
        <v>66</v>
      </c>
    </row>
    <row r="7828" spans="1:3" x14ac:dyDescent="0.2">
      <c r="A7828">
        <v>56</v>
      </c>
      <c r="B7828">
        <v>98</v>
      </c>
      <c r="C7828">
        <v>122</v>
      </c>
    </row>
    <row r="7829" spans="1:3" x14ac:dyDescent="0.2">
      <c r="A7829">
        <v>56</v>
      </c>
      <c r="B7829">
        <v>99</v>
      </c>
      <c r="C7829">
        <v>103</v>
      </c>
    </row>
    <row r="7830" spans="1:3" x14ac:dyDescent="0.2">
      <c r="A7830">
        <v>56</v>
      </c>
      <c r="B7830">
        <v>100</v>
      </c>
      <c r="C7830">
        <v>79</v>
      </c>
    </row>
    <row r="7831" spans="1:3" x14ac:dyDescent="0.2">
      <c r="A7831">
        <v>56</v>
      </c>
      <c r="B7831">
        <v>101</v>
      </c>
      <c r="C7831">
        <v>83</v>
      </c>
    </row>
    <row r="7832" spans="1:3" x14ac:dyDescent="0.2">
      <c r="A7832">
        <v>56</v>
      </c>
      <c r="B7832">
        <v>102</v>
      </c>
      <c r="C7832">
        <v>85</v>
      </c>
    </row>
    <row r="7833" spans="1:3" x14ac:dyDescent="0.2">
      <c r="A7833">
        <v>56</v>
      </c>
      <c r="B7833">
        <v>103</v>
      </c>
      <c r="C7833">
        <v>81</v>
      </c>
    </row>
    <row r="7834" spans="1:3" x14ac:dyDescent="0.2">
      <c r="A7834">
        <v>56</v>
      </c>
      <c r="B7834">
        <v>104</v>
      </c>
      <c r="C7834">
        <v>40</v>
      </c>
    </row>
    <row r="7835" spans="1:3" x14ac:dyDescent="0.2">
      <c r="A7835">
        <v>56</v>
      </c>
      <c r="B7835">
        <v>105</v>
      </c>
      <c r="C7835">
        <v>50</v>
      </c>
    </row>
    <row r="7836" spans="1:3" x14ac:dyDescent="0.2">
      <c r="A7836">
        <v>56</v>
      </c>
      <c r="B7836">
        <v>106</v>
      </c>
      <c r="C7836">
        <v>65</v>
      </c>
    </row>
    <row r="7837" spans="1:3" x14ac:dyDescent="0.2">
      <c r="A7837">
        <v>56</v>
      </c>
      <c r="B7837">
        <v>107</v>
      </c>
      <c r="C7837">
        <v>85</v>
      </c>
    </row>
    <row r="7838" spans="1:3" x14ac:dyDescent="0.2">
      <c r="A7838">
        <v>56</v>
      </c>
      <c r="B7838">
        <v>108</v>
      </c>
      <c r="C7838">
        <v>80</v>
      </c>
    </row>
    <row r="7839" spans="1:3" x14ac:dyDescent="0.2">
      <c r="A7839">
        <v>56</v>
      </c>
      <c r="B7839">
        <v>109</v>
      </c>
      <c r="C7839">
        <v>70</v>
      </c>
    </row>
    <row r="7840" spans="1:3" x14ac:dyDescent="0.2">
      <c r="A7840">
        <v>56</v>
      </c>
      <c r="B7840">
        <v>110</v>
      </c>
      <c r="C7840">
        <v>83</v>
      </c>
    </row>
    <row r="7841" spans="1:3" x14ac:dyDescent="0.2">
      <c r="A7841">
        <v>56</v>
      </c>
      <c r="B7841">
        <v>111</v>
      </c>
      <c r="C7841">
        <v>83</v>
      </c>
    </row>
    <row r="7842" spans="1:3" x14ac:dyDescent="0.2">
      <c r="A7842">
        <v>56</v>
      </c>
      <c r="B7842">
        <v>112</v>
      </c>
      <c r="C7842">
        <v>70</v>
      </c>
    </row>
    <row r="7843" spans="1:3" x14ac:dyDescent="0.2">
      <c r="A7843">
        <v>56</v>
      </c>
      <c r="B7843">
        <v>113</v>
      </c>
      <c r="C7843">
        <v>80</v>
      </c>
    </row>
    <row r="7844" spans="1:3" x14ac:dyDescent="0.2">
      <c r="A7844">
        <v>56</v>
      </c>
      <c r="B7844">
        <v>114</v>
      </c>
      <c r="C7844">
        <v>65</v>
      </c>
    </row>
    <row r="7845" spans="1:3" x14ac:dyDescent="0.2">
      <c r="A7845">
        <v>56</v>
      </c>
      <c r="B7845">
        <v>115</v>
      </c>
      <c r="C7845">
        <v>116</v>
      </c>
    </row>
    <row r="7846" spans="1:3" x14ac:dyDescent="0.2">
      <c r="A7846">
        <v>56</v>
      </c>
      <c r="B7846">
        <v>116</v>
      </c>
      <c r="C7846">
        <v>56</v>
      </c>
    </row>
    <row r="7847" spans="1:3" x14ac:dyDescent="0.2">
      <c r="A7847">
        <v>56</v>
      </c>
      <c r="B7847">
        <v>117</v>
      </c>
      <c r="C7847">
        <v>65</v>
      </c>
    </row>
    <row r="7848" spans="1:3" x14ac:dyDescent="0.2">
      <c r="A7848">
        <v>56</v>
      </c>
      <c r="B7848">
        <v>118</v>
      </c>
      <c r="C7848">
        <v>10</v>
      </c>
    </row>
    <row r="7849" spans="1:3" x14ac:dyDescent="0.2">
      <c r="A7849">
        <v>56</v>
      </c>
      <c r="B7849">
        <v>119</v>
      </c>
      <c r="C7849">
        <v>46</v>
      </c>
    </row>
    <row r="7850" spans="1:3" x14ac:dyDescent="0.2">
      <c r="A7850">
        <v>56</v>
      </c>
      <c r="B7850">
        <v>120</v>
      </c>
      <c r="C7850">
        <v>46</v>
      </c>
    </row>
    <row r="7851" spans="1:3" x14ac:dyDescent="0.2">
      <c r="A7851">
        <v>56</v>
      </c>
      <c r="B7851">
        <v>121</v>
      </c>
      <c r="C7851">
        <v>85</v>
      </c>
    </row>
    <row r="7852" spans="1:3" x14ac:dyDescent="0.2">
      <c r="A7852">
        <v>56</v>
      </c>
      <c r="B7852">
        <v>122</v>
      </c>
      <c r="C7852">
        <v>49</v>
      </c>
    </row>
    <row r="7853" spans="1:3" x14ac:dyDescent="0.2">
      <c r="A7853">
        <v>56</v>
      </c>
      <c r="B7853">
        <v>123</v>
      </c>
      <c r="C7853">
        <v>83</v>
      </c>
    </row>
    <row r="7854" spans="1:3" x14ac:dyDescent="0.2">
      <c r="A7854">
        <v>56</v>
      </c>
      <c r="B7854">
        <v>124</v>
      </c>
      <c r="C7854">
        <v>83</v>
      </c>
    </row>
    <row r="7855" spans="1:3" x14ac:dyDescent="0.2">
      <c r="A7855">
        <v>56</v>
      </c>
      <c r="B7855">
        <v>125</v>
      </c>
      <c r="C7855">
        <v>93</v>
      </c>
    </row>
    <row r="7856" spans="1:3" x14ac:dyDescent="0.2">
      <c r="A7856">
        <v>56</v>
      </c>
      <c r="B7856">
        <v>126</v>
      </c>
      <c r="C7856">
        <v>10</v>
      </c>
    </row>
    <row r="7857" spans="1:3" x14ac:dyDescent="0.2">
      <c r="A7857">
        <v>56</v>
      </c>
      <c r="B7857">
        <v>127</v>
      </c>
      <c r="C7857">
        <v>46</v>
      </c>
    </row>
    <row r="7858" spans="1:3" x14ac:dyDescent="0.2">
      <c r="A7858">
        <v>56</v>
      </c>
      <c r="B7858">
        <v>128</v>
      </c>
      <c r="C7858">
        <v>85</v>
      </c>
    </row>
    <row r="7859" spans="1:3" x14ac:dyDescent="0.2">
      <c r="A7859">
        <v>56</v>
      </c>
      <c r="B7859">
        <v>129</v>
      </c>
      <c r="C7859">
        <v>46</v>
      </c>
    </row>
    <row r="7860" spans="1:3" x14ac:dyDescent="0.2">
      <c r="A7860">
        <v>56</v>
      </c>
      <c r="B7860">
        <v>130</v>
      </c>
      <c r="C7860">
        <v>88</v>
      </c>
    </row>
    <row r="7861" spans="1:3" x14ac:dyDescent="0.2">
      <c r="A7861">
        <v>56</v>
      </c>
      <c r="B7861">
        <v>131</v>
      </c>
      <c r="C7861">
        <v>122</v>
      </c>
    </row>
    <row r="7862" spans="1:3" x14ac:dyDescent="0.2">
      <c r="A7862">
        <v>56</v>
      </c>
      <c r="B7862">
        <v>132</v>
      </c>
      <c r="C7862">
        <v>93</v>
      </c>
    </row>
    <row r="7863" spans="1:3" x14ac:dyDescent="0.2">
      <c r="A7863">
        <v>56</v>
      </c>
      <c r="B7863">
        <v>133</v>
      </c>
      <c r="C7863">
        <v>93</v>
      </c>
    </row>
    <row r="7864" spans="1:3" x14ac:dyDescent="0.2">
      <c r="A7864">
        <v>56</v>
      </c>
      <c r="B7864">
        <v>134</v>
      </c>
      <c r="C7864">
        <v>93</v>
      </c>
    </row>
    <row r="7865" spans="1:3" x14ac:dyDescent="0.2">
      <c r="A7865">
        <v>56</v>
      </c>
      <c r="B7865">
        <v>135</v>
      </c>
      <c r="C7865">
        <v>122</v>
      </c>
    </row>
    <row r="7866" spans="1:3" x14ac:dyDescent="0.2">
      <c r="A7866">
        <v>56</v>
      </c>
      <c r="B7866">
        <v>136</v>
      </c>
      <c r="C7866">
        <v>76</v>
      </c>
    </row>
    <row r="7867" spans="1:3" x14ac:dyDescent="0.2">
      <c r="A7867">
        <v>56</v>
      </c>
      <c r="B7867">
        <v>137</v>
      </c>
      <c r="C7867">
        <v>76</v>
      </c>
    </row>
    <row r="7868" spans="1:3" x14ac:dyDescent="0.2">
      <c r="A7868">
        <v>57</v>
      </c>
      <c r="B7868">
        <v>0</v>
      </c>
      <c r="C7868">
        <v>20</v>
      </c>
    </row>
    <row r="7869" spans="1:3" x14ac:dyDescent="0.2">
      <c r="A7869">
        <v>57</v>
      </c>
      <c r="B7869">
        <v>1</v>
      </c>
      <c r="C7869">
        <v>20</v>
      </c>
    </row>
    <row r="7870" spans="1:3" x14ac:dyDescent="0.2">
      <c r="A7870">
        <v>57</v>
      </c>
      <c r="B7870">
        <v>2</v>
      </c>
      <c r="C7870">
        <v>7</v>
      </c>
    </row>
    <row r="7871" spans="1:3" x14ac:dyDescent="0.2">
      <c r="A7871">
        <v>57</v>
      </c>
      <c r="B7871">
        <v>3</v>
      </c>
      <c r="C7871">
        <v>72</v>
      </c>
    </row>
    <row r="7872" spans="1:3" x14ac:dyDescent="0.2">
      <c r="A7872">
        <v>57</v>
      </c>
      <c r="B7872">
        <v>4</v>
      </c>
      <c r="C7872">
        <v>72</v>
      </c>
    </row>
    <row r="7873" spans="1:3" x14ac:dyDescent="0.2">
      <c r="A7873">
        <v>57</v>
      </c>
      <c r="B7873">
        <v>5</v>
      </c>
      <c r="C7873">
        <v>89</v>
      </c>
    </row>
    <row r="7874" spans="1:3" x14ac:dyDescent="0.2">
      <c r="A7874">
        <v>57</v>
      </c>
      <c r="B7874">
        <v>6</v>
      </c>
      <c r="C7874">
        <v>72</v>
      </c>
    </row>
    <row r="7875" spans="1:3" x14ac:dyDescent="0.2">
      <c r="A7875">
        <v>57</v>
      </c>
      <c r="B7875">
        <v>7</v>
      </c>
      <c r="C7875">
        <v>21</v>
      </c>
    </row>
    <row r="7876" spans="1:3" x14ac:dyDescent="0.2">
      <c r="A7876">
        <v>57</v>
      </c>
      <c r="B7876">
        <v>8</v>
      </c>
      <c r="C7876">
        <v>51</v>
      </c>
    </row>
    <row r="7877" spans="1:3" x14ac:dyDescent="0.2">
      <c r="A7877">
        <v>57</v>
      </c>
      <c r="B7877">
        <v>9</v>
      </c>
      <c r="C7877">
        <v>22</v>
      </c>
    </row>
    <row r="7878" spans="1:3" x14ac:dyDescent="0.2">
      <c r="A7878">
        <v>57</v>
      </c>
      <c r="B7878">
        <v>10</v>
      </c>
      <c r="C7878">
        <v>66</v>
      </c>
    </row>
    <row r="7879" spans="1:3" x14ac:dyDescent="0.2">
      <c r="A7879">
        <v>57</v>
      </c>
      <c r="B7879">
        <v>11</v>
      </c>
      <c r="C7879">
        <v>39</v>
      </c>
    </row>
    <row r="7880" spans="1:3" x14ac:dyDescent="0.2">
      <c r="A7880">
        <v>57</v>
      </c>
      <c r="B7880">
        <v>12</v>
      </c>
      <c r="C7880">
        <v>22</v>
      </c>
    </row>
    <row r="7881" spans="1:3" x14ac:dyDescent="0.2">
      <c r="A7881">
        <v>57</v>
      </c>
      <c r="B7881">
        <v>13</v>
      </c>
      <c r="C7881">
        <v>52</v>
      </c>
    </row>
    <row r="7882" spans="1:3" x14ac:dyDescent="0.2">
      <c r="A7882">
        <v>57</v>
      </c>
      <c r="B7882">
        <v>14</v>
      </c>
      <c r="C7882">
        <v>52</v>
      </c>
    </row>
    <row r="7883" spans="1:3" x14ac:dyDescent="0.2">
      <c r="A7883">
        <v>57</v>
      </c>
      <c r="B7883">
        <v>15</v>
      </c>
      <c r="C7883">
        <v>23</v>
      </c>
    </row>
    <row r="7884" spans="1:3" x14ac:dyDescent="0.2">
      <c r="A7884">
        <v>57</v>
      </c>
      <c r="B7884">
        <v>16</v>
      </c>
      <c r="C7884">
        <v>39</v>
      </c>
    </row>
    <row r="7885" spans="1:3" x14ac:dyDescent="0.2">
      <c r="A7885">
        <v>57</v>
      </c>
      <c r="B7885">
        <v>17</v>
      </c>
      <c r="C7885">
        <v>7</v>
      </c>
    </row>
    <row r="7886" spans="1:3" x14ac:dyDescent="0.2">
      <c r="A7886">
        <v>57</v>
      </c>
      <c r="B7886">
        <v>18</v>
      </c>
      <c r="C7886">
        <v>39</v>
      </c>
    </row>
    <row r="7887" spans="1:3" x14ac:dyDescent="0.2">
      <c r="A7887">
        <v>57</v>
      </c>
      <c r="B7887">
        <v>19</v>
      </c>
      <c r="C7887">
        <v>20</v>
      </c>
    </row>
    <row r="7888" spans="1:3" x14ac:dyDescent="0.2">
      <c r="A7888">
        <v>57</v>
      </c>
      <c r="B7888">
        <v>20</v>
      </c>
      <c r="C7888">
        <v>73</v>
      </c>
    </row>
    <row r="7889" spans="1:3" x14ac:dyDescent="0.2">
      <c r="A7889">
        <v>57</v>
      </c>
      <c r="B7889">
        <v>21</v>
      </c>
      <c r="C7889">
        <v>28</v>
      </c>
    </row>
    <row r="7890" spans="1:3" x14ac:dyDescent="0.2">
      <c r="A7890">
        <v>57</v>
      </c>
      <c r="B7890">
        <v>22</v>
      </c>
      <c r="C7890">
        <v>33</v>
      </c>
    </row>
    <row r="7891" spans="1:3" x14ac:dyDescent="0.2">
      <c r="A7891">
        <v>57</v>
      </c>
      <c r="B7891">
        <v>23</v>
      </c>
      <c r="C7891">
        <v>73</v>
      </c>
    </row>
    <row r="7892" spans="1:3" x14ac:dyDescent="0.2">
      <c r="A7892">
        <v>57</v>
      </c>
      <c r="B7892">
        <v>24</v>
      </c>
      <c r="C7892">
        <v>78</v>
      </c>
    </row>
    <row r="7893" spans="1:3" x14ac:dyDescent="0.2">
      <c r="A7893">
        <v>57</v>
      </c>
      <c r="B7893">
        <v>25</v>
      </c>
      <c r="C7893">
        <v>13</v>
      </c>
    </row>
    <row r="7894" spans="1:3" x14ac:dyDescent="0.2">
      <c r="A7894">
        <v>57</v>
      </c>
      <c r="B7894">
        <v>26</v>
      </c>
      <c r="C7894">
        <v>23</v>
      </c>
    </row>
    <row r="7895" spans="1:3" x14ac:dyDescent="0.2">
      <c r="A7895">
        <v>57</v>
      </c>
      <c r="B7895">
        <v>27</v>
      </c>
      <c r="C7895">
        <v>40</v>
      </c>
    </row>
    <row r="7896" spans="1:3" x14ac:dyDescent="0.2">
      <c r="A7896">
        <v>57</v>
      </c>
      <c r="B7896">
        <v>28</v>
      </c>
      <c r="C7896">
        <v>55</v>
      </c>
    </row>
    <row r="7897" spans="1:3" x14ac:dyDescent="0.2">
      <c r="A7897">
        <v>57</v>
      </c>
      <c r="B7897">
        <v>29</v>
      </c>
      <c r="C7897">
        <v>89</v>
      </c>
    </row>
    <row r="7898" spans="1:3" x14ac:dyDescent="0.2">
      <c r="A7898">
        <v>57</v>
      </c>
      <c r="B7898">
        <v>30</v>
      </c>
      <c r="C7898">
        <v>21</v>
      </c>
    </row>
    <row r="7899" spans="1:3" x14ac:dyDescent="0.2">
      <c r="A7899">
        <v>57</v>
      </c>
      <c r="B7899">
        <v>31</v>
      </c>
      <c r="C7899">
        <v>54</v>
      </c>
    </row>
    <row r="7900" spans="1:3" x14ac:dyDescent="0.2">
      <c r="A7900">
        <v>57</v>
      </c>
      <c r="B7900">
        <v>32</v>
      </c>
      <c r="C7900">
        <v>89</v>
      </c>
    </row>
    <row r="7901" spans="1:3" x14ac:dyDescent="0.2">
      <c r="A7901">
        <v>57</v>
      </c>
      <c r="B7901">
        <v>33</v>
      </c>
      <c r="C7901">
        <v>58</v>
      </c>
    </row>
    <row r="7902" spans="1:3" x14ac:dyDescent="0.2">
      <c r="A7902">
        <v>57</v>
      </c>
      <c r="B7902">
        <v>34</v>
      </c>
      <c r="C7902">
        <v>91</v>
      </c>
    </row>
    <row r="7903" spans="1:3" x14ac:dyDescent="0.2">
      <c r="A7903">
        <v>57</v>
      </c>
      <c r="B7903">
        <v>35</v>
      </c>
      <c r="C7903">
        <v>72</v>
      </c>
    </row>
    <row r="7904" spans="1:3" x14ac:dyDescent="0.2">
      <c r="A7904">
        <v>57</v>
      </c>
      <c r="B7904">
        <v>36</v>
      </c>
      <c r="C7904">
        <v>72</v>
      </c>
    </row>
    <row r="7905" spans="1:3" x14ac:dyDescent="0.2">
      <c r="A7905">
        <v>57</v>
      </c>
      <c r="B7905">
        <v>37</v>
      </c>
      <c r="C7905">
        <v>99</v>
      </c>
    </row>
    <row r="7906" spans="1:3" x14ac:dyDescent="0.2">
      <c r="A7906">
        <v>57</v>
      </c>
      <c r="B7906">
        <v>38</v>
      </c>
      <c r="C7906">
        <v>88</v>
      </c>
    </row>
    <row r="7907" spans="1:3" x14ac:dyDescent="0.2">
      <c r="A7907">
        <v>57</v>
      </c>
      <c r="B7907">
        <v>39</v>
      </c>
      <c r="C7907">
        <v>33</v>
      </c>
    </row>
    <row r="7908" spans="1:3" x14ac:dyDescent="0.2">
      <c r="A7908">
        <v>57</v>
      </c>
      <c r="B7908">
        <v>40</v>
      </c>
      <c r="C7908">
        <v>54</v>
      </c>
    </row>
    <row r="7909" spans="1:3" x14ac:dyDescent="0.2">
      <c r="A7909">
        <v>57</v>
      </c>
      <c r="B7909">
        <v>41</v>
      </c>
      <c r="C7909">
        <v>54</v>
      </c>
    </row>
    <row r="7910" spans="1:3" x14ac:dyDescent="0.2">
      <c r="A7910">
        <v>57</v>
      </c>
      <c r="B7910">
        <v>42</v>
      </c>
      <c r="C7910">
        <v>54</v>
      </c>
    </row>
    <row r="7911" spans="1:3" x14ac:dyDescent="0.2">
      <c r="A7911">
        <v>57</v>
      </c>
      <c r="B7911">
        <v>43</v>
      </c>
      <c r="C7911">
        <v>54</v>
      </c>
    </row>
    <row r="7912" spans="1:3" x14ac:dyDescent="0.2">
      <c r="A7912">
        <v>57</v>
      </c>
      <c r="B7912">
        <v>44</v>
      </c>
      <c r="C7912">
        <v>99</v>
      </c>
    </row>
    <row r="7913" spans="1:3" x14ac:dyDescent="0.2">
      <c r="A7913">
        <v>57</v>
      </c>
      <c r="B7913">
        <v>45</v>
      </c>
      <c r="C7913">
        <v>8</v>
      </c>
    </row>
    <row r="7914" spans="1:3" x14ac:dyDescent="0.2">
      <c r="A7914">
        <v>57</v>
      </c>
      <c r="B7914">
        <v>46</v>
      </c>
      <c r="C7914">
        <v>49</v>
      </c>
    </row>
    <row r="7915" spans="1:3" x14ac:dyDescent="0.2">
      <c r="A7915">
        <v>57</v>
      </c>
      <c r="B7915">
        <v>47</v>
      </c>
      <c r="C7915">
        <v>49</v>
      </c>
    </row>
    <row r="7916" spans="1:3" x14ac:dyDescent="0.2">
      <c r="A7916">
        <v>57</v>
      </c>
      <c r="B7916">
        <v>48</v>
      </c>
      <c r="C7916">
        <v>80</v>
      </c>
    </row>
    <row r="7917" spans="1:3" x14ac:dyDescent="0.2">
      <c r="A7917">
        <v>57</v>
      </c>
      <c r="B7917">
        <v>49</v>
      </c>
      <c r="C7917">
        <v>50</v>
      </c>
    </row>
    <row r="7918" spans="1:3" x14ac:dyDescent="0.2">
      <c r="A7918">
        <v>57</v>
      </c>
      <c r="B7918">
        <v>50</v>
      </c>
      <c r="C7918">
        <v>54</v>
      </c>
    </row>
    <row r="7919" spans="1:3" x14ac:dyDescent="0.2">
      <c r="A7919">
        <v>57</v>
      </c>
      <c r="B7919">
        <v>51</v>
      </c>
      <c r="C7919">
        <v>58</v>
      </c>
    </row>
    <row r="7920" spans="1:3" x14ac:dyDescent="0.2">
      <c r="A7920">
        <v>57</v>
      </c>
      <c r="B7920">
        <v>52</v>
      </c>
      <c r="C7920">
        <v>28</v>
      </c>
    </row>
    <row r="7921" spans="1:3" x14ac:dyDescent="0.2">
      <c r="A7921">
        <v>57</v>
      </c>
      <c r="B7921">
        <v>53</v>
      </c>
      <c r="C7921">
        <v>59</v>
      </c>
    </row>
    <row r="7922" spans="1:3" x14ac:dyDescent="0.2">
      <c r="A7922">
        <v>57</v>
      </c>
      <c r="B7922">
        <v>54</v>
      </c>
      <c r="C7922">
        <v>115</v>
      </c>
    </row>
    <row r="7923" spans="1:3" x14ac:dyDescent="0.2">
      <c r="A7923">
        <v>57</v>
      </c>
      <c r="B7923">
        <v>55</v>
      </c>
      <c r="C7923">
        <v>56</v>
      </c>
    </row>
    <row r="7924" spans="1:3" x14ac:dyDescent="0.2">
      <c r="A7924">
        <v>57</v>
      </c>
      <c r="B7924">
        <v>56</v>
      </c>
      <c r="C7924">
        <v>116</v>
      </c>
    </row>
    <row r="7925" spans="1:3" x14ac:dyDescent="0.2">
      <c r="A7925">
        <v>57</v>
      </c>
      <c r="B7925">
        <v>57</v>
      </c>
      <c r="C7925">
        <v>57</v>
      </c>
    </row>
    <row r="7926" spans="1:3" x14ac:dyDescent="0.2">
      <c r="A7926">
        <v>57</v>
      </c>
      <c r="B7926">
        <v>58</v>
      </c>
      <c r="C7926">
        <v>56</v>
      </c>
    </row>
    <row r="7927" spans="1:3" x14ac:dyDescent="0.2">
      <c r="A7927">
        <v>57</v>
      </c>
      <c r="B7927">
        <v>59</v>
      </c>
      <c r="C7927">
        <v>55</v>
      </c>
    </row>
    <row r="7928" spans="1:3" x14ac:dyDescent="0.2">
      <c r="A7928">
        <v>57</v>
      </c>
      <c r="B7928">
        <v>60</v>
      </c>
      <c r="C7928">
        <v>83</v>
      </c>
    </row>
    <row r="7929" spans="1:3" x14ac:dyDescent="0.2">
      <c r="A7929">
        <v>57</v>
      </c>
      <c r="B7929">
        <v>61</v>
      </c>
      <c r="C7929">
        <v>80</v>
      </c>
    </row>
    <row r="7930" spans="1:3" x14ac:dyDescent="0.2">
      <c r="A7930">
        <v>57</v>
      </c>
      <c r="B7930">
        <v>62</v>
      </c>
      <c r="C7930">
        <v>78</v>
      </c>
    </row>
    <row r="7931" spans="1:3" x14ac:dyDescent="0.2">
      <c r="A7931">
        <v>57</v>
      </c>
      <c r="B7931">
        <v>63</v>
      </c>
      <c r="C7931">
        <v>99</v>
      </c>
    </row>
    <row r="7932" spans="1:3" x14ac:dyDescent="0.2">
      <c r="A7932">
        <v>57</v>
      </c>
      <c r="B7932">
        <v>64</v>
      </c>
      <c r="C7932">
        <v>50</v>
      </c>
    </row>
    <row r="7933" spans="1:3" x14ac:dyDescent="0.2">
      <c r="A7933">
        <v>57</v>
      </c>
      <c r="B7933">
        <v>65</v>
      </c>
      <c r="C7933">
        <v>79</v>
      </c>
    </row>
    <row r="7934" spans="1:3" x14ac:dyDescent="0.2">
      <c r="A7934">
        <v>57</v>
      </c>
      <c r="B7934">
        <v>66</v>
      </c>
      <c r="C7934">
        <v>69</v>
      </c>
    </row>
    <row r="7935" spans="1:3" x14ac:dyDescent="0.2">
      <c r="A7935">
        <v>57</v>
      </c>
      <c r="B7935">
        <v>67</v>
      </c>
      <c r="C7935">
        <v>65</v>
      </c>
    </row>
    <row r="7936" spans="1:3" x14ac:dyDescent="0.2">
      <c r="A7936">
        <v>57</v>
      </c>
      <c r="B7936">
        <v>68</v>
      </c>
      <c r="C7936">
        <v>85</v>
      </c>
    </row>
    <row r="7937" spans="1:3" x14ac:dyDescent="0.2">
      <c r="A7937">
        <v>57</v>
      </c>
      <c r="B7937">
        <v>69</v>
      </c>
      <c r="C7937">
        <v>81</v>
      </c>
    </row>
    <row r="7938" spans="1:3" x14ac:dyDescent="0.2">
      <c r="A7938">
        <v>57</v>
      </c>
      <c r="B7938">
        <v>70</v>
      </c>
      <c r="C7938">
        <v>27</v>
      </c>
    </row>
    <row r="7939" spans="1:3" x14ac:dyDescent="0.2">
      <c r="A7939">
        <v>57</v>
      </c>
      <c r="B7939">
        <v>71</v>
      </c>
      <c r="C7939">
        <v>42</v>
      </c>
    </row>
    <row r="7940" spans="1:3" x14ac:dyDescent="0.2">
      <c r="A7940">
        <v>57</v>
      </c>
      <c r="B7940">
        <v>72</v>
      </c>
      <c r="C7940">
        <v>73</v>
      </c>
    </row>
    <row r="7941" spans="1:3" x14ac:dyDescent="0.2">
      <c r="A7941">
        <v>57</v>
      </c>
      <c r="B7941">
        <v>73</v>
      </c>
      <c r="C7941">
        <v>28</v>
      </c>
    </row>
    <row r="7942" spans="1:3" x14ac:dyDescent="0.2">
      <c r="A7942">
        <v>57</v>
      </c>
      <c r="B7942">
        <v>74</v>
      </c>
      <c r="C7942">
        <v>31</v>
      </c>
    </row>
    <row r="7943" spans="1:3" x14ac:dyDescent="0.2">
      <c r="A7943">
        <v>57</v>
      </c>
      <c r="B7943">
        <v>75</v>
      </c>
      <c r="C7943">
        <v>31</v>
      </c>
    </row>
    <row r="7944" spans="1:3" x14ac:dyDescent="0.2">
      <c r="A7944">
        <v>57</v>
      </c>
      <c r="B7944">
        <v>76</v>
      </c>
      <c r="C7944">
        <v>105</v>
      </c>
    </row>
    <row r="7945" spans="1:3" x14ac:dyDescent="0.2">
      <c r="A7945">
        <v>57</v>
      </c>
      <c r="B7945">
        <v>77</v>
      </c>
      <c r="C7945">
        <v>105</v>
      </c>
    </row>
    <row r="7946" spans="1:3" x14ac:dyDescent="0.2">
      <c r="A7946">
        <v>57</v>
      </c>
      <c r="B7946">
        <v>78</v>
      </c>
      <c r="C7946">
        <v>51</v>
      </c>
    </row>
    <row r="7947" spans="1:3" x14ac:dyDescent="0.2">
      <c r="A7947">
        <v>57</v>
      </c>
      <c r="B7947">
        <v>79</v>
      </c>
      <c r="C7947">
        <v>42</v>
      </c>
    </row>
    <row r="7948" spans="1:3" x14ac:dyDescent="0.2">
      <c r="A7948">
        <v>57</v>
      </c>
      <c r="B7948">
        <v>80</v>
      </c>
      <c r="C7948">
        <v>69</v>
      </c>
    </row>
    <row r="7949" spans="1:3" x14ac:dyDescent="0.2">
      <c r="A7949">
        <v>57</v>
      </c>
      <c r="B7949">
        <v>81</v>
      </c>
      <c r="C7949">
        <v>115</v>
      </c>
    </row>
    <row r="7950" spans="1:3" x14ac:dyDescent="0.2">
      <c r="A7950">
        <v>57</v>
      </c>
      <c r="B7950">
        <v>82</v>
      </c>
      <c r="C7950">
        <v>72</v>
      </c>
    </row>
    <row r="7951" spans="1:3" x14ac:dyDescent="0.2">
      <c r="A7951">
        <v>57</v>
      </c>
      <c r="B7951">
        <v>83</v>
      </c>
      <c r="C7951">
        <v>71</v>
      </c>
    </row>
    <row r="7952" spans="1:3" x14ac:dyDescent="0.2">
      <c r="A7952">
        <v>57</v>
      </c>
      <c r="B7952">
        <v>84</v>
      </c>
      <c r="C7952">
        <v>74</v>
      </c>
    </row>
    <row r="7953" spans="1:3" x14ac:dyDescent="0.2">
      <c r="A7953">
        <v>57</v>
      </c>
      <c r="B7953">
        <v>85</v>
      </c>
      <c r="C7953">
        <v>74</v>
      </c>
    </row>
    <row r="7954" spans="1:3" x14ac:dyDescent="0.2">
      <c r="A7954">
        <v>57</v>
      </c>
      <c r="B7954">
        <v>86</v>
      </c>
      <c r="C7954">
        <v>46</v>
      </c>
    </row>
    <row r="7955" spans="1:3" x14ac:dyDescent="0.2">
      <c r="A7955">
        <v>57</v>
      </c>
      <c r="B7955">
        <v>87</v>
      </c>
      <c r="C7955">
        <v>65</v>
      </c>
    </row>
    <row r="7956" spans="1:3" x14ac:dyDescent="0.2">
      <c r="A7956">
        <v>57</v>
      </c>
      <c r="B7956">
        <v>88</v>
      </c>
      <c r="C7956">
        <v>79</v>
      </c>
    </row>
    <row r="7957" spans="1:3" x14ac:dyDescent="0.2">
      <c r="A7957">
        <v>57</v>
      </c>
      <c r="B7957">
        <v>89</v>
      </c>
      <c r="C7957">
        <v>51</v>
      </c>
    </row>
    <row r="7958" spans="1:3" x14ac:dyDescent="0.2">
      <c r="A7958">
        <v>57</v>
      </c>
      <c r="B7958">
        <v>90</v>
      </c>
      <c r="C7958">
        <v>90</v>
      </c>
    </row>
    <row r="7959" spans="1:3" x14ac:dyDescent="0.2">
      <c r="A7959">
        <v>57</v>
      </c>
      <c r="B7959">
        <v>91</v>
      </c>
      <c r="C7959">
        <v>55</v>
      </c>
    </row>
    <row r="7960" spans="1:3" x14ac:dyDescent="0.2">
      <c r="A7960">
        <v>57</v>
      </c>
      <c r="B7960">
        <v>92</v>
      </c>
      <c r="C7960">
        <v>70</v>
      </c>
    </row>
    <row r="7961" spans="1:3" x14ac:dyDescent="0.2">
      <c r="A7961">
        <v>57</v>
      </c>
      <c r="B7961">
        <v>93</v>
      </c>
      <c r="C7961">
        <v>66</v>
      </c>
    </row>
    <row r="7962" spans="1:3" x14ac:dyDescent="0.2">
      <c r="A7962">
        <v>57</v>
      </c>
      <c r="B7962">
        <v>94</v>
      </c>
      <c r="C7962">
        <v>66</v>
      </c>
    </row>
    <row r="7963" spans="1:3" x14ac:dyDescent="0.2">
      <c r="A7963">
        <v>57</v>
      </c>
      <c r="B7963">
        <v>95</v>
      </c>
      <c r="C7963">
        <v>21</v>
      </c>
    </row>
    <row r="7964" spans="1:3" x14ac:dyDescent="0.2">
      <c r="A7964">
        <v>57</v>
      </c>
      <c r="B7964">
        <v>96</v>
      </c>
      <c r="C7964">
        <v>21</v>
      </c>
    </row>
    <row r="7965" spans="1:3" x14ac:dyDescent="0.2">
      <c r="A7965">
        <v>57</v>
      </c>
      <c r="B7965">
        <v>97</v>
      </c>
      <c r="C7965">
        <v>80</v>
      </c>
    </row>
    <row r="7966" spans="1:3" x14ac:dyDescent="0.2">
      <c r="A7966">
        <v>57</v>
      </c>
      <c r="B7966">
        <v>98</v>
      </c>
      <c r="C7966">
        <v>122</v>
      </c>
    </row>
    <row r="7967" spans="1:3" x14ac:dyDescent="0.2">
      <c r="A7967">
        <v>57</v>
      </c>
      <c r="B7967">
        <v>99</v>
      </c>
      <c r="C7967">
        <v>79</v>
      </c>
    </row>
    <row r="7968" spans="1:3" x14ac:dyDescent="0.2">
      <c r="A7968">
        <v>57</v>
      </c>
      <c r="B7968">
        <v>100</v>
      </c>
      <c r="C7968">
        <v>71</v>
      </c>
    </row>
    <row r="7969" spans="1:3" x14ac:dyDescent="0.2">
      <c r="A7969">
        <v>57</v>
      </c>
      <c r="B7969">
        <v>101</v>
      </c>
      <c r="C7969">
        <v>85</v>
      </c>
    </row>
    <row r="7970" spans="1:3" x14ac:dyDescent="0.2">
      <c r="A7970">
        <v>57</v>
      </c>
      <c r="B7970">
        <v>102</v>
      </c>
      <c r="C7970">
        <v>85</v>
      </c>
    </row>
    <row r="7971" spans="1:3" x14ac:dyDescent="0.2">
      <c r="A7971">
        <v>57</v>
      </c>
      <c r="B7971">
        <v>103</v>
      </c>
      <c r="C7971">
        <v>40</v>
      </c>
    </row>
    <row r="7972" spans="1:3" x14ac:dyDescent="0.2">
      <c r="A7972">
        <v>57</v>
      </c>
      <c r="B7972">
        <v>104</v>
      </c>
      <c r="C7972">
        <v>42</v>
      </c>
    </row>
    <row r="7973" spans="1:3" x14ac:dyDescent="0.2">
      <c r="A7973">
        <v>57</v>
      </c>
      <c r="B7973">
        <v>105</v>
      </c>
      <c r="C7973">
        <v>41</v>
      </c>
    </row>
    <row r="7974" spans="1:3" x14ac:dyDescent="0.2">
      <c r="A7974">
        <v>57</v>
      </c>
      <c r="B7974">
        <v>106</v>
      </c>
      <c r="C7974">
        <v>83</v>
      </c>
    </row>
    <row r="7975" spans="1:3" x14ac:dyDescent="0.2">
      <c r="A7975">
        <v>57</v>
      </c>
      <c r="B7975">
        <v>107</v>
      </c>
      <c r="C7975">
        <v>46</v>
      </c>
    </row>
    <row r="7976" spans="1:3" x14ac:dyDescent="0.2">
      <c r="A7976">
        <v>57</v>
      </c>
      <c r="B7976">
        <v>108</v>
      </c>
      <c r="C7976">
        <v>70</v>
      </c>
    </row>
    <row r="7977" spans="1:3" x14ac:dyDescent="0.2">
      <c r="A7977">
        <v>57</v>
      </c>
      <c r="B7977">
        <v>109</v>
      </c>
      <c r="C7977">
        <v>99</v>
      </c>
    </row>
    <row r="7978" spans="1:3" x14ac:dyDescent="0.2">
      <c r="A7978">
        <v>57</v>
      </c>
      <c r="B7978">
        <v>110</v>
      </c>
      <c r="C7978">
        <v>83</v>
      </c>
    </row>
    <row r="7979" spans="1:3" x14ac:dyDescent="0.2">
      <c r="A7979">
        <v>57</v>
      </c>
      <c r="B7979">
        <v>111</v>
      </c>
      <c r="C7979">
        <v>85</v>
      </c>
    </row>
    <row r="7980" spans="1:3" x14ac:dyDescent="0.2">
      <c r="A7980">
        <v>57</v>
      </c>
      <c r="B7980">
        <v>112</v>
      </c>
      <c r="C7980">
        <v>70</v>
      </c>
    </row>
    <row r="7981" spans="1:3" x14ac:dyDescent="0.2">
      <c r="A7981">
        <v>57</v>
      </c>
      <c r="B7981">
        <v>113</v>
      </c>
      <c r="C7981">
        <v>70</v>
      </c>
    </row>
    <row r="7982" spans="1:3" x14ac:dyDescent="0.2">
      <c r="A7982">
        <v>57</v>
      </c>
      <c r="B7982">
        <v>114</v>
      </c>
      <c r="C7982">
        <v>65</v>
      </c>
    </row>
    <row r="7983" spans="1:3" x14ac:dyDescent="0.2">
      <c r="A7983">
        <v>57</v>
      </c>
      <c r="B7983">
        <v>115</v>
      </c>
      <c r="C7983">
        <v>90</v>
      </c>
    </row>
    <row r="7984" spans="1:3" x14ac:dyDescent="0.2">
      <c r="A7984">
        <v>57</v>
      </c>
      <c r="B7984">
        <v>116</v>
      </c>
      <c r="C7984">
        <v>116</v>
      </c>
    </row>
    <row r="7985" spans="1:3" x14ac:dyDescent="0.2">
      <c r="A7985">
        <v>57</v>
      </c>
      <c r="B7985">
        <v>117</v>
      </c>
      <c r="C7985">
        <v>65</v>
      </c>
    </row>
    <row r="7986" spans="1:3" x14ac:dyDescent="0.2">
      <c r="A7986">
        <v>57</v>
      </c>
      <c r="B7986">
        <v>118</v>
      </c>
      <c r="C7986">
        <v>97</v>
      </c>
    </row>
    <row r="7987" spans="1:3" x14ac:dyDescent="0.2">
      <c r="A7987">
        <v>57</v>
      </c>
      <c r="B7987">
        <v>119</v>
      </c>
      <c r="C7987">
        <v>46</v>
      </c>
    </row>
    <row r="7988" spans="1:3" x14ac:dyDescent="0.2">
      <c r="A7988">
        <v>57</v>
      </c>
      <c r="B7988">
        <v>120</v>
      </c>
      <c r="C7988">
        <v>122</v>
      </c>
    </row>
    <row r="7989" spans="1:3" x14ac:dyDescent="0.2">
      <c r="A7989">
        <v>57</v>
      </c>
      <c r="B7989">
        <v>121</v>
      </c>
      <c r="C7989">
        <v>85</v>
      </c>
    </row>
    <row r="7990" spans="1:3" x14ac:dyDescent="0.2">
      <c r="A7990">
        <v>57</v>
      </c>
      <c r="B7990">
        <v>122</v>
      </c>
      <c r="C7990">
        <v>49</v>
      </c>
    </row>
    <row r="7991" spans="1:3" x14ac:dyDescent="0.2">
      <c r="A7991">
        <v>57</v>
      </c>
      <c r="B7991">
        <v>123</v>
      </c>
      <c r="C7991">
        <v>83</v>
      </c>
    </row>
    <row r="7992" spans="1:3" x14ac:dyDescent="0.2">
      <c r="A7992">
        <v>57</v>
      </c>
      <c r="B7992">
        <v>124</v>
      </c>
      <c r="C7992">
        <v>83</v>
      </c>
    </row>
    <row r="7993" spans="1:3" x14ac:dyDescent="0.2">
      <c r="A7993">
        <v>57</v>
      </c>
      <c r="B7993">
        <v>125</v>
      </c>
      <c r="C7993">
        <v>10</v>
      </c>
    </row>
    <row r="7994" spans="1:3" x14ac:dyDescent="0.2">
      <c r="A7994">
        <v>57</v>
      </c>
      <c r="B7994">
        <v>126</v>
      </c>
      <c r="C7994">
        <v>10</v>
      </c>
    </row>
    <row r="7995" spans="1:3" x14ac:dyDescent="0.2">
      <c r="A7995">
        <v>57</v>
      </c>
      <c r="B7995">
        <v>127</v>
      </c>
      <c r="C7995">
        <v>46</v>
      </c>
    </row>
    <row r="7996" spans="1:3" x14ac:dyDescent="0.2">
      <c r="A7996">
        <v>57</v>
      </c>
      <c r="B7996">
        <v>128</v>
      </c>
      <c r="C7996">
        <v>85</v>
      </c>
    </row>
    <row r="7997" spans="1:3" x14ac:dyDescent="0.2">
      <c r="A7997">
        <v>57</v>
      </c>
      <c r="B7997">
        <v>129</v>
      </c>
      <c r="C7997">
        <v>46</v>
      </c>
    </row>
    <row r="7998" spans="1:3" x14ac:dyDescent="0.2">
      <c r="A7998">
        <v>57</v>
      </c>
      <c r="B7998">
        <v>130</v>
      </c>
      <c r="C7998">
        <v>65</v>
      </c>
    </row>
    <row r="7999" spans="1:3" x14ac:dyDescent="0.2">
      <c r="A7999">
        <v>57</v>
      </c>
      <c r="B7999">
        <v>131</v>
      </c>
      <c r="C7999">
        <v>122</v>
      </c>
    </row>
    <row r="8000" spans="1:3" x14ac:dyDescent="0.2">
      <c r="A8000">
        <v>57</v>
      </c>
      <c r="B8000">
        <v>132</v>
      </c>
      <c r="C8000">
        <v>93</v>
      </c>
    </row>
    <row r="8001" spans="1:3" x14ac:dyDescent="0.2">
      <c r="A8001">
        <v>57</v>
      </c>
      <c r="B8001">
        <v>133</v>
      </c>
      <c r="C8001">
        <v>93</v>
      </c>
    </row>
    <row r="8002" spans="1:3" x14ac:dyDescent="0.2">
      <c r="A8002">
        <v>57</v>
      </c>
      <c r="B8002">
        <v>134</v>
      </c>
      <c r="C8002">
        <v>93</v>
      </c>
    </row>
    <row r="8003" spans="1:3" x14ac:dyDescent="0.2">
      <c r="A8003">
        <v>57</v>
      </c>
      <c r="B8003">
        <v>135</v>
      </c>
      <c r="C8003">
        <v>76</v>
      </c>
    </row>
    <row r="8004" spans="1:3" x14ac:dyDescent="0.2">
      <c r="A8004">
        <v>57</v>
      </c>
      <c r="B8004">
        <v>136</v>
      </c>
      <c r="C8004">
        <v>93</v>
      </c>
    </row>
    <row r="8005" spans="1:3" x14ac:dyDescent="0.2">
      <c r="A8005">
        <v>57</v>
      </c>
      <c r="B8005">
        <v>137</v>
      </c>
      <c r="C8005">
        <v>93</v>
      </c>
    </row>
    <row r="8006" spans="1:3" x14ac:dyDescent="0.2">
      <c r="A8006">
        <v>58</v>
      </c>
      <c r="B8006">
        <v>0</v>
      </c>
      <c r="C8006">
        <v>95</v>
      </c>
    </row>
    <row r="8007" spans="1:3" x14ac:dyDescent="0.2">
      <c r="A8007">
        <v>58</v>
      </c>
      <c r="B8007">
        <v>1</v>
      </c>
      <c r="C8007">
        <v>7</v>
      </c>
    </row>
    <row r="8008" spans="1:3" x14ac:dyDescent="0.2">
      <c r="A8008">
        <v>58</v>
      </c>
      <c r="B8008">
        <v>2</v>
      </c>
      <c r="C8008">
        <v>96</v>
      </c>
    </row>
    <row r="8009" spans="1:3" x14ac:dyDescent="0.2">
      <c r="A8009">
        <v>58</v>
      </c>
      <c r="B8009">
        <v>3</v>
      </c>
      <c r="C8009">
        <v>20</v>
      </c>
    </row>
    <row r="8010" spans="1:3" x14ac:dyDescent="0.2">
      <c r="A8010">
        <v>58</v>
      </c>
      <c r="B8010">
        <v>4</v>
      </c>
      <c r="C8010">
        <v>23</v>
      </c>
    </row>
    <row r="8011" spans="1:3" x14ac:dyDescent="0.2">
      <c r="A8011">
        <v>58</v>
      </c>
      <c r="B8011">
        <v>5</v>
      </c>
      <c r="C8011">
        <v>39</v>
      </c>
    </row>
    <row r="8012" spans="1:3" x14ac:dyDescent="0.2">
      <c r="A8012">
        <v>58</v>
      </c>
      <c r="B8012">
        <v>6</v>
      </c>
      <c r="C8012">
        <v>23</v>
      </c>
    </row>
    <row r="8013" spans="1:3" x14ac:dyDescent="0.2">
      <c r="A8013">
        <v>58</v>
      </c>
      <c r="B8013">
        <v>7</v>
      </c>
      <c r="C8013">
        <v>78</v>
      </c>
    </row>
    <row r="8014" spans="1:3" x14ac:dyDescent="0.2">
      <c r="A8014">
        <v>58</v>
      </c>
      <c r="B8014">
        <v>8</v>
      </c>
      <c r="C8014">
        <v>33</v>
      </c>
    </row>
    <row r="8015" spans="1:3" x14ac:dyDescent="0.2">
      <c r="A8015">
        <v>58</v>
      </c>
      <c r="B8015">
        <v>9</v>
      </c>
      <c r="C8015">
        <v>39</v>
      </c>
    </row>
    <row r="8016" spans="1:3" x14ac:dyDescent="0.2">
      <c r="A8016">
        <v>58</v>
      </c>
      <c r="B8016">
        <v>10</v>
      </c>
      <c r="C8016">
        <v>105</v>
      </c>
    </row>
    <row r="8017" spans="1:3" x14ac:dyDescent="0.2">
      <c r="A8017">
        <v>58</v>
      </c>
      <c r="B8017">
        <v>11</v>
      </c>
      <c r="C8017">
        <v>72</v>
      </c>
    </row>
    <row r="8018" spans="1:3" x14ac:dyDescent="0.2">
      <c r="A8018">
        <v>58</v>
      </c>
      <c r="B8018">
        <v>12</v>
      </c>
      <c r="C8018">
        <v>72</v>
      </c>
    </row>
    <row r="8019" spans="1:3" x14ac:dyDescent="0.2">
      <c r="A8019">
        <v>58</v>
      </c>
      <c r="B8019">
        <v>13</v>
      </c>
      <c r="C8019">
        <v>21</v>
      </c>
    </row>
    <row r="8020" spans="1:3" x14ac:dyDescent="0.2">
      <c r="A8020">
        <v>58</v>
      </c>
      <c r="B8020">
        <v>14</v>
      </c>
      <c r="C8020">
        <v>21</v>
      </c>
    </row>
    <row r="8021" spans="1:3" x14ac:dyDescent="0.2">
      <c r="A8021">
        <v>58</v>
      </c>
      <c r="B8021">
        <v>15</v>
      </c>
      <c r="C8021">
        <v>7</v>
      </c>
    </row>
    <row r="8022" spans="1:3" x14ac:dyDescent="0.2">
      <c r="A8022">
        <v>58</v>
      </c>
      <c r="B8022">
        <v>16</v>
      </c>
      <c r="C8022">
        <v>72</v>
      </c>
    </row>
    <row r="8023" spans="1:3" x14ac:dyDescent="0.2">
      <c r="A8023">
        <v>58</v>
      </c>
      <c r="B8023">
        <v>17</v>
      </c>
      <c r="C8023">
        <v>95</v>
      </c>
    </row>
    <row r="8024" spans="1:3" x14ac:dyDescent="0.2">
      <c r="A8024">
        <v>58</v>
      </c>
      <c r="B8024">
        <v>18</v>
      </c>
      <c r="C8024">
        <v>72</v>
      </c>
    </row>
    <row r="8025" spans="1:3" x14ac:dyDescent="0.2">
      <c r="A8025">
        <v>58</v>
      </c>
      <c r="B8025">
        <v>19</v>
      </c>
      <c r="C8025">
        <v>7</v>
      </c>
    </row>
    <row r="8026" spans="1:3" x14ac:dyDescent="0.2">
      <c r="A8026">
        <v>58</v>
      </c>
      <c r="B8026">
        <v>20</v>
      </c>
      <c r="C8026">
        <v>21</v>
      </c>
    </row>
    <row r="8027" spans="1:3" x14ac:dyDescent="0.2">
      <c r="A8027">
        <v>58</v>
      </c>
      <c r="B8027">
        <v>21</v>
      </c>
      <c r="C8027">
        <v>33</v>
      </c>
    </row>
    <row r="8028" spans="1:3" x14ac:dyDescent="0.2">
      <c r="A8028">
        <v>58</v>
      </c>
      <c r="B8028">
        <v>22</v>
      </c>
      <c r="C8028">
        <v>73</v>
      </c>
    </row>
    <row r="8029" spans="1:3" x14ac:dyDescent="0.2">
      <c r="A8029">
        <v>58</v>
      </c>
      <c r="B8029">
        <v>23</v>
      </c>
      <c r="C8029">
        <v>21</v>
      </c>
    </row>
    <row r="8030" spans="1:3" x14ac:dyDescent="0.2">
      <c r="A8030">
        <v>58</v>
      </c>
      <c r="B8030">
        <v>24</v>
      </c>
      <c r="C8030">
        <v>89</v>
      </c>
    </row>
    <row r="8031" spans="1:3" x14ac:dyDescent="0.2">
      <c r="A8031">
        <v>58</v>
      </c>
      <c r="B8031">
        <v>25</v>
      </c>
      <c r="C8031">
        <v>95</v>
      </c>
    </row>
    <row r="8032" spans="1:3" x14ac:dyDescent="0.2">
      <c r="A8032">
        <v>58</v>
      </c>
      <c r="B8032">
        <v>26</v>
      </c>
      <c r="C8032">
        <v>13</v>
      </c>
    </row>
    <row r="8033" spans="1:3" x14ac:dyDescent="0.2">
      <c r="A8033">
        <v>58</v>
      </c>
      <c r="B8033">
        <v>27</v>
      </c>
      <c r="C8033">
        <v>54</v>
      </c>
    </row>
    <row r="8034" spans="1:3" x14ac:dyDescent="0.2">
      <c r="A8034">
        <v>58</v>
      </c>
      <c r="B8034">
        <v>28</v>
      </c>
      <c r="C8034">
        <v>91</v>
      </c>
    </row>
    <row r="8035" spans="1:3" x14ac:dyDescent="0.2">
      <c r="A8035">
        <v>58</v>
      </c>
      <c r="B8035">
        <v>29</v>
      </c>
      <c r="C8035">
        <v>39</v>
      </c>
    </row>
    <row r="8036" spans="1:3" x14ac:dyDescent="0.2">
      <c r="A8036">
        <v>58</v>
      </c>
      <c r="B8036">
        <v>30</v>
      </c>
      <c r="C8036">
        <v>89</v>
      </c>
    </row>
    <row r="8037" spans="1:3" x14ac:dyDescent="0.2">
      <c r="A8037">
        <v>58</v>
      </c>
      <c r="B8037">
        <v>31</v>
      </c>
      <c r="C8037">
        <v>115</v>
      </c>
    </row>
    <row r="8038" spans="1:3" x14ac:dyDescent="0.2">
      <c r="A8038">
        <v>58</v>
      </c>
      <c r="B8038">
        <v>32</v>
      </c>
      <c r="C8038">
        <v>22</v>
      </c>
    </row>
    <row r="8039" spans="1:3" x14ac:dyDescent="0.2">
      <c r="A8039">
        <v>58</v>
      </c>
      <c r="B8039">
        <v>33</v>
      </c>
      <c r="C8039">
        <v>28</v>
      </c>
    </row>
    <row r="8040" spans="1:3" x14ac:dyDescent="0.2">
      <c r="A8040">
        <v>58</v>
      </c>
      <c r="B8040">
        <v>34</v>
      </c>
      <c r="C8040">
        <v>59</v>
      </c>
    </row>
    <row r="8041" spans="1:3" x14ac:dyDescent="0.2">
      <c r="A8041">
        <v>58</v>
      </c>
      <c r="B8041">
        <v>35</v>
      </c>
      <c r="C8041">
        <v>20</v>
      </c>
    </row>
    <row r="8042" spans="1:3" x14ac:dyDescent="0.2">
      <c r="A8042">
        <v>58</v>
      </c>
      <c r="B8042">
        <v>36</v>
      </c>
      <c r="C8042">
        <v>20</v>
      </c>
    </row>
    <row r="8043" spans="1:3" x14ac:dyDescent="0.2">
      <c r="A8043">
        <v>58</v>
      </c>
      <c r="B8043">
        <v>37</v>
      </c>
      <c r="C8043">
        <v>70</v>
      </c>
    </row>
    <row r="8044" spans="1:3" x14ac:dyDescent="0.2">
      <c r="A8044">
        <v>58</v>
      </c>
      <c r="B8044">
        <v>38</v>
      </c>
      <c r="C8044">
        <v>99</v>
      </c>
    </row>
    <row r="8045" spans="1:3" x14ac:dyDescent="0.2">
      <c r="A8045">
        <v>58</v>
      </c>
      <c r="B8045">
        <v>39</v>
      </c>
      <c r="C8045">
        <v>73</v>
      </c>
    </row>
    <row r="8046" spans="1:3" x14ac:dyDescent="0.2">
      <c r="A8046">
        <v>58</v>
      </c>
      <c r="B8046">
        <v>40</v>
      </c>
      <c r="C8046">
        <v>115</v>
      </c>
    </row>
    <row r="8047" spans="1:3" x14ac:dyDescent="0.2">
      <c r="A8047">
        <v>58</v>
      </c>
      <c r="B8047">
        <v>41</v>
      </c>
      <c r="C8047">
        <v>54</v>
      </c>
    </row>
    <row r="8048" spans="1:3" x14ac:dyDescent="0.2">
      <c r="A8048">
        <v>58</v>
      </c>
      <c r="B8048">
        <v>42</v>
      </c>
      <c r="C8048">
        <v>115</v>
      </c>
    </row>
    <row r="8049" spans="1:3" x14ac:dyDescent="0.2">
      <c r="A8049">
        <v>58</v>
      </c>
      <c r="B8049">
        <v>43</v>
      </c>
      <c r="C8049">
        <v>115</v>
      </c>
    </row>
    <row r="8050" spans="1:3" x14ac:dyDescent="0.2">
      <c r="A8050">
        <v>58</v>
      </c>
      <c r="B8050">
        <v>44</v>
      </c>
      <c r="C8050">
        <v>70</v>
      </c>
    </row>
    <row r="8051" spans="1:3" x14ac:dyDescent="0.2">
      <c r="A8051">
        <v>58</v>
      </c>
      <c r="B8051">
        <v>45</v>
      </c>
      <c r="C8051">
        <v>22</v>
      </c>
    </row>
    <row r="8052" spans="1:3" x14ac:dyDescent="0.2">
      <c r="A8052">
        <v>58</v>
      </c>
      <c r="B8052">
        <v>46</v>
      </c>
      <c r="C8052">
        <v>74</v>
      </c>
    </row>
    <row r="8053" spans="1:3" x14ac:dyDescent="0.2">
      <c r="A8053">
        <v>58</v>
      </c>
      <c r="B8053">
        <v>47</v>
      </c>
      <c r="C8053">
        <v>74</v>
      </c>
    </row>
    <row r="8054" spans="1:3" x14ac:dyDescent="0.2">
      <c r="A8054">
        <v>58</v>
      </c>
      <c r="B8054">
        <v>48</v>
      </c>
      <c r="C8054">
        <v>66</v>
      </c>
    </row>
    <row r="8055" spans="1:3" x14ac:dyDescent="0.2">
      <c r="A8055">
        <v>58</v>
      </c>
      <c r="B8055">
        <v>49</v>
      </c>
      <c r="C8055">
        <v>42</v>
      </c>
    </row>
    <row r="8056" spans="1:3" x14ac:dyDescent="0.2">
      <c r="A8056">
        <v>58</v>
      </c>
      <c r="B8056">
        <v>50</v>
      </c>
      <c r="C8056">
        <v>115</v>
      </c>
    </row>
    <row r="8057" spans="1:3" x14ac:dyDescent="0.2">
      <c r="A8057">
        <v>58</v>
      </c>
      <c r="B8057">
        <v>51</v>
      </c>
      <c r="C8057">
        <v>28</v>
      </c>
    </row>
    <row r="8058" spans="1:3" x14ac:dyDescent="0.2">
      <c r="A8058">
        <v>58</v>
      </c>
      <c r="B8058">
        <v>52</v>
      </c>
      <c r="C8058">
        <v>51</v>
      </c>
    </row>
    <row r="8059" spans="1:3" x14ac:dyDescent="0.2">
      <c r="A8059">
        <v>58</v>
      </c>
      <c r="B8059">
        <v>53</v>
      </c>
      <c r="C8059">
        <v>33</v>
      </c>
    </row>
    <row r="8060" spans="1:3" x14ac:dyDescent="0.2">
      <c r="A8060">
        <v>58</v>
      </c>
      <c r="B8060">
        <v>54</v>
      </c>
      <c r="C8060">
        <v>90</v>
      </c>
    </row>
    <row r="8061" spans="1:3" x14ac:dyDescent="0.2">
      <c r="A8061">
        <v>58</v>
      </c>
      <c r="B8061">
        <v>55</v>
      </c>
      <c r="C8061">
        <v>55</v>
      </c>
    </row>
    <row r="8062" spans="1:3" x14ac:dyDescent="0.2">
      <c r="A8062">
        <v>58</v>
      </c>
      <c r="B8062">
        <v>56</v>
      </c>
      <c r="C8062">
        <v>55</v>
      </c>
    </row>
    <row r="8063" spans="1:3" x14ac:dyDescent="0.2">
      <c r="A8063">
        <v>58</v>
      </c>
      <c r="B8063">
        <v>57</v>
      </c>
      <c r="C8063">
        <v>56</v>
      </c>
    </row>
    <row r="8064" spans="1:3" x14ac:dyDescent="0.2">
      <c r="A8064">
        <v>58</v>
      </c>
      <c r="B8064">
        <v>58</v>
      </c>
      <c r="C8064">
        <v>58</v>
      </c>
    </row>
    <row r="8065" spans="1:3" x14ac:dyDescent="0.2">
      <c r="A8065">
        <v>58</v>
      </c>
      <c r="B8065">
        <v>59</v>
      </c>
      <c r="C8065">
        <v>28</v>
      </c>
    </row>
    <row r="8066" spans="1:3" x14ac:dyDescent="0.2">
      <c r="A8066">
        <v>58</v>
      </c>
      <c r="B8066">
        <v>60</v>
      </c>
      <c r="C8066">
        <v>65</v>
      </c>
    </row>
    <row r="8067" spans="1:3" x14ac:dyDescent="0.2">
      <c r="A8067">
        <v>58</v>
      </c>
      <c r="B8067">
        <v>61</v>
      </c>
      <c r="C8067">
        <v>105</v>
      </c>
    </row>
    <row r="8068" spans="1:3" x14ac:dyDescent="0.2">
      <c r="A8068">
        <v>58</v>
      </c>
      <c r="B8068">
        <v>62</v>
      </c>
      <c r="C8068">
        <v>89</v>
      </c>
    </row>
    <row r="8069" spans="1:3" x14ac:dyDescent="0.2">
      <c r="A8069">
        <v>58</v>
      </c>
      <c r="B8069">
        <v>63</v>
      </c>
      <c r="C8069">
        <v>70</v>
      </c>
    </row>
    <row r="8070" spans="1:3" x14ac:dyDescent="0.2">
      <c r="A8070">
        <v>58</v>
      </c>
      <c r="B8070">
        <v>64</v>
      </c>
      <c r="C8070">
        <v>42</v>
      </c>
    </row>
    <row r="8071" spans="1:3" x14ac:dyDescent="0.2">
      <c r="A8071">
        <v>58</v>
      </c>
      <c r="B8071">
        <v>65</v>
      </c>
      <c r="C8071">
        <v>103</v>
      </c>
    </row>
    <row r="8072" spans="1:3" x14ac:dyDescent="0.2">
      <c r="A8072">
        <v>58</v>
      </c>
      <c r="B8072">
        <v>66</v>
      </c>
      <c r="C8072">
        <v>50</v>
      </c>
    </row>
    <row r="8073" spans="1:3" x14ac:dyDescent="0.2">
      <c r="A8073">
        <v>58</v>
      </c>
      <c r="B8073">
        <v>67</v>
      </c>
      <c r="C8073">
        <v>88</v>
      </c>
    </row>
    <row r="8074" spans="1:3" x14ac:dyDescent="0.2">
      <c r="A8074">
        <v>58</v>
      </c>
      <c r="B8074">
        <v>68</v>
      </c>
      <c r="C8074">
        <v>85</v>
      </c>
    </row>
    <row r="8075" spans="1:3" x14ac:dyDescent="0.2">
      <c r="A8075">
        <v>58</v>
      </c>
      <c r="B8075">
        <v>69</v>
      </c>
      <c r="C8075">
        <v>54</v>
      </c>
    </row>
    <row r="8076" spans="1:3" x14ac:dyDescent="0.2">
      <c r="A8076">
        <v>58</v>
      </c>
      <c r="B8076">
        <v>70</v>
      </c>
      <c r="C8076">
        <v>41</v>
      </c>
    </row>
    <row r="8077" spans="1:3" x14ac:dyDescent="0.2">
      <c r="A8077">
        <v>58</v>
      </c>
      <c r="B8077">
        <v>71</v>
      </c>
      <c r="C8077">
        <v>40</v>
      </c>
    </row>
    <row r="8078" spans="1:3" x14ac:dyDescent="0.2">
      <c r="A8078">
        <v>58</v>
      </c>
      <c r="B8078">
        <v>72</v>
      </c>
      <c r="C8078">
        <v>21</v>
      </c>
    </row>
    <row r="8079" spans="1:3" x14ac:dyDescent="0.2">
      <c r="A8079">
        <v>58</v>
      </c>
      <c r="B8079">
        <v>73</v>
      </c>
      <c r="C8079">
        <v>51</v>
      </c>
    </row>
    <row r="8080" spans="1:3" x14ac:dyDescent="0.2">
      <c r="A8080">
        <v>58</v>
      </c>
      <c r="B8080">
        <v>74</v>
      </c>
      <c r="C8080">
        <v>40</v>
      </c>
    </row>
    <row r="8081" spans="1:3" x14ac:dyDescent="0.2">
      <c r="A8081">
        <v>58</v>
      </c>
      <c r="B8081">
        <v>75</v>
      </c>
      <c r="C8081">
        <v>42</v>
      </c>
    </row>
    <row r="8082" spans="1:3" x14ac:dyDescent="0.2">
      <c r="A8082">
        <v>58</v>
      </c>
      <c r="B8082">
        <v>76</v>
      </c>
      <c r="C8082">
        <v>64</v>
      </c>
    </row>
    <row r="8083" spans="1:3" x14ac:dyDescent="0.2">
      <c r="A8083">
        <v>58</v>
      </c>
      <c r="B8083">
        <v>77</v>
      </c>
      <c r="C8083">
        <v>49</v>
      </c>
    </row>
    <row r="8084" spans="1:3" x14ac:dyDescent="0.2">
      <c r="A8084">
        <v>58</v>
      </c>
      <c r="B8084">
        <v>78</v>
      </c>
      <c r="C8084">
        <v>33</v>
      </c>
    </row>
    <row r="8085" spans="1:3" x14ac:dyDescent="0.2">
      <c r="A8085">
        <v>58</v>
      </c>
      <c r="B8085">
        <v>79</v>
      </c>
      <c r="C8085">
        <v>54</v>
      </c>
    </row>
    <row r="8086" spans="1:3" x14ac:dyDescent="0.2">
      <c r="A8086">
        <v>58</v>
      </c>
      <c r="B8086">
        <v>80</v>
      </c>
      <c r="C8086">
        <v>50</v>
      </c>
    </row>
    <row r="8087" spans="1:3" x14ac:dyDescent="0.2">
      <c r="A8087">
        <v>58</v>
      </c>
      <c r="B8087">
        <v>81</v>
      </c>
      <c r="C8087">
        <v>90</v>
      </c>
    </row>
    <row r="8088" spans="1:3" x14ac:dyDescent="0.2">
      <c r="A8088">
        <v>58</v>
      </c>
      <c r="B8088">
        <v>82</v>
      </c>
      <c r="C8088">
        <v>23</v>
      </c>
    </row>
    <row r="8089" spans="1:3" x14ac:dyDescent="0.2">
      <c r="A8089">
        <v>58</v>
      </c>
      <c r="B8089">
        <v>83</v>
      </c>
      <c r="C8089">
        <v>79</v>
      </c>
    </row>
    <row r="8090" spans="1:3" x14ac:dyDescent="0.2">
      <c r="A8090">
        <v>58</v>
      </c>
      <c r="B8090">
        <v>84</v>
      </c>
      <c r="C8090">
        <v>71</v>
      </c>
    </row>
    <row r="8091" spans="1:3" x14ac:dyDescent="0.2">
      <c r="A8091">
        <v>58</v>
      </c>
      <c r="B8091">
        <v>85</v>
      </c>
      <c r="C8091">
        <v>79</v>
      </c>
    </row>
    <row r="8092" spans="1:3" x14ac:dyDescent="0.2">
      <c r="A8092">
        <v>58</v>
      </c>
      <c r="B8092">
        <v>86</v>
      </c>
      <c r="C8092">
        <v>85</v>
      </c>
    </row>
    <row r="8093" spans="1:3" x14ac:dyDescent="0.2">
      <c r="A8093">
        <v>58</v>
      </c>
      <c r="B8093">
        <v>87</v>
      </c>
      <c r="C8093">
        <v>99</v>
      </c>
    </row>
    <row r="8094" spans="1:3" x14ac:dyDescent="0.2">
      <c r="A8094">
        <v>58</v>
      </c>
      <c r="B8094">
        <v>88</v>
      </c>
      <c r="C8094">
        <v>27</v>
      </c>
    </row>
    <row r="8095" spans="1:3" x14ac:dyDescent="0.2">
      <c r="A8095">
        <v>58</v>
      </c>
      <c r="B8095">
        <v>89</v>
      </c>
      <c r="C8095">
        <v>73</v>
      </c>
    </row>
    <row r="8096" spans="1:3" x14ac:dyDescent="0.2">
      <c r="A8096">
        <v>58</v>
      </c>
      <c r="B8096">
        <v>90</v>
      </c>
      <c r="C8096">
        <v>56</v>
      </c>
    </row>
    <row r="8097" spans="1:3" x14ac:dyDescent="0.2">
      <c r="A8097">
        <v>58</v>
      </c>
      <c r="B8097">
        <v>91</v>
      </c>
      <c r="C8097">
        <v>58</v>
      </c>
    </row>
    <row r="8098" spans="1:3" x14ac:dyDescent="0.2">
      <c r="A8098">
        <v>58</v>
      </c>
      <c r="B8098">
        <v>92</v>
      </c>
      <c r="C8098">
        <v>80</v>
      </c>
    </row>
    <row r="8099" spans="1:3" x14ac:dyDescent="0.2">
      <c r="A8099">
        <v>58</v>
      </c>
      <c r="B8099">
        <v>93</v>
      </c>
      <c r="C8099">
        <v>49</v>
      </c>
    </row>
    <row r="8100" spans="1:3" x14ac:dyDescent="0.2">
      <c r="A8100">
        <v>58</v>
      </c>
      <c r="B8100">
        <v>94</v>
      </c>
      <c r="C8100">
        <v>49</v>
      </c>
    </row>
    <row r="8101" spans="1:3" x14ac:dyDescent="0.2">
      <c r="A8101">
        <v>58</v>
      </c>
      <c r="B8101">
        <v>95</v>
      </c>
      <c r="C8101">
        <v>78</v>
      </c>
    </row>
    <row r="8102" spans="1:3" x14ac:dyDescent="0.2">
      <c r="A8102">
        <v>58</v>
      </c>
      <c r="B8102">
        <v>96</v>
      </c>
      <c r="C8102">
        <v>8</v>
      </c>
    </row>
    <row r="8103" spans="1:3" x14ac:dyDescent="0.2">
      <c r="A8103">
        <v>58</v>
      </c>
      <c r="B8103">
        <v>97</v>
      </c>
      <c r="C8103">
        <v>66</v>
      </c>
    </row>
    <row r="8104" spans="1:3" x14ac:dyDescent="0.2">
      <c r="A8104">
        <v>58</v>
      </c>
      <c r="B8104">
        <v>98</v>
      </c>
      <c r="C8104">
        <v>46</v>
      </c>
    </row>
    <row r="8105" spans="1:3" x14ac:dyDescent="0.2">
      <c r="A8105">
        <v>58</v>
      </c>
      <c r="B8105">
        <v>99</v>
      </c>
      <c r="C8105">
        <v>69</v>
      </c>
    </row>
    <row r="8106" spans="1:3" x14ac:dyDescent="0.2">
      <c r="A8106">
        <v>58</v>
      </c>
      <c r="B8106">
        <v>100</v>
      </c>
      <c r="C8106">
        <v>79</v>
      </c>
    </row>
    <row r="8107" spans="1:3" x14ac:dyDescent="0.2">
      <c r="A8107">
        <v>58</v>
      </c>
      <c r="B8107">
        <v>101</v>
      </c>
      <c r="C8107">
        <v>83</v>
      </c>
    </row>
    <row r="8108" spans="1:3" x14ac:dyDescent="0.2">
      <c r="A8108">
        <v>58</v>
      </c>
      <c r="B8108">
        <v>102</v>
      </c>
      <c r="C8108">
        <v>83</v>
      </c>
    </row>
    <row r="8109" spans="1:3" x14ac:dyDescent="0.2">
      <c r="A8109">
        <v>58</v>
      </c>
      <c r="B8109">
        <v>103</v>
      </c>
      <c r="C8109">
        <v>54</v>
      </c>
    </row>
    <row r="8110" spans="1:3" x14ac:dyDescent="0.2">
      <c r="A8110">
        <v>58</v>
      </c>
      <c r="B8110">
        <v>104</v>
      </c>
      <c r="C8110">
        <v>81</v>
      </c>
    </row>
    <row r="8111" spans="1:3" x14ac:dyDescent="0.2">
      <c r="A8111">
        <v>58</v>
      </c>
      <c r="B8111">
        <v>105</v>
      </c>
      <c r="C8111">
        <v>31</v>
      </c>
    </row>
    <row r="8112" spans="1:3" x14ac:dyDescent="0.2">
      <c r="A8112">
        <v>58</v>
      </c>
      <c r="B8112">
        <v>106</v>
      </c>
      <c r="C8112">
        <v>65</v>
      </c>
    </row>
    <row r="8113" spans="1:3" x14ac:dyDescent="0.2">
      <c r="A8113">
        <v>58</v>
      </c>
      <c r="B8113">
        <v>107</v>
      </c>
      <c r="C8113">
        <v>85</v>
      </c>
    </row>
    <row r="8114" spans="1:3" x14ac:dyDescent="0.2">
      <c r="A8114">
        <v>58</v>
      </c>
      <c r="B8114">
        <v>108</v>
      </c>
      <c r="C8114">
        <v>80</v>
      </c>
    </row>
    <row r="8115" spans="1:3" x14ac:dyDescent="0.2">
      <c r="A8115">
        <v>58</v>
      </c>
      <c r="B8115">
        <v>109</v>
      </c>
      <c r="C8115">
        <v>70</v>
      </c>
    </row>
    <row r="8116" spans="1:3" x14ac:dyDescent="0.2">
      <c r="A8116">
        <v>58</v>
      </c>
      <c r="B8116">
        <v>110</v>
      </c>
      <c r="C8116">
        <v>65</v>
      </c>
    </row>
    <row r="8117" spans="1:3" x14ac:dyDescent="0.2">
      <c r="A8117">
        <v>58</v>
      </c>
      <c r="B8117">
        <v>111</v>
      </c>
      <c r="C8117">
        <v>83</v>
      </c>
    </row>
    <row r="8118" spans="1:3" x14ac:dyDescent="0.2">
      <c r="A8118">
        <v>58</v>
      </c>
      <c r="B8118">
        <v>112</v>
      </c>
      <c r="C8118">
        <v>80</v>
      </c>
    </row>
    <row r="8119" spans="1:3" x14ac:dyDescent="0.2">
      <c r="A8119">
        <v>58</v>
      </c>
      <c r="B8119">
        <v>113</v>
      </c>
      <c r="C8119">
        <v>66</v>
      </c>
    </row>
    <row r="8120" spans="1:3" x14ac:dyDescent="0.2">
      <c r="A8120">
        <v>58</v>
      </c>
      <c r="B8120">
        <v>114</v>
      </c>
      <c r="C8120">
        <v>65</v>
      </c>
    </row>
    <row r="8121" spans="1:3" x14ac:dyDescent="0.2">
      <c r="A8121">
        <v>58</v>
      </c>
      <c r="B8121">
        <v>115</v>
      </c>
      <c r="C8121">
        <v>116</v>
      </c>
    </row>
    <row r="8122" spans="1:3" x14ac:dyDescent="0.2">
      <c r="A8122">
        <v>58</v>
      </c>
      <c r="B8122">
        <v>116</v>
      </c>
      <c r="C8122">
        <v>55</v>
      </c>
    </row>
    <row r="8123" spans="1:3" x14ac:dyDescent="0.2">
      <c r="A8123">
        <v>58</v>
      </c>
      <c r="B8123">
        <v>117</v>
      </c>
      <c r="C8123">
        <v>88</v>
      </c>
    </row>
    <row r="8124" spans="1:3" x14ac:dyDescent="0.2">
      <c r="A8124">
        <v>58</v>
      </c>
      <c r="B8124">
        <v>118</v>
      </c>
      <c r="C8124">
        <v>10</v>
      </c>
    </row>
    <row r="8125" spans="1:3" x14ac:dyDescent="0.2">
      <c r="A8125">
        <v>58</v>
      </c>
      <c r="B8125">
        <v>119</v>
      </c>
      <c r="C8125">
        <v>46</v>
      </c>
    </row>
    <row r="8126" spans="1:3" x14ac:dyDescent="0.2">
      <c r="A8126">
        <v>58</v>
      </c>
      <c r="B8126">
        <v>120</v>
      </c>
      <c r="C8126">
        <v>46</v>
      </c>
    </row>
    <row r="8127" spans="1:3" x14ac:dyDescent="0.2">
      <c r="A8127">
        <v>58</v>
      </c>
      <c r="B8127">
        <v>121</v>
      </c>
      <c r="C8127">
        <v>83</v>
      </c>
    </row>
    <row r="8128" spans="1:3" x14ac:dyDescent="0.2">
      <c r="A8128">
        <v>58</v>
      </c>
      <c r="B8128">
        <v>122</v>
      </c>
      <c r="C8128">
        <v>64</v>
      </c>
    </row>
    <row r="8129" spans="1:3" x14ac:dyDescent="0.2">
      <c r="A8129">
        <v>58</v>
      </c>
      <c r="B8129">
        <v>123</v>
      </c>
      <c r="C8129">
        <v>65</v>
      </c>
    </row>
    <row r="8130" spans="1:3" x14ac:dyDescent="0.2">
      <c r="A8130">
        <v>58</v>
      </c>
      <c r="B8130">
        <v>124</v>
      </c>
      <c r="C8130">
        <v>65</v>
      </c>
    </row>
    <row r="8131" spans="1:3" x14ac:dyDescent="0.2">
      <c r="A8131">
        <v>58</v>
      </c>
      <c r="B8131">
        <v>125</v>
      </c>
      <c r="C8131">
        <v>93</v>
      </c>
    </row>
    <row r="8132" spans="1:3" x14ac:dyDescent="0.2">
      <c r="A8132">
        <v>58</v>
      </c>
      <c r="B8132">
        <v>126</v>
      </c>
      <c r="C8132">
        <v>93</v>
      </c>
    </row>
    <row r="8133" spans="1:3" x14ac:dyDescent="0.2">
      <c r="A8133">
        <v>58</v>
      </c>
      <c r="B8133">
        <v>127</v>
      </c>
      <c r="C8133">
        <v>85</v>
      </c>
    </row>
    <row r="8134" spans="1:3" x14ac:dyDescent="0.2">
      <c r="A8134">
        <v>58</v>
      </c>
      <c r="B8134">
        <v>128</v>
      </c>
      <c r="C8134">
        <v>85</v>
      </c>
    </row>
    <row r="8135" spans="1:3" x14ac:dyDescent="0.2">
      <c r="A8135">
        <v>58</v>
      </c>
      <c r="B8135">
        <v>129</v>
      </c>
      <c r="C8135">
        <v>85</v>
      </c>
    </row>
    <row r="8136" spans="1:3" x14ac:dyDescent="0.2">
      <c r="A8136">
        <v>58</v>
      </c>
      <c r="B8136">
        <v>130</v>
      </c>
      <c r="C8136">
        <v>99</v>
      </c>
    </row>
    <row r="8137" spans="1:3" x14ac:dyDescent="0.2">
      <c r="A8137">
        <v>58</v>
      </c>
      <c r="B8137">
        <v>131</v>
      </c>
      <c r="C8137">
        <v>46</v>
      </c>
    </row>
    <row r="8138" spans="1:3" x14ac:dyDescent="0.2">
      <c r="A8138">
        <v>58</v>
      </c>
      <c r="B8138">
        <v>132</v>
      </c>
      <c r="C8138">
        <v>93</v>
      </c>
    </row>
    <row r="8139" spans="1:3" x14ac:dyDescent="0.2">
      <c r="A8139">
        <v>58</v>
      </c>
      <c r="B8139">
        <v>133</v>
      </c>
      <c r="C8139">
        <v>76</v>
      </c>
    </row>
    <row r="8140" spans="1:3" x14ac:dyDescent="0.2">
      <c r="A8140">
        <v>58</v>
      </c>
      <c r="B8140">
        <v>134</v>
      </c>
      <c r="C8140">
        <v>76</v>
      </c>
    </row>
    <row r="8141" spans="1:3" x14ac:dyDescent="0.2">
      <c r="A8141">
        <v>58</v>
      </c>
      <c r="B8141">
        <v>135</v>
      </c>
      <c r="C8141">
        <v>122</v>
      </c>
    </row>
    <row r="8142" spans="1:3" x14ac:dyDescent="0.2">
      <c r="A8142">
        <v>58</v>
      </c>
      <c r="B8142">
        <v>136</v>
      </c>
      <c r="C8142">
        <v>122</v>
      </c>
    </row>
    <row r="8143" spans="1:3" x14ac:dyDescent="0.2">
      <c r="A8143">
        <v>58</v>
      </c>
      <c r="B8143">
        <v>137</v>
      </c>
      <c r="C8143">
        <v>122</v>
      </c>
    </row>
    <row r="8144" spans="1:3" x14ac:dyDescent="0.2">
      <c r="A8144">
        <v>59</v>
      </c>
      <c r="B8144">
        <v>0</v>
      </c>
      <c r="C8144">
        <v>96</v>
      </c>
    </row>
    <row r="8145" spans="1:3" x14ac:dyDescent="0.2">
      <c r="A8145">
        <v>59</v>
      </c>
      <c r="B8145">
        <v>1</v>
      </c>
      <c r="C8145">
        <v>95</v>
      </c>
    </row>
    <row r="8146" spans="1:3" x14ac:dyDescent="0.2">
      <c r="A8146">
        <v>59</v>
      </c>
      <c r="B8146">
        <v>2</v>
      </c>
      <c r="C8146">
        <v>24</v>
      </c>
    </row>
    <row r="8147" spans="1:3" x14ac:dyDescent="0.2">
      <c r="A8147">
        <v>59</v>
      </c>
      <c r="B8147">
        <v>3</v>
      </c>
      <c r="C8147">
        <v>7</v>
      </c>
    </row>
    <row r="8148" spans="1:3" x14ac:dyDescent="0.2">
      <c r="A8148">
        <v>59</v>
      </c>
      <c r="B8148">
        <v>4</v>
      </c>
      <c r="C8148">
        <v>20</v>
      </c>
    </row>
    <row r="8149" spans="1:3" x14ac:dyDescent="0.2">
      <c r="A8149">
        <v>59</v>
      </c>
      <c r="B8149">
        <v>5</v>
      </c>
      <c r="C8149">
        <v>72</v>
      </c>
    </row>
    <row r="8150" spans="1:3" x14ac:dyDescent="0.2">
      <c r="A8150">
        <v>59</v>
      </c>
      <c r="B8150">
        <v>6</v>
      </c>
      <c r="C8150">
        <v>13</v>
      </c>
    </row>
    <row r="8151" spans="1:3" x14ac:dyDescent="0.2">
      <c r="A8151">
        <v>59</v>
      </c>
      <c r="B8151">
        <v>7</v>
      </c>
      <c r="C8151">
        <v>89</v>
      </c>
    </row>
    <row r="8152" spans="1:3" x14ac:dyDescent="0.2">
      <c r="A8152">
        <v>59</v>
      </c>
      <c r="B8152">
        <v>8</v>
      </c>
      <c r="C8152">
        <v>73</v>
      </c>
    </row>
    <row r="8153" spans="1:3" x14ac:dyDescent="0.2">
      <c r="A8153">
        <v>59</v>
      </c>
      <c r="B8153">
        <v>9</v>
      </c>
      <c r="C8153">
        <v>72</v>
      </c>
    </row>
    <row r="8154" spans="1:3" x14ac:dyDescent="0.2">
      <c r="A8154">
        <v>59</v>
      </c>
      <c r="B8154">
        <v>10</v>
      </c>
      <c r="C8154">
        <v>49</v>
      </c>
    </row>
    <row r="8155" spans="1:3" x14ac:dyDescent="0.2">
      <c r="A8155">
        <v>59</v>
      </c>
      <c r="B8155">
        <v>11</v>
      </c>
      <c r="C8155">
        <v>23</v>
      </c>
    </row>
    <row r="8156" spans="1:3" x14ac:dyDescent="0.2">
      <c r="A8156">
        <v>59</v>
      </c>
      <c r="B8156">
        <v>12</v>
      </c>
      <c r="C8156">
        <v>72</v>
      </c>
    </row>
    <row r="8157" spans="1:3" x14ac:dyDescent="0.2">
      <c r="A8157">
        <v>59</v>
      </c>
      <c r="B8157">
        <v>13</v>
      </c>
      <c r="C8157">
        <v>8</v>
      </c>
    </row>
    <row r="8158" spans="1:3" x14ac:dyDescent="0.2">
      <c r="A8158">
        <v>59</v>
      </c>
      <c r="B8158">
        <v>14</v>
      </c>
      <c r="C8158">
        <v>8</v>
      </c>
    </row>
    <row r="8159" spans="1:3" x14ac:dyDescent="0.2">
      <c r="A8159">
        <v>59</v>
      </c>
      <c r="B8159">
        <v>15</v>
      </c>
      <c r="C8159">
        <v>95</v>
      </c>
    </row>
    <row r="8160" spans="1:3" x14ac:dyDescent="0.2">
      <c r="A8160">
        <v>59</v>
      </c>
      <c r="B8160">
        <v>16</v>
      </c>
      <c r="C8160">
        <v>20</v>
      </c>
    </row>
    <row r="8161" spans="1:3" x14ac:dyDescent="0.2">
      <c r="A8161">
        <v>59</v>
      </c>
      <c r="B8161">
        <v>17</v>
      </c>
      <c r="C8161">
        <v>30</v>
      </c>
    </row>
    <row r="8162" spans="1:3" x14ac:dyDescent="0.2">
      <c r="A8162">
        <v>59</v>
      </c>
      <c r="B8162">
        <v>18</v>
      </c>
      <c r="C8162">
        <v>23</v>
      </c>
    </row>
    <row r="8163" spans="1:3" x14ac:dyDescent="0.2">
      <c r="A8163">
        <v>59</v>
      </c>
      <c r="B8163">
        <v>19</v>
      </c>
      <c r="C8163">
        <v>95</v>
      </c>
    </row>
    <row r="8164" spans="1:3" x14ac:dyDescent="0.2">
      <c r="A8164">
        <v>59</v>
      </c>
      <c r="B8164">
        <v>20</v>
      </c>
      <c r="C8164">
        <v>78</v>
      </c>
    </row>
    <row r="8165" spans="1:3" x14ac:dyDescent="0.2">
      <c r="A8165">
        <v>59</v>
      </c>
      <c r="B8165">
        <v>21</v>
      </c>
      <c r="C8165">
        <v>73</v>
      </c>
    </row>
    <row r="8166" spans="1:3" x14ac:dyDescent="0.2">
      <c r="A8166">
        <v>59</v>
      </c>
      <c r="B8166">
        <v>22</v>
      </c>
      <c r="C8166">
        <v>21</v>
      </c>
    </row>
    <row r="8167" spans="1:3" x14ac:dyDescent="0.2">
      <c r="A8167">
        <v>59</v>
      </c>
      <c r="B8167">
        <v>23</v>
      </c>
      <c r="C8167">
        <v>78</v>
      </c>
    </row>
    <row r="8168" spans="1:3" x14ac:dyDescent="0.2">
      <c r="A8168">
        <v>59</v>
      </c>
      <c r="B8168">
        <v>24</v>
      </c>
      <c r="C8168">
        <v>22</v>
      </c>
    </row>
    <row r="8169" spans="1:3" x14ac:dyDescent="0.2">
      <c r="A8169">
        <v>59</v>
      </c>
      <c r="B8169">
        <v>25</v>
      </c>
      <c r="C8169">
        <v>96</v>
      </c>
    </row>
    <row r="8170" spans="1:3" x14ac:dyDescent="0.2">
      <c r="A8170">
        <v>59</v>
      </c>
      <c r="B8170">
        <v>26</v>
      </c>
      <c r="C8170">
        <v>95</v>
      </c>
    </row>
    <row r="8171" spans="1:3" x14ac:dyDescent="0.2">
      <c r="A8171">
        <v>59</v>
      </c>
      <c r="B8171">
        <v>27</v>
      </c>
      <c r="C8171">
        <v>115</v>
      </c>
    </row>
    <row r="8172" spans="1:3" x14ac:dyDescent="0.2">
      <c r="A8172">
        <v>59</v>
      </c>
      <c r="B8172">
        <v>28</v>
      </c>
      <c r="C8172">
        <v>28</v>
      </c>
    </row>
    <row r="8173" spans="1:3" x14ac:dyDescent="0.2">
      <c r="A8173">
        <v>59</v>
      </c>
      <c r="B8173">
        <v>29</v>
      </c>
      <c r="C8173">
        <v>72</v>
      </c>
    </row>
    <row r="8174" spans="1:3" x14ac:dyDescent="0.2">
      <c r="A8174">
        <v>59</v>
      </c>
      <c r="B8174">
        <v>30</v>
      </c>
      <c r="C8174">
        <v>22</v>
      </c>
    </row>
    <row r="8175" spans="1:3" x14ac:dyDescent="0.2">
      <c r="A8175">
        <v>59</v>
      </c>
      <c r="B8175">
        <v>31</v>
      </c>
      <c r="C8175">
        <v>90</v>
      </c>
    </row>
    <row r="8176" spans="1:3" x14ac:dyDescent="0.2">
      <c r="A8176">
        <v>59</v>
      </c>
      <c r="B8176">
        <v>32</v>
      </c>
      <c r="C8176">
        <v>39</v>
      </c>
    </row>
    <row r="8177" spans="1:3" x14ac:dyDescent="0.2">
      <c r="A8177">
        <v>59</v>
      </c>
      <c r="B8177">
        <v>33</v>
      </c>
      <c r="C8177">
        <v>51</v>
      </c>
    </row>
    <row r="8178" spans="1:3" x14ac:dyDescent="0.2">
      <c r="A8178">
        <v>59</v>
      </c>
      <c r="B8178">
        <v>34</v>
      </c>
      <c r="C8178">
        <v>33</v>
      </c>
    </row>
    <row r="8179" spans="1:3" x14ac:dyDescent="0.2">
      <c r="A8179">
        <v>59</v>
      </c>
      <c r="B8179">
        <v>35</v>
      </c>
      <c r="C8179">
        <v>7</v>
      </c>
    </row>
    <row r="8180" spans="1:3" x14ac:dyDescent="0.2">
      <c r="A8180">
        <v>59</v>
      </c>
      <c r="B8180">
        <v>36</v>
      </c>
      <c r="C8180">
        <v>7</v>
      </c>
    </row>
    <row r="8181" spans="1:3" x14ac:dyDescent="0.2">
      <c r="A8181">
        <v>59</v>
      </c>
      <c r="B8181">
        <v>37</v>
      </c>
      <c r="C8181">
        <v>80</v>
      </c>
    </row>
    <row r="8182" spans="1:3" x14ac:dyDescent="0.2">
      <c r="A8182">
        <v>59</v>
      </c>
      <c r="B8182">
        <v>38</v>
      </c>
      <c r="C8182">
        <v>70</v>
      </c>
    </row>
    <row r="8183" spans="1:3" x14ac:dyDescent="0.2">
      <c r="A8183">
        <v>59</v>
      </c>
      <c r="B8183">
        <v>39</v>
      </c>
      <c r="C8183">
        <v>21</v>
      </c>
    </row>
    <row r="8184" spans="1:3" x14ac:dyDescent="0.2">
      <c r="A8184">
        <v>59</v>
      </c>
      <c r="B8184">
        <v>40</v>
      </c>
      <c r="C8184">
        <v>116</v>
      </c>
    </row>
    <row r="8185" spans="1:3" x14ac:dyDescent="0.2">
      <c r="A8185">
        <v>59</v>
      </c>
      <c r="B8185">
        <v>41</v>
      </c>
      <c r="C8185">
        <v>115</v>
      </c>
    </row>
    <row r="8186" spans="1:3" x14ac:dyDescent="0.2">
      <c r="A8186">
        <v>59</v>
      </c>
      <c r="B8186">
        <v>42</v>
      </c>
      <c r="C8186">
        <v>90</v>
      </c>
    </row>
    <row r="8187" spans="1:3" x14ac:dyDescent="0.2">
      <c r="A8187">
        <v>59</v>
      </c>
      <c r="B8187">
        <v>43</v>
      </c>
      <c r="C8187">
        <v>115</v>
      </c>
    </row>
    <row r="8188" spans="1:3" x14ac:dyDescent="0.2">
      <c r="A8188">
        <v>59</v>
      </c>
      <c r="B8188">
        <v>44</v>
      </c>
      <c r="C8188">
        <v>80</v>
      </c>
    </row>
    <row r="8189" spans="1:3" x14ac:dyDescent="0.2">
      <c r="A8189">
        <v>59</v>
      </c>
      <c r="B8189">
        <v>45</v>
      </c>
      <c r="C8189">
        <v>39</v>
      </c>
    </row>
    <row r="8190" spans="1:3" x14ac:dyDescent="0.2">
      <c r="A8190">
        <v>59</v>
      </c>
      <c r="B8190">
        <v>46</v>
      </c>
      <c r="C8190">
        <v>71</v>
      </c>
    </row>
    <row r="8191" spans="1:3" x14ac:dyDescent="0.2">
      <c r="A8191">
        <v>59</v>
      </c>
      <c r="B8191">
        <v>47</v>
      </c>
      <c r="C8191">
        <v>71</v>
      </c>
    </row>
    <row r="8192" spans="1:3" x14ac:dyDescent="0.2">
      <c r="A8192">
        <v>59</v>
      </c>
      <c r="B8192">
        <v>48</v>
      </c>
      <c r="C8192">
        <v>105</v>
      </c>
    </row>
    <row r="8193" spans="1:3" x14ac:dyDescent="0.2">
      <c r="A8193">
        <v>59</v>
      </c>
      <c r="B8193">
        <v>49</v>
      </c>
      <c r="C8193">
        <v>40</v>
      </c>
    </row>
    <row r="8194" spans="1:3" x14ac:dyDescent="0.2">
      <c r="A8194">
        <v>59</v>
      </c>
      <c r="B8194">
        <v>50</v>
      </c>
      <c r="C8194">
        <v>115</v>
      </c>
    </row>
    <row r="8195" spans="1:3" x14ac:dyDescent="0.2">
      <c r="A8195">
        <v>59</v>
      </c>
      <c r="B8195">
        <v>51</v>
      </c>
      <c r="C8195">
        <v>51</v>
      </c>
    </row>
    <row r="8196" spans="1:3" x14ac:dyDescent="0.2">
      <c r="A8196">
        <v>59</v>
      </c>
      <c r="B8196">
        <v>52</v>
      </c>
      <c r="C8196">
        <v>33</v>
      </c>
    </row>
    <row r="8197" spans="1:3" x14ac:dyDescent="0.2">
      <c r="A8197">
        <v>59</v>
      </c>
      <c r="B8197">
        <v>53</v>
      </c>
      <c r="C8197">
        <v>73</v>
      </c>
    </row>
    <row r="8198" spans="1:3" x14ac:dyDescent="0.2">
      <c r="A8198">
        <v>59</v>
      </c>
      <c r="B8198">
        <v>54</v>
      </c>
      <c r="C8198">
        <v>116</v>
      </c>
    </row>
    <row r="8199" spans="1:3" x14ac:dyDescent="0.2">
      <c r="A8199">
        <v>59</v>
      </c>
      <c r="B8199">
        <v>55</v>
      </c>
      <c r="C8199">
        <v>91</v>
      </c>
    </row>
    <row r="8200" spans="1:3" x14ac:dyDescent="0.2">
      <c r="A8200">
        <v>59</v>
      </c>
      <c r="B8200">
        <v>56</v>
      </c>
      <c r="C8200">
        <v>58</v>
      </c>
    </row>
    <row r="8201" spans="1:3" x14ac:dyDescent="0.2">
      <c r="A8201">
        <v>59</v>
      </c>
      <c r="B8201">
        <v>57</v>
      </c>
      <c r="C8201">
        <v>55</v>
      </c>
    </row>
    <row r="8202" spans="1:3" x14ac:dyDescent="0.2">
      <c r="A8202">
        <v>59</v>
      </c>
      <c r="B8202">
        <v>58</v>
      </c>
      <c r="C8202">
        <v>28</v>
      </c>
    </row>
    <row r="8203" spans="1:3" x14ac:dyDescent="0.2">
      <c r="A8203">
        <v>59</v>
      </c>
      <c r="B8203">
        <v>59</v>
      </c>
      <c r="C8203">
        <v>59</v>
      </c>
    </row>
    <row r="8204" spans="1:3" x14ac:dyDescent="0.2">
      <c r="A8204">
        <v>59</v>
      </c>
      <c r="B8204">
        <v>60</v>
      </c>
      <c r="C8204">
        <v>88</v>
      </c>
    </row>
    <row r="8205" spans="1:3" x14ac:dyDescent="0.2">
      <c r="A8205">
        <v>59</v>
      </c>
      <c r="B8205">
        <v>61</v>
      </c>
      <c r="C8205">
        <v>49</v>
      </c>
    </row>
    <row r="8206" spans="1:3" x14ac:dyDescent="0.2">
      <c r="A8206">
        <v>59</v>
      </c>
      <c r="B8206">
        <v>62</v>
      </c>
      <c r="C8206">
        <v>39</v>
      </c>
    </row>
    <row r="8207" spans="1:3" x14ac:dyDescent="0.2">
      <c r="A8207">
        <v>59</v>
      </c>
      <c r="B8207">
        <v>63</v>
      </c>
      <c r="C8207">
        <v>70</v>
      </c>
    </row>
    <row r="8208" spans="1:3" x14ac:dyDescent="0.2">
      <c r="A8208">
        <v>59</v>
      </c>
      <c r="B8208">
        <v>64</v>
      </c>
      <c r="C8208">
        <v>40</v>
      </c>
    </row>
    <row r="8209" spans="1:3" x14ac:dyDescent="0.2">
      <c r="A8209">
        <v>59</v>
      </c>
      <c r="B8209">
        <v>65</v>
      </c>
      <c r="C8209">
        <v>69</v>
      </c>
    </row>
    <row r="8210" spans="1:3" x14ac:dyDescent="0.2">
      <c r="A8210">
        <v>59</v>
      </c>
      <c r="B8210">
        <v>66</v>
      </c>
      <c r="C8210">
        <v>42</v>
      </c>
    </row>
    <row r="8211" spans="1:3" x14ac:dyDescent="0.2">
      <c r="A8211">
        <v>59</v>
      </c>
      <c r="B8211">
        <v>67</v>
      </c>
      <c r="C8211">
        <v>99</v>
      </c>
    </row>
    <row r="8212" spans="1:3" x14ac:dyDescent="0.2">
      <c r="A8212">
        <v>59</v>
      </c>
      <c r="B8212">
        <v>68</v>
      </c>
      <c r="C8212">
        <v>83</v>
      </c>
    </row>
    <row r="8213" spans="1:3" x14ac:dyDescent="0.2">
      <c r="A8213">
        <v>59</v>
      </c>
      <c r="B8213">
        <v>69</v>
      </c>
      <c r="C8213">
        <v>115</v>
      </c>
    </row>
    <row r="8214" spans="1:3" x14ac:dyDescent="0.2">
      <c r="A8214">
        <v>59</v>
      </c>
      <c r="B8214">
        <v>70</v>
      </c>
      <c r="C8214">
        <v>31</v>
      </c>
    </row>
    <row r="8215" spans="1:3" x14ac:dyDescent="0.2">
      <c r="A8215">
        <v>59</v>
      </c>
      <c r="B8215">
        <v>71</v>
      </c>
      <c r="C8215">
        <v>54</v>
      </c>
    </row>
    <row r="8216" spans="1:3" x14ac:dyDescent="0.2">
      <c r="A8216">
        <v>59</v>
      </c>
      <c r="B8216">
        <v>72</v>
      </c>
      <c r="C8216">
        <v>21</v>
      </c>
    </row>
    <row r="8217" spans="1:3" x14ac:dyDescent="0.2">
      <c r="A8217">
        <v>59</v>
      </c>
      <c r="B8217">
        <v>73</v>
      </c>
      <c r="C8217">
        <v>33</v>
      </c>
    </row>
    <row r="8218" spans="1:3" x14ac:dyDescent="0.2">
      <c r="A8218">
        <v>59</v>
      </c>
      <c r="B8218">
        <v>74</v>
      </c>
      <c r="C8218">
        <v>54</v>
      </c>
    </row>
    <row r="8219" spans="1:3" x14ac:dyDescent="0.2">
      <c r="A8219">
        <v>59</v>
      </c>
      <c r="B8219">
        <v>75</v>
      </c>
      <c r="C8219">
        <v>81</v>
      </c>
    </row>
    <row r="8220" spans="1:3" x14ac:dyDescent="0.2">
      <c r="A8220">
        <v>59</v>
      </c>
      <c r="B8220">
        <v>76</v>
      </c>
      <c r="C8220">
        <v>74</v>
      </c>
    </row>
    <row r="8221" spans="1:3" x14ac:dyDescent="0.2">
      <c r="A8221">
        <v>59</v>
      </c>
      <c r="B8221">
        <v>77</v>
      </c>
      <c r="C8221">
        <v>74</v>
      </c>
    </row>
    <row r="8222" spans="1:3" x14ac:dyDescent="0.2">
      <c r="A8222">
        <v>59</v>
      </c>
      <c r="B8222">
        <v>78</v>
      </c>
      <c r="C8222">
        <v>73</v>
      </c>
    </row>
    <row r="8223" spans="1:3" x14ac:dyDescent="0.2">
      <c r="A8223">
        <v>59</v>
      </c>
      <c r="B8223">
        <v>79</v>
      </c>
      <c r="C8223">
        <v>54</v>
      </c>
    </row>
    <row r="8224" spans="1:3" x14ac:dyDescent="0.2">
      <c r="A8224">
        <v>59</v>
      </c>
      <c r="B8224">
        <v>80</v>
      </c>
      <c r="C8224">
        <v>31</v>
      </c>
    </row>
    <row r="8225" spans="1:3" x14ac:dyDescent="0.2">
      <c r="A8225">
        <v>59</v>
      </c>
      <c r="B8225">
        <v>81</v>
      </c>
      <c r="C8225">
        <v>116</v>
      </c>
    </row>
    <row r="8226" spans="1:3" x14ac:dyDescent="0.2">
      <c r="A8226">
        <v>59</v>
      </c>
      <c r="B8226">
        <v>82</v>
      </c>
      <c r="C8226">
        <v>13</v>
      </c>
    </row>
    <row r="8227" spans="1:3" x14ac:dyDescent="0.2">
      <c r="A8227">
        <v>59</v>
      </c>
      <c r="B8227">
        <v>83</v>
      </c>
      <c r="C8227">
        <v>103</v>
      </c>
    </row>
    <row r="8228" spans="1:3" x14ac:dyDescent="0.2">
      <c r="A8228">
        <v>59</v>
      </c>
      <c r="B8228">
        <v>84</v>
      </c>
      <c r="C8228">
        <v>79</v>
      </c>
    </row>
    <row r="8229" spans="1:3" x14ac:dyDescent="0.2">
      <c r="A8229">
        <v>59</v>
      </c>
      <c r="B8229">
        <v>85</v>
      </c>
      <c r="C8229">
        <v>79</v>
      </c>
    </row>
    <row r="8230" spans="1:3" x14ac:dyDescent="0.2">
      <c r="A8230">
        <v>59</v>
      </c>
      <c r="B8230">
        <v>86</v>
      </c>
      <c r="C8230">
        <v>85</v>
      </c>
    </row>
    <row r="8231" spans="1:3" x14ac:dyDescent="0.2">
      <c r="A8231">
        <v>59</v>
      </c>
      <c r="B8231">
        <v>87</v>
      </c>
      <c r="C8231">
        <v>70</v>
      </c>
    </row>
    <row r="8232" spans="1:3" x14ac:dyDescent="0.2">
      <c r="A8232">
        <v>59</v>
      </c>
      <c r="B8232">
        <v>88</v>
      </c>
      <c r="C8232">
        <v>41</v>
      </c>
    </row>
    <row r="8233" spans="1:3" x14ac:dyDescent="0.2">
      <c r="A8233">
        <v>59</v>
      </c>
      <c r="B8233">
        <v>89</v>
      </c>
      <c r="C8233">
        <v>73</v>
      </c>
    </row>
    <row r="8234" spans="1:3" x14ac:dyDescent="0.2">
      <c r="A8234">
        <v>59</v>
      </c>
      <c r="B8234">
        <v>90</v>
      </c>
      <c r="C8234">
        <v>55</v>
      </c>
    </row>
    <row r="8235" spans="1:3" x14ac:dyDescent="0.2">
      <c r="A8235">
        <v>59</v>
      </c>
      <c r="B8235">
        <v>91</v>
      </c>
      <c r="C8235">
        <v>28</v>
      </c>
    </row>
    <row r="8236" spans="1:3" x14ac:dyDescent="0.2">
      <c r="A8236">
        <v>59</v>
      </c>
      <c r="B8236">
        <v>92</v>
      </c>
      <c r="C8236">
        <v>66</v>
      </c>
    </row>
    <row r="8237" spans="1:3" x14ac:dyDescent="0.2">
      <c r="A8237">
        <v>59</v>
      </c>
      <c r="B8237">
        <v>93</v>
      </c>
      <c r="C8237">
        <v>64</v>
      </c>
    </row>
    <row r="8238" spans="1:3" x14ac:dyDescent="0.2">
      <c r="A8238">
        <v>59</v>
      </c>
      <c r="B8238">
        <v>94</v>
      </c>
      <c r="C8238">
        <v>64</v>
      </c>
    </row>
    <row r="8239" spans="1:3" x14ac:dyDescent="0.2">
      <c r="A8239">
        <v>59</v>
      </c>
      <c r="B8239">
        <v>95</v>
      </c>
      <c r="C8239">
        <v>89</v>
      </c>
    </row>
    <row r="8240" spans="1:3" x14ac:dyDescent="0.2">
      <c r="A8240">
        <v>59</v>
      </c>
      <c r="B8240">
        <v>96</v>
      </c>
      <c r="C8240">
        <v>89</v>
      </c>
    </row>
    <row r="8241" spans="1:3" x14ac:dyDescent="0.2">
      <c r="A8241">
        <v>59</v>
      </c>
      <c r="B8241">
        <v>97</v>
      </c>
      <c r="C8241">
        <v>49</v>
      </c>
    </row>
    <row r="8242" spans="1:3" x14ac:dyDescent="0.2">
      <c r="A8242">
        <v>59</v>
      </c>
      <c r="B8242">
        <v>98</v>
      </c>
      <c r="C8242">
        <v>46</v>
      </c>
    </row>
    <row r="8243" spans="1:3" x14ac:dyDescent="0.2">
      <c r="A8243">
        <v>59</v>
      </c>
      <c r="B8243">
        <v>99</v>
      </c>
      <c r="C8243">
        <v>41</v>
      </c>
    </row>
    <row r="8244" spans="1:3" x14ac:dyDescent="0.2">
      <c r="A8244">
        <v>59</v>
      </c>
      <c r="B8244">
        <v>100</v>
      </c>
      <c r="C8244">
        <v>27</v>
      </c>
    </row>
    <row r="8245" spans="1:3" x14ac:dyDescent="0.2">
      <c r="A8245">
        <v>59</v>
      </c>
      <c r="B8245">
        <v>101</v>
      </c>
      <c r="C8245">
        <v>65</v>
      </c>
    </row>
    <row r="8246" spans="1:3" x14ac:dyDescent="0.2">
      <c r="A8246">
        <v>59</v>
      </c>
      <c r="B8246">
        <v>102</v>
      </c>
      <c r="C8246">
        <v>65</v>
      </c>
    </row>
    <row r="8247" spans="1:3" x14ac:dyDescent="0.2">
      <c r="A8247">
        <v>59</v>
      </c>
      <c r="B8247">
        <v>103</v>
      </c>
      <c r="C8247">
        <v>54</v>
      </c>
    </row>
    <row r="8248" spans="1:3" x14ac:dyDescent="0.2">
      <c r="A8248">
        <v>59</v>
      </c>
      <c r="B8248">
        <v>104</v>
      </c>
      <c r="C8248">
        <v>54</v>
      </c>
    </row>
    <row r="8249" spans="1:3" x14ac:dyDescent="0.2">
      <c r="A8249">
        <v>59</v>
      </c>
      <c r="B8249">
        <v>105</v>
      </c>
      <c r="C8249">
        <v>42</v>
      </c>
    </row>
    <row r="8250" spans="1:3" x14ac:dyDescent="0.2">
      <c r="A8250">
        <v>59</v>
      </c>
      <c r="B8250">
        <v>106</v>
      </c>
      <c r="C8250">
        <v>88</v>
      </c>
    </row>
    <row r="8251" spans="1:3" x14ac:dyDescent="0.2">
      <c r="A8251">
        <v>59</v>
      </c>
      <c r="B8251">
        <v>107</v>
      </c>
      <c r="C8251">
        <v>83</v>
      </c>
    </row>
    <row r="8252" spans="1:3" x14ac:dyDescent="0.2">
      <c r="A8252">
        <v>59</v>
      </c>
      <c r="B8252">
        <v>108</v>
      </c>
      <c r="C8252">
        <v>66</v>
      </c>
    </row>
    <row r="8253" spans="1:3" x14ac:dyDescent="0.2">
      <c r="A8253">
        <v>59</v>
      </c>
      <c r="B8253">
        <v>109</v>
      </c>
      <c r="C8253">
        <v>80</v>
      </c>
    </row>
    <row r="8254" spans="1:3" x14ac:dyDescent="0.2">
      <c r="A8254">
        <v>59</v>
      </c>
      <c r="B8254">
        <v>110</v>
      </c>
      <c r="C8254">
        <v>65</v>
      </c>
    </row>
    <row r="8255" spans="1:3" x14ac:dyDescent="0.2">
      <c r="A8255">
        <v>59</v>
      </c>
      <c r="B8255">
        <v>111</v>
      </c>
      <c r="C8255">
        <v>65</v>
      </c>
    </row>
    <row r="8256" spans="1:3" x14ac:dyDescent="0.2">
      <c r="A8256">
        <v>59</v>
      </c>
      <c r="B8256">
        <v>112</v>
      </c>
      <c r="C8256">
        <v>66</v>
      </c>
    </row>
    <row r="8257" spans="1:3" x14ac:dyDescent="0.2">
      <c r="A8257">
        <v>59</v>
      </c>
      <c r="B8257">
        <v>113</v>
      </c>
      <c r="C8257">
        <v>105</v>
      </c>
    </row>
    <row r="8258" spans="1:3" x14ac:dyDescent="0.2">
      <c r="A8258">
        <v>59</v>
      </c>
      <c r="B8258">
        <v>114</v>
      </c>
      <c r="C8258">
        <v>99</v>
      </c>
    </row>
    <row r="8259" spans="1:3" x14ac:dyDescent="0.2">
      <c r="A8259">
        <v>59</v>
      </c>
      <c r="B8259">
        <v>115</v>
      </c>
      <c r="C8259">
        <v>55</v>
      </c>
    </row>
    <row r="8260" spans="1:3" x14ac:dyDescent="0.2">
      <c r="A8260">
        <v>59</v>
      </c>
      <c r="B8260">
        <v>116</v>
      </c>
      <c r="C8260">
        <v>58</v>
      </c>
    </row>
    <row r="8261" spans="1:3" x14ac:dyDescent="0.2">
      <c r="A8261">
        <v>59</v>
      </c>
      <c r="B8261">
        <v>117</v>
      </c>
      <c r="C8261">
        <v>99</v>
      </c>
    </row>
    <row r="8262" spans="1:3" x14ac:dyDescent="0.2">
      <c r="A8262">
        <v>59</v>
      </c>
      <c r="B8262">
        <v>118</v>
      </c>
      <c r="C8262">
        <v>93</v>
      </c>
    </row>
    <row r="8263" spans="1:3" x14ac:dyDescent="0.2">
      <c r="A8263">
        <v>59</v>
      </c>
      <c r="B8263">
        <v>119</v>
      </c>
      <c r="C8263">
        <v>85</v>
      </c>
    </row>
    <row r="8264" spans="1:3" x14ac:dyDescent="0.2">
      <c r="A8264">
        <v>59</v>
      </c>
      <c r="B8264">
        <v>120</v>
      </c>
      <c r="C8264">
        <v>46</v>
      </c>
    </row>
    <row r="8265" spans="1:3" x14ac:dyDescent="0.2">
      <c r="A8265">
        <v>59</v>
      </c>
      <c r="B8265">
        <v>121</v>
      </c>
      <c r="C8265">
        <v>83</v>
      </c>
    </row>
    <row r="8266" spans="1:3" x14ac:dyDescent="0.2">
      <c r="A8266">
        <v>59</v>
      </c>
      <c r="B8266">
        <v>122</v>
      </c>
      <c r="C8266">
        <v>74</v>
      </c>
    </row>
    <row r="8267" spans="1:3" x14ac:dyDescent="0.2">
      <c r="A8267">
        <v>59</v>
      </c>
      <c r="B8267">
        <v>123</v>
      </c>
      <c r="C8267">
        <v>65</v>
      </c>
    </row>
    <row r="8268" spans="1:3" x14ac:dyDescent="0.2">
      <c r="A8268">
        <v>59</v>
      </c>
      <c r="B8268">
        <v>124</v>
      </c>
      <c r="C8268">
        <v>88</v>
      </c>
    </row>
    <row r="8269" spans="1:3" x14ac:dyDescent="0.2">
      <c r="A8269">
        <v>59</v>
      </c>
      <c r="B8269">
        <v>125</v>
      </c>
      <c r="C8269">
        <v>76</v>
      </c>
    </row>
    <row r="8270" spans="1:3" x14ac:dyDescent="0.2">
      <c r="A8270">
        <v>59</v>
      </c>
      <c r="B8270">
        <v>126</v>
      </c>
      <c r="C8270">
        <v>93</v>
      </c>
    </row>
    <row r="8271" spans="1:3" x14ac:dyDescent="0.2">
      <c r="A8271">
        <v>59</v>
      </c>
      <c r="B8271">
        <v>127</v>
      </c>
      <c r="C8271">
        <v>85</v>
      </c>
    </row>
    <row r="8272" spans="1:3" x14ac:dyDescent="0.2">
      <c r="A8272">
        <v>59</v>
      </c>
      <c r="B8272">
        <v>128</v>
      </c>
      <c r="C8272">
        <v>83</v>
      </c>
    </row>
    <row r="8273" spans="1:3" x14ac:dyDescent="0.2">
      <c r="A8273">
        <v>59</v>
      </c>
      <c r="B8273">
        <v>129</v>
      </c>
      <c r="C8273">
        <v>85</v>
      </c>
    </row>
    <row r="8274" spans="1:3" x14ac:dyDescent="0.2">
      <c r="A8274">
        <v>59</v>
      </c>
      <c r="B8274">
        <v>130</v>
      </c>
      <c r="C8274">
        <v>99</v>
      </c>
    </row>
    <row r="8275" spans="1:3" x14ac:dyDescent="0.2">
      <c r="A8275">
        <v>59</v>
      </c>
      <c r="B8275">
        <v>131</v>
      </c>
      <c r="C8275">
        <v>46</v>
      </c>
    </row>
    <row r="8276" spans="1:3" x14ac:dyDescent="0.2">
      <c r="A8276">
        <v>59</v>
      </c>
      <c r="B8276">
        <v>132</v>
      </c>
      <c r="C8276">
        <v>122</v>
      </c>
    </row>
    <row r="8277" spans="1:3" x14ac:dyDescent="0.2">
      <c r="A8277">
        <v>59</v>
      </c>
      <c r="B8277">
        <v>133</v>
      </c>
      <c r="C8277">
        <v>122</v>
      </c>
    </row>
    <row r="8278" spans="1:3" x14ac:dyDescent="0.2">
      <c r="A8278">
        <v>59</v>
      </c>
      <c r="B8278">
        <v>134</v>
      </c>
      <c r="C8278">
        <v>122</v>
      </c>
    </row>
    <row r="8279" spans="1:3" x14ac:dyDescent="0.2">
      <c r="A8279">
        <v>59</v>
      </c>
      <c r="B8279">
        <v>135</v>
      </c>
      <c r="C8279">
        <v>46</v>
      </c>
    </row>
    <row r="8280" spans="1:3" x14ac:dyDescent="0.2">
      <c r="A8280">
        <v>59</v>
      </c>
      <c r="B8280">
        <v>136</v>
      </c>
      <c r="C8280">
        <v>46</v>
      </c>
    </row>
    <row r="8281" spans="1:3" x14ac:dyDescent="0.2">
      <c r="A8281">
        <v>59</v>
      </c>
      <c r="B8281">
        <v>137</v>
      </c>
      <c r="C8281">
        <v>122</v>
      </c>
    </row>
    <row r="8282" spans="1:3" x14ac:dyDescent="0.2">
      <c r="A8282">
        <v>60</v>
      </c>
      <c r="B8282">
        <v>0</v>
      </c>
      <c r="C8282">
        <v>50</v>
      </c>
    </row>
    <row r="8283" spans="1:3" x14ac:dyDescent="0.2">
      <c r="A8283">
        <v>60</v>
      </c>
      <c r="B8283">
        <v>1</v>
      </c>
      <c r="C8283">
        <v>50</v>
      </c>
    </row>
    <row r="8284" spans="1:3" x14ac:dyDescent="0.2">
      <c r="A8284">
        <v>60</v>
      </c>
      <c r="B8284">
        <v>2</v>
      </c>
      <c r="C8284">
        <v>42</v>
      </c>
    </row>
    <row r="8285" spans="1:3" x14ac:dyDescent="0.2">
      <c r="A8285">
        <v>60</v>
      </c>
      <c r="B8285">
        <v>3</v>
      </c>
      <c r="C8285">
        <v>69</v>
      </c>
    </row>
    <row r="8286" spans="1:3" x14ac:dyDescent="0.2">
      <c r="A8286">
        <v>60</v>
      </c>
      <c r="B8286">
        <v>4</v>
      </c>
      <c r="C8286">
        <v>103</v>
      </c>
    </row>
    <row r="8287" spans="1:3" x14ac:dyDescent="0.2">
      <c r="A8287">
        <v>60</v>
      </c>
      <c r="B8287">
        <v>5</v>
      </c>
      <c r="C8287">
        <v>71</v>
      </c>
    </row>
    <row r="8288" spans="1:3" x14ac:dyDescent="0.2">
      <c r="A8288">
        <v>60</v>
      </c>
      <c r="B8288">
        <v>6</v>
      </c>
      <c r="C8288">
        <v>27</v>
      </c>
    </row>
    <row r="8289" spans="1:3" x14ac:dyDescent="0.2">
      <c r="A8289">
        <v>60</v>
      </c>
      <c r="B8289">
        <v>7</v>
      </c>
      <c r="C8289">
        <v>49</v>
      </c>
    </row>
    <row r="8290" spans="1:3" x14ac:dyDescent="0.2">
      <c r="A8290">
        <v>60</v>
      </c>
      <c r="B8290">
        <v>8</v>
      </c>
      <c r="C8290">
        <v>70</v>
      </c>
    </row>
    <row r="8291" spans="1:3" x14ac:dyDescent="0.2">
      <c r="A8291">
        <v>60</v>
      </c>
      <c r="B8291">
        <v>9</v>
      </c>
      <c r="C8291">
        <v>79</v>
      </c>
    </row>
    <row r="8292" spans="1:3" x14ac:dyDescent="0.2">
      <c r="A8292">
        <v>60</v>
      </c>
      <c r="B8292">
        <v>10</v>
      </c>
      <c r="C8292">
        <v>44</v>
      </c>
    </row>
    <row r="8293" spans="1:3" x14ac:dyDescent="0.2">
      <c r="A8293">
        <v>60</v>
      </c>
      <c r="B8293">
        <v>11</v>
      </c>
      <c r="C8293">
        <v>79</v>
      </c>
    </row>
    <row r="8294" spans="1:3" x14ac:dyDescent="0.2">
      <c r="A8294">
        <v>60</v>
      </c>
      <c r="B8294">
        <v>12</v>
      </c>
      <c r="C8294">
        <v>79</v>
      </c>
    </row>
    <row r="8295" spans="1:3" x14ac:dyDescent="0.2">
      <c r="A8295">
        <v>60</v>
      </c>
      <c r="B8295">
        <v>13</v>
      </c>
      <c r="C8295">
        <v>49</v>
      </c>
    </row>
    <row r="8296" spans="1:3" x14ac:dyDescent="0.2">
      <c r="A8296">
        <v>60</v>
      </c>
      <c r="B8296">
        <v>14</v>
      </c>
      <c r="C8296">
        <v>49</v>
      </c>
    </row>
    <row r="8297" spans="1:3" x14ac:dyDescent="0.2">
      <c r="A8297">
        <v>60</v>
      </c>
      <c r="B8297">
        <v>15</v>
      </c>
      <c r="C8297">
        <v>41</v>
      </c>
    </row>
    <row r="8298" spans="1:3" x14ac:dyDescent="0.2">
      <c r="A8298">
        <v>60</v>
      </c>
      <c r="B8298">
        <v>16</v>
      </c>
      <c r="C8298">
        <v>103</v>
      </c>
    </row>
    <row r="8299" spans="1:3" x14ac:dyDescent="0.2">
      <c r="A8299">
        <v>60</v>
      </c>
      <c r="B8299">
        <v>17</v>
      </c>
      <c r="C8299">
        <v>31</v>
      </c>
    </row>
    <row r="8300" spans="1:3" x14ac:dyDescent="0.2">
      <c r="A8300">
        <v>60</v>
      </c>
      <c r="B8300">
        <v>18</v>
      </c>
      <c r="C8300">
        <v>79</v>
      </c>
    </row>
    <row r="8301" spans="1:3" x14ac:dyDescent="0.2">
      <c r="A8301">
        <v>60</v>
      </c>
      <c r="B8301">
        <v>19</v>
      </c>
      <c r="C8301">
        <v>50</v>
      </c>
    </row>
    <row r="8302" spans="1:3" x14ac:dyDescent="0.2">
      <c r="A8302">
        <v>60</v>
      </c>
      <c r="B8302">
        <v>20</v>
      </c>
      <c r="C8302">
        <v>105</v>
      </c>
    </row>
    <row r="8303" spans="1:3" x14ac:dyDescent="0.2">
      <c r="A8303">
        <v>60</v>
      </c>
      <c r="B8303">
        <v>21</v>
      </c>
      <c r="C8303">
        <v>70</v>
      </c>
    </row>
    <row r="8304" spans="1:3" x14ac:dyDescent="0.2">
      <c r="A8304">
        <v>60</v>
      </c>
      <c r="B8304">
        <v>22</v>
      </c>
      <c r="C8304">
        <v>80</v>
      </c>
    </row>
    <row r="8305" spans="1:3" x14ac:dyDescent="0.2">
      <c r="A8305">
        <v>60</v>
      </c>
      <c r="B8305">
        <v>23</v>
      </c>
      <c r="C8305">
        <v>105</v>
      </c>
    </row>
    <row r="8306" spans="1:3" x14ac:dyDescent="0.2">
      <c r="A8306">
        <v>60</v>
      </c>
      <c r="B8306">
        <v>24</v>
      </c>
      <c r="C8306">
        <v>74</v>
      </c>
    </row>
    <row r="8307" spans="1:3" x14ac:dyDescent="0.2">
      <c r="A8307">
        <v>60</v>
      </c>
      <c r="B8307">
        <v>25</v>
      </c>
      <c r="C8307">
        <v>31</v>
      </c>
    </row>
    <row r="8308" spans="1:3" x14ac:dyDescent="0.2">
      <c r="A8308">
        <v>60</v>
      </c>
      <c r="B8308">
        <v>26</v>
      </c>
      <c r="C8308">
        <v>41</v>
      </c>
    </row>
    <row r="8309" spans="1:3" x14ac:dyDescent="0.2">
      <c r="A8309">
        <v>60</v>
      </c>
      <c r="B8309">
        <v>27</v>
      </c>
      <c r="C8309">
        <v>46</v>
      </c>
    </row>
    <row r="8310" spans="1:3" x14ac:dyDescent="0.2">
      <c r="A8310">
        <v>60</v>
      </c>
      <c r="B8310">
        <v>28</v>
      </c>
      <c r="C8310">
        <v>88</v>
      </c>
    </row>
    <row r="8311" spans="1:3" x14ac:dyDescent="0.2">
      <c r="A8311">
        <v>60</v>
      </c>
      <c r="B8311">
        <v>29</v>
      </c>
      <c r="C8311">
        <v>71</v>
      </c>
    </row>
    <row r="8312" spans="1:3" x14ac:dyDescent="0.2">
      <c r="A8312">
        <v>60</v>
      </c>
      <c r="B8312">
        <v>30</v>
      </c>
      <c r="C8312">
        <v>64</v>
      </c>
    </row>
    <row r="8313" spans="1:3" x14ac:dyDescent="0.2">
      <c r="A8313">
        <v>60</v>
      </c>
      <c r="B8313">
        <v>31</v>
      </c>
      <c r="C8313">
        <v>85</v>
      </c>
    </row>
    <row r="8314" spans="1:3" x14ac:dyDescent="0.2">
      <c r="A8314">
        <v>60</v>
      </c>
      <c r="B8314">
        <v>32</v>
      </c>
      <c r="C8314">
        <v>71</v>
      </c>
    </row>
    <row r="8315" spans="1:3" x14ac:dyDescent="0.2">
      <c r="A8315">
        <v>60</v>
      </c>
      <c r="B8315">
        <v>33</v>
      </c>
      <c r="C8315">
        <v>99</v>
      </c>
    </row>
    <row r="8316" spans="1:3" x14ac:dyDescent="0.2">
      <c r="A8316">
        <v>60</v>
      </c>
      <c r="B8316">
        <v>34</v>
      </c>
      <c r="C8316">
        <v>99</v>
      </c>
    </row>
    <row r="8317" spans="1:3" x14ac:dyDescent="0.2">
      <c r="A8317">
        <v>60</v>
      </c>
      <c r="B8317">
        <v>35</v>
      </c>
      <c r="C8317">
        <v>69</v>
      </c>
    </row>
    <row r="8318" spans="1:3" x14ac:dyDescent="0.2">
      <c r="A8318">
        <v>60</v>
      </c>
      <c r="B8318">
        <v>36</v>
      </c>
      <c r="C8318">
        <v>69</v>
      </c>
    </row>
    <row r="8319" spans="1:3" x14ac:dyDescent="0.2">
      <c r="A8319">
        <v>60</v>
      </c>
      <c r="B8319">
        <v>37</v>
      </c>
      <c r="C8319">
        <v>87</v>
      </c>
    </row>
    <row r="8320" spans="1:3" x14ac:dyDescent="0.2">
      <c r="A8320">
        <v>60</v>
      </c>
      <c r="B8320">
        <v>38</v>
      </c>
      <c r="C8320">
        <v>67</v>
      </c>
    </row>
    <row r="8321" spans="1:3" x14ac:dyDescent="0.2">
      <c r="A8321">
        <v>60</v>
      </c>
      <c r="B8321">
        <v>39</v>
      </c>
      <c r="C8321">
        <v>66</v>
      </c>
    </row>
    <row r="8322" spans="1:3" x14ac:dyDescent="0.2">
      <c r="A8322">
        <v>60</v>
      </c>
      <c r="B8322">
        <v>40</v>
      </c>
      <c r="C8322">
        <v>85</v>
      </c>
    </row>
    <row r="8323" spans="1:3" x14ac:dyDescent="0.2">
      <c r="A8323">
        <v>60</v>
      </c>
      <c r="B8323">
        <v>41</v>
      </c>
      <c r="C8323">
        <v>46</v>
      </c>
    </row>
    <row r="8324" spans="1:3" x14ac:dyDescent="0.2">
      <c r="A8324">
        <v>60</v>
      </c>
      <c r="B8324">
        <v>42</v>
      </c>
      <c r="C8324">
        <v>85</v>
      </c>
    </row>
    <row r="8325" spans="1:3" x14ac:dyDescent="0.2">
      <c r="A8325">
        <v>60</v>
      </c>
      <c r="B8325">
        <v>43</v>
      </c>
      <c r="C8325">
        <v>46</v>
      </c>
    </row>
    <row r="8326" spans="1:3" x14ac:dyDescent="0.2">
      <c r="A8326">
        <v>60</v>
      </c>
      <c r="B8326">
        <v>44</v>
      </c>
      <c r="C8326">
        <v>87</v>
      </c>
    </row>
    <row r="8327" spans="1:3" x14ac:dyDescent="0.2">
      <c r="A8327">
        <v>60</v>
      </c>
      <c r="B8327">
        <v>45</v>
      </c>
      <c r="C8327">
        <v>74</v>
      </c>
    </row>
    <row r="8328" spans="1:3" x14ac:dyDescent="0.2">
      <c r="A8328">
        <v>60</v>
      </c>
      <c r="B8328">
        <v>46</v>
      </c>
      <c r="C8328">
        <v>112</v>
      </c>
    </row>
    <row r="8329" spans="1:3" x14ac:dyDescent="0.2">
      <c r="A8329">
        <v>60</v>
      </c>
      <c r="B8329">
        <v>47</v>
      </c>
      <c r="C8329">
        <v>92</v>
      </c>
    </row>
    <row r="8330" spans="1:3" x14ac:dyDescent="0.2">
      <c r="A8330">
        <v>60</v>
      </c>
      <c r="B8330">
        <v>48</v>
      </c>
      <c r="C8330">
        <v>63</v>
      </c>
    </row>
    <row r="8331" spans="1:3" x14ac:dyDescent="0.2">
      <c r="A8331">
        <v>60</v>
      </c>
      <c r="B8331">
        <v>49</v>
      </c>
      <c r="C8331">
        <v>76</v>
      </c>
    </row>
    <row r="8332" spans="1:3" x14ac:dyDescent="0.2">
      <c r="A8332">
        <v>60</v>
      </c>
      <c r="B8332">
        <v>50</v>
      </c>
      <c r="C8332">
        <v>46</v>
      </c>
    </row>
    <row r="8333" spans="1:3" x14ac:dyDescent="0.2">
      <c r="A8333">
        <v>60</v>
      </c>
      <c r="B8333">
        <v>51</v>
      </c>
      <c r="C8333">
        <v>99</v>
      </c>
    </row>
    <row r="8334" spans="1:3" x14ac:dyDescent="0.2">
      <c r="A8334">
        <v>60</v>
      </c>
      <c r="B8334">
        <v>52</v>
      </c>
      <c r="C8334">
        <v>70</v>
      </c>
    </row>
    <row r="8335" spans="1:3" x14ac:dyDescent="0.2">
      <c r="A8335">
        <v>60</v>
      </c>
      <c r="B8335">
        <v>53</v>
      </c>
      <c r="C8335">
        <v>70</v>
      </c>
    </row>
    <row r="8336" spans="1:3" x14ac:dyDescent="0.2">
      <c r="A8336">
        <v>60</v>
      </c>
      <c r="B8336">
        <v>54</v>
      </c>
      <c r="C8336">
        <v>85</v>
      </c>
    </row>
    <row r="8337" spans="1:3" x14ac:dyDescent="0.2">
      <c r="A8337">
        <v>60</v>
      </c>
      <c r="B8337">
        <v>55</v>
      </c>
      <c r="C8337">
        <v>65</v>
      </c>
    </row>
    <row r="8338" spans="1:3" x14ac:dyDescent="0.2">
      <c r="A8338">
        <v>60</v>
      </c>
      <c r="B8338">
        <v>56</v>
      </c>
      <c r="C8338">
        <v>65</v>
      </c>
    </row>
    <row r="8339" spans="1:3" x14ac:dyDescent="0.2">
      <c r="A8339">
        <v>60</v>
      </c>
      <c r="B8339">
        <v>57</v>
      </c>
      <c r="C8339">
        <v>83</v>
      </c>
    </row>
    <row r="8340" spans="1:3" x14ac:dyDescent="0.2">
      <c r="A8340">
        <v>60</v>
      </c>
      <c r="B8340">
        <v>58</v>
      </c>
      <c r="C8340">
        <v>65</v>
      </c>
    </row>
    <row r="8341" spans="1:3" x14ac:dyDescent="0.2">
      <c r="A8341">
        <v>60</v>
      </c>
      <c r="B8341">
        <v>59</v>
      </c>
      <c r="C8341">
        <v>88</v>
      </c>
    </row>
    <row r="8342" spans="1:3" x14ac:dyDescent="0.2">
      <c r="A8342">
        <v>60</v>
      </c>
      <c r="B8342">
        <v>60</v>
      </c>
      <c r="C8342">
        <v>60</v>
      </c>
    </row>
    <row r="8343" spans="1:3" x14ac:dyDescent="0.2">
      <c r="A8343">
        <v>60</v>
      </c>
      <c r="B8343">
        <v>61</v>
      </c>
      <c r="C8343">
        <v>44</v>
      </c>
    </row>
    <row r="8344" spans="1:3" x14ac:dyDescent="0.2">
      <c r="A8344">
        <v>60</v>
      </c>
      <c r="B8344">
        <v>62</v>
      </c>
      <c r="C8344">
        <v>74</v>
      </c>
    </row>
    <row r="8345" spans="1:3" x14ac:dyDescent="0.2">
      <c r="A8345">
        <v>60</v>
      </c>
      <c r="B8345">
        <v>63</v>
      </c>
      <c r="C8345">
        <v>67</v>
      </c>
    </row>
    <row r="8346" spans="1:3" x14ac:dyDescent="0.2">
      <c r="A8346">
        <v>60</v>
      </c>
      <c r="B8346">
        <v>64</v>
      </c>
      <c r="C8346">
        <v>122</v>
      </c>
    </row>
    <row r="8347" spans="1:3" x14ac:dyDescent="0.2">
      <c r="A8347">
        <v>60</v>
      </c>
      <c r="B8347">
        <v>65</v>
      </c>
      <c r="C8347">
        <v>97</v>
      </c>
    </row>
    <row r="8348" spans="1:3" x14ac:dyDescent="0.2">
      <c r="A8348">
        <v>60</v>
      </c>
      <c r="B8348">
        <v>66</v>
      </c>
      <c r="C8348">
        <v>93</v>
      </c>
    </row>
    <row r="8349" spans="1:3" x14ac:dyDescent="0.2">
      <c r="A8349">
        <v>60</v>
      </c>
      <c r="B8349">
        <v>67</v>
      </c>
      <c r="C8349">
        <v>114</v>
      </c>
    </row>
    <row r="8350" spans="1:3" x14ac:dyDescent="0.2">
      <c r="A8350">
        <v>60</v>
      </c>
      <c r="B8350">
        <v>68</v>
      </c>
      <c r="C8350">
        <v>101</v>
      </c>
    </row>
    <row r="8351" spans="1:3" x14ac:dyDescent="0.2">
      <c r="A8351">
        <v>60</v>
      </c>
      <c r="B8351">
        <v>69</v>
      </c>
      <c r="C8351">
        <v>46</v>
      </c>
    </row>
    <row r="8352" spans="1:3" x14ac:dyDescent="0.2">
      <c r="A8352">
        <v>60</v>
      </c>
      <c r="B8352">
        <v>70</v>
      </c>
      <c r="C8352">
        <v>93</v>
      </c>
    </row>
    <row r="8353" spans="1:3" x14ac:dyDescent="0.2">
      <c r="A8353">
        <v>60</v>
      </c>
      <c r="B8353">
        <v>71</v>
      </c>
      <c r="C8353">
        <v>122</v>
      </c>
    </row>
    <row r="8354" spans="1:3" x14ac:dyDescent="0.2">
      <c r="A8354">
        <v>60</v>
      </c>
      <c r="B8354">
        <v>72</v>
      </c>
      <c r="C8354">
        <v>66</v>
      </c>
    </row>
    <row r="8355" spans="1:3" x14ac:dyDescent="0.2">
      <c r="A8355">
        <v>60</v>
      </c>
      <c r="B8355">
        <v>73</v>
      </c>
      <c r="C8355">
        <v>99</v>
      </c>
    </row>
    <row r="8356" spans="1:3" x14ac:dyDescent="0.2">
      <c r="A8356">
        <v>60</v>
      </c>
      <c r="B8356">
        <v>74</v>
      </c>
      <c r="C8356">
        <v>122</v>
      </c>
    </row>
    <row r="8357" spans="1:3" x14ac:dyDescent="0.2">
      <c r="A8357">
        <v>60</v>
      </c>
      <c r="B8357">
        <v>75</v>
      </c>
      <c r="C8357">
        <v>122</v>
      </c>
    </row>
    <row r="8358" spans="1:3" x14ac:dyDescent="0.2">
      <c r="A8358">
        <v>60</v>
      </c>
      <c r="B8358">
        <v>76</v>
      </c>
      <c r="C8358">
        <v>92</v>
      </c>
    </row>
    <row r="8359" spans="1:3" x14ac:dyDescent="0.2">
      <c r="A8359">
        <v>60</v>
      </c>
      <c r="B8359">
        <v>77</v>
      </c>
      <c r="C8359">
        <v>92</v>
      </c>
    </row>
    <row r="8360" spans="1:3" x14ac:dyDescent="0.2">
      <c r="A8360">
        <v>60</v>
      </c>
      <c r="B8360">
        <v>78</v>
      </c>
      <c r="C8360">
        <v>70</v>
      </c>
    </row>
    <row r="8361" spans="1:3" x14ac:dyDescent="0.2">
      <c r="A8361">
        <v>60</v>
      </c>
      <c r="B8361">
        <v>79</v>
      </c>
      <c r="C8361">
        <v>46</v>
      </c>
    </row>
    <row r="8362" spans="1:3" x14ac:dyDescent="0.2">
      <c r="A8362">
        <v>60</v>
      </c>
      <c r="B8362">
        <v>80</v>
      </c>
      <c r="C8362">
        <v>93</v>
      </c>
    </row>
    <row r="8363" spans="1:3" x14ac:dyDescent="0.2">
      <c r="A8363">
        <v>60</v>
      </c>
      <c r="B8363">
        <v>81</v>
      </c>
      <c r="C8363">
        <v>85</v>
      </c>
    </row>
    <row r="8364" spans="1:3" x14ac:dyDescent="0.2">
      <c r="A8364">
        <v>60</v>
      </c>
      <c r="B8364">
        <v>82</v>
      </c>
      <c r="C8364">
        <v>27</v>
      </c>
    </row>
    <row r="8365" spans="1:3" x14ac:dyDescent="0.2">
      <c r="A8365">
        <v>60</v>
      </c>
      <c r="B8365">
        <v>83</v>
      </c>
      <c r="C8365">
        <v>97</v>
      </c>
    </row>
    <row r="8366" spans="1:3" x14ac:dyDescent="0.2">
      <c r="A8366">
        <v>60</v>
      </c>
      <c r="B8366">
        <v>84</v>
      </c>
      <c r="C8366">
        <v>113</v>
      </c>
    </row>
    <row r="8367" spans="1:3" x14ac:dyDescent="0.2">
      <c r="A8367">
        <v>60</v>
      </c>
      <c r="B8367">
        <v>85</v>
      </c>
      <c r="C8367">
        <v>113</v>
      </c>
    </row>
    <row r="8368" spans="1:3" x14ac:dyDescent="0.2">
      <c r="A8368">
        <v>60</v>
      </c>
      <c r="B8368">
        <v>86</v>
      </c>
      <c r="C8368">
        <v>101</v>
      </c>
    </row>
    <row r="8369" spans="1:3" x14ac:dyDescent="0.2">
      <c r="A8369">
        <v>60</v>
      </c>
      <c r="B8369">
        <v>87</v>
      </c>
      <c r="C8369">
        <v>67</v>
      </c>
    </row>
    <row r="8370" spans="1:3" x14ac:dyDescent="0.2">
      <c r="A8370">
        <v>60</v>
      </c>
      <c r="B8370">
        <v>88</v>
      </c>
      <c r="C8370">
        <v>10</v>
      </c>
    </row>
    <row r="8371" spans="1:3" x14ac:dyDescent="0.2">
      <c r="A8371">
        <v>60</v>
      </c>
      <c r="B8371">
        <v>89</v>
      </c>
      <c r="C8371">
        <v>80</v>
      </c>
    </row>
    <row r="8372" spans="1:3" x14ac:dyDescent="0.2">
      <c r="A8372">
        <v>60</v>
      </c>
      <c r="B8372">
        <v>90</v>
      </c>
      <c r="C8372">
        <v>83</v>
      </c>
    </row>
    <row r="8373" spans="1:3" x14ac:dyDescent="0.2">
      <c r="A8373">
        <v>60</v>
      </c>
      <c r="B8373">
        <v>91</v>
      </c>
      <c r="C8373">
        <v>65</v>
      </c>
    </row>
    <row r="8374" spans="1:3" x14ac:dyDescent="0.2">
      <c r="A8374">
        <v>60</v>
      </c>
      <c r="B8374">
        <v>92</v>
      </c>
      <c r="C8374">
        <v>87</v>
      </c>
    </row>
    <row r="8375" spans="1:3" x14ac:dyDescent="0.2">
      <c r="A8375">
        <v>60</v>
      </c>
      <c r="B8375">
        <v>93</v>
      </c>
      <c r="C8375">
        <v>37</v>
      </c>
    </row>
    <row r="8376" spans="1:3" x14ac:dyDescent="0.2">
      <c r="A8376">
        <v>60</v>
      </c>
      <c r="B8376">
        <v>94</v>
      </c>
      <c r="C8376">
        <v>37</v>
      </c>
    </row>
    <row r="8377" spans="1:3" x14ac:dyDescent="0.2">
      <c r="A8377">
        <v>60</v>
      </c>
      <c r="B8377">
        <v>95</v>
      </c>
      <c r="C8377">
        <v>49</v>
      </c>
    </row>
    <row r="8378" spans="1:3" x14ac:dyDescent="0.2">
      <c r="A8378">
        <v>60</v>
      </c>
      <c r="B8378">
        <v>96</v>
      </c>
      <c r="C8378">
        <v>64</v>
      </c>
    </row>
    <row r="8379" spans="1:3" x14ac:dyDescent="0.2">
      <c r="A8379">
        <v>60</v>
      </c>
      <c r="B8379">
        <v>97</v>
      </c>
      <c r="C8379">
        <v>44</v>
      </c>
    </row>
    <row r="8380" spans="1:3" x14ac:dyDescent="0.2">
      <c r="A8380">
        <v>60</v>
      </c>
      <c r="B8380">
        <v>98</v>
      </c>
      <c r="C8380">
        <v>86</v>
      </c>
    </row>
    <row r="8381" spans="1:3" x14ac:dyDescent="0.2">
      <c r="A8381">
        <v>60</v>
      </c>
      <c r="B8381">
        <v>99</v>
      </c>
      <c r="C8381">
        <v>10</v>
      </c>
    </row>
    <row r="8382" spans="1:3" x14ac:dyDescent="0.2">
      <c r="A8382">
        <v>60</v>
      </c>
      <c r="B8382">
        <v>100</v>
      </c>
      <c r="C8382">
        <v>97</v>
      </c>
    </row>
    <row r="8383" spans="1:3" x14ac:dyDescent="0.2">
      <c r="A8383">
        <v>60</v>
      </c>
      <c r="B8383">
        <v>101</v>
      </c>
      <c r="C8383">
        <v>123</v>
      </c>
    </row>
    <row r="8384" spans="1:3" x14ac:dyDescent="0.2">
      <c r="A8384">
        <v>60</v>
      </c>
      <c r="B8384">
        <v>102</v>
      </c>
      <c r="C8384">
        <v>110</v>
      </c>
    </row>
    <row r="8385" spans="1:3" x14ac:dyDescent="0.2">
      <c r="A8385">
        <v>60</v>
      </c>
      <c r="B8385">
        <v>103</v>
      </c>
      <c r="C8385">
        <v>46</v>
      </c>
    </row>
    <row r="8386" spans="1:3" x14ac:dyDescent="0.2">
      <c r="A8386">
        <v>60</v>
      </c>
      <c r="B8386">
        <v>104</v>
      </c>
      <c r="C8386">
        <v>46</v>
      </c>
    </row>
    <row r="8387" spans="1:3" x14ac:dyDescent="0.2">
      <c r="A8387">
        <v>60</v>
      </c>
      <c r="B8387">
        <v>105</v>
      </c>
      <c r="C8387">
        <v>76</v>
      </c>
    </row>
    <row r="8388" spans="1:3" x14ac:dyDescent="0.2">
      <c r="A8388">
        <v>60</v>
      </c>
      <c r="B8388">
        <v>106</v>
      </c>
      <c r="C8388">
        <v>106</v>
      </c>
    </row>
    <row r="8389" spans="1:3" x14ac:dyDescent="0.2">
      <c r="A8389">
        <v>60</v>
      </c>
      <c r="B8389">
        <v>107</v>
      </c>
      <c r="C8389">
        <v>101</v>
      </c>
    </row>
    <row r="8390" spans="1:3" x14ac:dyDescent="0.2">
      <c r="A8390">
        <v>60</v>
      </c>
      <c r="B8390">
        <v>108</v>
      </c>
      <c r="C8390">
        <v>63</v>
      </c>
    </row>
    <row r="8391" spans="1:3" x14ac:dyDescent="0.2">
      <c r="A8391">
        <v>60</v>
      </c>
      <c r="B8391">
        <v>109</v>
      </c>
      <c r="C8391">
        <v>87</v>
      </c>
    </row>
    <row r="8392" spans="1:3" x14ac:dyDescent="0.2">
      <c r="A8392">
        <v>60</v>
      </c>
      <c r="B8392">
        <v>110</v>
      </c>
      <c r="C8392">
        <v>123</v>
      </c>
    </row>
    <row r="8393" spans="1:3" x14ac:dyDescent="0.2">
      <c r="A8393">
        <v>60</v>
      </c>
      <c r="B8393">
        <v>111</v>
      </c>
      <c r="C8393">
        <v>123</v>
      </c>
    </row>
    <row r="8394" spans="1:3" x14ac:dyDescent="0.2">
      <c r="A8394">
        <v>60</v>
      </c>
      <c r="B8394">
        <v>112</v>
      </c>
      <c r="C8394">
        <v>63</v>
      </c>
    </row>
    <row r="8395" spans="1:3" x14ac:dyDescent="0.2">
      <c r="A8395">
        <v>60</v>
      </c>
      <c r="B8395">
        <v>113</v>
      </c>
      <c r="C8395">
        <v>63</v>
      </c>
    </row>
    <row r="8396" spans="1:3" x14ac:dyDescent="0.2">
      <c r="A8396">
        <v>60</v>
      </c>
      <c r="B8396">
        <v>114</v>
      </c>
      <c r="C8396">
        <v>60</v>
      </c>
    </row>
    <row r="8397" spans="1:3" x14ac:dyDescent="0.2">
      <c r="A8397">
        <v>60</v>
      </c>
      <c r="B8397">
        <v>115</v>
      </c>
      <c r="C8397">
        <v>83</v>
      </c>
    </row>
    <row r="8398" spans="1:3" x14ac:dyDescent="0.2">
      <c r="A8398">
        <v>60</v>
      </c>
      <c r="B8398">
        <v>116</v>
      </c>
      <c r="C8398">
        <v>65</v>
      </c>
    </row>
    <row r="8399" spans="1:3" x14ac:dyDescent="0.2">
      <c r="A8399">
        <v>60</v>
      </c>
      <c r="B8399">
        <v>117</v>
      </c>
      <c r="C8399">
        <v>114</v>
      </c>
    </row>
    <row r="8400" spans="1:3" x14ac:dyDescent="0.2">
      <c r="A8400">
        <v>60</v>
      </c>
      <c r="B8400">
        <v>118</v>
      </c>
      <c r="C8400">
        <v>120</v>
      </c>
    </row>
    <row r="8401" spans="1:3" x14ac:dyDescent="0.2">
      <c r="A8401">
        <v>60</v>
      </c>
      <c r="B8401">
        <v>119</v>
      </c>
      <c r="C8401">
        <v>121</v>
      </c>
    </row>
    <row r="8402" spans="1:3" x14ac:dyDescent="0.2">
      <c r="A8402">
        <v>60</v>
      </c>
      <c r="B8402">
        <v>120</v>
      </c>
      <c r="C8402">
        <v>86</v>
      </c>
    </row>
    <row r="8403" spans="1:3" x14ac:dyDescent="0.2">
      <c r="A8403">
        <v>60</v>
      </c>
      <c r="B8403">
        <v>121</v>
      </c>
      <c r="C8403">
        <v>110</v>
      </c>
    </row>
    <row r="8404" spans="1:3" x14ac:dyDescent="0.2">
      <c r="A8404">
        <v>60</v>
      </c>
      <c r="B8404">
        <v>122</v>
      </c>
      <c r="C8404">
        <v>92</v>
      </c>
    </row>
    <row r="8405" spans="1:3" x14ac:dyDescent="0.2">
      <c r="A8405">
        <v>60</v>
      </c>
      <c r="B8405">
        <v>123</v>
      </c>
      <c r="C8405">
        <v>106</v>
      </c>
    </row>
    <row r="8406" spans="1:3" x14ac:dyDescent="0.2">
      <c r="A8406">
        <v>60</v>
      </c>
      <c r="B8406">
        <v>124</v>
      </c>
      <c r="C8406">
        <v>106</v>
      </c>
    </row>
    <row r="8407" spans="1:3" x14ac:dyDescent="0.2">
      <c r="A8407">
        <v>60</v>
      </c>
      <c r="B8407">
        <v>125</v>
      </c>
      <c r="C8407">
        <v>119</v>
      </c>
    </row>
    <row r="8408" spans="1:3" x14ac:dyDescent="0.2">
      <c r="A8408">
        <v>60</v>
      </c>
      <c r="B8408">
        <v>126</v>
      </c>
      <c r="C8408">
        <v>119</v>
      </c>
    </row>
    <row r="8409" spans="1:3" x14ac:dyDescent="0.2">
      <c r="A8409">
        <v>60</v>
      </c>
      <c r="B8409">
        <v>127</v>
      </c>
      <c r="C8409">
        <v>121</v>
      </c>
    </row>
    <row r="8410" spans="1:3" x14ac:dyDescent="0.2">
      <c r="A8410">
        <v>60</v>
      </c>
      <c r="B8410">
        <v>128</v>
      </c>
      <c r="C8410">
        <v>101</v>
      </c>
    </row>
    <row r="8411" spans="1:3" x14ac:dyDescent="0.2">
      <c r="A8411">
        <v>60</v>
      </c>
      <c r="B8411">
        <v>129</v>
      </c>
      <c r="C8411">
        <v>101</v>
      </c>
    </row>
    <row r="8412" spans="1:3" x14ac:dyDescent="0.2">
      <c r="A8412">
        <v>60</v>
      </c>
      <c r="B8412">
        <v>130</v>
      </c>
      <c r="C8412">
        <v>117</v>
      </c>
    </row>
    <row r="8413" spans="1:3" x14ac:dyDescent="0.2">
      <c r="A8413">
        <v>60</v>
      </c>
      <c r="B8413">
        <v>131</v>
      </c>
      <c r="C8413">
        <v>86</v>
      </c>
    </row>
    <row r="8414" spans="1:3" x14ac:dyDescent="0.2">
      <c r="A8414">
        <v>60</v>
      </c>
      <c r="B8414">
        <v>132</v>
      </c>
      <c r="C8414">
        <v>119</v>
      </c>
    </row>
    <row r="8415" spans="1:3" x14ac:dyDescent="0.2">
      <c r="A8415">
        <v>60</v>
      </c>
      <c r="B8415">
        <v>133</v>
      </c>
      <c r="C8415">
        <v>86</v>
      </c>
    </row>
    <row r="8416" spans="1:3" x14ac:dyDescent="0.2">
      <c r="A8416">
        <v>60</v>
      </c>
      <c r="B8416">
        <v>134</v>
      </c>
      <c r="C8416">
        <v>119</v>
      </c>
    </row>
    <row r="8417" spans="1:3" x14ac:dyDescent="0.2">
      <c r="A8417">
        <v>60</v>
      </c>
      <c r="B8417">
        <v>135</v>
      </c>
      <c r="C8417">
        <v>86</v>
      </c>
    </row>
    <row r="8418" spans="1:3" x14ac:dyDescent="0.2">
      <c r="A8418">
        <v>60</v>
      </c>
      <c r="B8418">
        <v>136</v>
      </c>
      <c r="C8418">
        <v>86</v>
      </c>
    </row>
    <row r="8419" spans="1:3" x14ac:dyDescent="0.2">
      <c r="A8419">
        <v>60</v>
      </c>
      <c r="B8419">
        <v>137</v>
      </c>
      <c r="C8419">
        <v>86</v>
      </c>
    </row>
    <row r="8420" spans="1:3" x14ac:dyDescent="0.2">
      <c r="A8420">
        <v>61</v>
      </c>
      <c r="B8420">
        <v>0</v>
      </c>
      <c r="C8420">
        <v>90</v>
      </c>
    </row>
    <row r="8421" spans="1:3" x14ac:dyDescent="0.2">
      <c r="A8421">
        <v>61</v>
      </c>
      <c r="B8421">
        <v>1</v>
      </c>
      <c r="C8421">
        <v>115</v>
      </c>
    </row>
    <row r="8422" spans="1:3" x14ac:dyDescent="0.2">
      <c r="A8422">
        <v>61</v>
      </c>
      <c r="B8422">
        <v>2</v>
      </c>
      <c r="C8422">
        <v>116</v>
      </c>
    </row>
    <row r="8423" spans="1:3" x14ac:dyDescent="0.2">
      <c r="A8423">
        <v>61</v>
      </c>
      <c r="B8423">
        <v>3</v>
      </c>
      <c r="C8423">
        <v>115</v>
      </c>
    </row>
    <row r="8424" spans="1:3" x14ac:dyDescent="0.2">
      <c r="A8424">
        <v>61</v>
      </c>
      <c r="B8424">
        <v>4</v>
      </c>
      <c r="C8424">
        <v>54</v>
      </c>
    </row>
    <row r="8425" spans="1:3" x14ac:dyDescent="0.2">
      <c r="A8425">
        <v>61</v>
      </c>
      <c r="B8425">
        <v>5</v>
      </c>
      <c r="C8425">
        <v>42</v>
      </c>
    </row>
    <row r="8426" spans="1:3" x14ac:dyDescent="0.2">
      <c r="A8426">
        <v>61</v>
      </c>
      <c r="B8426">
        <v>6</v>
      </c>
      <c r="C8426">
        <v>54</v>
      </c>
    </row>
    <row r="8427" spans="1:3" x14ac:dyDescent="0.2">
      <c r="A8427">
        <v>61</v>
      </c>
      <c r="B8427">
        <v>7</v>
      </c>
      <c r="C8427">
        <v>69</v>
      </c>
    </row>
    <row r="8428" spans="1:3" x14ac:dyDescent="0.2">
      <c r="A8428">
        <v>61</v>
      </c>
      <c r="B8428">
        <v>8</v>
      </c>
      <c r="C8428">
        <v>71</v>
      </c>
    </row>
    <row r="8429" spans="1:3" x14ac:dyDescent="0.2">
      <c r="A8429">
        <v>61</v>
      </c>
      <c r="B8429">
        <v>9</v>
      </c>
      <c r="C8429">
        <v>40</v>
      </c>
    </row>
    <row r="8430" spans="1:3" x14ac:dyDescent="0.2">
      <c r="A8430">
        <v>61</v>
      </c>
      <c r="B8430">
        <v>10</v>
      </c>
      <c r="C8430">
        <v>10</v>
      </c>
    </row>
    <row r="8431" spans="1:3" x14ac:dyDescent="0.2">
      <c r="A8431">
        <v>61</v>
      </c>
      <c r="B8431">
        <v>11</v>
      </c>
      <c r="C8431">
        <v>81</v>
      </c>
    </row>
    <row r="8432" spans="1:3" x14ac:dyDescent="0.2">
      <c r="A8432">
        <v>61</v>
      </c>
      <c r="B8432">
        <v>12</v>
      </c>
      <c r="C8432">
        <v>40</v>
      </c>
    </row>
    <row r="8433" spans="1:3" x14ac:dyDescent="0.2">
      <c r="A8433">
        <v>61</v>
      </c>
      <c r="B8433">
        <v>13</v>
      </c>
      <c r="C8433">
        <v>69</v>
      </c>
    </row>
    <row r="8434" spans="1:3" x14ac:dyDescent="0.2">
      <c r="A8434">
        <v>61</v>
      </c>
      <c r="B8434">
        <v>14</v>
      </c>
      <c r="C8434">
        <v>69</v>
      </c>
    </row>
    <row r="8435" spans="1:3" x14ac:dyDescent="0.2">
      <c r="A8435">
        <v>61</v>
      </c>
      <c r="B8435">
        <v>15</v>
      </c>
      <c r="C8435">
        <v>115</v>
      </c>
    </row>
    <row r="8436" spans="1:3" x14ac:dyDescent="0.2">
      <c r="A8436">
        <v>61</v>
      </c>
      <c r="B8436">
        <v>16</v>
      </c>
      <c r="C8436">
        <v>54</v>
      </c>
    </row>
    <row r="8437" spans="1:3" x14ac:dyDescent="0.2">
      <c r="A8437">
        <v>61</v>
      </c>
      <c r="B8437">
        <v>17</v>
      </c>
      <c r="C8437">
        <v>116</v>
      </c>
    </row>
    <row r="8438" spans="1:3" x14ac:dyDescent="0.2">
      <c r="A8438">
        <v>61</v>
      </c>
      <c r="B8438">
        <v>18</v>
      </c>
      <c r="C8438">
        <v>54</v>
      </c>
    </row>
    <row r="8439" spans="1:3" x14ac:dyDescent="0.2">
      <c r="A8439">
        <v>61</v>
      </c>
      <c r="B8439">
        <v>19</v>
      </c>
      <c r="C8439">
        <v>115</v>
      </c>
    </row>
    <row r="8440" spans="1:3" x14ac:dyDescent="0.2">
      <c r="A8440">
        <v>61</v>
      </c>
      <c r="B8440">
        <v>20</v>
      </c>
      <c r="C8440">
        <v>27</v>
      </c>
    </row>
    <row r="8441" spans="1:3" x14ac:dyDescent="0.2">
      <c r="A8441">
        <v>61</v>
      </c>
      <c r="B8441">
        <v>21</v>
      </c>
      <c r="C8441">
        <v>74</v>
      </c>
    </row>
    <row r="8442" spans="1:3" x14ac:dyDescent="0.2">
      <c r="A8442">
        <v>61</v>
      </c>
      <c r="B8442">
        <v>22</v>
      </c>
      <c r="C8442">
        <v>79</v>
      </c>
    </row>
    <row r="8443" spans="1:3" x14ac:dyDescent="0.2">
      <c r="A8443">
        <v>61</v>
      </c>
      <c r="B8443">
        <v>23</v>
      </c>
      <c r="C8443">
        <v>103</v>
      </c>
    </row>
    <row r="8444" spans="1:3" x14ac:dyDescent="0.2">
      <c r="A8444">
        <v>61</v>
      </c>
      <c r="B8444">
        <v>24</v>
      </c>
      <c r="C8444">
        <v>50</v>
      </c>
    </row>
    <row r="8445" spans="1:3" x14ac:dyDescent="0.2">
      <c r="A8445">
        <v>61</v>
      </c>
      <c r="B8445">
        <v>25</v>
      </c>
      <c r="C8445">
        <v>90</v>
      </c>
    </row>
    <row r="8446" spans="1:3" x14ac:dyDescent="0.2">
      <c r="A8446">
        <v>61</v>
      </c>
      <c r="B8446">
        <v>26</v>
      </c>
      <c r="C8446">
        <v>115</v>
      </c>
    </row>
    <row r="8447" spans="1:3" x14ac:dyDescent="0.2">
      <c r="A8447">
        <v>61</v>
      </c>
      <c r="B8447">
        <v>27</v>
      </c>
      <c r="C8447">
        <v>65</v>
      </c>
    </row>
    <row r="8448" spans="1:3" x14ac:dyDescent="0.2">
      <c r="A8448">
        <v>61</v>
      </c>
      <c r="B8448">
        <v>28</v>
      </c>
      <c r="C8448">
        <v>49</v>
      </c>
    </row>
    <row r="8449" spans="1:3" x14ac:dyDescent="0.2">
      <c r="A8449">
        <v>61</v>
      </c>
      <c r="B8449">
        <v>29</v>
      </c>
      <c r="C8449">
        <v>42</v>
      </c>
    </row>
    <row r="8450" spans="1:3" x14ac:dyDescent="0.2">
      <c r="A8450">
        <v>61</v>
      </c>
      <c r="B8450">
        <v>30</v>
      </c>
      <c r="C8450">
        <v>50</v>
      </c>
    </row>
    <row r="8451" spans="1:3" x14ac:dyDescent="0.2">
      <c r="A8451">
        <v>61</v>
      </c>
      <c r="B8451">
        <v>31</v>
      </c>
      <c r="C8451">
        <v>99</v>
      </c>
    </row>
    <row r="8452" spans="1:3" x14ac:dyDescent="0.2">
      <c r="A8452">
        <v>61</v>
      </c>
      <c r="B8452">
        <v>32</v>
      </c>
      <c r="C8452">
        <v>42</v>
      </c>
    </row>
    <row r="8453" spans="1:3" x14ac:dyDescent="0.2">
      <c r="A8453">
        <v>61</v>
      </c>
      <c r="B8453">
        <v>33</v>
      </c>
      <c r="C8453">
        <v>64</v>
      </c>
    </row>
    <row r="8454" spans="1:3" x14ac:dyDescent="0.2">
      <c r="A8454">
        <v>61</v>
      </c>
      <c r="B8454">
        <v>34</v>
      </c>
      <c r="C8454">
        <v>64</v>
      </c>
    </row>
    <row r="8455" spans="1:3" x14ac:dyDescent="0.2">
      <c r="A8455">
        <v>61</v>
      </c>
      <c r="B8455">
        <v>35</v>
      </c>
      <c r="C8455">
        <v>54</v>
      </c>
    </row>
    <row r="8456" spans="1:3" x14ac:dyDescent="0.2">
      <c r="A8456">
        <v>61</v>
      </c>
      <c r="B8456">
        <v>36</v>
      </c>
      <c r="C8456">
        <v>115</v>
      </c>
    </row>
    <row r="8457" spans="1:3" x14ac:dyDescent="0.2">
      <c r="A8457">
        <v>61</v>
      </c>
      <c r="B8457">
        <v>37</v>
      </c>
      <c r="C8457">
        <v>108</v>
      </c>
    </row>
    <row r="8458" spans="1:3" x14ac:dyDescent="0.2">
      <c r="A8458">
        <v>61</v>
      </c>
      <c r="B8458">
        <v>38</v>
      </c>
      <c r="C8458">
        <v>92</v>
      </c>
    </row>
    <row r="8459" spans="1:3" x14ac:dyDescent="0.2">
      <c r="A8459">
        <v>61</v>
      </c>
      <c r="B8459">
        <v>39</v>
      </c>
      <c r="C8459">
        <v>79</v>
      </c>
    </row>
    <row r="8460" spans="1:3" x14ac:dyDescent="0.2">
      <c r="A8460">
        <v>61</v>
      </c>
      <c r="B8460">
        <v>40</v>
      </c>
      <c r="C8460">
        <v>99</v>
      </c>
    </row>
    <row r="8461" spans="1:3" x14ac:dyDescent="0.2">
      <c r="A8461">
        <v>61</v>
      </c>
      <c r="B8461">
        <v>41</v>
      </c>
      <c r="C8461">
        <v>88</v>
      </c>
    </row>
    <row r="8462" spans="1:3" x14ac:dyDescent="0.2">
      <c r="A8462">
        <v>61</v>
      </c>
      <c r="B8462">
        <v>42</v>
      </c>
      <c r="C8462">
        <v>99</v>
      </c>
    </row>
    <row r="8463" spans="1:3" x14ac:dyDescent="0.2">
      <c r="A8463">
        <v>61</v>
      </c>
      <c r="B8463">
        <v>43</v>
      </c>
      <c r="C8463">
        <v>99</v>
      </c>
    </row>
    <row r="8464" spans="1:3" x14ac:dyDescent="0.2">
      <c r="A8464">
        <v>61</v>
      </c>
      <c r="B8464">
        <v>44</v>
      </c>
      <c r="C8464">
        <v>112</v>
      </c>
    </row>
    <row r="8465" spans="1:3" x14ac:dyDescent="0.2">
      <c r="A8465">
        <v>61</v>
      </c>
      <c r="B8465">
        <v>45</v>
      </c>
      <c r="C8465">
        <v>31</v>
      </c>
    </row>
    <row r="8466" spans="1:3" x14ac:dyDescent="0.2">
      <c r="A8466">
        <v>61</v>
      </c>
      <c r="B8466">
        <v>46</v>
      </c>
      <c r="C8466">
        <v>93</v>
      </c>
    </row>
    <row r="8467" spans="1:3" x14ac:dyDescent="0.2">
      <c r="A8467">
        <v>61</v>
      </c>
      <c r="B8467">
        <v>47</v>
      </c>
      <c r="C8467">
        <v>93</v>
      </c>
    </row>
    <row r="8468" spans="1:3" x14ac:dyDescent="0.2">
      <c r="A8468">
        <v>61</v>
      </c>
      <c r="B8468">
        <v>48</v>
      </c>
      <c r="C8468">
        <v>97</v>
      </c>
    </row>
    <row r="8469" spans="1:3" x14ac:dyDescent="0.2">
      <c r="A8469">
        <v>61</v>
      </c>
      <c r="B8469">
        <v>49</v>
      </c>
      <c r="C8469">
        <v>83</v>
      </c>
    </row>
    <row r="8470" spans="1:3" x14ac:dyDescent="0.2">
      <c r="A8470">
        <v>61</v>
      </c>
      <c r="B8470">
        <v>50</v>
      </c>
      <c r="C8470">
        <v>88</v>
      </c>
    </row>
    <row r="8471" spans="1:3" x14ac:dyDescent="0.2">
      <c r="A8471">
        <v>61</v>
      </c>
      <c r="B8471">
        <v>51</v>
      </c>
      <c r="C8471">
        <v>49</v>
      </c>
    </row>
    <row r="8472" spans="1:3" x14ac:dyDescent="0.2">
      <c r="A8472">
        <v>61</v>
      </c>
      <c r="B8472">
        <v>52</v>
      </c>
      <c r="C8472">
        <v>74</v>
      </c>
    </row>
    <row r="8473" spans="1:3" x14ac:dyDescent="0.2">
      <c r="A8473">
        <v>61</v>
      </c>
      <c r="B8473">
        <v>53</v>
      </c>
      <c r="C8473">
        <v>71</v>
      </c>
    </row>
    <row r="8474" spans="1:3" x14ac:dyDescent="0.2">
      <c r="A8474">
        <v>61</v>
      </c>
      <c r="B8474">
        <v>54</v>
      </c>
      <c r="C8474">
        <v>70</v>
      </c>
    </row>
    <row r="8475" spans="1:3" x14ac:dyDescent="0.2">
      <c r="A8475">
        <v>61</v>
      </c>
      <c r="B8475">
        <v>55</v>
      </c>
      <c r="C8475">
        <v>66</v>
      </c>
    </row>
    <row r="8476" spans="1:3" x14ac:dyDescent="0.2">
      <c r="A8476">
        <v>61</v>
      </c>
      <c r="B8476">
        <v>56</v>
      </c>
      <c r="C8476">
        <v>66</v>
      </c>
    </row>
    <row r="8477" spans="1:3" x14ac:dyDescent="0.2">
      <c r="A8477">
        <v>61</v>
      </c>
      <c r="B8477">
        <v>57</v>
      </c>
      <c r="C8477">
        <v>80</v>
      </c>
    </row>
    <row r="8478" spans="1:3" x14ac:dyDescent="0.2">
      <c r="A8478">
        <v>61</v>
      </c>
      <c r="B8478">
        <v>58</v>
      </c>
      <c r="C8478">
        <v>105</v>
      </c>
    </row>
    <row r="8479" spans="1:3" x14ac:dyDescent="0.2">
      <c r="A8479">
        <v>61</v>
      </c>
      <c r="B8479">
        <v>59</v>
      </c>
      <c r="C8479">
        <v>49</v>
      </c>
    </row>
    <row r="8480" spans="1:3" x14ac:dyDescent="0.2">
      <c r="A8480">
        <v>61</v>
      </c>
      <c r="B8480">
        <v>60</v>
      </c>
      <c r="C8480">
        <v>44</v>
      </c>
    </row>
    <row r="8481" spans="1:3" x14ac:dyDescent="0.2">
      <c r="A8481">
        <v>61</v>
      </c>
      <c r="B8481">
        <v>61</v>
      </c>
      <c r="C8481">
        <v>61</v>
      </c>
    </row>
    <row r="8482" spans="1:3" x14ac:dyDescent="0.2">
      <c r="A8482">
        <v>61</v>
      </c>
      <c r="B8482">
        <v>62</v>
      </c>
      <c r="C8482">
        <v>31</v>
      </c>
    </row>
    <row r="8483" spans="1:3" x14ac:dyDescent="0.2">
      <c r="A8483">
        <v>61</v>
      </c>
      <c r="B8483">
        <v>63</v>
      </c>
      <c r="C8483">
        <v>112</v>
      </c>
    </row>
    <row r="8484" spans="1:3" x14ac:dyDescent="0.2">
      <c r="A8484">
        <v>61</v>
      </c>
      <c r="B8484">
        <v>64</v>
      </c>
      <c r="C8484">
        <v>83</v>
      </c>
    </row>
    <row r="8485" spans="1:3" x14ac:dyDescent="0.2">
      <c r="A8485">
        <v>61</v>
      </c>
      <c r="B8485">
        <v>65</v>
      </c>
      <c r="C8485">
        <v>46</v>
      </c>
    </row>
    <row r="8486" spans="1:3" x14ac:dyDescent="0.2">
      <c r="A8486">
        <v>61</v>
      </c>
      <c r="B8486">
        <v>66</v>
      </c>
      <c r="C8486">
        <v>85</v>
      </c>
    </row>
    <row r="8487" spans="1:3" x14ac:dyDescent="0.2">
      <c r="A8487">
        <v>61</v>
      </c>
      <c r="B8487">
        <v>67</v>
      </c>
      <c r="C8487">
        <v>37</v>
      </c>
    </row>
    <row r="8488" spans="1:3" x14ac:dyDescent="0.2">
      <c r="A8488">
        <v>61</v>
      </c>
      <c r="B8488">
        <v>68</v>
      </c>
      <c r="C8488">
        <v>87</v>
      </c>
    </row>
    <row r="8489" spans="1:3" x14ac:dyDescent="0.2">
      <c r="A8489">
        <v>61</v>
      </c>
      <c r="B8489">
        <v>69</v>
      </c>
      <c r="C8489">
        <v>88</v>
      </c>
    </row>
    <row r="8490" spans="1:3" x14ac:dyDescent="0.2">
      <c r="A8490">
        <v>61</v>
      </c>
      <c r="B8490">
        <v>70</v>
      </c>
      <c r="C8490">
        <v>85</v>
      </c>
    </row>
    <row r="8491" spans="1:3" x14ac:dyDescent="0.2">
      <c r="A8491">
        <v>61</v>
      </c>
      <c r="B8491">
        <v>71</v>
      </c>
      <c r="C8491">
        <v>65</v>
      </c>
    </row>
    <row r="8492" spans="1:3" x14ac:dyDescent="0.2">
      <c r="A8492">
        <v>61</v>
      </c>
      <c r="B8492">
        <v>72</v>
      </c>
      <c r="C8492">
        <v>103</v>
      </c>
    </row>
    <row r="8493" spans="1:3" x14ac:dyDescent="0.2">
      <c r="A8493">
        <v>61</v>
      </c>
      <c r="B8493">
        <v>73</v>
      </c>
      <c r="C8493">
        <v>74</v>
      </c>
    </row>
    <row r="8494" spans="1:3" x14ac:dyDescent="0.2">
      <c r="A8494">
        <v>61</v>
      </c>
      <c r="B8494">
        <v>74</v>
      </c>
      <c r="C8494">
        <v>83</v>
      </c>
    </row>
    <row r="8495" spans="1:3" x14ac:dyDescent="0.2">
      <c r="A8495">
        <v>61</v>
      </c>
      <c r="B8495">
        <v>75</v>
      </c>
      <c r="C8495">
        <v>83</v>
      </c>
    </row>
    <row r="8496" spans="1:3" x14ac:dyDescent="0.2">
      <c r="A8496">
        <v>61</v>
      </c>
      <c r="B8496">
        <v>76</v>
      </c>
      <c r="C8496">
        <v>93</v>
      </c>
    </row>
    <row r="8497" spans="1:3" x14ac:dyDescent="0.2">
      <c r="A8497">
        <v>61</v>
      </c>
      <c r="B8497">
        <v>77</v>
      </c>
      <c r="C8497">
        <v>93</v>
      </c>
    </row>
    <row r="8498" spans="1:3" x14ac:dyDescent="0.2">
      <c r="A8498">
        <v>61</v>
      </c>
      <c r="B8498">
        <v>78</v>
      </c>
      <c r="C8498">
        <v>71</v>
      </c>
    </row>
    <row r="8499" spans="1:3" x14ac:dyDescent="0.2">
      <c r="A8499">
        <v>61</v>
      </c>
      <c r="B8499">
        <v>79</v>
      </c>
      <c r="C8499">
        <v>65</v>
      </c>
    </row>
    <row r="8500" spans="1:3" x14ac:dyDescent="0.2">
      <c r="A8500">
        <v>61</v>
      </c>
      <c r="B8500">
        <v>80</v>
      </c>
      <c r="C8500">
        <v>85</v>
      </c>
    </row>
    <row r="8501" spans="1:3" x14ac:dyDescent="0.2">
      <c r="A8501">
        <v>61</v>
      </c>
      <c r="B8501">
        <v>81</v>
      </c>
      <c r="C8501">
        <v>70</v>
      </c>
    </row>
    <row r="8502" spans="1:3" x14ac:dyDescent="0.2">
      <c r="A8502">
        <v>61</v>
      </c>
      <c r="B8502">
        <v>82</v>
      </c>
      <c r="C8502">
        <v>54</v>
      </c>
    </row>
    <row r="8503" spans="1:3" x14ac:dyDescent="0.2">
      <c r="A8503">
        <v>61</v>
      </c>
      <c r="B8503">
        <v>83</v>
      </c>
      <c r="C8503">
        <v>46</v>
      </c>
    </row>
    <row r="8504" spans="1:3" x14ac:dyDescent="0.2">
      <c r="A8504">
        <v>61</v>
      </c>
      <c r="B8504">
        <v>84</v>
      </c>
      <c r="C8504">
        <v>122</v>
      </c>
    </row>
    <row r="8505" spans="1:3" x14ac:dyDescent="0.2">
      <c r="A8505">
        <v>61</v>
      </c>
      <c r="B8505">
        <v>85</v>
      </c>
      <c r="C8505">
        <v>122</v>
      </c>
    </row>
    <row r="8506" spans="1:3" x14ac:dyDescent="0.2">
      <c r="A8506">
        <v>61</v>
      </c>
      <c r="B8506">
        <v>86</v>
      </c>
      <c r="C8506">
        <v>67</v>
      </c>
    </row>
    <row r="8507" spans="1:3" x14ac:dyDescent="0.2">
      <c r="A8507">
        <v>61</v>
      </c>
      <c r="B8507">
        <v>87</v>
      </c>
      <c r="C8507">
        <v>92</v>
      </c>
    </row>
    <row r="8508" spans="1:3" x14ac:dyDescent="0.2">
      <c r="A8508">
        <v>61</v>
      </c>
      <c r="B8508">
        <v>88</v>
      </c>
      <c r="C8508">
        <v>46</v>
      </c>
    </row>
    <row r="8509" spans="1:3" x14ac:dyDescent="0.2">
      <c r="A8509">
        <v>61</v>
      </c>
      <c r="B8509">
        <v>89</v>
      </c>
      <c r="C8509">
        <v>71</v>
      </c>
    </row>
    <row r="8510" spans="1:3" x14ac:dyDescent="0.2">
      <c r="A8510">
        <v>61</v>
      </c>
      <c r="B8510">
        <v>90</v>
      </c>
      <c r="C8510">
        <v>80</v>
      </c>
    </row>
    <row r="8511" spans="1:3" x14ac:dyDescent="0.2">
      <c r="A8511">
        <v>61</v>
      </c>
      <c r="B8511">
        <v>91</v>
      </c>
      <c r="C8511">
        <v>105</v>
      </c>
    </row>
    <row r="8512" spans="1:3" x14ac:dyDescent="0.2">
      <c r="A8512">
        <v>61</v>
      </c>
      <c r="B8512">
        <v>92</v>
      </c>
      <c r="C8512">
        <v>113</v>
      </c>
    </row>
    <row r="8513" spans="1:3" x14ac:dyDescent="0.2">
      <c r="A8513">
        <v>61</v>
      </c>
      <c r="B8513">
        <v>93</v>
      </c>
      <c r="C8513">
        <v>10</v>
      </c>
    </row>
    <row r="8514" spans="1:3" x14ac:dyDescent="0.2">
      <c r="A8514">
        <v>61</v>
      </c>
      <c r="B8514">
        <v>94</v>
      </c>
      <c r="C8514">
        <v>10</v>
      </c>
    </row>
    <row r="8515" spans="1:3" x14ac:dyDescent="0.2">
      <c r="A8515">
        <v>61</v>
      </c>
      <c r="B8515">
        <v>95</v>
      </c>
      <c r="C8515">
        <v>41</v>
      </c>
    </row>
    <row r="8516" spans="1:3" x14ac:dyDescent="0.2">
      <c r="A8516">
        <v>61</v>
      </c>
      <c r="B8516">
        <v>96</v>
      </c>
      <c r="C8516">
        <v>41</v>
      </c>
    </row>
    <row r="8517" spans="1:3" x14ac:dyDescent="0.2">
      <c r="A8517">
        <v>61</v>
      </c>
      <c r="B8517">
        <v>97</v>
      </c>
      <c r="C8517">
        <v>97</v>
      </c>
    </row>
    <row r="8518" spans="1:3" x14ac:dyDescent="0.2">
      <c r="A8518">
        <v>61</v>
      </c>
      <c r="B8518">
        <v>98</v>
      </c>
      <c r="C8518">
        <v>106</v>
      </c>
    </row>
    <row r="8519" spans="1:3" x14ac:dyDescent="0.2">
      <c r="A8519">
        <v>61</v>
      </c>
      <c r="B8519">
        <v>99</v>
      </c>
      <c r="C8519">
        <v>46</v>
      </c>
    </row>
    <row r="8520" spans="1:3" x14ac:dyDescent="0.2">
      <c r="A8520">
        <v>61</v>
      </c>
      <c r="B8520">
        <v>100</v>
      </c>
      <c r="C8520">
        <v>46</v>
      </c>
    </row>
    <row r="8521" spans="1:3" x14ac:dyDescent="0.2">
      <c r="A8521">
        <v>61</v>
      </c>
      <c r="B8521">
        <v>101</v>
      </c>
      <c r="C8521">
        <v>63</v>
      </c>
    </row>
    <row r="8522" spans="1:3" x14ac:dyDescent="0.2">
      <c r="A8522">
        <v>61</v>
      </c>
      <c r="B8522">
        <v>102</v>
      </c>
      <c r="C8522">
        <v>87</v>
      </c>
    </row>
    <row r="8523" spans="1:3" x14ac:dyDescent="0.2">
      <c r="A8523">
        <v>61</v>
      </c>
      <c r="B8523">
        <v>103</v>
      </c>
      <c r="C8523">
        <v>65</v>
      </c>
    </row>
    <row r="8524" spans="1:3" x14ac:dyDescent="0.2">
      <c r="A8524">
        <v>61</v>
      </c>
      <c r="B8524">
        <v>104</v>
      </c>
      <c r="C8524">
        <v>65</v>
      </c>
    </row>
    <row r="8525" spans="1:3" x14ac:dyDescent="0.2">
      <c r="A8525">
        <v>61</v>
      </c>
      <c r="B8525">
        <v>105</v>
      </c>
      <c r="C8525">
        <v>85</v>
      </c>
    </row>
    <row r="8526" spans="1:3" x14ac:dyDescent="0.2">
      <c r="A8526">
        <v>61</v>
      </c>
      <c r="B8526">
        <v>106</v>
      </c>
      <c r="C8526">
        <v>44</v>
      </c>
    </row>
    <row r="8527" spans="1:3" x14ac:dyDescent="0.2">
      <c r="A8527">
        <v>61</v>
      </c>
      <c r="B8527">
        <v>107</v>
      </c>
      <c r="C8527">
        <v>67</v>
      </c>
    </row>
    <row r="8528" spans="1:3" x14ac:dyDescent="0.2">
      <c r="A8528">
        <v>61</v>
      </c>
      <c r="B8528">
        <v>108</v>
      </c>
      <c r="C8528">
        <v>48</v>
      </c>
    </row>
    <row r="8529" spans="1:3" x14ac:dyDescent="0.2">
      <c r="A8529">
        <v>61</v>
      </c>
      <c r="B8529">
        <v>109</v>
      </c>
      <c r="C8529">
        <v>113</v>
      </c>
    </row>
    <row r="8530" spans="1:3" x14ac:dyDescent="0.2">
      <c r="A8530">
        <v>61</v>
      </c>
      <c r="B8530">
        <v>110</v>
      </c>
      <c r="C8530">
        <v>63</v>
      </c>
    </row>
    <row r="8531" spans="1:3" x14ac:dyDescent="0.2">
      <c r="A8531">
        <v>61</v>
      </c>
      <c r="B8531">
        <v>111</v>
      </c>
      <c r="C8531">
        <v>63</v>
      </c>
    </row>
    <row r="8532" spans="1:3" x14ac:dyDescent="0.2">
      <c r="A8532">
        <v>61</v>
      </c>
      <c r="B8532">
        <v>112</v>
      </c>
      <c r="C8532">
        <v>113</v>
      </c>
    </row>
    <row r="8533" spans="1:3" x14ac:dyDescent="0.2">
      <c r="A8533">
        <v>61</v>
      </c>
      <c r="B8533">
        <v>113</v>
      </c>
      <c r="C8533">
        <v>97</v>
      </c>
    </row>
    <row r="8534" spans="1:3" x14ac:dyDescent="0.2">
      <c r="A8534">
        <v>61</v>
      </c>
      <c r="B8534">
        <v>114</v>
      </c>
      <c r="C8534">
        <v>44</v>
      </c>
    </row>
    <row r="8535" spans="1:3" x14ac:dyDescent="0.2">
      <c r="A8535">
        <v>61</v>
      </c>
      <c r="B8535">
        <v>115</v>
      </c>
      <c r="C8535">
        <v>80</v>
      </c>
    </row>
    <row r="8536" spans="1:3" x14ac:dyDescent="0.2">
      <c r="A8536">
        <v>61</v>
      </c>
      <c r="B8536">
        <v>116</v>
      </c>
      <c r="C8536">
        <v>66</v>
      </c>
    </row>
    <row r="8537" spans="1:3" x14ac:dyDescent="0.2">
      <c r="A8537">
        <v>61</v>
      </c>
      <c r="B8537">
        <v>117</v>
      </c>
      <c r="C8537">
        <v>37</v>
      </c>
    </row>
    <row r="8538" spans="1:3" x14ac:dyDescent="0.2">
      <c r="A8538">
        <v>61</v>
      </c>
      <c r="B8538">
        <v>118</v>
      </c>
      <c r="C8538">
        <v>121</v>
      </c>
    </row>
    <row r="8539" spans="1:3" x14ac:dyDescent="0.2">
      <c r="A8539">
        <v>61</v>
      </c>
      <c r="B8539">
        <v>119</v>
      </c>
      <c r="C8539">
        <v>117</v>
      </c>
    </row>
    <row r="8540" spans="1:3" x14ac:dyDescent="0.2">
      <c r="A8540">
        <v>61</v>
      </c>
      <c r="B8540">
        <v>120</v>
      </c>
      <c r="C8540">
        <v>60</v>
      </c>
    </row>
    <row r="8541" spans="1:3" x14ac:dyDescent="0.2">
      <c r="A8541">
        <v>61</v>
      </c>
      <c r="B8541">
        <v>121</v>
      </c>
      <c r="C8541">
        <v>87</v>
      </c>
    </row>
    <row r="8542" spans="1:3" x14ac:dyDescent="0.2">
      <c r="A8542">
        <v>61</v>
      </c>
      <c r="B8542">
        <v>122</v>
      </c>
      <c r="C8542">
        <v>93</v>
      </c>
    </row>
    <row r="8543" spans="1:3" x14ac:dyDescent="0.2">
      <c r="A8543">
        <v>61</v>
      </c>
      <c r="B8543">
        <v>123</v>
      </c>
      <c r="C8543">
        <v>63</v>
      </c>
    </row>
    <row r="8544" spans="1:3" x14ac:dyDescent="0.2">
      <c r="A8544">
        <v>61</v>
      </c>
      <c r="B8544">
        <v>124</v>
      </c>
      <c r="C8544">
        <v>63</v>
      </c>
    </row>
    <row r="8545" spans="1:3" x14ac:dyDescent="0.2">
      <c r="A8545">
        <v>61</v>
      </c>
      <c r="B8545">
        <v>125</v>
      </c>
      <c r="C8545">
        <v>101</v>
      </c>
    </row>
    <row r="8546" spans="1:3" x14ac:dyDescent="0.2">
      <c r="A8546">
        <v>61</v>
      </c>
      <c r="B8546">
        <v>126</v>
      </c>
      <c r="C8546">
        <v>101</v>
      </c>
    </row>
    <row r="8547" spans="1:3" x14ac:dyDescent="0.2">
      <c r="A8547">
        <v>61</v>
      </c>
      <c r="B8547">
        <v>127</v>
      </c>
      <c r="C8547">
        <v>67</v>
      </c>
    </row>
    <row r="8548" spans="1:3" x14ac:dyDescent="0.2">
      <c r="A8548">
        <v>61</v>
      </c>
      <c r="B8548">
        <v>128</v>
      </c>
      <c r="C8548">
        <v>87</v>
      </c>
    </row>
    <row r="8549" spans="1:3" x14ac:dyDescent="0.2">
      <c r="A8549">
        <v>61</v>
      </c>
      <c r="B8549">
        <v>129</v>
      </c>
      <c r="C8549">
        <v>67</v>
      </c>
    </row>
    <row r="8550" spans="1:3" x14ac:dyDescent="0.2">
      <c r="A8550">
        <v>61</v>
      </c>
      <c r="B8550">
        <v>130</v>
      </c>
      <c r="C8550">
        <v>92</v>
      </c>
    </row>
    <row r="8551" spans="1:3" x14ac:dyDescent="0.2">
      <c r="A8551">
        <v>61</v>
      </c>
      <c r="B8551">
        <v>131</v>
      </c>
      <c r="C8551">
        <v>106</v>
      </c>
    </row>
    <row r="8552" spans="1:3" x14ac:dyDescent="0.2">
      <c r="A8552">
        <v>61</v>
      </c>
      <c r="B8552">
        <v>132</v>
      </c>
      <c r="C8552">
        <v>101</v>
      </c>
    </row>
    <row r="8553" spans="1:3" x14ac:dyDescent="0.2">
      <c r="A8553">
        <v>61</v>
      </c>
      <c r="B8553">
        <v>133</v>
      </c>
      <c r="C8553">
        <v>110</v>
      </c>
    </row>
    <row r="8554" spans="1:3" x14ac:dyDescent="0.2">
      <c r="A8554">
        <v>61</v>
      </c>
      <c r="B8554">
        <v>134</v>
      </c>
      <c r="C8554">
        <v>101</v>
      </c>
    </row>
    <row r="8555" spans="1:3" x14ac:dyDescent="0.2">
      <c r="A8555">
        <v>61</v>
      </c>
      <c r="B8555">
        <v>135</v>
      </c>
      <c r="C8555">
        <v>123</v>
      </c>
    </row>
    <row r="8556" spans="1:3" x14ac:dyDescent="0.2">
      <c r="A8556">
        <v>61</v>
      </c>
      <c r="B8556">
        <v>136</v>
      </c>
      <c r="C8556">
        <v>123</v>
      </c>
    </row>
    <row r="8557" spans="1:3" x14ac:dyDescent="0.2">
      <c r="A8557">
        <v>61</v>
      </c>
      <c r="B8557">
        <v>137</v>
      </c>
      <c r="C8557">
        <v>110</v>
      </c>
    </row>
    <row r="8558" spans="1:3" x14ac:dyDescent="0.2">
      <c r="A8558">
        <v>62</v>
      </c>
      <c r="B8558">
        <v>0</v>
      </c>
      <c r="C8558">
        <v>18</v>
      </c>
    </row>
    <row r="8559" spans="1:3" x14ac:dyDescent="0.2">
      <c r="A8559">
        <v>62</v>
      </c>
      <c r="B8559">
        <v>1</v>
      </c>
      <c r="C8559">
        <v>18</v>
      </c>
    </row>
    <row r="8560" spans="1:3" x14ac:dyDescent="0.2">
      <c r="A8560">
        <v>62</v>
      </c>
      <c r="B8560">
        <v>2</v>
      </c>
      <c r="C8560">
        <v>4</v>
      </c>
    </row>
    <row r="8561" spans="1:3" x14ac:dyDescent="0.2">
      <c r="A8561">
        <v>62</v>
      </c>
      <c r="B8561">
        <v>3</v>
      </c>
      <c r="C8561">
        <v>11</v>
      </c>
    </row>
    <row r="8562" spans="1:3" x14ac:dyDescent="0.2">
      <c r="A8562">
        <v>62</v>
      </c>
      <c r="B8562">
        <v>4</v>
      </c>
      <c r="C8562">
        <v>9</v>
      </c>
    </row>
    <row r="8563" spans="1:3" x14ac:dyDescent="0.2">
      <c r="A8563">
        <v>62</v>
      </c>
      <c r="B8563">
        <v>5</v>
      </c>
      <c r="C8563">
        <v>32</v>
      </c>
    </row>
    <row r="8564" spans="1:3" x14ac:dyDescent="0.2">
      <c r="A8564">
        <v>62</v>
      </c>
      <c r="B8564">
        <v>6</v>
      </c>
      <c r="C8564">
        <v>9</v>
      </c>
    </row>
    <row r="8565" spans="1:3" x14ac:dyDescent="0.2">
      <c r="A8565">
        <v>62</v>
      </c>
      <c r="B8565">
        <v>7</v>
      </c>
      <c r="C8565">
        <v>96</v>
      </c>
    </row>
    <row r="8566" spans="1:3" x14ac:dyDescent="0.2">
      <c r="A8566">
        <v>62</v>
      </c>
      <c r="B8566">
        <v>8</v>
      </c>
      <c r="C8566">
        <v>20</v>
      </c>
    </row>
    <row r="8567" spans="1:3" x14ac:dyDescent="0.2">
      <c r="A8567">
        <v>62</v>
      </c>
      <c r="B8567">
        <v>9</v>
      </c>
      <c r="C8567">
        <v>32</v>
      </c>
    </row>
    <row r="8568" spans="1:3" x14ac:dyDescent="0.2">
      <c r="A8568">
        <v>62</v>
      </c>
      <c r="B8568">
        <v>10</v>
      </c>
      <c r="C8568">
        <v>31</v>
      </c>
    </row>
    <row r="8569" spans="1:3" x14ac:dyDescent="0.2">
      <c r="A8569">
        <v>62</v>
      </c>
      <c r="B8569">
        <v>11</v>
      </c>
      <c r="C8569">
        <v>29</v>
      </c>
    </row>
    <row r="8570" spans="1:3" x14ac:dyDescent="0.2">
      <c r="A8570">
        <v>62</v>
      </c>
      <c r="B8570">
        <v>12</v>
      </c>
      <c r="C8570">
        <v>5</v>
      </c>
    </row>
    <row r="8571" spans="1:3" x14ac:dyDescent="0.2">
      <c r="A8571">
        <v>62</v>
      </c>
      <c r="B8571">
        <v>13</v>
      </c>
      <c r="C8571">
        <v>96</v>
      </c>
    </row>
    <row r="8572" spans="1:3" x14ac:dyDescent="0.2">
      <c r="A8572">
        <v>62</v>
      </c>
      <c r="B8572">
        <v>14</v>
      </c>
      <c r="C8572">
        <v>96</v>
      </c>
    </row>
    <row r="8573" spans="1:3" x14ac:dyDescent="0.2">
      <c r="A8573">
        <v>62</v>
      </c>
      <c r="B8573">
        <v>15</v>
      </c>
      <c r="C8573">
        <v>11</v>
      </c>
    </row>
    <row r="8574" spans="1:3" x14ac:dyDescent="0.2">
      <c r="A8574">
        <v>62</v>
      </c>
      <c r="B8574">
        <v>16</v>
      </c>
      <c r="C8574">
        <v>29</v>
      </c>
    </row>
    <row r="8575" spans="1:3" x14ac:dyDescent="0.2">
      <c r="A8575">
        <v>62</v>
      </c>
      <c r="B8575">
        <v>17</v>
      </c>
      <c r="C8575">
        <v>4</v>
      </c>
    </row>
    <row r="8576" spans="1:3" x14ac:dyDescent="0.2">
      <c r="A8576">
        <v>62</v>
      </c>
      <c r="B8576">
        <v>18</v>
      </c>
      <c r="C8576">
        <v>29</v>
      </c>
    </row>
    <row r="8577" spans="1:3" x14ac:dyDescent="0.2">
      <c r="A8577">
        <v>62</v>
      </c>
      <c r="B8577">
        <v>19</v>
      </c>
      <c r="C8577">
        <v>18</v>
      </c>
    </row>
    <row r="8578" spans="1:3" x14ac:dyDescent="0.2">
      <c r="A8578">
        <v>62</v>
      </c>
      <c r="B8578">
        <v>20</v>
      </c>
      <c r="C8578">
        <v>95</v>
      </c>
    </row>
    <row r="8579" spans="1:3" x14ac:dyDescent="0.2">
      <c r="A8579">
        <v>62</v>
      </c>
      <c r="B8579">
        <v>21</v>
      </c>
      <c r="C8579">
        <v>72</v>
      </c>
    </row>
    <row r="8580" spans="1:3" x14ac:dyDescent="0.2">
      <c r="A8580">
        <v>62</v>
      </c>
      <c r="B8580">
        <v>22</v>
      </c>
      <c r="C8580">
        <v>13</v>
      </c>
    </row>
    <row r="8581" spans="1:3" x14ac:dyDescent="0.2">
      <c r="A8581">
        <v>62</v>
      </c>
      <c r="B8581">
        <v>23</v>
      </c>
      <c r="C8581">
        <v>95</v>
      </c>
    </row>
    <row r="8582" spans="1:3" x14ac:dyDescent="0.2">
      <c r="A8582">
        <v>62</v>
      </c>
      <c r="B8582">
        <v>24</v>
      </c>
      <c r="C8582">
        <v>24</v>
      </c>
    </row>
    <row r="8583" spans="1:3" x14ac:dyDescent="0.2">
      <c r="A8583">
        <v>62</v>
      </c>
      <c r="B8583">
        <v>25</v>
      </c>
      <c r="C8583">
        <v>16</v>
      </c>
    </row>
    <row r="8584" spans="1:3" x14ac:dyDescent="0.2">
      <c r="A8584">
        <v>62</v>
      </c>
      <c r="B8584">
        <v>26</v>
      </c>
      <c r="C8584">
        <v>11</v>
      </c>
    </row>
    <row r="8585" spans="1:3" x14ac:dyDescent="0.2">
      <c r="A8585">
        <v>62</v>
      </c>
      <c r="B8585">
        <v>27</v>
      </c>
      <c r="C8585">
        <v>33</v>
      </c>
    </row>
    <row r="8586" spans="1:3" x14ac:dyDescent="0.2">
      <c r="A8586">
        <v>62</v>
      </c>
      <c r="B8586">
        <v>28</v>
      </c>
      <c r="C8586">
        <v>22</v>
      </c>
    </row>
    <row r="8587" spans="1:3" x14ac:dyDescent="0.2">
      <c r="A8587">
        <v>62</v>
      </c>
      <c r="B8587">
        <v>29</v>
      </c>
      <c r="C8587">
        <v>32</v>
      </c>
    </row>
    <row r="8588" spans="1:3" x14ac:dyDescent="0.2">
      <c r="A8588">
        <v>62</v>
      </c>
      <c r="B8588">
        <v>30</v>
      </c>
      <c r="C8588">
        <v>24</v>
      </c>
    </row>
    <row r="8589" spans="1:3" x14ac:dyDescent="0.2">
      <c r="A8589">
        <v>62</v>
      </c>
      <c r="B8589">
        <v>31</v>
      </c>
      <c r="C8589">
        <v>73</v>
      </c>
    </row>
    <row r="8590" spans="1:3" x14ac:dyDescent="0.2">
      <c r="A8590">
        <v>62</v>
      </c>
      <c r="B8590">
        <v>32</v>
      </c>
      <c r="C8590">
        <v>45</v>
      </c>
    </row>
    <row r="8591" spans="1:3" x14ac:dyDescent="0.2">
      <c r="A8591">
        <v>62</v>
      </c>
      <c r="B8591">
        <v>33</v>
      </c>
      <c r="C8591">
        <v>39</v>
      </c>
    </row>
    <row r="8592" spans="1:3" x14ac:dyDescent="0.2">
      <c r="A8592">
        <v>62</v>
      </c>
      <c r="B8592">
        <v>34</v>
      </c>
      <c r="C8592">
        <v>72</v>
      </c>
    </row>
    <row r="8593" spans="1:3" x14ac:dyDescent="0.2">
      <c r="A8593">
        <v>62</v>
      </c>
      <c r="B8593">
        <v>35</v>
      </c>
      <c r="C8593">
        <v>36</v>
      </c>
    </row>
    <row r="8594" spans="1:3" x14ac:dyDescent="0.2">
      <c r="A8594">
        <v>62</v>
      </c>
      <c r="B8594">
        <v>36</v>
      </c>
      <c r="C8594">
        <v>11</v>
      </c>
    </row>
    <row r="8595" spans="1:3" x14ac:dyDescent="0.2">
      <c r="A8595">
        <v>62</v>
      </c>
      <c r="B8595">
        <v>37</v>
      </c>
      <c r="C8595">
        <v>103</v>
      </c>
    </row>
    <row r="8596" spans="1:3" x14ac:dyDescent="0.2">
      <c r="A8596">
        <v>62</v>
      </c>
      <c r="B8596">
        <v>38</v>
      </c>
      <c r="C8596">
        <v>79</v>
      </c>
    </row>
    <row r="8597" spans="1:3" x14ac:dyDescent="0.2">
      <c r="A8597">
        <v>62</v>
      </c>
      <c r="B8597">
        <v>39</v>
      </c>
      <c r="C8597">
        <v>7</v>
      </c>
    </row>
    <row r="8598" spans="1:3" x14ac:dyDescent="0.2">
      <c r="A8598">
        <v>62</v>
      </c>
      <c r="B8598">
        <v>40</v>
      </c>
      <c r="C8598">
        <v>73</v>
      </c>
    </row>
    <row r="8599" spans="1:3" x14ac:dyDescent="0.2">
      <c r="A8599">
        <v>62</v>
      </c>
      <c r="B8599">
        <v>41</v>
      </c>
      <c r="C8599">
        <v>33</v>
      </c>
    </row>
    <row r="8600" spans="1:3" x14ac:dyDescent="0.2">
      <c r="A8600">
        <v>62</v>
      </c>
      <c r="B8600">
        <v>42</v>
      </c>
      <c r="C8600">
        <v>73</v>
      </c>
    </row>
    <row r="8601" spans="1:3" x14ac:dyDescent="0.2">
      <c r="A8601">
        <v>62</v>
      </c>
      <c r="B8601">
        <v>43</v>
      </c>
      <c r="C8601">
        <v>73</v>
      </c>
    </row>
    <row r="8602" spans="1:3" x14ac:dyDescent="0.2">
      <c r="A8602">
        <v>62</v>
      </c>
      <c r="B8602">
        <v>44</v>
      </c>
      <c r="C8602">
        <v>103</v>
      </c>
    </row>
    <row r="8603" spans="1:3" x14ac:dyDescent="0.2">
      <c r="A8603">
        <v>62</v>
      </c>
      <c r="B8603">
        <v>45</v>
      </c>
      <c r="C8603">
        <v>62</v>
      </c>
    </row>
    <row r="8604" spans="1:3" x14ac:dyDescent="0.2">
      <c r="A8604">
        <v>62</v>
      </c>
      <c r="B8604">
        <v>46</v>
      </c>
      <c r="C8604">
        <v>54</v>
      </c>
    </row>
    <row r="8605" spans="1:3" x14ac:dyDescent="0.2">
      <c r="A8605">
        <v>62</v>
      </c>
      <c r="B8605">
        <v>47</v>
      </c>
      <c r="C8605">
        <v>81</v>
      </c>
    </row>
    <row r="8606" spans="1:3" x14ac:dyDescent="0.2">
      <c r="A8606">
        <v>62</v>
      </c>
      <c r="B8606">
        <v>48</v>
      </c>
      <c r="C8606">
        <v>50</v>
      </c>
    </row>
    <row r="8607" spans="1:3" x14ac:dyDescent="0.2">
      <c r="A8607">
        <v>62</v>
      </c>
      <c r="B8607">
        <v>49</v>
      </c>
      <c r="C8607">
        <v>58</v>
      </c>
    </row>
    <row r="8608" spans="1:3" x14ac:dyDescent="0.2">
      <c r="A8608">
        <v>62</v>
      </c>
      <c r="B8608">
        <v>50</v>
      </c>
      <c r="C8608">
        <v>33</v>
      </c>
    </row>
    <row r="8609" spans="1:3" x14ac:dyDescent="0.2">
      <c r="A8609">
        <v>62</v>
      </c>
      <c r="B8609">
        <v>51</v>
      </c>
      <c r="C8609">
        <v>39</v>
      </c>
    </row>
    <row r="8610" spans="1:3" x14ac:dyDescent="0.2">
      <c r="A8610">
        <v>62</v>
      </c>
      <c r="B8610">
        <v>52</v>
      </c>
      <c r="C8610">
        <v>72</v>
      </c>
    </row>
    <row r="8611" spans="1:3" x14ac:dyDescent="0.2">
      <c r="A8611">
        <v>62</v>
      </c>
      <c r="B8611">
        <v>53</v>
      </c>
      <c r="C8611">
        <v>23</v>
      </c>
    </row>
    <row r="8612" spans="1:3" x14ac:dyDescent="0.2">
      <c r="A8612">
        <v>62</v>
      </c>
      <c r="B8612">
        <v>54</v>
      </c>
      <c r="C8612">
        <v>21</v>
      </c>
    </row>
    <row r="8613" spans="1:3" x14ac:dyDescent="0.2">
      <c r="A8613">
        <v>62</v>
      </c>
      <c r="B8613">
        <v>55</v>
      </c>
      <c r="C8613">
        <v>89</v>
      </c>
    </row>
    <row r="8614" spans="1:3" x14ac:dyDescent="0.2">
      <c r="A8614">
        <v>62</v>
      </c>
      <c r="B8614">
        <v>56</v>
      </c>
      <c r="C8614">
        <v>89</v>
      </c>
    </row>
    <row r="8615" spans="1:3" x14ac:dyDescent="0.2">
      <c r="A8615">
        <v>62</v>
      </c>
      <c r="B8615">
        <v>57</v>
      </c>
      <c r="C8615">
        <v>78</v>
      </c>
    </row>
    <row r="8616" spans="1:3" x14ac:dyDescent="0.2">
      <c r="A8616">
        <v>62</v>
      </c>
      <c r="B8616">
        <v>58</v>
      </c>
      <c r="C8616">
        <v>89</v>
      </c>
    </row>
    <row r="8617" spans="1:3" x14ac:dyDescent="0.2">
      <c r="A8617">
        <v>62</v>
      </c>
      <c r="B8617">
        <v>59</v>
      </c>
      <c r="C8617">
        <v>39</v>
      </c>
    </row>
    <row r="8618" spans="1:3" x14ac:dyDescent="0.2">
      <c r="A8618">
        <v>62</v>
      </c>
      <c r="B8618">
        <v>60</v>
      </c>
      <c r="C8618">
        <v>74</v>
      </c>
    </row>
    <row r="8619" spans="1:3" x14ac:dyDescent="0.2">
      <c r="A8619">
        <v>62</v>
      </c>
      <c r="B8619">
        <v>61</v>
      </c>
      <c r="C8619">
        <v>31</v>
      </c>
    </row>
    <row r="8620" spans="1:3" x14ac:dyDescent="0.2">
      <c r="A8620">
        <v>62</v>
      </c>
      <c r="B8620">
        <v>62</v>
      </c>
      <c r="C8620">
        <v>62</v>
      </c>
    </row>
    <row r="8621" spans="1:3" x14ac:dyDescent="0.2">
      <c r="A8621">
        <v>62</v>
      </c>
      <c r="B8621">
        <v>63</v>
      </c>
      <c r="C8621">
        <v>79</v>
      </c>
    </row>
    <row r="8622" spans="1:3" x14ac:dyDescent="0.2">
      <c r="A8622">
        <v>62</v>
      </c>
      <c r="B8622">
        <v>64</v>
      </c>
      <c r="C8622">
        <v>91</v>
      </c>
    </row>
    <row r="8623" spans="1:3" x14ac:dyDescent="0.2">
      <c r="A8623">
        <v>62</v>
      </c>
      <c r="B8623">
        <v>65</v>
      </c>
      <c r="C8623">
        <v>90</v>
      </c>
    </row>
    <row r="8624" spans="1:3" x14ac:dyDescent="0.2">
      <c r="A8624">
        <v>62</v>
      </c>
      <c r="B8624">
        <v>66</v>
      </c>
      <c r="C8624">
        <v>55</v>
      </c>
    </row>
    <row r="8625" spans="1:3" x14ac:dyDescent="0.2">
      <c r="A8625">
        <v>62</v>
      </c>
      <c r="B8625">
        <v>67</v>
      </c>
      <c r="C8625">
        <v>71</v>
      </c>
    </row>
    <row r="8626" spans="1:3" x14ac:dyDescent="0.2">
      <c r="A8626">
        <v>62</v>
      </c>
      <c r="B8626">
        <v>68</v>
      </c>
      <c r="C8626">
        <v>66</v>
      </c>
    </row>
    <row r="8627" spans="1:3" x14ac:dyDescent="0.2">
      <c r="A8627">
        <v>62</v>
      </c>
      <c r="B8627">
        <v>69</v>
      </c>
      <c r="C8627">
        <v>33</v>
      </c>
    </row>
    <row r="8628" spans="1:3" x14ac:dyDescent="0.2">
      <c r="A8628">
        <v>62</v>
      </c>
      <c r="B8628">
        <v>70</v>
      </c>
      <c r="C8628">
        <v>56</v>
      </c>
    </row>
    <row r="8629" spans="1:3" x14ac:dyDescent="0.2">
      <c r="A8629">
        <v>62</v>
      </c>
      <c r="B8629">
        <v>71</v>
      </c>
      <c r="C8629">
        <v>28</v>
      </c>
    </row>
    <row r="8630" spans="1:3" x14ac:dyDescent="0.2">
      <c r="A8630">
        <v>62</v>
      </c>
      <c r="B8630">
        <v>72</v>
      </c>
      <c r="C8630">
        <v>95</v>
      </c>
    </row>
    <row r="8631" spans="1:3" x14ac:dyDescent="0.2">
      <c r="A8631">
        <v>62</v>
      </c>
      <c r="B8631">
        <v>73</v>
      </c>
      <c r="C8631">
        <v>72</v>
      </c>
    </row>
    <row r="8632" spans="1:3" x14ac:dyDescent="0.2">
      <c r="A8632">
        <v>62</v>
      </c>
      <c r="B8632">
        <v>74</v>
      </c>
      <c r="C8632">
        <v>28</v>
      </c>
    </row>
    <row r="8633" spans="1:3" x14ac:dyDescent="0.2">
      <c r="A8633">
        <v>62</v>
      </c>
      <c r="B8633">
        <v>75</v>
      </c>
      <c r="C8633">
        <v>28</v>
      </c>
    </row>
    <row r="8634" spans="1:3" x14ac:dyDescent="0.2">
      <c r="A8634">
        <v>62</v>
      </c>
      <c r="B8634">
        <v>76</v>
      </c>
      <c r="C8634">
        <v>40</v>
      </c>
    </row>
    <row r="8635" spans="1:3" x14ac:dyDescent="0.2">
      <c r="A8635">
        <v>62</v>
      </c>
      <c r="B8635">
        <v>77</v>
      </c>
      <c r="C8635">
        <v>42</v>
      </c>
    </row>
    <row r="8636" spans="1:3" x14ac:dyDescent="0.2">
      <c r="A8636">
        <v>62</v>
      </c>
      <c r="B8636">
        <v>78</v>
      </c>
      <c r="C8636">
        <v>23</v>
      </c>
    </row>
    <row r="8637" spans="1:3" x14ac:dyDescent="0.2">
      <c r="A8637">
        <v>62</v>
      </c>
      <c r="B8637">
        <v>79</v>
      </c>
      <c r="C8637">
        <v>51</v>
      </c>
    </row>
    <row r="8638" spans="1:3" x14ac:dyDescent="0.2">
      <c r="A8638">
        <v>62</v>
      </c>
      <c r="B8638">
        <v>80</v>
      </c>
      <c r="C8638">
        <v>55</v>
      </c>
    </row>
    <row r="8639" spans="1:3" x14ac:dyDescent="0.2">
      <c r="A8639">
        <v>62</v>
      </c>
      <c r="B8639">
        <v>81</v>
      </c>
      <c r="C8639">
        <v>52</v>
      </c>
    </row>
    <row r="8640" spans="1:3" x14ac:dyDescent="0.2">
      <c r="A8640">
        <v>62</v>
      </c>
      <c r="B8640">
        <v>82</v>
      </c>
      <c r="C8640">
        <v>9</v>
      </c>
    </row>
    <row r="8641" spans="1:3" x14ac:dyDescent="0.2">
      <c r="A8641">
        <v>62</v>
      </c>
      <c r="B8641">
        <v>83</v>
      </c>
      <c r="C8641">
        <v>115</v>
      </c>
    </row>
    <row r="8642" spans="1:3" x14ac:dyDescent="0.2">
      <c r="A8642">
        <v>62</v>
      </c>
      <c r="B8642">
        <v>84</v>
      </c>
      <c r="C8642">
        <v>54</v>
      </c>
    </row>
    <row r="8643" spans="1:3" x14ac:dyDescent="0.2">
      <c r="A8643">
        <v>62</v>
      </c>
      <c r="B8643">
        <v>85</v>
      </c>
      <c r="C8643">
        <v>115</v>
      </c>
    </row>
    <row r="8644" spans="1:3" x14ac:dyDescent="0.2">
      <c r="A8644">
        <v>62</v>
      </c>
      <c r="B8644">
        <v>86</v>
      </c>
      <c r="C8644">
        <v>66</v>
      </c>
    </row>
    <row r="8645" spans="1:3" x14ac:dyDescent="0.2">
      <c r="A8645">
        <v>62</v>
      </c>
      <c r="B8645">
        <v>87</v>
      </c>
      <c r="C8645">
        <v>79</v>
      </c>
    </row>
    <row r="8646" spans="1:3" x14ac:dyDescent="0.2">
      <c r="A8646">
        <v>62</v>
      </c>
      <c r="B8646">
        <v>88</v>
      </c>
      <c r="C8646">
        <v>116</v>
      </c>
    </row>
    <row r="8647" spans="1:3" x14ac:dyDescent="0.2">
      <c r="A8647">
        <v>62</v>
      </c>
      <c r="B8647">
        <v>89</v>
      </c>
      <c r="C8647">
        <v>20</v>
      </c>
    </row>
    <row r="8648" spans="1:3" x14ac:dyDescent="0.2">
      <c r="A8648">
        <v>62</v>
      </c>
      <c r="B8648">
        <v>90</v>
      </c>
      <c r="C8648">
        <v>78</v>
      </c>
    </row>
    <row r="8649" spans="1:3" x14ac:dyDescent="0.2">
      <c r="A8649">
        <v>62</v>
      </c>
      <c r="B8649">
        <v>91</v>
      </c>
      <c r="C8649">
        <v>22</v>
      </c>
    </row>
    <row r="8650" spans="1:3" x14ac:dyDescent="0.2">
      <c r="A8650">
        <v>62</v>
      </c>
      <c r="B8650">
        <v>92</v>
      </c>
      <c r="C8650">
        <v>69</v>
      </c>
    </row>
    <row r="8651" spans="1:3" x14ac:dyDescent="0.2">
      <c r="A8651">
        <v>62</v>
      </c>
      <c r="B8651">
        <v>93</v>
      </c>
      <c r="C8651">
        <v>42</v>
      </c>
    </row>
    <row r="8652" spans="1:3" x14ac:dyDescent="0.2">
      <c r="A8652">
        <v>62</v>
      </c>
      <c r="B8652">
        <v>94</v>
      </c>
      <c r="C8652">
        <v>42</v>
      </c>
    </row>
    <row r="8653" spans="1:3" x14ac:dyDescent="0.2">
      <c r="A8653">
        <v>62</v>
      </c>
      <c r="B8653">
        <v>95</v>
      </c>
      <c r="C8653">
        <v>30</v>
      </c>
    </row>
    <row r="8654" spans="1:3" x14ac:dyDescent="0.2">
      <c r="A8654">
        <v>62</v>
      </c>
      <c r="B8654">
        <v>96</v>
      </c>
      <c r="C8654">
        <v>24</v>
      </c>
    </row>
    <row r="8655" spans="1:3" x14ac:dyDescent="0.2">
      <c r="A8655">
        <v>62</v>
      </c>
      <c r="B8655">
        <v>97</v>
      </c>
      <c r="C8655">
        <v>50</v>
      </c>
    </row>
    <row r="8656" spans="1:3" x14ac:dyDescent="0.2">
      <c r="A8656">
        <v>62</v>
      </c>
      <c r="B8656">
        <v>98</v>
      </c>
      <c r="C8656">
        <v>99</v>
      </c>
    </row>
    <row r="8657" spans="1:3" x14ac:dyDescent="0.2">
      <c r="A8657">
        <v>62</v>
      </c>
      <c r="B8657">
        <v>99</v>
      </c>
      <c r="C8657">
        <v>116</v>
      </c>
    </row>
    <row r="8658" spans="1:3" x14ac:dyDescent="0.2">
      <c r="A8658">
        <v>62</v>
      </c>
      <c r="B8658">
        <v>100</v>
      </c>
      <c r="C8658">
        <v>115</v>
      </c>
    </row>
    <row r="8659" spans="1:3" x14ac:dyDescent="0.2">
      <c r="A8659">
        <v>62</v>
      </c>
      <c r="B8659">
        <v>101</v>
      </c>
      <c r="C8659">
        <v>49</v>
      </c>
    </row>
    <row r="8660" spans="1:3" x14ac:dyDescent="0.2">
      <c r="A8660">
        <v>62</v>
      </c>
      <c r="B8660">
        <v>102</v>
      </c>
      <c r="C8660">
        <v>49</v>
      </c>
    </row>
    <row r="8661" spans="1:3" x14ac:dyDescent="0.2">
      <c r="A8661">
        <v>62</v>
      </c>
      <c r="B8661">
        <v>103</v>
      </c>
      <c r="C8661">
        <v>51</v>
      </c>
    </row>
    <row r="8662" spans="1:3" x14ac:dyDescent="0.2">
      <c r="A8662">
        <v>62</v>
      </c>
      <c r="B8662">
        <v>104</v>
      </c>
      <c r="C8662">
        <v>59</v>
      </c>
    </row>
    <row r="8663" spans="1:3" x14ac:dyDescent="0.2">
      <c r="A8663">
        <v>62</v>
      </c>
      <c r="B8663">
        <v>105</v>
      </c>
      <c r="C8663">
        <v>58</v>
      </c>
    </row>
    <row r="8664" spans="1:3" x14ac:dyDescent="0.2">
      <c r="A8664">
        <v>62</v>
      </c>
      <c r="B8664">
        <v>106</v>
      </c>
      <c r="C8664">
        <v>74</v>
      </c>
    </row>
    <row r="8665" spans="1:3" x14ac:dyDescent="0.2">
      <c r="A8665">
        <v>62</v>
      </c>
      <c r="B8665">
        <v>107</v>
      </c>
      <c r="C8665">
        <v>66</v>
      </c>
    </row>
    <row r="8666" spans="1:3" x14ac:dyDescent="0.2">
      <c r="A8666">
        <v>62</v>
      </c>
      <c r="B8666">
        <v>108</v>
      </c>
      <c r="C8666">
        <v>41</v>
      </c>
    </row>
    <row r="8667" spans="1:3" x14ac:dyDescent="0.2">
      <c r="A8667">
        <v>62</v>
      </c>
      <c r="B8667">
        <v>109</v>
      </c>
      <c r="C8667">
        <v>27</v>
      </c>
    </row>
    <row r="8668" spans="1:3" x14ac:dyDescent="0.2">
      <c r="A8668">
        <v>62</v>
      </c>
      <c r="B8668">
        <v>110</v>
      </c>
      <c r="C8668">
        <v>64</v>
      </c>
    </row>
    <row r="8669" spans="1:3" x14ac:dyDescent="0.2">
      <c r="A8669">
        <v>62</v>
      </c>
      <c r="B8669">
        <v>111</v>
      </c>
      <c r="C8669">
        <v>49</v>
      </c>
    </row>
    <row r="8670" spans="1:3" x14ac:dyDescent="0.2">
      <c r="A8670">
        <v>62</v>
      </c>
      <c r="B8670">
        <v>112</v>
      </c>
      <c r="C8670">
        <v>69</v>
      </c>
    </row>
    <row r="8671" spans="1:3" x14ac:dyDescent="0.2">
      <c r="A8671">
        <v>62</v>
      </c>
      <c r="B8671">
        <v>113</v>
      </c>
      <c r="C8671">
        <v>41</v>
      </c>
    </row>
    <row r="8672" spans="1:3" x14ac:dyDescent="0.2">
      <c r="A8672">
        <v>62</v>
      </c>
      <c r="B8672">
        <v>114</v>
      </c>
      <c r="C8672">
        <v>74</v>
      </c>
    </row>
    <row r="8673" spans="1:3" x14ac:dyDescent="0.2">
      <c r="A8673">
        <v>62</v>
      </c>
      <c r="B8673">
        <v>115</v>
      </c>
      <c r="C8673">
        <v>21</v>
      </c>
    </row>
    <row r="8674" spans="1:3" x14ac:dyDescent="0.2">
      <c r="A8674">
        <v>62</v>
      </c>
      <c r="B8674">
        <v>116</v>
      </c>
      <c r="C8674">
        <v>8</v>
      </c>
    </row>
    <row r="8675" spans="1:3" x14ac:dyDescent="0.2">
      <c r="A8675">
        <v>62</v>
      </c>
      <c r="B8675">
        <v>117</v>
      </c>
      <c r="C8675">
        <v>71</v>
      </c>
    </row>
    <row r="8676" spans="1:3" x14ac:dyDescent="0.2">
      <c r="A8676">
        <v>62</v>
      </c>
      <c r="B8676">
        <v>118</v>
      </c>
      <c r="C8676">
        <v>83</v>
      </c>
    </row>
    <row r="8677" spans="1:3" x14ac:dyDescent="0.2">
      <c r="A8677">
        <v>62</v>
      </c>
      <c r="B8677">
        <v>119</v>
      </c>
      <c r="C8677">
        <v>80</v>
      </c>
    </row>
    <row r="8678" spans="1:3" x14ac:dyDescent="0.2">
      <c r="A8678">
        <v>62</v>
      </c>
      <c r="B8678">
        <v>120</v>
      </c>
      <c r="C8678">
        <v>70</v>
      </c>
    </row>
    <row r="8679" spans="1:3" x14ac:dyDescent="0.2">
      <c r="A8679">
        <v>62</v>
      </c>
      <c r="B8679">
        <v>121</v>
      </c>
      <c r="C8679">
        <v>105</v>
      </c>
    </row>
    <row r="8680" spans="1:3" x14ac:dyDescent="0.2">
      <c r="A8680">
        <v>62</v>
      </c>
      <c r="B8680">
        <v>122</v>
      </c>
      <c r="C8680">
        <v>40</v>
      </c>
    </row>
    <row r="8681" spans="1:3" x14ac:dyDescent="0.2">
      <c r="A8681">
        <v>62</v>
      </c>
      <c r="B8681">
        <v>123</v>
      </c>
      <c r="C8681">
        <v>64</v>
      </c>
    </row>
    <row r="8682" spans="1:3" x14ac:dyDescent="0.2">
      <c r="A8682">
        <v>62</v>
      </c>
      <c r="B8682">
        <v>124</v>
      </c>
      <c r="C8682">
        <v>64</v>
      </c>
    </row>
    <row r="8683" spans="1:3" x14ac:dyDescent="0.2">
      <c r="A8683">
        <v>62</v>
      </c>
      <c r="B8683">
        <v>125</v>
      </c>
      <c r="C8683">
        <v>65</v>
      </c>
    </row>
    <row r="8684" spans="1:3" x14ac:dyDescent="0.2">
      <c r="A8684">
        <v>62</v>
      </c>
      <c r="B8684">
        <v>126</v>
      </c>
      <c r="C8684">
        <v>83</v>
      </c>
    </row>
    <row r="8685" spans="1:3" x14ac:dyDescent="0.2">
      <c r="A8685">
        <v>62</v>
      </c>
      <c r="B8685">
        <v>127</v>
      </c>
      <c r="C8685">
        <v>80</v>
      </c>
    </row>
    <row r="8686" spans="1:3" x14ac:dyDescent="0.2">
      <c r="A8686">
        <v>62</v>
      </c>
      <c r="B8686">
        <v>128</v>
      </c>
      <c r="C8686">
        <v>105</v>
      </c>
    </row>
    <row r="8687" spans="1:3" x14ac:dyDescent="0.2">
      <c r="A8687">
        <v>62</v>
      </c>
      <c r="B8687">
        <v>129</v>
      </c>
      <c r="C8687">
        <v>80</v>
      </c>
    </row>
    <row r="8688" spans="1:3" x14ac:dyDescent="0.2">
      <c r="A8688">
        <v>62</v>
      </c>
      <c r="B8688">
        <v>130</v>
      </c>
      <c r="C8688">
        <v>71</v>
      </c>
    </row>
    <row r="8689" spans="1:3" x14ac:dyDescent="0.2">
      <c r="A8689">
        <v>62</v>
      </c>
      <c r="B8689">
        <v>131</v>
      </c>
      <c r="C8689">
        <v>99</v>
      </c>
    </row>
    <row r="8690" spans="1:3" x14ac:dyDescent="0.2">
      <c r="A8690">
        <v>62</v>
      </c>
      <c r="B8690">
        <v>132</v>
      </c>
      <c r="C8690">
        <v>65</v>
      </c>
    </row>
    <row r="8691" spans="1:3" x14ac:dyDescent="0.2">
      <c r="A8691">
        <v>62</v>
      </c>
      <c r="B8691">
        <v>133</v>
      </c>
      <c r="C8691">
        <v>65</v>
      </c>
    </row>
    <row r="8692" spans="1:3" x14ac:dyDescent="0.2">
      <c r="A8692">
        <v>62</v>
      </c>
      <c r="B8692">
        <v>134</v>
      </c>
      <c r="C8692">
        <v>65</v>
      </c>
    </row>
    <row r="8693" spans="1:3" x14ac:dyDescent="0.2">
      <c r="A8693">
        <v>62</v>
      </c>
      <c r="B8693">
        <v>135</v>
      </c>
      <c r="C8693">
        <v>99</v>
      </c>
    </row>
    <row r="8694" spans="1:3" x14ac:dyDescent="0.2">
      <c r="A8694">
        <v>62</v>
      </c>
      <c r="B8694">
        <v>136</v>
      </c>
      <c r="C8694">
        <v>88</v>
      </c>
    </row>
    <row r="8695" spans="1:3" x14ac:dyDescent="0.2">
      <c r="A8695">
        <v>62</v>
      </c>
      <c r="B8695">
        <v>137</v>
      </c>
      <c r="C8695">
        <v>88</v>
      </c>
    </row>
    <row r="8696" spans="1:3" x14ac:dyDescent="0.2">
      <c r="A8696">
        <v>63</v>
      </c>
      <c r="B8696">
        <v>0</v>
      </c>
      <c r="C8696">
        <v>81</v>
      </c>
    </row>
    <row r="8697" spans="1:3" x14ac:dyDescent="0.2">
      <c r="A8697">
        <v>63</v>
      </c>
      <c r="B8697">
        <v>1</v>
      </c>
      <c r="C8697">
        <v>40</v>
      </c>
    </row>
    <row r="8698" spans="1:3" x14ac:dyDescent="0.2">
      <c r="A8698">
        <v>63</v>
      </c>
      <c r="B8698">
        <v>2</v>
      </c>
      <c r="C8698">
        <v>54</v>
      </c>
    </row>
    <row r="8699" spans="1:3" x14ac:dyDescent="0.2">
      <c r="A8699">
        <v>63</v>
      </c>
      <c r="B8699">
        <v>3</v>
      </c>
      <c r="C8699">
        <v>42</v>
      </c>
    </row>
    <row r="8700" spans="1:3" x14ac:dyDescent="0.2">
      <c r="A8700">
        <v>63</v>
      </c>
      <c r="B8700">
        <v>4</v>
      </c>
      <c r="C8700">
        <v>31</v>
      </c>
    </row>
    <row r="8701" spans="1:3" x14ac:dyDescent="0.2">
      <c r="A8701">
        <v>63</v>
      </c>
      <c r="B8701">
        <v>5</v>
      </c>
      <c r="C8701">
        <v>27</v>
      </c>
    </row>
    <row r="8702" spans="1:3" x14ac:dyDescent="0.2">
      <c r="A8702">
        <v>63</v>
      </c>
      <c r="B8702">
        <v>6</v>
      </c>
      <c r="C8702">
        <v>31</v>
      </c>
    </row>
    <row r="8703" spans="1:3" x14ac:dyDescent="0.2">
      <c r="A8703">
        <v>63</v>
      </c>
      <c r="B8703">
        <v>7</v>
      </c>
      <c r="C8703">
        <v>71</v>
      </c>
    </row>
    <row r="8704" spans="1:3" x14ac:dyDescent="0.2">
      <c r="A8704">
        <v>63</v>
      </c>
      <c r="B8704">
        <v>8</v>
      </c>
      <c r="C8704">
        <v>105</v>
      </c>
    </row>
    <row r="8705" spans="1:3" x14ac:dyDescent="0.2">
      <c r="A8705">
        <v>63</v>
      </c>
      <c r="B8705">
        <v>9</v>
      </c>
      <c r="C8705">
        <v>69</v>
      </c>
    </row>
    <row r="8706" spans="1:3" x14ac:dyDescent="0.2">
      <c r="A8706">
        <v>63</v>
      </c>
      <c r="B8706">
        <v>10</v>
      </c>
      <c r="C8706">
        <v>112</v>
      </c>
    </row>
    <row r="8707" spans="1:3" x14ac:dyDescent="0.2">
      <c r="A8707">
        <v>63</v>
      </c>
      <c r="B8707">
        <v>11</v>
      </c>
      <c r="C8707">
        <v>41</v>
      </c>
    </row>
    <row r="8708" spans="1:3" x14ac:dyDescent="0.2">
      <c r="A8708">
        <v>63</v>
      </c>
      <c r="B8708">
        <v>12</v>
      </c>
      <c r="C8708">
        <v>41</v>
      </c>
    </row>
    <row r="8709" spans="1:3" x14ac:dyDescent="0.2">
      <c r="A8709">
        <v>63</v>
      </c>
      <c r="B8709">
        <v>13</v>
      </c>
      <c r="C8709">
        <v>71</v>
      </c>
    </row>
    <row r="8710" spans="1:3" x14ac:dyDescent="0.2">
      <c r="A8710">
        <v>63</v>
      </c>
      <c r="B8710">
        <v>14</v>
      </c>
      <c r="C8710">
        <v>71</v>
      </c>
    </row>
    <row r="8711" spans="1:3" x14ac:dyDescent="0.2">
      <c r="A8711">
        <v>63</v>
      </c>
      <c r="B8711">
        <v>15</v>
      </c>
      <c r="C8711">
        <v>40</v>
      </c>
    </row>
    <row r="8712" spans="1:3" x14ac:dyDescent="0.2">
      <c r="A8712">
        <v>63</v>
      </c>
      <c r="B8712">
        <v>16</v>
      </c>
      <c r="C8712">
        <v>50</v>
      </c>
    </row>
    <row r="8713" spans="1:3" x14ac:dyDescent="0.2">
      <c r="A8713">
        <v>63</v>
      </c>
      <c r="B8713">
        <v>17</v>
      </c>
      <c r="C8713">
        <v>54</v>
      </c>
    </row>
    <row r="8714" spans="1:3" x14ac:dyDescent="0.2">
      <c r="A8714">
        <v>63</v>
      </c>
      <c r="B8714">
        <v>18</v>
      </c>
      <c r="C8714">
        <v>50</v>
      </c>
    </row>
    <row r="8715" spans="1:3" x14ac:dyDescent="0.2">
      <c r="A8715">
        <v>63</v>
      </c>
      <c r="B8715">
        <v>19</v>
      </c>
      <c r="C8715">
        <v>40</v>
      </c>
    </row>
    <row r="8716" spans="1:3" x14ac:dyDescent="0.2">
      <c r="A8716">
        <v>63</v>
      </c>
      <c r="B8716">
        <v>20</v>
      </c>
      <c r="C8716">
        <v>74</v>
      </c>
    </row>
    <row r="8717" spans="1:3" x14ac:dyDescent="0.2">
      <c r="A8717">
        <v>63</v>
      </c>
      <c r="B8717">
        <v>21</v>
      </c>
      <c r="C8717">
        <v>66</v>
      </c>
    </row>
    <row r="8718" spans="1:3" x14ac:dyDescent="0.2">
      <c r="A8718">
        <v>63</v>
      </c>
      <c r="B8718">
        <v>22</v>
      </c>
      <c r="C8718">
        <v>49</v>
      </c>
    </row>
    <row r="8719" spans="1:3" x14ac:dyDescent="0.2">
      <c r="A8719">
        <v>63</v>
      </c>
      <c r="B8719">
        <v>23</v>
      </c>
      <c r="C8719">
        <v>74</v>
      </c>
    </row>
    <row r="8720" spans="1:3" x14ac:dyDescent="0.2">
      <c r="A8720">
        <v>63</v>
      </c>
      <c r="B8720">
        <v>24</v>
      </c>
      <c r="C8720">
        <v>79</v>
      </c>
    </row>
    <row r="8721" spans="1:3" x14ac:dyDescent="0.2">
      <c r="A8721">
        <v>63</v>
      </c>
      <c r="B8721">
        <v>25</v>
      </c>
      <c r="C8721">
        <v>54</v>
      </c>
    </row>
    <row r="8722" spans="1:3" x14ac:dyDescent="0.2">
      <c r="A8722">
        <v>63</v>
      </c>
      <c r="B8722">
        <v>26</v>
      </c>
      <c r="C8722">
        <v>42</v>
      </c>
    </row>
    <row r="8723" spans="1:3" x14ac:dyDescent="0.2">
      <c r="A8723">
        <v>63</v>
      </c>
      <c r="B8723">
        <v>27</v>
      </c>
      <c r="C8723">
        <v>85</v>
      </c>
    </row>
    <row r="8724" spans="1:3" x14ac:dyDescent="0.2">
      <c r="A8724">
        <v>63</v>
      </c>
      <c r="B8724">
        <v>28</v>
      </c>
      <c r="C8724">
        <v>70</v>
      </c>
    </row>
    <row r="8725" spans="1:3" x14ac:dyDescent="0.2">
      <c r="A8725">
        <v>63</v>
      </c>
      <c r="B8725">
        <v>29</v>
      </c>
      <c r="C8725">
        <v>69</v>
      </c>
    </row>
    <row r="8726" spans="1:3" x14ac:dyDescent="0.2">
      <c r="A8726">
        <v>63</v>
      </c>
      <c r="B8726">
        <v>30</v>
      </c>
      <c r="C8726">
        <v>79</v>
      </c>
    </row>
    <row r="8727" spans="1:3" x14ac:dyDescent="0.2">
      <c r="A8727">
        <v>63</v>
      </c>
      <c r="B8727">
        <v>31</v>
      </c>
      <c r="C8727">
        <v>83</v>
      </c>
    </row>
    <row r="8728" spans="1:3" x14ac:dyDescent="0.2">
      <c r="A8728">
        <v>63</v>
      </c>
      <c r="B8728">
        <v>32</v>
      </c>
      <c r="C8728">
        <v>103</v>
      </c>
    </row>
    <row r="8729" spans="1:3" x14ac:dyDescent="0.2">
      <c r="A8729">
        <v>63</v>
      </c>
      <c r="B8729">
        <v>33</v>
      </c>
      <c r="C8729">
        <v>80</v>
      </c>
    </row>
    <row r="8730" spans="1:3" x14ac:dyDescent="0.2">
      <c r="A8730">
        <v>63</v>
      </c>
      <c r="B8730">
        <v>34</v>
      </c>
      <c r="C8730">
        <v>80</v>
      </c>
    </row>
    <row r="8731" spans="1:3" x14ac:dyDescent="0.2">
      <c r="A8731">
        <v>63</v>
      </c>
      <c r="B8731">
        <v>35</v>
      </c>
      <c r="C8731">
        <v>42</v>
      </c>
    </row>
    <row r="8732" spans="1:3" x14ac:dyDescent="0.2">
      <c r="A8732">
        <v>63</v>
      </c>
      <c r="B8732">
        <v>36</v>
      </c>
      <c r="C8732">
        <v>42</v>
      </c>
    </row>
    <row r="8733" spans="1:3" x14ac:dyDescent="0.2">
      <c r="A8733">
        <v>63</v>
      </c>
      <c r="B8733">
        <v>37</v>
      </c>
      <c r="C8733">
        <v>44</v>
      </c>
    </row>
    <row r="8734" spans="1:3" x14ac:dyDescent="0.2">
      <c r="A8734">
        <v>63</v>
      </c>
      <c r="B8734">
        <v>38</v>
      </c>
      <c r="C8734">
        <v>63</v>
      </c>
    </row>
    <row r="8735" spans="1:3" x14ac:dyDescent="0.2">
      <c r="A8735">
        <v>63</v>
      </c>
      <c r="B8735">
        <v>39</v>
      </c>
      <c r="C8735">
        <v>64</v>
      </c>
    </row>
    <row r="8736" spans="1:3" x14ac:dyDescent="0.2">
      <c r="A8736">
        <v>63</v>
      </c>
      <c r="B8736">
        <v>40</v>
      </c>
      <c r="C8736">
        <v>65</v>
      </c>
    </row>
    <row r="8737" spans="1:3" x14ac:dyDescent="0.2">
      <c r="A8737">
        <v>63</v>
      </c>
      <c r="B8737">
        <v>41</v>
      </c>
      <c r="C8737">
        <v>83</v>
      </c>
    </row>
    <row r="8738" spans="1:3" x14ac:dyDescent="0.2">
      <c r="A8738">
        <v>63</v>
      </c>
      <c r="B8738">
        <v>42</v>
      </c>
      <c r="C8738">
        <v>83</v>
      </c>
    </row>
    <row r="8739" spans="1:3" x14ac:dyDescent="0.2">
      <c r="A8739">
        <v>63</v>
      </c>
      <c r="B8739">
        <v>43</v>
      </c>
      <c r="C8739">
        <v>83</v>
      </c>
    </row>
    <row r="8740" spans="1:3" x14ac:dyDescent="0.2">
      <c r="A8740">
        <v>63</v>
      </c>
      <c r="B8740">
        <v>44</v>
      </c>
      <c r="C8740">
        <v>44</v>
      </c>
    </row>
    <row r="8741" spans="1:3" x14ac:dyDescent="0.2">
      <c r="A8741">
        <v>63</v>
      </c>
      <c r="B8741">
        <v>45</v>
      </c>
      <c r="C8741">
        <v>103</v>
      </c>
    </row>
    <row r="8742" spans="1:3" x14ac:dyDescent="0.2">
      <c r="A8742">
        <v>63</v>
      </c>
      <c r="B8742">
        <v>46</v>
      </c>
      <c r="C8742">
        <v>97</v>
      </c>
    </row>
    <row r="8743" spans="1:3" x14ac:dyDescent="0.2">
      <c r="A8743">
        <v>63</v>
      </c>
      <c r="B8743">
        <v>47</v>
      </c>
      <c r="C8743">
        <v>97</v>
      </c>
    </row>
    <row r="8744" spans="1:3" x14ac:dyDescent="0.2">
      <c r="A8744">
        <v>63</v>
      </c>
      <c r="B8744">
        <v>48</v>
      </c>
      <c r="C8744">
        <v>92</v>
      </c>
    </row>
    <row r="8745" spans="1:3" x14ac:dyDescent="0.2">
      <c r="A8745">
        <v>63</v>
      </c>
      <c r="B8745">
        <v>49</v>
      </c>
      <c r="C8745">
        <v>46</v>
      </c>
    </row>
    <row r="8746" spans="1:3" x14ac:dyDescent="0.2">
      <c r="A8746">
        <v>63</v>
      </c>
      <c r="B8746">
        <v>50</v>
      </c>
      <c r="C8746">
        <v>83</v>
      </c>
    </row>
    <row r="8747" spans="1:3" x14ac:dyDescent="0.2">
      <c r="A8747">
        <v>63</v>
      </c>
      <c r="B8747">
        <v>51</v>
      </c>
      <c r="C8747">
        <v>80</v>
      </c>
    </row>
    <row r="8748" spans="1:3" x14ac:dyDescent="0.2">
      <c r="A8748">
        <v>63</v>
      </c>
      <c r="B8748">
        <v>52</v>
      </c>
      <c r="C8748">
        <v>66</v>
      </c>
    </row>
    <row r="8749" spans="1:3" x14ac:dyDescent="0.2">
      <c r="A8749">
        <v>63</v>
      </c>
      <c r="B8749">
        <v>53</v>
      </c>
      <c r="C8749">
        <v>105</v>
      </c>
    </row>
    <row r="8750" spans="1:3" x14ac:dyDescent="0.2">
      <c r="A8750">
        <v>63</v>
      </c>
      <c r="B8750">
        <v>54</v>
      </c>
      <c r="C8750">
        <v>65</v>
      </c>
    </row>
    <row r="8751" spans="1:3" x14ac:dyDescent="0.2">
      <c r="A8751">
        <v>63</v>
      </c>
      <c r="B8751">
        <v>55</v>
      </c>
      <c r="C8751">
        <v>99</v>
      </c>
    </row>
    <row r="8752" spans="1:3" x14ac:dyDescent="0.2">
      <c r="A8752">
        <v>63</v>
      </c>
      <c r="B8752">
        <v>56</v>
      </c>
      <c r="C8752">
        <v>99</v>
      </c>
    </row>
    <row r="8753" spans="1:3" x14ac:dyDescent="0.2">
      <c r="A8753">
        <v>63</v>
      </c>
      <c r="B8753">
        <v>57</v>
      </c>
      <c r="C8753">
        <v>99</v>
      </c>
    </row>
    <row r="8754" spans="1:3" x14ac:dyDescent="0.2">
      <c r="A8754">
        <v>63</v>
      </c>
      <c r="B8754">
        <v>58</v>
      </c>
      <c r="C8754">
        <v>70</v>
      </c>
    </row>
    <row r="8755" spans="1:3" x14ac:dyDescent="0.2">
      <c r="A8755">
        <v>63</v>
      </c>
      <c r="B8755">
        <v>59</v>
      </c>
      <c r="C8755">
        <v>70</v>
      </c>
    </row>
    <row r="8756" spans="1:3" x14ac:dyDescent="0.2">
      <c r="A8756">
        <v>63</v>
      </c>
      <c r="B8756">
        <v>60</v>
      </c>
      <c r="C8756">
        <v>67</v>
      </c>
    </row>
    <row r="8757" spans="1:3" x14ac:dyDescent="0.2">
      <c r="A8757">
        <v>63</v>
      </c>
      <c r="B8757">
        <v>61</v>
      </c>
      <c r="C8757">
        <v>112</v>
      </c>
    </row>
    <row r="8758" spans="1:3" x14ac:dyDescent="0.2">
      <c r="A8758">
        <v>63</v>
      </c>
      <c r="B8758">
        <v>62</v>
      </c>
      <c r="C8758">
        <v>79</v>
      </c>
    </row>
    <row r="8759" spans="1:3" x14ac:dyDescent="0.2">
      <c r="A8759">
        <v>63</v>
      </c>
      <c r="B8759">
        <v>63</v>
      </c>
      <c r="C8759">
        <v>63</v>
      </c>
    </row>
    <row r="8760" spans="1:3" x14ac:dyDescent="0.2">
      <c r="A8760">
        <v>63</v>
      </c>
      <c r="B8760">
        <v>64</v>
      </c>
      <c r="C8760">
        <v>46</v>
      </c>
    </row>
    <row r="8761" spans="1:3" x14ac:dyDescent="0.2">
      <c r="A8761">
        <v>63</v>
      </c>
      <c r="B8761">
        <v>65</v>
      </c>
      <c r="C8761">
        <v>93</v>
      </c>
    </row>
    <row r="8762" spans="1:3" x14ac:dyDescent="0.2">
      <c r="A8762">
        <v>63</v>
      </c>
      <c r="B8762">
        <v>66</v>
      </c>
      <c r="C8762">
        <v>46</v>
      </c>
    </row>
    <row r="8763" spans="1:3" x14ac:dyDescent="0.2">
      <c r="A8763">
        <v>63</v>
      </c>
      <c r="B8763">
        <v>67</v>
      </c>
      <c r="C8763">
        <v>87</v>
      </c>
    </row>
    <row r="8764" spans="1:3" x14ac:dyDescent="0.2">
      <c r="A8764">
        <v>63</v>
      </c>
      <c r="B8764">
        <v>68</v>
      </c>
      <c r="C8764">
        <v>106</v>
      </c>
    </row>
    <row r="8765" spans="1:3" x14ac:dyDescent="0.2">
      <c r="A8765">
        <v>63</v>
      </c>
      <c r="B8765">
        <v>69</v>
      </c>
      <c r="C8765">
        <v>85</v>
      </c>
    </row>
    <row r="8766" spans="1:3" x14ac:dyDescent="0.2">
      <c r="A8766">
        <v>63</v>
      </c>
      <c r="B8766">
        <v>70</v>
      </c>
      <c r="C8766">
        <v>122</v>
      </c>
    </row>
    <row r="8767" spans="1:3" x14ac:dyDescent="0.2">
      <c r="A8767">
        <v>63</v>
      </c>
      <c r="B8767">
        <v>71</v>
      </c>
      <c r="C8767">
        <v>85</v>
      </c>
    </row>
    <row r="8768" spans="1:3" x14ac:dyDescent="0.2">
      <c r="A8768">
        <v>63</v>
      </c>
      <c r="B8768">
        <v>72</v>
      </c>
      <c r="C8768">
        <v>74</v>
      </c>
    </row>
    <row r="8769" spans="1:3" x14ac:dyDescent="0.2">
      <c r="A8769">
        <v>63</v>
      </c>
      <c r="B8769">
        <v>73</v>
      </c>
      <c r="C8769">
        <v>66</v>
      </c>
    </row>
    <row r="8770" spans="1:3" x14ac:dyDescent="0.2">
      <c r="A8770">
        <v>63</v>
      </c>
      <c r="B8770">
        <v>74</v>
      </c>
      <c r="C8770">
        <v>46</v>
      </c>
    </row>
    <row r="8771" spans="1:3" x14ac:dyDescent="0.2">
      <c r="A8771">
        <v>63</v>
      </c>
      <c r="B8771">
        <v>75</v>
      </c>
      <c r="C8771">
        <v>46</v>
      </c>
    </row>
    <row r="8772" spans="1:3" x14ac:dyDescent="0.2">
      <c r="A8772">
        <v>63</v>
      </c>
      <c r="B8772">
        <v>76</v>
      </c>
      <c r="C8772">
        <v>113</v>
      </c>
    </row>
    <row r="8773" spans="1:3" x14ac:dyDescent="0.2">
      <c r="A8773">
        <v>63</v>
      </c>
      <c r="B8773">
        <v>77</v>
      </c>
      <c r="C8773">
        <v>113</v>
      </c>
    </row>
    <row r="8774" spans="1:3" x14ac:dyDescent="0.2">
      <c r="A8774">
        <v>63</v>
      </c>
      <c r="B8774">
        <v>78</v>
      </c>
      <c r="C8774">
        <v>105</v>
      </c>
    </row>
    <row r="8775" spans="1:3" x14ac:dyDescent="0.2">
      <c r="A8775">
        <v>63</v>
      </c>
      <c r="B8775">
        <v>79</v>
      </c>
      <c r="C8775">
        <v>85</v>
      </c>
    </row>
    <row r="8776" spans="1:3" x14ac:dyDescent="0.2">
      <c r="A8776">
        <v>63</v>
      </c>
      <c r="B8776">
        <v>80</v>
      </c>
      <c r="C8776">
        <v>122</v>
      </c>
    </row>
    <row r="8777" spans="1:3" x14ac:dyDescent="0.2">
      <c r="A8777">
        <v>63</v>
      </c>
      <c r="B8777">
        <v>81</v>
      </c>
      <c r="C8777">
        <v>65</v>
      </c>
    </row>
    <row r="8778" spans="1:3" x14ac:dyDescent="0.2">
      <c r="A8778">
        <v>63</v>
      </c>
      <c r="B8778">
        <v>82</v>
      </c>
      <c r="C8778">
        <v>31</v>
      </c>
    </row>
    <row r="8779" spans="1:3" x14ac:dyDescent="0.2">
      <c r="A8779">
        <v>63</v>
      </c>
      <c r="B8779">
        <v>83</v>
      </c>
      <c r="C8779">
        <v>93</v>
      </c>
    </row>
    <row r="8780" spans="1:3" x14ac:dyDescent="0.2">
      <c r="A8780">
        <v>63</v>
      </c>
      <c r="B8780">
        <v>84</v>
      </c>
      <c r="C8780">
        <v>10</v>
      </c>
    </row>
    <row r="8781" spans="1:3" x14ac:dyDescent="0.2">
      <c r="A8781">
        <v>63</v>
      </c>
      <c r="B8781">
        <v>85</v>
      </c>
      <c r="C8781">
        <v>10</v>
      </c>
    </row>
    <row r="8782" spans="1:3" x14ac:dyDescent="0.2">
      <c r="A8782">
        <v>63</v>
      </c>
      <c r="B8782">
        <v>86</v>
      </c>
      <c r="C8782">
        <v>123</v>
      </c>
    </row>
    <row r="8783" spans="1:3" x14ac:dyDescent="0.2">
      <c r="A8783">
        <v>63</v>
      </c>
      <c r="B8783">
        <v>87</v>
      </c>
      <c r="C8783">
        <v>63</v>
      </c>
    </row>
    <row r="8784" spans="1:3" x14ac:dyDescent="0.2">
      <c r="A8784">
        <v>63</v>
      </c>
      <c r="B8784">
        <v>88</v>
      </c>
      <c r="C8784">
        <v>76</v>
      </c>
    </row>
    <row r="8785" spans="1:3" x14ac:dyDescent="0.2">
      <c r="A8785">
        <v>63</v>
      </c>
      <c r="B8785">
        <v>89</v>
      </c>
      <c r="C8785">
        <v>49</v>
      </c>
    </row>
    <row r="8786" spans="1:3" x14ac:dyDescent="0.2">
      <c r="A8786">
        <v>63</v>
      </c>
      <c r="B8786">
        <v>90</v>
      </c>
      <c r="C8786">
        <v>88</v>
      </c>
    </row>
    <row r="8787" spans="1:3" x14ac:dyDescent="0.2">
      <c r="A8787">
        <v>63</v>
      </c>
      <c r="B8787">
        <v>91</v>
      </c>
      <c r="C8787">
        <v>70</v>
      </c>
    </row>
    <row r="8788" spans="1:3" x14ac:dyDescent="0.2">
      <c r="A8788">
        <v>63</v>
      </c>
      <c r="B8788">
        <v>92</v>
      </c>
      <c r="C8788">
        <v>37</v>
      </c>
    </row>
    <row r="8789" spans="1:3" x14ac:dyDescent="0.2">
      <c r="A8789">
        <v>63</v>
      </c>
      <c r="B8789">
        <v>93</v>
      </c>
      <c r="C8789">
        <v>113</v>
      </c>
    </row>
    <row r="8790" spans="1:3" x14ac:dyDescent="0.2">
      <c r="A8790">
        <v>63</v>
      </c>
      <c r="B8790">
        <v>94</v>
      </c>
      <c r="C8790">
        <v>108</v>
      </c>
    </row>
    <row r="8791" spans="1:3" x14ac:dyDescent="0.2">
      <c r="A8791">
        <v>63</v>
      </c>
      <c r="B8791">
        <v>95</v>
      </c>
      <c r="C8791">
        <v>71</v>
      </c>
    </row>
    <row r="8792" spans="1:3" x14ac:dyDescent="0.2">
      <c r="A8792">
        <v>63</v>
      </c>
      <c r="B8792">
        <v>96</v>
      </c>
      <c r="C8792">
        <v>79</v>
      </c>
    </row>
    <row r="8793" spans="1:3" x14ac:dyDescent="0.2">
      <c r="A8793">
        <v>63</v>
      </c>
      <c r="B8793">
        <v>97</v>
      </c>
      <c r="C8793">
        <v>92</v>
      </c>
    </row>
    <row r="8794" spans="1:3" x14ac:dyDescent="0.2">
      <c r="A8794">
        <v>63</v>
      </c>
      <c r="B8794">
        <v>98</v>
      </c>
      <c r="C8794">
        <v>101</v>
      </c>
    </row>
    <row r="8795" spans="1:3" x14ac:dyDescent="0.2">
      <c r="A8795">
        <v>63</v>
      </c>
      <c r="B8795">
        <v>99</v>
      </c>
      <c r="C8795">
        <v>76</v>
      </c>
    </row>
    <row r="8796" spans="1:3" x14ac:dyDescent="0.2">
      <c r="A8796">
        <v>63</v>
      </c>
      <c r="B8796">
        <v>100</v>
      </c>
      <c r="C8796">
        <v>93</v>
      </c>
    </row>
    <row r="8797" spans="1:3" x14ac:dyDescent="0.2">
      <c r="A8797">
        <v>63</v>
      </c>
      <c r="B8797">
        <v>101</v>
      </c>
      <c r="C8797">
        <v>114</v>
      </c>
    </row>
    <row r="8798" spans="1:3" x14ac:dyDescent="0.2">
      <c r="A8798">
        <v>63</v>
      </c>
      <c r="B8798">
        <v>102</v>
      </c>
      <c r="C8798">
        <v>114</v>
      </c>
    </row>
    <row r="8799" spans="1:3" x14ac:dyDescent="0.2">
      <c r="A8799">
        <v>63</v>
      </c>
      <c r="B8799">
        <v>103</v>
      </c>
      <c r="C8799">
        <v>85</v>
      </c>
    </row>
    <row r="8800" spans="1:3" x14ac:dyDescent="0.2">
      <c r="A8800">
        <v>63</v>
      </c>
      <c r="B8800">
        <v>104</v>
      </c>
      <c r="C8800">
        <v>85</v>
      </c>
    </row>
    <row r="8801" spans="1:3" x14ac:dyDescent="0.2">
      <c r="A8801">
        <v>63</v>
      </c>
      <c r="B8801">
        <v>105</v>
      </c>
      <c r="C8801">
        <v>46</v>
      </c>
    </row>
    <row r="8802" spans="1:3" x14ac:dyDescent="0.2">
      <c r="A8802">
        <v>63</v>
      </c>
      <c r="B8802">
        <v>106</v>
      </c>
      <c r="C8802">
        <v>67</v>
      </c>
    </row>
    <row r="8803" spans="1:3" x14ac:dyDescent="0.2">
      <c r="A8803">
        <v>63</v>
      </c>
      <c r="B8803">
        <v>107</v>
      </c>
      <c r="C8803">
        <v>106</v>
      </c>
    </row>
    <row r="8804" spans="1:3" x14ac:dyDescent="0.2">
      <c r="A8804">
        <v>63</v>
      </c>
      <c r="B8804">
        <v>108</v>
      </c>
      <c r="C8804">
        <v>92</v>
      </c>
    </row>
    <row r="8805" spans="1:3" x14ac:dyDescent="0.2">
      <c r="A8805">
        <v>63</v>
      </c>
      <c r="B8805">
        <v>109</v>
      </c>
      <c r="C8805">
        <v>44</v>
      </c>
    </row>
    <row r="8806" spans="1:3" x14ac:dyDescent="0.2">
      <c r="A8806">
        <v>63</v>
      </c>
      <c r="B8806">
        <v>110</v>
      </c>
      <c r="C8806">
        <v>67</v>
      </c>
    </row>
    <row r="8807" spans="1:3" x14ac:dyDescent="0.2">
      <c r="A8807">
        <v>63</v>
      </c>
      <c r="B8807">
        <v>111</v>
      </c>
      <c r="C8807">
        <v>117</v>
      </c>
    </row>
    <row r="8808" spans="1:3" x14ac:dyDescent="0.2">
      <c r="A8808">
        <v>63</v>
      </c>
      <c r="B8808">
        <v>112</v>
      </c>
      <c r="C8808">
        <v>37</v>
      </c>
    </row>
    <row r="8809" spans="1:3" x14ac:dyDescent="0.2">
      <c r="A8809">
        <v>63</v>
      </c>
      <c r="B8809">
        <v>113</v>
      </c>
      <c r="C8809">
        <v>92</v>
      </c>
    </row>
    <row r="8810" spans="1:3" x14ac:dyDescent="0.2">
      <c r="A8810">
        <v>63</v>
      </c>
      <c r="B8810">
        <v>114</v>
      </c>
      <c r="C8810">
        <v>87</v>
      </c>
    </row>
    <row r="8811" spans="1:3" x14ac:dyDescent="0.2">
      <c r="A8811">
        <v>63</v>
      </c>
      <c r="B8811">
        <v>115</v>
      </c>
      <c r="C8811">
        <v>88</v>
      </c>
    </row>
    <row r="8812" spans="1:3" x14ac:dyDescent="0.2">
      <c r="A8812">
        <v>63</v>
      </c>
      <c r="B8812">
        <v>116</v>
      </c>
      <c r="C8812">
        <v>99</v>
      </c>
    </row>
    <row r="8813" spans="1:3" x14ac:dyDescent="0.2">
      <c r="A8813">
        <v>63</v>
      </c>
      <c r="B8813">
        <v>117</v>
      </c>
      <c r="C8813">
        <v>87</v>
      </c>
    </row>
    <row r="8814" spans="1:3" x14ac:dyDescent="0.2">
      <c r="A8814">
        <v>63</v>
      </c>
      <c r="B8814">
        <v>118</v>
      </c>
      <c r="C8814">
        <v>86</v>
      </c>
    </row>
    <row r="8815" spans="1:3" x14ac:dyDescent="0.2">
      <c r="A8815">
        <v>63</v>
      </c>
      <c r="B8815">
        <v>119</v>
      </c>
      <c r="C8815">
        <v>110</v>
      </c>
    </row>
    <row r="8816" spans="1:3" x14ac:dyDescent="0.2">
      <c r="A8816">
        <v>63</v>
      </c>
      <c r="B8816">
        <v>120</v>
      </c>
      <c r="C8816">
        <v>101</v>
      </c>
    </row>
    <row r="8817" spans="1:3" x14ac:dyDescent="0.2">
      <c r="A8817">
        <v>63</v>
      </c>
      <c r="B8817">
        <v>121</v>
      </c>
      <c r="C8817">
        <v>60</v>
      </c>
    </row>
    <row r="8818" spans="1:3" x14ac:dyDescent="0.2">
      <c r="A8818">
        <v>63</v>
      </c>
      <c r="B8818">
        <v>122</v>
      </c>
      <c r="C8818">
        <v>48</v>
      </c>
    </row>
    <row r="8819" spans="1:3" x14ac:dyDescent="0.2">
      <c r="A8819">
        <v>63</v>
      </c>
      <c r="B8819">
        <v>123</v>
      </c>
      <c r="C8819">
        <v>67</v>
      </c>
    </row>
    <row r="8820" spans="1:3" x14ac:dyDescent="0.2">
      <c r="A8820">
        <v>63</v>
      </c>
      <c r="B8820">
        <v>124</v>
      </c>
      <c r="C8820">
        <v>67</v>
      </c>
    </row>
    <row r="8821" spans="1:3" x14ac:dyDescent="0.2">
      <c r="A8821">
        <v>63</v>
      </c>
      <c r="B8821">
        <v>125</v>
      </c>
      <c r="C8821">
        <v>86</v>
      </c>
    </row>
    <row r="8822" spans="1:3" x14ac:dyDescent="0.2">
      <c r="A8822">
        <v>63</v>
      </c>
      <c r="B8822">
        <v>126</v>
      </c>
      <c r="C8822">
        <v>86</v>
      </c>
    </row>
    <row r="8823" spans="1:3" x14ac:dyDescent="0.2">
      <c r="A8823">
        <v>63</v>
      </c>
      <c r="B8823">
        <v>127</v>
      </c>
      <c r="C8823">
        <v>123</v>
      </c>
    </row>
    <row r="8824" spans="1:3" x14ac:dyDescent="0.2">
      <c r="A8824">
        <v>63</v>
      </c>
      <c r="B8824">
        <v>128</v>
      </c>
      <c r="C8824">
        <v>60</v>
      </c>
    </row>
    <row r="8825" spans="1:3" x14ac:dyDescent="0.2">
      <c r="A8825">
        <v>63</v>
      </c>
      <c r="B8825">
        <v>129</v>
      </c>
      <c r="C8825">
        <v>123</v>
      </c>
    </row>
    <row r="8826" spans="1:3" x14ac:dyDescent="0.2">
      <c r="A8826">
        <v>63</v>
      </c>
      <c r="B8826">
        <v>130</v>
      </c>
      <c r="C8826">
        <v>87</v>
      </c>
    </row>
    <row r="8827" spans="1:3" x14ac:dyDescent="0.2">
      <c r="A8827">
        <v>63</v>
      </c>
      <c r="B8827">
        <v>131</v>
      </c>
      <c r="C8827">
        <v>101</v>
      </c>
    </row>
    <row r="8828" spans="1:3" x14ac:dyDescent="0.2">
      <c r="A8828">
        <v>63</v>
      </c>
      <c r="B8828">
        <v>132</v>
      </c>
      <c r="C8828">
        <v>86</v>
      </c>
    </row>
    <row r="8829" spans="1:3" x14ac:dyDescent="0.2">
      <c r="A8829">
        <v>63</v>
      </c>
      <c r="B8829">
        <v>133</v>
      </c>
      <c r="C8829">
        <v>121</v>
      </c>
    </row>
    <row r="8830" spans="1:3" x14ac:dyDescent="0.2">
      <c r="A8830">
        <v>63</v>
      </c>
      <c r="B8830">
        <v>134</v>
      </c>
      <c r="C8830">
        <v>86</v>
      </c>
    </row>
    <row r="8831" spans="1:3" x14ac:dyDescent="0.2">
      <c r="A8831">
        <v>63</v>
      </c>
      <c r="B8831">
        <v>135</v>
      </c>
      <c r="C8831">
        <v>121</v>
      </c>
    </row>
    <row r="8832" spans="1:3" x14ac:dyDescent="0.2">
      <c r="A8832">
        <v>63</v>
      </c>
      <c r="B8832">
        <v>136</v>
      </c>
      <c r="C8832">
        <v>121</v>
      </c>
    </row>
    <row r="8833" spans="1:3" x14ac:dyDescent="0.2">
      <c r="A8833">
        <v>63</v>
      </c>
      <c r="B8833">
        <v>137</v>
      </c>
      <c r="C8833">
        <v>121</v>
      </c>
    </row>
    <row r="8834" spans="1:3" x14ac:dyDescent="0.2">
      <c r="A8834">
        <v>64</v>
      </c>
      <c r="B8834">
        <v>0</v>
      </c>
      <c r="C8834">
        <v>21</v>
      </c>
    </row>
    <row r="8835" spans="1:3" x14ac:dyDescent="0.2">
      <c r="A8835">
        <v>64</v>
      </c>
      <c r="B8835">
        <v>1</v>
      </c>
      <c r="C8835">
        <v>21</v>
      </c>
    </row>
    <row r="8836" spans="1:3" x14ac:dyDescent="0.2">
      <c r="A8836">
        <v>64</v>
      </c>
      <c r="B8836">
        <v>2</v>
      </c>
      <c r="C8836">
        <v>78</v>
      </c>
    </row>
    <row r="8837" spans="1:3" x14ac:dyDescent="0.2">
      <c r="A8837">
        <v>64</v>
      </c>
      <c r="B8837">
        <v>3</v>
      </c>
      <c r="C8837">
        <v>73</v>
      </c>
    </row>
    <row r="8838" spans="1:3" x14ac:dyDescent="0.2">
      <c r="A8838">
        <v>64</v>
      </c>
      <c r="B8838">
        <v>4</v>
      </c>
      <c r="C8838">
        <v>73</v>
      </c>
    </row>
    <row r="8839" spans="1:3" x14ac:dyDescent="0.2">
      <c r="A8839">
        <v>64</v>
      </c>
      <c r="B8839">
        <v>5</v>
      </c>
      <c r="C8839">
        <v>28</v>
      </c>
    </row>
    <row r="8840" spans="1:3" x14ac:dyDescent="0.2">
      <c r="A8840">
        <v>64</v>
      </c>
      <c r="B8840">
        <v>6</v>
      </c>
      <c r="C8840">
        <v>73</v>
      </c>
    </row>
    <row r="8841" spans="1:3" x14ac:dyDescent="0.2">
      <c r="A8841">
        <v>64</v>
      </c>
      <c r="B8841">
        <v>7</v>
      </c>
      <c r="C8841">
        <v>55</v>
      </c>
    </row>
    <row r="8842" spans="1:3" x14ac:dyDescent="0.2">
      <c r="A8842">
        <v>64</v>
      </c>
      <c r="B8842">
        <v>8</v>
      </c>
      <c r="C8842">
        <v>115</v>
      </c>
    </row>
    <row r="8843" spans="1:3" x14ac:dyDescent="0.2">
      <c r="A8843">
        <v>64</v>
      </c>
      <c r="B8843">
        <v>9</v>
      </c>
      <c r="C8843">
        <v>51</v>
      </c>
    </row>
    <row r="8844" spans="1:3" x14ac:dyDescent="0.2">
      <c r="A8844">
        <v>64</v>
      </c>
      <c r="B8844">
        <v>10</v>
      </c>
      <c r="C8844">
        <v>83</v>
      </c>
    </row>
    <row r="8845" spans="1:3" x14ac:dyDescent="0.2">
      <c r="A8845">
        <v>64</v>
      </c>
      <c r="B8845">
        <v>11</v>
      </c>
      <c r="C8845">
        <v>33</v>
      </c>
    </row>
    <row r="8846" spans="1:3" x14ac:dyDescent="0.2">
      <c r="A8846">
        <v>64</v>
      </c>
      <c r="B8846">
        <v>12</v>
      </c>
      <c r="C8846">
        <v>51</v>
      </c>
    </row>
    <row r="8847" spans="1:3" x14ac:dyDescent="0.2">
      <c r="A8847">
        <v>64</v>
      </c>
      <c r="B8847">
        <v>13</v>
      </c>
      <c r="C8847">
        <v>56</v>
      </c>
    </row>
    <row r="8848" spans="1:3" x14ac:dyDescent="0.2">
      <c r="A8848">
        <v>64</v>
      </c>
      <c r="B8848">
        <v>14</v>
      </c>
      <c r="C8848">
        <v>56</v>
      </c>
    </row>
    <row r="8849" spans="1:3" x14ac:dyDescent="0.2">
      <c r="A8849">
        <v>64</v>
      </c>
      <c r="B8849">
        <v>15</v>
      </c>
      <c r="C8849">
        <v>21</v>
      </c>
    </row>
    <row r="8850" spans="1:3" x14ac:dyDescent="0.2">
      <c r="A8850">
        <v>64</v>
      </c>
      <c r="B8850">
        <v>16</v>
      </c>
      <c r="C8850">
        <v>33</v>
      </c>
    </row>
    <row r="8851" spans="1:3" x14ac:dyDescent="0.2">
      <c r="A8851">
        <v>64</v>
      </c>
      <c r="B8851">
        <v>17</v>
      </c>
      <c r="C8851">
        <v>78</v>
      </c>
    </row>
    <row r="8852" spans="1:3" x14ac:dyDescent="0.2">
      <c r="A8852">
        <v>64</v>
      </c>
      <c r="B8852">
        <v>18</v>
      </c>
      <c r="C8852">
        <v>33</v>
      </c>
    </row>
    <row r="8853" spans="1:3" x14ac:dyDescent="0.2">
      <c r="A8853">
        <v>64</v>
      </c>
      <c r="B8853">
        <v>19</v>
      </c>
      <c r="C8853">
        <v>21</v>
      </c>
    </row>
    <row r="8854" spans="1:3" x14ac:dyDescent="0.2">
      <c r="A8854">
        <v>64</v>
      </c>
      <c r="B8854">
        <v>20</v>
      </c>
      <c r="C8854">
        <v>56</v>
      </c>
    </row>
    <row r="8855" spans="1:3" x14ac:dyDescent="0.2">
      <c r="A8855">
        <v>64</v>
      </c>
      <c r="B8855">
        <v>21</v>
      </c>
      <c r="C8855">
        <v>54</v>
      </c>
    </row>
    <row r="8856" spans="1:3" x14ac:dyDescent="0.2">
      <c r="A8856">
        <v>64</v>
      </c>
      <c r="B8856">
        <v>22</v>
      </c>
      <c r="C8856">
        <v>90</v>
      </c>
    </row>
    <row r="8857" spans="1:3" x14ac:dyDescent="0.2">
      <c r="A8857">
        <v>64</v>
      </c>
      <c r="B8857">
        <v>23</v>
      </c>
      <c r="C8857">
        <v>116</v>
      </c>
    </row>
    <row r="8858" spans="1:3" x14ac:dyDescent="0.2">
      <c r="A8858">
        <v>64</v>
      </c>
      <c r="B8858">
        <v>24</v>
      </c>
      <c r="C8858">
        <v>58</v>
      </c>
    </row>
    <row r="8859" spans="1:3" x14ac:dyDescent="0.2">
      <c r="A8859">
        <v>64</v>
      </c>
      <c r="B8859">
        <v>25</v>
      </c>
      <c r="C8859">
        <v>21</v>
      </c>
    </row>
    <row r="8860" spans="1:3" x14ac:dyDescent="0.2">
      <c r="A8860">
        <v>64</v>
      </c>
      <c r="B8860">
        <v>26</v>
      </c>
      <c r="C8860">
        <v>52</v>
      </c>
    </row>
    <row r="8861" spans="1:3" x14ac:dyDescent="0.2">
      <c r="A8861">
        <v>64</v>
      </c>
      <c r="B8861">
        <v>27</v>
      </c>
      <c r="C8861">
        <v>71</v>
      </c>
    </row>
    <row r="8862" spans="1:3" x14ac:dyDescent="0.2">
      <c r="A8862">
        <v>64</v>
      </c>
      <c r="B8862">
        <v>28</v>
      </c>
      <c r="C8862">
        <v>40</v>
      </c>
    </row>
    <row r="8863" spans="1:3" x14ac:dyDescent="0.2">
      <c r="A8863">
        <v>64</v>
      </c>
      <c r="B8863">
        <v>29</v>
      </c>
      <c r="C8863">
        <v>59</v>
      </c>
    </row>
    <row r="8864" spans="1:3" x14ac:dyDescent="0.2">
      <c r="A8864">
        <v>64</v>
      </c>
      <c r="B8864">
        <v>30</v>
      </c>
      <c r="C8864">
        <v>58</v>
      </c>
    </row>
    <row r="8865" spans="1:3" x14ac:dyDescent="0.2">
      <c r="A8865">
        <v>64</v>
      </c>
      <c r="B8865">
        <v>31</v>
      </c>
      <c r="C8865">
        <v>79</v>
      </c>
    </row>
    <row r="8866" spans="1:3" x14ac:dyDescent="0.2">
      <c r="A8866">
        <v>64</v>
      </c>
      <c r="B8866">
        <v>32</v>
      </c>
      <c r="C8866">
        <v>28</v>
      </c>
    </row>
    <row r="8867" spans="1:3" x14ac:dyDescent="0.2">
      <c r="A8867">
        <v>64</v>
      </c>
      <c r="B8867">
        <v>33</v>
      </c>
      <c r="C8867">
        <v>54</v>
      </c>
    </row>
    <row r="8868" spans="1:3" x14ac:dyDescent="0.2">
      <c r="A8868">
        <v>64</v>
      </c>
      <c r="B8868">
        <v>34</v>
      </c>
      <c r="C8868">
        <v>54</v>
      </c>
    </row>
    <row r="8869" spans="1:3" x14ac:dyDescent="0.2">
      <c r="A8869">
        <v>64</v>
      </c>
      <c r="B8869">
        <v>35</v>
      </c>
      <c r="C8869">
        <v>73</v>
      </c>
    </row>
    <row r="8870" spans="1:3" x14ac:dyDescent="0.2">
      <c r="A8870">
        <v>64</v>
      </c>
      <c r="B8870">
        <v>36</v>
      </c>
      <c r="C8870">
        <v>73</v>
      </c>
    </row>
    <row r="8871" spans="1:3" x14ac:dyDescent="0.2">
      <c r="A8871">
        <v>64</v>
      </c>
      <c r="B8871">
        <v>37</v>
      </c>
      <c r="C8871">
        <v>46</v>
      </c>
    </row>
    <row r="8872" spans="1:3" x14ac:dyDescent="0.2">
      <c r="A8872">
        <v>64</v>
      </c>
      <c r="B8872">
        <v>38</v>
      </c>
      <c r="C8872">
        <v>46</v>
      </c>
    </row>
    <row r="8873" spans="1:3" x14ac:dyDescent="0.2">
      <c r="A8873">
        <v>64</v>
      </c>
      <c r="B8873">
        <v>39</v>
      </c>
      <c r="C8873">
        <v>90</v>
      </c>
    </row>
    <row r="8874" spans="1:3" x14ac:dyDescent="0.2">
      <c r="A8874">
        <v>64</v>
      </c>
      <c r="B8874">
        <v>40</v>
      </c>
      <c r="C8874">
        <v>103</v>
      </c>
    </row>
    <row r="8875" spans="1:3" x14ac:dyDescent="0.2">
      <c r="A8875">
        <v>64</v>
      </c>
      <c r="B8875">
        <v>41</v>
      </c>
      <c r="C8875">
        <v>79</v>
      </c>
    </row>
    <row r="8876" spans="1:3" x14ac:dyDescent="0.2">
      <c r="A8876">
        <v>64</v>
      </c>
      <c r="B8876">
        <v>42</v>
      </c>
      <c r="C8876">
        <v>103</v>
      </c>
    </row>
    <row r="8877" spans="1:3" x14ac:dyDescent="0.2">
      <c r="A8877">
        <v>64</v>
      </c>
      <c r="B8877">
        <v>43</v>
      </c>
      <c r="C8877">
        <v>79</v>
      </c>
    </row>
    <row r="8878" spans="1:3" x14ac:dyDescent="0.2">
      <c r="A8878">
        <v>64</v>
      </c>
      <c r="B8878">
        <v>44</v>
      </c>
      <c r="C8878">
        <v>46</v>
      </c>
    </row>
    <row r="8879" spans="1:3" x14ac:dyDescent="0.2">
      <c r="A8879">
        <v>64</v>
      </c>
      <c r="B8879">
        <v>45</v>
      </c>
      <c r="C8879">
        <v>28</v>
      </c>
    </row>
    <row r="8880" spans="1:3" x14ac:dyDescent="0.2">
      <c r="A8880">
        <v>64</v>
      </c>
      <c r="B8880">
        <v>46</v>
      </c>
      <c r="C8880">
        <v>88</v>
      </c>
    </row>
    <row r="8881" spans="1:3" x14ac:dyDescent="0.2">
      <c r="A8881">
        <v>64</v>
      </c>
      <c r="B8881">
        <v>47</v>
      </c>
      <c r="C8881">
        <v>65</v>
      </c>
    </row>
    <row r="8882" spans="1:3" x14ac:dyDescent="0.2">
      <c r="A8882">
        <v>64</v>
      </c>
      <c r="B8882">
        <v>48</v>
      </c>
      <c r="C8882">
        <v>85</v>
      </c>
    </row>
    <row r="8883" spans="1:3" x14ac:dyDescent="0.2">
      <c r="A8883">
        <v>64</v>
      </c>
      <c r="B8883">
        <v>49</v>
      </c>
      <c r="C8883">
        <v>49</v>
      </c>
    </row>
    <row r="8884" spans="1:3" x14ac:dyDescent="0.2">
      <c r="A8884">
        <v>64</v>
      </c>
      <c r="B8884">
        <v>50</v>
      </c>
      <c r="C8884">
        <v>79</v>
      </c>
    </row>
    <row r="8885" spans="1:3" x14ac:dyDescent="0.2">
      <c r="A8885">
        <v>64</v>
      </c>
      <c r="B8885">
        <v>51</v>
      </c>
      <c r="C8885">
        <v>81</v>
      </c>
    </row>
    <row r="8886" spans="1:3" x14ac:dyDescent="0.2">
      <c r="A8886">
        <v>64</v>
      </c>
      <c r="B8886">
        <v>52</v>
      </c>
      <c r="C8886">
        <v>54</v>
      </c>
    </row>
    <row r="8887" spans="1:3" x14ac:dyDescent="0.2">
      <c r="A8887">
        <v>64</v>
      </c>
      <c r="B8887">
        <v>53</v>
      </c>
      <c r="C8887">
        <v>115</v>
      </c>
    </row>
    <row r="8888" spans="1:3" x14ac:dyDescent="0.2">
      <c r="A8888">
        <v>64</v>
      </c>
      <c r="B8888">
        <v>54</v>
      </c>
      <c r="C8888">
        <v>69</v>
      </c>
    </row>
    <row r="8889" spans="1:3" x14ac:dyDescent="0.2">
      <c r="A8889">
        <v>64</v>
      </c>
      <c r="B8889">
        <v>55</v>
      </c>
      <c r="C8889">
        <v>42</v>
      </c>
    </row>
    <row r="8890" spans="1:3" x14ac:dyDescent="0.2">
      <c r="A8890">
        <v>64</v>
      </c>
      <c r="B8890">
        <v>56</v>
      </c>
      <c r="C8890">
        <v>31</v>
      </c>
    </row>
    <row r="8891" spans="1:3" x14ac:dyDescent="0.2">
      <c r="A8891">
        <v>64</v>
      </c>
      <c r="B8891">
        <v>57</v>
      </c>
      <c r="C8891">
        <v>50</v>
      </c>
    </row>
    <row r="8892" spans="1:3" x14ac:dyDescent="0.2">
      <c r="A8892">
        <v>64</v>
      </c>
      <c r="B8892">
        <v>58</v>
      </c>
      <c r="C8892">
        <v>42</v>
      </c>
    </row>
    <row r="8893" spans="1:3" x14ac:dyDescent="0.2">
      <c r="A8893">
        <v>64</v>
      </c>
      <c r="B8893">
        <v>59</v>
      </c>
      <c r="C8893">
        <v>40</v>
      </c>
    </row>
    <row r="8894" spans="1:3" x14ac:dyDescent="0.2">
      <c r="A8894">
        <v>64</v>
      </c>
      <c r="B8894">
        <v>60</v>
      </c>
      <c r="C8894">
        <v>122</v>
      </c>
    </row>
    <row r="8895" spans="1:3" x14ac:dyDescent="0.2">
      <c r="A8895">
        <v>64</v>
      </c>
      <c r="B8895">
        <v>61</v>
      </c>
      <c r="C8895">
        <v>83</v>
      </c>
    </row>
    <row r="8896" spans="1:3" x14ac:dyDescent="0.2">
      <c r="A8896">
        <v>64</v>
      </c>
      <c r="B8896">
        <v>62</v>
      </c>
      <c r="C8896">
        <v>91</v>
      </c>
    </row>
    <row r="8897" spans="1:3" x14ac:dyDescent="0.2">
      <c r="A8897">
        <v>64</v>
      </c>
      <c r="B8897">
        <v>63</v>
      </c>
      <c r="C8897">
        <v>46</v>
      </c>
    </row>
    <row r="8898" spans="1:3" x14ac:dyDescent="0.2">
      <c r="A8898">
        <v>64</v>
      </c>
      <c r="B8898">
        <v>64</v>
      </c>
      <c r="C8898">
        <v>64</v>
      </c>
    </row>
    <row r="8899" spans="1:3" x14ac:dyDescent="0.2">
      <c r="A8899">
        <v>64</v>
      </c>
      <c r="B8899">
        <v>65</v>
      </c>
      <c r="C8899">
        <v>70</v>
      </c>
    </row>
    <row r="8900" spans="1:3" x14ac:dyDescent="0.2">
      <c r="A8900">
        <v>64</v>
      </c>
      <c r="B8900">
        <v>66</v>
      </c>
      <c r="C8900">
        <v>105</v>
      </c>
    </row>
    <row r="8901" spans="1:3" x14ac:dyDescent="0.2">
      <c r="A8901">
        <v>64</v>
      </c>
      <c r="B8901">
        <v>67</v>
      </c>
      <c r="C8901">
        <v>122</v>
      </c>
    </row>
    <row r="8902" spans="1:3" x14ac:dyDescent="0.2">
      <c r="A8902">
        <v>64</v>
      </c>
      <c r="B8902">
        <v>68</v>
      </c>
      <c r="C8902">
        <v>10</v>
      </c>
    </row>
    <row r="8903" spans="1:3" x14ac:dyDescent="0.2">
      <c r="A8903">
        <v>64</v>
      </c>
      <c r="B8903">
        <v>69</v>
      </c>
      <c r="C8903">
        <v>79</v>
      </c>
    </row>
    <row r="8904" spans="1:3" x14ac:dyDescent="0.2">
      <c r="A8904">
        <v>64</v>
      </c>
      <c r="B8904">
        <v>70</v>
      </c>
      <c r="C8904">
        <v>66</v>
      </c>
    </row>
    <row r="8905" spans="1:3" x14ac:dyDescent="0.2">
      <c r="A8905">
        <v>64</v>
      </c>
      <c r="B8905">
        <v>71</v>
      </c>
      <c r="C8905">
        <v>74</v>
      </c>
    </row>
    <row r="8906" spans="1:3" x14ac:dyDescent="0.2">
      <c r="A8906">
        <v>64</v>
      </c>
      <c r="B8906">
        <v>72</v>
      </c>
      <c r="C8906">
        <v>116</v>
      </c>
    </row>
    <row r="8907" spans="1:3" x14ac:dyDescent="0.2">
      <c r="A8907">
        <v>64</v>
      </c>
      <c r="B8907">
        <v>73</v>
      </c>
      <c r="C8907">
        <v>54</v>
      </c>
    </row>
    <row r="8908" spans="1:3" x14ac:dyDescent="0.2">
      <c r="A8908">
        <v>64</v>
      </c>
      <c r="B8908">
        <v>74</v>
      </c>
      <c r="C8908">
        <v>74</v>
      </c>
    </row>
    <row r="8909" spans="1:3" x14ac:dyDescent="0.2">
      <c r="A8909">
        <v>64</v>
      </c>
      <c r="B8909">
        <v>75</v>
      </c>
      <c r="C8909">
        <v>64</v>
      </c>
    </row>
    <row r="8910" spans="1:3" x14ac:dyDescent="0.2">
      <c r="A8910">
        <v>64</v>
      </c>
      <c r="B8910">
        <v>76</v>
      </c>
      <c r="C8910">
        <v>65</v>
      </c>
    </row>
    <row r="8911" spans="1:3" x14ac:dyDescent="0.2">
      <c r="A8911">
        <v>64</v>
      </c>
      <c r="B8911">
        <v>77</v>
      </c>
      <c r="C8911">
        <v>65</v>
      </c>
    </row>
    <row r="8912" spans="1:3" x14ac:dyDescent="0.2">
      <c r="A8912">
        <v>64</v>
      </c>
      <c r="B8912">
        <v>78</v>
      </c>
      <c r="C8912">
        <v>115</v>
      </c>
    </row>
    <row r="8913" spans="1:3" x14ac:dyDescent="0.2">
      <c r="A8913">
        <v>64</v>
      </c>
      <c r="B8913">
        <v>79</v>
      </c>
      <c r="C8913">
        <v>71</v>
      </c>
    </row>
    <row r="8914" spans="1:3" x14ac:dyDescent="0.2">
      <c r="A8914">
        <v>64</v>
      </c>
      <c r="B8914">
        <v>80</v>
      </c>
      <c r="C8914">
        <v>105</v>
      </c>
    </row>
    <row r="8915" spans="1:3" x14ac:dyDescent="0.2">
      <c r="A8915">
        <v>64</v>
      </c>
      <c r="B8915">
        <v>81</v>
      </c>
      <c r="C8915">
        <v>27</v>
      </c>
    </row>
    <row r="8916" spans="1:3" x14ac:dyDescent="0.2">
      <c r="A8916">
        <v>64</v>
      </c>
      <c r="B8916">
        <v>82</v>
      </c>
      <c r="C8916">
        <v>73</v>
      </c>
    </row>
    <row r="8917" spans="1:3" x14ac:dyDescent="0.2">
      <c r="A8917">
        <v>64</v>
      </c>
      <c r="B8917">
        <v>83</v>
      </c>
      <c r="C8917">
        <v>70</v>
      </c>
    </row>
    <row r="8918" spans="1:3" x14ac:dyDescent="0.2">
      <c r="A8918">
        <v>64</v>
      </c>
      <c r="B8918">
        <v>84</v>
      </c>
      <c r="C8918">
        <v>99</v>
      </c>
    </row>
    <row r="8919" spans="1:3" x14ac:dyDescent="0.2">
      <c r="A8919">
        <v>64</v>
      </c>
      <c r="B8919">
        <v>85</v>
      </c>
      <c r="C8919">
        <v>99</v>
      </c>
    </row>
    <row r="8920" spans="1:3" x14ac:dyDescent="0.2">
      <c r="A8920">
        <v>64</v>
      </c>
      <c r="B8920">
        <v>86</v>
      </c>
      <c r="C8920">
        <v>61</v>
      </c>
    </row>
    <row r="8921" spans="1:3" x14ac:dyDescent="0.2">
      <c r="A8921">
        <v>64</v>
      </c>
      <c r="B8921">
        <v>87</v>
      </c>
      <c r="C8921">
        <v>46</v>
      </c>
    </row>
    <row r="8922" spans="1:3" x14ac:dyDescent="0.2">
      <c r="A8922">
        <v>64</v>
      </c>
      <c r="B8922">
        <v>88</v>
      </c>
      <c r="C8922">
        <v>80</v>
      </c>
    </row>
    <row r="8923" spans="1:3" x14ac:dyDescent="0.2">
      <c r="A8923">
        <v>64</v>
      </c>
      <c r="B8923">
        <v>89</v>
      </c>
      <c r="C8923">
        <v>115</v>
      </c>
    </row>
    <row r="8924" spans="1:3" x14ac:dyDescent="0.2">
      <c r="A8924">
        <v>64</v>
      </c>
      <c r="B8924">
        <v>90</v>
      </c>
      <c r="C8924">
        <v>50</v>
      </c>
    </row>
    <row r="8925" spans="1:3" x14ac:dyDescent="0.2">
      <c r="A8925">
        <v>64</v>
      </c>
      <c r="B8925">
        <v>91</v>
      </c>
      <c r="C8925">
        <v>42</v>
      </c>
    </row>
    <row r="8926" spans="1:3" x14ac:dyDescent="0.2">
      <c r="A8926">
        <v>64</v>
      </c>
      <c r="B8926">
        <v>92</v>
      </c>
      <c r="C8926">
        <v>85</v>
      </c>
    </row>
    <row r="8927" spans="1:3" x14ac:dyDescent="0.2">
      <c r="A8927">
        <v>64</v>
      </c>
      <c r="B8927">
        <v>93</v>
      </c>
      <c r="C8927">
        <v>65</v>
      </c>
    </row>
    <row r="8928" spans="1:3" x14ac:dyDescent="0.2">
      <c r="A8928">
        <v>64</v>
      </c>
      <c r="B8928">
        <v>94</v>
      </c>
      <c r="C8928">
        <v>83</v>
      </c>
    </row>
    <row r="8929" spans="1:3" x14ac:dyDescent="0.2">
      <c r="A8929">
        <v>64</v>
      </c>
      <c r="B8929">
        <v>95</v>
      </c>
      <c r="C8929">
        <v>55</v>
      </c>
    </row>
    <row r="8930" spans="1:3" x14ac:dyDescent="0.2">
      <c r="A8930">
        <v>64</v>
      </c>
      <c r="B8930">
        <v>96</v>
      </c>
      <c r="C8930">
        <v>55</v>
      </c>
    </row>
    <row r="8931" spans="1:3" x14ac:dyDescent="0.2">
      <c r="A8931">
        <v>64</v>
      </c>
      <c r="B8931">
        <v>97</v>
      </c>
      <c r="C8931">
        <v>83</v>
      </c>
    </row>
    <row r="8932" spans="1:3" x14ac:dyDescent="0.2">
      <c r="A8932">
        <v>64</v>
      </c>
      <c r="B8932">
        <v>98</v>
      </c>
      <c r="C8932">
        <v>112</v>
      </c>
    </row>
    <row r="8933" spans="1:3" x14ac:dyDescent="0.2">
      <c r="A8933">
        <v>64</v>
      </c>
      <c r="B8933">
        <v>99</v>
      </c>
      <c r="C8933">
        <v>80</v>
      </c>
    </row>
    <row r="8934" spans="1:3" x14ac:dyDescent="0.2">
      <c r="A8934">
        <v>64</v>
      </c>
      <c r="B8934">
        <v>100</v>
      </c>
      <c r="C8934">
        <v>70</v>
      </c>
    </row>
    <row r="8935" spans="1:3" x14ac:dyDescent="0.2">
      <c r="A8935">
        <v>64</v>
      </c>
      <c r="B8935">
        <v>101</v>
      </c>
      <c r="C8935">
        <v>93</v>
      </c>
    </row>
    <row r="8936" spans="1:3" x14ac:dyDescent="0.2">
      <c r="A8936">
        <v>64</v>
      </c>
      <c r="B8936">
        <v>102</v>
      </c>
      <c r="C8936">
        <v>93</v>
      </c>
    </row>
    <row r="8937" spans="1:3" x14ac:dyDescent="0.2">
      <c r="A8937">
        <v>64</v>
      </c>
      <c r="B8937">
        <v>103</v>
      </c>
      <c r="C8937">
        <v>71</v>
      </c>
    </row>
    <row r="8938" spans="1:3" x14ac:dyDescent="0.2">
      <c r="A8938">
        <v>64</v>
      </c>
      <c r="B8938">
        <v>104</v>
      </c>
      <c r="C8938">
        <v>74</v>
      </c>
    </row>
    <row r="8939" spans="1:3" x14ac:dyDescent="0.2">
      <c r="A8939">
        <v>64</v>
      </c>
      <c r="B8939">
        <v>105</v>
      </c>
      <c r="C8939">
        <v>49</v>
      </c>
    </row>
    <row r="8940" spans="1:3" x14ac:dyDescent="0.2">
      <c r="A8940">
        <v>64</v>
      </c>
      <c r="B8940">
        <v>106</v>
      </c>
      <c r="C8940">
        <v>76</v>
      </c>
    </row>
    <row r="8941" spans="1:3" x14ac:dyDescent="0.2">
      <c r="A8941">
        <v>64</v>
      </c>
      <c r="B8941">
        <v>107</v>
      </c>
      <c r="C8941">
        <v>10</v>
      </c>
    </row>
    <row r="8942" spans="1:3" x14ac:dyDescent="0.2">
      <c r="A8942">
        <v>64</v>
      </c>
      <c r="B8942">
        <v>108</v>
      </c>
      <c r="C8942">
        <v>85</v>
      </c>
    </row>
    <row r="8943" spans="1:3" x14ac:dyDescent="0.2">
      <c r="A8943">
        <v>64</v>
      </c>
      <c r="B8943">
        <v>109</v>
      </c>
      <c r="C8943">
        <v>85</v>
      </c>
    </row>
    <row r="8944" spans="1:3" x14ac:dyDescent="0.2">
      <c r="A8944">
        <v>64</v>
      </c>
      <c r="B8944">
        <v>110</v>
      </c>
      <c r="C8944">
        <v>93</v>
      </c>
    </row>
    <row r="8945" spans="1:3" x14ac:dyDescent="0.2">
      <c r="A8945">
        <v>64</v>
      </c>
      <c r="B8945">
        <v>111</v>
      </c>
      <c r="C8945">
        <v>93</v>
      </c>
    </row>
    <row r="8946" spans="1:3" x14ac:dyDescent="0.2">
      <c r="A8946">
        <v>64</v>
      </c>
      <c r="B8946">
        <v>112</v>
      </c>
      <c r="C8946">
        <v>85</v>
      </c>
    </row>
    <row r="8947" spans="1:3" x14ac:dyDescent="0.2">
      <c r="A8947">
        <v>64</v>
      </c>
      <c r="B8947">
        <v>113</v>
      </c>
      <c r="C8947">
        <v>85</v>
      </c>
    </row>
    <row r="8948" spans="1:3" x14ac:dyDescent="0.2">
      <c r="A8948">
        <v>64</v>
      </c>
      <c r="B8948">
        <v>114</v>
      </c>
      <c r="C8948">
        <v>122</v>
      </c>
    </row>
    <row r="8949" spans="1:3" x14ac:dyDescent="0.2">
      <c r="A8949">
        <v>64</v>
      </c>
      <c r="B8949">
        <v>115</v>
      </c>
      <c r="C8949">
        <v>41</v>
      </c>
    </row>
    <row r="8950" spans="1:3" x14ac:dyDescent="0.2">
      <c r="A8950">
        <v>64</v>
      </c>
      <c r="B8950">
        <v>116</v>
      </c>
      <c r="C8950">
        <v>31</v>
      </c>
    </row>
    <row r="8951" spans="1:3" x14ac:dyDescent="0.2">
      <c r="A8951">
        <v>64</v>
      </c>
      <c r="B8951">
        <v>117</v>
      </c>
      <c r="C8951">
        <v>122</v>
      </c>
    </row>
    <row r="8952" spans="1:3" x14ac:dyDescent="0.2">
      <c r="A8952">
        <v>64</v>
      </c>
      <c r="B8952">
        <v>118</v>
      </c>
      <c r="C8952">
        <v>63</v>
      </c>
    </row>
    <row r="8953" spans="1:3" x14ac:dyDescent="0.2">
      <c r="A8953">
        <v>64</v>
      </c>
      <c r="B8953">
        <v>119</v>
      </c>
      <c r="C8953">
        <v>97</v>
      </c>
    </row>
    <row r="8954" spans="1:3" x14ac:dyDescent="0.2">
      <c r="A8954">
        <v>64</v>
      </c>
      <c r="B8954">
        <v>120</v>
      </c>
      <c r="C8954">
        <v>113</v>
      </c>
    </row>
    <row r="8955" spans="1:3" x14ac:dyDescent="0.2">
      <c r="A8955">
        <v>64</v>
      </c>
      <c r="B8955">
        <v>121</v>
      </c>
      <c r="C8955">
        <v>93</v>
      </c>
    </row>
    <row r="8956" spans="1:3" x14ac:dyDescent="0.2">
      <c r="A8956">
        <v>64</v>
      </c>
      <c r="B8956">
        <v>122</v>
      </c>
      <c r="C8956">
        <v>65</v>
      </c>
    </row>
    <row r="8957" spans="1:3" x14ac:dyDescent="0.2">
      <c r="A8957">
        <v>64</v>
      </c>
      <c r="B8957">
        <v>123</v>
      </c>
      <c r="C8957">
        <v>76</v>
      </c>
    </row>
    <row r="8958" spans="1:3" x14ac:dyDescent="0.2">
      <c r="A8958">
        <v>64</v>
      </c>
      <c r="B8958">
        <v>124</v>
      </c>
      <c r="C8958">
        <v>76</v>
      </c>
    </row>
    <row r="8959" spans="1:3" x14ac:dyDescent="0.2">
      <c r="A8959">
        <v>64</v>
      </c>
      <c r="B8959">
        <v>125</v>
      </c>
      <c r="C8959">
        <v>44</v>
      </c>
    </row>
    <row r="8960" spans="1:3" x14ac:dyDescent="0.2">
      <c r="A8960">
        <v>64</v>
      </c>
      <c r="B8960">
        <v>126</v>
      </c>
      <c r="C8960">
        <v>44</v>
      </c>
    </row>
    <row r="8961" spans="1:3" x14ac:dyDescent="0.2">
      <c r="A8961">
        <v>64</v>
      </c>
      <c r="B8961">
        <v>127</v>
      </c>
      <c r="C8961">
        <v>97</v>
      </c>
    </row>
    <row r="8962" spans="1:3" x14ac:dyDescent="0.2">
      <c r="A8962">
        <v>64</v>
      </c>
      <c r="B8962">
        <v>128</v>
      </c>
      <c r="C8962">
        <v>10</v>
      </c>
    </row>
    <row r="8963" spans="1:3" x14ac:dyDescent="0.2">
      <c r="A8963">
        <v>64</v>
      </c>
      <c r="B8963">
        <v>129</v>
      </c>
      <c r="C8963">
        <v>97</v>
      </c>
    </row>
    <row r="8964" spans="1:3" x14ac:dyDescent="0.2">
      <c r="A8964">
        <v>64</v>
      </c>
      <c r="B8964">
        <v>130</v>
      </c>
      <c r="C8964">
        <v>46</v>
      </c>
    </row>
    <row r="8965" spans="1:3" x14ac:dyDescent="0.2">
      <c r="A8965">
        <v>64</v>
      </c>
      <c r="B8965">
        <v>131</v>
      </c>
      <c r="C8965">
        <v>108</v>
      </c>
    </row>
    <row r="8966" spans="1:3" x14ac:dyDescent="0.2">
      <c r="A8966">
        <v>64</v>
      </c>
      <c r="B8966">
        <v>132</v>
      </c>
      <c r="C8966">
        <v>37</v>
      </c>
    </row>
    <row r="8967" spans="1:3" x14ac:dyDescent="0.2">
      <c r="A8967">
        <v>64</v>
      </c>
      <c r="B8967">
        <v>133</v>
      </c>
      <c r="C8967">
        <v>92</v>
      </c>
    </row>
    <row r="8968" spans="1:3" x14ac:dyDescent="0.2">
      <c r="A8968">
        <v>64</v>
      </c>
      <c r="B8968">
        <v>134</v>
      </c>
      <c r="C8968">
        <v>37</v>
      </c>
    </row>
    <row r="8969" spans="1:3" x14ac:dyDescent="0.2">
      <c r="A8969">
        <v>64</v>
      </c>
      <c r="B8969">
        <v>135</v>
      </c>
      <c r="C8969">
        <v>112</v>
      </c>
    </row>
    <row r="8970" spans="1:3" x14ac:dyDescent="0.2">
      <c r="A8970">
        <v>64</v>
      </c>
      <c r="B8970">
        <v>136</v>
      </c>
      <c r="C8970">
        <v>92</v>
      </c>
    </row>
    <row r="8971" spans="1:3" x14ac:dyDescent="0.2">
      <c r="A8971">
        <v>64</v>
      </c>
      <c r="B8971">
        <v>137</v>
      </c>
      <c r="C8971">
        <v>92</v>
      </c>
    </row>
    <row r="8972" spans="1:3" x14ac:dyDescent="0.2">
      <c r="A8972">
        <v>65</v>
      </c>
      <c r="B8972">
        <v>0</v>
      </c>
      <c r="C8972">
        <v>51</v>
      </c>
    </row>
    <row r="8973" spans="1:3" x14ac:dyDescent="0.2">
      <c r="A8973">
        <v>65</v>
      </c>
      <c r="B8973">
        <v>1</v>
      </c>
      <c r="C8973">
        <v>59</v>
      </c>
    </row>
    <row r="8974" spans="1:3" x14ac:dyDescent="0.2">
      <c r="A8974">
        <v>65</v>
      </c>
      <c r="B8974">
        <v>2</v>
      </c>
      <c r="C8974">
        <v>33</v>
      </c>
    </row>
    <row r="8975" spans="1:3" x14ac:dyDescent="0.2">
      <c r="A8975">
        <v>65</v>
      </c>
      <c r="B8975">
        <v>3</v>
      </c>
      <c r="C8975">
        <v>28</v>
      </c>
    </row>
    <row r="8976" spans="1:3" x14ac:dyDescent="0.2">
      <c r="A8976">
        <v>65</v>
      </c>
      <c r="B8976">
        <v>4</v>
      </c>
      <c r="C8976">
        <v>58</v>
      </c>
    </row>
    <row r="8977" spans="1:3" x14ac:dyDescent="0.2">
      <c r="A8977">
        <v>65</v>
      </c>
      <c r="B8977">
        <v>5</v>
      </c>
      <c r="C8977">
        <v>116</v>
      </c>
    </row>
    <row r="8978" spans="1:3" x14ac:dyDescent="0.2">
      <c r="A8978">
        <v>65</v>
      </c>
      <c r="B8978">
        <v>6</v>
      </c>
      <c r="C8978">
        <v>58</v>
      </c>
    </row>
    <row r="8979" spans="1:3" x14ac:dyDescent="0.2">
      <c r="A8979">
        <v>65</v>
      </c>
      <c r="B8979">
        <v>7</v>
      </c>
      <c r="C8979">
        <v>54</v>
      </c>
    </row>
    <row r="8980" spans="1:3" x14ac:dyDescent="0.2">
      <c r="A8980">
        <v>65</v>
      </c>
      <c r="B8980">
        <v>8</v>
      </c>
      <c r="C8980">
        <v>42</v>
      </c>
    </row>
    <row r="8981" spans="1:3" x14ac:dyDescent="0.2">
      <c r="A8981">
        <v>65</v>
      </c>
      <c r="B8981">
        <v>9</v>
      </c>
      <c r="C8981">
        <v>56</v>
      </c>
    </row>
    <row r="8982" spans="1:3" x14ac:dyDescent="0.2">
      <c r="A8982">
        <v>65</v>
      </c>
      <c r="B8982">
        <v>10</v>
      </c>
      <c r="C8982">
        <v>46</v>
      </c>
    </row>
    <row r="8983" spans="1:3" x14ac:dyDescent="0.2">
      <c r="A8983">
        <v>65</v>
      </c>
      <c r="B8983">
        <v>11</v>
      </c>
      <c r="C8983">
        <v>55</v>
      </c>
    </row>
    <row r="8984" spans="1:3" x14ac:dyDescent="0.2">
      <c r="A8984">
        <v>65</v>
      </c>
      <c r="B8984">
        <v>12</v>
      </c>
      <c r="C8984">
        <v>56</v>
      </c>
    </row>
    <row r="8985" spans="1:3" x14ac:dyDescent="0.2">
      <c r="A8985">
        <v>65</v>
      </c>
      <c r="B8985">
        <v>13</v>
      </c>
      <c r="C8985">
        <v>54</v>
      </c>
    </row>
    <row r="8986" spans="1:3" x14ac:dyDescent="0.2">
      <c r="A8986">
        <v>65</v>
      </c>
      <c r="B8986">
        <v>14</v>
      </c>
      <c r="C8986">
        <v>54</v>
      </c>
    </row>
    <row r="8987" spans="1:3" x14ac:dyDescent="0.2">
      <c r="A8987">
        <v>65</v>
      </c>
      <c r="B8987">
        <v>15</v>
      </c>
      <c r="C8987">
        <v>28</v>
      </c>
    </row>
    <row r="8988" spans="1:3" x14ac:dyDescent="0.2">
      <c r="A8988">
        <v>65</v>
      </c>
      <c r="B8988">
        <v>16</v>
      </c>
      <c r="C8988">
        <v>55</v>
      </c>
    </row>
    <row r="8989" spans="1:3" x14ac:dyDescent="0.2">
      <c r="A8989">
        <v>65</v>
      </c>
      <c r="B8989">
        <v>17</v>
      </c>
      <c r="C8989">
        <v>33</v>
      </c>
    </row>
    <row r="8990" spans="1:3" x14ac:dyDescent="0.2">
      <c r="A8990">
        <v>65</v>
      </c>
      <c r="B8990">
        <v>18</v>
      </c>
      <c r="C8990">
        <v>55</v>
      </c>
    </row>
    <row r="8991" spans="1:3" x14ac:dyDescent="0.2">
      <c r="A8991">
        <v>65</v>
      </c>
      <c r="B8991">
        <v>19</v>
      </c>
      <c r="C8991">
        <v>59</v>
      </c>
    </row>
    <row r="8992" spans="1:3" x14ac:dyDescent="0.2">
      <c r="A8992">
        <v>65</v>
      </c>
      <c r="B8992">
        <v>20</v>
      </c>
      <c r="C8992">
        <v>54</v>
      </c>
    </row>
    <row r="8993" spans="1:3" x14ac:dyDescent="0.2">
      <c r="A8993">
        <v>65</v>
      </c>
      <c r="B8993">
        <v>21</v>
      </c>
      <c r="C8993">
        <v>31</v>
      </c>
    </row>
    <row r="8994" spans="1:3" x14ac:dyDescent="0.2">
      <c r="A8994">
        <v>65</v>
      </c>
      <c r="B8994">
        <v>22</v>
      </c>
      <c r="C8994">
        <v>40</v>
      </c>
    </row>
    <row r="8995" spans="1:3" x14ac:dyDescent="0.2">
      <c r="A8995">
        <v>65</v>
      </c>
      <c r="B8995">
        <v>23</v>
      </c>
      <c r="C8995">
        <v>54</v>
      </c>
    </row>
    <row r="8996" spans="1:3" x14ac:dyDescent="0.2">
      <c r="A8996">
        <v>65</v>
      </c>
      <c r="B8996">
        <v>24</v>
      </c>
      <c r="C8996">
        <v>115</v>
      </c>
    </row>
    <row r="8997" spans="1:3" x14ac:dyDescent="0.2">
      <c r="A8997">
        <v>65</v>
      </c>
      <c r="B8997">
        <v>25</v>
      </c>
      <c r="C8997">
        <v>51</v>
      </c>
    </row>
    <row r="8998" spans="1:3" x14ac:dyDescent="0.2">
      <c r="A8998">
        <v>65</v>
      </c>
      <c r="B8998">
        <v>26</v>
      </c>
      <c r="C8998">
        <v>28</v>
      </c>
    </row>
    <row r="8999" spans="1:3" x14ac:dyDescent="0.2">
      <c r="A8999">
        <v>65</v>
      </c>
      <c r="B8999">
        <v>27</v>
      </c>
      <c r="C8999">
        <v>105</v>
      </c>
    </row>
    <row r="9000" spans="1:3" x14ac:dyDescent="0.2">
      <c r="A9000">
        <v>65</v>
      </c>
      <c r="B9000">
        <v>28</v>
      </c>
      <c r="C9000">
        <v>27</v>
      </c>
    </row>
    <row r="9001" spans="1:3" x14ac:dyDescent="0.2">
      <c r="A9001">
        <v>65</v>
      </c>
      <c r="B9001">
        <v>29</v>
      </c>
      <c r="C9001">
        <v>116</v>
      </c>
    </row>
    <row r="9002" spans="1:3" x14ac:dyDescent="0.2">
      <c r="A9002">
        <v>65</v>
      </c>
      <c r="B9002">
        <v>30</v>
      </c>
      <c r="C9002">
        <v>115</v>
      </c>
    </row>
    <row r="9003" spans="1:3" x14ac:dyDescent="0.2">
      <c r="A9003">
        <v>65</v>
      </c>
      <c r="B9003">
        <v>31</v>
      </c>
      <c r="C9003">
        <v>49</v>
      </c>
    </row>
    <row r="9004" spans="1:3" x14ac:dyDescent="0.2">
      <c r="A9004">
        <v>65</v>
      </c>
      <c r="B9004">
        <v>32</v>
      </c>
      <c r="C9004">
        <v>116</v>
      </c>
    </row>
    <row r="9005" spans="1:3" x14ac:dyDescent="0.2">
      <c r="A9005">
        <v>65</v>
      </c>
      <c r="B9005">
        <v>33</v>
      </c>
      <c r="C9005">
        <v>41</v>
      </c>
    </row>
    <row r="9006" spans="1:3" x14ac:dyDescent="0.2">
      <c r="A9006">
        <v>65</v>
      </c>
      <c r="B9006">
        <v>34</v>
      </c>
      <c r="C9006">
        <v>41</v>
      </c>
    </row>
    <row r="9007" spans="1:3" x14ac:dyDescent="0.2">
      <c r="A9007">
        <v>65</v>
      </c>
      <c r="B9007">
        <v>35</v>
      </c>
      <c r="C9007">
        <v>91</v>
      </c>
    </row>
    <row r="9008" spans="1:3" x14ac:dyDescent="0.2">
      <c r="A9008">
        <v>65</v>
      </c>
      <c r="B9008">
        <v>36</v>
      </c>
      <c r="C9008">
        <v>91</v>
      </c>
    </row>
    <row r="9009" spans="1:3" x14ac:dyDescent="0.2">
      <c r="A9009">
        <v>65</v>
      </c>
      <c r="B9009">
        <v>37</v>
      </c>
      <c r="C9009">
        <v>76</v>
      </c>
    </row>
    <row r="9010" spans="1:3" x14ac:dyDescent="0.2">
      <c r="A9010">
        <v>65</v>
      </c>
      <c r="B9010">
        <v>38</v>
      </c>
      <c r="C9010">
        <v>93</v>
      </c>
    </row>
    <row r="9011" spans="1:3" x14ac:dyDescent="0.2">
      <c r="A9011">
        <v>65</v>
      </c>
      <c r="B9011">
        <v>39</v>
      </c>
      <c r="C9011">
        <v>40</v>
      </c>
    </row>
    <row r="9012" spans="1:3" x14ac:dyDescent="0.2">
      <c r="A9012">
        <v>65</v>
      </c>
      <c r="B9012">
        <v>40</v>
      </c>
      <c r="C9012">
        <v>64</v>
      </c>
    </row>
    <row r="9013" spans="1:3" x14ac:dyDescent="0.2">
      <c r="A9013">
        <v>65</v>
      </c>
      <c r="B9013">
        <v>41</v>
      </c>
      <c r="C9013">
        <v>49</v>
      </c>
    </row>
    <row r="9014" spans="1:3" x14ac:dyDescent="0.2">
      <c r="A9014">
        <v>65</v>
      </c>
      <c r="B9014">
        <v>42</v>
      </c>
      <c r="C9014">
        <v>64</v>
      </c>
    </row>
    <row r="9015" spans="1:3" x14ac:dyDescent="0.2">
      <c r="A9015">
        <v>65</v>
      </c>
      <c r="B9015">
        <v>43</v>
      </c>
      <c r="C9015">
        <v>49</v>
      </c>
    </row>
    <row r="9016" spans="1:3" x14ac:dyDescent="0.2">
      <c r="A9016">
        <v>65</v>
      </c>
      <c r="B9016">
        <v>44</v>
      </c>
      <c r="C9016">
        <v>93</v>
      </c>
    </row>
    <row r="9017" spans="1:3" x14ac:dyDescent="0.2">
      <c r="A9017">
        <v>65</v>
      </c>
      <c r="B9017">
        <v>45</v>
      </c>
      <c r="C9017">
        <v>90</v>
      </c>
    </row>
    <row r="9018" spans="1:3" x14ac:dyDescent="0.2">
      <c r="A9018">
        <v>65</v>
      </c>
      <c r="B9018">
        <v>46</v>
      </c>
      <c r="C9018">
        <v>85</v>
      </c>
    </row>
    <row r="9019" spans="1:3" x14ac:dyDescent="0.2">
      <c r="A9019">
        <v>65</v>
      </c>
      <c r="B9019">
        <v>47</v>
      </c>
      <c r="C9019">
        <v>85</v>
      </c>
    </row>
    <row r="9020" spans="1:3" x14ac:dyDescent="0.2">
      <c r="A9020">
        <v>65</v>
      </c>
      <c r="B9020">
        <v>48</v>
      </c>
      <c r="C9020">
        <v>46</v>
      </c>
    </row>
    <row r="9021" spans="1:3" x14ac:dyDescent="0.2">
      <c r="A9021">
        <v>65</v>
      </c>
      <c r="B9021">
        <v>49</v>
      </c>
      <c r="C9021">
        <v>70</v>
      </c>
    </row>
    <row r="9022" spans="1:3" x14ac:dyDescent="0.2">
      <c r="A9022">
        <v>65</v>
      </c>
      <c r="B9022">
        <v>50</v>
      </c>
      <c r="C9022">
        <v>49</v>
      </c>
    </row>
    <row r="9023" spans="1:3" x14ac:dyDescent="0.2">
      <c r="A9023">
        <v>65</v>
      </c>
      <c r="B9023">
        <v>51</v>
      </c>
      <c r="C9023">
        <v>69</v>
      </c>
    </row>
    <row r="9024" spans="1:3" x14ac:dyDescent="0.2">
      <c r="A9024">
        <v>65</v>
      </c>
      <c r="B9024">
        <v>52</v>
      </c>
      <c r="C9024">
        <v>50</v>
      </c>
    </row>
    <row r="9025" spans="1:3" x14ac:dyDescent="0.2">
      <c r="A9025">
        <v>65</v>
      </c>
      <c r="B9025">
        <v>53</v>
      </c>
      <c r="C9025">
        <v>31</v>
      </c>
    </row>
    <row r="9026" spans="1:3" x14ac:dyDescent="0.2">
      <c r="A9026">
        <v>65</v>
      </c>
      <c r="B9026">
        <v>54</v>
      </c>
      <c r="C9026">
        <v>74</v>
      </c>
    </row>
    <row r="9027" spans="1:3" x14ac:dyDescent="0.2">
      <c r="A9027">
        <v>65</v>
      </c>
      <c r="B9027">
        <v>55</v>
      </c>
      <c r="C9027">
        <v>79</v>
      </c>
    </row>
    <row r="9028" spans="1:3" x14ac:dyDescent="0.2">
      <c r="A9028">
        <v>65</v>
      </c>
      <c r="B9028">
        <v>56</v>
      </c>
      <c r="C9028">
        <v>79</v>
      </c>
    </row>
    <row r="9029" spans="1:3" x14ac:dyDescent="0.2">
      <c r="A9029">
        <v>65</v>
      </c>
      <c r="B9029">
        <v>57</v>
      </c>
      <c r="C9029">
        <v>79</v>
      </c>
    </row>
    <row r="9030" spans="1:3" x14ac:dyDescent="0.2">
      <c r="A9030">
        <v>65</v>
      </c>
      <c r="B9030">
        <v>58</v>
      </c>
      <c r="C9030">
        <v>103</v>
      </c>
    </row>
    <row r="9031" spans="1:3" x14ac:dyDescent="0.2">
      <c r="A9031">
        <v>65</v>
      </c>
      <c r="B9031">
        <v>59</v>
      </c>
      <c r="C9031">
        <v>69</v>
      </c>
    </row>
    <row r="9032" spans="1:3" x14ac:dyDescent="0.2">
      <c r="A9032">
        <v>65</v>
      </c>
      <c r="B9032">
        <v>60</v>
      </c>
      <c r="C9032">
        <v>97</v>
      </c>
    </row>
    <row r="9033" spans="1:3" x14ac:dyDescent="0.2">
      <c r="A9033">
        <v>65</v>
      </c>
      <c r="B9033">
        <v>61</v>
      </c>
      <c r="C9033">
        <v>46</v>
      </c>
    </row>
    <row r="9034" spans="1:3" x14ac:dyDescent="0.2">
      <c r="A9034">
        <v>65</v>
      </c>
      <c r="B9034">
        <v>62</v>
      </c>
      <c r="C9034">
        <v>90</v>
      </c>
    </row>
    <row r="9035" spans="1:3" x14ac:dyDescent="0.2">
      <c r="A9035">
        <v>65</v>
      </c>
      <c r="B9035">
        <v>63</v>
      </c>
      <c r="C9035">
        <v>93</v>
      </c>
    </row>
    <row r="9036" spans="1:3" x14ac:dyDescent="0.2">
      <c r="A9036">
        <v>65</v>
      </c>
      <c r="B9036">
        <v>64</v>
      </c>
      <c r="C9036">
        <v>70</v>
      </c>
    </row>
    <row r="9037" spans="1:3" x14ac:dyDescent="0.2">
      <c r="A9037">
        <v>65</v>
      </c>
      <c r="B9037">
        <v>65</v>
      </c>
      <c r="C9037">
        <v>65</v>
      </c>
    </row>
    <row r="9038" spans="1:3" x14ac:dyDescent="0.2">
      <c r="A9038">
        <v>65</v>
      </c>
      <c r="B9038">
        <v>66</v>
      </c>
      <c r="C9038">
        <v>99</v>
      </c>
    </row>
    <row r="9039" spans="1:3" x14ac:dyDescent="0.2">
      <c r="A9039">
        <v>65</v>
      </c>
      <c r="B9039">
        <v>67</v>
      </c>
      <c r="C9039">
        <v>10</v>
      </c>
    </row>
    <row r="9040" spans="1:3" x14ac:dyDescent="0.2">
      <c r="A9040">
        <v>65</v>
      </c>
      <c r="B9040">
        <v>68</v>
      </c>
      <c r="C9040">
        <v>112</v>
      </c>
    </row>
    <row r="9041" spans="1:3" x14ac:dyDescent="0.2">
      <c r="A9041">
        <v>65</v>
      </c>
      <c r="B9041">
        <v>69</v>
      </c>
      <c r="C9041">
        <v>105</v>
      </c>
    </row>
    <row r="9042" spans="1:3" x14ac:dyDescent="0.2">
      <c r="A9042">
        <v>65</v>
      </c>
      <c r="B9042">
        <v>70</v>
      </c>
      <c r="C9042">
        <v>99</v>
      </c>
    </row>
    <row r="9043" spans="1:3" x14ac:dyDescent="0.2">
      <c r="A9043">
        <v>65</v>
      </c>
      <c r="B9043">
        <v>71</v>
      </c>
      <c r="C9043">
        <v>80</v>
      </c>
    </row>
    <row r="9044" spans="1:3" x14ac:dyDescent="0.2">
      <c r="A9044">
        <v>65</v>
      </c>
      <c r="B9044">
        <v>72</v>
      </c>
      <c r="C9044">
        <v>54</v>
      </c>
    </row>
    <row r="9045" spans="1:3" x14ac:dyDescent="0.2">
      <c r="A9045">
        <v>65</v>
      </c>
      <c r="B9045">
        <v>73</v>
      </c>
      <c r="C9045">
        <v>50</v>
      </c>
    </row>
    <row r="9046" spans="1:3" x14ac:dyDescent="0.2">
      <c r="A9046">
        <v>65</v>
      </c>
      <c r="B9046">
        <v>74</v>
      </c>
      <c r="C9046">
        <v>80</v>
      </c>
    </row>
    <row r="9047" spans="1:3" x14ac:dyDescent="0.2">
      <c r="A9047">
        <v>65</v>
      </c>
      <c r="B9047">
        <v>75</v>
      </c>
      <c r="C9047">
        <v>80</v>
      </c>
    </row>
    <row r="9048" spans="1:3" x14ac:dyDescent="0.2">
      <c r="A9048">
        <v>65</v>
      </c>
      <c r="B9048">
        <v>76</v>
      </c>
      <c r="C9048">
        <v>85</v>
      </c>
    </row>
    <row r="9049" spans="1:3" x14ac:dyDescent="0.2">
      <c r="A9049">
        <v>65</v>
      </c>
      <c r="B9049">
        <v>77</v>
      </c>
      <c r="C9049">
        <v>46</v>
      </c>
    </row>
    <row r="9050" spans="1:3" x14ac:dyDescent="0.2">
      <c r="A9050">
        <v>65</v>
      </c>
      <c r="B9050">
        <v>78</v>
      </c>
      <c r="C9050">
        <v>42</v>
      </c>
    </row>
    <row r="9051" spans="1:3" x14ac:dyDescent="0.2">
      <c r="A9051">
        <v>65</v>
      </c>
      <c r="B9051">
        <v>79</v>
      </c>
      <c r="C9051">
        <v>66</v>
      </c>
    </row>
    <row r="9052" spans="1:3" x14ac:dyDescent="0.2">
      <c r="A9052">
        <v>65</v>
      </c>
      <c r="B9052">
        <v>80</v>
      </c>
      <c r="C9052">
        <v>99</v>
      </c>
    </row>
    <row r="9053" spans="1:3" x14ac:dyDescent="0.2">
      <c r="A9053">
        <v>65</v>
      </c>
      <c r="B9053">
        <v>81</v>
      </c>
      <c r="C9053">
        <v>74</v>
      </c>
    </row>
    <row r="9054" spans="1:3" x14ac:dyDescent="0.2">
      <c r="A9054">
        <v>65</v>
      </c>
      <c r="B9054">
        <v>82</v>
      </c>
      <c r="C9054">
        <v>58</v>
      </c>
    </row>
    <row r="9055" spans="1:3" x14ac:dyDescent="0.2">
      <c r="A9055">
        <v>65</v>
      </c>
      <c r="B9055">
        <v>83</v>
      </c>
      <c r="C9055">
        <v>65</v>
      </c>
    </row>
    <row r="9056" spans="1:3" x14ac:dyDescent="0.2">
      <c r="A9056">
        <v>65</v>
      </c>
      <c r="B9056">
        <v>84</v>
      </c>
      <c r="C9056">
        <v>83</v>
      </c>
    </row>
    <row r="9057" spans="1:3" x14ac:dyDescent="0.2">
      <c r="A9057">
        <v>65</v>
      </c>
      <c r="B9057">
        <v>85</v>
      </c>
      <c r="C9057">
        <v>83</v>
      </c>
    </row>
    <row r="9058" spans="1:3" x14ac:dyDescent="0.2">
      <c r="A9058">
        <v>65</v>
      </c>
      <c r="B9058">
        <v>86</v>
      </c>
      <c r="C9058">
        <v>92</v>
      </c>
    </row>
    <row r="9059" spans="1:3" x14ac:dyDescent="0.2">
      <c r="A9059">
        <v>65</v>
      </c>
      <c r="B9059">
        <v>87</v>
      </c>
      <c r="C9059">
        <v>93</v>
      </c>
    </row>
    <row r="9060" spans="1:3" x14ac:dyDescent="0.2">
      <c r="A9060">
        <v>65</v>
      </c>
      <c r="B9060">
        <v>88</v>
      </c>
      <c r="C9060">
        <v>65</v>
      </c>
    </row>
    <row r="9061" spans="1:3" x14ac:dyDescent="0.2">
      <c r="A9061">
        <v>65</v>
      </c>
      <c r="B9061">
        <v>89</v>
      </c>
      <c r="C9061">
        <v>42</v>
      </c>
    </row>
    <row r="9062" spans="1:3" x14ac:dyDescent="0.2">
      <c r="A9062">
        <v>65</v>
      </c>
      <c r="B9062">
        <v>90</v>
      </c>
      <c r="C9062">
        <v>71</v>
      </c>
    </row>
    <row r="9063" spans="1:3" x14ac:dyDescent="0.2">
      <c r="A9063">
        <v>65</v>
      </c>
      <c r="B9063">
        <v>91</v>
      </c>
      <c r="C9063">
        <v>103</v>
      </c>
    </row>
    <row r="9064" spans="1:3" x14ac:dyDescent="0.2">
      <c r="A9064">
        <v>65</v>
      </c>
      <c r="B9064">
        <v>92</v>
      </c>
      <c r="C9064">
        <v>122</v>
      </c>
    </row>
    <row r="9065" spans="1:3" x14ac:dyDescent="0.2">
      <c r="A9065">
        <v>65</v>
      </c>
      <c r="B9065">
        <v>93</v>
      </c>
      <c r="C9065">
        <v>46</v>
      </c>
    </row>
    <row r="9066" spans="1:3" x14ac:dyDescent="0.2">
      <c r="A9066">
        <v>65</v>
      </c>
      <c r="B9066">
        <v>94</v>
      </c>
      <c r="C9066">
        <v>46</v>
      </c>
    </row>
    <row r="9067" spans="1:3" x14ac:dyDescent="0.2">
      <c r="A9067">
        <v>65</v>
      </c>
      <c r="B9067">
        <v>95</v>
      </c>
      <c r="C9067">
        <v>115</v>
      </c>
    </row>
    <row r="9068" spans="1:3" x14ac:dyDescent="0.2">
      <c r="A9068">
        <v>65</v>
      </c>
      <c r="B9068">
        <v>96</v>
      </c>
      <c r="C9068">
        <v>115</v>
      </c>
    </row>
    <row r="9069" spans="1:3" x14ac:dyDescent="0.2">
      <c r="A9069">
        <v>65</v>
      </c>
      <c r="B9069">
        <v>97</v>
      </c>
      <c r="C9069">
        <v>46</v>
      </c>
    </row>
    <row r="9070" spans="1:3" x14ac:dyDescent="0.2">
      <c r="A9070">
        <v>65</v>
      </c>
      <c r="B9070">
        <v>98</v>
      </c>
      <c r="C9070">
        <v>63</v>
      </c>
    </row>
    <row r="9071" spans="1:3" x14ac:dyDescent="0.2">
      <c r="A9071">
        <v>65</v>
      </c>
      <c r="B9071">
        <v>99</v>
      </c>
      <c r="C9071">
        <v>88</v>
      </c>
    </row>
    <row r="9072" spans="1:3" x14ac:dyDescent="0.2">
      <c r="A9072">
        <v>65</v>
      </c>
      <c r="B9072">
        <v>100</v>
      </c>
      <c r="C9072">
        <v>65</v>
      </c>
    </row>
    <row r="9073" spans="1:3" x14ac:dyDescent="0.2">
      <c r="A9073">
        <v>65</v>
      </c>
      <c r="B9073">
        <v>101</v>
      </c>
      <c r="C9073">
        <v>113</v>
      </c>
    </row>
    <row r="9074" spans="1:3" x14ac:dyDescent="0.2">
      <c r="A9074">
        <v>65</v>
      </c>
      <c r="B9074">
        <v>102</v>
      </c>
      <c r="C9074">
        <v>113</v>
      </c>
    </row>
    <row r="9075" spans="1:3" x14ac:dyDescent="0.2">
      <c r="A9075">
        <v>65</v>
      </c>
      <c r="B9075">
        <v>103</v>
      </c>
      <c r="C9075">
        <v>66</v>
      </c>
    </row>
    <row r="9076" spans="1:3" x14ac:dyDescent="0.2">
      <c r="A9076">
        <v>65</v>
      </c>
      <c r="B9076">
        <v>104</v>
      </c>
      <c r="C9076">
        <v>66</v>
      </c>
    </row>
    <row r="9077" spans="1:3" x14ac:dyDescent="0.2">
      <c r="A9077">
        <v>65</v>
      </c>
      <c r="B9077">
        <v>105</v>
      </c>
      <c r="C9077">
        <v>70</v>
      </c>
    </row>
    <row r="9078" spans="1:3" x14ac:dyDescent="0.2">
      <c r="A9078">
        <v>65</v>
      </c>
      <c r="B9078">
        <v>106</v>
      </c>
      <c r="C9078">
        <v>97</v>
      </c>
    </row>
    <row r="9079" spans="1:3" x14ac:dyDescent="0.2">
      <c r="A9079">
        <v>65</v>
      </c>
      <c r="B9079">
        <v>107</v>
      </c>
      <c r="C9079">
        <v>92</v>
      </c>
    </row>
    <row r="9080" spans="1:3" x14ac:dyDescent="0.2">
      <c r="A9080">
        <v>65</v>
      </c>
      <c r="B9080">
        <v>108</v>
      </c>
      <c r="C9080">
        <v>122</v>
      </c>
    </row>
    <row r="9081" spans="1:3" x14ac:dyDescent="0.2">
      <c r="A9081">
        <v>65</v>
      </c>
      <c r="B9081">
        <v>109</v>
      </c>
      <c r="C9081">
        <v>76</v>
      </c>
    </row>
    <row r="9082" spans="1:3" x14ac:dyDescent="0.2">
      <c r="A9082">
        <v>65</v>
      </c>
      <c r="B9082">
        <v>110</v>
      </c>
      <c r="C9082">
        <v>48</v>
      </c>
    </row>
    <row r="9083" spans="1:3" x14ac:dyDescent="0.2">
      <c r="A9083">
        <v>65</v>
      </c>
      <c r="B9083">
        <v>111</v>
      </c>
      <c r="C9083">
        <v>113</v>
      </c>
    </row>
    <row r="9084" spans="1:3" x14ac:dyDescent="0.2">
      <c r="A9084">
        <v>65</v>
      </c>
      <c r="B9084">
        <v>112</v>
      </c>
      <c r="C9084">
        <v>122</v>
      </c>
    </row>
    <row r="9085" spans="1:3" x14ac:dyDescent="0.2">
      <c r="A9085">
        <v>65</v>
      </c>
      <c r="B9085">
        <v>113</v>
      </c>
      <c r="C9085">
        <v>122</v>
      </c>
    </row>
    <row r="9086" spans="1:3" x14ac:dyDescent="0.2">
      <c r="A9086">
        <v>65</v>
      </c>
      <c r="B9086">
        <v>114</v>
      </c>
      <c r="C9086">
        <v>61</v>
      </c>
    </row>
    <row r="9087" spans="1:3" x14ac:dyDescent="0.2">
      <c r="A9087">
        <v>65</v>
      </c>
      <c r="B9087">
        <v>115</v>
      </c>
      <c r="C9087">
        <v>71</v>
      </c>
    </row>
    <row r="9088" spans="1:3" x14ac:dyDescent="0.2">
      <c r="A9088">
        <v>65</v>
      </c>
      <c r="B9088">
        <v>116</v>
      </c>
      <c r="C9088">
        <v>79</v>
      </c>
    </row>
    <row r="9089" spans="1:3" x14ac:dyDescent="0.2">
      <c r="A9089">
        <v>65</v>
      </c>
      <c r="B9089">
        <v>117</v>
      </c>
      <c r="C9089">
        <v>10</v>
      </c>
    </row>
    <row r="9090" spans="1:3" x14ac:dyDescent="0.2">
      <c r="A9090">
        <v>65</v>
      </c>
      <c r="B9090">
        <v>118</v>
      </c>
      <c r="C9090">
        <v>114</v>
      </c>
    </row>
    <row r="9091" spans="1:3" x14ac:dyDescent="0.2">
      <c r="A9091">
        <v>65</v>
      </c>
      <c r="B9091">
        <v>119</v>
      </c>
      <c r="C9091">
        <v>37</v>
      </c>
    </row>
    <row r="9092" spans="1:3" x14ac:dyDescent="0.2">
      <c r="A9092">
        <v>65</v>
      </c>
      <c r="B9092">
        <v>120</v>
      </c>
      <c r="C9092">
        <v>44</v>
      </c>
    </row>
    <row r="9093" spans="1:3" x14ac:dyDescent="0.2">
      <c r="A9093">
        <v>65</v>
      </c>
      <c r="B9093">
        <v>121</v>
      </c>
      <c r="C9093">
        <v>108</v>
      </c>
    </row>
    <row r="9094" spans="1:3" x14ac:dyDescent="0.2">
      <c r="A9094">
        <v>65</v>
      </c>
      <c r="B9094">
        <v>122</v>
      </c>
      <c r="C9094">
        <v>85</v>
      </c>
    </row>
    <row r="9095" spans="1:3" x14ac:dyDescent="0.2">
      <c r="A9095">
        <v>65</v>
      </c>
      <c r="B9095">
        <v>123</v>
      </c>
      <c r="C9095">
        <v>97</v>
      </c>
    </row>
    <row r="9096" spans="1:3" x14ac:dyDescent="0.2">
      <c r="A9096">
        <v>65</v>
      </c>
      <c r="B9096">
        <v>124</v>
      </c>
      <c r="C9096">
        <v>97</v>
      </c>
    </row>
    <row r="9097" spans="1:3" x14ac:dyDescent="0.2">
      <c r="A9097">
        <v>65</v>
      </c>
      <c r="B9097">
        <v>125</v>
      </c>
      <c r="C9097">
        <v>67</v>
      </c>
    </row>
    <row r="9098" spans="1:3" x14ac:dyDescent="0.2">
      <c r="A9098">
        <v>65</v>
      </c>
      <c r="B9098">
        <v>126</v>
      </c>
      <c r="C9098">
        <v>67</v>
      </c>
    </row>
    <row r="9099" spans="1:3" x14ac:dyDescent="0.2">
      <c r="A9099">
        <v>65</v>
      </c>
      <c r="B9099">
        <v>127</v>
      </c>
      <c r="C9099">
        <v>92</v>
      </c>
    </row>
    <row r="9100" spans="1:3" x14ac:dyDescent="0.2">
      <c r="A9100">
        <v>65</v>
      </c>
      <c r="B9100">
        <v>128</v>
      </c>
      <c r="C9100">
        <v>112</v>
      </c>
    </row>
    <row r="9101" spans="1:3" x14ac:dyDescent="0.2">
      <c r="A9101">
        <v>65</v>
      </c>
      <c r="B9101">
        <v>129</v>
      </c>
      <c r="C9101">
        <v>92</v>
      </c>
    </row>
    <row r="9102" spans="1:3" x14ac:dyDescent="0.2">
      <c r="A9102">
        <v>65</v>
      </c>
      <c r="B9102">
        <v>130</v>
      </c>
      <c r="C9102">
        <v>10</v>
      </c>
    </row>
    <row r="9103" spans="1:3" x14ac:dyDescent="0.2">
      <c r="A9103">
        <v>65</v>
      </c>
      <c r="B9103">
        <v>131</v>
      </c>
      <c r="C9103">
        <v>63</v>
      </c>
    </row>
    <row r="9104" spans="1:3" x14ac:dyDescent="0.2">
      <c r="A9104">
        <v>65</v>
      </c>
      <c r="B9104">
        <v>132</v>
      </c>
      <c r="C9104">
        <v>67</v>
      </c>
    </row>
    <row r="9105" spans="1:3" x14ac:dyDescent="0.2">
      <c r="A9105">
        <v>65</v>
      </c>
      <c r="B9105">
        <v>133</v>
      </c>
      <c r="C9105">
        <v>87</v>
      </c>
    </row>
    <row r="9106" spans="1:3" x14ac:dyDescent="0.2">
      <c r="A9106">
        <v>65</v>
      </c>
      <c r="B9106">
        <v>134</v>
      </c>
      <c r="C9106">
        <v>87</v>
      </c>
    </row>
    <row r="9107" spans="1:3" x14ac:dyDescent="0.2">
      <c r="A9107">
        <v>65</v>
      </c>
      <c r="B9107">
        <v>135</v>
      </c>
      <c r="C9107">
        <v>63</v>
      </c>
    </row>
    <row r="9108" spans="1:3" x14ac:dyDescent="0.2">
      <c r="A9108">
        <v>65</v>
      </c>
      <c r="B9108">
        <v>136</v>
      </c>
      <c r="C9108">
        <v>87</v>
      </c>
    </row>
    <row r="9109" spans="1:3" x14ac:dyDescent="0.2">
      <c r="A9109">
        <v>65</v>
      </c>
      <c r="B9109">
        <v>137</v>
      </c>
      <c r="C9109">
        <v>87</v>
      </c>
    </row>
    <row r="9110" spans="1:3" x14ac:dyDescent="0.2">
      <c r="A9110">
        <v>66</v>
      </c>
      <c r="B9110">
        <v>0</v>
      </c>
      <c r="C9110">
        <v>73</v>
      </c>
    </row>
    <row r="9111" spans="1:3" x14ac:dyDescent="0.2">
      <c r="A9111">
        <v>66</v>
      </c>
      <c r="B9111">
        <v>1</v>
      </c>
      <c r="C9111">
        <v>73</v>
      </c>
    </row>
    <row r="9112" spans="1:3" x14ac:dyDescent="0.2">
      <c r="A9112">
        <v>66</v>
      </c>
      <c r="B9112">
        <v>2</v>
      </c>
      <c r="C9112">
        <v>21</v>
      </c>
    </row>
    <row r="9113" spans="1:3" x14ac:dyDescent="0.2">
      <c r="A9113">
        <v>66</v>
      </c>
      <c r="B9113">
        <v>3</v>
      </c>
      <c r="C9113">
        <v>33</v>
      </c>
    </row>
    <row r="9114" spans="1:3" x14ac:dyDescent="0.2">
      <c r="A9114">
        <v>66</v>
      </c>
      <c r="B9114">
        <v>4</v>
      </c>
      <c r="C9114">
        <v>51</v>
      </c>
    </row>
    <row r="9115" spans="1:3" x14ac:dyDescent="0.2">
      <c r="A9115">
        <v>66</v>
      </c>
      <c r="B9115">
        <v>5</v>
      </c>
      <c r="C9115">
        <v>58</v>
      </c>
    </row>
    <row r="9116" spans="1:3" x14ac:dyDescent="0.2">
      <c r="A9116">
        <v>66</v>
      </c>
      <c r="B9116">
        <v>6</v>
      </c>
      <c r="C9116">
        <v>33</v>
      </c>
    </row>
    <row r="9117" spans="1:3" x14ac:dyDescent="0.2">
      <c r="A9117">
        <v>66</v>
      </c>
      <c r="B9117">
        <v>7</v>
      </c>
      <c r="C9117">
        <v>116</v>
      </c>
    </row>
    <row r="9118" spans="1:3" x14ac:dyDescent="0.2">
      <c r="A9118">
        <v>66</v>
      </c>
      <c r="B9118">
        <v>8</v>
      </c>
      <c r="C9118">
        <v>54</v>
      </c>
    </row>
    <row r="9119" spans="1:3" x14ac:dyDescent="0.2">
      <c r="A9119">
        <v>66</v>
      </c>
      <c r="B9119">
        <v>9</v>
      </c>
      <c r="C9119">
        <v>28</v>
      </c>
    </row>
    <row r="9120" spans="1:3" x14ac:dyDescent="0.2">
      <c r="A9120">
        <v>66</v>
      </c>
      <c r="B9120">
        <v>10</v>
      </c>
      <c r="C9120">
        <v>85</v>
      </c>
    </row>
    <row r="9121" spans="1:3" x14ac:dyDescent="0.2">
      <c r="A9121">
        <v>66</v>
      </c>
      <c r="B9121">
        <v>11</v>
      </c>
      <c r="C9121">
        <v>28</v>
      </c>
    </row>
    <row r="9122" spans="1:3" x14ac:dyDescent="0.2">
      <c r="A9122">
        <v>66</v>
      </c>
      <c r="B9122">
        <v>12</v>
      </c>
      <c r="C9122">
        <v>28</v>
      </c>
    </row>
    <row r="9123" spans="1:3" x14ac:dyDescent="0.2">
      <c r="A9123">
        <v>66</v>
      </c>
      <c r="B9123">
        <v>13</v>
      </c>
      <c r="C9123">
        <v>116</v>
      </c>
    </row>
    <row r="9124" spans="1:3" x14ac:dyDescent="0.2">
      <c r="A9124">
        <v>66</v>
      </c>
      <c r="B9124">
        <v>14</v>
      </c>
      <c r="C9124">
        <v>116</v>
      </c>
    </row>
    <row r="9125" spans="1:3" x14ac:dyDescent="0.2">
      <c r="A9125">
        <v>66</v>
      </c>
      <c r="B9125">
        <v>15</v>
      </c>
      <c r="C9125">
        <v>73</v>
      </c>
    </row>
    <row r="9126" spans="1:3" x14ac:dyDescent="0.2">
      <c r="A9126">
        <v>66</v>
      </c>
      <c r="B9126">
        <v>16</v>
      </c>
      <c r="C9126">
        <v>51</v>
      </c>
    </row>
    <row r="9127" spans="1:3" x14ac:dyDescent="0.2">
      <c r="A9127">
        <v>66</v>
      </c>
      <c r="B9127">
        <v>17</v>
      </c>
      <c r="C9127">
        <v>21</v>
      </c>
    </row>
    <row r="9128" spans="1:3" x14ac:dyDescent="0.2">
      <c r="A9128">
        <v>66</v>
      </c>
      <c r="B9128">
        <v>18</v>
      </c>
      <c r="C9128">
        <v>59</v>
      </c>
    </row>
    <row r="9129" spans="1:3" x14ac:dyDescent="0.2">
      <c r="A9129">
        <v>66</v>
      </c>
      <c r="B9129">
        <v>19</v>
      </c>
      <c r="C9129">
        <v>73</v>
      </c>
    </row>
    <row r="9130" spans="1:3" x14ac:dyDescent="0.2">
      <c r="A9130">
        <v>66</v>
      </c>
      <c r="B9130">
        <v>20</v>
      </c>
      <c r="C9130">
        <v>90</v>
      </c>
    </row>
    <row r="9131" spans="1:3" x14ac:dyDescent="0.2">
      <c r="A9131">
        <v>66</v>
      </c>
      <c r="B9131">
        <v>21</v>
      </c>
      <c r="C9131">
        <v>54</v>
      </c>
    </row>
    <row r="9132" spans="1:3" x14ac:dyDescent="0.2">
      <c r="A9132">
        <v>66</v>
      </c>
      <c r="B9132">
        <v>22</v>
      </c>
      <c r="C9132">
        <v>115</v>
      </c>
    </row>
    <row r="9133" spans="1:3" x14ac:dyDescent="0.2">
      <c r="A9133">
        <v>66</v>
      </c>
      <c r="B9133">
        <v>23</v>
      </c>
      <c r="C9133">
        <v>90</v>
      </c>
    </row>
    <row r="9134" spans="1:3" x14ac:dyDescent="0.2">
      <c r="A9134">
        <v>66</v>
      </c>
      <c r="B9134">
        <v>24</v>
      </c>
      <c r="C9134">
        <v>55</v>
      </c>
    </row>
    <row r="9135" spans="1:3" x14ac:dyDescent="0.2">
      <c r="A9135">
        <v>66</v>
      </c>
      <c r="B9135">
        <v>25</v>
      </c>
      <c r="C9135">
        <v>52</v>
      </c>
    </row>
    <row r="9136" spans="1:3" x14ac:dyDescent="0.2">
      <c r="A9136">
        <v>66</v>
      </c>
      <c r="B9136">
        <v>26</v>
      </c>
      <c r="C9136">
        <v>73</v>
      </c>
    </row>
    <row r="9137" spans="1:3" x14ac:dyDescent="0.2">
      <c r="A9137">
        <v>66</v>
      </c>
      <c r="B9137">
        <v>27</v>
      </c>
      <c r="C9137">
        <v>74</v>
      </c>
    </row>
    <row r="9138" spans="1:3" x14ac:dyDescent="0.2">
      <c r="A9138">
        <v>66</v>
      </c>
      <c r="B9138">
        <v>28</v>
      </c>
      <c r="C9138">
        <v>31</v>
      </c>
    </row>
    <row r="9139" spans="1:3" x14ac:dyDescent="0.2">
      <c r="A9139">
        <v>66</v>
      </c>
      <c r="B9139">
        <v>29</v>
      </c>
      <c r="C9139">
        <v>91</v>
      </c>
    </row>
    <row r="9140" spans="1:3" x14ac:dyDescent="0.2">
      <c r="A9140">
        <v>66</v>
      </c>
      <c r="B9140">
        <v>30</v>
      </c>
      <c r="C9140">
        <v>56</v>
      </c>
    </row>
    <row r="9141" spans="1:3" x14ac:dyDescent="0.2">
      <c r="A9141">
        <v>66</v>
      </c>
      <c r="B9141">
        <v>31</v>
      </c>
      <c r="C9141">
        <v>71</v>
      </c>
    </row>
    <row r="9142" spans="1:3" x14ac:dyDescent="0.2">
      <c r="A9142">
        <v>66</v>
      </c>
      <c r="B9142">
        <v>32</v>
      </c>
      <c r="C9142">
        <v>58</v>
      </c>
    </row>
    <row r="9143" spans="1:3" x14ac:dyDescent="0.2">
      <c r="A9143">
        <v>66</v>
      </c>
      <c r="B9143">
        <v>33</v>
      </c>
      <c r="C9143">
        <v>42</v>
      </c>
    </row>
    <row r="9144" spans="1:3" x14ac:dyDescent="0.2">
      <c r="A9144">
        <v>66</v>
      </c>
      <c r="B9144">
        <v>34</v>
      </c>
      <c r="C9144">
        <v>40</v>
      </c>
    </row>
    <row r="9145" spans="1:3" x14ac:dyDescent="0.2">
      <c r="A9145">
        <v>66</v>
      </c>
      <c r="B9145">
        <v>35</v>
      </c>
      <c r="C9145">
        <v>33</v>
      </c>
    </row>
    <row r="9146" spans="1:3" x14ac:dyDescent="0.2">
      <c r="A9146">
        <v>66</v>
      </c>
      <c r="B9146">
        <v>36</v>
      </c>
      <c r="C9146">
        <v>33</v>
      </c>
    </row>
    <row r="9147" spans="1:3" x14ac:dyDescent="0.2">
      <c r="A9147">
        <v>66</v>
      </c>
      <c r="B9147">
        <v>37</v>
      </c>
      <c r="C9147">
        <v>46</v>
      </c>
    </row>
    <row r="9148" spans="1:3" x14ac:dyDescent="0.2">
      <c r="A9148">
        <v>66</v>
      </c>
      <c r="B9148">
        <v>38</v>
      </c>
      <c r="C9148">
        <v>122</v>
      </c>
    </row>
    <row r="9149" spans="1:3" x14ac:dyDescent="0.2">
      <c r="A9149">
        <v>66</v>
      </c>
      <c r="B9149">
        <v>39</v>
      </c>
      <c r="C9149">
        <v>115</v>
      </c>
    </row>
    <row r="9150" spans="1:3" x14ac:dyDescent="0.2">
      <c r="A9150">
        <v>66</v>
      </c>
      <c r="B9150">
        <v>40</v>
      </c>
      <c r="C9150">
        <v>79</v>
      </c>
    </row>
    <row r="9151" spans="1:3" x14ac:dyDescent="0.2">
      <c r="A9151">
        <v>66</v>
      </c>
      <c r="B9151">
        <v>41</v>
      </c>
      <c r="C9151">
        <v>71</v>
      </c>
    </row>
    <row r="9152" spans="1:3" x14ac:dyDescent="0.2">
      <c r="A9152">
        <v>66</v>
      </c>
      <c r="B9152">
        <v>42</v>
      </c>
      <c r="C9152">
        <v>79</v>
      </c>
    </row>
    <row r="9153" spans="1:3" x14ac:dyDescent="0.2">
      <c r="A9153">
        <v>66</v>
      </c>
      <c r="B9153">
        <v>43</v>
      </c>
      <c r="C9153">
        <v>71</v>
      </c>
    </row>
    <row r="9154" spans="1:3" x14ac:dyDescent="0.2">
      <c r="A9154">
        <v>66</v>
      </c>
      <c r="B9154">
        <v>44</v>
      </c>
      <c r="C9154">
        <v>46</v>
      </c>
    </row>
    <row r="9155" spans="1:3" x14ac:dyDescent="0.2">
      <c r="A9155">
        <v>66</v>
      </c>
      <c r="B9155">
        <v>45</v>
      </c>
      <c r="C9155">
        <v>55</v>
      </c>
    </row>
    <row r="9156" spans="1:3" x14ac:dyDescent="0.2">
      <c r="A9156">
        <v>66</v>
      </c>
      <c r="B9156">
        <v>46</v>
      </c>
      <c r="C9156">
        <v>65</v>
      </c>
    </row>
    <row r="9157" spans="1:3" x14ac:dyDescent="0.2">
      <c r="A9157">
        <v>66</v>
      </c>
      <c r="B9157">
        <v>47</v>
      </c>
      <c r="C9157">
        <v>65</v>
      </c>
    </row>
    <row r="9158" spans="1:3" x14ac:dyDescent="0.2">
      <c r="A9158">
        <v>66</v>
      </c>
      <c r="B9158">
        <v>48</v>
      </c>
      <c r="C9158">
        <v>85</v>
      </c>
    </row>
    <row r="9159" spans="1:3" x14ac:dyDescent="0.2">
      <c r="A9159">
        <v>66</v>
      </c>
      <c r="B9159">
        <v>49</v>
      </c>
      <c r="C9159">
        <v>105</v>
      </c>
    </row>
    <row r="9160" spans="1:3" x14ac:dyDescent="0.2">
      <c r="A9160">
        <v>66</v>
      </c>
      <c r="B9160">
        <v>50</v>
      </c>
      <c r="C9160">
        <v>71</v>
      </c>
    </row>
    <row r="9161" spans="1:3" x14ac:dyDescent="0.2">
      <c r="A9161">
        <v>66</v>
      </c>
      <c r="B9161">
        <v>51</v>
      </c>
      <c r="C9161">
        <v>42</v>
      </c>
    </row>
    <row r="9162" spans="1:3" x14ac:dyDescent="0.2">
      <c r="A9162">
        <v>66</v>
      </c>
      <c r="B9162">
        <v>52</v>
      </c>
      <c r="C9162">
        <v>81</v>
      </c>
    </row>
    <row r="9163" spans="1:3" x14ac:dyDescent="0.2">
      <c r="A9163">
        <v>66</v>
      </c>
      <c r="B9163">
        <v>53</v>
      </c>
      <c r="C9163">
        <v>54</v>
      </c>
    </row>
    <row r="9164" spans="1:3" x14ac:dyDescent="0.2">
      <c r="A9164">
        <v>66</v>
      </c>
      <c r="B9164">
        <v>54</v>
      </c>
      <c r="C9164">
        <v>79</v>
      </c>
    </row>
    <row r="9165" spans="1:3" x14ac:dyDescent="0.2">
      <c r="A9165">
        <v>66</v>
      </c>
      <c r="B9165">
        <v>55</v>
      </c>
      <c r="C9165">
        <v>50</v>
      </c>
    </row>
    <row r="9166" spans="1:3" x14ac:dyDescent="0.2">
      <c r="A9166">
        <v>66</v>
      </c>
      <c r="B9166">
        <v>56</v>
      </c>
      <c r="C9166">
        <v>41</v>
      </c>
    </row>
    <row r="9167" spans="1:3" x14ac:dyDescent="0.2">
      <c r="A9167">
        <v>66</v>
      </c>
      <c r="B9167">
        <v>57</v>
      </c>
      <c r="C9167">
        <v>69</v>
      </c>
    </row>
    <row r="9168" spans="1:3" x14ac:dyDescent="0.2">
      <c r="A9168">
        <v>66</v>
      </c>
      <c r="B9168">
        <v>58</v>
      </c>
      <c r="C9168">
        <v>50</v>
      </c>
    </row>
    <row r="9169" spans="1:3" x14ac:dyDescent="0.2">
      <c r="A9169">
        <v>66</v>
      </c>
      <c r="B9169">
        <v>59</v>
      </c>
      <c r="C9169">
        <v>42</v>
      </c>
    </row>
    <row r="9170" spans="1:3" x14ac:dyDescent="0.2">
      <c r="A9170">
        <v>66</v>
      </c>
      <c r="B9170">
        <v>60</v>
      </c>
      <c r="C9170">
        <v>93</v>
      </c>
    </row>
    <row r="9171" spans="1:3" x14ac:dyDescent="0.2">
      <c r="A9171">
        <v>66</v>
      </c>
      <c r="B9171">
        <v>61</v>
      </c>
      <c r="C9171">
        <v>85</v>
      </c>
    </row>
    <row r="9172" spans="1:3" x14ac:dyDescent="0.2">
      <c r="A9172">
        <v>66</v>
      </c>
      <c r="B9172">
        <v>62</v>
      </c>
      <c r="C9172">
        <v>55</v>
      </c>
    </row>
    <row r="9173" spans="1:3" x14ac:dyDescent="0.2">
      <c r="A9173">
        <v>66</v>
      </c>
      <c r="B9173">
        <v>63</v>
      </c>
      <c r="C9173">
        <v>46</v>
      </c>
    </row>
    <row r="9174" spans="1:3" x14ac:dyDescent="0.2">
      <c r="A9174">
        <v>66</v>
      </c>
      <c r="B9174">
        <v>64</v>
      </c>
      <c r="C9174">
        <v>105</v>
      </c>
    </row>
    <row r="9175" spans="1:3" x14ac:dyDescent="0.2">
      <c r="A9175">
        <v>66</v>
      </c>
      <c r="B9175">
        <v>65</v>
      </c>
      <c r="C9175">
        <v>99</v>
      </c>
    </row>
    <row r="9176" spans="1:3" x14ac:dyDescent="0.2">
      <c r="A9176">
        <v>66</v>
      </c>
      <c r="B9176">
        <v>66</v>
      </c>
      <c r="C9176">
        <v>66</v>
      </c>
    </row>
    <row r="9177" spans="1:3" x14ac:dyDescent="0.2">
      <c r="A9177">
        <v>66</v>
      </c>
      <c r="B9177">
        <v>67</v>
      </c>
      <c r="C9177">
        <v>76</v>
      </c>
    </row>
    <row r="9178" spans="1:3" x14ac:dyDescent="0.2">
      <c r="A9178">
        <v>66</v>
      </c>
      <c r="B9178">
        <v>68</v>
      </c>
      <c r="C9178">
        <v>97</v>
      </c>
    </row>
    <row r="9179" spans="1:3" x14ac:dyDescent="0.2">
      <c r="A9179">
        <v>66</v>
      </c>
      <c r="B9179">
        <v>69</v>
      </c>
      <c r="C9179">
        <v>74</v>
      </c>
    </row>
    <row r="9180" spans="1:3" x14ac:dyDescent="0.2">
      <c r="A9180">
        <v>66</v>
      </c>
      <c r="B9180">
        <v>70</v>
      </c>
      <c r="C9180">
        <v>80</v>
      </c>
    </row>
    <row r="9181" spans="1:3" x14ac:dyDescent="0.2">
      <c r="A9181">
        <v>66</v>
      </c>
      <c r="B9181">
        <v>71</v>
      </c>
      <c r="C9181">
        <v>49</v>
      </c>
    </row>
    <row r="9182" spans="1:3" x14ac:dyDescent="0.2">
      <c r="A9182">
        <v>66</v>
      </c>
      <c r="B9182">
        <v>72</v>
      </c>
      <c r="C9182">
        <v>115</v>
      </c>
    </row>
    <row r="9183" spans="1:3" x14ac:dyDescent="0.2">
      <c r="A9183">
        <v>66</v>
      </c>
      <c r="B9183">
        <v>73</v>
      </c>
      <c r="C9183">
        <v>40</v>
      </c>
    </row>
    <row r="9184" spans="1:3" x14ac:dyDescent="0.2">
      <c r="A9184">
        <v>66</v>
      </c>
      <c r="B9184">
        <v>74</v>
      </c>
      <c r="C9184">
        <v>49</v>
      </c>
    </row>
    <row r="9185" spans="1:3" x14ac:dyDescent="0.2">
      <c r="A9185">
        <v>66</v>
      </c>
      <c r="B9185">
        <v>75</v>
      </c>
      <c r="C9185">
        <v>49</v>
      </c>
    </row>
    <row r="9186" spans="1:3" x14ac:dyDescent="0.2">
      <c r="A9186">
        <v>66</v>
      </c>
      <c r="B9186">
        <v>76</v>
      </c>
      <c r="C9186">
        <v>83</v>
      </c>
    </row>
    <row r="9187" spans="1:3" x14ac:dyDescent="0.2">
      <c r="A9187">
        <v>66</v>
      </c>
      <c r="B9187">
        <v>77</v>
      </c>
      <c r="C9187">
        <v>83</v>
      </c>
    </row>
    <row r="9188" spans="1:3" x14ac:dyDescent="0.2">
      <c r="A9188">
        <v>66</v>
      </c>
      <c r="B9188">
        <v>78</v>
      </c>
      <c r="C9188">
        <v>54</v>
      </c>
    </row>
    <row r="9189" spans="1:3" x14ac:dyDescent="0.2">
      <c r="A9189">
        <v>66</v>
      </c>
      <c r="B9189">
        <v>79</v>
      </c>
      <c r="C9189">
        <v>64</v>
      </c>
    </row>
    <row r="9190" spans="1:3" x14ac:dyDescent="0.2">
      <c r="A9190">
        <v>66</v>
      </c>
      <c r="B9190">
        <v>80</v>
      </c>
      <c r="C9190">
        <v>80</v>
      </c>
    </row>
    <row r="9191" spans="1:3" x14ac:dyDescent="0.2">
      <c r="A9191">
        <v>66</v>
      </c>
      <c r="B9191">
        <v>81</v>
      </c>
      <c r="C9191">
        <v>79</v>
      </c>
    </row>
    <row r="9192" spans="1:3" x14ac:dyDescent="0.2">
      <c r="A9192">
        <v>66</v>
      </c>
      <c r="B9192">
        <v>82</v>
      </c>
      <c r="C9192">
        <v>51</v>
      </c>
    </row>
    <row r="9193" spans="1:3" x14ac:dyDescent="0.2">
      <c r="A9193">
        <v>66</v>
      </c>
      <c r="B9193">
        <v>83</v>
      </c>
      <c r="C9193">
        <v>84</v>
      </c>
    </row>
    <row r="9194" spans="1:3" x14ac:dyDescent="0.2">
      <c r="A9194">
        <v>66</v>
      </c>
      <c r="B9194">
        <v>84</v>
      </c>
      <c r="C9194">
        <v>65</v>
      </c>
    </row>
    <row r="9195" spans="1:3" x14ac:dyDescent="0.2">
      <c r="A9195">
        <v>66</v>
      </c>
      <c r="B9195">
        <v>85</v>
      </c>
      <c r="C9195">
        <v>88</v>
      </c>
    </row>
    <row r="9196" spans="1:3" x14ac:dyDescent="0.2">
      <c r="A9196">
        <v>66</v>
      </c>
      <c r="B9196">
        <v>86</v>
      </c>
      <c r="C9196">
        <v>48</v>
      </c>
    </row>
    <row r="9197" spans="1:3" x14ac:dyDescent="0.2">
      <c r="A9197">
        <v>66</v>
      </c>
      <c r="B9197">
        <v>87</v>
      </c>
      <c r="C9197">
        <v>122</v>
      </c>
    </row>
    <row r="9198" spans="1:3" x14ac:dyDescent="0.2">
      <c r="A9198">
        <v>66</v>
      </c>
      <c r="B9198">
        <v>88</v>
      </c>
      <c r="C9198">
        <v>70</v>
      </c>
    </row>
    <row r="9199" spans="1:3" x14ac:dyDescent="0.2">
      <c r="A9199">
        <v>66</v>
      </c>
      <c r="B9199">
        <v>89</v>
      </c>
      <c r="C9199">
        <v>54</v>
      </c>
    </row>
    <row r="9200" spans="1:3" x14ac:dyDescent="0.2">
      <c r="A9200">
        <v>66</v>
      </c>
      <c r="B9200">
        <v>90</v>
      </c>
      <c r="C9200">
        <v>69</v>
      </c>
    </row>
    <row r="9201" spans="1:3" x14ac:dyDescent="0.2">
      <c r="A9201">
        <v>66</v>
      </c>
      <c r="B9201">
        <v>91</v>
      </c>
      <c r="C9201">
        <v>31</v>
      </c>
    </row>
    <row r="9202" spans="1:3" x14ac:dyDescent="0.2">
      <c r="A9202">
        <v>66</v>
      </c>
      <c r="B9202">
        <v>92</v>
      </c>
      <c r="C9202">
        <v>46</v>
      </c>
    </row>
    <row r="9203" spans="1:3" x14ac:dyDescent="0.2">
      <c r="A9203">
        <v>66</v>
      </c>
      <c r="B9203">
        <v>93</v>
      </c>
      <c r="C9203">
        <v>83</v>
      </c>
    </row>
    <row r="9204" spans="1:3" x14ac:dyDescent="0.2">
      <c r="A9204">
        <v>66</v>
      </c>
      <c r="B9204">
        <v>94</v>
      </c>
      <c r="C9204">
        <v>85</v>
      </c>
    </row>
    <row r="9205" spans="1:3" x14ac:dyDescent="0.2">
      <c r="A9205">
        <v>66</v>
      </c>
      <c r="B9205">
        <v>95</v>
      </c>
      <c r="C9205">
        <v>116</v>
      </c>
    </row>
    <row r="9206" spans="1:3" x14ac:dyDescent="0.2">
      <c r="A9206">
        <v>66</v>
      </c>
      <c r="B9206">
        <v>96</v>
      </c>
      <c r="C9206">
        <v>56</v>
      </c>
    </row>
    <row r="9207" spans="1:3" x14ac:dyDescent="0.2">
      <c r="A9207">
        <v>66</v>
      </c>
      <c r="B9207">
        <v>97</v>
      </c>
      <c r="C9207">
        <v>85</v>
      </c>
    </row>
    <row r="9208" spans="1:3" x14ac:dyDescent="0.2">
      <c r="A9208">
        <v>66</v>
      </c>
      <c r="B9208">
        <v>98</v>
      </c>
      <c r="C9208">
        <v>92</v>
      </c>
    </row>
    <row r="9209" spans="1:3" x14ac:dyDescent="0.2">
      <c r="A9209">
        <v>66</v>
      </c>
      <c r="B9209">
        <v>99</v>
      </c>
      <c r="C9209">
        <v>70</v>
      </c>
    </row>
    <row r="9210" spans="1:3" x14ac:dyDescent="0.2">
      <c r="A9210">
        <v>66</v>
      </c>
      <c r="B9210">
        <v>100</v>
      </c>
      <c r="C9210">
        <v>99</v>
      </c>
    </row>
    <row r="9211" spans="1:3" x14ac:dyDescent="0.2">
      <c r="A9211">
        <v>66</v>
      </c>
      <c r="B9211">
        <v>101</v>
      </c>
      <c r="C9211">
        <v>10</v>
      </c>
    </row>
    <row r="9212" spans="1:3" x14ac:dyDescent="0.2">
      <c r="A9212">
        <v>66</v>
      </c>
      <c r="B9212">
        <v>102</v>
      </c>
      <c r="C9212">
        <v>10</v>
      </c>
    </row>
    <row r="9213" spans="1:3" x14ac:dyDescent="0.2">
      <c r="A9213">
        <v>66</v>
      </c>
      <c r="B9213">
        <v>103</v>
      </c>
      <c r="C9213">
        <v>74</v>
      </c>
    </row>
    <row r="9214" spans="1:3" x14ac:dyDescent="0.2">
      <c r="A9214">
        <v>66</v>
      </c>
      <c r="B9214">
        <v>104</v>
      </c>
      <c r="C9214">
        <v>64</v>
      </c>
    </row>
    <row r="9215" spans="1:3" x14ac:dyDescent="0.2">
      <c r="A9215">
        <v>66</v>
      </c>
      <c r="B9215">
        <v>105</v>
      </c>
      <c r="C9215">
        <v>66</v>
      </c>
    </row>
    <row r="9216" spans="1:3" x14ac:dyDescent="0.2">
      <c r="A9216">
        <v>66</v>
      </c>
      <c r="B9216">
        <v>106</v>
      </c>
      <c r="C9216">
        <v>107</v>
      </c>
    </row>
    <row r="9217" spans="1:3" x14ac:dyDescent="0.2">
      <c r="A9217">
        <v>66</v>
      </c>
      <c r="B9217">
        <v>107</v>
      </c>
      <c r="C9217">
        <v>97</v>
      </c>
    </row>
    <row r="9218" spans="1:3" x14ac:dyDescent="0.2">
      <c r="A9218">
        <v>66</v>
      </c>
      <c r="B9218">
        <v>108</v>
      </c>
      <c r="C9218">
        <v>46</v>
      </c>
    </row>
    <row r="9219" spans="1:3" x14ac:dyDescent="0.2">
      <c r="A9219">
        <v>66</v>
      </c>
      <c r="B9219">
        <v>109</v>
      </c>
      <c r="C9219">
        <v>46</v>
      </c>
    </row>
    <row r="9220" spans="1:3" x14ac:dyDescent="0.2">
      <c r="A9220">
        <v>66</v>
      </c>
      <c r="B9220">
        <v>110</v>
      </c>
      <c r="C9220">
        <v>93</v>
      </c>
    </row>
    <row r="9221" spans="1:3" x14ac:dyDescent="0.2">
      <c r="A9221">
        <v>66</v>
      </c>
      <c r="B9221">
        <v>111</v>
      </c>
      <c r="C9221">
        <v>10</v>
      </c>
    </row>
    <row r="9222" spans="1:3" x14ac:dyDescent="0.2">
      <c r="A9222">
        <v>66</v>
      </c>
      <c r="B9222">
        <v>112</v>
      </c>
      <c r="C9222">
        <v>46</v>
      </c>
    </row>
    <row r="9223" spans="1:3" x14ac:dyDescent="0.2">
      <c r="A9223">
        <v>66</v>
      </c>
      <c r="B9223">
        <v>113</v>
      </c>
      <c r="C9223">
        <v>85</v>
      </c>
    </row>
    <row r="9224" spans="1:3" x14ac:dyDescent="0.2">
      <c r="A9224">
        <v>66</v>
      </c>
      <c r="B9224">
        <v>114</v>
      </c>
      <c r="C9224">
        <v>93</v>
      </c>
    </row>
    <row r="9225" spans="1:3" x14ac:dyDescent="0.2">
      <c r="A9225">
        <v>66</v>
      </c>
      <c r="B9225">
        <v>115</v>
      </c>
      <c r="C9225">
        <v>27</v>
      </c>
    </row>
    <row r="9226" spans="1:3" x14ac:dyDescent="0.2">
      <c r="A9226">
        <v>66</v>
      </c>
      <c r="B9226">
        <v>116</v>
      </c>
      <c r="C9226">
        <v>41</v>
      </c>
    </row>
    <row r="9227" spans="1:3" x14ac:dyDescent="0.2">
      <c r="A9227">
        <v>66</v>
      </c>
      <c r="B9227">
        <v>117</v>
      </c>
      <c r="C9227">
        <v>76</v>
      </c>
    </row>
    <row r="9228" spans="1:3" x14ac:dyDescent="0.2">
      <c r="A9228">
        <v>66</v>
      </c>
      <c r="B9228">
        <v>118</v>
      </c>
      <c r="C9228">
        <v>87</v>
      </c>
    </row>
    <row r="9229" spans="1:3" x14ac:dyDescent="0.2">
      <c r="A9229">
        <v>66</v>
      </c>
      <c r="B9229">
        <v>119</v>
      </c>
      <c r="C9229">
        <v>113</v>
      </c>
    </row>
    <row r="9230" spans="1:3" x14ac:dyDescent="0.2">
      <c r="A9230">
        <v>66</v>
      </c>
      <c r="B9230">
        <v>120</v>
      </c>
      <c r="C9230">
        <v>92</v>
      </c>
    </row>
    <row r="9231" spans="1:3" x14ac:dyDescent="0.2">
      <c r="A9231">
        <v>66</v>
      </c>
      <c r="B9231">
        <v>121</v>
      </c>
      <c r="C9231">
        <v>61</v>
      </c>
    </row>
    <row r="9232" spans="1:3" x14ac:dyDescent="0.2">
      <c r="A9232">
        <v>66</v>
      </c>
      <c r="B9232">
        <v>122</v>
      </c>
      <c r="C9232">
        <v>83</v>
      </c>
    </row>
    <row r="9233" spans="1:3" x14ac:dyDescent="0.2">
      <c r="A9233">
        <v>66</v>
      </c>
      <c r="B9233">
        <v>123</v>
      </c>
      <c r="C9233">
        <v>93</v>
      </c>
    </row>
    <row r="9234" spans="1:3" x14ac:dyDescent="0.2">
      <c r="A9234">
        <v>66</v>
      </c>
      <c r="B9234">
        <v>124</v>
      </c>
      <c r="C9234">
        <v>93</v>
      </c>
    </row>
    <row r="9235" spans="1:3" x14ac:dyDescent="0.2">
      <c r="A9235">
        <v>66</v>
      </c>
      <c r="B9235">
        <v>125</v>
      </c>
      <c r="C9235">
        <v>63</v>
      </c>
    </row>
    <row r="9236" spans="1:3" x14ac:dyDescent="0.2">
      <c r="A9236">
        <v>66</v>
      </c>
      <c r="B9236">
        <v>126</v>
      </c>
      <c r="C9236">
        <v>63</v>
      </c>
    </row>
    <row r="9237" spans="1:3" x14ac:dyDescent="0.2">
      <c r="A9237">
        <v>66</v>
      </c>
      <c r="B9237">
        <v>127</v>
      </c>
      <c r="C9237">
        <v>113</v>
      </c>
    </row>
    <row r="9238" spans="1:3" x14ac:dyDescent="0.2">
      <c r="A9238">
        <v>66</v>
      </c>
      <c r="B9238">
        <v>128</v>
      </c>
      <c r="C9238">
        <v>97</v>
      </c>
    </row>
    <row r="9239" spans="1:3" x14ac:dyDescent="0.2">
      <c r="A9239">
        <v>66</v>
      </c>
      <c r="B9239">
        <v>129</v>
      </c>
      <c r="C9239">
        <v>113</v>
      </c>
    </row>
    <row r="9240" spans="1:3" x14ac:dyDescent="0.2">
      <c r="A9240">
        <v>66</v>
      </c>
      <c r="B9240">
        <v>130</v>
      </c>
      <c r="C9240">
        <v>122</v>
      </c>
    </row>
    <row r="9241" spans="1:3" x14ac:dyDescent="0.2">
      <c r="A9241">
        <v>66</v>
      </c>
      <c r="B9241">
        <v>131</v>
      </c>
      <c r="C9241">
        <v>92</v>
      </c>
    </row>
    <row r="9242" spans="1:3" x14ac:dyDescent="0.2">
      <c r="A9242">
        <v>66</v>
      </c>
      <c r="B9242">
        <v>132</v>
      </c>
      <c r="C9242">
        <v>63</v>
      </c>
    </row>
    <row r="9243" spans="1:3" x14ac:dyDescent="0.2">
      <c r="A9243">
        <v>66</v>
      </c>
      <c r="B9243">
        <v>133</v>
      </c>
      <c r="C9243">
        <v>44</v>
      </c>
    </row>
    <row r="9244" spans="1:3" x14ac:dyDescent="0.2">
      <c r="A9244">
        <v>66</v>
      </c>
      <c r="B9244">
        <v>134</v>
      </c>
      <c r="C9244">
        <v>44</v>
      </c>
    </row>
    <row r="9245" spans="1:3" x14ac:dyDescent="0.2">
      <c r="A9245">
        <v>66</v>
      </c>
      <c r="B9245">
        <v>135</v>
      </c>
      <c r="C9245">
        <v>92</v>
      </c>
    </row>
    <row r="9246" spans="1:3" x14ac:dyDescent="0.2">
      <c r="A9246">
        <v>66</v>
      </c>
      <c r="B9246">
        <v>136</v>
      </c>
      <c r="C9246">
        <v>37</v>
      </c>
    </row>
    <row r="9247" spans="1:3" x14ac:dyDescent="0.2">
      <c r="A9247">
        <v>66</v>
      </c>
      <c r="B9247">
        <v>137</v>
      </c>
      <c r="C9247">
        <v>44</v>
      </c>
    </row>
    <row r="9248" spans="1:3" x14ac:dyDescent="0.2">
      <c r="A9248">
        <v>67</v>
      </c>
      <c r="B9248">
        <v>0</v>
      </c>
      <c r="C9248">
        <v>42</v>
      </c>
    </row>
    <row r="9249" spans="1:3" x14ac:dyDescent="0.2">
      <c r="A9249">
        <v>67</v>
      </c>
      <c r="B9249">
        <v>1</v>
      </c>
      <c r="C9249">
        <v>31</v>
      </c>
    </row>
    <row r="9250" spans="1:3" x14ac:dyDescent="0.2">
      <c r="A9250">
        <v>67</v>
      </c>
      <c r="B9250">
        <v>2</v>
      </c>
      <c r="C9250">
        <v>40</v>
      </c>
    </row>
    <row r="9251" spans="1:3" x14ac:dyDescent="0.2">
      <c r="A9251">
        <v>67</v>
      </c>
      <c r="B9251">
        <v>3</v>
      </c>
      <c r="C9251">
        <v>50</v>
      </c>
    </row>
    <row r="9252" spans="1:3" x14ac:dyDescent="0.2">
      <c r="A9252">
        <v>67</v>
      </c>
      <c r="B9252">
        <v>4</v>
      </c>
      <c r="C9252">
        <v>69</v>
      </c>
    </row>
    <row r="9253" spans="1:3" x14ac:dyDescent="0.2">
      <c r="A9253">
        <v>67</v>
      </c>
      <c r="B9253">
        <v>5</v>
      </c>
      <c r="C9253">
        <v>79</v>
      </c>
    </row>
    <row r="9254" spans="1:3" x14ac:dyDescent="0.2">
      <c r="A9254">
        <v>67</v>
      </c>
      <c r="B9254">
        <v>6</v>
      </c>
      <c r="C9254">
        <v>41</v>
      </c>
    </row>
    <row r="9255" spans="1:3" x14ac:dyDescent="0.2">
      <c r="A9255">
        <v>67</v>
      </c>
      <c r="B9255">
        <v>7</v>
      </c>
      <c r="C9255">
        <v>64</v>
      </c>
    </row>
    <row r="9256" spans="1:3" x14ac:dyDescent="0.2">
      <c r="A9256">
        <v>67</v>
      </c>
      <c r="B9256">
        <v>8</v>
      </c>
      <c r="C9256">
        <v>66</v>
      </c>
    </row>
    <row r="9257" spans="1:3" x14ac:dyDescent="0.2">
      <c r="A9257">
        <v>67</v>
      </c>
      <c r="B9257">
        <v>9</v>
      </c>
      <c r="C9257">
        <v>79</v>
      </c>
    </row>
    <row r="9258" spans="1:3" x14ac:dyDescent="0.2">
      <c r="A9258">
        <v>67</v>
      </c>
      <c r="B9258">
        <v>10</v>
      </c>
      <c r="C9258">
        <v>92</v>
      </c>
    </row>
    <row r="9259" spans="1:3" x14ac:dyDescent="0.2">
      <c r="A9259">
        <v>67</v>
      </c>
      <c r="B9259">
        <v>11</v>
      </c>
      <c r="C9259">
        <v>103</v>
      </c>
    </row>
    <row r="9260" spans="1:3" x14ac:dyDescent="0.2">
      <c r="A9260">
        <v>67</v>
      </c>
      <c r="B9260">
        <v>12</v>
      </c>
      <c r="C9260">
        <v>103</v>
      </c>
    </row>
    <row r="9261" spans="1:3" x14ac:dyDescent="0.2">
      <c r="A9261">
        <v>67</v>
      </c>
      <c r="B9261">
        <v>13</v>
      </c>
      <c r="C9261">
        <v>64</v>
      </c>
    </row>
    <row r="9262" spans="1:3" x14ac:dyDescent="0.2">
      <c r="A9262">
        <v>67</v>
      </c>
      <c r="B9262">
        <v>14</v>
      </c>
      <c r="C9262">
        <v>64</v>
      </c>
    </row>
    <row r="9263" spans="1:3" x14ac:dyDescent="0.2">
      <c r="A9263">
        <v>67</v>
      </c>
      <c r="B9263">
        <v>15</v>
      </c>
      <c r="C9263">
        <v>31</v>
      </c>
    </row>
    <row r="9264" spans="1:3" x14ac:dyDescent="0.2">
      <c r="A9264">
        <v>67</v>
      </c>
      <c r="B9264">
        <v>16</v>
      </c>
      <c r="C9264">
        <v>69</v>
      </c>
    </row>
    <row r="9265" spans="1:3" x14ac:dyDescent="0.2">
      <c r="A9265">
        <v>67</v>
      </c>
      <c r="B9265">
        <v>17</v>
      </c>
      <c r="C9265">
        <v>42</v>
      </c>
    </row>
    <row r="9266" spans="1:3" x14ac:dyDescent="0.2">
      <c r="A9266">
        <v>67</v>
      </c>
      <c r="B9266">
        <v>18</v>
      </c>
      <c r="C9266">
        <v>27</v>
      </c>
    </row>
    <row r="9267" spans="1:3" x14ac:dyDescent="0.2">
      <c r="A9267">
        <v>67</v>
      </c>
      <c r="B9267">
        <v>19</v>
      </c>
      <c r="C9267">
        <v>31</v>
      </c>
    </row>
    <row r="9268" spans="1:3" x14ac:dyDescent="0.2">
      <c r="A9268">
        <v>67</v>
      </c>
      <c r="B9268">
        <v>20</v>
      </c>
      <c r="C9268">
        <v>49</v>
      </c>
    </row>
    <row r="9269" spans="1:3" x14ac:dyDescent="0.2">
      <c r="A9269">
        <v>67</v>
      </c>
      <c r="B9269">
        <v>21</v>
      </c>
      <c r="C9269">
        <v>80</v>
      </c>
    </row>
    <row r="9270" spans="1:3" x14ac:dyDescent="0.2">
      <c r="A9270">
        <v>67</v>
      </c>
      <c r="B9270">
        <v>22</v>
      </c>
      <c r="C9270">
        <v>66</v>
      </c>
    </row>
    <row r="9271" spans="1:3" x14ac:dyDescent="0.2">
      <c r="A9271">
        <v>67</v>
      </c>
      <c r="B9271">
        <v>23</v>
      </c>
      <c r="C9271">
        <v>49</v>
      </c>
    </row>
    <row r="9272" spans="1:3" x14ac:dyDescent="0.2">
      <c r="A9272">
        <v>67</v>
      </c>
      <c r="B9272">
        <v>24</v>
      </c>
      <c r="C9272">
        <v>71</v>
      </c>
    </row>
    <row r="9273" spans="1:3" x14ac:dyDescent="0.2">
      <c r="A9273">
        <v>67</v>
      </c>
      <c r="B9273">
        <v>25</v>
      </c>
      <c r="C9273">
        <v>42</v>
      </c>
    </row>
    <row r="9274" spans="1:3" x14ac:dyDescent="0.2">
      <c r="A9274">
        <v>67</v>
      </c>
      <c r="B9274">
        <v>26</v>
      </c>
      <c r="C9274">
        <v>50</v>
      </c>
    </row>
    <row r="9275" spans="1:3" x14ac:dyDescent="0.2">
      <c r="A9275">
        <v>67</v>
      </c>
      <c r="B9275">
        <v>27</v>
      </c>
      <c r="C9275">
        <v>46</v>
      </c>
    </row>
    <row r="9276" spans="1:3" x14ac:dyDescent="0.2">
      <c r="A9276">
        <v>67</v>
      </c>
      <c r="B9276">
        <v>28</v>
      </c>
      <c r="C9276">
        <v>99</v>
      </c>
    </row>
    <row r="9277" spans="1:3" x14ac:dyDescent="0.2">
      <c r="A9277">
        <v>67</v>
      </c>
      <c r="B9277">
        <v>29</v>
      </c>
      <c r="C9277">
        <v>79</v>
      </c>
    </row>
    <row r="9278" spans="1:3" x14ac:dyDescent="0.2">
      <c r="A9278">
        <v>67</v>
      </c>
      <c r="B9278">
        <v>30</v>
      </c>
      <c r="C9278">
        <v>74</v>
      </c>
    </row>
    <row r="9279" spans="1:3" x14ac:dyDescent="0.2">
      <c r="A9279">
        <v>67</v>
      </c>
      <c r="B9279">
        <v>31</v>
      </c>
      <c r="C9279">
        <v>85</v>
      </c>
    </row>
    <row r="9280" spans="1:3" x14ac:dyDescent="0.2">
      <c r="A9280">
        <v>67</v>
      </c>
      <c r="B9280">
        <v>32</v>
      </c>
      <c r="C9280">
        <v>79</v>
      </c>
    </row>
    <row r="9281" spans="1:3" x14ac:dyDescent="0.2">
      <c r="A9281">
        <v>67</v>
      </c>
      <c r="B9281">
        <v>33</v>
      </c>
      <c r="C9281">
        <v>70</v>
      </c>
    </row>
    <row r="9282" spans="1:3" x14ac:dyDescent="0.2">
      <c r="A9282">
        <v>67</v>
      </c>
      <c r="B9282">
        <v>34</v>
      </c>
      <c r="C9282">
        <v>70</v>
      </c>
    </row>
    <row r="9283" spans="1:3" x14ac:dyDescent="0.2">
      <c r="A9283">
        <v>67</v>
      </c>
      <c r="B9283">
        <v>35</v>
      </c>
      <c r="C9283">
        <v>41</v>
      </c>
    </row>
    <row r="9284" spans="1:3" x14ac:dyDescent="0.2">
      <c r="A9284">
        <v>67</v>
      </c>
      <c r="B9284">
        <v>36</v>
      </c>
      <c r="C9284">
        <v>41</v>
      </c>
    </row>
    <row r="9285" spans="1:3" x14ac:dyDescent="0.2">
      <c r="A9285">
        <v>67</v>
      </c>
      <c r="B9285">
        <v>37</v>
      </c>
      <c r="C9285">
        <v>63</v>
      </c>
    </row>
    <row r="9286" spans="1:3" x14ac:dyDescent="0.2">
      <c r="A9286">
        <v>67</v>
      </c>
      <c r="B9286">
        <v>38</v>
      </c>
      <c r="C9286">
        <v>87</v>
      </c>
    </row>
    <row r="9287" spans="1:3" x14ac:dyDescent="0.2">
      <c r="A9287">
        <v>67</v>
      </c>
      <c r="B9287">
        <v>39</v>
      </c>
      <c r="C9287">
        <v>105</v>
      </c>
    </row>
    <row r="9288" spans="1:3" x14ac:dyDescent="0.2">
      <c r="A9288">
        <v>67</v>
      </c>
      <c r="B9288">
        <v>40</v>
      </c>
      <c r="C9288">
        <v>85</v>
      </c>
    </row>
    <row r="9289" spans="1:3" x14ac:dyDescent="0.2">
      <c r="A9289">
        <v>67</v>
      </c>
      <c r="B9289">
        <v>41</v>
      </c>
      <c r="C9289">
        <v>85</v>
      </c>
    </row>
    <row r="9290" spans="1:3" x14ac:dyDescent="0.2">
      <c r="A9290">
        <v>67</v>
      </c>
      <c r="B9290">
        <v>42</v>
      </c>
      <c r="C9290">
        <v>85</v>
      </c>
    </row>
    <row r="9291" spans="1:3" x14ac:dyDescent="0.2">
      <c r="A9291">
        <v>67</v>
      </c>
      <c r="B9291">
        <v>43</v>
      </c>
      <c r="C9291">
        <v>85</v>
      </c>
    </row>
    <row r="9292" spans="1:3" x14ac:dyDescent="0.2">
      <c r="A9292">
        <v>67</v>
      </c>
      <c r="B9292">
        <v>44</v>
      </c>
      <c r="C9292">
        <v>87</v>
      </c>
    </row>
    <row r="9293" spans="1:3" x14ac:dyDescent="0.2">
      <c r="A9293">
        <v>67</v>
      </c>
      <c r="B9293">
        <v>45</v>
      </c>
      <c r="C9293">
        <v>71</v>
      </c>
    </row>
    <row r="9294" spans="1:3" x14ac:dyDescent="0.2">
      <c r="A9294">
        <v>67</v>
      </c>
      <c r="B9294">
        <v>46</v>
      </c>
      <c r="C9294">
        <v>113</v>
      </c>
    </row>
    <row r="9295" spans="1:3" x14ac:dyDescent="0.2">
      <c r="A9295">
        <v>67</v>
      </c>
      <c r="B9295">
        <v>47</v>
      </c>
      <c r="C9295">
        <v>108</v>
      </c>
    </row>
    <row r="9296" spans="1:3" x14ac:dyDescent="0.2">
      <c r="A9296">
        <v>67</v>
      </c>
      <c r="B9296">
        <v>48</v>
      </c>
      <c r="C9296">
        <v>44</v>
      </c>
    </row>
    <row r="9297" spans="1:3" x14ac:dyDescent="0.2">
      <c r="A9297">
        <v>67</v>
      </c>
      <c r="B9297">
        <v>49</v>
      </c>
      <c r="C9297">
        <v>122</v>
      </c>
    </row>
    <row r="9298" spans="1:3" x14ac:dyDescent="0.2">
      <c r="A9298">
        <v>67</v>
      </c>
      <c r="B9298">
        <v>50</v>
      </c>
      <c r="C9298">
        <v>85</v>
      </c>
    </row>
    <row r="9299" spans="1:3" x14ac:dyDescent="0.2">
      <c r="A9299">
        <v>67</v>
      </c>
      <c r="B9299">
        <v>51</v>
      </c>
      <c r="C9299">
        <v>99</v>
      </c>
    </row>
    <row r="9300" spans="1:3" x14ac:dyDescent="0.2">
      <c r="A9300">
        <v>67</v>
      </c>
      <c r="B9300">
        <v>52</v>
      </c>
      <c r="C9300">
        <v>70</v>
      </c>
    </row>
    <row r="9301" spans="1:3" x14ac:dyDescent="0.2">
      <c r="A9301">
        <v>67</v>
      </c>
      <c r="B9301">
        <v>53</v>
      </c>
      <c r="C9301">
        <v>80</v>
      </c>
    </row>
    <row r="9302" spans="1:3" x14ac:dyDescent="0.2">
      <c r="A9302">
        <v>67</v>
      </c>
      <c r="B9302">
        <v>54</v>
      </c>
      <c r="C9302">
        <v>83</v>
      </c>
    </row>
    <row r="9303" spans="1:3" x14ac:dyDescent="0.2">
      <c r="A9303">
        <v>67</v>
      </c>
      <c r="B9303">
        <v>55</v>
      </c>
      <c r="C9303">
        <v>88</v>
      </c>
    </row>
    <row r="9304" spans="1:3" x14ac:dyDescent="0.2">
      <c r="A9304">
        <v>67</v>
      </c>
      <c r="B9304">
        <v>56</v>
      </c>
      <c r="C9304">
        <v>65</v>
      </c>
    </row>
    <row r="9305" spans="1:3" x14ac:dyDescent="0.2">
      <c r="A9305">
        <v>67</v>
      </c>
      <c r="B9305">
        <v>57</v>
      </c>
      <c r="C9305">
        <v>65</v>
      </c>
    </row>
    <row r="9306" spans="1:3" x14ac:dyDescent="0.2">
      <c r="A9306">
        <v>67</v>
      </c>
      <c r="B9306">
        <v>58</v>
      </c>
      <c r="C9306">
        <v>88</v>
      </c>
    </row>
    <row r="9307" spans="1:3" x14ac:dyDescent="0.2">
      <c r="A9307">
        <v>67</v>
      </c>
      <c r="B9307">
        <v>59</v>
      </c>
      <c r="C9307">
        <v>99</v>
      </c>
    </row>
    <row r="9308" spans="1:3" x14ac:dyDescent="0.2">
      <c r="A9308">
        <v>67</v>
      </c>
      <c r="B9308">
        <v>60</v>
      </c>
      <c r="C9308">
        <v>114</v>
      </c>
    </row>
    <row r="9309" spans="1:3" x14ac:dyDescent="0.2">
      <c r="A9309">
        <v>67</v>
      </c>
      <c r="B9309">
        <v>61</v>
      </c>
      <c r="C9309">
        <v>37</v>
      </c>
    </row>
    <row r="9310" spans="1:3" x14ac:dyDescent="0.2">
      <c r="A9310">
        <v>67</v>
      </c>
      <c r="B9310">
        <v>62</v>
      </c>
      <c r="C9310">
        <v>71</v>
      </c>
    </row>
    <row r="9311" spans="1:3" x14ac:dyDescent="0.2">
      <c r="A9311">
        <v>67</v>
      </c>
      <c r="B9311">
        <v>63</v>
      </c>
      <c r="C9311">
        <v>87</v>
      </c>
    </row>
    <row r="9312" spans="1:3" x14ac:dyDescent="0.2">
      <c r="A9312">
        <v>67</v>
      </c>
      <c r="B9312">
        <v>64</v>
      </c>
      <c r="C9312">
        <v>122</v>
      </c>
    </row>
    <row r="9313" spans="1:3" x14ac:dyDescent="0.2">
      <c r="A9313">
        <v>67</v>
      </c>
      <c r="B9313">
        <v>65</v>
      </c>
      <c r="C9313">
        <v>10</v>
      </c>
    </row>
    <row r="9314" spans="1:3" x14ac:dyDescent="0.2">
      <c r="A9314">
        <v>67</v>
      </c>
      <c r="B9314">
        <v>66</v>
      </c>
      <c r="C9314">
        <v>76</v>
      </c>
    </row>
    <row r="9315" spans="1:3" x14ac:dyDescent="0.2">
      <c r="A9315">
        <v>67</v>
      </c>
      <c r="B9315">
        <v>67</v>
      </c>
      <c r="C9315">
        <v>67</v>
      </c>
    </row>
    <row r="9316" spans="1:3" x14ac:dyDescent="0.2">
      <c r="A9316">
        <v>67</v>
      </c>
      <c r="B9316">
        <v>68</v>
      </c>
      <c r="C9316">
        <v>110</v>
      </c>
    </row>
    <row r="9317" spans="1:3" x14ac:dyDescent="0.2">
      <c r="A9317">
        <v>67</v>
      </c>
      <c r="B9317">
        <v>69</v>
      </c>
      <c r="C9317">
        <v>85</v>
      </c>
    </row>
    <row r="9318" spans="1:3" x14ac:dyDescent="0.2">
      <c r="A9318">
        <v>67</v>
      </c>
      <c r="B9318">
        <v>70</v>
      </c>
      <c r="C9318">
        <v>93</v>
      </c>
    </row>
    <row r="9319" spans="1:3" x14ac:dyDescent="0.2">
      <c r="A9319">
        <v>67</v>
      </c>
      <c r="B9319">
        <v>71</v>
      </c>
      <c r="C9319">
        <v>46</v>
      </c>
    </row>
    <row r="9320" spans="1:3" x14ac:dyDescent="0.2">
      <c r="A9320">
        <v>67</v>
      </c>
      <c r="B9320">
        <v>72</v>
      </c>
      <c r="C9320">
        <v>49</v>
      </c>
    </row>
    <row r="9321" spans="1:3" x14ac:dyDescent="0.2">
      <c r="A9321">
        <v>67</v>
      </c>
      <c r="B9321">
        <v>73</v>
      </c>
      <c r="C9321">
        <v>70</v>
      </c>
    </row>
    <row r="9322" spans="1:3" x14ac:dyDescent="0.2">
      <c r="A9322">
        <v>67</v>
      </c>
      <c r="B9322">
        <v>74</v>
      </c>
      <c r="C9322">
        <v>46</v>
      </c>
    </row>
    <row r="9323" spans="1:3" x14ac:dyDescent="0.2">
      <c r="A9323">
        <v>67</v>
      </c>
      <c r="B9323">
        <v>75</v>
      </c>
      <c r="C9323">
        <v>46</v>
      </c>
    </row>
    <row r="9324" spans="1:3" x14ac:dyDescent="0.2">
      <c r="A9324">
        <v>67</v>
      </c>
      <c r="B9324">
        <v>76</v>
      </c>
      <c r="C9324">
        <v>112</v>
      </c>
    </row>
    <row r="9325" spans="1:3" x14ac:dyDescent="0.2">
      <c r="A9325">
        <v>67</v>
      </c>
      <c r="B9325">
        <v>77</v>
      </c>
      <c r="C9325">
        <v>92</v>
      </c>
    </row>
    <row r="9326" spans="1:3" x14ac:dyDescent="0.2">
      <c r="A9326">
        <v>67</v>
      </c>
      <c r="B9326">
        <v>78</v>
      </c>
      <c r="C9326">
        <v>80</v>
      </c>
    </row>
    <row r="9327" spans="1:3" x14ac:dyDescent="0.2">
      <c r="A9327">
        <v>67</v>
      </c>
      <c r="B9327">
        <v>79</v>
      </c>
      <c r="C9327">
        <v>46</v>
      </c>
    </row>
    <row r="9328" spans="1:3" x14ac:dyDescent="0.2">
      <c r="A9328">
        <v>67</v>
      </c>
      <c r="B9328">
        <v>80</v>
      </c>
      <c r="C9328">
        <v>76</v>
      </c>
    </row>
    <row r="9329" spans="1:3" x14ac:dyDescent="0.2">
      <c r="A9329">
        <v>67</v>
      </c>
      <c r="B9329">
        <v>81</v>
      </c>
      <c r="C9329">
        <v>83</v>
      </c>
    </row>
    <row r="9330" spans="1:3" x14ac:dyDescent="0.2">
      <c r="A9330">
        <v>67</v>
      </c>
      <c r="B9330">
        <v>82</v>
      </c>
      <c r="C9330">
        <v>69</v>
      </c>
    </row>
    <row r="9331" spans="1:3" x14ac:dyDescent="0.2">
      <c r="A9331">
        <v>67</v>
      </c>
      <c r="B9331">
        <v>83</v>
      </c>
      <c r="C9331">
        <v>61</v>
      </c>
    </row>
    <row r="9332" spans="1:3" x14ac:dyDescent="0.2">
      <c r="A9332">
        <v>67</v>
      </c>
      <c r="B9332">
        <v>84</v>
      </c>
      <c r="C9332">
        <v>48</v>
      </c>
    </row>
    <row r="9333" spans="1:3" x14ac:dyDescent="0.2">
      <c r="A9333">
        <v>67</v>
      </c>
      <c r="B9333">
        <v>85</v>
      </c>
      <c r="C9333">
        <v>97</v>
      </c>
    </row>
    <row r="9334" spans="1:3" x14ac:dyDescent="0.2">
      <c r="A9334">
        <v>67</v>
      </c>
      <c r="B9334">
        <v>86</v>
      </c>
      <c r="C9334">
        <v>101</v>
      </c>
    </row>
    <row r="9335" spans="1:3" x14ac:dyDescent="0.2">
      <c r="A9335">
        <v>67</v>
      </c>
      <c r="B9335">
        <v>87</v>
      </c>
      <c r="C9335">
        <v>67</v>
      </c>
    </row>
    <row r="9336" spans="1:3" x14ac:dyDescent="0.2">
      <c r="A9336">
        <v>67</v>
      </c>
      <c r="B9336">
        <v>88</v>
      </c>
      <c r="C9336">
        <v>68</v>
      </c>
    </row>
    <row r="9337" spans="1:3" x14ac:dyDescent="0.2">
      <c r="A9337">
        <v>67</v>
      </c>
      <c r="B9337">
        <v>89</v>
      </c>
      <c r="C9337">
        <v>66</v>
      </c>
    </row>
    <row r="9338" spans="1:3" x14ac:dyDescent="0.2">
      <c r="A9338">
        <v>67</v>
      </c>
      <c r="B9338">
        <v>90</v>
      </c>
      <c r="C9338">
        <v>65</v>
      </c>
    </row>
    <row r="9339" spans="1:3" x14ac:dyDescent="0.2">
      <c r="A9339">
        <v>67</v>
      </c>
      <c r="B9339">
        <v>91</v>
      </c>
      <c r="C9339">
        <v>99</v>
      </c>
    </row>
    <row r="9340" spans="1:3" x14ac:dyDescent="0.2">
      <c r="A9340">
        <v>67</v>
      </c>
      <c r="B9340">
        <v>92</v>
      </c>
      <c r="C9340">
        <v>63</v>
      </c>
    </row>
    <row r="9341" spans="1:3" x14ac:dyDescent="0.2">
      <c r="A9341">
        <v>67</v>
      </c>
      <c r="B9341">
        <v>93</v>
      </c>
      <c r="C9341">
        <v>92</v>
      </c>
    </row>
    <row r="9342" spans="1:3" x14ac:dyDescent="0.2">
      <c r="A9342">
        <v>67</v>
      </c>
      <c r="B9342">
        <v>94</v>
      </c>
      <c r="C9342">
        <v>92</v>
      </c>
    </row>
    <row r="9343" spans="1:3" x14ac:dyDescent="0.2">
      <c r="A9343">
        <v>67</v>
      </c>
      <c r="B9343">
        <v>95</v>
      </c>
      <c r="C9343">
        <v>74</v>
      </c>
    </row>
    <row r="9344" spans="1:3" x14ac:dyDescent="0.2">
      <c r="A9344">
        <v>67</v>
      </c>
      <c r="B9344">
        <v>96</v>
      </c>
      <c r="C9344">
        <v>74</v>
      </c>
    </row>
    <row r="9345" spans="1:3" x14ac:dyDescent="0.2">
      <c r="A9345">
        <v>67</v>
      </c>
      <c r="B9345">
        <v>97</v>
      </c>
      <c r="C9345">
        <v>37</v>
      </c>
    </row>
    <row r="9346" spans="1:3" x14ac:dyDescent="0.2">
      <c r="A9346">
        <v>67</v>
      </c>
      <c r="B9346">
        <v>98</v>
      </c>
      <c r="C9346">
        <v>121</v>
      </c>
    </row>
    <row r="9347" spans="1:3" x14ac:dyDescent="0.2">
      <c r="A9347">
        <v>67</v>
      </c>
      <c r="B9347">
        <v>99</v>
      </c>
      <c r="C9347">
        <v>93</v>
      </c>
    </row>
    <row r="9348" spans="1:3" x14ac:dyDescent="0.2">
      <c r="A9348">
        <v>67</v>
      </c>
      <c r="B9348">
        <v>100</v>
      </c>
      <c r="C9348">
        <v>10</v>
      </c>
    </row>
    <row r="9349" spans="1:3" x14ac:dyDescent="0.2">
      <c r="A9349">
        <v>67</v>
      </c>
      <c r="B9349">
        <v>101</v>
      </c>
      <c r="C9349">
        <v>106</v>
      </c>
    </row>
    <row r="9350" spans="1:3" x14ac:dyDescent="0.2">
      <c r="A9350">
        <v>67</v>
      </c>
      <c r="B9350">
        <v>102</v>
      </c>
      <c r="C9350">
        <v>123</v>
      </c>
    </row>
    <row r="9351" spans="1:3" x14ac:dyDescent="0.2">
      <c r="A9351">
        <v>67</v>
      </c>
      <c r="B9351">
        <v>103</v>
      </c>
      <c r="C9351">
        <v>46</v>
      </c>
    </row>
    <row r="9352" spans="1:3" x14ac:dyDescent="0.2">
      <c r="A9352">
        <v>67</v>
      </c>
      <c r="B9352">
        <v>104</v>
      </c>
      <c r="C9352">
        <v>46</v>
      </c>
    </row>
    <row r="9353" spans="1:3" x14ac:dyDescent="0.2">
      <c r="A9353">
        <v>67</v>
      </c>
      <c r="B9353">
        <v>105</v>
      </c>
      <c r="C9353">
        <v>122</v>
      </c>
    </row>
    <row r="9354" spans="1:3" x14ac:dyDescent="0.2">
      <c r="A9354">
        <v>67</v>
      </c>
      <c r="B9354">
        <v>106</v>
      </c>
      <c r="C9354">
        <v>114</v>
      </c>
    </row>
    <row r="9355" spans="1:3" x14ac:dyDescent="0.2">
      <c r="A9355">
        <v>67</v>
      </c>
      <c r="B9355">
        <v>107</v>
      </c>
      <c r="C9355">
        <v>110</v>
      </c>
    </row>
    <row r="9356" spans="1:3" x14ac:dyDescent="0.2">
      <c r="A9356">
        <v>67</v>
      </c>
      <c r="B9356">
        <v>108</v>
      </c>
      <c r="C9356">
        <v>44</v>
      </c>
    </row>
    <row r="9357" spans="1:3" x14ac:dyDescent="0.2">
      <c r="A9357">
        <v>67</v>
      </c>
      <c r="B9357">
        <v>109</v>
      </c>
      <c r="C9357">
        <v>63</v>
      </c>
    </row>
    <row r="9358" spans="1:3" x14ac:dyDescent="0.2">
      <c r="A9358">
        <v>67</v>
      </c>
      <c r="B9358">
        <v>110</v>
      </c>
      <c r="C9358">
        <v>60</v>
      </c>
    </row>
    <row r="9359" spans="1:3" x14ac:dyDescent="0.2">
      <c r="A9359">
        <v>67</v>
      </c>
      <c r="B9359">
        <v>111</v>
      </c>
      <c r="C9359">
        <v>106</v>
      </c>
    </row>
    <row r="9360" spans="1:3" x14ac:dyDescent="0.2">
      <c r="A9360">
        <v>67</v>
      </c>
      <c r="B9360">
        <v>112</v>
      </c>
      <c r="C9360">
        <v>63</v>
      </c>
    </row>
    <row r="9361" spans="1:3" x14ac:dyDescent="0.2">
      <c r="A9361">
        <v>67</v>
      </c>
      <c r="B9361">
        <v>113</v>
      </c>
      <c r="C9361">
        <v>44</v>
      </c>
    </row>
    <row r="9362" spans="1:3" x14ac:dyDescent="0.2">
      <c r="A9362">
        <v>67</v>
      </c>
      <c r="B9362">
        <v>114</v>
      </c>
      <c r="C9362">
        <v>117</v>
      </c>
    </row>
    <row r="9363" spans="1:3" x14ac:dyDescent="0.2">
      <c r="A9363">
        <v>67</v>
      </c>
      <c r="B9363">
        <v>115</v>
      </c>
      <c r="C9363">
        <v>65</v>
      </c>
    </row>
    <row r="9364" spans="1:3" x14ac:dyDescent="0.2">
      <c r="A9364">
        <v>67</v>
      </c>
      <c r="B9364">
        <v>116</v>
      </c>
      <c r="C9364">
        <v>65</v>
      </c>
    </row>
    <row r="9365" spans="1:3" x14ac:dyDescent="0.2">
      <c r="A9365">
        <v>67</v>
      </c>
      <c r="B9365">
        <v>117</v>
      </c>
      <c r="C9365">
        <v>67</v>
      </c>
    </row>
    <row r="9366" spans="1:3" x14ac:dyDescent="0.2">
      <c r="A9366">
        <v>67</v>
      </c>
      <c r="B9366">
        <v>118</v>
      </c>
      <c r="C9366">
        <v>119</v>
      </c>
    </row>
    <row r="9367" spans="1:3" x14ac:dyDescent="0.2">
      <c r="A9367">
        <v>67</v>
      </c>
      <c r="B9367">
        <v>119</v>
      </c>
      <c r="C9367">
        <v>101</v>
      </c>
    </row>
    <row r="9368" spans="1:3" x14ac:dyDescent="0.2">
      <c r="A9368">
        <v>67</v>
      </c>
      <c r="B9368">
        <v>120</v>
      </c>
      <c r="C9368">
        <v>121</v>
      </c>
    </row>
    <row r="9369" spans="1:3" x14ac:dyDescent="0.2">
      <c r="A9369">
        <v>67</v>
      </c>
      <c r="B9369">
        <v>121</v>
      </c>
      <c r="C9369">
        <v>123</v>
      </c>
    </row>
    <row r="9370" spans="1:3" x14ac:dyDescent="0.2">
      <c r="A9370">
        <v>67</v>
      </c>
      <c r="B9370">
        <v>122</v>
      </c>
      <c r="C9370">
        <v>112</v>
      </c>
    </row>
    <row r="9371" spans="1:3" x14ac:dyDescent="0.2">
      <c r="A9371">
        <v>67</v>
      </c>
      <c r="B9371">
        <v>123</v>
      </c>
      <c r="C9371">
        <v>60</v>
      </c>
    </row>
    <row r="9372" spans="1:3" x14ac:dyDescent="0.2">
      <c r="A9372">
        <v>67</v>
      </c>
      <c r="B9372">
        <v>124</v>
      </c>
      <c r="C9372">
        <v>114</v>
      </c>
    </row>
    <row r="9373" spans="1:3" x14ac:dyDescent="0.2">
      <c r="A9373">
        <v>67</v>
      </c>
      <c r="B9373">
        <v>125</v>
      </c>
      <c r="C9373">
        <v>86</v>
      </c>
    </row>
    <row r="9374" spans="1:3" x14ac:dyDescent="0.2">
      <c r="A9374">
        <v>67</v>
      </c>
      <c r="B9374">
        <v>126</v>
      </c>
      <c r="C9374">
        <v>119</v>
      </c>
    </row>
    <row r="9375" spans="1:3" x14ac:dyDescent="0.2">
      <c r="A9375">
        <v>67</v>
      </c>
      <c r="B9375">
        <v>127</v>
      </c>
      <c r="C9375">
        <v>101</v>
      </c>
    </row>
    <row r="9376" spans="1:3" x14ac:dyDescent="0.2">
      <c r="A9376">
        <v>67</v>
      </c>
      <c r="B9376">
        <v>128</v>
      </c>
      <c r="C9376">
        <v>123</v>
      </c>
    </row>
    <row r="9377" spans="1:3" x14ac:dyDescent="0.2">
      <c r="A9377">
        <v>67</v>
      </c>
      <c r="B9377">
        <v>129</v>
      </c>
      <c r="C9377">
        <v>101</v>
      </c>
    </row>
    <row r="9378" spans="1:3" x14ac:dyDescent="0.2">
      <c r="A9378">
        <v>67</v>
      </c>
      <c r="B9378">
        <v>130</v>
      </c>
      <c r="C9378">
        <v>67</v>
      </c>
    </row>
    <row r="9379" spans="1:3" x14ac:dyDescent="0.2">
      <c r="A9379">
        <v>67</v>
      </c>
      <c r="B9379">
        <v>131</v>
      </c>
      <c r="C9379">
        <v>121</v>
      </c>
    </row>
    <row r="9380" spans="1:3" x14ac:dyDescent="0.2">
      <c r="A9380">
        <v>67</v>
      </c>
      <c r="B9380">
        <v>132</v>
      </c>
      <c r="C9380">
        <v>86</v>
      </c>
    </row>
    <row r="9381" spans="1:3" x14ac:dyDescent="0.2">
      <c r="A9381">
        <v>67</v>
      </c>
      <c r="B9381">
        <v>133</v>
      </c>
      <c r="C9381">
        <v>86</v>
      </c>
    </row>
    <row r="9382" spans="1:3" x14ac:dyDescent="0.2">
      <c r="A9382">
        <v>67</v>
      </c>
      <c r="B9382">
        <v>134</v>
      </c>
      <c r="C9382">
        <v>86</v>
      </c>
    </row>
    <row r="9383" spans="1:3" x14ac:dyDescent="0.2">
      <c r="A9383">
        <v>67</v>
      </c>
      <c r="B9383">
        <v>135</v>
      </c>
      <c r="C9383">
        <v>86</v>
      </c>
    </row>
    <row r="9384" spans="1:3" x14ac:dyDescent="0.2">
      <c r="A9384">
        <v>67</v>
      </c>
      <c r="B9384">
        <v>136</v>
      </c>
      <c r="C9384">
        <v>86</v>
      </c>
    </row>
    <row r="9385" spans="1:3" x14ac:dyDescent="0.2">
      <c r="A9385">
        <v>67</v>
      </c>
      <c r="B9385">
        <v>137</v>
      </c>
      <c r="C9385">
        <v>86</v>
      </c>
    </row>
    <row r="9386" spans="1:3" x14ac:dyDescent="0.2">
      <c r="A9386">
        <v>68</v>
      </c>
      <c r="B9386">
        <v>0</v>
      </c>
      <c r="C9386">
        <v>79</v>
      </c>
    </row>
    <row r="9387" spans="1:3" x14ac:dyDescent="0.2">
      <c r="A9387">
        <v>68</v>
      </c>
      <c r="B9387">
        <v>1</v>
      </c>
      <c r="C9387">
        <v>79</v>
      </c>
    </row>
    <row r="9388" spans="1:3" x14ac:dyDescent="0.2">
      <c r="A9388">
        <v>68</v>
      </c>
      <c r="B9388">
        <v>2</v>
      </c>
      <c r="C9388">
        <v>27</v>
      </c>
    </row>
    <row r="9389" spans="1:3" x14ac:dyDescent="0.2">
      <c r="A9389">
        <v>68</v>
      </c>
      <c r="B9389">
        <v>3</v>
      </c>
      <c r="C9389">
        <v>71</v>
      </c>
    </row>
    <row r="9390" spans="1:3" x14ac:dyDescent="0.2">
      <c r="A9390">
        <v>68</v>
      </c>
      <c r="B9390">
        <v>4</v>
      </c>
      <c r="C9390">
        <v>74</v>
      </c>
    </row>
    <row r="9391" spans="1:3" x14ac:dyDescent="0.2">
      <c r="A9391">
        <v>68</v>
      </c>
      <c r="B9391">
        <v>5</v>
      </c>
      <c r="C9391">
        <v>49</v>
      </c>
    </row>
    <row r="9392" spans="1:3" x14ac:dyDescent="0.2">
      <c r="A9392">
        <v>68</v>
      </c>
      <c r="B9392">
        <v>6</v>
      </c>
      <c r="C9392">
        <v>71</v>
      </c>
    </row>
    <row r="9393" spans="1:3" x14ac:dyDescent="0.2">
      <c r="A9393">
        <v>68</v>
      </c>
      <c r="B9393">
        <v>7</v>
      </c>
      <c r="C9393">
        <v>80</v>
      </c>
    </row>
    <row r="9394" spans="1:3" x14ac:dyDescent="0.2">
      <c r="A9394">
        <v>68</v>
      </c>
      <c r="B9394">
        <v>8</v>
      </c>
      <c r="C9394">
        <v>88</v>
      </c>
    </row>
    <row r="9395" spans="1:3" x14ac:dyDescent="0.2">
      <c r="A9395">
        <v>68</v>
      </c>
      <c r="B9395">
        <v>9</v>
      </c>
      <c r="C9395">
        <v>49</v>
      </c>
    </row>
    <row r="9396" spans="1:3" x14ac:dyDescent="0.2">
      <c r="A9396">
        <v>68</v>
      </c>
      <c r="B9396">
        <v>10</v>
      </c>
      <c r="C9396">
        <v>87</v>
      </c>
    </row>
    <row r="9397" spans="1:3" x14ac:dyDescent="0.2">
      <c r="A9397">
        <v>68</v>
      </c>
      <c r="B9397">
        <v>11</v>
      </c>
      <c r="C9397">
        <v>64</v>
      </c>
    </row>
    <row r="9398" spans="1:3" x14ac:dyDescent="0.2">
      <c r="A9398">
        <v>68</v>
      </c>
      <c r="B9398">
        <v>12</v>
      </c>
      <c r="C9398">
        <v>64</v>
      </c>
    </row>
    <row r="9399" spans="1:3" x14ac:dyDescent="0.2">
      <c r="A9399">
        <v>68</v>
      </c>
      <c r="B9399">
        <v>13</v>
      </c>
      <c r="C9399">
        <v>70</v>
      </c>
    </row>
    <row r="9400" spans="1:3" x14ac:dyDescent="0.2">
      <c r="A9400">
        <v>68</v>
      </c>
      <c r="B9400">
        <v>14</v>
      </c>
      <c r="C9400">
        <v>70</v>
      </c>
    </row>
    <row r="9401" spans="1:3" x14ac:dyDescent="0.2">
      <c r="A9401">
        <v>68</v>
      </c>
      <c r="B9401">
        <v>15</v>
      </c>
      <c r="C9401">
        <v>79</v>
      </c>
    </row>
    <row r="9402" spans="1:3" x14ac:dyDescent="0.2">
      <c r="A9402">
        <v>68</v>
      </c>
      <c r="B9402">
        <v>16</v>
      </c>
      <c r="C9402">
        <v>74</v>
      </c>
    </row>
    <row r="9403" spans="1:3" x14ac:dyDescent="0.2">
      <c r="A9403">
        <v>68</v>
      </c>
      <c r="B9403">
        <v>17</v>
      </c>
      <c r="C9403">
        <v>103</v>
      </c>
    </row>
    <row r="9404" spans="1:3" x14ac:dyDescent="0.2">
      <c r="A9404">
        <v>68</v>
      </c>
      <c r="B9404">
        <v>18</v>
      </c>
      <c r="C9404">
        <v>74</v>
      </c>
    </row>
    <row r="9405" spans="1:3" x14ac:dyDescent="0.2">
      <c r="A9405">
        <v>68</v>
      </c>
      <c r="B9405">
        <v>19</v>
      </c>
      <c r="C9405">
        <v>79</v>
      </c>
    </row>
    <row r="9406" spans="1:3" x14ac:dyDescent="0.2">
      <c r="A9406">
        <v>68</v>
      </c>
      <c r="B9406">
        <v>20</v>
      </c>
      <c r="C9406">
        <v>70</v>
      </c>
    </row>
    <row r="9407" spans="1:3" x14ac:dyDescent="0.2">
      <c r="A9407">
        <v>68</v>
      </c>
      <c r="B9407">
        <v>21</v>
      </c>
      <c r="C9407">
        <v>65</v>
      </c>
    </row>
    <row r="9408" spans="1:3" x14ac:dyDescent="0.2">
      <c r="A9408">
        <v>68</v>
      </c>
      <c r="B9408">
        <v>22</v>
      </c>
      <c r="C9408">
        <v>99</v>
      </c>
    </row>
    <row r="9409" spans="1:3" x14ac:dyDescent="0.2">
      <c r="A9409">
        <v>68</v>
      </c>
      <c r="B9409">
        <v>23</v>
      </c>
      <c r="C9409">
        <v>70</v>
      </c>
    </row>
    <row r="9410" spans="1:3" x14ac:dyDescent="0.2">
      <c r="A9410">
        <v>68</v>
      </c>
      <c r="B9410">
        <v>24</v>
      </c>
      <c r="C9410">
        <v>66</v>
      </c>
    </row>
    <row r="9411" spans="1:3" x14ac:dyDescent="0.2">
      <c r="A9411">
        <v>68</v>
      </c>
      <c r="B9411">
        <v>25</v>
      </c>
      <c r="C9411">
        <v>103</v>
      </c>
    </row>
    <row r="9412" spans="1:3" x14ac:dyDescent="0.2">
      <c r="A9412">
        <v>68</v>
      </c>
      <c r="B9412">
        <v>26</v>
      </c>
      <c r="C9412">
        <v>79</v>
      </c>
    </row>
    <row r="9413" spans="1:3" x14ac:dyDescent="0.2">
      <c r="A9413">
        <v>68</v>
      </c>
      <c r="B9413">
        <v>27</v>
      </c>
      <c r="C9413">
        <v>76</v>
      </c>
    </row>
    <row r="9414" spans="1:3" x14ac:dyDescent="0.2">
      <c r="A9414">
        <v>68</v>
      </c>
      <c r="B9414">
        <v>28</v>
      </c>
      <c r="C9414">
        <v>83</v>
      </c>
    </row>
    <row r="9415" spans="1:3" x14ac:dyDescent="0.2">
      <c r="A9415">
        <v>68</v>
      </c>
      <c r="B9415">
        <v>29</v>
      </c>
      <c r="C9415">
        <v>49</v>
      </c>
    </row>
    <row r="9416" spans="1:3" x14ac:dyDescent="0.2">
      <c r="A9416">
        <v>68</v>
      </c>
      <c r="B9416">
        <v>30</v>
      </c>
      <c r="C9416">
        <v>66</v>
      </c>
    </row>
    <row r="9417" spans="1:3" x14ac:dyDescent="0.2">
      <c r="A9417">
        <v>68</v>
      </c>
      <c r="B9417">
        <v>31</v>
      </c>
      <c r="C9417">
        <v>122</v>
      </c>
    </row>
    <row r="9418" spans="1:3" x14ac:dyDescent="0.2">
      <c r="A9418">
        <v>68</v>
      </c>
      <c r="B9418">
        <v>32</v>
      </c>
      <c r="C9418">
        <v>105</v>
      </c>
    </row>
    <row r="9419" spans="1:3" x14ac:dyDescent="0.2">
      <c r="A9419">
        <v>68</v>
      </c>
      <c r="B9419">
        <v>33</v>
      </c>
      <c r="C9419">
        <v>83</v>
      </c>
    </row>
    <row r="9420" spans="1:3" x14ac:dyDescent="0.2">
      <c r="A9420">
        <v>68</v>
      </c>
      <c r="B9420">
        <v>34</v>
      </c>
      <c r="C9420">
        <v>65</v>
      </c>
    </row>
    <row r="9421" spans="1:3" x14ac:dyDescent="0.2">
      <c r="A9421">
        <v>68</v>
      </c>
      <c r="B9421">
        <v>35</v>
      </c>
      <c r="C9421">
        <v>71</v>
      </c>
    </row>
    <row r="9422" spans="1:3" x14ac:dyDescent="0.2">
      <c r="A9422">
        <v>68</v>
      </c>
      <c r="B9422">
        <v>36</v>
      </c>
      <c r="C9422">
        <v>71</v>
      </c>
    </row>
    <row r="9423" spans="1:3" x14ac:dyDescent="0.2">
      <c r="A9423">
        <v>68</v>
      </c>
      <c r="B9423">
        <v>37</v>
      </c>
      <c r="C9423">
        <v>60</v>
      </c>
    </row>
    <row r="9424" spans="1:3" x14ac:dyDescent="0.2">
      <c r="A9424">
        <v>68</v>
      </c>
      <c r="B9424">
        <v>38</v>
      </c>
      <c r="C9424">
        <v>123</v>
      </c>
    </row>
    <row r="9425" spans="1:3" x14ac:dyDescent="0.2">
      <c r="A9425">
        <v>68</v>
      </c>
      <c r="B9425">
        <v>39</v>
      </c>
      <c r="C9425">
        <v>99</v>
      </c>
    </row>
    <row r="9426" spans="1:3" x14ac:dyDescent="0.2">
      <c r="A9426">
        <v>68</v>
      </c>
      <c r="B9426">
        <v>40</v>
      </c>
      <c r="C9426">
        <v>46</v>
      </c>
    </row>
    <row r="9427" spans="1:3" x14ac:dyDescent="0.2">
      <c r="A9427">
        <v>68</v>
      </c>
      <c r="B9427">
        <v>41</v>
      </c>
      <c r="C9427">
        <v>122</v>
      </c>
    </row>
    <row r="9428" spans="1:3" x14ac:dyDescent="0.2">
      <c r="A9428">
        <v>68</v>
      </c>
      <c r="B9428">
        <v>42</v>
      </c>
      <c r="C9428">
        <v>122</v>
      </c>
    </row>
    <row r="9429" spans="1:3" x14ac:dyDescent="0.2">
      <c r="A9429">
        <v>68</v>
      </c>
      <c r="B9429">
        <v>43</v>
      </c>
      <c r="C9429">
        <v>122</v>
      </c>
    </row>
    <row r="9430" spans="1:3" x14ac:dyDescent="0.2">
      <c r="A9430">
        <v>68</v>
      </c>
      <c r="B9430">
        <v>44</v>
      </c>
      <c r="C9430">
        <v>60</v>
      </c>
    </row>
    <row r="9431" spans="1:3" x14ac:dyDescent="0.2">
      <c r="A9431">
        <v>68</v>
      </c>
      <c r="B9431">
        <v>45</v>
      </c>
      <c r="C9431">
        <v>105</v>
      </c>
    </row>
    <row r="9432" spans="1:3" x14ac:dyDescent="0.2">
      <c r="A9432">
        <v>68</v>
      </c>
      <c r="B9432">
        <v>46</v>
      </c>
      <c r="C9432">
        <v>44</v>
      </c>
    </row>
    <row r="9433" spans="1:3" x14ac:dyDescent="0.2">
      <c r="A9433">
        <v>68</v>
      </c>
      <c r="B9433">
        <v>47</v>
      </c>
      <c r="C9433">
        <v>63</v>
      </c>
    </row>
    <row r="9434" spans="1:3" x14ac:dyDescent="0.2">
      <c r="A9434">
        <v>68</v>
      </c>
      <c r="B9434">
        <v>48</v>
      </c>
      <c r="C9434">
        <v>67</v>
      </c>
    </row>
    <row r="9435" spans="1:3" x14ac:dyDescent="0.2">
      <c r="A9435">
        <v>68</v>
      </c>
      <c r="B9435">
        <v>49</v>
      </c>
      <c r="C9435">
        <v>10</v>
      </c>
    </row>
    <row r="9436" spans="1:3" x14ac:dyDescent="0.2">
      <c r="A9436">
        <v>68</v>
      </c>
      <c r="B9436">
        <v>50</v>
      </c>
      <c r="C9436">
        <v>122</v>
      </c>
    </row>
    <row r="9437" spans="1:3" x14ac:dyDescent="0.2">
      <c r="A9437">
        <v>68</v>
      </c>
      <c r="B9437">
        <v>51</v>
      </c>
      <c r="C9437">
        <v>83</v>
      </c>
    </row>
    <row r="9438" spans="1:3" x14ac:dyDescent="0.2">
      <c r="A9438">
        <v>68</v>
      </c>
      <c r="B9438">
        <v>52</v>
      </c>
      <c r="C9438">
        <v>65</v>
      </c>
    </row>
    <row r="9439" spans="1:3" x14ac:dyDescent="0.2">
      <c r="A9439">
        <v>68</v>
      </c>
      <c r="B9439">
        <v>53</v>
      </c>
      <c r="C9439">
        <v>65</v>
      </c>
    </row>
    <row r="9440" spans="1:3" x14ac:dyDescent="0.2">
      <c r="A9440">
        <v>68</v>
      </c>
      <c r="B9440">
        <v>54</v>
      </c>
      <c r="C9440">
        <v>46</v>
      </c>
    </row>
    <row r="9441" spans="1:3" x14ac:dyDescent="0.2">
      <c r="A9441">
        <v>68</v>
      </c>
      <c r="B9441">
        <v>55</v>
      </c>
      <c r="C9441">
        <v>85</v>
      </c>
    </row>
    <row r="9442" spans="1:3" x14ac:dyDescent="0.2">
      <c r="A9442">
        <v>68</v>
      </c>
      <c r="B9442">
        <v>56</v>
      </c>
      <c r="C9442">
        <v>85</v>
      </c>
    </row>
    <row r="9443" spans="1:3" x14ac:dyDescent="0.2">
      <c r="A9443">
        <v>68</v>
      </c>
      <c r="B9443">
        <v>57</v>
      </c>
      <c r="C9443">
        <v>85</v>
      </c>
    </row>
    <row r="9444" spans="1:3" x14ac:dyDescent="0.2">
      <c r="A9444">
        <v>68</v>
      </c>
      <c r="B9444">
        <v>58</v>
      </c>
      <c r="C9444">
        <v>85</v>
      </c>
    </row>
    <row r="9445" spans="1:3" x14ac:dyDescent="0.2">
      <c r="A9445">
        <v>68</v>
      </c>
      <c r="B9445">
        <v>59</v>
      </c>
      <c r="C9445">
        <v>83</v>
      </c>
    </row>
    <row r="9446" spans="1:3" x14ac:dyDescent="0.2">
      <c r="A9446">
        <v>68</v>
      </c>
      <c r="B9446">
        <v>60</v>
      </c>
      <c r="C9446">
        <v>101</v>
      </c>
    </row>
    <row r="9447" spans="1:3" x14ac:dyDescent="0.2">
      <c r="A9447">
        <v>68</v>
      </c>
      <c r="B9447">
        <v>61</v>
      </c>
      <c r="C9447">
        <v>87</v>
      </c>
    </row>
    <row r="9448" spans="1:3" x14ac:dyDescent="0.2">
      <c r="A9448">
        <v>68</v>
      </c>
      <c r="B9448">
        <v>62</v>
      </c>
      <c r="C9448">
        <v>66</v>
      </c>
    </row>
    <row r="9449" spans="1:3" x14ac:dyDescent="0.2">
      <c r="A9449">
        <v>68</v>
      </c>
      <c r="B9449">
        <v>63</v>
      </c>
      <c r="C9449">
        <v>106</v>
      </c>
    </row>
    <row r="9450" spans="1:3" x14ac:dyDescent="0.2">
      <c r="A9450">
        <v>68</v>
      </c>
      <c r="B9450">
        <v>64</v>
      </c>
      <c r="C9450">
        <v>10</v>
      </c>
    </row>
    <row r="9451" spans="1:3" x14ac:dyDescent="0.2">
      <c r="A9451">
        <v>68</v>
      </c>
      <c r="B9451">
        <v>65</v>
      </c>
      <c r="C9451">
        <v>112</v>
      </c>
    </row>
    <row r="9452" spans="1:3" x14ac:dyDescent="0.2">
      <c r="A9452">
        <v>68</v>
      </c>
      <c r="B9452">
        <v>66</v>
      </c>
      <c r="C9452">
        <v>97</v>
      </c>
    </row>
    <row r="9453" spans="1:3" x14ac:dyDescent="0.2">
      <c r="A9453">
        <v>68</v>
      </c>
      <c r="B9453">
        <v>67</v>
      </c>
      <c r="C9453">
        <v>110</v>
      </c>
    </row>
    <row r="9454" spans="1:3" x14ac:dyDescent="0.2">
      <c r="A9454">
        <v>68</v>
      </c>
      <c r="B9454">
        <v>68</v>
      </c>
      <c r="C9454">
        <v>68</v>
      </c>
    </row>
    <row r="9455" spans="1:3" x14ac:dyDescent="0.2">
      <c r="A9455">
        <v>68</v>
      </c>
      <c r="B9455">
        <v>69</v>
      </c>
      <c r="C9455">
        <v>76</v>
      </c>
    </row>
    <row r="9456" spans="1:3" x14ac:dyDescent="0.2">
      <c r="A9456">
        <v>68</v>
      </c>
      <c r="B9456">
        <v>70</v>
      </c>
      <c r="C9456">
        <v>48</v>
      </c>
    </row>
    <row r="9457" spans="1:3" x14ac:dyDescent="0.2">
      <c r="A9457">
        <v>68</v>
      </c>
      <c r="B9457">
        <v>71</v>
      </c>
      <c r="C9457">
        <v>93</v>
      </c>
    </row>
    <row r="9458" spans="1:3" x14ac:dyDescent="0.2">
      <c r="A9458">
        <v>68</v>
      </c>
      <c r="B9458">
        <v>72</v>
      </c>
      <c r="C9458">
        <v>70</v>
      </c>
    </row>
    <row r="9459" spans="1:3" x14ac:dyDescent="0.2">
      <c r="A9459">
        <v>68</v>
      </c>
      <c r="B9459">
        <v>73</v>
      </c>
      <c r="C9459">
        <v>65</v>
      </c>
    </row>
    <row r="9460" spans="1:3" x14ac:dyDescent="0.2">
      <c r="A9460">
        <v>68</v>
      </c>
      <c r="B9460">
        <v>74</v>
      </c>
      <c r="C9460">
        <v>93</v>
      </c>
    </row>
    <row r="9461" spans="1:3" x14ac:dyDescent="0.2">
      <c r="A9461">
        <v>68</v>
      </c>
      <c r="B9461">
        <v>75</v>
      </c>
      <c r="C9461">
        <v>10</v>
      </c>
    </row>
    <row r="9462" spans="1:3" x14ac:dyDescent="0.2">
      <c r="A9462">
        <v>68</v>
      </c>
      <c r="B9462">
        <v>76</v>
      </c>
      <c r="C9462">
        <v>63</v>
      </c>
    </row>
    <row r="9463" spans="1:3" x14ac:dyDescent="0.2">
      <c r="A9463">
        <v>68</v>
      </c>
      <c r="B9463">
        <v>77</v>
      </c>
      <c r="C9463">
        <v>63</v>
      </c>
    </row>
    <row r="9464" spans="1:3" x14ac:dyDescent="0.2">
      <c r="A9464">
        <v>68</v>
      </c>
      <c r="B9464">
        <v>78</v>
      </c>
      <c r="C9464">
        <v>88</v>
      </c>
    </row>
    <row r="9465" spans="1:3" x14ac:dyDescent="0.2">
      <c r="A9465">
        <v>68</v>
      </c>
      <c r="B9465">
        <v>79</v>
      </c>
      <c r="C9465">
        <v>93</v>
      </c>
    </row>
    <row r="9466" spans="1:3" x14ac:dyDescent="0.2">
      <c r="A9466">
        <v>68</v>
      </c>
      <c r="B9466">
        <v>80</v>
      </c>
      <c r="C9466">
        <v>97</v>
      </c>
    </row>
    <row r="9467" spans="1:3" x14ac:dyDescent="0.2">
      <c r="A9467">
        <v>68</v>
      </c>
      <c r="B9467">
        <v>81</v>
      </c>
      <c r="C9467">
        <v>46</v>
      </c>
    </row>
    <row r="9468" spans="1:3" x14ac:dyDescent="0.2">
      <c r="A9468">
        <v>68</v>
      </c>
      <c r="B9468">
        <v>82</v>
      </c>
      <c r="C9468">
        <v>74</v>
      </c>
    </row>
    <row r="9469" spans="1:3" x14ac:dyDescent="0.2">
      <c r="A9469">
        <v>68</v>
      </c>
      <c r="B9469">
        <v>83</v>
      </c>
      <c r="C9469">
        <v>92</v>
      </c>
    </row>
    <row r="9470" spans="1:3" x14ac:dyDescent="0.2">
      <c r="A9470">
        <v>68</v>
      </c>
      <c r="B9470">
        <v>84</v>
      </c>
      <c r="C9470">
        <v>37</v>
      </c>
    </row>
    <row r="9471" spans="1:3" x14ac:dyDescent="0.2">
      <c r="A9471">
        <v>68</v>
      </c>
      <c r="B9471">
        <v>85</v>
      </c>
      <c r="C9471">
        <v>92</v>
      </c>
    </row>
    <row r="9472" spans="1:3" x14ac:dyDescent="0.2">
      <c r="A9472">
        <v>68</v>
      </c>
      <c r="B9472">
        <v>86</v>
      </c>
      <c r="C9472">
        <v>86</v>
      </c>
    </row>
    <row r="9473" spans="1:3" x14ac:dyDescent="0.2">
      <c r="A9473">
        <v>68</v>
      </c>
      <c r="B9473">
        <v>87</v>
      </c>
      <c r="C9473">
        <v>123</v>
      </c>
    </row>
    <row r="9474" spans="1:3" x14ac:dyDescent="0.2">
      <c r="A9474">
        <v>68</v>
      </c>
      <c r="B9474">
        <v>88</v>
      </c>
      <c r="C9474">
        <v>108</v>
      </c>
    </row>
    <row r="9475" spans="1:3" x14ac:dyDescent="0.2">
      <c r="A9475">
        <v>68</v>
      </c>
      <c r="B9475">
        <v>89</v>
      </c>
      <c r="C9475">
        <v>88</v>
      </c>
    </row>
    <row r="9476" spans="1:3" x14ac:dyDescent="0.2">
      <c r="A9476">
        <v>68</v>
      </c>
      <c r="B9476">
        <v>90</v>
      </c>
      <c r="C9476">
        <v>46</v>
      </c>
    </row>
    <row r="9477" spans="1:3" x14ac:dyDescent="0.2">
      <c r="A9477">
        <v>68</v>
      </c>
      <c r="B9477">
        <v>91</v>
      </c>
      <c r="C9477">
        <v>85</v>
      </c>
    </row>
    <row r="9478" spans="1:3" x14ac:dyDescent="0.2">
      <c r="A9478">
        <v>68</v>
      </c>
      <c r="B9478">
        <v>92</v>
      </c>
      <c r="C9478">
        <v>114</v>
      </c>
    </row>
    <row r="9479" spans="1:3" x14ac:dyDescent="0.2">
      <c r="A9479">
        <v>68</v>
      </c>
      <c r="B9479">
        <v>93</v>
      </c>
      <c r="C9479">
        <v>87</v>
      </c>
    </row>
    <row r="9480" spans="1:3" x14ac:dyDescent="0.2">
      <c r="A9480">
        <v>68</v>
      </c>
      <c r="B9480">
        <v>94</v>
      </c>
      <c r="C9480">
        <v>87</v>
      </c>
    </row>
    <row r="9481" spans="1:3" x14ac:dyDescent="0.2">
      <c r="A9481">
        <v>68</v>
      </c>
      <c r="B9481">
        <v>95</v>
      </c>
      <c r="C9481">
        <v>80</v>
      </c>
    </row>
    <row r="9482" spans="1:3" x14ac:dyDescent="0.2">
      <c r="A9482">
        <v>68</v>
      </c>
      <c r="B9482">
        <v>96</v>
      </c>
      <c r="C9482">
        <v>80</v>
      </c>
    </row>
    <row r="9483" spans="1:3" x14ac:dyDescent="0.2">
      <c r="A9483">
        <v>68</v>
      </c>
      <c r="B9483">
        <v>97</v>
      </c>
      <c r="C9483">
        <v>67</v>
      </c>
    </row>
    <row r="9484" spans="1:3" x14ac:dyDescent="0.2">
      <c r="A9484">
        <v>68</v>
      </c>
      <c r="B9484">
        <v>98</v>
      </c>
      <c r="C9484">
        <v>119</v>
      </c>
    </row>
    <row r="9485" spans="1:3" x14ac:dyDescent="0.2">
      <c r="A9485">
        <v>68</v>
      </c>
      <c r="B9485">
        <v>99</v>
      </c>
      <c r="C9485">
        <v>113</v>
      </c>
    </row>
    <row r="9486" spans="1:3" x14ac:dyDescent="0.2">
      <c r="A9486">
        <v>68</v>
      </c>
      <c r="B9486">
        <v>100</v>
      </c>
      <c r="C9486">
        <v>92</v>
      </c>
    </row>
    <row r="9487" spans="1:3" x14ac:dyDescent="0.2">
      <c r="A9487">
        <v>68</v>
      </c>
      <c r="B9487">
        <v>101</v>
      </c>
      <c r="C9487">
        <v>121</v>
      </c>
    </row>
    <row r="9488" spans="1:3" x14ac:dyDescent="0.2">
      <c r="A9488">
        <v>68</v>
      </c>
      <c r="B9488">
        <v>102</v>
      </c>
      <c r="C9488">
        <v>121</v>
      </c>
    </row>
    <row r="9489" spans="1:3" x14ac:dyDescent="0.2">
      <c r="A9489">
        <v>68</v>
      </c>
      <c r="B9489">
        <v>103</v>
      </c>
      <c r="C9489">
        <v>93</v>
      </c>
    </row>
    <row r="9490" spans="1:3" x14ac:dyDescent="0.2">
      <c r="A9490">
        <v>68</v>
      </c>
      <c r="B9490">
        <v>104</v>
      </c>
      <c r="C9490">
        <v>93</v>
      </c>
    </row>
    <row r="9491" spans="1:3" x14ac:dyDescent="0.2">
      <c r="A9491">
        <v>68</v>
      </c>
      <c r="B9491">
        <v>105</v>
      </c>
      <c r="C9491">
        <v>61</v>
      </c>
    </row>
    <row r="9492" spans="1:3" x14ac:dyDescent="0.2">
      <c r="A9492">
        <v>68</v>
      </c>
      <c r="B9492">
        <v>106</v>
      </c>
      <c r="C9492">
        <v>101</v>
      </c>
    </row>
    <row r="9493" spans="1:3" x14ac:dyDescent="0.2">
      <c r="A9493">
        <v>68</v>
      </c>
      <c r="B9493">
        <v>107</v>
      </c>
      <c r="C9493">
        <v>86</v>
      </c>
    </row>
    <row r="9494" spans="1:3" x14ac:dyDescent="0.2">
      <c r="A9494">
        <v>68</v>
      </c>
      <c r="B9494">
        <v>108</v>
      </c>
      <c r="C9494">
        <v>67</v>
      </c>
    </row>
    <row r="9495" spans="1:3" x14ac:dyDescent="0.2">
      <c r="A9495">
        <v>68</v>
      </c>
      <c r="B9495">
        <v>109</v>
      </c>
      <c r="C9495">
        <v>114</v>
      </c>
    </row>
    <row r="9496" spans="1:3" x14ac:dyDescent="0.2">
      <c r="A9496">
        <v>68</v>
      </c>
      <c r="B9496">
        <v>110</v>
      </c>
      <c r="C9496">
        <v>101</v>
      </c>
    </row>
    <row r="9497" spans="1:3" x14ac:dyDescent="0.2">
      <c r="A9497">
        <v>68</v>
      </c>
      <c r="B9497">
        <v>111</v>
      </c>
      <c r="C9497">
        <v>121</v>
      </c>
    </row>
    <row r="9498" spans="1:3" x14ac:dyDescent="0.2">
      <c r="A9498">
        <v>68</v>
      </c>
      <c r="B9498">
        <v>112</v>
      </c>
      <c r="C9498">
        <v>117</v>
      </c>
    </row>
    <row r="9499" spans="1:3" x14ac:dyDescent="0.2">
      <c r="A9499">
        <v>68</v>
      </c>
      <c r="B9499">
        <v>113</v>
      </c>
      <c r="C9499">
        <v>67</v>
      </c>
    </row>
    <row r="9500" spans="1:3" x14ac:dyDescent="0.2">
      <c r="A9500">
        <v>68</v>
      </c>
      <c r="B9500">
        <v>114</v>
      </c>
      <c r="C9500">
        <v>101</v>
      </c>
    </row>
    <row r="9501" spans="1:3" x14ac:dyDescent="0.2">
      <c r="A9501">
        <v>68</v>
      </c>
      <c r="B9501">
        <v>115</v>
      </c>
      <c r="C9501">
        <v>46</v>
      </c>
    </row>
    <row r="9502" spans="1:3" x14ac:dyDescent="0.2">
      <c r="A9502">
        <v>68</v>
      </c>
      <c r="B9502">
        <v>116</v>
      </c>
      <c r="C9502">
        <v>85</v>
      </c>
    </row>
    <row r="9503" spans="1:3" x14ac:dyDescent="0.2">
      <c r="A9503">
        <v>68</v>
      </c>
      <c r="B9503">
        <v>117</v>
      </c>
      <c r="C9503">
        <v>110</v>
      </c>
    </row>
    <row r="9504" spans="1:3" x14ac:dyDescent="0.2">
      <c r="A9504">
        <v>68</v>
      </c>
      <c r="B9504">
        <v>118</v>
      </c>
      <c r="C9504">
        <v>98</v>
      </c>
    </row>
    <row r="9505" spans="1:3" x14ac:dyDescent="0.2">
      <c r="A9505">
        <v>68</v>
      </c>
      <c r="B9505">
        <v>119</v>
      </c>
      <c r="C9505">
        <v>86</v>
      </c>
    </row>
    <row r="9506" spans="1:3" x14ac:dyDescent="0.2">
      <c r="A9506">
        <v>68</v>
      </c>
      <c r="B9506">
        <v>120</v>
      </c>
      <c r="C9506">
        <v>119</v>
      </c>
    </row>
    <row r="9507" spans="1:3" x14ac:dyDescent="0.2">
      <c r="A9507">
        <v>68</v>
      </c>
      <c r="B9507">
        <v>121</v>
      </c>
      <c r="C9507">
        <v>121</v>
      </c>
    </row>
    <row r="9508" spans="1:3" x14ac:dyDescent="0.2">
      <c r="A9508">
        <v>68</v>
      </c>
      <c r="B9508">
        <v>122</v>
      </c>
      <c r="C9508">
        <v>63</v>
      </c>
    </row>
    <row r="9509" spans="1:3" x14ac:dyDescent="0.2">
      <c r="A9509">
        <v>68</v>
      </c>
      <c r="B9509">
        <v>123</v>
      </c>
      <c r="C9509">
        <v>101</v>
      </c>
    </row>
    <row r="9510" spans="1:3" x14ac:dyDescent="0.2">
      <c r="A9510">
        <v>68</v>
      </c>
      <c r="B9510">
        <v>124</v>
      </c>
      <c r="C9510">
        <v>101</v>
      </c>
    </row>
    <row r="9511" spans="1:3" x14ac:dyDescent="0.2">
      <c r="A9511">
        <v>68</v>
      </c>
      <c r="B9511">
        <v>125</v>
      </c>
      <c r="C9511">
        <v>120</v>
      </c>
    </row>
    <row r="9512" spans="1:3" x14ac:dyDescent="0.2">
      <c r="A9512">
        <v>68</v>
      </c>
      <c r="B9512">
        <v>126</v>
      </c>
      <c r="C9512">
        <v>98</v>
      </c>
    </row>
    <row r="9513" spans="1:3" x14ac:dyDescent="0.2">
      <c r="A9513">
        <v>68</v>
      </c>
      <c r="B9513">
        <v>127</v>
      </c>
      <c r="C9513">
        <v>86</v>
      </c>
    </row>
    <row r="9514" spans="1:3" x14ac:dyDescent="0.2">
      <c r="A9514">
        <v>68</v>
      </c>
      <c r="B9514">
        <v>128</v>
      </c>
      <c r="C9514">
        <v>121</v>
      </c>
    </row>
    <row r="9515" spans="1:3" x14ac:dyDescent="0.2">
      <c r="A9515">
        <v>68</v>
      </c>
      <c r="B9515">
        <v>129</v>
      </c>
      <c r="C9515">
        <v>86</v>
      </c>
    </row>
    <row r="9516" spans="1:3" x14ac:dyDescent="0.2">
      <c r="A9516">
        <v>68</v>
      </c>
      <c r="B9516">
        <v>130</v>
      </c>
      <c r="C9516">
        <v>123</v>
      </c>
    </row>
    <row r="9517" spans="1:3" x14ac:dyDescent="0.2">
      <c r="A9517">
        <v>68</v>
      </c>
      <c r="B9517">
        <v>131</v>
      </c>
      <c r="C9517">
        <v>119</v>
      </c>
    </row>
    <row r="9518" spans="1:3" x14ac:dyDescent="0.2">
      <c r="A9518">
        <v>68</v>
      </c>
      <c r="B9518">
        <v>132</v>
      </c>
      <c r="C9518">
        <v>120</v>
      </c>
    </row>
    <row r="9519" spans="1:3" x14ac:dyDescent="0.2">
      <c r="A9519">
        <v>68</v>
      </c>
      <c r="B9519">
        <v>133</v>
      </c>
      <c r="C9519">
        <v>120</v>
      </c>
    </row>
    <row r="9520" spans="1:3" x14ac:dyDescent="0.2">
      <c r="A9520">
        <v>68</v>
      </c>
      <c r="B9520">
        <v>134</v>
      </c>
      <c r="C9520">
        <v>120</v>
      </c>
    </row>
    <row r="9521" spans="1:3" x14ac:dyDescent="0.2">
      <c r="A9521">
        <v>68</v>
      </c>
      <c r="B9521">
        <v>135</v>
      </c>
      <c r="C9521">
        <v>119</v>
      </c>
    </row>
    <row r="9522" spans="1:3" x14ac:dyDescent="0.2">
      <c r="A9522">
        <v>68</v>
      </c>
      <c r="B9522">
        <v>136</v>
      </c>
      <c r="C9522">
        <v>120</v>
      </c>
    </row>
    <row r="9523" spans="1:3" x14ac:dyDescent="0.2">
      <c r="A9523">
        <v>68</v>
      </c>
      <c r="B9523">
        <v>137</v>
      </c>
      <c r="C9523">
        <v>120</v>
      </c>
    </row>
    <row r="9524" spans="1:3" x14ac:dyDescent="0.2">
      <c r="A9524">
        <v>69</v>
      </c>
      <c r="B9524">
        <v>0</v>
      </c>
      <c r="C9524">
        <v>22</v>
      </c>
    </row>
    <row r="9525" spans="1:3" x14ac:dyDescent="0.2">
      <c r="A9525">
        <v>69</v>
      </c>
      <c r="B9525">
        <v>1</v>
      </c>
      <c r="C9525">
        <v>89</v>
      </c>
    </row>
    <row r="9526" spans="1:3" x14ac:dyDescent="0.2">
      <c r="A9526">
        <v>69</v>
      </c>
      <c r="B9526">
        <v>2</v>
      </c>
      <c r="C9526">
        <v>39</v>
      </c>
    </row>
    <row r="9527" spans="1:3" x14ac:dyDescent="0.2">
      <c r="A9527">
        <v>69</v>
      </c>
      <c r="B9527">
        <v>3</v>
      </c>
      <c r="C9527">
        <v>8</v>
      </c>
    </row>
    <row r="9528" spans="1:3" x14ac:dyDescent="0.2">
      <c r="A9528">
        <v>69</v>
      </c>
      <c r="B9528">
        <v>4</v>
      </c>
      <c r="C9528">
        <v>21</v>
      </c>
    </row>
    <row r="9529" spans="1:3" x14ac:dyDescent="0.2">
      <c r="A9529">
        <v>69</v>
      </c>
      <c r="B9529">
        <v>5</v>
      </c>
      <c r="C9529">
        <v>73</v>
      </c>
    </row>
    <row r="9530" spans="1:3" x14ac:dyDescent="0.2">
      <c r="A9530">
        <v>69</v>
      </c>
      <c r="B9530">
        <v>6</v>
      </c>
      <c r="C9530">
        <v>78</v>
      </c>
    </row>
    <row r="9531" spans="1:3" x14ac:dyDescent="0.2">
      <c r="A9531">
        <v>69</v>
      </c>
      <c r="B9531">
        <v>7</v>
      </c>
      <c r="C9531">
        <v>28</v>
      </c>
    </row>
    <row r="9532" spans="1:3" x14ac:dyDescent="0.2">
      <c r="A9532">
        <v>69</v>
      </c>
      <c r="B9532">
        <v>8</v>
      </c>
      <c r="C9532">
        <v>56</v>
      </c>
    </row>
    <row r="9533" spans="1:3" x14ac:dyDescent="0.2">
      <c r="A9533">
        <v>69</v>
      </c>
      <c r="B9533">
        <v>9</v>
      </c>
      <c r="C9533">
        <v>73</v>
      </c>
    </row>
    <row r="9534" spans="1:3" x14ac:dyDescent="0.2">
      <c r="A9534">
        <v>69</v>
      </c>
      <c r="B9534">
        <v>10</v>
      </c>
      <c r="C9534">
        <v>88</v>
      </c>
    </row>
    <row r="9535" spans="1:3" x14ac:dyDescent="0.2">
      <c r="A9535">
        <v>69</v>
      </c>
      <c r="B9535">
        <v>11</v>
      </c>
      <c r="C9535">
        <v>21</v>
      </c>
    </row>
    <row r="9536" spans="1:3" x14ac:dyDescent="0.2">
      <c r="A9536">
        <v>69</v>
      </c>
      <c r="B9536">
        <v>12</v>
      </c>
      <c r="C9536">
        <v>52</v>
      </c>
    </row>
    <row r="9537" spans="1:3" x14ac:dyDescent="0.2">
      <c r="A9537">
        <v>69</v>
      </c>
      <c r="B9537">
        <v>13</v>
      </c>
      <c r="C9537">
        <v>28</v>
      </c>
    </row>
    <row r="9538" spans="1:3" x14ac:dyDescent="0.2">
      <c r="A9538">
        <v>69</v>
      </c>
      <c r="B9538">
        <v>14</v>
      </c>
      <c r="C9538">
        <v>28</v>
      </c>
    </row>
    <row r="9539" spans="1:3" x14ac:dyDescent="0.2">
      <c r="A9539">
        <v>69</v>
      </c>
      <c r="B9539">
        <v>15</v>
      </c>
      <c r="C9539">
        <v>89</v>
      </c>
    </row>
    <row r="9540" spans="1:3" x14ac:dyDescent="0.2">
      <c r="A9540">
        <v>69</v>
      </c>
      <c r="B9540">
        <v>16</v>
      </c>
      <c r="C9540">
        <v>21</v>
      </c>
    </row>
    <row r="9541" spans="1:3" x14ac:dyDescent="0.2">
      <c r="A9541">
        <v>69</v>
      </c>
      <c r="B9541">
        <v>17</v>
      </c>
      <c r="C9541">
        <v>39</v>
      </c>
    </row>
    <row r="9542" spans="1:3" x14ac:dyDescent="0.2">
      <c r="A9542">
        <v>69</v>
      </c>
      <c r="B9542">
        <v>18</v>
      </c>
      <c r="C9542">
        <v>21</v>
      </c>
    </row>
    <row r="9543" spans="1:3" x14ac:dyDescent="0.2">
      <c r="A9543">
        <v>69</v>
      </c>
      <c r="B9543">
        <v>19</v>
      </c>
      <c r="C9543">
        <v>89</v>
      </c>
    </row>
    <row r="9544" spans="1:3" x14ac:dyDescent="0.2">
      <c r="A9544">
        <v>69</v>
      </c>
      <c r="B9544">
        <v>20</v>
      </c>
      <c r="C9544">
        <v>28</v>
      </c>
    </row>
    <row r="9545" spans="1:3" x14ac:dyDescent="0.2">
      <c r="A9545">
        <v>69</v>
      </c>
      <c r="B9545">
        <v>21</v>
      </c>
      <c r="C9545">
        <v>116</v>
      </c>
    </row>
    <row r="9546" spans="1:3" x14ac:dyDescent="0.2">
      <c r="A9546">
        <v>69</v>
      </c>
      <c r="B9546">
        <v>22</v>
      </c>
      <c r="C9546">
        <v>55</v>
      </c>
    </row>
    <row r="9547" spans="1:3" x14ac:dyDescent="0.2">
      <c r="A9547">
        <v>69</v>
      </c>
      <c r="B9547">
        <v>23</v>
      </c>
      <c r="C9547">
        <v>91</v>
      </c>
    </row>
    <row r="9548" spans="1:3" x14ac:dyDescent="0.2">
      <c r="A9548">
        <v>69</v>
      </c>
      <c r="B9548">
        <v>24</v>
      </c>
      <c r="C9548">
        <v>33</v>
      </c>
    </row>
    <row r="9549" spans="1:3" x14ac:dyDescent="0.2">
      <c r="A9549">
        <v>69</v>
      </c>
      <c r="B9549">
        <v>25</v>
      </c>
      <c r="C9549">
        <v>22</v>
      </c>
    </row>
    <row r="9550" spans="1:3" x14ac:dyDescent="0.2">
      <c r="A9550">
        <v>69</v>
      </c>
      <c r="B9550">
        <v>26</v>
      </c>
      <c r="C9550">
        <v>89</v>
      </c>
    </row>
    <row r="9551" spans="1:3" x14ac:dyDescent="0.2">
      <c r="A9551">
        <v>69</v>
      </c>
      <c r="B9551">
        <v>27</v>
      </c>
      <c r="C9551">
        <v>69</v>
      </c>
    </row>
    <row r="9552" spans="1:3" x14ac:dyDescent="0.2">
      <c r="A9552">
        <v>69</v>
      </c>
      <c r="B9552">
        <v>28</v>
      </c>
      <c r="C9552">
        <v>115</v>
      </c>
    </row>
    <row r="9553" spans="1:3" x14ac:dyDescent="0.2">
      <c r="A9553">
        <v>69</v>
      </c>
      <c r="B9553">
        <v>29</v>
      </c>
      <c r="C9553">
        <v>73</v>
      </c>
    </row>
    <row r="9554" spans="1:3" x14ac:dyDescent="0.2">
      <c r="A9554">
        <v>69</v>
      </c>
      <c r="B9554">
        <v>30</v>
      </c>
      <c r="C9554">
        <v>51</v>
      </c>
    </row>
    <row r="9555" spans="1:3" x14ac:dyDescent="0.2">
      <c r="A9555">
        <v>69</v>
      </c>
      <c r="B9555">
        <v>31</v>
      </c>
      <c r="C9555">
        <v>50</v>
      </c>
    </row>
    <row r="9556" spans="1:3" x14ac:dyDescent="0.2">
      <c r="A9556">
        <v>69</v>
      </c>
      <c r="B9556">
        <v>32</v>
      </c>
      <c r="C9556">
        <v>73</v>
      </c>
    </row>
    <row r="9557" spans="1:3" x14ac:dyDescent="0.2">
      <c r="A9557">
        <v>69</v>
      </c>
      <c r="B9557">
        <v>33</v>
      </c>
      <c r="C9557">
        <v>115</v>
      </c>
    </row>
    <row r="9558" spans="1:3" x14ac:dyDescent="0.2">
      <c r="A9558">
        <v>69</v>
      </c>
      <c r="B9558">
        <v>34</v>
      </c>
      <c r="C9558">
        <v>90</v>
      </c>
    </row>
    <row r="9559" spans="1:3" x14ac:dyDescent="0.2">
      <c r="A9559">
        <v>69</v>
      </c>
      <c r="B9559">
        <v>35</v>
      </c>
      <c r="C9559">
        <v>78</v>
      </c>
    </row>
    <row r="9560" spans="1:3" x14ac:dyDescent="0.2">
      <c r="A9560">
        <v>69</v>
      </c>
      <c r="B9560">
        <v>36</v>
      </c>
      <c r="C9560">
        <v>78</v>
      </c>
    </row>
    <row r="9561" spans="1:3" x14ac:dyDescent="0.2">
      <c r="A9561">
        <v>69</v>
      </c>
      <c r="B9561">
        <v>37</v>
      </c>
      <c r="C9561">
        <v>83</v>
      </c>
    </row>
    <row r="9562" spans="1:3" x14ac:dyDescent="0.2">
      <c r="A9562">
        <v>69</v>
      </c>
      <c r="B9562">
        <v>38</v>
      </c>
      <c r="C9562">
        <v>85</v>
      </c>
    </row>
    <row r="9563" spans="1:3" x14ac:dyDescent="0.2">
      <c r="A9563">
        <v>69</v>
      </c>
      <c r="B9563">
        <v>39</v>
      </c>
      <c r="C9563">
        <v>55</v>
      </c>
    </row>
    <row r="9564" spans="1:3" x14ac:dyDescent="0.2">
      <c r="A9564">
        <v>69</v>
      </c>
      <c r="B9564">
        <v>40</v>
      </c>
      <c r="C9564">
        <v>31</v>
      </c>
    </row>
    <row r="9565" spans="1:3" x14ac:dyDescent="0.2">
      <c r="A9565">
        <v>69</v>
      </c>
      <c r="B9565">
        <v>41</v>
      </c>
      <c r="C9565">
        <v>41</v>
      </c>
    </row>
    <row r="9566" spans="1:3" x14ac:dyDescent="0.2">
      <c r="A9566">
        <v>69</v>
      </c>
      <c r="B9566">
        <v>42</v>
      </c>
      <c r="C9566">
        <v>50</v>
      </c>
    </row>
    <row r="9567" spans="1:3" x14ac:dyDescent="0.2">
      <c r="A9567">
        <v>69</v>
      </c>
      <c r="B9567">
        <v>43</v>
      </c>
      <c r="C9567">
        <v>41</v>
      </c>
    </row>
    <row r="9568" spans="1:3" x14ac:dyDescent="0.2">
      <c r="A9568">
        <v>69</v>
      </c>
      <c r="B9568">
        <v>44</v>
      </c>
      <c r="C9568">
        <v>83</v>
      </c>
    </row>
    <row r="9569" spans="1:3" x14ac:dyDescent="0.2">
      <c r="A9569">
        <v>69</v>
      </c>
      <c r="B9569">
        <v>45</v>
      </c>
      <c r="C9569">
        <v>33</v>
      </c>
    </row>
    <row r="9570" spans="1:3" x14ac:dyDescent="0.2">
      <c r="A9570">
        <v>69</v>
      </c>
      <c r="B9570">
        <v>46</v>
      </c>
      <c r="C9570">
        <v>70</v>
      </c>
    </row>
    <row r="9571" spans="1:3" x14ac:dyDescent="0.2">
      <c r="A9571">
        <v>69</v>
      </c>
      <c r="B9571">
        <v>47</v>
      </c>
      <c r="C9571">
        <v>70</v>
      </c>
    </row>
    <row r="9572" spans="1:3" x14ac:dyDescent="0.2">
      <c r="A9572">
        <v>69</v>
      </c>
      <c r="B9572">
        <v>48</v>
      </c>
      <c r="C9572">
        <v>65</v>
      </c>
    </row>
    <row r="9573" spans="1:3" x14ac:dyDescent="0.2">
      <c r="A9573">
        <v>69</v>
      </c>
      <c r="B9573">
        <v>49</v>
      </c>
      <c r="C9573">
        <v>71</v>
      </c>
    </row>
    <row r="9574" spans="1:3" x14ac:dyDescent="0.2">
      <c r="A9574">
        <v>69</v>
      </c>
      <c r="B9574">
        <v>50</v>
      </c>
      <c r="C9574">
        <v>41</v>
      </c>
    </row>
    <row r="9575" spans="1:3" x14ac:dyDescent="0.2">
      <c r="A9575">
        <v>69</v>
      </c>
      <c r="B9575">
        <v>51</v>
      </c>
      <c r="C9575">
        <v>115</v>
      </c>
    </row>
    <row r="9576" spans="1:3" x14ac:dyDescent="0.2">
      <c r="A9576">
        <v>69</v>
      </c>
      <c r="B9576">
        <v>52</v>
      </c>
      <c r="C9576">
        <v>116</v>
      </c>
    </row>
    <row r="9577" spans="1:3" x14ac:dyDescent="0.2">
      <c r="A9577">
        <v>69</v>
      </c>
      <c r="B9577">
        <v>53</v>
      </c>
      <c r="C9577">
        <v>116</v>
      </c>
    </row>
    <row r="9578" spans="1:3" x14ac:dyDescent="0.2">
      <c r="A9578">
        <v>69</v>
      </c>
      <c r="B9578">
        <v>54</v>
      </c>
      <c r="C9578">
        <v>42</v>
      </c>
    </row>
    <row r="9579" spans="1:3" x14ac:dyDescent="0.2">
      <c r="A9579">
        <v>69</v>
      </c>
      <c r="B9579">
        <v>55</v>
      </c>
      <c r="C9579">
        <v>54</v>
      </c>
    </row>
    <row r="9580" spans="1:3" x14ac:dyDescent="0.2">
      <c r="A9580">
        <v>69</v>
      </c>
      <c r="B9580">
        <v>56</v>
      </c>
      <c r="C9580">
        <v>54</v>
      </c>
    </row>
    <row r="9581" spans="1:3" x14ac:dyDescent="0.2">
      <c r="A9581">
        <v>69</v>
      </c>
      <c r="B9581">
        <v>57</v>
      </c>
      <c r="C9581">
        <v>81</v>
      </c>
    </row>
    <row r="9582" spans="1:3" x14ac:dyDescent="0.2">
      <c r="A9582">
        <v>69</v>
      </c>
      <c r="B9582">
        <v>58</v>
      </c>
      <c r="C9582">
        <v>54</v>
      </c>
    </row>
    <row r="9583" spans="1:3" x14ac:dyDescent="0.2">
      <c r="A9583">
        <v>69</v>
      </c>
      <c r="B9583">
        <v>59</v>
      </c>
      <c r="C9583">
        <v>115</v>
      </c>
    </row>
    <row r="9584" spans="1:3" x14ac:dyDescent="0.2">
      <c r="A9584">
        <v>69</v>
      </c>
      <c r="B9584">
        <v>60</v>
      </c>
      <c r="C9584">
        <v>46</v>
      </c>
    </row>
    <row r="9585" spans="1:3" x14ac:dyDescent="0.2">
      <c r="A9585">
        <v>69</v>
      </c>
      <c r="B9585">
        <v>61</v>
      </c>
      <c r="C9585">
        <v>88</v>
      </c>
    </row>
    <row r="9586" spans="1:3" x14ac:dyDescent="0.2">
      <c r="A9586">
        <v>69</v>
      </c>
      <c r="B9586">
        <v>62</v>
      </c>
      <c r="C9586">
        <v>33</v>
      </c>
    </row>
    <row r="9587" spans="1:3" x14ac:dyDescent="0.2">
      <c r="A9587">
        <v>69</v>
      </c>
      <c r="B9587">
        <v>63</v>
      </c>
      <c r="C9587">
        <v>85</v>
      </c>
    </row>
    <row r="9588" spans="1:3" x14ac:dyDescent="0.2">
      <c r="A9588">
        <v>69</v>
      </c>
      <c r="B9588">
        <v>64</v>
      </c>
      <c r="C9588">
        <v>79</v>
      </c>
    </row>
    <row r="9589" spans="1:3" x14ac:dyDescent="0.2">
      <c r="A9589">
        <v>69</v>
      </c>
      <c r="B9589">
        <v>65</v>
      </c>
      <c r="C9589">
        <v>105</v>
      </c>
    </row>
    <row r="9590" spans="1:3" x14ac:dyDescent="0.2">
      <c r="A9590">
        <v>69</v>
      </c>
      <c r="B9590">
        <v>66</v>
      </c>
      <c r="C9590">
        <v>74</v>
      </c>
    </row>
    <row r="9591" spans="1:3" x14ac:dyDescent="0.2">
      <c r="A9591">
        <v>69</v>
      </c>
      <c r="B9591">
        <v>67</v>
      </c>
      <c r="C9591">
        <v>85</v>
      </c>
    </row>
    <row r="9592" spans="1:3" x14ac:dyDescent="0.2">
      <c r="A9592">
        <v>69</v>
      </c>
      <c r="B9592">
        <v>68</v>
      </c>
      <c r="C9592">
        <v>76</v>
      </c>
    </row>
    <row r="9593" spans="1:3" x14ac:dyDescent="0.2">
      <c r="A9593">
        <v>69</v>
      </c>
      <c r="B9593">
        <v>69</v>
      </c>
      <c r="C9593">
        <v>69</v>
      </c>
    </row>
    <row r="9594" spans="1:3" x14ac:dyDescent="0.2">
      <c r="A9594">
        <v>69</v>
      </c>
      <c r="B9594">
        <v>70</v>
      </c>
      <c r="C9594">
        <v>74</v>
      </c>
    </row>
    <row r="9595" spans="1:3" x14ac:dyDescent="0.2">
      <c r="A9595">
        <v>69</v>
      </c>
      <c r="B9595">
        <v>71</v>
      </c>
      <c r="C9595">
        <v>79</v>
      </c>
    </row>
    <row r="9596" spans="1:3" x14ac:dyDescent="0.2">
      <c r="A9596">
        <v>69</v>
      </c>
      <c r="B9596">
        <v>72</v>
      </c>
      <c r="C9596">
        <v>58</v>
      </c>
    </row>
    <row r="9597" spans="1:3" x14ac:dyDescent="0.2">
      <c r="A9597">
        <v>69</v>
      </c>
      <c r="B9597">
        <v>73</v>
      </c>
      <c r="C9597">
        <v>90</v>
      </c>
    </row>
    <row r="9598" spans="1:3" x14ac:dyDescent="0.2">
      <c r="A9598">
        <v>69</v>
      </c>
      <c r="B9598">
        <v>74</v>
      </c>
      <c r="C9598">
        <v>79</v>
      </c>
    </row>
    <row r="9599" spans="1:3" x14ac:dyDescent="0.2">
      <c r="A9599">
        <v>69</v>
      </c>
      <c r="B9599">
        <v>75</v>
      </c>
      <c r="C9599">
        <v>79</v>
      </c>
    </row>
    <row r="9600" spans="1:3" x14ac:dyDescent="0.2">
      <c r="A9600">
        <v>69</v>
      </c>
      <c r="B9600">
        <v>76</v>
      </c>
      <c r="C9600">
        <v>99</v>
      </c>
    </row>
    <row r="9601" spans="1:3" x14ac:dyDescent="0.2">
      <c r="A9601">
        <v>69</v>
      </c>
      <c r="B9601">
        <v>77</v>
      </c>
      <c r="C9601">
        <v>99</v>
      </c>
    </row>
    <row r="9602" spans="1:3" x14ac:dyDescent="0.2">
      <c r="A9602">
        <v>69</v>
      </c>
      <c r="B9602">
        <v>78</v>
      </c>
      <c r="C9602">
        <v>56</v>
      </c>
    </row>
    <row r="9603" spans="1:3" x14ac:dyDescent="0.2">
      <c r="A9603">
        <v>69</v>
      </c>
      <c r="B9603">
        <v>79</v>
      </c>
      <c r="C9603">
        <v>103</v>
      </c>
    </row>
    <row r="9604" spans="1:3" x14ac:dyDescent="0.2">
      <c r="A9604">
        <v>69</v>
      </c>
      <c r="B9604">
        <v>80</v>
      </c>
      <c r="C9604">
        <v>74</v>
      </c>
    </row>
    <row r="9605" spans="1:3" x14ac:dyDescent="0.2">
      <c r="A9605">
        <v>69</v>
      </c>
      <c r="B9605">
        <v>81</v>
      </c>
      <c r="C9605">
        <v>31</v>
      </c>
    </row>
    <row r="9606" spans="1:3" x14ac:dyDescent="0.2">
      <c r="A9606">
        <v>69</v>
      </c>
      <c r="B9606">
        <v>82</v>
      </c>
      <c r="C9606">
        <v>78</v>
      </c>
    </row>
    <row r="9607" spans="1:3" x14ac:dyDescent="0.2">
      <c r="A9607">
        <v>69</v>
      </c>
      <c r="B9607">
        <v>83</v>
      </c>
      <c r="C9607">
        <v>66</v>
      </c>
    </row>
    <row r="9608" spans="1:3" x14ac:dyDescent="0.2">
      <c r="A9608">
        <v>69</v>
      </c>
      <c r="B9608">
        <v>84</v>
      </c>
      <c r="C9608">
        <v>80</v>
      </c>
    </row>
    <row r="9609" spans="1:3" x14ac:dyDescent="0.2">
      <c r="A9609">
        <v>69</v>
      </c>
      <c r="B9609">
        <v>85</v>
      </c>
      <c r="C9609">
        <v>66</v>
      </c>
    </row>
    <row r="9610" spans="1:3" x14ac:dyDescent="0.2">
      <c r="A9610">
        <v>69</v>
      </c>
      <c r="B9610">
        <v>86</v>
      </c>
      <c r="C9610">
        <v>93</v>
      </c>
    </row>
    <row r="9611" spans="1:3" x14ac:dyDescent="0.2">
      <c r="A9611">
        <v>69</v>
      </c>
      <c r="B9611">
        <v>87</v>
      </c>
      <c r="C9611">
        <v>85</v>
      </c>
    </row>
    <row r="9612" spans="1:3" x14ac:dyDescent="0.2">
      <c r="A9612">
        <v>69</v>
      </c>
      <c r="B9612">
        <v>88</v>
      </c>
      <c r="C9612">
        <v>49</v>
      </c>
    </row>
    <row r="9613" spans="1:3" x14ac:dyDescent="0.2">
      <c r="A9613">
        <v>69</v>
      </c>
      <c r="B9613">
        <v>89</v>
      </c>
      <c r="C9613">
        <v>56</v>
      </c>
    </row>
    <row r="9614" spans="1:3" x14ac:dyDescent="0.2">
      <c r="A9614">
        <v>69</v>
      </c>
      <c r="B9614">
        <v>90</v>
      </c>
      <c r="C9614">
        <v>40</v>
      </c>
    </row>
    <row r="9615" spans="1:3" x14ac:dyDescent="0.2">
      <c r="A9615">
        <v>69</v>
      </c>
      <c r="B9615">
        <v>91</v>
      </c>
      <c r="C9615">
        <v>54</v>
      </c>
    </row>
    <row r="9616" spans="1:3" x14ac:dyDescent="0.2">
      <c r="A9616">
        <v>69</v>
      </c>
      <c r="B9616">
        <v>92</v>
      </c>
      <c r="C9616">
        <v>83</v>
      </c>
    </row>
    <row r="9617" spans="1:3" x14ac:dyDescent="0.2">
      <c r="A9617">
        <v>69</v>
      </c>
      <c r="B9617">
        <v>93</v>
      </c>
      <c r="C9617">
        <v>99</v>
      </c>
    </row>
    <row r="9618" spans="1:3" x14ac:dyDescent="0.2">
      <c r="A9618">
        <v>69</v>
      </c>
      <c r="B9618">
        <v>94</v>
      </c>
      <c r="C9618">
        <v>99</v>
      </c>
    </row>
    <row r="9619" spans="1:3" x14ac:dyDescent="0.2">
      <c r="A9619">
        <v>69</v>
      </c>
      <c r="B9619">
        <v>95</v>
      </c>
      <c r="C9619">
        <v>59</v>
      </c>
    </row>
    <row r="9620" spans="1:3" x14ac:dyDescent="0.2">
      <c r="A9620">
        <v>69</v>
      </c>
      <c r="B9620">
        <v>96</v>
      </c>
      <c r="C9620">
        <v>51</v>
      </c>
    </row>
    <row r="9621" spans="1:3" x14ac:dyDescent="0.2">
      <c r="A9621">
        <v>69</v>
      </c>
      <c r="B9621">
        <v>97</v>
      </c>
      <c r="C9621">
        <v>65</v>
      </c>
    </row>
    <row r="9622" spans="1:3" x14ac:dyDescent="0.2">
      <c r="A9622">
        <v>69</v>
      </c>
      <c r="B9622">
        <v>98</v>
      </c>
      <c r="C9622">
        <v>97</v>
      </c>
    </row>
    <row r="9623" spans="1:3" x14ac:dyDescent="0.2">
      <c r="A9623">
        <v>69</v>
      </c>
      <c r="B9623">
        <v>99</v>
      </c>
      <c r="C9623">
        <v>49</v>
      </c>
    </row>
    <row r="9624" spans="1:3" x14ac:dyDescent="0.2">
      <c r="A9624">
        <v>69</v>
      </c>
      <c r="B9624">
        <v>100</v>
      </c>
      <c r="C9624">
        <v>105</v>
      </c>
    </row>
    <row r="9625" spans="1:3" x14ac:dyDescent="0.2">
      <c r="A9625">
        <v>69</v>
      </c>
      <c r="B9625">
        <v>101</v>
      </c>
      <c r="C9625">
        <v>122</v>
      </c>
    </row>
    <row r="9626" spans="1:3" x14ac:dyDescent="0.2">
      <c r="A9626">
        <v>69</v>
      </c>
      <c r="B9626">
        <v>102</v>
      </c>
      <c r="C9626">
        <v>122</v>
      </c>
    </row>
    <row r="9627" spans="1:3" x14ac:dyDescent="0.2">
      <c r="A9627">
        <v>69</v>
      </c>
      <c r="B9627">
        <v>103</v>
      </c>
      <c r="C9627">
        <v>27</v>
      </c>
    </row>
    <row r="9628" spans="1:3" x14ac:dyDescent="0.2">
      <c r="A9628">
        <v>69</v>
      </c>
      <c r="B9628">
        <v>104</v>
      </c>
      <c r="C9628">
        <v>103</v>
      </c>
    </row>
    <row r="9629" spans="1:3" x14ac:dyDescent="0.2">
      <c r="A9629">
        <v>69</v>
      </c>
      <c r="B9629">
        <v>105</v>
      </c>
      <c r="C9629">
        <v>71</v>
      </c>
    </row>
    <row r="9630" spans="1:3" x14ac:dyDescent="0.2">
      <c r="A9630">
        <v>69</v>
      </c>
      <c r="B9630">
        <v>106</v>
      </c>
      <c r="C9630">
        <v>46</v>
      </c>
    </row>
    <row r="9631" spans="1:3" x14ac:dyDescent="0.2">
      <c r="A9631">
        <v>69</v>
      </c>
      <c r="B9631">
        <v>107</v>
      </c>
      <c r="C9631">
        <v>76</v>
      </c>
    </row>
    <row r="9632" spans="1:3" x14ac:dyDescent="0.2">
      <c r="A9632">
        <v>69</v>
      </c>
      <c r="B9632">
        <v>108</v>
      </c>
      <c r="C9632">
        <v>109</v>
      </c>
    </row>
    <row r="9633" spans="1:3" x14ac:dyDescent="0.2">
      <c r="A9633">
        <v>69</v>
      </c>
      <c r="B9633">
        <v>109</v>
      </c>
      <c r="C9633">
        <v>83</v>
      </c>
    </row>
    <row r="9634" spans="1:3" x14ac:dyDescent="0.2">
      <c r="A9634">
        <v>69</v>
      </c>
      <c r="B9634">
        <v>110</v>
      </c>
      <c r="C9634">
        <v>46</v>
      </c>
    </row>
    <row r="9635" spans="1:3" x14ac:dyDescent="0.2">
      <c r="A9635">
        <v>69</v>
      </c>
      <c r="B9635">
        <v>111</v>
      </c>
      <c r="C9635">
        <v>46</v>
      </c>
    </row>
    <row r="9636" spans="1:3" x14ac:dyDescent="0.2">
      <c r="A9636">
        <v>69</v>
      </c>
      <c r="B9636">
        <v>112</v>
      </c>
      <c r="C9636">
        <v>65</v>
      </c>
    </row>
    <row r="9637" spans="1:3" x14ac:dyDescent="0.2">
      <c r="A9637">
        <v>69</v>
      </c>
      <c r="B9637">
        <v>113</v>
      </c>
      <c r="C9637">
        <v>65</v>
      </c>
    </row>
    <row r="9638" spans="1:3" x14ac:dyDescent="0.2">
      <c r="A9638">
        <v>69</v>
      </c>
      <c r="B9638">
        <v>114</v>
      </c>
      <c r="C9638">
        <v>46</v>
      </c>
    </row>
    <row r="9639" spans="1:3" x14ac:dyDescent="0.2">
      <c r="A9639">
        <v>69</v>
      </c>
      <c r="B9639">
        <v>115</v>
      </c>
      <c r="C9639">
        <v>40</v>
      </c>
    </row>
    <row r="9640" spans="1:3" x14ac:dyDescent="0.2">
      <c r="A9640">
        <v>69</v>
      </c>
      <c r="B9640">
        <v>116</v>
      </c>
      <c r="C9640">
        <v>54</v>
      </c>
    </row>
    <row r="9641" spans="1:3" x14ac:dyDescent="0.2">
      <c r="A9641">
        <v>69</v>
      </c>
      <c r="B9641">
        <v>117</v>
      </c>
      <c r="C9641">
        <v>46</v>
      </c>
    </row>
    <row r="9642" spans="1:3" x14ac:dyDescent="0.2">
      <c r="A9642">
        <v>69</v>
      </c>
      <c r="B9642">
        <v>118</v>
      </c>
      <c r="C9642">
        <v>92</v>
      </c>
    </row>
    <row r="9643" spans="1:3" x14ac:dyDescent="0.2">
      <c r="A9643">
        <v>69</v>
      </c>
      <c r="B9643">
        <v>119</v>
      </c>
      <c r="C9643">
        <v>93</v>
      </c>
    </row>
    <row r="9644" spans="1:3" x14ac:dyDescent="0.2">
      <c r="A9644">
        <v>69</v>
      </c>
      <c r="B9644">
        <v>120</v>
      </c>
      <c r="C9644">
        <v>10</v>
      </c>
    </row>
    <row r="9645" spans="1:3" x14ac:dyDescent="0.2">
      <c r="A9645">
        <v>69</v>
      </c>
      <c r="B9645">
        <v>121</v>
      </c>
      <c r="C9645">
        <v>122</v>
      </c>
    </row>
    <row r="9646" spans="1:3" x14ac:dyDescent="0.2">
      <c r="A9646">
        <v>69</v>
      </c>
      <c r="B9646">
        <v>122</v>
      </c>
      <c r="C9646">
        <v>70</v>
      </c>
    </row>
    <row r="9647" spans="1:3" x14ac:dyDescent="0.2">
      <c r="A9647">
        <v>69</v>
      </c>
      <c r="B9647">
        <v>123</v>
      </c>
      <c r="C9647">
        <v>46</v>
      </c>
    </row>
    <row r="9648" spans="1:3" x14ac:dyDescent="0.2">
      <c r="A9648">
        <v>69</v>
      </c>
      <c r="B9648">
        <v>124</v>
      </c>
      <c r="C9648">
        <v>46</v>
      </c>
    </row>
    <row r="9649" spans="1:3" x14ac:dyDescent="0.2">
      <c r="A9649">
        <v>69</v>
      </c>
      <c r="B9649">
        <v>125</v>
      </c>
      <c r="C9649">
        <v>112</v>
      </c>
    </row>
    <row r="9650" spans="1:3" x14ac:dyDescent="0.2">
      <c r="A9650">
        <v>69</v>
      </c>
      <c r="B9650">
        <v>126</v>
      </c>
      <c r="C9650">
        <v>92</v>
      </c>
    </row>
    <row r="9651" spans="1:3" x14ac:dyDescent="0.2">
      <c r="A9651">
        <v>69</v>
      </c>
      <c r="B9651">
        <v>127</v>
      </c>
      <c r="C9651">
        <v>93</v>
      </c>
    </row>
    <row r="9652" spans="1:3" x14ac:dyDescent="0.2">
      <c r="A9652">
        <v>69</v>
      </c>
      <c r="B9652">
        <v>128</v>
      </c>
      <c r="C9652">
        <v>122</v>
      </c>
    </row>
    <row r="9653" spans="1:3" x14ac:dyDescent="0.2">
      <c r="A9653">
        <v>69</v>
      </c>
      <c r="B9653">
        <v>129</v>
      </c>
      <c r="C9653">
        <v>93</v>
      </c>
    </row>
    <row r="9654" spans="1:3" x14ac:dyDescent="0.2">
      <c r="A9654">
        <v>69</v>
      </c>
      <c r="B9654">
        <v>130</v>
      </c>
      <c r="C9654">
        <v>85</v>
      </c>
    </row>
    <row r="9655" spans="1:3" x14ac:dyDescent="0.2">
      <c r="A9655">
        <v>69</v>
      </c>
      <c r="B9655">
        <v>131</v>
      </c>
      <c r="C9655">
        <v>61</v>
      </c>
    </row>
    <row r="9656" spans="1:3" x14ac:dyDescent="0.2">
      <c r="A9656">
        <v>69</v>
      </c>
      <c r="B9656">
        <v>132</v>
      </c>
      <c r="C9656">
        <v>108</v>
      </c>
    </row>
    <row r="9657" spans="1:3" x14ac:dyDescent="0.2">
      <c r="A9657">
        <v>69</v>
      </c>
      <c r="B9657">
        <v>133</v>
      </c>
      <c r="C9657">
        <v>113</v>
      </c>
    </row>
    <row r="9658" spans="1:3" x14ac:dyDescent="0.2">
      <c r="A9658">
        <v>69</v>
      </c>
      <c r="B9658">
        <v>134</v>
      </c>
      <c r="C9658">
        <v>113</v>
      </c>
    </row>
    <row r="9659" spans="1:3" x14ac:dyDescent="0.2">
      <c r="A9659">
        <v>69</v>
      </c>
      <c r="B9659">
        <v>135</v>
      </c>
      <c r="C9659">
        <v>97</v>
      </c>
    </row>
    <row r="9660" spans="1:3" x14ac:dyDescent="0.2">
      <c r="A9660">
        <v>69</v>
      </c>
      <c r="B9660">
        <v>136</v>
      </c>
      <c r="C9660">
        <v>48</v>
      </c>
    </row>
    <row r="9661" spans="1:3" x14ac:dyDescent="0.2">
      <c r="A9661">
        <v>69</v>
      </c>
      <c r="B9661">
        <v>137</v>
      </c>
      <c r="C9661">
        <v>113</v>
      </c>
    </row>
    <row r="9662" spans="1:3" x14ac:dyDescent="0.2">
      <c r="A9662">
        <v>70</v>
      </c>
      <c r="B9662">
        <v>0</v>
      </c>
      <c r="C9662">
        <v>73</v>
      </c>
    </row>
    <row r="9663" spans="1:3" x14ac:dyDescent="0.2">
      <c r="A9663">
        <v>70</v>
      </c>
      <c r="B9663">
        <v>1</v>
      </c>
      <c r="C9663">
        <v>73</v>
      </c>
    </row>
    <row r="9664" spans="1:3" x14ac:dyDescent="0.2">
      <c r="A9664">
        <v>70</v>
      </c>
      <c r="B9664">
        <v>2</v>
      </c>
      <c r="C9664">
        <v>52</v>
      </c>
    </row>
    <row r="9665" spans="1:3" x14ac:dyDescent="0.2">
      <c r="A9665">
        <v>70</v>
      </c>
      <c r="B9665">
        <v>3</v>
      </c>
      <c r="C9665">
        <v>33</v>
      </c>
    </row>
    <row r="9666" spans="1:3" x14ac:dyDescent="0.2">
      <c r="A9666">
        <v>70</v>
      </c>
      <c r="B9666">
        <v>4</v>
      </c>
      <c r="C9666">
        <v>59</v>
      </c>
    </row>
    <row r="9667" spans="1:3" x14ac:dyDescent="0.2">
      <c r="A9667">
        <v>70</v>
      </c>
      <c r="B9667">
        <v>5</v>
      </c>
      <c r="C9667">
        <v>55</v>
      </c>
    </row>
    <row r="9668" spans="1:3" x14ac:dyDescent="0.2">
      <c r="A9668">
        <v>70</v>
      </c>
      <c r="B9668">
        <v>6</v>
      </c>
      <c r="C9668">
        <v>51</v>
      </c>
    </row>
    <row r="9669" spans="1:3" x14ac:dyDescent="0.2">
      <c r="A9669">
        <v>70</v>
      </c>
      <c r="B9669">
        <v>7</v>
      </c>
      <c r="C9669">
        <v>90</v>
      </c>
    </row>
    <row r="9670" spans="1:3" x14ac:dyDescent="0.2">
      <c r="A9670">
        <v>70</v>
      </c>
      <c r="B9670">
        <v>8</v>
      </c>
      <c r="C9670">
        <v>54</v>
      </c>
    </row>
    <row r="9671" spans="1:3" x14ac:dyDescent="0.2">
      <c r="A9671">
        <v>70</v>
      </c>
      <c r="B9671">
        <v>9</v>
      </c>
      <c r="C9671">
        <v>58</v>
      </c>
    </row>
    <row r="9672" spans="1:3" x14ac:dyDescent="0.2">
      <c r="A9672">
        <v>70</v>
      </c>
      <c r="B9672">
        <v>10</v>
      </c>
      <c r="C9672">
        <v>85</v>
      </c>
    </row>
    <row r="9673" spans="1:3" x14ac:dyDescent="0.2">
      <c r="A9673">
        <v>70</v>
      </c>
      <c r="B9673">
        <v>11</v>
      </c>
      <c r="C9673">
        <v>28</v>
      </c>
    </row>
    <row r="9674" spans="1:3" x14ac:dyDescent="0.2">
      <c r="A9674">
        <v>70</v>
      </c>
      <c r="B9674">
        <v>12</v>
      </c>
      <c r="C9674">
        <v>91</v>
      </c>
    </row>
    <row r="9675" spans="1:3" x14ac:dyDescent="0.2">
      <c r="A9675">
        <v>70</v>
      </c>
      <c r="B9675">
        <v>13</v>
      </c>
      <c r="C9675">
        <v>90</v>
      </c>
    </row>
    <row r="9676" spans="1:3" x14ac:dyDescent="0.2">
      <c r="A9676">
        <v>70</v>
      </c>
      <c r="B9676">
        <v>14</v>
      </c>
      <c r="C9676">
        <v>90</v>
      </c>
    </row>
    <row r="9677" spans="1:3" x14ac:dyDescent="0.2">
      <c r="A9677">
        <v>70</v>
      </c>
      <c r="B9677">
        <v>15</v>
      </c>
      <c r="C9677">
        <v>33</v>
      </c>
    </row>
    <row r="9678" spans="1:3" x14ac:dyDescent="0.2">
      <c r="A9678">
        <v>70</v>
      </c>
      <c r="B9678">
        <v>16</v>
      </c>
      <c r="C9678">
        <v>28</v>
      </c>
    </row>
    <row r="9679" spans="1:3" x14ac:dyDescent="0.2">
      <c r="A9679">
        <v>70</v>
      </c>
      <c r="B9679">
        <v>17</v>
      </c>
      <c r="C9679">
        <v>73</v>
      </c>
    </row>
    <row r="9680" spans="1:3" x14ac:dyDescent="0.2">
      <c r="A9680">
        <v>70</v>
      </c>
      <c r="B9680">
        <v>18</v>
      </c>
      <c r="C9680">
        <v>28</v>
      </c>
    </row>
    <row r="9681" spans="1:3" x14ac:dyDescent="0.2">
      <c r="A9681">
        <v>70</v>
      </c>
      <c r="B9681">
        <v>19</v>
      </c>
      <c r="C9681">
        <v>33</v>
      </c>
    </row>
    <row r="9682" spans="1:3" x14ac:dyDescent="0.2">
      <c r="A9682">
        <v>70</v>
      </c>
      <c r="B9682">
        <v>20</v>
      </c>
      <c r="C9682">
        <v>115</v>
      </c>
    </row>
    <row r="9683" spans="1:3" x14ac:dyDescent="0.2">
      <c r="A9683">
        <v>70</v>
      </c>
      <c r="B9683">
        <v>21</v>
      </c>
      <c r="C9683">
        <v>40</v>
      </c>
    </row>
    <row r="9684" spans="1:3" x14ac:dyDescent="0.2">
      <c r="A9684">
        <v>70</v>
      </c>
      <c r="B9684">
        <v>22</v>
      </c>
      <c r="C9684">
        <v>54</v>
      </c>
    </row>
    <row r="9685" spans="1:3" x14ac:dyDescent="0.2">
      <c r="A9685">
        <v>70</v>
      </c>
      <c r="B9685">
        <v>23</v>
      </c>
      <c r="C9685">
        <v>115</v>
      </c>
    </row>
    <row r="9686" spans="1:3" x14ac:dyDescent="0.2">
      <c r="A9686">
        <v>70</v>
      </c>
      <c r="B9686">
        <v>24</v>
      </c>
      <c r="C9686">
        <v>56</v>
      </c>
    </row>
    <row r="9687" spans="1:3" x14ac:dyDescent="0.2">
      <c r="A9687">
        <v>70</v>
      </c>
      <c r="B9687">
        <v>25</v>
      </c>
      <c r="C9687">
        <v>73</v>
      </c>
    </row>
    <row r="9688" spans="1:3" x14ac:dyDescent="0.2">
      <c r="A9688">
        <v>70</v>
      </c>
      <c r="B9688">
        <v>26</v>
      </c>
      <c r="C9688">
        <v>33</v>
      </c>
    </row>
    <row r="9689" spans="1:3" x14ac:dyDescent="0.2">
      <c r="A9689">
        <v>70</v>
      </c>
      <c r="B9689">
        <v>27</v>
      </c>
      <c r="C9689">
        <v>64</v>
      </c>
    </row>
    <row r="9690" spans="1:3" x14ac:dyDescent="0.2">
      <c r="A9690">
        <v>70</v>
      </c>
      <c r="B9690">
        <v>28</v>
      </c>
      <c r="C9690">
        <v>50</v>
      </c>
    </row>
    <row r="9691" spans="1:3" x14ac:dyDescent="0.2">
      <c r="A9691">
        <v>70</v>
      </c>
      <c r="B9691">
        <v>29</v>
      </c>
      <c r="C9691">
        <v>58</v>
      </c>
    </row>
    <row r="9692" spans="1:3" x14ac:dyDescent="0.2">
      <c r="A9692">
        <v>70</v>
      </c>
      <c r="B9692">
        <v>30</v>
      </c>
      <c r="C9692">
        <v>116</v>
      </c>
    </row>
    <row r="9693" spans="1:3" x14ac:dyDescent="0.2">
      <c r="A9693">
        <v>70</v>
      </c>
      <c r="B9693">
        <v>31</v>
      </c>
      <c r="C9693">
        <v>71</v>
      </c>
    </row>
    <row r="9694" spans="1:3" x14ac:dyDescent="0.2">
      <c r="A9694">
        <v>70</v>
      </c>
      <c r="B9694">
        <v>32</v>
      </c>
      <c r="C9694">
        <v>55</v>
      </c>
    </row>
    <row r="9695" spans="1:3" x14ac:dyDescent="0.2">
      <c r="A9695">
        <v>70</v>
      </c>
      <c r="B9695">
        <v>33</v>
      </c>
      <c r="C9695">
        <v>42</v>
      </c>
    </row>
    <row r="9696" spans="1:3" x14ac:dyDescent="0.2">
      <c r="A9696">
        <v>70</v>
      </c>
      <c r="B9696">
        <v>34</v>
      </c>
      <c r="C9696">
        <v>42</v>
      </c>
    </row>
    <row r="9697" spans="1:3" x14ac:dyDescent="0.2">
      <c r="A9697">
        <v>70</v>
      </c>
      <c r="B9697">
        <v>35</v>
      </c>
      <c r="C9697">
        <v>51</v>
      </c>
    </row>
    <row r="9698" spans="1:3" x14ac:dyDescent="0.2">
      <c r="A9698">
        <v>70</v>
      </c>
      <c r="B9698">
        <v>36</v>
      </c>
      <c r="C9698">
        <v>51</v>
      </c>
    </row>
    <row r="9699" spans="1:3" x14ac:dyDescent="0.2">
      <c r="A9699">
        <v>70</v>
      </c>
      <c r="B9699">
        <v>37</v>
      </c>
      <c r="C9699">
        <v>127</v>
      </c>
    </row>
    <row r="9700" spans="1:3" x14ac:dyDescent="0.2">
      <c r="A9700">
        <v>70</v>
      </c>
      <c r="B9700">
        <v>38</v>
      </c>
      <c r="C9700">
        <v>122</v>
      </c>
    </row>
    <row r="9701" spans="1:3" x14ac:dyDescent="0.2">
      <c r="A9701">
        <v>70</v>
      </c>
      <c r="B9701">
        <v>39</v>
      </c>
      <c r="C9701">
        <v>54</v>
      </c>
    </row>
    <row r="9702" spans="1:3" x14ac:dyDescent="0.2">
      <c r="A9702">
        <v>70</v>
      </c>
      <c r="B9702">
        <v>40</v>
      </c>
      <c r="C9702">
        <v>71</v>
      </c>
    </row>
    <row r="9703" spans="1:3" x14ac:dyDescent="0.2">
      <c r="A9703">
        <v>70</v>
      </c>
      <c r="B9703">
        <v>41</v>
      </c>
      <c r="C9703">
        <v>74</v>
      </c>
    </row>
    <row r="9704" spans="1:3" x14ac:dyDescent="0.2">
      <c r="A9704">
        <v>70</v>
      </c>
      <c r="B9704">
        <v>42</v>
      </c>
      <c r="C9704">
        <v>71</v>
      </c>
    </row>
    <row r="9705" spans="1:3" x14ac:dyDescent="0.2">
      <c r="A9705">
        <v>70</v>
      </c>
      <c r="B9705">
        <v>43</v>
      </c>
      <c r="C9705">
        <v>74</v>
      </c>
    </row>
    <row r="9706" spans="1:3" x14ac:dyDescent="0.2">
      <c r="A9706">
        <v>70</v>
      </c>
      <c r="B9706">
        <v>44</v>
      </c>
      <c r="C9706">
        <v>122</v>
      </c>
    </row>
    <row r="9707" spans="1:3" x14ac:dyDescent="0.2">
      <c r="A9707">
        <v>70</v>
      </c>
      <c r="B9707">
        <v>45</v>
      </c>
      <c r="C9707">
        <v>55</v>
      </c>
    </row>
    <row r="9708" spans="1:3" x14ac:dyDescent="0.2">
      <c r="A9708">
        <v>70</v>
      </c>
      <c r="B9708">
        <v>46</v>
      </c>
      <c r="C9708">
        <v>83</v>
      </c>
    </row>
    <row r="9709" spans="1:3" x14ac:dyDescent="0.2">
      <c r="A9709">
        <v>70</v>
      </c>
      <c r="B9709">
        <v>47</v>
      </c>
      <c r="C9709">
        <v>83</v>
      </c>
    </row>
    <row r="9710" spans="1:3" x14ac:dyDescent="0.2">
      <c r="A9710">
        <v>70</v>
      </c>
      <c r="B9710">
        <v>48</v>
      </c>
      <c r="C9710">
        <v>46</v>
      </c>
    </row>
    <row r="9711" spans="1:3" x14ac:dyDescent="0.2">
      <c r="A9711">
        <v>70</v>
      </c>
      <c r="B9711">
        <v>49</v>
      </c>
      <c r="C9711">
        <v>66</v>
      </c>
    </row>
    <row r="9712" spans="1:3" x14ac:dyDescent="0.2">
      <c r="A9712">
        <v>70</v>
      </c>
      <c r="B9712">
        <v>50</v>
      </c>
      <c r="C9712">
        <v>74</v>
      </c>
    </row>
    <row r="9713" spans="1:3" x14ac:dyDescent="0.2">
      <c r="A9713">
        <v>70</v>
      </c>
      <c r="B9713">
        <v>51</v>
      </c>
      <c r="C9713">
        <v>31</v>
      </c>
    </row>
    <row r="9714" spans="1:3" x14ac:dyDescent="0.2">
      <c r="A9714">
        <v>70</v>
      </c>
      <c r="B9714">
        <v>52</v>
      </c>
      <c r="C9714">
        <v>40</v>
      </c>
    </row>
    <row r="9715" spans="1:3" x14ac:dyDescent="0.2">
      <c r="A9715">
        <v>70</v>
      </c>
      <c r="B9715">
        <v>53</v>
      </c>
      <c r="C9715">
        <v>81</v>
      </c>
    </row>
    <row r="9716" spans="1:3" x14ac:dyDescent="0.2">
      <c r="A9716">
        <v>70</v>
      </c>
      <c r="B9716">
        <v>54</v>
      </c>
      <c r="C9716">
        <v>79</v>
      </c>
    </row>
    <row r="9717" spans="1:3" x14ac:dyDescent="0.2">
      <c r="A9717">
        <v>70</v>
      </c>
      <c r="B9717">
        <v>55</v>
      </c>
      <c r="C9717">
        <v>41</v>
      </c>
    </row>
    <row r="9718" spans="1:3" x14ac:dyDescent="0.2">
      <c r="A9718">
        <v>70</v>
      </c>
      <c r="B9718">
        <v>56</v>
      </c>
      <c r="C9718">
        <v>69</v>
      </c>
    </row>
    <row r="9719" spans="1:3" x14ac:dyDescent="0.2">
      <c r="A9719">
        <v>70</v>
      </c>
      <c r="B9719">
        <v>57</v>
      </c>
      <c r="C9719">
        <v>27</v>
      </c>
    </row>
    <row r="9720" spans="1:3" x14ac:dyDescent="0.2">
      <c r="A9720">
        <v>70</v>
      </c>
      <c r="B9720">
        <v>58</v>
      </c>
      <c r="C9720">
        <v>41</v>
      </c>
    </row>
    <row r="9721" spans="1:3" x14ac:dyDescent="0.2">
      <c r="A9721">
        <v>70</v>
      </c>
      <c r="B9721">
        <v>59</v>
      </c>
      <c r="C9721">
        <v>31</v>
      </c>
    </row>
    <row r="9722" spans="1:3" x14ac:dyDescent="0.2">
      <c r="A9722">
        <v>70</v>
      </c>
      <c r="B9722">
        <v>60</v>
      </c>
      <c r="C9722">
        <v>93</v>
      </c>
    </row>
    <row r="9723" spans="1:3" x14ac:dyDescent="0.2">
      <c r="A9723">
        <v>70</v>
      </c>
      <c r="B9723">
        <v>61</v>
      </c>
      <c r="C9723">
        <v>85</v>
      </c>
    </row>
    <row r="9724" spans="1:3" x14ac:dyDescent="0.2">
      <c r="A9724">
        <v>70</v>
      </c>
      <c r="B9724">
        <v>62</v>
      </c>
      <c r="C9724">
        <v>56</v>
      </c>
    </row>
    <row r="9725" spans="1:3" x14ac:dyDescent="0.2">
      <c r="A9725">
        <v>70</v>
      </c>
      <c r="B9725">
        <v>63</v>
      </c>
      <c r="C9725">
        <v>122</v>
      </c>
    </row>
    <row r="9726" spans="1:3" x14ac:dyDescent="0.2">
      <c r="A9726">
        <v>70</v>
      </c>
      <c r="B9726">
        <v>64</v>
      </c>
      <c r="C9726">
        <v>66</v>
      </c>
    </row>
    <row r="9727" spans="1:3" x14ac:dyDescent="0.2">
      <c r="A9727">
        <v>70</v>
      </c>
      <c r="B9727">
        <v>65</v>
      </c>
      <c r="C9727">
        <v>99</v>
      </c>
    </row>
    <row r="9728" spans="1:3" x14ac:dyDescent="0.2">
      <c r="A9728">
        <v>70</v>
      </c>
      <c r="B9728">
        <v>66</v>
      </c>
      <c r="C9728">
        <v>80</v>
      </c>
    </row>
    <row r="9729" spans="1:3" x14ac:dyDescent="0.2">
      <c r="A9729">
        <v>70</v>
      </c>
      <c r="B9729">
        <v>67</v>
      </c>
      <c r="C9729">
        <v>93</v>
      </c>
    </row>
    <row r="9730" spans="1:3" x14ac:dyDescent="0.2">
      <c r="A9730">
        <v>70</v>
      </c>
      <c r="B9730">
        <v>68</v>
      </c>
      <c r="C9730">
        <v>48</v>
      </c>
    </row>
    <row r="9731" spans="1:3" x14ac:dyDescent="0.2">
      <c r="A9731">
        <v>70</v>
      </c>
      <c r="B9731">
        <v>69</v>
      </c>
      <c r="C9731">
        <v>74</v>
      </c>
    </row>
    <row r="9732" spans="1:3" x14ac:dyDescent="0.2">
      <c r="A9732">
        <v>70</v>
      </c>
      <c r="B9732">
        <v>70</v>
      </c>
      <c r="C9732">
        <v>70</v>
      </c>
    </row>
    <row r="9733" spans="1:3" x14ac:dyDescent="0.2">
      <c r="A9733">
        <v>70</v>
      </c>
      <c r="B9733">
        <v>71</v>
      </c>
      <c r="C9733">
        <v>49</v>
      </c>
    </row>
    <row r="9734" spans="1:3" x14ac:dyDescent="0.2">
      <c r="A9734">
        <v>70</v>
      </c>
      <c r="B9734">
        <v>72</v>
      </c>
      <c r="C9734">
        <v>115</v>
      </c>
    </row>
    <row r="9735" spans="1:3" x14ac:dyDescent="0.2">
      <c r="A9735">
        <v>70</v>
      </c>
      <c r="B9735">
        <v>73</v>
      </c>
      <c r="C9735">
        <v>42</v>
      </c>
    </row>
    <row r="9736" spans="1:3" x14ac:dyDescent="0.2">
      <c r="A9736">
        <v>70</v>
      </c>
      <c r="B9736">
        <v>74</v>
      </c>
      <c r="C9736">
        <v>75</v>
      </c>
    </row>
    <row r="9737" spans="1:3" x14ac:dyDescent="0.2">
      <c r="A9737">
        <v>70</v>
      </c>
      <c r="B9737">
        <v>75</v>
      </c>
      <c r="C9737">
        <v>105</v>
      </c>
    </row>
    <row r="9738" spans="1:3" x14ac:dyDescent="0.2">
      <c r="A9738">
        <v>70</v>
      </c>
      <c r="B9738">
        <v>76</v>
      </c>
      <c r="C9738">
        <v>83</v>
      </c>
    </row>
    <row r="9739" spans="1:3" x14ac:dyDescent="0.2">
      <c r="A9739">
        <v>70</v>
      </c>
      <c r="B9739">
        <v>77</v>
      </c>
      <c r="C9739">
        <v>85</v>
      </c>
    </row>
    <row r="9740" spans="1:3" x14ac:dyDescent="0.2">
      <c r="A9740">
        <v>70</v>
      </c>
      <c r="B9740">
        <v>78</v>
      </c>
      <c r="C9740">
        <v>54</v>
      </c>
    </row>
    <row r="9741" spans="1:3" x14ac:dyDescent="0.2">
      <c r="A9741">
        <v>70</v>
      </c>
      <c r="B9741">
        <v>79</v>
      </c>
      <c r="C9741">
        <v>49</v>
      </c>
    </row>
    <row r="9742" spans="1:3" x14ac:dyDescent="0.2">
      <c r="A9742">
        <v>70</v>
      </c>
      <c r="B9742">
        <v>80</v>
      </c>
      <c r="C9742">
        <v>80</v>
      </c>
    </row>
    <row r="9743" spans="1:3" x14ac:dyDescent="0.2">
      <c r="A9743">
        <v>70</v>
      </c>
      <c r="B9743">
        <v>81</v>
      </c>
      <c r="C9743">
        <v>79</v>
      </c>
    </row>
    <row r="9744" spans="1:3" x14ac:dyDescent="0.2">
      <c r="A9744">
        <v>70</v>
      </c>
      <c r="B9744">
        <v>82</v>
      </c>
      <c r="C9744">
        <v>59</v>
      </c>
    </row>
    <row r="9745" spans="1:3" x14ac:dyDescent="0.2">
      <c r="A9745">
        <v>70</v>
      </c>
      <c r="B9745">
        <v>83</v>
      </c>
      <c r="C9745">
        <v>88</v>
      </c>
    </row>
    <row r="9746" spans="1:3" x14ac:dyDescent="0.2">
      <c r="A9746">
        <v>70</v>
      </c>
      <c r="B9746">
        <v>84</v>
      </c>
      <c r="C9746">
        <v>65</v>
      </c>
    </row>
    <row r="9747" spans="1:3" x14ac:dyDescent="0.2">
      <c r="A9747">
        <v>70</v>
      </c>
      <c r="B9747">
        <v>85</v>
      </c>
      <c r="C9747">
        <v>65</v>
      </c>
    </row>
    <row r="9748" spans="1:3" x14ac:dyDescent="0.2">
      <c r="A9748">
        <v>70</v>
      </c>
      <c r="B9748">
        <v>86</v>
      </c>
      <c r="C9748">
        <v>113</v>
      </c>
    </row>
    <row r="9749" spans="1:3" x14ac:dyDescent="0.2">
      <c r="A9749">
        <v>70</v>
      </c>
      <c r="B9749">
        <v>87</v>
      </c>
      <c r="C9749">
        <v>76</v>
      </c>
    </row>
    <row r="9750" spans="1:3" x14ac:dyDescent="0.2">
      <c r="A9750">
        <v>70</v>
      </c>
      <c r="B9750">
        <v>88</v>
      </c>
      <c r="C9750">
        <v>99</v>
      </c>
    </row>
    <row r="9751" spans="1:3" x14ac:dyDescent="0.2">
      <c r="A9751">
        <v>70</v>
      </c>
      <c r="B9751">
        <v>89</v>
      </c>
      <c r="C9751">
        <v>54</v>
      </c>
    </row>
    <row r="9752" spans="1:3" x14ac:dyDescent="0.2">
      <c r="A9752">
        <v>70</v>
      </c>
      <c r="B9752">
        <v>90</v>
      </c>
      <c r="C9752">
        <v>103</v>
      </c>
    </row>
    <row r="9753" spans="1:3" x14ac:dyDescent="0.2">
      <c r="A9753">
        <v>70</v>
      </c>
      <c r="B9753">
        <v>91</v>
      </c>
      <c r="C9753">
        <v>50</v>
      </c>
    </row>
    <row r="9754" spans="1:3" x14ac:dyDescent="0.2">
      <c r="A9754">
        <v>70</v>
      </c>
      <c r="B9754">
        <v>92</v>
      </c>
      <c r="C9754">
        <v>46</v>
      </c>
    </row>
    <row r="9755" spans="1:3" x14ac:dyDescent="0.2">
      <c r="A9755">
        <v>70</v>
      </c>
      <c r="B9755">
        <v>93</v>
      </c>
      <c r="C9755">
        <v>85</v>
      </c>
    </row>
    <row r="9756" spans="1:3" x14ac:dyDescent="0.2">
      <c r="A9756">
        <v>70</v>
      </c>
      <c r="B9756">
        <v>94</v>
      </c>
      <c r="C9756">
        <v>85</v>
      </c>
    </row>
    <row r="9757" spans="1:3" x14ac:dyDescent="0.2">
      <c r="A9757">
        <v>70</v>
      </c>
      <c r="B9757">
        <v>95</v>
      </c>
      <c r="C9757">
        <v>116</v>
      </c>
    </row>
    <row r="9758" spans="1:3" x14ac:dyDescent="0.2">
      <c r="A9758">
        <v>70</v>
      </c>
      <c r="B9758">
        <v>96</v>
      </c>
      <c r="C9758">
        <v>116</v>
      </c>
    </row>
    <row r="9759" spans="1:3" x14ac:dyDescent="0.2">
      <c r="A9759">
        <v>70</v>
      </c>
      <c r="B9759">
        <v>97</v>
      </c>
      <c r="C9759">
        <v>85</v>
      </c>
    </row>
    <row r="9760" spans="1:3" x14ac:dyDescent="0.2">
      <c r="A9760">
        <v>70</v>
      </c>
      <c r="B9760">
        <v>98</v>
      </c>
      <c r="C9760">
        <v>37</v>
      </c>
    </row>
    <row r="9761" spans="1:3" x14ac:dyDescent="0.2">
      <c r="A9761">
        <v>70</v>
      </c>
      <c r="B9761">
        <v>99</v>
      </c>
      <c r="C9761">
        <v>70</v>
      </c>
    </row>
    <row r="9762" spans="1:3" x14ac:dyDescent="0.2">
      <c r="A9762">
        <v>70</v>
      </c>
      <c r="B9762">
        <v>100</v>
      </c>
      <c r="C9762">
        <v>99</v>
      </c>
    </row>
    <row r="9763" spans="1:3" x14ac:dyDescent="0.2">
      <c r="A9763">
        <v>70</v>
      </c>
      <c r="B9763">
        <v>101</v>
      </c>
      <c r="C9763">
        <v>61</v>
      </c>
    </row>
    <row r="9764" spans="1:3" x14ac:dyDescent="0.2">
      <c r="A9764">
        <v>70</v>
      </c>
      <c r="B9764">
        <v>102</v>
      </c>
      <c r="C9764">
        <v>97</v>
      </c>
    </row>
    <row r="9765" spans="1:3" x14ac:dyDescent="0.2">
      <c r="A9765">
        <v>70</v>
      </c>
      <c r="B9765">
        <v>103</v>
      </c>
      <c r="C9765">
        <v>64</v>
      </c>
    </row>
    <row r="9766" spans="1:3" x14ac:dyDescent="0.2">
      <c r="A9766">
        <v>70</v>
      </c>
      <c r="B9766">
        <v>104</v>
      </c>
      <c r="C9766">
        <v>49</v>
      </c>
    </row>
    <row r="9767" spans="1:3" x14ac:dyDescent="0.2">
      <c r="A9767">
        <v>70</v>
      </c>
      <c r="B9767">
        <v>105</v>
      </c>
      <c r="C9767">
        <v>66</v>
      </c>
    </row>
    <row r="9768" spans="1:3" x14ac:dyDescent="0.2">
      <c r="A9768">
        <v>70</v>
      </c>
      <c r="B9768">
        <v>106</v>
      </c>
      <c r="C9768">
        <v>93</v>
      </c>
    </row>
    <row r="9769" spans="1:3" x14ac:dyDescent="0.2">
      <c r="A9769">
        <v>70</v>
      </c>
      <c r="B9769">
        <v>107</v>
      </c>
      <c r="C9769">
        <v>113</v>
      </c>
    </row>
    <row r="9770" spans="1:3" x14ac:dyDescent="0.2">
      <c r="A9770">
        <v>70</v>
      </c>
      <c r="B9770">
        <v>108</v>
      </c>
      <c r="C9770">
        <v>46</v>
      </c>
    </row>
    <row r="9771" spans="1:3" x14ac:dyDescent="0.2">
      <c r="A9771">
        <v>70</v>
      </c>
      <c r="B9771">
        <v>109</v>
      </c>
      <c r="C9771">
        <v>46</v>
      </c>
    </row>
    <row r="9772" spans="1:3" x14ac:dyDescent="0.2">
      <c r="A9772">
        <v>70</v>
      </c>
      <c r="B9772">
        <v>110</v>
      </c>
      <c r="C9772">
        <v>10</v>
      </c>
    </row>
    <row r="9773" spans="1:3" x14ac:dyDescent="0.2">
      <c r="A9773">
        <v>70</v>
      </c>
      <c r="B9773">
        <v>111</v>
      </c>
      <c r="C9773">
        <v>10</v>
      </c>
    </row>
    <row r="9774" spans="1:3" x14ac:dyDescent="0.2">
      <c r="A9774">
        <v>70</v>
      </c>
      <c r="B9774">
        <v>112</v>
      </c>
      <c r="C9774">
        <v>46</v>
      </c>
    </row>
    <row r="9775" spans="1:3" x14ac:dyDescent="0.2">
      <c r="A9775">
        <v>70</v>
      </c>
      <c r="B9775">
        <v>113</v>
      </c>
      <c r="C9775">
        <v>46</v>
      </c>
    </row>
    <row r="9776" spans="1:3" x14ac:dyDescent="0.2">
      <c r="A9776">
        <v>70</v>
      </c>
      <c r="B9776">
        <v>114</v>
      </c>
      <c r="C9776">
        <v>93</v>
      </c>
    </row>
    <row r="9777" spans="1:3" x14ac:dyDescent="0.2">
      <c r="A9777">
        <v>70</v>
      </c>
      <c r="B9777">
        <v>115</v>
      </c>
      <c r="C9777">
        <v>103</v>
      </c>
    </row>
    <row r="9778" spans="1:3" x14ac:dyDescent="0.2">
      <c r="A9778">
        <v>70</v>
      </c>
      <c r="B9778">
        <v>116</v>
      </c>
      <c r="C9778">
        <v>69</v>
      </c>
    </row>
    <row r="9779" spans="1:3" x14ac:dyDescent="0.2">
      <c r="A9779">
        <v>70</v>
      </c>
      <c r="B9779">
        <v>117</v>
      </c>
      <c r="C9779">
        <v>93</v>
      </c>
    </row>
    <row r="9780" spans="1:3" x14ac:dyDescent="0.2">
      <c r="A9780">
        <v>70</v>
      </c>
      <c r="B9780">
        <v>118</v>
      </c>
      <c r="C9780">
        <v>87</v>
      </c>
    </row>
    <row r="9781" spans="1:3" x14ac:dyDescent="0.2">
      <c r="A9781">
        <v>70</v>
      </c>
      <c r="B9781">
        <v>119</v>
      </c>
      <c r="C9781">
        <v>112</v>
      </c>
    </row>
    <row r="9782" spans="1:3" x14ac:dyDescent="0.2">
      <c r="A9782">
        <v>70</v>
      </c>
      <c r="B9782">
        <v>120</v>
      </c>
      <c r="C9782">
        <v>92</v>
      </c>
    </row>
    <row r="9783" spans="1:3" x14ac:dyDescent="0.2">
      <c r="A9783">
        <v>70</v>
      </c>
      <c r="B9783">
        <v>121</v>
      </c>
      <c r="C9783">
        <v>97</v>
      </c>
    </row>
    <row r="9784" spans="1:3" x14ac:dyDescent="0.2">
      <c r="A9784">
        <v>70</v>
      </c>
      <c r="B9784">
        <v>122</v>
      </c>
      <c r="C9784">
        <v>83</v>
      </c>
    </row>
    <row r="9785" spans="1:3" x14ac:dyDescent="0.2">
      <c r="A9785">
        <v>70</v>
      </c>
      <c r="B9785">
        <v>123</v>
      </c>
      <c r="C9785">
        <v>10</v>
      </c>
    </row>
    <row r="9786" spans="1:3" x14ac:dyDescent="0.2">
      <c r="A9786">
        <v>70</v>
      </c>
      <c r="B9786">
        <v>124</v>
      </c>
      <c r="C9786">
        <v>10</v>
      </c>
    </row>
    <row r="9787" spans="1:3" x14ac:dyDescent="0.2">
      <c r="A9787">
        <v>70</v>
      </c>
      <c r="B9787">
        <v>125</v>
      </c>
      <c r="C9787">
        <v>63</v>
      </c>
    </row>
    <row r="9788" spans="1:3" x14ac:dyDescent="0.2">
      <c r="A9788">
        <v>70</v>
      </c>
      <c r="B9788">
        <v>126</v>
      </c>
      <c r="C9788">
        <v>87</v>
      </c>
    </row>
    <row r="9789" spans="1:3" x14ac:dyDescent="0.2">
      <c r="A9789">
        <v>70</v>
      </c>
      <c r="B9789">
        <v>127</v>
      </c>
      <c r="C9789">
        <v>108</v>
      </c>
    </row>
    <row r="9790" spans="1:3" x14ac:dyDescent="0.2">
      <c r="A9790">
        <v>70</v>
      </c>
      <c r="B9790">
        <v>128</v>
      </c>
      <c r="C9790">
        <v>97</v>
      </c>
    </row>
    <row r="9791" spans="1:3" x14ac:dyDescent="0.2">
      <c r="A9791">
        <v>70</v>
      </c>
      <c r="B9791">
        <v>129</v>
      </c>
      <c r="C9791">
        <v>113</v>
      </c>
    </row>
    <row r="9792" spans="1:3" x14ac:dyDescent="0.2">
      <c r="A9792">
        <v>70</v>
      </c>
      <c r="B9792">
        <v>130</v>
      </c>
      <c r="C9792">
        <v>76</v>
      </c>
    </row>
    <row r="9793" spans="1:3" x14ac:dyDescent="0.2">
      <c r="A9793">
        <v>70</v>
      </c>
      <c r="B9793">
        <v>131</v>
      </c>
      <c r="C9793">
        <v>92</v>
      </c>
    </row>
    <row r="9794" spans="1:3" x14ac:dyDescent="0.2">
      <c r="A9794">
        <v>70</v>
      </c>
      <c r="B9794">
        <v>132</v>
      </c>
      <c r="C9794">
        <v>63</v>
      </c>
    </row>
    <row r="9795" spans="1:3" x14ac:dyDescent="0.2">
      <c r="A9795">
        <v>70</v>
      </c>
      <c r="B9795">
        <v>133</v>
      </c>
      <c r="C9795">
        <v>63</v>
      </c>
    </row>
    <row r="9796" spans="1:3" x14ac:dyDescent="0.2">
      <c r="A9796">
        <v>70</v>
      </c>
      <c r="B9796">
        <v>134</v>
      </c>
      <c r="C9796">
        <v>63</v>
      </c>
    </row>
    <row r="9797" spans="1:3" x14ac:dyDescent="0.2">
      <c r="A9797">
        <v>70</v>
      </c>
      <c r="B9797">
        <v>135</v>
      </c>
      <c r="C9797">
        <v>37</v>
      </c>
    </row>
    <row r="9798" spans="1:3" x14ac:dyDescent="0.2">
      <c r="A9798">
        <v>70</v>
      </c>
      <c r="B9798">
        <v>136</v>
      </c>
      <c r="C9798">
        <v>44</v>
      </c>
    </row>
    <row r="9799" spans="1:3" x14ac:dyDescent="0.2">
      <c r="A9799">
        <v>70</v>
      </c>
      <c r="B9799">
        <v>137</v>
      </c>
      <c r="C9799">
        <v>44</v>
      </c>
    </row>
    <row r="9800" spans="1:3" x14ac:dyDescent="0.2">
      <c r="A9800">
        <v>71</v>
      </c>
      <c r="B9800">
        <v>0</v>
      </c>
      <c r="C9800">
        <v>78</v>
      </c>
    </row>
    <row r="9801" spans="1:3" x14ac:dyDescent="0.2">
      <c r="A9801">
        <v>71</v>
      </c>
      <c r="B9801">
        <v>1</v>
      </c>
      <c r="C9801">
        <v>78</v>
      </c>
    </row>
    <row r="9802" spans="1:3" x14ac:dyDescent="0.2">
      <c r="A9802">
        <v>71</v>
      </c>
      <c r="B9802">
        <v>2</v>
      </c>
      <c r="C9802">
        <v>89</v>
      </c>
    </row>
    <row r="9803" spans="1:3" x14ac:dyDescent="0.2">
      <c r="A9803">
        <v>71</v>
      </c>
      <c r="B9803">
        <v>3</v>
      </c>
      <c r="C9803">
        <v>21</v>
      </c>
    </row>
    <row r="9804" spans="1:3" x14ac:dyDescent="0.2">
      <c r="A9804">
        <v>71</v>
      </c>
      <c r="B9804">
        <v>4</v>
      </c>
      <c r="C9804">
        <v>73</v>
      </c>
    </row>
    <row r="9805" spans="1:3" x14ac:dyDescent="0.2">
      <c r="A9805">
        <v>71</v>
      </c>
      <c r="B9805">
        <v>5</v>
      </c>
      <c r="C9805">
        <v>51</v>
      </c>
    </row>
    <row r="9806" spans="1:3" x14ac:dyDescent="0.2">
      <c r="A9806">
        <v>71</v>
      </c>
      <c r="B9806">
        <v>6</v>
      </c>
      <c r="C9806">
        <v>52</v>
      </c>
    </row>
    <row r="9807" spans="1:3" x14ac:dyDescent="0.2">
      <c r="A9807">
        <v>71</v>
      </c>
      <c r="B9807">
        <v>7</v>
      </c>
      <c r="C9807">
        <v>58</v>
      </c>
    </row>
    <row r="9808" spans="1:3" x14ac:dyDescent="0.2">
      <c r="A9808">
        <v>71</v>
      </c>
      <c r="B9808">
        <v>8</v>
      </c>
      <c r="C9808">
        <v>90</v>
      </c>
    </row>
    <row r="9809" spans="1:3" x14ac:dyDescent="0.2">
      <c r="A9809">
        <v>71</v>
      </c>
      <c r="B9809">
        <v>9</v>
      </c>
      <c r="C9809">
        <v>33</v>
      </c>
    </row>
    <row r="9810" spans="1:3" x14ac:dyDescent="0.2">
      <c r="A9810">
        <v>71</v>
      </c>
      <c r="B9810">
        <v>10</v>
      </c>
      <c r="C9810">
        <v>65</v>
      </c>
    </row>
    <row r="9811" spans="1:3" x14ac:dyDescent="0.2">
      <c r="A9811">
        <v>71</v>
      </c>
      <c r="B9811">
        <v>11</v>
      </c>
      <c r="C9811">
        <v>73</v>
      </c>
    </row>
    <row r="9812" spans="1:3" x14ac:dyDescent="0.2">
      <c r="A9812">
        <v>71</v>
      </c>
      <c r="B9812">
        <v>12</v>
      </c>
      <c r="C9812">
        <v>33</v>
      </c>
    </row>
    <row r="9813" spans="1:3" x14ac:dyDescent="0.2">
      <c r="A9813">
        <v>71</v>
      </c>
      <c r="B9813">
        <v>13</v>
      </c>
      <c r="C9813">
        <v>55</v>
      </c>
    </row>
    <row r="9814" spans="1:3" x14ac:dyDescent="0.2">
      <c r="A9814">
        <v>71</v>
      </c>
      <c r="B9814">
        <v>14</v>
      </c>
      <c r="C9814">
        <v>55</v>
      </c>
    </row>
    <row r="9815" spans="1:3" x14ac:dyDescent="0.2">
      <c r="A9815">
        <v>71</v>
      </c>
      <c r="B9815">
        <v>15</v>
      </c>
      <c r="C9815">
        <v>21</v>
      </c>
    </row>
    <row r="9816" spans="1:3" x14ac:dyDescent="0.2">
      <c r="A9816">
        <v>71</v>
      </c>
      <c r="B9816">
        <v>16</v>
      </c>
      <c r="C9816">
        <v>73</v>
      </c>
    </row>
    <row r="9817" spans="1:3" x14ac:dyDescent="0.2">
      <c r="A9817">
        <v>71</v>
      </c>
      <c r="B9817">
        <v>17</v>
      </c>
      <c r="C9817">
        <v>89</v>
      </c>
    </row>
    <row r="9818" spans="1:3" x14ac:dyDescent="0.2">
      <c r="A9818">
        <v>71</v>
      </c>
      <c r="B9818">
        <v>18</v>
      </c>
      <c r="C9818">
        <v>73</v>
      </c>
    </row>
    <row r="9819" spans="1:3" x14ac:dyDescent="0.2">
      <c r="A9819">
        <v>71</v>
      </c>
      <c r="B9819">
        <v>19</v>
      </c>
      <c r="C9819">
        <v>78</v>
      </c>
    </row>
    <row r="9820" spans="1:3" x14ac:dyDescent="0.2">
      <c r="A9820">
        <v>71</v>
      </c>
      <c r="B9820">
        <v>20</v>
      </c>
      <c r="C9820">
        <v>55</v>
      </c>
    </row>
    <row r="9821" spans="1:3" x14ac:dyDescent="0.2">
      <c r="A9821">
        <v>71</v>
      </c>
      <c r="B9821">
        <v>21</v>
      </c>
      <c r="C9821">
        <v>115</v>
      </c>
    </row>
    <row r="9822" spans="1:3" x14ac:dyDescent="0.2">
      <c r="A9822">
        <v>71</v>
      </c>
      <c r="B9822">
        <v>22</v>
      </c>
      <c r="C9822">
        <v>116</v>
      </c>
    </row>
    <row r="9823" spans="1:3" x14ac:dyDescent="0.2">
      <c r="A9823">
        <v>71</v>
      </c>
      <c r="B9823">
        <v>23</v>
      </c>
      <c r="C9823">
        <v>55</v>
      </c>
    </row>
    <row r="9824" spans="1:3" x14ac:dyDescent="0.2">
      <c r="A9824">
        <v>71</v>
      </c>
      <c r="B9824">
        <v>24</v>
      </c>
      <c r="C9824">
        <v>28</v>
      </c>
    </row>
    <row r="9825" spans="1:3" x14ac:dyDescent="0.2">
      <c r="A9825">
        <v>71</v>
      </c>
      <c r="B9825">
        <v>25</v>
      </c>
      <c r="C9825">
        <v>8</v>
      </c>
    </row>
    <row r="9826" spans="1:3" x14ac:dyDescent="0.2">
      <c r="A9826">
        <v>71</v>
      </c>
      <c r="B9826">
        <v>26</v>
      </c>
      <c r="C9826">
        <v>21</v>
      </c>
    </row>
    <row r="9827" spans="1:3" x14ac:dyDescent="0.2">
      <c r="A9827">
        <v>71</v>
      </c>
      <c r="B9827">
        <v>27</v>
      </c>
      <c r="C9827">
        <v>79</v>
      </c>
    </row>
    <row r="9828" spans="1:3" x14ac:dyDescent="0.2">
      <c r="A9828">
        <v>71</v>
      </c>
      <c r="B9828">
        <v>28</v>
      </c>
      <c r="C9828">
        <v>54</v>
      </c>
    </row>
    <row r="9829" spans="1:3" x14ac:dyDescent="0.2">
      <c r="A9829">
        <v>71</v>
      </c>
      <c r="B9829">
        <v>29</v>
      </c>
      <c r="C9829">
        <v>33</v>
      </c>
    </row>
    <row r="9830" spans="1:3" x14ac:dyDescent="0.2">
      <c r="A9830">
        <v>71</v>
      </c>
      <c r="B9830">
        <v>30</v>
      </c>
      <c r="C9830">
        <v>28</v>
      </c>
    </row>
    <row r="9831" spans="1:3" x14ac:dyDescent="0.2">
      <c r="A9831">
        <v>71</v>
      </c>
      <c r="B9831">
        <v>31</v>
      </c>
      <c r="C9831">
        <v>27</v>
      </c>
    </row>
    <row r="9832" spans="1:3" x14ac:dyDescent="0.2">
      <c r="A9832">
        <v>71</v>
      </c>
      <c r="B9832">
        <v>32</v>
      </c>
      <c r="C9832">
        <v>51</v>
      </c>
    </row>
    <row r="9833" spans="1:3" x14ac:dyDescent="0.2">
      <c r="A9833">
        <v>71</v>
      </c>
      <c r="B9833">
        <v>33</v>
      </c>
      <c r="C9833">
        <v>54</v>
      </c>
    </row>
    <row r="9834" spans="1:3" x14ac:dyDescent="0.2">
      <c r="A9834">
        <v>71</v>
      </c>
      <c r="B9834">
        <v>34</v>
      </c>
      <c r="C9834">
        <v>54</v>
      </c>
    </row>
    <row r="9835" spans="1:3" x14ac:dyDescent="0.2">
      <c r="A9835">
        <v>71</v>
      </c>
      <c r="B9835">
        <v>35</v>
      </c>
      <c r="C9835">
        <v>21</v>
      </c>
    </row>
    <row r="9836" spans="1:3" x14ac:dyDescent="0.2">
      <c r="A9836">
        <v>71</v>
      </c>
      <c r="B9836">
        <v>36</v>
      </c>
      <c r="C9836">
        <v>21</v>
      </c>
    </row>
    <row r="9837" spans="1:3" x14ac:dyDescent="0.2">
      <c r="A9837">
        <v>71</v>
      </c>
      <c r="B9837">
        <v>37</v>
      </c>
      <c r="C9837">
        <v>85</v>
      </c>
    </row>
    <row r="9838" spans="1:3" x14ac:dyDescent="0.2">
      <c r="A9838">
        <v>71</v>
      </c>
      <c r="B9838">
        <v>38</v>
      </c>
      <c r="C9838">
        <v>46</v>
      </c>
    </row>
    <row r="9839" spans="1:3" x14ac:dyDescent="0.2">
      <c r="A9839">
        <v>71</v>
      </c>
      <c r="B9839">
        <v>39</v>
      </c>
      <c r="C9839">
        <v>116</v>
      </c>
    </row>
    <row r="9840" spans="1:3" x14ac:dyDescent="0.2">
      <c r="A9840">
        <v>71</v>
      </c>
      <c r="B9840">
        <v>40</v>
      </c>
      <c r="C9840">
        <v>69</v>
      </c>
    </row>
    <row r="9841" spans="1:3" x14ac:dyDescent="0.2">
      <c r="A9841">
        <v>71</v>
      </c>
      <c r="B9841">
        <v>41</v>
      </c>
      <c r="C9841">
        <v>103</v>
      </c>
    </row>
    <row r="9842" spans="1:3" x14ac:dyDescent="0.2">
      <c r="A9842">
        <v>71</v>
      </c>
      <c r="B9842">
        <v>42</v>
      </c>
      <c r="C9842">
        <v>69</v>
      </c>
    </row>
    <row r="9843" spans="1:3" x14ac:dyDescent="0.2">
      <c r="A9843">
        <v>71</v>
      </c>
      <c r="B9843">
        <v>43</v>
      </c>
      <c r="C9843">
        <v>103</v>
      </c>
    </row>
    <row r="9844" spans="1:3" x14ac:dyDescent="0.2">
      <c r="A9844">
        <v>71</v>
      </c>
      <c r="B9844">
        <v>44</v>
      </c>
      <c r="C9844">
        <v>85</v>
      </c>
    </row>
    <row r="9845" spans="1:3" x14ac:dyDescent="0.2">
      <c r="A9845">
        <v>71</v>
      </c>
      <c r="B9845">
        <v>45</v>
      </c>
      <c r="C9845">
        <v>59</v>
      </c>
    </row>
    <row r="9846" spans="1:3" x14ac:dyDescent="0.2">
      <c r="A9846">
        <v>71</v>
      </c>
      <c r="B9846">
        <v>46</v>
      </c>
      <c r="C9846">
        <v>99</v>
      </c>
    </row>
    <row r="9847" spans="1:3" x14ac:dyDescent="0.2">
      <c r="A9847">
        <v>71</v>
      </c>
      <c r="B9847">
        <v>47</v>
      </c>
      <c r="C9847">
        <v>99</v>
      </c>
    </row>
    <row r="9848" spans="1:3" x14ac:dyDescent="0.2">
      <c r="A9848">
        <v>71</v>
      </c>
      <c r="B9848">
        <v>48</v>
      </c>
      <c r="C9848">
        <v>83</v>
      </c>
    </row>
    <row r="9849" spans="1:3" x14ac:dyDescent="0.2">
      <c r="A9849">
        <v>71</v>
      </c>
      <c r="B9849">
        <v>49</v>
      </c>
      <c r="C9849">
        <v>74</v>
      </c>
    </row>
    <row r="9850" spans="1:3" x14ac:dyDescent="0.2">
      <c r="A9850">
        <v>71</v>
      </c>
      <c r="B9850">
        <v>50</v>
      </c>
      <c r="C9850">
        <v>103</v>
      </c>
    </row>
    <row r="9851" spans="1:3" x14ac:dyDescent="0.2">
      <c r="A9851">
        <v>71</v>
      </c>
      <c r="B9851">
        <v>51</v>
      </c>
      <c r="C9851">
        <v>54</v>
      </c>
    </row>
    <row r="9852" spans="1:3" x14ac:dyDescent="0.2">
      <c r="A9852">
        <v>71</v>
      </c>
      <c r="B9852">
        <v>52</v>
      </c>
      <c r="C9852">
        <v>115</v>
      </c>
    </row>
    <row r="9853" spans="1:3" x14ac:dyDescent="0.2">
      <c r="A9853">
        <v>71</v>
      </c>
      <c r="B9853">
        <v>53</v>
      </c>
      <c r="C9853">
        <v>115</v>
      </c>
    </row>
    <row r="9854" spans="1:3" x14ac:dyDescent="0.2">
      <c r="A9854">
        <v>71</v>
      </c>
      <c r="B9854">
        <v>54</v>
      </c>
      <c r="C9854">
        <v>41</v>
      </c>
    </row>
    <row r="9855" spans="1:3" x14ac:dyDescent="0.2">
      <c r="A9855">
        <v>71</v>
      </c>
      <c r="B9855">
        <v>55</v>
      </c>
      <c r="C9855">
        <v>40</v>
      </c>
    </row>
    <row r="9856" spans="1:3" x14ac:dyDescent="0.2">
      <c r="A9856">
        <v>71</v>
      </c>
      <c r="B9856">
        <v>56</v>
      </c>
      <c r="C9856">
        <v>42</v>
      </c>
    </row>
    <row r="9857" spans="1:3" x14ac:dyDescent="0.2">
      <c r="A9857">
        <v>71</v>
      </c>
      <c r="B9857">
        <v>57</v>
      </c>
      <c r="C9857">
        <v>42</v>
      </c>
    </row>
    <row r="9858" spans="1:3" x14ac:dyDescent="0.2">
      <c r="A9858">
        <v>71</v>
      </c>
      <c r="B9858">
        <v>58</v>
      </c>
      <c r="C9858">
        <v>40</v>
      </c>
    </row>
    <row r="9859" spans="1:3" x14ac:dyDescent="0.2">
      <c r="A9859">
        <v>71</v>
      </c>
      <c r="B9859">
        <v>59</v>
      </c>
      <c r="C9859">
        <v>54</v>
      </c>
    </row>
    <row r="9860" spans="1:3" x14ac:dyDescent="0.2">
      <c r="A9860">
        <v>71</v>
      </c>
      <c r="B9860">
        <v>60</v>
      </c>
      <c r="C9860">
        <v>122</v>
      </c>
    </row>
    <row r="9861" spans="1:3" x14ac:dyDescent="0.2">
      <c r="A9861">
        <v>71</v>
      </c>
      <c r="B9861">
        <v>61</v>
      </c>
      <c r="C9861">
        <v>65</v>
      </c>
    </row>
    <row r="9862" spans="1:3" x14ac:dyDescent="0.2">
      <c r="A9862">
        <v>71</v>
      </c>
      <c r="B9862">
        <v>62</v>
      </c>
      <c r="C9862">
        <v>28</v>
      </c>
    </row>
    <row r="9863" spans="1:3" x14ac:dyDescent="0.2">
      <c r="A9863">
        <v>71</v>
      </c>
      <c r="B9863">
        <v>63</v>
      </c>
      <c r="C9863">
        <v>85</v>
      </c>
    </row>
    <row r="9864" spans="1:3" x14ac:dyDescent="0.2">
      <c r="A9864">
        <v>71</v>
      </c>
      <c r="B9864">
        <v>64</v>
      </c>
      <c r="C9864">
        <v>74</v>
      </c>
    </row>
    <row r="9865" spans="1:3" x14ac:dyDescent="0.2">
      <c r="A9865">
        <v>71</v>
      </c>
      <c r="B9865">
        <v>65</v>
      </c>
      <c r="C9865">
        <v>80</v>
      </c>
    </row>
    <row r="9866" spans="1:3" x14ac:dyDescent="0.2">
      <c r="A9866">
        <v>71</v>
      </c>
      <c r="B9866">
        <v>66</v>
      </c>
      <c r="C9866">
        <v>49</v>
      </c>
    </row>
    <row r="9867" spans="1:3" x14ac:dyDescent="0.2">
      <c r="A9867">
        <v>71</v>
      </c>
      <c r="B9867">
        <v>67</v>
      </c>
      <c r="C9867">
        <v>46</v>
      </c>
    </row>
    <row r="9868" spans="1:3" x14ac:dyDescent="0.2">
      <c r="A9868">
        <v>71</v>
      </c>
      <c r="B9868">
        <v>68</v>
      </c>
      <c r="C9868">
        <v>93</v>
      </c>
    </row>
    <row r="9869" spans="1:3" x14ac:dyDescent="0.2">
      <c r="A9869">
        <v>71</v>
      </c>
      <c r="B9869">
        <v>69</v>
      </c>
      <c r="C9869">
        <v>79</v>
      </c>
    </row>
    <row r="9870" spans="1:3" x14ac:dyDescent="0.2">
      <c r="A9870">
        <v>71</v>
      </c>
      <c r="B9870">
        <v>70</v>
      </c>
      <c r="C9870">
        <v>49</v>
      </c>
    </row>
    <row r="9871" spans="1:3" x14ac:dyDescent="0.2">
      <c r="A9871">
        <v>71</v>
      </c>
      <c r="B9871">
        <v>71</v>
      </c>
      <c r="C9871">
        <v>71</v>
      </c>
    </row>
    <row r="9872" spans="1:3" x14ac:dyDescent="0.2">
      <c r="A9872">
        <v>71</v>
      </c>
      <c r="B9872">
        <v>72</v>
      </c>
      <c r="C9872">
        <v>56</v>
      </c>
    </row>
    <row r="9873" spans="1:3" x14ac:dyDescent="0.2">
      <c r="A9873">
        <v>71</v>
      </c>
      <c r="B9873">
        <v>73</v>
      </c>
      <c r="C9873">
        <v>115</v>
      </c>
    </row>
    <row r="9874" spans="1:3" x14ac:dyDescent="0.2">
      <c r="A9874">
        <v>71</v>
      </c>
      <c r="B9874">
        <v>74</v>
      </c>
      <c r="C9874">
        <v>71</v>
      </c>
    </row>
    <row r="9875" spans="1:3" x14ac:dyDescent="0.2">
      <c r="A9875">
        <v>71</v>
      </c>
      <c r="B9875">
        <v>75</v>
      </c>
      <c r="C9875">
        <v>74</v>
      </c>
    </row>
    <row r="9876" spans="1:3" x14ac:dyDescent="0.2">
      <c r="A9876">
        <v>71</v>
      </c>
      <c r="B9876">
        <v>76</v>
      </c>
      <c r="C9876">
        <v>88</v>
      </c>
    </row>
    <row r="9877" spans="1:3" x14ac:dyDescent="0.2">
      <c r="A9877">
        <v>71</v>
      </c>
      <c r="B9877">
        <v>77</v>
      </c>
      <c r="C9877">
        <v>65</v>
      </c>
    </row>
    <row r="9878" spans="1:3" x14ac:dyDescent="0.2">
      <c r="A9878">
        <v>71</v>
      </c>
      <c r="B9878">
        <v>78</v>
      </c>
      <c r="C9878">
        <v>90</v>
      </c>
    </row>
    <row r="9879" spans="1:3" x14ac:dyDescent="0.2">
      <c r="A9879">
        <v>71</v>
      </c>
      <c r="B9879">
        <v>79</v>
      </c>
      <c r="C9879">
        <v>79</v>
      </c>
    </row>
    <row r="9880" spans="1:3" x14ac:dyDescent="0.2">
      <c r="A9880">
        <v>71</v>
      </c>
      <c r="B9880">
        <v>80</v>
      </c>
      <c r="C9880">
        <v>49</v>
      </c>
    </row>
    <row r="9881" spans="1:3" x14ac:dyDescent="0.2">
      <c r="A9881">
        <v>71</v>
      </c>
      <c r="B9881">
        <v>81</v>
      </c>
      <c r="C9881">
        <v>41</v>
      </c>
    </row>
    <row r="9882" spans="1:3" x14ac:dyDescent="0.2">
      <c r="A9882">
        <v>71</v>
      </c>
      <c r="B9882">
        <v>82</v>
      </c>
      <c r="C9882">
        <v>52</v>
      </c>
    </row>
    <row r="9883" spans="1:3" x14ac:dyDescent="0.2">
      <c r="A9883">
        <v>71</v>
      </c>
      <c r="B9883">
        <v>83</v>
      </c>
      <c r="C9883">
        <v>80</v>
      </c>
    </row>
    <row r="9884" spans="1:3" x14ac:dyDescent="0.2">
      <c r="A9884">
        <v>71</v>
      </c>
      <c r="B9884">
        <v>84</v>
      </c>
      <c r="C9884">
        <v>70</v>
      </c>
    </row>
    <row r="9885" spans="1:3" x14ac:dyDescent="0.2">
      <c r="A9885">
        <v>71</v>
      </c>
      <c r="B9885">
        <v>85</v>
      </c>
      <c r="C9885">
        <v>70</v>
      </c>
    </row>
    <row r="9886" spans="1:3" x14ac:dyDescent="0.2">
      <c r="A9886">
        <v>71</v>
      </c>
      <c r="B9886">
        <v>86</v>
      </c>
      <c r="C9886">
        <v>10</v>
      </c>
    </row>
    <row r="9887" spans="1:3" x14ac:dyDescent="0.2">
      <c r="A9887">
        <v>71</v>
      </c>
      <c r="B9887">
        <v>87</v>
      </c>
      <c r="C9887">
        <v>46</v>
      </c>
    </row>
    <row r="9888" spans="1:3" x14ac:dyDescent="0.2">
      <c r="A9888">
        <v>71</v>
      </c>
      <c r="B9888">
        <v>88</v>
      </c>
      <c r="C9888">
        <v>66</v>
      </c>
    </row>
    <row r="9889" spans="1:3" x14ac:dyDescent="0.2">
      <c r="A9889">
        <v>71</v>
      </c>
      <c r="B9889">
        <v>89</v>
      </c>
      <c r="C9889">
        <v>90</v>
      </c>
    </row>
    <row r="9890" spans="1:3" x14ac:dyDescent="0.2">
      <c r="A9890">
        <v>71</v>
      </c>
      <c r="B9890">
        <v>90</v>
      </c>
      <c r="C9890">
        <v>31</v>
      </c>
    </row>
    <row r="9891" spans="1:3" x14ac:dyDescent="0.2">
      <c r="A9891">
        <v>71</v>
      </c>
      <c r="B9891">
        <v>91</v>
      </c>
      <c r="C9891">
        <v>81</v>
      </c>
    </row>
    <row r="9892" spans="1:3" x14ac:dyDescent="0.2">
      <c r="A9892">
        <v>71</v>
      </c>
      <c r="B9892">
        <v>92</v>
      </c>
      <c r="C9892">
        <v>85</v>
      </c>
    </row>
    <row r="9893" spans="1:3" x14ac:dyDescent="0.2">
      <c r="A9893">
        <v>71</v>
      </c>
      <c r="B9893">
        <v>93</v>
      </c>
      <c r="C9893">
        <v>65</v>
      </c>
    </row>
    <row r="9894" spans="1:3" x14ac:dyDescent="0.2">
      <c r="A9894">
        <v>71</v>
      </c>
      <c r="B9894">
        <v>94</v>
      </c>
      <c r="C9894">
        <v>65</v>
      </c>
    </row>
    <row r="9895" spans="1:3" x14ac:dyDescent="0.2">
      <c r="A9895">
        <v>71</v>
      </c>
      <c r="B9895">
        <v>95</v>
      </c>
      <c r="C9895">
        <v>58</v>
      </c>
    </row>
    <row r="9896" spans="1:3" x14ac:dyDescent="0.2">
      <c r="A9896">
        <v>71</v>
      </c>
      <c r="B9896">
        <v>96</v>
      </c>
      <c r="C9896">
        <v>91</v>
      </c>
    </row>
    <row r="9897" spans="1:3" x14ac:dyDescent="0.2">
      <c r="A9897">
        <v>71</v>
      </c>
      <c r="B9897">
        <v>97</v>
      </c>
      <c r="C9897">
        <v>83</v>
      </c>
    </row>
    <row r="9898" spans="1:3" x14ac:dyDescent="0.2">
      <c r="A9898">
        <v>71</v>
      </c>
      <c r="B9898">
        <v>98</v>
      </c>
      <c r="C9898">
        <v>113</v>
      </c>
    </row>
    <row r="9899" spans="1:3" x14ac:dyDescent="0.2">
      <c r="A9899">
        <v>71</v>
      </c>
      <c r="B9899">
        <v>99</v>
      </c>
      <c r="C9899">
        <v>66</v>
      </c>
    </row>
    <row r="9900" spans="1:3" x14ac:dyDescent="0.2">
      <c r="A9900">
        <v>71</v>
      </c>
      <c r="B9900">
        <v>100</v>
      </c>
      <c r="C9900">
        <v>80</v>
      </c>
    </row>
    <row r="9901" spans="1:3" x14ac:dyDescent="0.2">
      <c r="A9901">
        <v>71</v>
      </c>
      <c r="B9901">
        <v>101</v>
      </c>
      <c r="C9901">
        <v>76</v>
      </c>
    </row>
    <row r="9902" spans="1:3" x14ac:dyDescent="0.2">
      <c r="A9902">
        <v>71</v>
      </c>
      <c r="B9902">
        <v>102</v>
      </c>
      <c r="C9902">
        <v>93</v>
      </c>
    </row>
    <row r="9903" spans="1:3" x14ac:dyDescent="0.2">
      <c r="A9903">
        <v>71</v>
      </c>
      <c r="B9903">
        <v>103</v>
      </c>
      <c r="C9903">
        <v>79</v>
      </c>
    </row>
    <row r="9904" spans="1:3" x14ac:dyDescent="0.2">
      <c r="A9904">
        <v>71</v>
      </c>
      <c r="B9904">
        <v>104</v>
      </c>
      <c r="C9904">
        <v>71</v>
      </c>
    </row>
    <row r="9905" spans="1:3" x14ac:dyDescent="0.2">
      <c r="A9905">
        <v>71</v>
      </c>
      <c r="B9905">
        <v>105</v>
      </c>
      <c r="C9905">
        <v>64</v>
      </c>
    </row>
    <row r="9906" spans="1:3" x14ac:dyDescent="0.2">
      <c r="A9906">
        <v>71</v>
      </c>
      <c r="B9906">
        <v>106</v>
      </c>
      <c r="C9906">
        <v>122</v>
      </c>
    </row>
    <row r="9907" spans="1:3" x14ac:dyDescent="0.2">
      <c r="A9907">
        <v>71</v>
      </c>
      <c r="B9907">
        <v>107</v>
      </c>
      <c r="C9907">
        <v>93</v>
      </c>
    </row>
    <row r="9908" spans="1:3" x14ac:dyDescent="0.2">
      <c r="A9908">
        <v>71</v>
      </c>
      <c r="B9908">
        <v>108</v>
      </c>
      <c r="C9908">
        <v>83</v>
      </c>
    </row>
    <row r="9909" spans="1:3" x14ac:dyDescent="0.2">
      <c r="A9909">
        <v>71</v>
      </c>
      <c r="B9909">
        <v>109</v>
      </c>
      <c r="C9909">
        <v>85</v>
      </c>
    </row>
    <row r="9910" spans="1:3" x14ac:dyDescent="0.2">
      <c r="A9910">
        <v>71</v>
      </c>
      <c r="B9910">
        <v>110</v>
      </c>
      <c r="C9910">
        <v>122</v>
      </c>
    </row>
    <row r="9911" spans="1:3" x14ac:dyDescent="0.2">
      <c r="A9911">
        <v>71</v>
      </c>
      <c r="B9911">
        <v>111</v>
      </c>
      <c r="C9911">
        <v>76</v>
      </c>
    </row>
    <row r="9912" spans="1:3" x14ac:dyDescent="0.2">
      <c r="A9912">
        <v>71</v>
      </c>
      <c r="B9912">
        <v>112</v>
      </c>
      <c r="C9912">
        <v>85</v>
      </c>
    </row>
    <row r="9913" spans="1:3" x14ac:dyDescent="0.2">
      <c r="A9913">
        <v>71</v>
      </c>
      <c r="B9913">
        <v>113</v>
      </c>
      <c r="C9913">
        <v>83</v>
      </c>
    </row>
    <row r="9914" spans="1:3" x14ac:dyDescent="0.2">
      <c r="A9914">
        <v>71</v>
      </c>
      <c r="B9914">
        <v>114</v>
      </c>
      <c r="C9914">
        <v>46</v>
      </c>
    </row>
    <row r="9915" spans="1:3" x14ac:dyDescent="0.2">
      <c r="A9915">
        <v>71</v>
      </c>
      <c r="B9915">
        <v>115</v>
      </c>
      <c r="C9915">
        <v>31</v>
      </c>
    </row>
    <row r="9916" spans="1:3" x14ac:dyDescent="0.2">
      <c r="A9916">
        <v>71</v>
      </c>
      <c r="B9916">
        <v>116</v>
      </c>
      <c r="C9916">
        <v>42</v>
      </c>
    </row>
    <row r="9917" spans="1:3" x14ac:dyDescent="0.2">
      <c r="A9917">
        <v>71</v>
      </c>
      <c r="B9917">
        <v>117</v>
      </c>
      <c r="C9917">
        <v>46</v>
      </c>
    </row>
    <row r="9918" spans="1:3" x14ac:dyDescent="0.2">
      <c r="A9918">
        <v>71</v>
      </c>
      <c r="B9918">
        <v>118</v>
      </c>
      <c r="C9918">
        <v>44</v>
      </c>
    </row>
    <row r="9919" spans="1:3" x14ac:dyDescent="0.2">
      <c r="A9919">
        <v>71</v>
      </c>
      <c r="B9919">
        <v>119</v>
      </c>
      <c r="C9919">
        <v>61</v>
      </c>
    </row>
    <row r="9920" spans="1:3" x14ac:dyDescent="0.2">
      <c r="A9920">
        <v>71</v>
      </c>
      <c r="B9920">
        <v>120</v>
      </c>
      <c r="C9920">
        <v>132</v>
      </c>
    </row>
    <row r="9921" spans="1:3" x14ac:dyDescent="0.2">
      <c r="A9921">
        <v>71</v>
      </c>
      <c r="B9921">
        <v>121</v>
      </c>
      <c r="C9921">
        <v>93</v>
      </c>
    </row>
    <row r="9922" spans="1:3" x14ac:dyDescent="0.2">
      <c r="A9922">
        <v>71</v>
      </c>
      <c r="B9922">
        <v>122</v>
      </c>
      <c r="C9922">
        <v>88</v>
      </c>
    </row>
    <row r="9923" spans="1:3" x14ac:dyDescent="0.2">
      <c r="A9923">
        <v>71</v>
      </c>
      <c r="B9923">
        <v>123</v>
      </c>
      <c r="C9923">
        <v>122</v>
      </c>
    </row>
    <row r="9924" spans="1:3" x14ac:dyDescent="0.2">
      <c r="A9924">
        <v>71</v>
      </c>
      <c r="B9924">
        <v>124</v>
      </c>
      <c r="C9924">
        <v>122</v>
      </c>
    </row>
    <row r="9925" spans="1:3" x14ac:dyDescent="0.2">
      <c r="A9925">
        <v>71</v>
      </c>
      <c r="B9925">
        <v>125</v>
      </c>
      <c r="C9925">
        <v>92</v>
      </c>
    </row>
    <row r="9926" spans="1:3" x14ac:dyDescent="0.2">
      <c r="A9926">
        <v>71</v>
      </c>
      <c r="B9926">
        <v>126</v>
      </c>
      <c r="C9926">
        <v>37</v>
      </c>
    </row>
    <row r="9927" spans="1:3" x14ac:dyDescent="0.2">
      <c r="A9927">
        <v>71</v>
      </c>
      <c r="B9927">
        <v>127</v>
      </c>
      <c r="C9927">
        <v>10</v>
      </c>
    </row>
    <row r="9928" spans="1:3" x14ac:dyDescent="0.2">
      <c r="A9928">
        <v>71</v>
      </c>
      <c r="B9928">
        <v>128</v>
      </c>
      <c r="C9928">
        <v>93</v>
      </c>
    </row>
    <row r="9929" spans="1:3" x14ac:dyDescent="0.2">
      <c r="A9929">
        <v>71</v>
      </c>
      <c r="B9929">
        <v>129</v>
      </c>
      <c r="C9929">
        <v>10</v>
      </c>
    </row>
    <row r="9930" spans="1:3" x14ac:dyDescent="0.2">
      <c r="A9930">
        <v>71</v>
      </c>
      <c r="B9930">
        <v>130</v>
      </c>
      <c r="C9930">
        <v>46</v>
      </c>
    </row>
    <row r="9931" spans="1:3" x14ac:dyDescent="0.2">
      <c r="A9931">
        <v>71</v>
      </c>
      <c r="B9931">
        <v>131</v>
      </c>
      <c r="C9931">
        <v>113</v>
      </c>
    </row>
    <row r="9932" spans="1:3" x14ac:dyDescent="0.2">
      <c r="A9932">
        <v>71</v>
      </c>
      <c r="B9932">
        <v>132</v>
      </c>
      <c r="C9932">
        <v>92</v>
      </c>
    </row>
    <row r="9933" spans="1:3" x14ac:dyDescent="0.2">
      <c r="A9933">
        <v>71</v>
      </c>
      <c r="B9933">
        <v>133</v>
      </c>
      <c r="C9933">
        <v>92</v>
      </c>
    </row>
    <row r="9934" spans="1:3" x14ac:dyDescent="0.2">
      <c r="A9934">
        <v>71</v>
      </c>
      <c r="B9934">
        <v>134</v>
      </c>
      <c r="C9934">
        <v>92</v>
      </c>
    </row>
    <row r="9935" spans="1:3" x14ac:dyDescent="0.2">
      <c r="A9935">
        <v>71</v>
      </c>
      <c r="B9935">
        <v>135</v>
      </c>
      <c r="C9935">
        <v>113</v>
      </c>
    </row>
    <row r="9936" spans="1:3" x14ac:dyDescent="0.2">
      <c r="A9936">
        <v>71</v>
      </c>
      <c r="B9936">
        <v>136</v>
      </c>
      <c r="C9936">
        <v>112</v>
      </c>
    </row>
    <row r="9937" spans="1:3" x14ac:dyDescent="0.2">
      <c r="A9937">
        <v>71</v>
      </c>
      <c r="B9937">
        <v>137</v>
      </c>
      <c r="C9937">
        <v>112</v>
      </c>
    </row>
    <row r="9938" spans="1:3" x14ac:dyDescent="0.2">
      <c r="A9938">
        <v>72</v>
      </c>
      <c r="B9938">
        <v>0</v>
      </c>
      <c r="C9938">
        <v>29</v>
      </c>
    </row>
    <row r="9939" spans="1:3" x14ac:dyDescent="0.2">
      <c r="A9939">
        <v>72</v>
      </c>
      <c r="B9939">
        <v>1</v>
      </c>
      <c r="C9939">
        <v>29</v>
      </c>
    </row>
    <row r="9940" spans="1:3" x14ac:dyDescent="0.2">
      <c r="A9940">
        <v>72</v>
      </c>
      <c r="B9940">
        <v>2</v>
      </c>
      <c r="C9940">
        <v>9</v>
      </c>
    </row>
    <row r="9941" spans="1:3" x14ac:dyDescent="0.2">
      <c r="A9941">
        <v>72</v>
      </c>
      <c r="B9941">
        <v>3</v>
      </c>
      <c r="C9941">
        <v>32</v>
      </c>
    </row>
    <row r="9942" spans="1:3" x14ac:dyDescent="0.2">
      <c r="A9942">
        <v>72</v>
      </c>
      <c r="B9942">
        <v>4</v>
      </c>
      <c r="C9942">
        <v>62</v>
      </c>
    </row>
    <row r="9943" spans="1:3" x14ac:dyDescent="0.2">
      <c r="A9943">
        <v>72</v>
      </c>
      <c r="B9943">
        <v>5</v>
      </c>
      <c r="C9943">
        <v>96</v>
      </c>
    </row>
    <row r="9944" spans="1:3" x14ac:dyDescent="0.2">
      <c r="A9944">
        <v>72</v>
      </c>
      <c r="B9944">
        <v>6</v>
      </c>
      <c r="C9944">
        <v>45</v>
      </c>
    </row>
    <row r="9945" spans="1:3" x14ac:dyDescent="0.2">
      <c r="A9945">
        <v>72</v>
      </c>
      <c r="B9945">
        <v>7</v>
      </c>
      <c r="C9945">
        <v>20</v>
      </c>
    </row>
    <row r="9946" spans="1:3" x14ac:dyDescent="0.2">
      <c r="A9946">
        <v>72</v>
      </c>
      <c r="B9946">
        <v>8</v>
      </c>
      <c r="C9946">
        <v>22</v>
      </c>
    </row>
    <row r="9947" spans="1:3" x14ac:dyDescent="0.2">
      <c r="A9947">
        <v>72</v>
      </c>
      <c r="B9947">
        <v>9</v>
      </c>
      <c r="C9947">
        <v>30</v>
      </c>
    </row>
    <row r="9948" spans="1:3" x14ac:dyDescent="0.2">
      <c r="A9948">
        <v>72</v>
      </c>
      <c r="B9948">
        <v>10</v>
      </c>
      <c r="C9948">
        <v>103</v>
      </c>
    </row>
    <row r="9949" spans="1:3" x14ac:dyDescent="0.2">
      <c r="A9949">
        <v>72</v>
      </c>
      <c r="B9949">
        <v>11</v>
      </c>
      <c r="C9949">
        <v>24</v>
      </c>
    </row>
    <row r="9950" spans="1:3" x14ac:dyDescent="0.2">
      <c r="A9950">
        <v>72</v>
      </c>
      <c r="B9950">
        <v>12</v>
      </c>
      <c r="C9950">
        <v>24</v>
      </c>
    </row>
    <row r="9951" spans="1:3" x14ac:dyDescent="0.2">
      <c r="A9951">
        <v>72</v>
      </c>
      <c r="B9951">
        <v>13</v>
      </c>
      <c r="C9951">
        <v>23</v>
      </c>
    </row>
    <row r="9952" spans="1:3" x14ac:dyDescent="0.2">
      <c r="A9952">
        <v>72</v>
      </c>
      <c r="B9952">
        <v>14</v>
      </c>
      <c r="C9952">
        <v>23</v>
      </c>
    </row>
    <row r="9953" spans="1:3" x14ac:dyDescent="0.2">
      <c r="A9953">
        <v>72</v>
      </c>
      <c r="B9953">
        <v>15</v>
      </c>
      <c r="C9953">
        <v>5</v>
      </c>
    </row>
    <row r="9954" spans="1:3" x14ac:dyDescent="0.2">
      <c r="A9954">
        <v>72</v>
      </c>
      <c r="B9954">
        <v>16</v>
      </c>
      <c r="C9954">
        <v>62</v>
      </c>
    </row>
    <row r="9955" spans="1:3" x14ac:dyDescent="0.2">
      <c r="A9955">
        <v>72</v>
      </c>
      <c r="B9955">
        <v>17</v>
      </c>
      <c r="C9955">
        <v>9</v>
      </c>
    </row>
    <row r="9956" spans="1:3" x14ac:dyDescent="0.2">
      <c r="A9956">
        <v>72</v>
      </c>
      <c r="B9956">
        <v>18</v>
      </c>
      <c r="C9956">
        <v>24</v>
      </c>
    </row>
    <row r="9957" spans="1:3" x14ac:dyDescent="0.2">
      <c r="A9957">
        <v>72</v>
      </c>
      <c r="B9957">
        <v>19</v>
      </c>
      <c r="C9957">
        <v>5</v>
      </c>
    </row>
    <row r="9958" spans="1:3" x14ac:dyDescent="0.2">
      <c r="A9958">
        <v>72</v>
      </c>
      <c r="B9958">
        <v>20</v>
      </c>
      <c r="C9958">
        <v>23</v>
      </c>
    </row>
    <row r="9959" spans="1:3" x14ac:dyDescent="0.2">
      <c r="A9959">
        <v>72</v>
      </c>
      <c r="B9959">
        <v>21</v>
      </c>
      <c r="C9959">
        <v>89</v>
      </c>
    </row>
    <row r="9960" spans="1:3" x14ac:dyDescent="0.2">
      <c r="A9960">
        <v>72</v>
      </c>
      <c r="B9960">
        <v>22</v>
      </c>
      <c r="C9960">
        <v>39</v>
      </c>
    </row>
    <row r="9961" spans="1:3" x14ac:dyDescent="0.2">
      <c r="A9961">
        <v>72</v>
      </c>
      <c r="B9961">
        <v>23</v>
      </c>
      <c r="C9961">
        <v>72</v>
      </c>
    </row>
    <row r="9962" spans="1:3" x14ac:dyDescent="0.2">
      <c r="A9962">
        <v>72</v>
      </c>
      <c r="B9962">
        <v>24</v>
      </c>
      <c r="C9962">
        <v>7</v>
      </c>
    </row>
    <row r="9963" spans="1:3" x14ac:dyDescent="0.2">
      <c r="A9963">
        <v>72</v>
      </c>
      <c r="B9963">
        <v>25</v>
      </c>
      <c r="C9963">
        <v>29</v>
      </c>
    </row>
    <row r="9964" spans="1:3" x14ac:dyDescent="0.2">
      <c r="A9964">
        <v>72</v>
      </c>
      <c r="B9964">
        <v>26</v>
      </c>
      <c r="C9964">
        <v>32</v>
      </c>
    </row>
    <row r="9965" spans="1:3" x14ac:dyDescent="0.2">
      <c r="A9965">
        <v>72</v>
      </c>
      <c r="B9965">
        <v>27</v>
      </c>
      <c r="C9965">
        <v>58</v>
      </c>
    </row>
    <row r="9966" spans="1:3" x14ac:dyDescent="0.2">
      <c r="A9966">
        <v>72</v>
      </c>
      <c r="B9966">
        <v>28</v>
      </c>
      <c r="C9966">
        <v>21</v>
      </c>
    </row>
    <row r="9967" spans="1:3" x14ac:dyDescent="0.2">
      <c r="A9967">
        <v>72</v>
      </c>
      <c r="B9967">
        <v>29</v>
      </c>
      <c r="C9967">
        <v>96</v>
      </c>
    </row>
    <row r="9968" spans="1:3" x14ac:dyDescent="0.2">
      <c r="A9968">
        <v>72</v>
      </c>
      <c r="B9968">
        <v>30</v>
      </c>
      <c r="C9968">
        <v>7</v>
      </c>
    </row>
    <row r="9969" spans="1:3" x14ac:dyDescent="0.2">
      <c r="A9969">
        <v>72</v>
      </c>
      <c r="B9969">
        <v>31</v>
      </c>
      <c r="C9969">
        <v>28</v>
      </c>
    </row>
    <row r="9970" spans="1:3" x14ac:dyDescent="0.2">
      <c r="A9970">
        <v>72</v>
      </c>
      <c r="B9970">
        <v>32</v>
      </c>
      <c r="C9970">
        <v>95</v>
      </c>
    </row>
    <row r="9971" spans="1:3" x14ac:dyDescent="0.2">
      <c r="A9971">
        <v>72</v>
      </c>
      <c r="B9971">
        <v>33</v>
      </c>
      <c r="C9971">
        <v>78</v>
      </c>
    </row>
    <row r="9972" spans="1:3" x14ac:dyDescent="0.2">
      <c r="A9972">
        <v>72</v>
      </c>
      <c r="B9972">
        <v>34</v>
      </c>
      <c r="C9972">
        <v>8</v>
      </c>
    </row>
    <row r="9973" spans="1:3" x14ac:dyDescent="0.2">
      <c r="A9973">
        <v>72</v>
      </c>
      <c r="B9973">
        <v>35</v>
      </c>
      <c r="C9973">
        <v>32</v>
      </c>
    </row>
    <row r="9974" spans="1:3" x14ac:dyDescent="0.2">
      <c r="A9974">
        <v>72</v>
      </c>
      <c r="B9974">
        <v>36</v>
      </c>
      <c r="C9974">
        <v>32</v>
      </c>
    </row>
    <row r="9975" spans="1:3" x14ac:dyDescent="0.2">
      <c r="A9975">
        <v>72</v>
      </c>
      <c r="B9975">
        <v>37</v>
      </c>
      <c r="C9975">
        <v>74</v>
      </c>
    </row>
    <row r="9976" spans="1:3" x14ac:dyDescent="0.2">
      <c r="A9976">
        <v>72</v>
      </c>
      <c r="B9976">
        <v>38</v>
      </c>
      <c r="C9976">
        <v>64</v>
      </c>
    </row>
    <row r="9977" spans="1:3" x14ac:dyDescent="0.2">
      <c r="A9977">
        <v>72</v>
      </c>
      <c r="B9977">
        <v>39</v>
      </c>
      <c r="C9977">
        <v>72</v>
      </c>
    </row>
    <row r="9978" spans="1:3" x14ac:dyDescent="0.2">
      <c r="A9978">
        <v>72</v>
      </c>
      <c r="B9978">
        <v>40</v>
      </c>
      <c r="C9978">
        <v>59</v>
      </c>
    </row>
    <row r="9979" spans="1:3" x14ac:dyDescent="0.2">
      <c r="A9979">
        <v>72</v>
      </c>
      <c r="B9979">
        <v>41</v>
      </c>
      <c r="C9979">
        <v>91</v>
      </c>
    </row>
    <row r="9980" spans="1:3" x14ac:dyDescent="0.2">
      <c r="A9980">
        <v>72</v>
      </c>
      <c r="B9980">
        <v>42</v>
      </c>
      <c r="C9980">
        <v>28</v>
      </c>
    </row>
    <row r="9981" spans="1:3" x14ac:dyDescent="0.2">
      <c r="A9981">
        <v>72</v>
      </c>
      <c r="B9981">
        <v>43</v>
      </c>
      <c r="C9981">
        <v>28</v>
      </c>
    </row>
    <row r="9982" spans="1:3" x14ac:dyDescent="0.2">
      <c r="A9982">
        <v>72</v>
      </c>
      <c r="B9982">
        <v>44</v>
      </c>
      <c r="C9982">
        <v>74</v>
      </c>
    </row>
    <row r="9983" spans="1:3" x14ac:dyDescent="0.2">
      <c r="A9983">
        <v>72</v>
      </c>
      <c r="B9983">
        <v>45</v>
      </c>
      <c r="C9983">
        <v>95</v>
      </c>
    </row>
    <row r="9984" spans="1:3" x14ac:dyDescent="0.2">
      <c r="A9984">
        <v>72</v>
      </c>
      <c r="B9984">
        <v>46</v>
      </c>
      <c r="C9984">
        <v>50</v>
      </c>
    </row>
    <row r="9985" spans="1:3" x14ac:dyDescent="0.2">
      <c r="A9985">
        <v>72</v>
      </c>
      <c r="B9985">
        <v>47</v>
      </c>
      <c r="C9985">
        <v>50</v>
      </c>
    </row>
    <row r="9986" spans="1:3" x14ac:dyDescent="0.2">
      <c r="A9986">
        <v>72</v>
      </c>
      <c r="B9986">
        <v>48</v>
      </c>
      <c r="C9986">
        <v>79</v>
      </c>
    </row>
    <row r="9987" spans="1:3" x14ac:dyDescent="0.2">
      <c r="A9987">
        <v>72</v>
      </c>
      <c r="B9987">
        <v>49</v>
      </c>
      <c r="C9987">
        <v>116</v>
      </c>
    </row>
    <row r="9988" spans="1:3" x14ac:dyDescent="0.2">
      <c r="A9988">
        <v>72</v>
      </c>
      <c r="B9988">
        <v>50</v>
      </c>
      <c r="C9988">
        <v>91</v>
      </c>
    </row>
    <row r="9989" spans="1:3" x14ac:dyDescent="0.2">
      <c r="A9989">
        <v>72</v>
      </c>
      <c r="B9989">
        <v>51</v>
      </c>
      <c r="C9989">
        <v>78</v>
      </c>
    </row>
    <row r="9990" spans="1:3" x14ac:dyDescent="0.2">
      <c r="A9990">
        <v>72</v>
      </c>
      <c r="B9990">
        <v>52</v>
      </c>
      <c r="C9990">
        <v>89</v>
      </c>
    </row>
    <row r="9991" spans="1:3" x14ac:dyDescent="0.2">
      <c r="A9991">
        <v>72</v>
      </c>
      <c r="B9991">
        <v>53</v>
      </c>
      <c r="C9991">
        <v>22</v>
      </c>
    </row>
    <row r="9992" spans="1:3" x14ac:dyDescent="0.2">
      <c r="A9992">
        <v>72</v>
      </c>
      <c r="B9992">
        <v>54</v>
      </c>
      <c r="C9992">
        <v>51</v>
      </c>
    </row>
    <row r="9993" spans="1:3" x14ac:dyDescent="0.2">
      <c r="A9993">
        <v>72</v>
      </c>
      <c r="B9993">
        <v>55</v>
      </c>
      <c r="C9993">
        <v>52</v>
      </c>
    </row>
    <row r="9994" spans="1:3" x14ac:dyDescent="0.2">
      <c r="A9994">
        <v>72</v>
      </c>
      <c r="B9994">
        <v>56</v>
      </c>
      <c r="C9994">
        <v>73</v>
      </c>
    </row>
    <row r="9995" spans="1:3" x14ac:dyDescent="0.2">
      <c r="A9995">
        <v>72</v>
      </c>
      <c r="B9995">
        <v>57</v>
      </c>
      <c r="C9995">
        <v>73</v>
      </c>
    </row>
    <row r="9996" spans="1:3" x14ac:dyDescent="0.2">
      <c r="A9996">
        <v>72</v>
      </c>
      <c r="B9996">
        <v>58</v>
      </c>
      <c r="C9996">
        <v>21</v>
      </c>
    </row>
    <row r="9997" spans="1:3" x14ac:dyDescent="0.2">
      <c r="A9997">
        <v>72</v>
      </c>
      <c r="B9997">
        <v>59</v>
      </c>
      <c r="C9997">
        <v>21</v>
      </c>
    </row>
    <row r="9998" spans="1:3" x14ac:dyDescent="0.2">
      <c r="A9998">
        <v>72</v>
      </c>
      <c r="B9998">
        <v>60</v>
      </c>
      <c r="C9998">
        <v>66</v>
      </c>
    </row>
    <row r="9999" spans="1:3" x14ac:dyDescent="0.2">
      <c r="A9999">
        <v>72</v>
      </c>
      <c r="B9999">
        <v>61</v>
      </c>
      <c r="C9999">
        <v>103</v>
      </c>
    </row>
    <row r="10000" spans="1:3" x14ac:dyDescent="0.2">
      <c r="A10000">
        <v>72</v>
      </c>
      <c r="B10000">
        <v>62</v>
      </c>
      <c r="C10000">
        <v>95</v>
      </c>
    </row>
    <row r="10001" spans="1:3" x14ac:dyDescent="0.2">
      <c r="A10001">
        <v>72</v>
      </c>
      <c r="B10001">
        <v>63</v>
      </c>
      <c r="C10001">
        <v>74</v>
      </c>
    </row>
    <row r="10002" spans="1:3" x14ac:dyDescent="0.2">
      <c r="A10002">
        <v>72</v>
      </c>
      <c r="B10002">
        <v>64</v>
      </c>
      <c r="C10002">
        <v>116</v>
      </c>
    </row>
    <row r="10003" spans="1:3" x14ac:dyDescent="0.2">
      <c r="A10003">
        <v>72</v>
      </c>
      <c r="B10003">
        <v>65</v>
      </c>
      <c r="C10003">
        <v>54</v>
      </c>
    </row>
    <row r="10004" spans="1:3" x14ac:dyDescent="0.2">
      <c r="A10004">
        <v>72</v>
      </c>
      <c r="B10004">
        <v>66</v>
      </c>
      <c r="C10004">
        <v>115</v>
      </c>
    </row>
    <row r="10005" spans="1:3" x14ac:dyDescent="0.2">
      <c r="A10005">
        <v>72</v>
      </c>
      <c r="B10005">
        <v>67</v>
      </c>
      <c r="C10005">
        <v>49</v>
      </c>
    </row>
    <row r="10006" spans="1:3" x14ac:dyDescent="0.2">
      <c r="A10006">
        <v>72</v>
      </c>
      <c r="B10006">
        <v>68</v>
      </c>
      <c r="C10006">
        <v>70</v>
      </c>
    </row>
    <row r="10007" spans="1:3" x14ac:dyDescent="0.2">
      <c r="A10007">
        <v>72</v>
      </c>
      <c r="B10007">
        <v>69</v>
      </c>
      <c r="C10007">
        <v>58</v>
      </c>
    </row>
    <row r="10008" spans="1:3" x14ac:dyDescent="0.2">
      <c r="A10008">
        <v>72</v>
      </c>
      <c r="B10008">
        <v>70</v>
      </c>
      <c r="C10008">
        <v>115</v>
      </c>
    </row>
    <row r="10009" spans="1:3" x14ac:dyDescent="0.2">
      <c r="A10009">
        <v>72</v>
      </c>
      <c r="B10009">
        <v>71</v>
      </c>
      <c r="C10009">
        <v>56</v>
      </c>
    </row>
    <row r="10010" spans="1:3" x14ac:dyDescent="0.2">
      <c r="A10010">
        <v>72</v>
      </c>
      <c r="B10010">
        <v>72</v>
      </c>
      <c r="C10010">
        <v>72</v>
      </c>
    </row>
    <row r="10011" spans="1:3" x14ac:dyDescent="0.2">
      <c r="A10011">
        <v>72</v>
      </c>
      <c r="B10011">
        <v>73</v>
      </c>
      <c r="C10011">
        <v>89</v>
      </c>
    </row>
    <row r="10012" spans="1:3" x14ac:dyDescent="0.2">
      <c r="A10012">
        <v>72</v>
      </c>
      <c r="B10012">
        <v>74</v>
      </c>
      <c r="C10012">
        <v>56</v>
      </c>
    </row>
    <row r="10013" spans="1:3" x14ac:dyDescent="0.2">
      <c r="A10013">
        <v>72</v>
      </c>
      <c r="B10013">
        <v>75</v>
      </c>
      <c r="C10013">
        <v>116</v>
      </c>
    </row>
    <row r="10014" spans="1:3" x14ac:dyDescent="0.2">
      <c r="A10014">
        <v>72</v>
      </c>
      <c r="B10014">
        <v>76</v>
      </c>
      <c r="C10014">
        <v>41</v>
      </c>
    </row>
    <row r="10015" spans="1:3" x14ac:dyDescent="0.2">
      <c r="A10015">
        <v>72</v>
      </c>
      <c r="B10015">
        <v>77</v>
      </c>
      <c r="C10015">
        <v>69</v>
      </c>
    </row>
    <row r="10016" spans="1:3" x14ac:dyDescent="0.2">
      <c r="A10016">
        <v>72</v>
      </c>
      <c r="B10016">
        <v>78</v>
      </c>
      <c r="C10016">
        <v>22</v>
      </c>
    </row>
    <row r="10017" spans="1:3" x14ac:dyDescent="0.2">
      <c r="A10017">
        <v>72</v>
      </c>
      <c r="B10017">
        <v>79</v>
      </c>
      <c r="C10017">
        <v>55</v>
      </c>
    </row>
    <row r="10018" spans="1:3" x14ac:dyDescent="0.2">
      <c r="A10018">
        <v>72</v>
      </c>
      <c r="B10018">
        <v>80</v>
      </c>
      <c r="C10018">
        <v>115</v>
      </c>
    </row>
    <row r="10019" spans="1:3" x14ac:dyDescent="0.2">
      <c r="A10019">
        <v>72</v>
      </c>
      <c r="B10019">
        <v>81</v>
      </c>
      <c r="C10019">
        <v>51</v>
      </c>
    </row>
    <row r="10020" spans="1:3" x14ac:dyDescent="0.2">
      <c r="A10020">
        <v>72</v>
      </c>
      <c r="B10020">
        <v>82</v>
      </c>
      <c r="C10020">
        <v>45</v>
      </c>
    </row>
    <row r="10021" spans="1:3" x14ac:dyDescent="0.2">
      <c r="A10021">
        <v>72</v>
      </c>
      <c r="B10021">
        <v>83</v>
      </c>
      <c r="C10021">
        <v>40</v>
      </c>
    </row>
    <row r="10022" spans="1:3" x14ac:dyDescent="0.2">
      <c r="A10022">
        <v>72</v>
      </c>
      <c r="B10022">
        <v>84</v>
      </c>
      <c r="C10022">
        <v>42</v>
      </c>
    </row>
    <row r="10023" spans="1:3" x14ac:dyDescent="0.2">
      <c r="A10023">
        <v>72</v>
      </c>
      <c r="B10023">
        <v>85</v>
      </c>
      <c r="C10023">
        <v>42</v>
      </c>
    </row>
    <row r="10024" spans="1:3" x14ac:dyDescent="0.2">
      <c r="A10024">
        <v>72</v>
      </c>
      <c r="B10024">
        <v>86</v>
      </c>
      <c r="C10024">
        <v>99</v>
      </c>
    </row>
    <row r="10025" spans="1:3" x14ac:dyDescent="0.2">
      <c r="A10025">
        <v>72</v>
      </c>
      <c r="B10025">
        <v>87</v>
      </c>
      <c r="C10025">
        <v>49</v>
      </c>
    </row>
    <row r="10026" spans="1:3" x14ac:dyDescent="0.2">
      <c r="A10026">
        <v>72</v>
      </c>
      <c r="B10026">
        <v>88</v>
      </c>
      <c r="C10026">
        <v>54</v>
      </c>
    </row>
    <row r="10027" spans="1:3" x14ac:dyDescent="0.2">
      <c r="A10027">
        <v>72</v>
      </c>
      <c r="B10027">
        <v>89</v>
      </c>
      <c r="C10027">
        <v>39</v>
      </c>
    </row>
    <row r="10028" spans="1:3" x14ac:dyDescent="0.2">
      <c r="A10028">
        <v>72</v>
      </c>
      <c r="B10028">
        <v>90</v>
      </c>
      <c r="C10028">
        <v>73</v>
      </c>
    </row>
    <row r="10029" spans="1:3" x14ac:dyDescent="0.2">
      <c r="A10029">
        <v>72</v>
      </c>
      <c r="B10029">
        <v>91</v>
      </c>
      <c r="C10029">
        <v>21</v>
      </c>
    </row>
    <row r="10030" spans="1:3" x14ac:dyDescent="0.2">
      <c r="A10030">
        <v>72</v>
      </c>
      <c r="B10030">
        <v>92</v>
      </c>
      <c r="C10030">
        <v>71</v>
      </c>
    </row>
    <row r="10031" spans="1:3" x14ac:dyDescent="0.2">
      <c r="A10031">
        <v>72</v>
      </c>
      <c r="B10031">
        <v>93</v>
      </c>
      <c r="C10031">
        <v>69</v>
      </c>
    </row>
    <row r="10032" spans="1:3" x14ac:dyDescent="0.2">
      <c r="A10032">
        <v>72</v>
      </c>
      <c r="B10032">
        <v>94</v>
      </c>
      <c r="C10032">
        <v>27</v>
      </c>
    </row>
    <row r="10033" spans="1:3" x14ac:dyDescent="0.2">
      <c r="A10033">
        <v>72</v>
      </c>
      <c r="B10033">
        <v>95</v>
      </c>
      <c r="C10033">
        <v>20</v>
      </c>
    </row>
    <row r="10034" spans="1:3" x14ac:dyDescent="0.2">
      <c r="A10034">
        <v>72</v>
      </c>
      <c r="B10034">
        <v>96</v>
      </c>
      <c r="C10034">
        <v>13</v>
      </c>
    </row>
    <row r="10035" spans="1:3" x14ac:dyDescent="0.2">
      <c r="A10035">
        <v>72</v>
      </c>
      <c r="B10035">
        <v>97</v>
      </c>
      <c r="C10035">
        <v>79</v>
      </c>
    </row>
    <row r="10036" spans="1:3" x14ac:dyDescent="0.2">
      <c r="A10036">
        <v>72</v>
      </c>
      <c r="B10036">
        <v>98</v>
      </c>
      <c r="C10036">
        <v>65</v>
      </c>
    </row>
    <row r="10037" spans="1:3" x14ac:dyDescent="0.2">
      <c r="A10037">
        <v>72</v>
      </c>
      <c r="B10037">
        <v>99</v>
      </c>
      <c r="C10037">
        <v>54</v>
      </c>
    </row>
    <row r="10038" spans="1:3" x14ac:dyDescent="0.2">
      <c r="A10038">
        <v>72</v>
      </c>
      <c r="B10038">
        <v>100</v>
      </c>
      <c r="C10038">
        <v>81</v>
      </c>
    </row>
    <row r="10039" spans="1:3" x14ac:dyDescent="0.2">
      <c r="A10039">
        <v>72</v>
      </c>
      <c r="B10039">
        <v>101</v>
      </c>
      <c r="C10039">
        <v>80</v>
      </c>
    </row>
    <row r="10040" spans="1:3" x14ac:dyDescent="0.2">
      <c r="A10040">
        <v>72</v>
      </c>
      <c r="B10040">
        <v>102</v>
      </c>
      <c r="C10040">
        <v>70</v>
      </c>
    </row>
    <row r="10041" spans="1:3" x14ac:dyDescent="0.2">
      <c r="A10041">
        <v>72</v>
      </c>
      <c r="B10041">
        <v>103</v>
      </c>
      <c r="C10041">
        <v>55</v>
      </c>
    </row>
    <row r="10042" spans="1:3" x14ac:dyDescent="0.2">
      <c r="A10042">
        <v>72</v>
      </c>
      <c r="B10042">
        <v>104</v>
      </c>
      <c r="C10042">
        <v>55</v>
      </c>
    </row>
    <row r="10043" spans="1:3" x14ac:dyDescent="0.2">
      <c r="A10043">
        <v>72</v>
      </c>
      <c r="B10043">
        <v>105</v>
      </c>
      <c r="C10043">
        <v>90</v>
      </c>
    </row>
    <row r="10044" spans="1:3" x14ac:dyDescent="0.2">
      <c r="A10044">
        <v>72</v>
      </c>
      <c r="B10044">
        <v>106</v>
      </c>
      <c r="C10044">
        <v>66</v>
      </c>
    </row>
    <row r="10045" spans="1:3" x14ac:dyDescent="0.2">
      <c r="A10045">
        <v>72</v>
      </c>
      <c r="B10045">
        <v>107</v>
      </c>
      <c r="C10045">
        <v>99</v>
      </c>
    </row>
    <row r="10046" spans="1:3" x14ac:dyDescent="0.2">
      <c r="A10046">
        <v>72</v>
      </c>
      <c r="B10046">
        <v>108</v>
      </c>
      <c r="C10046">
        <v>79</v>
      </c>
    </row>
    <row r="10047" spans="1:3" x14ac:dyDescent="0.2">
      <c r="A10047">
        <v>72</v>
      </c>
      <c r="B10047">
        <v>109</v>
      </c>
      <c r="C10047">
        <v>71</v>
      </c>
    </row>
    <row r="10048" spans="1:3" x14ac:dyDescent="0.2">
      <c r="A10048">
        <v>72</v>
      </c>
      <c r="B10048">
        <v>110</v>
      </c>
      <c r="C10048">
        <v>80</v>
      </c>
    </row>
    <row r="10049" spans="1:3" x14ac:dyDescent="0.2">
      <c r="A10049">
        <v>72</v>
      </c>
      <c r="B10049">
        <v>111</v>
      </c>
      <c r="C10049">
        <v>80</v>
      </c>
    </row>
    <row r="10050" spans="1:3" x14ac:dyDescent="0.2">
      <c r="A10050">
        <v>72</v>
      </c>
      <c r="B10050">
        <v>112</v>
      </c>
      <c r="C10050">
        <v>71</v>
      </c>
    </row>
    <row r="10051" spans="1:3" x14ac:dyDescent="0.2">
      <c r="A10051">
        <v>72</v>
      </c>
      <c r="B10051">
        <v>113</v>
      </c>
      <c r="C10051">
        <v>79</v>
      </c>
    </row>
    <row r="10052" spans="1:3" x14ac:dyDescent="0.2">
      <c r="A10052">
        <v>72</v>
      </c>
      <c r="B10052">
        <v>114</v>
      </c>
      <c r="C10052">
        <v>105</v>
      </c>
    </row>
    <row r="10053" spans="1:3" x14ac:dyDescent="0.2">
      <c r="A10053">
        <v>72</v>
      </c>
      <c r="B10053">
        <v>115</v>
      </c>
      <c r="C10053">
        <v>33</v>
      </c>
    </row>
    <row r="10054" spans="1:3" x14ac:dyDescent="0.2">
      <c r="A10054">
        <v>72</v>
      </c>
      <c r="B10054">
        <v>116</v>
      </c>
      <c r="C10054">
        <v>73</v>
      </c>
    </row>
    <row r="10055" spans="1:3" x14ac:dyDescent="0.2">
      <c r="A10055">
        <v>72</v>
      </c>
      <c r="B10055">
        <v>117</v>
      </c>
      <c r="C10055">
        <v>105</v>
      </c>
    </row>
    <row r="10056" spans="1:3" x14ac:dyDescent="0.2">
      <c r="A10056">
        <v>72</v>
      </c>
      <c r="B10056">
        <v>118</v>
      </c>
      <c r="C10056">
        <v>46</v>
      </c>
    </row>
    <row r="10057" spans="1:3" x14ac:dyDescent="0.2">
      <c r="A10057">
        <v>72</v>
      </c>
      <c r="B10057">
        <v>119</v>
      </c>
      <c r="C10057">
        <v>88</v>
      </c>
    </row>
    <row r="10058" spans="1:3" x14ac:dyDescent="0.2">
      <c r="A10058">
        <v>72</v>
      </c>
      <c r="B10058">
        <v>120</v>
      </c>
      <c r="C10058">
        <v>65</v>
      </c>
    </row>
    <row r="10059" spans="1:3" x14ac:dyDescent="0.2">
      <c r="A10059">
        <v>72</v>
      </c>
      <c r="B10059">
        <v>121</v>
      </c>
      <c r="C10059">
        <v>70</v>
      </c>
    </row>
    <row r="10060" spans="1:3" x14ac:dyDescent="0.2">
      <c r="A10060">
        <v>72</v>
      </c>
      <c r="B10060">
        <v>122</v>
      </c>
      <c r="C10060">
        <v>41</v>
      </c>
    </row>
    <row r="10061" spans="1:3" x14ac:dyDescent="0.2">
      <c r="A10061">
        <v>72</v>
      </c>
      <c r="B10061">
        <v>123</v>
      </c>
      <c r="C10061">
        <v>66</v>
      </c>
    </row>
    <row r="10062" spans="1:3" x14ac:dyDescent="0.2">
      <c r="A10062">
        <v>72</v>
      </c>
      <c r="B10062">
        <v>124</v>
      </c>
      <c r="C10062">
        <v>66</v>
      </c>
    </row>
    <row r="10063" spans="1:3" x14ac:dyDescent="0.2">
      <c r="A10063">
        <v>72</v>
      </c>
      <c r="B10063">
        <v>125</v>
      </c>
      <c r="C10063">
        <v>85</v>
      </c>
    </row>
    <row r="10064" spans="1:3" x14ac:dyDescent="0.2">
      <c r="A10064">
        <v>72</v>
      </c>
      <c r="B10064">
        <v>126</v>
      </c>
      <c r="C10064">
        <v>85</v>
      </c>
    </row>
    <row r="10065" spans="1:3" x14ac:dyDescent="0.2">
      <c r="A10065">
        <v>72</v>
      </c>
      <c r="B10065">
        <v>127</v>
      </c>
      <c r="C10065">
        <v>99</v>
      </c>
    </row>
    <row r="10066" spans="1:3" x14ac:dyDescent="0.2">
      <c r="A10066">
        <v>72</v>
      </c>
      <c r="B10066">
        <v>128</v>
      </c>
      <c r="C10066">
        <v>70</v>
      </c>
    </row>
    <row r="10067" spans="1:3" x14ac:dyDescent="0.2">
      <c r="A10067">
        <v>72</v>
      </c>
      <c r="B10067">
        <v>129</v>
      </c>
      <c r="C10067">
        <v>99</v>
      </c>
    </row>
    <row r="10068" spans="1:3" x14ac:dyDescent="0.2">
      <c r="A10068">
        <v>72</v>
      </c>
      <c r="B10068">
        <v>130</v>
      </c>
      <c r="C10068">
        <v>49</v>
      </c>
    </row>
    <row r="10069" spans="1:3" x14ac:dyDescent="0.2">
      <c r="A10069">
        <v>72</v>
      </c>
      <c r="B10069">
        <v>131</v>
      </c>
      <c r="C10069">
        <v>65</v>
      </c>
    </row>
    <row r="10070" spans="1:3" x14ac:dyDescent="0.2">
      <c r="A10070">
        <v>72</v>
      </c>
      <c r="B10070">
        <v>132</v>
      </c>
      <c r="C10070">
        <v>85</v>
      </c>
    </row>
    <row r="10071" spans="1:3" x14ac:dyDescent="0.2">
      <c r="A10071">
        <v>72</v>
      </c>
      <c r="B10071">
        <v>133</v>
      </c>
      <c r="C10071">
        <v>85</v>
      </c>
    </row>
    <row r="10072" spans="1:3" x14ac:dyDescent="0.2">
      <c r="A10072">
        <v>72</v>
      </c>
      <c r="B10072">
        <v>134</v>
      </c>
      <c r="C10072">
        <v>85</v>
      </c>
    </row>
    <row r="10073" spans="1:3" x14ac:dyDescent="0.2">
      <c r="A10073">
        <v>72</v>
      </c>
      <c r="B10073">
        <v>135</v>
      </c>
      <c r="C10073">
        <v>83</v>
      </c>
    </row>
    <row r="10074" spans="1:3" x14ac:dyDescent="0.2">
      <c r="A10074">
        <v>72</v>
      </c>
      <c r="B10074">
        <v>136</v>
      </c>
      <c r="C10074">
        <v>83</v>
      </c>
    </row>
    <row r="10075" spans="1:3" x14ac:dyDescent="0.2">
      <c r="A10075">
        <v>72</v>
      </c>
      <c r="B10075">
        <v>137</v>
      </c>
      <c r="C10075">
        <v>83</v>
      </c>
    </row>
    <row r="10076" spans="1:3" x14ac:dyDescent="0.2">
      <c r="A10076">
        <v>73</v>
      </c>
      <c r="B10076">
        <v>0</v>
      </c>
      <c r="C10076">
        <v>24</v>
      </c>
    </row>
    <row r="10077" spans="1:3" x14ac:dyDescent="0.2">
      <c r="A10077">
        <v>73</v>
      </c>
      <c r="B10077">
        <v>1</v>
      </c>
      <c r="C10077">
        <v>24</v>
      </c>
    </row>
    <row r="10078" spans="1:3" x14ac:dyDescent="0.2">
      <c r="A10078">
        <v>73</v>
      </c>
      <c r="B10078">
        <v>2</v>
      </c>
      <c r="C10078">
        <v>62</v>
      </c>
    </row>
    <row r="10079" spans="1:3" x14ac:dyDescent="0.2">
      <c r="A10079">
        <v>73</v>
      </c>
      <c r="B10079">
        <v>3</v>
      </c>
      <c r="C10079">
        <v>96</v>
      </c>
    </row>
    <row r="10080" spans="1:3" x14ac:dyDescent="0.2">
      <c r="A10080">
        <v>73</v>
      </c>
      <c r="B10080">
        <v>4</v>
      </c>
      <c r="C10080">
        <v>95</v>
      </c>
    </row>
    <row r="10081" spans="1:3" x14ac:dyDescent="0.2">
      <c r="A10081">
        <v>73</v>
      </c>
      <c r="B10081">
        <v>5</v>
      </c>
      <c r="C10081">
        <v>23</v>
      </c>
    </row>
    <row r="10082" spans="1:3" x14ac:dyDescent="0.2">
      <c r="A10082">
        <v>73</v>
      </c>
      <c r="B10082">
        <v>6</v>
      </c>
      <c r="C10082">
        <v>95</v>
      </c>
    </row>
    <row r="10083" spans="1:3" x14ac:dyDescent="0.2">
      <c r="A10083">
        <v>73</v>
      </c>
      <c r="B10083">
        <v>7</v>
      </c>
      <c r="C10083">
        <v>22</v>
      </c>
    </row>
    <row r="10084" spans="1:3" x14ac:dyDescent="0.2">
      <c r="A10084">
        <v>73</v>
      </c>
      <c r="B10084">
        <v>8</v>
      </c>
      <c r="C10084">
        <v>21</v>
      </c>
    </row>
    <row r="10085" spans="1:3" x14ac:dyDescent="0.2">
      <c r="A10085">
        <v>73</v>
      </c>
      <c r="B10085">
        <v>9</v>
      </c>
      <c r="C10085">
        <v>20</v>
      </c>
    </row>
    <row r="10086" spans="1:3" x14ac:dyDescent="0.2">
      <c r="A10086">
        <v>73</v>
      </c>
      <c r="B10086">
        <v>10</v>
      </c>
      <c r="C10086">
        <v>74</v>
      </c>
    </row>
    <row r="10087" spans="1:3" x14ac:dyDescent="0.2">
      <c r="A10087">
        <v>73</v>
      </c>
      <c r="B10087">
        <v>11</v>
      </c>
      <c r="C10087">
        <v>13</v>
      </c>
    </row>
    <row r="10088" spans="1:3" x14ac:dyDescent="0.2">
      <c r="A10088">
        <v>73</v>
      </c>
      <c r="B10088">
        <v>12</v>
      </c>
      <c r="C10088">
        <v>20</v>
      </c>
    </row>
    <row r="10089" spans="1:3" x14ac:dyDescent="0.2">
      <c r="A10089">
        <v>73</v>
      </c>
      <c r="B10089">
        <v>13</v>
      </c>
      <c r="C10089">
        <v>22</v>
      </c>
    </row>
    <row r="10090" spans="1:3" x14ac:dyDescent="0.2">
      <c r="A10090">
        <v>73</v>
      </c>
      <c r="B10090">
        <v>14</v>
      </c>
      <c r="C10090">
        <v>22</v>
      </c>
    </row>
    <row r="10091" spans="1:3" x14ac:dyDescent="0.2">
      <c r="A10091">
        <v>73</v>
      </c>
      <c r="B10091">
        <v>15</v>
      </c>
      <c r="C10091">
        <v>30</v>
      </c>
    </row>
    <row r="10092" spans="1:3" x14ac:dyDescent="0.2">
      <c r="A10092">
        <v>73</v>
      </c>
      <c r="B10092">
        <v>16</v>
      </c>
      <c r="C10092">
        <v>7</v>
      </c>
    </row>
    <row r="10093" spans="1:3" x14ac:dyDescent="0.2">
      <c r="A10093">
        <v>73</v>
      </c>
      <c r="B10093">
        <v>17</v>
      </c>
      <c r="C10093">
        <v>62</v>
      </c>
    </row>
    <row r="10094" spans="1:3" x14ac:dyDescent="0.2">
      <c r="A10094">
        <v>73</v>
      </c>
      <c r="B10094">
        <v>18</v>
      </c>
      <c r="C10094">
        <v>7</v>
      </c>
    </row>
    <row r="10095" spans="1:3" x14ac:dyDescent="0.2">
      <c r="A10095">
        <v>73</v>
      </c>
      <c r="B10095">
        <v>19</v>
      </c>
      <c r="C10095">
        <v>30</v>
      </c>
    </row>
    <row r="10096" spans="1:3" x14ac:dyDescent="0.2">
      <c r="A10096">
        <v>73</v>
      </c>
      <c r="B10096">
        <v>20</v>
      </c>
      <c r="C10096">
        <v>89</v>
      </c>
    </row>
    <row r="10097" spans="1:3" x14ac:dyDescent="0.2">
      <c r="A10097">
        <v>73</v>
      </c>
      <c r="B10097">
        <v>21</v>
      </c>
      <c r="C10097">
        <v>52</v>
      </c>
    </row>
    <row r="10098" spans="1:3" x14ac:dyDescent="0.2">
      <c r="A10098">
        <v>73</v>
      </c>
      <c r="B10098">
        <v>22</v>
      </c>
      <c r="C10098">
        <v>78</v>
      </c>
    </row>
    <row r="10099" spans="1:3" x14ac:dyDescent="0.2">
      <c r="A10099">
        <v>73</v>
      </c>
      <c r="B10099">
        <v>23</v>
      </c>
      <c r="C10099">
        <v>89</v>
      </c>
    </row>
    <row r="10100" spans="1:3" x14ac:dyDescent="0.2">
      <c r="A10100">
        <v>73</v>
      </c>
      <c r="B10100">
        <v>24</v>
      </c>
      <c r="C10100">
        <v>72</v>
      </c>
    </row>
    <row r="10101" spans="1:3" x14ac:dyDescent="0.2">
      <c r="A10101">
        <v>73</v>
      </c>
      <c r="B10101">
        <v>25</v>
      </c>
      <c r="C10101">
        <v>24</v>
      </c>
    </row>
    <row r="10102" spans="1:3" x14ac:dyDescent="0.2">
      <c r="A10102">
        <v>73</v>
      </c>
      <c r="B10102">
        <v>26</v>
      </c>
      <c r="C10102">
        <v>96</v>
      </c>
    </row>
    <row r="10103" spans="1:3" x14ac:dyDescent="0.2">
      <c r="A10103">
        <v>73</v>
      </c>
      <c r="B10103">
        <v>27</v>
      </c>
      <c r="C10103">
        <v>90</v>
      </c>
    </row>
    <row r="10104" spans="1:3" x14ac:dyDescent="0.2">
      <c r="A10104">
        <v>73</v>
      </c>
      <c r="B10104">
        <v>28</v>
      </c>
      <c r="C10104">
        <v>33</v>
      </c>
    </row>
    <row r="10105" spans="1:3" x14ac:dyDescent="0.2">
      <c r="A10105">
        <v>73</v>
      </c>
      <c r="B10105">
        <v>29</v>
      </c>
      <c r="C10105">
        <v>23</v>
      </c>
    </row>
    <row r="10106" spans="1:3" x14ac:dyDescent="0.2">
      <c r="A10106">
        <v>73</v>
      </c>
      <c r="B10106">
        <v>30</v>
      </c>
      <c r="C10106">
        <v>39</v>
      </c>
    </row>
    <row r="10107" spans="1:3" x14ac:dyDescent="0.2">
      <c r="A10107">
        <v>73</v>
      </c>
      <c r="B10107">
        <v>31</v>
      </c>
      <c r="C10107">
        <v>116</v>
      </c>
    </row>
    <row r="10108" spans="1:3" x14ac:dyDescent="0.2">
      <c r="A10108">
        <v>73</v>
      </c>
      <c r="B10108">
        <v>32</v>
      </c>
      <c r="C10108">
        <v>72</v>
      </c>
    </row>
    <row r="10109" spans="1:3" x14ac:dyDescent="0.2">
      <c r="A10109">
        <v>73</v>
      </c>
      <c r="B10109">
        <v>33</v>
      </c>
      <c r="C10109">
        <v>73</v>
      </c>
    </row>
    <row r="10110" spans="1:3" x14ac:dyDescent="0.2">
      <c r="A10110">
        <v>73</v>
      </c>
      <c r="B10110">
        <v>34</v>
      </c>
      <c r="C10110">
        <v>73</v>
      </c>
    </row>
    <row r="10111" spans="1:3" x14ac:dyDescent="0.2">
      <c r="A10111">
        <v>73</v>
      </c>
      <c r="B10111">
        <v>35</v>
      </c>
      <c r="C10111">
        <v>95</v>
      </c>
    </row>
    <row r="10112" spans="1:3" x14ac:dyDescent="0.2">
      <c r="A10112">
        <v>73</v>
      </c>
      <c r="B10112">
        <v>36</v>
      </c>
      <c r="C10112">
        <v>96</v>
      </c>
    </row>
    <row r="10113" spans="1:3" x14ac:dyDescent="0.2">
      <c r="A10113">
        <v>73</v>
      </c>
      <c r="B10113">
        <v>37</v>
      </c>
      <c r="C10113">
        <v>66</v>
      </c>
    </row>
    <row r="10114" spans="1:3" x14ac:dyDescent="0.2">
      <c r="A10114">
        <v>73</v>
      </c>
      <c r="B10114">
        <v>38</v>
      </c>
      <c r="C10114">
        <v>80</v>
      </c>
    </row>
    <row r="10115" spans="1:3" x14ac:dyDescent="0.2">
      <c r="A10115">
        <v>73</v>
      </c>
      <c r="B10115">
        <v>39</v>
      </c>
      <c r="C10115">
        <v>78</v>
      </c>
    </row>
    <row r="10116" spans="1:3" x14ac:dyDescent="0.2">
      <c r="A10116">
        <v>73</v>
      </c>
      <c r="B10116">
        <v>40</v>
      </c>
      <c r="C10116">
        <v>56</v>
      </c>
    </row>
    <row r="10117" spans="1:3" x14ac:dyDescent="0.2">
      <c r="A10117">
        <v>73</v>
      </c>
      <c r="B10117">
        <v>41</v>
      </c>
      <c r="C10117">
        <v>116</v>
      </c>
    </row>
    <row r="10118" spans="1:3" x14ac:dyDescent="0.2">
      <c r="A10118">
        <v>73</v>
      </c>
      <c r="B10118">
        <v>42</v>
      </c>
      <c r="C10118">
        <v>56</v>
      </c>
    </row>
    <row r="10119" spans="1:3" x14ac:dyDescent="0.2">
      <c r="A10119">
        <v>73</v>
      </c>
      <c r="B10119">
        <v>43</v>
      </c>
      <c r="C10119">
        <v>116</v>
      </c>
    </row>
    <row r="10120" spans="1:3" x14ac:dyDescent="0.2">
      <c r="A10120">
        <v>73</v>
      </c>
      <c r="B10120">
        <v>44</v>
      </c>
      <c r="C10120">
        <v>66</v>
      </c>
    </row>
    <row r="10121" spans="1:3" x14ac:dyDescent="0.2">
      <c r="A10121">
        <v>73</v>
      </c>
      <c r="B10121">
        <v>45</v>
      </c>
      <c r="C10121">
        <v>72</v>
      </c>
    </row>
    <row r="10122" spans="1:3" x14ac:dyDescent="0.2">
      <c r="A10122">
        <v>73</v>
      </c>
      <c r="B10122">
        <v>46</v>
      </c>
      <c r="C10122">
        <v>79</v>
      </c>
    </row>
    <row r="10123" spans="1:3" x14ac:dyDescent="0.2">
      <c r="A10123">
        <v>73</v>
      </c>
      <c r="B10123">
        <v>47</v>
      </c>
      <c r="C10123">
        <v>79</v>
      </c>
    </row>
    <row r="10124" spans="1:3" x14ac:dyDescent="0.2">
      <c r="A10124">
        <v>73</v>
      </c>
      <c r="B10124">
        <v>48</v>
      </c>
      <c r="C10124">
        <v>64</v>
      </c>
    </row>
    <row r="10125" spans="1:3" x14ac:dyDescent="0.2">
      <c r="A10125">
        <v>73</v>
      </c>
      <c r="B10125">
        <v>49</v>
      </c>
      <c r="C10125">
        <v>54</v>
      </c>
    </row>
    <row r="10126" spans="1:3" x14ac:dyDescent="0.2">
      <c r="A10126">
        <v>73</v>
      </c>
      <c r="B10126">
        <v>50</v>
      </c>
      <c r="C10126">
        <v>116</v>
      </c>
    </row>
    <row r="10127" spans="1:3" x14ac:dyDescent="0.2">
      <c r="A10127">
        <v>73</v>
      </c>
      <c r="B10127">
        <v>51</v>
      </c>
      <c r="C10127">
        <v>33</v>
      </c>
    </row>
    <row r="10128" spans="1:3" x14ac:dyDescent="0.2">
      <c r="A10128">
        <v>73</v>
      </c>
      <c r="B10128">
        <v>52</v>
      </c>
      <c r="C10128">
        <v>73</v>
      </c>
    </row>
    <row r="10129" spans="1:3" x14ac:dyDescent="0.2">
      <c r="A10129">
        <v>73</v>
      </c>
      <c r="B10129">
        <v>53</v>
      </c>
      <c r="C10129">
        <v>21</v>
      </c>
    </row>
    <row r="10130" spans="1:3" x14ac:dyDescent="0.2">
      <c r="A10130">
        <v>73</v>
      </c>
      <c r="B10130">
        <v>54</v>
      </c>
      <c r="C10130">
        <v>55</v>
      </c>
    </row>
    <row r="10131" spans="1:3" x14ac:dyDescent="0.2">
      <c r="A10131">
        <v>73</v>
      </c>
      <c r="B10131">
        <v>55</v>
      </c>
      <c r="C10131">
        <v>59</v>
      </c>
    </row>
    <row r="10132" spans="1:3" x14ac:dyDescent="0.2">
      <c r="A10132">
        <v>73</v>
      </c>
      <c r="B10132">
        <v>56</v>
      </c>
      <c r="C10132">
        <v>28</v>
      </c>
    </row>
    <row r="10133" spans="1:3" x14ac:dyDescent="0.2">
      <c r="A10133">
        <v>73</v>
      </c>
      <c r="B10133">
        <v>57</v>
      </c>
      <c r="C10133">
        <v>28</v>
      </c>
    </row>
    <row r="10134" spans="1:3" x14ac:dyDescent="0.2">
      <c r="A10134">
        <v>73</v>
      </c>
      <c r="B10134">
        <v>58</v>
      </c>
      <c r="C10134">
        <v>51</v>
      </c>
    </row>
    <row r="10135" spans="1:3" x14ac:dyDescent="0.2">
      <c r="A10135">
        <v>73</v>
      </c>
      <c r="B10135">
        <v>59</v>
      </c>
      <c r="C10135">
        <v>33</v>
      </c>
    </row>
    <row r="10136" spans="1:3" x14ac:dyDescent="0.2">
      <c r="A10136">
        <v>73</v>
      </c>
      <c r="B10136">
        <v>60</v>
      </c>
      <c r="C10136">
        <v>99</v>
      </c>
    </row>
    <row r="10137" spans="1:3" x14ac:dyDescent="0.2">
      <c r="A10137">
        <v>73</v>
      </c>
      <c r="B10137">
        <v>61</v>
      </c>
      <c r="C10137">
        <v>74</v>
      </c>
    </row>
    <row r="10138" spans="1:3" x14ac:dyDescent="0.2">
      <c r="A10138">
        <v>73</v>
      </c>
      <c r="B10138">
        <v>62</v>
      </c>
      <c r="C10138">
        <v>72</v>
      </c>
    </row>
    <row r="10139" spans="1:3" x14ac:dyDescent="0.2">
      <c r="A10139">
        <v>73</v>
      </c>
      <c r="B10139">
        <v>63</v>
      </c>
      <c r="C10139">
        <v>66</v>
      </c>
    </row>
    <row r="10140" spans="1:3" x14ac:dyDescent="0.2">
      <c r="A10140">
        <v>73</v>
      </c>
      <c r="B10140">
        <v>64</v>
      </c>
      <c r="C10140">
        <v>54</v>
      </c>
    </row>
    <row r="10141" spans="1:3" x14ac:dyDescent="0.2">
      <c r="A10141">
        <v>73</v>
      </c>
      <c r="B10141">
        <v>65</v>
      </c>
      <c r="C10141">
        <v>50</v>
      </c>
    </row>
    <row r="10142" spans="1:3" x14ac:dyDescent="0.2">
      <c r="A10142">
        <v>73</v>
      </c>
      <c r="B10142">
        <v>66</v>
      </c>
      <c r="C10142">
        <v>40</v>
      </c>
    </row>
    <row r="10143" spans="1:3" x14ac:dyDescent="0.2">
      <c r="A10143">
        <v>73</v>
      </c>
      <c r="B10143">
        <v>67</v>
      </c>
      <c r="C10143">
        <v>70</v>
      </c>
    </row>
    <row r="10144" spans="1:3" x14ac:dyDescent="0.2">
      <c r="A10144">
        <v>73</v>
      </c>
      <c r="B10144">
        <v>68</v>
      </c>
      <c r="C10144">
        <v>65</v>
      </c>
    </row>
    <row r="10145" spans="1:3" x14ac:dyDescent="0.2">
      <c r="A10145">
        <v>73</v>
      </c>
      <c r="B10145">
        <v>69</v>
      </c>
      <c r="C10145">
        <v>90</v>
      </c>
    </row>
    <row r="10146" spans="1:3" x14ac:dyDescent="0.2">
      <c r="A10146">
        <v>73</v>
      </c>
      <c r="B10146">
        <v>70</v>
      </c>
      <c r="C10146">
        <v>42</v>
      </c>
    </row>
    <row r="10147" spans="1:3" x14ac:dyDescent="0.2">
      <c r="A10147">
        <v>73</v>
      </c>
      <c r="B10147">
        <v>71</v>
      </c>
      <c r="C10147">
        <v>115</v>
      </c>
    </row>
    <row r="10148" spans="1:3" x14ac:dyDescent="0.2">
      <c r="A10148">
        <v>73</v>
      </c>
      <c r="B10148">
        <v>72</v>
      </c>
      <c r="C10148">
        <v>89</v>
      </c>
    </row>
    <row r="10149" spans="1:3" x14ac:dyDescent="0.2">
      <c r="A10149">
        <v>73</v>
      </c>
      <c r="B10149">
        <v>73</v>
      </c>
      <c r="C10149">
        <v>73</v>
      </c>
    </row>
    <row r="10150" spans="1:3" x14ac:dyDescent="0.2">
      <c r="A10150">
        <v>73</v>
      </c>
      <c r="B10150">
        <v>74</v>
      </c>
      <c r="C10150">
        <v>54</v>
      </c>
    </row>
    <row r="10151" spans="1:3" x14ac:dyDescent="0.2">
      <c r="A10151">
        <v>73</v>
      </c>
      <c r="B10151">
        <v>75</v>
      </c>
      <c r="C10151">
        <v>54</v>
      </c>
    </row>
    <row r="10152" spans="1:3" x14ac:dyDescent="0.2">
      <c r="A10152">
        <v>73</v>
      </c>
      <c r="B10152">
        <v>76</v>
      </c>
      <c r="C10152">
        <v>71</v>
      </c>
    </row>
    <row r="10153" spans="1:3" x14ac:dyDescent="0.2">
      <c r="A10153">
        <v>73</v>
      </c>
      <c r="B10153">
        <v>77</v>
      </c>
      <c r="C10153">
        <v>71</v>
      </c>
    </row>
    <row r="10154" spans="1:3" x14ac:dyDescent="0.2">
      <c r="A10154">
        <v>73</v>
      </c>
      <c r="B10154">
        <v>78</v>
      </c>
      <c r="C10154">
        <v>21</v>
      </c>
    </row>
    <row r="10155" spans="1:3" x14ac:dyDescent="0.2">
      <c r="A10155">
        <v>73</v>
      </c>
      <c r="B10155">
        <v>79</v>
      </c>
      <c r="C10155">
        <v>115</v>
      </c>
    </row>
    <row r="10156" spans="1:3" x14ac:dyDescent="0.2">
      <c r="A10156">
        <v>73</v>
      </c>
      <c r="B10156">
        <v>80</v>
      </c>
      <c r="C10156">
        <v>40</v>
      </c>
    </row>
    <row r="10157" spans="1:3" x14ac:dyDescent="0.2">
      <c r="A10157">
        <v>73</v>
      </c>
      <c r="B10157">
        <v>81</v>
      </c>
      <c r="C10157">
        <v>55</v>
      </c>
    </row>
    <row r="10158" spans="1:3" x14ac:dyDescent="0.2">
      <c r="A10158">
        <v>73</v>
      </c>
      <c r="B10158">
        <v>82</v>
      </c>
      <c r="C10158">
        <v>95</v>
      </c>
    </row>
    <row r="10159" spans="1:3" x14ac:dyDescent="0.2">
      <c r="A10159">
        <v>73</v>
      </c>
      <c r="B10159">
        <v>83</v>
      </c>
      <c r="C10159">
        <v>41</v>
      </c>
    </row>
    <row r="10160" spans="1:3" x14ac:dyDescent="0.2">
      <c r="A10160">
        <v>73</v>
      </c>
      <c r="B10160">
        <v>84</v>
      </c>
      <c r="C10160">
        <v>103</v>
      </c>
    </row>
    <row r="10161" spans="1:3" x14ac:dyDescent="0.2">
      <c r="A10161">
        <v>73</v>
      </c>
      <c r="B10161">
        <v>85</v>
      </c>
      <c r="C10161">
        <v>69</v>
      </c>
    </row>
    <row r="10162" spans="1:3" x14ac:dyDescent="0.2">
      <c r="A10162">
        <v>73</v>
      </c>
      <c r="B10162">
        <v>86</v>
      </c>
      <c r="C10162">
        <v>83</v>
      </c>
    </row>
    <row r="10163" spans="1:3" x14ac:dyDescent="0.2">
      <c r="A10163">
        <v>73</v>
      </c>
      <c r="B10163">
        <v>87</v>
      </c>
      <c r="C10163">
        <v>80</v>
      </c>
    </row>
    <row r="10164" spans="1:3" x14ac:dyDescent="0.2">
      <c r="A10164">
        <v>73</v>
      </c>
      <c r="B10164">
        <v>88</v>
      </c>
      <c r="C10164">
        <v>31</v>
      </c>
    </row>
    <row r="10165" spans="1:3" x14ac:dyDescent="0.2">
      <c r="A10165">
        <v>73</v>
      </c>
      <c r="B10165">
        <v>89</v>
      </c>
      <c r="C10165">
        <v>21</v>
      </c>
    </row>
    <row r="10166" spans="1:3" x14ac:dyDescent="0.2">
      <c r="A10166">
        <v>73</v>
      </c>
      <c r="B10166">
        <v>90</v>
      </c>
      <c r="C10166">
        <v>91</v>
      </c>
    </row>
    <row r="10167" spans="1:3" x14ac:dyDescent="0.2">
      <c r="A10167">
        <v>73</v>
      </c>
      <c r="B10167">
        <v>91</v>
      </c>
      <c r="C10167">
        <v>51</v>
      </c>
    </row>
    <row r="10168" spans="1:3" x14ac:dyDescent="0.2">
      <c r="A10168">
        <v>73</v>
      </c>
      <c r="B10168">
        <v>92</v>
      </c>
      <c r="C10168">
        <v>105</v>
      </c>
    </row>
    <row r="10169" spans="1:3" x14ac:dyDescent="0.2">
      <c r="A10169">
        <v>73</v>
      </c>
      <c r="B10169">
        <v>93</v>
      </c>
      <c r="C10169">
        <v>71</v>
      </c>
    </row>
    <row r="10170" spans="1:3" x14ac:dyDescent="0.2">
      <c r="A10170">
        <v>73</v>
      </c>
      <c r="B10170">
        <v>94</v>
      </c>
      <c r="C10170">
        <v>74</v>
      </c>
    </row>
    <row r="10171" spans="1:3" x14ac:dyDescent="0.2">
      <c r="A10171">
        <v>73</v>
      </c>
      <c r="B10171">
        <v>95</v>
      </c>
      <c r="C10171">
        <v>39</v>
      </c>
    </row>
    <row r="10172" spans="1:3" x14ac:dyDescent="0.2">
      <c r="A10172">
        <v>73</v>
      </c>
      <c r="B10172">
        <v>96</v>
      </c>
      <c r="C10172">
        <v>39</v>
      </c>
    </row>
    <row r="10173" spans="1:3" x14ac:dyDescent="0.2">
      <c r="A10173">
        <v>73</v>
      </c>
      <c r="B10173">
        <v>97</v>
      </c>
      <c r="C10173">
        <v>64</v>
      </c>
    </row>
    <row r="10174" spans="1:3" x14ac:dyDescent="0.2">
      <c r="A10174">
        <v>73</v>
      </c>
      <c r="B10174">
        <v>98</v>
      </c>
      <c r="C10174">
        <v>85</v>
      </c>
    </row>
    <row r="10175" spans="1:3" x14ac:dyDescent="0.2">
      <c r="A10175">
        <v>73</v>
      </c>
      <c r="B10175">
        <v>99</v>
      </c>
      <c r="C10175">
        <v>31</v>
      </c>
    </row>
    <row r="10176" spans="1:3" x14ac:dyDescent="0.2">
      <c r="A10176">
        <v>73</v>
      </c>
      <c r="B10176">
        <v>100</v>
      </c>
      <c r="C10176">
        <v>41</v>
      </c>
    </row>
    <row r="10177" spans="1:3" x14ac:dyDescent="0.2">
      <c r="A10177">
        <v>73</v>
      </c>
      <c r="B10177">
        <v>101</v>
      </c>
      <c r="C10177">
        <v>88</v>
      </c>
    </row>
    <row r="10178" spans="1:3" x14ac:dyDescent="0.2">
      <c r="A10178">
        <v>73</v>
      </c>
      <c r="B10178">
        <v>102</v>
      </c>
      <c r="C10178">
        <v>65</v>
      </c>
    </row>
    <row r="10179" spans="1:3" x14ac:dyDescent="0.2">
      <c r="A10179">
        <v>73</v>
      </c>
      <c r="B10179">
        <v>103</v>
      </c>
      <c r="C10179">
        <v>115</v>
      </c>
    </row>
    <row r="10180" spans="1:3" x14ac:dyDescent="0.2">
      <c r="A10180">
        <v>73</v>
      </c>
      <c r="B10180">
        <v>104</v>
      </c>
      <c r="C10180">
        <v>115</v>
      </c>
    </row>
    <row r="10181" spans="1:3" x14ac:dyDescent="0.2">
      <c r="A10181">
        <v>73</v>
      </c>
      <c r="B10181">
        <v>105</v>
      </c>
      <c r="C10181">
        <v>54</v>
      </c>
    </row>
    <row r="10182" spans="1:3" x14ac:dyDescent="0.2">
      <c r="A10182">
        <v>73</v>
      </c>
      <c r="B10182">
        <v>106</v>
      </c>
      <c r="C10182">
        <v>99</v>
      </c>
    </row>
    <row r="10183" spans="1:3" x14ac:dyDescent="0.2">
      <c r="A10183">
        <v>73</v>
      </c>
      <c r="B10183">
        <v>107</v>
      </c>
      <c r="C10183">
        <v>65</v>
      </c>
    </row>
    <row r="10184" spans="1:3" x14ac:dyDescent="0.2">
      <c r="A10184">
        <v>73</v>
      </c>
      <c r="B10184">
        <v>108</v>
      </c>
      <c r="C10184">
        <v>49</v>
      </c>
    </row>
    <row r="10185" spans="1:3" x14ac:dyDescent="0.2">
      <c r="A10185">
        <v>73</v>
      </c>
      <c r="B10185">
        <v>109</v>
      </c>
      <c r="C10185">
        <v>105</v>
      </c>
    </row>
    <row r="10186" spans="1:3" x14ac:dyDescent="0.2">
      <c r="A10186">
        <v>73</v>
      </c>
      <c r="B10186">
        <v>110</v>
      </c>
      <c r="C10186">
        <v>99</v>
      </c>
    </row>
    <row r="10187" spans="1:3" x14ac:dyDescent="0.2">
      <c r="A10187">
        <v>73</v>
      </c>
      <c r="B10187">
        <v>111</v>
      </c>
      <c r="C10187">
        <v>88</v>
      </c>
    </row>
    <row r="10188" spans="1:3" x14ac:dyDescent="0.2">
      <c r="A10188">
        <v>73</v>
      </c>
      <c r="B10188">
        <v>112</v>
      </c>
      <c r="C10188">
        <v>49</v>
      </c>
    </row>
    <row r="10189" spans="1:3" x14ac:dyDescent="0.2">
      <c r="A10189">
        <v>73</v>
      </c>
      <c r="B10189">
        <v>113</v>
      </c>
      <c r="C10189">
        <v>49</v>
      </c>
    </row>
    <row r="10190" spans="1:3" x14ac:dyDescent="0.2">
      <c r="A10190">
        <v>73</v>
      </c>
      <c r="B10190">
        <v>114</v>
      </c>
      <c r="C10190">
        <v>70</v>
      </c>
    </row>
    <row r="10191" spans="1:3" x14ac:dyDescent="0.2">
      <c r="A10191">
        <v>73</v>
      </c>
      <c r="B10191">
        <v>115</v>
      </c>
      <c r="C10191">
        <v>58</v>
      </c>
    </row>
    <row r="10192" spans="1:3" x14ac:dyDescent="0.2">
      <c r="A10192">
        <v>73</v>
      </c>
      <c r="B10192">
        <v>116</v>
      </c>
      <c r="C10192">
        <v>28</v>
      </c>
    </row>
    <row r="10193" spans="1:3" x14ac:dyDescent="0.2">
      <c r="A10193">
        <v>73</v>
      </c>
      <c r="B10193">
        <v>117</v>
      </c>
      <c r="C10193">
        <v>70</v>
      </c>
    </row>
    <row r="10194" spans="1:3" x14ac:dyDescent="0.2">
      <c r="A10194">
        <v>73</v>
      </c>
      <c r="B10194">
        <v>118</v>
      </c>
      <c r="C10194">
        <v>76</v>
      </c>
    </row>
    <row r="10195" spans="1:3" x14ac:dyDescent="0.2">
      <c r="A10195">
        <v>73</v>
      </c>
      <c r="B10195">
        <v>119</v>
      </c>
      <c r="C10195">
        <v>83</v>
      </c>
    </row>
    <row r="10196" spans="1:3" x14ac:dyDescent="0.2">
      <c r="A10196">
        <v>73</v>
      </c>
      <c r="B10196">
        <v>120</v>
      </c>
      <c r="C10196">
        <v>85</v>
      </c>
    </row>
    <row r="10197" spans="1:3" x14ac:dyDescent="0.2">
      <c r="A10197">
        <v>73</v>
      </c>
      <c r="B10197">
        <v>121</v>
      </c>
      <c r="C10197">
        <v>65</v>
      </c>
    </row>
    <row r="10198" spans="1:3" x14ac:dyDescent="0.2">
      <c r="A10198">
        <v>73</v>
      </c>
      <c r="B10198">
        <v>122</v>
      </c>
      <c r="C10198">
        <v>79</v>
      </c>
    </row>
    <row r="10199" spans="1:3" x14ac:dyDescent="0.2">
      <c r="A10199">
        <v>73</v>
      </c>
      <c r="B10199">
        <v>123</v>
      </c>
      <c r="C10199">
        <v>99</v>
      </c>
    </row>
    <row r="10200" spans="1:3" x14ac:dyDescent="0.2">
      <c r="A10200">
        <v>73</v>
      </c>
      <c r="B10200">
        <v>124</v>
      </c>
      <c r="C10200">
        <v>99</v>
      </c>
    </row>
    <row r="10201" spans="1:3" x14ac:dyDescent="0.2">
      <c r="A10201">
        <v>73</v>
      </c>
      <c r="B10201">
        <v>125</v>
      </c>
      <c r="C10201">
        <v>122</v>
      </c>
    </row>
    <row r="10202" spans="1:3" x14ac:dyDescent="0.2">
      <c r="A10202">
        <v>73</v>
      </c>
      <c r="B10202">
        <v>126</v>
      </c>
      <c r="C10202">
        <v>122</v>
      </c>
    </row>
    <row r="10203" spans="1:3" x14ac:dyDescent="0.2">
      <c r="A10203">
        <v>73</v>
      </c>
      <c r="B10203">
        <v>127</v>
      </c>
      <c r="C10203">
        <v>83</v>
      </c>
    </row>
    <row r="10204" spans="1:3" x14ac:dyDescent="0.2">
      <c r="A10204">
        <v>73</v>
      </c>
      <c r="B10204">
        <v>128</v>
      </c>
      <c r="C10204">
        <v>65</v>
      </c>
    </row>
    <row r="10205" spans="1:3" x14ac:dyDescent="0.2">
      <c r="A10205">
        <v>73</v>
      </c>
      <c r="B10205">
        <v>129</v>
      </c>
      <c r="C10205">
        <v>83</v>
      </c>
    </row>
    <row r="10206" spans="1:3" x14ac:dyDescent="0.2">
      <c r="A10206">
        <v>73</v>
      </c>
      <c r="B10206">
        <v>130</v>
      </c>
      <c r="C10206">
        <v>70</v>
      </c>
    </row>
    <row r="10207" spans="1:3" x14ac:dyDescent="0.2">
      <c r="A10207">
        <v>73</v>
      </c>
      <c r="B10207">
        <v>131</v>
      </c>
      <c r="C10207">
        <v>85</v>
      </c>
    </row>
    <row r="10208" spans="1:3" x14ac:dyDescent="0.2">
      <c r="A10208">
        <v>73</v>
      </c>
      <c r="B10208">
        <v>132</v>
      </c>
      <c r="C10208">
        <v>46</v>
      </c>
    </row>
    <row r="10209" spans="1:3" x14ac:dyDescent="0.2">
      <c r="A10209">
        <v>73</v>
      </c>
      <c r="B10209">
        <v>133</v>
      </c>
      <c r="C10209">
        <v>46</v>
      </c>
    </row>
    <row r="10210" spans="1:3" x14ac:dyDescent="0.2">
      <c r="A10210">
        <v>73</v>
      </c>
      <c r="B10210">
        <v>134</v>
      </c>
      <c r="C10210">
        <v>46</v>
      </c>
    </row>
    <row r="10211" spans="1:3" x14ac:dyDescent="0.2">
      <c r="A10211">
        <v>73</v>
      </c>
      <c r="B10211">
        <v>135</v>
      </c>
      <c r="C10211">
        <v>46</v>
      </c>
    </row>
    <row r="10212" spans="1:3" x14ac:dyDescent="0.2">
      <c r="A10212">
        <v>73</v>
      </c>
      <c r="B10212">
        <v>136</v>
      </c>
      <c r="C10212">
        <v>46</v>
      </c>
    </row>
    <row r="10213" spans="1:3" x14ac:dyDescent="0.2">
      <c r="A10213">
        <v>73</v>
      </c>
      <c r="B10213">
        <v>137</v>
      </c>
      <c r="C10213">
        <v>46</v>
      </c>
    </row>
    <row r="10214" spans="1:3" x14ac:dyDescent="0.2">
      <c r="A10214">
        <v>74</v>
      </c>
      <c r="B10214">
        <v>0</v>
      </c>
      <c r="C10214">
        <v>78</v>
      </c>
    </row>
    <row r="10215" spans="1:3" x14ac:dyDescent="0.2">
      <c r="A10215">
        <v>74</v>
      </c>
      <c r="B10215">
        <v>1</v>
      </c>
      <c r="C10215">
        <v>21</v>
      </c>
    </row>
    <row r="10216" spans="1:3" x14ac:dyDescent="0.2">
      <c r="A10216">
        <v>74</v>
      </c>
      <c r="B10216">
        <v>2</v>
      </c>
      <c r="C10216">
        <v>89</v>
      </c>
    </row>
    <row r="10217" spans="1:3" x14ac:dyDescent="0.2">
      <c r="A10217">
        <v>74</v>
      </c>
      <c r="B10217">
        <v>3</v>
      </c>
      <c r="C10217">
        <v>21</v>
      </c>
    </row>
    <row r="10218" spans="1:3" x14ac:dyDescent="0.2">
      <c r="A10218">
        <v>74</v>
      </c>
      <c r="B10218">
        <v>4</v>
      </c>
      <c r="C10218">
        <v>73</v>
      </c>
    </row>
    <row r="10219" spans="1:3" x14ac:dyDescent="0.2">
      <c r="A10219">
        <v>74</v>
      </c>
      <c r="B10219">
        <v>5</v>
      </c>
      <c r="C10219">
        <v>51</v>
      </c>
    </row>
    <row r="10220" spans="1:3" x14ac:dyDescent="0.2">
      <c r="A10220">
        <v>74</v>
      </c>
      <c r="B10220">
        <v>6</v>
      </c>
      <c r="C10220">
        <v>73</v>
      </c>
    </row>
    <row r="10221" spans="1:3" x14ac:dyDescent="0.2">
      <c r="A10221">
        <v>74</v>
      </c>
      <c r="B10221">
        <v>7</v>
      </c>
      <c r="C10221">
        <v>55</v>
      </c>
    </row>
    <row r="10222" spans="1:3" x14ac:dyDescent="0.2">
      <c r="A10222">
        <v>74</v>
      </c>
      <c r="B10222">
        <v>8</v>
      </c>
      <c r="C10222">
        <v>90</v>
      </c>
    </row>
    <row r="10223" spans="1:3" x14ac:dyDescent="0.2">
      <c r="A10223">
        <v>74</v>
      </c>
      <c r="B10223">
        <v>9</v>
      </c>
      <c r="C10223">
        <v>33</v>
      </c>
    </row>
    <row r="10224" spans="1:3" x14ac:dyDescent="0.2">
      <c r="A10224">
        <v>74</v>
      </c>
      <c r="B10224">
        <v>10</v>
      </c>
      <c r="C10224">
        <v>65</v>
      </c>
    </row>
    <row r="10225" spans="1:3" x14ac:dyDescent="0.2">
      <c r="A10225">
        <v>74</v>
      </c>
      <c r="B10225">
        <v>11</v>
      </c>
      <c r="C10225">
        <v>33</v>
      </c>
    </row>
    <row r="10226" spans="1:3" x14ac:dyDescent="0.2">
      <c r="A10226">
        <v>74</v>
      </c>
      <c r="B10226">
        <v>12</v>
      </c>
      <c r="C10226">
        <v>33</v>
      </c>
    </row>
    <row r="10227" spans="1:3" x14ac:dyDescent="0.2">
      <c r="A10227">
        <v>74</v>
      </c>
      <c r="B10227">
        <v>13</v>
      </c>
      <c r="C10227">
        <v>55</v>
      </c>
    </row>
    <row r="10228" spans="1:3" x14ac:dyDescent="0.2">
      <c r="A10228">
        <v>74</v>
      </c>
      <c r="B10228">
        <v>14</v>
      </c>
      <c r="C10228">
        <v>55</v>
      </c>
    </row>
    <row r="10229" spans="1:3" x14ac:dyDescent="0.2">
      <c r="A10229">
        <v>74</v>
      </c>
      <c r="B10229">
        <v>15</v>
      </c>
      <c r="C10229">
        <v>21</v>
      </c>
    </row>
    <row r="10230" spans="1:3" x14ac:dyDescent="0.2">
      <c r="A10230">
        <v>74</v>
      </c>
      <c r="B10230">
        <v>16</v>
      </c>
      <c r="C10230">
        <v>73</v>
      </c>
    </row>
    <row r="10231" spans="1:3" x14ac:dyDescent="0.2">
      <c r="A10231">
        <v>74</v>
      </c>
      <c r="B10231">
        <v>17</v>
      </c>
      <c r="C10231">
        <v>8</v>
      </c>
    </row>
    <row r="10232" spans="1:3" x14ac:dyDescent="0.2">
      <c r="A10232">
        <v>74</v>
      </c>
      <c r="B10232">
        <v>18</v>
      </c>
      <c r="C10232">
        <v>73</v>
      </c>
    </row>
    <row r="10233" spans="1:3" x14ac:dyDescent="0.2">
      <c r="A10233">
        <v>74</v>
      </c>
      <c r="B10233">
        <v>19</v>
      </c>
      <c r="C10233">
        <v>21</v>
      </c>
    </row>
    <row r="10234" spans="1:3" x14ac:dyDescent="0.2">
      <c r="A10234">
        <v>74</v>
      </c>
      <c r="B10234">
        <v>20</v>
      </c>
      <c r="C10234">
        <v>55</v>
      </c>
    </row>
    <row r="10235" spans="1:3" x14ac:dyDescent="0.2">
      <c r="A10235">
        <v>74</v>
      </c>
      <c r="B10235">
        <v>21</v>
      </c>
      <c r="C10235">
        <v>115</v>
      </c>
    </row>
    <row r="10236" spans="1:3" x14ac:dyDescent="0.2">
      <c r="A10236">
        <v>74</v>
      </c>
      <c r="B10236">
        <v>22</v>
      </c>
      <c r="C10236">
        <v>116</v>
      </c>
    </row>
    <row r="10237" spans="1:3" x14ac:dyDescent="0.2">
      <c r="A10237">
        <v>74</v>
      </c>
      <c r="B10237">
        <v>23</v>
      </c>
      <c r="C10237">
        <v>56</v>
      </c>
    </row>
    <row r="10238" spans="1:3" x14ac:dyDescent="0.2">
      <c r="A10238">
        <v>74</v>
      </c>
      <c r="B10238">
        <v>24</v>
      </c>
      <c r="C10238">
        <v>28</v>
      </c>
    </row>
    <row r="10239" spans="1:3" x14ac:dyDescent="0.2">
      <c r="A10239">
        <v>74</v>
      </c>
      <c r="B10239">
        <v>25</v>
      </c>
      <c r="C10239">
        <v>78</v>
      </c>
    </row>
    <row r="10240" spans="1:3" x14ac:dyDescent="0.2">
      <c r="A10240">
        <v>74</v>
      </c>
      <c r="B10240">
        <v>26</v>
      </c>
      <c r="C10240">
        <v>21</v>
      </c>
    </row>
    <row r="10241" spans="1:3" x14ac:dyDescent="0.2">
      <c r="A10241">
        <v>74</v>
      </c>
      <c r="B10241">
        <v>27</v>
      </c>
      <c r="C10241">
        <v>79</v>
      </c>
    </row>
    <row r="10242" spans="1:3" x14ac:dyDescent="0.2">
      <c r="A10242">
        <v>74</v>
      </c>
      <c r="B10242">
        <v>28</v>
      </c>
      <c r="C10242">
        <v>81</v>
      </c>
    </row>
    <row r="10243" spans="1:3" x14ac:dyDescent="0.2">
      <c r="A10243">
        <v>74</v>
      </c>
      <c r="B10243">
        <v>29</v>
      </c>
      <c r="C10243">
        <v>51</v>
      </c>
    </row>
    <row r="10244" spans="1:3" x14ac:dyDescent="0.2">
      <c r="A10244">
        <v>74</v>
      </c>
      <c r="B10244">
        <v>30</v>
      </c>
      <c r="C10244">
        <v>91</v>
      </c>
    </row>
    <row r="10245" spans="1:3" x14ac:dyDescent="0.2">
      <c r="A10245">
        <v>74</v>
      </c>
      <c r="B10245">
        <v>31</v>
      </c>
      <c r="C10245">
        <v>103</v>
      </c>
    </row>
    <row r="10246" spans="1:3" x14ac:dyDescent="0.2">
      <c r="A10246">
        <v>74</v>
      </c>
      <c r="B10246">
        <v>32</v>
      </c>
      <c r="C10246">
        <v>59</v>
      </c>
    </row>
    <row r="10247" spans="1:3" x14ac:dyDescent="0.2">
      <c r="A10247">
        <v>74</v>
      </c>
      <c r="B10247">
        <v>33</v>
      </c>
      <c r="C10247">
        <v>54</v>
      </c>
    </row>
    <row r="10248" spans="1:3" x14ac:dyDescent="0.2">
      <c r="A10248">
        <v>74</v>
      </c>
      <c r="B10248">
        <v>34</v>
      </c>
      <c r="C10248">
        <v>54</v>
      </c>
    </row>
    <row r="10249" spans="1:3" x14ac:dyDescent="0.2">
      <c r="A10249">
        <v>74</v>
      </c>
      <c r="B10249">
        <v>35</v>
      </c>
      <c r="C10249">
        <v>52</v>
      </c>
    </row>
    <row r="10250" spans="1:3" x14ac:dyDescent="0.2">
      <c r="A10250">
        <v>74</v>
      </c>
      <c r="B10250">
        <v>36</v>
      </c>
      <c r="C10250">
        <v>52</v>
      </c>
    </row>
    <row r="10251" spans="1:3" x14ac:dyDescent="0.2">
      <c r="A10251">
        <v>74</v>
      </c>
      <c r="B10251">
        <v>37</v>
      </c>
      <c r="C10251">
        <v>85</v>
      </c>
    </row>
    <row r="10252" spans="1:3" x14ac:dyDescent="0.2">
      <c r="A10252">
        <v>74</v>
      </c>
      <c r="B10252">
        <v>38</v>
      </c>
      <c r="C10252">
        <v>46</v>
      </c>
    </row>
    <row r="10253" spans="1:3" x14ac:dyDescent="0.2">
      <c r="A10253">
        <v>74</v>
      </c>
      <c r="B10253">
        <v>39</v>
      </c>
      <c r="C10253">
        <v>116</v>
      </c>
    </row>
    <row r="10254" spans="1:3" x14ac:dyDescent="0.2">
      <c r="A10254">
        <v>74</v>
      </c>
      <c r="B10254">
        <v>40</v>
      </c>
      <c r="C10254">
        <v>69</v>
      </c>
    </row>
    <row r="10255" spans="1:3" x14ac:dyDescent="0.2">
      <c r="A10255">
        <v>74</v>
      </c>
      <c r="B10255">
        <v>41</v>
      </c>
      <c r="C10255">
        <v>79</v>
      </c>
    </row>
    <row r="10256" spans="1:3" x14ac:dyDescent="0.2">
      <c r="A10256">
        <v>74</v>
      </c>
      <c r="B10256">
        <v>42</v>
      </c>
      <c r="C10256">
        <v>27</v>
      </c>
    </row>
    <row r="10257" spans="1:3" x14ac:dyDescent="0.2">
      <c r="A10257">
        <v>74</v>
      </c>
      <c r="B10257">
        <v>43</v>
      </c>
      <c r="C10257">
        <v>103</v>
      </c>
    </row>
    <row r="10258" spans="1:3" x14ac:dyDescent="0.2">
      <c r="A10258">
        <v>74</v>
      </c>
      <c r="B10258">
        <v>44</v>
      </c>
      <c r="C10258">
        <v>85</v>
      </c>
    </row>
    <row r="10259" spans="1:3" x14ac:dyDescent="0.2">
      <c r="A10259">
        <v>74</v>
      </c>
      <c r="B10259">
        <v>45</v>
      </c>
      <c r="C10259">
        <v>28</v>
      </c>
    </row>
    <row r="10260" spans="1:3" x14ac:dyDescent="0.2">
      <c r="A10260">
        <v>74</v>
      </c>
      <c r="B10260">
        <v>46</v>
      </c>
      <c r="C10260">
        <v>99</v>
      </c>
    </row>
    <row r="10261" spans="1:3" x14ac:dyDescent="0.2">
      <c r="A10261">
        <v>74</v>
      </c>
      <c r="B10261">
        <v>47</v>
      </c>
      <c r="C10261">
        <v>88</v>
      </c>
    </row>
    <row r="10262" spans="1:3" x14ac:dyDescent="0.2">
      <c r="A10262">
        <v>74</v>
      </c>
      <c r="B10262">
        <v>48</v>
      </c>
      <c r="C10262">
        <v>83</v>
      </c>
    </row>
    <row r="10263" spans="1:3" x14ac:dyDescent="0.2">
      <c r="A10263">
        <v>74</v>
      </c>
      <c r="B10263">
        <v>49</v>
      </c>
      <c r="C10263">
        <v>64</v>
      </c>
    </row>
    <row r="10264" spans="1:3" x14ac:dyDescent="0.2">
      <c r="A10264">
        <v>74</v>
      </c>
      <c r="B10264">
        <v>50</v>
      </c>
      <c r="C10264">
        <v>103</v>
      </c>
    </row>
    <row r="10265" spans="1:3" x14ac:dyDescent="0.2">
      <c r="A10265">
        <v>74</v>
      </c>
      <c r="B10265">
        <v>51</v>
      </c>
      <c r="C10265">
        <v>54</v>
      </c>
    </row>
    <row r="10266" spans="1:3" x14ac:dyDescent="0.2">
      <c r="A10266">
        <v>74</v>
      </c>
      <c r="B10266">
        <v>52</v>
      </c>
      <c r="C10266">
        <v>115</v>
      </c>
    </row>
    <row r="10267" spans="1:3" x14ac:dyDescent="0.2">
      <c r="A10267">
        <v>74</v>
      </c>
      <c r="B10267">
        <v>53</v>
      </c>
      <c r="C10267">
        <v>115</v>
      </c>
    </row>
    <row r="10268" spans="1:3" x14ac:dyDescent="0.2">
      <c r="A10268">
        <v>74</v>
      </c>
      <c r="B10268">
        <v>54</v>
      </c>
      <c r="C10268">
        <v>41</v>
      </c>
    </row>
    <row r="10269" spans="1:3" x14ac:dyDescent="0.2">
      <c r="A10269">
        <v>74</v>
      </c>
      <c r="B10269">
        <v>55</v>
      </c>
      <c r="C10269">
        <v>42</v>
      </c>
    </row>
    <row r="10270" spans="1:3" x14ac:dyDescent="0.2">
      <c r="A10270">
        <v>74</v>
      </c>
      <c r="B10270">
        <v>56</v>
      </c>
      <c r="C10270">
        <v>42</v>
      </c>
    </row>
    <row r="10271" spans="1:3" x14ac:dyDescent="0.2">
      <c r="A10271">
        <v>74</v>
      </c>
      <c r="B10271">
        <v>57</v>
      </c>
      <c r="C10271">
        <v>31</v>
      </c>
    </row>
    <row r="10272" spans="1:3" x14ac:dyDescent="0.2">
      <c r="A10272">
        <v>74</v>
      </c>
      <c r="B10272">
        <v>58</v>
      </c>
      <c r="C10272">
        <v>40</v>
      </c>
    </row>
    <row r="10273" spans="1:3" x14ac:dyDescent="0.2">
      <c r="A10273">
        <v>74</v>
      </c>
      <c r="B10273">
        <v>59</v>
      </c>
      <c r="C10273">
        <v>54</v>
      </c>
    </row>
    <row r="10274" spans="1:3" x14ac:dyDescent="0.2">
      <c r="A10274">
        <v>74</v>
      </c>
      <c r="B10274">
        <v>60</v>
      </c>
      <c r="C10274">
        <v>122</v>
      </c>
    </row>
    <row r="10275" spans="1:3" x14ac:dyDescent="0.2">
      <c r="A10275">
        <v>74</v>
      </c>
      <c r="B10275">
        <v>61</v>
      </c>
      <c r="C10275">
        <v>83</v>
      </c>
    </row>
    <row r="10276" spans="1:3" x14ac:dyDescent="0.2">
      <c r="A10276">
        <v>74</v>
      </c>
      <c r="B10276">
        <v>62</v>
      </c>
      <c r="C10276">
        <v>28</v>
      </c>
    </row>
    <row r="10277" spans="1:3" x14ac:dyDescent="0.2">
      <c r="A10277">
        <v>74</v>
      </c>
      <c r="B10277">
        <v>63</v>
      </c>
      <c r="C10277">
        <v>46</v>
      </c>
    </row>
    <row r="10278" spans="1:3" x14ac:dyDescent="0.2">
      <c r="A10278">
        <v>74</v>
      </c>
      <c r="B10278">
        <v>64</v>
      </c>
      <c r="C10278">
        <v>74</v>
      </c>
    </row>
    <row r="10279" spans="1:3" x14ac:dyDescent="0.2">
      <c r="A10279">
        <v>74</v>
      </c>
      <c r="B10279">
        <v>65</v>
      </c>
      <c r="C10279">
        <v>80</v>
      </c>
    </row>
    <row r="10280" spans="1:3" x14ac:dyDescent="0.2">
      <c r="A10280">
        <v>74</v>
      </c>
      <c r="B10280">
        <v>66</v>
      </c>
      <c r="C10280">
        <v>49</v>
      </c>
    </row>
    <row r="10281" spans="1:3" x14ac:dyDescent="0.2">
      <c r="A10281">
        <v>74</v>
      </c>
      <c r="B10281">
        <v>67</v>
      </c>
      <c r="C10281">
        <v>46</v>
      </c>
    </row>
    <row r="10282" spans="1:3" x14ac:dyDescent="0.2">
      <c r="A10282">
        <v>74</v>
      </c>
      <c r="B10282">
        <v>68</v>
      </c>
      <c r="C10282">
        <v>93</v>
      </c>
    </row>
    <row r="10283" spans="1:3" x14ac:dyDescent="0.2">
      <c r="A10283">
        <v>74</v>
      </c>
      <c r="B10283">
        <v>69</v>
      </c>
      <c r="C10283">
        <v>79</v>
      </c>
    </row>
    <row r="10284" spans="1:3" x14ac:dyDescent="0.2">
      <c r="A10284">
        <v>74</v>
      </c>
      <c r="B10284">
        <v>70</v>
      </c>
      <c r="C10284">
        <v>75</v>
      </c>
    </row>
    <row r="10285" spans="1:3" x14ac:dyDescent="0.2">
      <c r="A10285">
        <v>74</v>
      </c>
      <c r="B10285">
        <v>71</v>
      </c>
      <c r="C10285">
        <v>71</v>
      </c>
    </row>
    <row r="10286" spans="1:3" x14ac:dyDescent="0.2">
      <c r="A10286">
        <v>74</v>
      </c>
      <c r="B10286">
        <v>72</v>
      </c>
      <c r="C10286">
        <v>56</v>
      </c>
    </row>
    <row r="10287" spans="1:3" x14ac:dyDescent="0.2">
      <c r="A10287">
        <v>74</v>
      </c>
      <c r="B10287">
        <v>73</v>
      </c>
      <c r="C10287">
        <v>54</v>
      </c>
    </row>
    <row r="10288" spans="1:3" x14ac:dyDescent="0.2">
      <c r="A10288">
        <v>74</v>
      </c>
      <c r="B10288">
        <v>74</v>
      </c>
      <c r="C10288">
        <v>74</v>
      </c>
    </row>
    <row r="10289" spans="1:3" x14ac:dyDescent="0.2">
      <c r="A10289">
        <v>74</v>
      </c>
      <c r="B10289">
        <v>75</v>
      </c>
      <c r="C10289">
        <v>74</v>
      </c>
    </row>
    <row r="10290" spans="1:3" x14ac:dyDescent="0.2">
      <c r="A10290">
        <v>74</v>
      </c>
      <c r="B10290">
        <v>76</v>
      </c>
      <c r="C10290">
        <v>65</v>
      </c>
    </row>
    <row r="10291" spans="1:3" x14ac:dyDescent="0.2">
      <c r="A10291">
        <v>74</v>
      </c>
      <c r="B10291">
        <v>77</v>
      </c>
      <c r="C10291">
        <v>65</v>
      </c>
    </row>
    <row r="10292" spans="1:3" x14ac:dyDescent="0.2">
      <c r="A10292">
        <v>74</v>
      </c>
      <c r="B10292">
        <v>78</v>
      </c>
      <c r="C10292">
        <v>115</v>
      </c>
    </row>
    <row r="10293" spans="1:3" x14ac:dyDescent="0.2">
      <c r="A10293">
        <v>74</v>
      </c>
      <c r="B10293">
        <v>79</v>
      </c>
      <c r="C10293">
        <v>71</v>
      </c>
    </row>
    <row r="10294" spans="1:3" x14ac:dyDescent="0.2">
      <c r="A10294">
        <v>74</v>
      </c>
      <c r="B10294">
        <v>80</v>
      </c>
      <c r="C10294">
        <v>49</v>
      </c>
    </row>
    <row r="10295" spans="1:3" x14ac:dyDescent="0.2">
      <c r="A10295">
        <v>74</v>
      </c>
      <c r="B10295">
        <v>81</v>
      </c>
      <c r="C10295">
        <v>69</v>
      </c>
    </row>
    <row r="10296" spans="1:3" x14ac:dyDescent="0.2">
      <c r="A10296">
        <v>74</v>
      </c>
      <c r="B10296">
        <v>82</v>
      </c>
      <c r="C10296">
        <v>73</v>
      </c>
    </row>
    <row r="10297" spans="1:3" x14ac:dyDescent="0.2">
      <c r="A10297">
        <v>74</v>
      </c>
      <c r="B10297">
        <v>83</v>
      </c>
      <c r="C10297">
        <v>70</v>
      </c>
    </row>
    <row r="10298" spans="1:3" x14ac:dyDescent="0.2">
      <c r="A10298">
        <v>74</v>
      </c>
      <c r="B10298">
        <v>84</v>
      </c>
      <c r="C10298">
        <v>99</v>
      </c>
    </row>
    <row r="10299" spans="1:3" x14ac:dyDescent="0.2">
      <c r="A10299">
        <v>74</v>
      </c>
      <c r="B10299">
        <v>85</v>
      </c>
      <c r="C10299">
        <v>70</v>
      </c>
    </row>
    <row r="10300" spans="1:3" x14ac:dyDescent="0.2">
      <c r="A10300">
        <v>74</v>
      </c>
      <c r="B10300">
        <v>86</v>
      </c>
      <c r="C10300">
        <v>10</v>
      </c>
    </row>
    <row r="10301" spans="1:3" x14ac:dyDescent="0.2">
      <c r="A10301">
        <v>74</v>
      </c>
      <c r="B10301">
        <v>87</v>
      </c>
      <c r="C10301">
        <v>46</v>
      </c>
    </row>
    <row r="10302" spans="1:3" x14ac:dyDescent="0.2">
      <c r="A10302">
        <v>74</v>
      </c>
      <c r="B10302">
        <v>88</v>
      </c>
      <c r="C10302">
        <v>66</v>
      </c>
    </row>
    <row r="10303" spans="1:3" x14ac:dyDescent="0.2">
      <c r="A10303">
        <v>74</v>
      </c>
      <c r="B10303">
        <v>89</v>
      </c>
      <c r="C10303">
        <v>90</v>
      </c>
    </row>
    <row r="10304" spans="1:3" x14ac:dyDescent="0.2">
      <c r="A10304">
        <v>74</v>
      </c>
      <c r="B10304">
        <v>90</v>
      </c>
      <c r="C10304">
        <v>31</v>
      </c>
    </row>
    <row r="10305" spans="1:3" x14ac:dyDescent="0.2">
      <c r="A10305">
        <v>74</v>
      </c>
      <c r="B10305">
        <v>91</v>
      </c>
      <c r="C10305">
        <v>40</v>
      </c>
    </row>
    <row r="10306" spans="1:3" x14ac:dyDescent="0.2">
      <c r="A10306">
        <v>74</v>
      </c>
      <c r="B10306">
        <v>92</v>
      </c>
      <c r="C10306">
        <v>85</v>
      </c>
    </row>
    <row r="10307" spans="1:3" x14ac:dyDescent="0.2">
      <c r="A10307">
        <v>74</v>
      </c>
      <c r="B10307">
        <v>93</v>
      </c>
      <c r="C10307">
        <v>65</v>
      </c>
    </row>
    <row r="10308" spans="1:3" x14ac:dyDescent="0.2">
      <c r="A10308">
        <v>74</v>
      </c>
      <c r="B10308">
        <v>94</v>
      </c>
      <c r="C10308">
        <v>65</v>
      </c>
    </row>
    <row r="10309" spans="1:3" x14ac:dyDescent="0.2">
      <c r="A10309">
        <v>74</v>
      </c>
      <c r="B10309">
        <v>95</v>
      </c>
      <c r="C10309">
        <v>58</v>
      </c>
    </row>
    <row r="10310" spans="1:3" x14ac:dyDescent="0.2">
      <c r="A10310">
        <v>74</v>
      </c>
      <c r="B10310">
        <v>96</v>
      </c>
      <c r="C10310">
        <v>58</v>
      </c>
    </row>
    <row r="10311" spans="1:3" x14ac:dyDescent="0.2">
      <c r="A10311">
        <v>74</v>
      </c>
      <c r="B10311">
        <v>97</v>
      </c>
      <c r="C10311">
        <v>83</v>
      </c>
    </row>
    <row r="10312" spans="1:3" x14ac:dyDescent="0.2">
      <c r="A10312">
        <v>74</v>
      </c>
      <c r="B10312">
        <v>98</v>
      </c>
      <c r="C10312">
        <v>113</v>
      </c>
    </row>
    <row r="10313" spans="1:3" x14ac:dyDescent="0.2">
      <c r="A10313">
        <v>74</v>
      </c>
      <c r="B10313">
        <v>99</v>
      </c>
      <c r="C10313">
        <v>66</v>
      </c>
    </row>
    <row r="10314" spans="1:3" x14ac:dyDescent="0.2">
      <c r="A10314">
        <v>74</v>
      </c>
      <c r="B10314">
        <v>100</v>
      </c>
      <c r="C10314">
        <v>80</v>
      </c>
    </row>
    <row r="10315" spans="1:3" x14ac:dyDescent="0.2">
      <c r="A10315">
        <v>74</v>
      </c>
      <c r="B10315">
        <v>101</v>
      </c>
      <c r="C10315">
        <v>93</v>
      </c>
    </row>
    <row r="10316" spans="1:3" x14ac:dyDescent="0.2">
      <c r="A10316">
        <v>74</v>
      </c>
      <c r="B10316">
        <v>102</v>
      </c>
      <c r="C10316">
        <v>93</v>
      </c>
    </row>
    <row r="10317" spans="1:3" x14ac:dyDescent="0.2">
      <c r="A10317">
        <v>74</v>
      </c>
      <c r="B10317">
        <v>103</v>
      </c>
      <c r="C10317">
        <v>79</v>
      </c>
    </row>
    <row r="10318" spans="1:3" x14ac:dyDescent="0.2">
      <c r="A10318">
        <v>74</v>
      </c>
      <c r="B10318">
        <v>104</v>
      </c>
      <c r="C10318">
        <v>71</v>
      </c>
    </row>
    <row r="10319" spans="1:3" x14ac:dyDescent="0.2">
      <c r="A10319">
        <v>74</v>
      </c>
      <c r="B10319">
        <v>105</v>
      </c>
      <c r="C10319">
        <v>64</v>
      </c>
    </row>
    <row r="10320" spans="1:3" x14ac:dyDescent="0.2">
      <c r="A10320">
        <v>74</v>
      </c>
      <c r="B10320">
        <v>106</v>
      </c>
      <c r="C10320">
        <v>122</v>
      </c>
    </row>
    <row r="10321" spans="1:3" x14ac:dyDescent="0.2">
      <c r="A10321">
        <v>74</v>
      </c>
      <c r="B10321">
        <v>107</v>
      </c>
      <c r="C10321">
        <v>10</v>
      </c>
    </row>
    <row r="10322" spans="1:3" x14ac:dyDescent="0.2">
      <c r="A10322">
        <v>74</v>
      </c>
      <c r="B10322">
        <v>108</v>
      </c>
      <c r="C10322">
        <v>85</v>
      </c>
    </row>
    <row r="10323" spans="1:3" x14ac:dyDescent="0.2">
      <c r="A10323">
        <v>74</v>
      </c>
      <c r="B10323">
        <v>109</v>
      </c>
      <c r="C10323">
        <v>85</v>
      </c>
    </row>
    <row r="10324" spans="1:3" x14ac:dyDescent="0.2">
      <c r="A10324">
        <v>74</v>
      </c>
      <c r="B10324">
        <v>110</v>
      </c>
      <c r="C10324">
        <v>76</v>
      </c>
    </row>
    <row r="10325" spans="1:3" x14ac:dyDescent="0.2">
      <c r="A10325">
        <v>74</v>
      </c>
      <c r="B10325">
        <v>111</v>
      </c>
      <c r="C10325">
        <v>76</v>
      </c>
    </row>
    <row r="10326" spans="1:3" x14ac:dyDescent="0.2">
      <c r="A10326">
        <v>74</v>
      </c>
      <c r="B10326">
        <v>112</v>
      </c>
      <c r="C10326">
        <v>85</v>
      </c>
    </row>
    <row r="10327" spans="1:3" x14ac:dyDescent="0.2">
      <c r="A10327">
        <v>74</v>
      </c>
      <c r="B10327">
        <v>113</v>
      </c>
      <c r="C10327">
        <v>83</v>
      </c>
    </row>
    <row r="10328" spans="1:3" x14ac:dyDescent="0.2">
      <c r="A10328">
        <v>74</v>
      </c>
      <c r="B10328">
        <v>114</v>
      </c>
      <c r="C10328">
        <v>122</v>
      </c>
    </row>
    <row r="10329" spans="1:3" x14ac:dyDescent="0.2">
      <c r="A10329">
        <v>74</v>
      </c>
      <c r="B10329">
        <v>115</v>
      </c>
      <c r="C10329">
        <v>50</v>
      </c>
    </row>
    <row r="10330" spans="1:3" x14ac:dyDescent="0.2">
      <c r="A10330">
        <v>74</v>
      </c>
      <c r="B10330">
        <v>116</v>
      </c>
      <c r="C10330">
        <v>42</v>
      </c>
    </row>
    <row r="10331" spans="1:3" x14ac:dyDescent="0.2">
      <c r="A10331">
        <v>74</v>
      </c>
      <c r="B10331">
        <v>117</v>
      </c>
      <c r="C10331">
        <v>46</v>
      </c>
    </row>
    <row r="10332" spans="1:3" x14ac:dyDescent="0.2">
      <c r="A10332">
        <v>74</v>
      </c>
      <c r="B10332">
        <v>118</v>
      </c>
      <c r="C10332">
        <v>44</v>
      </c>
    </row>
    <row r="10333" spans="1:3" x14ac:dyDescent="0.2">
      <c r="A10333">
        <v>74</v>
      </c>
      <c r="B10333">
        <v>119</v>
      </c>
      <c r="C10333">
        <v>97</v>
      </c>
    </row>
    <row r="10334" spans="1:3" x14ac:dyDescent="0.2">
      <c r="A10334">
        <v>74</v>
      </c>
      <c r="B10334">
        <v>120</v>
      </c>
      <c r="C10334">
        <v>113</v>
      </c>
    </row>
    <row r="10335" spans="1:3" x14ac:dyDescent="0.2">
      <c r="A10335">
        <v>74</v>
      </c>
      <c r="B10335">
        <v>121</v>
      </c>
      <c r="C10335">
        <v>93</v>
      </c>
    </row>
    <row r="10336" spans="1:3" x14ac:dyDescent="0.2">
      <c r="A10336">
        <v>74</v>
      </c>
      <c r="B10336">
        <v>122</v>
      </c>
      <c r="C10336">
        <v>88</v>
      </c>
    </row>
    <row r="10337" spans="1:3" x14ac:dyDescent="0.2">
      <c r="A10337">
        <v>74</v>
      </c>
      <c r="B10337">
        <v>123</v>
      </c>
      <c r="C10337">
        <v>122</v>
      </c>
    </row>
    <row r="10338" spans="1:3" x14ac:dyDescent="0.2">
      <c r="A10338">
        <v>74</v>
      </c>
      <c r="B10338">
        <v>124</v>
      </c>
      <c r="C10338">
        <v>122</v>
      </c>
    </row>
    <row r="10339" spans="1:3" x14ac:dyDescent="0.2">
      <c r="A10339">
        <v>74</v>
      </c>
      <c r="B10339">
        <v>125</v>
      </c>
      <c r="C10339">
        <v>37</v>
      </c>
    </row>
    <row r="10340" spans="1:3" x14ac:dyDescent="0.2">
      <c r="A10340">
        <v>74</v>
      </c>
      <c r="B10340">
        <v>126</v>
      </c>
      <c r="C10340">
        <v>44</v>
      </c>
    </row>
    <row r="10341" spans="1:3" x14ac:dyDescent="0.2">
      <c r="A10341">
        <v>74</v>
      </c>
      <c r="B10341">
        <v>127</v>
      </c>
      <c r="C10341">
        <v>61</v>
      </c>
    </row>
    <row r="10342" spans="1:3" x14ac:dyDescent="0.2">
      <c r="A10342">
        <v>74</v>
      </c>
      <c r="B10342">
        <v>128</v>
      </c>
      <c r="C10342">
        <v>93</v>
      </c>
    </row>
    <row r="10343" spans="1:3" x14ac:dyDescent="0.2">
      <c r="A10343">
        <v>74</v>
      </c>
      <c r="B10343">
        <v>129</v>
      </c>
      <c r="C10343">
        <v>10</v>
      </c>
    </row>
    <row r="10344" spans="1:3" x14ac:dyDescent="0.2">
      <c r="A10344">
        <v>74</v>
      </c>
      <c r="B10344">
        <v>130</v>
      </c>
      <c r="C10344">
        <v>46</v>
      </c>
    </row>
    <row r="10345" spans="1:3" x14ac:dyDescent="0.2">
      <c r="A10345">
        <v>74</v>
      </c>
      <c r="B10345">
        <v>131</v>
      </c>
      <c r="C10345">
        <v>113</v>
      </c>
    </row>
    <row r="10346" spans="1:3" x14ac:dyDescent="0.2">
      <c r="A10346">
        <v>74</v>
      </c>
      <c r="B10346">
        <v>132</v>
      </c>
      <c r="C10346">
        <v>92</v>
      </c>
    </row>
    <row r="10347" spans="1:3" x14ac:dyDescent="0.2">
      <c r="A10347">
        <v>74</v>
      </c>
      <c r="B10347">
        <v>133</v>
      </c>
      <c r="C10347">
        <v>92</v>
      </c>
    </row>
    <row r="10348" spans="1:3" x14ac:dyDescent="0.2">
      <c r="A10348">
        <v>74</v>
      </c>
      <c r="B10348">
        <v>134</v>
      </c>
      <c r="C10348">
        <v>92</v>
      </c>
    </row>
    <row r="10349" spans="1:3" x14ac:dyDescent="0.2">
      <c r="A10349">
        <v>74</v>
      </c>
      <c r="B10349">
        <v>135</v>
      </c>
      <c r="C10349">
        <v>108</v>
      </c>
    </row>
    <row r="10350" spans="1:3" x14ac:dyDescent="0.2">
      <c r="A10350">
        <v>74</v>
      </c>
      <c r="B10350">
        <v>136</v>
      </c>
      <c r="C10350">
        <v>112</v>
      </c>
    </row>
    <row r="10351" spans="1:3" x14ac:dyDescent="0.2">
      <c r="A10351">
        <v>74</v>
      </c>
      <c r="B10351">
        <v>137</v>
      </c>
      <c r="C10351">
        <v>92</v>
      </c>
    </row>
    <row r="10352" spans="1:3" x14ac:dyDescent="0.2">
      <c r="A10352">
        <v>75</v>
      </c>
      <c r="B10352">
        <v>0</v>
      </c>
      <c r="C10352">
        <v>21</v>
      </c>
    </row>
    <row r="10353" spans="1:3" x14ac:dyDescent="0.2">
      <c r="A10353">
        <v>75</v>
      </c>
      <c r="B10353">
        <v>1</v>
      </c>
      <c r="C10353">
        <v>21</v>
      </c>
    </row>
    <row r="10354" spans="1:3" x14ac:dyDescent="0.2">
      <c r="A10354">
        <v>75</v>
      </c>
      <c r="B10354">
        <v>2</v>
      </c>
      <c r="C10354">
        <v>8</v>
      </c>
    </row>
    <row r="10355" spans="1:3" x14ac:dyDescent="0.2">
      <c r="A10355">
        <v>75</v>
      </c>
      <c r="B10355">
        <v>3</v>
      </c>
      <c r="C10355">
        <v>52</v>
      </c>
    </row>
    <row r="10356" spans="1:3" x14ac:dyDescent="0.2">
      <c r="A10356">
        <v>75</v>
      </c>
      <c r="B10356">
        <v>4</v>
      </c>
      <c r="C10356">
        <v>73</v>
      </c>
    </row>
    <row r="10357" spans="1:3" x14ac:dyDescent="0.2">
      <c r="A10357">
        <v>75</v>
      </c>
      <c r="B10357">
        <v>5</v>
      </c>
      <c r="C10357">
        <v>59</v>
      </c>
    </row>
    <row r="10358" spans="1:3" x14ac:dyDescent="0.2">
      <c r="A10358">
        <v>75</v>
      </c>
      <c r="B10358">
        <v>6</v>
      </c>
      <c r="C10358">
        <v>73</v>
      </c>
    </row>
    <row r="10359" spans="1:3" x14ac:dyDescent="0.2">
      <c r="A10359">
        <v>75</v>
      </c>
      <c r="B10359">
        <v>7</v>
      </c>
      <c r="C10359">
        <v>55</v>
      </c>
    </row>
    <row r="10360" spans="1:3" x14ac:dyDescent="0.2">
      <c r="A10360">
        <v>75</v>
      </c>
      <c r="B10360">
        <v>8</v>
      </c>
      <c r="C10360">
        <v>115</v>
      </c>
    </row>
    <row r="10361" spans="1:3" x14ac:dyDescent="0.2">
      <c r="A10361">
        <v>75</v>
      </c>
      <c r="B10361">
        <v>9</v>
      </c>
      <c r="C10361">
        <v>51</v>
      </c>
    </row>
    <row r="10362" spans="1:3" x14ac:dyDescent="0.2">
      <c r="A10362">
        <v>75</v>
      </c>
      <c r="B10362">
        <v>10</v>
      </c>
      <c r="C10362">
        <v>83</v>
      </c>
    </row>
    <row r="10363" spans="1:3" x14ac:dyDescent="0.2">
      <c r="A10363">
        <v>75</v>
      </c>
      <c r="B10363">
        <v>11</v>
      </c>
      <c r="C10363">
        <v>33</v>
      </c>
    </row>
    <row r="10364" spans="1:3" x14ac:dyDescent="0.2">
      <c r="A10364">
        <v>75</v>
      </c>
      <c r="B10364">
        <v>12</v>
      </c>
      <c r="C10364">
        <v>33</v>
      </c>
    </row>
    <row r="10365" spans="1:3" x14ac:dyDescent="0.2">
      <c r="A10365">
        <v>75</v>
      </c>
      <c r="B10365">
        <v>13</v>
      </c>
      <c r="C10365">
        <v>55</v>
      </c>
    </row>
    <row r="10366" spans="1:3" x14ac:dyDescent="0.2">
      <c r="A10366">
        <v>75</v>
      </c>
      <c r="B10366">
        <v>14</v>
      </c>
      <c r="C10366">
        <v>55</v>
      </c>
    </row>
    <row r="10367" spans="1:3" x14ac:dyDescent="0.2">
      <c r="A10367">
        <v>75</v>
      </c>
      <c r="B10367">
        <v>15</v>
      </c>
      <c r="C10367">
        <v>21</v>
      </c>
    </row>
    <row r="10368" spans="1:3" x14ac:dyDescent="0.2">
      <c r="A10368">
        <v>75</v>
      </c>
      <c r="B10368">
        <v>16</v>
      </c>
      <c r="C10368">
        <v>73</v>
      </c>
    </row>
    <row r="10369" spans="1:3" x14ac:dyDescent="0.2">
      <c r="A10369">
        <v>75</v>
      </c>
      <c r="B10369">
        <v>17</v>
      </c>
      <c r="C10369">
        <v>78</v>
      </c>
    </row>
    <row r="10370" spans="1:3" x14ac:dyDescent="0.2">
      <c r="A10370">
        <v>75</v>
      </c>
      <c r="B10370">
        <v>18</v>
      </c>
      <c r="C10370">
        <v>33</v>
      </c>
    </row>
    <row r="10371" spans="1:3" x14ac:dyDescent="0.2">
      <c r="A10371">
        <v>75</v>
      </c>
      <c r="B10371">
        <v>19</v>
      </c>
      <c r="C10371">
        <v>21</v>
      </c>
    </row>
    <row r="10372" spans="1:3" x14ac:dyDescent="0.2">
      <c r="A10372">
        <v>75</v>
      </c>
      <c r="B10372">
        <v>20</v>
      </c>
      <c r="C10372">
        <v>56</v>
      </c>
    </row>
    <row r="10373" spans="1:3" x14ac:dyDescent="0.2">
      <c r="A10373">
        <v>75</v>
      </c>
      <c r="B10373">
        <v>21</v>
      </c>
      <c r="C10373">
        <v>115</v>
      </c>
    </row>
    <row r="10374" spans="1:3" x14ac:dyDescent="0.2">
      <c r="A10374">
        <v>75</v>
      </c>
      <c r="B10374">
        <v>22</v>
      </c>
      <c r="C10374">
        <v>90</v>
      </c>
    </row>
    <row r="10375" spans="1:3" x14ac:dyDescent="0.2">
      <c r="A10375">
        <v>75</v>
      </c>
      <c r="B10375">
        <v>23</v>
      </c>
      <c r="C10375">
        <v>56</v>
      </c>
    </row>
    <row r="10376" spans="1:3" x14ac:dyDescent="0.2">
      <c r="A10376">
        <v>75</v>
      </c>
      <c r="B10376">
        <v>24</v>
      </c>
      <c r="C10376">
        <v>91</v>
      </c>
    </row>
    <row r="10377" spans="1:3" x14ac:dyDescent="0.2">
      <c r="A10377">
        <v>75</v>
      </c>
      <c r="B10377">
        <v>25</v>
      </c>
      <c r="C10377">
        <v>78</v>
      </c>
    </row>
    <row r="10378" spans="1:3" x14ac:dyDescent="0.2">
      <c r="A10378">
        <v>75</v>
      </c>
      <c r="B10378">
        <v>26</v>
      </c>
      <c r="C10378">
        <v>21</v>
      </c>
    </row>
    <row r="10379" spans="1:3" x14ac:dyDescent="0.2">
      <c r="A10379">
        <v>75</v>
      </c>
      <c r="B10379">
        <v>27</v>
      </c>
      <c r="C10379">
        <v>79</v>
      </c>
    </row>
    <row r="10380" spans="1:3" x14ac:dyDescent="0.2">
      <c r="A10380">
        <v>75</v>
      </c>
      <c r="B10380">
        <v>28</v>
      </c>
      <c r="C10380">
        <v>40</v>
      </c>
    </row>
    <row r="10381" spans="1:3" x14ac:dyDescent="0.2">
      <c r="A10381">
        <v>75</v>
      </c>
      <c r="B10381">
        <v>29</v>
      </c>
      <c r="C10381">
        <v>51</v>
      </c>
    </row>
    <row r="10382" spans="1:3" x14ac:dyDescent="0.2">
      <c r="A10382">
        <v>75</v>
      </c>
      <c r="B10382">
        <v>30</v>
      </c>
      <c r="C10382">
        <v>58</v>
      </c>
    </row>
    <row r="10383" spans="1:3" x14ac:dyDescent="0.2">
      <c r="A10383">
        <v>75</v>
      </c>
      <c r="B10383">
        <v>31</v>
      </c>
      <c r="C10383">
        <v>103</v>
      </c>
    </row>
    <row r="10384" spans="1:3" x14ac:dyDescent="0.2">
      <c r="A10384">
        <v>75</v>
      </c>
      <c r="B10384">
        <v>32</v>
      </c>
      <c r="C10384">
        <v>28</v>
      </c>
    </row>
    <row r="10385" spans="1:3" x14ac:dyDescent="0.2">
      <c r="A10385">
        <v>75</v>
      </c>
      <c r="B10385">
        <v>33</v>
      </c>
      <c r="C10385">
        <v>54</v>
      </c>
    </row>
    <row r="10386" spans="1:3" x14ac:dyDescent="0.2">
      <c r="A10386">
        <v>75</v>
      </c>
      <c r="B10386">
        <v>34</v>
      </c>
      <c r="C10386">
        <v>54</v>
      </c>
    </row>
    <row r="10387" spans="1:3" x14ac:dyDescent="0.2">
      <c r="A10387">
        <v>75</v>
      </c>
      <c r="B10387">
        <v>35</v>
      </c>
      <c r="C10387">
        <v>73</v>
      </c>
    </row>
    <row r="10388" spans="1:3" x14ac:dyDescent="0.2">
      <c r="A10388">
        <v>75</v>
      </c>
      <c r="B10388">
        <v>36</v>
      </c>
      <c r="C10388">
        <v>52</v>
      </c>
    </row>
    <row r="10389" spans="1:3" x14ac:dyDescent="0.2">
      <c r="A10389">
        <v>75</v>
      </c>
      <c r="B10389">
        <v>37</v>
      </c>
      <c r="C10389">
        <v>85</v>
      </c>
    </row>
    <row r="10390" spans="1:3" x14ac:dyDescent="0.2">
      <c r="A10390">
        <v>75</v>
      </c>
      <c r="B10390">
        <v>38</v>
      </c>
      <c r="C10390">
        <v>46</v>
      </c>
    </row>
    <row r="10391" spans="1:3" x14ac:dyDescent="0.2">
      <c r="A10391">
        <v>75</v>
      </c>
      <c r="B10391">
        <v>39</v>
      </c>
      <c r="C10391">
        <v>116</v>
      </c>
    </row>
    <row r="10392" spans="1:3" x14ac:dyDescent="0.2">
      <c r="A10392">
        <v>75</v>
      </c>
      <c r="B10392">
        <v>40</v>
      </c>
      <c r="C10392">
        <v>27</v>
      </c>
    </row>
    <row r="10393" spans="1:3" x14ac:dyDescent="0.2">
      <c r="A10393">
        <v>75</v>
      </c>
      <c r="B10393">
        <v>41</v>
      </c>
      <c r="C10393">
        <v>79</v>
      </c>
    </row>
    <row r="10394" spans="1:3" x14ac:dyDescent="0.2">
      <c r="A10394">
        <v>75</v>
      </c>
      <c r="B10394">
        <v>42</v>
      </c>
      <c r="C10394">
        <v>103</v>
      </c>
    </row>
    <row r="10395" spans="1:3" x14ac:dyDescent="0.2">
      <c r="A10395">
        <v>75</v>
      </c>
      <c r="B10395">
        <v>43</v>
      </c>
      <c r="C10395">
        <v>79</v>
      </c>
    </row>
    <row r="10396" spans="1:3" x14ac:dyDescent="0.2">
      <c r="A10396">
        <v>75</v>
      </c>
      <c r="B10396">
        <v>44</v>
      </c>
      <c r="C10396">
        <v>46</v>
      </c>
    </row>
    <row r="10397" spans="1:3" x14ac:dyDescent="0.2">
      <c r="A10397">
        <v>75</v>
      </c>
      <c r="B10397">
        <v>45</v>
      </c>
      <c r="C10397">
        <v>28</v>
      </c>
    </row>
    <row r="10398" spans="1:3" x14ac:dyDescent="0.2">
      <c r="A10398">
        <v>75</v>
      </c>
      <c r="B10398">
        <v>46</v>
      </c>
      <c r="C10398">
        <v>88</v>
      </c>
    </row>
    <row r="10399" spans="1:3" x14ac:dyDescent="0.2">
      <c r="A10399">
        <v>75</v>
      </c>
      <c r="B10399">
        <v>47</v>
      </c>
      <c r="C10399">
        <v>88</v>
      </c>
    </row>
    <row r="10400" spans="1:3" x14ac:dyDescent="0.2">
      <c r="A10400">
        <v>75</v>
      </c>
      <c r="B10400">
        <v>48</v>
      </c>
      <c r="C10400">
        <v>83</v>
      </c>
    </row>
    <row r="10401" spans="1:3" x14ac:dyDescent="0.2">
      <c r="A10401">
        <v>75</v>
      </c>
      <c r="B10401">
        <v>49</v>
      </c>
      <c r="C10401">
        <v>64</v>
      </c>
    </row>
    <row r="10402" spans="1:3" x14ac:dyDescent="0.2">
      <c r="A10402">
        <v>75</v>
      </c>
      <c r="B10402">
        <v>50</v>
      </c>
      <c r="C10402">
        <v>79</v>
      </c>
    </row>
    <row r="10403" spans="1:3" x14ac:dyDescent="0.2">
      <c r="A10403">
        <v>75</v>
      </c>
      <c r="B10403">
        <v>51</v>
      </c>
      <c r="C10403">
        <v>54</v>
      </c>
    </row>
    <row r="10404" spans="1:3" x14ac:dyDescent="0.2">
      <c r="A10404">
        <v>75</v>
      </c>
      <c r="B10404">
        <v>52</v>
      </c>
      <c r="C10404">
        <v>54</v>
      </c>
    </row>
    <row r="10405" spans="1:3" x14ac:dyDescent="0.2">
      <c r="A10405">
        <v>75</v>
      </c>
      <c r="B10405">
        <v>53</v>
      </c>
      <c r="C10405">
        <v>115</v>
      </c>
    </row>
    <row r="10406" spans="1:3" x14ac:dyDescent="0.2">
      <c r="A10406">
        <v>75</v>
      </c>
      <c r="B10406">
        <v>54</v>
      </c>
      <c r="C10406">
        <v>69</v>
      </c>
    </row>
    <row r="10407" spans="1:3" x14ac:dyDescent="0.2">
      <c r="A10407">
        <v>75</v>
      </c>
      <c r="B10407">
        <v>55</v>
      </c>
      <c r="C10407">
        <v>42</v>
      </c>
    </row>
    <row r="10408" spans="1:3" x14ac:dyDescent="0.2">
      <c r="A10408">
        <v>75</v>
      </c>
      <c r="B10408">
        <v>56</v>
      </c>
      <c r="C10408">
        <v>42</v>
      </c>
    </row>
    <row r="10409" spans="1:3" x14ac:dyDescent="0.2">
      <c r="A10409">
        <v>75</v>
      </c>
      <c r="B10409">
        <v>57</v>
      </c>
      <c r="C10409">
        <v>31</v>
      </c>
    </row>
    <row r="10410" spans="1:3" x14ac:dyDescent="0.2">
      <c r="A10410">
        <v>75</v>
      </c>
      <c r="B10410">
        <v>58</v>
      </c>
      <c r="C10410">
        <v>42</v>
      </c>
    </row>
    <row r="10411" spans="1:3" x14ac:dyDescent="0.2">
      <c r="A10411">
        <v>75</v>
      </c>
      <c r="B10411">
        <v>59</v>
      </c>
      <c r="C10411">
        <v>81</v>
      </c>
    </row>
    <row r="10412" spans="1:3" x14ac:dyDescent="0.2">
      <c r="A10412">
        <v>75</v>
      </c>
      <c r="B10412">
        <v>60</v>
      </c>
      <c r="C10412">
        <v>122</v>
      </c>
    </row>
    <row r="10413" spans="1:3" x14ac:dyDescent="0.2">
      <c r="A10413">
        <v>75</v>
      </c>
      <c r="B10413">
        <v>61</v>
      </c>
      <c r="C10413">
        <v>83</v>
      </c>
    </row>
    <row r="10414" spans="1:3" x14ac:dyDescent="0.2">
      <c r="A10414">
        <v>75</v>
      </c>
      <c r="B10414">
        <v>62</v>
      </c>
      <c r="C10414">
        <v>28</v>
      </c>
    </row>
    <row r="10415" spans="1:3" x14ac:dyDescent="0.2">
      <c r="A10415">
        <v>75</v>
      </c>
      <c r="B10415">
        <v>63</v>
      </c>
      <c r="C10415">
        <v>46</v>
      </c>
    </row>
    <row r="10416" spans="1:3" x14ac:dyDescent="0.2">
      <c r="A10416">
        <v>75</v>
      </c>
      <c r="B10416">
        <v>64</v>
      </c>
      <c r="C10416">
        <v>64</v>
      </c>
    </row>
    <row r="10417" spans="1:3" x14ac:dyDescent="0.2">
      <c r="A10417">
        <v>75</v>
      </c>
      <c r="B10417">
        <v>65</v>
      </c>
      <c r="C10417">
        <v>80</v>
      </c>
    </row>
    <row r="10418" spans="1:3" x14ac:dyDescent="0.2">
      <c r="A10418">
        <v>75</v>
      </c>
      <c r="B10418">
        <v>66</v>
      </c>
      <c r="C10418">
        <v>49</v>
      </c>
    </row>
    <row r="10419" spans="1:3" x14ac:dyDescent="0.2">
      <c r="A10419">
        <v>75</v>
      </c>
      <c r="B10419">
        <v>67</v>
      </c>
      <c r="C10419">
        <v>46</v>
      </c>
    </row>
    <row r="10420" spans="1:3" x14ac:dyDescent="0.2">
      <c r="A10420">
        <v>75</v>
      </c>
      <c r="B10420">
        <v>68</v>
      </c>
      <c r="C10420">
        <v>10</v>
      </c>
    </row>
    <row r="10421" spans="1:3" x14ac:dyDescent="0.2">
      <c r="A10421">
        <v>75</v>
      </c>
      <c r="B10421">
        <v>69</v>
      </c>
      <c r="C10421">
        <v>79</v>
      </c>
    </row>
    <row r="10422" spans="1:3" x14ac:dyDescent="0.2">
      <c r="A10422">
        <v>75</v>
      </c>
      <c r="B10422">
        <v>70</v>
      </c>
      <c r="C10422">
        <v>105</v>
      </c>
    </row>
    <row r="10423" spans="1:3" x14ac:dyDescent="0.2">
      <c r="A10423">
        <v>75</v>
      </c>
      <c r="B10423">
        <v>71</v>
      </c>
      <c r="C10423">
        <v>74</v>
      </c>
    </row>
    <row r="10424" spans="1:3" x14ac:dyDescent="0.2">
      <c r="A10424">
        <v>75</v>
      </c>
      <c r="B10424">
        <v>72</v>
      </c>
      <c r="C10424">
        <v>116</v>
      </c>
    </row>
    <row r="10425" spans="1:3" x14ac:dyDescent="0.2">
      <c r="A10425">
        <v>75</v>
      </c>
      <c r="B10425">
        <v>73</v>
      </c>
      <c r="C10425">
        <v>54</v>
      </c>
    </row>
    <row r="10426" spans="1:3" x14ac:dyDescent="0.2">
      <c r="A10426">
        <v>75</v>
      </c>
      <c r="B10426">
        <v>74</v>
      </c>
      <c r="C10426">
        <v>74</v>
      </c>
    </row>
    <row r="10427" spans="1:3" x14ac:dyDescent="0.2">
      <c r="A10427">
        <v>75</v>
      </c>
      <c r="B10427">
        <v>75</v>
      </c>
      <c r="C10427">
        <v>75</v>
      </c>
    </row>
    <row r="10428" spans="1:3" x14ac:dyDescent="0.2">
      <c r="A10428">
        <v>75</v>
      </c>
      <c r="B10428">
        <v>76</v>
      </c>
      <c r="C10428">
        <v>65</v>
      </c>
    </row>
    <row r="10429" spans="1:3" x14ac:dyDescent="0.2">
      <c r="A10429">
        <v>75</v>
      </c>
      <c r="B10429">
        <v>77</v>
      </c>
      <c r="C10429">
        <v>65</v>
      </c>
    </row>
    <row r="10430" spans="1:3" x14ac:dyDescent="0.2">
      <c r="A10430">
        <v>75</v>
      </c>
      <c r="B10430">
        <v>78</v>
      </c>
      <c r="C10430">
        <v>115</v>
      </c>
    </row>
    <row r="10431" spans="1:3" x14ac:dyDescent="0.2">
      <c r="A10431">
        <v>75</v>
      </c>
      <c r="B10431">
        <v>79</v>
      </c>
      <c r="C10431">
        <v>71</v>
      </c>
    </row>
    <row r="10432" spans="1:3" x14ac:dyDescent="0.2">
      <c r="A10432">
        <v>75</v>
      </c>
      <c r="B10432">
        <v>80</v>
      </c>
      <c r="C10432">
        <v>105</v>
      </c>
    </row>
    <row r="10433" spans="1:3" x14ac:dyDescent="0.2">
      <c r="A10433">
        <v>75</v>
      </c>
      <c r="B10433">
        <v>81</v>
      </c>
      <c r="C10433">
        <v>69</v>
      </c>
    </row>
    <row r="10434" spans="1:3" x14ac:dyDescent="0.2">
      <c r="A10434">
        <v>75</v>
      </c>
      <c r="B10434">
        <v>82</v>
      </c>
      <c r="C10434">
        <v>73</v>
      </c>
    </row>
    <row r="10435" spans="1:3" x14ac:dyDescent="0.2">
      <c r="A10435">
        <v>75</v>
      </c>
      <c r="B10435">
        <v>83</v>
      </c>
      <c r="C10435">
        <v>70</v>
      </c>
    </row>
    <row r="10436" spans="1:3" x14ac:dyDescent="0.2">
      <c r="A10436">
        <v>75</v>
      </c>
      <c r="B10436">
        <v>84</v>
      </c>
      <c r="C10436">
        <v>99</v>
      </c>
    </row>
    <row r="10437" spans="1:3" x14ac:dyDescent="0.2">
      <c r="A10437">
        <v>75</v>
      </c>
      <c r="B10437">
        <v>85</v>
      </c>
      <c r="C10437">
        <v>70</v>
      </c>
    </row>
    <row r="10438" spans="1:3" x14ac:dyDescent="0.2">
      <c r="A10438">
        <v>75</v>
      </c>
      <c r="B10438">
        <v>86</v>
      </c>
      <c r="C10438">
        <v>10</v>
      </c>
    </row>
    <row r="10439" spans="1:3" x14ac:dyDescent="0.2">
      <c r="A10439">
        <v>75</v>
      </c>
      <c r="B10439">
        <v>87</v>
      </c>
      <c r="C10439">
        <v>46</v>
      </c>
    </row>
    <row r="10440" spans="1:3" x14ac:dyDescent="0.2">
      <c r="A10440">
        <v>75</v>
      </c>
      <c r="B10440">
        <v>88</v>
      </c>
      <c r="C10440">
        <v>80</v>
      </c>
    </row>
    <row r="10441" spans="1:3" x14ac:dyDescent="0.2">
      <c r="A10441">
        <v>75</v>
      </c>
      <c r="B10441">
        <v>89</v>
      </c>
      <c r="C10441">
        <v>115</v>
      </c>
    </row>
    <row r="10442" spans="1:3" x14ac:dyDescent="0.2">
      <c r="A10442">
        <v>75</v>
      </c>
      <c r="B10442">
        <v>90</v>
      </c>
      <c r="C10442">
        <v>50</v>
      </c>
    </row>
    <row r="10443" spans="1:3" x14ac:dyDescent="0.2">
      <c r="A10443">
        <v>75</v>
      </c>
      <c r="B10443">
        <v>91</v>
      </c>
      <c r="C10443">
        <v>40</v>
      </c>
    </row>
    <row r="10444" spans="1:3" x14ac:dyDescent="0.2">
      <c r="A10444">
        <v>75</v>
      </c>
      <c r="B10444">
        <v>92</v>
      </c>
      <c r="C10444">
        <v>85</v>
      </c>
    </row>
    <row r="10445" spans="1:3" x14ac:dyDescent="0.2">
      <c r="A10445">
        <v>75</v>
      </c>
      <c r="B10445">
        <v>93</v>
      </c>
      <c r="C10445">
        <v>65</v>
      </c>
    </row>
    <row r="10446" spans="1:3" x14ac:dyDescent="0.2">
      <c r="A10446">
        <v>75</v>
      </c>
      <c r="B10446">
        <v>94</v>
      </c>
      <c r="C10446">
        <v>65</v>
      </c>
    </row>
    <row r="10447" spans="1:3" x14ac:dyDescent="0.2">
      <c r="A10447">
        <v>75</v>
      </c>
      <c r="B10447">
        <v>95</v>
      </c>
      <c r="C10447">
        <v>55</v>
      </c>
    </row>
    <row r="10448" spans="1:3" x14ac:dyDescent="0.2">
      <c r="A10448">
        <v>75</v>
      </c>
      <c r="B10448">
        <v>96</v>
      </c>
      <c r="C10448">
        <v>58</v>
      </c>
    </row>
    <row r="10449" spans="1:3" x14ac:dyDescent="0.2">
      <c r="A10449">
        <v>75</v>
      </c>
      <c r="B10449">
        <v>97</v>
      </c>
      <c r="C10449">
        <v>83</v>
      </c>
    </row>
    <row r="10450" spans="1:3" x14ac:dyDescent="0.2">
      <c r="A10450">
        <v>75</v>
      </c>
      <c r="B10450">
        <v>98</v>
      </c>
      <c r="C10450">
        <v>108</v>
      </c>
    </row>
    <row r="10451" spans="1:3" x14ac:dyDescent="0.2">
      <c r="A10451">
        <v>75</v>
      </c>
      <c r="B10451">
        <v>99</v>
      </c>
      <c r="C10451">
        <v>66</v>
      </c>
    </row>
    <row r="10452" spans="1:3" x14ac:dyDescent="0.2">
      <c r="A10452">
        <v>75</v>
      </c>
      <c r="B10452">
        <v>100</v>
      </c>
      <c r="C10452">
        <v>70</v>
      </c>
    </row>
    <row r="10453" spans="1:3" x14ac:dyDescent="0.2">
      <c r="A10453">
        <v>75</v>
      </c>
      <c r="B10453">
        <v>101</v>
      </c>
      <c r="C10453">
        <v>93</v>
      </c>
    </row>
    <row r="10454" spans="1:3" x14ac:dyDescent="0.2">
      <c r="A10454">
        <v>75</v>
      </c>
      <c r="B10454">
        <v>102</v>
      </c>
      <c r="C10454">
        <v>93</v>
      </c>
    </row>
    <row r="10455" spans="1:3" x14ac:dyDescent="0.2">
      <c r="A10455">
        <v>75</v>
      </c>
      <c r="B10455">
        <v>103</v>
      </c>
      <c r="C10455">
        <v>71</v>
      </c>
    </row>
    <row r="10456" spans="1:3" x14ac:dyDescent="0.2">
      <c r="A10456">
        <v>75</v>
      </c>
      <c r="B10456">
        <v>104</v>
      </c>
      <c r="C10456">
        <v>71</v>
      </c>
    </row>
    <row r="10457" spans="1:3" x14ac:dyDescent="0.2">
      <c r="A10457">
        <v>75</v>
      </c>
      <c r="B10457">
        <v>105</v>
      </c>
      <c r="C10457">
        <v>49</v>
      </c>
    </row>
    <row r="10458" spans="1:3" x14ac:dyDescent="0.2">
      <c r="A10458">
        <v>75</v>
      </c>
      <c r="B10458">
        <v>106</v>
      </c>
      <c r="C10458">
        <v>122</v>
      </c>
    </row>
    <row r="10459" spans="1:3" x14ac:dyDescent="0.2">
      <c r="A10459">
        <v>75</v>
      </c>
      <c r="B10459">
        <v>107</v>
      </c>
      <c r="C10459">
        <v>10</v>
      </c>
    </row>
    <row r="10460" spans="1:3" x14ac:dyDescent="0.2">
      <c r="A10460">
        <v>75</v>
      </c>
      <c r="B10460">
        <v>108</v>
      </c>
      <c r="C10460">
        <v>85</v>
      </c>
    </row>
    <row r="10461" spans="1:3" x14ac:dyDescent="0.2">
      <c r="A10461">
        <v>75</v>
      </c>
      <c r="B10461">
        <v>109</v>
      </c>
      <c r="C10461">
        <v>85</v>
      </c>
    </row>
    <row r="10462" spans="1:3" x14ac:dyDescent="0.2">
      <c r="A10462">
        <v>75</v>
      </c>
      <c r="B10462">
        <v>110</v>
      </c>
      <c r="C10462">
        <v>76</v>
      </c>
    </row>
    <row r="10463" spans="1:3" x14ac:dyDescent="0.2">
      <c r="A10463">
        <v>75</v>
      </c>
      <c r="B10463">
        <v>111</v>
      </c>
      <c r="C10463">
        <v>93</v>
      </c>
    </row>
    <row r="10464" spans="1:3" x14ac:dyDescent="0.2">
      <c r="A10464">
        <v>75</v>
      </c>
      <c r="B10464">
        <v>112</v>
      </c>
      <c r="C10464">
        <v>85</v>
      </c>
    </row>
    <row r="10465" spans="1:3" x14ac:dyDescent="0.2">
      <c r="A10465">
        <v>75</v>
      </c>
      <c r="B10465">
        <v>113</v>
      </c>
      <c r="C10465">
        <v>85</v>
      </c>
    </row>
    <row r="10466" spans="1:3" x14ac:dyDescent="0.2">
      <c r="A10466">
        <v>75</v>
      </c>
      <c r="B10466">
        <v>114</v>
      </c>
      <c r="C10466">
        <v>122</v>
      </c>
    </row>
    <row r="10467" spans="1:3" x14ac:dyDescent="0.2">
      <c r="A10467">
        <v>75</v>
      </c>
      <c r="B10467">
        <v>115</v>
      </c>
      <c r="C10467">
        <v>50</v>
      </c>
    </row>
    <row r="10468" spans="1:3" x14ac:dyDescent="0.2">
      <c r="A10468">
        <v>75</v>
      </c>
      <c r="B10468">
        <v>116</v>
      </c>
      <c r="C10468">
        <v>31</v>
      </c>
    </row>
    <row r="10469" spans="1:3" x14ac:dyDescent="0.2">
      <c r="A10469">
        <v>75</v>
      </c>
      <c r="B10469">
        <v>117</v>
      </c>
      <c r="C10469">
        <v>122</v>
      </c>
    </row>
    <row r="10470" spans="1:3" x14ac:dyDescent="0.2">
      <c r="A10470">
        <v>75</v>
      </c>
      <c r="B10470">
        <v>118</v>
      </c>
      <c r="C10470">
        <v>63</v>
      </c>
    </row>
    <row r="10471" spans="1:3" x14ac:dyDescent="0.2">
      <c r="A10471">
        <v>75</v>
      </c>
      <c r="B10471">
        <v>119</v>
      </c>
      <c r="C10471">
        <v>97</v>
      </c>
    </row>
    <row r="10472" spans="1:3" x14ac:dyDescent="0.2">
      <c r="A10472">
        <v>75</v>
      </c>
      <c r="B10472">
        <v>120</v>
      </c>
      <c r="C10472">
        <v>113</v>
      </c>
    </row>
    <row r="10473" spans="1:3" x14ac:dyDescent="0.2">
      <c r="A10473">
        <v>75</v>
      </c>
      <c r="B10473">
        <v>121</v>
      </c>
      <c r="C10473">
        <v>93</v>
      </c>
    </row>
    <row r="10474" spans="1:3" x14ac:dyDescent="0.2">
      <c r="A10474">
        <v>75</v>
      </c>
      <c r="B10474">
        <v>122</v>
      </c>
      <c r="C10474">
        <v>65</v>
      </c>
    </row>
    <row r="10475" spans="1:3" x14ac:dyDescent="0.2">
      <c r="A10475">
        <v>75</v>
      </c>
      <c r="B10475">
        <v>123</v>
      </c>
      <c r="C10475">
        <v>76</v>
      </c>
    </row>
    <row r="10476" spans="1:3" x14ac:dyDescent="0.2">
      <c r="A10476">
        <v>75</v>
      </c>
      <c r="B10476">
        <v>124</v>
      </c>
      <c r="C10476">
        <v>76</v>
      </c>
    </row>
    <row r="10477" spans="1:3" x14ac:dyDescent="0.2">
      <c r="A10477">
        <v>75</v>
      </c>
      <c r="B10477">
        <v>125</v>
      </c>
      <c r="C10477">
        <v>37</v>
      </c>
    </row>
    <row r="10478" spans="1:3" x14ac:dyDescent="0.2">
      <c r="A10478">
        <v>75</v>
      </c>
      <c r="B10478">
        <v>126</v>
      </c>
      <c r="C10478">
        <v>44</v>
      </c>
    </row>
    <row r="10479" spans="1:3" x14ac:dyDescent="0.2">
      <c r="A10479">
        <v>75</v>
      </c>
      <c r="B10479">
        <v>127</v>
      </c>
      <c r="C10479">
        <v>97</v>
      </c>
    </row>
    <row r="10480" spans="1:3" x14ac:dyDescent="0.2">
      <c r="A10480">
        <v>75</v>
      </c>
      <c r="B10480">
        <v>128</v>
      </c>
      <c r="C10480">
        <v>93</v>
      </c>
    </row>
    <row r="10481" spans="1:3" x14ac:dyDescent="0.2">
      <c r="A10481">
        <v>75</v>
      </c>
      <c r="B10481">
        <v>129</v>
      </c>
      <c r="C10481">
        <v>61</v>
      </c>
    </row>
    <row r="10482" spans="1:3" x14ac:dyDescent="0.2">
      <c r="A10482">
        <v>75</v>
      </c>
      <c r="B10482">
        <v>130</v>
      </c>
      <c r="C10482">
        <v>46</v>
      </c>
    </row>
    <row r="10483" spans="1:3" x14ac:dyDescent="0.2">
      <c r="A10483">
        <v>75</v>
      </c>
      <c r="B10483">
        <v>131</v>
      </c>
      <c r="C10483">
        <v>113</v>
      </c>
    </row>
    <row r="10484" spans="1:3" x14ac:dyDescent="0.2">
      <c r="A10484">
        <v>75</v>
      </c>
      <c r="B10484">
        <v>132</v>
      </c>
      <c r="C10484">
        <v>37</v>
      </c>
    </row>
    <row r="10485" spans="1:3" x14ac:dyDescent="0.2">
      <c r="A10485">
        <v>75</v>
      </c>
      <c r="B10485">
        <v>133</v>
      </c>
      <c r="C10485">
        <v>92</v>
      </c>
    </row>
    <row r="10486" spans="1:3" x14ac:dyDescent="0.2">
      <c r="A10486">
        <v>75</v>
      </c>
      <c r="B10486">
        <v>134</v>
      </c>
      <c r="C10486">
        <v>92</v>
      </c>
    </row>
    <row r="10487" spans="1:3" x14ac:dyDescent="0.2">
      <c r="A10487">
        <v>75</v>
      </c>
      <c r="B10487">
        <v>135</v>
      </c>
      <c r="C10487">
        <v>112</v>
      </c>
    </row>
    <row r="10488" spans="1:3" x14ac:dyDescent="0.2">
      <c r="A10488">
        <v>75</v>
      </c>
      <c r="B10488">
        <v>136</v>
      </c>
      <c r="C10488">
        <v>92</v>
      </c>
    </row>
    <row r="10489" spans="1:3" x14ac:dyDescent="0.2">
      <c r="A10489">
        <v>75</v>
      </c>
      <c r="B10489">
        <v>137</v>
      </c>
      <c r="C10489">
        <v>92</v>
      </c>
    </row>
    <row r="10490" spans="1:3" x14ac:dyDescent="0.2">
      <c r="A10490">
        <v>76</v>
      </c>
      <c r="B10490">
        <v>0</v>
      </c>
      <c r="C10490">
        <v>56</v>
      </c>
    </row>
    <row r="10491" spans="1:3" x14ac:dyDescent="0.2">
      <c r="A10491">
        <v>76</v>
      </c>
      <c r="B10491">
        <v>1</v>
      </c>
      <c r="C10491">
        <v>116</v>
      </c>
    </row>
    <row r="10492" spans="1:3" x14ac:dyDescent="0.2">
      <c r="A10492">
        <v>76</v>
      </c>
      <c r="B10492">
        <v>2</v>
      </c>
      <c r="C10492">
        <v>55</v>
      </c>
    </row>
    <row r="10493" spans="1:3" x14ac:dyDescent="0.2">
      <c r="A10493">
        <v>76</v>
      </c>
      <c r="B10493">
        <v>3</v>
      </c>
      <c r="C10493">
        <v>90</v>
      </c>
    </row>
    <row r="10494" spans="1:3" x14ac:dyDescent="0.2">
      <c r="A10494">
        <v>76</v>
      </c>
      <c r="B10494">
        <v>4</v>
      </c>
      <c r="C10494">
        <v>115</v>
      </c>
    </row>
    <row r="10495" spans="1:3" x14ac:dyDescent="0.2">
      <c r="A10495">
        <v>76</v>
      </c>
      <c r="B10495">
        <v>5</v>
      </c>
      <c r="C10495">
        <v>54</v>
      </c>
    </row>
    <row r="10496" spans="1:3" x14ac:dyDescent="0.2">
      <c r="A10496">
        <v>76</v>
      </c>
      <c r="B10496">
        <v>6</v>
      </c>
      <c r="C10496">
        <v>115</v>
      </c>
    </row>
    <row r="10497" spans="1:3" x14ac:dyDescent="0.2">
      <c r="A10497">
        <v>76</v>
      </c>
      <c r="B10497">
        <v>7</v>
      </c>
      <c r="C10497">
        <v>31</v>
      </c>
    </row>
    <row r="10498" spans="1:3" x14ac:dyDescent="0.2">
      <c r="A10498">
        <v>76</v>
      </c>
      <c r="B10498">
        <v>8</v>
      </c>
      <c r="C10498">
        <v>103</v>
      </c>
    </row>
    <row r="10499" spans="1:3" x14ac:dyDescent="0.2">
      <c r="A10499">
        <v>76</v>
      </c>
      <c r="B10499">
        <v>9</v>
      </c>
      <c r="C10499">
        <v>54</v>
      </c>
    </row>
    <row r="10500" spans="1:3" x14ac:dyDescent="0.2">
      <c r="A10500">
        <v>76</v>
      </c>
      <c r="B10500">
        <v>10</v>
      </c>
      <c r="C10500">
        <v>93</v>
      </c>
    </row>
    <row r="10501" spans="1:3" x14ac:dyDescent="0.2">
      <c r="A10501">
        <v>76</v>
      </c>
      <c r="B10501">
        <v>11</v>
      </c>
      <c r="C10501">
        <v>54</v>
      </c>
    </row>
    <row r="10502" spans="1:3" x14ac:dyDescent="0.2">
      <c r="A10502">
        <v>76</v>
      </c>
      <c r="B10502">
        <v>12</v>
      </c>
      <c r="C10502">
        <v>54</v>
      </c>
    </row>
    <row r="10503" spans="1:3" x14ac:dyDescent="0.2">
      <c r="A10503">
        <v>76</v>
      </c>
      <c r="B10503">
        <v>13</v>
      </c>
      <c r="C10503">
        <v>50</v>
      </c>
    </row>
    <row r="10504" spans="1:3" x14ac:dyDescent="0.2">
      <c r="A10504">
        <v>76</v>
      </c>
      <c r="B10504">
        <v>14</v>
      </c>
      <c r="C10504">
        <v>50</v>
      </c>
    </row>
    <row r="10505" spans="1:3" x14ac:dyDescent="0.2">
      <c r="A10505">
        <v>76</v>
      </c>
      <c r="B10505">
        <v>15</v>
      </c>
      <c r="C10505">
        <v>116</v>
      </c>
    </row>
    <row r="10506" spans="1:3" x14ac:dyDescent="0.2">
      <c r="A10506">
        <v>76</v>
      </c>
      <c r="B10506">
        <v>16</v>
      </c>
      <c r="C10506">
        <v>115</v>
      </c>
    </row>
    <row r="10507" spans="1:3" x14ac:dyDescent="0.2">
      <c r="A10507">
        <v>76</v>
      </c>
      <c r="B10507">
        <v>17</v>
      </c>
      <c r="C10507">
        <v>55</v>
      </c>
    </row>
    <row r="10508" spans="1:3" x14ac:dyDescent="0.2">
      <c r="A10508">
        <v>76</v>
      </c>
      <c r="B10508">
        <v>18</v>
      </c>
      <c r="C10508">
        <v>115</v>
      </c>
    </row>
    <row r="10509" spans="1:3" x14ac:dyDescent="0.2">
      <c r="A10509">
        <v>76</v>
      </c>
      <c r="B10509">
        <v>19</v>
      </c>
      <c r="C10509">
        <v>116</v>
      </c>
    </row>
    <row r="10510" spans="1:3" x14ac:dyDescent="0.2">
      <c r="A10510">
        <v>76</v>
      </c>
      <c r="B10510">
        <v>20</v>
      </c>
      <c r="C10510">
        <v>50</v>
      </c>
    </row>
    <row r="10511" spans="1:3" x14ac:dyDescent="0.2">
      <c r="A10511">
        <v>76</v>
      </c>
      <c r="B10511">
        <v>21</v>
      </c>
      <c r="C10511">
        <v>79</v>
      </c>
    </row>
    <row r="10512" spans="1:3" x14ac:dyDescent="0.2">
      <c r="A10512">
        <v>76</v>
      </c>
      <c r="B10512">
        <v>22</v>
      </c>
      <c r="C10512">
        <v>27</v>
      </c>
    </row>
    <row r="10513" spans="1:3" x14ac:dyDescent="0.2">
      <c r="A10513">
        <v>76</v>
      </c>
      <c r="B10513">
        <v>23</v>
      </c>
      <c r="C10513">
        <v>41</v>
      </c>
    </row>
    <row r="10514" spans="1:3" x14ac:dyDescent="0.2">
      <c r="A10514">
        <v>76</v>
      </c>
      <c r="B10514">
        <v>24</v>
      </c>
      <c r="C10514">
        <v>42</v>
      </c>
    </row>
    <row r="10515" spans="1:3" x14ac:dyDescent="0.2">
      <c r="A10515">
        <v>76</v>
      </c>
      <c r="B10515">
        <v>25</v>
      </c>
      <c r="C10515">
        <v>56</v>
      </c>
    </row>
    <row r="10516" spans="1:3" x14ac:dyDescent="0.2">
      <c r="A10516">
        <v>76</v>
      </c>
      <c r="B10516">
        <v>26</v>
      </c>
      <c r="C10516">
        <v>116</v>
      </c>
    </row>
    <row r="10517" spans="1:3" x14ac:dyDescent="0.2">
      <c r="A10517">
        <v>76</v>
      </c>
      <c r="B10517">
        <v>27</v>
      </c>
      <c r="C10517">
        <v>99</v>
      </c>
    </row>
    <row r="10518" spans="1:3" x14ac:dyDescent="0.2">
      <c r="A10518">
        <v>76</v>
      </c>
      <c r="B10518">
        <v>28</v>
      </c>
      <c r="C10518">
        <v>74</v>
      </c>
    </row>
    <row r="10519" spans="1:3" x14ac:dyDescent="0.2">
      <c r="A10519">
        <v>76</v>
      </c>
      <c r="B10519">
        <v>29</v>
      </c>
      <c r="C10519">
        <v>54</v>
      </c>
    </row>
    <row r="10520" spans="1:3" x14ac:dyDescent="0.2">
      <c r="A10520">
        <v>76</v>
      </c>
      <c r="B10520">
        <v>30</v>
      </c>
      <c r="C10520">
        <v>42</v>
      </c>
    </row>
    <row r="10521" spans="1:3" x14ac:dyDescent="0.2">
      <c r="A10521">
        <v>76</v>
      </c>
      <c r="B10521">
        <v>31</v>
      </c>
      <c r="C10521">
        <v>70</v>
      </c>
    </row>
    <row r="10522" spans="1:3" x14ac:dyDescent="0.2">
      <c r="A10522">
        <v>76</v>
      </c>
      <c r="B10522">
        <v>32</v>
      </c>
      <c r="C10522">
        <v>81</v>
      </c>
    </row>
    <row r="10523" spans="1:3" x14ac:dyDescent="0.2">
      <c r="A10523">
        <v>76</v>
      </c>
      <c r="B10523">
        <v>33</v>
      </c>
      <c r="C10523">
        <v>71</v>
      </c>
    </row>
    <row r="10524" spans="1:3" x14ac:dyDescent="0.2">
      <c r="A10524">
        <v>76</v>
      </c>
      <c r="B10524">
        <v>34</v>
      </c>
      <c r="C10524">
        <v>71</v>
      </c>
    </row>
    <row r="10525" spans="1:3" x14ac:dyDescent="0.2">
      <c r="A10525">
        <v>76</v>
      </c>
      <c r="B10525">
        <v>35</v>
      </c>
      <c r="C10525">
        <v>90</v>
      </c>
    </row>
    <row r="10526" spans="1:3" x14ac:dyDescent="0.2">
      <c r="A10526">
        <v>76</v>
      </c>
      <c r="B10526">
        <v>36</v>
      </c>
      <c r="C10526">
        <v>90</v>
      </c>
    </row>
    <row r="10527" spans="1:3" x14ac:dyDescent="0.2">
      <c r="A10527">
        <v>76</v>
      </c>
      <c r="B10527">
        <v>37</v>
      </c>
      <c r="C10527">
        <v>97</v>
      </c>
    </row>
    <row r="10528" spans="1:3" x14ac:dyDescent="0.2">
      <c r="A10528">
        <v>76</v>
      </c>
      <c r="B10528">
        <v>38</v>
      </c>
      <c r="C10528">
        <v>113</v>
      </c>
    </row>
    <row r="10529" spans="1:3" x14ac:dyDescent="0.2">
      <c r="A10529">
        <v>76</v>
      </c>
      <c r="B10529">
        <v>39</v>
      </c>
      <c r="C10529">
        <v>69</v>
      </c>
    </row>
    <row r="10530" spans="1:3" x14ac:dyDescent="0.2">
      <c r="A10530">
        <v>76</v>
      </c>
      <c r="B10530">
        <v>40</v>
      </c>
      <c r="C10530">
        <v>80</v>
      </c>
    </row>
    <row r="10531" spans="1:3" x14ac:dyDescent="0.2">
      <c r="A10531">
        <v>76</v>
      </c>
      <c r="B10531">
        <v>41</v>
      </c>
      <c r="C10531">
        <v>70</v>
      </c>
    </row>
    <row r="10532" spans="1:3" x14ac:dyDescent="0.2">
      <c r="A10532">
        <v>76</v>
      </c>
      <c r="B10532">
        <v>42</v>
      </c>
      <c r="C10532">
        <v>70</v>
      </c>
    </row>
    <row r="10533" spans="1:3" x14ac:dyDescent="0.2">
      <c r="A10533">
        <v>76</v>
      </c>
      <c r="B10533">
        <v>43</v>
      </c>
      <c r="C10533">
        <v>70</v>
      </c>
    </row>
    <row r="10534" spans="1:3" x14ac:dyDescent="0.2">
      <c r="A10534">
        <v>76</v>
      </c>
      <c r="B10534">
        <v>44</v>
      </c>
      <c r="C10534">
        <v>48</v>
      </c>
    </row>
    <row r="10535" spans="1:3" x14ac:dyDescent="0.2">
      <c r="A10535">
        <v>76</v>
      </c>
      <c r="B10535">
        <v>45</v>
      </c>
      <c r="C10535">
        <v>40</v>
      </c>
    </row>
    <row r="10536" spans="1:3" x14ac:dyDescent="0.2">
      <c r="A10536">
        <v>76</v>
      </c>
      <c r="B10536">
        <v>46</v>
      </c>
      <c r="C10536">
        <v>122</v>
      </c>
    </row>
    <row r="10537" spans="1:3" x14ac:dyDescent="0.2">
      <c r="A10537">
        <v>76</v>
      </c>
      <c r="B10537">
        <v>47</v>
      </c>
      <c r="C10537">
        <v>122</v>
      </c>
    </row>
    <row r="10538" spans="1:3" x14ac:dyDescent="0.2">
      <c r="A10538">
        <v>76</v>
      </c>
      <c r="B10538">
        <v>48</v>
      </c>
      <c r="C10538">
        <v>10</v>
      </c>
    </row>
    <row r="10539" spans="1:3" x14ac:dyDescent="0.2">
      <c r="A10539">
        <v>76</v>
      </c>
      <c r="B10539">
        <v>49</v>
      </c>
      <c r="C10539">
        <v>65</v>
      </c>
    </row>
    <row r="10540" spans="1:3" x14ac:dyDescent="0.2">
      <c r="A10540">
        <v>76</v>
      </c>
      <c r="B10540">
        <v>50</v>
      </c>
      <c r="C10540">
        <v>77</v>
      </c>
    </row>
    <row r="10541" spans="1:3" x14ac:dyDescent="0.2">
      <c r="A10541">
        <v>76</v>
      </c>
      <c r="B10541">
        <v>51</v>
      </c>
      <c r="C10541">
        <v>74</v>
      </c>
    </row>
    <row r="10542" spans="1:3" x14ac:dyDescent="0.2">
      <c r="A10542">
        <v>76</v>
      </c>
      <c r="B10542">
        <v>52</v>
      </c>
      <c r="C10542">
        <v>79</v>
      </c>
    </row>
    <row r="10543" spans="1:3" x14ac:dyDescent="0.2">
      <c r="A10543">
        <v>76</v>
      </c>
      <c r="B10543">
        <v>53</v>
      </c>
      <c r="C10543">
        <v>79</v>
      </c>
    </row>
    <row r="10544" spans="1:3" x14ac:dyDescent="0.2">
      <c r="A10544">
        <v>76</v>
      </c>
      <c r="B10544">
        <v>54</v>
      </c>
      <c r="C10544">
        <v>80</v>
      </c>
    </row>
    <row r="10545" spans="1:3" x14ac:dyDescent="0.2">
      <c r="A10545">
        <v>76</v>
      </c>
      <c r="B10545">
        <v>55</v>
      </c>
      <c r="C10545">
        <v>49</v>
      </c>
    </row>
    <row r="10546" spans="1:3" x14ac:dyDescent="0.2">
      <c r="A10546">
        <v>76</v>
      </c>
      <c r="B10546">
        <v>56</v>
      </c>
      <c r="C10546">
        <v>49</v>
      </c>
    </row>
    <row r="10547" spans="1:3" x14ac:dyDescent="0.2">
      <c r="A10547">
        <v>76</v>
      </c>
      <c r="B10547">
        <v>57</v>
      </c>
      <c r="C10547">
        <v>105</v>
      </c>
    </row>
    <row r="10548" spans="1:3" x14ac:dyDescent="0.2">
      <c r="A10548">
        <v>76</v>
      </c>
      <c r="B10548">
        <v>58</v>
      </c>
      <c r="C10548">
        <v>64</v>
      </c>
    </row>
    <row r="10549" spans="1:3" x14ac:dyDescent="0.2">
      <c r="A10549">
        <v>76</v>
      </c>
      <c r="B10549">
        <v>59</v>
      </c>
      <c r="C10549">
        <v>74</v>
      </c>
    </row>
    <row r="10550" spans="1:3" x14ac:dyDescent="0.2">
      <c r="A10550">
        <v>76</v>
      </c>
      <c r="B10550">
        <v>60</v>
      </c>
      <c r="C10550">
        <v>92</v>
      </c>
    </row>
    <row r="10551" spans="1:3" x14ac:dyDescent="0.2">
      <c r="A10551">
        <v>76</v>
      </c>
      <c r="B10551">
        <v>61</v>
      </c>
      <c r="C10551">
        <v>93</v>
      </c>
    </row>
    <row r="10552" spans="1:3" x14ac:dyDescent="0.2">
      <c r="A10552">
        <v>76</v>
      </c>
      <c r="B10552">
        <v>62</v>
      </c>
      <c r="C10552">
        <v>40</v>
      </c>
    </row>
    <row r="10553" spans="1:3" x14ac:dyDescent="0.2">
      <c r="A10553">
        <v>76</v>
      </c>
      <c r="B10553">
        <v>63</v>
      </c>
      <c r="C10553">
        <v>113</v>
      </c>
    </row>
    <row r="10554" spans="1:3" x14ac:dyDescent="0.2">
      <c r="A10554">
        <v>76</v>
      </c>
      <c r="B10554">
        <v>64</v>
      </c>
      <c r="C10554">
        <v>65</v>
      </c>
    </row>
    <row r="10555" spans="1:3" x14ac:dyDescent="0.2">
      <c r="A10555">
        <v>76</v>
      </c>
      <c r="B10555">
        <v>65</v>
      </c>
      <c r="C10555">
        <v>85</v>
      </c>
    </row>
    <row r="10556" spans="1:3" x14ac:dyDescent="0.2">
      <c r="A10556">
        <v>76</v>
      </c>
      <c r="B10556">
        <v>66</v>
      </c>
      <c r="C10556">
        <v>83</v>
      </c>
    </row>
    <row r="10557" spans="1:3" x14ac:dyDescent="0.2">
      <c r="A10557">
        <v>76</v>
      </c>
      <c r="B10557">
        <v>67</v>
      </c>
      <c r="C10557">
        <v>112</v>
      </c>
    </row>
    <row r="10558" spans="1:3" x14ac:dyDescent="0.2">
      <c r="A10558">
        <v>76</v>
      </c>
      <c r="B10558">
        <v>68</v>
      </c>
      <c r="C10558">
        <v>63</v>
      </c>
    </row>
    <row r="10559" spans="1:3" x14ac:dyDescent="0.2">
      <c r="A10559">
        <v>76</v>
      </c>
      <c r="B10559">
        <v>69</v>
      </c>
      <c r="C10559">
        <v>99</v>
      </c>
    </row>
    <row r="10560" spans="1:3" x14ac:dyDescent="0.2">
      <c r="A10560">
        <v>76</v>
      </c>
      <c r="B10560">
        <v>70</v>
      </c>
      <c r="C10560">
        <v>83</v>
      </c>
    </row>
    <row r="10561" spans="1:3" x14ac:dyDescent="0.2">
      <c r="A10561">
        <v>76</v>
      </c>
      <c r="B10561">
        <v>71</v>
      </c>
      <c r="C10561">
        <v>88</v>
      </c>
    </row>
    <row r="10562" spans="1:3" x14ac:dyDescent="0.2">
      <c r="A10562">
        <v>76</v>
      </c>
      <c r="B10562">
        <v>72</v>
      </c>
      <c r="C10562">
        <v>41</v>
      </c>
    </row>
    <row r="10563" spans="1:3" x14ac:dyDescent="0.2">
      <c r="A10563">
        <v>76</v>
      </c>
      <c r="B10563">
        <v>73</v>
      </c>
      <c r="C10563">
        <v>71</v>
      </c>
    </row>
    <row r="10564" spans="1:3" x14ac:dyDescent="0.2">
      <c r="A10564">
        <v>76</v>
      </c>
      <c r="B10564">
        <v>74</v>
      </c>
      <c r="C10564">
        <v>65</v>
      </c>
    </row>
    <row r="10565" spans="1:3" x14ac:dyDescent="0.2">
      <c r="A10565">
        <v>76</v>
      </c>
      <c r="B10565">
        <v>75</v>
      </c>
      <c r="C10565">
        <v>65</v>
      </c>
    </row>
    <row r="10566" spans="1:3" x14ac:dyDescent="0.2">
      <c r="A10566">
        <v>76</v>
      </c>
      <c r="B10566">
        <v>76</v>
      </c>
      <c r="C10566">
        <v>76</v>
      </c>
    </row>
    <row r="10567" spans="1:3" x14ac:dyDescent="0.2">
      <c r="A10567">
        <v>76</v>
      </c>
      <c r="B10567">
        <v>77</v>
      </c>
      <c r="C10567">
        <v>76</v>
      </c>
    </row>
    <row r="10568" spans="1:3" x14ac:dyDescent="0.2">
      <c r="A10568">
        <v>76</v>
      </c>
      <c r="B10568">
        <v>78</v>
      </c>
      <c r="C10568">
        <v>79</v>
      </c>
    </row>
    <row r="10569" spans="1:3" x14ac:dyDescent="0.2">
      <c r="A10569">
        <v>76</v>
      </c>
      <c r="B10569">
        <v>79</v>
      </c>
      <c r="C10569">
        <v>99</v>
      </c>
    </row>
    <row r="10570" spans="1:3" x14ac:dyDescent="0.2">
      <c r="A10570">
        <v>76</v>
      </c>
      <c r="B10570">
        <v>80</v>
      </c>
      <c r="C10570">
        <v>83</v>
      </c>
    </row>
    <row r="10571" spans="1:3" x14ac:dyDescent="0.2">
      <c r="A10571">
        <v>76</v>
      </c>
      <c r="B10571">
        <v>81</v>
      </c>
      <c r="C10571">
        <v>80</v>
      </c>
    </row>
    <row r="10572" spans="1:3" x14ac:dyDescent="0.2">
      <c r="A10572">
        <v>76</v>
      </c>
      <c r="B10572">
        <v>82</v>
      </c>
      <c r="C10572">
        <v>115</v>
      </c>
    </row>
    <row r="10573" spans="1:3" x14ac:dyDescent="0.2">
      <c r="A10573">
        <v>76</v>
      </c>
      <c r="B10573">
        <v>83</v>
      </c>
      <c r="C10573">
        <v>46</v>
      </c>
    </row>
    <row r="10574" spans="1:3" x14ac:dyDescent="0.2">
      <c r="A10574">
        <v>76</v>
      </c>
      <c r="B10574">
        <v>84</v>
      </c>
      <c r="C10574">
        <v>46</v>
      </c>
    </row>
    <row r="10575" spans="1:3" x14ac:dyDescent="0.2">
      <c r="A10575">
        <v>76</v>
      </c>
      <c r="B10575">
        <v>85</v>
      </c>
      <c r="C10575">
        <v>46</v>
      </c>
    </row>
    <row r="10576" spans="1:3" x14ac:dyDescent="0.2">
      <c r="A10576">
        <v>76</v>
      </c>
      <c r="B10576">
        <v>86</v>
      </c>
      <c r="C10576">
        <v>87</v>
      </c>
    </row>
    <row r="10577" spans="1:3" x14ac:dyDescent="0.2">
      <c r="A10577">
        <v>76</v>
      </c>
      <c r="B10577">
        <v>87</v>
      </c>
      <c r="C10577">
        <v>108</v>
      </c>
    </row>
    <row r="10578" spans="1:3" x14ac:dyDescent="0.2">
      <c r="A10578">
        <v>76</v>
      </c>
      <c r="B10578">
        <v>88</v>
      </c>
      <c r="C10578">
        <v>85</v>
      </c>
    </row>
    <row r="10579" spans="1:3" x14ac:dyDescent="0.2">
      <c r="A10579">
        <v>76</v>
      </c>
      <c r="B10579">
        <v>89</v>
      </c>
      <c r="C10579">
        <v>103</v>
      </c>
    </row>
    <row r="10580" spans="1:3" x14ac:dyDescent="0.2">
      <c r="A10580">
        <v>76</v>
      </c>
      <c r="B10580">
        <v>90</v>
      </c>
      <c r="C10580">
        <v>105</v>
      </c>
    </row>
    <row r="10581" spans="1:3" x14ac:dyDescent="0.2">
      <c r="A10581">
        <v>76</v>
      </c>
      <c r="B10581">
        <v>91</v>
      </c>
      <c r="C10581">
        <v>64</v>
      </c>
    </row>
    <row r="10582" spans="1:3" x14ac:dyDescent="0.2">
      <c r="A10582">
        <v>76</v>
      </c>
      <c r="B10582">
        <v>92</v>
      </c>
      <c r="C10582">
        <v>97</v>
      </c>
    </row>
    <row r="10583" spans="1:3" x14ac:dyDescent="0.2">
      <c r="A10583">
        <v>76</v>
      </c>
      <c r="B10583">
        <v>93</v>
      </c>
      <c r="C10583">
        <v>94</v>
      </c>
    </row>
    <row r="10584" spans="1:3" x14ac:dyDescent="0.2">
      <c r="A10584">
        <v>76</v>
      </c>
      <c r="B10584">
        <v>94</v>
      </c>
      <c r="C10584">
        <v>93</v>
      </c>
    </row>
    <row r="10585" spans="1:3" x14ac:dyDescent="0.2">
      <c r="A10585">
        <v>76</v>
      </c>
      <c r="B10585">
        <v>95</v>
      </c>
      <c r="C10585">
        <v>31</v>
      </c>
    </row>
    <row r="10586" spans="1:3" x14ac:dyDescent="0.2">
      <c r="A10586">
        <v>76</v>
      </c>
      <c r="B10586">
        <v>96</v>
      </c>
      <c r="C10586">
        <v>42</v>
      </c>
    </row>
    <row r="10587" spans="1:3" x14ac:dyDescent="0.2">
      <c r="A10587">
        <v>76</v>
      </c>
      <c r="B10587">
        <v>97</v>
      </c>
      <c r="C10587">
        <v>93</v>
      </c>
    </row>
    <row r="10588" spans="1:3" x14ac:dyDescent="0.2">
      <c r="A10588">
        <v>76</v>
      </c>
      <c r="B10588">
        <v>98</v>
      </c>
      <c r="C10588">
        <v>114</v>
      </c>
    </row>
    <row r="10589" spans="1:3" x14ac:dyDescent="0.2">
      <c r="A10589">
        <v>76</v>
      </c>
      <c r="B10589">
        <v>99</v>
      </c>
      <c r="C10589">
        <v>85</v>
      </c>
    </row>
    <row r="10590" spans="1:3" x14ac:dyDescent="0.2">
      <c r="A10590">
        <v>76</v>
      </c>
      <c r="B10590">
        <v>100</v>
      </c>
      <c r="C10590">
        <v>46</v>
      </c>
    </row>
    <row r="10591" spans="1:3" x14ac:dyDescent="0.2">
      <c r="A10591">
        <v>76</v>
      </c>
      <c r="B10591">
        <v>101</v>
      </c>
      <c r="C10591">
        <v>44</v>
      </c>
    </row>
    <row r="10592" spans="1:3" x14ac:dyDescent="0.2">
      <c r="A10592">
        <v>76</v>
      </c>
      <c r="B10592">
        <v>102</v>
      </c>
      <c r="C10592">
        <v>44</v>
      </c>
    </row>
    <row r="10593" spans="1:3" x14ac:dyDescent="0.2">
      <c r="A10593">
        <v>76</v>
      </c>
      <c r="B10593">
        <v>103</v>
      </c>
      <c r="C10593">
        <v>99</v>
      </c>
    </row>
    <row r="10594" spans="1:3" x14ac:dyDescent="0.2">
      <c r="A10594">
        <v>76</v>
      </c>
      <c r="B10594">
        <v>104</v>
      </c>
      <c r="C10594">
        <v>88</v>
      </c>
    </row>
    <row r="10595" spans="1:3" x14ac:dyDescent="0.2">
      <c r="A10595">
        <v>76</v>
      </c>
      <c r="B10595">
        <v>105</v>
      </c>
      <c r="C10595">
        <v>65</v>
      </c>
    </row>
    <row r="10596" spans="1:3" x14ac:dyDescent="0.2">
      <c r="A10596">
        <v>76</v>
      </c>
      <c r="B10596">
        <v>106</v>
      </c>
      <c r="C10596">
        <v>92</v>
      </c>
    </row>
    <row r="10597" spans="1:3" x14ac:dyDescent="0.2">
      <c r="A10597">
        <v>76</v>
      </c>
      <c r="B10597">
        <v>107</v>
      </c>
      <c r="C10597">
        <v>63</v>
      </c>
    </row>
    <row r="10598" spans="1:3" x14ac:dyDescent="0.2">
      <c r="A10598">
        <v>76</v>
      </c>
      <c r="B10598">
        <v>108</v>
      </c>
      <c r="C10598">
        <v>10</v>
      </c>
    </row>
    <row r="10599" spans="1:3" x14ac:dyDescent="0.2">
      <c r="A10599">
        <v>76</v>
      </c>
      <c r="B10599">
        <v>109</v>
      </c>
      <c r="C10599">
        <v>97</v>
      </c>
    </row>
    <row r="10600" spans="1:3" x14ac:dyDescent="0.2">
      <c r="A10600">
        <v>76</v>
      </c>
      <c r="B10600">
        <v>110</v>
      </c>
      <c r="C10600">
        <v>37</v>
      </c>
    </row>
    <row r="10601" spans="1:3" x14ac:dyDescent="0.2">
      <c r="A10601">
        <v>76</v>
      </c>
      <c r="B10601">
        <v>111</v>
      </c>
      <c r="C10601">
        <v>44</v>
      </c>
    </row>
    <row r="10602" spans="1:3" x14ac:dyDescent="0.2">
      <c r="A10602">
        <v>76</v>
      </c>
      <c r="B10602">
        <v>112</v>
      </c>
      <c r="C10602">
        <v>61</v>
      </c>
    </row>
    <row r="10603" spans="1:3" x14ac:dyDescent="0.2">
      <c r="A10603">
        <v>76</v>
      </c>
      <c r="B10603">
        <v>113</v>
      </c>
      <c r="C10603">
        <v>10</v>
      </c>
    </row>
    <row r="10604" spans="1:3" x14ac:dyDescent="0.2">
      <c r="A10604">
        <v>76</v>
      </c>
      <c r="B10604">
        <v>114</v>
      </c>
      <c r="C10604">
        <v>92</v>
      </c>
    </row>
    <row r="10605" spans="1:3" x14ac:dyDescent="0.2">
      <c r="A10605">
        <v>76</v>
      </c>
      <c r="B10605">
        <v>115</v>
      </c>
      <c r="C10605">
        <v>66</v>
      </c>
    </row>
    <row r="10606" spans="1:3" x14ac:dyDescent="0.2">
      <c r="A10606">
        <v>76</v>
      </c>
      <c r="B10606">
        <v>116</v>
      </c>
      <c r="C10606">
        <v>49</v>
      </c>
    </row>
    <row r="10607" spans="1:3" x14ac:dyDescent="0.2">
      <c r="A10607">
        <v>76</v>
      </c>
      <c r="B10607">
        <v>117</v>
      </c>
      <c r="C10607">
        <v>92</v>
      </c>
    </row>
    <row r="10608" spans="1:3" x14ac:dyDescent="0.2">
      <c r="A10608">
        <v>76</v>
      </c>
      <c r="B10608">
        <v>118</v>
      </c>
      <c r="C10608">
        <v>101</v>
      </c>
    </row>
    <row r="10609" spans="1:3" x14ac:dyDescent="0.2">
      <c r="A10609">
        <v>76</v>
      </c>
      <c r="B10609">
        <v>119</v>
      </c>
      <c r="C10609">
        <v>87</v>
      </c>
    </row>
    <row r="10610" spans="1:3" x14ac:dyDescent="0.2">
      <c r="A10610">
        <v>76</v>
      </c>
      <c r="B10610">
        <v>120</v>
      </c>
      <c r="C10610">
        <v>67</v>
      </c>
    </row>
    <row r="10611" spans="1:3" x14ac:dyDescent="0.2">
      <c r="A10611">
        <v>76</v>
      </c>
      <c r="B10611">
        <v>121</v>
      </c>
      <c r="C10611">
        <v>63</v>
      </c>
    </row>
    <row r="10612" spans="1:3" x14ac:dyDescent="0.2">
      <c r="A10612">
        <v>76</v>
      </c>
      <c r="B10612">
        <v>122</v>
      </c>
      <c r="C10612">
        <v>122</v>
      </c>
    </row>
    <row r="10613" spans="1:3" x14ac:dyDescent="0.2">
      <c r="A10613">
        <v>76</v>
      </c>
      <c r="B10613">
        <v>123</v>
      </c>
      <c r="C10613">
        <v>37</v>
      </c>
    </row>
    <row r="10614" spans="1:3" x14ac:dyDescent="0.2">
      <c r="A10614">
        <v>76</v>
      </c>
      <c r="B10614">
        <v>124</v>
      </c>
      <c r="C10614">
        <v>37</v>
      </c>
    </row>
    <row r="10615" spans="1:3" x14ac:dyDescent="0.2">
      <c r="A10615">
        <v>76</v>
      </c>
      <c r="B10615">
        <v>125</v>
      </c>
      <c r="C10615">
        <v>123</v>
      </c>
    </row>
    <row r="10616" spans="1:3" x14ac:dyDescent="0.2">
      <c r="A10616">
        <v>76</v>
      </c>
      <c r="B10616">
        <v>126</v>
      </c>
      <c r="C10616">
        <v>110</v>
      </c>
    </row>
    <row r="10617" spans="1:3" x14ac:dyDescent="0.2">
      <c r="A10617">
        <v>76</v>
      </c>
      <c r="B10617">
        <v>127</v>
      </c>
      <c r="C10617">
        <v>87</v>
      </c>
    </row>
    <row r="10618" spans="1:3" x14ac:dyDescent="0.2">
      <c r="A10618">
        <v>76</v>
      </c>
      <c r="B10618">
        <v>128</v>
      </c>
      <c r="C10618">
        <v>63</v>
      </c>
    </row>
    <row r="10619" spans="1:3" x14ac:dyDescent="0.2">
      <c r="A10619">
        <v>76</v>
      </c>
      <c r="B10619">
        <v>129</v>
      </c>
      <c r="C10619">
        <v>87</v>
      </c>
    </row>
    <row r="10620" spans="1:3" x14ac:dyDescent="0.2">
      <c r="A10620">
        <v>76</v>
      </c>
      <c r="B10620">
        <v>130</v>
      </c>
      <c r="C10620">
        <v>112</v>
      </c>
    </row>
    <row r="10621" spans="1:3" x14ac:dyDescent="0.2">
      <c r="A10621">
        <v>76</v>
      </c>
      <c r="B10621">
        <v>131</v>
      </c>
      <c r="C10621">
        <v>117</v>
      </c>
    </row>
    <row r="10622" spans="1:3" x14ac:dyDescent="0.2">
      <c r="A10622">
        <v>76</v>
      </c>
      <c r="B10622">
        <v>132</v>
      </c>
      <c r="C10622">
        <v>123</v>
      </c>
    </row>
    <row r="10623" spans="1:3" x14ac:dyDescent="0.2">
      <c r="A10623">
        <v>76</v>
      </c>
      <c r="B10623">
        <v>133</v>
      </c>
      <c r="C10623">
        <v>106</v>
      </c>
    </row>
    <row r="10624" spans="1:3" x14ac:dyDescent="0.2">
      <c r="A10624">
        <v>76</v>
      </c>
      <c r="B10624">
        <v>134</v>
      </c>
      <c r="C10624">
        <v>123</v>
      </c>
    </row>
    <row r="10625" spans="1:3" x14ac:dyDescent="0.2">
      <c r="A10625">
        <v>76</v>
      </c>
      <c r="B10625">
        <v>135</v>
      </c>
      <c r="C10625">
        <v>114</v>
      </c>
    </row>
    <row r="10626" spans="1:3" x14ac:dyDescent="0.2">
      <c r="A10626">
        <v>76</v>
      </c>
      <c r="B10626">
        <v>136</v>
      </c>
      <c r="C10626">
        <v>60</v>
      </c>
    </row>
    <row r="10627" spans="1:3" x14ac:dyDescent="0.2">
      <c r="A10627">
        <v>76</v>
      </c>
      <c r="B10627">
        <v>137</v>
      </c>
      <c r="C10627">
        <v>106</v>
      </c>
    </row>
    <row r="10628" spans="1:3" x14ac:dyDescent="0.2">
      <c r="A10628">
        <v>77</v>
      </c>
      <c r="B10628">
        <v>0</v>
      </c>
      <c r="C10628">
        <v>116</v>
      </c>
    </row>
    <row r="10629" spans="1:3" x14ac:dyDescent="0.2">
      <c r="A10629">
        <v>77</v>
      </c>
      <c r="B10629">
        <v>1</v>
      </c>
      <c r="C10629">
        <v>116</v>
      </c>
    </row>
    <row r="10630" spans="1:3" x14ac:dyDescent="0.2">
      <c r="A10630">
        <v>77</v>
      </c>
      <c r="B10630">
        <v>2</v>
      </c>
      <c r="C10630">
        <v>55</v>
      </c>
    </row>
    <row r="10631" spans="1:3" x14ac:dyDescent="0.2">
      <c r="A10631">
        <v>77</v>
      </c>
      <c r="B10631">
        <v>3</v>
      </c>
      <c r="C10631">
        <v>90</v>
      </c>
    </row>
    <row r="10632" spans="1:3" x14ac:dyDescent="0.2">
      <c r="A10632">
        <v>77</v>
      </c>
      <c r="B10632">
        <v>4</v>
      </c>
      <c r="C10632">
        <v>115</v>
      </c>
    </row>
    <row r="10633" spans="1:3" x14ac:dyDescent="0.2">
      <c r="A10633">
        <v>77</v>
      </c>
      <c r="B10633">
        <v>5</v>
      </c>
      <c r="C10633">
        <v>81</v>
      </c>
    </row>
    <row r="10634" spans="1:3" x14ac:dyDescent="0.2">
      <c r="A10634">
        <v>77</v>
      </c>
      <c r="B10634">
        <v>6</v>
      </c>
      <c r="C10634">
        <v>115</v>
      </c>
    </row>
    <row r="10635" spans="1:3" x14ac:dyDescent="0.2">
      <c r="A10635">
        <v>77</v>
      </c>
      <c r="B10635">
        <v>7</v>
      </c>
      <c r="C10635">
        <v>50</v>
      </c>
    </row>
    <row r="10636" spans="1:3" x14ac:dyDescent="0.2">
      <c r="A10636">
        <v>77</v>
      </c>
      <c r="B10636">
        <v>8</v>
      </c>
      <c r="C10636">
        <v>79</v>
      </c>
    </row>
    <row r="10637" spans="1:3" x14ac:dyDescent="0.2">
      <c r="A10637">
        <v>77</v>
      </c>
      <c r="B10637">
        <v>9</v>
      </c>
      <c r="C10637">
        <v>54</v>
      </c>
    </row>
    <row r="10638" spans="1:3" x14ac:dyDescent="0.2">
      <c r="A10638">
        <v>77</v>
      </c>
      <c r="B10638">
        <v>10</v>
      </c>
      <c r="C10638">
        <v>93</v>
      </c>
    </row>
    <row r="10639" spans="1:3" x14ac:dyDescent="0.2">
      <c r="A10639">
        <v>77</v>
      </c>
      <c r="B10639">
        <v>11</v>
      </c>
      <c r="C10639">
        <v>54</v>
      </c>
    </row>
    <row r="10640" spans="1:3" x14ac:dyDescent="0.2">
      <c r="A10640">
        <v>77</v>
      </c>
      <c r="B10640">
        <v>12</v>
      </c>
      <c r="C10640">
        <v>54</v>
      </c>
    </row>
    <row r="10641" spans="1:3" x14ac:dyDescent="0.2">
      <c r="A10641">
        <v>77</v>
      </c>
      <c r="B10641">
        <v>13</v>
      </c>
      <c r="C10641">
        <v>50</v>
      </c>
    </row>
    <row r="10642" spans="1:3" x14ac:dyDescent="0.2">
      <c r="A10642">
        <v>77</v>
      </c>
      <c r="B10642">
        <v>14</v>
      </c>
      <c r="C10642">
        <v>50</v>
      </c>
    </row>
    <row r="10643" spans="1:3" x14ac:dyDescent="0.2">
      <c r="A10643">
        <v>77</v>
      </c>
      <c r="B10643">
        <v>15</v>
      </c>
      <c r="C10643">
        <v>116</v>
      </c>
    </row>
    <row r="10644" spans="1:3" x14ac:dyDescent="0.2">
      <c r="A10644">
        <v>77</v>
      </c>
      <c r="B10644">
        <v>16</v>
      </c>
      <c r="C10644">
        <v>115</v>
      </c>
    </row>
    <row r="10645" spans="1:3" x14ac:dyDescent="0.2">
      <c r="A10645">
        <v>77</v>
      </c>
      <c r="B10645">
        <v>17</v>
      </c>
      <c r="C10645">
        <v>56</v>
      </c>
    </row>
    <row r="10646" spans="1:3" x14ac:dyDescent="0.2">
      <c r="A10646">
        <v>77</v>
      </c>
      <c r="B10646">
        <v>18</v>
      </c>
      <c r="C10646">
        <v>54</v>
      </c>
    </row>
    <row r="10647" spans="1:3" x14ac:dyDescent="0.2">
      <c r="A10647">
        <v>77</v>
      </c>
      <c r="B10647">
        <v>19</v>
      </c>
      <c r="C10647">
        <v>116</v>
      </c>
    </row>
    <row r="10648" spans="1:3" x14ac:dyDescent="0.2">
      <c r="A10648">
        <v>77</v>
      </c>
      <c r="B10648">
        <v>20</v>
      </c>
      <c r="C10648">
        <v>41</v>
      </c>
    </row>
    <row r="10649" spans="1:3" x14ac:dyDescent="0.2">
      <c r="A10649">
        <v>77</v>
      </c>
      <c r="B10649">
        <v>21</v>
      </c>
      <c r="C10649">
        <v>79</v>
      </c>
    </row>
    <row r="10650" spans="1:3" x14ac:dyDescent="0.2">
      <c r="A10650">
        <v>77</v>
      </c>
      <c r="B10650">
        <v>22</v>
      </c>
      <c r="C10650">
        <v>103</v>
      </c>
    </row>
    <row r="10651" spans="1:3" x14ac:dyDescent="0.2">
      <c r="A10651">
        <v>77</v>
      </c>
      <c r="B10651">
        <v>23</v>
      </c>
      <c r="C10651">
        <v>41</v>
      </c>
    </row>
    <row r="10652" spans="1:3" x14ac:dyDescent="0.2">
      <c r="A10652">
        <v>77</v>
      </c>
      <c r="B10652">
        <v>24</v>
      </c>
      <c r="C10652">
        <v>42</v>
      </c>
    </row>
    <row r="10653" spans="1:3" x14ac:dyDescent="0.2">
      <c r="A10653">
        <v>77</v>
      </c>
      <c r="B10653">
        <v>25</v>
      </c>
      <c r="C10653">
        <v>56</v>
      </c>
    </row>
    <row r="10654" spans="1:3" x14ac:dyDescent="0.2">
      <c r="A10654">
        <v>77</v>
      </c>
      <c r="B10654">
        <v>26</v>
      </c>
      <c r="C10654">
        <v>90</v>
      </c>
    </row>
    <row r="10655" spans="1:3" x14ac:dyDescent="0.2">
      <c r="A10655">
        <v>77</v>
      </c>
      <c r="B10655">
        <v>27</v>
      </c>
      <c r="C10655">
        <v>99</v>
      </c>
    </row>
    <row r="10656" spans="1:3" x14ac:dyDescent="0.2">
      <c r="A10656">
        <v>77</v>
      </c>
      <c r="B10656">
        <v>28</v>
      </c>
      <c r="C10656">
        <v>64</v>
      </c>
    </row>
    <row r="10657" spans="1:3" x14ac:dyDescent="0.2">
      <c r="A10657">
        <v>77</v>
      </c>
      <c r="B10657">
        <v>29</v>
      </c>
      <c r="C10657">
        <v>54</v>
      </c>
    </row>
    <row r="10658" spans="1:3" x14ac:dyDescent="0.2">
      <c r="A10658">
        <v>77</v>
      </c>
      <c r="B10658">
        <v>30</v>
      </c>
      <c r="C10658">
        <v>42</v>
      </c>
    </row>
    <row r="10659" spans="1:3" x14ac:dyDescent="0.2">
      <c r="A10659">
        <v>77</v>
      </c>
      <c r="B10659">
        <v>31</v>
      </c>
      <c r="C10659">
        <v>70</v>
      </c>
    </row>
    <row r="10660" spans="1:3" x14ac:dyDescent="0.2">
      <c r="A10660">
        <v>77</v>
      </c>
      <c r="B10660">
        <v>32</v>
      </c>
      <c r="C10660">
        <v>40</v>
      </c>
    </row>
    <row r="10661" spans="1:3" x14ac:dyDescent="0.2">
      <c r="A10661">
        <v>77</v>
      </c>
      <c r="B10661">
        <v>33</v>
      </c>
      <c r="C10661">
        <v>74</v>
      </c>
    </row>
    <row r="10662" spans="1:3" x14ac:dyDescent="0.2">
      <c r="A10662">
        <v>77</v>
      </c>
      <c r="B10662">
        <v>34</v>
      </c>
      <c r="C10662">
        <v>71</v>
      </c>
    </row>
    <row r="10663" spans="1:3" x14ac:dyDescent="0.2">
      <c r="A10663">
        <v>77</v>
      </c>
      <c r="B10663">
        <v>35</v>
      </c>
      <c r="C10663">
        <v>115</v>
      </c>
    </row>
    <row r="10664" spans="1:3" x14ac:dyDescent="0.2">
      <c r="A10664">
        <v>77</v>
      </c>
      <c r="B10664">
        <v>36</v>
      </c>
      <c r="C10664">
        <v>90</v>
      </c>
    </row>
    <row r="10665" spans="1:3" x14ac:dyDescent="0.2">
      <c r="A10665">
        <v>77</v>
      </c>
      <c r="B10665">
        <v>37</v>
      </c>
      <c r="C10665">
        <v>48</v>
      </c>
    </row>
    <row r="10666" spans="1:3" x14ac:dyDescent="0.2">
      <c r="A10666">
        <v>77</v>
      </c>
      <c r="B10666">
        <v>38</v>
      </c>
      <c r="C10666">
        <v>108</v>
      </c>
    </row>
    <row r="10667" spans="1:3" x14ac:dyDescent="0.2">
      <c r="A10667">
        <v>77</v>
      </c>
      <c r="B10667">
        <v>39</v>
      </c>
      <c r="C10667">
        <v>27</v>
      </c>
    </row>
    <row r="10668" spans="1:3" x14ac:dyDescent="0.2">
      <c r="A10668">
        <v>77</v>
      </c>
      <c r="B10668">
        <v>40</v>
      </c>
      <c r="C10668">
        <v>70</v>
      </c>
    </row>
    <row r="10669" spans="1:3" x14ac:dyDescent="0.2">
      <c r="A10669">
        <v>77</v>
      </c>
      <c r="B10669">
        <v>41</v>
      </c>
      <c r="C10669">
        <v>99</v>
      </c>
    </row>
    <row r="10670" spans="1:3" x14ac:dyDescent="0.2">
      <c r="A10670">
        <v>77</v>
      </c>
      <c r="B10670">
        <v>42</v>
      </c>
      <c r="C10670">
        <v>70</v>
      </c>
    </row>
    <row r="10671" spans="1:3" x14ac:dyDescent="0.2">
      <c r="A10671">
        <v>77</v>
      </c>
      <c r="B10671">
        <v>43</v>
      </c>
      <c r="C10671">
        <v>70</v>
      </c>
    </row>
    <row r="10672" spans="1:3" x14ac:dyDescent="0.2">
      <c r="A10672">
        <v>77</v>
      </c>
      <c r="B10672">
        <v>44</v>
      </c>
      <c r="C10672">
        <v>113</v>
      </c>
    </row>
    <row r="10673" spans="1:3" x14ac:dyDescent="0.2">
      <c r="A10673">
        <v>77</v>
      </c>
      <c r="B10673">
        <v>45</v>
      </c>
      <c r="C10673">
        <v>40</v>
      </c>
    </row>
    <row r="10674" spans="1:3" x14ac:dyDescent="0.2">
      <c r="A10674">
        <v>77</v>
      </c>
      <c r="B10674">
        <v>46</v>
      </c>
      <c r="C10674">
        <v>122</v>
      </c>
    </row>
    <row r="10675" spans="1:3" x14ac:dyDescent="0.2">
      <c r="A10675">
        <v>77</v>
      </c>
      <c r="B10675">
        <v>47</v>
      </c>
      <c r="C10675">
        <v>122</v>
      </c>
    </row>
    <row r="10676" spans="1:3" x14ac:dyDescent="0.2">
      <c r="A10676">
        <v>77</v>
      </c>
      <c r="B10676">
        <v>48</v>
      </c>
      <c r="C10676">
        <v>10</v>
      </c>
    </row>
    <row r="10677" spans="1:3" x14ac:dyDescent="0.2">
      <c r="A10677">
        <v>77</v>
      </c>
      <c r="B10677">
        <v>49</v>
      </c>
      <c r="C10677">
        <v>65</v>
      </c>
    </row>
    <row r="10678" spans="1:3" x14ac:dyDescent="0.2">
      <c r="A10678">
        <v>77</v>
      </c>
      <c r="B10678">
        <v>50</v>
      </c>
      <c r="C10678">
        <v>99</v>
      </c>
    </row>
    <row r="10679" spans="1:3" x14ac:dyDescent="0.2">
      <c r="A10679">
        <v>77</v>
      </c>
      <c r="B10679">
        <v>51</v>
      </c>
      <c r="C10679">
        <v>74</v>
      </c>
    </row>
    <row r="10680" spans="1:3" x14ac:dyDescent="0.2">
      <c r="A10680">
        <v>77</v>
      </c>
      <c r="B10680">
        <v>52</v>
      </c>
      <c r="C10680">
        <v>71</v>
      </c>
    </row>
    <row r="10681" spans="1:3" x14ac:dyDescent="0.2">
      <c r="A10681">
        <v>77</v>
      </c>
      <c r="B10681">
        <v>53</v>
      </c>
      <c r="C10681">
        <v>79</v>
      </c>
    </row>
    <row r="10682" spans="1:3" x14ac:dyDescent="0.2">
      <c r="A10682">
        <v>77</v>
      </c>
      <c r="B10682">
        <v>54</v>
      </c>
      <c r="C10682">
        <v>80</v>
      </c>
    </row>
    <row r="10683" spans="1:3" x14ac:dyDescent="0.2">
      <c r="A10683">
        <v>77</v>
      </c>
      <c r="B10683">
        <v>55</v>
      </c>
      <c r="C10683">
        <v>49</v>
      </c>
    </row>
    <row r="10684" spans="1:3" x14ac:dyDescent="0.2">
      <c r="A10684">
        <v>77</v>
      </c>
      <c r="B10684">
        <v>56</v>
      </c>
      <c r="C10684">
        <v>49</v>
      </c>
    </row>
    <row r="10685" spans="1:3" x14ac:dyDescent="0.2">
      <c r="A10685">
        <v>77</v>
      </c>
      <c r="B10685">
        <v>57</v>
      </c>
      <c r="C10685">
        <v>105</v>
      </c>
    </row>
    <row r="10686" spans="1:3" x14ac:dyDescent="0.2">
      <c r="A10686">
        <v>77</v>
      </c>
      <c r="B10686">
        <v>58</v>
      </c>
      <c r="C10686">
        <v>49</v>
      </c>
    </row>
    <row r="10687" spans="1:3" x14ac:dyDescent="0.2">
      <c r="A10687">
        <v>77</v>
      </c>
      <c r="B10687">
        <v>59</v>
      </c>
      <c r="C10687">
        <v>74</v>
      </c>
    </row>
    <row r="10688" spans="1:3" x14ac:dyDescent="0.2">
      <c r="A10688">
        <v>77</v>
      </c>
      <c r="B10688">
        <v>60</v>
      </c>
      <c r="C10688">
        <v>92</v>
      </c>
    </row>
    <row r="10689" spans="1:3" x14ac:dyDescent="0.2">
      <c r="A10689">
        <v>77</v>
      </c>
      <c r="B10689">
        <v>61</v>
      </c>
      <c r="C10689">
        <v>93</v>
      </c>
    </row>
    <row r="10690" spans="1:3" x14ac:dyDescent="0.2">
      <c r="A10690">
        <v>77</v>
      </c>
      <c r="B10690">
        <v>62</v>
      </c>
      <c r="C10690">
        <v>42</v>
      </c>
    </row>
    <row r="10691" spans="1:3" x14ac:dyDescent="0.2">
      <c r="A10691">
        <v>77</v>
      </c>
      <c r="B10691">
        <v>63</v>
      </c>
      <c r="C10691">
        <v>113</v>
      </c>
    </row>
    <row r="10692" spans="1:3" x14ac:dyDescent="0.2">
      <c r="A10692">
        <v>77</v>
      </c>
      <c r="B10692">
        <v>64</v>
      </c>
      <c r="C10692">
        <v>65</v>
      </c>
    </row>
    <row r="10693" spans="1:3" x14ac:dyDescent="0.2">
      <c r="A10693">
        <v>77</v>
      </c>
      <c r="B10693">
        <v>65</v>
      </c>
      <c r="C10693">
        <v>46</v>
      </c>
    </row>
    <row r="10694" spans="1:3" x14ac:dyDescent="0.2">
      <c r="A10694">
        <v>77</v>
      </c>
      <c r="B10694">
        <v>66</v>
      </c>
      <c r="C10694">
        <v>83</v>
      </c>
    </row>
    <row r="10695" spans="1:3" x14ac:dyDescent="0.2">
      <c r="A10695">
        <v>77</v>
      </c>
      <c r="B10695">
        <v>67</v>
      </c>
      <c r="C10695">
        <v>92</v>
      </c>
    </row>
    <row r="10696" spans="1:3" x14ac:dyDescent="0.2">
      <c r="A10696">
        <v>77</v>
      </c>
      <c r="B10696">
        <v>68</v>
      </c>
      <c r="C10696">
        <v>63</v>
      </c>
    </row>
    <row r="10697" spans="1:3" x14ac:dyDescent="0.2">
      <c r="A10697">
        <v>77</v>
      </c>
      <c r="B10697">
        <v>69</v>
      </c>
      <c r="C10697">
        <v>99</v>
      </c>
    </row>
    <row r="10698" spans="1:3" x14ac:dyDescent="0.2">
      <c r="A10698">
        <v>77</v>
      </c>
      <c r="B10698">
        <v>70</v>
      </c>
      <c r="C10698">
        <v>85</v>
      </c>
    </row>
    <row r="10699" spans="1:3" x14ac:dyDescent="0.2">
      <c r="A10699">
        <v>77</v>
      </c>
      <c r="B10699">
        <v>71</v>
      </c>
      <c r="C10699">
        <v>65</v>
      </c>
    </row>
    <row r="10700" spans="1:3" x14ac:dyDescent="0.2">
      <c r="A10700">
        <v>77</v>
      </c>
      <c r="B10700">
        <v>72</v>
      </c>
      <c r="C10700">
        <v>69</v>
      </c>
    </row>
    <row r="10701" spans="1:3" x14ac:dyDescent="0.2">
      <c r="A10701">
        <v>77</v>
      </c>
      <c r="B10701">
        <v>73</v>
      </c>
      <c r="C10701">
        <v>71</v>
      </c>
    </row>
    <row r="10702" spans="1:3" x14ac:dyDescent="0.2">
      <c r="A10702">
        <v>77</v>
      </c>
      <c r="B10702">
        <v>74</v>
      </c>
      <c r="C10702">
        <v>65</v>
      </c>
    </row>
    <row r="10703" spans="1:3" x14ac:dyDescent="0.2">
      <c r="A10703">
        <v>77</v>
      </c>
      <c r="B10703">
        <v>75</v>
      </c>
      <c r="C10703">
        <v>65</v>
      </c>
    </row>
    <row r="10704" spans="1:3" x14ac:dyDescent="0.2">
      <c r="A10704">
        <v>77</v>
      </c>
      <c r="B10704">
        <v>76</v>
      </c>
      <c r="C10704">
        <v>76</v>
      </c>
    </row>
    <row r="10705" spans="1:3" x14ac:dyDescent="0.2">
      <c r="A10705">
        <v>77</v>
      </c>
      <c r="B10705">
        <v>77</v>
      </c>
      <c r="C10705">
        <v>77</v>
      </c>
    </row>
    <row r="10706" spans="1:3" x14ac:dyDescent="0.2">
      <c r="A10706">
        <v>77</v>
      </c>
      <c r="B10706">
        <v>78</v>
      </c>
      <c r="C10706">
        <v>79</v>
      </c>
    </row>
    <row r="10707" spans="1:3" x14ac:dyDescent="0.2">
      <c r="A10707">
        <v>77</v>
      </c>
      <c r="B10707">
        <v>79</v>
      </c>
      <c r="C10707">
        <v>88</v>
      </c>
    </row>
    <row r="10708" spans="1:3" x14ac:dyDescent="0.2">
      <c r="A10708">
        <v>77</v>
      </c>
      <c r="B10708">
        <v>80</v>
      </c>
      <c r="C10708">
        <v>83</v>
      </c>
    </row>
    <row r="10709" spans="1:3" x14ac:dyDescent="0.2">
      <c r="A10709">
        <v>77</v>
      </c>
      <c r="B10709">
        <v>81</v>
      </c>
      <c r="C10709">
        <v>80</v>
      </c>
    </row>
    <row r="10710" spans="1:3" x14ac:dyDescent="0.2">
      <c r="A10710">
        <v>77</v>
      </c>
      <c r="B10710">
        <v>82</v>
      </c>
      <c r="C10710">
        <v>115</v>
      </c>
    </row>
    <row r="10711" spans="1:3" x14ac:dyDescent="0.2">
      <c r="A10711">
        <v>77</v>
      </c>
      <c r="B10711">
        <v>83</v>
      </c>
      <c r="C10711">
        <v>46</v>
      </c>
    </row>
    <row r="10712" spans="1:3" x14ac:dyDescent="0.2">
      <c r="A10712">
        <v>77</v>
      </c>
      <c r="B10712">
        <v>84</v>
      </c>
      <c r="C10712">
        <v>46</v>
      </c>
    </row>
    <row r="10713" spans="1:3" x14ac:dyDescent="0.2">
      <c r="A10713">
        <v>77</v>
      </c>
      <c r="B10713">
        <v>85</v>
      </c>
      <c r="C10713">
        <v>46</v>
      </c>
    </row>
    <row r="10714" spans="1:3" x14ac:dyDescent="0.2">
      <c r="A10714">
        <v>77</v>
      </c>
      <c r="B10714">
        <v>86</v>
      </c>
      <c r="C10714">
        <v>87</v>
      </c>
    </row>
    <row r="10715" spans="1:3" x14ac:dyDescent="0.2">
      <c r="A10715">
        <v>77</v>
      </c>
      <c r="B10715">
        <v>87</v>
      </c>
      <c r="C10715">
        <v>112</v>
      </c>
    </row>
    <row r="10716" spans="1:3" x14ac:dyDescent="0.2">
      <c r="A10716">
        <v>77</v>
      </c>
      <c r="B10716">
        <v>88</v>
      </c>
      <c r="C10716">
        <v>85</v>
      </c>
    </row>
    <row r="10717" spans="1:3" x14ac:dyDescent="0.2">
      <c r="A10717">
        <v>77</v>
      </c>
      <c r="B10717">
        <v>89</v>
      </c>
      <c r="C10717">
        <v>79</v>
      </c>
    </row>
    <row r="10718" spans="1:3" x14ac:dyDescent="0.2">
      <c r="A10718">
        <v>77</v>
      </c>
      <c r="B10718">
        <v>90</v>
      </c>
      <c r="C10718">
        <v>66</v>
      </c>
    </row>
    <row r="10719" spans="1:3" x14ac:dyDescent="0.2">
      <c r="A10719">
        <v>77</v>
      </c>
      <c r="B10719">
        <v>91</v>
      </c>
      <c r="C10719">
        <v>64</v>
      </c>
    </row>
    <row r="10720" spans="1:3" x14ac:dyDescent="0.2">
      <c r="A10720">
        <v>77</v>
      </c>
      <c r="B10720">
        <v>92</v>
      </c>
      <c r="C10720">
        <v>97</v>
      </c>
    </row>
    <row r="10721" spans="1:3" x14ac:dyDescent="0.2">
      <c r="A10721">
        <v>77</v>
      </c>
      <c r="B10721">
        <v>93</v>
      </c>
      <c r="C10721">
        <v>93</v>
      </c>
    </row>
    <row r="10722" spans="1:3" x14ac:dyDescent="0.2">
      <c r="A10722">
        <v>77</v>
      </c>
      <c r="B10722">
        <v>94</v>
      </c>
      <c r="C10722">
        <v>93</v>
      </c>
    </row>
    <row r="10723" spans="1:3" x14ac:dyDescent="0.2">
      <c r="A10723">
        <v>77</v>
      </c>
      <c r="B10723">
        <v>95</v>
      </c>
      <c r="C10723">
        <v>31</v>
      </c>
    </row>
    <row r="10724" spans="1:3" x14ac:dyDescent="0.2">
      <c r="A10724">
        <v>77</v>
      </c>
      <c r="B10724">
        <v>96</v>
      </c>
      <c r="C10724">
        <v>31</v>
      </c>
    </row>
    <row r="10725" spans="1:3" x14ac:dyDescent="0.2">
      <c r="A10725">
        <v>77</v>
      </c>
      <c r="B10725">
        <v>97</v>
      </c>
      <c r="C10725">
        <v>10</v>
      </c>
    </row>
    <row r="10726" spans="1:3" x14ac:dyDescent="0.2">
      <c r="A10726">
        <v>77</v>
      </c>
      <c r="B10726">
        <v>98</v>
      </c>
      <c r="C10726">
        <v>114</v>
      </c>
    </row>
    <row r="10727" spans="1:3" x14ac:dyDescent="0.2">
      <c r="A10727">
        <v>77</v>
      </c>
      <c r="B10727">
        <v>99</v>
      </c>
      <c r="C10727">
        <v>85</v>
      </c>
    </row>
    <row r="10728" spans="1:3" x14ac:dyDescent="0.2">
      <c r="A10728">
        <v>77</v>
      </c>
      <c r="B10728">
        <v>100</v>
      </c>
      <c r="C10728">
        <v>46</v>
      </c>
    </row>
    <row r="10729" spans="1:3" x14ac:dyDescent="0.2">
      <c r="A10729">
        <v>77</v>
      </c>
      <c r="B10729">
        <v>101</v>
      </c>
      <c r="C10729">
        <v>44</v>
      </c>
    </row>
    <row r="10730" spans="1:3" x14ac:dyDescent="0.2">
      <c r="A10730">
        <v>77</v>
      </c>
      <c r="B10730">
        <v>102</v>
      </c>
      <c r="C10730">
        <v>63</v>
      </c>
    </row>
    <row r="10731" spans="1:3" x14ac:dyDescent="0.2">
      <c r="A10731">
        <v>77</v>
      </c>
      <c r="B10731">
        <v>103</v>
      </c>
      <c r="C10731">
        <v>99</v>
      </c>
    </row>
    <row r="10732" spans="1:3" x14ac:dyDescent="0.2">
      <c r="A10732">
        <v>77</v>
      </c>
      <c r="B10732">
        <v>104</v>
      </c>
      <c r="C10732">
        <v>88</v>
      </c>
    </row>
    <row r="10733" spans="1:3" x14ac:dyDescent="0.2">
      <c r="A10733">
        <v>77</v>
      </c>
      <c r="B10733">
        <v>105</v>
      </c>
      <c r="C10733">
        <v>83</v>
      </c>
    </row>
    <row r="10734" spans="1:3" x14ac:dyDescent="0.2">
      <c r="A10734">
        <v>77</v>
      </c>
      <c r="B10734">
        <v>106</v>
      </c>
      <c r="C10734">
        <v>37</v>
      </c>
    </row>
    <row r="10735" spans="1:3" x14ac:dyDescent="0.2">
      <c r="A10735">
        <v>77</v>
      </c>
      <c r="B10735">
        <v>107</v>
      </c>
      <c r="C10735">
        <v>87</v>
      </c>
    </row>
    <row r="10736" spans="1:3" x14ac:dyDescent="0.2">
      <c r="A10736">
        <v>77</v>
      </c>
      <c r="B10736">
        <v>108</v>
      </c>
      <c r="C10736">
        <v>61</v>
      </c>
    </row>
    <row r="10737" spans="1:3" x14ac:dyDescent="0.2">
      <c r="A10737">
        <v>77</v>
      </c>
      <c r="B10737">
        <v>109</v>
      </c>
      <c r="C10737">
        <v>97</v>
      </c>
    </row>
    <row r="10738" spans="1:3" x14ac:dyDescent="0.2">
      <c r="A10738">
        <v>77</v>
      </c>
      <c r="B10738">
        <v>110</v>
      </c>
      <c r="C10738">
        <v>44</v>
      </c>
    </row>
    <row r="10739" spans="1:3" x14ac:dyDescent="0.2">
      <c r="A10739">
        <v>77</v>
      </c>
      <c r="B10739">
        <v>111</v>
      </c>
      <c r="C10739">
        <v>44</v>
      </c>
    </row>
    <row r="10740" spans="1:3" x14ac:dyDescent="0.2">
      <c r="A10740">
        <v>77</v>
      </c>
      <c r="B10740">
        <v>112</v>
      </c>
      <c r="C10740">
        <v>97</v>
      </c>
    </row>
    <row r="10741" spans="1:3" x14ac:dyDescent="0.2">
      <c r="A10741">
        <v>77</v>
      </c>
      <c r="B10741">
        <v>113</v>
      </c>
      <c r="C10741">
        <v>10</v>
      </c>
    </row>
    <row r="10742" spans="1:3" x14ac:dyDescent="0.2">
      <c r="A10742">
        <v>77</v>
      </c>
      <c r="B10742">
        <v>114</v>
      </c>
      <c r="C10742">
        <v>92</v>
      </c>
    </row>
    <row r="10743" spans="1:3" x14ac:dyDescent="0.2">
      <c r="A10743">
        <v>77</v>
      </c>
      <c r="B10743">
        <v>115</v>
      </c>
      <c r="C10743">
        <v>66</v>
      </c>
    </row>
    <row r="10744" spans="1:3" x14ac:dyDescent="0.2">
      <c r="A10744">
        <v>77</v>
      </c>
      <c r="B10744">
        <v>116</v>
      </c>
      <c r="C10744">
        <v>105</v>
      </c>
    </row>
    <row r="10745" spans="1:3" x14ac:dyDescent="0.2">
      <c r="A10745">
        <v>77</v>
      </c>
      <c r="B10745">
        <v>117</v>
      </c>
      <c r="C10745">
        <v>92</v>
      </c>
    </row>
    <row r="10746" spans="1:3" x14ac:dyDescent="0.2">
      <c r="A10746">
        <v>77</v>
      </c>
      <c r="B10746">
        <v>118</v>
      </c>
      <c r="C10746">
        <v>101</v>
      </c>
    </row>
    <row r="10747" spans="1:3" x14ac:dyDescent="0.2">
      <c r="A10747">
        <v>77</v>
      </c>
      <c r="B10747">
        <v>119</v>
      </c>
      <c r="C10747">
        <v>67</v>
      </c>
    </row>
    <row r="10748" spans="1:3" x14ac:dyDescent="0.2">
      <c r="A10748">
        <v>77</v>
      </c>
      <c r="B10748">
        <v>120</v>
      </c>
      <c r="C10748">
        <v>117</v>
      </c>
    </row>
    <row r="10749" spans="1:3" x14ac:dyDescent="0.2">
      <c r="A10749">
        <v>77</v>
      </c>
      <c r="B10749">
        <v>121</v>
      </c>
      <c r="C10749">
        <v>63</v>
      </c>
    </row>
    <row r="10750" spans="1:3" x14ac:dyDescent="0.2">
      <c r="A10750">
        <v>77</v>
      </c>
      <c r="B10750">
        <v>122</v>
      </c>
      <c r="C10750">
        <v>76</v>
      </c>
    </row>
    <row r="10751" spans="1:3" x14ac:dyDescent="0.2">
      <c r="A10751">
        <v>77</v>
      </c>
      <c r="B10751">
        <v>123</v>
      </c>
      <c r="C10751">
        <v>37</v>
      </c>
    </row>
    <row r="10752" spans="1:3" x14ac:dyDescent="0.2">
      <c r="A10752">
        <v>77</v>
      </c>
      <c r="B10752">
        <v>124</v>
      </c>
      <c r="C10752">
        <v>37</v>
      </c>
    </row>
    <row r="10753" spans="1:3" x14ac:dyDescent="0.2">
      <c r="A10753">
        <v>77</v>
      </c>
      <c r="B10753">
        <v>125</v>
      </c>
      <c r="C10753">
        <v>110</v>
      </c>
    </row>
    <row r="10754" spans="1:3" x14ac:dyDescent="0.2">
      <c r="A10754">
        <v>77</v>
      </c>
      <c r="B10754">
        <v>126</v>
      </c>
      <c r="C10754">
        <v>101</v>
      </c>
    </row>
    <row r="10755" spans="1:3" x14ac:dyDescent="0.2">
      <c r="A10755">
        <v>77</v>
      </c>
      <c r="B10755">
        <v>127</v>
      </c>
      <c r="C10755">
        <v>87</v>
      </c>
    </row>
    <row r="10756" spans="1:3" x14ac:dyDescent="0.2">
      <c r="A10756">
        <v>77</v>
      </c>
      <c r="B10756">
        <v>128</v>
      </c>
      <c r="C10756">
        <v>63</v>
      </c>
    </row>
    <row r="10757" spans="1:3" x14ac:dyDescent="0.2">
      <c r="A10757">
        <v>77</v>
      </c>
      <c r="B10757">
        <v>129</v>
      </c>
      <c r="C10757">
        <v>87</v>
      </c>
    </row>
    <row r="10758" spans="1:3" x14ac:dyDescent="0.2">
      <c r="A10758">
        <v>77</v>
      </c>
      <c r="B10758">
        <v>130</v>
      </c>
      <c r="C10758">
        <v>112</v>
      </c>
    </row>
    <row r="10759" spans="1:3" x14ac:dyDescent="0.2">
      <c r="A10759">
        <v>77</v>
      </c>
      <c r="B10759">
        <v>131</v>
      </c>
      <c r="C10759">
        <v>114</v>
      </c>
    </row>
    <row r="10760" spans="1:3" x14ac:dyDescent="0.2">
      <c r="A10760">
        <v>77</v>
      </c>
      <c r="B10760">
        <v>132</v>
      </c>
      <c r="C10760">
        <v>123</v>
      </c>
    </row>
    <row r="10761" spans="1:3" x14ac:dyDescent="0.2">
      <c r="A10761">
        <v>77</v>
      </c>
      <c r="B10761">
        <v>133</v>
      </c>
      <c r="C10761">
        <v>123</v>
      </c>
    </row>
    <row r="10762" spans="1:3" x14ac:dyDescent="0.2">
      <c r="A10762">
        <v>77</v>
      </c>
      <c r="B10762">
        <v>134</v>
      </c>
      <c r="C10762">
        <v>123</v>
      </c>
    </row>
    <row r="10763" spans="1:3" x14ac:dyDescent="0.2">
      <c r="A10763">
        <v>77</v>
      </c>
      <c r="B10763">
        <v>135</v>
      </c>
      <c r="C10763">
        <v>60</v>
      </c>
    </row>
    <row r="10764" spans="1:3" x14ac:dyDescent="0.2">
      <c r="A10764">
        <v>77</v>
      </c>
      <c r="B10764">
        <v>136</v>
      </c>
      <c r="C10764">
        <v>106</v>
      </c>
    </row>
    <row r="10765" spans="1:3" x14ac:dyDescent="0.2">
      <c r="A10765">
        <v>77</v>
      </c>
      <c r="B10765">
        <v>137</v>
      </c>
      <c r="C10765">
        <v>106</v>
      </c>
    </row>
    <row r="10766" spans="1:3" x14ac:dyDescent="0.2">
      <c r="A10766">
        <v>78</v>
      </c>
      <c r="B10766">
        <v>0</v>
      </c>
      <c r="C10766">
        <v>45</v>
      </c>
    </row>
    <row r="10767" spans="1:3" x14ac:dyDescent="0.2">
      <c r="A10767">
        <v>78</v>
      </c>
      <c r="B10767">
        <v>1</v>
      </c>
      <c r="C10767">
        <v>62</v>
      </c>
    </row>
    <row r="10768" spans="1:3" x14ac:dyDescent="0.2">
      <c r="A10768">
        <v>78</v>
      </c>
      <c r="B10768">
        <v>2</v>
      </c>
      <c r="C10768">
        <v>32</v>
      </c>
    </row>
    <row r="10769" spans="1:3" x14ac:dyDescent="0.2">
      <c r="A10769">
        <v>78</v>
      </c>
      <c r="B10769">
        <v>3</v>
      </c>
      <c r="C10769">
        <v>24</v>
      </c>
    </row>
    <row r="10770" spans="1:3" x14ac:dyDescent="0.2">
      <c r="A10770">
        <v>78</v>
      </c>
      <c r="B10770">
        <v>4</v>
      </c>
      <c r="C10770">
        <v>96</v>
      </c>
    </row>
    <row r="10771" spans="1:3" x14ac:dyDescent="0.2">
      <c r="A10771">
        <v>78</v>
      </c>
      <c r="B10771">
        <v>5</v>
      </c>
      <c r="C10771">
        <v>13</v>
      </c>
    </row>
    <row r="10772" spans="1:3" x14ac:dyDescent="0.2">
      <c r="A10772">
        <v>78</v>
      </c>
      <c r="B10772">
        <v>6</v>
      </c>
      <c r="C10772">
        <v>30</v>
      </c>
    </row>
    <row r="10773" spans="1:3" x14ac:dyDescent="0.2">
      <c r="A10773">
        <v>78</v>
      </c>
      <c r="B10773">
        <v>7</v>
      </c>
      <c r="C10773">
        <v>72</v>
      </c>
    </row>
    <row r="10774" spans="1:3" x14ac:dyDescent="0.2">
      <c r="A10774">
        <v>78</v>
      </c>
      <c r="B10774">
        <v>8</v>
      </c>
      <c r="C10774">
        <v>8</v>
      </c>
    </row>
    <row r="10775" spans="1:3" x14ac:dyDescent="0.2">
      <c r="A10775">
        <v>78</v>
      </c>
      <c r="B10775">
        <v>9</v>
      </c>
      <c r="C10775">
        <v>7</v>
      </c>
    </row>
    <row r="10776" spans="1:3" x14ac:dyDescent="0.2">
      <c r="A10776">
        <v>78</v>
      </c>
      <c r="B10776">
        <v>10</v>
      </c>
      <c r="C10776">
        <v>71</v>
      </c>
    </row>
    <row r="10777" spans="1:3" x14ac:dyDescent="0.2">
      <c r="A10777">
        <v>78</v>
      </c>
      <c r="B10777">
        <v>11</v>
      </c>
      <c r="C10777">
        <v>95</v>
      </c>
    </row>
    <row r="10778" spans="1:3" x14ac:dyDescent="0.2">
      <c r="A10778">
        <v>78</v>
      </c>
      <c r="B10778">
        <v>12</v>
      </c>
      <c r="C10778">
        <v>95</v>
      </c>
    </row>
    <row r="10779" spans="1:3" x14ac:dyDescent="0.2">
      <c r="A10779">
        <v>78</v>
      </c>
      <c r="B10779">
        <v>13</v>
      </c>
      <c r="C10779">
        <v>39</v>
      </c>
    </row>
    <row r="10780" spans="1:3" x14ac:dyDescent="0.2">
      <c r="A10780">
        <v>78</v>
      </c>
      <c r="B10780">
        <v>14</v>
      </c>
      <c r="C10780">
        <v>39</v>
      </c>
    </row>
    <row r="10781" spans="1:3" x14ac:dyDescent="0.2">
      <c r="A10781">
        <v>78</v>
      </c>
      <c r="B10781">
        <v>15</v>
      </c>
      <c r="C10781">
        <v>62</v>
      </c>
    </row>
    <row r="10782" spans="1:3" x14ac:dyDescent="0.2">
      <c r="A10782">
        <v>78</v>
      </c>
      <c r="B10782">
        <v>16</v>
      </c>
      <c r="C10782">
        <v>96</v>
      </c>
    </row>
    <row r="10783" spans="1:3" x14ac:dyDescent="0.2">
      <c r="A10783">
        <v>78</v>
      </c>
      <c r="B10783">
        <v>17</v>
      </c>
      <c r="C10783">
        <v>32</v>
      </c>
    </row>
    <row r="10784" spans="1:3" x14ac:dyDescent="0.2">
      <c r="A10784">
        <v>78</v>
      </c>
      <c r="B10784">
        <v>18</v>
      </c>
      <c r="C10784">
        <v>95</v>
      </c>
    </row>
    <row r="10785" spans="1:3" x14ac:dyDescent="0.2">
      <c r="A10785">
        <v>78</v>
      </c>
      <c r="B10785">
        <v>19</v>
      </c>
      <c r="C10785">
        <v>62</v>
      </c>
    </row>
    <row r="10786" spans="1:3" x14ac:dyDescent="0.2">
      <c r="A10786">
        <v>78</v>
      </c>
      <c r="B10786">
        <v>20</v>
      </c>
      <c r="C10786">
        <v>39</v>
      </c>
    </row>
    <row r="10787" spans="1:3" x14ac:dyDescent="0.2">
      <c r="A10787">
        <v>78</v>
      </c>
      <c r="B10787">
        <v>21</v>
      </c>
      <c r="C10787">
        <v>21</v>
      </c>
    </row>
    <row r="10788" spans="1:3" x14ac:dyDescent="0.2">
      <c r="A10788">
        <v>78</v>
      </c>
      <c r="B10788">
        <v>22</v>
      </c>
      <c r="C10788">
        <v>89</v>
      </c>
    </row>
    <row r="10789" spans="1:3" x14ac:dyDescent="0.2">
      <c r="A10789">
        <v>78</v>
      </c>
      <c r="B10789">
        <v>23</v>
      </c>
      <c r="C10789">
        <v>39</v>
      </c>
    </row>
    <row r="10790" spans="1:3" x14ac:dyDescent="0.2">
      <c r="A10790">
        <v>78</v>
      </c>
      <c r="B10790">
        <v>24</v>
      </c>
      <c r="C10790">
        <v>23</v>
      </c>
    </row>
    <row r="10791" spans="1:3" x14ac:dyDescent="0.2">
      <c r="A10791">
        <v>78</v>
      </c>
      <c r="B10791">
        <v>25</v>
      </c>
      <c r="C10791">
        <v>32</v>
      </c>
    </row>
    <row r="10792" spans="1:3" x14ac:dyDescent="0.2">
      <c r="A10792">
        <v>78</v>
      </c>
      <c r="B10792">
        <v>26</v>
      </c>
      <c r="C10792">
        <v>24</v>
      </c>
    </row>
    <row r="10793" spans="1:3" x14ac:dyDescent="0.2">
      <c r="A10793">
        <v>78</v>
      </c>
      <c r="B10793">
        <v>27</v>
      </c>
      <c r="C10793">
        <v>116</v>
      </c>
    </row>
    <row r="10794" spans="1:3" x14ac:dyDescent="0.2">
      <c r="A10794">
        <v>78</v>
      </c>
      <c r="B10794">
        <v>28</v>
      </c>
      <c r="C10794">
        <v>73</v>
      </c>
    </row>
    <row r="10795" spans="1:3" x14ac:dyDescent="0.2">
      <c r="A10795">
        <v>78</v>
      </c>
      <c r="B10795">
        <v>29</v>
      </c>
      <c r="C10795">
        <v>7</v>
      </c>
    </row>
    <row r="10796" spans="1:3" x14ac:dyDescent="0.2">
      <c r="A10796">
        <v>78</v>
      </c>
      <c r="B10796">
        <v>30</v>
      </c>
      <c r="C10796">
        <v>72</v>
      </c>
    </row>
    <row r="10797" spans="1:3" x14ac:dyDescent="0.2">
      <c r="A10797">
        <v>78</v>
      </c>
      <c r="B10797">
        <v>31</v>
      </c>
      <c r="C10797">
        <v>55</v>
      </c>
    </row>
    <row r="10798" spans="1:3" x14ac:dyDescent="0.2">
      <c r="A10798">
        <v>78</v>
      </c>
      <c r="B10798">
        <v>32</v>
      </c>
      <c r="C10798">
        <v>20</v>
      </c>
    </row>
    <row r="10799" spans="1:3" x14ac:dyDescent="0.2">
      <c r="A10799">
        <v>78</v>
      </c>
      <c r="B10799">
        <v>33</v>
      </c>
      <c r="C10799">
        <v>52</v>
      </c>
    </row>
    <row r="10800" spans="1:3" x14ac:dyDescent="0.2">
      <c r="A10800">
        <v>78</v>
      </c>
      <c r="B10800">
        <v>34</v>
      </c>
      <c r="C10800">
        <v>21</v>
      </c>
    </row>
    <row r="10801" spans="1:3" x14ac:dyDescent="0.2">
      <c r="A10801">
        <v>78</v>
      </c>
      <c r="B10801">
        <v>35</v>
      </c>
      <c r="C10801">
        <v>24</v>
      </c>
    </row>
    <row r="10802" spans="1:3" x14ac:dyDescent="0.2">
      <c r="A10802">
        <v>78</v>
      </c>
      <c r="B10802">
        <v>36</v>
      </c>
      <c r="C10802">
        <v>24</v>
      </c>
    </row>
    <row r="10803" spans="1:3" x14ac:dyDescent="0.2">
      <c r="A10803">
        <v>78</v>
      </c>
      <c r="B10803">
        <v>37</v>
      </c>
      <c r="C10803">
        <v>49</v>
      </c>
    </row>
    <row r="10804" spans="1:3" x14ac:dyDescent="0.2">
      <c r="A10804">
        <v>78</v>
      </c>
      <c r="B10804">
        <v>38</v>
      </c>
      <c r="C10804">
        <v>66</v>
      </c>
    </row>
    <row r="10805" spans="1:3" x14ac:dyDescent="0.2">
      <c r="A10805">
        <v>78</v>
      </c>
      <c r="B10805">
        <v>39</v>
      </c>
      <c r="C10805">
        <v>89</v>
      </c>
    </row>
    <row r="10806" spans="1:3" x14ac:dyDescent="0.2">
      <c r="A10806">
        <v>78</v>
      </c>
      <c r="B10806">
        <v>40</v>
      </c>
      <c r="C10806">
        <v>58</v>
      </c>
    </row>
    <row r="10807" spans="1:3" x14ac:dyDescent="0.2">
      <c r="A10807">
        <v>78</v>
      </c>
      <c r="B10807">
        <v>41</v>
      </c>
      <c r="C10807">
        <v>56</v>
      </c>
    </row>
    <row r="10808" spans="1:3" x14ac:dyDescent="0.2">
      <c r="A10808">
        <v>78</v>
      </c>
      <c r="B10808">
        <v>42</v>
      </c>
      <c r="C10808">
        <v>55</v>
      </c>
    </row>
    <row r="10809" spans="1:3" x14ac:dyDescent="0.2">
      <c r="A10809">
        <v>78</v>
      </c>
      <c r="B10809">
        <v>43</v>
      </c>
      <c r="C10809">
        <v>55</v>
      </c>
    </row>
    <row r="10810" spans="1:3" x14ac:dyDescent="0.2">
      <c r="A10810">
        <v>78</v>
      </c>
      <c r="B10810">
        <v>44</v>
      </c>
      <c r="C10810">
        <v>49</v>
      </c>
    </row>
    <row r="10811" spans="1:3" x14ac:dyDescent="0.2">
      <c r="A10811">
        <v>78</v>
      </c>
      <c r="B10811">
        <v>45</v>
      </c>
      <c r="C10811">
        <v>20</v>
      </c>
    </row>
    <row r="10812" spans="1:3" x14ac:dyDescent="0.2">
      <c r="A10812">
        <v>78</v>
      </c>
      <c r="B10812">
        <v>46</v>
      </c>
      <c r="C10812">
        <v>47</v>
      </c>
    </row>
    <row r="10813" spans="1:3" x14ac:dyDescent="0.2">
      <c r="A10813">
        <v>78</v>
      </c>
      <c r="B10813">
        <v>47</v>
      </c>
      <c r="C10813">
        <v>103</v>
      </c>
    </row>
    <row r="10814" spans="1:3" x14ac:dyDescent="0.2">
      <c r="A10814">
        <v>78</v>
      </c>
      <c r="B10814">
        <v>48</v>
      </c>
      <c r="C10814">
        <v>74</v>
      </c>
    </row>
    <row r="10815" spans="1:3" x14ac:dyDescent="0.2">
      <c r="A10815">
        <v>78</v>
      </c>
      <c r="B10815">
        <v>49</v>
      </c>
      <c r="C10815">
        <v>115</v>
      </c>
    </row>
    <row r="10816" spans="1:3" x14ac:dyDescent="0.2">
      <c r="A10816">
        <v>78</v>
      </c>
      <c r="B10816">
        <v>50</v>
      </c>
      <c r="C10816">
        <v>56</v>
      </c>
    </row>
    <row r="10817" spans="1:3" x14ac:dyDescent="0.2">
      <c r="A10817">
        <v>78</v>
      </c>
      <c r="B10817">
        <v>51</v>
      </c>
      <c r="C10817">
        <v>73</v>
      </c>
    </row>
    <row r="10818" spans="1:3" x14ac:dyDescent="0.2">
      <c r="A10818">
        <v>78</v>
      </c>
      <c r="B10818">
        <v>52</v>
      </c>
      <c r="C10818">
        <v>21</v>
      </c>
    </row>
    <row r="10819" spans="1:3" x14ac:dyDescent="0.2">
      <c r="A10819">
        <v>78</v>
      </c>
      <c r="B10819">
        <v>53</v>
      </c>
      <c r="C10819">
        <v>78</v>
      </c>
    </row>
    <row r="10820" spans="1:3" x14ac:dyDescent="0.2">
      <c r="A10820">
        <v>78</v>
      </c>
      <c r="B10820">
        <v>54</v>
      </c>
      <c r="C10820">
        <v>91</v>
      </c>
    </row>
    <row r="10821" spans="1:3" x14ac:dyDescent="0.2">
      <c r="A10821">
        <v>78</v>
      </c>
      <c r="B10821">
        <v>55</v>
      </c>
      <c r="C10821">
        <v>33</v>
      </c>
    </row>
    <row r="10822" spans="1:3" x14ac:dyDescent="0.2">
      <c r="A10822">
        <v>78</v>
      </c>
      <c r="B10822">
        <v>56</v>
      </c>
      <c r="C10822">
        <v>33</v>
      </c>
    </row>
    <row r="10823" spans="1:3" x14ac:dyDescent="0.2">
      <c r="A10823">
        <v>78</v>
      </c>
      <c r="B10823">
        <v>57</v>
      </c>
      <c r="C10823">
        <v>51</v>
      </c>
    </row>
    <row r="10824" spans="1:3" x14ac:dyDescent="0.2">
      <c r="A10824">
        <v>78</v>
      </c>
      <c r="B10824">
        <v>58</v>
      </c>
      <c r="C10824">
        <v>33</v>
      </c>
    </row>
    <row r="10825" spans="1:3" x14ac:dyDescent="0.2">
      <c r="A10825">
        <v>78</v>
      </c>
      <c r="B10825">
        <v>59</v>
      </c>
      <c r="C10825">
        <v>73</v>
      </c>
    </row>
    <row r="10826" spans="1:3" x14ac:dyDescent="0.2">
      <c r="A10826">
        <v>78</v>
      </c>
      <c r="B10826">
        <v>60</v>
      </c>
      <c r="C10826">
        <v>70</v>
      </c>
    </row>
    <row r="10827" spans="1:3" x14ac:dyDescent="0.2">
      <c r="A10827">
        <v>78</v>
      </c>
      <c r="B10827">
        <v>61</v>
      </c>
      <c r="C10827">
        <v>71</v>
      </c>
    </row>
    <row r="10828" spans="1:3" x14ac:dyDescent="0.2">
      <c r="A10828">
        <v>78</v>
      </c>
      <c r="B10828">
        <v>62</v>
      </c>
      <c r="C10828">
        <v>23</v>
      </c>
    </row>
    <row r="10829" spans="1:3" x14ac:dyDescent="0.2">
      <c r="A10829">
        <v>78</v>
      </c>
      <c r="B10829">
        <v>63</v>
      </c>
      <c r="C10829">
        <v>105</v>
      </c>
    </row>
    <row r="10830" spans="1:3" x14ac:dyDescent="0.2">
      <c r="A10830">
        <v>78</v>
      </c>
      <c r="B10830">
        <v>64</v>
      </c>
      <c r="C10830">
        <v>115</v>
      </c>
    </row>
    <row r="10831" spans="1:3" x14ac:dyDescent="0.2">
      <c r="A10831">
        <v>78</v>
      </c>
      <c r="B10831">
        <v>65</v>
      </c>
      <c r="C10831">
        <v>42</v>
      </c>
    </row>
    <row r="10832" spans="1:3" x14ac:dyDescent="0.2">
      <c r="A10832">
        <v>78</v>
      </c>
      <c r="B10832">
        <v>66</v>
      </c>
      <c r="C10832">
        <v>54</v>
      </c>
    </row>
    <row r="10833" spans="1:3" x14ac:dyDescent="0.2">
      <c r="A10833">
        <v>78</v>
      </c>
      <c r="B10833">
        <v>67</v>
      </c>
      <c r="C10833">
        <v>80</v>
      </c>
    </row>
    <row r="10834" spans="1:3" x14ac:dyDescent="0.2">
      <c r="A10834">
        <v>78</v>
      </c>
      <c r="B10834">
        <v>68</v>
      </c>
      <c r="C10834">
        <v>88</v>
      </c>
    </row>
    <row r="10835" spans="1:3" x14ac:dyDescent="0.2">
      <c r="A10835">
        <v>78</v>
      </c>
      <c r="B10835">
        <v>69</v>
      </c>
      <c r="C10835">
        <v>56</v>
      </c>
    </row>
    <row r="10836" spans="1:3" x14ac:dyDescent="0.2">
      <c r="A10836">
        <v>78</v>
      </c>
      <c r="B10836">
        <v>70</v>
      </c>
      <c r="C10836">
        <v>54</v>
      </c>
    </row>
    <row r="10837" spans="1:3" x14ac:dyDescent="0.2">
      <c r="A10837">
        <v>78</v>
      </c>
      <c r="B10837">
        <v>71</v>
      </c>
      <c r="C10837">
        <v>90</v>
      </c>
    </row>
    <row r="10838" spans="1:3" x14ac:dyDescent="0.2">
      <c r="A10838">
        <v>78</v>
      </c>
      <c r="B10838">
        <v>72</v>
      </c>
      <c r="C10838">
        <v>22</v>
      </c>
    </row>
    <row r="10839" spans="1:3" x14ac:dyDescent="0.2">
      <c r="A10839">
        <v>78</v>
      </c>
      <c r="B10839">
        <v>73</v>
      </c>
      <c r="C10839">
        <v>21</v>
      </c>
    </row>
    <row r="10840" spans="1:3" x14ac:dyDescent="0.2">
      <c r="A10840">
        <v>78</v>
      </c>
      <c r="B10840">
        <v>74</v>
      </c>
      <c r="C10840">
        <v>115</v>
      </c>
    </row>
    <row r="10841" spans="1:3" x14ac:dyDescent="0.2">
      <c r="A10841">
        <v>78</v>
      </c>
      <c r="B10841">
        <v>75</v>
      </c>
      <c r="C10841">
        <v>115</v>
      </c>
    </row>
    <row r="10842" spans="1:3" x14ac:dyDescent="0.2">
      <c r="A10842">
        <v>78</v>
      </c>
      <c r="B10842">
        <v>76</v>
      </c>
      <c r="C10842">
        <v>79</v>
      </c>
    </row>
    <row r="10843" spans="1:3" x14ac:dyDescent="0.2">
      <c r="A10843">
        <v>78</v>
      </c>
      <c r="B10843">
        <v>77</v>
      </c>
      <c r="C10843">
        <v>79</v>
      </c>
    </row>
    <row r="10844" spans="1:3" x14ac:dyDescent="0.2">
      <c r="A10844">
        <v>78</v>
      </c>
      <c r="B10844">
        <v>78</v>
      </c>
      <c r="C10844">
        <v>78</v>
      </c>
    </row>
    <row r="10845" spans="1:3" x14ac:dyDescent="0.2">
      <c r="A10845">
        <v>78</v>
      </c>
      <c r="B10845">
        <v>79</v>
      </c>
      <c r="C10845">
        <v>116</v>
      </c>
    </row>
    <row r="10846" spans="1:3" x14ac:dyDescent="0.2">
      <c r="A10846">
        <v>78</v>
      </c>
      <c r="B10846">
        <v>80</v>
      </c>
      <c r="C10846">
        <v>54</v>
      </c>
    </row>
    <row r="10847" spans="1:3" x14ac:dyDescent="0.2">
      <c r="A10847">
        <v>78</v>
      </c>
      <c r="B10847">
        <v>81</v>
      </c>
      <c r="C10847">
        <v>58</v>
      </c>
    </row>
    <row r="10848" spans="1:3" x14ac:dyDescent="0.2">
      <c r="A10848">
        <v>78</v>
      </c>
      <c r="B10848">
        <v>82</v>
      </c>
      <c r="C10848">
        <v>30</v>
      </c>
    </row>
    <row r="10849" spans="1:3" x14ac:dyDescent="0.2">
      <c r="A10849">
        <v>78</v>
      </c>
      <c r="B10849">
        <v>83</v>
      </c>
      <c r="C10849">
        <v>31</v>
      </c>
    </row>
    <row r="10850" spans="1:3" x14ac:dyDescent="0.2">
      <c r="A10850">
        <v>78</v>
      </c>
      <c r="B10850">
        <v>84</v>
      </c>
      <c r="C10850">
        <v>41</v>
      </c>
    </row>
    <row r="10851" spans="1:3" x14ac:dyDescent="0.2">
      <c r="A10851">
        <v>78</v>
      </c>
      <c r="B10851">
        <v>85</v>
      </c>
      <c r="C10851">
        <v>50</v>
      </c>
    </row>
    <row r="10852" spans="1:3" x14ac:dyDescent="0.2">
      <c r="A10852">
        <v>78</v>
      </c>
      <c r="B10852">
        <v>86</v>
      </c>
      <c r="C10852">
        <v>65</v>
      </c>
    </row>
    <row r="10853" spans="1:3" x14ac:dyDescent="0.2">
      <c r="A10853">
        <v>78</v>
      </c>
      <c r="B10853">
        <v>87</v>
      </c>
      <c r="C10853">
        <v>66</v>
      </c>
    </row>
    <row r="10854" spans="1:3" x14ac:dyDescent="0.2">
      <c r="A10854">
        <v>78</v>
      </c>
      <c r="B10854">
        <v>88</v>
      </c>
      <c r="C10854">
        <v>42</v>
      </c>
    </row>
    <row r="10855" spans="1:3" x14ac:dyDescent="0.2">
      <c r="A10855">
        <v>78</v>
      </c>
      <c r="B10855">
        <v>89</v>
      </c>
      <c r="C10855">
        <v>8</v>
      </c>
    </row>
    <row r="10856" spans="1:3" x14ac:dyDescent="0.2">
      <c r="A10856">
        <v>78</v>
      </c>
      <c r="B10856">
        <v>90</v>
      </c>
      <c r="C10856">
        <v>59</v>
      </c>
    </row>
    <row r="10857" spans="1:3" x14ac:dyDescent="0.2">
      <c r="A10857">
        <v>78</v>
      </c>
      <c r="B10857">
        <v>91</v>
      </c>
      <c r="C10857">
        <v>73</v>
      </c>
    </row>
    <row r="10858" spans="1:3" x14ac:dyDescent="0.2">
      <c r="A10858">
        <v>78</v>
      </c>
      <c r="B10858">
        <v>92</v>
      </c>
      <c r="C10858">
        <v>64</v>
      </c>
    </row>
    <row r="10859" spans="1:3" x14ac:dyDescent="0.2">
      <c r="A10859">
        <v>78</v>
      </c>
      <c r="B10859">
        <v>93</v>
      </c>
      <c r="C10859">
        <v>79</v>
      </c>
    </row>
    <row r="10860" spans="1:3" x14ac:dyDescent="0.2">
      <c r="A10860">
        <v>78</v>
      </c>
      <c r="B10860">
        <v>94</v>
      </c>
      <c r="C10860">
        <v>79</v>
      </c>
    </row>
    <row r="10861" spans="1:3" x14ac:dyDescent="0.2">
      <c r="A10861">
        <v>78</v>
      </c>
      <c r="B10861">
        <v>95</v>
      </c>
      <c r="C10861">
        <v>72</v>
      </c>
    </row>
    <row r="10862" spans="1:3" x14ac:dyDescent="0.2">
      <c r="A10862">
        <v>78</v>
      </c>
      <c r="B10862">
        <v>96</v>
      </c>
      <c r="C10862">
        <v>72</v>
      </c>
    </row>
    <row r="10863" spans="1:3" x14ac:dyDescent="0.2">
      <c r="A10863">
        <v>78</v>
      </c>
      <c r="B10863">
        <v>97</v>
      </c>
      <c r="C10863">
        <v>71</v>
      </c>
    </row>
    <row r="10864" spans="1:3" x14ac:dyDescent="0.2">
      <c r="A10864">
        <v>78</v>
      </c>
      <c r="B10864">
        <v>98</v>
      </c>
      <c r="C10864">
        <v>85</v>
      </c>
    </row>
    <row r="10865" spans="1:3" x14ac:dyDescent="0.2">
      <c r="A10865">
        <v>78</v>
      </c>
      <c r="B10865">
        <v>99</v>
      </c>
      <c r="C10865">
        <v>40</v>
      </c>
    </row>
    <row r="10866" spans="1:3" x14ac:dyDescent="0.2">
      <c r="A10866">
        <v>78</v>
      </c>
      <c r="B10866">
        <v>100</v>
      </c>
      <c r="C10866">
        <v>31</v>
      </c>
    </row>
    <row r="10867" spans="1:3" x14ac:dyDescent="0.2">
      <c r="A10867">
        <v>78</v>
      </c>
      <c r="B10867">
        <v>101</v>
      </c>
      <c r="C10867">
        <v>99</v>
      </c>
    </row>
    <row r="10868" spans="1:3" x14ac:dyDescent="0.2">
      <c r="A10868">
        <v>78</v>
      </c>
      <c r="B10868">
        <v>102</v>
      </c>
      <c r="C10868">
        <v>99</v>
      </c>
    </row>
    <row r="10869" spans="1:3" x14ac:dyDescent="0.2">
      <c r="A10869">
        <v>78</v>
      </c>
      <c r="B10869">
        <v>103</v>
      </c>
      <c r="C10869">
        <v>116</v>
      </c>
    </row>
    <row r="10870" spans="1:3" x14ac:dyDescent="0.2">
      <c r="A10870">
        <v>78</v>
      </c>
      <c r="B10870">
        <v>104</v>
      </c>
      <c r="C10870">
        <v>90</v>
      </c>
    </row>
    <row r="10871" spans="1:3" x14ac:dyDescent="0.2">
      <c r="A10871">
        <v>78</v>
      </c>
      <c r="B10871">
        <v>105</v>
      </c>
      <c r="C10871">
        <v>54</v>
      </c>
    </row>
    <row r="10872" spans="1:3" x14ac:dyDescent="0.2">
      <c r="A10872">
        <v>78</v>
      </c>
      <c r="B10872">
        <v>106</v>
      </c>
      <c r="C10872">
        <v>70</v>
      </c>
    </row>
    <row r="10873" spans="1:3" x14ac:dyDescent="0.2">
      <c r="A10873">
        <v>78</v>
      </c>
      <c r="B10873">
        <v>107</v>
      </c>
      <c r="C10873">
        <v>65</v>
      </c>
    </row>
    <row r="10874" spans="1:3" x14ac:dyDescent="0.2">
      <c r="A10874">
        <v>78</v>
      </c>
      <c r="B10874">
        <v>108</v>
      </c>
      <c r="C10874">
        <v>74</v>
      </c>
    </row>
    <row r="10875" spans="1:3" x14ac:dyDescent="0.2">
      <c r="A10875">
        <v>78</v>
      </c>
      <c r="B10875">
        <v>109</v>
      </c>
      <c r="C10875">
        <v>49</v>
      </c>
    </row>
    <row r="10876" spans="1:3" x14ac:dyDescent="0.2">
      <c r="A10876">
        <v>78</v>
      </c>
      <c r="B10876">
        <v>110</v>
      </c>
      <c r="C10876">
        <v>70</v>
      </c>
    </row>
    <row r="10877" spans="1:3" x14ac:dyDescent="0.2">
      <c r="A10877">
        <v>78</v>
      </c>
      <c r="B10877">
        <v>111</v>
      </c>
      <c r="C10877">
        <v>99</v>
      </c>
    </row>
    <row r="10878" spans="1:3" x14ac:dyDescent="0.2">
      <c r="A10878">
        <v>78</v>
      </c>
      <c r="B10878">
        <v>112</v>
      </c>
      <c r="C10878">
        <v>64</v>
      </c>
    </row>
    <row r="10879" spans="1:3" x14ac:dyDescent="0.2">
      <c r="A10879">
        <v>78</v>
      </c>
      <c r="B10879">
        <v>113</v>
      </c>
      <c r="C10879">
        <v>74</v>
      </c>
    </row>
    <row r="10880" spans="1:3" x14ac:dyDescent="0.2">
      <c r="A10880">
        <v>78</v>
      </c>
      <c r="B10880">
        <v>114</v>
      </c>
      <c r="C10880">
        <v>80</v>
      </c>
    </row>
    <row r="10881" spans="1:3" x14ac:dyDescent="0.2">
      <c r="A10881">
        <v>78</v>
      </c>
      <c r="B10881">
        <v>115</v>
      </c>
      <c r="C10881">
        <v>28</v>
      </c>
    </row>
    <row r="10882" spans="1:3" x14ac:dyDescent="0.2">
      <c r="A10882">
        <v>78</v>
      </c>
      <c r="B10882">
        <v>116</v>
      </c>
      <c r="C10882">
        <v>51</v>
      </c>
    </row>
    <row r="10883" spans="1:3" x14ac:dyDescent="0.2">
      <c r="A10883">
        <v>78</v>
      </c>
      <c r="B10883">
        <v>117</v>
      </c>
      <c r="C10883">
        <v>80</v>
      </c>
    </row>
    <row r="10884" spans="1:3" x14ac:dyDescent="0.2">
      <c r="A10884">
        <v>78</v>
      </c>
      <c r="B10884">
        <v>118</v>
      </c>
      <c r="C10884">
        <v>122</v>
      </c>
    </row>
    <row r="10885" spans="1:3" x14ac:dyDescent="0.2">
      <c r="A10885">
        <v>78</v>
      </c>
      <c r="B10885">
        <v>119</v>
      </c>
      <c r="C10885">
        <v>65</v>
      </c>
    </row>
    <row r="10886" spans="1:3" x14ac:dyDescent="0.2">
      <c r="A10886">
        <v>78</v>
      </c>
      <c r="B10886">
        <v>120</v>
      </c>
      <c r="C10886">
        <v>83</v>
      </c>
    </row>
    <row r="10887" spans="1:3" x14ac:dyDescent="0.2">
      <c r="A10887">
        <v>78</v>
      </c>
      <c r="B10887">
        <v>121</v>
      </c>
      <c r="C10887">
        <v>99</v>
      </c>
    </row>
    <row r="10888" spans="1:3" x14ac:dyDescent="0.2">
      <c r="A10888">
        <v>78</v>
      </c>
      <c r="B10888">
        <v>122</v>
      </c>
      <c r="C10888">
        <v>103</v>
      </c>
    </row>
    <row r="10889" spans="1:3" x14ac:dyDescent="0.2">
      <c r="A10889">
        <v>78</v>
      </c>
      <c r="B10889">
        <v>123</v>
      </c>
      <c r="C10889">
        <v>70</v>
      </c>
    </row>
    <row r="10890" spans="1:3" x14ac:dyDescent="0.2">
      <c r="A10890">
        <v>78</v>
      </c>
      <c r="B10890">
        <v>124</v>
      </c>
      <c r="C10890">
        <v>70</v>
      </c>
    </row>
    <row r="10891" spans="1:3" x14ac:dyDescent="0.2">
      <c r="A10891">
        <v>78</v>
      </c>
      <c r="B10891">
        <v>125</v>
      </c>
      <c r="C10891">
        <v>46</v>
      </c>
    </row>
    <row r="10892" spans="1:3" x14ac:dyDescent="0.2">
      <c r="A10892">
        <v>78</v>
      </c>
      <c r="B10892">
        <v>126</v>
      </c>
      <c r="C10892">
        <v>46</v>
      </c>
    </row>
    <row r="10893" spans="1:3" x14ac:dyDescent="0.2">
      <c r="A10893">
        <v>78</v>
      </c>
      <c r="B10893">
        <v>127</v>
      </c>
      <c r="C10893">
        <v>65</v>
      </c>
    </row>
    <row r="10894" spans="1:3" x14ac:dyDescent="0.2">
      <c r="A10894">
        <v>78</v>
      </c>
      <c r="B10894">
        <v>128</v>
      </c>
      <c r="C10894">
        <v>88</v>
      </c>
    </row>
    <row r="10895" spans="1:3" x14ac:dyDescent="0.2">
      <c r="A10895">
        <v>78</v>
      </c>
      <c r="B10895">
        <v>129</v>
      </c>
      <c r="C10895">
        <v>65</v>
      </c>
    </row>
    <row r="10896" spans="1:3" x14ac:dyDescent="0.2">
      <c r="A10896">
        <v>78</v>
      </c>
      <c r="B10896">
        <v>130</v>
      </c>
      <c r="C10896">
        <v>66</v>
      </c>
    </row>
    <row r="10897" spans="1:3" x14ac:dyDescent="0.2">
      <c r="A10897">
        <v>78</v>
      </c>
      <c r="B10897">
        <v>131</v>
      </c>
      <c r="C10897">
        <v>85</v>
      </c>
    </row>
    <row r="10898" spans="1:3" x14ac:dyDescent="0.2">
      <c r="A10898">
        <v>78</v>
      </c>
      <c r="B10898">
        <v>132</v>
      </c>
      <c r="C10898">
        <v>46</v>
      </c>
    </row>
    <row r="10899" spans="1:3" x14ac:dyDescent="0.2">
      <c r="A10899">
        <v>78</v>
      </c>
      <c r="B10899">
        <v>133</v>
      </c>
      <c r="C10899">
        <v>46</v>
      </c>
    </row>
    <row r="10900" spans="1:3" x14ac:dyDescent="0.2">
      <c r="A10900">
        <v>78</v>
      </c>
      <c r="B10900">
        <v>134</v>
      </c>
      <c r="C10900">
        <v>46</v>
      </c>
    </row>
    <row r="10901" spans="1:3" x14ac:dyDescent="0.2">
      <c r="A10901">
        <v>78</v>
      </c>
      <c r="B10901">
        <v>135</v>
      </c>
      <c r="C10901">
        <v>85</v>
      </c>
    </row>
    <row r="10902" spans="1:3" x14ac:dyDescent="0.2">
      <c r="A10902">
        <v>78</v>
      </c>
      <c r="B10902">
        <v>136</v>
      </c>
      <c r="C10902">
        <v>85</v>
      </c>
    </row>
    <row r="10903" spans="1:3" x14ac:dyDescent="0.2">
      <c r="A10903">
        <v>78</v>
      </c>
      <c r="B10903">
        <v>137</v>
      </c>
      <c r="C10903">
        <v>85</v>
      </c>
    </row>
    <row r="10904" spans="1:3" x14ac:dyDescent="0.2">
      <c r="A10904">
        <v>79</v>
      </c>
      <c r="B10904">
        <v>0</v>
      </c>
      <c r="C10904">
        <v>89</v>
      </c>
    </row>
    <row r="10905" spans="1:3" x14ac:dyDescent="0.2">
      <c r="A10905">
        <v>79</v>
      </c>
      <c r="B10905">
        <v>1</v>
      </c>
      <c r="C10905">
        <v>8</v>
      </c>
    </row>
    <row r="10906" spans="1:3" x14ac:dyDescent="0.2">
      <c r="A10906">
        <v>79</v>
      </c>
      <c r="B10906">
        <v>2</v>
      </c>
      <c r="C10906">
        <v>22</v>
      </c>
    </row>
    <row r="10907" spans="1:3" x14ac:dyDescent="0.2">
      <c r="A10907">
        <v>79</v>
      </c>
      <c r="B10907">
        <v>3</v>
      </c>
      <c r="C10907">
        <v>21</v>
      </c>
    </row>
    <row r="10908" spans="1:3" x14ac:dyDescent="0.2">
      <c r="A10908">
        <v>79</v>
      </c>
      <c r="B10908">
        <v>4</v>
      </c>
      <c r="C10908">
        <v>21</v>
      </c>
    </row>
    <row r="10909" spans="1:3" x14ac:dyDescent="0.2">
      <c r="A10909">
        <v>79</v>
      </c>
      <c r="B10909">
        <v>5</v>
      </c>
      <c r="C10909">
        <v>33</v>
      </c>
    </row>
    <row r="10910" spans="1:3" x14ac:dyDescent="0.2">
      <c r="A10910">
        <v>79</v>
      </c>
      <c r="B10910">
        <v>6</v>
      </c>
      <c r="C10910">
        <v>21</v>
      </c>
    </row>
    <row r="10911" spans="1:3" x14ac:dyDescent="0.2">
      <c r="A10911">
        <v>79</v>
      </c>
      <c r="B10911">
        <v>7</v>
      </c>
      <c r="C10911">
        <v>91</v>
      </c>
    </row>
    <row r="10912" spans="1:3" x14ac:dyDescent="0.2">
      <c r="A10912">
        <v>79</v>
      </c>
      <c r="B10912">
        <v>8</v>
      </c>
      <c r="C10912">
        <v>116</v>
      </c>
    </row>
    <row r="10913" spans="1:3" x14ac:dyDescent="0.2">
      <c r="A10913">
        <v>79</v>
      </c>
      <c r="B10913">
        <v>9</v>
      </c>
      <c r="C10913">
        <v>73</v>
      </c>
    </row>
    <row r="10914" spans="1:3" x14ac:dyDescent="0.2">
      <c r="A10914">
        <v>79</v>
      </c>
      <c r="B10914">
        <v>10</v>
      </c>
      <c r="C10914">
        <v>65</v>
      </c>
    </row>
    <row r="10915" spans="1:3" x14ac:dyDescent="0.2">
      <c r="A10915">
        <v>79</v>
      </c>
      <c r="B10915">
        <v>11</v>
      </c>
      <c r="C10915">
        <v>73</v>
      </c>
    </row>
    <row r="10916" spans="1:3" x14ac:dyDescent="0.2">
      <c r="A10916">
        <v>79</v>
      </c>
      <c r="B10916">
        <v>12</v>
      </c>
      <c r="C10916">
        <v>73</v>
      </c>
    </row>
    <row r="10917" spans="1:3" x14ac:dyDescent="0.2">
      <c r="A10917">
        <v>79</v>
      </c>
      <c r="B10917">
        <v>13</v>
      </c>
      <c r="C10917">
        <v>58</v>
      </c>
    </row>
    <row r="10918" spans="1:3" x14ac:dyDescent="0.2">
      <c r="A10918">
        <v>79</v>
      </c>
      <c r="B10918">
        <v>14</v>
      </c>
      <c r="C10918">
        <v>58</v>
      </c>
    </row>
    <row r="10919" spans="1:3" x14ac:dyDescent="0.2">
      <c r="A10919">
        <v>79</v>
      </c>
      <c r="B10919">
        <v>15</v>
      </c>
      <c r="C10919">
        <v>78</v>
      </c>
    </row>
    <row r="10920" spans="1:3" x14ac:dyDescent="0.2">
      <c r="A10920">
        <v>79</v>
      </c>
      <c r="B10920">
        <v>16</v>
      </c>
      <c r="C10920">
        <v>52</v>
      </c>
    </row>
    <row r="10921" spans="1:3" x14ac:dyDescent="0.2">
      <c r="A10921">
        <v>79</v>
      </c>
      <c r="B10921">
        <v>17</v>
      </c>
      <c r="C10921">
        <v>89</v>
      </c>
    </row>
    <row r="10922" spans="1:3" x14ac:dyDescent="0.2">
      <c r="A10922">
        <v>79</v>
      </c>
      <c r="B10922">
        <v>18</v>
      </c>
      <c r="C10922">
        <v>73</v>
      </c>
    </row>
    <row r="10923" spans="1:3" x14ac:dyDescent="0.2">
      <c r="A10923">
        <v>79</v>
      </c>
      <c r="B10923">
        <v>19</v>
      </c>
      <c r="C10923">
        <v>8</v>
      </c>
    </row>
    <row r="10924" spans="1:3" x14ac:dyDescent="0.2">
      <c r="A10924">
        <v>79</v>
      </c>
      <c r="B10924">
        <v>20</v>
      </c>
      <c r="C10924">
        <v>58</v>
      </c>
    </row>
    <row r="10925" spans="1:3" x14ac:dyDescent="0.2">
      <c r="A10925">
        <v>79</v>
      </c>
      <c r="B10925">
        <v>21</v>
      </c>
      <c r="C10925">
        <v>90</v>
      </c>
    </row>
    <row r="10926" spans="1:3" x14ac:dyDescent="0.2">
      <c r="A10926">
        <v>79</v>
      </c>
      <c r="B10926">
        <v>22</v>
      </c>
      <c r="C10926">
        <v>56</v>
      </c>
    </row>
    <row r="10927" spans="1:3" x14ac:dyDescent="0.2">
      <c r="A10927">
        <v>79</v>
      </c>
      <c r="B10927">
        <v>23</v>
      </c>
      <c r="C10927">
        <v>55</v>
      </c>
    </row>
    <row r="10928" spans="1:3" x14ac:dyDescent="0.2">
      <c r="A10928">
        <v>79</v>
      </c>
      <c r="B10928">
        <v>24</v>
      </c>
      <c r="C10928">
        <v>59</v>
      </c>
    </row>
    <row r="10929" spans="1:3" x14ac:dyDescent="0.2">
      <c r="A10929">
        <v>79</v>
      </c>
      <c r="B10929">
        <v>25</v>
      </c>
      <c r="C10929">
        <v>89</v>
      </c>
    </row>
    <row r="10930" spans="1:3" x14ac:dyDescent="0.2">
      <c r="A10930">
        <v>79</v>
      </c>
      <c r="B10930">
        <v>26</v>
      </c>
      <c r="C10930">
        <v>78</v>
      </c>
    </row>
    <row r="10931" spans="1:3" x14ac:dyDescent="0.2">
      <c r="A10931">
        <v>79</v>
      </c>
      <c r="B10931">
        <v>27</v>
      </c>
      <c r="C10931">
        <v>103</v>
      </c>
    </row>
    <row r="10932" spans="1:3" x14ac:dyDescent="0.2">
      <c r="A10932">
        <v>79</v>
      </c>
      <c r="B10932">
        <v>28</v>
      </c>
      <c r="C10932">
        <v>54</v>
      </c>
    </row>
    <row r="10933" spans="1:3" x14ac:dyDescent="0.2">
      <c r="A10933">
        <v>79</v>
      </c>
      <c r="B10933">
        <v>29</v>
      </c>
      <c r="C10933">
        <v>33</v>
      </c>
    </row>
    <row r="10934" spans="1:3" x14ac:dyDescent="0.2">
      <c r="A10934">
        <v>79</v>
      </c>
      <c r="B10934">
        <v>30</v>
      </c>
      <c r="C10934">
        <v>28</v>
      </c>
    </row>
    <row r="10935" spans="1:3" x14ac:dyDescent="0.2">
      <c r="A10935">
        <v>79</v>
      </c>
      <c r="B10935">
        <v>31</v>
      </c>
      <c r="C10935">
        <v>69</v>
      </c>
    </row>
    <row r="10936" spans="1:3" x14ac:dyDescent="0.2">
      <c r="A10936">
        <v>79</v>
      </c>
      <c r="B10936">
        <v>32</v>
      </c>
      <c r="C10936">
        <v>33</v>
      </c>
    </row>
    <row r="10937" spans="1:3" x14ac:dyDescent="0.2">
      <c r="A10937">
        <v>79</v>
      </c>
      <c r="B10937">
        <v>33</v>
      </c>
      <c r="C10937">
        <v>115</v>
      </c>
    </row>
    <row r="10938" spans="1:3" x14ac:dyDescent="0.2">
      <c r="A10938">
        <v>79</v>
      </c>
      <c r="B10938">
        <v>34</v>
      </c>
      <c r="C10938">
        <v>115</v>
      </c>
    </row>
    <row r="10939" spans="1:3" x14ac:dyDescent="0.2">
      <c r="A10939">
        <v>79</v>
      </c>
      <c r="B10939">
        <v>35</v>
      </c>
      <c r="C10939">
        <v>21</v>
      </c>
    </row>
    <row r="10940" spans="1:3" x14ac:dyDescent="0.2">
      <c r="A10940">
        <v>79</v>
      </c>
      <c r="B10940">
        <v>36</v>
      </c>
      <c r="C10940">
        <v>21</v>
      </c>
    </row>
    <row r="10941" spans="1:3" x14ac:dyDescent="0.2">
      <c r="A10941">
        <v>79</v>
      </c>
      <c r="B10941">
        <v>37</v>
      </c>
      <c r="C10941">
        <v>85</v>
      </c>
    </row>
    <row r="10942" spans="1:3" x14ac:dyDescent="0.2">
      <c r="A10942">
        <v>79</v>
      </c>
      <c r="B10942">
        <v>38</v>
      </c>
      <c r="C10942">
        <v>85</v>
      </c>
    </row>
    <row r="10943" spans="1:3" x14ac:dyDescent="0.2">
      <c r="A10943">
        <v>79</v>
      </c>
      <c r="B10943">
        <v>39</v>
      </c>
      <c r="C10943">
        <v>56</v>
      </c>
    </row>
    <row r="10944" spans="1:3" x14ac:dyDescent="0.2">
      <c r="A10944">
        <v>79</v>
      </c>
      <c r="B10944">
        <v>40</v>
      </c>
      <c r="C10944">
        <v>41</v>
      </c>
    </row>
    <row r="10945" spans="1:3" x14ac:dyDescent="0.2">
      <c r="A10945">
        <v>79</v>
      </c>
      <c r="B10945">
        <v>41</v>
      </c>
      <c r="C10945">
        <v>27</v>
      </c>
    </row>
    <row r="10946" spans="1:3" x14ac:dyDescent="0.2">
      <c r="A10946">
        <v>79</v>
      </c>
      <c r="B10946">
        <v>42</v>
      </c>
      <c r="C10946">
        <v>41</v>
      </c>
    </row>
    <row r="10947" spans="1:3" x14ac:dyDescent="0.2">
      <c r="A10947">
        <v>79</v>
      </c>
      <c r="B10947">
        <v>43</v>
      </c>
      <c r="C10947">
        <v>69</v>
      </c>
    </row>
    <row r="10948" spans="1:3" x14ac:dyDescent="0.2">
      <c r="A10948">
        <v>79</v>
      </c>
      <c r="B10948">
        <v>44</v>
      </c>
      <c r="C10948">
        <v>85</v>
      </c>
    </row>
    <row r="10949" spans="1:3" x14ac:dyDescent="0.2">
      <c r="A10949">
        <v>79</v>
      </c>
      <c r="B10949">
        <v>45</v>
      </c>
      <c r="C10949">
        <v>51</v>
      </c>
    </row>
    <row r="10950" spans="1:3" x14ac:dyDescent="0.2">
      <c r="A10950">
        <v>79</v>
      </c>
      <c r="B10950">
        <v>46</v>
      </c>
      <c r="C10950">
        <v>99</v>
      </c>
    </row>
    <row r="10951" spans="1:3" x14ac:dyDescent="0.2">
      <c r="A10951">
        <v>79</v>
      </c>
      <c r="B10951">
        <v>47</v>
      </c>
      <c r="C10951">
        <v>99</v>
      </c>
    </row>
    <row r="10952" spans="1:3" x14ac:dyDescent="0.2">
      <c r="A10952">
        <v>79</v>
      </c>
      <c r="B10952">
        <v>48</v>
      </c>
      <c r="C10952">
        <v>65</v>
      </c>
    </row>
    <row r="10953" spans="1:3" x14ac:dyDescent="0.2">
      <c r="A10953">
        <v>79</v>
      </c>
      <c r="B10953">
        <v>49</v>
      </c>
      <c r="C10953">
        <v>74</v>
      </c>
    </row>
    <row r="10954" spans="1:3" x14ac:dyDescent="0.2">
      <c r="A10954">
        <v>79</v>
      </c>
      <c r="B10954">
        <v>50</v>
      </c>
      <c r="C10954">
        <v>27</v>
      </c>
    </row>
    <row r="10955" spans="1:3" x14ac:dyDescent="0.2">
      <c r="A10955">
        <v>79</v>
      </c>
      <c r="B10955">
        <v>51</v>
      </c>
      <c r="C10955">
        <v>54</v>
      </c>
    </row>
    <row r="10956" spans="1:3" x14ac:dyDescent="0.2">
      <c r="A10956">
        <v>79</v>
      </c>
      <c r="B10956">
        <v>52</v>
      </c>
      <c r="C10956">
        <v>115</v>
      </c>
    </row>
    <row r="10957" spans="1:3" x14ac:dyDescent="0.2">
      <c r="A10957">
        <v>79</v>
      </c>
      <c r="B10957">
        <v>53</v>
      </c>
      <c r="C10957">
        <v>90</v>
      </c>
    </row>
    <row r="10958" spans="1:3" x14ac:dyDescent="0.2">
      <c r="A10958">
        <v>79</v>
      </c>
      <c r="B10958">
        <v>54</v>
      </c>
      <c r="C10958">
        <v>50</v>
      </c>
    </row>
    <row r="10959" spans="1:3" x14ac:dyDescent="0.2">
      <c r="A10959">
        <v>79</v>
      </c>
      <c r="B10959">
        <v>55</v>
      </c>
      <c r="C10959">
        <v>81</v>
      </c>
    </row>
    <row r="10960" spans="1:3" x14ac:dyDescent="0.2">
      <c r="A10960">
        <v>79</v>
      </c>
      <c r="B10960">
        <v>56</v>
      </c>
      <c r="C10960">
        <v>40</v>
      </c>
    </row>
    <row r="10961" spans="1:3" x14ac:dyDescent="0.2">
      <c r="A10961">
        <v>79</v>
      </c>
      <c r="B10961">
        <v>57</v>
      </c>
      <c r="C10961">
        <v>42</v>
      </c>
    </row>
    <row r="10962" spans="1:3" x14ac:dyDescent="0.2">
      <c r="A10962">
        <v>79</v>
      </c>
      <c r="B10962">
        <v>58</v>
      </c>
      <c r="C10962">
        <v>54</v>
      </c>
    </row>
    <row r="10963" spans="1:3" x14ac:dyDescent="0.2">
      <c r="A10963">
        <v>79</v>
      </c>
      <c r="B10963">
        <v>59</v>
      </c>
      <c r="C10963">
        <v>54</v>
      </c>
    </row>
    <row r="10964" spans="1:3" x14ac:dyDescent="0.2">
      <c r="A10964">
        <v>79</v>
      </c>
      <c r="B10964">
        <v>60</v>
      </c>
      <c r="C10964">
        <v>46</v>
      </c>
    </row>
    <row r="10965" spans="1:3" x14ac:dyDescent="0.2">
      <c r="A10965">
        <v>79</v>
      </c>
      <c r="B10965">
        <v>61</v>
      </c>
      <c r="C10965">
        <v>65</v>
      </c>
    </row>
    <row r="10966" spans="1:3" x14ac:dyDescent="0.2">
      <c r="A10966">
        <v>79</v>
      </c>
      <c r="B10966">
        <v>62</v>
      </c>
      <c r="C10966">
        <v>51</v>
      </c>
    </row>
    <row r="10967" spans="1:3" x14ac:dyDescent="0.2">
      <c r="A10967">
        <v>79</v>
      </c>
      <c r="B10967">
        <v>63</v>
      </c>
      <c r="C10967">
        <v>85</v>
      </c>
    </row>
    <row r="10968" spans="1:3" x14ac:dyDescent="0.2">
      <c r="A10968">
        <v>79</v>
      </c>
      <c r="B10968">
        <v>64</v>
      </c>
      <c r="C10968">
        <v>71</v>
      </c>
    </row>
    <row r="10969" spans="1:3" x14ac:dyDescent="0.2">
      <c r="A10969">
        <v>79</v>
      </c>
      <c r="B10969">
        <v>65</v>
      </c>
      <c r="C10969">
        <v>66</v>
      </c>
    </row>
    <row r="10970" spans="1:3" x14ac:dyDescent="0.2">
      <c r="A10970">
        <v>79</v>
      </c>
      <c r="B10970">
        <v>66</v>
      </c>
      <c r="C10970">
        <v>64</v>
      </c>
    </row>
    <row r="10971" spans="1:3" x14ac:dyDescent="0.2">
      <c r="A10971">
        <v>79</v>
      </c>
      <c r="B10971">
        <v>67</v>
      </c>
      <c r="C10971">
        <v>46</v>
      </c>
    </row>
    <row r="10972" spans="1:3" x14ac:dyDescent="0.2">
      <c r="A10972">
        <v>79</v>
      </c>
      <c r="B10972">
        <v>68</v>
      </c>
      <c r="C10972">
        <v>93</v>
      </c>
    </row>
    <row r="10973" spans="1:3" x14ac:dyDescent="0.2">
      <c r="A10973">
        <v>79</v>
      </c>
      <c r="B10973">
        <v>69</v>
      </c>
      <c r="C10973">
        <v>103</v>
      </c>
    </row>
    <row r="10974" spans="1:3" x14ac:dyDescent="0.2">
      <c r="A10974">
        <v>79</v>
      </c>
      <c r="B10974">
        <v>70</v>
      </c>
      <c r="C10974">
        <v>49</v>
      </c>
    </row>
    <row r="10975" spans="1:3" x14ac:dyDescent="0.2">
      <c r="A10975">
        <v>79</v>
      </c>
      <c r="B10975">
        <v>71</v>
      </c>
      <c r="C10975">
        <v>79</v>
      </c>
    </row>
    <row r="10976" spans="1:3" x14ac:dyDescent="0.2">
      <c r="A10976">
        <v>79</v>
      </c>
      <c r="B10976">
        <v>72</v>
      </c>
      <c r="C10976">
        <v>55</v>
      </c>
    </row>
    <row r="10977" spans="1:3" x14ac:dyDescent="0.2">
      <c r="A10977">
        <v>79</v>
      </c>
      <c r="B10977">
        <v>73</v>
      </c>
      <c r="C10977">
        <v>115</v>
      </c>
    </row>
    <row r="10978" spans="1:3" x14ac:dyDescent="0.2">
      <c r="A10978">
        <v>79</v>
      </c>
      <c r="B10978">
        <v>74</v>
      </c>
      <c r="C10978">
        <v>71</v>
      </c>
    </row>
    <row r="10979" spans="1:3" x14ac:dyDescent="0.2">
      <c r="A10979">
        <v>79</v>
      </c>
      <c r="B10979">
        <v>75</v>
      </c>
      <c r="C10979">
        <v>71</v>
      </c>
    </row>
    <row r="10980" spans="1:3" x14ac:dyDescent="0.2">
      <c r="A10980">
        <v>79</v>
      </c>
      <c r="B10980">
        <v>76</v>
      </c>
      <c r="C10980">
        <v>99</v>
      </c>
    </row>
    <row r="10981" spans="1:3" x14ac:dyDescent="0.2">
      <c r="A10981">
        <v>79</v>
      </c>
      <c r="B10981">
        <v>77</v>
      </c>
      <c r="C10981">
        <v>88</v>
      </c>
    </row>
    <row r="10982" spans="1:3" x14ac:dyDescent="0.2">
      <c r="A10982">
        <v>79</v>
      </c>
      <c r="B10982">
        <v>78</v>
      </c>
      <c r="C10982">
        <v>116</v>
      </c>
    </row>
    <row r="10983" spans="1:3" x14ac:dyDescent="0.2">
      <c r="A10983">
        <v>79</v>
      </c>
      <c r="B10983">
        <v>79</v>
      </c>
      <c r="C10983">
        <v>79</v>
      </c>
    </row>
    <row r="10984" spans="1:3" x14ac:dyDescent="0.2">
      <c r="A10984">
        <v>79</v>
      </c>
      <c r="B10984">
        <v>80</v>
      </c>
      <c r="C10984">
        <v>64</v>
      </c>
    </row>
    <row r="10985" spans="1:3" x14ac:dyDescent="0.2">
      <c r="A10985">
        <v>79</v>
      </c>
      <c r="B10985">
        <v>81</v>
      </c>
      <c r="C10985">
        <v>50</v>
      </c>
    </row>
    <row r="10986" spans="1:3" x14ac:dyDescent="0.2">
      <c r="A10986">
        <v>79</v>
      </c>
      <c r="B10986">
        <v>82</v>
      </c>
      <c r="C10986">
        <v>21</v>
      </c>
    </row>
    <row r="10987" spans="1:3" x14ac:dyDescent="0.2">
      <c r="A10987">
        <v>79</v>
      </c>
      <c r="B10987">
        <v>83</v>
      </c>
      <c r="C10987">
        <v>80</v>
      </c>
    </row>
    <row r="10988" spans="1:3" x14ac:dyDescent="0.2">
      <c r="A10988">
        <v>79</v>
      </c>
      <c r="B10988">
        <v>84</v>
      </c>
      <c r="C10988">
        <v>70</v>
      </c>
    </row>
    <row r="10989" spans="1:3" x14ac:dyDescent="0.2">
      <c r="A10989">
        <v>79</v>
      </c>
      <c r="B10989">
        <v>85</v>
      </c>
      <c r="C10989">
        <v>80</v>
      </c>
    </row>
    <row r="10990" spans="1:3" x14ac:dyDescent="0.2">
      <c r="A10990">
        <v>79</v>
      </c>
      <c r="B10990">
        <v>86</v>
      </c>
      <c r="C10990">
        <v>93</v>
      </c>
    </row>
    <row r="10991" spans="1:3" x14ac:dyDescent="0.2">
      <c r="A10991">
        <v>79</v>
      </c>
      <c r="B10991">
        <v>87</v>
      </c>
      <c r="C10991">
        <v>46</v>
      </c>
    </row>
    <row r="10992" spans="1:3" x14ac:dyDescent="0.2">
      <c r="A10992">
        <v>79</v>
      </c>
      <c r="B10992">
        <v>88</v>
      </c>
      <c r="C10992">
        <v>105</v>
      </c>
    </row>
    <row r="10993" spans="1:3" x14ac:dyDescent="0.2">
      <c r="A10993">
        <v>79</v>
      </c>
      <c r="B10993">
        <v>89</v>
      </c>
      <c r="C10993">
        <v>116</v>
      </c>
    </row>
    <row r="10994" spans="1:3" x14ac:dyDescent="0.2">
      <c r="A10994">
        <v>79</v>
      </c>
      <c r="B10994">
        <v>90</v>
      </c>
      <c r="C10994">
        <v>42</v>
      </c>
    </row>
    <row r="10995" spans="1:3" x14ac:dyDescent="0.2">
      <c r="A10995">
        <v>79</v>
      </c>
      <c r="B10995">
        <v>91</v>
      </c>
      <c r="C10995">
        <v>54</v>
      </c>
    </row>
    <row r="10996" spans="1:3" x14ac:dyDescent="0.2">
      <c r="A10996">
        <v>79</v>
      </c>
      <c r="B10996">
        <v>92</v>
      </c>
      <c r="C10996">
        <v>83</v>
      </c>
    </row>
    <row r="10997" spans="1:3" x14ac:dyDescent="0.2">
      <c r="A10997">
        <v>79</v>
      </c>
      <c r="B10997">
        <v>93</v>
      </c>
      <c r="C10997">
        <v>88</v>
      </c>
    </row>
    <row r="10998" spans="1:3" x14ac:dyDescent="0.2">
      <c r="A10998">
        <v>79</v>
      </c>
      <c r="B10998">
        <v>94</v>
      </c>
      <c r="C10998">
        <v>65</v>
      </c>
    </row>
    <row r="10999" spans="1:3" x14ac:dyDescent="0.2">
      <c r="A10999">
        <v>79</v>
      </c>
      <c r="B10999">
        <v>95</v>
      </c>
      <c r="C10999">
        <v>28</v>
      </c>
    </row>
    <row r="11000" spans="1:3" x14ac:dyDescent="0.2">
      <c r="A11000">
        <v>79</v>
      </c>
      <c r="B11000">
        <v>96</v>
      </c>
      <c r="C11000">
        <v>28</v>
      </c>
    </row>
    <row r="11001" spans="1:3" x14ac:dyDescent="0.2">
      <c r="A11001">
        <v>79</v>
      </c>
      <c r="B11001">
        <v>97</v>
      </c>
      <c r="C11001">
        <v>65</v>
      </c>
    </row>
    <row r="11002" spans="1:3" x14ac:dyDescent="0.2">
      <c r="A11002">
        <v>79</v>
      </c>
      <c r="B11002">
        <v>98</v>
      </c>
      <c r="C11002">
        <v>48</v>
      </c>
    </row>
    <row r="11003" spans="1:3" x14ac:dyDescent="0.2">
      <c r="A11003">
        <v>79</v>
      </c>
      <c r="B11003">
        <v>99</v>
      </c>
      <c r="C11003">
        <v>105</v>
      </c>
    </row>
    <row r="11004" spans="1:3" x14ac:dyDescent="0.2">
      <c r="A11004">
        <v>79</v>
      </c>
      <c r="B11004">
        <v>100</v>
      </c>
      <c r="C11004">
        <v>66</v>
      </c>
    </row>
    <row r="11005" spans="1:3" x14ac:dyDescent="0.2">
      <c r="A11005">
        <v>79</v>
      </c>
      <c r="B11005">
        <v>101</v>
      </c>
      <c r="C11005">
        <v>122</v>
      </c>
    </row>
    <row r="11006" spans="1:3" x14ac:dyDescent="0.2">
      <c r="A11006">
        <v>79</v>
      </c>
      <c r="B11006">
        <v>102</v>
      </c>
      <c r="C11006">
        <v>76</v>
      </c>
    </row>
    <row r="11007" spans="1:3" x14ac:dyDescent="0.2">
      <c r="A11007">
        <v>79</v>
      </c>
      <c r="B11007">
        <v>103</v>
      </c>
      <c r="C11007">
        <v>79</v>
      </c>
    </row>
    <row r="11008" spans="1:3" x14ac:dyDescent="0.2">
      <c r="A11008">
        <v>79</v>
      </c>
      <c r="B11008">
        <v>104</v>
      </c>
      <c r="C11008">
        <v>79</v>
      </c>
    </row>
    <row r="11009" spans="1:3" x14ac:dyDescent="0.2">
      <c r="A11009">
        <v>79</v>
      </c>
      <c r="B11009">
        <v>105</v>
      </c>
      <c r="C11009">
        <v>74</v>
      </c>
    </row>
    <row r="11010" spans="1:3" x14ac:dyDescent="0.2">
      <c r="A11010">
        <v>79</v>
      </c>
      <c r="B11010">
        <v>106</v>
      </c>
      <c r="C11010">
        <v>46</v>
      </c>
    </row>
    <row r="11011" spans="1:3" x14ac:dyDescent="0.2">
      <c r="A11011">
        <v>79</v>
      </c>
      <c r="B11011">
        <v>107</v>
      </c>
      <c r="C11011">
        <v>93</v>
      </c>
    </row>
    <row r="11012" spans="1:3" x14ac:dyDescent="0.2">
      <c r="A11012">
        <v>79</v>
      </c>
      <c r="B11012">
        <v>108</v>
      </c>
      <c r="C11012">
        <v>83</v>
      </c>
    </row>
    <row r="11013" spans="1:3" x14ac:dyDescent="0.2">
      <c r="A11013">
        <v>79</v>
      </c>
      <c r="B11013">
        <v>109</v>
      </c>
      <c r="C11013">
        <v>85</v>
      </c>
    </row>
    <row r="11014" spans="1:3" x14ac:dyDescent="0.2">
      <c r="A11014">
        <v>79</v>
      </c>
      <c r="B11014">
        <v>110</v>
      </c>
      <c r="C11014">
        <v>122</v>
      </c>
    </row>
    <row r="11015" spans="1:3" x14ac:dyDescent="0.2">
      <c r="A11015">
        <v>79</v>
      </c>
      <c r="B11015">
        <v>111</v>
      </c>
      <c r="C11015">
        <v>122</v>
      </c>
    </row>
    <row r="11016" spans="1:3" x14ac:dyDescent="0.2">
      <c r="A11016">
        <v>79</v>
      </c>
      <c r="B11016">
        <v>112</v>
      </c>
      <c r="C11016">
        <v>83</v>
      </c>
    </row>
    <row r="11017" spans="1:3" x14ac:dyDescent="0.2">
      <c r="A11017">
        <v>79</v>
      </c>
      <c r="B11017">
        <v>113</v>
      </c>
      <c r="C11017">
        <v>83</v>
      </c>
    </row>
    <row r="11018" spans="1:3" x14ac:dyDescent="0.2">
      <c r="A11018">
        <v>79</v>
      </c>
      <c r="B11018">
        <v>114</v>
      </c>
      <c r="C11018">
        <v>46</v>
      </c>
    </row>
    <row r="11019" spans="1:3" x14ac:dyDescent="0.2">
      <c r="A11019">
        <v>79</v>
      </c>
      <c r="B11019">
        <v>115</v>
      </c>
      <c r="C11019">
        <v>42</v>
      </c>
    </row>
    <row r="11020" spans="1:3" x14ac:dyDescent="0.2">
      <c r="A11020">
        <v>79</v>
      </c>
      <c r="B11020">
        <v>116</v>
      </c>
      <c r="C11020">
        <v>40</v>
      </c>
    </row>
    <row r="11021" spans="1:3" x14ac:dyDescent="0.2">
      <c r="A11021">
        <v>79</v>
      </c>
      <c r="B11021">
        <v>117</v>
      </c>
      <c r="C11021">
        <v>46</v>
      </c>
    </row>
    <row r="11022" spans="1:3" x14ac:dyDescent="0.2">
      <c r="A11022">
        <v>79</v>
      </c>
      <c r="B11022">
        <v>118</v>
      </c>
      <c r="C11022">
        <v>37</v>
      </c>
    </row>
    <row r="11023" spans="1:3" x14ac:dyDescent="0.2">
      <c r="A11023">
        <v>79</v>
      </c>
      <c r="B11023">
        <v>119</v>
      </c>
      <c r="C11023">
        <v>10</v>
      </c>
    </row>
    <row r="11024" spans="1:3" x14ac:dyDescent="0.2">
      <c r="A11024">
        <v>79</v>
      </c>
      <c r="B11024">
        <v>120</v>
      </c>
      <c r="C11024">
        <v>97</v>
      </c>
    </row>
    <row r="11025" spans="1:3" x14ac:dyDescent="0.2">
      <c r="A11025">
        <v>79</v>
      </c>
      <c r="B11025">
        <v>121</v>
      </c>
      <c r="C11025">
        <v>76</v>
      </c>
    </row>
    <row r="11026" spans="1:3" x14ac:dyDescent="0.2">
      <c r="A11026">
        <v>79</v>
      </c>
      <c r="B11026">
        <v>122</v>
      </c>
      <c r="C11026">
        <v>99</v>
      </c>
    </row>
    <row r="11027" spans="1:3" x14ac:dyDescent="0.2">
      <c r="A11027">
        <v>79</v>
      </c>
      <c r="B11027">
        <v>123</v>
      </c>
      <c r="C11027">
        <v>122</v>
      </c>
    </row>
    <row r="11028" spans="1:3" x14ac:dyDescent="0.2">
      <c r="A11028">
        <v>79</v>
      </c>
      <c r="B11028">
        <v>124</v>
      </c>
      <c r="C11028">
        <v>46</v>
      </c>
    </row>
    <row r="11029" spans="1:3" x14ac:dyDescent="0.2">
      <c r="A11029">
        <v>79</v>
      </c>
      <c r="B11029">
        <v>125</v>
      </c>
      <c r="C11029">
        <v>92</v>
      </c>
    </row>
    <row r="11030" spans="1:3" x14ac:dyDescent="0.2">
      <c r="A11030">
        <v>79</v>
      </c>
      <c r="B11030">
        <v>126</v>
      </c>
      <c r="C11030">
        <v>92</v>
      </c>
    </row>
    <row r="11031" spans="1:3" x14ac:dyDescent="0.2">
      <c r="A11031">
        <v>79</v>
      </c>
      <c r="B11031">
        <v>127</v>
      </c>
      <c r="C11031">
        <v>10</v>
      </c>
    </row>
    <row r="11032" spans="1:3" x14ac:dyDescent="0.2">
      <c r="A11032">
        <v>79</v>
      </c>
      <c r="B11032">
        <v>128</v>
      </c>
      <c r="C11032">
        <v>93</v>
      </c>
    </row>
    <row r="11033" spans="1:3" x14ac:dyDescent="0.2">
      <c r="A11033">
        <v>79</v>
      </c>
      <c r="B11033">
        <v>129</v>
      </c>
      <c r="C11033">
        <v>93</v>
      </c>
    </row>
    <row r="11034" spans="1:3" x14ac:dyDescent="0.2">
      <c r="A11034">
        <v>79</v>
      </c>
      <c r="B11034">
        <v>130</v>
      </c>
      <c r="C11034">
        <v>46</v>
      </c>
    </row>
    <row r="11035" spans="1:3" x14ac:dyDescent="0.2">
      <c r="A11035">
        <v>79</v>
      </c>
      <c r="B11035">
        <v>131</v>
      </c>
      <c r="C11035">
        <v>97</v>
      </c>
    </row>
    <row r="11036" spans="1:3" x14ac:dyDescent="0.2">
      <c r="A11036">
        <v>79</v>
      </c>
      <c r="B11036">
        <v>132</v>
      </c>
      <c r="C11036">
        <v>92</v>
      </c>
    </row>
    <row r="11037" spans="1:3" x14ac:dyDescent="0.2">
      <c r="A11037">
        <v>79</v>
      </c>
      <c r="B11037">
        <v>133</v>
      </c>
      <c r="C11037">
        <v>112</v>
      </c>
    </row>
    <row r="11038" spans="1:3" x14ac:dyDescent="0.2">
      <c r="A11038">
        <v>79</v>
      </c>
      <c r="B11038">
        <v>134</v>
      </c>
      <c r="C11038">
        <v>112</v>
      </c>
    </row>
    <row r="11039" spans="1:3" x14ac:dyDescent="0.2">
      <c r="A11039">
        <v>79</v>
      </c>
      <c r="B11039">
        <v>135</v>
      </c>
      <c r="C11039">
        <v>113</v>
      </c>
    </row>
    <row r="11040" spans="1:3" x14ac:dyDescent="0.2">
      <c r="A11040">
        <v>79</v>
      </c>
      <c r="B11040">
        <v>136</v>
      </c>
      <c r="C11040">
        <v>113</v>
      </c>
    </row>
    <row r="11041" spans="1:3" x14ac:dyDescent="0.2">
      <c r="A11041">
        <v>79</v>
      </c>
      <c r="B11041">
        <v>137</v>
      </c>
      <c r="C11041">
        <v>108</v>
      </c>
    </row>
    <row r="11042" spans="1:3" x14ac:dyDescent="0.2">
      <c r="A11042">
        <v>80</v>
      </c>
      <c r="B11042">
        <v>0</v>
      </c>
      <c r="C11042">
        <v>73</v>
      </c>
    </row>
    <row r="11043" spans="1:3" x14ac:dyDescent="0.2">
      <c r="A11043">
        <v>80</v>
      </c>
      <c r="B11043">
        <v>1</v>
      </c>
      <c r="C11043">
        <v>73</v>
      </c>
    </row>
    <row r="11044" spans="1:3" x14ac:dyDescent="0.2">
      <c r="A11044">
        <v>80</v>
      </c>
      <c r="B11044">
        <v>2</v>
      </c>
      <c r="C11044">
        <v>21</v>
      </c>
    </row>
    <row r="11045" spans="1:3" x14ac:dyDescent="0.2">
      <c r="A11045">
        <v>80</v>
      </c>
      <c r="B11045">
        <v>3</v>
      </c>
      <c r="C11045">
        <v>33</v>
      </c>
    </row>
    <row r="11046" spans="1:3" x14ac:dyDescent="0.2">
      <c r="A11046">
        <v>80</v>
      </c>
      <c r="B11046">
        <v>4</v>
      </c>
      <c r="C11046">
        <v>51</v>
      </c>
    </row>
    <row r="11047" spans="1:3" x14ac:dyDescent="0.2">
      <c r="A11047">
        <v>80</v>
      </c>
      <c r="B11047">
        <v>5</v>
      </c>
      <c r="C11047">
        <v>58</v>
      </c>
    </row>
    <row r="11048" spans="1:3" x14ac:dyDescent="0.2">
      <c r="A11048">
        <v>80</v>
      </c>
      <c r="B11048">
        <v>6</v>
      </c>
      <c r="C11048">
        <v>51</v>
      </c>
    </row>
    <row r="11049" spans="1:3" x14ac:dyDescent="0.2">
      <c r="A11049">
        <v>80</v>
      </c>
      <c r="B11049">
        <v>7</v>
      </c>
      <c r="C11049">
        <v>116</v>
      </c>
    </row>
    <row r="11050" spans="1:3" x14ac:dyDescent="0.2">
      <c r="A11050">
        <v>80</v>
      </c>
      <c r="B11050">
        <v>8</v>
      </c>
      <c r="C11050">
        <v>54</v>
      </c>
    </row>
    <row r="11051" spans="1:3" x14ac:dyDescent="0.2">
      <c r="A11051">
        <v>80</v>
      </c>
      <c r="B11051">
        <v>9</v>
      </c>
      <c r="C11051">
        <v>91</v>
      </c>
    </row>
    <row r="11052" spans="1:3" x14ac:dyDescent="0.2">
      <c r="A11052">
        <v>80</v>
      </c>
      <c r="B11052">
        <v>10</v>
      </c>
      <c r="C11052">
        <v>85</v>
      </c>
    </row>
    <row r="11053" spans="1:3" x14ac:dyDescent="0.2">
      <c r="A11053">
        <v>80</v>
      </c>
      <c r="B11053">
        <v>11</v>
      </c>
      <c r="C11053">
        <v>28</v>
      </c>
    </row>
    <row r="11054" spans="1:3" x14ac:dyDescent="0.2">
      <c r="A11054">
        <v>80</v>
      </c>
      <c r="B11054">
        <v>12</v>
      </c>
      <c r="C11054">
        <v>28</v>
      </c>
    </row>
    <row r="11055" spans="1:3" x14ac:dyDescent="0.2">
      <c r="A11055">
        <v>80</v>
      </c>
      <c r="B11055">
        <v>13</v>
      </c>
      <c r="C11055">
        <v>90</v>
      </c>
    </row>
    <row r="11056" spans="1:3" x14ac:dyDescent="0.2">
      <c r="A11056">
        <v>80</v>
      </c>
      <c r="B11056">
        <v>14</v>
      </c>
      <c r="C11056">
        <v>90</v>
      </c>
    </row>
    <row r="11057" spans="1:3" x14ac:dyDescent="0.2">
      <c r="A11057">
        <v>80</v>
      </c>
      <c r="B11057">
        <v>15</v>
      </c>
      <c r="C11057">
        <v>73</v>
      </c>
    </row>
    <row r="11058" spans="1:3" x14ac:dyDescent="0.2">
      <c r="A11058">
        <v>80</v>
      </c>
      <c r="B11058">
        <v>16</v>
      </c>
      <c r="C11058">
        <v>59</v>
      </c>
    </row>
    <row r="11059" spans="1:3" x14ac:dyDescent="0.2">
      <c r="A11059">
        <v>80</v>
      </c>
      <c r="B11059">
        <v>17</v>
      </c>
      <c r="C11059">
        <v>52</v>
      </c>
    </row>
    <row r="11060" spans="1:3" x14ac:dyDescent="0.2">
      <c r="A11060">
        <v>80</v>
      </c>
      <c r="B11060">
        <v>18</v>
      </c>
      <c r="C11060">
        <v>28</v>
      </c>
    </row>
    <row r="11061" spans="1:3" x14ac:dyDescent="0.2">
      <c r="A11061">
        <v>80</v>
      </c>
      <c r="B11061">
        <v>19</v>
      </c>
      <c r="C11061">
        <v>73</v>
      </c>
    </row>
    <row r="11062" spans="1:3" x14ac:dyDescent="0.2">
      <c r="A11062">
        <v>80</v>
      </c>
      <c r="B11062">
        <v>20</v>
      </c>
      <c r="C11062">
        <v>90</v>
      </c>
    </row>
    <row r="11063" spans="1:3" x14ac:dyDescent="0.2">
      <c r="A11063">
        <v>80</v>
      </c>
      <c r="B11063">
        <v>21</v>
      </c>
      <c r="C11063">
        <v>81</v>
      </c>
    </row>
    <row r="11064" spans="1:3" x14ac:dyDescent="0.2">
      <c r="A11064">
        <v>80</v>
      </c>
      <c r="B11064">
        <v>22</v>
      </c>
      <c r="C11064">
        <v>54</v>
      </c>
    </row>
    <row r="11065" spans="1:3" x14ac:dyDescent="0.2">
      <c r="A11065">
        <v>80</v>
      </c>
      <c r="B11065">
        <v>23</v>
      </c>
      <c r="C11065">
        <v>115</v>
      </c>
    </row>
    <row r="11066" spans="1:3" x14ac:dyDescent="0.2">
      <c r="A11066">
        <v>80</v>
      </c>
      <c r="B11066">
        <v>24</v>
      </c>
      <c r="C11066">
        <v>56</v>
      </c>
    </row>
    <row r="11067" spans="1:3" x14ac:dyDescent="0.2">
      <c r="A11067">
        <v>80</v>
      </c>
      <c r="B11067">
        <v>25</v>
      </c>
      <c r="C11067">
        <v>73</v>
      </c>
    </row>
    <row r="11068" spans="1:3" x14ac:dyDescent="0.2">
      <c r="A11068">
        <v>80</v>
      </c>
      <c r="B11068">
        <v>26</v>
      </c>
      <c r="C11068">
        <v>33</v>
      </c>
    </row>
    <row r="11069" spans="1:3" x14ac:dyDescent="0.2">
      <c r="A11069">
        <v>80</v>
      </c>
      <c r="B11069">
        <v>27</v>
      </c>
      <c r="C11069">
        <v>74</v>
      </c>
    </row>
    <row r="11070" spans="1:3" x14ac:dyDescent="0.2">
      <c r="A11070">
        <v>80</v>
      </c>
      <c r="B11070">
        <v>28</v>
      </c>
      <c r="C11070">
        <v>31</v>
      </c>
    </row>
    <row r="11071" spans="1:3" x14ac:dyDescent="0.2">
      <c r="A11071">
        <v>80</v>
      </c>
      <c r="B11071">
        <v>29</v>
      </c>
      <c r="C11071">
        <v>58</v>
      </c>
    </row>
    <row r="11072" spans="1:3" x14ac:dyDescent="0.2">
      <c r="A11072">
        <v>80</v>
      </c>
      <c r="B11072">
        <v>30</v>
      </c>
      <c r="C11072">
        <v>56</v>
      </c>
    </row>
    <row r="11073" spans="1:3" x14ac:dyDescent="0.2">
      <c r="A11073">
        <v>80</v>
      </c>
      <c r="B11073">
        <v>31</v>
      </c>
      <c r="C11073">
        <v>71</v>
      </c>
    </row>
    <row r="11074" spans="1:3" x14ac:dyDescent="0.2">
      <c r="A11074">
        <v>80</v>
      </c>
      <c r="B11074">
        <v>32</v>
      </c>
      <c r="C11074">
        <v>55</v>
      </c>
    </row>
    <row r="11075" spans="1:3" x14ac:dyDescent="0.2">
      <c r="A11075">
        <v>80</v>
      </c>
      <c r="B11075">
        <v>33</v>
      </c>
      <c r="C11075">
        <v>42</v>
      </c>
    </row>
    <row r="11076" spans="1:3" x14ac:dyDescent="0.2">
      <c r="A11076">
        <v>80</v>
      </c>
      <c r="B11076">
        <v>34</v>
      </c>
      <c r="C11076">
        <v>42</v>
      </c>
    </row>
    <row r="11077" spans="1:3" x14ac:dyDescent="0.2">
      <c r="A11077">
        <v>80</v>
      </c>
      <c r="B11077">
        <v>35</v>
      </c>
      <c r="C11077">
        <v>33</v>
      </c>
    </row>
    <row r="11078" spans="1:3" x14ac:dyDescent="0.2">
      <c r="A11078">
        <v>80</v>
      </c>
      <c r="B11078">
        <v>36</v>
      </c>
      <c r="C11078">
        <v>33</v>
      </c>
    </row>
    <row r="11079" spans="1:3" x14ac:dyDescent="0.2">
      <c r="A11079">
        <v>80</v>
      </c>
      <c r="B11079">
        <v>37</v>
      </c>
      <c r="C11079">
        <v>46</v>
      </c>
    </row>
    <row r="11080" spans="1:3" x14ac:dyDescent="0.2">
      <c r="A11080">
        <v>80</v>
      </c>
      <c r="B11080">
        <v>38</v>
      </c>
      <c r="C11080">
        <v>122</v>
      </c>
    </row>
    <row r="11081" spans="1:3" x14ac:dyDescent="0.2">
      <c r="A11081">
        <v>80</v>
      </c>
      <c r="B11081">
        <v>39</v>
      </c>
      <c r="C11081">
        <v>115</v>
      </c>
    </row>
    <row r="11082" spans="1:3" x14ac:dyDescent="0.2">
      <c r="A11082">
        <v>80</v>
      </c>
      <c r="B11082">
        <v>40</v>
      </c>
      <c r="C11082">
        <v>79</v>
      </c>
    </row>
    <row r="11083" spans="1:3" x14ac:dyDescent="0.2">
      <c r="A11083">
        <v>80</v>
      </c>
      <c r="B11083">
        <v>41</v>
      </c>
      <c r="C11083">
        <v>74</v>
      </c>
    </row>
    <row r="11084" spans="1:3" x14ac:dyDescent="0.2">
      <c r="A11084">
        <v>80</v>
      </c>
      <c r="B11084">
        <v>42</v>
      </c>
      <c r="C11084">
        <v>71</v>
      </c>
    </row>
    <row r="11085" spans="1:3" x14ac:dyDescent="0.2">
      <c r="A11085">
        <v>80</v>
      </c>
      <c r="B11085">
        <v>43</v>
      </c>
      <c r="C11085">
        <v>71</v>
      </c>
    </row>
    <row r="11086" spans="1:3" x14ac:dyDescent="0.2">
      <c r="A11086">
        <v>80</v>
      </c>
      <c r="B11086">
        <v>44</v>
      </c>
      <c r="C11086">
        <v>46</v>
      </c>
    </row>
    <row r="11087" spans="1:3" x14ac:dyDescent="0.2">
      <c r="A11087">
        <v>80</v>
      </c>
      <c r="B11087">
        <v>45</v>
      </c>
      <c r="C11087">
        <v>55</v>
      </c>
    </row>
    <row r="11088" spans="1:3" x14ac:dyDescent="0.2">
      <c r="A11088">
        <v>80</v>
      </c>
      <c r="B11088">
        <v>46</v>
      </c>
      <c r="C11088">
        <v>65</v>
      </c>
    </row>
    <row r="11089" spans="1:3" x14ac:dyDescent="0.2">
      <c r="A11089">
        <v>80</v>
      </c>
      <c r="B11089">
        <v>47</v>
      </c>
      <c r="C11089">
        <v>83</v>
      </c>
    </row>
    <row r="11090" spans="1:3" x14ac:dyDescent="0.2">
      <c r="A11090">
        <v>80</v>
      </c>
      <c r="B11090">
        <v>48</v>
      </c>
      <c r="C11090">
        <v>85</v>
      </c>
    </row>
    <row r="11091" spans="1:3" x14ac:dyDescent="0.2">
      <c r="A11091">
        <v>80</v>
      </c>
      <c r="B11091">
        <v>49</v>
      </c>
      <c r="C11091">
        <v>66</v>
      </c>
    </row>
    <row r="11092" spans="1:3" x14ac:dyDescent="0.2">
      <c r="A11092">
        <v>80</v>
      </c>
      <c r="B11092">
        <v>50</v>
      </c>
      <c r="C11092">
        <v>74</v>
      </c>
    </row>
    <row r="11093" spans="1:3" x14ac:dyDescent="0.2">
      <c r="A11093">
        <v>80</v>
      </c>
      <c r="B11093">
        <v>51</v>
      </c>
      <c r="C11093">
        <v>42</v>
      </c>
    </row>
    <row r="11094" spans="1:3" x14ac:dyDescent="0.2">
      <c r="A11094">
        <v>80</v>
      </c>
      <c r="B11094">
        <v>52</v>
      </c>
      <c r="C11094">
        <v>40</v>
      </c>
    </row>
    <row r="11095" spans="1:3" x14ac:dyDescent="0.2">
      <c r="A11095">
        <v>80</v>
      </c>
      <c r="B11095">
        <v>53</v>
      </c>
      <c r="C11095">
        <v>54</v>
      </c>
    </row>
    <row r="11096" spans="1:3" x14ac:dyDescent="0.2">
      <c r="A11096">
        <v>80</v>
      </c>
      <c r="B11096">
        <v>54</v>
      </c>
      <c r="C11096">
        <v>79</v>
      </c>
    </row>
    <row r="11097" spans="1:3" x14ac:dyDescent="0.2">
      <c r="A11097">
        <v>80</v>
      </c>
      <c r="B11097">
        <v>55</v>
      </c>
      <c r="C11097">
        <v>41</v>
      </c>
    </row>
    <row r="11098" spans="1:3" x14ac:dyDescent="0.2">
      <c r="A11098">
        <v>80</v>
      </c>
      <c r="B11098">
        <v>56</v>
      </c>
      <c r="C11098">
        <v>41</v>
      </c>
    </row>
    <row r="11099" spans="1:3" x14ac:dyDescent="0.2">
      <c r="A11099">
        <v>80</v>
      </c>
      <c r="B11099">
        <v>57</v>
      </c>
      <c r="C11099">
        <v>69</v>
      </c>
    </row>
    <row r="11100" spans="1:3" x14ac:dyDescent="0.2">
      <c r="A11100">
        <v>80</v>
      </c>
      <c r="B11100">
        <v>58</v>
      </c>
      <c r="C11100">
        <v>50</v>
      </c>
    </row>
    <row r="11101" spans="1:3" x14ac:dyDescent="0.2">
      <c r="A11101">
        <v>80</v>
      </c>
      <c r="B11101">
        <v>59</v>
      </c>
      <c r="C11101">
        <v>31</v>
      </c>
    </row>
    <row r="11102" spans="1:3" x14ac:dyDescent="0.2">
      <c r="A11102">
        <v>80</v>
      </c>
      <c r="B11102">
        <v>60</v>
      </c>
      <c r="C11102">
        <v>93</v>
      </c>
    </row>
    <row r="11103" spans="1:3" x14ac:dyDescent="0.2">
      <c r="A11103">
        <v>80</v>
      </c>
      <c r="B11103">
        <v>61</v>
      </c>
      <c r="C11103">
        <v>85</v>
      </c>
    </row>
    <row r="11104" spans="1:3" x14ac:dyDescent="0.2">
      <c r="A11104">
        <v>80</v>
      </c>
      <c r="B11104">
        <v>62</v>
      </c>
      <c r="C11104">
        <v>55</v>
      </c>
    </row>
    <row r="11105" spans="1:3" x14ac:dyDescent="0.2">
      <c r="A11105">
        <v>80</v>
      </c>
      <c r="B11105">
        <v>63</v>
      </c>
      <c r="C11105">
        <v>122</v>
      </c>
    </row>
    <row r="11106" spans="1:3" x14ac:dyDescent="0.2">
      <c r="A11106">
        <v>80</v>
      </c>
      <c r="B11106">
        <v>64</v>
      </c>
      <c r="C11106">
        <v>105</v>
      </c>
    </row>
    <row r="11107" spans="1:3" x14ac:dyDescent="0.2">
      <c r="A11107">
        <v>80</v>
      </c>
      <c r="B11107">
        <v>65</v>
      </c>
      <c r="C11107">
        <v>99</v>
      </c>
    </row>
    <row r="11108" spans="1:3" x14ac:dyDescent="0.2">
      <c r="A11108">
        <v>80</v>
      </c>
      <c r="B11108">
        <v>66</v>
      </c>
      <c r="C11108">
        <v>80</v>
      </c>
    </row>
    <row r="11109" spans="1:3" x14ac:dyDescent="0.2">
      <c r="A11109">
        <v>80</v>
      </c>
      <c r="B11109">
        <v>67</v>
      </c>
      <c r="C11109">
        <v>76</v>
      </c>
    </row>
    <row r="11110" spans="1:3" x14ac:dyDescent="0.2">
      <c r="A11110">
        <v>80</v>
      </c>
      <c r="B11110">
        <v>68</v>
      </c>
      <c r="C11110">
        <v>97</v>
      </c>
    </row>
    <row r="11111" spans="1:3" x14ac:dyDescent="0.2">
      <c r="A11111">
        <v>80</v>
      </c>
      <c r="B11111">
        <v>69</v>
      </c>
      <c r="C11111">
        <v>74</v>
      </c>
    </row>
    <row r="11112" spans="1:3" x14ac:dyDescent="0.2">
      <c r="A11112">
        <v>80</v>
      </c>
      <c r="B11112">
        <v>70</v>
      </c>
      <c r="C11112">
        <v>80</v>
      </c>
    </row>
    <row r="11113" spans="1:3" x14ac:dyDescent="0.2">
      <c r="A11113">
        <v>80</v>
      </c>
      <c r="B11113">
        <v>71</v>
      </c>
      <c r="C11113">
        <v>49</v>
      </c>
    </row>
    <row r="11114" spans="1:3" x14ac:dyDescent="0.2">
      <c r="A11114">
        <v>80</v>
      </c>
      <c r="B11114">
        <v>72</v>
      </c>
      <c r="C11114">
        <v>115</v>
      </c>
    </row>
    <row r="11115" spans="1:3" x14ac:dyDescent="0.2">
      <c r="A11115">
        <v>80</v>
      </c>
      <c r="B11115">
        <v>73</v>
      </c>
      <c r="C11115">
        <v>40</v>
      </c>
    </row>
    <row r="11116" spans="1:3" x14ac:dyDescent="0.2">
      <c r="A11116">
        <v>80</v>
      </c>
      <c r="B11116">
        <v>74</v>
      </c>
      <c r="C11116">
        <v>49</v>
      </c>
    </row>
    <row r="11117" spans="1:3" x14ac:dyDescent="0.2">
      <c r="A11117">
        <v>80</v>
      </c>
      <c r="B11117">
        <v>75</v>
      </c>
      <c r="C11117">
        <v>105</v>
      </c>
    </row>
    <row r="11118" spans="1:3" x14ac:dyDescent="0.2">
      <c r="A11118">
        <v>80</v>
      </c>
      <c r="B11118">
        <v>76</v>
      </c>
      <c r="C11118">
        <v>83</v>
      </c>
    </row>
    <row r="11119" spans="1:3" x14ac:dyDescent="0.2">
      <c r="A11119">
        <v>80</v>
      </c>
      <c r="B11119">
        <v>77</v>
      </c>
      <c r="C11119">
        <v>83</v>
      </c>
    </row>
    <row r="11120" spans="1:3" x14ac:dyDescent="0.2">
      <c r="A11120">
        <v>80</v>
      </c>
      <c r="B11120">
        <v>78</v>
      </c>
      <c r="C11120">
        <v>54</v>
      </c>
    </row>
    <row r="11121" spans="1:3" x14ac:dyDescent="0.2">
      <c r="A11121">
        <v>80</v>
      </c>
      <c r="B11121">
        <v>79</v>
      </c>
      <c r="C11121">
        <v>64</v>
      </c>
    </row>
    <row r="11122" spans="1:3" x14ac:dyDescent="0.2">
      <c r="A11122">
        <v>80</v>
      </c>
      <c r="B11122">
        <v>80</v>
      </c>
      <c r="C11122">
        <v>80</v>
      </c>
    </row>
    <row r="11123" spans="1:3" x14ac:dyDescent="0.2">
      <c r="A11123">
        <v>80</v>
      </c>
      <c r="B11123">
        <v>81</v>
      </c>
      <c r="C11123">
        <v>79</v>
      </c>
    </row>
    <row r="11124" spans="1:3" x14ac:dyDescent="0.2">
      <c r="A11124">
        <v>80</v>
      </c>
      <c r="B11124">
        <v>82</v>
      </c>
      <c r="C11124">
        <v>51</v>
      </c>
    </row>
    <row r="11125" spans="1:3" x14ac:dyDescent="0.2">
      <c r="A11125">
        <v>80</v>
      </c>
      <c r="B11125">
        <v>83</v>
      </c>
      <c r="C11125">
        <v>99</v>
      </c>
    </row>
    <row r="11126" spans="1:3" x14ac:dyDescent="0.2">
      <c r="A11126">
        <v>80</v>
      </c>
      <c r="B11126">
        <v>84</v>
      </c>
      <c r="C11126">
        <v>65</v>
      </c>
    </row>
    <row r="11127" spans="1:3" x14ac:dyDescent="0.2">
      <c r="A11127">
        <v>80</v>
      </c>
      <c r="B11127">
        <v>85</v>
      </c>
      <c r="C11127">
        <v>88</v>
      </c>
    </row>
    <row r="11128" spans="1:3" x14ac:dyDescent="0.2">
      <c r="A11128">
        <v>80</v>
      </c>
      <c r="B11128">
        <v>86</v>
      </c>
      <c r="C11128">
        <v>113</v>
      </c>
    </row>
    <row r="11129" spans="1:3" x14ac:dyDescent="0.2">
      <c r="A11129">
        <v>80</v>
      </c>
      <c r="B11129">
        <v>87</v>
      </c>
      <c r="C11129">
        <v>122</v>
      </c>
    </row>
    <row r="11130" spans="1:3" x14ac:dyDescent="0.2">
      <c r="A11130">
        <v>80</v>
      </c>
      <c r="B11130">
        <v>88</v>
      </c>
      <c r="C11130">
        <v>70</v>
      </c>
    </row>
    <row r="11131" spans="1:3" x14ac:dyDescent="0.2">
      <c r="A11131">
        <v>80</v>
      </c>
      <c r="B11131">
        <v>89</v>
      </c>
      <c r="C11131">
        <v>54</v>
      </c>
    </row>
    <row r="11132" spans="1:3" x14ac:dyDescent="0.2">
      <c r="A11132">
        <v>80</v>
      </c>
      <c r="B11132">
        <v>90</v>
      </c>
      <c r="C11132">
        <v>27</v>
      </c>
    </row>
    <row r="11133" spans="1:3" x14ac:dyDescent="0.2">
      <c r="A11133">
        <v>80</v>
      </c>
      <c r="B11133">
        <v>91</v>
      </c>
      <c r="C11133">
        <v>50</v>
      </c>
    </row>
    <row r="11134" spans="1:3" x14ac:dyDescent="0.2">
      <c r="A11134">
        <v>80</v>
      </c>
      <c r="B11134">
        <v>92</v>
      </c>
      <c r="C11134">
        <v>46</v>
      </c>
    </row>
    <row r="11135" spans="1:3" x14ac:dyDescent="0.2">
      <c r="A11135">
        <v>80</v>
      </c>
      <c r="B11135">
        <v>93</v>
      </c>
      <c r="C11135">
        <v>85</v>
      </c>
    </row>
    <row r="11136" spans="1:3" x14ac:dyDescent="0.2">
      <c r="A11136">
        <v>80</v>
      </c>
      <c r="B11136">
        <v>94</v>
      </c>
      <c r="C11136">
        <v>85</v>
      </c>
    </row>
    <row r="11137" spans="1:3" x14ac:dyDescent="0.2">
      <c r="A11137">
        <v>80</v>
      </c>
      <c r="B11137">
        <v>95</v>
      </c>
      <c r="C11137">
        <v>116</v>
      </c>
    </row>
    <row r="11138" spans="1:3" x14ac:dyDescent="0.2">
      <c r="A11138">
        <v>80</v>
      </c>
      <c r="B11138">
        <v>96</v>
      </c>
      <c r="C11138">
        <v>116</v>
      </c>
    </row>
    <row r="11139" spans="1:3" x14ac:dyDescent="0.2">
      <c r="A11139">
        <v>80</v>
      </c>
      <c r="B11139">
        <v>97</v>
      </c>
      <c r="C11139">
        <v>85</v>
      </c>
    </row>
    <row r="11140" spans="1:3" x14ac:dyDescent="0.2">
      <c r="A11140">
        <v>80</v>
      </c>
      <c r="B11140">
        <v>98</v>
      </c>
      <c r="C11140">
        <v>92</v>
      </c>
    </row>
    <row r="11141" spans="1:3" x14ac:dyDescent="0.2">
      <c r="A11141">
        <v>80</v>
      </c>
      <c r="B11141">
        <v>99</v>
      </c>
      <c r="C11141">
        <v>70</v>
      </c>
    </row>
    <row r="11142" spans="1:3" x14ac:dyDescent="0.2">
      <c r="A11142">
        <v>80</v>
      </c>
      <c r="B11142">
        <v>100</v>
      </c>
      <c r="C11142">
        <v>99</v>
      </c>
    </row>
    <row r="11143" spans="1:3" x14ac:dyDescent="0.2">
      <c r="A11143">
        <v>80</v>
      </c>
      <c r="B11143">
        <v>101</v>
      </c>
      <c r="C11143">
        <v>10</v>
      </c>
    </row>
    <row r="11144" spans="1:3" x14ac:dyDescent="0.2">
      <c r="A11144">
        <v>80</v>
      </c>
      <c r="B11144">
        <v>102</v>
      </c>
      <c r="C11144">
        <v>61</v>
      </c>
    </row>
    <row r="11145" spans="1:3" x14ac:dyDescent="0.2">
      <c r="A11145">
        <v>80</v>
      </c>
      <c r="B11145">
        <v>103</v>
      </c>
      <c r="C11145">
        <v>64</v>
      </c>
    </row>
    <row r="11146" spans="1:3" x14ac:dyDescent="0.2">
      <c r="A11146">
        <v>80</v>
      </c>
      <c r="B11146">
        <v>104</v>
      </c>
      <c r="C11146">
        <v>49</v>
      </c>
    </row>
    <row r="11147" spans="1:3" x14ac:dyDescent="0.2">
      <c r="A11147">
        <v>80</v>
      </c>
      <c r="B11147">
        <v>105</v>
      </c>
      <c r="C11147">
        <v>66</v>
      </c>
    </row>
    <row r="11148" spans="1:3" x14ac:dyDescent="0.2">
      <c r="A11148">
        <v>80</v>
      </c>
      <c r="B11148">
        <v>106</v>
      </c>
      <c r="C11148">
        <v>93</v>
      </c>
    </row>
    <row r="11149" spans="1:3" x14ac:dyDescent="0.2">
      <c r="A11149">
        <v>80</v>
      </c>
      <c r="B11149">
        <v>107</v>
      </c>
      <c r="C11149">
        <v>48</v>
      </c>
    </row>
    <row r="11150" spans="1:3" x14ac:dyDescent="0.2">
      <c r="A11150">
        <v>80</v>
      </c>
      <c r="B11150">
        <v>108</v>
      </c>
      <c r="C11150">
        <v>46</v>
      </c>
    </row>
    <row r="11151" spans="1:3" x14ac:dyDescent="0.2">
      <c r="A11151">
        <v>80</v>
      </c>
      <c r="B11151">
        <v>109</v>
      </c>
      <c r="C11151">
        <v>46</v>
      </c>
    </row>
    <row r="11152" spans="1:3" x14ac:dyDescent="0.2">
      <c r="A11152">
        <v>80</v>
      </c>
      <c r="B11152">
        <v>110</v>
      </c>
      <c r="C11152">
        <v>10</v>
      </c>
    </row>
    <row r="11153" spans="1:3" x14ac:dyDescent="0.2">
      <c r="A11153">
        <v>80</v>
      </c>
      <c r="B11153">
        <v>111</v>
      </c>
      <c r="C11153">
        <v>10</v>
      </c>
    </row>
    <row r="11154" spans="1:3" x14ac:dyDescent="0.2">
      <c r="A11154">
        <v>80</v>
      </c>
      <c r="B11154">
        <v>112</v>
      </c>
      <c r="C11154">
        <v>46</v>
      </c>
    </row>
    <row r="11155" spans="1:3" x14ac:dyDescent="0.2">
      <c r="A11155">
        <v>80</v>
      </c>
      <c r="B11155">
        <v>113</v>
      </c>
      <c r="C11155">
        <v>46</v>
      </c>
    </row>
    <row r="11156" spans="1:3" x14ac:dyDescent="0.2">
      <c r="A11156">
        <v>80</v>
      </c>
      <c r="B11156">
        <v>114</v>
      </c>
      <c r="C11156">
        <v>93</v>
      </c>
    </row>
    <row r="11157" spans="1:3" x14ac:dyDescent="0.2">
      <c r="A11157">
        <v>80</v>
      </c>
      <c r="B11157">
        <v>115</v>
      </c>
      <c r="C11157">
        <v>103</v>
      </c>
    </row>
    <row r="11158" spans="1:3" x14ac:dyDescent="0.2">
      <c r="A11158">
        <v>80</v>
      </c>
      <c r="B11158">
        <v>116</v>
      </c>
      <c r="C11158">
        <v>69</v>
      </c>
    </row>
    <row r="11159" spans="1:3" x14ac:dyDescent="0.2">
      <c r="A11159">
        <v>80</v>
      </c>
      <c r="B11159">
        <v>117</v>
      </c>
      <c r="C11159">
        <v>93</v>
      </c>
    </row>
    <row r="11160" spans="1:3" x14ac:dyDescent="0.2">
      <c r="A11160">
        <v>80</v>
      </c>
      <c r="B11160">
        <v>118</v>
      </c>
      <c r="C11160">
        <v>87</v>
      </c>
    </row>
    <row r="11161" spans="1:3" x14ac:dyDescent="0.2">
      <c r="A11161">
        <v>80</v>
      </c>
      <c r="B11161">
        <v>119</v>
      </c>
      <c r="C11161">
        <v>108</v>
      </c>
    </row>
    <row r="11162" spans="1:3" x14ac:dyDescent="0.2">
      <c r="A11162">
        <v>80</v>
      </c>
      <c r="B11162">
        <v>120</v>
      </c>
      <c r="C11162">
        <v>92</v>
      </c>
    </row>
    <row r="11163" spans="1:3" x14ac:dyDescent="0.2">
      <c r="A11163">
        <v>80</v>
      </c>
      <c r="B11163">
        <v>121</v>
      </c>
      <c r="C11163">
        <v>97</v>
      </c>
    </row>
    <row r="11164" spans="1:3" x14ac:dyDescent="0.2">
      <c r="A11164">
        <v>80</v>
      </c>
      <c r="B11164">
        <v>122</v>
      </c>
      <c r="C11164">
        <v>83</v>
      </c>
    </row>
    <row r="11165" spans="1:3" x14ac:dyDescent="0.2">
      <c r="A11165">
        <v>80</v>
      </c>
      <c r="B11165">
        <v>123</v>
      </c>
      <c r="C11165">
        <v>93</v>
      </c>
    </row>
    <row r="11166" spans="1:3" x14ac:dyDescent="0.2">
      <c r="A11166">
        <v>80</v>
      </c>
      <c r="B11166">
        <v>124</v>
      </c>
      <c r="C11166">
        <v>93</v>
      </c>
    </row>
    <row r="11167" spans="1:3" x14ac:dyDescent="0.2">
      <c r="A11167">
        <v>80</v>
      </c>
      <c r="B11167">
        <v>125</v>
      </c>
      <c r="C11167">
        <v>63</v>
      </c>
    </row>
    <row r="11168" spans="1:3" x14ac:dyDescent="0.2">
      <c r="A11168">
        <v>80</v>
      </c>
      <c r="B11168">
        <v>126</v>
      </c>
      <c r="C11168">
        <v>87</v>
      </c>
    </row>
    <row r="11169" spans="1:3" x14ac:dyDescent="0.2">
      <c r="A11169">
        <v>80</v>
      </c>
      <c r="B11169">
        <v>127</v>
      </c>
      <c r="C11169">
        <v>113</v>
      </c>
    </row>
    <row r="11170" spans="1:3" x14ac:dyDescent="0.2">
      <c r="A11170">
        <v>80</v>
      </c>
      <c r="B11170">
        <v>128</v>
      </c>
      <c r="C11170">
        <v>97</v>
      </c>
    </row>
    <row r="11171" spans="1:3" x14ac:dyDescent="0.2">
      <c r="A11171">
        <v>80</v>
      </c>
      <c r="B11171">
        <v>129</v>
      </c>
      <c r="C11171">
        <v>113</v>
      </c>
    </row>
    <row r="11172" spans="1:3" x14ac:dyDescent="0.2">
      <c r="A11172">
        <v>80</v>
      </c>
      <c r="B11172">
        <v>130</v>
      </c>
      <c r="C11172">
        <v>76</v>
      </c>
    </row>
    <row r="11173" spans="1:3" x14ac:dyDescent="0.2">
      <c r="A11173">
        <v>80</v>
      </c>
      <c r="B11173">
        <v>131</v>
      </c>
      <c r="C11173">
        <v>92</v>
      </c>
    </row>
    <row r="11174" spans="1:3" x14ac:dyDescent="0.2">
      <c r="A11174">
        <v>80</v>
      </c>
      <c r="B11174">
        <v>132</v>
      </c>
      <c r="C11174">
        <v>63</v>
      </c>
    </row>
    <row r="11175" spans="1:3" x14ac:dyDescent="0.2">
      <c r="A11175">
        <v>80</v>
      </c>
      <c r="B11175">
        <v>133</v>
      </c>
      <c r="C11175">
        <v>44</v>
      </c>
    </row>
    <row r="11176" spans="1:3" x14ac:dyDescent="0.2">
      <c r="A11176">
        <v>80</v>
      </c>
      <c r="B11176">
        <v>134</v>
      </c>
      <c r="C11176">
        <v>63</v>
      </c>
    </row>
    <row r="11177" spans="1:3" x14ac:dyDescent="0.2">
      <c r="A11177">
        <v>80</v>
      </c>
      <c r="B11177">
        <v>135</v>
      </c>
      <c r="C11177">
        <v>37</v>
      </c>
    </row>
    <row r="11178" spans="1:3" x14ac:dyDescent="0.2">
      <c r="A11178">
        <v>80</v>
      </c>
      <c r="B11178">
        <v>136</v>
      </c>
      <c r="C11178">
        <v>44</v>
      </c>
    </row>
    <row r="11179" spans="1:3" x14ac:dyDescent="0.2">
      <c r="A11179">
        <v>80</v>
      </c>
      <c r="B11179">
        <v>137</v>
      </c>
      <c r="C11179">
        <v>44</v>
      </c>
    </row>
    <row r="11180" spans="1:3" x14ac:dyDescent="0.2">
      <c r="A11180">
        <v>81</v>
      </c>
      <c r="B11180">
        <v>0</v>
      </c>
      <c r="C11180">
        <v>72</v>
      </c>
    </row>
    <row r="11181" spans="1:3" x14ac:dyDescent="0.2">
      <c r="A11181">
        <v>81</v>
      </c>
      <c r="B11181">
        <v>1</v>
      </c>
      <c r="C11181">
        <v>72</v>
      </c>
    </row>
    <row r="11182" spans="1:3" x14ac:dyDescent="0.2">
      <c r="A11182">
        <v>81</v>
      </c>
      <c r="B11182">
        <v>2</v>
      </c>
      <c r="C11182">
        <v>23</v>
      </c>
    </row>
    <row r="11183" spans="1:3" x14ac:dyDescent="0.2">
      <c r="A11183">
        <v>81</v>
      </c>
      <c r="B11183">
        <v>3</v>
      </c>
      <c r="C11183">
        <v>39</v>
      </c>
    </row>
    <row r="11184" spans="1:3" x14ac:dyDescent="0.2">
      <c r="A11184">
        <v>81</v>
      </c>
      <c r="B11184">
        <v>4</v>
      </c>
      <c r="C11184">
        <v>89</v>
      </c>
    </row>
    <row r="11185" spans="1:3" x14ac:dyDescent="0.2">
      <c r="A11185">
        <v>81</v>
      </c>
      <c r="B11185">
        <v>5</v>
      </c>
      <c r="C11185">
        <v>21</v>
      </c>
    </row>
    <row r="11186" spans="1:3" x14ac:dyDescent="0.2">
      <c r="A11186">
        <v>81</v>
      </c>
      <c r="B11186">
        <v>6</v>
      </c>
      <c r="C11186">
        <v>22</v>
      </c>
    </row>
    <row r="11187" spans="1:3" x14ac:dyDescent="0.2">
      <c r="A11187">
        <v>81</v>
      </c>
      <c r="B11187">
        <v>7</v>
      </c>
      <c r="C11187">
        <v>33</v>
      </c>
    </row>
    <row r="11188" spans="1:3" x14ac:dyDescent="0.2">
      <c r="A11188">
        <v>81</v>
      </c>
      <c r="B11188">
        <v>8</v>
      </c>
      <c r="C11188">
        <v>91</v>
      </c>
    </row>
    <row r="11189" spans="1:3" x14ac:dyDescent="0.2">
      <c r="A11189">
        <v>81</v>
      </c>
      <c r="B11189">
        <v>9</v>
      </c>
      <c r="C11189">
        <v>78</v>
      </c>
    </row>
    <row r="11190" spans="1:3" x14ac:dyDescent="0.2">
      <c r="A11190">
        <v>81</v>
      </c>
      <c r="B11190">
        <v>10</v>
      </c>
      <c r="C11190">
        <v>70</v>
      </c>
    </row>
    <row r="11191" spans="1:3" x14ac:dyDescent="0.2">
      <c r="A11191">
        <v>81</v>
      </c>
      <c r="B11191">
        <v>11</v>
      </c>
      <c r="C11191">
        <v>8</v>
      </c>
    </row>
    <row r="11192" spans="1:3" x14ac:dyDescent="0.2">
      <c r="A11192">
        <v>81</v>
      </c>
      <c r="B11192">
        <v>12</v>
      </c>
      <c r="C11192">
        <v>78</v>
      </c>
    </row>
    <row r="11193" spans="1:3" x14ac:dyDescent="0.2">
      <c r="A11193">
        <v>81</v>
      </c>
      <c r="B11193">
        <v>13</v>
      </c>
      <c r="C11193">
        <v>33</v>
      </c>
    </row>
    <row r="11194" spans="1:3" x14ac:dyDescent="0.2">
      <c r="A11194">
        <v>81</v>
      </c>
      <c r="B11194">
        <v>14</v>
      </c>
      <c r="C11194">
        <v>33</v>
      </c>
    </row>
    <row r="11195" spans="1:3" x14ac:dyDescent="0.2">
      <c r="A11195">
        <v>81</v>
      </c>
      <c r="B11195">
        <v>15</v>
      </c>
      <c r="C11195">
        <v>39</v>
      </c>
    </row>
    <row r="11196" spans="1:3" x14ac:dyDescent="0.2">
      <c r="A11196">
        <v>81</v>
      </c>
      <c r="B11196">
        <v>16</v>
      </c>
      <c r="C11196">
        <v>89</v>
      </c>
    </row>
    <row r="11197" spans="1:3" x14ac:dyDescent="0.2">
      <c r="A11197">
        <v>81</v>
      </c>
      <c r="B11197">
        <v>17</v>
      </c>
      <c r="C11197">
        <v>72</v>
      </c>
    </row>
    <row r="11198" spans="1:3" x14ac:dyDescent="0.2">
      <c r="A11198">
        <v>81</v>
      </c>
      <c r="B11198">
        <v>18</v>
      </c>
      <c r="C11198">
        <v>89</v>
      </c>
    </row>
    <row r="11199" spans="1:3" x14ac:dyDescent="0.2">
      <c r="A11199">
        <v>81</v>
      </c>
      <c r="B11199">
        <v>19</v>
      </c>
      <c r="C11199">
        <v>39</v>
      </c>
    </row>
    <row r="11200" spans="1:3" x14ac:dyDescent="0.2">
      <c r="A11200">
        <v>81</v>
      </c>
      <c r="B11200">
        <v>20</v>
      </c>
      <c r="C11200">
        <v>33</v>
      </c>
    </row>
    <row r="11201" spans="1:3" x14ac:dyDescent="0.2">
      <c r="A11201">
        <v>81</v>
      </c>
      <c r="B11201">
        <v>21</v>
      </c>
      <c r="C11201">
        <v>55</v>
      </c>
    </row>
    <row r="11202" spans="1:3" x14ac:dyDescent="0.2">
      <c r="A11202">
        <v>81</v>
      </c>
      <c r="B11202">
        <v>22</v>
      </c>
      <c r="C11202">
        <v>28</v>
      </c>
    </row>
    <row r="11203" spans="1:3" x14ac:dyDescent="0.2">
      <c r="A11203">
        <v>81</v>
      </c>
      <c r="B11203">
        <v>23</v>
      </c>
      <c r="C11203">
        <v>51</v>
      </c>
    </row>
    <row r="11204" spans="1:3" x14ac:dyDescent="0.2">
      <c r="A11204">
        <v>81</v>
      </c>
      <c r="B11204">
        <v>24</v>
      </c>
      <c r="C11204">
        <v>73</v>
      </c>
    </row>
    <row r="11205" spans="1:3" x14ac:dyDescent="0.2">
      <c r="A11205">
        <v>81</v>
      </c>
      <c r="B11205">
        <v>25</v>
      </c>
      <c r="C11205">
        <v>72</v>
      </c>
    </row>
    <row r="11206" spans="1:3" x14ac:dyDescent="0.2">
      <c r="A11206">
        <v>81</v>
      </c>
      <c r="B11206">
        <v>26</v>
      </c>
      <c r="C11206">
        <v>39</v>
      </c>
    </row>
    <row r="11207" spans="1:3" x14ac:dyDescent="0.2">
      <c r="A11207">
        <v>81</v>
      </c>
      <c r="B11207">
        <v>27</v>
      </c>
      <c r="C11207">
        <v>31</v>
      </c>
    </row>
    <row r="11208" spans="1:3" x14ac:dyDescent="0.2">
      <c r="A11208">
        <v>81</v>
      </c>
      <c r="B11208">
        <v>28</v>
      </c>
      <c r="C11208">
        <v>116</v>
      </c>
    </row>
    <row r="11209" spans="1:3" x14ac:dyDescent="0.2">
      <c r="A11209">
        <v>81</v>
      </c>
      <c r="B11209">
        <v>29</v>
      </c>
      <c r="C11209">
        <v>21</v>
      </c>
    </row>
    <row r="11210" spans="1:3" x14ac:dyDescent="0.2">
      <c r="A11210">
        <v>81</v>
      </c>
      <c r="B11210">
        <v>30</v>
      </c>
      <c r="C11210">
        <v>73</v>
      </c>
    </row>
    <row r="11211" spans="1:3" x14ac:dyDescent="0.2">
      <c r="A11211">
        <v>81</v>
      </c>
      <c r="B11211">
        <v>31</v>
      </c>
      <c r="C11211">
        <v>42</v>
      </c>
    </row>
    <row r="11212" spans="1:3" x14ac:dyDescent="0.2">
      <c r="A11212">
        <v>81</v>
      </c>
      <c r="B11212">
        <v>32</v>
      </c>
      <c r="C11212">
        <v>21</v>
      </c>
    </row>
    <row r="11213" spans="1:3" x14ac:dyDescent="0.2">
      <c r="A11213">
        <v>81</v>
      </c>
      <c r="B11213">
        <v>33</v>
      </c>
      <c r="C11213">
        <v>56</v>
      </c>
    </row>
    <row r="11214" spans="1:3" x14ac:dyDescent="0.2">
      <c r="A11214">
        <v>81</v>
      </c>
      <c r="B11214">
        <v>34</v>
      </c>
      <c r="C11214">
        <v>56</v>
      </c>
    </row>
    <row r="11215" spans="1:3" x14ac:dyDescent="0.2">
      <c r="A11215">
        <v>81</v>
      </c>
      <c r="B11215">
        <v>35</v>
      </c>
      <c r="C11215">
        <v>22</v>
      </c>
    </row>
    <row r="11216" spans="1:3" x14ac:dyDescent="0.2">
      <c r="A11216">
        <v>81</v>
      </c>
      <c r="B11216">
        <v>36</v>
      </c>
      <c r="C11216">
        <v>22</v>
      </c>
    </row>
    <row r="11217" spans="1:3" x14ac:dyDescent="0.2">
      <c r="A11217">
        <v>81</v>
      </c>
      <c r="B11217">
        <v>37</v>
      </c>
      <c r="C11217">
        <v>65</v>
      </c>
    </row>
    <row r="11218" spans="1:3" x14ac:dyDescent="0.2">
      <c r="A11218">
        <v>81</v>
      </c>
      <c r="B11218">
        <v>38</v>
      </c>
      <c r="C11218">
        <v>83</v>
      </c>
    </row>
    <row r="11219" spans="1:3" x14ac:dyDescent="0.2">
      <c r="A11219">
        <v>81</v>
      </c>
      <c r="B11219">
        <v>39</v>
      </c>
      <c r="C11219">
        <v>28</v>
      </c>
    </row>
    <row r="11220" spans="1:3" x14ac:dyDescent="0.2">
      <c r="A11220">
        <v>81</v>
      </c>
      <c r="B11220">
        <v>40</v>
      </c>
      <c r="C11220">
        <v>40</v>
      </c>
    </row>
    <row r="11221" spans="1:3" x14ac:dyDescent="0.2">
      <c r="A11221">
        <v>81</v>
      </c>
      <c r="B11221">
        <v>41</v>
      </c>
      <c r="C11221">
        <v>42</v>
      </c>
    </row>
    <row r="11222" spans="1:3" x14ac:dyDescent="0.2">
      <c r="A11222">
        <v>81</v>
      </c>
      <c r="B11222">
        <v>42</v>
      </c>
      <c r="C11222">
        <v>40</v>
      </c>
    </row>
    <row r="11223" spans="1:3" x14ac:dyDescent="0.2">
      <c r="A11223">
        <v>81</v>
      </c>
      <c r="B11223">
        <v>43</v>
      </c>
      <c r="C11223">
        <v>42</v>
      </c>
    </row>
    <row r="11224" spans="1:3" x14ac:dyDescent="0.2">
      <c r="A11224">
        <v>81</v>
      </c>
      <c r="B11224">
        <v>44</v>
      </c>
      <c r="C11224">
        <v>65</v>
      </c>
    </row>
    <row r="11225" spans="1:3" x14ac:dyDescent="0.2">
      <c r="A11225">
        <v>81</v>
      </c>
      <c r="B11225">
        <v>45</v>
      </c>
      <c r="C11225">
        <v>21</v>
      </c>
    </row>
    <row r="11226" spans="1:3" x14ac:dyDescent="0.2">
      <c r="A11226">
        <v>81</v>
      </c>
      <c r="B11226">
        <v>46</v>
      </c>
      <c r="C11226">
        <v>66</v>
      </c>
    </row>
    <row r="11227" spans="1:3" x14ac:dyDescent="0.2">
      <c r="A11227">
        <v>81</v>
      </c>
      <c r="B11227">
        <v>47</v>
      </c>
      <c r="C11227">
        <v>66</v>
      </c>
    </row>
    <row r="11228" spans="1:3" x14ac:dyDescent="0.2">
      <c r="A11228">
        <v>81</v>
      </c>
      <c r="B11228">
        <v>48</v>
      </c>
      <c r="C11228">
        <v>99</v>
      </c>
    </row>
    <row r="11229" spans="1:3" x14ac:dyDescent="0.2">
      <c r="A11229">
        <v>81</v>
      </c>
      <c r="B11229">
        <v>49</v>
      </c>
      <c r="C11229">
        <v>103</v>
      </c>
    </row>
    <row r="11230" spans="1:3" x14ac:dyDescent="0.2">
      <c r="A11230">
        <v>81</v>
      </c>
      <c r="B11230">
        <v>50</v>
      </c>
      <c r="C11230">
        <v>42</v>
      </c>
    </row>
    <row r="11231" spans="1:3" x14ac:dyDescent="0.2">
      <c r="A11231">
        <v>81</v>
      </c>
      <c r="B11231">
        <v>51</v>
      </c>
      <c r="C11231">
        <v>116</v>
      </c>
    </row>
    <row r="11232" spans="1:3" x14ac:dyDescent="0.2">
      <c r="A11232">
        <v>81</v>
      </c>
      <c r="B11232">
        <v>52</v>
      </c>
      <c r="C11232">
        <v>55</v>
      </c>
    </row>
    <row r="11233" spans="1:3" x14ac:dyDescent="0.2">
      <c r="A11233">
        <v>81</v>
      </c>
      <c r="B11233">
        <v>53</v>
      </c>
      <c r="C11233">
        <v>58</v>
      </c>
    </row>
    <row r="11234" spans="1:3" x14ac:dyDescent="0.2">
      <c r="A11234">
        <v>81</v>
      </c>
      <c r="B11234">
        <v>54</v>
      </c>
      <c r="C11234">
        <v>54</v>
      </c>
    </row>
    <row r="11235" spans="1:3" x14ac:dyDescent="0.2">
      <c r="A11235">
        <v>81</v>
      </c>
      <c r="B11235">
        <v>55</v>
      </c>
      <c r="C11235">
        <v>115</v>
      </c>
    </row>
    <row r="11236" spans="1:3" x14ac:dyDescent="0.2">
      <c r="A11236">
        <v>81</v>
      </c>
      <c r="B11236">
        <v>56</v>
      </c>
      <c r="C11236">
        <v>115</v>
      </c>
    </row>
    <row r="11237" spans="1:3" x14ac:dyDescent="0.2">
      <c r="A11237">
        <v>81</v>
      </c>
      <c r="B11237">
        <v>57</v>
      </c>
      <c r="C11237">
        <v>115</v>
      </c>
    </row>
    <row r="11238" spans="1:3" x14ac:dyDescent="0.2">
      <c r="A11238">
        <v>81</v>
      </c>
      <c r="B11238">
        <v>58</v>
      </c>
      <c r="C11238">
        <v>90</v>
      </c>
    </row>
    <row r="11239" spans="1:3" x14ac:dyDescent="0.2">
      <c r="A11239">
        <v>81</v>
      </c>
      <c r="B11239">
        <v>59</v>
      </c>
      <c r="C11239">
        <v>116</v>
      </c>
    </row>
    <row r="11240" spans="1:3" x14ac:dyDescent="0.2">
      <c r="A11240">
        <v>81</v>
      </c>
      <c r="B11240">
        <v>60</v>
      </c>
      <c r="C11240">
        <v>85</v>
      </c>
    </row>
    <row r="11241" spans="1:3" x14ac:dyDescent="0.2">
      <c r="A11241">
        <v>81</v>
      </c>
      <c r="B11241">
        <v>61</v>
      </c>
      <c r="C11241">
        <v>70</v>
      </c>
    </row>
    <row r="11242" spans="1:3" x14ac:dyDescent="0.2">
      <c r="A11242">
        <v>81</v>
      </c>
      <c r="B11242">
        <v>62</v>
      </c>
      <c r="C11242">
        <v>52</v>
      </c>
    </row>
    <row r="11243" spans="1:3" x14ac:dyDescent="0.2">
      <c r="A11243">
        <v>81</v>
      </c>
      <c r="B11243">
        <v>63</v>
      </c>
      <c r="C11243">
        <v>65</v>
      </c>
    </row>
    <row r="11244" spans="1:3" x14ac:dyDescent="0.2">
      <c r="A11244">
        <v>81</v>
      </c>
      <c r="B11244">
        <v>64</v>
      </c>
      <c r="C11244">
        <v>27</v>
      </c>
    </row>
    <row r="11245" spans="1:3" x14ac:dyDescent="0.2">
      <c r="A11245">
        <v>81</v>
      </c>
      <c r="B11245">
        <v>65</v>
      </c>
      <c r="C11245">
        <v>74</v>
      </c>
    </row>
    <row r="11246" spans="1:3" x14ac:dyDescent="0.2">
      <c r="A11246">
        <v>81</v>
      </c>
      <c r="B11246">
        <v>66</v>
      </c>
      <c r="C11246">
        <v>79</v>
      </c>
    </row>
    <row r="11247" spans="1:3" x14ac:dyDescent="0.2">
      <c r="A11247">
        <v>81</v>
      </c>
      <c r="B11247">
        <v>67</v>
      </c>
      <c r="C11247">
        <v>83</v>
      </c>
    </row>
    <row r="11248" spans="1:3" x14ac:dyDescent="0.2">
      <c r="A11248">
        <v>81</v>
      </c>
      <c r="B11248">
        <v>68</v>
      </c>
      <c r="C11248">
        <v>46</v>
      </c>
    </row>
    <row r="11249" spans="1:3" x14ac:dyDescent="0.2">
      <c r="A11249">
        <v>81</v>
      </c>
      <c r="B11249">
        <v>69</v>
      </c>
      <c r="C11249">
        <v>31</v>
      </c>
    </row>
    <row r="11250" spans="1:3" x14ac:dyDescent="0.2">
      <c r="A11250">
        <v>81</v>
      </c>
      <c r="B11250">
        <v>70</v>
      </c>
      <c r="C11250">
        <v>79</v>
      </c>
    </row>
    <row r="11251" spans="1:3" x14ac:dyDescent="0.2">
      <c r="A11251">
        <v>81</v>
      </c>
      <c r="B11251">
        <v>71</v>
      </c>
      <c r="C11251">
        <v>41</v>
      </c>
    </row>
    <row r="11252" spans="1:3" x14ac:dyDescent="0.2">
      <c r="A11252">
        <v>81</v>
      </c>
      <c r="B11252">
        <v>72</v>
      </c>
      <c r="C11252">
        <v>51</v>
      </c>
    </row>
    <row r="11253" spans="1:3" x14ac:dyDescent="0.2">
      <c r="A11253">
        <v>81</v>
      </c>
      <c r="B11253">
        <v>73</v>
      </c>
      <c r="C11253">
        <v>55</v>
      </c>
    </row>
    <row r="11254" spans="1:3" x14ac:dyDescent="0.2">
      <c r="A11254">
        <v>81</v>
      </c>
      <c r="B11254">
        <v>74</v>
      </c>
      <c r="C11254">
        <v>69</v>
      </c>
    </row>
    <row r="11255" spans="1:3" x14ac:dyDescent="0.2">
      <c r="A11255">
        <v>81</v>
      </c>
      <c r="B11255">
        <v>75</v>
      </c>
      <c r="C11255">
        <v>69</v>
      </c>
    </row>
    <row r="11256" spans="1:3" x14ac:dyDescent="0.2">
      <c r="A11256">
        <v>81</v>
      </c>
      <c r="B11256">
        <v>76</v>
      </c>
      <c r="C11256">
        <v>80</v>
      </c>
    </row>
    <row r="11257" spans="1:3" x14ac:dyDescent="0.2">
      <c r="A11257">
        <v>81</v>
      </c>
      <c r="B11257">
        <v>77</v>
      </c>
      <c r="C11257">
        <v>80</v>
      </c>
    </row>
    <row r="11258" spans="1:3" x14ac:dyDescent="0.2">
      <c r="A11258">
        <v>81</v>
      </c>
      <c r="B11258">
        <v>78</v>
      </c>
      <c r="C11258">
        <v>58</v>
      </c>
    </row>
    <row r="11259" spans="1:3" x14ac:dyDescent="0.2">
      <c r="A11259">
        <v>81</v>
      </c>
      <c r="B11259">
        <v>79</v>
      </c>
      <c r="C11259">
        <v>50</v>
      </c>
    </row>
    <row r="11260" spans="1:3" x14ac:dyDescent="0.2">
      <c r="A11260">
        <v>81</v>
      </c>
      <c r="B11260">
        <v>80</v>
      </c>
      <c r="C11260">
        <v>79</v>
      </c>
    </row>
    <row r="11261" spans="1:3" x14ac:dyDescent="0.2">
      <c r="A11261">
        <v>81</v>
      </c>
      <c r="B11261">
        <v>81</v>
      </c>
      <c r="C11261">
        <v>81</v>
      </c>
    </row>
    <row r="11262" spans="1:3" x14ac:dyDescent="0.2">
      <c r="A11262">
        <v>81</v>
      </c>
      <c r="B11262">
        <v>82</v>
      </c>
      <c r="C11262">
        <v>22</v>
      </c>
    </row>
    <row r="11263" spans="1:3" x14ac:dyDescent="0.2">
      <c r="A11263">
        <v>81</v>
      </c>
      <c r="B11263">
        <v>83</v>
      </c>
      <c r="C11263">
        <v>64</v>
      </c>
    </row>
    <row r="11264" spans="1:3" x14ac:dyDescent="0.2">
      <c r="A11264">
        <v>81</v>
      </c>
      <c r="B11264">
        <v>84</v>
      </c>
      <c r="C11264">
        <v>105</v>
      </c>
    </row>
    <row r="11265" spans="1:3" x14ac:dyDescent="0.2">
      <c r="A11265">
        <v>81</v>
      </c>
      <c r="B11265">
        <v>85</v>
      </c>
      <c r="C11265">
        <v>49</v>
      </c>
    </row>
    <row r="11266" spans="1:3" x14ac:dyDescent="0.2">
      <c r="A11266">
        <v>81</v>
      </c>
      <c r="B11266">
        <v>86</v>
      </c>
      <c r="C11266">
        <v>122</v>
      </c>
    </row>
    <row r="11267" spans="1:3" x14ac:dyDescent="0.2">
      <c r="A11267">
        <v>81</v>
      </c>
      <c r="B11267">
        <v>87</v>
      </c>
      <c r="C11267">
        <v>83</v>
      </c>
    </row>
    <row r="11268" spans="1:3" x14ac:dyDescent="0.2">
      <c r="A11268">
        <v>81</v>
      </c>
      <c r="B11268">
        <v>88</v>
      </c>
      <c r="C11268">
        <v>74</v>
      </c>
    </row>
    <row r="11269" spans="1:3" x14ac:dyDescent="0.2">
      <c r="A11269">
        <v>81</v>
      </c>
      <c r="B11269">
        <v>89</v>
      </c>
      <c r="C11269">
        <v>91</v>
      </c>
    </row>
    <row r="11270" spans="1:3" x14ac:dyDescent="0.2">
      <c r="A11270">
        <v>81</v>
      </c>
      <c r="B11270">
        <v>90</v>
      </c>
      <c r="C11270">
        <v>54</v>
      </c>
    </row>
    <row r="11271" spans="1:3" x14ac:dyDescent="0.2">
      <c r="A11271">
        <v>81</v>
      </c>
      <c r="B11271">
        <v>91</v>
      </c>
      <c r="C11271">
        <v>90</v>
      </c>
    </row>
    <row r="11272" spans="1:3" x14ac:dyDescent="0.2">
      <c r="A11272">
        <v>81</v>
      </c>
      <c r="B11272">
        <v>92</v>
      </c>
      <c r="C11272">
        <v>88</v>
      </c>
    </row>
    <row r="11273" spans="1:3" x14ac:dyDescent="0.2">
      <c r="A11273">
        <v>81</v>
      </c>
      <c r="B11273">
        <v>93</v>
      </c>
      <c r="C11273">
        <v>70</v>
      </c>
    </row>
    <row r="11274" spans="1:3" x14ac:dyDescent="0.2">
      <c r="A11274">
        <v>81</v>
      </c>
      <c r="B11274">
        <v>94</v>
      </c>
      <c r="C11274">
        <v>70</v>
      </c>
    </row>
    <row r="11275" spans="1:3" x14ac:dyDescent="0.2">
      <c r="A11275">
        <v>81</v>
      </c>
      <c r="B11275">
        <v>95</v>
      </c>
      <c r="C11275">
        <v>73</v>
      </c>
    </row>
    <row r="11276" spans="1:3" x14ac:dyDescent="0.2">
      <c r="A11276">
        <v>81</v>
      </c>
      <c r="B11276">
        <v>96</v>
      </c>
      <c r="C11276">
        <v>73</v>
      </c>
    </row>
    <row r="11277" spans="1:3" x14ac:dyDescent="0.2">
      <c r="A11277">
        <v>81</v>
      </c>
      <c r="B11277">
        <v>97</v>
      </c>
      <c r="C11277">
        <v>99</v>
      </c>
    </row>
    <row r="11278" spans="1:3" x14ac:dyDescent="0.2">
      <c r="A11278">
        <v>81</v>
      </c>
      <c r="B11278">
        <v>98</v>
      </c>
      <c r="C11278">
        <v>93</v>
      </c>
    </row>
    <row r="11279" spans="1:3" x14ac:dyDescent="0.2">
      <c r="A11279">
        <v>81</v>
      </c>
      <c r="B11279">
        <v>99</v>
      </c>
      <c r="C11279">
        <v>71</v>
      </c>
    </row>
    <row r="11280" spans="1:3" x14ac:dyDescent="0.2">
      <c r="A11280">
        <v>81</v>
      </c>
      <c r="B11280">
        <v>100</v>
      </c>
      <c r="C11280">
        <v>64</v>
      </c>
    </row>
    <row r="11281" spans="1:3" x14ac:dyDescent="0.2">
      <c r="A11281">
        <v>81</v>
      </c>
      <c r="B11281">
        <v>101</v>
      </c>
      <c r="C11281">
        <v>46</v>
      </c>
    </row>
    <row r="11282" spans="1:3" x14ac:dyDescent="0.2">
      <c r="A11282">
        <v>81</v>
      </c>
      <c r="B11282">
        <v>102</v>
      </c>
      <c r="C11282">
        <v>46</v>
      </c>
    </row>
    <row r="11283" spans="1:3" x14ac:dyDescent="0.2">
      <c r="A11283">
        <v>81</v>
      </c>
      <c r="B11283">
        <v>103</v>
      </c>
      <c r="C11283">
        <v>50</v>
      </c>
    </row>
    <row r="11284" spans="1:3" x14ac:dyDescent="0.2">
      <c r="A11284">
        <v>81</v>
      </c>
      <c r="B11284">
        <v>104</v>
      </c>
      <c r="C11284">
        <v>41</v>
      </c>
    </row>
    <row r="11285" spans="1:3" x14ac:dyDescent="0.2">
      <c r="A11285">
        <v>81</v>
      </c>
      <c r="B11285">
        <v>105</v>
      </c>
      <c r="C11285">
        <v>103</v>
      </c>
    </row>
    <row r="11286" spans="1:3" x14ac:dyDescent="0.2">
      <c r="A11286">
        <v>81</v>
      </c>
      <c r="B11286">
        <v>106</v>
      </c>
      <c r="C11286">
        <v>85</v>
      </c>
    </row>
    <row r="11287" spans="1:3" x14ac:dyDescent="0.2">
      <c r="A11287">
        <v>81</v>
      </c>
      <c r="B11287">
        <v>107</v>
      </c>
      <c r="C11287">
        <v>46</v>
      </c>
    </row>
    <row r="11288" spans="1:3" x14ac:dyDescent="0.2">
      <c r="A11288">
        <v>81</v>
      </c>
      <c r="B11288">
        <v>108</v>
      </c>
      <c r="C11288">
        <v>99</v>
      </c>
    </row>
    <row r="11289" spans="1:3" x14ac:dyDescent="0.2">
      <c r="A11289">
        <v>81</v>
      </c>
      <c r="B11289">
        <v>109</v>
      </c>
      <c r="C11289">
        <v>65</v>
      </c>
    </row>
    <row r="11290" spans="1:3" x14ac:dyDescent="0.2">
      <c r="A11290">
        <v>81</v>
      </c>
      <c r="B11290">
        <v>110</v>
      </c>
      <c r="C11290">
        <v>85</v>
      </c>
    </row>
    <row r="11291" spans="1:3" x14ac:dyDescent="0.2">
      <c r="A11291">
        <v>81</v>
      </c>
      <c r="B11291">
        <v>111</v>
      </c>
      <c r="C11291">
        <v>46</v>
      </c>
    </row>
    <row r="11292" spans="1:3" x14ac:dyDescent="0.2">
      <c r="A11292">
        <v>81</v>
      </c>
      <c r="B11292">
        <v>112</v>
      </c>
      <c r="C11292">
        <v>88</v>
      </c>
    </row>
    <row r="11293" spans="1:3" x14ac:dyDescent="0.2">
      <c r="A11293">
        <v>81</v>
      </c>
      <c r="B11293">
        <v>113</v>
      </c>
      <c r="C11293">
        <v>99</v>
      </c>
    </row>
    <row r="11294" spans="1:3" x14ac:dyDescent="0.2">
      <c r="A11294">
        <v>81</v>
      </c>
      <c r="B11294">
        <v>114</v>
      </c>
      <c r="C11294">
        <v>85</v>
      </c>
    </row>
    <row r="11295" spans="1:3" x14ac:dyDescent="0.2">
      <c r="A11295">
        <v>81</v>
      </c>
      <c r="B11295">
        <v>115</v>
      </c>
      <c r="C11295">
        <v>54</v>
      </c>
    </row>
    <row r="11296" spans="1:3" x14ac:dyDescent="0.2">
      <c r="A11296">
        <v>81</v>
      </c>
      <c r="B11296">
        <v>116</v>
      </c>
      <c r="C11296">
        <v>115</v>
      </c>
    </row>
    <row r="11297" spans="1:3" x14ac:dyDescent="0.2">
      <c r="A11297">
        <v>81</v>
      </c>
      <c r="B11297">
        <v>117</v>
      </c>
      <c r="C11297">
        <v>85</v>
      </c>
    </row>
    <row r="11298" spans="1:3" x14ac:dyDescent="0.2">
      <c r="A11298">
        <v>81</v>
      </c>
      <c r="B11298">
        <v>118</v>
      </c>
      <c r="C11298">
        <v>113</v>
      </c>
    </row>
    <row r="11299" spans="1:3" x14ac:dyDescent="0.2">
      <c r="A11299">
        <v>81</v>
      </c>
      <c r="B11299">
        <v>119</v>
      </c>
      <c r="C11299">
        <v>122</v>
      </c>
    </row>
    <row r="11300" spans="1:3" x14ac:dyDescent="0.2">
      <c r="A11300">
        <v>81</v>
      </c>
      <c r="B11300">
        <v>120</v>
      </c>
      <c r="C11300">
        <v>93</v>
      </c>
    </row>
    <row r="11301" spans="1:3" x14ac:dyDescent="0.2">
      <c r="A11301">
        <v>81</v>
      </c>
      <c r="B11301">
        <v>121</v>
      </c>
      <c r="C11301">
        <v>46</v>
      </c>
    </row>
    <row r="11302" spans="1:3" x14ac:dyDescent="0.2">
      <c r="A11302">
        <v>81</v>
      </c>
      <c r="B11302">
        <v>122</v>
      </c>
      <c r="C11302">
        <v>80</v>
      </c>
    </row>
    <row r="11303" spans="1:3" x14ac:dyDescent="0.2">
      <c r="A11303">
        <v>81</v>
      </c>
      <c r="B11303">
        <v>123</v>
      </c>
      <c r="C11303">
        <v>85</v>
      </c>
    </row>
    <row r="11304" spans="1:3" x14ac:dyDescent="0.2">
      <c r="A11304">
        <v>81</v>
      </c>
      <c r="B11304">
        <v>124</v>
      </c>
      <c r="C11304">
        <v>85</v>
      </c>
    </row>
    <row r="11305" spans="1:3" x14ac:dyDescent="0.2">
      <c r="A11305">
        <v>81</v>
      </c>
      <c r="B11305">
        <v>125</v>
      </c>
      <c r="C11305">
        <v>97</v>
      </c>
    </row>
    <row r="11306" spans="1:3" x14ac:dyDescent="0.2">
      <c r="A11306">
        <v>81</v>
      </c>
      <c r="B11306">
        <v>126</v>
      </c>
      <c r="C11306">
        <v>113</v>
      </c>
    </row>
    <row r="11307" spans="1:3" x14ac:dyDescent="0.2">
      <c r="A11307">
        <v>81</v>
      </c>
      <c r="B11307">
        <v>127</v>
      </c>
      <c r="C11307">
        <v>122</v>
      </c>
    </row>
    <row r="11308" spans="1:3" x14ac:dyDescent="0.2">
      <c r="A11308">
        <v>81</v>
      </c>
      <c r="B11308">
        <v>128</v>
      </c>
      <c r="C11308">
        <v>46</v>
      </c>
    </row>
    <row r="11309" spans="1:3" x14ac:dyDescent="0.2">
      <c r="A11309">
        <v>81</v>
      </c>
      <c r="B11309">
        <v>129</v>
      </c>
      <c r="C11309">
        <v>122</v>
      </c>
    </row>
    <row r="11310" spans="1:3" x14ac:dyDescent="0.2">
      <c r="A11310">
        <v>81</v>
      </c>
      <c r="B11310">
        <v>130</v>
      </c>
      <c r="C11310">
        <v>83</v>
      </c>
    </row>
    <row r="11311" spans="1:3" x14ac:dyDescent="0.2">
      <c r="A11311">
        <v>81</v>
      </c>
      <c r="B11311">
        <v>131</v>
      </c>
      <c r="C11311">
        <v>93</v>
      </c>
    </row>
    <row r="11312" spans="1:3" x14ac:dyDescent="0.2">
      <c r="A11312">
        <v>81</v>
      </c>
      <c r="B11312">
        <v>132</v>
      </c>
      <c r="C11312">
        <v>97</v>
      </c>
    </row>
    <row r="11313" spans="1:3" x14ac:dyDescent="0.2">
      <c r="A11313">
        <v>81</v>
      </c>
      <c r="B11313">
        <v>133</v>
      </c>
      <c r="C11313">
        <v>61</v>
      </c>
    </row>
    <row r="11314" spans="1:3" x14ac:dyDescent="0.2">
      <c r="A11314">
        <v>81</v>
      </c>
      <c r="B11314">
        <v>134</v>
      </c>
      <c r="C11314">
        <v>97</v>
      </c>
    </row>
    <row r="11315" spans="1:3" x14ac:dyDescent="0.2">
      <c r="A11315">
        <v>81</v>
      </c>
      <c r="B11315">
        <v>135</v>
      </c>
      <c r="C11315">
        <v>93</v>
      </c>
    </row>
    <row r="11316" spans="1:3" x14ac:dyDescent="0.2">
      <c r="A11316">
        <v>81</v>
      </c>
      <c r="B11316">
        <v>136</v>
      </c>
      <c r="C11316">
        <v>10</v>
      </c>
    </row>
    <row r="11317" spans="1:3" x14ac:dyDescent="0.2">
      <c r="A11317">
        <v>81</v>
      </c>
      <c r="B11317">
        <v>137</v>
      </c>
      <c r="C11317">
        <v>10</v>
      </c>
    </row>
    <row r="11318" spans="1:3" x14ac:dyDescent="0.2">
      <c r="A11318">
        <v>82</v>
      </c>
      <c r="B11318">
        <v>0</v>
      </c>
      <c r="C11318">
        <v>3</v>
      </c>
    </row>
    <row r="11319" spans="1:3" x14ac:dyDescent="0.2">
      <c r="A11319">
        <v>82</v>
      </c>
      <c r="B11319">
        <v>1</v>
      </c>
      <c r="C11319">
        <v>3</v>
      </c>
    </row>
    <row r="11320" spans="1:3" x14ac:dyDescent="0.2">
      <c r="A11320">
        <v>82</v>
      </c>
      <c r="B11320">
        <v>2</v>
      </c>
      <c r="C11320">
        <v>19</v>
      </c>
    </row>
    <row r="11321" spans="1:3" x14ac:dyDescent="0.2">
      <c r="A11321">
        <v>82</v>
      </c>
      <c r="B11321">
        <v>3</v>
      </c>
      <c r="C11321">
        <v>35</v>
      </c>
    </row>
    <row r="11322" spans="1:3" x14ac:dyDescent="0.2">
      <c r="A11322">
        <v>82</v>
      </c>
      <c r="B11322">
        <v>4</v>
      </c>
      <c r="C11322">
        <v>82</v>
      </c>
    </row>
    <row r="11323" spans="1:3" x14ac:dyDescent="0.2">
      <c r="A11323">
        <v>82</v>
      </c>
      <c r="B11323">
        <v>5</v>
      </c>
      <c r="C11323">
        <v>11</v>
      </c>
    </row>
    <row r="11324" spans="1:3" x14ac:dyDescent="0.2">
      <c r="A11324">
        <v>82</v>
      </c>
      <c r="B11324">
        <v>6</v>
      </c>
      <c r="C11324">
        <v>6</v>
      </c>
    </row>
    <row r="11325" spans="1:3" x14ac:dyDescent="0.2">
      <c r="A11325">
        <v>82</v>
      </c>
      <c r="B11325">
        <v>7</v>
      </c>
      <c r="C11325">
        <v>5</v>
      </c>
    </row>
    <row r="11326" spans="1:3" x14ac:dyDescent="0.2">
      <c r="A11326">
        <v>82</v>
      </c>
      <c r="B11326">
        <v>8</v>
      </c>
      <c r="C11326">
        <v>30</v>
      </c>
    </row>
    <row r="11327" spans="1:3" x14ac:dyDescent="0.2">
      <c r="A11327">
        <v>82</v>
      </c>
      <c r="B11327">
        <v>9</v>
      </c>
      <c r="C11327">
        <v>18</v>
      </c>
    </row>
    <row r="11328" spans="1:3" x14ac:dyDescent="0.2">
      <c r="A11328">
        <v>82</v>
      </c>
      <c r="B11328">
        <v>10</v>
      </c>
      <c r="C11328">
        <v>54</v>
      </c>
    </row>
    <row r="11329" spans="1:3" x14ac:dyDescent="0.2">
      <c r="A11329">
        <v>82</v>
      </c>
      <c r="B11329">
        <v>11</v>
      </c>
      <c r="C11329">
        <v>16</v>
      </c>
    </row>
    <row r="11330" spans="1:3" x14ac:dyDescent="0.2">
      <c r="A11330">
        <v>82</v>
      </c>
      <c r="B11330">
        <v>12</v>
      </c>
      <c r="C11330">
        <v>18</v>
      </c>
    </row>
    <row r="11331" spans="1:3" x14ac:dyDescent="0.2">
      <c r="A11331">
        <v>82</v>
      </c>
      <c r="B11331">
        <v>13</v>
      </c>
      <c r="C11331">
        <v>32</v>
      </c>
    </row>
    <row r="11332" spans="1:3" x14ac:dyDescent="0.2">
      <c r="A11332">
        <v>82</v>
      </c>
      <c r="B11332">
        <v>14</v>
      </c>
      <c r="C11332">
        <v>32</v>
      </c>
    </row>
    <row r="11333" spans="1:3" x14ac:dyDescent="0.2">
      <c r="A11333">
        <v>82</v>
      </c>
      <c r="B11333">
        <v>15</v>
      </c>
      <c r="C11333">
        <v>3</v>
      </c>
    </row>
    <row r="11334" spans="1:3" x14ac:dyDescent="0.2">
      <c r="A11334">
        <v>82</v>
      </c>
      <c r="B11334">
        <v>16</v>
      </c>
      <c r="C11334">
        <v>4</v>
      </c>
    </row>
    <row r="11335" spans="1:3" x14ac:dyDescent="0.2">
      <c r="A11335">
        <v>82</v>
      </c>
      <c r="B11335">
        <v>17</v>
      </c>
      <c r="C11335">
        <v>15</v>
      </c>
    </row>
    <row r="11336" spans="1:3" x14ac:dyDescent="0.2">
      <c r="A11336">
        <v>82</v>
      </c>
      <c r="B11336">
        <v>18</v>
      </c>
      <c r="C11336">
        <v>16</v>
      </c>
    </row>
    <row r="11337" spans="1:3" x14ac:dyDescent="0.2">
      <c r="A11337">
        <v>82</v>
      </c>
      <c r="B11337">
        <v>19</v>
      </c>
      <c r="C11337">
        <v>3</v>
      </c>
    </row>
    <row r="11338" spans="1:3" x14ac:dyDescent="0.2">
      <c r="A11338">
        <v>82</v>
      </c>
      <c r="B11338">
        <v>20</v>
      </c>
      <c r="C11338">
        <v>32</v>
      </c>
    </row>
    <row r="11339" spans="1:3" x14ac:dyDescent="0.2">
      <c r="A11339">
        <v>82</v>
      </c>
      <c r="B11339">
        <v>21</v>
      </c>
      <c r="C11339">
        <v>96</v>
      </c>
    </row>
    <row r="11340" spans="1:3" x14ac:dyDescent="0.2">
      <c r="A11340">
        <v>82</v>
      </c>
      <c r="B11340">
        <v>22</v>
      </c>
      <c r="C11340">
        <v>24</v>
      </c>
    </row>
    <row r="11341" spans="1:3" x14ac:dyDescent="0.2">
      <c r="A11341">
        <v>82</v>
      </c>
      <c r="B11341">
        <v>23</v>
      </c>
      <c r="C11341">
        <v>45</v>
      </c>
    </row>
    <row r="11342" spans="1:3" x14ac:dyDescent="0.2">
      <c r="A11342">
        <v>82</v>
      </c>
      <c r="B11342">
        <v>24</v>
      </c>
      <c r="C11342">
        <v>9</v>
      </c>
    </row>
    <row r="11343" spans="1:3" x14ac:dyDescent="0.2">
      <c r="A11343">
        <v>82</v>
      </c>
      <c r="B11343">
        <v>25</v>
      </c>
      <c r="C11343">
        <v>15</v>
      </c>
    </row>
    <row r="11344" spans="1:3" x14ac:dyDescent="0.2">
      <c r="A11344">
        <v>82</v>
      </c>
      <c r="B11344">
        <v>26</v>
      </c>
      <c r="C11344">
        <v>35</v>
      </c>
    </row>
    <row r="11345" spans="1:3" x14ac:dyDescent="0.2">
      <c r="A11345">
        <v>82</v>
      </c>
      <c r="B11345">
        <v>27</v>
      </c>
      <c r="C11345">
        <v>21</v>
      </c>
    </row>
    <row r="11346" spans="1:3" x14ac:dyDescent="0.2">
      <c r="A11346">
        <v>82</v>
      </c>
      <c r="B11346">
        <v>28</v>
      </c>
      <c r="C11346">
        <v>20</v>
      </c>
    </row>
    <row r="11347" spans="1:3" x14ac:dyDescent="0.2">
      <c r="A11347">
        <v>82</v>
      </c>
      <c r="B11347">
        <v>29</v>
      </c>
      <c r="C11347">
        <v>11</v>
      </c>
    </row>
    <row r="11348" spans="1:3" x14ac:dyDescent="0.2">
      <c r="A11348">
        <v>82</v>
      </c>
      <c r="B11348">
        <v>30</v>
      </c>
      <c r="C11348">
        <v>29</v>
      </c>
    </row>
    <row r="11349" spans="1:3" x14ac:dyDescent="0.2">
      <c r="A11349">
        <v>82</v>
      </c>
      <c r="B11349">
        <v>31</v>
      </c>
      <c r="C11349">
        <v>89</v>
      </c>
    </row>
    <row r="11350" spans="1:3" x14ac:dyDescent="0.2">
      <c r="A11350">
        <v>82</v>
      </c>
      <c r="B11350">
        <v>32</v>
      </c>
      <c r="C11350">
        <v>11</v>
      </c>
    </row>
    <row r="11351" spans="1:3" x14ac:dyDescent="0.2">
      <c r="A11351">
        <v>82</v>
      </c>
      <c r="B11351">
        <v>33</v>
      </c>
      <c r="C11351">
        <v>7</v>
      </c>
    </row>
    <row r="11352" spans="1:3" x14ac:dyDescent="0.2">
      <c r="A11352">
        <v>82</v>
      </c>
      <c r="B11352">
        <v>34</v>
      </c>
      <c r="C11352">
        <v>7</v>
      </c>
    </row>
    <row r="11353" spans="1:3" x14ac:dyDescent="0.2">
      <c r="A11353">
        <v>82</v>
      </c>
      <c r="B11353">
        <v>35</v>
      </c>
      <c r="C11353">
        <v>6</v>
      </c>
    </row>
    <row r="11354" spans="1:3" x14ac:dyDescent="0.2">
      <c r="A11354">
        <v>82</v>
      </c>
      <c r="B11354">
        <v>36</v>
      </c>
      <c r="C11354">
        <v>6</v>
      </c>
    </row>
    <row r="11355" spans="1:3" x14ac:dyDescent="0.2">
      <c r="A11355">
        <v>82</v>
      </c>
      <c r="B11355">
        <v>37</v>
      </c>
      <c r="C11355">
        <v>42</v>
      </c>
    </row>
    <row r="11356" spans="1:3" x14ac:dyDescent="0.2">
      <c r="A11356">
        <v>82</v>
      </c>
      <c r="B11356">
        <v>38</v>
      </c>
      <c r="C11356">
        <v>50</v>
      </c>
    </row>
    <row r="11357" spans="1:3" x14ac:dyDescent="0.2">
      <c r="A11357">
        <v>82</v>
      </c>
      <c r="B11357">
        <v>39</v>
      </c>
      <c r="C11357">
        <v>62</v>
      </c>
    </row>
    <row r="11358" spans="1:3" x14ac:dyDescent="0.2">
      <c r="A11358">
        <v>82</v>
      </c>
      <c r="B11358">
        <v>40</v>
      </c>
      <c r="C11358">
        <v>89</v>
      </c>
    </row>
    <row r="11359" spans="1:3" x14ac:dyDescent="0.2">
      <c r="A11359">
        <v>82</v>
      </c>
      <c r="B11359">
        <v>41</v>
      </c>
      <c r="C11359">
        <v>78</v>
      </c>
    </row>
    <row r="11360" spans="1:3" x14ac:dyDescent="0.2">
      <c r="A11360">
        <v>82</v>
      </c>
      <c r="B11360">
        <v>42</v>
      </c>
      <c r="C11360">
        <v>89</v>
      </c>
    </row>
    <row r="11361" spans="1:3" x14ac:dyDescent="0.2">
      <c r="A11361">
        <v>82</v>
      </c>
      <c r="B11361">
        <v>43</v>
      </c>
      <c r="C11361">
        <v>8</v>
      </c>
    </row>
    <row r="11362" spans="1:3" x14ac:dyDescent="0.2">
      <c r="A11362">
        <v>82</v>
      </c>
      <c r="B11362">
        <v>44</v>
      </c>
      <c r="C11362">
        <v>31</v>
      </c>
    </row>
    <row r="11363" spans="1:3" x14ac:dyDescent="0.2">
      <c r="A11363">
        <v>82</v>
      </c>
      <c r="B11363">
        <v>45</v>
      </c>
      <c r="C11363">
        <v>9</v>
      </c>
    </row>
    <row r="11364" spans="1:3" x14ac:dyDescent="0.2">
      <c r="A11364">
        <v>82</v>
      </c>
      <c r="B11364">
        <v>46</v>
      </c>
      <c r="C11364">
        <v>90</v>
      </c>
    </row>
    <row r="11365" spans="1:3" x14ac:dyDescent="0.2">
      <c r="A11365">
        <v>82</v>
      </c>
      <c r="B11365">
        <v>47</v>
      </c>
      <c r="C11365">
        <v>90</v>
      </c>
    </row>
    <row r="11366" spans="1:3" x14ac:dyDescent="0.2">
      <c r="A11366">
        <v>82</v>
      </c>
      <c r="B11366">
        <v>48</v>
      </c>
      <c r="C11366">
        <v>54</v>
      </c>
    </row>
    <row r="11367" spans="1:3" x14ac:dyDescent="0.2">
      <c r="A11367">
        <v>82</v>
      </c>
      <c r="B11367">
        <v>49</v>
      </c>
      <c r="C11367">
        <v>33</v>
      </c>
    </row>
    <row r="11368" spans="1:3" x14ac:dyDescent="0.2">
      <c r="A11368">
        <v>82</v>
      </c>
      <c r="B11368">
        <v>50</v>
      </c>
      <c r="C11368">
        <v>78</v>
      </c>
    </row>
    <row r="11369" spans="1:3" x14ac:dyDescent="0.2">
      <c r="A11369">
        <v>82</v>
      </c>
      <c r="B11369">
        <v>51</v>
      </c>
      <c r="C11369">
        <v>13</v>
      </c>
    </row>
    <row r="11370" spans="1:3" x14ac:dyDescent="0.2">
      <c r="A11370">
        <v>82</v>
      </c>
      <c r="B11370">
        <v>52</v>
      </c>
      <c r="C11370">
        <v>53</v>
      </c>
    </row>
    <row r="11371" spans="1:3" x14ac:dyDescent="0.2">
      <c r="A11371">
        <v>82</v>
      </c>
      <c r="B11371">
        <v>53</v>
      </c>
      <c r="C11371">
        <v>96</v>
      </c>
    </row>
    <row r="11372" spans="1:3" x14ac:dyDescent="0.2">
      <c r="A11372">
        <v>82</v>
      </c>
      <c r="B11372">
        <v>54</v>
      </c>
      <c r="C11372">
        <v>22</v>
      </c>
    </row>
    <row r="11373" spans="1:3" x14ac:dyDescent="0.2">
      <c r="A11373">
        <v>82</v>
      </c>
      <c r="B11373">
        <v>55</v>
      </c>
      <c r="C11373">
        <v>23</v>
      </c>
    </row>
    <row r="11374" spans="1:3" x14ac:dyDescent="0.2">
      <c r="A11374">
        <v>82</v>
      </c>
      <c r="B11374">
        <v>56</v>
      </c>
      <c r="C11374">
        <v>72</v>
      </c>
    </row>
    <row r="11375" spans="1:3" x14ac:dyDescent="0.2">
      <c r="A11375">
        <v>82</v>
      </c>
      <c r="B11375">
        <v>57</v>
      </c>
      <c r="C11375">
        <v>72</v>
      </c>
    </row>
    <row r="11376" spans="1:3" x14ac:dyDescent="0.2">
      <c r="A11376">
        <v>82</v>
      </c>
      <c r="B11376">
        <v>58</v>
      </c>
      <c r="C11376">
        <v>23</v>
      </c>
    </row>
    <row r="11377" spans="1:3" x14ac:dyDescent="0.2">
      <c r="A11377">
        <v>82</v>
      </c>
      <c r="B11377">
        <v>59</v>
      </c>
      <c r="C11377">
        <v>13</v>
      </c>
    </row>
    <row r="11378" spans="1:3" x14ac:dyDescent="0.2">
      <c r="A11378">
        <v>82</v>
      </c>
      <c r="B11378">
        <v>60</v>
      </c>
      <c r="C11378">
        <v>27</v>
      </c>
    </row>
    <row r="11379" spans="1:3" x14ac:dyDescent="0.2">
      <c r="A11379">
        <v>82</v>
      </c>
      <c r="B11379">
        <v>61</v>
      </c>
      <c r="C11379">
        <v>54</v>
      </c>
    </row>
    <row r="11380" spans="1:3" x14ac:dyDescent="0.2">
      <c r="A11380">
        <v>82</v>
      </c>
      <c r="B11380">
        <v>62</v>
      </c>
      <c r="C11380">
        <v>9</v>
      </c>
    </row>
    <row r="11381" spans="1:3" x14ac:dyDescent="0.2">
      <c r="A11381">
        <v>82</v>
      </c>
      <c r="B11381">
        <v>63</v>
      </c>
      <c r="C11381">
        <v>31</v>
      </c>
    </row>
    <row r="11382" spans="1:3" x14ac:dyDescent="0.2">
      <c r="A11382">
        <v>82</v>
      </c>
      <c r="B11382">
        <v>64</v>
      </c>
      <c r="C11382">
        <v>73</v>
      </c>
    </row>
    <row r="11383" spans="1:3" x14ac:dyDescent="0.2">
      <c r="A11383">
        <v>82</v>
      </c>
      <c r="B11383">
        <v>65</v>
      </c>
      <c r="C11383">
        <v>58</v>
      </c>
    </row>
    <row r="11384" spans="1:3" x14ac:dyDescent="0.2">
      <c r="A11384">
        <v>82</v>
      </c>
      <c r="B11384">
        <v>66</v>
      </c>
      <c r="C11384">
        <v>51</v>
      </c>
    </row>
    <row r="11385" spans="1:3" x14ac:dyDescent="0.2">
      <c r="A11385">
        <v>82</v>
      </c>
      <c r="B11385">
        <v>67</v>
      </c>
      <c r="C11385">
        <v>69</v>
      </c>
    </row>
    <row r="11386" spans="1:3" x14ac:dyDescent="0.2">
      <c r="A11386">
        <v>82</v>
      </c>
      <c r="B11386">
        <v>68</v>
      </c>
      <c r="C11386">
        <v>74</v>
      </c>
    </row>
    <row r="11387" spans="1:3" x14ac:dyDescent="0.2">
      <c r="A11387">
        <v>82</v>
      </c>
      <c r="B11387">
        <v>69</v>
      </c>
      <c r="C11387">
        <v>78</v>
      </c>
    </row>
    <row r="11388" spans="1:3" x14ac:dyDescent="0.2">
      <c r="A11388">
        <v>82</v>
      </c>
      <c r="B11388">
        <v>70</v>
      </c>
      <c r="C11388">
        <v>59</v>
      </c>
    </row>
    <row r="11389" spans="1:3" x14ac:dyDescent="0.2">
      <c r="A11389">
        <v>82</v>
      </c>
      <c r="B11389">
        <v>71</v>
      </c>
      <c r="C11389">
        <v>52</v>
      </c>
    </row>
    <row r="11390" spans="1:3" x14ac:dyDescent="0.2">
      <c r="A11390">
        <v>82</v>
      </c>
      <c r="B11390">
        <v>72</v>
      </c>
      <c r="C11390">
        <v>45</v>
      </c>
    </row>
    <row r="11391" spans="1:3" x14ac:dyDescent="0.2">
      <c r="A11391">
        <v>82</v>
      </c>
      <c r="B11391">
        <v>73</v>
      </c>
      <c r="C11391">
        <v>95</v>
      </c>
    </row>
    <row r="11392" spans="1:3" x14ac:dyDescent="0.2">
      <c r="A11392">
        <v>82</v>
      </c>
      <c r="B11392">
        <v>74</v>
      </c>
      <c r="C11392">
        <v>73</v>
      </c>
    </row>
    <row r="11393" spans="1:3" x14ac:dyDescent="0.2">
      <c r="A11393">
        <v>82</v>
      </c>
      <c r="B11393">
        <v>75</v>
      </c>
      <c r="C11393">
        <v>73</v>
      </c>
    </row>
    <row r="11394" spans="1:3" x14ac:dyDescent="0.2">
      <c r="A11394">
        <v>82</v>
      </c>
      <c r="B11394">
        <v>76</v>
      </c>
      <c r="C11394">
        <v>115</v>
      </c>
    </row>
    <row r="11395" spans="1:3" x14ac:dyDescent="0.2">
      <c r="A11395">
        <v>82</v>
      </c>
      <c r="B11395">
        <v>77</v>
      </c>
      <c r="C11395">
        <v>115</v>
      </c>
    </row>
    <row r="11396" spans="1:3" x14ac:dyDescent="0.2">
      <c r="A11396">
        <v>82</v>
      </c>
      <c r="B11396">
        <v>78</v>
      </c>
      <c r="C11396">
        <v>30</v>
      </c>
    </row>
    <row r="11397" spans="1:3" x14ac:dyDescent="0.2">
      <c r="A11397">
        <v>82</v>
      </c>
      <c r="B11397">
        <v>79</v>
      </c>
      <c r="C11397">
        <v>21</v>
      </c>
    </row>
    <row r="11398" spans="1:3" x14ac:dyDescent="0.2">
      <c r="A11398">
        <v>82</v>
      </c>
      <c r="B11398">
        <v>80</v>
      </c>
      <c r="C11398">
        <v>51</v>
      </c>
    </row>
    <row r="11399" spans="1:3" x14ac:dyDescent="0.2">
      <c r="A11399">
        <v>82</v>
      </c>
      <c r="B11399">
        <v>81</v>
      </c>
      <c r="C11399">
        <v>22</v>
      </c>
    </row>
    <row r="11400" spans="1:3" x14ac:dyDescent="0.2">
      <c r="A11400">
        <v>82</v>
      </c>
      <c r="B11400">
        <v>82</v>
      </c>
      <c r="C11400">
        <v>82</v>
      </c>
    </row>
    <row r="11401" spans="1:3" x14ac:dyDescent="0.2">
      <c r="A11401">
        <v>82</v>
      </c>
      <c r="B11401">
        <v>83</v>
      </c>
      <c r="C11401">
        <v>55</v>
      </c>
    </row>
    <row r="11402" spans="1:3" x14ac:dyDescent="0.2">
      <c r="A11402">
        <v>82</v>
      </c>
      <c r="B11402">
        <v>84</v>
      </c>
      <c r="C11402">
        <v>116</v>
      </c>
    </row>
    <row r="11403" spans="1:3" x14ac:dyDescent="0.2">
      <c r="A11403">
        <v>82</v>
      </c>
      <c r="B11403">
        <v>85</v>
      </c>
      <c r="C11403">
        <v>56</v>
      </c>
    </row>
    <row r="11404" spans="1:3" x14ac:dyDescent="0.2">
      <c r="A11404">
        <v>82</v>
      </c>
      <c r="B11404">
        <v>86</v>
      </c>
      <c r="C11404">
        <v>74</v>
      </c>
    </row>
    <row r="11405" spans="1:3" x14ac:dyDescent="0.2">
      <c r="A11405">
        <v>82</v>
      </c>
      <c r="B11405">
        <v>87</v>
      </c>
      <c r="C11405">
        <v>50</v>
      </c>
    </row>
    <row r="11406" spans="1:3" x14ac:dyDescent="0.2">
      <c r="A11406">
        <v>82</v>
      </c>
      <c r="B11406">
        <v>88</v>
      </c>
      <c r="C11406">
        <v>91</v>
      </c>
    </row>
    <row r="11407" spans="1:3" x14ac:dyDescent="0.2">
      <c r="A11407">
        <v>82</v>
      </c>
      <c r="B11407">
        <v>89</v>
      </c>
      <c r="C11407">
        <v>30</v>
      </c>
    </row>
    <row r="11408" spans="1:3" x14ac:dyDescent="0.2">
      <c r="A11408">
        <v>82</v>
      </c>
      <c r="B11408">
        <v>90</v>
      </c>
      <c r="C11408">
        <v>39</v>
      </c>
    </row>
    <row r="11409" spans="1:3" x14ac:dyDescent="0.2">
      <c r="A11409">
        <v>82</v>
      </c>
      <c r="B11409">
        <v>91</v>
      </c>
      <c r="C11409">
        <v>20</v>
      </c>
    </row>
    <row r="11410" spans="1:3" x14ac:dyDescent="0.2">
      <c r="A11410">
        <v>82</v>
      </c>
      <c r="B11410">
        <v>92</v>
      </c>
      <c r="C11410">
        <v>40</v>
      </c>
    </row>
    <row r="11411" spans="1:3" x14ac:dyDescent="0.2">
      <c r="A11411">
        <v>82</v>
      </c>
      <c r="B11411">
        <v>93</v>
      </c>
      <c r="C11411">
        <v>115</v>
      </c>
    </row>
    <row r="11412" spans="1:3" x14ac:dyDescent="0.2">
      <c r="A11412">
        <v>82</v>
      </c>
      <c r="B11412">
        <v>94</v>
      </c>
      <c r="C11412">
        <v>115</v>
      </c>
    </row>
    <row r="11413" spans="1:3" x14ac:dyDescent="0.2">
      <c r="A11413">
        <v>82</v>
      </c>
      <c r="B11413">
        <v>95</v>
      </c>
      <c r="C11413">
        <v>5</v>
      </c>
    </row>
    <row r="11414" spans="1:3" x14ac:dyDescent="0.2">
      <c r="A11414">
        <v>82</v>
      </c>
      <c r="B11414">
        <v>96</v>
      </c>
      <c r="C11414">
        <v>29</v>
      </c>
    </row>
    <row r="11415" spans="1:3" x14ac:dyDescent="0.2">
      <c r="A11415">
        <v>82</v>
      </c>
      <c r="B11415">
        <v>97</v>
      </c>
      <c r="C11415">
        <v>54</v>
      </c>
    </row>
    <row r="11416" spans="1:3" x14ac:dyDescent="0.2">
      <c r="A11416">
        <v>82</v>
      </c>
      <c r="B11416">
        <v>98</v>
      </c>
      <c r="C11416">
        <v>66</v>
      </c>
    </row>
    <row r="11417" spans="1:3" x14ac:dyDescent="0.2">
      <c r="A11417">
        <v>82</v>
      </c>
      <c r="B11417">
        <v>99</v>
      </c>
      <c r="C11417">
        <v>28</v>
      </c>
    </row>
    <row r="11418" spans="1:3" x14ac:dyDescent="0.2">
      <c r="A11418">
        <v>82</v>
      </c>
      <c r="B11418">
        <v>100</v>
      </c>
      <c r="C11418">
        <v>58</v>
      </c>
    </row>
    <row r="11419" spans="1:3" x14ac:dyDescent="0.2">
      <c r="A11419">
        <v>82</v>
      </c>
      <c r="B11419">
        <v>101</v>
      </c>
      <c r="C11419">
        <v>79</v>
      </c>
    </row>
    <row r="11420" spans="1:3" x14ac:dyDescent="0.2">
      <c r="A11420">
        <v>82</v>
      </c>
      <c r="B11420">
        <v>102</v>
      </c>
      <c r="C11420">
        <v>71</v>
      </c>
    </row>
    <row r="11421" spans="1:3" x14ac:dyDescent="0.2">
      <c r="A11421">
        <v>82</v>
      </c>
      <c r="B11421">
        <v>103</v>
      </c>
      <c r="C11421">
        <v>21</v>
      </c>
    </row>
    <row r="11422" spans="1:3" x14ac:dyDescent="0.2">
      <c r="A11422">
        <v>82</v>
      </c>
      <c r="B11422">
        <v>104</v>
      </c>
      <c r="C11422">
        <v>52</v>
      </c>
    </row>
    <row r="11423" spans="1:3" x14ac:dyDescent="0.2">
      <c r="A11423">
        <v>82</v>
      </c>
      <c r="B11423">
        <v>105</v>
      </c>
      <c r="C11423">
        <v>33</v>
      </c>
    </row>
    <row r="11424" spans="1:3" x14ac:dyDescent="0.2">
      <c r="A11424">
        <v>82</v>
      </c>
      <c r="B11424">
        <v>106</v>
      </c>
      <c r="C11424">
        <v>103</v>
      </c>
    </row>
    <row r="11425" spans="1:3" x14ac:dyDescent="0.2">
      <c r="A11425">
        <v>82</v>
      </c>
      <c r="B11425">
        <v>107</v>
      </c>
      <c r="C11425">
        <v>74</v>
      </c>
    </row>
    <row r="11426" spans="1:3" x14ac:dyDescent="0.2">
      <c r="A11426">
        <v>82</v>
      </c>
      <c r="B11426">
        <v>108</v>
      </c>
      <c r="C11426">
        <v>81</v>
      </c>
    </row>
    <row r="11427" spans="1:3" x14ac:dyDescent="0.2">
      <c r="A11427">
        <v>82</v>
      </c>
      <c r="B11427">
        <v>109</v>
      </c>
      <c r="C11427">
        <v>42</v>
      </c>
    </row>
    <row r="11428" spans="1:3" x14ac:dyDescent="0.2">
      <c r="A11428">
        <v>82</v>
      </c>
      <c r="B11428">
        <v>110</v>
      </c>
      <c r="C11428">
        <v>79</v>
      </c>
    </row>
    <row r="11429" spans="1:3" x14ac:dyDescent="0.2">
      <c r="A11429">
        <v>82</v>
      </c>
      <c r="B11429">
        <v>111</v>
      </c>
      <c r="C11429">
        <v>79</v>
      </c>
    </row>
    <row r="11430" spans="1:3" x14ac:dyDescent="0.2">
      <c r="A11430">
        <v>82</v>
      </c>
      <c r="B11430">
        <v>112</v>
      </c>
      <c r="C11430">
        <v>40</v>
      </c>
    </row>
    <row r="11431" spans="1:3" x14ac:dyDescent="0.2">
      <c r="A11431">
        <v>82</v>
      </c>
      <c r="B11431">
        <v>113</v>
      </c>
      <c r="C11431">
        <v>81</v>
      </c>
    </row>
    <row r="11432" spans="1:3" x14ac:dyDescent="0.2">
      <c r="A11432">
        <v>82</v>
      </c>
      <c r="B11432">
        <v>114</v>
      </c>
      <c r="C11432">
        <v>27</v>
      </c>
    </row>
    <row r="11433" spans="1:3" x14ac:dyDescent="0.2">
      <c r="A11433">
        <v>82</v>
      </c>
      <c r="B11433">
        <v>115</v>
      </c>
      <c r="C11433">
        <v>39</v>
      </c>
    </row>
    <row r="11434" spans="1:3" x14ac:dyDescent="0.2">
      <c r="A11434">
        <v>82</v>
      </c>
      <c r="B11434">
        <v>116</v>
      </c>
      <c r="C11434">
        <v>72</v>
      </c>
    </row>
    <row r="11435" spans="1:3" x14ac:dyDescent="0.2">
      <c r="A11435">
        <v>82</v>
      </c>
      <c r="B11435">
        <v>117</v>
      </c>
      <c r="C11435">
        <v>69</v>
      </c>
    </row>
    <row r="11436" spans="1:3" x14ac:dyDescent="0.2">
      <c r="A11436">
        <v>82</v>
      </c>
      <c r="B11436">
        <v>118</v>
      </c>
      <c r="C11436">
        <v>99</v>
      </c>
    </row>
    <row r="11437" spans="1:3" x14ac:dyDescent="0.2">
      <c r="A11437">
        <v>82</v>
      </c>
      <c r="B11437">
        <v>119</v>
      </c>
      <c r="C11437">
        <v>64</v>
      </c>
    </row>
    <row r="11438" spans="1:3" x14ac:dyDescent="0.2">
      <c r="A11438">
        <v>82</v>
      </c>
      <c r="B11438">
        <v>120</v>
      </c>
      <c r="C11438">
        <v>105</v>
      </c>
    </row>
    <row r="11439" spans="1:3" x14ac:dyDescent="0.2">
      <c r="A11439">
        <v>82</v>
      </c>
      <c r="B11439">
        <v>121</v>
      </c>
      <c r="C11439">
        <v>71</v>
      </c>
    </row>
    <row r="11440" spans="1:3" x14ac:dyDescent="0.2">
      <c r="A11440">
        <v>82</v>
      </c>
      <c r="B11440">
        <v>122</v>
      </c>
      <c r="C11440">
        <v>90</v>
      </c>
    </row>
    <row r="11441" spans="1:3" x14ac:dyDescent="0.2">
      <c r="A11441">
        <v>82</v>
      </c>
      <c r="B11441">
        <v>123</v>
      </c>
      <c r="C11441">
        <v>103</v>
      </c>
    </row>
    <row r="11442" spans="1:3" x14ac:dyDescent="0.2">
      <c r="A11442">
        <v>82</v>
      </c>
      <c r="B11442">
        <v>124</v>
      </c>
      <c r="C11442">
        <v>103</v>
      </c>
    </row>
    <row r="11443" spans="1:3" x14ac:dyDescent="0.2">
      <c r="A11443">
        <v>82</v>
      </c>
      <c r="B11443">
        <v>125</v>
      </c>
      <c r="C11443">
        <v>70</v>
      </c>
    </row>
    <row r="11444" spans="1:3" x14ac:dyDescent="0.2">
      <c r="A11444">
        <v>82</v>
      </c>
      <c r="B11444">
        <v>126</v>
      </c>
      <c r="C11444">
        <v>99</v>
      </c>
    </row>
    <row r="11445" spans="1:3" x14ac:dyDescent="0.2">
      <c r="A11445">
        <v>82</v>
      </c>
      <c r="B11445">
        <v>127</v>
      </c>
      <c r="C11445">
        <v>64</v>
      </c>
    </row>
    <row r="11446" spans="1:3" x14ac:dyDescent="0.2">
      <c r="A11446">
        <v>82</v>
      </c>
      <c r="B11446">
        <v>128</v>
      </c>
      <c r="C11446">
        <v>71</v>
      </c>
    </row>
    <row r="11447" spans="1:3" x14ac:dyDescent="0.2">
      <c r="A11447">
        <v>82</v>
      </c>
      <c r="B11447">
        <v>129</v>
      </c>
      <c r="C11447">
        <v>64</v>
      </c>
    </row>
    <row r="11448" spans="1:3" x14ac:dyDescent="0.2">
      <c r="A11448">
        <v>82</v>
      </c>
      <c r="B11448">
        <v>130</v>
      </c>
      <c r="C11448">
        <v>41</v>
      </c>
    </row>
    <row r="11449" spans="1:3" x14ac:dyDescent="0.2">
      <c r="A11449">
        <v>82</v>
      </c>
      <c r="B11449">
        <v>131</v>
      </c>
      <c r="C11449">
        <v>105</v>
      </c>
    </row>
    <row r="11450" spans="1:3" x14ac:dyDescent="0.2">
      <c r="A11450">
        <v>82</v>
      </c>
      <c r="B11450">
        <v>132</v>
      </c>
      <c r="C11450">
        <v>70</v>
      </c>
    </row>
    <row r="11451" spans="1:3" x14ac:dyDescent="0.2">
      <c r="A11451">
        <v>82</v>
      </c>
      <c r="B11451">
        <v>133</v>
      </c>
      <c r="C11451">
        <v>70</v>
      </c>
    </row>
    <row r="11452" spans="1:3" x14ac:dyDescent="0.2">
      <c r="A11452">
        <v>82</v>
      </c>
      <c r="B11452">
        <v>134</v>
      </c>
      <c r="C11452">
        <v>70</v>
      </c>
    </row>
    <row r="11453" spans="1:3" x14ac:dyDescent="0.2">
      <c r="A11453">
        <v>82</v>
      </c>
      <c r="B11453">
        <v>135</v>
      </c>
      <c r="C11453">
        <v>66</v>
      </c>
    </row>
    <row r="11454" spans="1:3" x14ac:dyDescent="0.2">
      <c r="A11454">
        <v>82</v>
      </c>
      <c r="B11454">
        <v>136</v>
      </c>
      <c r="C11454">
        <v>80</v>
      </c>
    </row>
    <row r="11455" spans="1:3" x14ac:dyDescent="0.2">
      <c r="A11455">
        <v>82</v>
      </c>
      <c r="B11455">
        <v>137</v>
      </c>
      <c r="C11455">
        <v>80</v>
      </c>
    </row>
    <row r="11456" spans="1:3" x14ac:dyDescent="0.2">
      <c r="A11456">
        <v>83</v>
      </c>
      <c r="B11456">
        <v>0</v>
      </c>
      <c r="C11456">
        <v>28</v>
      </c>
    </row>
    <row r="11457" spans="1:3" x14ac:dyDescent="0.2">
      <c r="A11457">
        <v>83</v>
      </c>
      <c r="B11457">
        <v>1</v>
      </c>
      <c r="C11457">
        <v>28</v>
      </c>
    </row>
    <row r="11458" spans="1:3" x14ac:dyDescent="0.2">
      <c r="A11458">
        <v>83</v>
      </c>
      <c r="B11458">
        <v>2</v>
      </c>
      <c r="C11458">
        <v>51</v>
      </c>
    </row>
    <row r="11459" spans="1:3" x14ac:dyDescent="0.2">
      <c r="A11459">
        <v>83</v>
      </c>
      <c r="B11459">
        <v>3</v>
      </c>
      <c r="C11459">
        <v>58</v>
      </c>
    </row>
    <row r="11460" spans="1:3" x14ac:dyDescent="0.2">
      <c r="A11460">
        <v>83</v>
      </c>
      <c r="B11460">
        <v>4</v>
      </c>
      <c r="C11460">
        <v>55</v>
      </c>
    </row>
    <row r="11461" spans="1:3" x14ac:dyDescent="0.2">
      <c r="A11461">
        <v>83</v>
      </c>
      <c r="B11461">
        <v>5</v>
      </c>
      <c r="C11461">
        <v>90</v>
      </c>
    </row>
    <row r="11462" spans="1:3" x14ac:dyDescent="0.2">
      <c r="A11462">
        <v>83</v>
      </c>
      <c r="B11462">
        <v>6</v>
      </c>
      <c r="C11462">
        <v>55</v>
      </c>
    </row>
    <row r="11463" spans="1:3" x14ac:dyDescent="0.2">
      <c r="A11463">
        <v>83</v>
      </c>
      <c r="B11463">
        <v>7</v>
      </c>
      <c r="C11463">
        <v>54</v>
      </c>
    </row>
    <row r="11464" spans="1:3" x14ac:dyDescent="0.2">
      <c r="A11464">
        <v>83</v>
      </c>
      <c r="B11464">
        <v>8</v>
      </c>
      <c r="C11464">
        <v>31</v>
      </c>
    </row>
    <row r="11465" spans="1:3" x14ac:dyDescent="0.2">
      <c r="A11465">
        <v>83</v>
      </c>
      <c r="B11465">
        <v>9</v>
      </c>
      <c r="C11465">
        <v>116</v>
      </c>
    </row>
    <row r="11466" spans="1:3" x14ac:dyDescent="0.2">
      <c r="A11466">
        <v>83</v>
      </c>
      <c r="B11466">
        <v>10</v>
      </c>
      <c r="C11466">
        <v>46</v>
      </c>
    </row>
    <row r="11467" spans="1:3" x14ac:dyDescent="0.2">
      <c r="A11467">
        <v>83</v>
      </c>
      <c r="B11467">
        <v>11</v>
      </c>
      <c r="C11467">
        <v>56</v>
      </c>
    </row>
    <row r="11468" spans="1:3" x14ac:dyDescent="0.2">
      <c r="A11468">
        <v>83</v>
      </c>
      <c r="B11468">
        <v>12</v>
      </c>
      <c r="C11468">
        <v>116</v>
      </c>
    </row>
    <row r="11469" spans="1:3" x14ac:dyDescent="0.2">
      <c r="A11469">
        <v>83</v>
      </c>
      <c r="B11469">
        <v>13</v>
      </c>
      <c r="C11469">
        <v>54</v>
      </c>
    </row>
    <row r="11470" spans="1:3" x14ac:dyDescent="0.2">
      <c r="A11470">
        <v>83</v>
      </c>
      <c r="B11470">
        <v>14</v>
      </c>
      <c r="C11470">
        <v>54</v>
      </c>
    </row>
    <row r="11471" spans="1:3" x14ac:dyDescent="0.2">
      <c r="A11471">
        <v>83</v>
      </c>
      <c r="B11471">
        <v>15</v>
      </c>
      <c r="C11471">
        <v>28</v>
      </c>
    </row>
    <row r="11472" spans="1:3" x14ac:dyDescent="0.2">
      <c r="A11472">
        <v>83</v>
      </c>
      <c r="B11472">
        <v>16</v>
      </c>
      <c r="C11472">
        <v>55</v>
      </c>
    </row>
    <row r="11473" spans="1:3" x14ac:dyDescent="0.2">
      <c r="A11473">
        <v>83</v>
      </c>
      <c r="B11473">
        <v>17</v>
      </c>
      <c r="C11473">
        <v>51</v>
      </c>
    </row>
    <row r="11474" spans="1:3" x14ac:dyDescent="0.2">
      <c r="A11474">
        <v>83</v>
      </c>
      <c r="B11474">
        <v>18</v>
      </c>
      <c r="C11474">
        <v>56</v>
      </c>
    </row>
    <row r="11475" spans="1:3" x14ac:dyDescent="0.2">
      <c r="A11475">
        <v>83</v>
      </c>
      <c r="B11475">
        <v>19</v>
      </c>
      <c r="C11475">
        <v>28</v>
      </c>
    </row>
    <row r="11476" spans="1:3" x14ac:dyDescent="0.2">
      <c r="A11476">
        <v>83</v>
      </c>
      <c r="B11476">
        <v>20</v>
      </c>
      <c r="C11476">
        <v>54</v>
      </c>
    </row>
    <row r="11477" spans="1:3" x14ac:dyDescent="0.2">
      <c r="A11477">
        <v>83</v>
      </c>
      <c r="B11477">
        <v>21</v>
      </c>
      <c r="C11477">
        <v>50</v>
      </c>
    </row>
    <row r="11478" spans="1:3" x14ac:dyDescent="0.2">
      <c r="A11478">
        <v>83</v>
      </c>
      <c r="B11478">
        <v>22</v>
      </c>
      <c r="C11478">
        <v>42</v>
      </c>
    </row>
    <row r="11479" spans="1:3" x14ac:dyDescent="0.2">
      <c r="A11479">
        <v>83</v>
      </c>
      <c r="B11479">
        <v>23</v>
      </c>
      <c r="C11479">
        <v>81</v>
      </c>
    </row>
    <row r="11480" spans="1:3" x14ac:dyDescent="0.2">
      <c r="A11480">
        <v>83</v>
      </c>
      <c r="B11480">
        <v>24</v>
      </c>
      <c r="C11480">
        <v>115</v>
      </c>
    </row>
    <row r="11481" spans="1:3" x14ac:dyDescent="0.2">
      <c r="A11481">
        <v>83</v>
      </c>
      <c r="B11481">
        <v>25</v>
      </c>
      <c r="C11481">
        <v>59</v>
      </c>
    </row>
    <row r="11482" spans="1:3" x14ac:dyDescent="0.2">
      <c r="A11482">
        <v>83</v>
      </c>
      <c r="B11482">
        <v>26</v>
      </c>
      <c r="C11482">
        <v>91</v>
      </c>
    </row>
    <row r="11483" spans="1:3" x14ac:dyDescent="0.2">
      <c r="A11483">
        <v>83</v>
      </c>
      <c r="B11483">
        <v>27</v>
      </c>
      <c r="C11483">
        <v>66</v>
      </c>
    </row>
    <row r="11484" spans="1:3" x14ac:dyDescent="0.2">
      <c r="A11484">
        <v>83</v>
      </c>
      <c r="B11484">
        <v>28</v>
      </c>
      <c r="C11484">
        <v>103</v>
      </c>
    </row>
    <row r="11485" spans="1:3" x14ac:dyDescent="0.2">
      <c r="A11485">
        <v>83</v>
      </c>
      <c r="B11485">
        <v>29</v>
      </c>
      <c r="C11485">
        <v>116</v>
      </c>
    </row>
    <row r="11486" spans="1:3" x14ac:dyDescent="0.2">
      <c r="A11486">
        <v>83</v>
      </c>
      <c r="B11486">
        <v>30</v>
      </c>
      <c r="C11486">
        <v>115</v>
      </c>
    </row>
    <row r="11487" spans="1:3" x14ac:dyDescent="0.2">
      <c r="A11487">
        <v>83</v>
      </c>
      <c r="B11487">
        <v>31</v>
      </c>
      <c r="C11487">
        <v>49</v>
      </c>
    </row>
    <row r="11488" spans="1:3" x14ac:dyDescent="0.2">
      <c r="A11488">
        <v>83</v>
      </c>
      <c r="B11488">
        <v>32</v>
      </c>
      <c r="C11488">
        <v>90</v>
      </c>
    </row>
    <row r="11489" spans="1:3" x14ac:dyDescent="0.2">
      <c r="A11489">
        <v>83</v>
      </c>
      <c r="B11489">
        <v>33</v>
      </c>
      <c r="C11489">
        <v>69</v>
      </c>
    </row>
    <row r="11490" spans="1:3" x14ac:dyDescent="0.2">
      <c r="A11490">
        <v>83</v>
      </c>
      <c r="B11490">
        <v>34</v>
      </c>
      <c r="C11490">
        <v>69</v>
      </c>
    </row>
    <row r="11491" spans="1:3" x14ac:dyDescent="0.2">
      <c r="A11491">
        <v>83</v>
      </c>
      <c r="B11491">
        <v>35</v>
      </c>
      <c r="C11491">
        <v>58</v>
      </c>
    </row>
    <row r="11492" spans="1:3" x14ac:dyDescent="0.2">
      <c r="A11492">
        <v>83</v>
      </c>
      <c r="B11492">
        <v>36</v>
      </c>
      <c r="C11492">
        <v>58</v>
      </c>
    </row>
    <row r="11493" spans="1:3" x14ac:dyDescent="0.2">
      <c r="A11493">
        <v>83</v>
      </c>
      <c r="B11493">
        <v>37</v>
      </c>
      <c r="C11493">
        <v>93</v>
      </c>
    </row>
    <row r="11494" spans="1:3" x14ac:dyDescent="0.2">
      <c r="A11494">
        <v>83</v>
      </c>
      <c r="B11494">
        <v>38</v>
      </c>
      <c r="C11494">
        <v>10</v>
      </c>
    </row>
    <row r="11495" spans="1:3" x14ac:dyDescent="0.2">
      <c r="A11495">
        <v>83</v>
      </c>
      <c r="B11495">
        <v>39</v>
      </c>
      <c r="C11495">
        <v>42</v>
      </c>
    </row>
    <row r="11496" spans="1:3" x14ac:dyDescent="0.2">
      <c r="A11496">
        <v>83</v>
      </c>
      <c r="B11496">
        <v>40</v>
      </c>
      <c r="C11496">
        <v>49</v>
      </c>
    </row>
    <row r="11497" spans="1:3" x14ac:dyDescent="0.2">
      <c r="A11497">
        <v>83</v>
      </c>
      <c r="B11497">
        <v>41</v>
      </c>
      <c r="C11497">
        <v>105</v>
      </c>
    </row>
    <row r="11498" spans="1:3" x14ac:dyDescent="0.2">
      <c r="A11498">
        <v>83</v>
      </c>
      <c r="B11498">
        <v>42</v>
      </c>
      <c r="C11498">
        <v>49</v>
      </c>
    </row>
    <row r="11499" spans="1:3" x14ac:dyDescent="0.2">
      <c r="A11499">
        <v>83</v>
      </c>
      <c r="B11499">
        <v>43</v>
      </c>
      <c r="C11499">
        <v>105</v>
      </c>
    </row>
    <row r="11500" spans="1:3" x14ac:dyDescent="0.2">
      <c r="A11500">
        <v>83</v>
      </c>
      <c r="B11500">
        <v>44</v>
      </c>
      <c r="C11500">
        <v>93</v>
      </c>
    </row>
    <row r="11501" spans="1:3" x14ac:dyDescent="0.2">
      <c r="A11501">
        <v>83</v>
      </c>
      <c r="B11501">
        <v>45</v>
      </c>
      <c r="C11501">
        <v>115</v>
      </c>
    </row>
    <row r="11502" spans="1:3" x14ac:dyDescent="0.2">
      <c r="A11502">
        <v>83</v>
      </c>
      <c r="B11502">
        <v>46</v>
      </c>
      <c r="C11502">
        <v>85</v>
      </c>
    </row>
    <row r="11503" spans="1:3" x14ac:dyDescent="0.2">
      <c r="A11503">
        <v>83</v>
      </c>
      <c r="B11503">
        <v>47</v>
      </c>
      <c r="C11503">
        <v>85</v>
      </c>
    </row>
    <row r="11504" spans="1:3" x14ac:dyDescent="0.2">
      <c r="A11504">
        <v>83</v>
      </c>
      <c r="B11504">
        <v>48</v>
      </c>
      <c r="C11504">
        <v>122</v>
      </c>
    </row>
    <row r="11505" spans="1:3" x14ac:dyDescent="0.2">
      <c r="A11505">
        <v>83</v>
      </c>
      <c r="B11505">
        <v>49</v>
      </c>
      <c r="C11505">
        <v>70</v>
      </c>
    </row>
    <row r="11506" spans="1:3" x14ac:dyDescent="0.2">
      <c r="A11506">
        <v>83</v>
      </c>
      <c r="B11506">
        <v>50</v>
      </c>
      <c r="C11506">
        <v>105</v>
      </c>
    </row>
    <row r="11507" spans="1:3" x14ac:dyDescent="0.2">
      <c r="A11507">
        <v>83</v>
      </c>
      <c r="B11507">
        <v>51</v>
      </c>
      <c r="C11507">
        <v>27</v>
      </c>
    </row>
    <row r="11508" spans="1:3" x14ac:dyDescent="0.2">
      <c r="A11508">
        <v>83</v>
      </c>
      <c r="B11508">
        <v>52</v>
      </c>
      <c r="C11508">
        <v>41</v>
      </c>
    </row>
    <row r="11509" spans="1:3" x14ac:dyDescent="0.2">
      <c r="A11509">
        <v>83</v>
      </c>
      <c r="B11509">
        <v>53</v>
      </c>
      <c r="C11509">
        <v>50</v>
      </c>
    </row>
    <row r="11510" spans="1:3" x14ac:dyDescent="0.2">
      <c r="A11510">
        <v>83</v>
      </c>
      <c r="B11510">
        <v>54</v>
      </c>
      <c r="C11510">
        <v>64</v>
      </c>
    </row>
    <row r="11511" spans="1:3" x14ac:dyDescent="0.2">
      <c r="A11511">
        <v>83</v>
      </c>
      <c r="B11511">
        <v>55</v>
      </c>
      <c r="C11511">
        <v>79</v>
      </c>
    </row>
    <row r="11512" spans="1:3" x14ac:dyDescent="0.2">
      <c r="A11512">
        <v>83</v>
      </c>
      <c r="B11512">
        <v>56</v>
      </c>
      <c r="C11512">
        <v>79</v>
      </c>
    </row>
    <row r="11513" spans="1:3" x14ac:dyDescent="0.2">
      <c r="A11513">
        <v>83</v>
      </c>
      <c r="B11513">
        <v>57</v>
      </c>
      <c r="C11513">
        <v>71</v>
      </c>
    </row>
    <row r="11514" spans="1:3" x14ac:dyDescent="0.2">
      <c r="A11514">
        <v>83</v>
      </c>
      <c r="B11514">
        <v>58</v>
      </c>
      <c r="C11514">
        <v>79</v>
      </c>
    </row>
    <row r="11515" spans="1:3" x14ac:dyDescent="0.2">
      <c r="A11515">
        <v>83</v>
      </c>
      <c r="B11515">
        <v>59</v>
      </c>
      <c r="C11515">
        <v>103</v>
      </c>
    </row>
    <row r="11516" spans="1:3" x14ac:dyDescent="0.2">
      <c r="A11516">
        <v>83</v>
      </c>
      <c r="B11516">
        <v>60</v>
      </c>
      <c r="C11516">
        <v>97</v>
      </c>
    </row>
    <row r="11517" spans="1:3" x14ac:dyDescent="0.2">
      <c r="A11517">
        <v>83</v>
      </c>
      <c r="B11517">
        <v>61</v>
      </c>
      <c r="C11517">
        <v>46</v>
      </c>
    </row>
    <row r="11518" spans="1:3" x14ac:dyDescent="0.2">
      <c r="A11518">
        <v>83</v>
      </c>
      <c r="B11518">
        <v>62</v>
      </c>
      <c r="C11518">
        <v>115</v>
      </c>
    </row>
    <row r="11519" spans="1:3" x14ac:dyDescent="0.2">
      <c r="A11519">
        <v>83</v>
      </c>
      <c r="B11519">
        <v>63</v>
      </c>
      <c r="C11519">
        <v>93</v>
      </c>
    </row>
    <row r="11520" spans="1:3" x14ac:dyDescent="0.2">
      <c r="A11520">
        <v>83</v>
      </c>
      <c r="B11520">
        <v>64</v>
      </c>
      <c r="C11520">
        <v>70</v>
      </c>
    </row>
    <row r="11521" spans="1:3" x14ac:dyDescent="0.2">
      <c r="A11521">
        <v>83</v>
      </c>
      <c r="B11521">
        <v>65</v>
      </c>
      <c r="C11521">
        <v>65</v>
      </c>
    </row>
    <row r="11522" spans="1:3" x14ac:dyDescent="0.2">
      <c r="A11522">
        <v>83</v>
      </c>
      <c r="B11522">
        <v>66</v>
      </c>
      <c r="C11522">
        <v>84</v>
      </c>
    </row>
    <row r="11523" spans="1:3" x14ac:dyDescent="0.2">
      <c r="A11523">
        <v>83</v>
      </c>
      <c r="B11523">
        <v>67</v>
      </c>
      <c r="C11523">
        <v>61</v>
      </c>
    </row>
    <row r="11524" spans="1:3" x14ac:dyDescent="0.2">
      <c r="A11524">
        <v>83</v>
      </c>
      <c r="B11524">
        <v>68</v>
      </c>
      <c r="C11524">
        <v>92</v>
      </c>
    </row>
    <row r="11525" spans="1:3" x14ac:dyDescent="0.2">
      <c r="A11525">
        <v>83</v>
      </c>
      <c r="B11525">
        <v>69</v>
      </c>
      <c r="C11525">
        <v>66</v>
      </c>
    </row>
    <row r="11526" spans="1:3" x14ac:dyDescent="0.2">
      <c r="A11526">
        <v>83</v>
      </c>
      <c r="B11526">
        <v>70</v>
      </c>
      <c r="C11526">
        <v>88</v>
      </c>
    </row>
    <row r="11527" spans="1:3" x14ac:dyDescent="0.2">
      <c r="A11527">
        <v>83</v>
      </c>
      <c r="B11527">
        <v>71</v>
      </c>
      <c r="C11527">
        <v>80</v>
      </c>
    </row>
    <row r="11528" spans="1:3" x14ac:dyDescent="0.2">
      <c r="A11528">
        <v>83</v>
      </c>
      <c r="B11528">
        <v>72</v>
      </c>
      <c r="C11528">
        <v>40</v>
      </c>
    </row>
    <row r="11529" spans="1:3" x14ac:dyDescent="0.2">
      <c r="A11529">
        <v>83</v>
      </c>
      <c r="B11529">
        <v>73</v>
      </c>
      <c r="C11529">
        <v>41</v>
      </c>
    </row>
    <row r="11530" spans="1:3" x14ac:dyDescent="0.2">
      <c r="A11530">
        <v>83</v>
      </c>
      <c r="B11530">
        <v>74</v>
      </c>
      <c r="C11530">
        <v>70</v>
      </c>
    </row>
    <row r="11531" spans="1:3" x14ac:dyDescent="0.2">
      <c r="A11531">
        <v>83</v>
      </c>
      <c r="B11531">
        <v>75</v>
      </c>
      <c r="C11531">
        <v>70</v>
      </c>
    </row>
    <row r="11532" spans="1:3" x14ac:dyDescent="0.2">
      <c r="A11532">
        <v>83</v>
      </c>
      <c r="B11532">
        <v>76</v>
      </c>
      <c r="C11532">
        <v>46</v>
      </c>
    </row>
    <row r="11533" spans="1:3" x14ac:dyDescent="0.2">
      <c r="A11533">
        <v>83</v>
      </c>
      <c r="B11533">
        <v>77</v>
      </c>
      <c r="C11533">
        <v>46</v>
      </c>
    </row>
    <row r="11534" spans="1:3" x14ac:dyDescent="0.2">
      <c r="A11534">
        <v>83</v>
      </c>
      <c r="B11534">
        <v>78</v>
      </c>
      <c r="C11534">
        <v>31</v>
      </c>
    </row>
    <row r="11535" spans="1:3" x14ac:dyDescent="0.2">
      <c r="A11535">
        <v>83</v>
      </c>
      <c r="B11535">
        <v>79</v>
      </c>
      <c r="C11535">
        <v>80</v>
      </c>
    </row>
    <row r="11536" spans="1:3" x14ac:dyDescent="0.2">
      <c r="A11536">
        <v>83</v>
      </c>
      <c r="B11536">
        <v>80</v>
      </c>
      <c r="C11536">
        <v>99</v>
      </c>
    </row>
    <row r="11537" spans="1:3" x14ac:dyDescent="0.2">
      <c r="A11537">
        <v>83</v>
      </c>
      <c r="B11537">
        <v>81</v>
      </c>
      <c r="C11537">
        <v>64</v>
      </c>
    </row>
    <row r="11538" spans="1:3" x14ac:dyDescent="0.2">
      <c r="A11538">
        <v>83</v>
      </c>
      <c r="B11538">
        <v>82</v>
      </c>
      <c r="C11538">
        <v>55</v>
      </c>
    </row>
    <row r="11539" spans="1:3" x14ac:dyDescent="0.2">
      <c r="A11539">
        <v>83</v>
      </c>
      <c r="B11539">
        <v>83</v>
      </c>
      <c r="C11539">
        <v>83</v>
      </c>
    </row>
    <row r="11540" spans="1:3" x14ac:dyDescent="0.2">
      <c r="A11540">
        <v>83</v>
      </c>
      <c r="B11540">
        <v>84</v>
      </c>
      <c r="C11540">
        <v>85</v>
      </c>
    </row>
    <row r="11541" spans="1:3" x14ac:dyDescent="0.2">
      <c r="A11541">
        <v>83</v>
      </c>
      <c r="B11541">
        <v>85</v>
      </c>
      <c r="C11541">
        <v>83</v>
      </c>
    </row>
    <row r="11542" spans="1:3" x14ac:dyDescent="0.2">
      <c r="A11542">
        <v>83</v>
      </c>
      <c r="B11542">
        <v>86</v>
      </c>
      <c r="C11542">
        <v>92</v>
      </c>
    </row>
    <row r="11543" spans="1:3" x14ac:dyDescent="0.2">
      <c r="A11543">
        <v>83</v>
      </c>
      <c r="B11543">
        <v>87</v>
      </c>
      <c r="C11543">
        <v>10</v>
      </c>
    </row>
    <row r="11544" spans="1:3" x14ac:dyDescent="0.2">
      <c r="A11544">
        <v>83</v>
      </c>
      <c r="B11544">
        <v>88</v>
      </c>
      <c r="C11544">
        <v>65</v>
      </c>
    </row>
    <row r="11545" spans="1:3" x14ac:dyDescent="0.2">
      <c r="A11545">
        <v>83</v>
      </c>
      <c r="B11545">
        <v>89</v>
      </c>
      <c r="C11545">
        <v>31</v>
      </c>
    </row>
    <row r="11546" spans="1:3" x14ac:dyDescent="0.2">
      <c r="A11546">
        <v>83</v>
      </c>
      <c r="B11546">
        <v>90</v>
      </c>
      <c r="C11546">
        <v>71</v>
      </c>
    </row>
    <row r="11547" spans="1:3" x14ac:dyDescent="0.2">
      <c r="A11547">
        <v>83</v>
      </c>
      <c r="B11547">
        <v>91</v>
      </c>
      <c r="C11547">
        <v>79</v>
      </c>
    </row>
    <row r="11548" spans="1:3" x14ac:dyDescent="0.2">
      <c r="A11548">
        <v>83</v>
      </c>
      <c r="B11548">
        <v>92</v>
      </c>
      <c r="C11548">
        <v>76</v>
      </c>
    </row>
    <row r="11549" spans="1:3" x14ac:dyDescent="0.2">
      <c r="A11549">
        <v>83</v>
      </c>
      <c r="B11549">
        <v>93</v>
      </c>
      <c r="C11549">
        <v>46</v>
      </c>
    </row>
    <row r="11550" spans="1:3" x14ac:dyDescent="0.2">
      <c r="A11550">
        <v>83</v>
      </c>
      <c r="B11550">
        <v>94</v>
      </c>
      <c r="C11550">
        <v>46</v>
      </c>
    </row>
    <row r="11551" spans="1:3" x14ac:dyDescent="0.2">
      <c r="A11551">
        <v>83</v>
      </c>
      <c r="B11551">
        <v>95</v>
      </c>
      <c r="C11551">
        <v>54</v>
      </c>
    </row>
    <row r="11552" spans="1:3" x14ac:dyDescent="0.2">
      <c r="A11552">
        <v>83</v>
      </c>
      <c r="B11552">
        <v>96</v>
      </c>
      <c r="C11552">
        <v>54</v>
      </c>
    </row>
    <row r="11553" spans="1:3" x14ac:dyDescent="0.2">
      <c r="A11553">
        <v>83</v>
      </c>
      <c r="B11553">
        <v>97</v>
      </c>
      <c r="C11553">
        <v>122</v>
      </c>
    </row>
    <row r="11554" spans="1:3" x14ac:dyDescent="0.2">
      <c r="A11554">
        <v>83</v>
      </c>
      <c r="B11554">
        <v>98</v>
      </c>
      <c r="C11554">
        <v>63</v>
      </c>
    </row>
    <row r="11555" spans="1:3" x14ac:dyDescent="0.2">
      <c r="A11555">
        <v>83</v>
      </c>
      <c r="B11555">
        <v>99</v>
      </c>
      <c r="C11555">
        <v>65</v>
      </c>
    </row>
    <row r="11556" spans="1:3" x14ac:dyDescent="0.2">
      <c r="A11556">
        <v>83</v>
      </c>
      <c r="B11556">
        <v>100</v>
      </c>
      <c r="C11556">
        <v>83</v>
      </c>
    </row>
    <row r="11557" spans="1:3" x14ac:dyDescent="0.2">
      <c r="A11557">
        <v>83</v>
      </c>
      <c r="B11557">
        <v>101</v>
      </c>
      <c r="C11557">
        <v>108</v>
      </c>
    </row>
    <row r="11558" spans="1:3" x14ac:dyDescent="0.2">
      <c r="A11558">
        <v>83</v>
      </c>
      <c r="B11558">
        <v>102</v>
      </c>
      <c r="C11558">
        <v>112</v>
      </c>
    </row>
    <row r="11559" spans="1:3" x14ac:dyDescent="0.2">
      <c r="A11559">
        <v>83</v>
      </c>
      <c r="B11559">
        <v>103</v>
      </c>
      <c r="C11559">
        <v>66</v>
      </c>
    </row>
    <row r="11560" spans="1:3" x14ac:dyDescent="0.2">
      <c r="A11560">
        <v>83</v>
      </c>
      <c r="B11560">
        <v>104</v>
      </c>
      <c r="C11560">
        <v>80</v>
      </c>
    </row>
    <row r="11561" spans="1:3" x14ac:dyDescent="0.2">
      <c r="A11561">
        <v>83</v>
      </c>
      <c r="B11561">
        <v>105</v>
      </c>
      <c r="C11561">
        <v>99</v>
      </c>
    </row>
    <row r="11562" spans="1:3" x14ac:dyDescent="0.2">
      <c r="A11562">
        <v>83</v>
      </c>
      <c r="B11562">
        <v>106</v>
      </c>
      <c r="C11562">
        <v>48</v>
      </c>
    </row>
    <row r="11563" spans="1:3" x14ac:dyDescent="0.2">
      <c r="A11563">
        <v>83</v>
      </c>
      <c r="B11563">
        <v>107</v>
      </c>
      <c r="C11563">
        <v>92</v>
      </c>
    </row>
    <row r="11564" spans="1:3" x14ac:dyDescent="0.2">
      <c r="A11564">
        <v>83</v>
      </c>
      <c r="B11564">
        <v>108</v>
      </c>
      <c r="C11564">
        <v>122</v>
      </c>
    </row>
    <row r="11565" spans="1:3" x14ac:dyDescent="0.2">
      <c r="A11565">
        <v>83</v>
      </c>
      <c r="B11565">
        <v>109</v>
      </c>
      <c r="C11565">
        <v>93</v>
      </c>
    </row>
    <row r="11566" spans="1:3" x14ac:dyDescent="0.2">
      <c r="A11566">
        <v>83</v>
      </c>
      <c r="B11566">
        <v>110</v>
      </c>
      <c r="C11566">
        <v>113</v>
      </c>
    </row>
    <row r="11567" spans="1:3" x14ac:dyDescent="0.2">
      <c r="A11567">
        <v>83</v>
      </c>
      <c r="B11567">
        <v>111</v>
      </c>
      <c r="C11567">
        <v>113</v>
      </c>
    </row>
    <row r="11568" spans="1:3" x14ac:dyDescent="0.2">
      <c r="A11568">
        <v>83</v>
      </c>
      <c r="B11568">
        <v>112</v>
      </c>
      <c r="C11568">
        <v>76</v>
      </c>
    </row>
    <row r="11569" spans="1:3" x14ac:dyDescent="0.2">
      <c r="A11569">
        <v>83</v>
      </c>
      <c r="B11569">
        <v>113</v>
      </c>
      <c r="C11569">
        <v>122</v>
      </c>
    </row>
    <row r="11570" spans="1:3" x14ac:dyDescent="0.2">
      <c r="A11570">
        <v>83</v>
      </c>
      <c r="B11570">
        <v>114</v>
      </c>
      <c r="C11570">
        <v>97</v>
      </c>
    </row>
    <row r="11571" spans="1:3" x14ac:dyDescent="0.2">
      <c r="A11571">
        <v>83</v>
      </c>
      <c r="B11571">
        <v>115</v>
      </c>
      <c r="C11571">
        <v>74</v>
      </c>
    </row>
    <row r="11572" spans="1:3" x14ac:dyDescent="0.2">
      <c r="A11572">
        <v>83</v>
      </c>
      <c r="B11572">
        <v>116</v>
      </c>
      <c r="C11572">
        <v>71</v>
      </c>
    </row>
    <row r="11573" spans="1:3" x14ac:dyDescent="0.2">
      <c r="A11573">
        <v>83</v>
      </c>
      <c r="B11573">
        <v>117</v>
      </c>
      <c r="C11573">
        <v>97</v>
      </c>
    </row>
    <row r="11574" spans="1:3" x14ac:dyDescent="0.2">
      <c r="A11574">
        <v>83</v>
      </c>
      <c r="B11574">
        <v>118</v>
      </c>
      <c r="C11574">
        <v>60</v>
      </c>
    </row>
    <row r="11575" spans="1:3" x14ac:dyDescent="0.2">
      <c r="A11575">
        <v>83</v>
      </c>
      <c r="B11575">
        <v>119</v>
      </c>
      <c r="C11575">
        <v>44</v>
      </c>
    </row>
    <row r="11576" spans="1:3" x14ac:dyDescent="0.2">
      <c r="A11576">
        <v>83</v>
      </c>
      <c r="B11576">
        <v>120</v>
      </c>
      <c r="C11576">
        <v>63</v>
      </c>
    </row>
    <row r="11577" spans="1:3" x14ac:dyDescent="0.2">
      <c r="A11577">
        <v>83</v>
      </c>
      <c r="B11577">
        <v>121</v>
      </c>
      <c r="C11577">
        <v>112</v>
      </c>
    </row>
    <row r="11578" spans="1:3" x14ac:dyDescent="0.2">
      <c r="A11578">
        <v>83</v>
      </c>
      <c r="B11578">
        <v>122</v>
      </c>
      <c r="C11578">
        <v>130</v>
      </c>
    </row>
    <row r="11579" spans="1:3" x14ac:dyDescent="0.2">
      <c r="A11579">
        <v>83</v>
      </c>
      <c r="B11579">
        <v>123</v>
      </c>
      <c r="C11579">
        <v>113</v>
      </c>
    </row>
    <row r="11580" spans="1:3" x14ac:dyDescent="0.2">
      <c r="A11580">
        <v>83</v>
      </c>
      <c r="B11580">
        <v>124</v>
      </c>
      <c r="C11580">
        <v>48</v>
      </c>
    </row>
    <row r="11581" spans="1:3" x14ac:dyDescent="0.2">
      <c r="A11581">
        <v>83</v>
      </c>
      <c r="B11581">
        <v>125</v>
      </c>
      <c r="C11581">
        <v>67</v>
      </c>
    </row>
    <row r="11582" spans="1:3" x14ac:dyDescent="0.2">
      <c r="A11582">
        <v>83</v>
      </c>
      <c r="B11582">
        <v>126</v>
      </c>
      <c r="C11582">
        <v>114</v>
      </c>
    </row>
    <row r="11583" spans="1:3" x14ac:dyDescent="0.2">
      <c r="A11583">
        <v>83</v>
      </c>
      <c r="B11583">
        <v>127</v>
      </c>
      <c r="C11583">
        <v>37</v>
      </c>
    </row>
    <row r="11584" spans="1:3" x14ac:dyDescent="0.2">
      <c r="A11584">
        <v>83</v>
      </c>
      <c r="B11584">
        <v>128</v>
      </c>
      <c r="C11584">
        <v>92</v>
      </c>
    </row>
    <row r="11585" spans="1:3" x14ac:dyDescent="0.2">
      <c r="A11585">
        <v>83</v>
      </c>
      <c r="B11585">
        <v>129</v>
      </c>
      <c r="C11585">
        <v>37</v>
      </c>
    </row>
    <row r="11586" spans="1:3" x14ac:dyDescent="0.2">
      <c r="A11586">
        <v>83</v>
      </c>
      <c r="B11586">
        <v>130</v>
      </c>
      <c r="C11586">
        <v>10</v>
      </c>
    </row>
    <row r="11587" spans="1:3" x14ac:dyDescent="0.2">
      <c r="A11587">
        <v>83</v>
      </c>
      <c r="B11587">
        <v>131</v>
      </c>
      <c r="C11587">
        <v>63</v>
      </c>
    </row>
    <row r="11588" spans="1:3" x14ac:dyDescent="0.2">
      <c r="A11588">
        <v>83</v>
      </c>
      <c r="B11588">
        <v>132</v>
      </c>
      <c r="C11588">
        <v>67</v>
      </c>
    </row>
    <row r="11589" spans="1:3" x14ac:dyDescent="0.2">
      <c r="A11589">
        <v>83</v>
      </c>
      <c r="B11589">
        <v>133</v>
      </c>
      <c r="C11589">
        <v>67</v>
      </c>
    </row>
    <row r="11590" spans="1:3" x14ac:dyDescent="0.2">
      <c r="A11590">
        <v>83</v>
      </c>
      <c r="B11590">
        <v>134</v>
      </c>
      <c r="C11590">
        <v>67</v>
      </c>
    </row>
    <row r="11591" spans="1:3" x14ac:dyDescent="0.2">
      <c r="A11591">
        <v>83</v>
      </c>
      <c r="B11591">
        <v>135</v>
      </c>
      <c r="C11591">
        <v>87</v>
      </c>
    </row>
    <row r="11592" spans="1:3" x14ac:dyDescent="0.2">
      <c r="A11592">
        <v>83</v>
      </c>
      <c r="B11592">
        <v>136</v>
      </c>
      <c r="C11592">
        <v>87</v>
      </c>
    </row>
    <row r="11593" spans="1:3" x14ac:dyDescent="0.2">
      <c r="A11593">
        <v>83</v>
      </c>
      <c r="B11593">
        <v>137</v>
      </c>
      <c r="C11593">
        <v>87</v>
      </c>
    </row>
    <row r="11594" spans="1:3" x14ac:dyDescent="0.2">
      <c r="A11594">
        <v>84</v>
      </c>
      <c r="B11594">
        <v>0</v>
      </c>
      <c r="C11594">
        <v>58</v>
      </c>
    </row>
    <row r="11595" spans="1:3" x14ac:dyDescent="0.2">
      <c r="A11595">
        <v>84</v>
      </c>
      <c r="B11595">
        <v>1</v>
      </c>
      <c r="C11595">
        <v>58</v>
      </c>
    </row>
    <row r="11596" spans="1:3" x14ac:dyDescent="0.2">
      <c r="A11596">
        <v>84</v>
      </c>
      <c r="B11596">
        <v>2</v>
      </c>
      <c r="C11596">
        <v>28</v>
      </c>
    </row>
    <row r="11597" spans="1:3" x14ac:dyDescent="0.2">
      <c r="A11597">
        <v>84</v>
      </c>
      <c r="B11597">
        <v>3</v>
      </c>
      <c r="C11597">
        <v>55</v>
      </c>
    </row>
    <row r="11598" spans="1:3" x14ac:dyDescent="0.2">
      <c r="A11598">
        <v>84</v>
      </c>
      <c r="B11598">
        <v>4</v>
      </c>
      <c r="C11598">
        <v>116</v>
      </c>
    </row>
    <row r="11599" spans="1:3" x14ac:dyDescent="0.2">
      <c r="A11599">
        <v>84</v>
      </c>
      <c r="B11599">
        <v>5</v>
      </c>
      <c r="C11599">
        <v>115</v>
      </c>
    </row>
    <row r="11600" spans="1:3" x14ac:dyDescent="0.2">
      <c r="A11600">
        <v>84</v>
      </c>
      <c r="B11600">
        <v>6</v>
      </c>
      <c r="C11600">
        <v>56</v>
      </c>
    </row>
    <row r="11601" spans="1:3" x14ac:dyDescent="0.2">
      <c r="A11601">
        <v>84</v>
      </c>
      <c r="B11601">
        <v>7</v>
      </c>
      <c r="C11601">
        <v>40</v>
      </c>
    </row>
    <row r="11602" spans="1:3" x14ac:dyDescent="0.2">
      <c r="A11602">
        <v>84</v>
      </c>
      <c r="B11602">
        <v>8</v>
      </c>
      <c r="C11602">
        <v>41</v>
      </c>
    </row>
    <row r="11603" spans="1:3" x14ac:dyDescent="0.2">
      <c r="A11603">
        <v>84</v>
      </c>
      <c r="B11603">
        <v>9</v>
      </c>
      <c r="C11603">
        <v>115</v>
      </c>
    </row>
    <row r="11604" spans="1:3" x14ac:dyDescent="0.2">
      <c r="A11604">
        <v>84</v>
      </c>
      <c r="B11604">
        <v>10</v>
      </c>
      <c r="C11604">
        <v>122</v>
      </c>
    </row>
    <row r="11605" spans="1:3" x14ac:dyDescent="0.2">
      <c r="A11605">
        <v>84</v>
      </c>
      <c r="B11605">
        <v>11</v>
      </c>
      <c r="C11605">
        <v>90</v>
      </c>
    </row>
    <row r="11606" spans="1:3" x14ac:dyDescent="0.2">
      <c r="A11606">
        <v>84</v>
      </c>
      <c r="B11606">
        <v>12</v>
      </c>
      <c r="C11606">
        <v>90</v>
      </c>
    </row>
    <row r="11607" spans="1:3" x14ac:dyDescent="0.2">
      <c r="A11607">
        <v>84</v>
      </c>
      <c r="B11607">
        <v>13</v>
      </c>
      <c r="C11607">
        <v>40</v>
      </c>
    </row>
    <row r="11608" spans="1:3" x14ac:dyDescent="0.2">
      <c r="A11608">
        <v>84</v>
      </c>
      <c r="B11608">
        <v>14</v>
      </c>
      <c r="C11608">
        <v>40</v>
      </c>
    </row>
    <row r="11609" spans="1:3" x14ac:dyDescent="0.2">
      <c r="A11609">
        <v>84</v>
      </c>
      <c r="B11609">
        <v>15</v>
      </c>
      <c r="C11609">
        <v>55</v>
      </c>
    </row>
    <row r="11610" spans="1:3" x14ac:dyDescent="0.2">
      <c r="A11610">
        <v>84</v>
      </c>
      <c r="B11610">
        <v>16</v>
      </c>
      <c r="C11610">
        <v>116</v>
      </c>
    </row>
    <row r="11611" spans="1:3" x14ac:dyDescent="0.2">
      <c r="A11611">
        <v>84</v>
      </c>
      <c r="B11611">
        <v>17</v>
      </c>
      <c r="C11611">
        <v>28</v>
      </c>
    </row>
    <row r="11612" spans="1:3" x14ac:dyDescent="0.2">
      <c r="A11612">
        <v>84</v>
      </c>
      <c r="B11612">
        <v>18</v>
      </c>
      <c r="C11612">
        <v>116</v>
      </c>
    </row>
    <row r="11613" spans="1:3" x14ac:dyDescent="0.2">
      <c r="A11613">
        <v>84</v>
      </c>
      <c r="B11613">
        <v>19</v>
      </c>
      <c r="C11613">
        <v>58</v>
      </c>
    </row>
    <row r="11614" spans="1:3" x14ac:dyDescent="0.2">
      <c r="A11614">
        <v>84</v>
      </c>
      <c r="B11614">
        <v>20</v>
      </c>
      <c r="C11614">
        <v>42</v>
      </c>
    </row>
    <row r="11615" spans="1:3" x14ac:dyDescent="0.2">
      <c r="A11615">
        <v>84</v>
      </c>
      <c r="B11615">
        <v>21</v>
      </c>
      <c r="C11615">
        <v>69</v>
      </c>
    </row>
    <row r="11616" spans="1:3" x14ac:dyDescent="0.2">
      <c r="A11616">
        <v>84</v>
      </c>
      <c r="B11616">
        <v>22</v>
      </c>
      <c r="C11616">
        <v>50</v>
      </c>
    </row>
    <row r="11617" spans="1:3" x14ac:dyDescent="0.2">
      <c r="A11617">
        <v>84</v>
      </c>
      <c r="B11617">
        <v>23</v>
      </c>
      <c r="C11617">
        <v>42</v>
      </c>
    </row>
    <row r="11618" spans="1:3" x14ac:dyDescent="0.2">
      <c r="A11618">
        <v>84</v>
      </c>
      <c r="B11618">
        <v>24</v>
      </c>
      <c r="C11618">
        <v>54</v>
      </c>
    </row>
    <row r="11619" spans="1:3" x14ac:dyDescent="0.2">
      <c r="A11619">
        <v>84</v>
      </c>
      <c r="B11619">
        <v>25</v>
      </c>
      <c r="C11619">
        <v>91</v>
      </c>
    </row>
    <row r="11620" spans="1:3" x14ac:dyDescent="0.2">
      <c r="A11620">
        <v>84</v>
      </c>
      <c r="B11620">
        <v>26</v>
      </c>
      <c r="C11620">
        <v>55</v>
      </c>
    </row>
    <row r="11621" spans="1:3" x14ac:dyDescent="0.2">
      <c r="A11621">
        <v>84</v>
      </c>
      <c r="B11621">
        <v>27</v>
      </c>
      <c r="C11621">
        <v>80</v>
      </c>
    </row>
    <row r="11622" spans="1:3" x14ac:dyDescent="0.2">
      <c r="A11622">
        <v>84</v>
      </c>
      <c r="B11622">
        <v>28</v>
      </c>
      <c r="C11622">
        <v>79</v>
      </c>
    </row>
    <row r="11623" spans="1:3" x14ac:dyDescent="0.2">
      <c r="A11623">
        <v>84</v>
      </c>
      <c r="B11623">
        <v>29</v>
      </c>
      <c r="C11623">
        <v>115</v>
      </c>
    </row>
    <row r="11624" spans="1:3" x14ac:dyDescent="0.2">
      <c r="A11624">
        <v>84</v>
      </c>
      <c r="B11624">
        <v>30</v>
      </c>
      <c r="C11624">
        <v>54</v>
      </c>
    </row>
    <row r="11625" spans="1:3" x14ac:dyDescent="0.2">
      <c r="A11625">
        <v>84</v>
      </c>
      <c r="B11625">
        <v>31</v>
      </c>
      <c r="C11625">
        <v>66</v>
      </c>
    </row>
    <row r="11626" spans="1:3" x14ac:dyDescent="0.2">
      <c r="A11626">
        <v>84</v>
      </c>
      <c r="B11626">
        <v>32</v>
      </c>
      <c r="C11626">
        <v>115</v>
      </c>
    </row>
    <row r="11627" spans="1:3" x14ac:dyDescent="0.2">
      <c r="A11627">
        <v>84</v>
      </c>
      <c r="B11627">
        <v>33</v>
      </c>
      <c r="C11627">
        <v>79</v>
      </c>
    </row>
    <row r="11628" spans="1:3" x14ac:dyDescent="0.2">
      <c r="A11628">
        <v>84</v>
      </c>
      <c r="B11628">
        <v>34</v>
      </c>
      <c r="C11628">
        <v>103</v>
      </c>
    </row>
    <row r="11629" spans="1:3" x14ac:dyDescent="0.2">
      <c r="A11629">
        <v>84</v>
      </c>
      <c r="B11629">
        <v>35</v>
      </c>
      <c r="C11629">
        <v>56</v>
      </c>
    </row>
    <row r="11630" spans="1:3" x14ac:dyDescent="0.2">
      <c r="A11630">
        <v>84</v>
      </c>
      <c r="B11630">
        <v>36</v>
      </c>
      <c r="C11630">
        <v>56</v>
      </c>
    </row>
    <row r="11631" spans="1:3" x14ac:dyDescent="0.2">
      <c r="A11631">
        <v>84</v>
      </c>
      <c r="B11631">
        <v>37</v>
      </c>
      <c r="C11631">
        <v>10</v>
      </c>
    </row>
    <row r="11632" spans="1:3" x14ac:dyDescent="0.2">
      <c r="A11632">
        <v>84</v>
      </c>
      <c r="B11632">
        <v>38</v>
      </c>
      <c r="C11632">
        <v>97</v>
      </c>
    </row>
    <row r="11633" spans="1:3" x14ac:dyDescent="0.2">
      <c r="A11633">
        <v>84</v>
      </c>
      <c r="B11633">
        <v>39</v>
      </c>
      <c r="C11633">
        <v>31</v>
      </c>
    </row>
    <row r="11634" spans="1:3" x14ac:dyDescent="0.2">
      <c r="A11634">
        <v>84</v>
      </c>
      <c r="B11634">
        <v>40</v>
      </c>
      <c r="C11634">
        <v>105</v>
      </c>
    </row>
    <row r="11635" spans="1:3" x14ac:dyDescent="0.2">
      <c r="A11635">
        <v>84</v>
      </c>
      <c r="B11635">
        <v>41</v>
      </c>
      <c r="C11635">
        <v>80</v>
      </c>
    </row>
    <row r="11636" spans="1:3" x14ac:dyDescent="0.2">
      <c r="A11636">
        <v>84</v>
      </c>
      <c r="B11636">
        <v>42</v>
      </c>
      <c r="C11636">
        <v>66</v>
      </c>
    </row>
    <row r="11637" spans="1:3" x14ac:dyDescent="0.2">
      <c r="A11637">
        <v>84</v>
      </c>
      <c r="B11637">
        <v>43</v>
      </c>
      <c r="C11637">
        <v>66</v>
      </c>
    </row>
    <row r="11638" spans="1:3" x14ac:dyDescent="0.2">
      <c r="A11638">
        <v>84</v>
      </c>
      <c r="B11638">
        <v>44</v>
      </c>
      <c r="C11638">
        <v>10</v>
      </c>
    </row>
    <row r="11639" spans="1:3" x14ac:dyDescent="0.2">
      <c r="A11639">
        <v>84</v>
      </c>
      <c r="B11639">
        <v>45</v>
      </c>
      <c r="C11639">
        <v>54</v>
      </c>
    </row>
    <row r="11640" spans="1:3" x14ac:dyDescent="0.2">
      <c r="A11640">
        <v>84</v>
      </c>
      <c r="B11640">
        <v>46</v>
      </c>
      <c r="C11640">
        <v>46</v>
      </c>
    </row>
    <row r="11641" spans="1:3" x14ac:dyDescent="0.2">
      <c r="A11641">
        <v>84</v>
      </c>
      <c r="B11641">
        <v>47</v>
      </c>
      <c r="C11641">
        <v>46</v>
      </c>
    </row>
    <row r="11642" spans="1:3" x14ac:dyDescent="0.2">
      <c r="A11642">
        <v>84</v>
      </c>
      <c r="B11642">
        <v>48</v>
      </c>
      <c r="C11642">
        <v>76</v>
      </c>
    </row>
    <row r="11643" spans="1:3" x14ac:dyDescent="0.2">
      <c r="A11643">
        <v>84</v>
      </c>
      <c r="B11643">
        <v>49</v>
      </c>
      <c r="C11643">
        <v>99</v>
      </c>
    </row>
    <row r="11644" spans="1:3" x14ac:dyDescent="0.2">
      <c r="A11644">
        <v>84</v>
      </c>
      <c r="B11644">
        <v>50</v>
      </c>
      <c r="C11644">
        <v>66</v>
      </c>
    </row>
    <row r="11645" spans="1:3" x14ac:dyDescent="0.2">
      <c r="A11645">
        <v>84</v>
      </c>
      <c r="B11645">
        <v>51</v>
      </c>
      <c r="C11645">
        <v>79</v>
      </c>
    </row>
    <row r="11646" spans="1:3" x14ac:dyDescent="0.2">
      <c r="A11646">
        <v>84</v>
      </c>
      <c r="B11646">
        <v>52</v>
      </c>
      <c r="C11646">
        <v>27</v>
      </c>
    </row>
    <row r="11647" spans="1:3" x14ac:dyDescent="0.2">
      <c r="A11647">
        <v>84</v>
      </c>
      <c r="B11647">
        <v>53</v>
      </c>
      <c r="C11647">
        <v>69</v>
      </c>
    </row>
    <row r="11648" spans="1:3" x14ac:dyDescent="0.2">
      <c r="A11648">
        <v>84</v>
      </c>
      <c r="B11648">
        <v>54</v>
      </c>
      <c r="C11648">
        <v>49</v>
      </c>
    </row>
    <row r="11649" spans="1:3" x14ac:dyDescent="0.2">
      <c r="A11649">
        <v>84</v>
      </c>
      <c r="B11649">
        <v>55</v>
      </c>
      <c r="C11649">
        <v>71</v>
      </c>
    </row>
    <row r="11650" spans="1:3" x14ac:dyDescent="0.2">
      <c r="A11650">
        <v>84</v>
      </c>
      <c r="B11650">
        <v>56</v>
      </c>
      <c r="C11650">
        <v>74</v>
      </c>
    </row>
    <row r="11651" spans="1:3" x14ac:dyDescent="0.2">
      <c r="A11651">
        <v>84</v>
      </c>
      <c r="B11651">
        <v>57</v>
      </c>
      <c r="C11651">
        <v>74</v>
      </c>
    </row>
    <row r="11652" spans="1:3" x14ac:dyDescent="0.2">
      <c r="A11652">
        <v>84</v>
      </c>
      <c r="B11652">
        <v>58</v>
      </c>
      <c r="C11652">
        <v>71</v>
      </c>
    </row>
    <row r="11653" spans="1:3" x14ac:dyDescent="0.2">
      <c r="A11653">
        <v>84</v>
      </c>
      <c r="B11653">
        <v>59</v>
      </c>
      <c r="C11653">
        <v>79</v>
      </c>
    </row>
    <row r="11654" spans="1:3" x14ac:dyDescent="0.2">
      <c r="A11654">
        <v>84</v>
      </c>
      <c r="B11654">
        <v>60</v>
      </c>
      <c r="C11654">
        <v>113</v>
      </c>
    </row>
    <row r="11655" spans="1:3" x14ac:dyDescent="0.2">
      <c r="A11655">
        <v>84</v>
      </c>
      <c r="B11655">
        <v>61</v>
      </c>
      <c r="C11655">
        <v>122</v>
      </c>
    </row>
    <row r="11656" spans="1:3" x14ac:dyDescent="0.2">
      <c r="A11656">
        <v>84</v>
      </c>
      <c r="B11656">
        <v>62</v>
      </c>
      <c r="C11656">
        <v>54</v>
      </c>
    </row>
    <row r="11657" spans="1:3" x14ac:dyDescent="0.2">
      <c r="A11657">
        <v>84</v>
      </c>
      <c r="B11657">
        <v>63</v>
      </c>
      <c r="C11657">
        <v>10</v>
      </c>
    </row>
    <row r="11658" spans="1:3" x14ac:dyDescent="0.2">
      <c r="A11658">
        <v>84</v>
      </c>
      <c r="B11658">
        <v>64</v>
      </c>
      <c r="C11658">
        <v>99</v>
      </c>
    </row>
    <row r="11659" spans="1:3" x14ac:dyDescent="0.2">
      <c r="A11659">
        <v>84</v>
      </c>
      <c r="B11659">
        <v>65</v>
      </c>
      <c r="C11659">
        <v>83</v>
      </c>
    </row>
    <row r="11660" spans="1:3" x14ac:dyDescent="0.2">
      <c r="A11660">
        <v>84</v>
      </c>
      <c r="B11660">
        <v>66</v>
      </c>
      <c r="C11660">
        <v>65</v>
      </c>
    </row>
    <row r="11661" spans="1:3" x14ac:dyDescent="0.2">
      <c r="A11661">
        <v>84</v>
      </c>
      <c r="B11661">
        <v>67</v>
      </c>
      <c r="C11661">
        <v>48</v>
      </c>
    </row>
    <row r="11662" spans="1:3" x14ac:dyDescent="0.2">
      <c r="A11662">
        <v>84</v>
      </c>
      <c r="B11662">
        <v>68</v>
      </c>
      <c r="C11662">
        <v>37</v>
      </c>
    </row>
    <row r="11663" spans="1:3" x14ac:dyDescent="0.2">
      <c r="A11663">
        <v>84</v>
      </c>
      <c r="B11663">
        <v>69</v>
      </c>
      <c r="C11663">
        <v>80</v>
      </c>
    </row>
    <row r="11664" spans="1:3" x14ac:dyDescent="0.2">
      <c r="A11664">
        <v>84</v>
      </c>
      <c r="B11664">
        <v>70</v>
      </c>
      <c r="C11664">
        <v>65</v>
      </c>
    </row>
    <row r="11665" spans="1:3" x14ac:dyDescent="0.2">
      <c r="A11665">
        <v>84</v>
      </c>
      <c r="B11665">
        <v>71</v>
      </c>
      <c r="C11665">
        <v>70</v>
      </c>
    </row>
    <row r="11666" spans="1:3" x14ac:dyDescent="0.2">
      <c r="A11666">
        <v>84</v>
      </c>
      <c r="B11666">
        <v>72</v>
      </c>
      <c r="C11666">
        <v>42</v>
      </c>
    </row>
    <row r="11667" spans="1:3" x14ac:dyDescent="0.2">
      <c r="A11667">
        <v>84</v>
      </c>
      <c r="B11667">
        <v>73</v>
      </c>
      <c r="C11667">
        <v>103</v>
      </c>
    </row>
    <row r="11668" spans="1:3" x14ac:dyDescent="0.2">
      <c r="A11668">
        <v>84</v>
      </c>
      <c r="B11668">
        <v>74</v>
      </c>
      <c r="C11668">
        <v>99</v>
      </c>
    </row>
    <row r="11669" spans="1:3" x14ac:dyDescent="0.2">
      <c r="A11669">
        <v>84</v>
      </c>
      <c r="B11669">
        <v>75</v>
      </c>
      <c r="C11669">
        <v>99</v>
      </c>
    </row>
    <row r="11670" spans="1:3" x14ac:dyDescent="0.2">
      <c r="A11670">
        <v>84</v>
      </c>
      <c r="B11670">
        <v>76</v>
      </c>
      <c r="C11670">
        <v>46</v>
      </c>
    </row>
    <row r="11671" spans="1:3" x14ac:dyDescent="0.2">
      <c r="A11671">
        <v>84</v>
      </c>
      <c r="B11671">
        <v>77</v>
      </c>
      <c r="C11671">
        <v>46</v>
      </c>
    </row>
    <row r="11672" spans="1:3" x14ac:dyDescent="0.2">
      <c r="A11672">
        <v>84</v>
      </c>
      <c r="B11672">
        <v>78</v>
      </c>
      <c r="C11672">
        <v>41</v>
      </c>
    </row>
    <row r="11673" spans="1:3" x14ac:dyDescent="0.2">
      <c r="A11673">
        <v>84</v>
      </c>
      <c r="B11673">
        <v>79</v>
      </c>
      <c r="C11673">
        <v>70</v>
      </c>
    </row>
    <row r="11674" spans="1:3" x14ac:dyDescent="0.2">
      <c r="A11674">
        <v>84</v>
      </c>
      <c r="B11674">
        <v>80</v>
      </c>
      <c r="C11674">
        <v>65</v>
      </c>
    </row>
    <row r="11675" spans="1:3" x14ac:dyDescent="0.2">
      <c r="A11675">
        <v>84</v>
      </c>
      <c r="B11675">
        <v>81</v>
      </c>
      <c r="C11675">
        <v>105</v>
      </c>
    </row>
    <row r="11676" spans="1:3" x14ac:dyDescent="0.2">
      <c r="A11676">
        <v>84</v>
      </c>
      <c r="B11676">
        <v>82</v>
      </c>
      <c r="C11676">
        <v>116</v>
      </c>
    </row>
    <row r="11677" spans="1:3" x14ac:dyDescent="0.2">
      <c r="A11677">
        <v>84</v>
      </c>
      <c r="B11677">
        <v>83</v>
      </c>
      <c r="C11677">
        <v>85</v>
      </c>
    </row>
    <row r="11678" spans="1:3" x14ac:dyDescent="0.2">
      <c r="A11678">
        <v>84</v>
      </c>
      <c r="B11678">
        <v>84</v>
      </c>
      <c r="C11678">
        <v>84</v>
      </c>
    </row>
    <row r="11679" spans="1:3" x14ac:dyDescent="0.2">
      <c r="A11679">
        <v>84</v>
      </c>
      <c r="B11679">
        <v>85</v>
      </c>
      <c r="C11679">
        <v>85</v>
      </c>
    </row>
    <row r="11680" spans="1:3" x14ac:dyDescent="0.2">
      <c r="A11680">
        <v>84</v>
      </c>
      <c r="B11680">
        <v>86</v>
      </c>
      <c r="C11680">
        <v>44</v>
      </c>
    </row>
    <row r="11681" spans="1:3" x14ac:dyDescent="0.2">
      <c r="A11681">
        <v>84</v>
      </c>
      <c r="B11681">
        <v>87</v>
      </c>
      <c r="C11681">
        <v>97</v>
      </c>
    </row>
    <row r="11682" spans="1:3" x14ac:dyDescent="0.2">
      <c r="A11682">
        <v>84</v>
      </c>
      <c r="B11682">
        <v>88</v>
      </c>
      <c r="C11682">
        <v>83</v>
      </c>
    </row>
    <row r="11683" spans="1:3" x14ac:dyDescent="0.2">
      <c r="A11683">
        <v>84</v>
      </c>
      <c r="B11683">
        <v>89</v>
      </c>
      <c r="C11683">
        <v>41</v>
      </c>
    </row>
    <row r="11684" spans="1:3" x14ac:dyDescent="0.2">
      <c r="A11684">
        <v>84</v>
      </c>
      <c r="B11684">
        <v>90</v>
      </c>
      <c r="C11684">
        <v>64</v>
      </c>
    </row>
    <row r="11685" spans="1:3" x14ac:dyDescent="0.2">
      <c r="A11685">
        <v>84</v>
      </c>
      <c r="B11685">
        <v>91</v>
      </c>
      <c r="C11685">
        <v>71</v>
      </c>
    </row>
    <row r="11686" spans="1:3" x14ac:dyDescent="0.2">
      <c r="A11686">
        <v>84</v>
      </c>
      <c r="B11686">
        <v>92</v>
      </c>
      <c r="C11686">
        <v>93</v>
      </c>
    </row>
    <row r="11687" spans="1:3" x14ac:dyDescent="0.2">
      <c r="A11687">
        <v>84</v>
      </c>
      <c r="B11687">
        <v>93</v>
      </c>
      <c r="C11687">
        <v>122</v>
      </c>
    </row>
    <row r="11688" spans="1:3" x14ac:dyDescent="0.2">
      <c r="A11688">
        <v>84</v>
      </c>
      <c r="B11688">
        <v>94</v>
      </c>
      <c r="C11688">
        <v>122</v>
      </c>
    </row>
    <row r="11689" spans="1:3" x14ac:dyDescent="0.2">
      <c r="A11689">
        <v>84</v>
      </c>
      <c r="B11689">
        <v>95</v>
      </c>
      <c r="C11689">
        <v>81</v>
      </c>
    </row>
    <row r="11690" spans="1:3" x14ac:dyDescent="0.2">
      <c r="A11690">
        <v>84</v>
      </c>
      <c r="B11690">
        <v>96</v>
      </c>
      <c r="C11690">
        <v>54</v>
      </c>
    </row>
    <row r="11691" spans="1:3" x14ac:dyDescent="0.2">
      <c r="A11691">
        <v>84</v>
      </c>
      <c r="B11691">
        <v>97</v>
      </c>
      <c r="C11691">
        <v>76</v>
      </c>
    </row>
    <row r="11692" spans="1:3" x14ac:dyDescent="0.2">
      <c r="A11692">
        <v>84</v>
      </c>
      <c r="B11692">
        <v>98</v>
      </c>
      <c r="C11692">
        <v>87</v>
      </c>
    </row>
    <row r="11693" spans="1:3" x14ac:dyDescent="0.2">
      <c r="A11693">
        <v>84</v>
      </c>
      <c r="B11693">
        <v>99</v>
      </c>
      <c r="C11693">
        <v>83</v>
      </c>
    </row>
    <row r="11694" spans="1:3" x14ac:dyDescent="0.2">
      <c r="A11694">
        <v>84</v>
      </c>
      <c r="B11694">
        <v>100</v>
      </c>
      <c r="C11694">
        <v>85</v>
      </c>
    </row>
    <row r="11695" spans="1:3" x14ac:dyDescent="0.2">
      <c r="A11695">
        <v>84</v>
      </c>
      <c r="B11695">
        <v>101</v>
      </c>
      <c r="C11695">
        <v>92</v>
      </c>
    </row>
    <row r="11696" spans="1:3" x14ac:dyDescent="0.2">
      <c r="A11696">
        <v>84</v>
      </c>
      <c r="B11696">
        <v>102</v>
      </c>
      <c r="C11696">
        <v>92</v>
      </c>
    </row>
    <row r="11697" spans="1:3" x14ac:dyDescent="0.2">
      <c r="A11697">
        <v>84</v>
      </c>
      <c r="B11697">
        <v>103</v>
      </c>
      <c r="C11697">
        <v>70</v>
      </c>
    </row>
    <row r="11698" spans="1:3" x14ac:dyDescent="0.2">
      <c r="A11698">
        <v>84</v>
      </c>
      <c r="B11698">
        <v>104</v>
      </c>
      <c r="C11698">
        <v>70</v>
      </c>
    </row>
    <row r="11699" spans="1:3" x14ac:dyDescent="0.2">
      <c r="A11699">
        <v>84</v>
      </c>
      <c r="B11699">
        <v>105</v>
      </c>
      <c r="C11699">
        <v>88</v>
      </c>
    </row>
    <row r="11700" spans="1:3" x14ac:dyDescent="0.2">
      <c r="A11700">
        <v>84</v>
      </c>
      <c r="B11700">
        <v>106</v>
      </c>
      <c r="C11700">
        <v>108</v>
      </c>
    </row>
    <row r="11701" spans="1:3" x14ac:dyDescent="0.2">
      <c r="A11701">
        <v>84</v>
      </c>
      <c r="B11701">
        <v>107</v>
      </c>
      <c r="C11701">
        <v>44</v>
      </c>
    </row>
    <row r="11702" spans="1:3" x14ac:dyDescent="0.2">
      <c r="A11702">
        <v>84</v>
      </c>
      <c r="B11702">
        <v>108</v>
      </c>
      <c r="C11702">
        <v>93</v>
      </c>
    </row>
    <row r="11703" spans="1:3" x14ac:dyDescent="0.2">
      <c r="A11703">
        <v>84</v>
      </c>
      <c r="B11703">
        <v>109</v>
      </c>
      <c r="C11703">
        <v>93</v>
      </c>
    </row>
    <row r="11704" spans="1:3" x14ac:dyDescent="0.2">
      <c r="A11704">
        <v>84</v>
      </c>
      <c r="B11704">
        <v>110</v>
      </c>
      <c r="C11704">
        <v>112</v>
      </c>
    </row>
    <row r="11705" spans="1:3" x14ac:dyDescent="0.2">
      <c r="A11705">
        <v>84</v>
      </c>
      <c r="B11705">
        <v>111</v>
      </c>
      <c r="C11705">
        <v>92</v>
      </c>
    </row>
    <row r="11706" spans="1:3" x14ac:dyDescent="0.2">
      <c r="A11706">
        <v>84</v>
      </c>
      <c r="B11706">
        <v>112</v>
      </c>
      <c r="C11706">
        <v>93</v>
      </c>
    </row>
    <row r="11707" spans="1:3" x14ac:dyDescent="0.2">
      <c r="A11707">
        <v>84</v>
      </c>
      <c r="B11707">
        <v>113</v>
      </c>
      <c r="C11707">
        <v>93</v>
      </c>
    </row>
    <row r="11708" spans="1:3" x14ac:dyDescent="0.2">
      <c r="A11708">
        <v>84</v>
      </c>
      <c r="B11708">
        <v>114</v>
      </c>
      <c r="C11708">
        <v>113</v>
      </c>
    </row>
    <row r="11709" spans="1:3" x14ac:dyDescent="0.2">
      <c r="A11709">
        <v>84</v>
      </c>
      <c r="B11709">
        <v>115</v>
      </c>
      <c r="C11709">
        <v>64</v>
      </c>
    </row>
    <row r="11710" spans="1:3" x14ac:dyDescent="0.2">
      <c r="A11710">
        <v>84</v>
      </c>
      <c r="B11710">
        <v>116</v>
      </c>
      <c r="C11710">
        <v>74</v>
      </c>
    </row>
    <row r="11711" spans="1:3" x14ac:dyDescent="0.2">
      <c r="A11711">
        <v>84</v>
      </c>
      <c r="B11711">
        <v>117</v>
      </c>
      <c r="C11711">
        <v>113</v>
      </c>
    </row>
    <row r="11712" spans="1:3" x14ac:dyDescent="0.2">
      <c r="A11712">
        <v>84</v>
      </c>
      <c r="B11712">
        <v>118</v>
      </c>
      <c r="C11712">
        <v>123</v>
      </c>
    </row>
    <row r="11713" spans="1:3" x14ac:dyDescent="0.2">
      <c r="A11713">
        <v>84</v>
      </c>
      <c r="B11713">
        <v>119</v>
      </c>
      <c r="C11713">
        <v>63</v>
      </c>
    </row>
    <row r="11714" spans="1:3" x14ac:dyDescent="0.2">
      <c r="A11714">
        <v>84</v>
      </c>
      <c r="B11714">
        <v>120</v>
      </c>
      <c r="C11714">
        <v>87</v>
      </c>
    </row>
    <row r="11715" spans="1:3" x14ac:dyDescent="0.2">
      <c r="A11715">
        <v>84</v>
      </c>
      <c r="B11715">
        <v>121</v>
      </c>
      <c r="C11715">
        <v>92</v>
      </c>
    </row>
    <row r="11716" spans="1:3" x14ac:dyDescent="0.2">
      <c r="A11716">
        <v>84</v>
      </c>
      <c r="B11716">
        <v>122</v>
      </c>
      <c r="C11716">
        <v>46</v>
      </c>
    </row>
    <row r="11717" spans="1:3" x14ac:dyDescent="0.2">
      <c r="A11717">
        <v>84</v>
      </c>
      <c r="B11717">
        <v>123</v>
      </c>
      <c r="C11717">
        <v>112</v>
      </c>
    </row>
    <row r="11718" spans="1:3" x14ac:dyDescent="0.2">
      <c r="A11718">
        <v>84</v>
      </c>
      <c r="B11718">
        <v>124</v>
      </c>
      <c r="C11718">
        <v>108</v>
      </c>
    </row>
    <row r="11719" spans="1:3" x14ac:dyDescent="0.2">
      <c r="A11719">
        <v>84</v>
      </c>
      <c r="B11719">
        <v>125</v>
      </c>
      <c r="C11719">
        <v>60</v>
      </c>
    </row>
    <row r="11720" spans="1:3" x14ac:dyDescent="0.2">
      <c r="A11720">
        <v>84</v>
      </c>
      <c r="B11720">
        <v>126</v>
      </c>
      <c r="C11720">
        <v>106</v>
      </c>
    </row>
    <row r="11721" spans="1:3" x14ac:dyDescent="0.2">
      <c r="A11721">
        <v>84</v>
      </c>
      <c r="B11721">
        <v>127</v>
      </c>
      <c r="C11721">
        <v>63</v>
      </c>
    </row>
    <row r="11722" spans="1:3" x14ac:dyDescent="0.2">
      <c r="A11722">
        <v>84</v>
      </c>
      <c r="B11722">
        <v>128</v>
      </c>
      <c r="C11722">
        <v>37</v>
      </c>
    </row>
    <row r="11723" spans="1:3" x14ac:dyDescent="0.2">
      <c r="A11723">
        <v>84</v>
      </c>
      <c r="B11723">
        <v>129</v>
      </c>
      <c r="C11723">
        <v>44</v>
      </c>
    </row>
    <row r="11724" spans="1:3" x14ac:dyDescent="0.2">
      <c r="A11724">
        <v>84</v>
      </c>
      <c r="B11724">
        <v>130</v>
      </c>
      <c r="C11724">
        <v>97</v>
      </c>
    </row>
    <row r="11725" spans="1:3" x14ac:dyDescent="0.2">
      <c r="A11725">
        <v>84</v>
      </c>
      <c r="B11725">
        <v>131</v>
      </c>
      <c r="C11725">
        <v>87</v>
      </c>
    </row>
    <row r="11726" spans="1:3" x14ac:dyDescent="0.2">
      <c r="A11726">
        <v>84</v>
      </c>
      <c r="B11726">
        <v>132</v>
      </c>
      <c r="C11726">
        <v>114</v>
      </c>
    </row>
    <row r="11727" spans="1:3" x14ac:dyDescent="0.2">
      <c r="A11727">
        <v>84</v>
      </c>
      <c r="B11727">
        <v>133</v>
      </c>
      <c r="C11727">
        <v>117</v>
      </c>
    </row>
    <row r="11728" spans="1:3" x14ac:dyDescent="0.2">
      <c r="A11728">
        <v>84</v>
      </c>
      <c r="B11728">
        <v>134</v>
      </c>
      <c r="C11728">
        <v>114</v>
      </c>
    </row>
    <row r="11729" spans="1:3" x14ac:dyDescent="0.2">
      <c r="A11729">
        <v>84</v>
      </c>
      <c r="B11729">
        <v>135</v>
      </c>
      <c r="C11729">
        <v>67</v>
      </c>
    </row>
    <row r="11730" spans="1:3" x14ac:dyDescent="0.2">
      <c r="A11730">
        <v>84</v>
      </c>
      <c r="B11730">
        <v>136</v>
      </c>
      <c r="C11730">
        <v>67</v>
      </c>
    </row>
    <row r="11731" spans="1:3" x14ac:dyDescent="0.2">
      <c r="A11731">
        <v>84</v>
      </c>
      <c r="B11731">
        <v>137</v>
      </c>
      <c r="C11731">
        <v>67</v>
      </c>
    </row>
    <row r="11732" spans="1:3" x14ac:dyDescent="0.2">
      <c r="A11732">
        <v>85</v>
      </c>
      <c r="B11732">
        <v>0</v>
      </c>
      <c r="C11732">
        <v>28</v>
      </c>
    </row>
    <row r="11733" spans="1:3" x14ac:dyDescent="0.2">
      <c r="A11733">
        <v>85</v>
      </c>
      <c r="B11733">
        <v>1</v>
      </c>
      <c r="C11733">
        <v>91</v>
      </c>
    </row>
    <row r="11734" spans="1:3" x14ac:dyDescent="0.2">
      <c r="A11734">
        <v>85</v>
      </c>
      <c r="B11734">
        <v>2</v>
      </c>
      <c r="C11734">
        <v>59</v>
      </c>
    </row>
    <row r="11735" spans="1:3" x14ac:dyDescent="0.2">
      <c r="A11735">
        <v>85</v>
      </c>
      <c r="B11735">
        <v>3</v>
      </c>
      <c r="C11735">
        <v>55</v>
      </c>
    </row>
    <row r="11736" spans="1:3" x14ac:dyDescent="0.2">
      <c r="A11736">
        <v>85</v>
      </c>
      <c r="B11736">
        <v>4</v>
      </c>
      <c r="C11736">
        <v>56</v>
      </c>
    </row>
    <row r="11737" spans="1:3" x14ac:dyDescent="0.2">
      <c r="A11737">
        <v>85</v>
      </c>
      <c r="B11737">
        <v>5</v>
      </c>
      <c r="C11737">
        <v>115</v>
      </c>
    </row>
    <row r="11738" spans="1:3" x14ac:dyDescent="0.2">
      <c r="A11738">
        <v>85</v>
      </c>
      <c r="B11738">
        <v>6</v>
      </c>
      <c r="C11738">
        <v>55</v>
      </c>
    </row>
    <row r="11739" spans="1:3" x14ac:dyDescent="0.2">
      <c r="A11739">
        <v>85</v>
      </c>
      <c r="B11739">
        <v>7</v>
      </c>
      <c r="C11739">
        <v>54</v>
      </c>
    </row>
    <row r="11740" spans="1:3" x14ac:dyDescent="0.2">
      <c r="A11740">
        <v>85</v>
      </c>
      <c r="B11740">
        <v>8</v>
      </c>
      <c r="C11740">
        <v>50</v>
      </c>
    </row>
    <row r="11741" spans="1:3" x14ac:dyDescent="0.2">
      <c r="A11741">
        <v>85</v>
      </c>
      <c r="B11741">
        <v>9</v>
      </c>
      <c r="C11741">
        <v>90</v>
      </c>
    </row>
    <row r="11742" spans="1:3" x14ac:dyDescent="0.2">
      <c r="A11742">
        <v>85</v>
      </c>
      <c r="B11742">
        <v>10</v>
      </c>
      <c r="C11742">
        <v>122</v>
      </c>
    </row>
    <row r="11743" spans="1:3" x14ac:dyDescent="0.2">
      <c r="A11743">
        <v>85</v>
      </c>
      <c r="B11743">
        <v>11</v>
      </c>
      <c r="C11743">
        <v>116</v>
      </c>
    </row>
    <row r="11744" spans="1:3" x14ac:dyDescent="0.2">
      <c r="A11744">
        <v>85</v>
      </c>
      <c r="B11744">
        <v>12</v>
      </c>
      <c r="C11744">
        <v>116</v>
      </c>
    </row>
    <row r="11745" spans="1:3" x14ac:dyDescent="0.2">
      <c r="A11745">
        <v>85</v>
      </c>
      <c r="B11745">
        <v>13</v>
      </c>
      <c r="C11745">
        <v>81</v>
      </c>
    </row>
    <row r="11746" spans="1:3" x14ac:dyDescent="0.2">
      <c r="A11746">
        <v>85</v>
      </c>
      <c r="B11746">
        <v>14</v>
      </c>
      <c r="C11746">
        <v>81</v>
      </c>
    </row>
    <row r="11747" spans="1:3" x14ac:dyDescent="0.2">
      <c r="A11747">
        <v>85</v>
      </c>
      <c r="B11747">
        <v>15</v>
      </c>
      <c r="C11747">
        <v>58</v>
      </c>
    </row>
    <row r="11748" spans="1:3" x14ac:dyDescent="0.2">
      <c r="A11748">
        <v>85</v>
      </c>
      <c r="B11748">
        <v>16</v>
      </c>
      <c r="C11748">
        <v>56</v>
      </c>
    </row>
    <row r="11749" spans="1:3" x14ac:dyDescent="0.2">
      <c r="A11749">
        <v>85</v>
      </c>
      <c r="B11749">
        <v>17</v>
      </c>
      <c r="C11749">
        <v>28</v>
      </c>
    </row>
    <row r="11750" spans="1:3" x14ac:dyDescent="0.2">
      <c r="A11750">
        <v>85</v>
      </c>
      <c r="B11750">
        <v>18</v>
      </c>
      <c r="C11750">
        <v>116</v>
      </c>
    </row>
    <row r="11751" spans="1:3" x14ac:dyDescent="0.2">
      <c r="A11751">
        <v>85</v>
      </c>
      <c r="B11751">
        <v>19</v>
      </c>
      <c r="C11751">
        <v>91</v>
      </c>
    </row>
    <row r="11752" spans="1:3" x14ac:dyDescent="0.2">
      <c r="A11752">
        <v>85</v>
      </c>
      <c r="B11752">
        <v>20</v>
      </c>
      <c r="C11752">
        <v>40</v>
      </c>
    </row>
    <row r="11753" spans="1:3" x14ac:dyDescent="0.2">
      <c r="A11753">
        <v>85</v>
      </c>
      <c r="B11753">
        <v>21</v>
      </c>
      <c r="C11753">
        <v>41</v>
      </c>
    </row>
    <row r="11754" spans="1:3" x14ac:dyDescent="0.2">
      <c r="A11754">
        <v>85</v>
      </c>
      <c r="B11754">
        <v>22</v>
      </c>
      <c r="C11754">
        <v>31</v>
      </c>
    </row>
    <row r="11755" spans="1:3" x14ac:dyDescent="0.2">
      <c r="A11755">
        <v>85</v>
      </c>
      <c r="B11755">
        <v>23</v>
      </c>
      <c r="C11755">
        <v>40</v>
      </c>
    </row>
    <row r="11756" spans="1:3" x14ac:dyDescent="0.2">
      <c r="A11756">
        <v>85</v>
      </c>
      <c r="B11756">
        <v>24</v>
      </c>
      <c r="C11756">
        <v>54</v>
      </c>
    </row>
    <row r="11757" spans="1:3" x14ac:dyDescent="0.2">
      <c r="A11757">
        <v>85</v>
      </c>
      <c r="B11757">
        <v>25</v>
      </c>
      <c r="C11757">
        <v>28</v>
      </c>
    </row>
    <row r="11758" spans="1:3" x14ac:dyDescent="0.2">
      <c r="A11758">
        <v>85</v>
      </c>
      <c r="B11758">
        <v>26</v>
      </c>
      <c r="C11758">
        <v>58</v>
      </c>
    </row>
    <row r="11759" spans="1:3" x14ac:dyDescent="0.2">
      <c r="A11759">
        <v>85</v>
      </c>
      <c r="B11759">
        <v>27</v>
      </c>
      <c r="C11759">
        <v>80</v>
      </c>
    </row>
    <row r="11760" spans="1:3" x14ac:dyDescent="0.2">
      <c r="A11760">
        <v>85</v>
      </c>
      <c r="B11760">
        <v>28</v>
      </c>
      <c r="C11760">
        <v>79</v>
      </c>
    </row>
    <row r="11761" spans="1:3" x14ac:dyDescent="0.2">
      <c r="A11761">
        <v>85</v>
      </c>
      <c r="B11761">
        <v>29</v>
      </c>
      <c r="C11761">
        <v>90</v>
      </c>
    </row>
    <row r="11762" spans="1:3" x14ac:dyDescent="0.2">
      <c r="A11762">
        <v>85</v>
      </c>
      <c r="B11762">
        <v>30</v>
      </c>
      <c r="C11762">
        <v>54</v>
      </c>
    </row>
    <row r="11763" spans="1:3" x14ac:dyDescent="0.2">
      <c r="A11763">
        <v>85</v>
      </c>
      <c r="B11763">
        <v>31</v>
      </c>
      <c r="C11763">
        <v>105</v>
      </c>
    </row>
    <row r="11764" spans="1:3" x14ac:dyDescent="0.2">
      <c r="A11764">
        <v>85</v>
      </c>
      <c r="B11764">
        <v>32</v>
      </c>
      <c r="C11764">
        <v>115</v>
      </c>
    </row>
    <row r="11765" spans="1:3" x14ac:dyDescent="0.2">
      <c r="A11765">
        <v>85</v>
      </c>
      <c r="B11765">
        <v>33</v>
      </c>
      <c r="C11765">
        <v>103</v>
      </c>
    </row>
    <row r="11766" spans="1:3" x14ac:dyDescent="0.2">
      <c r="A11766">
        <v>85</v>
      </c>
      <c r="B11766">
        <v>34</v>
      </c>
      <c r="C11766">
        <v>27</v>
      </c>
    </row>
    <row r="11767" spans="1:3" x14ac:dyDescent="0.2">
      <c r="A11767">
        <v>85</v>
      </c>
      <c r="B11767">
        <v>35</v>
      </c>
      <c r="C11767">
        <v>55</v>
      </c>
    </row>
    <row r="11768" spans="1:3" x14ac:dyDescent="0.2">
      <c r="A11768">
        <v>85</v>
      </c>
      <c r="B11768">
        <v>36</v>
      </c>
      <c r="C11768">
        <v>55</v>
      </c>
    </row>
    <row r="11769" spans="1:3" x14ac:dyDescent="0.2">
      <c r="A11769">
        <v>85</v>
      </c>
      <c r="B11769">
        <v>37</v>
      </c>
      <c r="C11769">
        <v>93</v>
      </c>
    </row>
    <row r="11770" spans="1:3" x14ac:dyDescent="0.2">
      <c r="A11770">
        <v>85</v>
      </c>
      <c r="B11770">
        <v>38</v>
      </c>
      <c r="C11770">
        <v>10</v>
      </c>
    </row>
    <row r="11771" spans="1:3" x14ac:dyDescent="0.2">
      <c r="A11771">
        <v>85</v>
      </c>
      <c r="B11771">
        <v>39</v>
      </c>
      <c r="C11771">
        <v>42</v>
      </c>
    </row>
    <row r="11772" spans="1:3" x14ac:dyDescent="0.2">
      <c r="A11772">
        <v>85</v>
      </c>
      <c r="B11772">
        <v>40</v>
      </c>
      <c r="C11772">
        <v>49</v>
      </c>
    </row>
    <row r="11773" spans="1:3" x14ac:dyDescent="0.2">
      <c r="A11773">
        <v>85</v>
      </c>
      <c r="B11773">
        <v>41</v>
      </c>
      <c r="C11773">
        <v>66</v>
      </c>
    </row>
    <row r="11774" spans="1:3" x14ac:dyDescent="0.2">
      <c r="A11774">
        <v>85</v>
      </c>
      <c r="B11774">
        <v>42</v>
      </c>
      <c r="C11774">
        <v>105</v>
      </c>
    </row>
    <row r="11775" spans="1:3" x14ac:dyDescent="0.2">
      <c r="A11775">
        <v>85</v>
      </c>
      <c r="B11775">
        <v>43</v>
      </c>
      <c r="C11775">
        <v>66</v>
      </c>
    </row>
    <row r="11776" spans="1:3" x14ac:dyDescent="0.2">
      <c r="A11776">
        <v>85</v>
      </c>
      <c r="B11776">
        <v>44</v>
      </c>
      <c r="C11776">
        <v>93</v>
      </c>
    </row>
    <row r="11777" spans="1:3" x14ac:dyDescent="0.2">
      <c r="A11777">
        <v>85</v>
      </c>
      <c r="B11777">
        <v>45</v>
      </c>
      <c r="C11777">
        <v>115</v>
      </c>
    </row>
    <row r="11778" spans="1:3" x14ac:dyDescent="0.2">
      <c r="A11778">
        <v>85</v>
      </c>
      <c r="B11778">
        <v>46</v>
      </c>
      <c r="C11778">
        <v>46</v>
      </c>
    </row>
    <row r="11779" spans="1:3" x14ac:dyDescent="0.2">
      <c r="A11779">
        <v>85</v>
      </c>
      <c r="B11779">
        <v>47</v>
      </c>
      <c r="C11779">
        <v>46</v>
      </c>
    </row>
    <row r="11780" spans="1:3" x14ac:dyDescent="0.2">
      <c r="A11780">
        <v>85</v>
      </c>
      <c r="B11780">
        <v>48</v>
      </c>
      <c r="C11780">
        <v>122</v>
      </c>
    </row>
    <row r="11781" spans="1:3" x14ac:dyDescent="0.2">
      <c r="A11781">
        <v>85</v>
      </c>
      <c r="B11781">
        <v>49</v>
      </c>
      <c r="C11781">
        <v>99</v>
      </c>
    </row>
    <row r="11782" spans="1:3" x14ac:dyDescent="0.2">
      <c r="A11782">
        <v>85</v>
      </c>
      <c r="B11782">
        <v>50</v>
      </c>
      <c r="C11782">
        <v>66</v>
      </c>
    </row>
    <row r="11783" spans="1:3" x14ac:dyDescent="0.2">
      <c r="A11783">
        <v>85</v>
      </c>
      <c r="B11783">
        <v>51</v>
      </c>
      <c r="C11783">
        <v>103</v>
      </c>
    </row>
    <row r="11784" spans="1:3" x14ac:dyDescent="0.2">
      <c r="A11784">
        <v>85</v>
      </c>
      <c r="B11784">
        <v>52</v>
      </c>
      <c r="C11784">
        <v>69</v>
      </c>
    </row>
    <row r="11785" spans="1:3" x14ac:dyDescent="0.2">
      <c r="A11785">
        <v>85</v>
      </c>
      <c r="B11785">
        <v>53</v>
      </c>
      <c r="C11785">
        <v>41</v>
      </c>
    </row>
    <row r="11786" spans="1:3" x14ac:dyDescent="0.2">
      <c r="A11786">
        <v>85</v>
      </c>
      <c r="B11786">
        <v>54</v>
      </c>
      <c r="C11786">
        <v>49</v>
      </c>
    </row>
    <row r="11787" spans="1:3" x14ac:dyDescent="0.2">
      <c r="A11787">
        <v>85</v>
      </c>
      <c r="B11787">
        <v>55</v>
      </c>
      <c r="C11787">
        <v>71</v>
      </c>
    </row>
    <row r="11788" spans="1:3" x14ac:dyDescent="0.2">
      <c r="A11788">
        <v>85</v>
      </c>
      <c r="B11788">
        <v>56</v>
      </c>
      <c r="C11788">
        <v>71</v>
      </c>
    </row>
    <row r="11789" spans="1:3" x14ac:dyDescent="0.2">
      <c r="A11789">
        <v>85</v>
      </c>
      <c r="B11789">
        <v>57</v>
      </c>
      <c r="C11789">
        <v>74</v>
      </c>
    </row>
    <row r="11790" spans="1:3" x14ac:dyDescent="0.2">
      <c r="A11790">
        <v>85</v>
      </c>
      <c r="B11790">
        <v>58</v>
      </c>
      <c r="C11790">
        <v>79</v>
      </c>
    </row>
    <row r="11791" spans="1:3" x14ac:dyDescent="0.2">
      <c r="A11791">
        <v>85</v>
      </c>
      <c r="B11791">
        <v>59</v>
      </c>
      <c r="C11791">
        <v>79</v>
      </c>
    </row>
    <row r="11792" spans="1:3" x14ac:dyDescent="0.2">
      <c r="A11792">
        <v>85</v>
      </c>
      <c r="B11792">
        <v>60</v>
      </c>
      <c r="C11792">
        <v>113</v>
      </c>
    </row>
    <row r="11793" spans="1:3" x14ac:dyDescent="0.2">
      <c r="A11793">
        <v>85</v>
      </c>
      <c r="B11793">
        <v>61</v>
      </c>
      <c r="C11793">
        <v>122</v>
      </c>
    </row>
    <row r="11794" spans="1:3" x14ac:dyDescent="0.2">
      <c r="A11794">
        <v>85</v>
      </c>
      <c r="B11794">
        <v>62</v>
      </c>
      <c r="C11794">
        <v>115</v>
      </c>
    </row>
    <row r="11795" spans="1:3" x14ac:dyDescent="0.2">
      <c r="A11795">
        <v>85</v>
      </c>
      <c r="B11795">
        <v>63</v>
      </c>
      <c r="C11795">
        <v>10</v>
      </c>
    </row>
    <row r="11796" spans="1:3" x14ac:dyDescent="0.2">
      <c r="A11796">
        <v>85</v>
      </c>
      <c r="B11796">
        <v>64</v>
      </c>
      <c r="C11796">
        <v>99</v>
      </c>
    </row>
    <row r="11797" spans="1:3" x14ac:dyDescent="0.2">
      <c r="A11797">
        <v>85</v>
      </c>
      <c r="B11797">
        <v>65</v>
      </c>
      <c r="C11797">
        <v>83</v>
      </c>
    </row>
    <row r="11798" spans="1:3" x14ac:dyDescent="0.2">
      <c r="A11798">
        <v>85</v>
      </c>
      <c r="B11798">
        <v>66</v>
      </c>
      <c r="C11798">
        <v>88</v>
      </c>
    </row>
    <row r="11799" spans="1:3" x14ac:dyDescent="0.2">
      <c r="A11799">
        <v>85</v>
      </c>
      <c r="B11799">
        <v>67</v>
      </c>
      <c r="C11799">
        <v>97</v>
      </c>
    </row>
    <row r="11800" spans="1:3" x14ac:dyDescent="0.2">
      <c r="A11800">
        <v>85</v>
      </c>
      <c r="B11800">
        <v>68</v>
      </c>
      <c r="C11800">
        <v>92</v>
      </c>
    </row>
    <row r="11801" spans="1:3" x14ac:dyDescent="0.2">
      <c r="A11801">
        <v>85</v>
      </c>
      <c r="B11801">
        <v>69</v>
      </c>
      <c r="C11801">
        <v>66</v>
      </c>
    </row>
    <row r="11802" spans="1:3" x14ac:dyDescent="0.2">
      <c r="A11802">
        <v>85</v>
      </c>
      <c r="B11802">
        <v>70</v>
      </c>
      <c r="C11802">
        <v>65</v>
      </c>
    </row>
    <row r="11803" spans="1:3" x14ac:dyDescent="0.2">
      <c r="A11803">
        <v>85</v>
      </c>
      <c r="B11803">
        <v>71</v>
      </c>
      <c r="C11803">
        <v>70</v>
      </c>
    </row>
    <row r="11804" spans="1:3" x14ac:dyDescent="0.2">
      <c r="A11804">
        <v>85</v>
      </c>
      <c r="B11804">
        <v>72</v>
      </c>
      <c r="C11804">
        <v>42</v>
      </c>
    </row>
    <row r="11805" spans="1:3" x14ac:dyDescent="0.2">
      <c r="A11805">
        <v>85</v>
      </c>
      <c r="B11805">
        <v>73</v>
      </c>
      <c r="C11805">
        <v>69</v>
      </c>
    </row>
    <row r="11806" spans="1:3" x14ac:dyDescent="0.2">
      <c r="A11806">
        <v>85</v>
      </c>
      <c r="B11806">
        <v>74</v>
      </c>
      <c r="C11806">
        <v>70</v>
      </c>
    </row>
    <row r="11807" spans="1:3" x14ac:dyDescent="0.2">
      <c r="A11807">
        <v>85</v>
      </c>
      <c r="B11807">
        <v>75</v>
      </c>
      <c r="C11807">
        <v>70</v>
      </c>
    </row>
    <row r="11808" spans="1:3" x14ac:dyDescent="0.2">
      <c r="A11808">
        <v>85</v>
      </c>
      <c r="B11808">
        <v>76</v>
      </c>
      <c r="C11808">
        <v>46</v>
      </c>
    </row>
    <row r="11809" spans="1:3" x14ac:dyDescent="0.2">
      <c r="A11809">
        <v>85</v>
      </c>
      <c r="B11809">
        <v>77</v>
      </c>
      <c r="C11809">
        <v>46</v>
      </c>
    </row>
    <row r="11810" spans="1:3" x14ac:dyDescent="0.2">
      <c r="A11810">
        <v>85</v>
      </c>
      <c r="B11810">
        <v>78</v>
      </c>
      <c r="C11810">
        <v>50</v>
      </c>
    </row>
    <row r="11811" spans="1:3" x14ac:dyDescent="0.2">
      <c r="A11811">
        <v>85</v>
      </c>
      <c r="B11811">
        <v>79</v>
      </c>
      <c r="C11811">
        <v>80</v>
      </c>
    </row>
    <row r="11812" spans="1:3" x14ac:dyDescent="0.2">
      <c r="A11812">
        <v>85</v>
      </c>
      <c r="B11812">
        <v>80</v>
      </c>
      <c r="C11812">
        <v>88</v>
      </c>
    </row>
    <row r="11813" spans="1:3" x14ac:dyDescent="0.2">
      <c r="A11813">
        <v>85</v>
      </c>
      <c r="B11813">
        <v>81</v>
      </c>
      <c r="C11813">
        <v>49</v>
      </c>
    </row>
    <row r="11814" spans="1:3" x14ac:dyDescent="0.2">
      <c r="A11814">
        <v>85</v>
      </c>
      <c r="B11814">
        <v>82</v>
      </c>
      <c r="C11814">
        <v>56</v>
      </c>
    </row>
    <row r="11815" spans="1:3" x14ac:dyDescent="0.2">
      <c r="A11815">
        <v>85</v>
      </c>
      <c r="B11815">
        <v>83</v>
      </c>
      <c r="C11815">
        <v>83</v>
      </c>
    </row>
    <row r="11816" spans="1:3" x14ac:dyDescent="0.2">
      <c r="A11816">
        <v>85</v>
      </c>
      <c r="B11816">
        <v>84</v>
      </c>
      <c r="C11816">
        <v>85</v>
      </c>
    </row>
    <row r="11817" spans="1:3" x14ac:dyDescent="0.2">
      <c r="A11817">
        <v>85</v>
      </c>
      <c r="B11817">
        <v>85</v>
      </c>
      <c r="C11817">
        <v>85</v>
      </c>
    </row>
    <row r="11818" spans="1:3" x14ac:dyDescent="0.2">
      <c r="A11818">
        <v>85</v>
      </c>
      <c r="B11818">
        <v>86</v>
      </c>
      <c r="C11818">
        <v>37</v>
      </c>
    </row>
    <row r="11819" spans="1:3" x14ac:dyDescent="0.2">
      <c r="A11819">
        <v>85</v>
      </c>
      <c r="B11819">
        <v>87</v>
      </c>
      <c r="C11819">
        <v>61</v>
      </c>
    </row>
    <row r="11820" spans="1:3" x14ac:dyDescent="0.2">
      <c r="A11820">
        <v>85</v>
      </c>
      <c r="B11820">
        <v>88</v>
      </c>
      <c r="C11820">
        <v>65</v>
      </c>
    </row>
    <row r="11821" spans="1:3" x14ac:dyDescent="0.2">
      <c r="A11821">
        <v>85</v>
      </c>
      <c r="B11821">
        <v>89</v>
      </c>
      <c r="C11821">
        <v>50</v>
      </c>
    </row>
    <row r="11822" spans="1:3" x14ac:dyDescent="0.2">
      <c r="A11822">
        <v>85</v>
      </c>
      <c r="B11822">
        <v>90</v>
      </c>
      <c r="C11822">
        <v>74</v>
      </c>
    </row>
    <row r="11823" spans="1:3" x14ac:dyDescent="0.2">
      <c r="A11823">
        <v>85</v>
      </c>
      <c r="B11823">
        <v>91</v>
      </c>
      <c r="C11823">
        <v>79</v>
      </c>
    </row>
    <row r="11824" spans="1:3" x14ac:dyDescent="0.2">
      <c r="A11824">
        <v>85</v>
      </c>
      <c r="B11824">
        <v>92</v>
      </c>
      <c r="C11824">
        <v>93</v>
      </c>
    </row>
    <row r="11825" spans="1:3" x14ac:dyDescent="0.2">
      <c r="A11825">
        <v>85</v>
      </c>
      <c r="B11825">
        <v>93</v>
      </c>
      <c r="C11825">
        <v>46</v>
      </c>
    </row>
    <row r="11826" spans="1:3" x14ac:dyDescent="0.2">
      <c r="A11826">
        <v>85</v>
      </c>
      <c r="B11826">
        <v>94</v>
      </c>
      <c r="C11826">
        <v>46</v>
      </c>
    </row>
    <row r="11827" spans="1:3" x14ac:dyDescent="0.2">
      <c r="A11827">
        <v>85</v>
      </c>
      <c r="B11827">
        <v>95</v>
      </c>
      <c r="C11827">
        <v>54</v>
      </c>
    </row>
    <row r="11828" spans="1:3" x14ac:dyDescent="0.2">
      <c r="A11828">
        <v>85</v>
      </c>
      <c r="B11828">
        <v>96</v>
      </c>
      <c r="C11828">
        <v>54</v>
      </c>
    </row>
    <row r="11829" spans="1:3" x14ac:dyDescent="0.2">
      <c r="A11829">
        <v>85</v>
      </c>
      <c r="B11829">
        <v>97</v>
      </c>
      <c r="C11829">
        <v>122</v>
      </c>
    </row>
    <row r="11830" spans="1:3" x14ac:dyDescent="0.2">
      <c r="A11830">
        <v>85</v>
      </c>
      <c r="B11830">
        <v>98</v>
      </c>
      <c r="C11830">
        <v>87</v>
      </c>
    </row>
    <row r="11831" spans="1:3" x14ac:dyDescent="0.2">
      <c r="A11831">
        <v>85</v>
      </c>
      <c r="B11831">
        <v>99</v>
      </c>
      <c r="C11831">
        <v>65</v>
      </c>
    </row>
    <row r="11832" spans="1:3" x14ac:dyDescent="0.2">
      <c r="A11832">
        <v>85</v>
      </c>
      <c r="B11832">
        <v>100</v>
      </c>
      <c r="C11832">
        <v>83</v>
      </c>
    </row>
    <row r="11833" spans="1:3" x14ac:dyDescent="0.2">
      <c r="A11833">
        <v>85</v>
      </c>
      <c r="B11833">
        <v>101</v>
      </c>
      <c r="C11833">
        <v>112</v>
      </c>
    </row>
    <row r="11834" spans="1:3" x14ac:dyDescent="0.2">
      <c r="A11834">
        <v>85</v>
      </c>
      <c r="B11834">
        <v>102</v>
      </c>
      <c r="C11834">
        <v>92</v>
      </c>
    </row>
    <row r="11835" spans="1:3" x14ac:dyDescent="0.2">
      <c r="A11835">
        <v>85</v>
      </c>
      <c r="B11835">
        <v>103</v>
      </c>
      <c r="C11835">
        <v>80</v>
      </c>
    </row>
    <row r="11836" spans="1:3" x14ac:dyDescent="0.2">
      <c r="A11836">
        <v>85</v>
      </c>
      <c r="B11836">
        <v>104</v>
      </c>
      <c r="C11836">
        <v>70</v>
      </c>
    </row>
    <row r="11837" spans="1:3" x14ac:dyDescent="0.2">
      <c r="A11837">
        <v>85</v>
      </c>
      <c r="B11837">
        <v>105</v>
      </c>
      <c r="C11837">
        <v>99</v>
      </c>
    </row>
    <row r="11838" spans="1:3" x14ac:dyDescent="0.2">
      <c r="A11838">
        <v>85</v>
      </c>
      <c r="B11838">
        <v>106</v>
      </c>
      <c r="C11838">
        <v>113</v>
      </c>
    </row>
    <row r="11839" spans="1:3" x14ac:dyDescent="0.2">
      <c r="A11839">
        <v>85</v>
      </c>
      <c r="B11839">
        <v>107</v>
      </c>
      <c r="C11839">
        <v>37</v>
      </c>
    </row>
    <row r="11840" spans="1:3" x14ac:dyDescent="0.2">
      <c r="A11840">
        <v>85</v>
      </c>
      <c r="B11840">
        <v>108</v>
      </c>
      <c r="C11840">
        <v>76</v>
      </c>
    </row>
    <row r="11841" spans="1:3" x14ac:dyDescent="0.2">
      <c r="A11841">
        <v>85</v>
      </c>
      <c r="B11841">
        <v>109</v>
      </c>
      <c r="C11841">
        <v>93</v>
      </c>
    </row>
    <row r="11842" spans="1:3" x14ac:dyDescent="0.2">
      <c r="A11842">
        <v>85</v>
      </c>
      <c r="B11842">
        <v>110</v>
      </c>
      <c r="C11842">
        <v>108</v>
      </c>
    </row>
    <row r="11843" spans="1:3" x14ac:dyDescent="0.2">
      <c r="A11843">
        <v>85</v>
      </c>
      <c r="B11843">
        <v>111</v>
      </c>
      <c r="C11843">
        <v>112</v>
      </c>
    </row>
    <row r="11844" spans="1:3" x14ac:dyDescent="0.2">
      <c r="A11844">
        <v>85</v>
      </c>
      <c r="B11844">
        <v>112</v>
      </c>
      <c r="C11844">
        <v>93</v>
      </c>
    </row>
    <row r="11845" spans="1:3" x14ac:dyDescent="0.2">
      <c r="A11845">
        <v>85</v>
      </c>
      <c r="B11845">
        <v>113</v>
      </c>
      <c r="C11845">
        <v>76</v>
      </c>
    </row>
    <row r="11846" spans="1:3" x14ac:dyDescent="0.2">
      <c r="A11846">
        <v>85</v>
      </c>
      <c r="B11846">
        <v>114</v>
      </c>
      <c r="C11846">
        <v>48</v>
      </c>
    </row>
    <row r="11847" spans="1:3" x14ac:dyDescent="0.2">
      <c r="A11847">
        <v>85</v>
      </c>
      <c r="B11847">
        <v>115</v>
      </c>
      <c r="C11847">
        <v>74</v>
      </c>
    </row>
    <row r="11848" spans="1:3" x14ac:dyDescent="0.2">
      <c r="A11848">
        <v>85</v>
      </c>
      <c r="B11848">
        <v>116</v>
      </c>
      <c r="C11848">
        <v>71</v>
      </c>
    </row>
    <row r="11849" spans="1:3" x14ac:dyDescent="0.2">
      <c r="A11849">
        <v>85</v>
      </c>
      <c r="B11849">
        <v>117</v>
      </c>
      <c r="C11849">
        <v>97</v>
      </c>
    </row>
    <row r="11850" spans="1:3" x14ac:dyDescent="0.2">
      <c r="A11850">
        <v>85</v>
      </c>
      <c r="B11850">
        <v>118</v>
      </c>
      <c r="C11850">
        <v>106</v>
      </c>
    </row>
    <row r="11851" spans="1:3" x14ac:dyDescent="0.2">
      <c r="A11851">
        <v>85</v>
      </c>
      <c r="B11851">
        <v>119</v>
      </c>
      <c r="C11851">
        <v>44</v>
      </c>
    </row>
    <row r="11852" spans="1:3" x14ac:dyDescent="0.2">
      <c r="A11852">
        <v>85</v>
      </c>
      <c r="B11852">
        <v>120</v>
      </c>
      <c r="C11852">
        <v>63</v>
      </c>
    </row>
    <row r="11853" spans="1:3" x14ac:dyDescent="0.2">
      <c r="A11853">
        <v>85</v>
      </c>
      <c r="B11853">
        <v>121</v>
      </c>
      <c r="C11853">
        <v>92</v>
      </c>
    </row>
    <row r="11854" spans="1:3" x14ac:dyDescent="0.2">
      <c r="A11854">
        <v>85</v>
      </c>
      <c r="B11854">
        <v>122</v>
      </c>
      <c r="C11854">
        <v>46</v>
      </c>
    </row>
    <row r="11855" spans="1:3" x14ac:dyDescent="0.2">
      <c r="A11855">
        <v>85</v>
      </c>
      <c r="B11855">
        <v>123</v>
      </c>
      <c r="C11855">
        <v>113</v>
      </c>
    </row>
    <row r="11856" spans="1:3" x14ac:dyDescent="0.2">
      <c r="A11856">
        <v>85</v>
      </c>
      <c r="B11856">
        <v>124</v>
      </c>
      <c r="C11856">
        <v>113</v>
      </c>
    </row>
    <row r="11857" spans="1:3" x14ac:dyDescent="0.2">
      <c r="A11857">
        <v>85</v>
      </c>
      <c r="B11857">
        <v>125</v>
      </c>
      <c r="C11857">
        <v>114</v>
      </c>
    </row>
    <row r="11858" spans="1:3" x14ac:dyDescent="0.2">
      <c r="A11858">
        <v>85</v>
      </c>
      <c r="B11858">
        <v>126</v>
      </c>
      <c r="C11858">
        <v>60</v>
      </c>
    </row>
    <row r="11859" spans="1:3" x14ac:dyDescent="0.2">
      <c r="A11859">
        <v>85</v>
      </c>
      <c r="B11859">
        <v>127</v>
      </c>
      <c r="C11859">
        <v>44</v>
      </c>
    </row>
    <row r="11860" spans="1:3" x14ac:dyDescent="0.2">
      <c r="A11860">
        <v>85</v>
      </c>
      <c r="B11860">
        <v>128</v>
      </c>
      <c r="C11860">
        <v>92</v>
      </c>
    </row>
    <row r="11861" spans="1:3" x14ac:dyDescent="0.2">
      <c r="A11861">
        <v>85</v>
      </c>
      <c r="B11861">
        <v>129</v>
      </c>
      <c r="C11861">
        <v>44</v>
      </c>
    </row>
    <row r="11862" spans="1:3" x14ac:dyDescent="0.2">
      <c r="A11862">
        <v>85</v>
      </c>
      <c r="B11862">
        <v>130</v>
      </c>
      <c r="C11862">
        <v>97</v>
      </c>
    </row>
    <row r="11863" spans="1:3" x14ac:dyDescent="0.2">
      <c r="A11863">
        <v>85</v>
      </c>
      <c r="B11863">
        <v>131</v>
      </c>
      <c r="C11863">
        <v>87</v>
      </c>
    </row>
    <row r="11864" spans="1:3" x14ac:dyDescent="0.2">
      <c r="A11864">
        <v>85</v>
      </c>
      <c r="B11864">
        <v>132</v>
      </c>
      <c r="C11864">
        <v>117</v>
      </c>
    </row>
    <row r="11865" spans="1:3" x14ac:dyDescent="0.2">
      <c r="A11865">
        <v>85</v>
      </c>
      <c r="B11865">
        <v>133</v>
      </c>
      <c r="C11865">
        <v>67</v>
      </c>
    </row>
    <row r="11866" spans="1:3" x14ac:dyDescent="0.2">
      <c r="A11866">
        <v>85</v>
      </c>
      <c r="B11866">
        <v>134</v>
      </c>
      <c r="C11866">
        <v>67</v>
      </c>
    </row>
    <row r="11867" spans="1:3" x14ac:dyDescent="0.2">
      <c r="A11867">
        <v>85</v>
      </c>
      <c r="B11867">
        <v>135</v>
      </c>
      <c r="C11867">
        <v>87</v>
      </c>
    </row>
    <row r="11868" spans="1:3" x14ac:dyDescent="0.2">
      <c r="A11868">
        <v>85</v>
      </c>
      <c r="B11868">
        <v>136</v>
      </c>
      <c r="C11868">
        <v>67</v>
      </c>
    </row>
    <row r="11869" spans="1:3" x14ac:dyDescent="0.2">
      <c r="A11869">
        <v>85</v>
      </c>
      <c r="B11869">
        <v>137</v>
      </c>
      <c r="C11869">
        <v>67</v>
      </c>
    </row>
    <row r="11870" spans="1:3" x14ac:dyDescent="0.2">
      <c r="A11870">
        <v>86</v>
      </c>
      <c r="B11870">
        <v>0</v>
      </c>
      <c r="C11870">
        <v>79</v>
      </c>
    </row>
    <row r="11871" spans="1:3" x14ac:dyDescent="0.2">
      <c r="A11871">
        <v>86</v>
      </c>
      <c r="B11871">
        <v>1</v>
      </c>
      <c r="C11871">
        <v>79</v>
      </c>
    </row>
    <row r="11872" spans="1:3" x14ac:dyDescent="0.2">
      <c r="A11872">
        <v>86</v>
      </c>
      <c r="B11872">
        <v>2</v>
      </c>
      <c r="C11872">
        <v>103</v>
      </c>
    </row>
    <row r="11873" spans="1:3" x14ac:dyDescent="0.2">
      <c r="A11873">
        <v>86</v>
      </c>
      <c r="B11873">
        <v>3</v>
      </c>
      <c r="C11873">
        <v>71</v>
      </c>
    </row>
    <row r="11874" spans="1:3" x14ac:dyDescent="0.2">
      <c r="A11874">
        <v>86</v>
      </c>
      <c r="B11874">
        <v>4</v>
      </c>
      <c r="C11874">
        <v>74</v>
      </c>
    </row>
    <row r="11875" spans="1:3" x14ac:dyDescent="0.2">
      <c r="A11875">
        <v>86</v>
      </c>
      <c r="B11875">
        <v>5</v>
      </c>
      <c r="C11875">
        <v>105</v>
      </c>
    </row>
    <row r="11876" spans="1:3" x14ac:dyDescent="0.2">
      <c r="A11876">
        <v>86</v>
      </c>
      <c r="B11876">
        <v>6</v>
      </c>
      <c r="C11876">
        <v>74</v>
      </c>
    </row>
    <row r="11877" spans="1:3" x14ac:dyDescent="0.2">
      <c r="A11877">
        <v>86</v>
      </c>
      <c r="B11877">
        <v>7</v>
      </c>
      <c r="C11877">
        <v>70</v>
      </c>
    </row>
    <row r="11878" spans="1:3" x14ac:dyDescent="0.2">
      <c r="A11878">
        <v>86</v>
      </c>
      <c r="B11878">
        <v>8</v>
      </c>
      <c r="C11878">
        <v>65</v>
      </c>
    </row>
    <row r="11879" spans="1:3" x14ac:dyDescent="0.2">
      <c r="A11879">
        <v>86</v>
      </c>
      <c r="B11879">
        <v>9</v>
      </c>
      <c r="C11879">
        <v>49</v>
      </c>
    </row>
    <row r="11880" spans="1:3" x14ac:dyDescent="0.2">
      <c r="A11880">
        <v>86</v>
      </c>
      <c r="B11880">
        <v>10</v>
      </c>
      <c r="C11880">
        <v>67</v>
      </c>
    </row>
    <row r="11881" spans="1:3" x14ac:dyDescent="0.2">
      <c r="A11881">
        <v>86</v>
      </c>
      <c r="B11881">
        <v>11</v>
      </c>
      <c r="C11881">
        <v>49</v>
      </c>
    </row>
    <row r="11882" spans="1:3" x14ac:dyDescent="0.2">
      <c r="A11882">
        <v>86</v>
      </c>
      <c r="B11882">
        <v>12</v>
      </c>
      <c r="C11882">
        <v>49</v>
      </c>
    </row>
    <row r="11883" spans="1:3" x14ac:dyDescent="0.2">
      <c r="A11883">
        <v>86</v>
      </c>
      <c r="B11883">
        <v>13</v>
      </c>
      <c r="C11883">
        <v>70</v>
      </c>
    </row>
    <row r="11884" spans="1:3" x14ac:dyDescent="0.2">
      <c r="A11884">
        <v>86</v>
      </c>
      <c r="B11884">
        <v>14</v>
      </c>
      <c r="C11884">
        <v>70</v>
      </c>
    </row>
    <row r="11885" spans="1:3" x14ac:dyDescent="0.2">
      <c r="A11885">
        <v>86</v>
      </c>
      <c r="B11885">
        <v>15</v>
      </c>
      <c r="C11885">
        <v>71</v>
      </c>
    </row>
    <row r="11886" spans="1:3" x14ac:dyDescent="0.2">
      <c r="A11886">
        <v>86</v>
      </c>
      <c r="B11886">
        <v>16</v>
      </c>
      <c r="C11886">
        <v>64</v>
      </c>
    </row>
    <row r="11887" spans="1:3" x14ac:dyDescent="0.2">
      <c r="A11887">
        <v>86</v>
      </c>
      <c r="B11887">
        <v>17</v>
      </c>
      <c r="C11887">
        <v>79</v>
      </c>
    </row>
    <row r="11888" spans="1:3" x14ac:dyDescent="0.2">
      <c r="A11888">
        <v>86</v>
      </c>
      <c r="B11888">
        <v>18</v>
      </c>
      <c r="C11888">
        <v>64</v>
      </c>
    </row>
    <row r="11889" spans="1:3" x14ac:dyDescent="0.2">
      <c r="A11889">
        <v>86</v>
      </c>
      <c r="B11889">
        <v>19</v>
      </c>
      <c r="C11889">
        <v>71</v>
      </c>
    </row>
    <row r="11890" spans="1:3" x14ac:dyDescent="0.2">
      <c r="A11890">
        <v>86</v>
      </c>
      <c r="B11890">
        <v>20</v>
      </c>
      <c r="C11890">
        <v>70</v>
      </c>
    </row>
    <row r="11891" spans="1:3" x14ac:dyDescent="0.2">
      <c r="A11891">
        <v>86</v>
      </c>
      <c r="B11891">
        <v>21</v>
      </c>
      <c r="C11891">
        <v>65</v>
      </c>
    </row>
    <row r="11892" spans="1:3" x14ac:dyDescent="0.2">
      <c r="A11892">
        <v>86</v>
      </c>
      <c r="B11892">
        <v>22</v>
      </c>
      <c r="C11892">
        <v>88</v>
      </c>
    </row>
    <row r="11893" spans="1:3" x14ac:dyDescent="0.2">
      <c r="A11893">
        <v>86</v>
      </c>
      <c r="B11893">
        <v>23</v>
      </c>
      <c r="C11893">
        <v>99</v>
      </c>
    </row>
    <row r="11894" spans="1:3" x14ac:dyDescent="0.2">
      <c r="A11894">
        <v>86</v>
      </c>
      <c r="B11894">
        <v>24</v>
      </c>
      <c r="C11894">
        <v>80</v>
      </c>
    </row>
    <row r="11895" spans="1:3" x14ac:dyDescent="0.2">
      <c r="A11895">
        <v>86</v>
      </c>
      <c r="B11895">
        <v>25</v>
      </c>
      <c r="C11895">
        <v>79</v>
      </c>
    </row>
    <row r="11896" spans="1:3" x14ac:dyDescent="0.2">
      <c r="A11896">
        <v>86</v>
      </c>
      <c r="B11896">
        <v>26</v>
      </c>
      <c r="C11896">
        <v>71</v>
      </c>
    </row>
    <row r="11897" spans="1:3" x14ac:dyDescent="0.2">
      <c r="A11897">
        <v>86</v>
      </c>
      <c r="B11897">
        <v>27</v>
      </c>
      <c r="C11897">
        <v>93</v>
      </c>
    </row>
    <row r="11898" spans="1:3" x14ac:dyDescent="0.2">
      <c r="A11898">
        <v>86</v>
      </c>
      <c r="B11898">
        <v>28</v>
      </c>
      <c r="C11898">
        <v>85</v>
      </c>
    </row>
    <row r="11899" spans="1:3" x14ac:dyDescent="0.2">
      <c r="A11899">
        <v>86</v>
      </c>
      <c r="B11899">
        <v>29</v>
      </c>
      <c r="C11899">
        <v>105</v>
      </c>
    </row>
    <row r="11900" spans="1:3" x14ac:dyDescent="0.2">
      <c r="A11900">
        <v>86</v>
      </c>
      <c r="B11900">
        <v>30</v>
      </c>
      <c r="C11900">
        <v>80</v>
      </c>
    </row>
    <row r="11901" spans="1:3" x14ac:dyDescent="0.2">
      <c r="A11901">
        <v>86</v>
      </c>
      <c r="B11901">
        <v>31</v>
      </c>
      <c r="C11901">
        <v>122</v>
      </c>
    </row>
    <row r="11902" spans="1:3" x14ac:dyDescent="0.2">
      <c r="A11902">
        <v>86</v>
      </c>
      <c r="B11902">
        <v>32</v>
      </c>
      <c r="C11902">
        <v>66</v>
      </c>
    </row>
    <row r="11903" spans="1:3" x14ac:dyDescent="0.2">
      <c r="A11903">
        <v>86</v>
      </c>
      <c r="B11903">
        <v>33</v>
      </c>
      <c r="C11903">
        <v>83</v>
      </c>
    </row>
    <row r="11904" spans="1:3" x14ac:dyDescent="0.2">
      <c r="A11904">
        <v>86</v>
      </c>
      <c r="B11904">
        <v>34</v>
      </c>
      <c r="C11904">
        <v>83</v>
      </c>
    </row>
    <row r="11905" spans="1:3" x14ac:dyDescent="0.2">
      <c r="A11905">
        <v>86</v>
      </c>
      <c r="B11905">
        <v>35</v>
      </c>
      <c r="C11905">
        <v>74</v>
      </c>
    </row>
    <row r="11906" spans="1:3" x14ac:dyDescent="0.2">
      <c r="A11906">
        <v>86</v>
      </c>
      <c r="B11906">
        <v>36</v>
      </c>
      <c r="C11906">
        <v>74</v>
      </c>
    </row>
    <row r="11907" spans="1:3" x14ac:dyDescent="0.2">
      <c r="A11907">
        <v>86</v>
      </c>
      <c r="B11907">
        <v>37</v>
      </c>
      <c r="C11907">
        <v>106</v>
      </c>
    </row>
    <row r="11908" spans="1:3" x14ac:dyDescent="0.2">
      <c r="A11908">
        <v>86</v>
      </c>
      <c r="B11908">
        <v>38</v>
      </c>
      <c r="C11908">
        <v>123</v>
      </c>
    </row>
    <row r="11909" spans="1:3" x14ac:dyDescent="0.2">
      <c r="A11909">
        <v>86</v>
      </c>
      <c r="B11909">
        <v>39</v>
      </c>
      <c r="C11909">
        <v>99</v>
      </c>
    </row>
    <row r="11910" spans="1:3" x14ac:dyDescent="0.2">
      <c r="A11910">
        <v>86</v>
      </c>
      <c r="B11910">
        <v>40</v>
      </c>
      <c r="C11910">
        <v>122</v>
      </c>
    </row>
    <row r="11911" spans="1:3" x14ac:dyDescent="0.2">
      <c r="A11911">
        <v>86</v>
      </c>
      <c r="B11911">
        <v>41</v>
      </c>
      <c r="C11911">
        <v>76</v>
      </c>
    </row>
    <row r="11912" spans="1:3" x14ac:dyDescent="0.2">
      <c r="A11912">
        <v>86</v>
      </c>
      <c r="B11912">
        <v>42</v>
      </c>
      <c r="C11912">
        <v>122</v>
      </c>
    </row>
    <row r="11913" spans="1:3" x14ac:dyDescent="0.2">
      <c r="A11913">
        <v>86</v>
      </c>
      <c r="B11913">
        <v>43</v>
      </c>
      <c r="C11913">
        <v>76</v>
      </c>
    </row>
    <row r="11914" spans="1:3" x14ac:dyDescent="0.2">
      <c r="A11914">
        <v>86</v>
      </c>
      <c r="B11914">
        <v>44</v>
      </c>
      <c r="C11914">
        <v>106</v>
      </c>
    </row>
    <row r="11915" spans="1:3" x14ac:dyDescent="0.2">
      <c r="A11915">
        <v>86</v>
      </c>
      <c r="B11915">
        <v>45</v>
      </c>
      <c r="C11915">
        <v>66</v>
      </c>
    </row>
    <row r="11916" spans="1:3" x14ac:dyDescent="0.2">
      <c r="A11916">
        <v>86</v>
      </c>
      <c r="B11916">
        <v>46</v>
      </c>
      <c r="C11916">
        <v>63</v>
      </c>
    </row>
    <row r="11917" spans="1:3" x14ac:dyDescent="0.2">
      <c r="A11917">
        <v>86</v>
      </c>
      <c r="B11917">
        <v>47</v>
      </c>
      <c r="C11917">
        <v>63</v>
      </c>
    </row>
    <row r="11918" spans="1:3" x14ac:dyDescent="0.2">
      <c r="A11918">
        <v>86</v>
      </c>
      <c r="B11918">
        <v>48</v>
      </c>
      <c r="C11918">
        <v>67</v>
      </c>
    </row>
    <row r="11919" spans="1:3" x14ac:dyDescent="0.2">
      <c r="A11919">
        <v>86</v>
      </c>
      <c r="B11919">
        <v>49</v>
      </c>
      <c r="C11919">
        <v>97</v>
      </c>
    </row>
    <row r="11920" spans="1:3" x14ac:dyDescent="0.2">
      <c r="A11920">
        <v>86</v>
      </c>
      <c r="B11920">
        <v>50</v>
      </c>
      <c r="C11920">
        <v>76</v>
      </c>
    </row>
    <row r="11921" spans="1:3" x14ac:dyDescent="0.2">
      <c r="A11921">
        <v>86</v>
      </c>
      <c r="B11921">
        <v>51</v>
      </c>
      <c r="C11921">
        <v>83</v>
      </c>
    </row>
    <row r="11922" spans="1:3" x14ac:dyDescent="0.2">
      <c r="A11922">
        <v>86</v>
      </c>
      <c r="B11922">
        <v>52</v>
      </c>
      <c r="C11922">
        <v>65</v>
      </c>
    </row>
    <row r="11923" spans="1:3" x14ac:dyDescent="0.2">
      <c r="A11923">
        <v>86</v>
      </c>
      <c r="B11923">
        <v>53</v>
      </c>
      <c r="C11923">
        <v>65</v>
      </c>
    </row>
    <row r="11924" spans="1:3" x14ac:dyDescent="0.2">
      <c r="A11924">
        <v>86</v>
      </c>
      <c r="B11924">
        <v>54</v>
      </c>
      <c r="C11924">
        <v>46</v>
      </c>
    </row>
    <row r="11925" spans="1:3" x14ac:dyDescent="0.2">
      <c r="A11925">
        <v>86</v>
      </c>
      <c r="B11925">
        <v>55</v>
      </c>
      <c r="C11925">
        <v>85</v>
      </c>
    </row>
    <row r="11926" spans="1:3" x14ac:dyDescent="0.2">
      <c r="A11926">
        <v>86</v>
      </c>
      <c r="B11926">
        <v>56</v>
      </c>
      <c r="C11926">
        <v>85</v>
      </c>
    </row>
    <row r="11927" spans="1:3" x14ac:dyDescent="0.2">
      <c r="A11927">
        <v>86</v>
      </c>
      <c r="B11927">
        <v>57</v>
      </c>
      <c r="C11927">
        <v>46</v>
      </c>
    </row>
    <row r="11928" spans="1:3" x14ac:dyDescent="0.2">
      <c r="A11928">
        <v>86</v>
      </c>
      <c r="B11928">
        <v>58</v>
      </c>
      <c r="C11928">
        <v>85</v>
      </c>
    </row>
    <row r="11929" spans="1:3" x14ac:dyDescent="0.2">
      <c r="A11929">
        <v>86</v>
      </c>
      <c r="B11929">
        <v>59</v>
      </c>
      <c r="C11929">
        <v>85</v>
      </c>
    </row>
    <row r="11930" spans="1:3" x14ac:dyDescent="0.2">
      <c r="A11930">
        <v>86</v>
      </c>
      <c r="B11930">
        <v>60</v>
      </c>
      <c r="C11930">
        <v>101</v>
      </c>
    </row>
    <row r="11931" spans="1:3" x14ac:dyDescent="0.2">
      <c r="A11931">
        <v>86</v>
      </c>
      <c r="B11931">
        <v>61</v>
      </c>
      <c r="C11931">
        <v>67</v>
      </c>
    </row>
    <row r="11932" spans="1:3" x14ac:dyDescent="0.2">
      <c r="A11932">
        <v>86</v>
      </c>
      <c r="B11932">
        <v>62</v>
      </c>
      <c r="C11932">
        <v>66</v>
      </c>
    </row>
    <row r="11933" spans="1:3" x14ac:dyDescent="0.2">
      <c r="A11933">
        <v>86</v>
      </c>
      <c r="B11933">
        <v>63</v>
      </c>
      <c r="C11933">
        <v>123</v>
      </c>
    </row>
    <row r="11934" spans="1:3" x14ac:dyDescent="0.2">
      <c r="A11934">
        <v>86</v>
      </c>
      <c r="B11934">
        <v>64</v>
      </c>
      <c r="C11934">
        <v>61</v>
      </c>
    </row>
    <row r="11935" spans="1:3" x14ac:dyDescent="0.2">
      <c r="A11935">
        <v>86</v>
      </c>
      <c r="B11935">
        <v>65</v>
      </c>
      <c r="C11935">
        <v>92</v>
      </c>
    </row>
    <row r="11936" spans="1:3" x14ac:dyDescent="0.2">
      <c r="A11936">
        <v>86</v>
      </c>
      <c r="B11936">
        <v>66</v>
      </c>
      <c r="C11936">
        <v>48</v>
      </c>
    </row>
    <row r="11937" spans="1:3" x14ac:dyDescent="0.2">
      <c r="A11937">
        <v>86</v>
      </c>
      <c r="B11937">
        <v>67</v>
      </c>
      <c r="C11937">
        <v>101</v>
      </c>
    </row>
    <row r="11938" spans="1:3" x14ac:dyDescent="0.2">
      <c r="A11938">
        <v>86</v>
      </c>
      <c r="B11938">
        <v>68</v>
      </c>
      <c r="C11938">
        <v>86</v>
      </c>
    </row>
    <row r="11939" spans="1:3" x14ac:dyDescent="0.2">
      <c r="A11939">
        <v>86</v>
      </c>
      <c r="B11939">
        <v>69</v>
      </c>
      <c r="C11939">
        <v>93</v>
      </c>
    </row>
    <row r="11940" spans="1:3" x14ac:dyDescent="0.2">
      <c r="A11940">
        <v>86</v>
      </c>
      <c r="B11940">
        <v>70</v>
      </c>
      <c r="C11940">
        <v>113</v>
      </c>
    </row>
    <row r="11941" spans="1:3" x14ac:dyDescent="0.2">
      <c r="A11941">
        <v>86</v>
      </c>
      <c r="B11941">
        <v>71</v>
      </c>
      <c r="C11941">
        <v>10</v>
      </c>
    </row>
    <row r="11942" spans="1:3" x14ac:dyDescent="0.2">
      <c r="A11942">
        <v>86</v>
      </c>
      <c r="B11942">
        <v>72</v>
      </c>
      <c r="C11942">
        <v>99</v>
      </c>
    </row>
    <row r="11943" spans="1:3" x14ac:dyDescent="0.2">
      <c r="A11943">
        <v>86</v>
      </c>
      <c r="B11943">
        <v>73</v>
      </c>
      <c r="C11943">
        <v>83</v>
      </c>
    </row>
    <row r="11944" spans="1:3" x14ac:dyDescent="0.2">
      <c r="A11944">
        <v>86</v>
      </c>
      <c r="B11944">
        <v>74</v>
      </c>
      <c r="C11944">
        <v>10</v>
      </c>
    </row>
    <row r="11945" spans="1:3" x14ac:dyDescent="0.2">
      <c r="A11945">
        <v>86</v>
      </c>
      <c r="B11945">
        <v>75</v>
      </c>
      <c r="C11945">
        <v>10</v>
      </c>
    </row>
    <row r="11946" spans="1:3" x14ac:dyDescent="0.2">
      <c r="A11946">
        <v>86</v>
      </c>
      <c r="B11946">
        <v>76</v>
      </c>
      <c r="C11946">
        <v>87</v>
      </c>
    </row>
    <row r="11947" spans="1:3" x14ac:dyDescent="0.2">
      <c r="A11947">
        <v>86</v>
      </c>
      <c r="B11947">
        <v>77</v>
      </c>
      <c r="C11947">
        <v>87</v>
      </c>
    </row>
    <row r="11948" spans="1:3" x14ac:dyDescent="0.2">
      <c r="A11948">
        <v>86</v>
      </c>
      <c r="B11948">
        <v>78</v>
      </c>
      <c r="C11948">
        <v>65</v>
      </c>
    </row>
    <row r="11949" spans="1:3" x14ac:dyDescent="0.2">
      <c r="A11949">
        <v>86</v>
      </c>
      <c r="B11949">
        <v>79</v>
      </c>
      <c r="C11949">
        <v>93</v>
      </c>
    </row>
    <row r="11950" spans="1:3" x14ac:dyDescent="0.2">
      <c r="A11950">
        <v>86</v>
      </c>
      <c r="B11950">
        <v>80</v>
      </c>
      <c r="C11950">
        <v>113</v>
      </c>
    </row>
    <row r="11951" spans="1:3" x14ac:dyDescent="0.2">
      <c r="A11951">
        <v>86</v>
      </c>
      <c r="B11951">
        <v>81</v>
      </c>
      <c r="C11951">
        <v>122</v>
      </c>
    </row>
    <row r="11952" spans="1:3" x14ac:dyDescent="0.2">
      <c r="A11952">
        <v>86</v>
      </c>
      <c r="B11952">
        <v>82</v>
      </c>
      <c r="C11952">
        <v>74</v>
      </c>
    </row>
    <row r="11953" spans="1:3" x14ac:dyDescent="0.2">
      <c r="A11953">
        <v>86</v>
      </c>
      <c r="B11953">
        <v>83</v>
      </c>
      <c r="C11953">
        <v>92</v>
      </c>
    </row>
    <row r="11954" spans="1:3" x14ac:dyDescent="0.2">
      <c r="A11954">
        <v>86</v>
      </c>
      <c r="B11954">
        <v>84</v>
      </c>
      <c r="C11954">
        <v>44</v>
      </c>
    </row>
    <row r="11955" spans="1:3" x14ac:dyDescent="0.2">
      <c r="A11955">
        <v>86</v>
      </c>
      <c r="B11955">
        <v>85</v>
      </c>
      <c r="C11955">
        <v>37</v>
      </c>
    </row>
    <row r="11956" spans="1:3" x14ac:dyDescent="0.2">
      <c r="A11956">
        <v>86</v>
      </c>
      <c r="B11956">
        <v>86</v>
      </c>
      <c r="C11956">
        <v>86</v>
      </c>
    </row>
    <row r="11957" spans="1:3" x14ac:dyDescent="0.2">
      <c r="A11957">
        <v>86</v>
      </c>
      <c r="B11957">
        <v>87</v>
      </c>
      <c r="C11957">
        <v>110</v>
      </c>
    </row>
    <row r="11958" spans="1:3" x14ac:dyDescent="0.2">
      <c r="A11958">
        <v>86</v>
      </c>
      <c r="B11958">
        <v>88</v>
      </c>
      <c r="C11958">
        <v>112</v>
      </c>
    </row>
    <row r="11959" spans="1:3" x14ac:dyDescent="0.2">
      <c r="A11959">
        <v>86</v>
      </c>
      <c r="B11959">
        <v>89</v>
      </c>
      <c r="C11959">
        <v>65</v>
      </c>
    </row>
    <row r="11960" spans="1:3" x14ac:dyDescent="0.2">
      <c r="A11960">
        <v>86</v>
      </c>
      <c r="B11960">
        <v>90</v>
      </c>
      <c r="C11960">
        <v>46</v>
      </c>
    </row>
    <row r="11961" spans="1:3" x14ac:dyDescent="0.2">
      <c r="A11961">
        <v>86</v>
      </c>
      <c r="B11961">
        <v>91</v>
      </c>
      <c r="C11961">
        <v>85</v>
      </c>
    </row>
    <row r="11962" spans="1:3" x14ac:dyDescent="0.2">
      <c r="A11962">
        <v>86</v>
      </c>
      <c r="B11962">
        <v>92</v>
      </c>
      <c r="C11962">
        <v>60</v>
      </c>
    </row>
    <row r="11963" spans="1:3" x14ac:dyDescent="0.2">
      <c r="A11963">
        <v>86</v>
      </c>
      <c r="B11963">
        <v>93</v>
      </c>
      <c r="C11963">
        <v>87</v>
      </c>
    </row>
    <row r="11964" spans="1:3" x14ac:dyDescent="0.2">
      <c r="A11964">
        <v>86</v>
      </c>
      <c r="B11964">
        <v>94</v>
      </c>
      <c r="C11964">
        <v>87</v>
      </c>
    </row>
    <row r="11965" spans="1:3" x14ac:dyDescent="0.2">
      <c r="A11965">
        <v>86</v>
      </c>
      <c r="B11965">
        <v>95</v>
      </c>
      <c r="C11965">
        <v>70</v>
      </c>
    </row>
    <row r="11966" spans="1:3" x14ac:dyDescent="0.2">
      <c r="A11966">
        <v>86</v>
      </c>
      <c r="B11966">
        <v>96</v>
      </c>
      <c r="C11966">
        <v>80</v>
      </c>
    </row>
    <row r="11967" spans="1:3" x14ac:dyDescent="0.2">
      <c r="A11967">
        <v>86</v>
      </c>
      <c r="B11967">
        <v>97</v>
      </c>
      <c r="C11967">
        <v>67</v>
      </c>
    </row>
    <row r="11968" spans="1:3" x14ac:dyDescent="0.2">
      <c r="A11968">
        <v>86</v>
      </c>
      <c r="B11968">
        <v>98</v>
      </c>
      <c r="C11968">
        <v>119</v>
      </c>
    </row>
    <row r="11969" spans="1:3" x14ac:dyDescent="0.2">
      <c r="A11969">
        <v>86</v>
      </c>
      <c r="B11969">
        <v>99</v>
      </c>
      <c r="C11969">
        <v>112</v>
      </c>
    </row>
    <row r="11970" spans="1:3" x14ac:dyDescent="0.2">
      <c r="A11970">
        <v>86</v>
      </c>
      <c r="B11970">
        <v>100</v>
      </c>
      <c r="C11970">
        <v>92</v>
      </c>
    </row>
    <row r="11971" spans="1:3" x14ac:dyDescent="0.2">
      <c r="A11971">
        <v>86</v>
      </c>
      <c r="B11971">
        <v>101</v>
      </c>
      <c r="C11971">
        <v>121</v>
      </c>
    </row>
    <row r="11972" spans="1:3" x14ac:dyDescent="0.2">
      <c r="A11972">
        <v>86</v>
      </c>
      <c r="B11972">
        <v>102</v>
      </c>
      <c r="C11972">
        <v>121</v>
      </c>
    </row>
    <row r="11973" spans="1:3" x14ac:dyDescent="0.2">
      <c r="A11973">
        <v>86</v>
      </c>
      <c r="B11973">
        <v>103</v>
      </c>
      <c r="C11973">
        <v>93</v>
      </c>
    </row>
    <row r="11974" spans="1:3" x14ac:dyDescent="0.2">
      <c r="A11974">
        <v>86</v>
      </c>
      <c r="B11974">
        <v>104</v>
      </c>
      <c r="C11974">
        <v>93</v>
      </c>
    </row>
    <row r="11975" spans="1:3" x14ac:dyDescent="0.2">
      <c r="A11975">
        <v>86</v>
      </c>
      <c r="B11975">
        <v>105</v>
      </c>
      <c r="C11975">
        <v>97</v>
      </c>
    </row>
    <row r="11976" spans="1:3" x14ac:dyDescent="0.2">
      <c r="A11976">
        <v>86</v>
      </c>
      <c r="B11976">
        <v>106</v>
      </c>
      <c r="C11976">
        <v>101</v>
      </c>
    </row>
    <row r="11977" spans="1:3" x14ac:dyDescent="0.2">
      <c r="A11977">
        <v>86</v>
      </c>
      <c r="B11977">
        <v>107</v>
      </c>
      <c r="C11977">
        <v>86</v>
      </c>
    </row>
    <row r="11978" spans="1:3" x14ac:dyDescent="0.2">
      <c r="A11978">
        <v>86</v>
      </c>
      <c r="B11978">
        <v>108</v>
      </c>
      <c r="C11978">
        <v>114</v>
      </c>
    </row>
    <row r="11979" spans="1:3" x14ac:dyDescent="0.2">
      <c r="A11979">
        <v>86</v>
      </c>
      <c r="B11979">
        <v>109</v>
      </c>
      <c r="C11979">
        <v>60</v>
      </c>
    </row>
    <row r="11980" spans="1:3" x14ac:dyDescent="0.2">
      <c r="A11980">
        <v>86</v>
      </c>
      <c r="B11980">
        <v>110</v>
      </c>
      <c r="C11980">
        <v>121</v>
      </c>
    </row>
    <row r="11981" spans="1:3" x14ac:dyDescent="0.2">
      <c r="A11981">
        <v>86</v>
      </c>
      <c r="B11981">
        <v>111</v>
      </c>
      <c r="C11981">
        <v>121</v>
      </c>
    </row>
    <row r="11982" spans="1:3" x14ac:dyDescent="0.2">
      <c r="A11982">
        <v>86</v>
      </c>
      <c r="B11982">
        <v>112</v>
      </c>
      <c r="C11982">
        <v>114</v>
      </c>
    </row>
    <row r="11983" spans="1:3" x14ac:dyDescent="0.2">
      <c r="A11983">
        <v>86</v>
      </c>
      <c r="B11983">
        <v>113</v>
      </c>
      <c r="C11983">
        <v>117</v>
      </c>
    </row>
    <row r="11984" spans="1:3" x14ac:dyDescent="0.2">
      <c r="A11984">
        <v>86</v>
      </c>
      <c r="B11984">
        <v>114</v>
      </c>
      <c r="C11984">
        <v>101</v>
      </c>
    </row>
    <row r="11985" spans="1:3" x14ac:dyDescent="0.2">
      <c r="A11985">
        <v>86</v>
      </c>
      <c r="B11985">
        <v>115</v>
      </c>
      <c r="C11985">
        <v>46</v>
      </c>
    </row>
    <row r="11986" spans="1:3" x14ac:dyDescent="0.2">
      <c r="A11986">
        <v>86</v>
      </c>
      <c r="B11986">
        <v>116</v>
      </c>
      <c r="C11986">
        <v>46</v>
      </c>
    </row>
    <row r="11987" spans="1:3" x14ac:dyDescent="0.2">
      <c r="A11987">
        <v>86</v>
      </c>
      <c r="B11987">
        <v>117</v>
      </c>
      <c r="C11987">
        <v>101</v>
      </c>
    </row>
    <row r="11988" spans="1:3" x14ac:dyDescent="0.2">
      <c r="A11988">
        <v>86</v>
      </c>
      <c r="B11988">
        <v>118</v>
      </c>
      <c r="C11988">
        <v>98</v>
      </c>
    </row>
    <row r="11989" spans="1:3" x14ac:dyDescent="0.2">
      <c r="A11989">
        <v>86</v>
      </c>
      <c r="B11989">
        <v>119</v>
      </c>
      <c r="C11989">
        <v>86</v>
      </c>
    </row>
    <row r="11990" spans="1:3" x14ac:dyDescent="0.2">
      <c r="A11990">
        <v>86</v>
      </c>
      <c r="B11990">
        <v>120</v>
      </c>
      <c r="C11990">
        <v>119</v>
      </c>
    </row>
    <row r="11991" spans="1:3" x14ac:dyDescent="0.2">
      <c r="A11991">
        <v>86</v>
      </c>
      <c r="B11991">
        <v>121</v>
      </c>
      <c r="C11991">
        <v>86</v>
      </c>
    </row>
    <row r="11992" spans="1:3" x14ac:dyDescent="0.2">
      <c r="A11992">
        <v>86</v>
      </c>
      <c r="B11992">
        <v>122</v>
      </c>
      <c r="C11992">
        <v>63</v>
      </c>
    </row>
    <row r="11993" spans="1:3" x14ac:dyDescent="0.2">
      <c r="A11993">
        <v>86</v>
      </c>
      <c r="B11993">
        <v>123</v>
      </c>
      <c r="C11993">
        <v>121</v>
      </c>
    </row>
    <row r="11994" spans="1:3" x14ac:dyDescent="0.2">
      <c r="A11994">
        <v>86</v>
      </c>
      <c r="B11994">
        <v>124</v>
      </c>
      <c r="C11994">
        <v>121</v>
      </c>
    </row>
    <row r="11995" spans="1:3" x14ac:dyDescent="0.2">
      <c r="A11995">
        <v>86</v>
      </c>
      <c r="B11995">
        <v>125</v>
      </c>
      <c r="C11995">
        <v>98</v>
      </c>
    </row>
    <row r="11996" spans="1:3" x14ac:dyDescent="0.2">
      <c r="A11996">
        <v>86</v>
      </c>
      <c r="B11996">
        <v>126</v>
      </c>
      <c r="C11996">
        <v>98</v>
      </c>
    </row>
    <row r="11997" spans="1:3" x14ac:dyDescent="0.2">
      <c r="A11997">
        <v>86</v>
      </c>
      <c r="B11997">
        <v>127</v>
      </c>
      <c r="C11997">
        <v>86</v>
      </c>
    </row>
    <row r="11998" spans="1:3" x14ac:dyDescent="0.2">
      <c r="A11998">
        <v>86</v>
      </c>
      <c r="B11998">
        <v>128</v>
      </c>
      <c r="C11998">
        <v>86</v>
      </c>
    </row>
    <row r="11999" spans="1:3" x14ac:dyDescent="0.2">
      <c r="A11999">
        <v>86</v>
      </c>
      <c r="B11999">
        <v>129</v>
      </c>
      <c r="C11999">
        <v>86</v>
      </c>
    </row>
    <row r="12000" spans="1:3" x14ac:dyDescent="0.2">
      <c r="A12000">
        <v>86</v>
      </c>
      <c r="B12000">
        <v>130</v>
      </c>
      <c r="C12000">
        <v>110</v>
      </c>
    </row>
    <row r="12001" spans="1:3" x14ac:dyDescent="0.2">
      <c r="A12001">
        <v>86</v>
      </c>
      <c r="B12001">
        <v>131</v>
      </c>
      <c r="C12001">
        <v>119</v>
      </c>
    </row>
    <row r="12002" spans="1:3" x14ac:dyDescent="0.2">
      <c r="A12002">
        <v>86</v>
      </c>
      <c r="B12002">
        <v>132</v>
      </c>
      <c r="C12002">
        <v>98</v>
      </c>
    </row>
    <row r="12003" spans="1:3" x14ac:dyDescent="0.2">
      <c r="A12003">
        <v>86</v>
      </c>
      <c r="B12003">
        <v>133</v>
      </c>
      <c r="C12003">
        <v>120</v>
      </c>
    </row>
    <row r="12004" spans="1:3" x14ac:dyDescent="0.2">
      <c r="A12004">
        <v>86</v>
      </c>
      <c r="B12004">
        <v>134</v>
      </c>
      <c r="C12004">
        <v>120</v>
      </c>
    </row>
    <row r="12005" spans="1:3" x14ac:dyDescent="0.2">
      <c r="A12005">
        <v>86</v>
      </c>
      <c r="B12005">
        <v>135</v>
      </c>
      <c r="C12005">
        <v>120</v>
      </c>
    </row>
    <row r="12006" spans="1:3" x14ac:dyDescent="0.2">
      <c r="A12006">
        <v>86</v>
      </c>
      <c r="B12006">
        <v>136</v>
      </c>
      <c r="C12006">
        <v>120</v>
      </c>
    </row>
    <row r="12007" spans="1:3" x14ac:dyDescent="0.2">
      <c r="A12007">
        <v>86</v>
      </c>
      <c r="B12007">
        <v>137</v>
      </c>
      <c r="C12007">
        <v>120</v>
      </c>
    </row>
    <row r="12008" spans="1:3" x14ac:dyDescent="0.2">
      <c r="A12008">
        <v>87</v>
      </c>
      <c r="B12008">
        <v>0</v>
      </c>
      <c r="C12008">
        <v>42</v>
      </c>
    </row>
    <row r="12009" spans="1:3" x14ac:dyDescent="0.2">
      <c r="A12009">
        <v>87</v>
      </c>
      <c r="B12009">
        <v>1</v>
      </c>
      <c r="C12009">
        <v>42</v>
      </c>
    </row>
    <row r="12010" spans="1:3" x14ac:dyDescent="0.2">
      <c r="A12010">
        <v>87</v>
      </c>
      <c r="B12010">
        <v>2</v>
      </c>
      <c r="C12010">
        <v>81</v>
      </c>
    </row>
    <row r="12011" spans="1:3" x14ac:dyDescent="0.2">
      <c r="A12011">
        <v>87</v>
      </c>
      <c r="B12011">
        <v>3</v>
      </c>
      <c r="C12011">
        <v>31</v>
      </c>
    </row>
    <row r="12012" spans="1:3" x14ac:dyDescent="0.2">
      <c r="A12012">
        <v>87</v>
      </c>
      <c r="B12012">
        <v>4</v>
      </c>
      <c r="C12012">
        <v>41</v>
      </c>
    </row>
    <row r="12013" spans="1:3" x14ac:dyDescent="0.2">
      <c r="A12013">
        <v>87</v>
      </c>
      <c r="B12013">
        <v>5</v>
      </c>
      <c r="C12013">
        <v>79</v>
      </c>
    </row>
    <row r="12014" spans="1:3" x14ac:dyDescent="0.2">
      <c r="A12014">
        <v>87</v>
      </c>
      <c r="B12014">
        <v>6</v>
      </c>
      <c r="C12014">
        <v>50</v>
      </c>
    </row>
    <row r="12015" spans="1:3" x14ac:dyDescent="0.2">
      <c r="A12015">
        <v>87</v>
      </c>
      <c r="B12015">
        <v>7</v>
      </c>
      <c r="C12015">
        <v>74</v>
      </c>
    </row>
    <row r="12016" spans="1:3" x14ac:dyDescent="0.2">
      <c r="A12016">
        <v>87</v>
      </c>
      <c r="B12016">
        <v>8</v>
      </c>
      <c r="C12016">
        <v>66</v>
      </c>
    </row>
    <row r="12017" spans="1:3" x14ac:dyDescent="0.2">
      <c r="A12017">
        <v>87</v>
      </c>
      <c r="B12017">
        <v>9</v>
      </c>
      <c r="C12017">
        <v>103</v>
      </c>
    </row>
    <row r="12018" spans="1:3" x14ac:dyDescent="0.2">
      <c r="A12018">
        <v>87</v>
      </c>
      <c r="B12018">
        <v>10</v>
      </c>
      <c r="C12018">
        <v>92</v>
      </c>
    </row>
    <row r="12019" spans="1:3" x14ac:dyDescent="0.2">
      <c r="A12019">
        <v>87</v>
      </c>
      <c r="B12019">
        <v>11</v>
      </c>
      <c r="C12019">
        <v>69</v>
      </c>
    </row>
    <row r="12020" spans="1:3" x14ac:dyDescent="0.2">
      <c r="A12020">
        <v>87</v>
      </c>
      <c r="B12020">
        <v>12</v>
      </c>
      <c r="C12020">
        <v>27</v>
      </c>
    </row>
    <row r="12021" spans="1:3" x14ac:dyDescent="0.2">
      <c r="A12021">
        <v>87</v>
      </c>
      <c r="B12021">
        <v>13</v>
      </c>
      <c r="C12021">
        <v>74</v>
      </c>
    </row>
    <row r="12022" spans="1:3" x14ac:dyDescent="0.2">
      <c r="A12022">
        <v>87</v>
      </c>
      <c r="B12022">
        <v>14</v>
      </c>
      <c r="C12022">
        <v>74</v>
      </c>
    </row>
    <row r="12023" spans="1:3" x14ac:dyDescent="0.2">
      <c r="A12023">
        <v>87</v>
      </c>
      <c r="B12023">
        <v>15</v>
      </c>
      <c r="C12023">
        <v>42</v>
      </c>
    </row>
    <row r="12024" spans="1:3" x14ac:dyDescent="0.2">
      <c r="A12024">
        <v>87</v>
      </c>
      <c r="B12024">
        <v>16</v>
      </c>
      <c r="C12024">
        <v>41</v>
      </c>
    </row>
    <row r="12025" spans="1:3" x14ac:dyDescent="0.2">
      <c r="A12025">
        <v>87</v>
      </c>
      <c r="B12025">
        <v>17</v>
      </c>
      <c r="C12025">
        <v>40</v>
      </c>
    </row>
    <row r="12026" spans="1:3" x14ac:dyDescent="0.2">
      <c r="A12026">
        <v>87</v>
      </c>
      <c r="B12026">
        <v>18</v>
      </c>
      <c r="C12026">
        <v>69</v>
      </c>
    </row>
    <row r="12027" spans="1:3" x14ac:dyDescent="0.2">
      <c r="A12027">
        <v>87</v>
      </c>
      <c r="B12027">
        <v>19</v>
      </c>
      <c r="C12027">
        <v>42</v>
      </c>
    </row>
    <row r="12028" spans="1:3" x14ac:dyDescent="0.2">
      <c r="A12028">
        <v>87</v>
      </c>
      <c r="B12028">
        <v>20</v>
      </c>
      <c r="C12028">
        <v>64</v>
      </c>
    </row>
    <row r="12029" spans="1:3" x14ac:dyDescent="0.2">
      <c r="A12029">
        <v>87</v>
      </c>
      <c r="B12029">
        <v>21</v>
      </c>
      <c r="C12029">
        <v>80</v>
      </c>
    </row>
    <row r="12030" spans="1:3" x14ac:dyDescent="0.2">
      <c r="A12030">
        <v>87</v>
      </c>
      <c r="B12030">
        <v>22</v>
      </c>
      <c r="C12030">
        <v>105</v>
      </c>
    </row>
    <row r="12031" spans="1:3" x14ac:dyDescent="0.2">
      <c r="A12031">
        <v>87</v>
      </c>
      <c r="B12031">
        <v>23</v>
      </c>
      <c r="C12031">
        <v>64</v>
      </c>
    </row>
    <row r="12032" spans="1:3" x14ac:dyDescent="0.2">
      <c r="A12032">
        <v>87</v>
      </c>
      <c r="B12032">
        <v>24</v>
      </c>
      <c r="C12032">
        <v>71</v>
      </c>
    </row>
    <row r="12033" spans="1:3" x14ac:dyDescent="0.2">
      <c r="A12033">
        <v>87</v>
      </c>
      <c r="B12033">
        <v>25</v>
      </c>
      <c r="C12033">
        <v>40</v>
      </c>
    </row>
    <row r="12034" spans="1:3" x14ac:dyDescent="0.2">
      <c r="A12034">
        <v>87</v>
      </c>
      <c r="B12034">
        <v>26</v>
      </c>
      <c r="C12034">
        <v>31</v>
      </c>
    </row>
    <row r="12035" spans="1:3" x14ac:dyDescent="0.2">
      <c r="A12035">
        <v>87</v>
      </c>
      <c r="B12035">
        <v>27</v>
      </c>
      <c r="C12035">
        <v>85</v>
      </c>
    </row>
    <row r="12036" spans="1:3" x14ac:dyDescent="0.2">
      <c r="A12036">
        <v>87</v>
      </c>
      <c r="B12036">
        <v>28</v>
      </c>
      <c r="C12036">
        <v>99</v>
      </c>
    </row>
    <row r="12037" spans="1:3" x14ac:dyDescent="0.2">
      <c r="A12037">
        <v>87</v>
      </c>
      <c r="B12037">
        <v>29</v>
      </c>
      <c r="C12037">
        <v>103</v>
      </c>
    </row>
    <row r="12038" spans="1:3" x14ac:dyDescent="0.2">
      <c r="A12038">
        <v>87</v>
      </c>
      <c r="B12038">
        <v>30</v>
      </c>
      <c r="C12038">
        <v>71</v>
      </c>
    </row>
    <row r="12039" spans="1:3" x14ac:dyDescent="0.2">
      <c r="A12039">
        <v>87</v>
      </c>
      <c r="B12039">
        <v>31</v>
      </c>
      <c r="C12039">
        <v>85</v>
      </c>
    </row>
    <row r="12040" spans="1:3" x14ac:dyDescent="0.2">
      <c r="A12040">
        <v>87</v>
      </c>
      <c r="B12040">
        <v>32</v>
      </c>
      <c r="C12040">
        <v>79</v>
      </c>
    </row>
    <row r="12041" spans="1:3" x14ac:dyDescent="0.2">
      <c r="A12041">
        <v>87</v>
      </c>
      <c r="B12041">
        <v>33</v>
      </c>
      <c r="C12041">
        <v>70</v>
      </c>
    </row>
    <row r="12042" spans="1:3" x14ac:dyDescent="0.2">
      <c r="A12042">
        <v>87</v>
      </c>
      <c r="B12042">
        <v>34</v>
      </c>
      <c r="C12042">
        <v>70</v>
      </c>
    </row>
    <row r="12043" spans="1:3" x14ac:dyDescent="0.2">
      <c r="A12043">
        <v>87</v>
      </c>
      <c r="B12043">
        <v>35</v>
      </c>
      <c r="C12043">
        <v>50</v>
      </c>
    </row>
    <row r="12044" spans="1:3" x14ac:dyDescent="0.2">
      <c r="A12044">
        <v>87</v>
      </c>
      <c r="B12044">
        <v>36</v>
      </c>
      <c r="C12044">
        <v>50</v>
      </c>
    </row>
    <row r="12045" spans="1:3" x14ac:dyDescent="0.2">
      <c r="A12045">
        <v>87</v>
      </c>
      <c r="B12045">
        <v>37</v>
      </c>
      <c r="C12045">
        <v>63</v>
      </c>
    </row>
    <row r="12046" spans="1:3" x14ac:dyDescent="0.2">
      <c r="A12046">
        <v>87</v>
      </c>
      <c r="B12046">
        <v>38</v>
      </c>
      <c r="C12046">
        <v>87</v>
      </c>
    </row>
    <row r="12047" spans="1:3" x14ac:dyDescent="0.2">
      <c r="A12047">
        <v>87</v>
      </c>
      <c r="B12047">
        <v>39</v>
      </c>
      <c r="C12047">
        <v>49</v>
      </c>
    </row>
    <row r="12048" spans="1:3" x14ac:dyDescent="0.2">
      <c r="A12048">
        <v>87</v>
      </c>
      <c r="B12048">
        <v>40</v>
      </c>
      <c r="C12048">
        <v>83</v>
      </c>
    </row>
    <row r="12049" spans="1:3" x14ac:dyDescent="0.2">
      <c r="A12049">
        <v>87</v>
      </c>
      <c r="B12049">
        <v>41</v>
      </c>
      <c r="C12049">
        <v>85</v>
      </c>
    </row>
    <row r="12050" spans="1:3" x14ac:dyDescent="0.2">
      <c r="A12050">
        <v>87</v>
      </c>
      <c r="B12050">
        <v>42</v>
      </c>
      <c r="C12050">
        <v>83</v>
      </c>
    </row>
    <row r="12051" spans="1:3" x14ac:dyDescent="0.2">
      <c r="A12051">
        <v>87</v>
      </c>
      <c r="B12051">
        <v>43</v>
      </c>
      <c r="C12051">
        <v>85</v>
      </c>
    </row>
    <row r="12052" spans="1:3" x14ac:dyDescent="0.2">
      <c r="A12052">
        <v>87</v>
      </c>
      <c r="B12052">
        <v>44</v>
      </c>
      <c r="C12052">
        <v>63</v>
      </c>
    </row>
    <row r="12053" spans="1:3" x14ac:dyDescent="0.2">
      <c r="A12053">
        <v>87</v>
      </c>
      <c r="B12053">
        <v>45</v>
      </c>
      <c r="C12053">
        <v>79</v>
      </c>
    </row>
    <row r="12054" spans="1:3" x14ac:dyDescent="0.2">
      <c r="A12054">
        <v>87</v>
      </c>
      <c r="B12054">
        <v>46</v>
      </c>
      <c r="C12054">
        <v>113</v>
      </c>
    </row>
    <row r="12055" spans="1:3" x14ac:dyDescent="0.2">
      <c r="A12055">
        <v>87</v>
      </c>
      <c r="B12055">
        <v>47</v>
      </c>
      <c r="C12055">
        <v>113</v>
      </c>
    </row>
    <row r="12056" spans="1:3" x14ac:dyDescent="0.2">
      <c r="A12056">
        <v>87</v>
      </c>
      <c r="B12056">
        <v>48</v>
      </c>
      <c r="C12056">
        <v>37</v>
      </c>
    </row>
    <row r="12057" spans="1:3" x14ac:dyDescent="0.2">
      <c r="A12057">
        <v>87</v>
      </c>
      <c r="B12057">
        <v>49</v>
      </c>
      <c r="C12057">
        <v>46</v>
      </c>
    </row>
    <row r="12058" spans="1:3" x14ac:dyDescent="0.2">
      <c r="A12058">
        <v>87</v>
      </c>
      <c r="B12058">
        <v>50</v>
      </c>
      <c r="C12058">
        <v>85</v>
      </c>
    </row>
    <row r="12059" spans="1:3" x14ac:dyDescent="0.2">
      <c r="A12059">
        <v>87</v>
      </c>
      <c r="B12059">
        <v>51</v>
      </c>
      <c r="C12059">
        <v>70</v>
      </c>
    </row>
    <row r="12060" spans="1:3" x14ac:dyDescent="0.2">
      <c r="A12060">
        <v>87</v>
      </c>
      <c r="B12060">
        <v>52</v>
      </c>
      <c r="C12060">
        <v>80</v>
      </c>
    </row>
    <row r="12061" spans="1:3" x14ac:dyDescent="0.2">
      <c r="A12061">
        <v>87</v>
      </c>
      <c r="B12061">
        <v>53</v>
      </c>
      <c r="C12061">
        <v>66</v>
      </c>
    </row>
    <row r="12062" spans="1:3" x14ac:dyDescent="0.2">
      <c r="A12062">
        <v>87</v>
      </c>
      <c r="B12062">
        <v>54</v>
      </c>
      <c r="C12062">
        <v>83</v>
      </c>
    </row>
    <row r="12063" spans="1:3" x14ac:dyDescent="0.2">
      <c r="A12063">
        <v>87</v>
      </c>
      <c r="B12063">
        <v>55</v>
      </c>
      <c r="C12063">
        <v>99</v>
      </c>
    </row>
    <row r="12064" spans="1:3" x14ac:dyDescent="0.2">
      <c r="A12064">
        <v>87</v>
      </c>
      <c r="B12064">
        <v>56</v>
      </c>
      <c r="C12064">
        <v>88</v>
      </c>
    </row>
    <row r="12065" spans="1:3" x14ac:dyDescent="0.2">
      <c r="A12065">
        <v>87</v>
      </c>
      <c r="B12065">
        <v>57</v>
      </c>
      <c r="C12065">
        <v>65</v>
      </c>
    </row>
    <row r="12066" spans="1:3" x14ac:dyDescent="0.2">
      <c r="A12066">
        <v>87</v>
      </c>
      <c r="B12066">
        <v>58</v>
      </c>
      <c r="C12066">
        <v>99</v>
      </c>
    </row>
    <row r="12067" spans="1:3" x14ac:dyDescent="0.2">
      <c r="A12067">
        <v>87</v>
      </c>
      <c r="B12067">
        <v>59</v>
      </c>
      <c r="C12067">
        <v>70</v>
      </c>
    </row>
    <row r="12068" spans="1:3" x14ac:dyDescent="0.2">
      <c r="A12068">
        <v>87</v>
      </c>
      <c r="B12068">
        <v>60</v>
      </c>
      <c r="C12068">
        <v>67</v>
      </c>
    </row>
    <row r="12069" spans="1:3" x14ac:dyDescent="0.2">
      <c r="A12069">
        <v>87</v>
      </c>
      <c r="B12069">
        <v>61</v>
      </c>
      <c r="C12069">
        <v>92</v>
      </c>
    </row>
    <row r="12070" spans="1:3" x14ac:dyDescent="0.2">
      <c r="A12070">
        <v>87</v>
      </c>
      <c r="B12070">
        <v>62</v>
      </c>
      <c r="C12070">
        <v>79</v>
      </c>
    </row>
    <row r="12071" spans="1:3" x14ac:dyDescent="0.2">
      <c r="A12071">
        <v>87</v>
      </c>
      <c r="B12071">
        <v>63</v>
      </c>
      <c r="C12071">
        <v>63</v>
      </c>
    </row>
    <row r="12072" spans="1:3" x14ac:dyDescent="0.2">
      <c r="A12072">
        <v>87</v>
      </c>
      <c r="B12072">
        <v>64</v>
      </c>
      <c r="C12072">
        <v>46</v>
      </c>
    </row>
    <row r="12073" spans="1:3" x14ac:dyDescent="0.2">
      <c r="A12073">
        <v>87</v>
      </c>
      <c r="B12073">
        <v>65</v>
      </c>
      <c r="C12073">
        <v>93</v>
      </c>
    </row>
    <row r="12074" spans="1:3" x14ac:dyDescent="0.2">
      <c r="A12074">
        <v>87</v>
      </c>
      <c r="B12074">
        <v>66</v>
      </c>
      <c r="C12074">
        <v>122</v>
      </c>
    </row>
    <row r="12075" spans="1:3" x14ac:dyDescent="0.2">
      <c r="A12075">
        <v>87</v>
      </c>
      <c r="B12075">
        <v>67</v>
      </c>
      <c r="C12075">
        <v>67</v>
      </c>
    </row>
    <row r="12076" spans="1:3" x14ac:dyDescent="0.2">
      <c r="A12076">
        <v>87</v>
      </c>
      <c r="B12076">
        <v>68</v>
      </c>
      <c r="C12076">
        <v>123</v>
      </c>
    </row>
    <row r="12077" spans="1:3" x14ac:dyDescent="0.2">
      <c r="A12077">
        <v>87</v>
      </c>
      <c r="B12077">
        <v>69</v>
      </c>
      <c r="C12077">
        <v>85</v>
      </c>
    </row>
    <row r="12078" spans="1:3" x14ac:dyDescent="0.2">
      <c r="A12078">
        <v>87</v>
      </c>
      <c r="B12078">
        <v>70</v>
      </c>
      <c r="C12078">
        <v>76</v>
      </c>
    </row>
    <row r="12079" spans="1:3" x14ac:dyDescent="0.2">
      <c r="A12079">
        <v>87</v>
      </c>
      <c r="B12079">
        <v>71</v>
      </c>
      <c r="C12079">
        <v>46</v>
      </c>
    </row>
    <row r="12080" spans="1:3" x14ac:dyDescent="0.2">
      <c r="A12080">
        <v>87</v>
      </c>
      <c r="B12080">
        <v>72</v>
      </c>
      <c r="C12080">
        <v>49</v>
      </c>
    </row>
    <row r="12081" spans="1:3" x14ac:dyDescent="0.2">
      <c r="A12081">
        <v>87</v>
      </c>
      <c r="B12081">
        <v>73</v>
      </c>
      <c r="C12081">
        <v>80</v>
      </c>
    </row>
    <row r="12082" spans="1:3" x14ac:dyDescent="0.2">
      <c r="A12082">
        <v>87</v>
      </c>
      <c r="B12082">
        <v>74</v>
      </c>
      <c r="C12082">
        <v>46</v>
      </c>
    </row>
    <row r="12083" spans="1:3" x14ac:dyDescent="0.2">
      <c r="A12083">
        <v>87</v>
      </c>
      <c r="B12083">
        <v>75</v>
      </c>
      <c r="C12083">
        <v>46</v>
      </c>
    </row>
    <row r="12084" spans="1:3" x14ac:dyDescent="0.2">
      <c r="A12084">
        <v>87</v>
      </c>
      <c r="B12084">
        <v>76</v>
      </c>
      <c r="C12084">
        <v>108</v>
      </c>
    </row>
    <row r="12085" spans="1:3" x14ac:dyDescent="0.2">
      <c r="A12085">
        <v>87</v>
      </c>
      <c r="B12085">
        <v>77</v>
      </c>
      <c r="C12085">
        <v>112</v>
      </c>
    </row>
    <row r="12086" spans="1:3" x14ac:dyDescent="0.2">
      <c r="A12086">
        <v>87</v>
      </c>
      <c r="B12086">
        <v>78</v>
      </c>
      <c r="C12086">
        <v>66</v>
      </c>
    </row>
    <row r="12087" spans="1:3" x14ac:dyDescent="0.2">
      <c r="A12087">
        <v>87</v>
      </c>
      <c r="B12087">
        <v>79</v>
      </c>
      <c r="C12087">
        <v>46</v>
      </c>
    </row>
    <row r="12088" spans="1:3" x14ac:dyDescent="0.2">
      <c r="A12088">
        <v>87</v>
      </c>
      <c r="B12088">
        <v>80</v>
      </c>
      <c r="C12088">
        <v>122</v>
      </c>
    </row>
    <row r="12089" spans="1:3" x14ac:dyDescent="0.2">
      <c r="A12089">
        <v>87</v>
      </c>
      <c r="B12089">
        <v>81</v>
      </c>
      <c r="C12089">
        <v>83</v>
      </c>
    </row>
    <row r="12090" spans="1:3" x14ac:dyDescent="0.2">
      <c r="A12090">
        <v>87</v>
      </c>
      <c r="B12090">
        <v>82</v>
      </c>
      <c r="C12090">
        <v>50</v>
      </c>
    </row>
    <row r="12091" spans="1:3" x14ac:dyDescent="0.2">
      <c r="A12091">
        <v>87</v>
      </c>
      <c r="B12091">
        <v>83</v>
      </c>
      <c r="C12091">
        <v>10</v>
      </c>
    </row>
    <row r="12092" spans="1:3" x14ac:dyDescent="0.2">
      <c r="A12092">
        <v>87</v>
      </c>
      <c r="B12092">
        <v>84</v>
      </c>
      <c r="C12092">
        <v>97</v>
      </c>
    </row>
    <row r="12093" spans="1:3" x14ac:dyDescent="0.2">
      <c r="A12093">
        <v>87</v>
      </c>
      <c r="B12093">
        <v>85</v>
      </c>
      <c r="C12093">
        <v>61</v>
      </c>
    </row>
    <row r="12094" spans="1:3" x14ac:dyDescent="0.2">
      <c r="A12094">
        <v>87</v>
      </c>
      <c r="B12094">
        <v>86</v>
      </c>
      <c r="C12094">
        <v>110</v>
      </c>
    </row>
    <row r="12095" spans="1:3" x14ac:dyDescent="0.2">
      <c r="A12095">
        <v>87</v>
      </c>
      <c r="B12095">
        <v>87</v>
      </c>
      <c r="C12095">
        <v>87</v>
      </c>
    </row>
    <row r="12096" spans="1:3" x14ac:dyDescent="0.2">
      <c r="A12096">
        <v>87</v>
      </c>
      <c r="B12096">
        <v>88</v>
      </c>
      <c r="C12096">
        <v>93</v>
      </c>
    </row>
    <row r="12097" spans="1:3" x14ac:dyDescent="0.2">
      <c r="A12097">
        <v>87</v>
      </c>
      <c r="B12097">
        <v>89</v>
      </c>
      <c r="C12097">
        <v>66</v>
      </c>
    </row>
    <row r="12098" spans="1:3" x14ac:dyDescent="0.2">
      <c r="A12098">
        <v>87</v>
      </c>
      <c r="B12098">
        <v>90</v>
      </c>
      <c r="C12098">
        <v>65</v>
      </c>
    </row>
    <row r="12099" spans="1:3" x14ac:dyDescent="0.2">
      <c r="A12099">
        <v>87</v>
      </c>
      <c r="B12099">
        <v>91</v>
      </c>
      <c r="C12099">
        <v>99</v>
      </c>
    </row>
    <row r="12100" spans="1:3" x14ac:dyDescent="0.2">
      <c r="A12100">
        <v>87</v>
      </c>
      <c r="B12100">
        <v>92</v>
      </c>
      <c r="C12100">
        <v>44</v>
      </c>
    </row>
    <row r="12101" spans="1:3" x14ac:dyDescent="0.2">
      <c r="A12101">
        <v>87</v>
      </c>
      <c r="B12101">
        <v>93</v>
      </c>
      <c r="C12101">
        <v>112</v>
      </c>
    </row>
    <row r="12102" spans="1:3" x14ac:dyDescent="0.2">
      <c r="A12102">
        <v>87</v>
      </c>
      <c r="B12102">
        <v>94</v>
      </c>
      <c r="C12102">
        <v>92</v>
      </c>
    </row>
    <row r="12103" spans="1:3" x14ac:dyDescent="0.2">
      <c r="A12103">
        <v>87</v>
      </c>
      <c r="B12103">
        <v>95</v>
      </c>
      <c r="C12103">
        <v>74</v>
      </c>
    </row>
    <row r="12104" spans="1:3" x14ac:dyDescent="0.2">
      <c r="A12104">
        <v>87</v>
      </c>
      <c r="B12104">
        <v>96</v>
      </c>
      <c r="C12104">
        <v>71</v>
      </c>
    </row>
    <row r="12105" spans="1:3" x14ac:dyDescent="0.2">
      <c r="A12105">
        <v>87</v>
      </c>
      <c r="B12105">
        <v>97</v>
      </c>
      <c r="C12105">
        <v>92</v>
      </c>
    </row>
    <row r="12106" spans="1:3" x14ac:dyDescent="0.2">
      <c r="A12106">
        <v>87</v>
      </c>
      <c r="B12106">
        <v>98</v>
      </c>
      <c r="C12106">
        <v>121</v>
      </c>
    </row>
    <row r="12107" spans="1:3" x14ac:dyDescent="0.2">
      <c r="A12107">
        <v>87</v>
      </c>
      <c r="B12107">
        <v>99</v>
      </c>
      <c r="C12107">
        <v>93</v>
      </c>
    </row>
    <row r="12108" spans="1:3" x14ac:dyDescent="0.2">
      <c r="A12108">
        <v>87</v>
      </c>
      <c r="B12108">
        <v>100</v>
      </c>
      <c r="C12108">
        <v>10</v>
      </c>
    </row>
    <row r="12109" spans="1:3" x14ac:dyDescent="0.2">
      <c r="A12109">
        <v>87</v>
      </c>
      <c r="B12109">
        <v>101</v>
      </c>
      <c r="C12109">
        <v>60</v>
      </c>
    </row>
    <row r="12110" spans="1:3" x14ac:dyDescent="0.2">
      <c r="A12110">
        <v>87</v>
      </c>
      <c r="B12110">
        <v>102</v>
      </c>
      <c r="C12110">
        <v>106</v>
      </c>
    </row>
    <row r="12111" spans="1:3" x14ac:dyDescent="0.2">
      <c r="A12111">
        <v>87</v>
      </c>
      <c r="B12111">
        <v>103</v>
      </c>
      <c r="C12111">
        <v>85</v>
      </c>
    </row>
    <row r="12112" spans="1:3" x14ac:dyDescent="0.2">
      <c r="A12112">
        <v>87</v>
      </c>
      <c r="B12112">
        <v>104</v>
      </c>
      <c r="C12112">
        <v>46</v>
      </c>
    </row>
    <row r="12113" spans="1:3" x14ac:dyDescent="0.2">
      <c r="A12113">
        <v>87</v>
      </c>
      <c r="B12113">
        <v>105</v>
      </c>
      <c r="C12113">
        <v>122</v>
      </c>
    </row>
    <row r="12114" spans="1:3" x14ac:dyDescent="0.2">
      <c r="A12114">
        <v>87</v>
      </c>
      <c r="B12114">
        <v>106</v>
      </c>
      <c r="C12114">
        <v>117</v>
      </c>
    </row>
    <row r="12115" spans="1:3" x14ac:dyDescent="0.2">
      <c r="A12115">
        <v>87</v>
      </c>
      <c r="B12115">
        <v>107</v>
      </c>
      <c r="C12115">
        <v>123</v>
      </c>
    </row>
    <row r="12116" spans="1:3" x14ac:dyDescent="0.2">
      <c r="A12116">
        <v>87</v>
      </c>
      <c r="B12116">
        <v>108</v>
      </c>
      <c r="C12116">
        <v>44</v>
      </c>
    </row>
    <row r="12117" spans="1:3" x14ac:dyDescent="0.2">
      <c r="A12117">
        <v>87</v>
      </c>
      <c r="B12117">
        <v>109</v>
      </c>
      <c r="C12117">
        <v>63</v>
      </c>
    </row>
    <row r="12118" spans="1:3" x14ac:dyDescent="0.2">
      <c r="A12118">
        <v>87</v>
      </c>
      <c r="B12118">
        <v>110</v>
      </c>
      <c r="C12118">
        <v>114</v>
      </c>
    </row>
    <row r="12119" spans="1:3" x14ac:dyDescent="0.2">
      <c r="A12119">
        <v>87</v>
      </c>
      <c r="B12119">
        <v>111</v>
      </c>
      <c r="C12119">
        <v>60</v>
      </c>
    </row>
    <row r="12120" spans="1:3" x14ac:dyDescent="0.2">
      <c r="A12120">
        <v>87</v>
      </c>
      <c r="B12120">
        <v>112</v>
      </c>
      <c r="C12120">
        <v>44</v>
      </c>
    </row>
    <row r="12121" spans="1:3" x14ac:dyDescent="0.2">
      <c r="A12121">
        <v>87</v>
      </c>
      <c r="B12121">
        <v>113</v>
      </c>
      <c r="C12121">
        <v>37</v>
      </c>
    </row>
    <row r="12122" spans="1:3" x14ac:dyDescent="0.2">
      <c r="A12122">
        <v>87</v>
      </c>
      <c r="B12122">
        <v>114</v>
      </c>
      <c r="C12122">
        <v>67</v>
      </c>
    </row>
    <row r="12123" spans="1:3" x14ac:dyDescent="0.2">
      <c r="A12123">
        <v>87</v>
      </c>
      <c r="B12123">
        <v>115</v>
      </c>
      <c r="C12123">
        <v>65</v>
      </c>
    </row>
    <row r="12124" spans="1:3" x14ac:dyDescent="0.2">
      <c r="A12124">
        <v>87</v>
      </c>
      <c r="B12124">
        <v>116</v>
      </c>
      <c r="C12124">
        <v>88</v>
      </c>
    </row>
    <row r="12125" spans="1:3" x14ac:dyDescent="0.2">
      <c r="A12125">
        <v>87</v>
      </c>
      <c r="B12125">
        <v>117</v>
      </c>
      <c r="C12125">
        <v>67</v>
      </c>
    </row>
    <row r="12126" spans="1:3" x14ac:dyDescent="0.2">
      <c r="A12126">
        <v>87</v>
      </c>
      <c r="B12126">
        <v>118</v>
      </c>
      <c r="C12126">
        <v>119</v>
      </c>
    </row>
    <row r="12127" spans="1:3" x14ac:dyDescent="0.2">
      <c r="A12127">
        <v>87</v>
      </c>
      <c r="B12127">
        <v>119</v>
      </c>
      <c r="C12127">
        <v>101</v>
      </c>
    </row>
    <row r="12128" spans="1:3" x14ac:dyDescent="0.2">
      <c r="A12128">
        <v>87</v>
      </c>
      <c r="B12128">
        <v>120</v>
      </c>
      <c r="C12128">
        <v>121</v>
      </c>
    </row>
    <row r="12129" spans="1:3" x14ac:dyDescent="0.2">
      <c r="A12129">
        <v>87</v>
      </c>
      <c r="B12129">
        <v>121</v>
      </c>
      <c r="C12129">
        <v>106</v>
      </c>
    </row>
    <row r="12130" spans="1:3" x14ac:dyDescent="0.2">
      <c r="A12130">
        <v>87</v>
      </c>
      <c r="B12130">
        <v>122</v>
      </c>
      <c r="C12130">
        <v>113</v>
      </c>
    </row>
    <row r="12131" spans="1:3" x14ac:dyDescent="0.2">
      <c r="A12131">
        <v>87</v>
      </c>
      <c r="B12131">
        <v>123</v>
      </c>
      <c r="C12131">
        <v>114</v>
      </c>
    </row>
    <row r="12132" spans="1:3" x14ac:dyDescent="0.2">
      <c r="A12132">
        <v>87</v>
      </c>
      <c r="B12132">
        <v>124</v>
      </c>
      <c r="C12132">
        <v>117</v>
      </c>
    </row>
    <row r="12133" spans="1:3" x14ac:dyDescent="0.2">
      <c r="A12133">
        <v>87</v>
      </c>
      <c r="B12133">
        <v>125</v>
      </c>
      <c r="C12133">
        <v>86</v>
      </c>
    </row>
    <row r="12134" spans="1:3" x14ac:dyDescent="0.2">
      <c r="A12134">
        <v>87</v>
      </c>
      <c r="B12134">
        <v>126</v>
      </c>
      <c r="C12134">
        <v>86</v>
      </c>
    </row>
    <row r="12135" spans="1:3" x14ac:dyDescent="0.2">
      <c r="A12135">
        <v>87</v>
      </c>
      <c r="B12135">
        <v>127</v>
      </c>
      <c r="C12135">
        <v>101</v>
      </c>
    </row>
    <row r="12136" spans="1:3" x14ac:dyDescent="0.2">
      <c r="A12136">
        <v>87</v>
      </c>
      <c r="B12136">
        <v>128</v>
      </c>
      <c r="C12136">
        <v>123</v>
      </c>
    </row>
    <row r="12137" spans="1:3" x14ac:dyDescent="0.2">
      <c r="A12137">
        <v>87</v>
      </c>
      <c r="B12137">
        <v>129</v>
      </c>
      <c r="C12137">
        <v>110</v>
      </c>
    </row>
    <row r="12138" spans="1:3" x14ac:dyDescent="0.2">
      <c r="A12138">
        <v>87</v>
      </c>
      <c r="B12138">
        <v>130</v>
      </c>
      <c r="C12138">
        <v>87</v>
      </c>
    </row>
    <row r="12139" spans="1:3" x14ac:dyDescent="0.2">
      <c r="A12139">
        <v>87</v>
      </c>
      <c r="B12139">
        <v>131</v>
      </c>
      <c r="C12139">
        <v>121</v>
      </c>
    </row>
    <row r="12140" spans="1:3" x14ac:dyDescent="0.2">
      <c r="A12140">
        <v>87</v>
      </c>
      <c r="B12140">
        <v>132</v>
      </c>
      <c r="C12140">
        <v>86</v>
      </c>
    </row>
    <row r="12141" spans="1:3" x14ac:dyDescent="0.2">
      <c r="A12141">
        <v>87</v>
      </c>
      <c r="B12141">
        <v>133</v>
      </c>
      <c r="C12141">
        <v>86</v>
      </c>
    </row>
    <row r="12142" spans="1:3" x14ac:dyDescent="0.2">
      <c r="A12142">
        <v>87</v>
      </c>
      <c r="B12142">
        <v>134</v>
      </c>
      <c r="C12142">
        <v>86</v>
      </c>
    </row>
    <row r="12143" spans="1:3" x14ac:dyDescent="0.2">
      <c r="A12143">
        <v>87</v>
      </c>
      <c r="B12143">
        <v>135</v>
      </c>
      <c r="C12143">
        <v>121</v>
      </c>
    </row>
    <row r="12144" spans="1:3" x14ac:dyDescent="0.2">
      <c r="A12144">
        <v>87</v>
      </c>
      <c r="B12144">
        <v>136</v>
      </c>
      <c r="C12144">
        <v>86</v>
      </c>
    </row>
    <row r="12145" spans="1:3" x14ac:dyDescent="0.2">
      <c r="A12145">
        <v>87</v>
      </c>
      <c r="B12145">
        <v>137</v>
      </c>
      <c r="C12145">
        <v>86</v>
      </c>
    </row>
    <row r="12146" spans="1:3" x14ac:dyDescent="0.2">
      <c r="A12146">
        <v>88</v>
      </c>
      <c r="B12146">
        <v>0</v>
      </c>
      <c r="C12146">
        <v>33</v>
      </c>
    </row>
    <row r="12147" spans="1:3" x14ac:dyDescent="0.2">
      <c r="A12147">
        <v>88</v>
      </c>
      <c r="B12147">
        <v>1</v>
      </c>
      <c r="C12147">
        <v>51</v>
      </c>
    </row>
    <row r="12148" spans="1:3" x14ac:dyDescent="0.2">
      <c r="A12148">
        <v>88</v>
      </c>
      <c r="B12148">
        <v>2</v>
      </c>
      <c r="C12148">
        <v>73</v>
      </c>
    </row>
    <row r="12149" spans="1:3" x14ac:dyDescent="0.2">
      <c r="A12149">
        <v>88</v>
      </c>
      <c r="B12149">
        <v>3</v>
      </c>
      <c r="C12149">
        <v>28</v>
      </c>
    </row>
    <row r="12150" spans="1:3" x14ac:dyDescent="0.2">
      <c r="A12150">
        <v>88</v>
      </c>
      <c r="B12150">
        <v>4</v>
      </c>
      <c r="C12150">
        <v>91</v>
      </c>
    </row>
    <row r="12151" spans="1:3" x14ac:dyDescent="0.2">
      <c r="A12151">
        <v>88</v>
      </c>
      <c r="B12151">
        <v>5</v>
      </c>
      <c r="C12151">
        <v>56</v>
      </c>
    </row>
    <row r="12152" spans="1:3" x14ac:dyDescent="0.2">
      <c r="A12152">
        <v>88</v>
      </c>
      <c r="B12152">
        <v>6</v>
      </c>
      <c r="C12152">
        <v>28</v>
      </c>
    </row>
    <row r="12153" spans="1:3" x14ac:dyDescent="0.2">
      <c r="A12153">
        <v>88</v>
      </c>
      <c r="B12153">
        <v>7</v>
      </c>
      <c r="C12153">
        <v>115</v>
      </c>
    </row>
    <row r="12154" spans="1:3" x14ac:dyDescent="0.2">
      <c r="A12154">
        <v>88</v>
      </c>
      <c r="B12154">
        <v>8</v>
      </c>
      <c r="C12154">
        <v>40</v>
      </c>
    </row>
    <row r="12155" spans="1:3" x14ac:dyDescent="0.2">
      <c r="A12155">
        <v>88</v>
      </c>
      <c r="B12155">
        <v>9</v>
      </c>
      <c r="C12155">
        <v>55</v>
      </c>
    </row>
    <row r="12156" spans="1:3" x14ac:dyDescent="0.2">
      <c r="A12156">
        <v>88</v>
      </c>
      <c r="B12156">
        <v>10</v>
      </c>
      <c r="C12156">
        <v>46</v>
      </c>
    </row>
    <row r="12157" spans="1:3" x14ac:dyDescent="0.2">
      <c r="A12157">
        <v>88</v>
      </c>
      <c r="B12157">
        <v>11</v>
      </c>
      <c r="C12157">
        <v>55</v>
      </c>
    </row>
    <row r="12158" spans="1:3" x14ac:dyDescent="0.2">
      <c r="A12158">
        <v>88</v>
      </c>
      <c r="B12158">
        <v>12</v>
      </c>
      <c r="C12158">
        <v>55</v>
      </c>
    </row>
    <row r="12159" spans="1:3" x14ac:dyDescent="0.2">
      <c r="A12159">
        <v>88</v>
      </c>
      <c r="B12159">
        <v>13</v>
      </c>
      <c r="C12159">
        <v>115</v>
      </c>
    </row>
    <row r="12160" spans="1:3" x14ac:dyDescent="0.2">
      <c r="A12160">
        <v>88</v>
      </c>
      <c r="B12160">
        <v>14</v>
      </c>
      <c r="C12160">
        <v>115</v>
      </c>
    </row>
    <row r="12161" spans="1:3" x14ac:dyDescent="0.2">
      <c r="A12161">
        <v>88</v>
      </c>
      <c r="B12161">
        <v>15</v>
      </c>
      <c r="C12161">
        <v>51</v>
      </c>
    </row>
    <row r="12162" spans="1:3" x14ac:dyDescent="0.2">
      <c r="A12162">
        <v>88</v>
      </c>
      <c r="B12162">
        <v>16</v>
      </c>
      <c r="C12162">
        <v>58</v>
      </c>
    </row>
    <row r="12163" spans="1:3" x14ac:dyDescent="0.2">
      <c r="A12163">
        <v>88</v>
      </c>
      <c r="B12163">
        <v>17</v>
      </c>
      <c r="C12163">
        <v>33</v>
      </c>
    </row>
    <row r="12164" spans="1:3" x14ac:dyDescent="0.2">
      <c r="A12164">
        <v>88</v>
      </c>
      <c r="B12164">
        <v>18</v>
      </c>
      <c r="C12164">
        <v>58</v>
      </c>
    </row>
    <row r="12165" spans="1:3" x14ac:dyDescent="0.2">
      <c r="A12165">
        <v>88</v>
      </c>
      <c r="B12165">
        <v>19</v>
      </c>
      <c r="C12165">
        <v>51</v>
      </c>
    </row>
    <row r="12166" spans="1:3" x14ac:dyDescent="0.2">
      <c r="A12166">
        <v>88</v>
      </c>
      <c r="B12166">
        <v>20</v>
      </c>
      <c r="C12166">
        <v>54</v>
      </c>
    </row>
    <row r="12167" spans="1:3" x14ac:dyDescent="0.2">
      <c r="A12167">
        <v>88</v>
      </c>
      <c r="B12167">
        <v>21</v>
      </c>
      <c r="C12167">
        <v>42</v>
      </c>
    </row>
    <row r="12168" spans="1:3" x14ac:dyDescent="0.2">
      <c r="A12168">
        <v>88</v>
      </c>
      <c r="B12168">
        <v>22</v>
      </c>
      <c r="C12168">
        <v>81</v>
      </c>
    </row>
    <row r="12169" spans="1:3" x14ac:dyDescent="0.2">
      <c r="A12169">
        <v>88</v>
      </c>
      <c r="B12169">
        <v>23</v>
      </c>
      <c r="C12169">
        <v>54</v>
      </c>
    </row>
    <row r="12170" spans="1:3" x14ac:dyDescent="0.2">
      <c r="A12170">
        <v>88</v>
      </c>
      <c r="B12170">
        <v>24</v>
      </c>
      <c r="C12170">
        <v>90</v>
      </c>
    </row>
    <row r="12171" spans="1:3" x14ac:dyDescent="0.2">
      <c r="A12171">
        <v>88</v>
      </c>
      <c r="B12171">
        <v>25</v>
      </c>
      <c r="C12171">
        <v>33</v>
      </c>
    </row>
    <row r="12172" spans="1:3" x14ac:dyDescent="0.2">
      <c r="A12172">
        <v>88</v>
      </c>
      <c r="B12172">
        <v>26</v>
      </c>
      <c r="C12172">
        <v>59</v>
      </c>
    </row>
    <row r="12173" spans="1:3" x14ac:dyDescent="0.2">
      <c r="A12173">
        <v>88</v>
      </c>
      <c r="B12173">
        <v>27</v>
      </c>
      <c r="C12173">
        <v>49</v>
      </c>
    </row>
    <row r="12174" spans="1:3" x14ac:dyDescent="0.2">
      <c r="A12174">
        <v>88</v>
      </c>
      <c r="B12174">
        <v>28</v>
      </c>
      <c r="C12174">
        <v>69</v>
      </c>
    </row>
    <row r="12175" spans="1:3" x14ac:dyDescent="0.2">
      <c r="A12175">
        <v>88</v>
      </c>
      <c r="B12175">
        <v>29</v>
      </c>
      <c r="C12175">
        <v>56</v>
      </c>
    </row>
    <row r="12176" spans="1:3" x14ac:dyDescent="0.2">
      <c r="A12176">
        <v>88</v>
      </c>
      <c r="B12176">
        <v>30</v>
      </c>
      <c r="C12176">
        <v>90</v>
      </c>
    </row>
    <row r="12177" spans="1:3" x14ac:dyDescent="0.2">
      <c r="A12177">
        <v>88</v>
      </c>
      <c r="B12177">
        <v>31</v>
      </c>
      <c r="C12177">
        <v>64</v>
      </c>
    </row>
    <row r="12178" spans="1:3" x14ac:dyDescent="0.2">
      <c r="A12178">
        <v>88</v>
      </c>
      <c r="B12178">
        <v>32</v>
      </c>
      <c r="C12178">
        <v>116</v>
      </c>
    </row>
    <row r="12179" spans="1:3" x14ac:dyDescent="0.2">
      <c r="A12179">
        <v>88</v>
      </c>
      <c r="B12179">
        <v>33</v>
      </c>
      <c r="C12179">
        <v>50</v>
      </c>
    </row>
    <row r="12180" spans="1:3" x14ac:dyDescent="0.2">
      <c r="A12180">
        <v>88</v>
      </c>
      <c r="B12180">
        <v>34</v>
      </c>
      <c r="C12180">
        <v>50</v>
      </c>
    </row>
    <row r="12181" spans="1:3" x14ac:dyDescent="0.2">
      <c r="A12181">
        <v>88</v>
      </c>
      <c r="B12181">
        <v>35</v>
      </c>
      <c r="C12181">
        <v>28</v>
      </c>
    </row>
    <row r="12182" spans="1:3" x14ac:dyDescent="0.2">
      <c r="A12182">
        <v>88</v>
      </c>
      <c r="B12182">
        <v>36</v>
      </c>
      <c r="C12182">
        <v>28</v>
      </c>
    </row>
    <row r="12183" spans="1:3" x14ac:dyDescent="0.2">
      <c r="A12183">
        <v>88</v>
      </c>
      <c r="B12183">
        <v>37</v>
      </c>
      <c r="C12183">
        <v>122</v>
      </c>
    </row>
    <row r="12184" spans="1:3" x14ac:dyDescent="0.2">
      <c r="A12184">
        <v>88</v>
      </c>
      <c r="B12184">
        <v>38</v>
      </c>
      <c r="C12184">
        <v>93</v>
      </c>
    </row>
    <row r="12185" spans="1:3" x14ac:dyDescent="0.2">
      <c r="A12185">
        <v>88</v>
      </c>
      <c r="B12185">
        <v>39</v>
      </c>
      <c r="C12185">
        <v>54</v>
      </c>
    </row>
    <row r="12186" spans="1:3" x14ac:dyDescent="0.2">
      <c r="A12186">
        <v>88</v>
      </c>
      <c r="B12186">
        <v>40</v>
      </c>
      <c r="C12186">
        <v>74</v>
      </c>
    </row>
    <row r="12187" spans="1:3" x14ac:dyDescent="0.2">
      <c r="A12187">
        <v>88</v>
      </c>
      <c r="B12187">
        <v>41</v>
      </c>
      <c r="C12187">
        <v>49</v>
      </c>
    </row>
    <row r="12188" spans="1:3" x14ac:dyDescent="0.2">
      <c r="A12188">
        <v>88</v>
      </c>
      <c r="B12188">
        <v>42</v>
      </c>
      <c r="C12188">
        <v>74</v>
      </c>
    </row>
    <row r="12189" spans="1:3" x14ac:dyDescent="0.2">
      <c r="A12189">
        <v>88</v>
      </c>
      <c r="B12189">
        <v>43</v>
      </c>
      <c r="C12189">
        <v>64</v>
      </c>
    </row>
    <row r="12190" spans="1:3" x14ac:dyDescent="0.2">
      <c r="A12190">
        <v>88</v>
      </c>
      <c r="B12190">
        <v>44</v>
      </c>
      <c r="C12190">
        <v>76</v>
      </c>
    </row>
    <row r="12191" spans="1:3" x14ac:dyDescent="0.2">
      <c r="A12191">
        <v>88</v>
      </c>
      <c r="B12191">
        <v>45</v>
      </c>
      <c r="C12191">
        <v>116</v>
      </c>
    </row>
    <row r="12192" spans="1:3" x14ac:dyDescent="0.2">
      <c r="A12192">
        <v>88</v>
      </c>
      <c r="B12192">
        <v>46</v>
      </c>
      <c r="C12192">
        <v>85</v>
      </c>
    </row>
    <row r="12193" spans="1:3" x14ac:dyDescent="0.2">
      <c r="A12193">
        <v>88</v>
      </c>
      <c r="B12193">
        <v>47</v>
      </c>
      <c r="C12193">
        <v>85</v>
      </c>
    </row>
    <row r="12194" spans="1:3" x14ac:dyDescent="0.2">
      <c r="A12194">
        <v>88</v>
      </c>
      <c r="B12194">
        <v>48</v>
      </c>
      <c r="C12194">
        <v>46</v>
      </c>
    </row>
    <row r="12195" spans="1:3" x14ac:dyDescent="0.2">
      <c r="A12195">
        <v>88</v>
      </c>
      <c r="B12195">
        <v>49</v>
      </c>
      <c r="C12195">
        <v>80</v>
      </c>
    </row>
    <row r="12196" spans="1:3" x14ac:dyDescent="0.2">
      <c r="A12196">
        <v>88</v>
      </c>
      <c r="B12196">
        <v>50</v>
      </c>
      <c r="C12196">
        <v>64</v>
      </c>
    </row>
    <row r="12197" spans="1:3" x14ac:dyDescent="0.2">
      <c r="A12197">
        <v>88</v>
      </c>
      <c r="B12197">
        <v>51</v>
      </c>
      <c r="C12197">
        <v>41</v>
      </c>
    </row>
    <row r="12198" spans="1:3" x14ac:dyDescent="0.2">
      <c r="A12198">
        <v>88</v>
      </c>
      <c r="B12198">
        <v>52</v>
      </c>
      <c r="C12198">
        <v>31</v>
      </c>
    </row>
    <row r="12199" spans="1:3" x14ac:dyDescent="0.2">
      <c r="A12199">
        <v>88</v>
      </c>
      <c r="B12199">
        <v>53</v>
      </c>
      <c r="C12199">
        <v>42</v>
      </c>
    </row>
    <row r="12200" spans="1:3" x14ac:dyDescent="0.2">
      <c r="A12200">
        <v>88</v>
      </c>
      <c r="B12200">
        <v>54</v>
      </c>
      <c r="C12200">
        <v>71</v>
      </c>
    </row>
    <row r="12201" spans="1:3" x14ac:dyDescent="0.2">
      <c r="A12201">
        <v>88</v>
      </c>
      <c r="B12201">
        <v>55</v>
      </c>
      <c r="C12201">
        <v>103</v>
      </c>
    </row>
    <row r="12202" spans="1:3" x14ac:dyDescent="0.2">
      <c r="A12202">
        <v>88</v>
      </c>
      <c r="B12202">
        <v>56</v>
      </c>
      <c r="C12202">
        <v>103</v>
      </c>
    </row>
    <row r="12203" spans="1:3" x14ac:dyDescent="0.2">
      <c r="A12203">
        <v>88</v>
      </c>
      <c r="B12203">
        <v>57</v>
      </c>
      <c r="C12203">
        <v>79</v>
      </c>
    </row>
    <row r="12204" spans="1:3" x14ac:dyDescent="0.2">
      <c r="A12204">
        <v>88</v>
      </c>
      <c r="B12204">
        <v>58</v>
      </c>
      <c r="C12204">
        <v>27</v>
      </c>
    </row>
    <row r="12205" spans="1:3" x14ac:dyDescent="0.2">
      <c r="A12205">
        <v>88</v>
      </c>
      <c r="B12205">
        <v>59</v>
      </c>
      <c r="C12205">
        <v>41</v>
      </c>
    </row>
    <row r="12206" spans="1:3" x14ac:dyDescent="0.2">
      <c r="A12206">
        <v>88</v>
      </c>
      <c r="B12206">
        <v>60</v>
      </c>
      <c r="C12206">
        <v>10</v>
      </c>
    </row>
    <row r="12207" spans="1:3" x14ac:dyDescent="0.2">
      <c r="A12207">
        <v>88</v>
      </c>
      <c r="B12207">
        <v>61</v>
      </c>
      <c r="C12207">
        <v>46</v>
      </c>
    </row>
    <row r="12208" spans="1:3" x14ac:dyDescent="0.2">
      <c r="A12208">
        <v>88</v>
      </c>
      <c r="B12208">
        <v>62</v>
      </c>
      <c r="C12208">
        <v>116</v>
      </c>
    </row>
    <row r="12209" spans="1:3" x14ac:dyDescent="0.2">
      <c r="A12209">
        <v>88</v>
      </c>
      <c r="B12209">
        <v>63</v>
      </c>
      <c r="C12209">
        <v>76</v>
      </c>
    </row>
    <row r="12210" spans="1:3" x14ac:dyDescent="0.2">
      <c r="A12210">
        <v>88</v>
      </c>
      <c r="B12210">
        <v>64</v>
      </c>
      <c r="C12210">
        <v>80</v>
      </c>
    </row>
    <row r="12211" spans="1:3" x14ac:dyDescent="0.2">
      <c r="A12211">
        <v>88</v>
      </c>
      <c r="B12211">
        <v>65</v>
      </c>
      <c r="C12211">
        <v>65</v>
      </c>
    </row>
    <row r="12212" spans="1:3" x14ac:dyDescent="0.2">
      <c r="A12212">
        <v>88</v>
      </c>
      <c r="B12212">
        <v>66</v>
      </c>
      <c r="C12212">
        <v>70</v>
      </c>
    </row>
    <row r="12213" spans="1:3" x14ac:dyDescent="0.2">
      <c r="A12213">
        <v>88</v>
      </c>
      <c r="B12213">
        <v>67</v>
      </c>
      <c r="C12213">
        <v>68</v>
      </c>
    </row>
    <row r="12214" spans="1:3" x14ac:dyDescent="0.2">
      <c r="A12214">
        <v>88</v>
      </c>
      <c r="B12214">
        <v>68</v>
      </c>
      <c r="C12214">
        <v>108</v>
      </c>
    </row>
    <row r="12215" spans="1:3" x14ac:dyDescent="0.2">
      <c r="A12215">
        <v>88</v>
      </c>
      <c r="B12215">
        <v>69</v>
      </c>
      <c r="C12215">
        <v>49</v>
      </c>
    </row>
    <row r="12216" spans="1:3" x14ac:dyDescent="0.2">
      <c r="A12216">
        <v>88</v>
      </c>
      <c r="B12216">
        <v>70</v>
      </c>
      <c r="C12216">
        <v>99</v>
      </c>
    </row>
    <row r="12217" spans="1:3" x14ac:dyDescent="0.2">
      <c r="A12217">
        <v>88</v>
      </c>
      <c r="B12217">
        <v>71</v>
      </c>
      <c r="C12217">
        <v>66</v>
      </c>
    </row>
    <row r="12218" spans="1:3" x14ac:dyDescent="0.2">
      <c r="A12218">
        <v>88</v>
      </c>
      <c r="B12218">
        <v>72</v>
      </c>
      <c r="C12218">
        <v>54</v>
      </c>
    </row>
    <row r="12219" spans="1:3" x14ac:dyDescent="0.2">
      <c r="A12219">
        <v>88</v>
      </c>
      <c r="B12219">
        <v>73</v>
      </c>
      <c r="C12219">
        <v>31</v>
      </c>
    </row>
    <row r="12220" spans="1:3" x14ac:dyDescent="0.2">
      <c r="A12220">
        <v>88</v>
      </c>
      <c r="B12220">
        <v>74</v>
      </c>
      <c r="C12220">
        <v>66</v>
      </c>
    </row>
    <row r="12221" spans="1:3" x14ac:dyDescent="0.2">
      <c r="A12221">
        <v>88</v>
      </c>
      <c r="B12221">
        <v>75</v>
      </c>
      <c r="C12221">
        <v>80</v>
      </c>
    </row>
    <row r="12222" spans="1:3" x14ac:dyDescent="0.2">
      <c r="A12222">
        <v>88</v>
      </c>
      <c r="B12222">
        <v>76</v>
      </c>
      <c r="C12222">
        <v>85</v>
      </c>
    </row>
    <row r="12223" spans="1:3" x14ac:dyDescent="0.2">
      <c r="A12223">
        <v>88</v>
      </c>
      <c r="B12223">
        <v>77</v>
      </c>
      <c r="C12223">
        <v>85</v>
      </c>
    </row>
    <row r="12224" spans="1:3" x14ac:dyDescent="0.2">
      <c r="A12224">
        <v>88</v>
      </c>
      <c r="B12224">
        <v>78</v>
      </c>
      <c r="C12224">
        <v>42</v>
      </c>
    </row>
    <row r="12225" spans="1:3" x14ac:dyDescent="0.2">
      <c r="A12225">
        <v>88</v>
      </c>
      <c r="B12225">
        <v>79</v>
      </c>
      <c r="C12225">
        <v>105</v>
      </c>
    </row>
    <row r="12226" spans="1:3" x14ac:dyDescent="0.2">
      <c r="A12226">
        <v>88</v>
      </c>
      <c r="B12226">
        <v>80</v>
      </c>
      <c r="C12226">
        <v>70</v>
      </c>
    </row>
    <row r="12227" spans="1:3" x14ac:dyDescent="0.2">
      <c r="A12227">
        <v>88</v>
      </c>
      <c r="B12227">
        <v>81</v>
      </c>
      <c r="C12227">
        <v>74</v>
      </c>
    </row>
    <row r="12228" spans="1:3" x14ac:dyDescent="0.2">
      <c r="A12228">
        <v>88</v>
      </c>
      <c r="B12228">
        <v>82</v>
      </c>
      <c r="C12228">
        <v>91</v>
      </c>
    </row>
    <row r="12229" spans="1:3" x14ac:dyDescent="0.2">
      <c r="A12229">
        <v>88</v>
      </c>
      <c r="B12229">
        <v>83</v>
      </c>
      <c r="C12229">
        <v>65</v>
      </c>
    </row>
    <row r="12230" spans="1:3" x14ac:dyDescent="0.2">
      <c r="A12230">
        <v>88</v>
      </c>
      <c r="B12230">
        <v>84</v>
      </c>
      <c r="C12230">
        <v>83</v>
      </c>
    </row>
    <row r="12231" spans="1:3" x14ac:dyDescent="0.2">
      <c r="A12231">
        <v>88</v>
      </c>
      <c r="B12231">
        <v>85</v>
      </c>
      <c r="C12231">
        <v>65</v>
      </c>
    </row>
    <row r="12232" spans="1:3" x14ac:dyDescent="0.2">
      <c r="A12232">
        <v>88</v>
      </c>
      <c r="B12232">
        <v>86</v>
      </c>
      <c r="C12232">
        <v>112</v>
      </c>
    </row>
    <row r="12233" spans="1:3" x14ac:dyDescent="0.2">
      <c r="A12233">
        <v>88</v>
      </c>
      <c r="B12233">
        <v>87</v>
      </c>
      <c r="C12233">
        <v>93</v>
      </c>
    </row>
    <row r="12234" spans="1:3" x14ac:dyDescent="0.2">
      <c r="A12234">
        <v>88</v>
      </c>
      <c r="B12234">
        <v>88</v>
      </c>
      <c r="C12234">
        <v>88</v>
      </c>
    </row>
    <row r="12235" spans="1:3" x14ac:dyDescent="0.2">
      <c r="A12235">
        <v>88</v>
      </c>
      <c r="B12235">
        <v>89</v>
      </c>
      <c r="C12235">
        <v>40</v>
      </c>
    </row>
    <row r="12236" spans="1:3" x14ac:dyDescent="0.2">
      <c r="A12236">
        <v>88</v>
      </c>
      <c r="B12236">
        <v>90</v>
      </c>
      <c r="C12236">
        <v>79</v>
      </c>
    </row>
    <row r="12237" spans="1:3" x14ac:dyDescent="0.2">
      <c r="A12237">
        <v>88</v>
      </c>
      <c r="B12237">
        <v>91</v>
      </c>
      <c r="C12237">
        <v>69</v>
      </c>
    </row>
    <row r="12238" spans="1:3" x14ac:dyDescent="0.2">
      <c r="A12238">
        <v>88</v>
      </c>
      <c r="B12238">
        <v>92</v>
      </c>
      <c r="C12238">
        <v>122</v>
      </c>
    </row>
    <row r="12239" spans="1:3" x14ac:dyDescent="0.2">
      <c r="A12239">
        <v>88</v>
      </c>
      <c r="B12239">
        <v>93</v>
      </c>
      <c r="C12239">
        <v>85</v>
      </c>
    </row>
    <row r="12240" spans="1:3" x14ac:dyDescent="0.2">
      <c r="A12240">
        <v>88</v>
      </c>
      <c r="B12240">
        <v>94</v>
      </c>
      <c r="C12240">
        <v>46</v>
      </c>
    </row>
    <row r="12241" spans="1:3" x14ac:dyDescent="0.2">
      <c r="A12241">
        <v>88</v>
      </c>
      <c r="B12241">
        <v>95</v>
      </c>
      <c r="C12241">
        <v>115</v>
      </c>
    </row>
    <row r="12242" spans="1:3" x14ac:dyDescent="0.2">
      <c r="A12242">
        <v>88</v>
      </c>
      <c r="B12242">
        <v>96</v>
      </c>
      <c r="C12242">
        <v>115</v>
      </c>
    </row>
    <row r="12243" spans="1:3" x14ac:dyDescent="0.2">
      <c r="A12243">
        <v>88</v>
      </c>
      <c r="B12243">
        <v>97</v>
      </c>
      <c r="C12243">
        <v>46</v>
      </c>
    </row>
    <row r="12244" spans="1:3" x14ac:dyDescent="0.2">
      <c r="A12244">
        <v>88</v>
      </c>
      <c r="B12244">
        <v>98</v>
      </c>
      <c r="C12244">
        <v>44</v>
      </c>
    </row>
    <row r="12245" spans="1:3" x14ac:dyDescent="0.2">
      <c r="A12245">
        <v>88</v>
      </c>
      <c r="B12245">
        <v>99</v>
      </c>
      <c r="C12245">
        <v>99</v>
      </c>
    </row>
    <row r="12246" spans="1:3" x14ac:dyDescent="0.2">
      <c r="A12246">
        <v>88</v>
      </c>
      <c r="B12246">
        <v>100</v>
      </c>
      <c r="C12246">
        <v>65</v>
      </c>
    </row>
    <row r="12247" spans="1:3" x14ac:dyDescent="0.2">
      <c r="A12247">
        <v>88</v>
      </c>
      <c r="B12247">
        <v>101</v>
      </c>
      <c r="C12247">
        <v>48</v>
      </c>
    </row>
    <row r="12248" spans="1:3" x14ac:dyDescent="0.2">
      <c r="A12248">
        <v>88</v>
      </c>
      <c r="B12248">
        <v>102</v>
      </c>
      <c r="C12248">
        <v>113</v>
      </c>
    </row>
    <row r="12249" spans="1:3" x14ac:dyDescent="0.2">
      <c r="A12249">
        <v>88</v>
      </c>
      <c r="B12249">
        <v>103</v>
      </c>
      <c r="C12249">
        <v>105</v>
      </c>
    </row>
    <row r="12250" spans="1:3" x14ac:dyDescent="0.2">
      <c r="A12250">
        <v>88</v>
      </c>
      <c r="B12250">
        <v>104</v>
      </c>
      <c r="C12250">
        <v>66</v>
      </c>
    </row>
    <row r="12251" spans="1:3" x14ac:dyDescent="0.2">
      <c r="A12251">
        <v>88</v>
      </c>
      <c r="B12251">
        <v>105</v>
      </c>
      <c r="C12251">
        <v>70</v>
      </c>
    </row>
    <row r="12252" spans="1:3" x14ac:dyDescent="0.2">
      <c r="A12252">
        <v>88</v>
      </c>
      <c r="B12252">
        <v>106</v>
      </c>
      <c r="C12252">
        <v>61</v>
      </c>
    </row>
    <row r="12253" spans="1:3" x14ac:dyDescent="0.2">
      <c r="A12253">
        <v>88</v>
      </c>
      <c r="B12253">
        <v>107</v>
      </c>
      <c r="C12253">
        <v>112</v>
      </c>
    </row>
    <row r="12254" spans="1:3" x14ac:dyDescent="0.2">
      <c r="A12254">
        <v>88</v>
      </c>
      <c r="B12254">
        <v>108</v>
      </c>
      <c r="C12254">
        <v>46</v>
      </c>
    </row>
    <row r="12255" spans="1:3" x14ac:dyDescent="0.2">
      <c r="A12255">
        <v>88</v>
      </c>
      <c r="B12255">
        <v>109</v>
      </c>
      <c r="C12255">
        <v>122</v>
      </c>
    </row>
    <row r="12256" spans="1:3" x14ac:dyDescent="0.2">
      <c r="A12256">
        <v>88</v>
      </c>
      <c r="B12256">
        <v>110</v>
      </c>
      <c r="C12256">
        <v>97</v>
      </c>
    </row>
    <row r="12257" spans="1:3" x14ac:dyDescent="0.2">
      <c r="A12257">
        <v>88</v>
      </c>
      <c r="B12257">
        <v>111</v>
      </c>
      <c r="C12257">
        <v>97</v>
      </c>
    </row>
    <row r="12258" spans="1:3" x14ac:dyDescent="0.2">
      <c r="A12258">
        <v>88</v>
      </c>
      <c r="B12258">
        <v>112</v>
      </c>
      <c r="C12258">
        <v>122</v>
      </c>
    </row>
    <row r="12259" spans="1:3" x14ac:dyDescent="0.2">
      <c r="A12259">
        <v>88</v>
      </c>
      <c r="B12259">
        <v>113</v>
      </c>
      <c r="C12259">
        <v>46</v>
      </c>
    </row>
    <row r="12260" spans="1:3" x14ac:dyDescent="0.2">
      <c r="A12260">
        <v>88</v>
      </c>
      <c r="B12260">
        <v>114</v>
      </c>
      <c r="C12260">
        <v>10</v>
      </c>
    </row>
    <row r="12261" spans="1:3" x14ac:dyDescent="0.2">
      <c r="A12261">
        <v>88</v>
      </c>
      <c r="B12261">
        <v>115</v>
      </c>
      <c r="C12261">
        <v>79</v>
      </c>
    </row>
    <row r="12262" spans="1:3" x14ac:dyDescent="0.2">
      <c r="A12262">
        <v>88</v>
      </c>
      <c r="B12262">
        <v>116</v>
      </c>
      <c r="C12262">
        <v>79</v>
      </c>
    </row>
    <row r="12263" spans="1:3" x14ac:dyDescent="0.2">
      <c r="A12263">
        <v>88</v>
      </c>
      <c r="B12263">
        <v>117</v>
      </c>
      <c r="C12263">
        <v>10</v>
      </c>
    </row>
    <row r="12264" spans="1:3" x14ac:dyDescent="0.2">
      <c r="A12264">
        <v>88</v>
      </c>
      <c r="B12264">
        <v>118</v>
      </c>
      <c r="C12264">
        <v>67</v>
      </c>
    </row>
    <row r="12265" spans="1:3" x14ac:dyDescent="0.2">
      <c r="A12265">
        <v>88</v>
      </c>
      <c r="B12265">
        <v>119</v>
      </c>
      <c r="C12265">
        <v>92</v>
      </c>
    </row>
    <row r="12266" spans="1:3" x14ac:dyDescent="0.2">
      <c r="A12266">
        <v>88</v>
      </c>
      <c r="B12266">
        <v>120</v>
      </c>
      <c r="C12266">
        <v>44</v>
      </c>
    </row>
    <row r="12267" spans="1:3" x14ac:dyDescent="0.2">
      <c r="A12267">
        <v>88</v>
      </c>
      <c r="B12267">
        <v>121</v>
      </c>
      <c r="C12267">
        <v>113</v>
      </c>
    </row>
    <row r="12268" spans="1:3" x14ac:dyDescent="0.2">
      <c r="A12268">
        <v>88</v>
      </c>
      <c r="B12268">
        <v>122</v>
      </c>
      <c r="C12268">
        <v>85</v>
      </c>
    </row>
    <row r="12269" spans="1:3" x14ac:dyDescent="0.2">
      <c r="A12269">
        <v>88</v>
      </c>
      <c r="B12269">
        <v>123</v>
      </c>
      <c r="C12269">
        <v>97</v>
      </c>
    </row>
    <row r="12270" spans="1:3" x14ac:dyDescent="0.2">
      <c r="A12270">
        <v>88</v>
      </c>
      <c r="B12270">
        <v>124</v>
      </c>
      <c r="C12270">
        <v>61</v>
      </c>
    </row>
    <row r="12271" spans="1:3" x14ac:dyDescent="0.2">
      <c r="A12271">
        <v>88</v>
      </c>
      <c r="B12271">
        <v>125</v>
      </c>
      <c r="C12271">
        <v>87</v>
      </c>
    </row>
    <row r="12272" spans="1:3" x14ac:dyDescent="0.2">
      <c r="A12272">
        <v>88</v>
      </c>
      <c r="B12272">
        <v>126</v>
      </c>
      <c r="C12272">
        <v>67</v>
      </c>
    </row>
    <row r="12273" spans="1:3" x14ac:dyDescent="0.2">
      <c r="A12273">
        <v>88</v>
      </c>
      <c r="B12273">
        <v>127</v>
      </c>
      <c r="C12273">
        <v>92</v>
      </c>
    </row>
    <row r="12274" spans="1:3" x14ac:dyDescent="0.2">
      <c r="A12274">
        <v>88</v>
      </c>
      <c r="B12274">
        <v>128</v>
      </c>
      <c r="C12274">
        <v>113</v>
      </c>
    </row>
    <row r="12275" spans="1:3" x14ac:dyDescent="0.2">
      <c r="A12275">
        <v>88</v>
      </c>
      <c r="B12275">
        <v>129</v>
      </c>
      <c r="C12275">
        <v>92</v>
      </c>
    </row>
    <row r="12276" spans="1:3" x14ac:dyDescent="0.2">
      <c r="A12276">
        <v>88</v>
      </c>
      <c r="B12276">
        <v>130</v>
      </c>
      <c r="C12276">
        <v>93</v>
      </c>
    </row>
    <row r="12277" spans="1:3" x14ac:dyDescent="0.2">
      <c r="A12277">
        <v>88</v>
      </c>
      <c r="B12277">
        <v>131</v>
      </c>
      <c r="C12277">
        <v>44</v>
      </c>
    </row>
    <row r="12278" spans="1:3" x14ac:dyDescent="0.2">
      <c r="A12278">
        <v>88</v>
      </c>
      <c r="B12278">
        <v>132</v>
      </c>
      <c r="C12278">
        <v>87</v>
      </c>
    </row>
    <row r="12279" spans="1:3" x14ac:dyDescent="0.2">
      <c r="A12279">
        <v>88</v>
      </c>
      <c r="B12279">
        <v>133</v>
      </c>
      <c r="C12279">
        <v>87</v>
      </c>
    </row>
    <row r="12280" spans="1:3" x14ac:dyDescent="0.2">
      <c r="A12280">
        <v>88</v>
      </c>
      <c r="B12280">
        <v>134</v>
      </c>
      <c r="C12280">
        <v>87</v>
      </c>
    </row>
    <row r="12281" spans="1:3" x14ac:dyDescent="0.2">
      <c r="A12281">
        <v>88</v>
      </c>
      <c r="B12281">
        <v>135</v>
      </c>
      <c r="C12281">
        <v>63</v>
      </c>
    </row>
    <row r="12282" spans="1:3" x14ac:dyDescent="0.2">
      <c r="A12282">
        <v>88</v>
      </c>
      <c r="B12282">
        <v>136</v>
      </c>
      <c r="C12282">
        <v>63</v>
      </c>
    </row>
    <row r="12283" spans="1:3" x14ac:dyDescent="0.2">
      <c r="A12283">
        <v>88</v>
      </c>
      <c r="B12283">
        <v>137</v>
      </c>
      <c r="C12283">
        <v>63</v>
      </c>
    </row>
    <row r="12284" spans="1:3" x14ac:dyDescent="0.2">
      <c r="A12284">
        <v>89</v>
      </c>
      <c r="B12284">
        <v>0</v>
      </c>
      <c r="C12284">
        <v>32</v>
      </c>
    </row>
    <row r="12285" spans="1:3" x14ac:dyDescent="0.2">
      <c r="A12285">
        <v>89</v>
      </c>
      <c r="B12285">
        <v>1</v>
      </c>
      <c r="C12285">
        <v>45</v>
      </c>
    </row>
    <row r="12286" spans="1:3" x14ac:dyDescent="0.2">
      <c r="A12286">
        <v>89</v>
      </c>
      <c r="B12286">
        <v>2</v>
      </c>
      <c r="C12286">
        <v>5</v>
      </c>
    </row>
    <row r="12287" spans="1:3" x14ac:dyDescent="0.2">
      <c r="A12287">
        <v>89</v>
      </c>
      <c r="B12287">
        <v>3</v>
      </c>
      <c r="C12287">
        <v>24</v>
      </c>
    </row>
    <row r="12288" spans="1:3" x14ac:dyDescent="0.2">
      <c r="A12288">
        <v>89</v>
      </c>
      <c r="B12288">
        <v>4</v>
      </c>
      <c r="C12288">
        <v>30</v>
      </c>
    </row>
    <row r="12289" spans="1:3" x14ac:dyDescent="0.2">
      <c r="A12289">
        <v>89</v>
      </c>
      <c r="B12289">
        <v>5</v>
      </c>
      <c r="C12289">
        <v>7</v>
      </c>
    </row>
    <row r="12290" spans="1:3" x14ac:dyDescent="0.2">
      <c r="A12290">
        <v>89</v>
      </c>
      <c r="B12290">
        <v>6</v>
      </c>
      <c r="C12290">
        <v>24</v>
      </c>
    </row>
    <row r="12291" spans="1:3" x14ac:dyDescent="0.2">
      <c r="A12291">
        <v>89</v>
      </c>
      <c r="B12291">
        <v>7</v>
      </c>
      <c r="C12291">
        <v>72</v>
      </c>
    </row>
    <row r="12292" spans="1:3" x14ac:dyDescent="0.2">
      <c r="A12292">
        <v>89</v>
      </c>
      <c r="B12292">
        <v>8</v>
      </c>
      <c r="C12292">
        <v>89</v>
      </c>
    </row>
    <row r="12293" spans="1:3" x14ac:dyDescent="0.2">
      <c r="A12293">
        <v>89</v>
      </c>
      <c r="B12293">
        <v>9</v>
      </c>
      <c r="C12293">
        <v>95</v>
      </c>
    </row>
    <row r="12294" spans="1:3" x14ac:dyDescent="0.2">
      <c r="A12294">
        <v>89</v>
      </c>
      <c r="B12294">
        <v>10</v>
      </c>
      <c r="C12294">
        <v>79</v>
      </c>
    </row>
    <row r="12295" spans="1:3" x14ac:dyDescent="0.2">
      <c r="A12295">
        <v>89</v>
      </c>
      <c r="B12295">
        <v>11</v>
      </c>
      <c r="C12295">
        <v>95</v>
      </c>
    </row>
    <row r="12296" spans="1:3" x14ac:dyDescent="0.2">
      <c r="A12296">
        <v>89</v>
      </c>
      <c r="B12296">
        <v>12</v>
      </c>
      <c r="C12296">
        <v>95</v>
      </c>
    </row>
    <row r="12297" spans="1:3" x14ac:dyDescent="0.2">
      <c r="A12297">
        <v>89</v>
      </c>
      <c r="B12297">
        <v>13</v>
      </c>
      <c r="C12297">
        <v>72</v>
      </c>
    </row>
    <row r="12298" spans="1:3" x14ac:dyDescent="0.2">
      <c r="A12298">
        <v>89</v>
      </c>
      <c r="B12298">
        <v>14</v>
      </c>
      <c r="C12298">
        <v>72</v>
      </c>
    </row>
    <row r="12299" spans="1:3" x14ac:dyDescent="0.2">
      <c r="A12299">
        <v>89</v>
      </c>
      <c r="B12299">
        <v>15</v>
      </c>
      <c r="C12299">
        <v>62</v>
      </c>
    </row>
    <row r="12300" spans="1:3" x14ac:dyDescent="0.2">
      <c r="A12300">
        <v>89</v>
      </c>
      <c r="B12300">
        <v>16</v>
      </c>
      <c r="C12300">
        <v>96</v>
      </c>
    </row>
    <row r="12301" spans="1:3" x14ac:dyDescent="0.2">
      <c r="A12301">
        <v>89</v>
      </c>
      <c r="B12301">
        <v>17</v>
      </c>
      <c r="C12301">
        <v>32</v>
      </c>
    </row>
    <row r="12302" spans="1:3" x14ac:dyDescent="0.2">
      <c r="A12302">
        <v>89</v>
      </c>
      <c r="B12302">
        <v>18</v>
      </c>
      <c r="C12302">
        <v>96</v>
      </c>
    </row>
    <row r="12303" spans="1:3" x14ac:dyDescent="0.2">
      <c r="A12303">
        <v>89</v>
      </c>
      <c r="B12303">
        <v>19</v>
      </c>
      <c r="C12303">
        <v>45</v>
      </c>
    </row>
    <row r="12304" spans="1:3" x14ac:dyDescent="0.2">
      <c r="A12304">
        <v>89</v>
      </c>
      <c r="B12304">
        <v>20</v>
      </c>
      <c r="C12304">
        <v>39</v>
      </c>
    </row>
    <row r="12305" spans="1:3" x14ac:dyDescent="0.2">
      <c r="A12305">
        <v>89</v>
      </c>
      <c r="B12305">
        <v>21</v>
      </c>
      <c r="C12305">
        <v>78</v>
      </c>
    </row>
    <row r="12306" spans="1:3" x14ac:dyDescent="0.2">
      <c r="A12306">
        <v>89</v>
      </c>
      <c r="B12306">
        <v>22</v>
      </c>
      <c r="C12306">
        <v>89</v>
      </c>
    </row>
    <row r="12307" spans="1:3" x14ac:dyDescent="0.2">
      <c r="A12307">
        <v>89</v>
      </c>
      <c r="B12307">
        <v>23</v>
      </c>
      <c r="C12307">
        <v>39</v>
      </c>
    </row>
    <row r="12308" spans="1:3" x14ac:dyDescent="0.2">
      <c r="A12308">
        <v>89</v>
      </c>
      <c r="B12308">
        <v>24</v>
      </c>
      <c r="C12308">
        <v>23</v>
      </c>
    </row>
    <row r="12309" spans="1:3" x14ac:dyDescent="0.2">
      <c r="A12309">
        <v>89</v>
      </c>
      <c r="B12309">
        <v>25</v>
      </c>
      <c r="C12309">
        <v>32</v>
      </c>
    </row>
    <row r="12310" spans="1:3" x14ac:dyDescent="0.2">
      <c r="A12310">
        <v>89</v>
      </c>
      <c r="B12310">
        <v>26</v>
      </c>
      <c r="C12310">
        <v>62</v>
      </c>
    </row>
    <row r="12311" spans="1:3" x14ac:dyDescent="0.2">
      <c r="A12311">
        <v>89</v>
      </c>
      <c r="B12311">
        <v>27</v>
      </c>
      <c r="C12311">
        <v>56</v>
      </c>
    </row>
    <row r="12312" spans="1:3" x14ac:dyDescent="0.2">
      <c r="A12312">
        <v>89</v>
      </c>
      <c r="B12312">
        <v>28</v>
      </c>
      <c r="C12312">
        <v>73</v>
      </c>
    </row>
    <row r="12313" spans="1:3" x14ac:dyDescent="0.2">
      <c r="A12313">
        <v>89</v>
      </c>
      <c r="B12313">
        <v>29</v>
      </c>
      <c r="C12313">
        <v>7</v>
      </c>
    </row>
    <row r="12314" spans="1:3" x14ac:dyDescent="0.2">
      <c r="A12314">
        <v>89</v>
      </c>
      <c r="B12314">
        <v>30</v>
      </c>
      <c r="C12314">
        <v>23</v>
      </c>
    </row>
    <row r="12315" spans="1:3" x14ac:dyDescent="0.2">
      <c r="A12315">
        <v>89</v>
      </c>
      <c r="B12315">
        <v>31</v>
      </c>
      <c r="C12315">
        <v>55</v>
      </c>
    </row>
    <row r="12316" spans="1:3" x14ac:dyDescent="0.2">
      <c r="A12316">
        <v>89</v>
      </c>
      <c r="B12316">
        <v>32</v>
      </c>
      <c r="C12316">
        <v>13</v>
      </c>
    </row>
    <row r="12317" spans="1:3" x14ac:dyDescent="0.2">
      <c r="A12317">
        <v>89</v>
      </c>
      <c r="B12317">
        <v>33</v>
      </c>
      <c r="C12317">
        <v>21</v>
      </c>
    </row>
    <row r="12318" spans="1:3" x14ac:dyDescent="0.2">
      <c r="A12318">
        <v>89</v>
      </c>
      <c r="B12318">
        <v>34</v>
      </c>
      <c r="C12318">
        <v>21</v>
      </c>
    </row>
    <row r="12319" spans="1:3" x14ac:dyDescent="0.2">
      <c r="A12319">
        <v>89</v>
      </c>
      <c r="B12319">
        <v>35</v>
      </c>
      <c r="C12319">
        <v>24</v>
      </c>
    </row>
    <row r="12320" spans="1:3" x14ac:dyDescent="0.2">
      <c r="A12320">
        <v>89</v>
      </c>
      <c r="B12320">
        <v>36</v>
      </c>
      <c r="C12320">
        <v>24</v>
      </c>
    </row>
    <row r="12321" spans="1:3" x14ac:dyDescent="0.2">
      <c r="A12321">
        <v>89</v>
      </c>
      <c r="B12321">
        <v>37</v>
      </c>
      <c r="C12321">
        <v>49</v>
      </c>
    </row>
    <row r="12322" spans="1:3" x14ac:dyDescent="0.2">
      <c r="A12322">
        <v>89</v>
      </c>
      <c r="B12322">
        <v>38</v>
      </c>
      <c r="C12322">
        <v>105</v>
      </c>
    </row>
    <row r="12323" spans="1:3" x14ac:dyDescent="0.2">
      <c r="A12323">
        <v>89</v>
      </c>
      <c r="B12323">
        <v>39</v>
      </c>
      <c r="C12323">
        <v>22</v>
      </c>
    </row>
    <row r="12324" spans="1:3" x14ac:dyDescent="0.2">
      <c r="A12324">
        <v>89</v>
      </c>
      <c r="B12324">
        <v>40</v>
      </c>
      <c r="C12324">
        <v>58</v>
      </c>
    </row>
    <row r="12325" spans="1:3" x14ac:dyDescent="0.2">
      <c r="A12325">
        <v>89</v>
      </c>
      <c r="B12325">
        <v>41</v>
      </c>
      <c r="C12325">
        <v>55</v>
      </c>
    </row>
    <row r="12326" spans="1:3" x14ac:dyDescent="0.2">
      <c r="A12326">
        <v>89</v>
      </c>
      <c r="B12326">
        <v>42</v>
      </c>
      <c r="C12326">
        <v>58</v>
      </c>
    </row>
    <row r="12327" spans="1:3" x14ac:dyDescent="0.2">
      <c r="A12327">
        <v>89</v>
      </c>
      <c r="B12327">
        <v>43</v>
      </c>
      <c r="C12327">
        <v>55</v>
      </c>
    </row>
    <row r="12328" spans="1:3" x14ac:dyDescent="0.2">
      <c r="A12328">
        <v>89</v>
      </c>
      <c r="B12328">
        <v>44</v>
      </c>
      <c r="C12328">
        <v>49</v>
      </c>
    </row>
    <row r="12329" spans="1:3" x14ac:dyDescent="0.2">
      <c r="A12329">
        <v>89</v>
      </c>
      <c r="B12329">
        <v>45</v>
      </c>
      <c r="C12329">
        <v>20</v>
      </c>
    </row>
    <row r="12330" spans="1:3" x14ac:dyDescent="0.2">
      <c r="A12330">
        <v>89</v>
      </c>
      <c r="B12330">
        <v>46</v>
      </c>
      <c r="C12330">
        <v>69</v>
      </c>
    </row>
    <row r="12331" spans="1:3" x14ac:dyDescent="0.2">
      <c r="A12331">
        <v>89</v>
      </c>
      <c r="B12331">
        <v>47</v>
      </c>
      <c r="C12331">
        <v>27</v>
      </c>
    </row>
    <row r="12332" spans="1:3" x14ac:dyDescent="0.2">
      <c r="A12332">
        <v>89</v>
      </c>
      <c r="B12332">
        <v>48</v>
      </c>
      <c r="C12332">
        <v>71</v>
      </c>
    </row>
    <row r="12333" spans="1:3" x14ac:dyDescent="0.2">
      <c r="A12333">
        <v>89</v>
      </c>
      <c r="B12333">
        <v>49</v>
      </c>
      <c r="C12333">
        <v>115</v>
      </c>
    </row>
    <row r="12334" spans="1:3" x14ac:dyDescent="0.2">
      <c r="A12334">
        <v>89</v>
      </c>
      <c r="B12334">
        <v>50</v>
      </c>
      <c r="C12334">
        <v>55</v>
      </c>
    </row>
    <row r="12335" spans="1:3" x14ac:dyDescent="0.2">
      <c r="A12335">
        <v>89</v>
      </c>
      <c r="B12335">
        <v>51</v>
      </c>
      <c r="C12335">
        <v>52</v>
      </c>
    </row>
    <row r="12336" spans="1:3" x14ac:dyDescent="0.2">
      <c r="A12336">
        <v>89</v>
      </c>
      <c r="B12336">
        <v>52</v>
      </c>
      <c r="C12336">
        <v>21</v>
      </c>
    </row>
    <row r="12337" spans="1:3" x14ac:dyDescent="0.2">
      <c r="A12337">
        <v>89</v>
      </c>
      <c r="B12337">
        <v>53</v>
      </c>
      <c r="C12337">
        <v>78</v>
      </c>
    </row>
    <row r="12338" spans="1:3" x14ac:dyDescent="0.2">
      <c r="A12338">
        <v>89</v>
      </c>
      <c r="B12338">
        <v>54</v>
      </c>
      <c r="C12338">
        <v>28</v>
      </c>
    </row>
    <row r="12339" spans="1:3" x14ac:dyDescent="0.2">
      <c r="A12339">
        <v>89</v>
      </c>
      <c r="B12339">
        <v>55</v>
      </c>
      <c r="C12339">
        <v>33</v>
      </c>
    </row>
    <row r="12340" spans="1:3" x14ac:dyDescent="0.2">
      <c r="A12340">
        <v>89</v>
      </c>
      <c r="B12340">
        <v>56</v>
      </c>
      <c r="C12340">
        <v>33</v>
      </c>
    </row>
    <row r="12341" spans="1:3" x14ac:dyDescent="0.2">
      <c r="A12341">
        <v>89</v>
      </c>
      <c r="B12341">
        <v>57</v>
      </c>
      <c r="C12341">
        <v>51</v>
      </c>
    </row>
    <row r="12342" spans="1:3" x14ac:dyDescent="0.2">
      <c r="A12342">
        <v>89</v>
      </c>
      <c r="B12342">
        <v>58</v>
      </c>
      <c r="C12342">
        <v>73</v>
      </c>
    </row>
    <row r="12343" spans="1:3" x14ac:dyDescent="0.2">
      <c r="A12343">
        <v>89</v>
      </c>
      <c r="B12343">
        <v>59</v>
      </c>
      <c r="C12343">
        <v>73</v>
      </c>
    </row>
    <row r="12344" spans="1:3" x14ac:dyDescent="0.2">
      <c r="A12344">
        <v>89</v>
      </c>
      <c r="B12344">
        <v>60</v>
      </c>
      <c r="C12344">
        <v>80</v>
      </c>
    </row>
    <row r="12345" spans="1:3" x14ac:dyDescent="0.2">
      <c r="A12345">
        <v>89</v>
      </c>
      <c r="B12345">
        <v>61</v>
      </c>
      <c r="C12345">
        <v>71</v>
      </c>
    </row>
    <row r="12346" spans="1:3" x14ac:dyDescent="0.2">
      <c r="A12346">
        <v>89</v>
      </c>
      <c r="B12346">
        <v>62</v>
      </c>
      <c r="C12346">
        <v>20</v>
      </c>
    </row>
    <row r="12347" spans="1:3" x14ac:dyDescent="0.2">
      <c r="A12347">
        <v>89</v>
      </c>
      <c r="B12347">
        <v>63</v>
      </c>
      <c r="C12347">
        <v>49</v>
      </c>
    </row>
    <row r="12348" spans="1:3" x14ac:dyDescent="0.2">
      <c r="A12348">
        <v>89</v>
      </c>
      <c r="B12348">
        <v>64</v>
      </c>
      <c r="C12348">
        <v>115</v>
      </c>
    </row>
    <row r="12349" spans="1:3" x14ac:dyDescent="0.2">
      <c r="A12349">
        <v>89</v>
      </c>
      <c r="B12349">
        <v>65</v>
      </c>
      <c r="C12349">
        <v>42</v>
      </c>
    </row>
    <row r="12350" spans="1:3" x14ac:dyDescent="0.2">
      <c r="A12350">
        <v>89</v>
      </c>
      <c r="B12350">
        <v>66</v>
      </c>
      <c r="C12350">
        <v>54</v>
      </c>
    </row>
    <row r="12351" spans="1:3" x14ac:dyDescent="0.2">
      <c r="A12351">
        <v>89</v>
      </c>
      <c r="B12351">
        <v>67</v>
      </c>
      <c r="C12351">
        <v>66</v>
      </c>
    </row>
    <row r="12352" spans="1:3" x14ac:dyDescent="0.2">
      <c r="A12352">
        <v>89</v>
      </c>
      <c r="B12352">
        <v>68</v>
      </c>
      <c r="C12352">
        <v>88</v>
      </c>
    </row>
    <row r="12353" spans="1:3" x14ac:dyDescent="0.2">
      <c r="A12353">
        <v>89</v>
      </c>
      <c r="B12353">
        <v>69</v>
      </c>
      <c r="C12353">
        <v>56</v>
      </c>
    </row>
    <row r="12354" spans="1:3" x14ac:dyDescent="0.2">
      <c r="A12354">
        <v>89</v>
      </c>
      <c r="B12354">
        <v>70</v>
      </c>
      <c r="C12354">
        <v>54</v>
      </c>
    </row>
    <row r="12355" spans="1:3" x14ac:dyDescent="0.2">
      <c r="A12355">
        <v>89</v>
      </c>
      <c r="B12355">
        <v>71</v>
      </c>
      <c r="C12355">
        <v>90</v>
      </c>
    </row>
    <row r="12356" spans="1:3" x14ac:dyDescent="0.2">
      <c r="A12356">
        <v>89</v>
      </c>
      <c r="B12356">
        <v>72</v>
      </c>
      <c r="C12356">
        <v>39</v>
      </c>
    </row>
    <row r="12357" spans="1:3" x14ac:dyDescent="0.2">
      <c r="A12357">
        <v>89</v>
      </c>
      <c r="B12357">
        <v>73</v>
      </c>
      <c r="C12357">
        <v>21</v>
      </c>
    </row>
    <row r="12358" spans="1:3" x14ac:dyDescent="0.2">
      <c r="A12358">
        <v>89</v>
      </c>
      <c r="B12358">
        <v>74</v>
      </c>
      <c r="C12358">
        <v>90</v>
      </c>
    </row>
    <row r="12359" spans="1:3" x14ac:dyDescent="0.2">
      <c r="A12359">
        <v>89</v>
      </c>
      <c r="B12359">
        <v>75</v>
      </c>
      <c r="C12359">
        <v>115</v>
      </c>
    </row>
    <row r="12360" spans="1:3" x14ac:dyDescent="0.2">
      <c r="A12360">
        <v>89</v>
      </c>
      <c r="B12360">
        <v>76</v>
      </c>
      <c r="C12360">
        <v>103</v>
      </c>
    </row>
    <row r="12361" spans="1:3" x14ac:dyDescent="0.2">
      <c r="A12361">
        <v>89</v>
      </c>
      <c r="B12361">
        <v>77</v>
      </c>
      <c r="C12361">
        <v>79</v>
      </c>
    </row>
    <row r="12362" spans="1:3" x14ac:dyDescent="0.2">
      <c r="A12362">
        <v>89</v>
      </c>
      <c r="B12362">
        <v>78</v>
      </c>
      <c r="C12362">
        <v>8</v>
      </c>
    </row>
    <row r="12363" spans="1:3" x14ac:dyDescent="0.2">
      <c r="A12363">
        <v>89</v>
      </c>
      <c r="B12363">
        <v>79</v>
      </c>
      <c r="C12363">
        <v>116</v>
      </c>
    </row>
    <row r="12364" spans="1:3" x14ac:dyDescent="0.2">
      <c r="A12364">
        <v>89</v>
      </c>
      <c r="B12364">
        <v>80</v>
      </c>
      <c r="C12364">
        <v>54</v>
      </c>
    </row>
    <row r="12365" spans="1:3" x14ac:dyDescent="0.2">
      <c r="A12365">
        <v>89</v>
      </c>
      <c r="B12365">
        <v>81</v>
      </c>
      <c r="C12365">
        <v>91</v>
      </c>
    </row>
    <row r="12366" spans="1:3" x14ac:dyDescent="0.2">
      <c r="A12366">
        <v>89</v>
      </c>
      <c r="B12366">
        <v>82</v>
      </c>
      <c r="C12366">
        <v>30</v>
      </c>
    </row>
    <row r="12367" spans="1:3" x14ac:dyDescent="0.2">
      <c r="A12367">
        <v>89</v>
      </c>
      <c r="B12367">
        <v>83</v>
      </c>
      <c r="C12367">
        <v>31</v>
      </c>
    </row>
    <row r="12368" spans="1:3" x14ac:dyDescent="0.2">
      <c r="A12368">
        <v>89</v>
      </c>
      <c r="B12368">
        <v>84</v>
      </c>
      <c r="C12368">
        <v>41</v>
      </c>
    </row>
    <row r="12369" spans="1:3" x14ac:dyDescent="0.2">
      <c r="A12369">
        <v>89</v>
      </c>
      <c r="B12369">
        <v>85</v>
      </c>
      <c r="C12369">
        <v>50</v>
      </c>
    </row>
    <row r="12370" spans="1:3" x14ac:dyDescent="0.2">
      <c r="A12370">
        <v>89</v>
      </c>
      <c r="B12370">
        <v>86</v>
      </c>
      <c r="C12370">
        <v>65</v>
      </c>
    </row>
    <row r="12371" spans="1:3" x14ac:dyDescent="0.2">
      <c r="A12371">
        <v>89</v>
      </c>
      <c r="B12371">
        <v>87</v>
      </c>
      <c r="C12371">
        <v>66</v>
      </c>
    </row>
    <row r="12372" spans="1:3" x14ac:dyDescent="0.2">
      <c r="A12372">
        <v>89</v>
      </c>
      <c r="B12372">
        <v>88</v>
      </c>
      <c r="C12372">
        <v>40</v>
      </c>
    </row>
    <row r="12373" spans="1:3" x14ac:dyDescent="0.2">
      <c r="A12373">
        <v>89</v>
      </c>
      <c r="B12373">
        <v>89</v>
      </c>
      <c r="C12373">
        <v>89</v>
      </c>
    </row>
    <row r="12374" spans="1:3" x14ac:dyDescent="0.2">
      <c r="A12374">
        <v>89</v>
      </c>
      <c r="B12374">
        <v>90</v>
      </c>
      <c r="C12374">
        <v>51</v>
      </c>
    </row>
    <row r="12375" spans="1:3" x14ac:dyDescent="0.2">
      <c r="A12375">
        <v>89</v>
      </c>
      <c r="B12375">
        <v>91</v>
      </c>
      <c r="C12375">
        <v>73</v>
      </c>
    </row>
    <row r="12376" spans="1:3" x14ac:dyDescent="0.2">
      <c r="A12376">
        <v>89</v>
      </c>
      <c r="B12376">
        <v>92</v>
      </c>
      <c r="C12376">
        <v>64</v>
      </c>
    </row>
    <row r="12377" spans="1:3" x14ac:dyDescent="0.2">
      <c r="A12377">
        <v>89</v>
      </c>
      <c r="B12377">
        <v>93</v>
      </c>
      <c r="C12377">
        <v>79</v>
      </c>
    </row>
    <row r="12378" spans="1:3" x14ac:dyDescent="0.2">
      <c r="A12378">
        <v>89</v>
      </c>
      <c r="B12378">
        <v>94</v>
      </c>
      <c r="C12378">
        <v>79</v>
      </c>
    </row>
    <row r="12379" spans="1:3" x14ac:dyDescent="0.2">
      <c r="A12379">
        <v>89</v>
      </c>
      <c r="B12379">
        <v>95</v>
      </c>
      <c r="C12379">
        <v>72</v>
      </c>
    </row>
    <row r="12380" spans="1:3" x14ac:dyDescent="0.2">
      <c r="A12380">
        <v>89</v>
      </c>
      <c r="B12380">
        <v>96</v>
      </c>
      <c r="C12380">
        <v>72</v>
      </c>
    </row>
    <row r="12381" spans="1:3" x14ac:dyDescent="0.2">
      <c r="A12381">
        <v>89</v>
      </c>
      <c r="B12381">
        <v>97</v>
      </c>
      <c r="C12381">
        <v>71</v>
      </c>
    </row>
    <row r="12382" spans="1:3" x14ac:dyDescent="0.2">
      <c r="A12382">
        <v>89</v>
      </c>
      <c r="B12382">
        <v>98</v>
      </c>
      <c r="C12382">
        <v>85</v>
      </c>
    </row>
    <row r="12383" spans="1:3" x14ac:dyDescent="0.2">
      <c r="A12383">
        <v>89</v>
      </c>
      <c r="B12383">
        <v>99</v>
      </c>
      <c r="C12383">
        <v>40</v>
      </c>
    </row>
    <row r="12384" spans="1:3" x14ac:dyDescent="0.2">
      <c r="A12384">
        <v>89</v>
      </c>
      <c r="B12384">
        <v>100</v>
      </c>
      <c r="C12384">
        <v>42</v>
      </c>
    </row>
    <row r="12385" spans="1:3" x14ac:dyDescent="0.2">
      <c r="A12385">
        <v>89</v>
      </c>
      <c r="B12385">
        <v>101</v>
      </c>
      <c r="C12385">
        <v>99</v>
      </c>
    </row>
    <row r="12386" spans="1:3" x14ac:dyDescent="0.2">
      <c r="A12386">
        <v>89</v>
      </c>
      <c r="B12386">
        <v>102</v>
      </c>
      <c r="C12386">
        <v>99</v>
      </c>
    </row>
    <row r="12387" spans="1:3" x14ac:dyDescent="0.2">
      <c r="A12387">
        <v>89</v>
      </c>
      <c r="B12387">
        <v>103</v>
      </c>
      <c r="C12387">
        <v>116</v>
      </c>
    </row>
    <row r="12388" spans="1:3" x14ac:dyDescent="0.2">
      <c r="A12388">
        <v>89</v>
      </c>
      <c r="B12388">
        <v>104</v>
      </c>
      <c r="C12388">
        <v>116</v>
      </c>
    </row>
    <row r="12389" spans="1:3" x14ac:dyDescent="0.2">
      <c r="A12389">
        <v>89</v>
      </c>
      <c r="B12389">
        <v>105</v>
      </c>
      <c r="C12389">
        <v>115</v>
      </c>
    </row>
    <row r="12390" spans="1:3" x14ac:dyDescent="0.2">
      <c r="A12390">
        <v>89</v>
      </c>
      <c r="B12390">
        <v>106</v>
      </c>
      <c r="C12390">
        <v>70</v>
      </c>
    </row>
    <row r="12391" spans="1:3" x14ac:dyDescent="0.2">
      <c r="A12391">
        <v>89</v>
      </c>
      <c r="B12391">
        <v>107</v>
      </c>
      <c r="C12391">
        <v>88</v>
      </c>
    </row>
    <row r="12392" spans="1:3" x14ac:dyDescent="0.2">
      <c r="A12392">
        <v>89</v>
      </c>
      <c r="B12392">
        <v>108</v>
      </c>
      <c r="C12392">
        <v>74</v>
      </c>
    </row>
    <row r="12393" spans="1:3" x14ac:dyDescent="0.2">
      <c r="A12393">
        <v>89</v>
      </c>
      <c r="B12393">
        <v>109</v>
      </c>
      <c r="C12393">
        <v>64</v>
      </c>
    </row>
    <row r="12394" spans="1:3" x14ac:dyDescent="0.2">
      <c r="A12394">
        <v>89</v>
      </c>
      <c r="B12394">
        <v>110</v>
      </c>
      <c r="C12394">
        <v>70</v>
      </c>
    </row>
    <row r="12395" spans="1:3" x14ac:dyDescent="0.2">
      <c r="A12395">
        <v>89</v>
      </c>
      <c r="B12395">
        <v>111</v>
      </c>
      <c r="C12395">
        <v>70</v>
      </c>
    </row>
    <row r="12396" spans="1:3" x14ac:dyDescent="0.2">
      <c r="A12396">
        <v>89</v>
      </c>
      <c r="B12396">
        <v>112</v>
      </c>
      <c r="C12396">
        <v>74</v>
      </c>
    </row>
    <row r="12397" spans="1:3" x14ac:dyDescent="0.2">
      <c r="A12397">
        <v>89</v>
      </c>
      <c r="B12397">
        <v>113</v>
      </c>
      <c r="C12397">
        <v>74</v>
      </c>
    </row>
    <row r="12398" spans="1:3" x14ac:dyDescent="0.2">
      <c r="A12398">
        <v>89</v>
      </c>
      <c r="B12398">
        <v>114</v>
      </c>
      <c r="C12398">
        <v>80</v>
      </c>
    </row>
    <row r="12399" spans="1:3" x14ac:dyDescent="0.2">
      <c r="A12399">
        <v>89</v>
      </c>
      <c r="B12399">
        <v>115</v>
      </c>
      <c r="C12399">
        <v>59</v>
      </c>
    </row>
    <row r="12400" spans="1:3" x14ac:dyDescent="0.2">
      <c r="A12400">
        <v>89</v>
      </c>
      <c r="B12400">
        <v>116</v>
      </c>
      <c r="C12400">
        <v>33</v>
      </c>
    </row>
    <row r="12401" spans="1:3" x14ac:dyDescent="0.2">
      <c r="A12401">
        <v>89</v>
      </c>
      <c r="B12401">
        <v>117</v>
      </c>
      <c r="C12401">
        <v>80</v>
      </c>
    </row>
    <row r="12402" spans="1:3" x14ac:dyDescent="0.2">
      <c r="A12402">
        <v>89</v>
      </c>
      <c r="B12402">
        <v>118</v>
      </c>
      <c r="C12402">
        <v>46</v>
      </c>
    </row>
    <row r="12403" spans="1:3" x14ac:dyDescent="0.2">
      <c r="A12403">
        <v>89</v>
      </c>
      <c r="B12403">
        <v>119</v>
      </c>
      <c r="C12403">
        <v>65</v>
      </c>
    </row>
    <row r="12404" spans="1:3" x14ac:dyDescent="0.2">
      <c r="A12404">
        <v>89</v>
      </c>
      <c r="B12404">
        <v>120</v>
      </c>
      <c r="C12404">
        <v>83</v>
      </c>
    </row>
    <row r="12405" spans="1:3" x14ac:dyDescent="0.2">
      <c r="A12405">
        <v>89</v>
      </c>
      <c r="B12405">
        <v>121</v>
      </c>
      <c r="C12405">
        <v>99</v>
      </c>
    </row>
    <row r="12406" spans="1:3" x14ac:dyDescent="0.2">
      <c r="A12406">
        <v>89</v>
      </c>
      <c r="B12406">
        <v>122</v>
      </c>
      <c r="C12406">
        <v>103</v>
      </c>
    </row>
    <row r="12407" spans="1:3" x14ac:dyDescent="0.2">
      <c r="A12407">
        <v>89</v>
      </c>
      <c r="B12407">
        <v>123</v>
      </c>
      <c r="C12407">
        <v>70</v>
      </c>
    </row>
    <row r="12408" spans="1:3" x14ac:dyDescent="0.2">
      <c r="A12408">
        <v>89</v>
      </c>
      <c r="B12408">
        <v>124</v>
      </c>
      <c r="C12408">
        <v>70</v>
      </c>
    </row>
    <row r="12409" spans="1:3" x14ac:dyDescent="0.2">
      <c r="A12409">
        <v>89</v>
      </c>
      <c r="B12409">
        <v>125</v>
      </c>
      <c r="C12409">
        <v>46</v>
      </c>
    </row>
    <row r="12410" spans="1:3" x14ac:dyDescent="0.2">
      <c r="A12410">
        <v>89</v>
      </c>
      <c r="B12410">
        <v>126</v>
      </c>
      <c r="C12410">
        <v>46</v>
      </c>
    </row>
    <row r="12411" spans="1:3" x14ac:dyDescent="0.2">
      <c r="A12411">
        <v>89</v>
      </c>
      <c r="B12411">
        <v>127</v>
      </c>
      <c r="C12411">
        <v>65</v>
      </c>
    </row>
    <row r="12412" spans="1:3" x14ac:dyDescent="0.2">
      <c r="A12412">
        <v>89</v>
      </c>
      <c r="B12412">
        <v>128</v>
      </c>
      <c r="C12412">
        <v>99</v>
      </c>
    </row>
    <row r="12413" spans="1:3" x14ac:dyDescent="0.2">
      <c r="A12413">
        <v>89</v>
      </c>
      <c r="B12413">
        <v>129</v>
      </c>
      <c r="C12413">
        <v>65</v>
      </c>
    </row>
    <row r="12414" spans="1:3" x14ac:dyDescent="0.2">
      <c r="A12414">
        <v>89</v>
      </c>
      <c r="B12414">
        <v>130</v>
      </c>
      <c r="C12414">
        <v>66</v>
      </c>
    </row>
    <row r="12415" spans="1:3" x14ac:dyDescent="0.2">
      <c r="A12415">
        <v>89</v>
      </c>
      <c r="B12415">
        <v>131</v>
      </c>
      <c r="C12415">
        <v>83</v>
      </c>
    </row>
    <row r="12416" spans="1:3" x14ac:dyDescent="0.2">
      <c r="A12416">
        <v>89</v>
      </c>
      <c r="B12416">
        <v>132</v>
      </c>
      <c r="C12416">
        <v>46</v>
      </c>
    </row>
    <row r="12417" spans="1:3" x14ac:dyDescent="0.2">
      <c r="A12417">
        <v>89</v>
      </c>
      <c r="B12417">
        <v>133</v>
      </c>
      <c r="C12417">
        <v>85</v>
      </c>
    </row>
    <row r="12418" spans="1:3" x14ac:dyDescent="0.2">
      <c r="A12418">
        <v>89</v>
      </c>
      <c r="B12418">
        <v>134</v>
      </c>
      <c r="C12418">
        <v>46</v>
      </c>
    </row>
    <row r="12419" spans="1:3" x14ac:dyDescent="0.2">
      <c r="A12419">
        <v>89</v>
      </c>
      <c r="B12419">
        <v>135</v>
      </c>
      <c r="C12419">
        <v>85</v>
      </c>
    </row>
    <row r="12420" spans="1:3" x14ac:dyDescent="0.2">
      <c r="A12420">
        <v>89</v>
      </c>
      <c r="B12420">
        <v>136</v>
      </c>
      <c r="C12420">
        <v>85</v>
      </c>
    </row>
    <row r="12421" spans="1:3" x14ac:dyDescent="0.2">
      <c r="A12421">
        <v>89</v>
      </c>
      <c r="B12421">
        <v>137</v>
      </c>
      <c r="C12421">
        <v>85</v>
      </c>
    </row>
    <row r="12422" spans="1:3" x14ac:dyDescent="0.2">
      <c r="A12422">
        <v>90</v>
      </c>
      <c r="B12422">
        <v>0</v>
      </c>
      <c r="C12422">
        <v>20</v>
      </c>
    </row>
    <row r="12423" spans="1:3" x14ac:dyDescent="0.2">
      <c r="A12423">
        <v>90</v>
      </c>
      <c r="B12423">
        <v>1</v>
      </c>
      <c r="C12423">
        <v>23</v>
      </c>
    </row>
    <row r="12424" spans="1:3" x14ac:dyDescent="0.2">
      <c r="A12424">
        <v>90</v>
      </c>
      <c r="B12424">
        <v>2</v>
      </c>
      <c r="C12424">
        <v>7</v>
      </c>
    </row>
    <row r="12425" spans="1:3" x14ac:dyDescent="0.2">
      <c r="A12425">
        <v>90</v>
      </c>
      <c r="B12425">
        <v>3</v>
      </c>
      <c r="C12425">
        <v>72</v>
      </c>
    </row>
    <row r="12426" spans="1:3" x14ac:dyDescent="0.2">
      <c r="A12426">
        <v>90</v>
      </c>
      <c r="B12426">
        <v>4</v>
      </c>
      <c r="C12426">
        <v>39</v>
      </c>
    </row>
    <row r="12427" spans="1:3" x14ac:dyDescent="0.2">
      <c r="A12427">
        <v>90</v>
      </c>
      <c r="B12427">
        <v>5</v>
      </c>
      <c r="C12427">
        <v>89</v>
      </c>
    </row>
    <row r="12428" spans="1:3" x14ac:dyDescent="0.2">
      <c r="A12428">
        <v>90</v>
      </c>
      <c r="B12428">
        <v>6</v>
      </c>
      <c r="C12428">
        <v>72</v>
      </c>
    </row>
    <row r="12429" spans="1:3" x14ac:dyDescent="0.2">
      <c r="A12429">
        <v>90</v>
      </c>
      <c r="B12429">
        <v>7</v>
      </c>
      <c r="C12429">
        <v>52</v>
      </c>
    </row>
    <row r="12430" spans="1:3" x14ac:dyDescent="0.2">
      <c r="A12430">
        <v>90</v>
      </c>
      <c r="B12430">
        <v>8</v>
      </c>
      <c r="C12430">
        <v>59</v>
      </c>
    </row>
    <row r="12431" spans="1:3" x14ac:dyDescent="0.2">
      <c r="A12431">
        <v>90</v>
      </c>
      <c r="B12431">
        <v>9</v>
      </c>
      <c r="C12431">
        <v>89</v>
      </c>
    </row>
    <row r="12432" spans="1:3" x14ac:dyDescent="0.2">
      <c r="A12432">
        <v>90</v>
      </c>
      <c r="B12432">
        <v>10</v>
      </c>
      <c r="C12432">
        <v>80</v>
      </c>
    </row>
    <row r="12433" spans="1:3" x14ac:dyDescent="0.2">
      <c r="A12433">
        <v>90</v>
      </c>
      <c r="B12433">
        <v>11</v>
      </c>
      <c r="C12433">
        <v>22</v>
      </c>
    </row>
    <row r="12434" spans="1:3" x14ac:dyDescent="0.2">
      <c r="A12434">
        <v>90</v>
      </c>
      <c r="B12434">
        <v>12</v>
      </c>
      <c r="C12434">
        <v>22</v>
      </c>
    </row>
    <row r="12435" spans="1:3" x14ac:dyDescent="0.2">
      <c r="A12435">
        <v>90</v>
      </c>
      <c r="B12435">
        <v>13</v>
      </c>
      <c r="C12435">
        <v>73</v>
      </c>
    </row>
    <row r="12436" spans="1:3" x14ac:dyDescent="0.2">
      <c r="A12436">
        <v>90</v>
      </c>
      <c r="B12436">
        <v>14</v>
      </c>
      <c r="C12436">
        <v>73</v>
      </c>
    </row>
    <row r="12437" spans="1:3" x14ac:dyDescent="0.2">
      <c r="A12437">
        <v>90</v>
      </c>
      <c r="B12437">
        <v>15</v>
      </c>
      <c r="C12437">
        <v>23</v>
      </c>
    </row>
    <row r="12438" spans="1:3" x14ac:dyDescent="0.2">
      <c r="A12438">
        <v>90</v>
      </c>
      <c r="B12438">
        <v>16</v>
      </c>
      <c r="C12438">
        <v>39</v>
      </c>
    </row>
    <row r="12439" spans="1:3" x14ac:dyDescent="0.2">
      <c r="A12439">
        <v>90</v>
      </c>
      <c r="B12439">
        <v>17</v>
      </c>
      <c r="C12439">
        <v>13</v>
      </c>
    </row>
    <row r="12440" spans="1:3" x14ac:dyDescent="0.2">
      <c r="A12440">
        <v>90</v>
      </c>
      <c r="B12440">
        <v>18</v>
      </c>
      <c r="C12440">
        <v>39</v>
      </c>
    </row>
    <row r="12441" spans="1:3" x14ac:dyDescent="0.2">
      <c r="A12441">
        <v>90</v>
      </c>
      <c r="B12441">
        <v>19</v>
      </c>
      <c r="C12441">
        <v>23</v>
      </c>
    </row>
    <row r="12442" spans="1:3" x14ac:dyDescent="0.2">
      <c r="A12442">
        <v>90</v>
      </c>
      <c r="B12442">
        <v>20</v>
      </c>
      <c r="C12442">
        <v>73</v>
      </c>
    </row>
    <row r="12443" spans="1:3" x14ac:dyDescent="0.2">
      <c r="A12443">
        <v>90</v>
      </c>
      <c r="B12443">
        <v>21</v>
      </c>
      <c r="C12443">
        <v>28</v>
      </c>
    </row>
    <row r="12444" spans="1:3" x14ac:dyDescent="0.2">
      <c r="A12444">
        <v>90</v>
      </c>
      <c r="B12444">
        <v>22</v>
      </c>
      <c r="C12444">
        <v>33</v>
      </c>
    </row>
    <row r="12445" spans="1:3" x14ac:dyDescent="0.2">
      <c r="A12445">
        <v>90</v>
      </c>
      <c r="B12445">
        <v>23</v>
      </c>
      <c r="C12445">
        <v>73</v>
      </c>
    </row>
    <row r="12446" spans="1:3" x14ac:dyDescent="0.2">
      <c r="A12446">
        <v>90</v>
      </c>
      <c r="B12446">
        <v>24</v>
      </c>
      <c r="C12446">
        <v>21</v>
      </c>
    </row>
    <row r="12447" spans="1:3" x14ac:dyDescent="0.2">
      <c r="A12447">
        <v>90</v>
      </c>
      <c r="B12447">
        <v>25</v>
      </c>
      <c r="C12447">
        <v>20</v>
      </c>
    </row>
    <row r="12448" spans="1:3" x14ac:dyDescent="0.2">
      <c r="A12448">
        <v>90</v>
      </c>
      <c r="B12448">
        <v>26</v>
      </c>
      <c r="C12448">
        <v>72</v>
      </c>
    </row>
    <row r="12449" spans="1:3" x14ac:dyDescent="0.2">
      <c r="A12449">
        <v>90</v>
      </c>
      <c r="B12449">
        <v>27</v>
      </c>
      <c r="C12449">
        <v>40</v>
      </c>
    </row>
    <row r="12450" spans="1:3" x14ac:dyDescent="0.2">
      <c r="A12450">
        <v>90</v>
      </c>
      <c r="B12450">
        <v>28</v>
      </c>
      <c r="C12450">
        <v>55</v>
      </c>
    </row>
    <row r="12451" spans="1:3" x14ac:dyDescent="0.2">
      <c r="A12451">
        <v>90</v>
      </c>
      <c r="B12451">
        <v>29</v>
      </c>
      <c r="C12451">
        <v>89</v>
      </c>
    </row>
    <row r="12452" spans="1:3" x14ac:dyDescent="0.2">
      <c r="A12452">
        <v>90</v>
      </c>
      <c r="B12452">
        <v>30</v>
      </c>
      <c r="C12452">
        <v>21</v>
      </c>
    </row>
    <row r="12453" spans="1:3" x14ac:dyDescent="0.2">
      <c r="A12453">
        <v>90</v>
      </c>
      <c r="B12453">
        <v>31</v>
      </c>
      <c r="C12453">
        <v>54</v>
      </c>
    </row>
    <row r="12454" spans="1:3" x14ac:dyDescent="0.2">
      <c r="A12454">
        <v>90</v>
      </c>
      <c r="B12454">
        <v>32</v>
      </c>
      <c r="C12454">
        <v>8</v>
      </c>
    </row>
    <row r="12455" spans="1:3" x14ac:dyDescent="0.2">
      <c r="A12455">
        <v>90</v>
      </c>
      <c r="B12455">
        <v>33</v>
      </c>
      <c r="C12455">
        <v>58</v>
      </c>
    </row>
    <row r="12456" spans="1:3" x14ac:dyDescent="0.2">
      <c r="A12456">
        <v>90</v>
      </c>
      <c r="B12456">
        <v>34</v>
      </c>
      <c r="C12456">
        <v>58</v>
      </c>
    </row>
    <row r="12457" spans="1:3" x14ac:dyDescent="0.2">
      <c r="A12457">
        <v>90</v>
      </c>
      <c r="B12457">
        <v>35</v>
      </c>
      <c r="C12457">
        <v>72</v>
      </c>
    </row>
    <row r="12458" spans="1:3" x14ac:dyDescent="0.2">
      <c r="A12458">
        <v>90</v>
      </c>
      <c r="B12458">
        <v>36</v>
      </c>
      <c r="C12458">
        <v>72</v>
      </c>
    </row>
    <row r="12459" spans="1:3" x14ac:dyDescent="0.2">
      <c r="A12459">
        <v>90</v>
      </c>
      <c r="B12459">
        <v>37</v>
      </c>
      <c r="C12459">
        <v>99</v>
      </c>
    </row>
    <row r="12460" spans="1:3" x14ac:dyDescent="0.2">
      <c r="A12460">
        <v>90</v>
      </c>
      <c r="B12460">
        <v>38</v>
      </c>
      <c r="C12460">
        <v>65</v>
      </c>
    </row>
    <row r="12461" spans="1:3" x14ac:dyDescent="0.2">
      <c r="A12461">
        <v>90</v>
      </c>
      <c r="B12461">
        <v>39</v>
      </c>
      <c r="C12461">
        <v>33</v>
      </c>
    </row>
    <row r="12462" spans="1:3" x14ac:dyDescent="0.2">
      <c r="A12462">
        <v>90</v>
      </c>
      <c r="B12462">
        <v>40</v>
      </c>
      <c r="C12462">
        <v>54</v>
      </c>
    </row>
    <row r="12463" spans="1:3" x14ac:dyDescent="0.2">
      <c r="A12463">
        <v>90</v>
      </c>
      <c r="B12463">
        <v>41</v>
      </c>
      <c r="C12463">
        <v>81</v>
      </c>
    </row>
    <row r="12464" spans="1:3" x14ac:dyDescent="0.2">
      <c r="A12464">
        <v>90</v>
      </c>
      <c r="B12464">
        <v>42</v>
      </c>
      <c r="C12464">
        <v>54</v>
      </c>
    </row>
    <row r="12465" spans="1:3" x14ac:dyDescent="0.2">
      <c r="A12465">
        <v>90</v>
      </c>
      <c r="B12465">
        <v>43</v>
      </c>
      <c r="C12465">
        <v>54</v>
      </c>
    </row>
    <row r="12466" spans="1:3" x14ac:dyDescent="0.2">
      <c r="A12466">
        <v>90</v>
      </c>
      <c r="B12466">
        <v>44</v>
      </c>
      <c r="C12466">
        <v>99</v>
      </c>
    </row>
    <row r="12467" spans="1:3" x14ac:dyDescent="0.2">
      <c r="A12467">
        <v>90</v>
      </c>
      <c r="B12467">
        <v>45</v>
      </c>
      <c r="C12467">
        <v>78</v>
      </c>
    </row>
    <row r="12468" spans="1:3" x14ac:dyDescent="0.2">
      <c r="A12468">
        <v>90</v>
      </c>
      <c r="B12468">
        <v>46</v>
      </c>
      <c r="C12468">
        <v>49</v>
      </c>
    </row>
    <row r="12469" spans="1:3" x14ac:dyDescent="0.2">
      <c r="A12469">
        <v>90</v>
      </c>
      <c r="B12469">
        <v>47</v>
      </c>
      <c r="C12469">
        <v>49</v>
      </c>
    </row>
    <row r="12470" spans="1:3" x14ac:dyDescent="0.2">
      <c r="A12470">
        <v>90</v>
      </c>
      <c r="B12470">
        <v>48</v>
      </c>
      <c r="C12470">
        <v>70</v>
      </c>
    </row>
    <row r="12471" spans="1:3" x14ac:dyDescent="0.2">
      <c r="A12471">
        <v>90</v>
      </c>
      <c r="B12471">
        <v>49</v>
      </c>
      <c r="C12471">
        <v>41</v>
      </c>
    </row>
    <row r="12472" spans="1:3" x14ac:dyDescent="0.2">
      <c r="A12472">
        <v>90</v>
      </c>
      <c r="B12472">
        <v>50</v>
      </c>
      <c r="C12472">
        <v>81</v>
      </c>
    </row>
    <row r="12473" spans="1:3" x14ac:dyDescent="0.2">
      <c r="A12473">
        <v>90</v>
      </c>
      <c r="B12473">
        <v>51</v>
      </c>
      <c r="C12473">
        <v>55</v>
      </c>
    </row>
    <row r="12474" spans="1:3" x14ac:dyDescent="0.2">
      <c r="A12474">
        <v>90</v>
      </c>
      <c r="B12474">
        <v>52</v>
      </c>
      <c r="C12474">
        <v>28</v>
      </c>
    </row>
    <row r="12475" spans="1:3" x14ac:dyDescent="0.2">
      <c r="A12475">
        <v>90</v>
      </c>
      <c r="B12475">
        <v>53</v>
      </c>
      <c r="C12475">
        <v>28</v>
      </c>
    </row>
    <row r="12476" spans="1:3" x14ac:dyDescent="0.2">
      <c r="A12476">
        <v>90</v>
      </c>
      <c r="B12476">
        <v>54</v>
      </c>
      <c r="C12476">
        <v>115</v>
      </c>
    </row>
    <row r="12477" spans="1:3" x14ac:dyDescent="0.2">
      <c r="A12477">
        <v>90</v>
      </c>
      <c r="B12477">
        <v>55</v>
      </c>
      <c r="C12477">
        <v>116</v>
      </c>
    </row>
    <row r="12478" spans="1:3" x14ac:dyDescent="0.2">
      <c r="A12478">
        <v>90</v>
      </c>
      <c r="B12478">
        <v>56</v>
      </c>
      <c r="C12478">
        <v>116</v>
      </c>
    </row>
    <row r="12479" spans="1:3" x14ac:dyDescent="0.2">
      <c r="A12479">
        <v>90</v>
      </c>
      <c r="B12479">
        <v>57</v>
      </c>
      <c r="C12479">
        <v>90</v>
      </c>
    </row>
    <row r="12480" spans="1:3" x14ac:dyDescent="0.2">
      <c r="A12480">
        <v>90</v>
      </c>
      <c r="B12480">
        <v>58</v>
      </c>
      <c r="C12480">
        <v>56</v>
      </c>
    </row>
    <row r="12481" spans="1:3" x14ac:dyDescent="0.2">
      <c r="A12481">
        <v>90</v>
      </c>
      <c r="B12481">
        <v>59</v>
      </c>
      <c r="C12481">
        <v>55</v>
      </c>
    </row>
    <row r="12482" spans="1:3" x14ac:dyDescent="0.2">
      <c r="A12482">
        <v>90</v>
      </c>
      <c r="B12482">
        <v>60</v>
      </c>
      <c r="C12482">
        <v>83</v>
      </c>
    </row>
    <row r="12483" spans="1:3" x14ac:dyDescent="0.2">
      <c r="A12483">
        <v>90</v>
      </c>
      <c r="B12483">
        <v>61</v>
      </c>
      <c r="C12483">
        <v>80</v>
      </c>
    </row>
    <row r="12484" spans="1:3" x14ac:dyDescent="0.2">
      <c r="A12484">
        <v>90</v>
      </c>
      <c r="B12484">
        <v>62</v>
      </c>
      <c r="C12484">
        <v>78</v>
      </c>
    </row>
    <row r="12485" spans="1:3" x14ac:dyDescent="0.2">
      <c r="A12485">
        <v>90</v>
      </c>
      <c r="B12485">
        <v>63</v>
      </c>
      <c r="C12485">
        <v>88</v>
      </c>
    </row>
    <row r="12486" spans="1:3" x14ac:dyDescent="0.2">
      <c r="A12486">
        <v>90</v>
      </c>
      <c r="B12486">
        <v>64</v>
      </c>
      <c r="C12486">
        <v>50</v>
      </c>
    </row>
    <row r="12487" spans="1:3" x14ac:dyDescent="0.2">
      <c r="A12487">
        <v>90</v>
      </c>
      <c r="B12487">
        <v>65</v>
      </c>
      <c r="C12487">
        <v>71</v>
      </c>
    </row>
    <row r="12488" spans="1:3" x14ac:dyDescent="0.2">
      <c r="A12488">
        <v>90</v>
      </c>
      <c r="B12488">
        <v>66</v>
      </c>
      <c r="C12488">
        <v>69</v>
      </c>
    </row>
    <row r="12489" spans="1:3" x14ac:dyDescent="0.2">
      <c r="A12489">
        <v>90</v>
      </c>
      <c r="B12489">
        <v>67</v>
      </c>
      <c r="C12489">
        <v>65</v>
      </c>
    </row>
    <row r="12490" spans="1:3" x14ac:dyDescent="0.2">
      <c r="A12490">
        <v>90</v>
      </c>
      <c r="B12490">
        <v>68</v>
      </c>
      <c r="C12490">
        <v>46</v>
      </c>
    </row>
    <row r="12491" spans="1:3" x14ac:dyDescent="0.2">
      <c r="A12491">
        <v>90</v>
      </c>
      <c r="B12491">
        <v>69</v>
      </c>
      <c r="C12491">
        <v>40</v>
      </c>
    </row>
    <row r="12492" spans="1:3" x14ac:dyDescent="0.2">
      <c r="A12492">
        <v>90</v>
      </c>
      <c r="B12492">
        <v>70</v>
      </c>
      <c r="C12492">
        <v>103</v>
      </c>
    </row>
    <row r="12493" spans="1:3" x14ac:dyDescent="0.2">
      <c r="A12493">
        <v>90</v>
      </c>
      <c r="B12493">
        <v>71</v>
      </c>
      <c r="C12493">
        <v>31</v>
      </c>
    </row>
    <row r="12494" spans="1:3" x14ac:dyDescent="0.2">
      <c r="A12494">
        <v>90</v>
      </c>
      <c r="B12494">
        <v>72</v>
      </c>
      <c r="C12494">
        <v>73</v>
      </c>
    </row>
    <row r="12495" spans="1:3" x14ac:dyDescent="0.2">
      <c r="A12495">
        <v>90</v>
      </c>
      <c r="B12495">
        <v>73</v>
      </c>
      <c r="C12495">
        <v>91</v>
      </c>
    </row>
    <row r="12496" spans="1:3" x14ac:dyDescent="0.2">
      <c r="A12496">
        <v>90</v>
      </c>
      <c r="B12496">
        <v>74</v>
      </c>
      <c r="C12496">
        <v>31</v>
      </c>
    </row>
    <row r="12497" spans="1:3" x14ac:dyDescent="0.2">
      <c r="A12497">
        <v>90</v>
      </c>
      <c r="B12497">
        <v>75</v>
      </c>
      <c r="C12497">
        <v>50</v>
      </c>
    </row>
    <row r="12498" spans="1:3" x14ac:dyDescent="0.2">
      <c r="A12498">
        <v>90</v>
      </c>
      <c r="B12498">
        <v>76</v>
      </c>
      <c r="C12498">
        <v>105</v>
      </c>
    </row>
    <row r="12499" spans="1:3" x14ac:dyDescent="0.2">
      <c r="A12499">
        <v>90</v>
      </c>
      <c r="B12499">
        <v>77</v>
      </c>
      <c r="C12499">
        <v>66</v>
      </c>
    </row>
    <row r="12500" spans="1:3" x14ac:dyDescent="0.2">
      <c r="A12500">
        <v>90</v>
      </c>
      <c r="B12500">
        <v>78</v>
      </c>
      <c r="C12500">
        <v>59</v>
      </c>
    </row>
    <row r="12501" spans="1:3" x14ac:dyDescent="0.2">
      <c r="A12501">
        <v>90</v>
      </c>
      <c r="B12501">
        <v>79</v>
      </c>
      <c r="C12501">
        <v>42</v>
      </c>
    </row>
    <row r="12502" spans="1:3" x14ac:dyDescent="0.2">
      <c r="A12502">
        <v>90</v>
      </c>
      <c r="B12502">
        <v>80</v>
      </c>
      <c r="C12502">
        <v>27</v>
      </c>
    </row>
    <row r="12503" spans="1:3" x14ac:dyDescent="0.2">
      <c r="A12503">
        <v>90</v>
      </c>
      <c r="B12503">
        <v>81</v>
      </c>
      <c r="C12503">
        <v>54</v>
      </c>
    </row>
    <row r="12504" spans="1:3" x14ac:dyDescent="0.2">
      <c r="A12504">
        <v>90</v>
      </c>
      <c r="B12504">
        <v>82</v>
      </c>
      <c r="C12504">
        <v>39</v>
      </c>
    </row>
    <row r="12505" spans="1:3" x14ac:dyDescent="0.2">
      <c r="A12505">
        <v>90</v>
      </c>
      <c r="B12505">
        <v>83</v>
      </c>
      <c r="C12505">
        <v>71</v>
      </c>
    </row>
    <row r="12506" spans="1:3" x14ac:dyDescent="0.2">
      <c r="A12506">
        <v>90</v>
      </c>
      <c r="B12506">
        <v>84</v>
      </c>
      <c r="C12506">
        <v>64</v>
      </c>
    </row>
    <row r="12507" spans="1:3" x14ac:dyDescent="0.2">
      <c r="A12507">
        <v>90</v>
      </c>
      <c r="B12507">
        <v>85</v>
      </c>
      <c r="C12507">
        <v>74</v>
      </c>
    </row>
    <row r="12508" spans="1:3" x14ac:dyDescent="0.2">
      <c r="A12508">
        <v>90</v>
      </c>
      <c r="B12508">
        <v>86</v>
      </c>
      <c r="C12508">
        <v>46</v>
      </c>
    </row>
    <row r="12509" spans="1:3" x14ac:dyDescent="0.2">
      <c r="A12509">
        <v>90</v>
      </c>
      <c r="B12509">
        <v>87</v>
      </c>
      <c r="C12509">
        <v>65</v>
      </c>
    </row>
    <row r="12510" spans="1:3" x14ac:dyDescent="0.2">
      <c r="A12510">
        <v>90</v>
      </c>
      <c r="B12510">
        <v>88</v>
      </c>
      <c r="C12510">
        <v>79</v>
      </c>
    </row>
    <row r="12511" spans="1:3" x14ac:dyDescent="0.2">
      <c r="A12511">
        <v>90</v>
      </c>
      <c r="B12511">
        <v>89</v>
      </c>
      <c r="C12511">
        <v>51</v>
      </c>
    </row>
    <row r="12512" spans="1:3" x14ac:dyDescent="0.2">
      <c r="A12512">
        <v>90</v>
      </c>
      <c r="B12512">
        <v>90</v>
      </c>
      <c r="C12512">
        <v>90</v>
      </c>
    </row>
    <row r="12513" spans="1:3" x14ac:dyDescent="0.2">
      <c r="A12513">
        <v>90</v>
      </c>
      <c r="B12513">
        <v>91</v>
      </c>
      <c r="C12513">
        <v>56</v>
      </c>
    </row>
    <row r="12514" spans="1:3" x14ac:dyDescent="0.2">
      <c r="A12514">
        <v>90</v>
      </c>
      <c r="B12514">
        <v>92</v>
      </c>
      <c r="C12514">
        <v>99</v>
      </c>
    </row>
    <row r="12515" spans="1:3" x14ac:dyDescent="0.2">
      <c r="A12515">
        <v>90</v>
      </c>
      <c r="B12515">
        <v>93</v>
      </c>
      <c r="C12515">
        <v>66</v>
      </c>
    </row>
    <row r="12516" spans="1:3" x14ac:dyDescent="0.2">
      <c r="A12516">
        <v>90</v>
      </c>
      <c r="B12516">
        <v>94</v>
      </c>
      <c r="C12516">
        <v>66</v>
      </c>
    </row>
    <row r="12517" spans="1:3" x14ac:dyDescent="0.2">
      <c r="A12517">
        <v>90</v>
      </c>
      <c r="B12517">
        <v>95</v>
      </c>
      <c r="C12517">
        <v>21</v>
      </c>
    </row>
    <row r="12518" spans="1:3" x14ac:dyDescent="0.2">
      <c r="A12518">
        <v>90</v>
      </c>
      <c r="B12518">
        <v>96</v>
      </c>
      <c r="C12518">
        <v>21</v>
      </c>
    </row>
    <row r="12519" spans="1:3" x14ac:dyDescent="0.2">
      <c r="A12519">
        <v>90</v>
      </c>
      <c r="B12519">
        <v>97</v>
      </c>
      <c r="C12519">
        <v>80</v>
      </c>
    </row>
    <row r="12520" spans="1:3" x14ac:dyDescent="0.2">
      <c r="A12520">
        <v>90</v>
      </c>
      <c r="B12520">
        <v>98</v>
      </c>
      <c r="C12520">
        <v>76</v>
      </c>
    </row>
    <row r="12521" spans="1:3" x14ac:dyDescent="0.2">
      <c r="A12521">
        <v>90</v>
      </c>
      <c r="B12521">
        <v>99</v>
      </c>
      <c r="C12521">
        <v>79</v>
      </c>
    </row>
    <row r="12522" spans="1:3" x14ac:dyDescent="0.2">
      <c r="A12522">
        <v>90</v>
      </c>
      <c r="B12522">
        <v>100</v>
      </c>
      <c r="C12522">
        <v>71</v>
      </c>
    </row>
    <row r="12523" spans="1:3" x14ac:dyDescent="0.2">
      <c r="A12523">
        <v>90</v>
      </c>
      <c r="B12523">
        <v>101</v>
      </c>
      <c r="C12523">
        <v>85</v>
      </c>
    </row>
    <row r="12524" spans="1:3" x14ac:dyDescent="0.2">
      <c r="A12524">
        <v>90</v>
      </c>
      <c r="B12524">
        <v>102</v>
      </c>
      <c r="C12524">
        <v>85</v>
      </c>
    </row>
    <row r="12525" spans="1:3" x14ac:dyDescent="0.2">
      <c r="A12525">
        <v>90</v>
      </c>
      <c r="B12525">
        <v>103</v>
      </c>
      <c r="C12525">
        <v>42</v>
      </c>
    </row>
    <row r="12526" spans="1:3" x14ac:dyDescent="0.2">
      <c r="A12526">
        <v>90</v>
      </c>
      <c r="B12526">
        <v>104</v>
      </c>
      <c r="C12526">
        <v>42</v>
      </c>
    </row>
    <row r="12527" spans="1:3" x14ac:dyDescent="0.2">
      <c r="A12527">
        <v>90</v>
      </c>
      <c r="B12527">
        <v>105</v>
      </c>
      <c r="C12527">
        <v>41</v>
      </c>
    </row>
    <row r="12528" spans="1:3" x14ac:dyDescent="0.2">
      <c r="A12528">
        <v>90</v>
      </c>
      <c r="B12528">
        <v>106</v>
      </c>
      <c r="C12528">
        <v>83</v>
      </c>
    </row>
    <row r="12529" spans="1:3" x14ac:dyDescent="0.2">
      <c r="A12529">
        <v>90</v>
      </c>
      <c r="B12529">
        <v>107</v>
      </c>
      <c r="C12529">
        <v>46</v>
      </c>
    </row>
    <row r="12530" spans="1:3" x14ac:dyDescent="0.2">
      <c r="A12530">
        <v>90</v>
      </c>
      <c r="B12530">
        <v>108</v>
      </c>
      <c r="C12530">
        <v>70</v>
      </c>
    </row>
    <row r="12531" spans="1:3" x14ac:dyDescent="0.2">
      <c r="A12531">
        <v>90</v>
      </c>
      <c r="B12531">
        <v>109</v>
      </c>
      <c r="C12531">
        <v>99</v>
      </c>
    </row>
    <row r="12532" spans="1:3" x14ac:dyDescent="0.2">
      <c r="A12532">
        <v>90</v>
      </c>
      <c r="B12532">
        <v>110</v>
      </c>
      <c r="C12532">
        <v>85</v>
      </c>
    </row>
    <row r="12533" spans="1:3" x14ac:dyDescent="0.2">
      <c r="A12533">
        <v>90</v>
      </c>
      <c r="B12533">
        <v>111</v>
      </c>
      <c r="C12533">
        <v>85</v>
      </c>
    </row>
    <row r="12534" spans="1:3" x14ac:dyDescent="0.2">
      <c r="A12534">
        <v>90</v>
      </c>
      <c r="B12534">
        <v>112</v>
      </c>
      <c r="C12534">
        <v>70</v>
      </c>
    </row>
    <row r="12535" spans="1:3" x14ac:dyDescent="0.2">
      <c r="A12535">
        <v>90</v>
      </c>
      <c r="B12535">
        <v>113</v>
      </c>
      <c r="C12535">
        <v>70</v>
      </c>
    </row>
    <row r="12536" spans="1:3" x14ac:dyDescent="0.2">
      <c r="A12536">
        <v>90</v>
      </c>
      <c r="B12536">
        <v>114</v>
      </c>
      <c r="C12536">
        <v>83</v>
      </c>
    </row>
    <row r="12537" spans="1:3" x14ac:dyDescent="0.2">
      <c r="A12537">
        <v>90</v>
      </c>
      <c r="B12537">
        <v>115</v>
      </c>
      <c r="C12537">
        <v>115</v>
      </c>
    </row>
    <row r="12538" spans="1:3" x14ac:dyDescent="0.2">
      <c r="A12538">
        <v>90</v>
      </c>
      <c r="B12538">
        <v>116</v>
      </c>
      <c r="C12538">
        <v>116</v>
      </c>
    </row>
    <row r="12539" spans="1:3" x14ac:dyDescent="0.2">
      <c r="A12539">
        <v>90</v>
      </c>
      <c r="B12539">
        <v>117</v>
      </c>
      <c r="C12539">
        <v>65</v>
      </c>
    </row>
    <row r="12540" spans="1:3" x14ac:dyDescent="0.2">
      <c r="A12540">
        <v>90</v>
      </c>
      <c r="B12540">
        <v>118</v>
      </c>
      <c r="C12540">
        <v>97</v>
      </c>
    </row>
    <row r="12541" spans="1:3" x14ac:dyDescent="0.2">
      <c r="A12541">
        <v>90</v>
      </c>
      <c r="B12541">
        <v>119</v>
      </c>
      <c r="C12541">
        <v>46</v>
      </c>
    </row>
    <row r="12542" spans="1:3" x14ac:dyDescent="0.2">
      <c r="A12542">
        <v>90</v>
      </c>
      <c r="B12542">
        <v>120</v>
      </c>
      <c r="C12542">
        <v>122</v>
      </c>
    </row>
    <row r="12543" spans="1:3" x14ac:dyDescent="0.2">
      <c r="A12543">
        <v>90</v>
      </c>
      <c r="B12543">
        <v>121</v>
      </c>
      <c r="C12543">
        <v>85</v>
      </c>
    </row>
    <row r="12544" spans="1:3" x14ac:dyDescent="0.2">
      <c r="A12544">
        <v>90</v>
      </c>
      <c r="B12544">
        <v>122</v>
      </c>
      <c r="C12544">
        <v>105</v>
      </c>
    </row>
    <row r="12545" spans="1:3" x14ac:dyDescent="0.2">
      <c r="A12545">
        <v>90</v>
      </c>
      <c r="B12545">
        <v>123</v>
      </c>
      <c r="C12545">
        <v>83</v>
      </c>
    </row>
    <row r="12546" spans="1:3" x14ac:dyDescent="0.2">
      <c r="A12546">
        <v>90</v>
      </c>
      <c r="B12546">
        <v>124</v>
      </c>
      <c r="C12546">
        <v>83</v>
      </c>
    </row>
    <row r="12547" spans="1:3" x14ac:dyDescent="0.2">
      <c r="A12547">
        <v>90</v>
      </c>
      <c r="B12547">
        <v>125</v>
      </c>
      <c r="C12547">
        <v>10</v>
      </c>
    </row>
    <row r="12548" spans="1:3" x14ac:dyDescent="0.2">
      <c r="A12548">
        <v>90</v>
      </c>
      <c r="B12548">
        <v>126</v>
      </c>
      <c r="C12548">
        <v>61</v>
      </c>
    </row>
    <row r="12549" spans="1:3" x14ac:dyDescent="0.2">
      <c r="A12549">
        <v>90</v>
      </c>
      <c r="B12549">
        <v>127</v>
      </c>
      <c r="C12549">
        <v>46</v>
      </c>
    </row>
    <row r="12550" spans="1:3" x14ac:dyDescent="0.2">
      <c r="A12550">
        <v>90</v>
      </c>
      <c r="B12550">
        <v>128</v>
      </c>
      <c r="C12550">
        <v>85</v>
      </c>
    </row>
    <row r="12551" spans="1:3" x14ac:dyDescent="0.2">
      <c r="A12551">
        <v>90</v>
      </c>
      <c r="B12551">
        <v>129</v>
      </c>
      <c r="C12551">
        <v>46</v>
      </c>
    </row>
    <row r="12552" spans="1:3" x14ac:dyDescent="0.2">
      <c r="A12552">
        <v>90</v>
      </c>
      <c r="B12552">
        <v>130</v>
      </c>
      <c r="C12552">
        <v>65</v>
      </c>
    </row>
    <row r="12553" spans="1:3" x14ac:dyDescent="0.2">
      <c r="A12553">
        <v>90</v>
      </c>
      <c r="B12553">
        <v>131</v>
      </c>
      <c r="C12553">
        <v>122</v>
      </c>
    </row>
    <row r="12554" spans="1:3" x14ac:dyDescent="0.2">
      <c r="A12554">
        <v>90</v>
      </c>
      <c r="B12554">
        <v>132</v>
      </c>
      <c r="C12554">
        <v>10</v>
      </c>
    </row>
    <row r="12555" spans="1:3" x14ac:dyDescent="0.2">
      <c r="A12555">
        <v>90</v>
      </c>
      <c r="B12555">
        <v>133</v>
      </c>
      <c r="C12555">
        <v>93</v>
      </c>
    </row>
    <row r="12556" spans="1:3" x14ac:dyDescent="0.2">
      <c r="A12556">
        <v>90</v>
      </c>
      <c r="B12556">
        <v>134</v>
      </c>
      <c r="C12556">
        <v>93</v>
      </c>
    </row>
    <row r="12557" spans="1:3" x14ac:dyDescent="0.2">
      <c r="A12557">
        <v>90</v>
      </c>
      <c r="B12557">
        <v>135</v>
      </c>
      <c r="C12557">
        <v>76</v>
      </c>
    </row>
    <row r="12558" spans="1:3" x14ac:dyDescent="0.2">
      <c r="A12558">
        <v>90</v>
      </c>
      <c r="B12558">
        <v>136</v>
      </c>
      <c r="C12558">
        <v>93</v>
      </c>
    </row>
    <row r="12559" spans="1:3" x14ac:dyDescent="0.2">
      <c r="A12559">
        <v>90</v>
      </c>
      <c r="B12559">
        <v>137</v>
      </c>
      <c r="C12559">
        <v>93</v>
      </c>
    </row>
    <row r="12560" spans="1:3" x14ac:dyDescent="0.2">
      <c r="A12560">
        <v>91</v>
      </c>
      <c r="B12560">
        <v>0</v>
      </c>
      <c r="C12560">
        <v>95</v>
      </c>
    </row>
    <row r="12561" spans="1:3" x14ac:dyDescent="0.2">
      <c r="A12561">
        <v>91</v>
      </c>
      <c r="B12561">
        <v>1</v>
      </c>
      <c r="C12561">
        <v>95</v>
      </c>
    </row>
    <row r="12562" spans="1:3" x14ac:dyDescent="0.2">
      <c r="A12562">
        <v>91</v>
      </c>
      <c r="B12562">
        <v>2</v>
      </c>
      <c r="C12562">
        <v>96</v>
      </c>
    </row>
    <row r="12563" spans="1:3" x14ac:dyDescent="0.2">
      <c r="A12563">
        <v>91</v>
      </c>
      <c r="B12563">
        <v>3</v>
      </c>
      <c r="C12563">
        <v>13</v>
      </c>
    </row>
    <row r="12564" spans="1:3" x14ac:dyDescent="0.2">
      <c r="A12564">
        <v>91</v>
      </c>
      <c r="B12564">
        <v>4</v>
      </c>
      <c r="C12564">
        <v>23</v>
      </c>
    </row>
    <row r="12565" spans="1:3" x14ac:dyDescent="0.2">
      <c r="A12565">
        <v>91</v>
      </c>
      <c r="B12565">
        <v>5</v>
      </c>
      <c r="C12565">
        <v>39</v>
      </c>
    </row>
    <row r="12566" spans="1:3" x14ac:dyDescent="0.2">
      <c r="A12566">
        <v>91</v>
      </c>
      <c r="B12566">
        <v>6</v>
      </c>
      <c r="C12566">
        <v>20</v>
      </c>
    </row>
    <row r="12567" spans="1:3" x14ac:dyDescent="0.2">
      <c r="A12567">
        <v>91</v>
      </c>
      <c r="B12567">
        <v>7</v>
      </c>
      <c r="C12567">
        <v>78</v>
      </c>
    </row>
    <row r="12568" spans="1:3" x14ac:dyDescent="0.2">
      <c r="A12568">
        <v>91</v>
      </c>
      <c r="B12568">
        <v>8</v>
      </c>
      <c r="C12568">
        <v>73</v>
      </c>
    </row>
    <row r="12569" spans="1:3" x14ac:dyDescent="0.2">
      <c r="A12569">
        <v>91</v>
      </c>
      <c r="B12569">
        <v>9</v>
      </c>
      <c r="C12569">
        <v>72</v>
      </c>
    </row>
    <row r="12570" spans="1:3" x14ac:dyDescent="0.2">
      <c r="A12570">
        <v>91</v>
      </c>
      <c r="B12570">
        <v>10</v>
      </c>
      <c r="C12570">
        <v>49</v>
      </c>
    </row>
    <row r="12571" spans="1:3" x14ac:dyDescent="0.2">
      <c r="A12571">
        <v>91</v>
      </c>
      <c r="B12571">
        <v>11</v>
      </c>
      <c r="C12571">
        <v>72</v>
      </c>
    </row>
    <row r="12572" spans="1:3" x14ac:dyDescent="0.2">
      <c r="A12572">
        <v>91</v>
      </c>
      <c r="B12572">
        <v>12</v>
      </c>
      <c r="C12572">
        <v>72</v>
      </c>
    </row>
    <row r="12573" spans="1:3" x14ac:dyDescent="0.2">
      <c r="A12573">
        <v>91</v>
      </c>
      <c r="B12573">
        <v>13</v>
      </c>
      <c r="C12573">
        <v>78</v>
      </c>
    </row>
    <row r="12574" spans="1:3" x14ac:dyDescent="0.2">
      <c r="A12574">
        <v>91</v>
      </c>
      <c r="B12574">
        <v>14</v>
      </c>
      <c r="C12574">
        <v>78</v>
      </c>
    </row>
    <row r="12575" spans="1:3" x14ac:dyDescent="0.2">
      <c r="A12575">
        <v>91</v>
      </c>
      <c r="B12575">
        <v>15</v>
      </c>
      <c r="C12575">
        <v>7</v>
      </c>
    </row>
    <row r="12576" spans="1:3" x14ac:dyDescent="0.2">
      <c r="A12576">
        <v>91</v>
      </c>
      <c r="B12576">
        <v>16</v>
      </c>
      <c r="C12576">
        <v>23</v>
      </c>
    </row>
    <row r="12577" spans="1:3" x14ac:dyDescent="0.2">
      <c r="A12577">
        <v>91</v>
      </c>
      <c r="B12577">
        <v>17</v>
      </c>
      <c r="C12577">
        <v>96</v>
      </c>
    </row>
    <row r="12578" spans="1:3" x14ac:dyDescent="0.2">
      <c r="A12578">
        <v>91</v>
      </c>
      <c r="B12578">
        <v>18</v>
      </c>
      <c r="C12578">
        <v>72</v>
      </c>
    </row>
    <row r="12579" spans="1:3" x14ac:dyDescent="0.2">
      <c r="A12579">
        <v>91</v>
      </c>
      <c r="B12579">
        <v>19</v>
      </c>
      <c r="C12579">
        <v>7</v>
      </c>
    </row>
    <row r="12580" spans="1:3" x14ac:dyDescent="0.2">
      <c r="A12580">
        <v>91</v>
      </c>
      <c r="B12580">
        <v>20</v>
      </c>
      <c r="C12580">
        <v>21</v>
      </c>
    </row>
    <row r="12581" spans="1:3" x14ac:dyDescent="0.2">
      <c r="A12581">
        <v>91</v>
      </c>
      <c r="B12581">
        <v>21</v>
      </c>
      <c r="C12581">
        <v>33</v>
      </c>
    </row>
    <row r="12582" spans="1:3" x14ac:dyDescent="0.2">
      <c r="A12582">
        <v>91</v>
      </c>
      <c r="B12582">
        <v>22</v>
      </c>
      <c r="C12582">
        <v>73</v>
      </c>
    </row>
    <row r="12583" spans="1:3" x14ac:dyDescent="0.2">
      <c r="A12583">
        <v>91</v>
      </c>
      <c r="B12583">
        <v>23</v>
      </c>
      <c r="C12583">
        <v>21</v>
      </c>
    </row>
    <row r="12584" spans="1:3" x14ac:dyDescent="0.2">
      <c r="A12584">
        <v>91</v>
      </c>
      <c r="B12584">
        <v>24</v>
      </c>
      <c r="C12584">
        <v>89</v>
      </c>
    </row>
    <row r="12585" spans="1:3" x14ac:dyDescent="0.2">
      <c r="A12585">
        <v>91</v>
      </c>
      <c r="B12585">
        <v>25</v>
      </c>
      <c r="C12585">
        <v>95</v>
      </c>
    </row>
    <row r="12586" spans="1:3" x14ac:dyDescent="0.2">
      <c r="A12586">
        <v>91</v>
      </c>
      <c r="B12586">
        <v>26</v>
      </c>
      <c r="C12586">
        <v>7</v>
      </c>
    </row>
    <row r="12587" spans="1:3" x14ac:dyDescent="0.2">
      <c r="A12587">
        <v>91</v>
      </c>
      <c r="B12587">
        <v>27</v>
      </c>
      <c r="C12587">
        <v>54</v>
      </c>
    </row>
    <row r="12588" spans="1:3" x14ac:dyDescent="0.2">
      <c r="A12588">
        <v>91</v>
      </c>
      <c r="B12588">
        <v>28</v>
      </c>
      <c r="C12588">
        <v>28</v>
      </c>
    </row>
    <row r="12589" spans="1:3" x14ac:dyDescent="0.2">
      <c r="A12589">
        <v>91</v>
      </c>
      <c r="B12589">
        <v>29</v>
      </c>
      <c r="C12589">
        <v>39</v>
      </c>
    </row>
    <row r="12590" spans="1:3" x14ac:dyDescent="0.2">
      <c r="A12590">
        <v>91</v>
      </c>
      <c r="B12590">
        <v>30</v>
      </c>
      <c r="C12590">
        <v>89</v>
      </c>
    </row>
    <row r="12591" spans="1:3" x14ac:dyDescent="0.2">
      <c r="A12591">
        <v>91</v>
      </c>
      <c r="B12591">
        <v>31</v>
      </c>
      <c r="C12591">
        <v>115</v>
      </c>
    </row>
    <row r="12592" spans="1:3" x14ac:dyDescent="0.2">
      <c r="A12592">
        <v>91</v>
      </c>
      <c r="B12592">
        <v>32</v>
      </c>
      <c r="C12592">
        <v>39</v>
      </c>
    </row>
    <row r="12593" spans="1:3" x14ac:dyDescent="0.2">
      <c r="A12593">
        <v>91</v>
      </c>
      <c r="B12593">
        <v>33</v>
      </c>
      <c r="C12593">
        <v>59</v>
      </c>
    </row>
    <row r="12594" spans="1:3" x14ac:dyDescent="0.2">
      <c r="A12594">
        <v>91</v>
      </c>
      <c r="B12594">
        <v>34</v>
      </c>
      <c r="C12594">
        <v>51</v>
      </c>
    </row>
    <row r="12595" spans="1:3" x14ac:dyDescent="0.2">
      <c r="A12595">
        <v>91</v>
      </c>
      <c r="B12595">
        <v>35</v>
      </c>
      <c r="C12595">
        <v>20</v>
      </c>
    </row>
    <row r="12596" spans="1:3" x14ac:dyDescent="0.2">
      <c r="A12596">
        <v>91</v>
      </c>
      <c r="B12596">
        <v>36</v>
      </c>
      <c r="C12596">
        <v>13</v>
      </c>
    </row>
    <row r="12597" spans="1:3" x14ac:dyDescent="0.2">
      <c r="A12597">
        <v>91</v>
      </c>
      <c r="B12597">
        <v>37</v>
      </c>
      <c r="C12597">
        <v>70</v>
      </c>
    </row>
    <row r="12598" spans="1:3" x14ac:dyDescent="0.2">
      <c r="A12598">
        <v>91</v>
      </c>
      <c r="B12598">
        <v>38</v>
      </c>
      <c r="C12598">
        <v>99</v>
      </c>
    </row>
    <row r="12599" spans="1:3" x14ac:dyDescent="0.2">
      <c r="A12599">
        <v>91</v>
      </c>
      <c r="B12599">
        <v>39</v>
      </c>
      <c r="C12599">
        <v>52</v>
      </c>
    </row>
    <row r="12600" spans="1:3" x14ac:dyDescent="0.2">
      <c r="A12600">
        <v>91</v>
      </c>
      <c r="B12600">
        <v>40</v>
      </c>
      <c r="C12600">
        <v>90</v>
      </c>
    </row>
    <row r="12601" spans="1:3" x14ac:dyDescent="0.2">
      <c r="A12601">
        <v>91</v>
      </c>
      <c r="B12601">
        <v>41</v>
      </c>
      <c r="C12601">
        <v>115</v>
      </c>
    </row>
    <row r="12602" spans="1:3" x14ac:dyDescent="0.2">
      <c r="A12602">
        <v>91</v>
      </c>
      <c r="B12602">
        <v>42</v>
      </c>
      <c r="C12602">
        <v>115</v>
      </c>
    </row>
    <row r="12603" spans="1:3" x14ac:dyDescent="0.2">
      <c r="A12603">
        <v>91</v>
      </c>
      <c r="B12603">
        <v>43</v>
      </c>
      <c r="C12603">
        <v>115</v>
      </c>
    </row>
    <row r="12604" spans="1:3" x14ac:dyDescent="0.2">
      <c r="A12604">
        <v>91</v>
      </c>
      <c r="B12604">
        <v>44</v>
      </c>
      <c r="C12604">
        <v>70</v>
      </c>
    </row>
    <row r="12605" spans="1:3" x14ac:dyDescent="0.2">
      <c r="A12605">
        <v>91</v>
      </c>
      <c r="B12605">
        <v>45</v>
      </c>
      <c r="C12605">
        <v>22</v>
      </c>
    </row>
    <row r="12606" spans="1:3" x14ac:dyDescent="0.2">
      <c r="A12606">
        <v>91</v>
      </c>
      <c r="B12606">
        <v>46</v>
      </c>
      <c r="C12606">
        <v>74</v>
      </c>
    </row>
    <row r="12607" spans="1:3" x14ac:dyDescent="0.2">
      <c r="A12607">
        <v>91</v>
      </c>
      <c r="B12607">
        <v>47</v>
      </c>
      <c r="C12607">
        <v>74</v>
      </c>
    </row>
    <row r="12608" spans="1:3" x14ac:dyDescent="0.2">
      <c r="A12608">
        <v>91</v>
      </c>
      <c r="B12608">
        <v>48</v>
      </c>
      <c r="C12608">
        <v>66</v>
      </c>
    </row>
    <row r="12609" spans="1:3" x14ac:dyDescent="0.2">
      <c r="A12609">
        <v>91</v>
      </c>
      <c r="B12609">
        <v>49</v>
      </c>
      <c r="C12609">
        <v>42</v>
      </c>
    </row>
    <row r="12610" spans="1:3" x14ac:dyDescent="0.2">
      <c r="A12610">
        <v>91</v>
      </c>
      <c r="B12610">
        <v>50</v>
      </c>
      <c r="C12610">
        <v>115</v>
      </c>
    </row>
    <row r="12611" spans="1:3" x14ac:dyDescent="0.2">
      <c r="A12611">
        <v>91</v>
      </c>
      <c r="B12611">
        <v>51</v>
      </c>
      <c r="C12611">
        <v>28</v>
      </c>
    </row>
    <row r="12612" spans="1:3" x14ac:dyDescent="0.2">
      <c r="A12612">
        <v>91</v>
      </c>
      <c r="B12612">
        <v>52</v>
      </c>
      <c r="C12612">
        <v>33</v>
      </c>
    </row>
    <row r="12613" spans="1:3" x14ac:dyDescent="0.2">
      <c r="A12613">
        <v>91</v>
      </c>
      <c r="B12613">
        <v>53</v>
      </c>
      <c r="C12613">
        <v>33</v>
      </c>
    </row>
    <row r="12614" spans="1:3" x14ac:dyDescent="0.2">
      <c r="A12614">
        <v>91</v>
      </c>
      <c r="B12614">
        <v>54</v>
      </c>
      <c r="C12614">
        <v>116</v>
      </c>
    </row>
    <row r="12615" spans="1:3" x14ac:dyDescent="0.2">
      <c r="A12615">
        <v>91</v>
      </c>
      <c r="B12615">
        <v>55</v>
      </c>
      <c r="C12615">
        <v>58</v>
      </c>
    </row>
    <row r="12616" spans="1:3" x14ac:dyDescent="0.2">
      <c r="A12616">
        <v>91</v>
      </c>
      <c r="B12616">
        <v>56</v>
      </c>
      <c r="C12616">
        <v>55</v>
      </c>
    </row>
    <row r="12617" spans="1:3" x14ac:dyDescent="0.2">
      <c r="A12617">
        <v>91</v>
      </c>
      <c r="B12617">
        <v>57</v>
      </c>
      <c r="C12617">
        <v>55</v>
      </c>
    </row>
    <row r="12618" spans="1:3" x14ac:dyDescent="0.2">
      <c r="A12618">
        <v>91</v>
      </c>
      <c r="B12618">
        <v>58</v>
      </c>
      <c r="C12618">
        <v>58</v>
      </c>
    </row>
    <row r="12619" spans="1:3" x14ac:dyDescent="0.2">
      <c r="A12619">
        <v>91</v>
      </c>
      <c r="B12619">
        <v>59</v>
      </c>
      <c r="C12619">
        <v>28</v>
      </c>
    </row>
    <row r="12620" spans="1:3" x14ac:dyDescent="0.2">
      <c r="A12620">
        <v>91</v>
      </c>
      <c r="B12620">
        <v>60</v>
      </c>
      <c r="C12620">
        <v>65</v>
      </c>
    </row>
    <row r="12621" spans="1:3" x14ac:dyDescent="0.2">
      <c r="A12621">
        <v>91</v>
      </c>
      <c r="B12621">
        <v>61</v>
      </c>
      <c r="C12621">
        <v>105</v>
      </c>
    </row>
    <row r="12622" spans="1:3" x14ac:dyDescent="0.2">
      <c r="A12622">
        <v>91</v>
      </c>
      <c r="B12622">
        <v>62</v>
      </c>
      <c r="C12622">
        <v>22</v>
      </c>
    </row>
    <row r="12623" spans="1:3" x14ac:dyDescent="0.2">
      <c r="A12623">
        <v>91</v>
      </c>
      <c r="B12623">
        <v>63</v>
      </c>
      <c r="C12623">
        <v>70</v>
      </c>
    </row>
    <row r="12624" spans="1:3" x14ac:dyDescent="0.2">
      <c r="A12624">
        <v>91</v>
      </c>
      <c r="B12624">
        <v>64</v>
      </c>
      <c r="C12624">
        <v>42</v>
      </c>
    </row>
    <row r="12625" spans="1:3" x14ac:dyDescent="0.2">
      <c r="A12625">
        <v>91</v>
      </c>
      <c r="B12625">
        <v>65</v>
      </c>
      <c r="C12625">
        <v>103</v>
      </c>
    </row>
    <row r="12626" spans="1:3" x14ac:dyDescent="0.2">
      <c r="A12626">
        <v>91</v>
      </c>
      <c r="B12626">
        <v>66</v>
      </c>
      <c r="C12626">
        <v>31</v>
      </c>
    </row>
    <row r="12627" spans="1:3" x14ac:dyDescent="0.2">
      <c r="A12627">
        <v>91</v>
      </c>
      <c r="B12627">
        <v>67</v>
      </c>
      <c r="C12627">
        <v>99</v>
      </c>
    </row>
    <row r="12628" spans="1:3" x14ac:dyDescent="0.2">
      <c r="A12628">
        <v>91</v>
      </c>
      <c r="B12628">
        <v>68</v>
      </c>
      <c r="C12628">
        <v>85</v>
      </c>
    </row>
    <row r="12629" spans="1:3" x14ac:dyDescent="0.2">
      <c r="A12629">
        <v>91</v>
      </c>
      <c r="B12629">
        <v>69</v>
      </c>
      <c r="C12629">
        <v>54</v>
      </c>
    </row>
    <row r="12630" spans="1:3" x14ac:dyDescent="0.2">
      <c r="A12630">
        <v>91</v>
      </c>
      <c r="B12630">
        <v>70</v>
      </c>
      <c r="C12630">
        <v>50</v>
      </c>
    </row>
    <row r="12631" spans="1:3" x14ac:dyDescent="0.2">
      <c r="A12631">
        <v>91</v>
      </c>
      <c r="B12631">
        <v>71</v>
      </c>
      <c r="C12631">
        <v>81</v>
      </c>
    </row>
    <row r="12632" spans="1:3" x14ac:dyDescent="0.2">
      <c r="A12632">
        <v>91</v>
      </c>
      <c r="B12632">
        <v>72</v>
      </c>
      <c r="C12632">
        <v>21</v>
      </c>
    </row>
    <row r="12633" spans="1:3" x14ac:dyDescent="0.2">
      <c r="A12633">
        <v>91</v>
      </c>
      <c r="B12633">
        <v>73</v>
      </c>
      <c r="C12633">
        <v>51</v>
      </c>
    </row>
    <row r="12634" spans="1:3" x14ac:dyDescent="0.2">
      <c r="A12634">
        <v>91</v>
      </c>
      <c r="B12634">
        <v>74</v>
      </c>
      <c r="C12634">
        <v>40</v>
      </c>
    </row>
    <row r="12635" spans="1:3" x14ac:dyDescent="0.2">
      <c r="A12635">
        <v>91</v>
      </c>
      <c r="B12635">
        <v>75</v>
      </c>
      <c r="C12635">
        <v>40</v>
      </c>
    </row>
    <row r="12636" spans="1:3" x14ac:dyDescent="0.2">
      <c r="A12636">
        <v>91</v>
      </c>
      <c r="B12636">
        <v>76</v>
      </c>
      <c r="C12636">
        <v>64</v>
      </c>
    </row>
    <row r="12637" spans="1:3" x14ac:dyDescent="0.2">
      <c r="A12637">
        <v>91</v>
      </c>
      <c r="B12637">
        <v>77</v>
      </c>
      <c r="C12637">
        <v>64</v>
      </c>
    </row>
    <row r="12638" spans="1:3" x14ac:dyDescent="0.2">
      <c r="A12638">
        <v>91</v>
      </c>
      <c r="B12638">
        <v>78</v>
      </c>
      <c r="C12638">
        <v>73</v>
      </c>
    </row>
    <row r="12639" spans="1:3" x14ac:dyDescent="0.2">
      <c r="A12639">
        <v>91</v>
      </c>
      <c r="B12639">
        <v>79</v>
      </c>
      <c r="C12639">
        <v>54</v>
      </c>
    </row>
    <row r="12640" spans="1:3" x14ac:dyDescent="0.2">
      <c r="A12640">
        <v>91</v>
      </c>
      <c r="B12640">
        <v>80</v>
      </c>
      <c r="C12640">
        <v>50</v>
      </c>
    </row>
    <row r="12641" spans="1:3" x14ac:dyDescent="0.2">
      <c r="A12641">
        <v>91</v>
      </c>
      <c r="B12641">
        <v>81</v>
      </c>
      <c r="C12641">
        <v>90</v>
      </c>
    </row>
    <row r="12642" spans="1:3" x14ac:dyDescent="0.2">
      <c r="A12642">
        <v>91</v>
      </c>
      <c r="B12642">
        <v>82</v>
      </c>
      <c r="C12642">
        <v>20</v>
      </c>
    </row>
    <row r="12643" spans="1:3" x14ac:dyDescent="0.2">
      <c r="A12643">
        <v>91</v>
      </c>
      <c r="B12643">
        <v>83</v>
      </c>
      <c r="C12643">
        <v>79</v>
      </c>
    </row>
    <row r="12644" spans="1:3" x14ac:dyDescent="0.2">
      <c r="A12644">
        <v>91</v>
      </c>
      <c r="B12644">
        <v>84</v>
      </c>
      <c r="C12644">
        <v>71</v>
      </c>
    </row>
    <row r="12645" spans="1:3" x14ac:dyDescent="0.2">
      <c r="A12645">
        <v>91</v>
      </c>
      <c r="B12645">
        <v>85</v>
      </c>
      <c r="C12645">
        <v>79</v>
      </c>
    </row>
    <row r="12646" spans="1:3" x14ac:dyDescent="0.2">
      <c r="A12646">
        <v>91</v>
      </c>
      <c r="B12646">
        <v>86</v>
      </c>
      <c r="C12646">
        <v>85</v>
      </c>
    </row>
    <row r="12647" spans="1:3" x14ac:dyDescent="0.2">
      <c r="A12647">
        <v>91</v>
      </c>
      <c r="B12647">
        <v>87</v>
      </c>
      <c r="C12647">
        <v>99</v>
      </c>
    </row>
    <row r="12648" spans="1:3" x14ac:dyDescent="0.2">
      <c r="A12648">
        <v>91</v>
      </c>
      <c r="B12648">
        <v>88</v>
      </c>
      <c r="C12648">
        <v>69</v>
      </c>
    </row>
    <row r="12649" spans="1:3" x14ac:dyDescent="0.2">
      <c r="A12649">
        <v>91</v>
      </c>
      <c r="B12649">
        <v>89</v>
      </c>
      <c r="C12649">
        <v>73</v>
      </c>
    </row>
    <row r="12650" spans="1:3" x14ac:dyDescent="0.2">
      <c r="A12650">
        <v>91</v>
      </c>
      <c r="B12650">
        <v>90</v>
      </c>
      <c r="C12650">
        <v>56</v>
      </c>
    </row>
    <row r="12651" spans="1:3" x14ac:dyDescent="0.2">
      <c r="A12651">
        <v>91</v>
      </c>
      <c r="B12651">
        <v>91</v>
      </c>
      <c r="C12651">
        <v>91</v>
      </c>
    </row>
    <row r="12652" spans="1:3" x14ac:dyDescent="0.2">
      <c r="A12652">
        <v>91</v>
      </c>
      <c r="B12652">
        <v>92</v>
      </c>
      <c r="C12652">
        <v>80</v>
      </c>
    </row>
    <row r="12653" spans="1:3" x14ac:dyDescent="0.2">
      <c r="A12653">
        <v>91</v>
      </c>
      <c r="B12653">
        <v>93</v>
      </c>
      <c r="C12653">
        <v>49</v>
      </c>
    </row>
    <row r="12654" spans="1:3" x14ac:dyDescent="0.2">
      <c r="A12654">
        <v>91</v>
      </c>
      <c r="B12654">
        <v>94</v>
      </c>
      <c r="C12654">
        <v>49</v>
      </c>
    </row>
    <row r="12655" spans="1:3" x14ac:dyDescent="0.2">
      <c r="A12655">
        <v>91</v>
      </c>
      <c r="B12655">
        <v>95</v>
      </c>
      <c r="C12655">
        <v>8</v>
      </c>
    </row>
    <row r="12656" spans="1:3" x14ac:dyDescent="0.2">
      <c r="A12656">
        <v>91</v>
      </c>
      <c r="B12656">
        <v>96</v>
      </c>
      <c r="C12656">
        <v>89</v>
      </c>
    </row>
    <row r="12657" spans="1:3" x14ac:dyDescent="0.2">
      <c r="A12657">
        <v>91</v>
      </c>
      <c r="B12657">
        <v>97</v>
      </c>
      <c r="C12657">
        <v>105</v>
      </c>
    </row>
    <row r="12658" spans="1:3" x14ac:dyDescent="0.2">
      <c r="A12658">
        <v>91</v>
      </c>
      <c r="B12658">
        <v>98</v>
      </c>
      <c r="C12658">
        <v>46</v>
      </c>
    </row>
    <row r="12659" spans="1:3" x14ac:dyDescent="0.2">
      <c r="A12659">
        <v>91</v>
      </c>
      <c r="B12659">
        <v>99</v>
      </c>
      <c r="C12659">
        <v>69</v>
      </c>
    </row>
    <row r="12660" spans="1:3" x14ac:dyDescent="0.2">
      <c r="A12660">
        <v>91</v>
      </c>
      <c r="B12660">
        <v>100</v>
      </c>
      <c r="C12660">
        <v>103</v>
      </c>
    </row>
    <row r="12661" spans="1:3" x14ac:dyDescent="0.2">
      <c r="A12661">
        <v>91</v>
      </c>
      <c r="B12661">
        <v>101</v>
      </c>
      <c r="C12661">
        <v>83</v>
      </c>
    </row>
    <row r="12662" spans="1:3" x14ac:dyDescent="0.2">
      <c r="A12662">
        <v>91</v>
      </c>
      <c r="B12662">
        <v>102</v>
      </c>
      <c r="C12662">
        <v>83</v>
      </c>
    </row>
    <row r="12663" spans="1:3" x14ac:dyDescent="0.2">
      <c r="A12663">
        <v>91</v>
      </c>
      <c r="B12663">
        <v>103</v>
      </c>
      <c r="C12663">
        <v>54</v>
      </c>
    </row>
    <row r="12664" spans="1:3" x14ac:dyDescent="0.2">
      <c r="A12664">
        <v>91</v>
      </c>
      <c r="B12664">
        <v>104</v>
      </c>
      <c r="C12664">
        <v>54</v>
      </c>
    </row>
    <row r="12665" spans="1:3" x14ac:dyDescent="0.2">
      <c r="A12665">
        <v>91</v>
      </c>
      <c r="B12665">
        <v>105</v>
      </c>
      <c r="C12665">
        <v>42</v>
      </c>
    </row>
    <row r="12666" spans="1:3" x14ac:dyDescent="0.2">
      <c r="A12666">
        <v>91</v>
      </c>
      <c r="B12666">
        <v>106</v>
      </c>
      <c r="C12666">
        <v>65</v>
      </c>
    </row>
    <row r="12667" spans="1:3" x14ac:dyDescent="0.2">
      <c r="A12667">
        <v>91</v>
      </c>
      <c r="B12667">
        <v>107</v>
      </c>
      <c r="C12667">
        <v>85</v>
      </c>
    </row>
    <row r="12668" spans="1:3" x14ac:dyDescent="0.2">
      <c r="A12668">
        <v>91</v>
      </c>
      <c r="B12668">
        <v>108</v>
      </c>
      <c r="C12668">
        <v>66</v>
      </c>
    </row>
    <row r="12669" spans="1:3" x14ac:dyDescent="0.2">
      <c r="A12669">
        <v>91</v>
      </c>
      <c r="B12669">
        <v>109</v>
      </c>
      <c r="C12669">
        <v>80</v>
      </c>
    </row>
    <row r="12670" spans="1:3" x14ac:dyDescent="0.2">
      <c r="A12670">
        <v>91</v>
      </c>
      <c r="B12670">
        <v>110</v>
      </c>
      <c r="C12670">
        <v>65</v>
      </c>
    </row>
    <row r="12671" spans="1:3" x14ac:dyDescent="0.2">
      <c r="A12671">
        <v>91</v>
      </c>
      <c r="B12671">
        <v>111</v>
      </c>
      <c r="C12671">
        <v>65</v>
      </c>
    </row>
    <row r="12672" spans="1:3" x14ac:dyDescent="0.2">
      <c r="A12672">
        <v>91</v>
      </c>
      <c r="B12672">
        <v>112</v>
      </c>
      <c r="C12672">
        <v>80</v>
      </c>
    </row>
    <row r="12673" spans="1:3" x14ac:dyDescent="0.2">
      <c r="A12673">
        <v>91</v>
      </c>
      <c r="B12673">
        <v>113</v>
      </c>
      <c r="C12673">
        <v>66</v>
      </c>
    </row>
    <row r="12674" spans="1:3" x14ac:dyDescent="0.2">
      <c r="A12674">
        <v>91</v>
      </c>
      <c r="B12674">
        <v>114</v>
      </c>
      <c r="C12674">
        <v>88</v>
      </c>
    </row>
    <row r="12675" spans="1:3" x14ac:dyDescent="0.2">
      <c r="A12675">
        <v>91</v>
      </c>
      <c r="B12675">
        <v>115</v>
      </c>
      <c r="C12675">
        <v>56</v>
      </c>
    </row>
    <row r="12676" spans="1:3" x14ac:dyDescent="0.2">
      <c r="A12676">
        <v>91</v>
      </c>
      <c r="B12676">
        <v>116</v>
      </c>
      <c r="C12676">
        <v>55</v>
      </c>
    </row>
    <row r="12677" spans="1:3" x14ac:dyDescent="0.2">
      <c r="A12677">
        <v>91</v>
      </c>
      <c r="B12677">
        <v>117</v>
      </c>
      <c r="C12677">
        <v>88</v>
      </c>
    </row>
    <row r="12678" spans="1:3" x14ac:dyDescent="0.2">
      <c r="A12678">
        <v>91</v>
      </c>
      <c r="B12678">
        <v>118</v>
      </c>
      <c r="C12678">
        <v>93</v>
      </c>
    </row>
    <row r="12679" spans="1:3" x14ac:dyDescent="0.2">
      <c r="A12679">
        <v>91</v>
      </c>
      <c r="B12679">
        <v>119</v>
      </c>
      <c r="C12679">
        <v>85</v>
      </c>
    </row>
    <row r="12680" spans="1:3" x14ac:dyDescent="0.2">
      <c r="A12680">
        <v>91</v>
      </c>
      <c r="B12680">
        <v>120</v>
      </c>
      <c r="C12680">
        <v>46</v>
      </c>
    </row>
    <row r="12681" spans="1:3" x14ac:dyDescent="0.2">
      <c r="A12681">
        <v>91</v>
      </c>
      <c r="B12681">
        <v>121</v>
      </c>
      <c r="C12681">
        <v>83</v>
      </c>
    </row>
    <row r="12682" spans="1:3" x14ac:dyDescent="0.2">
      <c r="A12682">
        <v>91</v>
      </c>
      <c r="B12682">
        <v>122</v>
      </c>
      <c r="C12682">
        <v>74</v>
      </c>
    </row>
    <row r="12683" spans="1:3" x14ac:dyDescent="0.2">
      <c r="A12683">
        <v>91</v>
      </c>
      <c r="B12683">
        <v>123</v>
      </c>
      <c r="C12683">
        <v>65</v>
      </c>
    </row>
    <row r="12684" spans="1:3" x14ac:dyDescent="0.2">
      <c r="A12684">
        <v>91</v>
      </c>
      <c r="B12684">
        <v>124</v>
      </c>
      <c r="C12684">
        <v>65</v>
      </c>
    </row>
    <row r="12685" spans="1:3" x14ac:dyDescent="0.2">
      <c r="A12685">
        <v>91</v>
      </c>
      <c r="B12685">
        <v>125</v>
      </c>
      <c r="C12685">
        <v>93</v>
      </c>
    </row>
    <row r="12686" spans="1:3" x14ac:dyDescent="0.2">
      <c r="A12686">
        <v>91</v>
      </c>
      <c r="B12686">
        <v>126</v>
      </c>
      <c r="C12686">
        <v>93</v>
      </c>
    </row>
    <row r="12687" spans="1:3" x14ac:dyDescent="0.2">
      <c r="A12687">
        <v>91</v>
      </c>
      <c r="B12687">
        <v>127</v>
      </c>
      <c r="C12687">
        <v>85</v>
      </c>
    </row>
    <row r="12688" spans="1:3" x14ac:dyDescent="0.2">
      <c r="A12688">
        <v>91</v>
      </c>
      <c r="B12688">
        <v>128</v>
      </c>
      <c r="C12688">
        <v>83</v>
      </c>
    </row>
    <row r="12689" spans="1:3" x14ac:dyDescent="0.2">
      <c r="A12689">
        <v>91</v>
      </c>
      <c r="B12689">
        <v>129</v>
      </c>
      <c r="C12689">
        <v>85</v>
      </c>
    </row>
    <row r="12690" spans="1:3" x14ac:dyDescent="0.2">
      <c r="A12690">
        <v>91</v>
      </c>
      <c r="B12690">
        <v>130</v>
      </c>
      <c r="C12690">
        <v>99</v>
      </c>
    </row>
    <row r="12691" spans="1:3" x14ac:dyDescent="0.2">
      <c r="A12691">
        <v>91</v>
      </c>
      <c r="B12691">
        <v>131</v>
      </c>
      <c r="C12691">
        <v>46</v>
      </c>
    </row>
    <row r="12692" spans="1:3" x14ac:dyDescent="0.2">
      <c r="A12692">
        <v>91</v>
      </c>
      <c r="B12692">
        <v>132</v>
      </c>
      <c r="C12692">
        <v>76</v>
      </c>
    </row>
    <row r="12693" spans="1:3" x14ac:dyDescent="0.2">
      <c r="A12693">
        <v>91</v>
      </c>
      <c r="B12693">
        <v>133</v>
      </c>
      <c r="C12693">
        <v>122</v>
      </c>
    </row>
    <row r="12694" spans="1:3" x14ac:dyDescent="0.2">
      <c r="A12694">
        <v>91</v>
      </c>
      <c r="B12694">
        <v>134</v>
      </c>
      <c r="C12694">
        <v>76</v>
      </c>
    </row>
    <row r="12695" spans="1:3" x14ac:dyDescent="0.2">
      <c r="A12695">
        <v>91</v>
      </c>
      <c r="B12695">
        <v>135</v>
      </c>
      <c r="C12695">
        <v>46</v>
      </c>
    </row>
    <row r="12696" spans="1:3" x14ac:dyDescent="0.2">
      <c r="A12696">
        <v>91</v>
      </c>
      <c r="B12696">
        <v>136</v>
      </c>
      <c r="C12696">
        <v>122</v>
      </c>
    </row>
    <row r="12697" spans="1:3" x14ac:dyDescent="0.2">
      <c r="A12697">
        <v>91</v>
      </c>
      <c r="B12697">
        <v>137</v>
      </c>
      <c r="C12697">
        <v>122</v>
      </c>
    </row>
    <row r="12698" spans="1:3" x14ac:dyDescent="0.2">
      <c r="A12698">
        <v>92</v>
      </c>
      <c r="B12698">
        <v>0</v>
      </c>
      <c r="C12698">
        <v>54</v>
      </c>
    </row>
    <row r="12699" spans="1:3" x14ac:dyDescent="0.2">
      <c r="A12699">
        <v>92</v>
      </c>
      <c r="B12699">
        <v>1</v>
      </c>
      <c r="C12699">
        <v>54</v>
      </c>
    </row>
    <row r="12700" spans="1:3" x14ac:dyDescent="0.2">
      <c r="A12700">
        <v>92</v>
      </c>
      <c r="B12700">
        <v>2</v>
      </c>
      <c r="C12700">
        <v>115</v>
      </c>
    </row>
    <row r="12701" spans="1:3" x14ac:dyDescent="0.2">
      <c r="A12701">
        <v>92</v>
      </c>
      <c r="B12701">
        <v>3</v>
      </c>
      <c r="C12701">
        <v>81</v>
      </c>
    </row>
    <row r="12702" spans="1:3" x14ac:dyDescent="0.2">
      <c r="A12702">
        <v>92</v>
      </c>
      <c r="B12702">
        <v>4</v>
      </c>
      <c r="C12702">
        <v>42</v>
      </c>
    </row>
    <row r="12703" spans="1:3" x14ac:dyDescent="0.2">
      <c r="A12703">
        <v>92</v>
      </c>
      <c r="B12703">
        <v>5</v>
      </c>
      <c r="C12703">
        <v>41</v>
      </c>
    </row>
    <row r="12704" spans="1:3" x14ac:dyDescent="0.2">
      <c r="A12704">
        <v>92</v>
      </c>
      <c r="B12704">
        <v>6</v>
      </c>
      <c r="C12704">
        <v>40</v>
      </c>
    </row>
    <row r="12705" spans="1:3" x14ac:dyDescent="0.2">
      <c r="A12705">
        <v>92</v>
      </c>
      <c r="B12705">
        <v>7</v>
      </c>
      <c r="C12705">
        <v>79</v>
      </c>
    </row>
    <row r="12706" spans="1:3" x14ac:dyDescent="0.2">
      <c r="A12706">
        <v>92</v>
      </c>
      <c r="B12706">
        <v>8</v>
      </c>
      <c r="C12706">
        <v>64</v>
      </c>
    </row>
    <row r="12707" spans="1:3" x14ac:dyDescent="0.2">
      <c r="A12707">
        <v>92</v>
      </c>
      <c r="B12707">
        <v>9</v>
      </c>
      <c r="C12707">
        <v>50</v>
      </c>
    </row>
    <row r="12708" spans="1:3" x14ac:dyDescent="0.2">
      <c r="A12708">
        <v>92</v>
      </c>
      <c r="B12708">
        <v>10</v>
      </c>
      <c r="C12708">
        <v>113</v>
      </c>
    </row>
    <row r="12709" spans="1:3" x14ac:dyDescent="0.2">
      <c r="A12709">
        <v>92</v>
      </c>
      <c r="B12709">
        <v>11</v>
      </c>
      <c r="C12709">
        <v>31</v>
      </c>
    </row>
    <row r="12710" spans="1:3" x14ac:dyDescent="0.2">
      <c r="A12710">
        <v>92</v>
      </c>
      <c r="B12710">
        <v>12</v>
      </c>
      <c r="C12710">
        <v>31</v>
      </c>
    </row>
    <row r="12711" spans="1:3" x14ac:dyDescent="0.2">
      <c r="A12711">
        <v>92</v>
      </c>
      <c r="B12711">
        <v>13</v>
      </c>
      <c r="C12711">
        <v>79</v>
      </c>
    </row>
    <row r="12712" spans="1:3" x14ac:dyDescent="0.2">
      <c r="A12712">
        <v>92</v>
      </c>
      <c r="B12712">
        <v>14</v>
      </c>
      <c r="C12712">
        <v>79</v>
      </c>
    </row>
    <row r="12713" spans="1:3" x14ac:dyDescent="0.2">
      <c r="A12713">
        <v>92</v>
      </c>
      <c r="B12713">
        <v>15</v>
      </c>
      <c r="C12713">
        <v>54</v>
      </c>
    </row>
    <row r="12714" spans="1:3" x14ac:dyDescent="0.2">
      <c r="A12714">
        <v>92</v>
      </c>
      <c r="B12714">
        <v>16</v>
      </c>
      <c r="C12714">
        <v>42</v>
      </c>
    </row>
    <row r="12715" spans="1:3" x14ac:dyDescent="0.2">
      <c r="A12715">
        <v>92</v>
      </c>
      <c r="B12715">
        <v>17</v>
      </c>
      <c r="C12715">
        <v>115</v>
      </c>
    </row>
    <row r="12716" spans="1:3" x14ac:dyDescent="0.2">
      <c r="A12716">
        <v>92</v>
      </c>
      <c r="B12716">
        <v>18</v>
      </c>
      <c r="C12716">
        <v>42</v>
      </c>
    </row>
    <row r="12717" spans="1:3" x14ac:dyDescent="0.2">
      <c r="A12717">
        <v>92</v>
      </c>
      <c r="B12717">
        <v>19</v>
      </c>
      <c r="C12717">
        <v>54</v>
      </c>
    </row>
    <row r="12718" spans="1:3" x14ac:dyDescent="0.2">
      <c r="A12718">
        <v>92</v>
      </c>
      <c r="B12718">
        <v>20</v>
      </c>
      <c r="C12718">
        <v>79</v>
      </c>
    </row>
    <row r="12719" spans="1:3" x14ac:dyDescent="0.2">
      <c r="A12719">
        <v>92</v>
      </c>
      <c r="B12719">
        <v>21</v>
      </c>
      <c r="C12719">
        <v>49</v>
      </c>
    </row>
    <row r="12720" spans="1:3" x14ac:dyDescent="0.2">
      <c r="A12720">
        <v>92</v>
      </c>
      <c r="B12720">
        <v>22</v>
      </c>
      <c r="C12720">
        <v>74</v>
      </c>
    </row>
    <row r="12721" spans="1:3" x14ac:dyDescent="0.2">
      <c r="A12721">
        <v>92</v>
      </c>
      <c r="B12721">
        <v>23</v>
      </c>
      <c r="C12721">
        <v>71</v>
      </c>
    </row>
    <row r="12722" spans="1:3" x14ac:dyDescent="0.2">
      <c r="A12722">
        <v>92</v>
      </c>
      <c r="B12722">
        <v>24</v>
      </c>
      <c r="C12722">
        <v>27</v>
      </c>
    </row>
    <row r="12723" spans="1:3" x14ac:dyDescent="0.2">
      <c r="A12723">
        <v>92</v>
      </c>
      <c r="B12723">
        <v>25</v>
      </c>
      <c r="C12723">
        <v>54</v>
      </c>
    </row>
    <row r="12724" spans="1:3" x14ac:dyDescent="0.2">
      <c r="A12724">
        <v>92</v>
      </c>
      <c r="B12724">
        <v>26</v>
      </c>
      <c r="C12724">
        <v>54</v>
      </c>
    </row>
    <row r="12725" spans="1:3" x14ac:dyDescent="0.2">
      <c r="A12725">
        <v>92</v>
      </c>
      <c r="B12725">
        <v>27</v>
      </c>
      <c r="C12725">
        <v>83</v>
      </c>
    </row>
    <row r="12726" spans="1:3" x14ac:dyDescent="0.2">
      <c r="A12726">
        <v>92</v>
      </c>
      <c r="B12726">
        <v>28</v>
      </c>
      <c r="C12726">
        <v>80</v>
      </c>
    </row>
    <row r="12727" spans="1:3" x14ac:dyDescent="0.2">
      <c r="A12727">
        <v>92</v>
      </c>
      <c r="B12727">
        <v>29</v>
      </c>
      <c r="C12727">
        <v>50</v>
      </c>
    </row>
    <row r="12728" spans="1:3" x14ac:dyDescent="0.2">
      <c r="A12728">
        <v>92</v>
      </c>
      <c r="B12728">
        <v>30</v>
      </c>
      <c r="C12728">
        <v>103</v>
      </c>
    </row>
    <row r="12729" spans="1:3" x14ac:dyDescent="0.2">
      <c r="A12729">
        <v>92</v>
      </c>
      <c r="B12729">
        <v>31</v>
      </c>
      <c r="C12729">
        <v>65</v>
      </c>
    </row>
    <row r="12730" spans="1:3" x14ac:dyDescent="0.2">
      <c r="A12730">
        <v>92</v>
      </c>
      <c r="B12730">
        <v>32</v>
      </c>
      <c r="C12730">
        <v>41</v>
      </c>
    </row>
    <row r="12731" spans="1:3" x14ac:dyDescent="0.2">
      <c r="A12731">
        <v>92</v>
      </c>
      <c r="B12731">
        <v>33</v>
      </c>
      <c r="C12731">
        <v>66</v>
      </c>
    </row>
    <row r="12732" spans="1:3" x14ac:dyDescent="0.2">
      <c r="A12732">
        <v>92</v>
      </c>
      <c r="B12732">
        <v>34</v>
      </c>
      <c r="C12732">
        <v>105</v>
      </c>
    </row>
    <row r="12733" spans="1:3" x14ac:dyDescent="0.2">
      <c r="A12733">
        <v>92</v>
      </c>
      <c r="B12733">
        <v>35</v>
      </c>
      <c r="C12733">
        <v>40</v>
      </c>
    </row>
    <row r="12734" spans="1:3" x14ac:dyDescent="0.2">
      <c r="A12734">
        <v>92</v>
      </c>
      <c r="B12734">
        <v>36</v>
      </c>
      <c r="C12734">
        <v>81</v>
      </c>
    </row>
    <row r="12735" spans="1:3" x14ac:dyDescent="0.2">
      <c r="A12735">
        <v>92</v>
      </c>
      <c r="B12735">
        <v>37</v>
      </c>
      <c r="C12735">
        <v>92</v>
      </c>
    </row>
    <row r="12736" spans="1:3" x14ac:dyDescent="0.2">
      <c r="A12736">
        <v>92</v>
      </c>
      <c r="B12736">
        <v>38</v>
      </c>
      <c r="C12736">
        <v>44</v>
      </c>
    </row>
    <row r="12737" spans="1:3" x14ac:dyDescent="0.2">
      <c r="A12737">
        <v>92</v>
      </c>
      <c r="B12737">
        <v>39</v>
      </c>
      <c r="C12737">
        <v>74</v>
      </c>
    </row>
    <row r="12738" spans="1:3" x14ac:dyDescent="0.2">
      <c r="A12738">
        <v>92</v>
      </c>
      <c r="B12738">
        <v>40</v>
      </c>
      <c r="C12738">
        <v>65</v>
      </c>
    </row>
    <row r="12739" spans="1:3" x14ac:dyDescent="0.2">
      <c r="A12739">
        <v>92</v>
      </c>
      <c r="B12739">
        <v>41</v>
      </c>
      <c r="C12739">
        <v>65</v>
      </c>
    </row>
    <row r="12740" spans="1:3" x14ac:dyDescent="0.2">
      <c r="A12740">
        <v>92</v>
      </c>
      <c r="B12740">
        <v>42</v>
      </c>
      <c r="C12740">
        <v>65</v>
      </c>
    </row>
    <row r="12741" spans="1:3" x14ac:dyDescent="0.2">
      <c r="A12741">
        <v>92</v>
      </c>
      <c r="B12741">
        <v>43</v>
      </c>
      <c r="C12741">
        <v>65</v>
      </c>
    </row>
    <row r="12742" spans="1:3" x14ac:dyDescent="0.2">
      <c r="A12742">
        <v>92</v>
      </c>
      <c r="B12742">
        <v>44</v>
      </c>
      <c r="C12742">
        <v>37</v>
      </c>
    </row>
    <row r="12743" spans="1:3" x14ac:dyDescent="0.2">
      <c r="A12743">
        <v>92</v>
      </c>
      <c r="B12743">
        <v>45</v>
      </c>
      <c r="C12743">
        <v>69</v>
      </c>
    </row>
    <row r="12744" spans="1:3" x14ac:dyDescent="0.2">
      <c r="A12744">
        <v>92</v>
      </c>
      <c r="B12744">
        <v>46</v>
      </c>
      <c r="C12744">
        <v>10</v>
      </c>
    </row>
    <row r="12745" spans="1:3" x14ac:dyDescent="0.2">
      <c r="A12745">
        <v>92</v>
      </c>
      <c r="B12745">
        <v>47</v>
      </c>
      <c r="C12745">
        <v>10</v>
      </c>
    </row>
    <row r="12746" spans="1:3" x14ac:dyDescent="0.2">
      <c r="A12746">
        <v>92</v>
      </c>
      <c r="B12746">
        <v>48</v>
      </c>
      <c r="C12746">
        <v>108</v>
      </c>
    </row>
    <row r="12747" spans="1:3" x14ac:dyDescent="0.2">
      <c r="A12747">
        <v>92</v>
      </c>
      <c r="B12747">
        <v>49</v>
      </c>
      <c r="C12747">
        <v>85</v>
      </c>
    </row>
    <row r="12748" spans="1:3" x14ac:dyDescent="0.2">
      <c r="A12748">
        <v>92</v>
      </c>
      <c r="B12748">
        <v>50</v>
      </c>
      <c r="C12748">
        <v>65</v>
      </c>
    </row>
    <row r="12749" spans="1:3" x14ac:dyDescent="0.2">
      <c r="A12749">
        <v>92</v>
      </c>
      <c r="B12749">
        <v>51</v>
      </c>
      <c r="C12749">
        <v>66</v>
      </c>
    </row>
    <row r="12750" spans="1:3" x14ac:dyDescent="0.2">
      <c r="A12750">
        <v>92</v>
      </c>
      <c r="B12750">
        <v>52</v>
      </c>
      <c r="C12750">
        <v>49</v>
      </c>
    </row>
    <row r="12751" spans="1:3" x14ac:dyDescent="0.2">
      <c r="A12751">
        <v>92</v>
      </c>
      <c r="B12751">
        <v>53</v>
      </c>
      <c r="C12751">
        <v>49</v>
      </c>
    </row>
    <row r="12752" spans="1:3" x14ac:dyDescent="0.2">
      <c r="A12752">
        <v>92</v>
      </c>
      <c r="B12752">
        <v>54</v>
      </c>
      <c r="C12752">
        <v>88</v>
      </c>
    </row>
    <row r="12753" spans="1:3" x14ac:dyDescent="0.2">
      <c r="A12753">
        <v>92</v>
      </c>
      <c r="B12753">
        <v>55</v>
      </c>
      <c r="C12753">
        <v>70</v>
      </c>
    </row>
    <row r="12754" spans="1:3" x14ac:dyDescent="0.2">
      <c r="A12754">
        <v>92</v>
      </c>
      <c r="B12754">
        <v>56</v>
      </c>
      <c r="C12754">
        <v>70</v>
      </c>
    </row>
    <row r="12755" spans="1:3" x14ac:dyDescent="0.2">
      <c r="A12755">
        <v>92</v>
      </c>
      <c r="B12755">
        <v>57</v>
      </c>
      <c r="C12755">
        <v>70</v>
      </c>
    </row>
    <row r="12756" spans="1:3" x14ac:dyDescent="0.2">
      <c r="A12756">
        <v>92</v>
      </c>
      <c r="B12756">
        <v>58</v>
      </c>
      <c r="C12756">
        <v>80</v>
      </c>
    </row>
    <row r="12757" spans="1:3" x14ac:dyDescent="0.2">
      <c r="A12757">
        <v>92</v>
      </c>
      <c r="B12757">
        <v>59</v>
      </c>
      <c r="C12757">
        <v>66</v>
      </c>
    </row>
    <row r="12758" spans="1:3" x14ac:dyDescent="0.2">
      <c r="A12758">
        <v>92</v>
      </c>
      <c r="B12758">
        <v>60</v>
      </c>
      <c r="C12758">
        <v>87</v>
      </c>
    </row>
    <row r="12759" spans="1:3" x14ac:dyDescent="0.2">
      <c r="A12759">
        <v>92</v>
      </c>
      <c r="B12759">
        <v>61</v>
      </c>
      <c r="C12759">
        <v>113</v>
      </c>
    </row>
    <row r="12760" spans="1:3" x14ac:dyDescent="0.2">
      <c r="A12760">
        <v>92</v>
      </c>
      <c r="B12760">
        <v>62</v>
      </c>
      <c r="C12760">
        <v>69</v>
      </c>
    </row>
    <row r="12761" spans="1:3" x14ac:dyDescent="0.2">
      <c r="A12761">
        <v>92</v>
      </c>
      <c r="B12761">
        <v>63</v>
      </c>
      <c r="C12761">
        <v>37</v>
      </c>
    </row>
    <row r="12762" spans="1:3" x14ac:dyDescent="0.2">
      <c r="A12762">
        <v>92</v>
      </c>
      <c r="B12762">
        <v>64</v>
      </c>
      <c r="C12762">
        <v>85</v>
      </c>
    </row>
    <row r="12763" spans="1:3" x14ac:dyDescent="0.2">
      <c r="A12763">
        <v>92</v>
      </c>
      <c r="B12763">
        <v>65</v>
      </c>
      <c r="C12763">
        <v>122</v>
      </c>
    </row>
    <row r="12764" spans="1:3" x14ac:dyDescent="0.2">
      <c r="A12764">
        <v>92</v>
      </c>
      <c r="B12764">
        <v>66</v>
      </c>
      <c r="C12764">
        <v>46</v>
      </c>
    </row>
    <row r="12765" spans="1:3" x14ac:dyDescent="0.2">
      <c r="A12765">
        <v>92</v>
      </c>
      <c r="B12765">
        <v>67</v>
      </c>
      <c r="C12765">
        <v>63</v>
      </c>
    </row>
    <row r="12766" spans="1:3" x14ac:dyDescent="0.2">
      <c r="A12766">
        <v>92</v>
      </c>
      <c r="B12766">
        <v>68</v>
      </c>
      <c r="C12766">
        <v>114</v>
      </c>
    </row>
    <row r="12767" spans="1:3" x14ac:dyDescent="0.2">
      <c r="A12767">
        <v>92</v>
      </c>
      <c r="B12767">
        <v>69</v>
      </c>
      <c r="C12767">
        <v>83</v>
      </c>
    </row>
    <row r="12768" spans="1:3" x14ac:dyDescent="0.2">
      <c r="A12768">
        <v>92</v>
      </c>
      <c r="B12768">
        <v>70</v>
      </c>
      <c r="C12768">
        <v>46</v>
      </c>
    </row>
    <row r="12769" spans="1:3" x14ac:dyDescent="0.2">
      <c r="A12769">
        <v>92</v>
      </c>
      <c r="B12769">
        <v>71</v>
      </c>
      <c r="C12769">
        <v>85</v>
      </c>
    </row>
    <row r="12770" spans="1:3" x14ac:dyDescent="0.2">
      <c r="A12770">
        <v>92</v>
      </c>
      <c r="B12770">
        <v>72</v>
      </c>
      <c r="C12770">
        <v>71</v>
      </c>
    </row>
    <row r="12771" spans="1:3" x14ac:dyDescent="0.2">
      <c r="A12771">
        <v>92</v>
      </c>
      <c r="B12771">
        <v>73</v>
      </c>
      <c r="C12771">
        <v>105</v>
      </c>
    </row>
    <row r="12772" spans="1:3" x14ac:dyDescent="0.2">
      <c r="A12772">
        <v>92</v>
      </c>
      <c r="B12772">
        <v>74</v>
      </c>
      <c r="C12772">
        <v>85</v>
      </c>
    </row>
    <row r="12773" spans="1:3" x14ac:dyDescent="0.2">
      <c r="A12773">
        <v>92</v>
      </c>
      <c r="B12773">
        <v>75</v>
      </c>
      <c r="C12773">
        <v>85</v>
      </c>
    </row>
    <row r="12774" spans="1:3" x14ac:dyDescent="0.2">
      <c r="A12774">
        <v>92</v>
      </c>
      <c r="B12774">
        <v>76</v>
      </c>
      <c r="C12774">
        <v>97</v>
      </c>
    </row>
    <row r="12775" spans="1:3" x14ac:dyDescent="0.2">
      <c r="A12775">
        <v>92</v>
      </c>
      <c r="B12775">
        <v>77</v>
      </c>
      <c r="C12775">
        <v>97</v>
      </c>
    </row>
    <row r="12776" spans="1:3" x14ac:dyDescent="0.2">
      <c r="A12776">
        <v>92</v>
      </c>
      <c r="B12776">
        <v>78</v>
      </c>
      <c r="C12776">
        <v>64</v>
      </c>
    </row>
    <row r="12777" spans="1:3" x14ac:dyDescent="0.2">
      <c r="A12777">
        <v>92</v>
      </c>
      <c r="B12777">
        <v>79</v>
      </c>
      <c r="C12777">
        <v>83</v>
      </c>
    </row>
    <row r="12778" spans="1:3" x14ac:dyDescent="0.2">
      <c r="A12778">
        <v>92</v>
      </c>
      <c r="B12778">
        <v>80</v>
      </c>
      <c r="C12778">
        <v>46</v>
      </c>
    </row>
    <row r="12779" spans="1:3" x14ac:dyDescent="0.2">
      <c r="A12779">
        <v>92</v>
      </c>
      <c r="B12779">
        <v>81</v>
      </c>
      <c r="C12779">
        <v>88</v>
      </c>
    </row>
    <row r="12780" spans="1:3" x14ac:dyDescent="0.2">
      <c r="A12780">
        <v>92</v>
      </c>
      <c r="B12780">
        <v>82</v>
      </c>
      <c r="C12780">
        <v>40</v>
      </c>
    </row>
    <row r="12781" spans="1:3" x14ac:dyDescent="0.2">
      <c r="A12781">
        <v>92</v>
      </c>
      <c r="B12781">
        <v>83</v>
      </c>
      <c r="C12781">
        <v>76</v>
      </c>
    </row>
    <row r="12782" spans="1:3" x14ac:dyDescent="0.2">
      <c r="A12782">
        <v>92</v>
      </c>
      <c r="B12782">
        <v>84</v>
      </c>
      <c r="C12782">
        <v>93</v>
      </c>
    </row>
    <row r="12783" spans="1:3" x14ac:dyDescent="0.2">
      <c r="A12783">
        <v>92</v>
      </c>
      <c r="B12783">
        <v>85</v>
      </c>
      <c r="C12783">
        <v>93</v>
      </c>
    </row>
    <row r="12784" spans="1:3" x14ac:dyDescent="0.2">
      <c r="A12784">
        <v>92</v>
      </c>
      <c r="B12784">
        <v>86</v>
      </c>
      <c r="C12784">
        <v>60</v>
      </c>
    </row>
    <row r="12785" spans="1:3" x14ac:dyDescent="0.2">
      <c r="A12785">
        <v>92</v>
      </c>
      <c r="B12785">
        <v>87</v>
      </c>
      <c r="C12785">
        <v>44</v>
      </c>
    </row>
    <row r="12786" spans="1:3" x14ac:dyDescent="0.2">
      <c r="A12786">
        <v>92</v>
      </c>
      <c r="B12786">
        <v>88</v>
      </c>
      <c r="C12786">
        <v>122</v>
      </c>
    </row>
    <row r="12787" spans="1:3" x14ac:dyDescent="0.2">
      <c r="A12787">
        <v>92</v>
      </c>
      <c r="B12787">
        <v>89</v>
      </c>
      <c r="C12787">
        <v>64</v>
      </c>
    </row>
    <row r="12788" spans="1:3" x14ac:dyDescent="0.2">
      <c r="A12788">
        <v>92</v>
      </c>
      <c r="B12788">
        <v>90</v>
      </c>
      <c r="C12788">
        <v>99</v>
      </c>
    </row>
    <row r="12789" spans="1:3" x14ac:dyDescent="0.2">
      <c r="A12789">
        <v>92</v>
      </c>
      <c r="B12789">
        <v>91</v>
      </c>
      <c r="C12789">
        <v>80</v>
      </c>
    </row>
    <row r="12790" spans="1:3" x14ac:dyDescent="0.2">
      <c r="A12790">
        <v>92</v>
      </c>
      <c r="B12790">
        <v>92</v>
      </c>
      <c r="C12790">
        <v>92</v>
      </c>
    </row>
    <row r="12791" spans="1:3" x14ac:dyDescent="0.2">
      <c r="A12791">
        <v>92</v>
      </c>
      <c r="B12791">
        <v>93</v>
      </c>
      <c r="C12791">
        <v>97</v>
      </c>
    </row>
    <row r="12792" spans="1:3" x14ac:dyDescent="0.2">
      <c r="A12792">
        <v>92</v>
      </c>
      <c r="B12792">
        <v>94</v>
      </c>
      <c r="C12792">
        <v>48</v>
      </c>
    </row>
    <row r="12793" spans="1:3" x14ac:dyDescent="0.2">
      <c r="A12793">
        <v>92</v>
      </c>
      <c r="B12793">
        <v>95</v>
      </c>
      <c r="C12793">
        <v>79</v>
      </c>
    </row>
    <row r="12794" spans="1:3" x14ac:dyDescent="0.2">
      <c r="A12794">
        <v>92</v>
      </c>
      <c r="B12794">
        <v>96</v>
      </c>
      <c r="C12794">
        <v>103</v>
      </c>
    </row>
    <row r="12795" spans="1:3" x14ac:dyDescent="0.2">
      <c r="A12795">
        <v>92</v>
      </c>
      <c r="B12795">
        <v>97</v>
      </c>
      <c r="C12795">
        <v>113</v>
      </c>
    </row>
    <row r="12796" spans="1:3" x14ac:dyDescent="0.2">
      <c r="A12796">
        <v>92</v>
      </c>
      <c r="B12796">
        <v>98</v>
      </c>
      <c r="C12796">
        <v>101</v>
      </c>
    </row>
    <row r="12797" spans="1:3" x14ac:dyDescent="0.2">
      <c r="A12797">
        <v>92</v>
      </c>
      <c r="B12797">
        <v>99</v>
      </c>
      <c r="C12797">
        <v>122</v>
      </c>
    </row>
    <row r="12798" spans="1:3" x14ac:dyDescent="0.2">
      <c r="A12798">
        <v>92</v>
      </c>
      <c r="B12798">
        <v>100</v>
      </c>
      <c r="C12798">
        <v>76</v>
      </c>
    </row>
    <row r="12799" spans="1:3" x14ac:dyDescent="0.2">
      <c r="A12799">
        <v>92</v>
      </c>
      <c r="B12799">
        <v>101</v>
      </c>
      <c r="C12799">
        <v>67</v>
      </c>
    </row>
    <row r="12800" spans="1:3" x14ac:dyDescent="0.2">
      <c r="A12800">
        <v>92</v>
      </c>
      <c r="B12800">
        <v>102</v>
      </c>
      <c r="C12800">
        <v>67</v>
      </c>
    </row>
    <row r="12801" spans="1:3" x14ac:dyDescent="0.2">
      <c r="A12801">
        <v>92</v>
      </c>
      <c r="B12801">
        <v>103</v>
      </c>
      <c r="C12801">
        <v>83</v>
      </c>
    </row>
    <row r="12802" spans="1:3" x14ac:dyDescent="0.2">
      <c r="A12802">
        <v>92</v>
      </c>
      <c r="B12802">
        <v>104</v>
      </c>
      <c r="C12802">
        <v>85</v>
      </c>
    </row>
    <row r="12803" spans="1:3" x14ac:dyDescent="0.2">
      <c r="A12803">
        <v>92</v>
      </c>
      <c r="B12803">
        <v>105</v>
      </c>
      <c r="C12803">
        <v>46</v>
      </c>
    </row>
    <row r="12804" spans="1:3" x14ac:dyDescent="0.2">
      <c r="A12804">
        <v>92</v>
      </c>
      <c r="B12804">
        <v>106</v>
      </c>
      <c r="C12804">
        <v>87</v>
      </c>
    </row>
    <row r="12805" spans="1:3" x14ac:dyDescent="0.2">
      <c r="A12805">
        <v>92</v>
      </c>
      <c r="B12805">
        <v>107</v>
      </c>
      <c r="C12805">
        <v>114</v>
      </c>
    </row>
    <row r="12806" spans="1:3" x14ac:dyDescent="0.2">
      <c r="A12806">
        <v>92</v>
      </c>
      <c r="B12806">
        <v>108</v>
      </c>
      <c r="C12806">
        <v>112</v>
      </c>
    </row>
    <row r="12807" spans="1:3" x14ac:dyDescent="0.2">
      <c r="A12807">
        <v>92</v>
      </c>
      <c r="B12807">
        <v>109</v>
      </c>
      <c r="C12807">
        <v>92</v>
      </c>
    </row>
    <row r="12808" spans="1:3" x14ac:dyDescent="0.2">
      <c r="A12808">
        <v>92</v>
      </c>
      <c r="B12808">
        <v>110</v>
      </c>
      <c r="C12808">
        <v>87</v>
      </c>
    </row>
    <row r="12809" spans="1:3" x14ac:dyDescent="0.2">
      <c r="A12809">
        <v>92</v>
      </c>
      <c r="B12809">
        <v>111</v>
      </c>
      <c r="C12809">
        <v>67</v>
      </c>
    </row>
    <row r="12810" spans="1:3" x14ac:dyDescent="0.2">
      <c r="A12810">
        <v>92</v>
      </c>
      <c r="B12810">
        <v>112</v>
      </c>
      <c r="C12810">
        <v>92</v>
      </c>
    </row>
    <row r="12811" spans="1:3" x14ac:dyDescent="0.2">
      <c r="A12811">
        <v>92</v>
      </c>
      <c r="B12811">
        <v>113</v>
      </c>
      <c r="C12811">
        <v>112</v>
      </c>
    </row>
    <row r="12812" spans="1:3" x14ac:dyDescent="0.2">
      <c r="A12812">
        <v>92</v>
      </c>
      <c r="B12812">
        <v>114</v>
      </c>
      <c r="C12812">
        <v>63</v>
      </c>
    </row>
    <row r="12813" spans="1:3" x14ac:dyDescent="0.2">
      <c r="A12813">
        <v>92</v>
      </c>
      <c r="B12813">
        <v>115</v>
      </c>
      <c r="C12813">
        <v>99</v>
      </c>
    </row>
    <row r="12814" spans="1:3" x14ac:dyDescent="0.2">
      <c r="A12814">
        <v>92</v>
      </c>
      <c r="B12814">
        <v>116</v>
      </c>
      <c r="C12814">
        <v>70</v>
      </c>
    </row>
    <row r="12815" spans="1:3" x14ac:dyDescent="0.2">
      <c r="A12815">
        <v>92</v>
      </c>
      <c r="B12815">
        <v>117</v>
      </c>
      <c r="C12815">
        <v>63</v>
      </c>
    </row>
    <row r="12816" spans="1:3" x14ac:dyDescent="0.2">
      <c r="A12816">
        <v>92</v>
      </c>
      <c r="B12816">
        <v>118</v>
      </c>
      <c r="C12816">
        <v>86</v>
      </c>
    </row>
    <row r="12817" spans="1:3" x14ac:dyDescent="0.2">
      <c r="A12817">
        <v>92</v>
      </c>
      <c r="B12817">
        <v>119</v>
      </c>
      <c r="C12817">
        <v>106</v>
      </c>
    </row>
    <row r="12818" spans="1:3" x14ac:dyDescent="0.2">
      <c r="A12818">
        <v>92</v>
      </c>
      <c r="B12818">
        <v>120</v>
      </c>
      <c r="C12818">
        <v>110</v>
      </c>
    </row>
    <row r="12819" spans="1:3" x14ac:dyDescent="0.2">
      <c r="A12819">
        <v>92</v>
      </c>
      <c r="B12819">
        <v>121</v>
      </c>
      <c r="C12819">
        <v>67</v>
      </c>
    </row>
    <row r="12820" spans="1:3" x14ac:dyDescent="0.2">
      <c r="A12820">
        <v>92</v>
      </c>
      <c r="B12820">
        <v>122</v>
      </c>
      <c r="C12820">
        <v>61</v>
      </c>
    </row>
    <row r="12821" spans="1:3" x14ac:dyDescent="0.2">
      <c r="A12821">
        <v>92</v>
      </c>
      <c r="B12821">
        <v>123</v>
      </c>
      <c r="C12821">
        <v>87</v>
      </c>
    </row>
    <row r="12822" spans="1:3" x14ac:dyDescent="0.2">
      <c r="A12822">
        <v>92</v>
      </c>
      <c r="B12822">
        <v>124</v>
      </c>
      <c r="C12822">
        <v>87</v>
      </c>
    </row>
    <row r="12823" spans="1:3" x14ac:dyDescent="0.2">
      <c r="A12823">
        <v>92</v>
      </c>
      <c r="B12823">
        <v>125</v>
      </c>
      <c r="C12823">
        <v>121</v>
      </c>
    </row>
    <row r="12824" spans="1:3" x14ac:dyDescent="0.2">
      <c r="A12824">
        <v>92</v>
      </c>
      <c r="B12824">
        <v>126</v>
      </c>
      <c r="C12824">
        <v>86</v>
      </c>
    </row>
    <row r="12825" spans="1:3" x14ac:dyDescent="0.2">
      <c r="A12825">
        <v>92</v>
      </c>
      <c r="B12825">
        <v>127</v>
      </c>
      <c r="C12825">
        <v>106</v>
      </c>
    </row>
    <row r="12826" spans="1:3" x14ac:dyDescent="0.2">
      <c r="A12826">
        <v>92</v>
      </c>
      <c r="B12826">
        <v>128</v>
      </c>
      <c r="C12826">
        <v>117</v>
      </c>
    </row>
    <row r="12827" spans="1:3" x14ac:dyDescent="0.2">
      <c r="A12827">
        <v>92</v>
      </c>
      <c r="B12827">
        <v>129</v>
      </c>
      <c r="C12827">
        <v>60</v>
      </c>
    </row>
    <row r="12828" spans="1:3" x14ac:dyDescent="0.2">
      <c r="A12828">
        <v>92</v>
      </c>
      <c r="B12828">
        <v>130</v>
      </c>
      <c r="C12828">
        <v>63</v>
      </c>
    </row>
    <row r="12829" spans="1:3" x14ac:dyDescent="0.2">
      <c r="A12829">
        <v>92</v>
      </c>
      <c r="B12829">
        <v>131</v>
      </c>
      <c r="C12829">
        <v>110</v>
      </c>
    </row>
    <row r="12830" spans="1:3" x14ac:dyDescent="0.2">
      <c r="A12830">
        <v>92</v>
      </c>
      <c r="B12830">
        <v>132</v>
      </c>
      <c r="C12830">
        <v>121</v>
      </c>
    </row>
    <row r="12831" spans="1:3" x14ac:dyDescent="0.2">
      <c r="A12831">
        <v>92</v>
      </c>
      <c r="B12831">
        <v>133</v>
      </c>
      <c r="C12831">
        <v>121</v>
      </c>
    </row>
    <row r="12832" spans="1:3" x14ac:dyDescent="0.2">
      <c r="A12832">
        <v>92</v>
      </c>
      <c r="B12832">
        <v>134</v>
      </c>
      <c r="C12832">
        <v>121</v>
      </c>
    </row>
    <row r="12833" spans="1:3" x14ac:dyDescent="0.2">
      <c r="A12833">
        <v>92</v>
      </c>
      <c r="B12833">
        <v>135</v>
      </c>
      <c r="C12833">
        <v>101</v>
      </c>
    </row>
    <row r="12834" spans="1:3" x14ac:dyDescent="0.2">
      <c r="A12834">
        <v>92</v>
      </c>
      <c r="B12834">
        <v>136</v>
      </c>
      <c r="C12834">
        <v>101</v>
      </c>
    </row>
    <row r="12835" spans="1:3" x14ac:dyDescent="0.2">
      <c r="A12835">
        <v>92</v>
      </c>
      <c r="B12835">
        <v>137</v>
      </c>
      <c r="C12835">
        <v>101</v>
      </c>
    </row>
    <row r="12836" spans="1:3" x14ac:dyDescent="0.2">
      <c r="A12836">
        <v>93</v>
      </c>
      <c r="B12836">
        <v>0</v>
      </c>
      <c r="C12836">
        <v>116</v>
      </c>
    </row>
    <row r="12837" spans="1:3" x14ac:dyDescent="0.2">
      <c r="A12837">
        <v>93</v>
      </c>
      <c r="B12837">
        <v>1</v>
      </c>
      <c r="C12837">
        <v>116</v>
      </c>
    </row>
    <row r="12838" spans="1:3" x14ac:dyDescent="0.2">
      <c r="A12838">
        <v>93</v>
      </c>
      <c r="B12838">
        <v>2</v>
      </c>
      <c r="C12838">
        <v>56</v>
      </c>
    </row>
    <row r="12839" spans="1:3" x14ac:dyDescent="0.2">
      <c r="A12839">
        <v>93</v>
      </c>
      <c r="B12839">
        <v>3</v>
      </c>
      <c r="C12839">
        <v>115</v>
      </c>
    </row>
    <row r="12840" spans="1:3" x14ac:dyDescent="0.2">
      <c r="A12840">
        <v>93</v>
      </c>
      <c r="B12840">
        <v>4</v>
      </c>
      <c r="C12840">
        <v>115</v>
      </c>
    </row>
    <row r="12841" spans="1:3" x14ac:dyDescent="0.2">
      <c r="A12841">
        <v>93</v>
      </c>
      <c r="B12841">
        <v>5</v>
      </c>
      <c r="C12841">
        <v>40</v>
      </c>
    </row>
    <row r="12842" spans="1:3" x14ac:dyDescent="0.2">
      <c r="A12842">
        <v>93</v>
      </c>
      <c r="B12842">
        <v>6</v>
      </c>
      <c r="C12842">
        <v>115</v>
      </c>
    </row>
    <row r="12843" spans="1:3" x14ac:dyDescent="0.2">
      <c r="A12843">
        <v>93</v>
      </c>
      <c r="B12843">
        <v>7</v>
      </c>
      <c r="C12843">
        <v>50</v>
      </c>
    </row>
    <row r="12844" spans="1:3" x14ac:dyDescent="0.2">
      <c r="A12844">
        <v>93</v>
      </c>
      <c r="B12844">
        <v>8</v>
      </c>
      <c r="C12844">
        <v>79</v>
      </c>
    </row>
    <row r="12845" spans="1:3" x14ac:dyDescent="0.2">
      <c r="A12845">
        <v>93</v>
      </c>
      <c r="B12845">
        <v>9</v>
      </c>
      <c r="C12845">
        <v>54</v>
      </c>
    </row>
    <row r="12846" spans="1:3" x14ac:dyDescent="0.2">
      <c r="A12846">
        <v>93</v>
      </c>
      <c r="B12846">
        <v>10</v>
      </c>
      <c r="C12846">
        <v>93</v>
      </c>
    </row>
    <row r="12847" spans="1:3" x14ac:dyDescent="0.2">
      <c r="A12847">
        <v>93</v>
      </c>
      <c r="B12847">
        <v>11</v>
      </c>
      <c r="C12847">
        <v>54</v>
      </c>
    </row>
    <row r="12848" spans="1:3" x14ac:dyDescent="0.2">
      <c r="A12848">
        <v>93</v>
      </c>
      <c r="B12848">
        <v>12</v>
      </c>
      <c r="C12848">
        <v>54</v>
      </c>
    </row>
    <row r="12849" spans="1:3" x14ac:dyDescent="0.2">
      <c r="A12849">
        <v>93</v>
      </c>
      <c r="B12849">
        <v>13</v>
      </c>
      <c r="C12849">
        <v>41</v>
      </c>
    </row>
    <row r="12850" spans="1:3" x14ac:dyDescent="0.2">
      <c r="A12850">
        <v>93</v>
      </c>
      <c r="B12850">
        <v>14</v>
      </c>
      <c r="C12850">
        <v>41</v>
      </c>
    </row>
    <row r="12851" spans="1:3" x14ac:dyDescent="0.2">
      <c r="A12851">
        <v>93</v>
      </c>
      <c r="B12851">
        <v>15</v>
      </c>
      <c r="C12851">
        <v>90</v>
      </c>
    </row>
    <row r="12852" spans="1:3" x14ac:dyDescent="0.2">
      <c r="A12852">
        <v>93</v>
      </c>
      <c r="B12852">
        <v>16</v>
      </c>
      <c r="C12852">
        <v>54</v>
      </c>
    </row>
    <row r="12853" spans="1:3" x14ac:dyDescent="0.2">
      <c r="A12853">
        <v>93</v>
      </c>
      <c r="B12853">
        <v>17</v>
      </c>
      <c r="C12853">
        <v>56</v>
      </c>
    </row>
    <row r="12854" spans="1:3" x14ac:dyDescent="0.2">
      <c r="A12854">
        <v>93</v>
      </c>
      <c r="B12854">
        <v>18</v>
      </c>
      <c r="C12854">
        <v>54</v>
      </c>
    </row>
    <row r="12855" spans="1:3" x14ac:dyDescent="0.2">
      <c r="A12855">
        <v>93</v>
      </c>
      <c r="B12855">
        <v>19</v>
      </c>
      <c r="C12855">
        <v>90</v>
      </c>
    </row>
    <row r="12856" spans="1:3" x14ac:dyDescent="0.2">
      <c r="A12856">
        <v>93</v>
      </c>
      <c r="B12856">
        <v>20</v>
      </c>
      <c r="C12856">
        <v>41</v>
      </c>
    </row>
    <row r="12857" spans="1:3" x14ac:dyDescent="0.2">
      <c r="A12857">
        <v>93</v>
      </c>
      <c r="B12857">
        <v>21</v>
      </c>
      <c r="C12857">
        <v>71</v>
      </c>
    </row>
    <row r="12858" spans="1:3" x14ac:dyDescent="0.2">
      <c r="A12858">
        <v>93</v>
      </c>
      <c r="B12858">
        <v>22</v>
      </c>
      <c r="C12858">
        <v>103</v>
      </c>
    </row>
    <row r="12859" spans="1:3" x14ac:dyDescent="0.2">
      <c r="A12859">
        <v>93</v>
      </c>
      <c r="B12859">
        <v>23</v>
      </c>
      <c r="C12859">
        <v>69</v>
      </c>
    </row>
    <row r="12860" spans="1:3" x14ac:dyDescent="0.2">
      <c r="A12860">
        <v>93</v>
      </c>
      <c r="B12860">
        <v>24</v>
      </c>
      <c r="C12860">
        <v>42</v>
      </c>
    </row>
    <row r="12861" spans="1:3" x14ac:dyDescent="0.2">
      <c r="A12861">
        <v>93</v>
      </c>
      <c r="B12861">
        <v>25</v>
      </c>
      <c r="C12861">
        <v>116</v>
      </c>
    </row>
    <row r="12862" spans="1:3" x14ac:dyDescent="0.2">
      <c r="A12862">
        <v>93</v>
      </c>
      <c r="B12862">
        <v>26</v>
      </c>
      <c r="C12862">
        <v>90</v>
      </c>
    </row>
    <row r="12863" spans="1:3" x14ac:dyDescent="0.2">
      <c r="A12863">
        <v>93</v>
      </c>
      <c r="B12863">
        <v>27</v>
      </c>
      <c r="C12863">
        <v>99</v>
      </c>
    </row>
    <row r="12864" spans="1:3" x14ac:dyDescent="0.2">
      <c r="A12864">
        <v>93</v>
      </c>
      <c r="B12864">
        <v>28</v>
      </c>
      <c r="C12864">
        <v>64</v>
      </c>
    </row>
    <row r="12865" spans="1:3" x14ac:dyDescent="0.2">
      <c r="A12865">
        <v>93</v>
      </c>
      <c r="B12865">
        <v>29</v>
      </c>
      <c r="C12865">
        <v>81</v>
      </c>
    </row>
    <row r="12866" spans="1:3" x14ac:dyDescent="0.2">
      <c r="A12866">
        <v>93</v>
      </c>
      <c r="B12866">
        <v>30</v>
      </c>
      <c r="C12866">
        <v>31</v>
      </c>
    </row>
    <row r="12867" spans="1:3" x14ac:dyDescent="0.2">
      <c r="A12867">
        <v>93</v>
      </c>
      <c r="B12867">
        <v>31</v>
      </c>
      <c r="C12867">
        <v>70</v>
      </c>
    </row>
    <row r="12868" spans="1:3" x14ac:dyDescent="0.2">
      <c r="A12868">
        <v>93</v>
      </c>
      <c r="B12868">
        <v>32</v>
      </c>
      <c r="C12868">
        <v>40</v>
      </c>
    </row>
    <row r="12869" spans="1:3" x14ac:dyDescent="0.2">
      <c r="A12869">
        <v>93</v>
      </c>
      <c r="B12869">
        <v>33</v>
      </c>
      <c r="C12869">
        <v>74</v>
      </c>
    </row>
    <row r="12870" spans="1:3" x14ac:dyDescent="0.2">
      <c r="A12870">
        <v>93</v>
      </c>
      <c r="B12870">
        <v>34</v>
      </c>
      <c r="C12870">
        <v>74</v>
      </c>
    </row>
    <row r="12871" spans="1:3" x14ac:dyDescent="0.2">
      <c r="A12871">
        <v>93</v>
      </c>
      <c r="B12871">
        <v>35</v>
      </c>
      <c r="C12871">
        <v>115</v>
      </c>
    </row>
    <row r="12872" spans="1:3" x14ac:dyDescent="0.2">
      <c r="A12872">
        <v>93</v>
      </c>
      <c r="B12872">
        <v>36</v>
      </c>
      <c r="C12872">
        <v>115</v>
      </c>
    </row>
    <row r="12873" spans="1:3" x14ac:dyDescent="0.2">
      <c r="A12873">
        <v>93</v>
      </c>
      <c r="B12873">
        <v>37</v>
      </c>
      <c r="C12873">
        <v>113</v>
      </c>
    </row>
    <row r="12874" spans="1:3" x14ac:dyDescent="0.2">
      <c r="A12874">
        <v>93</v>
      </c>
      <c r="B12874">
        <v>38</v>
      </c>
      <c r="C12874">
        <v>112</v>
      </c>
    </row>
    <row r="12875" spans="1:3" x14ac:dyDescent="0.2">
      <c r="A12875">
        <v>93</v>
      </c>
      <c r="B12875">
        <v>39</v>
      </c>
      <c r="C12875">
        <v>103</v>
      </c>
    </row>
    <row r="12876" spans="1:3" x14ac:dyDescent="0.2">
      <c r="A12876">
        <v>93</v>
      </c>
      <c r="B12876">
        <v>40</v>
      </c>
      <c r="C12876">
        <v>70</v>
      </c>
    </row>
    <row r="12877" spans="1:3" x14ac:dyDescent="0.2">
      <c r="A12877">
        <v>93</v>
      </c>
      <c r="B12877">
        <v>41</v>
      </c>
      <c r="C12877">
        <v>99</v>
      </c>
    </row>
    <row r="12878" spans="1:3" x14ac:dyDescent="0.2">
      <c r="A12878">
        <v>93</v>
      </c>
      <c r="B12878">
        <v>42</v>
      </c>
      <c r="C12878">
        <v>70</v>
      </c>
    </row>
    <row r="12879" spans="1:3" x14ac:dyDescent="0.2">
      <c r="A12879">
        <v>93</v>
      </c>
      <c r="B12879">
        <v>43</v>
      </c>
      <c r="C12879">
        <v>99</v>
      </c>
    </row>
    <row r="12880" spans="1:3" x14ac:dyDescent="0.2">
      <c r="A12880">
        <v>93</v>
      </c>
      <c r="B12880">
        <v>44</v>
      </c>
      <c r="C12880">
        <v>113</v>
      </c>
    </row>
    <row r="12881" spans="1:3" x14ac:dyDescent="0.2">
      <c r="A12881">
        <v>93</v>
      </c>
      <c r="B12881">
        <v>45</v>
      </c>
      <c r="C12881">
        <v>42</v>
      </c>
    </row>
    <row r="12882" spans="1:3" x14ac:dyDescent="0.2">
      <c r="A12882">
        <v>93</v>
      </c>
      <c r="B12882">
        <v>46</v>
      </c>
      <c r="C12882">
        <v>122</v>
      </c>
    </row>
    <row r="12883" spans="1:3" x14ac:dyDescent="0.2">
      <c r="A12883">
        <v>93</v>
      </c>
      <c r="B12883">
        <v>47</v>
      </c>
      <c r="C12883">
        <v>76</v>
      </c>
    </row>
    <row r="12884" spans="1:3" x14ac:dyDescent="0.2">
      <c r="A12884">
        <v>93</v>
      </c>
      <c r="B12884">
        <v>48</v>
      </c>
      <c r="C12884">
        <v>10</v>
      </c>
    </row>
    <row r="12885" spans="1:3" x14ac:dyDescent="0.2">
      <c r="A12885">
        <v>93</v>
      </c>
      <c r="B12885">
        <v>49</v>
      </c>
      <c r="C12885">
        <v>83</v>
      </c>
    </row>
    <row r="12886" spans="1:3" x14ac:dyDescent="0.2">
      <c r="A12886">
        <v>93</v>
      </c>
      <c r="B12886">
        <v>50</v>
      </c>
      <c r="C12886">
        <v>99</v>
      </c>
    </row>
    <row r="12887" spans="1:3" x14ac:dyDescent="0.2">
      <c r="A12887">
        <v>93</v>
      </c>
      <c r="B12887">
        <v>51</v>
      </c>
      <c r="C12887">
        <v>74</v>
      </c>
    </row>
    <row r="12888" spans="1:3" x14ac:dyDescent="0.2">
      <c r="A12888">
        <v>93</v>
      </c>
      <c r="B12888">
        <v>52</v>
      </c>
      <c r="C12888">
        <v>71</v>
      </c>
    </row>
    <row r="12889" spans="1:3" x14ac:dyDescent="0.2">
      <c r="A12889">
        <v>93</v>
      </c>
      <c r="B12889">
        <v>53</v>
      </c>
      <c r="C12889">
        <v>79</v>
      </c>
    </row>
    <row r="12890" spans="1:3" x14ac:dyDescent="0.2">
      <c r="A12890">
        <v>93</v>
      </c>
      <c r="B12890">
        <v>54</v>
      </c>
      <c r="C12890">
        <v>80</v>
      </c>
    </row>
    <row r="12891" spans="1:3" x14ac:dyDescent="0.2">
      <c r="A12891">
        <v>93</v>
      </c>
      <c r="B12891">
        <v>55</v>
      </c>
      <c r="C12891">
        <v>49</v>
      </c>
    </row>
    <row r="12892" spans="1:3" x14ac:dyDescent="0.2">
      <c r="A12892">
        <v>93</v>
      </c>
      <c r="B12892">
        <v>56</v>
      </c>
      <c r="C12892">
        <v>105</v>
      </c>
    </row>
    <row r="12893" spans="1:3" x14ac:dyDescent="0.2">
      <c r="A12893">
        <v>93</v>
      </c>
      <c r="B12893">
        <v>57</v>
      </c>
      <c r="C12893">
        <v>66</v>
      </c>
    </row>
    <row r="12894" spans="1:3" x14ac:dyDescent="0.2">
      <c r="A12894">
        <v>93</v>
      </c>
      <c r="B12894">
        <v>58</v>
      </c>
      <c r="C12894">
        <v>49</v>
      </c>
    </row>
    <row r="12895" spans="1:3" x14ac:dyDescent="0.2">
      <c r="A12895">
        <v>93</v>
      </c>
      <c r="B12895">
        <v>59</v>
      </c>
      <c r="C12895">
        <v>64</v>
      </c>
    </row>
    <row r="12896" spans="1:3" x14ac:dyDescent="0.2">
      <c r="A12896">
        <v>93</v>
      </c>
      <c r="B12896">
        <v>60</v>
      </c>
      <c r="C12896">
        <v>37</v>
      </c>
    </row>
    <row r="12897" spans="1:3" x14ac:dyDescent="0.2">
      <c r="A12897">
        <v>93</v>
      </c>
      <c r="B12897">
        <v>61</v>
      </c>
      <c r="C12897">
        <v>10</v>
      </c>
    </row>
    <row r="12898" spans="1:3" x14ac:dyDescent="0.2">
      <c r="A12898">
        <v>93</v>
      </c>
      <c r="B12898">
        <v>62</v>
      </c>
      <c r="C12898">
        <v>42</v>
      </c>
    </row>
    <row r="12899" spans="1:3" x14ac:dyDescent="0.2">
      <c r="A12899">
        <v>93</v>
      </c>
      <c r="B12899">
        <v>63</v>
      </c>
      <c r="C12899">
        <v>113</v>
      </c>
    </row>
    <row r="12900" spans="1:3" x14ac:dyDescent="0.2">
      <c r="A12900">
        <v>93</v>
      </c>
      <c r="B12900">
        <v>64</v>
      </c>
      <c r="C12900">
        <v>65</v>
      </c>
    </row>
    <row r="12901" spans="1:3" x14ac:dyDescent="0.2">
      <c r="A12901">
        <v>93</v>
      </c>
      <c r="B12901">
        <v>65</v>
      </c>
      <c r="C12901">
        <v>46</v>
      </c>
    </row>
    <row r="12902" spans="1:3" x14ac:dyDescent="0.2">
      <c r="A12902">
        <v>93</v>
      </c>
      <c r="B12902">
        <v>66</v>
      </c>
      <c r="C12902">
        <v>83</v>
      </c>
    </row>
    <row r="12903" spans="1:3" x14ac:dyDescent="0.2">
      <c r="A12903">
        <v>93</v>
      </c>
      <c r="B12903">
        <v>67</v>
      </c>
      <c r="C12903">
        <v>92</v>
      </c>
    </row>
    <row r="12904" spans="1:3" x14ac:dyDescent="0.2">
      <c r="A12904">
        <v>93</v>
      </c>
      <c r="B12904">
        <v>68</v>
      </c>
      <c r="C12904">
        <v>87</v>
      </c>
    </row>
    <row r="12905" spans="1:3" x14ac:dyDescent="0.2">
      <c r="A12905">
        <v>93</v>
      </c>
      <c r="B12905">
        <v>69</v>
      </c>
      <c r="C12905">
        <v>99</v>
      </c>
    </row>
    <row r="12906" spans="1:3" x14ac:dyDescent="0.2">
      <c r="A12906">
        <v>93</v>
      </c>
      <c r="B12906">
        <v>70</v>
      </c>
      <c r="C12906">
        <v>85</v>
      </c>
    </row>
    <row r="12907" spans="1:3" x14ac:dyDescent="0.2">
      <c r="A12907">
        <v>93</v>
      </c>
      <c r="B12907">
        <v>71</v>
      </c>
      <c r="C12907">
        <v>65</v>
      </c>
    </row>
    <row r="12908" spans="1:3" x14ac:dyDescent="0.2">
      <c r="A12908">
        <v>93</v>
      </c>
      <c r="B12908">
        <v>72</v>
      </c>
      <c r="C12908">
        <v>69</v>
      </c>
    </row>
    <row r="12909" spans="1:3" x14ac:dyDescent="0.2">
      <c r="A12909">
        <v>93</v>
      </c>
      <c r="B12909">
        <v>73</v>
      </c>
      <c r="C12909">
        <v>71</v>
      </c>
    </row>
    <row r="12910" spans="1:3" x14ac:dyDescent="0.2">
      <c r="A12910">
        <v>93</v>
      </c>
      <c r="B12910">
        <v>74</v>
      </c>
      <c r="C12910">
        <v>65</v>
      </c>
    </row>
    <row r="12911" spans="1:3" x14ac:dyDescent="0.2">
      <c r="A12911">
        <v>93</v>
      </c>
      <c r="B12911">
        <v>75</v>
      </c>
      <c r="C12911">
        <v>65</v>
      </c>
    </row>
    <row r="12912" spans="1:3" x14ac:dyDescent="0.2">
      <c r="A12912">
        <v>93</v>
      </c>
      <c r="B12912">
        <v>76</v>
      </c>
      <c r="C12912">
        <v>94</v>
      </c>
    </row>
    <row r="12913" spans="1:3" x14ac:dyDescent="0.2">
      <c r="A12913">
        <v>93</v>
      </c>
      <c r="B12913">
        <v>77</v>
      </c>
      <c r="C12913">
        <v>93</v>
      </c>
    </row>
    <row r="12914" spans="1:3" x14ac:dyDescent="0.2">
      <c r="A12914">
        <v>93</v>
      </c>
      <c r="B12914">
        <v>78</v>
      </c>
      <c r="C12914">
        <v>79</v>
      </c>
    </row>
    <row r="12915" spans="1:3" x14ac:dyDescent="0.2">
      <c r="A12915">
        <v>93</v>
      </c>
      <c r="B12915">
        <v>79</v>
      </c>
      <c r="C12915">
        <v>88</v>
      </c>
    </row>
    <row r="12916" spans="1:3" x14ac:dyDescent="0.2">
      <c r="A12916">
        <v>93</v>
      </c>
      <c r="B12916">
        <v>80</v>
      </c>
      <c r="C12916">
        <v>85</v>
      </c>
    </row>
    <row r="12917" spans="1:3" x14ac:dyDescent="0.2">
      <c r="A12917">
        <v>93</v>
      </c>
      <c r="B12917">
        <v>81</v>
      </c>
      <c r="C12917">
        <v>70</v>
      </c>
    </row>
    <row r="12918" spans="1:3" x14ac:dyDescent="0.2">
      <c r="A12918">
        <v>93</v>
      </c>
      <c r="B12918">
        <v>82</v>
      </c>
      <c r="C12918">
        <v>115</v>
      </c>
    </row>
    <row r="12919" spans="1:3" x14ac:dyDescent="0.2">
      <c r="A12919">
        <v>93</v>
      </c>
      <c r="B12919">
        <v>83</v>
      </c>
      <c r="C12919">
        <v>46</v>
      </c>
    </row>
    <row r="12920" spans="1:3" x14ac:dyDescent="0.2">
      <c r="A12920">
        <v>93</v>
      </c>
      <c r="B12920">
        <v>84</v>
      </c>
      <c r="C12920">
        <v>122</v>
      </c>
    </row>
    <row r="12921" spans="1:3" x14ac:dyDescent="0.2">
      <c r="A12921">
        <v>93</v>
      </c>
      <c r="B12921">
        <v>85</v>
      </c>
      <c r="C12921">
        <v>46</v>
      </c>
    </row>
    <row r="12922" spans="1:3" x14ac:dyDescent="0.2">
      <c r="A12922">
        <v>93</v>
      </c>
      <c r="B12922">
        <v>86</v>
      </c>
      <c r="C12922">
        <v>87</v>
      </c>
    </row>
    <row r="12923" spans="1:3" x14ac:dyDescent="0.2">
      <c r="A12923">
        <v>93</v>
      </c>
      <c r="B12923">
        <v>87</v>
      </c>
      <c r="C12923">
        <v>112</v>
      </c>
    </row>
    <row r="12924" spans="1:3" x14ac:dyDescent="0.2">
      <c r="A12924">
        <v>93</v>
      </c>
      <c r="B12924">
        <v>88</v>
      </c>
      <c r="C12924">
        <v>85</v>
      </c>
    </row>
    <row r="12925" spans="1:3" x14ac:dyDescent="0.2">
      <c r="A12925">
        <v>93</v>
      </c>
      <c r="B12925">
        <v>89</v>
      </c>
      <c r="C12925">
        <v>79</v>
      </c>
    </row>
    <row r="12926" spans="1:3" x14ac:dyDescent="0.2">
      <c r="A12926">
        <v>93</v>
      </c>
      <c r="B12926">
        <v>90</v>
      </c>
      <c r="C12926">
        <v>66</v>
      </c>
    </row>
    <row r="12927" spans="1:3" x14ac:dyDescent="0.2">
      <c r="A12927">
        <v>93</v>
      </c>
      <c r="B12927">
        <v>91</v>
      </c>
      <c r="C12927">
        <v>49</v>
      </c>
    </row>
    <row r="12928" spans="1:3" x14ac:dyDescent="0.2">
      <c r="A12928">
        <v>93</v>
      </c>
      <c r="B12928">
        <v>92</v>
      </c>
      <c r="C12928">
        <v>97</v>
      </c>
    </row>
    <row r="12929" spans="1:3" x14ac:dyDescent="0.2">
      <c r="A12929">
        <v>93</v>
      </c>
      <c r="B12929">
        <v>93</v>
      </c>
      <c r="C12929">
        <v>93</v>
      </c>
    </row>
    <row r="12930" spans="1:3" x14ac:dyDescent="0.2">
      <c r="A12930">
        <v>93</v>
      </c>
      <c r="B12930">
        <v>94</v>
      </c>
      <c r="C12930">
        <v>93</v>
      </c>
    </row>
    <row r="12931" spans="1:3" x14ac:dyDescent="0.2">
      <c r="A12931">
        <v>93</v>
      </c>
      <c r="B12931">
        <v>95</v>
      </c>
      <c r="C12931">
        <v>50</v>
      </c>
    </row>
    <row r="12932" spans="1:3" x14ac:dyDescent="0.2">
      <c r="A12932">
        <v>93</v>
      </c>
      <c r="B12932">
        <v>96</v>
      </c>
      <c r="C12932">
        <v>31</v>
      </c>
    </row>
    <row r="12933" spans="1:3" x14ac:dyDescent="0.2">
      <c r="A12933">
        <v>93</v>
      </c>
      <c r="B12933">
        <v>97</v>
      </c>
      <c r="C12933">
        <v>10</v>
      </c>
    </row>
    <row r="12934" spans="1:3" x14ac:dyDescent="0.2">
      <c r="A12934">
        <v>93</v>
      </c>
      <c r="B12934">
        <v>98</v>
      </c>
      <c r="C12934">
        <v>60</v>
      </c>
    </row>
    <row r="12935" spans="1:3" x14ac:dyDescent="0.2">
      <c r="A12935">
        <v>93</v>
      </c>
      <c r="B12935">
        <v>99</v>
      </c>
      <c r="C12935">
        <v>85</v>
      </c>
    </row>
    <row r="12936" spans="1:3" x14ac:dyDescent="0.2">
      <c r="A12936">
        <v>93</v>
      </c>
      <c r="B12936">
        <v>100</v>
      </c>
      <c r="C12936">
        <v>46</v>
      </c>
    </row>
    <row r="12937" spans="1:3" x14ac:dyDescent="0.2">
      <c r="A12937">
        <v>93</v>
      </c>
      <c r="B12937">
        <v>101</v>
      </c>
      <c r="C12937">
        <v>63</v>
      </c>
    </row>
    <row r="12938" spans="1:3" x14ac:dyDescent="0.2">
      <c r="A12938">
        <v>93</v>
      </c>
      <c r="B12938">
        <v>102</v>
      </c>
      <c r="C12938">
        <v>63</v>
      </c>
    </row>
    <row r="12939" spans="1:3" x14ac:dyDescent="0.2">
      <c r="A12939">
        <v>93</v>
      </c>
      <c r="B12939">
        <v>103</v>
      </c>
      <c r="C12939">
        <v>88</v>
      </c>
    </row>
    <row r="12940" spans="1:3" x14ac:dyDescent="0.2">
      <c r="A12940">
        <v>93</v>
      </c>
      <c r="B12940">
        <v>104</v>
      </c>
      <c r="C12940">
        <v>65</v>
      </c>
    </row>
    <row r="12941" spans="1:3" x14ac:dyDescent="0.2">
      <c r="A12941">
        <v>93</v>
      </c>
      <c r="B12941">
        <v>105</v>
      </c>
      <c r="C12941">
        <v>83</v>
      </c>
    </row>
    <row r="12942" spans="1:3" x14ac:dyDescent="0.2">
      <c r="A12942">
        <v>93</v>
      </c>
      <c r="B12942">
        <v>106</v>
      </c>
      <c r="C12942">
        <v>37</v>
      </c>
    </row>
    <row r="12943" spans="1:3" x14ac:dyDescent="0.2">
      <c r="A12943">
        <v>93</v>
      </c>
      <c r="B12943">
        <v>107</v>
      </c>
      <c r="C12943">
        <v>87</v>
      </c>
    </row>
    <row r="12944" spans="1:3" x14ac:dyDescent="0.2">
      <c r="A12944">
        <v>93</v>
      </c>
      <c r="B12944">
        <v>108</v>
      </c>
      <c r="C12944">
        <v>97</v>
      </c>
    </row>
    <row r="12945" spans="1:3" x14ac:dyDescent="0.2">
      <c r="A12945">
        <v>93</v>
      </c>
      <c r="B12945">
        <v>109</v>
      </c>
      <c r="C12945">
        <v>48</v>
      </c>
    </row>
    <row r="12946" spans="1:3" x14ac:dyDescent="0.2">
      <c r="A12946">
        <v>93</v>
      </c>
      <c r="B12946">
        <v>110</v>
      </c>
      <c r="C12946">
        <v>44</v>
      </c>
    </row>
    <row r="12947" spans="1:3" x14ac:dyDescent="0.2">
      <c r="A12947">
        <v>93</v>
      </c>
      <c r="B12947">
        <v>111</v>
      </c>
      <c r="C12947">
        <v>44</v>
      </c>
    </row>
    <row r="12948" spans="1:3" x14ac:dyDescent="0.2">
      <c r="A12948">
        <v>93</v>
      </c>
      <c r="B12948">
        <v>112</v>
      </c>
      <c r="C12948">
        <v>97</v>
      </c>
    </row>
    <row r="12949" spans="1:3" x14ac:dyDescent="0.2">
      <c r="A12949">
        <v>93</v>
      </c>
      <c r="B12949">
        <v>113</v>
      </c>
      <c r="C12949">
        <v>61</v>
      </c>
    </row>
    <row r="12950" spans="1:3" x14ac:dyDescent="0.2">
      <c r="A12950">
        <v>93</v>
      </c>
      <c r="B12950">
        <v>114</v>
      </c>
      <c r="C12950">
        <v>92</v>
      </c>
    </row>
    <row r="12951" spans="1:3" x14ac:dyDescent="0.2">
      <c r="A12951">
        <v>93</v>
      </c>
      <c r="B12951">
        <v>115</v>
      </c>
      <c r="C12951">
        <v>66</v>
      </c>
    </row>
    <row r="12952" spans="1:3" x14ac:dyDescent="0.2">
      <c r="A12952">
        <v>93</v>
      </c>
      <c r="B12952">
        <v>116</v>
      </c>
      <c r="C12952">
        <v>105</v>
      </c>
    </row>
    <row r="12953" spans="1:3" x14ac:dyDescent="0.2">
      <c r="A12953">
        <v>93</v>
      </c>
      <c r="B12953">
        <v>117</v>
      </c>
      <c r="C12953">
        <v>92</v>
      </c>
    </row>
    <row r="12954" spans="1:3" x14ac:dyDescent="0.2">
      <c r="A12954">
        <v>93</v>
      </c>
      <c r="B12954">
        <v>118</v>
      </c>
      <c r="C12954">
        <v>101</v>
      </c>
    </row>
    <row r="12955" spans="1:3" x14ac:dyDescent="0.2">
      <c r="A12955">
        <v>93</v>
      </c>
      <c r="B12955">
        <v>119</v>
      </c>
      <c r="C12955">
        <v>67</v>
      </c>
    </row>
    <row r="12956" spans="1:3" x14ac:dyDescent="0.2">
      <c r="A12956">
        <v>93</v>
      </c>
      <c r="B12956">
        <v>120</v>
      </c>
      <c r="C12956">
        <v>114</v>
      </c>
    </row>
    <row r="12957" spans="1:3" x14ac:dyDescent="0.2">
      <c r="A12957">
        <v>93</v>
      </c>
      <c r="B12957">
        <v>121</v>
      </c>
      <c r="C12957">
        <v>63</v>
      </c>
    </row>
    <row r="12958" spans="1:3" x14ac:dyDescent="0.2">
      <c r="A12958">
        <v>93</v>
      </c>
      <c r="B12958">
        <v>122</v>
      </c>
      <c r="C12958">
        <v>76</v>
      </c>
    </row>
    <row r="12959" spans="1:3" x14ac:dyDescent="0.2">
      <c r="A12959">
        <v>93</v>
      </c>
      <c r="B12959">
        <v>123</v>
      </c>
      <c r="C12959">
        <v>44</v>
      </c>
    </row>
    <row r="12960" spans="1:3" x14ac:dyDescent="0.2">
      <c r="A12960">
        <v>93</v>
      </c>
      <c r="B12960">
        <v>124</v>
      </c>
      <c r="C12960">
        <v>37</v>
      </c>
    </row>
    <row r="12961" spans="1:3" x14ac:dyDescent="0.2">
      <c r="A12961">
        <v>93</v>
      </c>
      <c r="B12961">
        <v>125</v>
      </c>
      <c r="C12961">
        <v>110</v>
      </c>
    </row>
    <row r="12962" spans="1:3" x14ac:dyDescent="0.2">
      <c r="A12962">
        <v>93</v>
      </c>
      <c r="B12962">
        <v>126</v>
      </c>
      <c r="C12962">
        <v>101</v>
      </c>
    </row>
    <row r="12963" spans="1:3" x14ac:dyDescent="0.2">
      <c r="A12963">
        <v>93</v>
      </c>
      <c r="B12963">
        <v>127</v>
      </c>
      <c r="C12963">
        <v>67</v>
      </c>
    </row>
    <row r="12964" spans="1:3" x14ac:dyDescent="0.2">
      <c r="A12964">
        <v>93</v>
      </c>
      <c r="B12964">
        <v>128</v>
      </c>
      <c r="C12964">
        <v>63</v>
      </c>
    </row>
    <row r="12965" spans="1:3" x14ac:dyDescent="0.2">
      <c r="A12965">
        <v>93</v>
      </c>
      <c r="B12965">
        <v>129</v>
      </c>
      <c r="C12965">
        <v>87</v>
      </c>
    </row>
    <row r="12966" spans="1:3" x14ac:dyDescent="0.2">
      <c r="A12966">
        <v>93</v>
      </c>
      <c r="B12966">
        <v>130</v>
      </c>
      <c r="C12966">
        <v>92</v>
      </c>
    </row>
    <row r="12967" spans="1:3" x14ac:dyDescent="0.2">
      <c r="A12967">
        <v>93</v>
      </c>
      <c r="B12967">
        <v>131</v>
      </c>
      <c r="C12967">
        <v>114</v>
      </c>
    </row>
    <row r="12968" spans="1:3" x14ac:dyDescent="0.2">
      <c r="A12968">
        <v>93</v>
      </c>
      <c r="B12968">
        <v>132</v>
      </c>
      <c r="C12968">
        <v>110</v>
      </c>
    </row>
    <row r="12969" spans="1:3" x14ac:dyDescent="0.2">
      <c r="A12969">
        <v>93</v>
      </c>
      <c r="B12969">
        <v>133</v>
      </c>
      <c r="C12969">
        <v>123</v>
      </c>
    </row>
    <row r="12970" spans="1:3" x14ac:dyDescent="0.2">
      <c r="A12970">
        <v>93</v>
      </c>
      <c r="B12970">
        <v>134</v>
      </c>
      <c r="C12970">
        <v>123</v>
      </c>
    </row>
    <row r="12971" spans="1:3" x14ac:dyDescent="0.2">
      <c r="A12971">
        <v>93</v>
      </c>
      <c r="B12971">
        <v>135</v>
      </c>
      <c r="C12971">
        <v>60</v>
      </c>
    </row>
    <row r="12972" spans="1:3" x14ac:dyDescent="0.2">
      <c r="A12972">
        <v>93</v>
      </c>
      <c r="B12972">
        <v>136</v>
      </c>
      <c r="C12972">
        <v>106</v>
      </c>
    </row>
    <row r="12973" spans="1:3" x14ac:dyDescent="0.2">
      <c r="A12973">
        <v>93</v>
      </c>
      <c r="B12973">
        <v>137</v>
      </c>
      <c r="C12973">
        <v>123</v>
      </c>
    </row>
    <row r="12974" spans="1:3" x14ac:dyDescent="0.2">
      <c r="A12974">
        <v>94</v>
      </c>
      <c r="B12974">
        <v>0</v>
      </c>
      <c r="C12974">
        <v>116</v>
      </c>
    </row>
    <row r="12975" spans="1:3" x14ac:dyDescent="0.2">
      <c r="A12975">
        <v>94</v>
      </c>
      <c r="B12975">
        <v>1</v>
      </c>
      <c r="C12975">
        <v>90</v>
      </c>
    </row>
    <row r="12976" spans="1:3" x14ac:dyDescent="0.2">
      <c r="A12976">
        <v>94</v>
      </c>
      <c r="B12976">
        <v>2</v>
      </c>
      <c r="C12976">
        <v>56</v>
      </c>
    </row>
    <row r="12977" spans="1:3" x14ac:dyDescent="0.2">
      <c r="A12977">
        <v>94</v>
      </c>
      <c r="B12977">
        <v>3</v>
      </c>
      <c r="C12977">
        <v>115</v>
      </c>
    </row>
    <row r="12978" spans="1:3" x14ac:dyDescent="0.2">
      <c r="A12978">
        <v>94</v>
      </c>
      <c r="B12978">
        <v>4</v>
      </c>
      <c r="C12978">
        <v>54</v>
      </c>
    </row>
    <row r="12979" spans="1:3" x14ac:dyDescent="0.2">
      <c r="A12979">
        <v>94</v>
      </c>
      <c r="B12979">
        <v>5</v>
      </c>
      <c r="C12979">
        <v>40</v>
      </c>
    </row>
    <row r="12980" spans="1:3" x14ac:dyDescent="0.2">
      <c r="A12980">
        <v>94</v>
      </c>
      <c r="B12980">
        <v>6</v>
      </c>
      <c r="C12980">
        <v>115</v>
      </c>
    </row>
    <row r="12981" spans="1:3" x14ac:dyDescent="0.2">
      <c r="A12981">
        <v>94</v>
      </c>
      <c r="B12981">
        <v>7</v>
      </c>
      <c r="C12981">
        <v>41</v>
      </c>
    </row>
    <row r="12982" spans="1:3" x14ac:dyDescent="0.2">
      <c r="A12982">
        <v>94</v>
      </c>
      <c r="B12982">
        <v>8</v>
      </c>
      <c r="C12982">
        <v>79</v>
      </c>
    </row>
    <row r="12983" spans="1:3" x14ac:dyDescent="0.2">
      <c r="A12983">
        <v>94</v>
      </c>
      <c r="B12983">
        <v>9</v>
      </c>
      <c r="C12983">
        <v>81</v>
      </c>
    </row>
    <row r="12984" spans="1:3" x14ac:dyDescent="0.2">
      <c r="A12984">
        <v>94</v>
      </c>
      <c r="B12984">
        <v>10</v>
      </c>
      <c r="C12984">
        <v>10</v>
      </c>
    </row>
    <row r="12985" spans="1:3" x14ac:dyDescent="0.2">
      <c r="A12985">
        <v>94</v>
      </c>
      <c r="B12985">
        <v>11</v>
      </c>
      <c r="C12985">
        <v>54</v>
      </c>
    </row>
    <row r="12986" spans="1:3" x14ac:dyDescent="0.2">
      <c r="A12986">
        <v>94</v>
      </c>
      <c r="B12986">
        <v>12</v>
      </c>
      <c r="C12986">
        <v>54</v>
      </c>
    </row>
    <row r="12987" spans="1:3" x14ac:dyDescent="0.2">
      <c r="A12987">
        <v>94</v>
      </c>
      <c r="B12987">
        <v>13</v>
      </c>
      <c r="C12987">
        <v>41</v>
      </c>
    </row>
    <row r="12988" spans="1:3" x14ac:dyDescent="0.2">
      <c r="A12988">
        <v>94</v>
      </c>
      <c r="B12988">
        <v>14</v>
      </c>
      <c r="C12988">
        <v>41</v>
      </c>
    </row>
    <row r="12989" spans="1:3" x14ac:dyDescent="0.2">
      <c r="A12989">
        <v>94</v>
      </c>
      <c r="B12989">
        <v>15</v>
      </c>
      <c r="C12989">
        <v>90</v>
      </c>
    </row>
    <row r="12990" spans="1:3" x14ac:dyDescent="0.2">
      <c r="A12990">
        <v>94</v>
      </c>
      <c r="B12990">
        <v>16</v>
      </c>
      <c r="C12990">
        <v>54</v>
      </c>
    </row>
    <row r="12991" spans="1:3" x14ac:dyDescent="0.2">
      <c r="A12991">
        <v>94</v>
      </c>
      <c r="B12991">
        <v>17</v>
      </c>
      <c r="C12991">
        <v>116</v>
      </c>
    </row>
    <row r="12992" spans="1:3" x14ac:dyDescent="0.2">
      <c r="A12992">
        <v>94</v>
      </c>
      <c r="B12992">
        <v>18</v>
      </c>
      <c r="C12992">
        <v>54</v>
      </c>
    </row>
    <row r="12993" spans="1:3" x14ac:dyDescent="0.2">
      <c r="A12993">
        <v>94</v>
      </c>
      <c r="B12993">
        <v>19</v>
      </c>
      <c r="C12993">
        <v>90</v>
      </c>
    </row>
    <row r="12994" spans="1:3" x14ac:dyDescent="0.2">
      <c r="A12994">
        <v>94</v>
      </c>
      <c r="B12994">
        <v>20</v>
      </c>
      <c r="C12994">
        <v>69</v>
      </c>
    </row>
    <row r="12995" spans="1:3" x14ac:dyDescent="0.2">
      <c r="A12995">
        <v>94</v>
      </c>
      <c r="B12995">
        <v>21</v>
      </c>
      <c r="C12995">
        <v>71</v>
      </c>
    </row>
    <row r="12996" spans="1:3" x14ac:dyDescent="0.2">
      <c r="A12996">
        <v>94</v>
      </c>
      <c r="B12996">
        <v>22</v>
      </c>
      <c r="C12996">
        <v>79</v>
      </c>
    </row>
    <row r="12997" spans="1:3" x14ac:dyDescent="0.2">
      <c r="A12997">
        <v>94</v>
      </c>
      <c r="B12997">
        <v>23</v>
      </c>
      <c r="C12997">
        <v>69</v>
      </c>
    </row>
    <row r="12998" spans="1:3" x14ac:dyDescent="0.2">
      <c r="A12998">
        <v>94</v>
      </c>
      <c r="B12998">
        <v>24</v>
      </c>
      <c r="C12998">
        <v>31</v>
      </c>
    </row>
    <row r="12999" spans="1:3" x14ac:dyDescent="0.2">
      <c r="A12999">
        <v>94</v>
      </c>
      <c r="B12999">
        <v>25</v>
      </c>
      <c r="C12999">
        <v>116</v>
      </c>
    </row>
    <row r="13000" spans="1:3" x14ac:dyDescent="0.2">
      <c r="A13000">
        <v>94</v>
      </c>
      <c r="B13000">
        <v>26</v>
      </c>
      <c r="C13000">
        <v>115</v>
      </c>
    </row>
    <row r="13001" spans="1:3" x14ac:dyDescent="0.2">
      <c r="A13001">
        <v>94</v>
      </c>
      <c r="B13001">
        <v>27</v>
      </c>
      <c r="C13001">
        <v>88</v>
      </c>
    </row>
    <row r="13002" spans="1:3" x14ac:dyDescent="0.2">
      <c r="A13002">
        <v>94</v>
      </c>
      <c r="B13002">
        <v>28</v>
      </c>
      <c r="C13002">
        <v>49</v>
      </c>
    </row>
    <row r="13003" spans="1:3" x14ac:dyDescent="0.2">
      <c r="A13003">
        <v>94</v>
      </c>
      <c r="B13003">
        <v>29</v>
      </c>
      <c r="C13003">
        <v>40</v>
      </c>
    </row>
    <row r="13004" spans="1:3" x14ac:dyDescent="0.2">
      <c r="A13004">
        <v>94</v>
      </c>
      <c r="B13004">
        <v>30</v>
      </c>
      <c r="C13004">
        <v>31</v>
      </c>
    </row>
    <row r="13005" spans="1:3" x14ac:dyDescent="0.2">
      <c r="A13005">
        <v>94</v>
      </c>
      <c r="B13005">
        <v>31</v>
      </c>
      <c r="C13005">
        <v>99</v>
      </c>
    </row>
    <row r="13006" spans="1:3" x14ac:dyDescent="0.2">
      <c r="A13006">
        <v>94</v>
      </c>
      <c r="B13006">
        <v>32</v>
      </c>
      <c r="C13006">
        <v>42</v>
      </c>
    </row>
    <row r="13007" spans="1:3" x14ac:dyDescent="0.2">
      <c r="A13007">
        <v>94</v>
      </c>
      <c r="B13007">
        <v>33</v>
      </c>
      <c r="C13007">
        <v>74</v>
      </c>
    </row>
    <row r="13008" spans="1:3" x14ac:dyDescent="0.2">
      <c r="A13008">
        <v>94</v>
      </c>
      <c r="B13008">
        <v>34</v>
      </c>
      <c r="C13008">
        <v>74</v>
      </c>
    </row>
    <row r="13009" spans="1:3" x14ac:dyDescent="0.2">
      <c r="A13009">
        <v>94</v>
      </c>
      <c r="B13009">
        <v>35</v>
      </c>
      <c r="C13009">
        <v>115</v>
      </c>
    </row>
    <row r="13010" spans="1:3" x14ac:dyDescent="0.2">
      <c r="A13010">
        <v>94</v>
      </c>
      <c r="B13010">
        <v>36</v>
      </c>
      <c r="C13010">
        <v>115</v>
      </c>
    </row>
    <row r="13011" spans="1:3" x14ac:dyDescent="0.2">
      <c r="A13011">
        <v>94</v>
      </c>
      <c r="B13011">
        <v>37</v>
      </c>
      <c r="C13011">
        <v>113</v>
      </c>
    </row>
    <row r="13012" spans="1:3" x14ac:dyDescent="0.2">
      <c r="A13012">
        <v>94</v>
      </c>
      <c r="B13012">
        <v>38</v>
      </c>
      <c r="C13012">
        <v>112</v>
      </c>
    </row>
    <row r="13013" spans="1:3" x14ac:dyDescent="0.2">
      <c r="A13013">
        <v>94</v>
      </c>
      <c r="B13013">
        <v>39</v>
      </c>
      <c r="C13013">
        <v>103</v>
      </c>
    </row>
    <row r="13014" spans="1:3" x14ac:dyDescent="0.2">
      <c r="A13014">
        <v>94</v>
      </c>
      <c r="B13014">
        <v>40</v>
      </c>
      <c r="C13014">
        <v>70</v>
      </c>
    </row>
    <row r="13015" spans="1:3" x14ac:dyDescent="0.2">
      <c r="A13015">
        <v>94</v>
      </c>
      <c r="B13015">
        <v>41</v>
      </c>
      <c r="C13015">
        <v>99</v>
      </c>
    </row>
    <row r="13016" spans="1:3" x14ac:dyDescent="0.2">
      <c r="A13016">
        <v>94</v>
      </c>
      <c r="B13016">
        <v>42</v>
      </c>
      <c r="C13016">
        <v>70</v>
      </c>
    </row>
    <row r="13017" spans="1:3" x14ac:dyDescent="0.2">
      <c r="A13017">
        <v>94</v>
      </c>
      <c r="B13017">
        <v>43</v>
      </c>
      <c r="C13017">
        <v>99</v>
      </c>
    </row>
    <row r="13018" spans="1:3" x14ac:dyDescent="0.2">
      <c r="A13018">
        <v>94</v>
      </c>
      <c r="B13018">
        <v>44</v>
      </c>
      <c r="C13018">
        <v>113</v>
      </c>
    </row>
    <row r="13019" spans="1:3" x14ac:dyDescent="0.2">
      <c r="A13019">
        <v>94</v>
      </c>
      <c r="B13019">
        <v>45</v>
      </c>
      <c r="C13019">
        <v>42</v>
      </c>
    </row>
    <row r="13020" spans="1:3" x14ac:dyDescent="0.2">
      <c r="A13020">
        <v>94</v>
      </c>
      <c r="B13020">
        <v>46</v>
      </c>
      <c r="C13020">
        <v>76</v>
      </c>
    </row>
    <row r="13021" spans="1:3" x14ac:dyDescent="0.2">
      <c r="A13021">
        <v>94</v>
      </c>
      <c r="B13021">
        <v>47</v>
      </c>
      <c r="C13021">
        <v>76</v>
      </c>
    </row>
    <row r="13022" spans="1:3" x14ac:dyDescent="0.2">
      <c r="A13022">
        <v>94</v>
      </c>
      <c r="B13022">
        <v>48</v>
      </c>
      <c r="C13022">
        <v>61</v>
      </c>
    </row>
    <row r="13023" spans="1:3" x14ac:dyDescent="0.2">
      <c r="A13023">
        <v>94</v>
      </c>
      <c r="B13023">
        <v>49</v>
      </c>
      <c r="C13023">
        <v>83</v>
      </c>
    </row>
    <row r="13024" spans="1:3" x14ac:dyDescent="0.2">
      <c r="A13024">
        <v>94</v>
      </c>
      <c r="B13024">
        <v>50</v>
      </c>
      <c r="C13024">
        <v>99</v>
      </c>
    </row>
    <row r="13025" spans="1:3" x14ac:dyDescent="0.2">
      <c r="A13025">
        <v>94</v>
      </c>
      <c r="B13025">
        <v>51</v>
      </c>
      <c r="C13025">
        <v>64</v>
      </c>
    </row>
    <row r="13026" spans="1:3" x14ac:dyDescent="0.2">
      <c r="A13026">
        <v>94</v>
      </c>
      <c r="B13026">
        <v>52</v>
      </c>
      <c r="C13026">
        <v>71</v>
      </c>
    </row>
    <row r="13027" spans="1:3" x14ac:dyDescent="0.2">
      <c r="A13027">
        <v>94</v>
      </c>
      <c r="B13027">
        <v>53</v>
      </c>
      <c r="C13027">
        <v>71</v>
      </c>
    </row>
    <row r="13028" spans="1:3" x14ac:dyDescent="0.2">
      <c r="A13028">
        <v>94</v>
      </c>
      <c r="B13028">
        <v>54</v>
      </c>
      <c r="C13028">
        <v>70</v>
      </c>
    </row>
    <row r="13029" spans="1:3" x14ac:dyDescent="0.2">
      <c r="A13029">
        <v>94</v>
      </c>
      <c r="B13029">
        <v>55</v>
      </c>
      <c r="C13029">
        <v>105</v>
      </c>
    </row>
    <row r="13030" spans="1:3" x14ac:dyDescent="0.2">
      <c r="A13030">
        <v>94</v>
      </c>
      <c r="B13030">
        <v>56</v>
      </c>
      <c r="C13030">
        <v>105</v>
      </c>
    </row>
    <row r="13031" spans="1:3" x14ac:dyDescent="0.2">
      <c r="A13031">
        <v>94</v>
      </c>
      <c r="B13031">
        <v>57</v>
      </c>
      <c r="C13031">
        <v>66</v>
      </c>
    </row>
    <row r="13032" spans="1:3" x14ac:dyDescent="0.2">
      <c r="A13032">
        <v>94</v>
      </c>
      <c r="B13032">
        <v>58</v>
      </c>
      <c r="C13032">
        <v>49</v>
      </c>
    </row>
    <row r="13033" spans="1:3" x14ac:dyDescent="0.2">
      <c r="A13033">
        <v>94</v>
      </c>
      <c r="B13033">
        <v>59</v>
      </c>
      <c r="C13033">
        <v>64</v>
      </c>
    </row>
    <row r="13034" spans="1:3" x14ac:dyDescent="0.2">
      <c r="A13034">
        <v>94</v>
      </c>
      <c r="B13034">
        <v>60</v>
      </c>
      <c r="C13034">
        <v>37</v>
      </c>
    </row>
    <row r="13035" spans="1:3" x14ac:dyDescent="0.2">
      <c r="A13035">
        <v>94</v>
      </c>
      <c r="B13035">
        <v>61</v>
      </c>
      <c r="C13035">
        <v>10</v>
      </c>
    </row>
    <row r="13036" spans="1:3" x14ac:dyDescent="0.2">
      <c r="A13036">
        <v>94</v>
      </c>
      <c r="B13036">
        <v>62</v>
      </c>
      <c r="C13036">
        <v>42</v>
      </c>
    </row>
    <row r="13037" spans="1:3" x14ac:dyDescent="0.2">
      <c r="A13037">
        <v>94</v>
      </c>
      <c r="B13037">
        <v>63</v>
      </c>
      <c r="C13037">
        <v>108</v>
      </c>
    </row>
    <row r="13038" spans="1:3" x14ac:dyDescent="0.2">
      <c r="A13038">
        <v>94</v>
      </c>
      <c r="B13038">
        <v>64</v>
      </c>
      <c r="C13038">
        <v>83</v>
      </c>
    </row>
    <row r="13039" spans="1:3" x14ac:dyDescent="0.2">
      <c r="A13039">
        <v>94</v>
      </c>
      <c r="B13039">
        <v>65</v>
      </c>
      <c r="C13039">
        <v>46</v>
      </c>
    </row>
    <row r="13040" spans="1:3" x14ac:dyDescent="0.2">
      <c r="A13040">
        <v>94</v>
      </c>
      <c r="B13040">
        <v>66</v>
      </c>
      <c r="C13040">
        <v>85</v>
      </c>
    </row>
    <row r="13041" spans="1:3" x14ac:dyDescent="0.2">
      <c r="A13041">
        <v>94</v>
      </c>
      <c r="B13041">
        <v>67</v>
      </c>
      <c r="C13041">
        <v>92</v>
      </c>
    </row>
    <row r="13042" spans="1:3" x14ac:dyDescent="0.2">
      <c r="A13042">
        <v>94</v>
      </c>
      <c r="B13042">
        <v>68</v>
      </c>
      <c r="C13042">
        <v>87</v>
      </c>
    </row>
    <row r="13043" spans="1:3" x14ac:dyDescent="0.2">
      <c r="A13043">
        <v>94</v>
      </c>
      <c r="B13043">
        <v>69</v>
      </c>
      <c r="C13043">
        <v>99</v>
      </c>
    </row>
    <row r="13044" spans="1:3" x14ac:dyDescent="0.2">
      <c r="A13044">
        <v>94</v>
      </c>
      <c r="B13044">
        <v>70</v>
      </c>
      <c r="C13044">
        <v>85</v>
      </c>
    </row>
    <row r="13045" spans="1:3" x14ac:dyDescent="0.2">
      <c r="A13045">
        <v>94</v>
      </c>
      <c r="B13045">
        <v>71</v>
      </c>
      <c r="C13045">
        <v>65</v>
      </c>
    </row>
    <row r="13046" spans="1:3" x14ac:dyDescent="0.2">
      <c r="A13046">
        <v>94</v>
      </c>
      <c r="B13046">
        <v>72</v>
      </c>
      <c r="C13046">
        <v>27</v>
      </c>
    </row>
    <row r="13047" spans="1:3" x14ac:dyDescent="0.2">
      <c r="A13047">
        <v>94</v>
      </c>
      <c r="B13047">
        <v>73</v>
      </c>
      <c r="C13047">
        <v>74</v>
      </c>
    </row>
    <row r="13048" spans="1:3" x14ac:dyDescent="0.2">
      <c r="A13048">
        <v>94</v>
      </c>
      <c r="B13048">
        <v>74</v>
      </c>
      <c r="C13048">
        <v>65</v>
      </c>
    </row>
    <row r="13049" spans="1:3" x14ac:dyDescent="0.2">
      <c r="A13049">
        <v>94</v>
      </c>
      <c r="B13049">
        <v>75</v>
      </c>
      <c r="C13049">
        <v>65</v>
      </c>
    </row>
    <row r="13050" spans="1:3" x14ac:dyDescent="0.2">
      <c r="A13050">
        <v>94</v>
      </c>
      <c r="B13050">
        <v>76</v>
      </c>
      <c r="C13050">
        <v>93</v>
      </c>
    </row>
    <row r="13051" spans="1:3" x14ac:dyDescent="0.2">
      <c r="A13051">
        <v>94</v>
      </c>
      <c r="B13051">
        <v>77</v>
      </c>
      <c r="C13051">
        <v>93</v>
      </c>
    </row>
    <row r="13052" spans="1:3" x14ac:dyDescent="0.2">
      <c r="A13052">
        <v>94</v>
      </c>
      <c r="B13052">
        <v>78</v>
      </c>
      <c r="C13052">
        <v>79</v>
      </c>
    </row>
    <row r="13053" spans="1:3" x14ac:dyDescent="0.2">
      <c r="A13053">
        <v>94</v>
      </c>
      <c r="B13053">
        <v>79</v>
      </c>
      <c r="C13053">
        <v>65</v>
      </c>
    </row>
    <row r="13054" spans="1:3" x14ac:dyDescent="0.2">
      <c r="A13054">
        <v>94</v>
      </c>
      <c r="B13054">
        <v>80</v>
      </c>
      <c r="C13054">
        <v>85</v>
      </c>
    </row>
    <row r="13055" spans="1:3" x14ac:dyDescent="0.2">
      <c r="A13055">
        <v>94</v>
      </c>
      <c r="B13055">
        <v>81</v>
      </c>
      <c r="C13055">
        <v>70</v>
      </c>
    </row>
    <row r="13056" spans="1:3" x14ac:dyDescent="0.2">
      <c r="A13056">
        <v>94</v>
      </c>
      <c r="B13056">
        <v>82</v>
      </c>
      <c r="C13056">
        <v>115</v>
      </c>
    </row>
    <row r="13057" spans="1:3" x14ac:dyDescent="0.2">
      <c r="A13057">
        <v>94</v>
      </c>
      <c r="B13057">
        <v>83</v>
      </c>
      <c r="C13057">
        <v>46</v>
      </c>
    </row>
    <row r="13058" spans="1:3" x14ac:dyDescent="0.2">
      <c r="A13058">
        <v>94</v>
      </c>
      <c r="B13058">
        <v>84</v>
      </c>
      <c r="C13058">
        <v>122</v>
      </c>
    </row>
    <row r="13059" spans="1:3" x14ac:dyDescent="0.2">
      <c r="A13059">
        <v>94</v>
      </c>
      <c r="B13059">
        <v>85</v>
      </c>
      <c r="C13059">
        <v>46</v>
      </c>
    </row>
    <row r="13060" spans="1:3" x14ac:dyDescent="0.2">
      <c r="A13060">
        <v>94</v>
      </c>
      <c r="B13060">
        <v>86</v>
      </c>
      <c r="C13060">
        <v>87</v>
      </c>
    </row>
    <row r="13061" spans="1:3" x14ac:dyDescent="0.2">
      <c r="A13061">
        <v>94</v>
      </c>
      <c r="B13061">
        <v>87</v>
      </c>
      <c r="C13061">
        <v>92</v>
      </c>
    </row>
    <row r="13062" spans="1:3" x14ac:dyDescent="0.2">
      <c r="A13062">
        <v>94</v>
      </c>
      <c r="B13062">
        <v>88</v>
      </c>
      <c r="C13062">
        <v>46</v>
      </c>
    </row>
    <row r="13063" spans="1:3" x14ac:dyDescent="0.2">
      <c r="A13063">
        <v>94</v>
      </c>
      <c r="B13063">
        <v>89</v>
      </c>
      <c r="C13063">
        <v>79</v>
      </c>
    </row>
    <row r="13064" spans="1:3" x14ac:dyDescent="0.2">
      <c r="A13064">
        <v>94</v>
      </c>
      <c r="B13064">
        <v>90</v>
      </c>
      <c r="C13064">
        <v>66</v>
      </c>
    </row>
    <row r="13065" spans="1:3" x14ac:dyDescent="0.2">
      <c r="A13065">
        <v>94</v>
      </c>
      <c r="B13065">
        <v>91</v>
      </c>
      <c r="C13065">
        <v>49</v>
      </c>
    </row>
    <row r="13066" spans="1:3" x14ac:dyDescent="0.2">
      <c r="A13066">
        <v>94</v>
      </c>
      <c r="B13066">
        <v>92</v>
      </c>
      <c r="C13066">
        <v>48</v>
      </c>
    </row>
    <row r="13067" spans="1:3" x14ac:dyDescent="0.2">
      <c r="A13067">
        <v>94</v>
      </c>
      <c r="B13067">
        <v>93</v>
      </c>
      <c r="C13067">
        <v>93</v>
      </c>
    </row>
    <row r="13068" spans="1:3" x14ac:dyDescent="0.2">
      <c r="A13068">
        <v>94</v>
      </c>
      <c r="B13068">
        <v>94</v>
      </c>
      <c r="C13068">
        <v>94</v>
      </c>
    </row>
    <row r="13069" spans="1:3" x14ac:dyDescent="0.2">
      <c r="A13069">
        <v>94</v>
      </c>
      <c r="B13069">
        <v>95</v>
      </c>
      <c r="C13069">
        <v>50</v>
      </c>
    </row>
    <row r="13070" spans="1:3" x14ac:dyDescent="0.2">
      <c r="A13070">
        <v>94</v>
      </c>
      <c r="B13070">
        <v>96</v>
      </c>
      <c r="C13070">
        <v>50</v>
      </c>
    </row>
    <row r="13071" spans="1:3" x14ac:dyDescent="0.2">
      <c r="A13071">
        <v>94</v>
      </c>
      <c r="B13071">
        <v>97</v>
      </c>
      <c r="C13071">
        <v>10</v>
      </c>
    </row>
    <row r="13072" spans="1:3" x14ac:dyDescent="0.2">
      <c r="A13072">
        <v>94</v>
      </c>
      <c r="B13072">
        <v>98</v>
      </c>
      <c r="C13072">
        <v>60</v>
      </c>
    </row>
    <row r="13073" spans="1:3" x14ac:dyDescent="0.2">
      <c r="A13073">
        <v>94</v>
      </c>
      <c r="B13073">
        <v>99</v>
      </c>
      <c r="C13073">
        <v>85</v>
      </c>
    </row>
    <row r="13074" spans="1:3" x14ac:dyDescent="0.2">
      <c r="A13074">
        <v>94</v>
      </c>
      <c r="B13074">
        <v>100</v>
      </c>
      <c r="C13074">
        <v>46</v>
      </c>
    </row>
    <row r="13075" spans="1:3" x14ac:dyDescent="0.2">
      <c r="A13075">
        <v>94</v>
      </c>
      <c r="B13075">
        <v>101</v>
      </c>
      <c r="C13075">
        <v>63</v>
      </c>
    </row>
    <row r="13076" spans="1:3" x14ac:dyDescent="0.2">
      <c r="A13076">
        <v>94</v>
      </c>
      <c r="B13076">
        <v>102</v>
      </c>
      <c r="C13076">
        <v>63</v>
      </c>
    </row>
    <row r="13077" spans="1:3" x14ac:dyDescent="0.2">
      <c r="A13077">
        <v>94</v>
      </c>
      <c r="B13077">
        <v>103</v>
      </c>
      <c r="C13077">
        <v>88</v>
      </c>
    </row>
    <row r="13078" spans="1:3" x14ac:dyDescent="0.2">
      <c r="A13078">
        <v>94</v>
      </c>
      <c r="B13078">
        <v>104</v>
      </c>
      <c r="C13078">
        <v>65</v>
      </c>
    </row>
    <row r="13079" spans="1:3" x14ac:dyDescent="0.2">
      <c r="A13079">
        <v>94</v>
      </c>
      <c r="B13079">
        <v>105</v>
      </c>
      <c r="C13079">
        <v>83</v>
      </c>
    </row>
    <row r="13080" spans="1:3" x14ac:dyDescent="0.2">
      <c r="A13080">
        <v>94</v>
      </c>
      <c r="B13080">
        <v>106</v>
      </c>
      <c r="C13080">
        <v>44</v>
      </c>
    </row>
    <row r="13081" spans="1:3" x14ac:dyDescent="0.2">
      <c r="A13081">
        <v>94</v>
      </c>
      <c r="B13081">
        <v>107</v>
      </c>
      <c r="C13081">
        <v>87</v>
      </c>
    </row>
    <row r="13082" spans="1:3" x14ac:dyDescent="0.2">
      <c r="A13082">
        <v>94</v>
      </c>
      <c r="B13082">
        <v>108</v>
      </c>
      <c r="C13082">
        <v>97</v>
      </c>
    </row>
    <row r="13083" spans="1:3" x14ac:dyDescent="0.2">
      <c r="A13083">
        <v>94</v>
      </c>
      <c r="B13083">
        <v>109</v>
      </c>
      <c r="C13083">
        <v>113</v>
      </c>
    </row>
    <row r="13084" spans="1:3" x14ac:dyDescent="0.2">
      <c r="A13084">
        <v>94</v>
      </c>
      <c r="B13084">
        <v>110</v>
      </c>
      <c r="C13084">
        <v>44</v>
      </c>
    </row>
    <row r="13085" spans="1:3" x14ac:dyDescent="0.2">
      <c r="A13085">
        <v>94</v>
      </c>
      <c r="B13085">
        <v>111</v>
      </c>
      <c r="C13085">
        <v>63</v>
      </c>
    </row>
    <row r="13086" spans="1:3" x14ac:dyDescent="0.2">
      <c r="A13086">
        <v>94</v>
      </c>
      <c r="B13086">
        <v>112</v>
      </c>
      <c r="C13086">
        <v>97</v>
      </c>
    </row>
    <row r="13087" spans="1:3" x14ac:dyDescent="0.2">
      <c r="A13087">
        <v>94</v>
      </c>
      <c r="B13087">
        <v>113</v>
      </c>
      <c r="C13087">
        <v>97</v>
      </c>
    </row>
    <row r="13088" spans="1:3" x14ac:dyDescent="0.2">
      <c r="A13088">
        <v>94</v>
      </c>
      <c r="B13088">
        <v>114</v>
      </c>
      <c r="C13088">
        <v>37</v>
      </c>
    </row>
    <row r="13089" spans="1:3" x14ac:dyDescent="0.2">
      <c r="A13089">
        <v>94</v>
      </c>
      <c r="B13089">
        <v>115</v>
      </c>
      <c r="C13089">
        <v>80</v>
      </c>
    </row>
    <row r="13090" spans="1:3" x14ac:dyDescent="0.2">
      <c r="A13090">
        <v>94</v>
      </c>
      <c r="B13090">
        <v>116</v>
      </c>
      <c r="C13090">
        <v>66</v>
      </c>
    </row>
    <row r="13091" spans="1:3" x14ac:dyDescent="0.2">
      <c r="A13091">
        <v>94</v>
      </c>
      <c r="B13091">
        <v>117</v>
      </c>
      <c r="C13091">
        <v>92</v>
      </c>
    </row>
    <row r="13092" spans="1:3" x14ac:dyDescent="0.2">
      <c r="A13092">
        <v>94</v>
      </c>
      <c r="B13092">
        <v>118</v>
      </c>
      <c r="C13092">
        <v>101</v>
      </c>
    </row>
    <row r="13093" spans="1:3" x14ac:dyDescent="0.2">
      <c r="A13093">
        <v>94</v>
      </c>
      <c r="B13093">
        <v>119</v>
      </c>
      <c r="C13093">
        <v>67</v>
      </c>
    </row>
    <row r="13094" spans="1:3" x14ac:dyDescent="0.2">
      <c r="A13094">
        <v>94</v>
      </c>
      <c r="B13094">
        <v>120</v>
      </c>
      <c r="C13094">
        <v>114</v>
      </c>
    </row>
    <row r="13095" spans="1:3" x14ac:dyDescent="0.2">
      <c r="A13095">
        <v>94</v>
      </c>
      <c r="B13095">
        <v>121</v>
      </c>
      <c r="C13095">
        <v>63</v>
      </c>
    </row>
    <row r="13096" spans="1:3" x14ac:dyDescent="0.2">
      <c r="A13096">
        <v>94</v>
      </c>
      <c r="B13096">
        <v>122</v>
      </c>
      <c r="C13096">
        <v>93</v>
      </c>
    </row>
    <row r="13097" spans="1:3" x14ac:dyDescent="0.2">
      <c r="A13097">
        <v>94</v>
      </c>
      <c r="B13097">
        <v>123</v>
      </c>
      <c r="C13097">
        <v>44</v>
      </c>
    </row>
    <row r="13098" spans="1:3" x14ac:dyDescent="0.2">
      <c r="A13098">
        <v>94</v>
      </c>
      <c r="B13098">
        <v>124</v>
      </c>
      <c r="C13098">
        <v>44</v>
      </c>
    </row>
    <row r="13099" spans="1:3" x14ac:dyDescent="0.2">
      <c r="A13099">
        <v>94</v>
      </c>
      <c r="B13099">
        <v>125</v>
      </c>
      <c r="C13099">
        <v>101</v>
      </c>
    </row>
    <row r="13100" spans="1:3" x14ac:dyDescent="0.2">
      <c r="A13100">
        <v>94</v>
      </c>
      <c r="B13100">
        <v>126</v>
      </c>
      <c r="C13100">
        <v>101</v>
      </c>
    </row>
    <row r="13101" spans="1:3" x14ac:dyDescent="0.2">
      <c r="A13101">
        <v>94</v>
      </c>
      <c r="B13101">
        <v>127</v>
      </c>
      <c r="C13101">
        <v>67</v>
      </c>
    </row>
    <row r="13102" spans="1:3" x14ac:dyDescent="0.2">
      <c r="A13102">
        <v>94</v>
      </c>
      <c r="B13102">
        <v>128</v>
      </c>
      <c r="C13102">
        <v>87</v>
      </c>
    </row>
    <row r="13103" spans="1:3" x14ac:dyDescent="0.2">
      <c r="A13103">
        <v>94</v>
      </c>
      <c r="B13103">
        <v>129</v>
      </c>
      <c r="C13103">
        <v>67</v>
      </c>
    </row>
    <row r="13104" spans="1:3" x14ac:dyDescent="0.2">
      <c r="A13104">
        <v>94</v>
      </c>
      <c r="B13104">
        <v>130</v>
      </c>
      <c r="C13104">
        <v>92</v>
      </c>
    </row>
    <row r="13105" spans="1:3" x14ac:dyDescent="0.2">
      <c r="A13105">
        <v>94</v>
      </c>
      <c r="B13105">
        <v>131</v>
      </c>
      <c r="C13105">
        <v>60</v>
      </c>
    </row>
    <row r="13106" spans="1:3" x14ac:dyDescent="0.2">
      <c r="A13106">
        <v>94</v>
      </c>
      <c r="B13106">
        <v>132</v>
      </c>
      <c r="C13106">
        <v>110</v>
      </c>
    </row>
    <row r="13107" spans="1:3" x14ac:dyDescent="0.2">
      <c r="A13107">
        <v>94</v>
      </c>
      <c r="B13107">
        <v>133</v>
      </c>
      <c r="C13107">
        <v>123</v>
      </c>
    </row>
    <row r="13108" spans="1:3" x14ac:dyDescent="0.2">
      <c r="A13108">
        <v>94</v>
      </c>
      <c r="B13108">
        <v>134</v>
      </c>
      <c r="C13108">
        <v>110</v>
      </c>
    </row>
    <row r="13109" spans="1:3" x14ac:dyDescent="0.2">
      <c r="A13109">
        <v>94</v>
      </c>
      <c r="B13109">
        <v>135</v>
      </c>
      <c r="C13109">
        <v>106</v>
      </c>
    </row>
    <row r="13110" spans="1:3" x14ac:dyDescent="0.2">
      <c r="A13110">
        <v>94</v>
      </c>
      <c r="B13110">
        <v>136</v>
      </c>
      <c r="C13110">
        <v>123</v>
      </c>
    </row>
    <row r="13111" spans="1:3" x14ac:dyDescent="0.2">
      <c r="A13111">
        <v>94</v>
      </c>
      <c r="B13111">
        <v>137</v>
      </c>
      <c r="C13111">
        <v>123</v>
      </c>
    </row>
    <row r="13112" spans="1:3" x14ac:dyDescent="0.2">
      <c r="A13112">
        <v>95</v>
      </c>
      <c r="B13112">
        <v>0</v>
      </c>
      <c r="C13112">
        <v>11</v>
      </c>
    </row>
    <row r="13113" spans="1:3" x14ac:dyDescent="0.2">
      <c r="A13113">
        <v>95</v>
      </c>
      <c r="B13113">
        <v>1</v>
      </c>
      <c r="C13113">
        <v>11</v>
      </c>
    </row>
    <row r="13114" spans="1:3" x14ac:dyDescent="0.2">
      <c r="A13114">
        <v>95</v>
      </c>
      <c r="B13114">
        <v>2</v>
      </c>
      <c r="C13114">
        <v>18</v>
      </c>
    </row>
    <row r="13115" spans="1:3" x14ac:dyDescent="0.2">
      <c r="A13115">
        <v>95</v>
      </c>
      <c r="B13115">
        <v>3</v>
      </c>
      <c r="C13115">
        <v>29</v>
      </c>
    </row>
    <row r="13116" spans="1:3" x14ac:dyDescent="0.2">
      <c r="A13116">
        <v>95</v>
      </c>
      <c r="B13116">
        <v>4</v>
      </c>
      <c r="C13116">
        <v>5</v>
      </c>
    </row>
    <row r="13117" spans="1:3" x14ac:dyDescent="0.2">
      <c r="A13117">
        <v>95</v>
      </c>
      <c r="B13117">
        <v>5</v>
      </c>
      <c r="C13117">
        <v>24</v>
      </c>
    </row>
    <row r="13118" spans="1:3" x14ac:dyDescent="0.2">
      <c r="A13118">
        <v>95</v>
      </c>
      <c r="B13118">
        <v>6</v>
      </c>
      <c r="C13118">
        <v>29</v>
      </c>
    </row>
    <row r="13119" spans="1:3" x14ac:dyDescent="0.2">
      <c r="A13119">
        <v>95</v>
      </c>
      <c r="B13119">
        <v>7</v>
      </c>
      <c r="C13119">
        <v>95</v>
      </c>
    </row>
    <row r="13120" spans="1:3" x14ac:dyDescent="0.2">
      <c r="A13120">
        <v>95</v>
      </c>
      <c r="B13120">
        <v>8</v>
      </c>
      <c r="C13120">
        <v>72</v>
      </c>
    </row>
    <row r="13121" spans="1:3" x14ac:dyDescent="0.2">
      <c r="A13121">
        <v>95</v>
      </c>
      <c r="B13121">
        <v>9</v>
      </c>
      <c r="C13121">
        <v>62</v>
      </c>
    </row>
    <row r="13122" spans="1:3" x14ac:dyDescent="0.2">
      <c r="A13122">
        <v>95</v>
      </c>
      <c r="B13122">
        <v>10</v>
      </c>
      <c r="C13122">
        <v>41</v>
      </c>
    </row>
    <row r="13123" spans="1:3" x14ac:dyDescent="0.2">
      <c r="A13123">
        <v>95</v>
      </c>
      <c r="B13123">
        <v>11</v>
      </c>
      <c r="C13123">
        <v>32</v>
      </c>
    </row>
    <row r="13124" spans="1:3" x14ac:dyDescent="0.2">
      <c r="A13124">
        <v>95</v>
      </c>
      <c r="B13124">
        <v>12</v>
      </c>
      <c r="C13124">
        <v>45</v>
      </c>
    </row>
    <row r="13125" spans="1:3" x14ac:dyDescent="0.2">
      <c r="A13125">
        <v>95</v>
      </c>
      <c r="B13125">
        <v>13</v>
      </c>
      <c r="C13125">
        <v>7</v>
      </c>
    </row>
    <row r="13126" spans="1:3" x14ac:dyDescent="0.2">
      <c r="A13126">
        <v>95</v>
      </c>
      <c r="B13126">
        <v>14</v>
      </c>
      <c r="C13126">
        <v>7</v>
      </c>
    </row>
    <row r="13127" spans="1:3" x14ac:dyDescent="0.2">
      <c r="A13127">
        <v>95</v>
      </c>
      <c r="B13127">
        <v>15</v>
      </c>
      <c r="C13127">
        <v>9</v>
      </c>
    </row>
    <row r="13128" spans="1:3" x14ac:dyDescent="0.2">
      <c r="A13128">
        <v>95</v>
      </c>
      <c r="B13128">
        <v>16</v>
      </c>
      <c r="C13128">
        <v>32</v>
      </c>
    </row>
    <row r="13129" spans="1:3" x14ac:dyDescent="0.2">
      <c r="A13129">
        <v>95</v>
      </c>
      <c r="B13129">
        <v>17</v>
      </c>
      <c r="C13129">
        <v>11</v>
      </c>
    </row>
    <row r="13130" spans="1:3" x14ac:dyDescent="0.2">
      <c r="A13130">
        <v>95</v>
      </c>
      <c r="B13130">
        <v>18</v>
      </c>
      <c r="C13130">
        <v>32</v>
      </c>
    </row>
    <row r="13131" spans="1:3" x14ac:dyDescent="0.2">
      <c r="A13131">
        <v>95</v>
      </c>
      <c r="B13131">
        <v>19</v>
      </c>
      <c r="C13131">
        <v>9</v>
      </c>
    </row>
    <row r="13132" spans="1:3" x14ac:dyDescent="0.2">
      <c r="A13132">
        <v>95</v>
      </c>
      <c r="B13132">
        <v>20</v>
      </c>
      <c r="C13132">
        <v>7</v>
      </c>
    </row>
    <row r="13133" spans="1:3" x14ac:dyDescent="0.2">
      <c r="A13133">
        <v>95</v>
      </c>
      <c r="B13133">
        <v>21</v>
      </c>
      <c r="C13133">
        <v>39</v>
      </c>
    </row>
    <row r="13134" spans="1:3" x14ac:dyDescent="0.2">
      <c r="A13134">
        <v>95</v>
      </c>
      <c r="B13134">
        <v>22</v>
      </c>
      <c r="C13134">
        <v>23</v>
      </c>
    </row>
    <row r="13135" spans="1:3" x14ac:dyDescent="0.2">
      <c r="A13135">
        <v>95</v>
      </c>
      <c r="B13135">
        <v>23</v>
      </c>
      <c r="C13135">
        <v>13</v>
      </c>
    </row>
    <row r="13136" spans="1:3" x14ac:dyDescent="0.2">
      <c r="A13136">
        <v>95</v>
      </c>
      <c r="B13136">
        <v>24</v>
      </c>
      <c r="C13136">
        <v>96</v>
      </c>
    </row>
    <row r="13137" spans="1:3" x14ac:dyDescent="0.2">
      <c r="A13137">
        <v>95</v>
      </c>
      <c r="B13137">
        <v>25</v>
      </c>
      <c r="C13137">
        <v>11</v>
      </c>
    </row>
    <row r="13138" spans="1:3" x14ac:dyDescent="0.2">
      <c r="A13138">
        <v>95</v>
      </c>
      <c r="B13138">
        <v>26</v>
      </c>
      <c r="C13138">
        <v>9</v>
      </c>
    </row>
    <row r="13139" spans="1:3" x14ac:dyDescent="0.2">
      <c r="A13139">
        <v>95</v>
      </c>
      <c r="B13139">
        <v>27</v>
      </c>
      <c r="C13139">
        <v>28</v>
      </c>
    </row>
    <row r="13140" spans="1:3" x14ac:dyDescent="0.2">
      <c r="A13140">
        <v>95</v>
      </c>
      <c r="B13140">
        <v>28</v>
      </c>
      <c r="C13140">
        <v>89</v>
      </c>
    </row>
    <row r="13141" spans="1:3" x14ac:dyDescent="0.2">
      <c r="A13141">
        <v>95</v>
      </c>
      <c r="B13141">
        <v>29</v>
      </c>
      <c r="C13141">
        <v>62</v>
      </c>
    </row>
    <row r="13142" spans="1:3" x14ac:dyDescent="0.2">
      <c r="A13142">
        <v>95</v>
      </c>
      <c r="B13142">
        <v>30</v>
      </c>
      <c r="C13142">
        <v>96</v>
      </c>
    </row>
    <row r="13143" spans="1:3" x14ac:dyDescent="0.2">
      <c r="A13143">
        <v>95</v>
      </c>
      <c r="B13143">
        <v>31</v>
      </c>
      <c r="C13143">
        <v>33</v>
      </c>
    </row>
    <row r="13144" spans="1:3" x14ac:dyDescent="0.2">
      <c r="A13144">
        <v>95</v>
      </c>
      <c r="B13144">
        <v>32</v>
      </c>
      <c r="C13144">
        <v>24</v>
      </c>
    </row>
    <row r="13145" spans="1:3" x14ac:dyDescent="0.2">
      <c r="A13145">
        <v>95</v>
      </c>
      <c r="B13145">
        <v>33</v>
      </c>
      <c r="C13145">
        <v>22</v>
      </c>
    </row>
    <row r="13146" spans="1:3" x14ac:dyDescent="0.2">
      <c r="A13146">
        <v>95</v>
      </c>
      <c r="B13146">
        <v>34</v>
      </c>
      <c r="C13146">
        <v>22</v>
      </c>
    </row>
    <row r="13147" spans="1:3" x14ac:dyDescent="0.2">
      <c r="A13147">
        <v>95</v>
      </c>
      <c r="B13147">
        <v>35</v>
      </c>
      <c r="C13147">
        <v>29</v>
      </c>
    </row>
    <row r="13148" spans="1:3" x14ac:dyDescent="0.2">
      <c r="A13148">
        <v>95</v>
      </c>
      <c r="B13148">
        <v>36</v>
      </c>
      <c r="C13148">
        <v>29</v>
      </c>
    </row>
    <row r="13149" spans="1:3" x14ac:dyDescent="0.2">
      <c r="A13149">
        <v>95</v>
      </c>
      <c r="B13149">
        <v>37</v>
      </c>
      <c r="C13149">
        <v>79</v>
      </c>
    </row>
    <row r="13150" spans="1:3" x14ac:dyDescent="0.2">
      <c r="A13150">
        <v>95</v>
      </c>
      <c r="B13150">
        <v>38</v>
      </c>
      <c r="C13150">
        <v>71</v>
      </c>
    </row>
    <row r="13151" spans="1:3" x14ac:dyDescent="0.2">
      <c r="A13151">
        <v>95</v>
      </c>
      <c r="B13151">
        <v>39</v>
      </c>
      <c r="C13151">
        <v>23</v>
      </c>
    </row>
    <row r="13152" spans="1:3" x14ac:dyDescent="0.2">
      <c r="A13152">
        <v>95</v>
      </c>
      <c r="B13152">
        <v>40</v>
      </c>
      <c r="C13152">
        <v>33</v>
      </c>
    </row>
    <row r="13153" spans="1:3" x14ac:dyDescent="0.2">
      <c r="A13153">
        <v>95</v>
      </c>
      <c r="B13153">
        <v>41</v>
      </c>
      <c r="C13153">
        <v>51</v>
      </c>
    </row>
    <row r="13154" spans="1:3" x14ac:dyDescent="0.2">
      <c r="A13154">
        <v>95</v>
      </c>
      <c r="B13154">
        <v>42</v>
      </c>
      <c r="C13154">
        <v>33</v>
      </c>
    </row>
    <row r="13155" spans="1:3" x14ac:dyDescent="0.2">
      <c r="A13155">
        <v>95</v>
      </c>
      <c r="B13155">
        <v>43</v>
      </c>
      <c r="C13155">
        <v>51</v>
      </c>
    </row>
    <row r="13156" spans="1:3" x14ac:dyDescent="0.2">
      <c r="A13156">
        <v>95</v>
      </c>
      <c r="B13156">
        <v>44</v>
      </c>
      <c r="C13156">
        <v>79</v>
      </c>
    </row>
    <row r="13157" spans="1:3" x14ac:dyDescent="0.2">
      <c r="A13157">
        <v>95</v>
      </c>
      <c r="B13157">
        <v>45</v>
      </c>
      <c r="C13157">
        <v>24</v>
      </c>
    </row>
    <row r="13158" spans="1:3" x14ac:dyDescent="0.2">
      <c r="A13158">
        <v>95</v>
      </c>
      <c r="B13158">
        <v>46</v>
      </c>
      <c r="C13158">
        <v>42</v>
      </c>
    </row>
    <row r="13159" spans="1:3" x14ac:dyDescent="0.2">
      <c r="A13159">
        <v>95</v>
      </c>
      <c r="B13159">
        <v>47</v>
      </c>
      <c r="C13159">
        <v>42</v>
      </c>
    </row>
    <row r="13160" spans="1:3" x14ac:dyDescent="0.2">
      <c r="A13160">
        <v>95</v>
      </c>
      <c r="B13160">
        <v>48</v>
      </c>
      <c r="C13160">
        <v>69</v>
      </c>
    </row>
    <row r="13161" spans="1:3" x14ac:dyDescent="0.2">
      <c r="A13161">
        <v>95</v>
      </c>
      <c r="B13161">
        <v>49</v>
      </c>
      <c r="C13161">
        <v>55</v>
      </c>
    </row>
    <row r="13162" spans="1:3" x14ac:dyDescent="0.2">
      <c r="A13162">
        <v>95</v>
      </c>
      <c r="B13162">
        <v>50</v>
      </c>
      <c r="C13162">
        <v>51</v>
      </c>
    </row>
    <row r="13163" spans="1:3" x14ac:dyDescent="0.2">
      <c r="A13163">
        <v>95</v>
      </c>
      <c r="B13163">
        <v>51</v>
      </c>
      <c r="C13163">
        <v>89</v>
      </c>
    </row>
    <row r="13164" spans="1:3" x14ac:dyDescent="0.2">
      <c r="A13164">
        <v>95</v>
      </c>
      <c r="B13164">
        <v>52</v>
      </c>
      <c r="C13164">
        <v>39</v>
      </c>
    </row>
    <row r="13165" spans="1:3" x14ac:dyDescent="0.2">
      <c r="A13165">
        <v>95</v>
      </c>
      <c r="B13165">
        <v>53</v>
      </c>
      <c r="C13165">
        <v>72</v>
      </c>
    </row>
    <row r="13166" spans="1:3" x14ac:dyDescent="0.2">
      <c r="A13166">
        <v>95</v>
      </c>
      <c r="B13166">
        <v>54</v>
      </c>
      <c r="C13166">
        <v>73</v>
      </c>
    </row>
    <row r="13167" spans="1:3" x14ac:dyDescent="0.2">
      <c r="A13167">
        <v>95</v>
      </c>
      <c r="B13167">
        <v>55</v>
      </c>
      <c r="C13167">
        <v>78</v>
      </c>
    </row>
    <row r="13168" spans="1:3" x14ac:dyDescent="0.2">
      <c r="A13168">
        <v>95</v>
      </c>
      <c r="B13168">
        <v>56</v>
      </c>
      <c r="C13168">
        <v>21</v>
      </c>
    </row>
    <row r="13169" spans="1:3" x14ac:dyDescent="0.2">
      <c r="A13169">
        <v>95</v>
      </c>
      <c r="B13169">
        <v>57</v>
      </c>
      <c r="C13169">
        <v>21</v>
      </c>
    </row>
    <row r="13170" spans="1:3" x14ac:dyDescent="0.2">
      <c r="A13170">
        <v>95</v>
      </c>
      <c r="B13170">
        <v>58</v>
      </c>
      <c r="C13170">
        <v>78</v>
      </c>
    </row>
    <row r="13171" spans="1:3" x14ac:dyDescent="0.2">
      <c r="A13171">
        <v>95</v>
      </c>
      <c r="B13171">
        <v>59</v>
      </c>
      <c r="C13171">
        <v>89</v>
      </c>
    </row>
    <row r="13172" spans="1:3" x14ac:dyDescent="0.2">
      <c r="A13172">
        <v>95</v>
      </c>
      <c r="B13172">
        <v>60</v>
      </c>
      <c r="C13172">
        <v>49</v>
      </c>
    </row>
    <row r="13173" spans="1:3" x14ac:dyDescent="0.2">
      <c r="A13173">
        <v>95</v>
      </c>
      <c r="B13173">
        <v>61</v>
      </c>
      <c r="C13173">
        <v>41</v>
      </c>
    </row>
    <row r="13174" spans="1:3" x14ac:dyDescent="0.2">
      <c r="A13174">
        <v>95</v>
      </c>
      <c r="B13174">
        <v>62</v>
      </c>
      <c r="C13174">
        <v>30</v>
      </c>
    </row>
    <row r="13175" spans="1:3" x14ac:dyDescent="0.2">
      <c r="A13175">
        <v>95</v>
      </c>
      <c r="B13175">
        <v>63</v>
      </c>
      <c r="C13175">
        <v>71</v>
      </c>
    </row>
    <row r="13176" spans="1:3" x14ac:dyDescent="0.2">
      <c r="A13176">
        <v>95</v>
      </c>
      <c r="B13176">
        <v>64</v>
      </c>
      <c r="C13176">
        <v>55</v>
      </c>
    </row>
    <row r="13177" spans="1:3" x14ac:dyDescent="0.2">
      <c r="A13177">
        <v>95</v>
      </c>
      <c r="B13177">
        <v>65</v>
      </c>
      <c r="C13177">
        <v>115</v>
      </c>
    </row>
    <row r="13178" spans="1:3" x14ac:dyDescent="0.2">
      <c r="A13178">
        <v>95</v>
      </c>
      <c r="B13178">
        <v>66</v>
      </c>
      <c r="C13178">
        <v>116</v>
      </c>
    </row>
    <row r="13179" spans="1:3" x14ac:dyDescent="0.2">
      <c r="A13179">
        <v>95</v>
      </c>
      <c r="B13179">
        <v>67</v>
      </c>
      <c r="C13179">
        <v>74</v>
      </c>
    </row>
    <row r="13180" spans="1:3" x14ac:dyDescent="0.2">
      <c r="A13180">
        <v>95</v>
      </c>
      <c r="B13180">
        <v>68</v>
      </c>
      <c r="C13180">
        <v>80</v>
      </c>
    </row>
    <row r="13181" spans="1:3" x14ac:dyDescent="0.2">
      <c r="A13181">
        <v>95</v>
      </c>
      <c r="B13181">
        <v>69</v>
      </c>
      <c r="C13181">
        <v>59</v>
      </c>
    </row>
    <row r="13182" spans="1:3" x14ac:dyDescent="0.2">
      <c r="A13182">
        <v>95</v>
      </c>
      <c r="B13182">
        <v>70</v>
      </c>
      <c r="C13182">
        <v>116</v>
      </c>
    </row>
    <row r="13183" spans="1:3" x14ac:dyDescent="0.2">
      <c r="A13183">
        <v>95</v>
      </c>
      <c r="B13183">
        <v>71</v>
      </c>
      <c r="C13183">
        <v>58</v>
      </c>
    </row>
    <row r="13184" spans="1:3" x14ac:dyDescent="0.2">
      <c r="A13184">
        <v>95</v>
      </c>
      <c r="B13184">
        <v>72</v>
      </c>
      <c r="C13184">
        <v>20</v>
      </c>
    </row>
    <row r="13185" spans="1:3" x14ac:dyDescent="0.2">
      <c r="A13185">
        <v>95</v>
      </c>
      <c r="B13185">
        <v>73</v>
      </c>
      <c r="C13185">
        <v>39</v>
      </c>
    </row>
    <row r="13186" spans="1:3" x14ac:dyDescent="0.2">
      <c r="A13186">
        <v>95</v>
      </c>
      <c r="B13186">
        <v>74</v>
      </c>
      <c r="C13186">
        <v>58</v>
      </c>
    </row>
    <row r="13187" spans="1:3" x14ac:dyDescent="0.2">
      <c r="A13187">
        <v>95</v>
      </c>
      <c r="B13187">
        <v>75</v>
      </c>
      <c r="C13187">
        <v>55</v>
      </c>
    </row>
    <row r="13188" spans="1:3" x14ac:dyDescent="0.2">
      <c r="A13188">
        <v>95</v>
      </c>
      <c r="B13188">
        <v>76</v>
      </c>
      <c r="C13188">
        <v>31</v>
      </c>
    </row>
    <row r="13189" spans="1:3" x14ac:dyDescent="0.2">
      <c r="A13189">
        <v>95</v>
      </c>
      <c r="B13189">
        <v>77</v>
      </c>
      <c r="C13189">
        <v>31</v>
      </c>
    </row>
    <row r="13190" spans="1:3" x14ac:dyDescent="0.2">
      <c r="A13190">
        <v>95</v>
      </c>
      <c r="B13190">
        <v>78</v>
      </c>
      <c r="C13190">
        <v>72</v>
      </c>
    </row>
    <row r="13191" spans="1:3" x14ac:dyDescent="0.2">
      <c r="A13191">
        <v>95</v>
      </c>
      <c r="B13191">
        <v>79</v>
      </c>
      <c r="C13191">
        <v>28</v>
      </c>
    </row>
    <row r="13192" spans="1:3" x14ac:dyDescent="0.2">
      <c r="A13192">
        <v>95</v>
      </c>
      <c r="B13192">
        <v>80</v>
      </c>
      <c r="C13192">
        <v>116</v>
      </c>
    </row>
    <row r="13193" spans="1:3" x14ac:dyDescent="0.2">
      <c r="A13193">
        <v>95</v>
      </c>
      <c r="B13193">
        <v>81</v>
      </c>
      <c r="C13193">
        <v>73</v>
      </c>
    </row>
    <row r="13194" spans="1:3" x14ac:dyDescent="0.2">
      <c r="A13194">
        <v>95</v>
      </c>
      <c r="B13194">
        <v>82</v>
      </c>
      <c r="C13194">
        <v>5</v>
      </c>
    </row>
    <row r="13195" spans="1:3" x14ac:dyDescent="0.2">
      <c r="A13195">
        <v>95</v>
      </c>
      <c r="B13195">
        <v>83</v>
      </c>
      <c r="C13195">
        <v>54</v>
      </c>
    </row>
    <row r="13196" spans="1:3" x14ac:dyDescent="0.2">
      <c r="A13196">
        <v>95</v>
      </c>
      <c r="B13196">
        <v>84</v>
      </c>
      <c r="C13196">
        <v>81</v>
      </c>
    </row>
    <row r="13197" spans="1:3" x14ac:dyDescent="0.2">
      <c r="A13197">
        <v>95</v>
      </c>
      <c r="B13197">
        <v>85</v>
      </c>
      <c r="C13197">
        <v>54</v>
      </c>
    </row>
    <row r="13198" spans="1:3" x14ac:dyDescent="0.2">
      <c r="A13198">
        <v>95</v>
      </c>
      <c r="B13198">
        <v>86</v>
      </c>
      <c r="C13198">
        <v>70</v>
      </c>
    </row>
    <row r="13199" spans="1:3" x14ac:dyDescent="0.2">
      <c r="A13199">
        <v>95</v>
      </c>
      <c r="B13199">
        <v>87</v>
      </c>
      <c r="C13199">
        <v>74</v>
      </c>
    </row>
    <row r="13200" spans="1:3" x14ac:dyDescent="0.2">
      <c r="A13200">
        <v>95</v>
      </c>
      <c r="B13200">
        <v>88</v>
      </c>
      <c r="C13200">
        <v>115</v>
      </c>
    </row>
    <row r="13201" spans="1:3" x14ac:dyDescent="0.2">
      <c r="A13201">
        <v>95</v>
      </c>
      <c r="B13201">
        <v>89</v>
      </c>
      <c r="C13201">
        <v>72</v>
      </c>
    </row>
    <row r="13202" spans="1:3" x14ac:dyDescent="0.2">
      <c r="A13202">
        <v>95</v>
      </c>
      <c r="B13202">
        <v>90</v>
      </c>
      <c r="C13202">
        <v>21</v>
      </c>
    </row>
    <row r="13203" spans="1:3" x14ac:dyDescent="0.2">
      <c r="A13203">
        <v>95</v>
      </c>
      <c r="B13203">
        <v>91</v>
      </c>
      <c r="C13203">
        <v>8</v>
      </c>
    </row>
    <row r="13204" spans="1:3" x14ac:dyDescent="0.2">
      <c r="A13204">
        <v>95</v>
      </c>
      <c r="B13204">
        <v>92</v>
      </c>
      <c r="C13204">
        <v>79</v>
      </c>
    </row>
    <row r="13205" spans="1:3" x14ac:dyDescent="0.2">
      <c r="A13205">
        <v>95</v>
      </c>
      <c r="B13205">
        <v>93</v>
      </c>
      <c r="C13205">
        <v>50</v>
      </c>
    </row>
    <row r="13206" spans="1:3" x14ac:dyDescent="0.2">
      <c r="A13206">
        <v>95</v>
      </c>
      <c r="B13206">
        <v>94</v>
      </c>
      <c r="C13206">
        <v>50</v>
      </c>
    </row>
    <row r="13207" spans="1:3" x14ac:dyDescent="0.2">
      <c r="A13207">
        <v>95</v>
      </c>
      <c r="B13207">
        <v>95</v>
      </c>
      <c r="C13207">
        <v>95</v>
      </c>
    </row>
    <row r="13208" spans="1:3" x14ac:dyDescent="0.2">
      <c r="A13208">
        <v>95</v>
      </c>
      <c r="B13208">
        <v>96</v>
      </c>
      <c r="C13208">
        <v>95</v>
      </c>
    </row>
    <row r="13209" spans="1:3" x14ac:dyDescent="0.2">
      <c r="A13209">
        <v>95</v>
      </c>
      <c r="B13209">
        <v>97</v>
      </c>
      <c r="C13209">
        <v>69</v>
      </c>
    </row>
    <row r="13210" spans="1:3" x14ac:dyDescent="0.2">
      <c r="A13210">
        <v>95</v>
      </c>
      <c r="B13210">
        <v>98</v>
      </c>
      <c r="C13210">
        <v>88</v>
      </c>
    </row>
    <row r="13211" spans="1:3" x14ac:dyDescent="0.2">
      <c r="A13211">
        <v>95</v>
      </c>
      <c r="B13211">
        <v>99</v>
      </c>
      <c r="C13211">
        <v>115</v>
      </c>
    </row>
    <row r="13212" spans="1:3" x14ac:dyDescent="0.2">
      <c r="A13212">
        <v>95</v>
      </c>
      <c r="B13212">
        <v>100</v>
      </c>
      <c r="C13212">
        <v>54</v>
      </c>
    </row>
    <row r="13213" spans="1:3" x14ac:dyDescent="0.2">
      <c r="A13213">
        <v>95</v>
      </c>
      <c r="B13213">
        <v>101</v>
      </c>
      <c r="C13213">
        <v>66</v>
      </c>
    </row>
    <row r="13214" spans="1:3" x14ac:dyDescent="0.2">
      <c r="A13214">
        <v>95</v>
      </c>
      <c r="B13214">
        <v>102</v>
      </c>
      <c r="C13214">
        <v>66</v>
      </c>
    </row>
    <row r="13215" spans="1:3" x14ac:dyDescent="0.2">
      <c r="A13215">
        <v>95</v>
      </c>
      <c r="B13215">
        <v>103</v>
      </c>
      <c r="C13215">
        <v>28</v>
      </c>
    </row>
    <row r="13216" spans="1:3" x14ac:dyDescent="0.2">
      <c r="A13216">
        <v>95</v>
      </c>
      <c r="B13216">
        <v>104</v>
      </c>
      <c r="C13216">
        <v>91</v>
      </c>
    </row>
    <row r="13217" spans="1:3" x14ac:dyDescent="0.2">
      <c r="A13217">
        <v>95</v>
      </c>
      <c r="B13217">
        <v>105</v>
      </c>
      <c r="C13217">
        <v>56</v>
      </c>
    </row>
    <row r="13218" spans="1:3" x14ac:dyDescent="0.2">
      <c r="A13218">
        <v>95</v>
      </c>
      <c r="B13218">
        <v>106</v>
      </c>
      <c r="C13218">
        <v>49</v>
      </c>
    </row>
    <row r="13219" spans="1:3" x14ac:dyDescent="0.2">
      <c r="A13219">
        <v>95</v>
      </c>
      <c r="B13219">
        <v>107</v>
      </c>
      <c r="C13219">
        <v>80</v>
      </c>
    </row>
    <row r="13220" spans="1:3" x14ac:dyDescent="0.2">
      <c r="A13220">
        <v>95</v>
      </c>
      <c r="B13220">
        <v>108</v>
      </c>
      <c r="C13220">
        <v>103</v>
      </c>
    </row>
    <row r="13221" spans="1:3" x14ac:dyDescent="0.2">
      <c r="A13221">
        <v>95</v>
      </c>
      <c r="B13221">
        <v>109</v>
      </c>
      <c r="C13221">
        <v>79</v>
      </c>
    </row>
    <row r="13222" spans="1:3" x14ac:dyDescent="0.2">
      <c r="A13222">
        <v>95</v>
      </c>
      <c r="B13222">
        <v>110</v>
      </c>
      <c r="C13222">
        <v>105</v>
      </c>
    </row>
    <row r="13223" spans="1:3" x14ac:dyDescent="0.2">
      <c r="A13223">
        <v>95</v>
      </c>
      <c r="B13223">
        <v>111</v>
      </c>
      <c r="C13223">
        <v>105</v>
      </c>
    </row>
    <row r="13224" spans="1:3" x14ac:dyDescent="0.2">
      <c r="A13224">
        <v>95</v>
      </c>
      <c r="B13224">
        <v>112</v>
      </c>
      <c r="C13224">
        <v>103</v>
      </c>
    </row>
    <row r="13225" spans="1:3" x14ac:dyDescent="0.2">
      <c r="A13225">
        <v>95</v>
      </c>
      <c r="B13225">
        <v>113</v>
      </c>
      <c r="C13225">
        <v>27</v>
      </c>
    </row>
    <row r="13226" spans="1:3" x14ac:dyDescent="0.2">
      <c r="A13226">
        <v>95</v>
      </c>
      <c r="B13226">
        <v>114</v>
      </c>
      <c r="C13226">
        <v>64</v>
      </c>
    </row>
    <row r="13227" spans="1:3" x14ac:dyDescent="0.2">
      <c r="A13227">
        <v>95</v>
      </c>
      <c r="B13227">
        <v>115</v>
      </c>
      <c r="C13227">
        <v>52</v>
      </c>
    </row>
    <row r="13228" spans="1:3" x14ac:dyDescent="0.2">
      <c r="A13228">
        <v>95</v>
      </c>
      <c r="B13228">
        <v>116</v>
      </c>
      <c r="C13228">
        <v>21</v>
      </c>
    </row>
    <row r="13229" spans="1:3" x14ac:dyDescent="0.2">
      <c r="A13229">
        <v>95</v>
      </c>
      <c r="B13229">
        <v>117</v>
      </c>
      <c r="C13229">
        <v>64</v>
      </c>
    </row>
    <row r="13230" spans="1:3" x14ac:dyDescent="0.2">
      <c r="A13230">
        <v>95</v>
      </c>
      <c r="B13230">
        <v>118</v>
      </c>
      <c r="C13230">
        <v>85</v>
      </c>
    </row>
    <row r="13231" spans="1:3" x14ac:dyDescent="0.2">
      <c r="A13231">
        <v>95</v>
      </c>
      <c r="B13231">
        <v>119</v>
      </c>
      <c r="C13231">
        <v>70</v>
      </c>
    </row>
    <row r="13232" spans="1:3" x14ac:dyDescent="0.2">
      <c r="A13232">
        <v>95</v>
      </c>
      <c r="B13232">
        <v>120</v>
      </c>
      <c r="C13232">
        <v>99</v>
      </c>
    </row>
    <row r="13233" spans="1:3" x14ac:dyDescent="0.2">
      <c r="A13233">
        <v>95</v>
      </c>
      <c r="B13233">
        <v>121</v>
      </c>
      <c r="C13233">
        <v>66</v>
      </c>
    </row>
    <row r="13234" spans="1:3" x14ac:dyDescent="0.2">
      <c r="A13234">
        <v>95</v>
      </c>
      <c r="B13234">
        <v>122</v>
      </c>
      <c r="C13234">
        <v>42</v>
      </c>
    </row>
    <row r="13235" spans="1:3" x14ac:dyDescent="0.2">
      <c r="A13235">
        <v>95</v>
      </c>
      <c r="B13235">
        <v>123</v>
      </c>
      <c r="C13235">
        <v>49</v>
      </c>
    </row>
    <row r="13236" spans="1:3" x14ac:dyDescent="0.2">
      <c r="A13236">
        <v>95</v>
      </c>
      <c r="B13236">
        <v>124</v>
      </c>
      <c r="C13236">
        <v>49</v>
      </c>
    </row>
    <row r="13237" spans="1:3" x14ac:dyDescent="0.2">
      <c r="A13237">
        <v>95</v>
      </c>
      <c r="B13237">
        <v>125</v>
      </c>
      <c r="C13237">
        <v>83</v>
      </c>
    </row>
    <row r="13238" spans="1:3" x14ac:dyDescent="0.2">
      <c r="A13238">
        <v>95</v>
      </c>
      <c r="B13238">
        <v>126</v>
      </c>
      <c r="C13238">
        <v>85</v>
      </c>
    </row>
    <row r="13239" spans="1:3" x14ac:dyDescent="0.2">
      <c r="A13239">
        <v>95</v>
      </c>
      <c r="B13239">
        <v>127</v>
      </c>
      <c r="C13239">
        <v>70</v>
      </c>
    </row>
    <row r="13240" spans="1:3" x14ac:dyDescent="0.2">
      <c r="A13240">
        <v>95</v>
      </c>
      <c r="B13240">
        <v>128</v>
      </c>
      <c r="C13240">
        <v>80</v>
      </c>
    </row>
    <row r="13241" spans="1:3" x14ac:dyDescent="0.2">
      <c r="A13241">
        <v>95</v>
      </c>
      <c r="B13241">
        <v>129</v>
      </c>
      <c r="C13241">
        <v>70</v>
      </c>
    </row>
    <row r="13242" spans="1:3" x14ac:dyDescent="0.2">
      <c r="A13242">
        <v>95</v>
      </c>
      <c r="B13242">
        <v>130</v>
      </c>
      <c r="C13242">
        <v>74</v>
      </c>
    </row>
    <row r="13243" spans="1:3" x14ac:dyDescent="0.2">
      <c r="A13243">
        <v>95</v>
      </c>
      <c r="B13243">
        <v>131</v>
      </c>
      <c r="C13243">
        <v>88</v>
      </c>
    </row>
    <row r="13244" spans="1:3" x14ac:dyDescent="0.2">
      <c r="A13244">
        <v>95</v>
      </c>
      <c r="B13244">
        <v>132</v>
      </c>
      <c r="C13244">
        <v>83</v>
      </c>
    </row>
    <row r="13245" spans="1:3" x14ac:dyDescent="0.2">
      <c r="A13245">
        <v>95</v>
      </c>
      <c r="B13245">
        <v>133</v>
      </c>
      <c r="C13245">
        <v>65</v>
      </c>
    </row>
    <row r="13246" spans="1:3" x14ac:dyDescent="0.2">
      <c r="A13246">
        <v>95</v>
      </c>
      <c r="B13246">
        <v>134</v>
      </c>
      <c r="C13246">
        <v>83</v>
      </c>
    </row>
    <row r="13247" spans="1:3" x14ac:dyDescent="0.2">
      <c r="A13247">
        <v>95</v>
      </c>
      <c r="B13247">
        <v>135</v>
      </c>
      <c r="C13247">
        <v>65</v>
      </c>
    </row>
    <row r="13248" spans="1:3" x14ac:dyDescent="0.2">
      <c r="A13248">
        <v>95</v>
      </c>
      <c r="B13248">
        <v>136</v>
      </c>
      <c r="C13248">
        <v>65</v>
      </c>
    </row>
    <row r="13249" spans="1:3" x14ac:dyDescent="0.2">
      <c r="A13249">
        <v>95</v>
      </c>
      <c r="B13249">
        <v>137</v>
      </c>
      <c r="C13249">
        <v>65</v>
      </c>
    </row>
    <row r="13250" spans="1:3" x14ac:dyDescent="0.2">
      <c r="A13250">
        <v>96</v>
      </c>
      <c r="B13250">
        <v>0</v>
      </c>
      <c r="C13250">
        <v>11</v>
      </c>
    </row>
    <row r="13251" spans="1:3" x14ac:dyDescent="0.2">
      <c r="A13251">
        <v>96</v>
      </c>
      <c r="B13251">
        <v>1</v>
      </c>
      <c r="C13251">
        <v>11</v>
      </c>
    </row>
    <row r="13252" spans="1:3" x14ac:dyDescent="0.2">
      <c r="A13252">
        <v>96</v>
      </c>
      <c r="B13252">
        <v>2</v>
      </c>
      <c r="C13252">
        <v>18</v>
      </c>
    </row>
    <row r="13253" spans="1:3" x14ac:dyDescent="0.2">
      <c r="A13253">
        <v>96</v>
      </c>
      <c r="B13253">
        <v>3</v>
      </c>
      <c r="C13253">
        <v>9</v>
      </c>
    </row>
    <row r="13254" spans="1:3" x14ac:dyDescent="0.2">
      <c r="A13254">
        <v>96</v>
      </c>
      <c r="B13254">
        <v>4</v>
      </c>
      <c r="C13254">
        <v>29</v>
      </c>
    </row>
    <row r="13255" spans="1:3" x14ac:dyDescent="0.2">
      <c r="A13255">
        <v>96</v>
      </c>
      <c r="B13255">
        <v>5</v>
      </c>
      <c r="C13255">
        <v>62</v>
      </c>
    </row>
    <row r="13256" spans="1:3" x14ac:dyDescent="0.2">
      <c r="A13256">
        <v>96</v>
      </c>
      <c r="B13256">
        <v>6</v>
      </c>
      <c r="C13256">
        <v>29</v>
      </c>
    </row>
    <row r="13257" spans="1:3" x14ac:dyDescent="0.2">
      <c r="A13257">
        <v>96</v>
      </c>
      <c r="B13257">
        <v>7</v>
      </c>
      <c r="C13257">
        <v>95</v>
      </c>
    </row>
    <row r="13258" spans="1:3" x14ac:dyDescent="0.2">
      <c r="A13258">
        <v>96</v>
      </c>
      <c r="B13258">
        <v>8</v>
      </c>
      <c r="C13258">
        <v>72</v>
      </c>
    </row>
    <row r="13259" spans="1:3" x14ac:dyDescent="0.2">
      <c r="A13259">
        <v>96</v>
      </c>
      <c r="B13259">
        <v>9</v>
      </c>
      <c r="C13259">
        <v>45</v>
      </c>
    </row>
    <row r="13260" spans="1:3" x14ac:dyDescent="0.2">
      <c r="A13260">
        <v>96</v>
      </c>
      <c r="B13260">
        <v>10</v>
      </c>
      <c r="C13260">
        <v>50</v>
      </c>
    </row>
    <row r="13261" spans="1:3" x14ac:dyDescent="0.2">
      <c r="A13261">
        <v>96</v>
      </c>
      <c r="B13261">
        <v>11</v>
      </c>
      <c r="C13261">
        <v>32</v>
      </c>
    </row>
    <row r="13262" spans="1:3" x14ac:dyDescent="0.2">
      <c r="A13262">
        <v>96</v>
      </c>
      <c r="B13262">
        <v>12</v>
      </c>
      <c r="C13262">
        <v>32</v>
      </c>
    </row>
    <row r="13263" spans="1:3" x14ac:dyDescent="0.2">
      <c r="A13263">
        <v>96</v>
      </c>
      <c r="B13263">
        <v>13</v>
      </c>
      <c r="C13263">
        <v>95</v>
      </c>
    </row>
    <row r="13264" spans="1:3" x14ac:dyDescent="0.2">
      <c r="A13264">
        <v>96</v>
      </c>
      <c r="B13264">
        <v>14</v>
      </c>
      <c r="C13264">
        <v>95</v>
      </c>
    </row>
    <row r="13265" spans="1:3" x14ac:dyDescent="0.2">
      <c r="A13265">
        <v>96</v>
      </c>
      <c r="B13265">
        <v>15</v>
      </c>
      <c r="C13265">
        <v>11</v>
      </c>
    </row>
    <row r="13266" spans="1:3" x14ac:dyDescent="0.2">
      <c r="A13266">
        <v>96</v>
      </c>
      <c r="B13266">
        <v>16</v>
      </c>
      <c r="C13266">
        <v>5</v>
      </c>
    </row>
    <row r="13267" spans="1:3" x14ac:dyDescent="0.2">
      <c r="A13267">
        <v>96</v>
      </c>
      <c r="B13267">
        <v>17</v>
      </c>
      <c r="C13267">
        <v>18</v>
      </c>
    </row>
    <row r="13268" spans="1:3" x14ac:dyDescent="0.2">
      <c r="A13268">
        <v>96</v>
      </c>
      <c r="B13268">
        <v>18</v>
      </c>
      <c r="C13268">
        <v>32</v>
      </c>
    </row>
    <row r="13269" spans="1:3" x14ac:dyDescent="0.2">
      <c r="A13269">
        <v>96</v>
      </c>
      <c r="B13269">
        <v>19</v>
      </c>
      <c r="C13269">
        <v>11</v>
      </c>
    </row>
    <row r="13270" spans="1:3" x14ac:dyDescent="0.2">
      <c r="A13270">
        <v>96</v>
      </c>
      <c r="B13270">
        <v>20</v>
      </c>
      <c r="C13270">
        <v>7</v>
      </c>
    </row>
    <row r="13271" spans="1:3" x14ac:dyDescent="0.2">
      <c r="A13271">
        <v>96</v>
      </c>
      <c r="B13271">
        <v>21</v>
      </c>
      <c r="C13271">
        <v>72</v>
      </c>
    </row>
    <row r="13272" spans="1:3" x14ac:dyDescent="0.2">
      <c r="A13272">
        <v>96</v>
      </c>
      <c r="B13272">
        <v>22</v>
      </c>
      <c r="C13272">
        <v>23</v>
      </c>
    </row>
    <row r="13273" spans="1:3" x14ac:dyDescent="0.2">
      <c r="A13273">
        <v>96</v>
      </c>
      <c r="B13273">
        <v>23</v>
      </c>
      <c r="C13273">
        <v>7</v>
      </c>
    </row>
    <row r="13274" spans="1:3" x14ac:dyDescent="0.2">
      <c r="A13274">
        <v>96</v>
      </c>
      <c r="B13274">
        <v>24</v>
      </c>
      <c r="C13274">
        <v>30</v>
      </c>
    </row>
    <row r="13275" spans="1:3" x14ac:dyDescent="0.2">
      <c r="A13275">
        <v>96</v>
      </c>
      <c r="B13275">
        <v>25</v>
      </c>
      <c r="C13275">
        <v>11</v>
      </c>
    </row>
    <row r="13276" spans="1:3" x14ac:dyDescent="0.2">
      <c r="A13276">
        <v>96</v>
      </c>
      <c r="B13276">
        <v>26</v>
      </c>
      <c r="C13276">
        <v>9</v>
      </c>
    </row>
    <row r="13277" spans="1:3" x14ac:dyDescent="0.2">
      <c r="A13277">
        <v>96</v>
      </c>
      <c r="B13277">
        <v>27</v>
      </c>
      <c r="C13277">
        <v>59</v>
      </c>
    </row>
    <row r="13278" spans="1:3" x14ac:dyDescent="0.2">
      <c r="A13278">
        <v>96</v>
      </c>
      <c r="B13278">
        <v>28</v>
      </c>
      <c r="C13278">
        <v>89</v>
      </c>
    </row>
    <row r="13279" spans="1:3" x14ac:dyDescent="0.2">
      <c r="A13279">
        <v>96</v>
      </c>
      <c r="B13279">
        <v>29</v>
      </c>
      <c r="C13279">
        <v>62</v>
      </c>
    </row>
    <row r="13280" spans="1:3" x14ac:dyDescent="0.2">
      <c r="A13280">
        <v>96</v>
      </c>
      <c r="B13280">
        <v>30</v>
      </c>
      <c r="C13280">
        <v>96</v>
      </c>
    </row>
    <row r="13281" spans="1:3" x14ac:dyDescent="0.2">
      <c r="A13281">
        <v>96</v>
      </c>
      <c r="B13281">
        <v>31</v>
      </c>
      <c r="C13281">
        <v>33</v>
      </c>
    </row>
    <row r="13282" spans="1:3" x14ac:dyDescent="0.2">
      <c r="A13282">
        <v>96</v>
      </c>
      <c r="B13282">
        <v>32</v>
      </c>
      <c r="C13282">
        <v>24</v>
      </c>
    </row>
    <row r="13283" spans="1:3" x14ac:dyDescent="0.2">
      <c r="A13283">
        <v>96</v>
      </c>
      <c r="B13283">
        <v>33</v>
      </c>
      <c r="C13283">
        <v>22</v>
      </c>
    </row>
    <row r="13284" spans="1:3" x14ac:dyDescent="0.2">
      <c r="A13284">
        <v>96</v>
      </c>
      <c r="B13284">
        <v>34</v>
      </c>
      <c r="C13284">
        <v>39</v>
      </c>
    </row>
    <row r="13285" spans="1:3" x14ac:dyDescent="0.2">
      <c r="A13285">
        <v>96</v>
      </c>
      <c r="B13285">
        <v>35</v>
      </c>
      <c r="C13285">
        <v>29</v>
      </c>
    </row>
    <row r="13286" spans="1:3" x14ac:dyDescent="0.2">
      <c r="A13286">
        <v>96</v>
      </c>
      <c r="B13286">
        <v>36</v>
      </c>
      <c r="C13286">
        <v>9</v>
      </c>
    </row>
    <row r="13287" spans="1:3" x14ac:dyDescent="0.2">
      <c r="A13287">
        <v>96</v>
      </c>
      <c r="B13287">
        <v>37</v>
      </c>
      <c r="C13287">
        <v>79</v>
      </c>
    </row>
    <row r="13288" spans="1:3" x14ac:dyDescent="0.2">
      <c r="A13288">
        <v>96</v>
      </c>
      <c r="B13288">
        <v>38</v>
      </c>
      <c r="C13288">
        <v>71</v>
      </c>
    </row>
    <row r="13289" spans="1:3" x14ac:dyDescent="0.2">
      <c r="A13289">
        <v>96</v>
      </c>
      <c r="B13289">
        <v>39</v>
      </c>
      <c r="C13289">
        <v>20</v>
      </c>
    </row>
    <row r="13290" spans="1:3" x14ac:dyDescent="0.2">
      <c r="A13290">
        <v>96</v>
      </c>
      <c r="B13290">
        <v>40</v>
      </c>
      <c r="C13290">
        <v>73</v>
      </c>
    </row>
    <row r="13291" spans="1:3" x14ac:dyDescent="0.2">
      <c r="A13291">
        <v>96</v>
      </c>
      <c r="B13291">
        <v>41</v>
      </c>
      <c r="C13291">
        <v>51</v>
      </c>
    </row>
    <row r="13292" spans="1:3" x14ac:dyDescent="0.2">
      <c r="A13292">
        <v>96</v>
      </c>
      <c r="B13292">
        <v>42</v>
      </c>
      <c r="C13292">
        <v>33</v>
      </c>
    </row>
    <row r="13293" spans="1:3" x14ac:dyDescent="0.2">
      <c r="A13293">
        <v>96</v>
      </c>
      <c r="B13293">
        <v>43</v>
      </c>
      <c r="C13293">
        <v>33</v>
      </c>
    </row>
    <row r="13294" spans="1:3" x14ac:dyDescent="0.2">
      <c r="A13294">
        <v>96</v>
      </c>
      <c r="B13294">
        <v>44</v>
      </c>
      <c r="C13294">
        <v>79</v>
      </c>
    </row>
    <row r="13295" spans="1:3" x14ac:dyDescent="0.2">
      <c r="A13295">
        <v>96</v>
      </c>
      <c r="B13295">
        <v>45</v>
      </c>
      <c r="C13295">
        <v>24</v>
      </c>
    </row>
    <row r="13296" spans="1:3" x14ac:dyDescent="0.2">
      <c r="A13296">
        <v>96</v>
      </c>
      <c r="B13296">
        <v>46</v>
      </c>
      <c r="C13296">
        <v>40</v>
      </c>
    </row>
    <row r="13297" spans="1:3" x14ac:dyDescent="0.2">
      <c r="A13297">
        <v>96</v>
      </c>
      <c r="B13297">
        <v>47</v>
      </c>
      <c r="C13297">
        <v>42</v>
      </c>
    </row>
    <row r="13298" spans="1:3" x14ac:dyDescent="0.2">
      <c r="A13298">
        <v>96</v>
      </c>
      <c r="B13298">
        <v>48</v>
      </c>
      <c r="C13298">
        <v>69</v>
      </c>
    </row>
    <row r="13299" spans="1:3" x14ac:dyDescent="0.2">
      <c r="A13299">
        <v>96</v>
      </c>
      <c r="B13299">
        <v>49</v>
      </c>
      <c r="C13299">
        <v>55</v>
      </c>
    </row>
    <row r="13300" spans="1:3" x14ac:dyDescent="0.2">
      <c r="A13300">
        <v>96</v>
      </c>
      <c r="B13300">
        <v>50</v>
      </c>
      <c r="C13300">
        <v>51</v>
      </c>
    </row>
    <row r="13301" spans="1:3" x14ac:dyDescent="0.2">
      <c r="A13301">
        <v>96</v>
      </c>
      <c r="B13301">
        <v>51</v>
      </c>
      <c r="C13301">
        <v>22</v>
      </c>
    </row>
    <row r="13302" spans="1:3" x14ac:dyDescent="0.2">
      <c r="A13302">
        <v>96</v>
      </c>
      <c r="B13302">
        <v>52</v>
      </c>
      <c r="C13302">
        <v>39</v>
      </c>
    </row>
    <row r="13303" spans="1:3" x14ac:dyDescent="0.2">
      <c r="A13303">
        <v>96</v>
      </c>
      <c r="B13303">
        <v>53</v>
      </c>
      <c r="C13303">
        <v>72</v>
      </c>
    </row>
    <row r="13304" spans="1:3" x14ac:dyDescent="0.2">
      <c r="A13304">
        <v>96</v>
      </c>
      <c r="B13304">
        <v>54</v>
      </c>
      <c r="C13304">
        <v>73</v>
      </c>
    </row>
    <row r="13305" spans="1:3" x14ac:dyDescent="0.2">
      <c r="A13305">
        <v>96</v>
      </c>
      <c r="B13305">
        <v>55</v>
      </c>
      <c r="C13305">
        <v>78</v>
      </c>
    </row>
    <row r="13306" spans="1:3" x14ac:dyDescent="0.2">
      <c r="A13306">
        <v>96</v>
      </c>
      <c r="B13306">
        <v>56</v>
      </c>
      <c r="C13306">
        <v>78</v>
      </c>
    </row>
    <row r="13307" spans="1:3" x14ac:dyDescent="0.2">
      <c r="A13307">
        <v>96</v>
      </c>
      <c r="B13307">
        <v>57</v>
      </c>
      <c r="C13307">
        <v>21</v>
      </c>
    </row>
    <row r="13308" spans="1:3" x14ac:dyDescent="0.2">
      <c r="A13308">
        <v>96</v>
      </c>
      <c r="B13308">
        <v>58</v>
      </c>
      <c r="C13308">
        <v>8</v>
      </c>
    </row>
    <row r="13309" spans="1:3" x14ac:dyDescent="0.2">
      <c r="A13309">
        <v>96</v>
      </c>
      <c r="B13309">
        <v>59</v>
      </c>
      <c r="C13309">
        <v>89</v>
      </c>
    </row>
    <row r="13310" spans="1:3" x14ac:dyDescent="0.2">
      <c r="A13310">
        <v>96</v>
      </c>
      <c r="B13310">
        <v>60</v>
      </c>
      <c r="C13310">
        <v>64</v>
      </c>
    </row>
    <row r="13311" spans="1:3" x14ac:dyDescent="0.2">
      <c r="A13311">
        <v>96</v>
      </c>
      <c r="B13311">
        <v>61</v>
      </c>
      <c r="C13311">
        <v>41</v>
      </c>
    </row>
    <row r="13312" spans="1:3" x14ac:dyDescent="0.2">
      <c r="A13312">
        <v>96</v>
      </c>
      <c r="B13312">
        <v>62</v>
      </c>
      <c r="C13312">
        <v>24</v>
      </c>
    </row>
    <row r="13313" spans="1:3" x14ac:dyDescent="0.2">
      <c r="A13313">
        <v>96</v>
      </c>
      <c r="B13313">
        <v>63</v>
      </c>
      <c r="C13313">
        <v>79</v>
      </c>
    </row>
    <row r="13314" spans="1:3" x14ac:dyDescent="0.2">
      <c r="A13314">
        <v>96</v>
      </c>
      <c r="B13314">
        <v>64</v>
      </c>
      <c r="C13314">
        <v>55</v>
      </c>
    </row>
    <row r="13315" spans="1:3" x14ac:dyDescent="0.2">
      <c r="A13315">
        <v>96</v>
      </c>
      <c r="B13315">
        <v>65</v>
      </c>
      <c r="C13315">
        <v>115</v>
      </c>
    </row>
    <row r="13316" spans="1:3" x14ac:dyDescent="0.2">
      <c r="A13316">
        <v>96</v>
      </c>
      <c r="B13316">
        <v>66</v>
      </c>
      <c r="C13316">
        <v>56</v>
      </c>
    </row>
    <row r="13317" spans="1:3" x14ac:dyDescent="0.2">
      <c r="A13317">
        <v>96</v>
      </c>
      <c r="B13317">
        <v>67</v>
      </c>
      <c r="C13317">
        <v>74</v>
      </c>
    </row>
    <row r="13318" spans="1:3" x14ac:dyDescent="0.2">
      <c r="A13318">
        <v>96</v>
      </c>
      <c r="B13318">
        <v>68</v>
      </c>
      <c r="C13318">
        <v>80</v>
      </c>
    </row>
    <row r="13319" spans="1:3" x14ac:dyDescent="0.2">
      <c r="A13319">
        <v>96</v>
      </c>
      <c r="B13319">
        <v>69</v>
      </c>
      <c r="C13319">
        <v>51</v>
      </c>
    </row>
    <row r="13320" spans="1:3" x14ac:dyDescent="0.2">
      <c r="A13320">
        <v>96</v>
      </c>
      <c r="B13320">
        <v>70</v>
      </c>
      <c r="C13320">
        <v>116</v>
      </c>
    </row>
    <row r="13321" spans="1:3" x14ac:dyDescent="0.2">
      <c r="A13321">
        <v>96</v>
      </c>
      <c r="B13321">
        <v>71</v>
      </c>
      <c r="C13321">
        <v>91</v>
      </c>
    </row>
    <row r="13322" spans="1:3" x14ac:dyDescent="0.2">
      <c r="A13322">
        <v>96</v>
      </c>
      <c r="B13322">
        <v>72</v>
      </c>
      <c r="C13322">
        <v>13</v>
      </c>
    </row>
    <row r="13323" spans="1:3" x14ac:dyDescent="0.2">
      <c r="A13323">
        <v>96</v>
      </c>
      <c r="B13323">
        <v>73</v>
      </c>
      <c r="C13323">
        <v>39</v>
      </c>
    </row>
    <row r="13324" spans="1:3" x14ac:dyDescent="0.2">
      <c r="A13324">
        <v>96</v>
      </c>
      <c r="B13324">
        <v>74</v>
      </c>
      <c r="C13324">
        <v>58</v>
      </c>
    </row>
    <row r="13325" spans="1:3" x14ac:dyDescent="0.2">
      <c r="A13325">
        <v>96</v>
      </c>
      <c r="B13325">
        <v>75</v>
      </c>
      <c r="C13325">
        <v>58</v>
      </c>
    </row>
    <row r="13326" spans="1:3" x14ac:dyDescent="0.2">
      <c r="A13326">
        <v>96</v>
      </c>
      <c r="B13326">
        <v>76</v>
      </c>
      <c r="C13326">
        <v>42</v>
      </c>
    </row>
    <row r="13327" spans="1:3" x14ac:dyDescent="0.2">
      <c r="A13327">
        <v>96</v>
      </c>
      <c r="B13327">
        <v>77</v>
      </c>
      <c r="C13327">
        <v>31</v>
      </c>
    </row>
    <row r="13328" spans="1:3" x14ac:dyDescent="0.2">
      <c r="A13328">
        <v>96</v>
      </c>
      <c r="B13328">
        <v>78</v>
      </c>
      <c r="C13328">
        <v>72</v>
      </c>
    </row>
    <row r="13329" spans="1:3" x14ac:dyDescent="0.2">
      <c r="A13329">
        <v>96</v>
      </c>
      <c r="B13329">
        <v>79</v>
      </c>
      <c r="C13329">
        <v>28</v>
      </c>
    </row>
    <row r="13330" spans="1:3" x14ac:dyDescent="0.2">
      <c r="A13330">
        <v>96</v>
      </c>
      <c r="B13330">
        <v>80</v>
      </c>
      <c r="C13330">
        <v>116</v>
      </c>
    </row>
    <row r="13331" spans="1:3" x14ac:dyDescent="0.2">
      <c r="A13331">
        <v>96</v>
      </c>
      <c r="B13331">
        <v>81</v>
      </c>
      <c r="C13331">
        <v>73</v>
      </c>
    </row>
    <row r="13332" spans="1:3" x14ac:dyDescent="0.2">
      <c r="A13332">
        <v>96</v>
      </c>
      <c r="B13332">
        <v>82</v>
      </c>
      <c r="C13332">
        <v>29</v>
      </c>
    </row>
    <row r="13333" spans="1:3" x14ac:dyDescent="0.2">
      <c r="A13333">
        <v>96</v>
      </c>
      <c r="B13333">
        <v>83</v>
      </c>
      <c r="C13333">
        <v>54</v>
      </c>
    </row>
    <row r="13334" spans="1:3" x14ac:dyDescent="0.2">
      <c r="A13334">
        <v>96</v>
      </c>
      <c r="B13334">
        <v>84</v>
      </c>
      <c r="C13334">
        <v>54</v>
      </c>
    </row>
    <row r="13335" spans="1:3" x14ac:dyDescent="0.2">
      <c r="A13335">
        <v>96</v>
      </c>
      <c r="B13335">
        <v>85</v>
      </c>
      <c r="C13335">
        <v>54</v>
      </c>
    </row>
    <row r="13336" spans="1:3" x14ac:dyDescent="0.2">
      <c r="A13336">
        <v>96</v>
      </c>
      <c r="B13336">
        <v>86</v>
      </c>
      <c r="C13336">
        <v>80</v>
      </c>
    </row>
    <row r="13337" spans="1:3" x14ac:dyDescent="0.2">
      <c r="A13337">
        <v>96</v>
      </c>
      <c r="B13337">
        <v>87</v>
      </c>
      <c r="C13337">
        <v>71</v>
      </c>
    </row>
    <row r="13338" spans="1:3" x14ac:dyDescent="0.2">
      <c r="A13338">
        <v>96</v>
      </c>
      <c r="B13338">
        <v>88</v>
      </c>
      <c r="C13338">
        <v>115</v>
      </c>
    </row>
    <row r="13339" spans="1:3" x14ac:dyDescent="0.2">
      <c r="A13339">
        <v>96</v>
      </c>
      <c r="B13339">
        <v>89</v>
      </c>
      <c r="C13339">
        <v>72</v>
      </c>
    </row>
    <row r="13340" spans="1:3" x14ac:dyDescent="0.2">
      <c r="A13340">
        <v>96</v>
      </c>
      <c r="B13340">
        <v>90</v>
      </c>
      <c r="C13340">
        <v>21</v>
      </c>
    </row>
    <row r="13341" spans="1:3" x14ac:dyDescent="0.2">
      <c r="A13341">
        <v>96</v>
      </c>
      <c r="B13341">
        <v>91</v>
      </c>
      <c r="C13341">
        <v>89</v>
      </c>
    </row>
    <row r="13342" spans="1:3" x14ac:dyDescent="0.2">
      <c r="A13342">
        <v>96</v>
      </c>
      <c r="B13342">
        <v>92</v>
      </c>
      <c r="C13342">
        <v>103</v>
      </c>
    </row>
    <row r="13343" spans="1:3" x14ac:dyDescent="0.2">
      <c r="A13343">
        <v>96</v>
      </c>
      <c r="B13343">
        <v>93</v>
      </c>
      <c r="C13343">
        <v>31</v>
      </c>
    </row>
    <row r="13344" spans="1:3" x14ac:dyDescent="0.2">
      <c r="A13344">
        <v>96</v>
      </c>
      <c r="B13344">
        <v>94</v>
      </c>
      <c r="C13344">
        <v>50</v>
      </c>
    </row>
    <row r="13345" spans="1:3" x14ac:dyDescent="0.2">
      <c r="A13345">
        <v>96</v>
      </c>
      <c r="B13345">
        <v>95</v>
      </c>
      <c r="C13345">
        <v>95</v>
      </c>
    </row>
    <row r="13346" spans="1:3" x14ac:dyDescent="0.2">
      <c r="A13346">
        <v>96</v>
      </c>
      <c r="B13346">
        <v>96</v>
      </c>
      <c r="C13346">
        <v>96</v>
      </c>
    </row>
    <row r="13347" spans="1:3" x14ac:dyDescent="0.2">
      <c r="A13347">
        <v>96</v>
      </c>
      <c r="B13347">
        <v>97</v>
      </c>
      <c r="C13347">
        <v>41</v>
      </c>
    </row>
    <row r="13348" spans="1:3" x14ac:dyDescent="0.2">
      <c r="A13348">
        <v>96</v>
      </c>
      <c r="B13348">
        <v>98</v>
      </c>
      <c r="C13348">
        <v>88</v>
      </c>
    </row>
    <row r="13349" spans="1:3" x14ac:dyDescent="0.2">
      <c r="A13349">
        <v>96</v>
      </c>
      <c r="B13349">
        <v>99</v>
      </c>
      <c r="C13349">
        <v>90</v>
      </c>
    </row>
    <row r="13350" spans="1:3" x14ac:dyDescent="0.2">
      <c r="A13350">
        <v>96</v>
      </c>
      <c r="B13350">
        <v>100</v>
      </c>
      <c r="C13350">
        <v>115</v>
      </c>
    </row>
    <row r="13351" spans="1:3" x14ac:dyDescent="0.2">
      <c r="A13351">
        <v>96</v>
      </c>
      <c r="B13351">
        <v>101</v>
      </c>
      <c r="C13351">
        <v>105</v>
      </c>
    </row>
    <row r="13352" spans="1:3" x14ac:dyDescent="0.2">
      <c r="A13352">
        <v>96</v>
      </c>
      <c r="B13352">
        <v>102</v>
      </c>
      <c r="C13352">
        <v>66</v>
      </c>
    </row>
    <row r="13353" spans="1:3" x14ac:dyDescent="0.2">
      <c r="A13353">
        <v>96</v>
      </c>
      <c r="B13353">
        <v>103</v>
      </c>
      <c r="C13353">
        <v>28</v>
      </c>
    </row>
    <row r="13354" spans="1:3" x14ac:dyDescent="0.2">
      <c r="A13354">
        <v>96</v>
      </c>
      <c r="B13354">
        <v>104</v>
      </c>
      <c r="C13354">
        <v>28</v>
      </c>
    </row>
    <row r="13355" spans="1:3" x14ac:dyDescent="0.2">
      <c r="A13355">
        <v>96</v>
      </c>
      <c r="B13355">
        <v>105</v>
      </c>
      <c r="C13355">
        <v>55</v>
      </c>
    </row>
    <row r="13356" spans="1:3" x14ac:dyDescent="0.2">
      <c r="A13356">
        <v>96</v>
      </c>
      <c r="B13356">
        <v>106</v>
      </c>
      <c r="C13356">
        <v>49</v>
      </c>
    </row>
    <row r="13357" spans="1:3" x14ac:dyDescent="0.2">
      <c r="A13357">
        <v>96</v>
      </c>
      <c r="B13357">
        <v>107</v>
      </c>
      <c r="C13357">
        <v>80</v>
      </c>
    </row>
    <row r="13358" spans="1:3" x14ac:dyDescent="0.2">
      <c r="A13358">
        <v>96</v>
      </c>
      <c r="B13358">
        <v>108</v>
      </c>
      <c r="C13358">
        <v>27</v>
      </c>
    </row>
    <row r="13359" spans="1:3" x14ac:dyDescent="0.2">
      <c r="A13359">
        <v>96</v>
      </c>
      <c r="B13359">
        <v>109</v>
      </c>
      <c r="C13359">
        <v>79</v>
      </c>
    </row>
    <row r="13360" spans="1:3" x14ac:dyDescent="0.2">
      <c r="A13360">
        <v>96</v>
      </c>
      <c r="B13360">
        <v>110</v>
      </c>
      <c r="C13360">
        <v>49</v>
      </c>
    </row>
    <row r="13361" spans="1:3" x14ac:dyDescent="0.2">
      <c r="A13361">
        <v>96</v>
      </c>
      <c r="B13361">
        <v>111</v>
      </c>
      <c r="C13361">
        <v>105</v>
      </c>
    </row>
    <row r="13362" spans="1:3" x14ac:dyDescent="0.2">
      <c r="A13362">
        <v>96</v>
      </c>
      <c r="B13362">
        <v>112</v>
      </c>
      <c r="C13362">
        <v>103</v>
      </c>
    </row>
    <row r="13363" spans="1:3" x14ac:dyDescent="0.2">
      <c r="A13363">
        <v>96</v>
      </c>
      <c r="B13363">
        <v>113</v>
      </c>
      <c r="C13363">
        <v>69</v>
      </c>
    </row>
    <row r="13364" spans="1:3" x14ac:dyDescent="0.2">
      <c r="A13364">
        <v>96</v>
      </c>
      <c r="B13364">
        <v>114</v>
      </c>
      <c r="C13364">
        <v>64</v>
      </c>
    </row>
    <row r="13365" spans="1:3" x14ac:dyDescent="0.2">
      <c r="A13365">
        <v>96</v>
      </c>
      <c r="B13365">
        <v>115</v>
      </c>
      <c r="C13365">
        <v>21</v>
      </c>
    </row>
    <row r="13366" spans="1:3" x14ac:dyDescent="0.2">
      <c r="A13366">
        <v>96</v>
      </c>
      <c r="B13366">
        <v>116</v>
      </c>
      <c r="C13366">
        <v>21</v>
      </c>
    </row>
    <row r="13367" spans="1:3" x14ac:dyDescent="0.2">
      <c r="A13367">
        <v>96</v>
      </c>
      <c r="B13367">
        <v>117</v>
      </c>
      <c r="C13367">
        <v>74</v>
      </c>
    </row>
    <row r="13368" spans="1:3" x14ac:dyDescent="0.2">
      <c r="A13368">
        <v>96</v>
      </c>
      <c r="B13368">
        <v>118</v>
      </c>
      <c r="C13368">
        <v>85</v>
      </c>
    </row>
    <row r="13369" spans="1:3" x14ac:dyDescent="0.2">
      <c r="A13369">
        <v>96</v>
      </c>
      <c r="B13369">
        <v>119</v>
      </c>
      <c r="C13369">
        <v>70</v>
      </c>
    </row>
    <row r="13370" spans="1:3" x14ac:dyDescent="0.2">
      <c r="A13370">
        <v>96</v>
      </c>
      <c r="B13370">
        <v>120</v>
      </c>
      <c r="C13370">
        <v>99</v>
      </c>
    </row>
    <row r="13371" spans="1:3" x14ac:dyDescent="0.2">
      <c r="A13371">
        <v>96</v>
      </c>
      <c r="B13371">
        <v>121</v>
      </c>
      <c r="C13371">
        <v>66</v>
      </c>
    </row>
    <row r="13372" spans="1:3" x14ac:dyDescent="0.2">
      <c r="A13372">
        <v>96</v>
      </c>
      <c r="B13372">
        <v>122</v>
      </c>
      <c r="C13372">
        <v>42</v>
      </c>
    </row>
    <row r="13373" spans="1:3" x14ac:dyDescent="0.2">
      <c r="A13373">
        <v>96</v>
      </c>
      <c r="B13373">
        <v>123</v>
      </c>
      <c r="C13373">
        <v>49</v>
      </c>
    </row>
    <row r="13374" spans="1:3" x14ac:dyDescent="0.2">
      <c r="A13374">
        <v>96</v>
      </c>
      <c r="B13374">
        <v>124</v>
      </c>
      <c r="C13374">
        <v>49</v>
      </c>
    </row>
    <row r="13375" spans="1:3" x14ac:dyDescent="0.2">
      <c r="A13375">
        <v>96</v>
      </c>
      <c r="B13375">
        <v>125</v>
      </c>
      <c r="C13375">
        <v>83</v>
      </c>
    </row>
    <row r="13376" spans="1:3" x14ac:dyDescent="0.2">
      <c r="A13376">
        <v>96</v>
      </c>
      <c r="B13376">
        <v>126</v>
      </c>
      <c r="C13376">
        <v>83</v>
      </c>
    </row>
    <row r="13377" spans="1:3" x14ac:dyDescent="0.2">
      <c r="A13377">
        <v>96</v>
      </c>
      <c r="B13377">
        <v>127</v>
      </c>
      <c r="C13377">
        <v>70</v>
      </c>
    </row>
    <row r="13378" spans="1:3" x14ac:dyDescent="0.2">
      <c r="A13378">
        <v>96</v>
      </c>
      <c r="B13378">
        <v>128</v>
      </c>
      <c r="C13378">
        <v>66</v>
      </c>
    </row>
    <row r="13379" spans="1:3" x14ac:dyDescent="0.2">
      <c r="A13379">
        <v>96</v>
      </c>
      <c r="B13379">
        <v>129</v>
      </c>
      <c r="C13379">
        <v>70</v>
      </c>
    </row>
    <row r="13380" spans="1:3" x14ac:dyDescent="0.2">
      <c r="A13380">
        <v>96</v>
      </c>
      <c r="B13380">
        <v>130</v>
      </c>
      <c r="C13380">
        <v>74</v>
      </c>
    </row>
    <row r="13381" spans="1:3" x14ac:dyDescent="0.2">
      <c r="A13381">
        <v>96</v>
      </c>
      <c r="B13381">
        <v>131</v>
      </c>
      <c r="C13381">
        <v>99</v>
      </c>
    </row>
    <row r="13382" spans="1:3" x14ac:dyDescent="0.2">
      <c r="A13382">
        <v>96</v>
      </c>
      <c r="B13382">
        <v>132</v>
      </c>
      <c r="C13382">
        <v>83</v>
      </c>
    </row>
    <row r="13383" spans="1:3" x14ac:dyDescent="0.2">
      <c r="A13383">
        <v>96</v>
      </c>
      <c r="B13383">
        <v>133</v>
      </c>
      <c r="C13383">
        <v>65</v>
      </c>
    </row>
    <row r="13384" spans="1:3" x14ac:dyDescent="0.2">
      <c r="A13384">
        <v>96</v>
      </c>
      <c r="B13384">
        <v>134</v>
      </c>
      <c r="C13384">
        <v>65</v>
      </c>
    </row>
    <row r="13385" spans="1:3" x14ac:dyDescent="0.2">
      <c r="A13385">
        <v>96</v>
      </c>
      <c r="B13385">
        <v>135</v>
      </c>
      <c r="C13385">
        <v>88</v>
      </c>
    </row>
    <row r="13386" spans="1:3" x14ac:dyDescent="0.2">
      <c r="A13386">
        <v>96</v>
      </c>
      <c r="B13386">
        <v>136</v>
      </c>
      <c r="C13386">
        <v>65</v>
      </c>
    </row>
    <row r="13387" spans="1:3" x14ac:dyDescent="0.2">
      <c r="A13387">
        <v>96</v>
      </c>
      <c r="B13387">
        <v>137</v>
      </c>
      <c r="C13387">
        <v>65</v>
      </c>
    </row>
    <row r="13388" spans="1:3" x14ac:dyDescent="0.2">
      <c r="A13388">
        <v>97</v>
      </c>
      <c r="B13388">
        <v>0</v>
      </c>
      <c r="C13388">
        <v>115</v>
      </c>
    </row>
    <row r="13389" spans="1:3" x14ac:dyDescent="0.2">
      <c r="A13389">
        <v>97</v>
      </c>
      <c r="B13389">
        <v>1</v>
      </c>
      <c r="C13389">
        <v>115</v>
      </c>
    </row>
    <row r="13390" spans="1:3" x14ac:dyDescent="0.2">
      <c r="A13390">
        <v>97</v>
      </c>
      <c r="B13390">
        <v>2</v>
      </c>
      <c r="C13390">
        <v>116</v>
      </c>
    </row>
    <row r="13391" spans="1:3" x14ac:dyDescent="0.2">
      <c r="A13391">
        <v>97</v>
      </c>
      <c r="B13391">
        <v>3</v>
      </c>
      <c r="C13391">
        <v>54</v>
      </c>
    </row>
    <row r="13392" spans="1:3" x14ac:dyDescent="0.2">
      <c r="A13392">
        <v>97</v>
      </c>
      <c r="B13392">
        <v>4</v>
      </c>
      <c r="C13392">
        <v>54</v>
      </c>
    </row>
    <row r="13393" spans="1:3" x14ac:dyDescent="0.2">
      <c r="A13393">
        <v>97</v>
      </c>
      <c r="B13393">
        <v>5</v>
      </c>
      <c r="C13393">
        <v>42</v>
      </c>
    </row>
    <row r="13394" spans="1:3" x14ac:dyDescent="0.2">
      <c r="A13394">
        <v>97</v>
      </c>
      <c r="B13394">
        <v>6</v>
      </c>
      <c r="C13394">
        <v>54</v>
      </c>
    </row>
    <row r="13395" spans="1:3" x14ac:dyDescent="0.2">
      <c r="A13395">
        <v>97</v>
      </c>
      <c r="B13395">
        <v>7</v>
      </c>
      <c r="C13395">
        <v>69</v>
      </c>
    </row>
    <row r="13396" spans="1:3" x14ac:dyDescent="0.2">
      <c r="A13396">
        <v>97</v>
      </c>
      <c r="B13396">
        <v>8</v>
      </c>
      <c r="C13396">
        <v>71</v>
      </c>
    </row>
    <row r="13397" spans="1:3" x14ac:dyDescent="0.2">
      <c r="A13397">
        <v>97</v>
      </c>
      <c r="B13397">
        <v>9</v>
      </c>
      <c r="C13397">
        <v>42</v>
      </c>
    </row>
    <row r="13398" spans="1:3" x14ac:dyDescent="0.2">
      <c r="A13398">
        <v>97</v>
      </c>
      <c r="B13398">
        <v>10</v>
      </c>
      <c r="C13398">
        <v>61</v>
      </c>
    </row>
    <row r="13399" spans="1:3" x14ac:dyDescent="0.2">
      <c r="A13399">
        <v>97</v>
      </c>
      <c r="B13399">
        <v>11</v>
      </c>
      <c r="C13399">
        <v>40</v>
      </c>
    </row>
    <row r="13400" spans="1:3" x14ac:dyDescent="0.2">
      <c r="A13400">
        <v>97</v>
      </c>
      <c r="B13400">
        <v>12</v>
      </c>
      <c r="C13400">
        <v>40</v>
      </c>
    </row>
    <row r="13401" spans="1:3" x14ac:dyDescent="0.2">
      <c r="A13401">
        <v>97</v>
      </c>
      <c r="B13401">
        <v>13</v>
      </c>
      <c r="C13401">
        <v>27</v>
      </c>
    </row>
    <row r="13402" spans="1:3" x14ac:dyDescent="0.2">
      <c r="A13402">
        <v>97</v>
      </c>
      <c r="B13402">
        <v>14</v>
      </c>
      <c r="C13402">
        <v>27</v>
      </c>
    </row>
    <row r="13403" spans="1:3" x14ac:dyDescent="0.2">
      <c r="A13403">
        <v>97</v>
      </c>
      <c r="B13403">
        <v>15</v>
      </c>
      <c r="C13403">
        <v>115</v>
      </c>
    </row>
    <row r="13404" spans="1:3" x14ac:dyDescent="0.2">
      <c r="A13404">
        <v>97</v>
      </c>
      <c r="B13404">
        <v>16</v>
      </c>
      <c r="C13404">
        <v>54</v>
      </c>
    </row>
    <row r="13405" spans="1:3" x14ac:dyDescent="0.2">
      <c r="A13405">
        <v>97</v>
      </c>
      <c r="B13405">
        <v>17</v>
      </c>
      <c r="C13405">
        <v>90</v>
      </c>
    </row>
    <row r="13406" spans="1:3" x14ac:dyDescent="0.2">
      <c r="A13406">
        <v>97</v>
      </c>
      <c r="B13406">
        <v>18</v>
      </c>
      <c r="C13406">
        <v>81</v>
      </c>
    </row>
    <row r="13407" spans="1:3" x14ac:dyDescent="0.2">
      <c r="A13407">
        <v>97</v>
      </c>
      <c r="B13407">
        <v>19</v>
      </c>
      <c r="C13407">
        <v>115</v>
      </c>
    </row>
    <row r="13408" spans="1:3" x14ac:dyDescent="0.2">
      <c r="A13408">
        <v>97</v>
      </c>
      <c r="B13408">
        <v>20</v>
      </c>
      <c r="C13408">
        <v>103</v>
      </c>
    </row>
    <row r="13409" spans="1:3" x14ac:dyDescent="0.2">
      <c r="A13409">
        <v>97</v>
      </c>
      <c r="B13409">
        <v>21</v>
      </c>
      <c r="C13409">
        <v>74</v>
      </c>
    </row>
    <row r="13410" spans="1:3" x14ac:dyDescent="0.2">
      <c r="A13410">
        <v>97</v>
      </c>
      <c r="B13410">
        <v>22</v>
      </c>
      <c r="C13410">
        <v>79</v>
      </c>
    </row>
    <row r="13411" spans="1:3" x14ac:dyDescent="0.2">
      <c r="A13411">
        <v>97</v>
      </c>
      <c r="B13411">
        <v>23</v>
      </c>
      <c r="C13411">
        <v>103</v>
      </c>
    </row>
    <row r="13412" spans="1:3" x14ac:dyDescent="0.2">
      <c r="A13412">
        <v>97</v>
      </c>
      <c r="B13412">
        <v>24</v>
      </c>
      <c r="C13412">
        <v>50</v>
      </c>
    </row>
    <row r="13413" spans="1:3" x14ac:dyDescent="0.2">
      <c r="A13413">
        <v>97</v>
      </c>
      <c r="B13413">
        <v>25</v>
      </c>
      <c r="C13413">
        <v>90</v>
      </c>
    </row>
    <row r="13414" spans="1:3" x14ac:dyDescent="0.2">
      <c r="A13414">
        <v>97</v>
      </c>
      <c r="B13414">
        <v>26</v>
      </c>
      <c r="C13414">
        <v>115</v>
      </c>
    </row>
    <row r="13415" spans="1:3" x14ac:dyDescent="0.2">
      <c r="A13415">
        <v>97</v>
      </c>
      <c r="B13415">
        <v>27</v>
      </c>
      <c r="C13415">
        <v>65</v>
      </c>
    </row>
    <row r="13416" spans="1:3" x14ac:dyDescent="0.2">
      <c r="A13416">
        <v>97</v>
      </c>
      <c r="B13416">
        <v>28</v>
      </c>
      <c r="C13416">
        <v>105</v>
      </c>
    </row>
    <row r="13417" spans="1:3" x14ac:dyDescent="0.2">
      <c r="A13417">
        <v>97</v>
      </c>
      <c r="B13417">
        <v>29</v>
      </c>
      <c r="C13417">
        <v>42</v>
      </c>
    </row>
    <row r="13418" spans="1:3" x14ac:dyDescent="0.2">
      <c r="A13418">
        <v>97</v>
      </c>
      <c r="B13418">
        <v>30</v>
      </c>
      <c r="C13418">
        <v>41</v>
      </c>
    </row>
    <row r="13419" spans="1:3" x14ac:dyDescent="0.2">
      <c r="A13419">
        <v>97</v>
      </c>
      <c r="B13419">
        <v>31</v>
      </c>
      <c r="C13419">
        <v>99</v>
      </c>
    </row>
    <row r="13420" spans="1:3" x14ac:dyDescent="0.2">
      <c r="A13420">
        <v>97</v>
      </c>
      <c r="B13420">
        <v>32</v>
      </c>
      <c r="C13420">
        <v>31</v>
      </c>
    </row>
    <row r="13421" spans="1:3" x14ac:dyDescent="0.2">
      <c r="A13421">
        <v>97</v>
      </c>
      <c r="B13421">
        <v>33</v>
      </c>
      <c r="C13421">
        <v>49</v>
      </c>
    </row>
    <row r="13422" spans="1:3" x14ac:dyDescent="0.2">
      <c r="A13422">
        <v>97</v>
      </c>
      <c r="B13422">
        <v>34</v>
      </c>
      <c r="C13422">
        <v>64</v>
      </c>
    </row>
    <row r="13423" spans="1:3" x14ac:dyDescent="0.2">
      <c r="A13423">
        <v>97</v>
      </c>
      <c r="B13423">
        <v>35</v>
      </c>
      <c r="C13423">
        <v>54</v>
      </c>
    </row>
    <row r="13424" spans="1:3" x14ac:dyDescent="0.2">
      <c r="A13424">
        <v>97</v>
      </c>
      <c r="B13424">
        <v>36</v>
      </c>
      <c r="C13424">
        <v>54</v>
      </c>
    </row>
    <row r="13425" spans="1:3" x14ac:dyDescent="0.2">
      <c r="A13425">
        <v>97</v>
      </c>
      <c r="B13425">
        <v>37</v>
      </c>
      <c r="C13425">
        <v>112</v>
      </c>
    </row>
    <row r="13426" spans="1:3" x14ac:dyDescent="0.2">
      <c r="A13426">
        <v>97</v>
      </c>
      <c r="B13426">
        <v>38</v>
      </c>
      <c r="C13426">
        <v>92</v>
      </c>
    </row>
    <row r="13427" spans="1:3" x14ac:dyDescent="0.2">
      <c r="A13427">
        <v>97</v>
      </c>
      <c r="B13427">
        <v>39</v>
      </c>
      <c r="C13427">
        <v>79</v>
      </c>
    </row>
    <row r="13428" spans="1:3" x14ac:dyDescent="0.2">
      <c r="A13428">
        <v>97</v>
      </c>
      <c r="B13428">
        <v>40</v>
      </c>
      <c r="C13428">
        <v>99</v>
      </c>
    </row>
    <row r="13429" spans="1:3" x14ac:dyDescent="0.2">
      <c r="A13429">
        <v>97</v>
      </c>
      <c r="B13429">
        <v>41</v>
      </c>
      <c r="C13429">
        <v>88</v>
      </c>
    </row>
    <row r="13430" spans="1:3" x14ac:dyDescent="0.2">
      <c r="A13430">
        <v>97</v>
      </c>
      <c r="B13430">
        <v>42</v>
      </c>
      <c r="C13430">
        <v>99</v>
      </c>
    </row>
    <row r="13431" spans="1:3" x14ac:dyDescent="0.2">
      <c r="A13431">
        <v>97</v>
      </c>
      <c r="B13431">
        <v>43</v>
      </c>
      <c r="C13431">
        <v>88</v>
      </c>
    </row>
    <row r="13432" spans="1:3" x14ac:dyDescent="0.2">
      <c r="A13432">
        <v>97</v>
      </c>
      <c r="B13432">
        <v>44</v>
      </c>
      <c r="C13432">
        <v>112</v>
      </c>
    </row>
    <row r="13433" spans="1:3" x14ac:dyDescent="0.2">
      <c r="A13433">
        <v>97</v>
      </c>
      <c r="B13433">
        <v>45</v>
      </c>
      <c r="C13433">
        <v>31</v>
      </c>
    </row>
    <row r="13434" spans="1:3" x14ac:dyDescent="0.2">
      <c r="A13434">
        <v>97</v>
      </c>
      <c r="B13434">
        <v>46</v>
      </c>
      <c r="C13434">
        <v>93</v>
      </c>
    </row>
    <row r="13435" spans="1:3" x14ac:dyDescent="0.2">
      <c r="A13435">
        <v>97</v>
      </c>
      <c r="B13435">
        <v>47</v>
      </c>
      <c r="C13435">
        <v>93</v>
      </c>
    </row>
    <row r="13436" spans="1:3" x14ac:dyDescent="0.2">
      <c r="A13436">
        <v>97</v>
      </c>
      <c r="B13436">
        <v>48</v>
      </c>
      <c r="C13436">
        <v>97</v>
      </c>
    </row>
    <row r="13437" spans="1:3" x14ac:dyDescent="0.2">
      <c r="A13437">
        <v>97</v>
      </c>
      <c r="B13437">
        <v>49</v>
      </c>
      <c r="C13437">
        <v>85</v>
      </c>
    </row>
    <row r="13438" spans="1:3" x14ac:dyDescent="0.2">
      <c r="A13438">
        <v>97</v>
      </c>
      <c r="B13438">
        <v>50</v>
      </c>
      <c r="C13438">
        <v>88</v>
      </c>
    </row>
    <row r="13439" spans="1:3" x14ac:dyDescent="0.2">
      <c r="A13439">
        <v>97</v>
      </c>
      <c r="B13439">
        <v>51</v>
      </c>
      <c r="C13439">
        <v>49</v>
      </c>
    </row>
    <row r="13440" spans="1:3" x14ac:dyDescent="0.2">
      <c r="A13440">
        <v>97</v>
      </c>
      <c r="B13440">
        <v>52</v>
      </c>
      <c r="C13440">
        <v>74</v>
      </c>
    </row>
    <row r="13441" spans="1:3" x14ac:dyDescent="0.2">
      <c r="A13441">
        <v>97</v>
      </c>
      <c r="B13441">
        <v>53</v>
      </c>
      <c r="C13441">
        <v>74</v>
      </c>
    </row>
    <row r="13442" spans="1:3" x14ac:dyDescent="0.2">
      <c r="A13442">
        <v>97</v>
      </c>
      <c r="B13442">
        <v>54</v>
      </c>
      <c r="C13442">
        <v>70</v>
      </c>
    </row>
    <row r="13443" spans="1:3" x14ac:dyDescent="0.2">
      <c r="A13443">
        <v>97</v>
      </c>
      <c r="B13443">
        <v>55</v>
      </c>
      <c r="C13443">
        <v>66</v>
      </c>
    </row>
    <row r="13444" spans="1:3" x14ac:dyDescent="0.2">
      <c r="A13444">
        <v>97</v>
      </c>
      <c r="B13444">
        <v>56</v>
      </c>
      <c r="C13444">
        <v>66</v>
      </c>
    </row>
    <row r="13445" spans="1:3" x14ac:dyDescent="0.2">
      <c r="A13445">
        <v>97</v>
      </c>
      <c r="B13445">
        <v>57</v>
      </c>
      <c r="C13445">
        <v>80</v>
      </c>
    </row>
    <row r="13446" spans="1:3" x14ac:dyDescent="0.2">
      <c r="A13446">
        <v>97</v>
      </c>
      <c r="B13446">
        <v>58</v>
      </c>
      <c r="C13446">
        <v>66</v>
      </c>
    </row>
    <row r="13447" spans="1:3" x14ac:dyDescent="0.2">
      <c r="A13447">
        <v>97</v>
      </c>
      <c r="B13447">
        <v>59</v>
      </c>
      <c r="C13447">
        <v>49</v>
      </c>
    </row>
    <row r="13448" spans="1:3" x14ac:dyDescent="0.2">
      <c r="A13448">
        <v>97</v>
      </c>
      <c r="B13448">
        <v>60</v>
      </c>
      <c r="C13448">
        <v>44</v>
      </c>
    </row>
    <row r="13449" spans="1:3" x14ac:dyDescent="0.2">
      <c r="A13449">
        <v>97</v>
      </c>
      <c r="B13449">
        <v>61</v>
      </c>
      <c r="C13449">
        <v>97</v>
      </c>
    </row>
    <row r="13450" spans="1:3" x14ac:dyDescent="0.2">
      <c r="A13450">
        <v>97</v>
      </c>
      <c r="B13450">
        <v>62</v>
      </c>
      <c r="C13450">
        <v>50</v>
      </c>
    </row>
    <row r="13451" spans="1:3" x14ac:dyDescent="0.2">
      <c r="A13451">
        <v>97</v>
      </c>
      <c r="B13451">
        <v>63</v>
      </c>
      <c r="C13451">
        <v>92</v>
      </c>
    </row>
    <row r="13452" spans="1:3" x14ac:dyDescent="0.2">
      <c r="A13452">
        <v>97</v>
      </c>
      <c r="B13452">
        <v>64</v>
      </c>
      <c r="C13452">
        <v>83</v>
      </c>
    </row>
    <row r="13453" spans="1:3" x14ac:dyDescent="0.2">
      <c r="A13453">
        <v>97</v>
      </c>
      <c r="B13453">
        <v>65</v>
      </c>
      <c r="C13453">
        <v>46</v>
      </c>
    </row>
    <row r="13454" spans="1:3" x14ac:dyDescent="0.2">
      <c r="A13454">
        <v>97</v>
      </c>
      <c r="B13454">
        <v>66</v>
      </c>
      <c r="C13454">
        <v>85</v>
      </c>
    </row>
    <row r="13455" spans="1:3" x14ac:dyDescent="0.2">
      <c r="A13455">
        <v>97</v>
      </c>
      <c r="B13455">
        <v>67</v>
      </c>
      <c r="C13455">
        <v>37</v>
      </c>
    </row>
    <row r="13456" spans="1:3" x14ac:dyDescent="0.2">
      <c r="A13456">
        <v>97</v>
      </c>
      <c r="B13456">
        <v>68</v>
      </c>
      <c r="C13456">
        <v>67</v>
      </c>
    </row>
    <row r="13457" spans="1:3" x14ac:dyDescent="0.2">
      <c r="A13457">
        <v>97</v>
      </c>
      <c r="B13457">
        <v>69</v>
      </c>
      <c r="C13457">
        <v>65</v>
      </c>
    </row>
    <row r="13458" spans="1:3" x14ac:dyDescent="0.2">
      <c r="A13458">
        <v>97</v>
      </c>
      <c r="B13458">
        <v>70</v>
      </c>
      <c r="C13458">
        <v>85</v>
      </c>
    </row>
    <row r="13459" spans="1:3" x14ac:dyDescent="0.2">
      <c r="A13459">
        <v>97</v>
      </c>
      <c r="B13459">
        <v>71</v>
      </c>
      <c r="C13459">
        <v>83</v>
      </c>
    </row>
    <row r="13460" spans="1:3" x14ac:dyDescent="0.2">
      <c r="A13460">
        <v>97</v>
      </c>
      <c r="B13460">
        <v>72</v>
      </c>
      <c r="C13460">
        <v>79</v>
      </c>
    </row>
    <row r="13461" spans="1:3" x14ac:dyDescent="0.2">
      <c r="A13461">
        <v>97</v>
      </c>
      <c r="B13461">
        <v>73</v>
      </c>
      <c r="C13461">
        <v>64</v>
      </c>
    </row>
    <row r="13462" spans="1:3" x14ac:dyDescent="0.2">
      <c r="A13462">
        <v>97</v>
      </c>
      <c r="B13462">
        <v>74</v>
      </c>
      <c r="C13462">
        <v>83</v>
      </c>
    </row>
    <row r="13463" spans="1:3" x14ac:dyDescent="0.2">
      <c r="A13463">
        <v>97</v>
      </c>
      <c r="B13463">
        <v>75</v>
      </c>
      <c r="C13463">
        <v>83</v>
      </c>
    </row>
    <row r="13464" spans="1:3" x14ac:dyDescent="0.2">
      <c r="A13464">
        <v>97</v>
      </c>
      <c r="B13464">
        <v>76</v>
      </c>
      <c r="C13464">
        <v>93</v>
      </c>
    </row>
    <row r="13465" spans="1:3" x14ac:dyDescent="0.2">
      <c r="A13465">
        <v>97</v>
      </c>
      <c r="B13465">
        <v>77</v>
      </c>
      <c r="C13465">
        <v>10</v>
      </c>
    </row>
    <row r="13466" spans="1:3" x14ac:dyDescent="0.2">
      <c r="A13466">
        <v>97</v>
      </c>
      <c r="B13466">
        <v>78</v>
      </c>
      <c r="C13466">
        <v>71</v>
      </c>
    </row>
    <row r="13467" spans="1:3" x14ac:dyDescent="0.2">
      <c r="A13467">
        <v>97</v>
      </c>
      <c r="B13467">
        <v>79</v>
      </c>
      <c r="C13467">
        <v>65</v>
      </c>
    </row>
    <row r="13468" spans="1:3" x14ac:dyDescent="0.2">
      <c r="A13468">
        <v>97</v>
      </c>
      <c r="B13468">
        <v>80</v>
      </c>
      <c r="C13468">
        <v>85</v>
      </c>
    </row>
    <row r="13469" spans="1:3" x14ac:dyDescent="0.2">
      <c r="A13469">
        <v>97</v>
      </c>
      <c r="B13469">
        <v>81</v>
      </c>
      <c r="C13469">
        <v>99</v>
      </c>
    </row>
    <row r="13470" spans="1:3" x14ac:dyDescent="0.2">
      <c r="A13470">
        <v>97</v>
      </c>
      <c r="B13470">
        <v>82</v>
      </c>
      <c r="C13470">
        <v>54</v>
      </c>
    </row>
    <row r="13471" spans="1:3" x14ac:dyDescent="0.2">
      <c r="A13471">
        <v>97</v>
      </c>
      <c r="B13471">
        <v>83</v>
      </c>
      <c r="C13471">
        <v>122</v>
      </c>
    </row>
    <row r="13472" spans="1:3" x14ac:dyDescent="0.2">
      <c r="A13472">
        <v>97</v>
      </c>
      <c r="B13472">
        <v>84</v>
      </c>
      <c r="C13472">
        <v>76</v>
      </c>
    </row>
    <row r="13473" spans="1:3" x14ac:dyDescent="0.2">
      <c r="A13473">
        <v>97</v>
      </c>
      <c r="B13473">
        <v>85</v>
      </c>
      <c r="C13473">
        <v>122</v>
      </c>
    </row>
    <row r="13474" spans="1:3" x14ac:dyDescent="0.2">
      <c r="A13474">
        <v>97</v>
      </c>
      <c r="B13474">
        <v>86</v>
      </c>
      <c r="C13474">
        <v>67</v>
      </c>
    </row>
    <row r="13475" spans="1:3" x14ac:dyDescent="0.2">
      <c r="A13475">
        <v>97</v>
      </c>
      <c r="B13475">
        <v>87</v>
      </c>
      <c r="C13475">
        <v>92</v>
      </c>
    </row>
    <row r="13476" spans="1:3" x14ac:dyDescent="0.2">
      <c r="A13476">
        <v>97</v>
      </c>
      <c r="B13476">
        <v>88</v>
      </c>
      <c r="C13476">
        <v>46</v>
      </c>
    </row>
    <row r="13477" spans="1:3" x14ac:dyDescent="0.2">
      <c r="A13477">
        <v>97</v>
      </c>
      <c r="B13477">
        <v>89</v>
      </c>
      <c r="C13477">
        <v>71</v>
      </c>
    </row>
    <row r="13478" spans="1:3" x14ac:dyDescent="0.2">
      <c r="A13478">
        <v>97</v>
      </c>
      <c r="B13478">
        <v>90</v>
      </c>
      <c r="C13478">
        <v>80</v>
      </c>
    </row>
    <row r="13479" spans="1:3" x14ac:dyDescent="0.2">
      <c r="A13479">
        <v>97</v>
      </c>
      <c r="B13479">
        <v>91</v>
      </c>
      <c r="C13479">
        <v>105</v>
      </c>
    </row>
    <row r="13480" spans="1:3" x14ac:dyDescent="0.2">
      <c r="A13480">
        <v>97</v>
      </c>
      <c r="B13480">
        <v>92</v>
      </c>
      <c r="C13480">
        <v>113</v>
      </c>
    </row>
    <row r="13481" spans="1:3" x14ac:dyDescent="0.2">
      <c r="A13481">
        <v>97</v>
      </c>
      <c r="B13481">
        <v>93</v>
      </c>
      <c r="C13481">
        <v>10</v>
      </c>
    </row>
    <row r="13482" spans="1:3" x14ac:dyDescent="0.2">
      <c r="A13482">
        <v>97</v>
      </c>
      <c r="B13482">
        <v>94</v>
      </c>
      <c r="C13482">
        <v>10</v>
      </c>
    </row>
    <row r="13483" spans="1:3" x14ac:dyDescent="0.2">
      <c r="A13483">
        <v>97</v>
      </c>
      <c r="B13483">
        <v>95</v>
      </c>
      <c r="C13483">
        <v>69</v>
      </c>
    </row>
    <row r="13484" spans="1:3" x14ac:dyDescent="0.2">
      <c r="A13484">
        <v>97</v>
      </c>
      <c r="B13484">
        <v>96</v>
      </c>
      <c r="C13484">
        <v>41</v>
      </c>
    </row>
    <row r="13485" spans="1:3" x14ac:dyDescent="0.2">
      <c r="A13485">
        <v>97</v>
      </c>
      <c r="B13485">
        <v>97</v>
      </c>
      <c r="C13485">
        <v>97</v>
      </c>
    </row>
    <row r="13486" spans="1:3" x14ac:dyDescent="0.2">
      <c r="A13486">
        <v>97</v>
      </c>
      <c r="B13486">
        <v>98</v>
      </c>
      <c r="C13486">
        <v>123</v>
      </c>
    </row>
    <row r="13487" spans="1:3" x14ac:dyDescent="0.2">
      <c r="A13487">
        <v>97</v>
      </c>
      <c r="B13487">
        <v>99</v>
      </c>
      <c r="C13487">
        <v>46</v>
      </c>
    </row>
    <row r="13488" spans="1:3" x14ac:dyDescent="0.2">
      <c r="A13488">
        <v>97</v>
      </c>
      <c r="B13488">
        <v>100</v>
      </c>
      <c r="C13488">
        <v>46</v>
      </c>
    </row>
    <row r="13489" spans="1:3" x14ac:dyDescent="0.2">
      <c r="A13489">
        <v>97</v>
      </c>
      <c r="B13489">
        <v>101</v>
      </c>
      <c r="C13489">
        <v>87</v>
      </c>
    </row>
    <row r="13490" spans="1:3" x14ac:dyDescent="0.2">
      <c r="A13490">
        <v>97</v>
      </c>
      <c r="B13490">
        <v>102</v>
      </c>
      <c r="C13490">
        <v>87</v>
      </c>
    </row>
    <row r="13491" spans="1:3" x14ac:dyDescent="0.2">
      <c r="A13491">
        <v>97</v>
      </c>
      <c r="B13491">
        <v>103</v>
      </c>
      <c r="C13491">
        <v>65</v>
      </c>
    </row>
    <row r="13492" spans="1:3" x14ac:dyDescent="0.2">
      <c r="A13492">
        <v>97</v>
      </c>
      <c r="B13492">
        <v>104</v>
      </c>
      <c r="C13492">
        <v>65</v>
      </c>
    </row>
    <row r="13493" spans="1:3" x14ac:dyDescent="0.2">
      <c r="A13493">
        <v>97</v>
      </c>
      <c r="B13493">
        <v>105</v>
      </c>
      <c r="C13493">
        <v>85</v>
      </c>
    </row>
    <row r="13494" spans="1:3" x14ac:dyDescent="0.2">
      <c r="A13494">
        <v>97</v>
      </c>
      <c r="B13494">
        <v>106</v>
      </c>
      <c r="C13494">
        <v>63</v>
      </c>
    </row>
    <row r="13495" spans="1:3" x14ac:dyDescent="0.2">
      <c r="A13495">
        <v>97</v>
      </c>
      <c r="B13495">
        <v>107</v>
      </c>
      <c r="C13495">
        <v>67</v>
      </c>
    </row>
    <row r="13496" spans="1:3" x14ac:dyDescent="0.2">
      <c r="A13496">
        <v>97</v>
      </c>
      <c r="B13496">
        <v>108</v>
      </c>
      <c r="C13496">
        <v>113</v>
      </c>
    </row>
    <row r="13497" spans="1:3" x14ac:dyDescent="0.2">
      <c r="A13497">
        <v>97</v>
      </c>
      <c r="B13497">
        <v>109</v>
      </c>
      <c r="C13497">
        <v>108</v>
      </c>
    </row>
    <row r="13498" spans="1:3" x14ac:dyDescent="0.2">
      <c r="A13498">
        <v>97</v>
      </c>
      <c r="B13498">
        <v>110</v>
      </c>
      <c r="C13498">
        <v>63</v>
      </c>
    </row>
    <row r="13499" spans="1:3" x14ac:dyDescent="0.2">
      <c r="A13499">
        <v>97</v>
      </c>
      <c r="B13499">
        <v>111</v>
      </c>
      <c r="C13499">
        <v>63</v>
      </c>
    </row>
    <row r="13500" spans="1:3" x14ac:dyDescent="0.2">
      <c r="A13500">
        <v>97</v>
      </c>
      <c r="B13500">
        <v>112</v>
      </c>
      <c r="C13500">
        <v>113</v>
      </c>
    </row>
    <row r="13501" spans="1:3" x14ac:dyDescent="0.2">
      <c r="A13501">
        <v>97</v>
      </c>
      <c r="B13501">
        <v>113</v>
      </c>
      <c r="C13501">
        <v>48</v>
      </c>
    </row>
    <row r="13502" spans="1:3" x14ac:dyDescent="0.2">
      <c r="A13502">
        <v>97</v>
      </c>
      <c r="B13502">
        <v>114</v>
      </c>
      <c r="C13502">
        <v>44</v>
      </c>
    </row>
    <row r="13503" spans="1:3" x14ac:dyDescent="0.2">
      <c r="A13503">
        <v>97</v>
      </c>
      <c r="B13503">
        <v>115</v>
      </c>
      <c r="C13503">
        <v>70</v>
      </c>
    </row>
    <row r="13504" spans="1:3" x14ac:dyDescent="0.2">
      <c r="A13504">
        <v>97</v>
      </c>
      <c r="B13504">
        <v>116</v>
      </c>
      <c r="C13504">
        <v>80</v>
      </c>
    </row>
    <row r="13505" spans="1:3" x14ac:dyDescent="0.2">
      <c r="A13505">
        <v>97</v>
      </c>
      <c r="B13505">
        <v>117</v>
      </c>
      <c r="C13505">
        <v>44</v>
      </c>
    </row>
    <row r="13506" spans="1:3" x14ac:dyDescent="0.2">
      <c r="A13506">
        <v>97</v>
      </c>
      <c r="B13506">
        <v>118</v>
      </c>
      <c r="C13506">
        <v>121</v>
      </c>
    </row>
    <row r="13507" spans="1:3" x14ac:dyDescent="0.2">
      <c r="A13507">
        <v>97</v>
      </c>
      <c r="B13507">
        <v>119</v>
      </c>
      <c r="C13507">
        <v>114</v>
      </c>
    </row>
    <row r="13508" spans="1:3" x14ac:dyDescent="0.2">
      <c r="A13508">
        <v>97</v>
      </c>
      <c r="B13508">
        <v>120</v>
      </c>
      <c r="C13508">
        <v>106</v>
      </c>
    </row>
    <row r="13509" spans="1:3" x14ac:dyDescent="0.2">
      <c r="A13509">
        <v>97</v>
      </c>
      <c r="B13509">
        <v>121</v>
      </c>
      <c r="C13509">
        <v>87</v>
      </c>
    </row>
    <row r="13510" spans="1:3" x14ac:dyDescent="0.2">
      <c r="A13510">
        <v>97</v>
      </c>
      <c r="B13510">
        <v>122</v>
      </c>
      <c r="C13510">
        <v>93</v>
      </c>
    </row>
    <row r="13511" spans="1:3" x14ac:dyDescent="0.2">
      <c r="A13511">
        <v>97</v>
      </c>
      <c r="B13511">
        <v>123</v>
      </c>
      <c r="C13511">
        <v>63</v>
      </c>
    </row>
    <row r="13512" spans="1:3" x14ac:dyDescent="0.2">
      <c r="A13512">
        <v>97</v>
      </c>
      <c r="B13512">
        <v>124</v>
      </c>
      <c r="C13512">
        <v>63</v>
      </c>
    </row>
    <row r="13513" spans="1:3" x14ac:dyDescent="0.2">
      <c r="A13513">
        <v>97</v>
      </c>
      <c r="B13513">
        <v>125</v>
      </c>
      <c r="C13513">
        <v>101</v>
      </c>
    </row>
    <row r="13514" spans="1:3" x14ac:dyDescent="0.2">
      <c r="A13514">
        <v>97</v>
      </c>
      <c r="B13514">
        <v>126</v>
      </c>
      <c r="C13514">
        <v>121</v>
      </c>
    </row>
    <row r="13515" spans="1:3" x14ac:dyDescent="0.2">
      <c r="A13515">
        <v>97</v>
      </c>
      <c r="B13515">
        <v>127</v>
      </c>
      <c r="C13515">
        <v>117</v>
      </c>
    </row>
    <row r="13516" spans="1:3" x14ac:dyDescent="0.2">
      <c r="A13516">
        <v>97</v>
      </c>
      <c r="B13516">
        <v>128</v>
      </c>
      <c r="C13516">
        <v>87</v>
      </c>
    </row>
    <row r="13517" spans="1:3" x14ac:dyDescent="0.2">
      <c r="A13517">
        <v>97</v>
      </c>
      <c r="B13517">
        <v>129</v>
      </c>
      <c r="C13517">
        <v>67</v>
      </c>
    </row>
    <row r="13518" spans="1:3" x14ac:dyDescent="0.2">
      <c r="A13518">
        <v>97</v>
      </c>
      <c r="B13518">
        <v>130</v>
      </c>
      <c r="C13518">
        <v>37</v>
      </c>
    </row>
    <row r="13519" spans="1:3" x14ac:dyDescent="0.2">
      <c r="A13519">
        <v>97</v>
      </c>
      <c r="B13519">
        <v>131</v>
      </c>
      <c r="C13519">
        <v>106</v>
      </c>
    </row>
    <row r="13520" spans="1:3" x14ac:dyDescent="0.2">
      <c r="A13520">
        <v>97</v>
      </c>
      <c r="B13520">
        <v>132</v>
      </c>
      <c r="C13520">
        <v>101</v>
      </c>
    </row>
    <row r="13521" spans="1:3" x14ac:dyDescent="0.2">
      <c r="A13521">
        <v>97</v>
      </c>
      <c r="B13521">
        <v>133</v>
      </c>
      <c r="C13521">
        <v>101</v>
      </c>
    </row>
    <row r="13522" spans="1:3" x14ac:dyDescent="0.2">
      <c r="A13522">
        <v>97</v>
      </c>
      <c r="B13522">
        <v>134</v>
      </c>
      <c r="C13522">
        <v>101</v>
      </c>
    </row>
    <row r="13523" spans="1:3" x14ac:dyDescent="0.2">
      <c r="A13523">
        <v>97</v>
      </c>
      <c r="B13523">
        <v>135</v>
      </c>
      <c r="C13523">
        <v>123</v>
      </c>
    </row>
    <row r="13524" spans="1:3" x14ac:dyDescent="0.2">
      <c r="A13524">
        <v>97</v>
      </c>
      <c r="B13524">
        <v>136</v>
      </c>
      <c r="C13524">
        <v>110</v>
      </c>
    </row>
    <row r="13525" spans="1:3" x14ac:dyDescent="0.2">
      <c r="A13525">
        <v>97</v>
      </c>
      <c r="B13525">
        <v>137</v>
      </c>
      <c r="C13525">
        <v>110</v>
      </c>
    </row>
    <row r="13526" spans="1:3" x14ac:dyDescent="0.2">
      <c r="A13526">
        <v>98</v>
      </c>
      <c r="B13526">
        <v>0</v>
      </c>
      <c r="C13526">
        <v>64</v>
      </c>
    </row>
    <row r="13527" spans="1:3" x14ac:dyDescent="0.2">
      <c r="A13527">
        <v>98</v>
      </c>
      <c r="B13527">
        <v>1</v>
      </c>
      <c r="C13527">
        <v>49</v>
      </c>
    </row>
    <row r="13528" spans="1:3" x14ac:dyDescent="0.2">
      <c r="A13528">
        <v>98</v>
      </c>
      <c r="B13528">
        <v>2</v>
      </c>
      <c r="C13528">
        <v>74</v>
      </c>
    </row>
    <row r="13529" spans="1:3" x14ac:dyDescent="0.2">
      <c r="A13529">
        <v>98</v>
      </c>
      <c r="B13529">
        <v>3</v>
      </c>
      <c r="C13529">
        <v>105</v>
      </c>
    </row>
    <row r="13530" spans="1:3" x14ac:dyDescent="0.2">
      <c r="A13530">
        <v>98</v>
      </c>
      <c r="B13530">
        <v>4</v>
      </c>
      <c r="C13530">
        <v>66</v>
      </c>
    </row>
    <row r="13531" spans="1:3" x14ac:dyDescent="0.2">
      <c r="A13531">
        <v>98</v>
      </c>
      <c r="B13531">
        <v>5</v>
      </c>
      <c r="C13531">
        <v>70</v>
      </c>
    </row>
    <row r="13532" spans="1:3" x14ac:dyDescent="0.2">
      <c r="A13532">
        <v>98</v>
      </c>
      <c r="B13532">
        <v>6</v>
      </c>
      <c r="C13532">
        <v>66</v>
      </c>
    </row>
    <row r="13533" spans="1:3" x14ac:dyDescent="0.2">
      <c r="A13533">
        <v>98</v>
      </c>
      <c r="B13533">
        <v>7</v>
      </c>
      <c r="C13533">
        <v>65</v>
      </c>
    </row>
    <row r="13534" spans="1:3" x14ac:dyDescent="0.2">
      <c r="A13534">
        <v>98</v>
      </c>
      <c r="B13534">
        <v>8</v>
      </c>
      <c r="C13534">
        <v>85</v>
      </c>
    </row>
    <row r="13535" spans="1:3" x14ac:dyDescent="0.2">
      <c r="A13535">
        <v>98</v>
      </c>
      <c r="B13535">
        <v>9</v>
      </c>
      <c r="C13535">
        <v>70</v>
      </c>
    </row>
    <row r="13536" spans="1:3" x14ac:dyDescent="0.2">
      <c r="A13536">
        <v>98</v>
      </c>
      <c r="B13536">
        <v>10</v>
      </c>
      <c r="C13536">
        <v>106</v>
      </c>
    </row>
    <row r="13537" spans="1:3" x14ac:dyDescent="0.2">
      <c r="A13537">
        <v>98</v>
      </c>
      <c r="B13537">
        <v>11</v>
      </c>
      <c r="C13537">
        <v>80</v>
      </c>
    </row>
    <row r="13538" spans="1:3" x14ac:dyDescent="0.2">
      <c r="A13538">
        <v>98</v>
      </c>
      <c r="B13538">
        <v>12</v>
      </c>
      <c r="C13538">
        <v>80</v>
      </c>
    </row>
    <row r="13539" spans="1:3" x14ac:dyDescent="0.2">
      <c r="A13539">
        <v>98</v>
      </c>
      <c r="B13539">
        <v>13</v>
      </c>
      <c r="C13539">
        <v>65</v>
      </c>
    </row>
    <row r="13540" spans="1:3" x14ac:dyDescent="0.2">
      <c r="A13540">
        <v>98</v>
      </c>
      <c r="B13540">
        <v>14</v>
      </c>
      <c r="C13540">
        <v>65</v>
      </c>
    </row>
    <row r="13541" spans="1:3" x14ac:dyDescent="0.2">
      <c r="A13541">
        <v>98</v>
      </c>
      <c r="B13541">
        <v>15</v>
      </c>
      <c r="C13541">
        <v>49</v>
      </c>
    </row>
    <row r="13542" spans="1:3" x14ac:dyDescent="0.2">
      <c r="A13542">
        <v>98</v>
      </c>
      <c r="B13542">
        <v>16</v>
      </c>
      <c r="C13542">
        <v>66</v>
      </c>
    </row>
    <row r="13543" spans="1:3" x14ac:dyDescent="0.2">
      <c r="A13543">
        <v>98</v>
      </c>
      <c r="B13543">
        <v>17</v>
      </c>
      <c r="C13543">
        <v>74</v>
      </c>
    </row>
    <row r="13544" spans="1:3" x14ac:dyDescent="0.2">
      <c r="A13544">
        <v>98</v>
      </c>
      <c r="B13544">
        <v>18</v>
      </c>
      <c r="C13544">
        <v>80</v>
      </c>
    </row>
    <row r="13545" spans="1:3" x14ac:dyDescent="0.2">
      <c r="A13545">
        <v>98</v>
      </c>
      <c r="B13545">
        <v>19</v>
      </c>
      <c r="C13545">
        <v>49</v>
      </c>
    </row>
    <row r="13546" spans="1:3" x14ac:dyDescent="0.2">
      <c r="A13546">
        <v>98</v>
      </c>
      <c r="B13546">
        <v>20</v>
      </c>
      <c r="C13546">
        <v>65</v>
      </c>
    </row>
    <row r="13547" spans="1:3" x14ac:dyDescent="0.2">
      <c r="A13547">
        <v>98</v>
      </c>
      <c r="B13547">
        <v>21</v>
      </c>
      <c r="C13547">
        <v>85</v>
      </c>
    </row>
    <row r="13548" spans="1:3" x14ac:dyDescent="0.2">
      <c r="A13548">
        <v>98</v>
      </c>
      <c r="B13548">
        <v>22</v>
      </c>
      <c r="C13548">
        <v>83</v>
      </c>
    </row>
    <row r="13549" spans="1:3" x14ac:dyDescent="0.2">
      <c r="A13549">
        <v>98</v>
      </c>
      <c r="B13549">
        <v>23</v>
      </c>
      <c r="C13549">
        <v>65</v>
      </c>
    </row>
    <row r="13550" spans="1:3" x14ac:dyDescent="0.2">
      <c r="A13550">
        <v>98</v>
      </c>
      <c r="B13550">
        <v>24</v>
      </c>
      <c r="C13550">
        <v>99</v>
      </c>
    </row>
    <row r="13551" spans="1:3" x14ac:dyDescent="0.2">
      <c r="A13551">
        <v>98</v>
      </c>
      <c r="B13551">
        <v>25</v>
      </c>
      <c r="C13551">
        <v>64</v>
      </c>
    </row>
    <row r="13552" spans="1:3" x14ac:dyDescent="0.2">
      <c r="A13552">
        <v>98</v>
      </c>
      <c r="B13552">
        <v>26</v>
      </c>
      <c r="C13552">
        <v>49</v>
      </c>
    </row>
    <row r="13553" spans="1:3" x14ac:dyDescent="0.2">
      <c r="A13553">
        <v>98</v>
      </c>
      <c r="B13553">
        <v>27</v>
      </c>
      <c r="C13553">
        <v>97</v>
      </c>
    </row>
    <row r="13554" spans="1:3" x14ac:dyDescent="0.2">
      <c r="A13554">
        <v>98</v>
      </c>
      <c r="B13554">
        <v>28</v>
      </c>
      <c r="C13554">
        <v>46</v>
      </c>
    </row>
    <row r="13555" spans="1:3" x14ac:dyDescent="0.2">
      <c r="A13555">
        <v>98</v>
      </c>
      <c r="B13555">
        <v>29</v>
      </c>
      <c r="C13555">
        <v>70</v>
      </c>
    </row>
    <row r="13556" spans="1:3" x14ac:dyDescent="0.2">
      <c r="A13556">
        <v>98</v>
      </c>
      <c r="B13556">
        <v>30</v>
      </c>
      <c r="C13556">
        <v>99</v>
      </c>
    </row>
    <row r="13557" spans="1:3" x14ac:dyDescent="0.2">
      <c r="A13557">
        <v>98</v>
      </c>
      <c r="B13557">
        <v>31</v>
      </c>
      <c r="C13557">
        <v>10</v>
      </c>
    </row>
    <row r="13558" spans="1:3" x14ac:dyDescent="0.2">
      <c r="A13558">
        <v>98</v>
      </c>
      <c r="B13558">
        <v>32</v>
      </c>
      <c r="C13558">
        <v>70</v>
      </c>
    </row>
    <row r="13559" spans="1:3" x14ac:dyDescent="0.2">
      <c r="A13559">
        <v>98</v>
      </c>
      <c r="B13559">
        <v>33</v>
      </c>
      <c r="C13559">
        <v>46</v>
      </c>
    </row>
    <row r="13560" spans="1:3" x14ac:dyDescent="0.2">
      <c r="A13560">
        <v>98</v>
      </c>
      <c r="B13560">
        <v>34</v>
      </c>
      <c r="C13560">
        <v>46</v>
      </c>
    </row>
    <row r="13561" spans="1:3" x14ac:dyDescent="0.2">
      <c r="A13561">
        <v>98</v>
      </c>
      <c r="B13561">
        <v>35</v>
      </c>
      <c r="C13561">
        <v>105</v>
      </c>
    </row>
    <row r="13562" spans="1:3" x14ac:dyDescent="0.2">
      <c r="A13562">
        <v>98</v>
      </c>
      <c r="B13562">
        <v>36</v>
      </c>
      <c r="C13562">
        <v>105</v>
      </c>
    </row>
    <row r="13563" spans="1:3" x14ac:dyDescent="0.2">
      <c r="A13563">
        <v>98</v>
      </c>
      <c r="B13563">
        <v>37</v>
      </c>
      <c r="C13563">
        <v>101</v>
      </c>
    </row>
    <row r="13564" spans="1:3" x14ac:dyDescent="0.2">
      <c r="A13564">
        <v>98</v>
      </c>
      <c r="B13564">
        <v>38</v>
      </c>
      <c r="C13564">
        <v>121</v>
      </c>
    </row>
    <row r="13565" spans="1:3" x14ac:dyDescent="0.2">
      <c r="A13565">
        <v>98</v>
      </c>
      <c r="B13565">
        <v>39</v>
      </c>
      <c r="C13565">
        <v>83</v>
      </c>
    </row>
    <row r="13566" spans="1:3" x14ac:dyDescent="0.2">
      <c r="A13566">
        <v>98</v>
      </c>
      <c r="B13566">
        <v>40</v>
      </c>
      <c r="C13566">
        <v>93</v>
      </c>
    </row>
    <row r="13567" spans="1:3" x14ac:dyDescent="0.2">
      <c r="A13567">
        <v>98</v>
      </c>
      <c r="B13567">
        <v>41</v>
      </c>
      <c r="C13567">
        <v>61</v>
      </c>
    </row>
    <row r="13568" spans="1:3" x14ac:dyDescent="0.2">
      <c r="A13568">
        <v>98</v>
      </c>
      <c r="B13568">
        <v>42</v>
      </c>
      <c r="C13568">
        <v>10</v>
      </c>
    </row>
    <row r="13569" spans="1:3" x14ac:dyDescent="0.2">
      <c r="A13569">
        <v>98</v>
      </c>
      <c r="B13569">
        <v>43</v>
      </c>
      <c r="C13569">
        <v>10</v>
      </c>
    </row>
    <row r="13570" spans="1:3" x14ac:dyDescent="0.2">
      <c r="A13570">
        <v>98</v>
      </c>
      <c r="B13570">
        <v>44</v>
      </c>
      <c r="C13570">
        <v>101</v>
      </c>
    </row>
    <row r="13571" spans="1:3" x14ac:dyDescent="0.2">
      <c r="A13571">
        <v>98</v>
      </c>
      <c r="B13571">
        <v>45</v>
      </c>
      <c r="C13571">
        <v>99</v>
      </c>
    </row>
    <row r="13572" spans="1:3" x14ac:dyDescent="0.2">
      <c r="A13572">
        <v>98</v>
      </c>
      <c r="B13572">
        <v>46</v>
      </c>
      <c r="C13572">
        <v>67</v>
      </c>
    </row>
    <row r="13573" spans="1:3" x14ac:dyDescent="0.2">
      <c r="A13573">
        <v>98</v>
      </c>
      <c r="B13573">
        <v>47</v>
      </c>
      <c r="C13573">
        <v>67</v>
      </c>
    </row>
    <row r="13574" spans="1:3" x14ac:dyDescent="0.2">
      <c r="A13574">
        <v>98</v>
      </c>
      <c r="B13574">
        <v>48</v>
      </c>
      <c r="C13574">
        <v>123</v>
      </c>
    </row>
    <row r="13575" spans="1:3" x14ac:dyDescent="0.2">
      <c r="A13575">
        <v>98</v>
      </c>
      <c r="B13575">
        <v>49</v>
      </c>
      <c r="C13575">
        <v>112</v>
      </c>
    </row>
    <row r="13576" spans="1:3" x14ac:dyDescent="0.2">
      <c r="A13576">
        <v>98</v>
      </c>
      <c r="B13576">
        <v>50</v>
      </c>
      <c r="C13576">
        <v>61</v>
      </c>
    </row>
    <row r="13577" spans="1:3" x14ac:dyDescent="0.2">
      <c r="A13577">
        <v>98</v>
      </c>
      <c r="B13577">
        <v>51</v>
      </c>
      <c r="C13577">
        <v>46</v>
      </c>
    </row>
    <row r="13578" spans="1:3" x14ac:dyDescent="0.2">
      <c r="A13578">
        <v>98</v>
      </c>
      <c r="B13578">
        <v>52</v>
      </c>
      <c r="C13578">
        <v>85</v>
      </c>
    </row>
    <row r="13579" spans="1:3" x14ac:dyDescent="0.2">
      <c r="A13579">
        <v>98</v>
      </c>
      <c r="B13579">
        <v>53</v>
      </c>
      <c r="C13579">
        <v>85</v>
      </c>
    </row>
    <row r="13580" spans="1:3" x14ac:dyDescent="0.2">
      <c r="A13580">
        <v>98</v>
      </c>
      <c r="B13580">
        <v>54</v>
      </c>
      <c r="C13580">
        <v>93</v>
      </c>
    </row>
    <row r="13581" spans="1:3" x14ac:dyDescent="0.2">
      <c r="A13581">
        <v>98</v>
      </c>
      <c r="B13581">
        <v>55</v>
      </c>
      <c r="C13581">
        <v>122</v>
      </c>
    </row>
    <row r="13582" spans="1:3" x14ac:dyDescent="0.2">
      <c r="A13582">
        <v>98</v>
      </c>
      <c r="B13582">
        <v>56</v>
      </c>
      <c r="C13582">
        <v>122</v>
      </c>
    </row>
    <row r="13583" spans="1:3" x14ac:dyDescent="0.2">
      <c r="A13583">
        <v>98</v>
      </c>
      <c r="B13583">
        <v>57</v>
      </c>
      <c r="C13583">
        <v>122</v>
      </c>
    </row>
    <row r="13584" spans="1:3" x14ac:dyDescent="0.2">
      <c r="A13584">
        <v>98</v>
      </c>
      <c r="B13584">
        <v>58</v>
      </c>
      <c r="C13584">
        <v>46</v>
      </c>
    </row>
    <row r="13585" spans="1:3" x14ac:dyDescent="0.2">
      <c r="A13585">
        <v>98</v>
      </c>
      <c r="B13585">
        <v>59</v>
      </c>
      <c r="C13585">
        <v>46</v>
      </c>
    </row>
    <row r="13586" spans="1:3" x14ac:dyDescent="0.2">
      <c r="A13586">
        <v>98</v>
      </c>
      <c r="B13586">
        <v>60</v>
      </c>
      <c r="C13586">
        <v>86</v>
      </c>
    </row>
    <row r="13587" spans="1:3" x14ac:dyDescent="0.2">
      <c r="A13587">
        <v>98</v>
      </c>
      <c r="B13587">
        <v>61</v>
      </c>
      <c r="C13587">
        <v>106</v>
      </c>
    </row>
    <row r="13588" spans="1:3" x14ac:dyDescent="0.2">
      <c r="A13588">
        <v>98</v>
      </c>
      <c r="B13588">
        <v>62</v>
      </c>
      <c r="C13588">
        <v>99</v>
      </c>
    </row>
    <row r="13589" spans="1:3" x14ac:dyDescent="0.2">
      <c r="A13589">
        <v>98</v>
      </c>
      <c r="B13589">
        <v>63</v>
      </c>
      <c r="C13589">
        <v>101</v>
      </c>
    </row>
    <row r="13590" spans="1:3" x14ac:dyDescent="0.2">
      <c r="A13590">
        <v>98</v>
      </c>
      <c r="B13590">
        <v>64</v>
      </c>
      <c r="C13590">
        <v>112</v>
      </c>
    </row>
    <row r="13591" spans="1:3" x14ac:dyDescent="0.2">
      <c r="A13591">
        <v>98</v>
      </c>
      <c r="B13591">
        <v>65</v>
      </c>
      <c r="C13591">
        <v>63</v>
      </c>
    </row>
    <row r="13592" spans="1:3" x14ac:dyDescent="0.2">
      <c r="A13592">
        <v>98</v>
      </c>
      <c r="B13592">
        <v>66</v>
      </c>
      <c r="C13592">
        <v>92</v>
      </c>
    </row>
    <row r="13593" spans="1:3" x14ac:dyDescent="0.2">
      <c r="A13593">
        <v>98</v>
      </c>
      <c r="B13593">
        <v>67</v>
      </c>
      <c r="C13593">
        <v>121</v>
      </c>
    </row>
    <row r="13594" spans="1:3" x14ac:dyDescent="0.2">
      <c r="A13594">
        <v>98</v>
      </c>
      <c r="B13594">
        <v>68</v>
      </c>
      <c r="C13594">
        <v>119</v>
      </c>
    </row>
    <row r="13595" spans="1:3" x14ac:dyDescent="0.2">
      <c r="A13595">
        <v>98</v>
      </c>
      <c r="B13595">
        <v>69</v>
      </c>
      <c r="C13595">
        <v>97</v>
      </c>
    </row>
    <row r="13596" spans="1:3" x14ac:dyDescent="0.2">
      <c r="A13596">
        <v>98</v>
      </c>
      <c r="B13596">
        <v>70</v>
      </c>
      <c r="C13596">
        <v>37</v>
      </c>
    </row>
    <row r="13597" spans="1:3" x14ac:dyDescent="0.2">
      <c r="A13597">
        <v>98</v>
      </c>
      <c r="B13597">
        <v>71</v>
      </c>
      <c r="C13597">
        <v>113</v>
      </c>
    </row>
    <row r="13598" spans="1:3" x14ac:dyDescent="0.2">
      <c r="A13598">
        <v>98</v>
      </c>
      <c r="B13598">
        <v>72</v>
      </c>
      <c r="C13598">
        <v>65</v>
      </c>
    </row>
    <row r="13599" spans="1:3" x14ac:dyDescent="0.2">
      <c r="A13599">
        <v>98</v>
      </c>
      <c r="B13599">
        <v>73</v>
      </c>
      <c r="C13599">
        <v>85</v>
      </c>
    </row>
    <row r="13600" spans="1:3" x14ac:dyDescent="0.2">
      <c r="A13600">
        <v>98</v>
      </c>
      <c r="B13600">
        <v>74</v>
      </c>
      <c r="C13600">
        <v>113</v>
      </c>
    </row>
    <row r="13601" spans="1:3" x14ac:dyDescent="0.2">
      <c r="A13601">
        <v>98</v>
      </c>
      <c r="B13601">
        <v>75</v>
      </c>
      <c r="C13601">
        <v>108</v>
      </c>
    </row>
    <row r="13602" spans="1:3" x14ac:dyDescent="0.2">
      <c r="A13602">
        <v>98</v>
      </c>
      <c r="B13602">
        <v>76</v>
      </c>
      <c r="C13602">
        <v>114</v>
      </c>
    </row>
    <row r="13603" spans="1:3" x14ac:dyDescent="0.2">
      <c r="A13603">
        <v>98</v>
      </c>
      <c r="B13603">
        <v>77</v>
      </c>
      <c r="C13603">
        <v>114</v>
      </c>
    </row>
    <row r="13604" spans="1:3" x14ac:dyDescent="0.2">
      <c r="A13604">
        <v>98</v>
      </c>
      <c r="B13604">
        <v>78</v>
      </c>
      <c r="C13604">
        <v>85</v>
      </c>
    </row>
    <row r="13605" spans="1:3" x14ac:dyDescent="0.2">
      <c r="A13605">
        <v>98</v>
      </c>
      <c r="B13605">
        <v>79</v>
      </c>
      <c r="C13605">
        <v>48</v>
      </c>
    </row>
    <row r="13606" spans="1:3" x14ac:dyDescent="0.2">
      <c r="A13606">
        <v>98</v>
      </c>
      <c r="B13606">
        <v>80</v>
      </c>
      <c r="C13606">
        <v>92</v>
      </c>
    </row>
    <row r="13607" spans="1:3" x14ac:dyDescent="0.2">
      <c r="A13607">
        <v>98</v>
      </c>
      <c r="B13607">
        <v>81</v>
      </c>
      <c r="C13607">
        <v>93</v>
      </c>
    </row>
    <row r="13608" spans="1:3" x14ac:dyDescent="0.2">
      <c r="A13608">
        <v>98</v>
      </c>
      <c r="B13608">
        <v>82</v>
      </c>
      <c r="C13608">
        <v>66</v>
      </c>
    </row>
    <row r="13609" spans="1:3" x14ac:dyDescent="0.2">
      <c r="A13609">
        <v>98</v>
      </c>
      <c r="B13609">
        <v>83</v>
      </c>
      <c r="C13609">
        <v>63</v>
      </c>
    </row>
    <row r="13610" spans="1:3" x14ac:dyDescent="0.2">
      <c r="A13610">
        <v>98</v>
      </c>
      <c r="B13610">
        <v>84</v>
      </c>
      <c r="C13610">
        <v>87</v>
      </c>
    </row>
    <row r="13611" spans="1:3" x14ac:dyDescent="0.2">
      <c r="A13611">
        <v>98</v>
      </c>
      <c r="B13611">
        <v>85</v>
      </c>
      <c r="C13611">
        <v>87</v>
      </c>
    </row>
    <row r="13612" spans="1:3" x14ac:dyDescent="0.2">
      <c r="A13612">
        <v>98</v>
      </c>
      <c r="B13612">
        <v>86</v>
      </c>
      <c r="C13612">
        <v>119</v>
      </c>
    </row>
    <row r="13613" spans="1:3" x14ac:dyDescent="0.2">
      <c r="A13613">
        <v>98</v>
      </c>
      <c r="B13613">
        <v>87</v>
      </c>
      <c r="C13613">
        <v>121</v>
      </c>
    </row>
    <row r="13614" spans="1:3" x14ac:dyDescent="0.2">
      <c r="A13614">
        <v>98</v>
      </c>
      <c r="B13614">
        <v>88</v>
      </c>
      <c r="C13614">
        <v>44</v>
      </c>
    </row>
    <row r="13615" spans="1:3" x14ac:dyDescent="0.2">
      <c r="A13615">
        <v>98</v>
      </c>
      <c r="B13615">
        <v>89</v>
      </c>
      <c r="C13615">
        <v>85</v>
      </c>
    </row>
    <row r="13616" spans="1:3" x14ac:dyDescent="0.2">
      <c r="A13616">
        <v>98</v>
      </c>
      <c r="B13616">
        <v>90</v>
      </c>
      <c r="C13616">
        <v>76</v>
      </c>
    </row>
    <row r="13617" spans="1:3" x14ac:dyDescent="0.2">
      <c r="A13617">
        <v>98</v>
      </c>
      <c r="B13617">
        <v>91</v>
      </c>
      <c r="C13617">
        <v>46</v>
      </c>
    </row>
    <row r="13618" spans="1:3" x14ac:dyDescent="0.2">
      <c r="A13618">
        <v>98</v>
      </c>
      <c r="B13618">
        <v>92</v>
      </c>
      <c r="C13618">
        <v>101</v>
      </c>
    </row>
    <row r="13619" spans="1:3" x14ac:dyDescent="0.2">
      <c r="A13619">
        <v>98</v>
      </c>
      <c r="B13619">
        <v>93</v>
      </c>
      <c r="C13619">
        <v>60</v>
      </c>
    </row>
    <row r="13620" spans="1:3" x14ac:dyDescent="0.2">
      <c r="A13620">
        <v>98</v>
      </c>
      <c r="B13620">
        <v>94</v>
      </c>
      <c r="C13620">
        <v>60</v>
      </c>
    </row>
    <row r="13621" spans="1:3" x14ac:dyDescent="0.2">
      <c r="A13621">
        <v>98</v>
      </c>
      <c r="B13621">
        <v>95</v>
      </c>
      <c r="C13621">
        <v>88</v>
      </c>
    </row>
    <row r="13622" spans="1:3" x14ac:dyDescent="0.2">
      <c r="A13622">
        <v>98</v>
      </c>
      <c r="B13622">
        <v>96</v>
      </c>
      <c r="C13622">
        <v>88</v>
      </c>
    </row>
    <row r="13623" spans="1:3" x14ac:dyDescent="0.2">
      <c r="A13623">
        <v>98</v>
      </c>
      <c r="B13623">
        <v>97</v>
      </c>
      <c r="C13623">
        <v>123</v>
      </c>
    </row>
    <row r="13624" spans="1:3" x14ac:dyDescent="0.2">
      <c r="A13624">
        <v>98</v>
      </c>
      <c r="B13624">
        <v>98</v>
      </c>
      <c r="C13624">
        <v>98</v>
      </c>
    </row>
    <row r="13625" spans="1:3" x14ac:dyDescent="0.2">
      <c r="A13625">
        <v>98</v>
      </c>
      <c r="B13625">
        <v>99</v>
      </c>
      <c r="C13625">
        <v>44</v>
      </c>
    </row>
    <row r="13626" spans="1:3" x14ac:dyDescent="0.2">
      <c r="A13626">
        <v>98</v>
      </c>
      <c r="B13626">
        <v>100</v>
      </c>
      <c r="C13626">
        <v>63</v>
      </c>
    </row>
    <row r="13627" spans="1:3" x14ac:dyDescent="0.2">
      <c r="A13627">
        <v>98</v>
      </c>
      <c r="B13627">
        <v>101</v>
      </c>
      <c r="C13627">
        <v>86</v>
      </c>
    </row>
    <row r="13628" spans="1:3" x14ac:dyDescent="0.2">
      <c r="A13628">
        <v>98</v>
      </c>
      <c r="B13628">
        <v>102</v>
      </c>
      <c r="C13628">
        <v>119</v>
      </c>
    </row>
    <row r="13629" spans="1:3" x14ac:dyDescent="0.2">
      <c r="A13629">
        <v>98</v>
      </c>
      <c r="B13629">
        <v>103</v>
      </c>
      <c r="C13629">
        <v>97</v>
      </c>
    </row>
    <row r="13630" spans="1:3" x14ac:dyDescent="0.2">
      <c r="A13630">
        <v>98</v>
      </c>
      <c r="B13630">
        <v>104</v>
      </c>
      <c r="C13630">
        <v>113</v>
      </c>
    </row>
    <row r="13631" spans="1:3" x14ac:dyDescent="0.2">
      <c r="A13631">
        <v>98</v>
      </c>
      <c r="B13631">
        <v>105</v>
      </c>
      <c r="C13631">
        <v>92</v>
      </c>
    </row>
    <row r="13632" spans="1:3" x14ac:dyDescent="0.2">
      <c r="A13632">
        <v>98</v>
      </c>
      <c r="B13632">
        <v>106</v>
      </c>
      <c r="C13632">
        <v>86</v>
      </c>
    </row>
    <row r="13633" spans="1:3" x14ac:dyDescent="0.2">
      <c r="A13633">
        <v>98</v>
      </c>
      <c r="B13633">
        <v>107</v>
      </c>
      <c r="C13633">
        <v>119</v>
      </c>
    </row>
    <row r="13634" spans="1:3" x14ac:dyDescent="0.2">
      <c r="A13634">
        <v>98</v>
      </c>
      <c r="B13634">
        <v>108</v>
      </c>
      <c r="C13634">
        <v>110</v>
      </c>
    </row>
    <row r="13635" spans="1:3" x14ac:dyDescent="0.2">
      <c r="A13635">
        <v>98</v>
      </c>
      <c r="B13635">
        <v>109</v>
      </c>
      <c r="C13635">
        <v>101</v>
      </c>
    </row>
    <row r="13636" spans="1:3" x14ac:dyDescent="0.2">
      <c r="A13636">
        <v>98</v>
      </c>
      <c r="B13636">
        <v>110</v>
      </c>
      <c r="C13636">
        <v>86</v>
      </c>
    </row>
    <row r="13637" spans="1:3" x14ac:dyDescent="0.2">
      <c r="A13637">
        <v>98</v>
      </c>
      <c r="B13637">
        <v>111</v>
      </c>
      <c r="C13637">
        <v>86</v>
      </c>
    </row>
    <row r="13638" spans="1:3" x14ac:dyDescent="0.2">
      <c r="A13638">
        <v>98</v>
      </c>
      <c r="B13638">
        <v>112</v>
      </c>
      <c r="C13638">
        <v>110</v>
      </c>
    </row>
    <row r="13639" spans="1:3" x14ac:dyDescent="0.2">
      <c r="A13639">
        <v>98</v>
      </c>
      <c r="B13639">
        <v>113</v>
      </c>
      <c r="C13639">
        <v>123</v>
      </c>
    </row>
    <row r="13640" spans="1:3" x14ac:dyDescent="0.2">
      <c r="A13640">
        <v>98</v>
      </c>
      <c r="B13640">
        <v>114</v>
      </c>
      <c r="C13640">
        <v>86</v>
      </c>
    </row>
    <row r="13641" spans="1:3" x14ac:dyDescent="0.2">
      <c r="A13641">
        <v>98</v>
      </c>
      <c r="B13641">
        <v>115</v>
      </c>
      <c r="C13641">
        <v>76</v>
      </c>
    </row>
    <row r="13642" spans="1:3" x14ac:dyDescent="0.2">
      <c r="A13642">
        <v>98</v>
      </c>
      <c r="B13642">
        <v>116</v>
      </c>
      <c r="C13642">
        <v>122</v>
      </c>
    </row>
    <row r="13643" spans="1:3" x14ac:dyDescent="0.2">
      <c r="A13643">
        <v>98</v>
      </c>
      <c r="B13643">
        <v>117</v>
      </c>
      <c r="C13643">
        <v>86</v>
      </c>
    </row>
    <row r="13644" spans="1:3" x14ac:dyDescent="0.2">
      <c r="A13644">
        <v>98</v>
      </c>
      <c r="B13644">
        <v>118</v>
      </c>
      <c r="C13644">
        <v>125</v>
      </c>
    </row>
    <row r="13645" spans="1:3" x14ac:dyDescent="0.2">
      <c r="A13645">
        <v>98</v>
      </c>
      <c r="B13645">
        <v>119</v>
      </c>
      <c r="C13645">
        <v>120</v>
      </c>
    </row>
    <row r="13646" spans="1:3" x14ac:dyDescent="0.2">
      <c r="A13646">
        <v>98</v>
      </c>
      <c r="B13646">
        <v>120</v>
      </c>
      <c r="C13646">
        <v>98</v>
      </c>
    </row>
    <row r="13647" spans="1:3" x14ac:dyDescent="0.2">
      <c r="A13647">
        <v>98</v>
      </c>
      <c r="B13647">
        <v>121</v>
      </c>
      <c r="C13647">
        <v>119</v>
      </c>
    </row>
    <row r="13648" spans="1:3" x14ac:dyDescent="0.2">
      <c r="A13648">
        <v>98</v>
      </c>
      <c r="B13648">
        <v>122</v>
      </c>
      <c r="C13648">
        <v>117</v>
      </c>
    </row>
    <row r="13649" spans="1:3" x14ac:dyDescent="0.2">
      <c r="A13649">
        <v>98</v>
      </c>
      <c r="B13649">
        <v>123</v>
      </c>
      <c r="C13649">
        <v>86</v>
      </c>
    </row>
    <row r="13650" spans="1:3" x14ac:dyDescent="0.2">
      <c r="A13650">
        <v>98</v>
      </c>
      <c r="B13650">
        <v>124</v>
      </c>
      <c r="C13650">
        <v>86</v>
      </c>
    </row>
    <row r="13651" spans="1:3" x14ac:dyDescent="0.2">
      <c r="A13651">
        <v>98</v>
      </c>
      <c r="B13651">
        <v>125</v>
      </c>
      <c r="C13651">
        <v>125</v>
      </c>
    </row>
    <row r="13652" spans="1:3" x14ac:dyDescent="0.2">
      <c r="A13652">
        <v>98</v>
      </c>
      <c r="B13652">
        <v>126</v>
      </c>
      <c r="C13652">
        <v>125</v>
      </c>
    </row>
    <row r="13653" spans="1:3" x14ac:dyDescent="0.2">
      <c r="A13653">
        <v>98</v>
      </c>
      <c r="B13653">
        <v>127</v>
      </c>
      <c r="C13653">
        <v>120</v>
      </c>
    </row>
    <row r="13654" spans="1:3" x14ac:dyDescent="0.2">
      <c r="A13654">
        <v>98</v>
      </c>
      <c r="B13654">
        <v>128</v>
      </c>
      <c r="C13654">
        <v>119</v>
      </c>
    </row>
    <row r="13655" spans="1:3" x14ac:dyDescent="0.2">
      <c r="A13655">
        <v>98</v>
      </c>
      <c r="B13655">
        <v>129</v>
      </c>
      <c r="C13655">
        <v>120</v>
      </c>
    </row>
    <row r="13656" spans="1:3" x14ac:dyDescent="0.2">
      <c r="A13656">
        <v>98</v>
      </c>
      <c r="B13656">
        <v>130</v>
      </c>
      <c r="C13656">
        <v>121</v>
      </c>
    </row>
    <row r="13657" spans="1:3" x14ac:dyDescent="0.2">
      <c r="A13657">
        <v>98</v>
      </c>
      <c r="B13657">
        <v>131</v>
      </c>
      <c r="C13657">
        <v>98</v>
      </c>
    </row>
    <row r="13658" spans="1:3" x14ac:dyDescent="0.2">
      <c r="A13658">
        <v>98</v>
      </c>
      <c r="B13658">
        <v>132</v>
      </c>
      <c r="C13658">
        <v>98</v>
      </c>
    </row>
    <row r="13659" spans="1:3" x14ac:dyDescent="0.2">
      <c r="A13659">
        <v>98</v>
      </c>
      <c r="B13659">
        <v>133</v>
      </c>
      <c r="C13659">
        <v>98</v>
      </c>
    </row>
    <row r="13660" spans="1:3" x14ac:dyDescent="0.2">
      <c r="A13660">
        <v>98</v>
      </c>
      <c r="B13660">
        <v>134</v>
      </c>
      <c r="C13660">
        <v>98</v>
      </c>
    </row>
    <row r="13661" spans="1:3" x14ac:dyDescent="0.2">
      <c r="A13661">
        <v>98</v>
      </c>
      <c r="B13661">
        <v>135</v>
      </c>
      <c r="C13661">
        <v>98</v>
      </c>
    </row>
    <row r="13662" spans="1:3" x14ac:dyDescent="0.2">
      <c r="A13662">
        <v>98</v>
      </c>
      <c r="B13662">
        <v>136</v>
      </c>
      <c r="C13662">
        <v>98</v>
      </c>
    </row>
    <row r="13663" spans="1:3" x14ac:dyDescent="0.2">
      <c r="A13663">
        <v>98</v>
      </c>
      <c r="B13663">
        <v>137</v>
      </c>
      <c r="C13663">
        <v>98</v>
      </c>
    </row>
    <row r="13664" spans="1:3" x14ac:dyDescent="0.2">
      <c r="A13664">
        <v>99</v>
      </c>
      <c r="B13664">
        <v>0</v>
      </c>
      <c r="C13664">
        <v>33</v>
      </c>
    </row>
    <row r="13665" spans="1:3" x14ac:dyDescent="0.2">
      <c r="A13665">
        <v>99</v>
      </c>
      <c r="B13665">
        <v>1</v>
      </c>
      <c r="C13665">
        <v>33</v>
      </c>
    </row>
    <row r="13666" spans="1:3" x14ac:dyDescent="0.2">
      <c r="A13666">
        <v>99</v>
      </c>
      <c r="B13666">
        <v>2</v>
      </c>
      <c r="C13666">
        <v>73</v>
      </c>
    </row>
    <row r="13667" spans="1:3" x14ac:dyDescent="0.2">
      <c r="A13667">
        <v>99</v>
      </c>
      <c r="B13667">
        <v>3</v>
      </c>
      <c r="C13667">
        <v>59</v>
      </c>
    </row>
    <row r="13668" spans="1:3" x14ac:dyDescent="0.2">
      <c r="A13668">
        <v>99</v>
      </c>
      <c r="B13668">
        <v>4</v>
      </c>
      <c r="C13668">
        <v>28</v>
      </c>
    </row>
    <row r="13669" spans="1:3" x14ac:dyDescent="0.2">
      <c r="A13669">
        <v>99</v>
      </c>
      <c r="B13669">
        <v>5</v>
      </c>
      <c r="C13669">
        <v>56</v>
      </c>
    </row>
    <row r="13670" spans="1:3" x14ac:dyDescent="0.2">
      <c r="A13670">
        <v>99</v>
      </c>
      <c r="B13670">
        <v>6</v>
      </c>
      <c r="C13670">
        <v>28</v>
      </c>
    </row>
    <row r="13671" spans="1:3" x14ac:dyDescent="0.2">
      <c r="A13671">
        <v>99</v>
      </c>
      <c r="B13671">
        <v>7</v>
      </c>
      <c r="C13671">
        <v>115</v>
      </c>
    </row>
    <row r="13672" spans="1:3" x14ac:dyDescent="0.2">
      <c r="A13672">
        <v>99</v>
      </c>
      <c r="B13672">
        <v>8</v>
      </c>
      <c r="C13672">
        <v>40</v>
      </c>
    </row>
    <row r="13673" spans="1:3" x14ac:dyDescent="0.2">
      <c r="A13673">
        <v>99</v>
      </c>
      <c r="B13673">
        <v>9</v>
      </c>
      <c r="C13673">
        <v>55</v>
      </c>
    </row>
    <row r="13674" spans="1:3" x14ac:dyDescent="0.2">
      <c r="A13674">
        <v>99</v>
      </c>
      <c r="B13674">
        <v>10</v>
      </c>
      <c r="C13674">
        <v>46</v>
      </c>
    </row>
    <row r="13675" spans="1:3" x14ac:dyDescent="0.2">
      <c r="A13675">
        <v>99</v>
      </c>
      <c r="B13675">
        <v>11</v>
      </c>
      <c r="C13675">
        <v>58</v>
      </c>
    </row>
    <row r="13676" spans="1:3" x14ac:dyDescent="0.2">
      <c r="A13676">
        <v>99</v>
      </c>
      <c r="B13676">
        <v>12</v>
      </c>
      <c r="C13676">
        <v>55</v>
      </c>
    </row>
    <row r="13677" spans="1:3" x14ac:dyDescent="0.2">
      <c r="A13677">
        <v>99</v>
      </c>
      <c r="B13677">
        <v>13</v>
      </c>
      <c r="C13677">
        <v>115</v>
      </c>
    </row>
    <row r="13678" spans="1:3" x14ac:dyDescent="0.2">
      <c r="A13678">
        <v>99</v>
      </c>
      <c r="B13678">
        <v>14</v>
      </c>
      <c r="C13678">
        <v>115</v>
      </c>
    </row>
    <row r="13679" spans="1:3" x14ac:dyDescent="0.2">
      <c r="A13679">
        <v>99</v>
      </c>
      <c r="B13679">
        <v>15</v>
      </c>
      <c r="C13679">
        <v>51</v>
      </c>
    </row>
    <row r="13680" spans="1:3" x14ac:dyDescent="0.2">
      <c r="A13680">
        <v>99</v>
      </c>
      <c r="B13680">
        <v>16</v>
      </c>
      <c r="C13680">
        <v>91</v>
      </c>
    </row>
    <row r="13681" spans="1:3" x14ac:dyDescent="0.2">
      <c r="A13681">
        <v>99</v>
      </c>
      <c r="B13681">
        <v>17</v>
      </c>
      <c r="C13681">
        <v>73</v>
      </c>
    </row>
    <row r="13682" spans="1:3" x14ac:dyDescent="0.2">
      <c r="A13682">
        <v>99</v>
      </c>
      <c r="B13682">
        <v>18</v>
      </c>
      <c r="C13682">
        <v>58</v>
      </c>
    </row>
    <row r="13683" spans="1:3" x14ac:dyDescent="0.2">
      <c r="A13683">
        <v>99</v>
      </c>
      <c r="B13683">
        <v>19</v>
      </c>
      <c r="C13683">
        <v>51</v>
      </c>
    </row>
    <row r="13684" spans="1:3" x14ac:dyDescent="0.2">
      <c r="A13684">
        <v>99</v>
      </c>
      <c r="B13684">
        <v>20</v>
      </c>
      <c r="C13684">
        <v>115</v>
      </c>
    </row>
    <row r="13685" spans="1:3" x14ac:dyDescent="0.2">
      <c r="A13685">
        <v>99</v>
      </c>
      <c r="B13685">
        <v>21</v>
      </c>
      <c r="C13685">
        <v>42</v>
      </c>
    </row>
    <row r="13686" spans="1:3" x14ac:dyDescent="0.2">
      <c r="A13686">
        <v>99</v>
      </c>
      <c r="B13686">
        <v>22</v>
      </c>
      <c r="C13686">
        <v>54</v>
      </c>
    </row>
    <row r="13687" spans="1:3" x14ac:dyDescent="0.2">
      <c r="A13687">
        <v>99</v>
      </c>
      <c r="B13687">
        <v>23</v>
      </c>
      <c r="C13687">
        <v>54</v>
      </c>
    </row>
    <row r="13688" spans="1:3" x14ac:dyDescent="0.2">
      <c r="A13688">
        <v>99</v>
      </c>
      <c r="B13688">
        <v>24</v>
      </c>
      <c r="C13688">
        <v>116</v>
      </c>
    </row>
    <row r="13689" spans="1:3" x14ac:dyDescent="0.2">
      <c r="A13689">
        <v>99</v>
      </c>
      <c r="B13689">
        <v>25</v>
      </c>
      <c r="C13689">
        <v>33</v>
      </c>
    </row>
    <row r="13690" spans="1:3" x14ac:dyDescent="0.2">
      <c r="A13690">
        <v>99</v>
      </c>
      <c r="B13690">
        <v>26</v>
      </c>
      <c r="C13690">
        <v>51</v>
      </c>
    </row>
    <row r="13691" spans="1:3" x14ac:dyDescent="0.2">
      <c r="A13691">
        <v>99</v>
      </c>
      <c r="B13691">
        <v>27</v>
      </c>
      <c r="C13691">
        <v>49</v>
      </c>
    </row>
    <row r="13692" spans="1:3" x14ac:dyDescent="0.2">
      <c r="A13692">
        <v>99</v>
      </c>
      <c r="B13692">
        <v>28</v>
      </c>
      <c r="C13692">
        <v>41</v>
      </c>
    </row>
    <row r="13693" spans="1:3" x14ac:dyDescent="0.2">
      <c r="A13693">
        <v>99</v>
      </c>
      <c r="B13693">
        <v>29</v>
      </c>
      <c r="C13693">
        <v>55</v>
      </c>
    </row>
    <row r="13694" spans="1:3" x14ac:dyDescent="0.2">
      <c r="A13694">
        <v>99</v>
      </c>
      <c r="B13694">
        <v>30</v>
      </c>
      <c r="C13694">
        <v>90</v>
      </c>
    </row>
    <row r="13695" spans="1:3" x14ac:dyDescent="0.2">
      <c r="A13695">
        <v>99</v>
      </c>
      <c r="B13695">
        <v>31</v>
      </c>
      <c r="C13695">
        <v>74</v>
      </c>
    </row>
    <row r="13696" spans="1:3" x14ac:dyDescent="0.2">
      <c r="A13696">
        <v>99</v>
      </c>
      <c r="B13696">
        <v>32</v>
      </c>
      <c r="C13696">
        <v>56</v>
      </c>
    </row>
    <row r="13697" spans="1:3" x14ac:dyDescent="0.2">
      <c r="A13697">
        <v>99</v>
      </c>
      <c r="B13697">
        <v>33</v>
      </c>
      <c r="C13697">
        <v>50</v>
      </c>
    </row>
    <row r="13698" spans="1:3" x14ac:dyDescent="0.2">
      <c r="A13698">
        <v>99</v>
      </c>
      <c r="B13698">
        <v>34</v>
      </c>
      <c r="C13698">
        <v>31</v>
      </c>
    </row>
    <row r="13699" spans="1:3" x14ac:dyDescent="0.2">
      <c r="A13699">
        <v>99</v>
      </c>
      <c r="B13699">
        <v>35</v>
      </c>
      <c r="C13699">
        <v>28</v>
      </c>
    </row>
    <row r="13700" spans="1:3" x14ac:dyDescent="0.2">
      <c r="A13700">
        <v>99</v>
      </c>
      <c r="B13700">
        <v>36</v>
      </c>
      <c r="C13700">
        <v>59</v>
      </c>
    </row>
    <row r="13701" spans="1:3" x14ac:dyDescent="0.2">
      <c r="A13701">
        <v>99</v>
      </c>
      <c r="B13701">
        <v>37</v>
      </c>
      <c r="C13701">
        <v>122</v>
      </c>
    </row>
    <row r="13702" spans="1:3" x14ac:dyDescent="0.2">
      <c r="A13702">
        <v>99</v>
      </c>
      <c r="B13702">
        <v>38</v>
      </c>
      <c r="C13702">
        <v>93</v>
      </c>
    </row>
    <row r="13703" spans="1:3" x14ac:dyDescent="0.2">
      <c r="A13703">
        <v>99</v>
      </c>
      <c r="B13703">
        <v>39</v>
      </c>
      <c r="C13703">
        <v>54</v>
      </c>
    </row>
    <row r="13704" spans="1:3" x14ac:dyDescent="0.2">
      <c r="A13704">
        <v>99</v>
      </c>
      <c r="B13704">
        <v>40</v>
      </c>
      <c r="C13704">
        <v>74</v>
      </c>
    </row>
    <row r="13705" spans="1:3" x14ac:dyDescent="0.2">
      <c r="A13705">
        <v>99</v>
      </c>
      <c r="B13705">
        <v>41</v>
      </c>
      <c r="C13705">
        <v>64</v>
      </c>
    </row>
    <row r="13706" spans="1:3" x14ac:dyDescent="0.2">
      <c r="A13706">
        <v>99</v>
      </c>
      <c r="B13706">
        <v>42</v>
      </c>
      <c r="C13706">
        <v>74</v>
      </c>
    </row>
    <row r="13707" spans="1:3" x14ac:dyDescent="0.2">
      <c r="A13707">
        <v>99</v>
      </c>
      <c r="B13707">
        <v>43</v>
      </c>
      <c r="C13707">
        <v>64</v>
      </c>
    </row>
    <row r="13708" spans="1:3" x14ac:dyDescent="0.2">
      <c r="A13708">
        <v>99</v>
      </c>
      <c r="B13708">
        <v>44</v>
      </c>
      <c r="C13708">
        <v>122</v>
      </c>
    </row>
    <row r="13709" spans="1:3" x14ac:dyDescent="0.2">
      <c r="A13709">
        <v>99</v>
      </c>
      <c r="B13709">
        <v>45</v>
      </c>
      <c r="C13709">
        <v>116</v>
      </c>
    </row>
    <row r="13710" spans="1:3" x14ac:dyDescent="0.2">
      <c r="A13710">
        <v>99</v>
      </c>
      <c r="B13710">
        <v>46</v>
      </c>
      <c r="C13710">
        <v>83</v>
      </c>
    </row>
    <row r="13711" spans="1:3" x14ac:dyDescent="0.2">
      <c r="A13711">
        <v>99</v>
      </c>
      <c r="B13711">
        <v>47</v>
      </c>
      <c r="C13711">
        <v>85</v>
      </c>
    </row>
    <row r="13712" spans="1:3" x14ac:dyDescent="0.2">
      <c r="A13712">
        <v>99</v>
      </c>
      <c r="B13712">
        <v>48</v>
      </c>
      <c r="C13712">
        <v>46</v>
      </c>
    </row>
    <row r="13713" spans="1:3" x14ac:dyDescent="0.2">
      <c r="A13713">
        <v>99</v>
      </c>
      <c r="B13713">
        <v>49</v>
      </c>
      <c r="C13713">
        <v>80</v>
      </c>
    </row>
    <row r="13714" spans="1:3" x14ac:dyDescent="0.2">
      <c r="A13714">
        <v>99</v>
      </c>
      <c r="B13714">
        <v>50</v>
      </c>
      <c r="C13714">
        <v>64</v>
      </c>
    </row>
    <row r="13715" spans="1:3" x14ac:dyDescent="0.2">
      <c r="A13715">
        <v>99</v>
      </c>
      <c r="B13715">
        <v>51</v>
      </c>
      <c r="C13715">
        <v>50</v>
      </c>
    </row>
    <row r="13716" spans="1:3" x14ac:dyDescent="0.2">
      <c r="A13716">
        <v>99</v>
      </c>
      <c r="B13716">
        <v>52</v>
      </c>
      <c r="C13716">
        <v>42</v>
      </c>
    </row>
    <row r="13717" spans="1:3" x14ac:dyDescent="0.2">
      <c r="A13717">
        <v>99</v>
      </c>
      <c r="B13717">
        <v>53</v>
      </c>
      <c r="C13717">
        <v>42</v>
      </c>
    </row>
    <row r="13718" spans="1:3" x14ac:dyDescent="0.2">
      <c r="A13718">
        <v>99</v>
      </c>
      <c r="B13718">
        <v>54</v>
      </c>
      <c r="C13718">
        <v>71</v>
      </c>
    </row>
    <row r="13719" spans="1:3" x14ac:dyDescent="0.2">
      <c r="A13719">
        <v>99</v>
      </c>
      <c r="B13719">
        <v>55</v>
      </c>
      <c r="C13719">
        <v>27</v>
      </c>
    </row>
    <row r="13720" spans="1:3" x14ac:dyDescent="0.2">
      <c r="A13720">
        <v>99</v>
      </c>
      <c r="B13720">
        <v>56</v>
      </c>
      <c r="C13720">
        <v>103</v>
      </c>
    </row>
    <row r="13721" spans="1:3" x14ac:dyDescent="0.2">
      <c r="A13721">
        <v>99</v>
      </c>
      <c r="B13721">
        <v>57</v>
      </c>
      <c r="C13721">
        <v>79</v>
      </c>
    </row>
    <row r="13722" spans="1:3" x14ac:dyDescent="0.2">
      <c r="A13722">
        <v>99</v>
      </c>
      <c r="B13722">
        <v>58</v>
      </c>
      <c r="C13722">
        <v>69</v>
      </c>
    </row>
    <row r="13723" spans="1:3" x14ac:dyDescent="0.2">
      <c r="A13723">
        <v>99</v>
      </c>
      <c r="B13723">
        <v>59</v>
      </c>
      <c r="C13723">
        <v>41</v>
      </c>
    </row>
    <row r="13724" spans="1:3" x14ac:dyDescent="0.2">
      <c r="A13724">
        <v>99</v>
      </c>
      <c r="B13724">
        <v>60</v>
      </c>
      <c r="C13724">
        <v>10</v>
      </c>
    </row>
    <row r="13725" spans="1:3" x14ac:dyDescent="0.2">
      <c r="A13725">
        <v>99</v>
      </c>
      <c r="B13725">
        <v>61</v>
      </c>
      <c r="C13725">
        <v>46</v>
      </c>
    </row>
    <row r="13726" spans="1:3" x14ac:dyDescent="0.2">
      <c r="A13726">
        <v>99</v>
      </c>
      <c r="B13726">
        <v>62</v>
      </c>
      <c r="C13726">
        <v>116</v>
      </c>
    </row>
    <row r="13727" spans="1:3" x14ac:dyDescent="0.2">
      <c r="A13727">
        <v>99</v>
      </c>
      <c r="B13727">
        <v>63</v>
      </c>
      <c r="C13727">
        <v>76</v>
      </c>
    </row>
    <row r="13728" spans="1:3" x14ac:dyDescent="0.2">
      <c r="A13728">
        <v>99</v>
      </c>
      <c r="B13728">
        <v>64</v>
      </c>
      <c r="C13728">
        <v>80</v>
      </c>
    </row>
    <row r="13729" spans="1:3" x14ac:dyDescent="0.2">
      <c r="A13729">
        <v>99</v>
      </c>
      <c r="B13729">
        <v>65</v>
      </c>
      <c r="C13729">
        <v>88</v>
      </c>
    </row>
    <row r="13730" spans="1:3" x14ac:dyDescent="0.2">
      <c r="A13730">
        <v>99</v>
      </c>
      <c r="B13730">
        <v>66</v>
      </c>
      <c r="C13730">
        <v>70</v>
      </c>
    </row>
    <row r="13731" spans="1:3" x14ac:dyDescent="0.2">
      <c r="A13731">
        <v>99</v>
      </c>
      <c r="B13731">
        <v>67</v>
      </c>
      <c r="C13731">
        <v>93</v>
      </c>
    </row>
    <row r="13732" spans="1:3" x14ac:dyDescent="0.2">
      <c r="A13732">
        <v>99</v>
      </c>
      <c r="B13732">
        <v>68</v>
      </c>
      <c r="C13732">
        <v>113</v>
      </c>
    </row>
    <row r="13733" spans="1:3" x14ac:dyDescent="0.2">
      <c r="A13733">
        <v>99</v>
      </c>
      <c r="B13733">
        <v>69</v>
      </c>
      <c r="C13733">
        <v>49</v>
      </c>
    </row>
    <row r="13734" spans="1:3" x14ac:dyDescent="0.2">
      <c r="A13734">
        <v>99</v>
      </c>
      <c r="B13734">
        <v>70</v>
      </c>
      <c r="C13734">
        <v>70</v>
      </c>
    </row>
    <row r="13735" spans="1:3" x14ac:dyDescent="0.2">
      <c r="A13735">
        <v>99</v>
      </c>
      <c r="B13735">
        <v>71</v>
      </c>
      <c r="C13735">
        <v>66</v>
      </c>
    </row>
    <row r="13736" spans="1:3" x14ac:dyDescent="0.2">
      <c r="A13736">
        <v>99</v>
      </c>
      <c r="B13736">
        <v>72</v>
      </c>
      <c r="C13736">
        <v>54</v>
      </c>
    </row>
    <row r="13737" spans="1:3" x14ac:dyDescent="0.2">
      <c r="A13737">
        <v>99</v>
      </c>
      <c r="B13737">
        <v>73</v>
      </c>
      <c r="C13737">
        <v>31</v>
      </c>
    </row>
    <row r="13738" spans="1:3" x14ac:dyDescent="0.2">
      <c r="A13738">
        <v>99</v>
      </c>
      <c r="B13738">
        <v>74</v>
      </c>
      <c r="C13738">
        <v>66</v>
      </c>
    </row>
    <row r="13739" spans="1:3" x14ac:dyDescent="0.2">
      <c r="A13739">
        <v>99</v>
      </c>
      <c r="B13739">
        <v>75</v>
      </c>
      <c r="C13739">
        <v>66</v>
      </c>
    </row>
    <row r="13740" spans="1:3" x14ac:dyDescent="0.2">
      <c r="A13740">
        <v>99</v>
      </c>
      <c r="B13740">
        <v>76</v>
      </c>
      <c r="C13740">
        <v>85</v>
      </c>
    </row>
    <row r="13741" spans="1:3" x14ac:dyDescent="0.2">
      <c r="A13741">
        <v>99</v>
      </c>
      <c r="B13741">
        <v>77</v>
      </c>
      <c r="C13741">
        <v>85</v>
      </c>
    </row>
    <row r="13742" spans="1:3" x14ac:dyDescent="0.2">
      <c r="A13742">
        <v>99</v>
      </c>
      <c r="B13742">
        <v>78</v>
      </c>
      <c r="C13742">
        <v>40</v>
      </c>
    </row>
    <row r="13743" spans="1:3" x14ac:dyDescent="0.2">
      <c r="A13743">
        <v>99</v>
      </c>
      <c r="B13743">
        <v>79</v>
      </c>
      <c r="C13743">
        <v>105</v>
      </c>
    </row>
    <row r="13744" spans="1:3" x14ac:dyDescent="0.2">
      <c r="A13744">
        <v>99</v>
      </c>
      <c r="B13744">
        <v>80</v>
      </c>
      <c r="C13744">
        <v>70</v>
      </c>
    </row>
    <row r="13745" spans="1:3" x14ac:dyDescent="0.2">
      <c r="A13745">
        <v>99</v>
      </c>
      <c r="B13745">
        <v>81</v>
      </c>
      <c r="C13745">
        <v>71</v>
      </c>
    </row>
    <row r="13746" spans="1:3" x14ac:dyDescent="0.2">
      <c r="A13746">
        <v>99</v>
      </c>
      <c r="B13746">
        <v>82</v>
      </c>
      <c r="C13746">
        <v>28</v>
      </c>
    </row>
    <row r="13747" spans="1:3" x14ac:dyDescent="0.2">
      <c r="A13747">
        <v>99</v>
      </c>
      <c r="B13747">
        <v>83</v>
      </c>
      <c r="C13747">
        <v>65</v>
      </c>
    </row>
    <row r="13748" spans="1:3" x14ac:dyDescent="0.2">
      <c r="A13748">
        <v>99</v>
      </c>
      <c r="B13748">
        <v>84</v>
      </c>
      <c r="C13748">
        <v>83</v>
      </c>
    </row>
    <row r="13749" spans="1:3" x14ac:dyDescent="0.2">
      <c r="A13749">
        <v>99</v>
      </c>
      <c r="B13749">
        <v>85</v>
      </c>
      <c r="C13749">
        <v>65</v>
      </c>
    </row>
    <row r="13750" spans="1:3" x14ac:dyDescent="0.2">
      <c r="A13750">
        <v>99</v>
      </c>
      <c r="B13750">
        <v>86</v>
      </c>
      <c r="C13750">
        <v>112</v>
      </c>
    </row>
    <row r="13751" spans="1:3" x14ac:dyDescent="0.2">
      <c r="A13751">
        <v>99</v>
      </c>
      <c r="B13751">
        <v>87</v>
      </c>
      <c r="C13751">
        <v>93</v>
      </c>
    </row>
    <row r="13752" spans="1:3" x14ac:dyDescent="0.2">
      <c r="A13752">
        <v>99</v>
      </c>
      <c r="B13752">
        <v>88</v>
      </c>
      <c r="C13752">
        <v>99</v>
      </c>
    </row>
    <row r="13753" spans="1:3" x14ac:dyDescent="0.2">
      <c r="A13753">
        <v>99</v>
      </c>
      <c r="B13753">
        <v>89</v>
      </c>
      <c r="C13753">
        <v>40</v>
      </c>
    </row>
    <row r="13754" spans="1:3" x14ac:dyDescent="0.2">
      <c r="A13754">
        <v>99</v>
      </c>
      <c r="B13754">
        <v>90</v>
      </c>
      <c r="C13754">
        <v>79</v>
      </c>
    </row>
    <row r="13755" spans="1:3" x14ac:dyDescent="0.2">
      <c r="A13755">
        <v>99</v>
      </c>
      <c r="B13755">
        <v>91</v>
      </c>
      <c r="C13755">
        <v>69</v>
      </c>
    </row>
    <row r="13756" spans="1:3" x14ac:dyDescent="0.2">
      <c r="A13756">
        <v>99</v>
      </c>
      <c r="B13756">
        <v>92</v>
      </c>
      <c r="C13756">
        <v>122</v>
      </c>
    </row>
    <row r="13757" spans="1:3" x14ac:dyDescent="0.2">
      <c r="A13757">
        <v>99</v>
      </c>
      <c r="B13757">
        <v>93</v>
      </c>
      <c r="C13757">
        <v>85</v>
      </c>
    </row>
    <row r="13758" spans="1:3" x14ac:dyDescent="0.2">
      <c r="A13758">
        <v>99</v>
      </c>
      <c r="B13758">
        <v>94</v>
      </c>
      <c r="C13758">
        <v>85</v>
      </c>
    </row>
    <row r="13759" spans="1:3" x14ac:dyDescent="0.2">
      <c r="A13759">
        <v>99</v>
      </c>
      <c r="B13759">
        <v>95</v>
      </c>
      <c r="C13759">
        <v>115</v>
      </c>
    </row>
    <row r="13760" spans="1:3" x14ac:dyDescent="0.2">
      <c r="A13760">
        <v>99</v>
      </c>
      <c r="B13760">
        <v>96</v>
      </c>
      <c r="C13760">
        <v>90</v>
      </c>
    </row>
    <row r="13761" spans="1:3" x14ac:dyDescent="0.2">
      <c r="A13761">
        <v>99</v>
      </c>
      <c r="B13761">
        <v>97</v>
      </c>
      <c r="C13761">
        <v>46</v>
      </c>
    </row>
    <row r="13762" spans="1:3" x14ac:dyDescent="0.2">
      <c r="A13762">
        <v>99</v>
      </c>
      <c r="B13762">
        <v>98</v>
      </c>
      <c r="C13762">
        <v>44</v>
      </c>
    </row>
    <row r="13763" spans="1:3" x14ac:dyDescent="0.2">
      <c r="A13763">
        <v>99</v>
      </c>
      <c r="B13763">
        <v>99</v>
      </c>
      <c r="C13763">
        <v>99</v>
      </c>
    </row>
    <row r="13764" spans="1:3" x14ac:dyDescent="0.2">
      <c r="A13764">
        <v>99</v>
      </c>
      <c r="B13764">
        <v>100</v>
      </c>
      <c r="C13764">
        <v>65</v>
      </c>
    </row>
    <row r="13765" spans="1:3" x14ac:dyDescent="0.2">
      <c r="A13765">
        <v>99</v>
      </c>
      <c r="B13765">
        <v>101</v>
      </c>
      <c r="C13765">
        <v>97</v>
      </c>
    </row>
    <row r="13766" spans="1:3" x14ac:dyDescent="0.2">
      <c r="A13766">
        <v>99</v>
      </c>
      <c r="B13766">
        <v>102</v>
      </c>
      <c r="C13766">
        <v>48</v>
      </c>
    </row>
    <row r="13767" spans="1:3" x14ac:dyDescent="0.2">
      <c r="A13767">
        <v>99</v>
      </c>
      <c r="B13767">
        <v>103</v>
      </c>
      <c r="C13767">
        <v>49</v>
      </c>
    </row>
    <row r="13768" spans="1:3" x14ac:dyDescent="0.2">
      <c r="A13768">
        <v>99</v>
      </c>
      <c r="B13768">
        <v>104</v>
      </c>
      <c r="C13768">
        <v>105</v>
      </c>
    </row>
    <row r="13769" spans="1:3" x14ac:dyDescent="0.2">
      <c r="A13769">
        <v>99</v>
      </c>
      <c r="B13769">
        <v>105</v>
      </c>
      <c r="C13769">
        <v>80</v>
      </c>
    </row>
    <row r="13770" spans="1:3" x14ac:dyDescent="0.2">
      <c r="A13770">
        <v>99</v>
      </c>
      <c r="B13770">
        <v>106</v>
      </c>
      <c r="C13770">
        <v>10</v>
      </c>
    </row>
    <row r="13771" spans="1:3" x14ac:dyDescent="0.2">
      <c r="A13771">
        <v>99</v>
      </c>
      <c r="B13771">
        <v>107</v>
      </c>
      <c r="C13771">
        <v>108</v>
      </c>
    </row>
    <row r="13772" spans="1:3" x14ac:dyDescent="0.2">
      <c r="A13772">
        <v>99</v>
      </c>
      <c r="B13772">
        <v>108</v>
      </c>
      <c r="C13772">
        <v>46</v>
      </c>
    </row>
    <row r="13773" spans="1:3" x14ac:dyDescent="0.2">
      <c r="A13773">
        <v>99</v>
      </c>
      <c r="B13773">
        <v>109</v>
      </c>
      <c r="C13773">
        <v>122</v>
      </c>
    </row>
    <row r="13774" spans="1:3" x14ac:dyDescent="0.2">
      <c r="A13774">
        <v>99</v>
      </c>
      <c r="B13774">
        <v>110</v>
      </c>
      <c r="C13774">
        <v>97</v>
      </c>
    </row>
    <row r="13775" spans="1:3" x14ac:dyDescent="0.2">
      <c r="A13775">
        <v>99</v>
      </c>
      <c r="B13775">
        <v>111</v>
      </c>
      <c r="C13775">
        <v>97</v>
      </c>
    </row>
    <row r="13776" spans="1:3" x14ac:dyDescent="0.2">
      <c r="A13776">
        <v>99</v>
      </c>
      <c r="B13776">
        <v>112</v>
      </c>
      <c r="C13776">
        <v>46</v>
      </c>
    </row>
    <row r="13777" spans="1:3" x14ac:dyDescent="0.2">
      <c r="A13777">
        <v>99</v>
      </c>
      <c r="B13777">
        <v>113</v>
      </c>
      <c r="C13777">
        <v>46</v>
      </c>
    </row>
    <row r="13778" spans="1:3" x14ac:dyDescent="0.2">
      <c r="A13778">
        <v>99</v>
      </c>
      <c r="B13778">
        <v>114</v>
      </c>
      <c r="C13778">
        <v>10</v>
      </c>
    </row>
    <row r="13779" spans="1:3" x14ac:dyDescent="0.2">
      <c r="A13779">
        <v>99</v>
      </c>
      <c r="B13779">
        <v>115</v>
      </c>
      <c r="C13779">
        <v>79</v>
      </c>
    </row>
    <row r="13780" spans="1:3" x14ac:dyDescent="0.2">
      <c r="A13780">
        <v>99</v>
      </c>
      <c r="B13780">
        <v>116</v>
      </c>
      <c r="C13780">
        <v>100</v>
      </c>
    </row>
    <row r="13781" spans="1:3" x14ac:dyDescent="0.2">
      <c r="A13781">
        <v>99</v>
      </c>
      <c r="B13781">
        <v>117</v>
      </c>
      <c r="C13781">
        <v>93</v>
      </c>
    </row>
    <row r="13782" spans="1:3" x14ac:dyDescent="0.2">
      <c r="A13782">
        <v>99</v>
      </c>
      <c r="B13782">
        <v>118</v>
      </c>
      <c r="C13782">
        <v>67</v>
      </c>
    </row>
    <row r="13783" spans="1:3" x14ac:dyDescent="0.2">
      <c r="A13783">
        <v>99</v>
      </c>
      <c r="B13783">
        <v>119</v>
      </c>
      <c r="C13783">
        <v>92</v>
      </c>
    </row>
    <row r="13784" spans="1:3" x14ac:dyDescent="0.2">
      <c r="A13784">
        <v>99</v>
      </c>
      <c r="B13784">
        <v>120</v>
      </c>
      <c r="C13784">
        <v>37</v>
      </c>
    </row>
    <row r="13785" spans="1:3" x14ac:dyDescent="0.2">
      <c r="A13785">
        <v>99</v>
      </c>
      <c r="B13785">
        <v>121</v>
      </c>
      <c r="C13785">
        <v>113</v>
      </c>
    </row>
    <row r="13786" spans="1:3" x14ac:dyDescent="0.2">
      <c r="A13786">
        <v>99</v>
      </c>
      <c r="B13786">
        <v>122</v>
      </c>
      <c r="C13786">
        <v>85</v>
      </c>
    </row>
    <row r="13787" spans="1:3" x14ac:dyDescent="0.2">
      <c r="A13787">
        <v>99</v>
      </c>
      <c r="B13787">
        <v>123</v>
      </c>
      <c r="C13787">
        <v>61</v>
      </c>
    </row>
    <row r="13788" spans="1:3" x14ac:dyDescent="0.2">
      <c r="A13788">
        <v>99</v>
      </c>
      <c r="B13788">
        <v>124</v>
      </c>
      <c r="C13788">
        <v>61</v>
      </c>
    </row>
    <row r="13789" spans="1:3" x14ac:dyDescent="0.2">
      <c r="A13789">
        <v>99</v>
      </c>
      <c r="B13789">
        <v>125</v>
      </c>
      <c r="C13789">
        <v>87</v>
      </c>
    </row>
    <row r="13790" spans="1:3" x14ac:dyDescent="0.2">
      <c r="A13790">
        <v>99</v>
      </c>
      <c r="B13790">
        <v>126</v>
      </c>
      <c r="C13790">
        <v>67</v>
      </c>
    </row>
    <row r="13791" spans="1:3" x14ac:dyDescent="0.2">
      <c r="A13791">
        <v>99</v>
      </c>
      <c r="B13791">
        <v>127</v>
      </c>
      <c r="C13791">
        <v>92</v>
      </c>
    </row>
    <row r="13792" spans="1:3" x14ac:dyDescent="0.2">
      <c r="A13792">
        <v>99</v>
      </c>
      <c r="B13792">
        <v>128</v>
      </c>
      <c r="C13792">
        <v>113</v>
      </c>
    </row>
    <row r="13793" spans="1:3" x14ac:dyDescent="0.2">
      <c r="A13793">
        <v>99</v>
      </c>
      <c r="B13793">
        <v>129</v>
      </c>
      <c r="C13793">
        <v>112</v>
      </c>
    </row>
    <row r="13794" spans="1:3" x14ac:dyDescent="0.2">
      <c r="A13794">
        <v>99</v>
      </c>
      <c r="B13794">
        <v>130</v>
      </c>
      <c r="C13794">
        <v>93</v>
      </c>
    </row>
    <row r="13795" spans="1:3" x14ac:dyDescent="0.2">
      <c r="A13795">
        <v>99</v>
      </c>
      <c r="B13795">
        <v>131</v>
      </c>
      <c r="C13795">
        <v>44</v>
      </c>
    </row>
    <row r="13796" spans="1:3" x14ac:dyDescent="0.2">
      <c r="A13796">
        <v>99</v>
      </c>
      <c r="B13796">
        <v>132</v>
      </c>
      <c r="C13796">
        <v>87</v>
      </c>
    </row>
    <row r="13797" spans="1:3" x14ac:dyDescent="0.2">
      <c r="A13797">
        <v>99</v>
      </c>
      <c r="B13797">
        <v>133</v>
      </c>
      <c r="C13797">
        <v>63</v>
      </c>
    </row>
    <row r="13798" spans="1:3" x14ac:dyDescent="0.2">
      <c r="A13798">
        <v>99</v>
      </c>
      <c r="B13798">
        <v>134</v>
      </c>
      <c r="C13798">
        <v>87</v>
      </c>
    </row>
    <row r="13799" spans="1:3" x14ac:dyDescent="0.2">
      <c r="A13799">
        <v>99</v>
      </c>
      <c r="B13799">
        <v>135</v>
      </c>
      <c r="C13799">
        <v>44</v>
      </c>
    </row>
    <row r="13800" spans="1:3" x14ac:dyDescent="0.2">
      <c r="A13800">
        <v>99</v>
      </c>
      <c r="B13800">
        <v>136</v>
      </c>
      <c r="C13800">
        <v>63</v>
      </c>
    </row>
    <row r="13801" spans="1:3" x14ac:dyDescent="0.2">
      <c r="A13801">
        <v>99</v>
      </c>
      <c r="B13801">
        <v>137</v>
      </c>
      <c r="C13801">
        <v>63</v>
      </c>
    </row>
    <row r="13802" spans="1:3" x14ac:dyDescent="0.2">
      <c r="A13802">
        <v>100</v>
      </c>
      <c r="B13802">
        <v>0</v>
      </c>
      <c r="C13802">
        <v>59</v>
      </c>
    </row>
    <row r="13803" spans="1:3" x14ac:dyDescent="0.2">
      <c r="A13803">
        <v>100</v>
      </c>
      <c r="B13803">
        <v>1</v>
      </c>
      <c r="C13803">
        <v>28</v>
      </c>
    </row>
    <row r="13804" spans="1:3" x14ac:dyDescent="0.2">
      <c r="A13804">
        <v>100</v>
      </c>
      <c r="B13804">
        <v>2</v>
      </c>
      <c r="C13804">
        <v>33</v>
      </c>
    </row>
    <row r="13805" spans="1:3" x14ac:dyDescent="0.2">
      <c r="A13805">
        <v>100</v>
      </c>
      <c r="B13805">
        <v>3</v>
      </c>
      <c r="C13805">
        <v>91</v>
      </c>
    </row>
    <row r="13806" spans="1:3" x14ac:dyDescent="0.2">
      <c r="A13806">
        <v>100</v>
      </c>
      <c r="B13806">
        <v>4</v>
      </c>
      <c r="C13806">
        <v>55</v>
      </c>
    </row>
    <row r="13807" spans="1:3" x14ac:dyDescent="0.2">
      <c r="A13807">
        <v>100</v>
      </c>
      <c r="B13807">
        <v>5</v>
      </c>
      <c r="C13807">
        <v>116</v>
      </c>
    </row>
    <row r="13808" spans="1:3" x14ac:dyDescent="0.2">
      <c r="A13808">
        <v>100</v>
      </c>
      <c r="B13808">
        <v>6</v>
      </c>
      <c r="C13808">
        <v>58</v>
      </c>
    </row>
    <row r="13809" spans="1:3" x14ac:dyDescent="0.2">
      <c r="A13809">
        <v>100</v>
      </c>
      <c r="B13809">
        <v>7</v>
      </c>
      <c r="C13809">
        <v>54</v>
      </c>
    </row>
    <row r="13810" spans="1:3" x14ac:dyDescent="0.2">
      <c r="A13810">
        <v>100</v>
      </c>
      <c r="B13810">
        <v>8</v>
      </c>
      <c r="C13810">
        <v>31</v>
      </c>
    </row>
    <row r="13811" spans="1:3" x14ac:dyDescent="0.2">
      <c r="A13811">
        <v>100</v>
      </c>
      <c r="B13811">
        <v>9</v>
      </c>
      <c r="C13811">
        <v>116</v>
      </c>
    </row>
    <row r="13812" spans="1:3" x14ac:dyDescent="0.2">
      <c r="A13812">
        <v>100</v>
      </c>
      <c r="B13812">
        <v>10</v>
      </c>
      <c r="C13812">
        <v>46</v>
      </c>
    </row>
    <row r="13813" spans="1:3" x14ac:dyDescent="0.2">
      <c r="A13813">
        <v>100</v>
      </c>
      <c r="B13813">
        <v>11</v>
      </c>
      <c r="C13813">
        <v>56</v>
      </c>
    </row>
    <row r="13814" spans="1:3" x14ac:dyDescent="0.2">
      <c r="A13814">
        <v>100</v>
      </c>
      <c r="B13814">
        <v>12</v>
      </c>
      <c r="C13814">
        <v>56</v>
      </c>
    </row>
    <row r="13815" spans="1:3" x14ac:dyDescent="0.2">
      <c r="A13815">
        <v>100</v>
      </c>
      <c r="B13815">
        <v>13</v>
      </c>
      <c r="C13815">
        <v>54</v>
      </c>
    </row>
    <row r="13816" spans="1:3" x14ac:dyDescent="0.2">
      <c r="A13816">
        <v>100</v>
      </c>
      <c r="B13816">
        <v>14</v>
      </c>
      <c r="C13816">
        <v>54</v>
      </c>
    </row>
    <row r="13817" spans="1:3" x14ac:dyDescent="0.2">
      <c r="A13817">
        <v>100</v>
      </c>
      <c r="B13817">
        <v>15</v>
      </c>
      <c r="C13817">
        <v>28</v>
      </c>
    </row>
    <row r="13818" spans="1:3" x14ac:dyDescent="0.2">
      <c r="A13818">
        <v>100</v>
      </c>
      <c r="B13818">
        <v>16</v>
      </c>
      <c r="C13818">
        <v>55</v>
      </c>
    </row>
    <row r="13819" spans="1:3" x14ac:dyDescent="0.2">
      <c r="A13819">
        <v>100</v>
      </c>
      <c r="B13819">
        <v>17</v>
      </c>
      <c r="C13819">
        <v>51</v>
      </c>
    </row>
    <row r="13820" spans="1:3" x14ac:dyDescent="0.2">
      <c r="A13820">
        <v>100</v>
      </c>
      <c r="B13820">
        <v>18</v>
      </c>
      <c r="C13820">
        <v>55</v>
      </c>
    </row>
    <row r="13821" spans="1:3" x14ac:dyDescent="0.2">
      <c r="A13821">
        <v>100</v>
      </c>
      <c r="B13821">
        <v>19</v>
      </c>
      <c r="C13821">
        <v>28</v>
      </c>
    </row>
    <row r="13822" spans="1:3" x14ac:dyDescent="0.2">
      <c r="A13822">
        <v>100</v>
      </c>
      <c r="B13822">
        <v>20</v>
      </c>
      <c r="C13822">
        <v>54</v>
      </c>
    </row>
    <row r="13823" spans="1:3" x14ac:dyDescent="0.2">
      <c r="A13823">
        <v>100</v>
      </c>
      <c r="B13823">
        <v>21</v>
      </c>
      <c r="C13823">
        <v>50</v>
      </c>
    </row>
    <row r="13824" spans="1:3" x14ac:dyDescent="0.2">
      <c r="A13824">
        <v>100</v>
      </c>
      <c r="B13824">
        <v>22</v>
      </c>
      <c r="C13824">
        <v>42</v>
      </c>
    </row>
    <row r="13825" spans="1:3" x14ac:dyDescent="0.2">
      <c r="A13825">
        <v>100</v>
      </c>
      <c r="B13825">
        <v>23</v>
      </c>
      <c r="C13825">
        <v>54</v>
      </c>
    </row>
    <row r="13826" spans="1:3" x14ac:dyDescent="0.2">
      <c r="A13826">
        <v>100</v>
      </c>
      <c r="B13826">
        <v>24</v>
      </c>
      <c r="C13826">
        <v>115</v>
      </c>
    </row>
    <row r="13827" spans="1:3" x14ac:dyDescent="0.2">
      <c r="A13827">
        <v>100</v>
      </c>
      <c r="B13827">
        <v>25</v>
      </c>
      <c r="C13827">
        <v>51</v>
      </c>
    </row>
    <row r="13828" spans="1:3" x14ac:dyDescent="0.2">
      <c r="A13828">
        <v>100</v>
      </c>
      <c r="B13828">
        <v>26</v>
      </c>
      <c r="C13828">
        <v>28</v>
      </c>
    </row>
    <row r="13829" spans="1:3" x14ac:dyDescent="0.2">
      <c r="A13829">
        <v>100</v>
      </c>
      <c r="B13829">
        <v>27</v>
      </c>
      <c r="C13829">
        <v>66</v>
      </c>
    </row>
    <row r="13830" spans="1:3" x14ac:dyDescent="0.2">
      <c r="A13830">
        <v>100</v>
      </c>
      <c r="B13830">
        <v>28</v>
      </c>
      <c r="C13830">
        <v>103</v>
      </c>
    </row>
    <row r="13831" spans="1:3" x14ac:dyDescent="0.2">
      <c r="A13831">
        <v>100</v>
      </c>
      <c r="B13831">
        <v>29</v>
      </c>
      <c r="C13831">
        <v>116</v>
      </c>
    </row>
    <row r="13832" spans="1:3" x14ac:dyDescent="0.2">
      <c r="A13832">
        <v>100</v>
      </c>
      <c r="B13832">
        <v>30</v>
      </c>
      <c r="C13832">
        <v>115</v>
      </c>
    </row>
    <row r="13833" spans="1:3" x14ac:dyDescent="0.2">
      <c r="A13833">
        <v>100</v>
      </c>
      <c r="B13833">
        <v>31</v>
      </c>
      <c r="C13833">
        <v>49</v>
      </c>
    </row>
    <row r="13834" spans="1:3" x14ac:dyDescent="0.2">
      <c r="A13834">
        <v>100</v>
      </c>
      <c r="B13834">
        <v>32</v>
      </c>
      <c r="C13834">
        <v>90</v>
      </c>
    </row>
    <row r="13835" spans="1:3" x14ac:dyDescent="0.2">
      <c r="A13835">
        <v>100</v>
      </c>
      <c r="B13835">
        <v>33</v>
      </c>
      <c r="C13835">
        <v>69</v>
      </c>
    </row>
    <row r="13836" spans="1:3" x14ac:dyDescent="0.2">
      <c r="A13836">
        <v>100</v>
      </c>
      <c r="B13836">
        <v>34</v>
      </c>
      <c r="C13836">
        <v>41</v>
      </c>
    </row>
    <row r="13837" spans="1:3" x14ac:dyDescent="0.2">
      <c r="A13837">
        <v>100</v>
      </c>
      <c r="B13837">
        <v>35</v>
      </c>
      <c r="C13837">
        <v>58</v>
      </c>
    </row>
    <row r="13838" spans="1:3" x14ac:dyDescent="0.2">
      <c r="A13838">
        <v>100</v>
      </c>
      <c r="B13838">
        <v>36</v>
      </c>
      <c r="C13838">
        <v>91</v>
      </c>
    </row>
    <row r="13839" spans="1:3" x14ac:dyDescent="0.2">
      <c r="A13839">
        <v>100</v>
      </c>
      <c r="B13839">
        <v>37</v>
      </c>
      <c r="C13839">
        <v>93</v>
      </c>
    </row>
    <row r="13840" spans="1:3" x14ac:dyDescent="0.2">
      <c r="A13840">
        <v>100</v>
      </c>
      <c r="B13840">
        <v>38</v>
      </c>
      <c r="C13840">
        <v>93</v>
      </c>
    </row>
    <row r="13841" spans="1:3" x14ac:dyDescent="0.2">
      <c r="A13841">
        <v>100</v>
      </c>
      <c r="B13841">
        <v>39</v>
      </c>
      <c r="C13841">
        <v>40</v>
      </c>
    </row>
    <row r="13842" spans="1:3" x14ac:dyDescent="0.2">
      <c r="A13842">
        <v>100</v>
      </c>
      <c r="B13842">
        <v>40</v>
      </c>
      <c r="C13842">
        <v>64</v>
      </c>
    </row>
    <row r="13843" spans="1:3" x14ac:dyDescent="0.2">
      <c r="A13843">
        <v>100</v>
      </c>
      <c r="B13843">
        <v>41</v>
      </c>
      <c r="C13843">
        <v>105</v>
      </c>
    </row>
    <row r="13844" spans="1:3" x14ac:dyDescent="0.2">
      <c r="A13844">
        <v>100</v>
      </c>
      <c r="B13844">
        <v>42</v>
      </c>
      <c r="C13844">
        <v>49</v>
      </c>
    </row>
    <row r="13845" spans="1:3" x14ac:dyDescent="0.2">
      <c r="A13845">
        <v>100</v>
      </c>
      <c r="B13845">
        <v>43</v>
      </c>
      <c r="C13845">
        <v>49</v>
      </c>
    </row>
    <row r="13846" spans="1:3" x14ac:dyDescent="0.2">
      <c r="A13846">
        <v>100</v>
      </c>
      <c r="B13846">
        <v>44</v>
      </c>
      <c r="C13846">
        <v>93</v>
      </c>
    </row>
    <row r="13847" spans="1:3" x14ac:dyDescent="0.2">
      <c r="A13847">
        <v>100</v>
      </c>
      <c r="B13847">
        <v>45</v>
      </c>
      <c r="C13847">
        <v>90</v>
      </c>
    </row>
    <row r="13848" spans="1:3" x14ac:dyDescent="0.2">
      <c r="A13848">
        <v>100</v>
      </c>
      <c r="B13848">
        <v>46</v>
      </c>
      <c r="C13848">
        <v>85</v>
      </c>
    </row>
    <row r="13849" spans="1:3" x14ac:dyDescent="0.2">
      <c r="A13849">
        <v>100</v>
      </c>
      <c r="B13849">
        <v>47</v>
      </c>
      <c r="C13849">
        <v>85</v>
      </c>
    </row>
    <row r="13850" spans="1:3" x14ac:dyDescent="0.2">
      <c r="A13850">
        <v>100</v>
      </c>
      <c r="B13850">
        <v>48</v>
      </c>
      <c r="C13850">
        <v>122</v>
      </c>
    </row>
    <row r="13851" spans="1:3" x14ac:dyDescent="0.2">
      <c r="A13851">
        <v>100</v>
      </c>
      <c r="B13851">
        <v>49</v>
      </c>
      <c r="C13851">
        <v>70</v>
      </c>
    </row>
    <row r="13852" spans="1:3" x14ac:dyDescent="0.2">
      <c r="A13852">
        <v>100</v>
      </c>
      <c r="B13852">
        <v>50</v>
      </c>
      <c r="C13852">
        <v>105</v>
      </c>
    </row>
    <row r="13853" spans="1:3" x14ac:dyDescent="0.2">
      <c r="A13853">
        <v>100</v>
      </c>
      <c r="B13853">
        <v>51</v>
      </c>
      <c r="C13853">
        <v>69</v>
      </c>
    </row>
    <row r="13854" spans="1:3" x14ac:dyDescent="0.2">
      <c r="A13854">
        <v>100</v>
      </c>
      <c r="B13854">
        <v>52</v>
      </c>
      <c r="C13854">
        <v>50</v>
      </c>
    </row>
    <row r="13855" spans="1:3" x14ac:dyDescent="0.2">
      <c r="A13855">
        <v>100</v>
      </c>
      <c r="B13855">
        <v>53</v>
      </c>
      <c r="C13855">
        <v>31</v>
      </c>
    </row>
    <row r="13856" spans="1:3" x14ac:dyDescent="0.2">
      <c r="A13856">
        <v>100</v>
      </c>
      <c r="B13856">
        <v>54</v>
      </c>
      <c r="C13856">
        <v>74</v>
      </c>
    </row>
    <row r="13857" spans="1:3" x14ac:dyDescent="0.2">
      <c r="A13857">
        <v>100</v>
      </c>
      <c r="B13857">
        <v>55</v>
      </c>
      <c r="C13857">
        <v>79</v>
      </c>
    </row>
    <row r="13858" spans="1:3" x14ac:dyDescent="0.2">
      <c r="A13858">
        <v>100</v>
      </c>
      <c r="B13858">
        <v>56</v>
      </c>
      <c r="C13858">
        <v>79</v>
      </c>
    </row>
    <row r="13859" spans="1:3" x14ac:dyDescent="0.2">
      <c r="A13859">
        <v>100</v>
      </c>
      <c r="B13859">
        <v>57</v>
      </c>
      <c r="C13859">
        <v>71</v>
      </c>
    </row>
    <row r="13860" spans="1:3" x14ac:dyDescent="0.2">
      <c r="A13860">
        <v>100</v>
      </c>
      <c r="B13860">
        <v>58</v>
      </c>
      <c r="C13860">
        <v>79</v>
      </c>
    </row>
    <row r="13861" spans="1:3" x14ac:dyDescent="0.2">
      <c r="A13861">
        <v>100</v>
      </c>
      <c r="B13861">
        <v>59</v>
      </c>
      <c r="C13861">
        <v>27</v>
      </c>
    </row>
    <row r="13862" spans="1:3" x14ac:dyDescent="0.2">
      <c r="A13862">
        <v>100</v>
      </c>
      <c r="B13862">
        <v>60</v>
      </c>
      <c r="C13862">
        <v>97</v>
      </c>
    </row>
    <row r="13863" spans="1:3" x14ac:dyDescent="0.2">
      <c r="A13863">
        <v>100</v>
      </c>
      <c r="B13863">
        <v>61</v>
      </c>
      <c r="C13863">
        <v>46</v>
      </c>
    </row>
    <row r="13864" spans="1:3" x14ac:dyDescent="0.2">
      <c r="A13864">
        <v>100</v>
      </c>
      <c r="B13864">
        <v>62</v>
      </c>
      <c r="C13864">
        <v>115</v>
      </c>
    </row>
    <row r="13865" spans="1:3" x14ac:dyDescent="0.2">
      <c r="A13865">
        <v>100</v>
      </c>
      <c r="B13865">
        <v>63</v>
      </c>
      <c r="C13865">
        <v>93</v>
      </c>
    </row>
    <row r="13866" spans="1:3" x14ac:dyDescent="0.2">
      <c r="A13866">
        <v>100</v>
      </c>
      <c r="B13866">
        <v>64</v>
      </c>
      <c r="C13866">
        <v>70</v>
      </c>
    </row>
    <row r="13867" spans="1:3" x14ac:dyDescent="0.2">
      <c r="A13867">
        <v>100</v>
      </c>
      <c r="B13867">
        <v>65</v>
      </c>
      <c r="C13867">
        <v>65</v>
      </c>
    </row>
    <row r="13868" spans="1:3" x14ac:dyDescent="0.2">
      <c r="A13868">
        <v>100</v>
      </c>
      <c r="B13868">
        <v>66</v>
      </c>
      <c r="C13868">
        <v>99</v>
      </c>
    </row>
    <row r="13869" spans="1:3" x14ac:dyDescent="0.2">
      <c r="A13869">
        <v>100</v>
      </c>
      <c r="B13869">
        <v>67</v>
      </c>
      <c r="C13869">
        <v>10</v>
      </c>
    </row>
    <row r="13870" spans="1:3" x14ac:dyDescent="0.2">
      <c r="A13870">
        <v>100</v>
      </c>
      <c r="B13870">
        <v>68</v>
      </c>
      <c r="C13870">
        <v>92</v>
      </c>
    </row>
    <row r="13871" spans="1:3" x14ac:dyDescent="0.2">
      <c r="A13871">
        <v>100</v>
      </c>
      <c r="B13871">
        <v>69</v>
      </c>
      <c r="C13871">
        <v>105</v>
      </c>
    </row>
    <row r="13872" spans="1:3" x14ac:dyDescent="0.2">
      <c r="A13872">
        <v>100</v>
      </c>
      <c r="B13872">
        <v>70</v>
      </c>
      <c r="C13872">
        <v>99</v>
      </c>
    </row>
    <row r="13873" spans="1:3" x14ac:dyDescent="0.2">
      <c r="A13873">
        <v>100</v>
      </c>
      <c r="B13873">
        <v>71</v>
      </c>
      <c r="C13873">
        <v>80</v>
      </c>
    </row>
    <row r="13874" spans="1:3" x14ac:dyDescent="0.2">
      <c r="A13874">
        <v>100</v>
      </c>
      <c r="B13874">
        <v>72</v>
      </c>
      <c r="C13874">
        <v>81</v>
      </c>
    </row>
    <row r="13875" spans="1:3" x14ac:dyDescent="0.2">
      <c r="A13875">
        <v>100</v>
      </c>
      <c r="B13875">
        <v>73</v>
      </c>
      <c r="C13875">
        <v>41</v>
      </c>
    </row>
    <row r="13876" spans="1:3" x14ac:dyDescent="0.2">
      <c r="A13876">
        <v>100</v>
      </c>
      <c r="B13876">
        <v>74</v>
      </c>
      <c r="C13876">
        <v>80</v>
      </c>
    </row>
    <row r="13877" spans="1:3" x14ac:dyDescent="0.2">
      <c r="A13877">
        <v>100</v>
      </c>
      <c r="B13877">
        <v>75</v>
      </c>
      <c r="C13877">
        <v>70</v>
      </c>
    </row>
    <row r="13878" spans="1:3" x14ac:dyDescent="0.2">
      <c r="A13878">
        <v>100</v>
      </c>
      <c r="B13878">
        <v>76</v>
      </c>
      <c r="C13878">
        <v>46</v>
      </c>
    </row>
    <row r="13879" spans="1:3" x14ac:dyDescent="0.2">
      <c r="A13879">
        <v>100</v>
      </c>
      <c r="B13879">
        <v>77</v>
      </c>
      <c r="C13879">
        <v>46</v>
      </c>
    </row>
    <row r="13880" spans="1:3" x14ac:dyDescent="0.2">
      <c r="A13880">
        <v>100</v>
      </c>
      <c r="B13880">
        <v>78</v>
      </c>
      <c r="C13880">
        <v>31</v>
      </c>
    </row>
    <row r="13881" spans="1:3" x14ac:dyDescent="0.2">
      <c r="A13881">
        <v>100</v>
      </c>
      <c r="B13881">
        <v>79</v>
      </c>
      <c r="C13881">
        <v>66</v>
      </c>
    </row>
    <row r="13882" spans="1:3" x14ac:dyDescent="0.2">
      <c r="A13882">
        <v>100</v>
      </c>
      <c r="B13882">
        <v>80</v>
      </c>
      <c r="C13882">
        <v>99</v>
      </c>
    </row>
    <row r="13883" spans="1:3" x14ac:dyDescent="0.2">
      <c r="A13883">
        <v>100</v>
      </c>
      <c r="B13883">
        <v>81</v>
      </c>
      <c r="C13883">
        <v>64</v>
      </c>
    </row>
    <row r="13884" spans="1:3" x14ac:dyDescent="0.2">
      <c r="A13884">
        <v>100</v>
      </c>
      <c r="B13884">
        <v>82</v>
      </c>
      <c r="C13884">
        <v>58</v>
      </c>
    </row>
    <row r="13885" spans="1:3" x14ac:dyDescent="0.2">
      <c r="A13885">
        <v>100</v>
      </c>
      <c r="B13885">
        <v>83</v>
      </c>
      <c r="C13885">
        <v>83</v>
      </c>
    </row>
    <row r="13886" spans="1:3" x14ac:dyDescent="0.2">
      <c r="A13886">
        <v>100</v>
      </c>
      <c r="B13886">
        <v>84</v>
      </c>
      <c r="C13886">
        <v>85</v>
      </c>
    </row>
    <row r="13887" spans="1:3" x14ac:dyDescent="0.2">
      <c r="A13887">
        <v>100</v>
      </c>
      <c r="B13887">
        <v>85</v>
      </c>
      <c r="C13887">
        <v>83</v>
      </c>
    </row>
    <row r="13888" spans="1:3" x14ac:dyDescent="0.2">
      <c r="A13888">
        <v>100</v>
      </c>
      <c r="B13888">
        <v>86</v>
      </c>
      <c r="C13888">
        <v>92</v>
      </c>
    </row>
    <row r="13889" spans="1:3" x14ac:dyDescent="0.2">
      <c r="A13889">
        <v>100</v>
      </c>
      <c r="B13889">
        <v>87</v>
      </c>
      <c r="C13889">
        <v>10</v>
      </c>
    </row>
    <row r="13890" spans="1:3" x14ac:dyDescent="0.2">
      <c r="A13890">
        <v>100</v>
      </c>
      <c r="B13890">
        <v>88</v>
      </c>
      <c r="C13890">
        <v>65</v>
      </c>
    </row>
    <row r="13891" spans="1:3" x14ac:dyDescent="0.2">
      <c r="A13891">
        <v>100</v>
      </c>
      <c r="B13891">
        <v>89</v>
      </c>
      <c r="C13891">
        <v>42</v>
      </c>
    </row>
    <row r="13892" spans="1:3" x14ac:dyDescent="0.2">
      <c r="A13892">
        <v>100</v>
      </c>
      <c r="B13892">
        <v>90</v>
      </c>
      <c r="C13892">
        <v>71</v>
      </c>
    </row>
    <row r="13893" spans="1:3" x14ac:dyDescent="0.2">
      <c r="A13893">
        <v>100</v>
      </c>
      <c r="B13893">
        <v>91</v>
      </c>
      <c r="C13893">
        <v>103</v>
      </c>
    </row>
    <row r="13894" spans="1:3" x14ac:dyDescent="0.2">
      <c r="A13894">
        <v>100</v>
      </c>
      <c r="B13894">
        <v>92</v>
      </c>
      <c r="C13894">
        <v>76</v>
      </c>
    </row>
    <row r="13895" spans="1:3" x14ac:dyDescent="0.2">
      <c r="A13895">
        <v>100</v>
      </c>
      <c r="B13895">
        <v>93</v>
      </c>
      <c r="C13895">
        <v>46</v>
      </c>
    </row>
    <row r="13896" spans="1:3" x14ac:dyDescent="0.2">
      <c r="A13896">
        <v>100</v>
      </c>
      <c r="B13896">
        <v>94</v>
      </c>
      <c r="C13896">
        <v>46</v>
      </c>
    </row>
    <row r="13897" spans="1:3" x14ac:dyDescent="0.2">
      <c r="A13897">
        <v>100</v>
      </c>
      <c r="B13897">
        <v>95</v>
      </c>
      <c r="C13897">
        <v>54</v>
      </c>
    </row>
    <row r="13898" spans="1:3" x14ac:dyDescent="0.2">
      <c r="A13898">
        <v>100</v>
      </c>
      <c r="B13898">
        <v>96</v>
      </c>
      <c r="C13898">
        <v>115</v>
      </c>
    </row>
    <row r="13899" spans="1:3" x14ac:dyDescent="0.2">
      <c r="A13899">
        <v>100</v>
      </c>
      <c r="B13899">
        <v>97</v>
      </c>
      <c r="C13899">
        <v>46</v>
      </c>
    </row>
    <row r="13900" spans="1:3" x14ac:dyDescent="0.2">
      <c r="A13900">
        <v>100</v>
      </c>
      <c r="B13900">
        <v>98</v>
      </c>
      <c r="C13900">
        <v>63</v>
      </c>
    </row>
    <row r="13901" spans="1:3" x14ac:dyDescent="0.2">
      <c r="A13901">
        <v>100</v>
      </c>
      <c r="B13901">
        <v>99</v>
      </c>
      <c r="C13901">
        <v>65</v>
      </c>
    </row>
    <row r="13902" spans="1:3" x14ac:dyDescent="0.2">
      <c r="A13902">
        <v>100</v>
      </c>
      <c r="B13902">
        <v>100</v>
      </c>
      <c r="C13902">
        <v>100</v>
      </c>
    </row>
    <row r="13903" spans="1:3" x14ac:dyDescent="0.2">
      <c r="A13903">
        <v>100</v>
      </c>
      <c r="B13903">
        <v>101</v>
      </c>
      <c r="C13903">
        <v>113</v>
      </c>
    </row>
    <row r="13904" spans="1:3" x14ac:dyDescent="0.2">
      <c r="A13904">
        <v>100</v>
      </c>
      <c r="B13904">
        <v>102</v>
      </c>
      <c r="C13904">
        <v>108</v>
      </c>
    </row>
    <row r="13905" spans="1:3" x14ac:dyDescent="0.2">
      <c r="A13905">
        <v>100</v>
      </c>
      <c r="B13905">
        <v>103</v>
      </c>
      <c r="C13905">
        <v>66</v>
      </c>
    </row>
    <row r="13906" spans="1:3" x14ac:dyDescent="0.2">
      <c r="A13906">
        <v>100</v>
      </c>
      <c r="B13906">
        <v>104</v>
      </c>
      <c r="C13906">
        <v>80</v>
      </c>
    </row>
    <row r="13907" spans="1:3" x14ac:dyDescent="0.2">
      <c r="A13907">
        <v>100</v>
      </c>
      <c r="B13907">
        <v>105</v>
      </c>
      <c r="C13907">
        <v>70</v>
      </c>
    </row>
    <row r="13908" spans="1:3" x14ac:dyDescent="0.2">
      <c r="A13908">
        <v>100</v>
      </c>
      <c r="B13908">
        <v>106</v>
      </c>
      <c r="C13908">
        <v>97</v>
      </c>
    </row>
    <row r="13909" spans="1:3" x14ac:dyDescent="0.2">
      <c r="A13909">
        <v>100</v>
      </c>
      <c r="B13909">
        <v>107</v>
      </c>
      <c r="C13909">
        <v>92</v>
      </c>
    </row>
    <row r="13910" spans="1:3" x14ac:dyDescent="0.2">
      <c r="A13910">
        <v>100</v>
      </c>
      <c r="B13910">
        <v>108</v>
      </c>
      <c r="C13910">
        <v>122</v>
      </c>
    </row>
    <row r="13911" spans="1:3" x14ac:dyDescent="0.2">
      <c r="A13911">
        <v>100</v>
      </c>
      <c r="B13911">
        <v>109</v>
      </c>
      <c r="C13911">
        <v>76</v>
      </c>
    </row>
    <row r="13912" spans="1:3" x14ac:dyDescent="0.2">
      <c r="A13912">
        <v>100</v>
      </c>
      <c r="B13912">
        <v>110</v>
      </c>
      <c r="C13912">
        <v>113</v>
      </c>
    </row>
    <row r="13913" spans="1:3" x14ac:dyDescent="0.2">
      <c r="A13913">
        <v>100</v>
      </c>
      <c r="B13913">
        <v>111</v>
      </c>
      <c r="C13913">
        <v>113</v>
      </c>
    </row>
    <row r="13914" spans="1:3" x14ac:dyDescent="0.2">
      <c r="A13914">
        <v>100</v>
      </c>
      <c r="B13914">
        <v>112</v>
      </c>
      <c r="C13914">
        <v>122</v>
      </c>
    </row>
    <row r="13915" spans="1:3" x14ac:dyDescent="0.2">
      <c r="A13915">
        <v>100</v>
      </c>
      <c r="B13915">
        <v>113</v>
      </c>
      <c r="C13915">
        <v>122</v>
      </c>
    </row>
    <row r="13916" spans="1:3" x14ac:dyDescent="0.2">
      <c r="A13916">
        <v>100</v>
      </c>
      <c r="B13916">
        <v>114</v>
      </c>
      <c r="C13916">
        <v>97</v>
      </c>
    </row>
    <row r="13917" spans="1:3" x14ac:dyDescent="0.2">
      <c r="A13917">
        <v>100</v>
      </c>
      <c r="B13917">
        <v>115</v>
      </c>
      <c r="C13917">
        <v>71</v>
      </c>
    </row>
    <row r="13918" spans="1:3" x14ac:dyDescent="0.2">
      <c r="A13918">
        <v>100</v>
      </c>
      <c r="B13918">
        <v>116</v>
      </c>
      <c r="C13918">
        <v>79</v>
      </c>
    </row>
    <row r="13919" spans="1:3" x14ac:dyDescent="0.2">
      <c r="A13919">
        <v>100</v>
      </c>
      <c r="B13919">
        <v>117</v>
      </c>
      <c r="C13919">
        <v>61</v>
      </c>
    </row>
    <row r="13920" spans="1:3" x14ac:dyDescent="0.2">
      <c r="A13920">
        <v>100</v>
      </c>
      <c r="B13920">
        <v>118</v>
      </c>
      <c r="C13920">
        <v>114</v>
      </c>
    </row>
    <row r="13921" spans="1:3" x14ac:dyDescent="0.2">
      <c r="A13921">
        <v>100</v>
      </c>
      <c r="B13921">
        <v>119</v>
      </c>
      <c r="C13921">
        <v>37</v>
      </c>
    </row>
    <row r="13922" spans="1:3" x14ac:dyDescent="0.2">
      <c r="A13922">
        <v>100</v>
      </c>
      <c r="B13922">
        <v>120</v>
      </c>
      <c r="C13922">
        <v>63</v>
      </c>
    </row>
    <row r="13923" spans="1:3" x14ac:dyDescent="0.2">
      <c r="A13923">
        <v>100</v>
      </c>
      <c r="B13923">
        <v>121</v>
      </c>
      <c r="C13923">
        <v>112</v>
      </c>
    </row>
    <row r="13924" spans="1:3" x14ac:dyDescent="0.2">
      <c r="A13924">
        <v>100</v>
      </c>
      <c r="B13924">
        <v>122</v>
      </c>
      <c r="C13924">
        <v>85</v>
      </c>
    </row>
    <row r="13925" spans="1:3" x14ac:dyDescent="0.2">
      <c r="A13925">
        <v>100</v>
      </c>
      <c r="B13925">
        <v>123</v>
      </c>
      <c r="C13925">
        <v>48</v>
      </c>
    </row>
    <row r="13926" spans="1:3" x14ac:dyDescent="0.2">
      <c r="A13926">
        <v>100</v>
      </c>
      <c r="B13926">
        <v>124</v>
      </c>
      <c r="C13926">
        <v>48</v>
      </c>
    </row>
    <row r="13927" spans="1:3" x14ac:dyDescent="0.2">
      <c r="A13927">
        <v>100</v>
      </c>
      <c r="B13927">
        <v>125</v>
      </c>
      <c r="C13927">
        <v>67</v>
      </c>
    </row>
    <row r="13928" spans="1:3" x14ac:dyDescent="0.2">
      <c r="A13928">
        <v>100</v>
      </c>
      <c r="B13928">
        <v>126</v>
      </c>
      <c r="C13928">
        <v>117</v>
      </c>
    </row>
    <row r="13929" spans="1:3" x14ac:dyDescent="0.2">
      <c r="A13929">
        <v>100</v>
      </c>
      <c r="B13929">
        <v>127</v>
      </c>
      <c r="C13929">
        <v>37</v>
      </c>
    </row>
    <row r="13930" spans="1:3" x14ac:dyDescent="0.2">
      <c r="A13930">
        <v>100</v>
      </c>
      <c r="B13930">
        <v>128</v>
      </c>
      <c r="C13930">
        <v>112</v>
      </c>
    </row>
    <row r="13931" spans="1:3" x14ac:dyDescent="0.2">
      <c r="A13931">
        <v>100</v>
      </c>
      <c r="B13931">
        <v>129</v>
      </c>
      <c r="C13931">
        <v>92</v>
      </c>
    </row>
    <row r="13932" spans="1:3" x14ac:dyDescent="0.2">
      <c r="A13932">
        <v>100</v>
      </c>
      <c r="B13932">
        <v>130</v>
      </c>
      <c r="C13932">
        <v>10</v>
      </c>
    </row>
    <row r="13933" spans="1:3" x14ac:dyDescent="0.2">
      <c r="A13933">
        <v>100</v>
      </c>
      <c r="B13933">
        <v>131</v>
      </c>
      <c r="C13933">
        <v>63</v>
      </c>
    </row>
    <row r="13934" spans="1:3" x14ac:dyDescent="0.2">
      <c r="A13934">
        <v>100</v>
      </c>
      <c r="B13934">
        <v>132</v>
      </c>
      <c r="C13934">
        <v>67</v>
      </c>
    </row>
    <row r="13935" spans="1:3" x14ac:dyDescent="0.2">
      <c r="A13935">
        <v>100</v>
      </c>
      <c r="B13935">
        <v>133</v>
      </c>
      <c r="C13935">
        <v>87</v>
      </c>
    </row>
    <row r="13936" spans="1:3" x14ac:dyDescent="0.2">
      <c r="A13936">
        <v>100</v>
      </c>
      <c r="B13936">
        <v>134</v>
      </c>
      <c r="C13936">
        <v>67</v>
      </c>
    </row>
    <row r="13937" spans="1:3" x14ac:dyDescent="0.2">
      <c r="A13937">
        <v>100</v>
      </c>
      <c r="B13937">
        <v>135</v>
      </c>
      <c r="C13937">
        <v>63</v>
      </c>
    </row>
    <row r="13938" spans="1:3" x14ac:dyDescent="0.2">
      <c r="A13938">
        <v>100</v>
      </c>
      <c r="B13938">
        <v>136</v>
      </c>
      <c r="C13938">
        <v>87</v>
      </c>
    </row>
    <row r="13939" spans="1:3" x14ac:dyDescent="0.2">
      <c r="A13939">
        <v>100</v>
      </c>
      <c r="B13939">
        <v>137</v>
      </c>
      <c r="C13939">
        <v>87</v>
      </c>
    </row>
    <row r="13940" spans="1:3" x14ac:dyDescent="0.2">
      <c r="A13940">
        <v>101</v>
      </c>
      <c r="B13940">
        <v>0</v>
      </c>
      <c r="C13940">
        <v>69</v>
      </c>
    </row>
    <row r="13941" spans="1:3" x14ac:dyDescent="0.2">
      <c r="A13941">
        <v>101</v>
      </c>
      <c r="B13941">
        <v>1</v>
      </c>
      <c r="C13941">
        <v>27</v>
      </c>
    </row>
    <row r="13942" spans="1:3" x14ac:dyDescent="0.2">
      <c r="A13942">
        <v>101</v>
      </c>
      <c r="B13942">
        <v>2</v>
      </c>
      <c r="C13942">
        <v>41</v>
      </c>
    </row>
    <row r="13943" spans="1:3" x14ac:dyDescent="0.2">
      <c r="A13943">
        <v>101</v>
      </c>
      <c r="B13943">
        <v>3</v>
      </c>
      <c r="C13943">
        <v>79</v>
      </c>
    </row>
    <row r="13944" spans="1:3" x14ac:dyDescent="0.2">
      <c r="A13944">
        <v>101</v>
      </c>
      <c r="B13944">
        <v>4</v>
      </c>
      <c r="C13944">
        <v>79</v>
      </c>
    </row>
    <row r="13945" spans="1:3" x14ac:dyDescent="0.2">
      <c r="A13945">
        <v>101</v>
      </c>
      <c r="B13945">
        <v>5</v>
      </c>
      <c r="C13945">
        <v>64</v>
      </c>
    </row>
    <row r="13946" spans="1:3" x14ac:dyDescent="0.2">
      <c r="A13946">
        <v>101</v>
      </c>
      <c r="B13946">
        <v>6</v>
      </c>
      <c r="C13946">
        <v>102</v>
      </c>
    </row>
    <row r="13947" spans="1:3" x14ac:dyDescent="0.2">
      <c r="A13947">
        <v>101</v>
      </c>
      <c r="B13947">
        <v>7</v>
      </c>
      <c r="C13947">
        <v>66</v>
      </c>
    </row>
    <row r="13948" spans="1:3" x14ac:dyDescent="0.2">
      <c r="A13948">
        <v>101</v>
      </c>
      <c r="B13948">
        <v>8</v>
      </c>
      <c r="C13948">
        <v>99</v>
      </c>
    </row>
    <row r="13949" spans="1:3" x14ac:dyDescent="0.2">
      <c r="A13949">
        <v>101</v>
      </c>
      <c r="B13949">
        <v>9</v>
      </c>
      <c r="C13949">
        <v>74</v>
      </c>
    </row>
    <row r="13950" spans="1:3" x14ac:dyDescent="0.2">
      <c r="A13950">
        <v>101</v>
      </c>
      <c r="B13950">
        <v>10</v>
      </c>
      <c r="C13950">
        <v>63</v>
      </c>
    </row>
    <row r="13951" spans="1:3" x14ac:dyDescent="0.2">
      <c r="A13951">
        <v>101</v>
      </c>
      <c r="B13951">
        <v>11</v>
      </c>
      <c r="C13951">
        <v>71</v>
      </c>
    </row>
    <row r="13952" spans="1:3" x14ac:dyDescent="0.2">
      <c r="A13952">
        <v>101</v>
      </c>
      <c r="B13952">
        <v>12</v>
      </c>
      <c r="C13952">
        <v>74</v>
      </c>
    </row>
    <row r="13953" spans="1:3" x14ac:dyDescent="0.2">
      <c r="A13953">
        <v>101</v>
      </c>
      <c r="B13953">
        <v>13</v>
      </c>
      <c r="C13953">
        <v>66</v>
      </c>
    </row>
    <row r="13954" spans="1:3" x14ac:dyDescent="0.2">
      <c r="A13954">
        <v>101</v>
      </c>
      <c r="B13954">
        <v>14</v>
      </c>
      <c r="C13954">
        <v>66</v>
      </c>
    </row>
    <row r="13955" spans="1:3" x14ac:dyDescent="0.2">
      <c r="A13955">
        <v>101</v>
      </c>
      <c r="B13955">
        <v>15</v>
      </c>
      <c r="C13955">
        <v>103</v>
      </c>
    </row>
    <row r="13956" spans="1:3" x14ac:dyDescent="0.2">
      <c r="A13956">
        <v>101</v>
      </c>
      <c r="B13956">
        <v>16</v>
      </c>
      <c r="C13956">
        <v>71</v>
      </c>
    </row>
    <row r="13957" spans="1:3" x14ac:dyDescent="0.2">
      <c r="A13957">
        <v>101</v>
      </c>
      <c r="B13957">
        <v>17</v>
      </c>
      <c r="C13957">
        <v>41</v>
      </c>
    </row>
    <row r="13958" spans="1:3" x14ac:dyDescent="0.2">
      <c r="A13958">
        <v>101</v>
      </c>
      <c r="B13958">
        <v>18</v>
      </c>
      <c r="C13958">
        <v>71</v>
      </c>
    </row>
    <row r="13959" spans="1:3" x14ac:dyDescent="0.2">
      <c r="A13959">
        <v>101</v>
      </c>
      <c r="B13959">
        <v>19</v>
      </c>
      <c r="C13959">
        <v>27</v>
      </c>
    </row>
    <row r="13960" spans="1:3" x14ac:dyDescent="0.2">
      <c r="A13960">
        <v>101</v>
      </c>
      <c r="B13960">
        <v>20</v>
      </c>
      <c r="C13960">
        <v>80</v>
      </c>
    </row>
    <row r="13961" spans="1:3" x14ac:dyDescent="0.2">
      <c r="A13961">
        <v>101</v>
      </c>
      <c r="B13961">
        <v>21</v>
      </c>
      <c r="C13961">
        <v>99</v>
      </c>
    </row>
    <row r="13962" spans="1:3" x14ac:dyDescent="0.2">
      <c r="A13962">
        <v>101</v>
      </c>
      <c r="B13962">
        <v>22</v>
      </c>
      <c r="C13962">
        <v>70</v>
      </c>
    </row>
    <row r="13963" spans="1:3" x14ac:dyDescent="0.2">
      <c r="A13963">
        <v>101</v>
      </c>
      <c r="B13963">
        <v>23</v>
      </c>
      <c r="C13963">
        <v>80</v>
      </c>
    </row>
    <row r="13964" spans="1:3" x14ac:dyDescent="0.2">
      <c r="A13964">
        <v>101</v>
      </c>
      <c r="B13964">
        <v>24</v>
      </c>
      <c r="C13964">
        <v>49</v>
      </c>
    </row>
    <row r="13965" spans="1:3" x14ac:dyDescent="0.2">
      <c r="A13965">
        <v>101</v>
      </c>
      <c r="B13965">
        <v>25</v>
      </c>
      <c r="C13965">
        <v>69</v>
      </c>
    </row>
    <row r="13966" spans="1:3" x14ac:dyDescent="0.2">
      <c r="A13966">
        <v>101</v>
      </c>
      <c r="B13966">
        <v>26</v>
      </c>
      <c r="C13966">
        <v>103</v>
      </c>
    </row>
    <row r="13967" spans="1:3" x14ac:dyDescent="0.2">
      <c r="A13967">
        <v>101</v>
      </c>
      <c r="B13967">
        <v>27</v>
      </c>
      <c r="C13967">
        <v>122</v>
      </c>
    </row>
    <row r="13968" spans="1:3" x14ac:dyDescent="0.2">
      <c r="A13968">
        <v>101</v>
      </c>
      <c r="B13968">
        <v>28</v>
      </c>
      <c r="C13968">
        <v>65</v>
      </c>
    </row>
    <row r="13969" spans="1:3" x14ac:dyDescent="0.2">
      <c r="A13969">
        <v>101</v>
      </c>
      <c r="B13969">
        <v>29</v>
      </c>
      <c r="C13969">
        <v>74</v>
      </c>
    </row>
    <row r="13970" spans="1:3" x14ac:dyDescent="0.2">
      <c r="A13970">
        <v>101</v>
      </c>
      <c r="B13970">
        <v>30</v>
      </c>
      <c r="C13970">
        <v>105</v>
      </c>
    </row>
    <row r="13971" spans="1:3" x14ac:dyDescent="0.2">
      <c r="A13971">
        <v>101</v>
      </c>
      <c r="B13971">
        <v>31</v>
      </c>
      <c r="C13971">
        <v>46</v>
      </c>
    </row>
    <row r="13972" spans="1:3" x14ac:dyDescent="0.2">
      <c r="A13972">
        <v>101</v>
      </c>
      <c r="B13972">
        <v>32</v>
      </c>
      <c r="C13972">
        <v>64</v>
      </c>
    </row>
    <row r="13973" spans="1:3" x14ac:dyDescent="0.2">
      <c r="A13973">
        <v>101</v>
      </c>
      <c r="B13973">
        <v>33</v>
      </c>
      <c r="C13973">
        <v>65</v>
      </c>
    </row>
    <row r="13974" spans="1:3" x14ac:dyDescent="0.2">
      <c r="A13974">
        <v>101</v>
      </c>
      <c r="B13974">
        <v>34</v>
      </c>
      <c r="C13974">
        <v>65</v>
      </c>
    </row>
    <row r="13975" spans="1:3" x14ac:dyDescent="0.2">
      <c r="A13975">
        <v>101</v>
      </c>
      <c r="B13975">
        <v>35</v>
      </c>
      <c r="C13975">
        <v>79</v>
      </c>
    </row>
    <row r="13976" spans="1:3" x14ac:dyDescent="0.2">
      <c r="A13976">
        <v>101</v>
      </c>
      <c r="B13976">
        <v>36</v>
      </c>
      <c r="C13976">
        <v>79</v>
      </c>
    </row>
    <row r="13977" spans="1:3" x14ac:dyDescent="0.2">
      <c r="A13977">
        <v>101</v>
      </c>
      <c r="B13977">
        <v>37</v>
      </c>
      <c r="C13977">
        <v>67</v>
      </c>
    </row>
    <row r="13978" spans="1:3" x14ac:dyDescent="0.2">
      <c r="A13978">
        <v>101</v>
      </c>
      <c r="B13978">
        <v>38</v>
      </c>
      <c r="C13978">
        <v>60</v>
      </c>
    </row>
    <row r="13979" spans="1:3" x14ac:dyDescent="0.2">
      <c r="A13979">
        <v>101</v>
      </c>
      <c r="B13979">
        <v>39</v>
      </c>
      <c r="C13979">
        <v>70</v>
      </c>
    </row>
    <row r="13980" spans="1:3" x14ac:dyDescent="0.2">
      <c r="A13980">
        <v>101</v>
      </c>
      <c r="B13980">
        <v>40</v>
      </c>
      <c r="C13980">
        <v>46</v>
      </c>
    </row>
    <row r="13981" spans="1:3" x14ac:dyDescent="0.2">
      <c r="A13981">
        <v>101</v>
      </c>
      <c r="B13981">
        <v>41</v>
      </c>
      <c r="C13981">
        <v>46</v>
      </c>
    </row>
    <row r="13982" spans="1:3" x14ac:dyDescent="0.2">
      <c r="A13982">
        <v>101</v>
      </c>
      <c r="B13982">
        <v>42</v>
      </c>
      <c r="C13982">
        <v>46</v>
      </c>
    </row>
    <row r="13983" spans="1:3" x14ac:dyDescent="0.2">
      <c r="A13983">
        <v>101</v>
      </c>
      <c r="B13983">
        <v>43</v>
      </c>
      <c r="C13983">
        <v>46</v>
      </c>
    </row>
    <row r="13984" spans="1:3" x14ac:dyDescent="0.2">
      <c r="A13984">
        <v>101</v>
      </c>
      <c r="B13984">
        <v>44</v>
      </c>
      <c r="C13984">
        <v>117</v>
      </c>
    </row>
    <row r="13985" spans="1:3" x14ac:dyDescent="0.2">
      <c r="A13985">
        <v>101</v>
      </c>
      <c r="B13985">
        <v>45</v>
      </c>
      <c r="C13985">
        <v>49</v>
      </c>
    </row>
    <row r="13986" spans="1:3" x14ac:dyDescent="0.2">
      <c r="A13986">
        <v>101</v>
      </c>
      <c r="B13986">
        <v>46</v>
      </c>
      <c r="C13986">
        <v>37</v>
      </c>
    </row>
    <row r="13987" spans="1:3" x14ac:dyDescent="0.2">
      <c r="A13987">
        <v>101</v>
      </c>
      <c r="B13987">
        <v>47</v>
      </c>
      <c r="C13987">
        <v>37</v>
      </c>
    </row>
    <row r="13988" spans="1:3" x14ac:dyDescent="0.2">
      <c r="A13988">
        <v>101</v>
      </c>
      <c r="B13988">
        <v>48</v>
      </c>
      <c r="C13988">
        <v>87</v>
      </c>
    </row>
    <row r="13989" spans="1:3" x14ac:dyDescent="0.2">
      <c r="A13989">
        <v>101</v>
      </c>
      <c r="B13989">
        <v>49</v>
      </c>
      <c r="C13989">
        <v>93</v>
      </c>
    </row>
    <row r="13990" spans="1:3" x14ac:dyDescent="0.2">
      <c r="A13990">
        <v>101</v>
      </c>
      <c r="B13990">
        <v>50</v>
      </c>
      <c r="C13990">
        <v>46</v>
      </c>
    </row>
    <row r="13991" spans="1:3" x14ac:dyDescent="0.2">
      <c r="A13991">
        <v>101</v>
      </c>
      <c r="B13991">
        <v>51</v>
      </c>
      <c r="C13991">
        <v>65</v>
      </c>
    </row>
    <row r="13992" spans="1:3" x14ac:dyDescent="0.2">
      <c r="A13992">
        <v>101</v>
      </c>
      <c r="B13992">
        <v>52</v>
      </c>
      <c r="C13992">
        <v>88</v>
      </c>
    </row>
    <row r="13993" spans="1:3" x14ac:dyDescent="0.2">
      <c r="A13993">
        <v>101</v>
      </c>
      <c r="B13993">
        <v>53</v>
      </c>
      <c r="C13993">
        <v>99</v>
      </c>
    </row>
    <row r="13994" spans="1:3" x14ac:dyDescent="0.2">
      <c r="A13994">
        <v>101</v>
      </c>
      <c r="B13994">
        <v>54</v>
      </c>
      <c r="C13994">
        <v>46</v>
      </c>
    </row>
    <row r="13995" spans="1:3" x14ac:dyDescent="0.2">
      <c r="A13995">
        <v>101</v>
      </c>
      <c r="B13995">
        <v>55</v>
      </c>
      <c r="C13995">
        <v>83</v>
      </c>
    </row>
    <row r="13996" spans="1:3" x14ac:dyDescent="0.2">
      <c r="A13996">
        <v>101</v>
      </c>
      <c r="B13996">
        <v>56</v>
      </c>
      <c r="C13996">
        <v>83</v>
      </c>
    </row>
    <row r="13997" spans="1:3" x14ac:dyDescent="0.2">
      <c r="A13997">
        <v>101</v>
      </c>
      <c r="B13997">
        <v>57</v>
      </c>
      <c r="C13997">
        <v>85</v>
      </c>
    </row>
    <row r="13998" spans="1:3" x14ac:dyDescent="0.2">
      <c r="A13998">
        <v>101</v>
      </c>
      <c r="B13998">
        <v>58</v>
      </c>
      <c r="C13998">
        <v>83</v>
      </c>
    </row>
    <row r="13999" spans="1:3" x14ac:dyDescent="0.2">
      <c r="A13999">
        <v>101</v>
      </c>
      <c r="B13999">
        <v>59</v>
      </c>
      <c r="C13999">
        <v>65</v>
      </c>
    </row>
    <row r="14000" spans="1:3" x14ac:dyDescent="0.2">
      <c r="A14000">
        <v>101</v>
      </c>
      <c r="B14000">
        <v>60</v>
      </c>
      <c r="C14000">
        <v>123</v>
      </c>
    </row>
    <row r="14001" spans="1:3" x14ac:dyDescent="0.2">
      <c r="A14001">
        <v>101</v>
      </c>
      <c r="B14001">
        <v>61</v>
      </c>
      <c r="C14001">
        <v>63</v>
      </c>
    </row>
    <row r="14002" spans="1:3" x14ac:dyDescent="0.2">
      <c r="A14002">
        <v>101</v>
      </c>
      <c r="B14002">
        <v>62</v>
      </c>
      <c r="C14002">
        <v>49</v>
      </c>
    </row>
    <row r="14003" spans="1:3" x14ac:dyDescent="0.2">
      <c r="A14003">
        <v>101</v>
      </c>
      <c r="B14003">
        <v>63</v>
      </c>
      <c r="C14003">
        <v>114</v>
      </c>
    </row>
    <row r="14004" spans="1:3" x14ac:dyDescent="0.2">
      <c r="A14004">
        <v>101</v>
      </c>
      <c r="B14004">
        <v>64</v>
      </c>
      <c r="C14004">
        <v>93</v>
      </c>
    </row>
    <row r="14005" spans="1:3" x14ac:dyDescent="0.2">
      <c r="A14005">
        <v>101</v>
      </c>
      <c r="B14005">
        <v>65</v>
      </c>
      <c r="C14005">
        <v>113</v>
      </c>
    </row>
    <row r="14006" spans="1:3" x14ac:dyDescent="0.2">
      <c r="A14006">
        <v>101</v>
      </c>
      <c r="B14006">
        <v>66</v>
      </c>
      <c r="C14006">
        <v>10</v>
      </c>
    </row>
    <row r="14007" spans="1:3" x14ac:dyDescent="0.2">
      <c r="A14007">
        <v>101</v>
      </c>
      <c r="B14007">
        <v>67</v>
      </c>
      <c r="C14007">
        <v>106</v>
      </c>
    </row>
    <row r="14008" spans="1:3" x14ac:dyDescent="0.2">
      <c r="A14008">
        <v>101</v>
      </c>
      <c r="B14008">
        <v>68</v>
      </c>
      <c r="C14008">
        <v>121</v>
      </c>
    </row>
    <row r="14009" spans="1:3" x14ac:dyDescent="0.2">
      <c r="A14009">
        <v>101</v>
      </c>
      <c r="B14009">
        <v>69</v>
      </c>
      <c r="C14009">
        <v>122</v>
      </c>
    </row>
    <row r="14010" spans="1:3" x14ac:dyDescent="0.2">
      <c r="A14010">
        <v>101</v>
      </c>
      <c r="B14010">
        <v>70</v>
      </c>
      <c r="C14010">
        <v>61</v>
      </c>
    </row>
    <row r="14011" spans="1:3" x14ac:dyDescent="0.2">
      <c r="A14011">
        <v>101</v>
      </c>
      <c r="B14011">
        <v>71</v>
      </c>
      <c r="C14011">
        <v>76</v>
      </c>
    </row>
    <row r="14012" spans="1:3" x14ac:dyDescent="0.2">
      <c r="A14012">
        <v>101</v>
      </c>
      <c r="B14012">
        <v>72</v>
      </c>
      <c r="C14012">
        <v>80</v>
      </c>
    </row>
    <row r="14013" spans="1:3" x14ac:dyDescent="0.2">
      <c r="A14013">
        <v>101</v>
      </c>
      <c r="B14013">
        <v>73</v>
      </c>
      <c r="C14013">
        <v>88</v>
      </c>
    </row>
    <row r="14014" spans="1:3" x14ac:dyDescent="0.2">
      <c r="A14014">
        <v>101</v>
      </c>
      <c r="B14014">
        <v>74</v>
      </c>
      <c r="C14014">
        <v>93</v>
      </c>
    </row>
    <row r="14015" spans="1:3" x14ac:dyDescent="0.2">
      <c r="A14015">
        <v>101</v>
      </c>
      <c r="B14015">
        <v>75</v>
      </c>
      <c r="C14015">
        <v>93</v>
      </c>
    </row>
    <row r="14016" spans="1:3" x14ac:dyDescent="0.2">
      <c r="A14016">
        <v>101</v>
      </c>
      <c r="B14016">
        <v>76</v>
      </c>
      <c r="C14016">
        <v>44</v>
      </c>
    </row>
    <row r="14017" spans="1:3" x14ac:dyDescent="0.2">
      <c r="A14017">
        <v>101</v>
      </c>
      <c r="B14017">
        <v>77</v>
      </c>
      <c r="C14017">
        <v>44</v>
      </c>
    </row>
    <row r="14018" spans="1:3" x14ac:dyDescent="0.2">
      <c r="A14018">
        <v>101</v>
      </c>
      <c r="B14018">
        <v>78</v>
      </c>
      <c r="C14018">
        <v>99</v>
      </c>
    </row>
    <row r="14019" spans="1:3" x14ac:dyDescent="0.2">
      <c r="A14019">
        <v>101</v>
      </c>
      <c r="B14019">
        <v>79</v>
      </c>
      <c r="C14019">
        <v>122</v>
      </c>
    </row>
    <row r="14020" spans="1:3" x14ac:dyDescent="0.2">
      <c r="A14020">
        <v>101</v>
      </c>
      <c r="B14020">
        <v>80</v>
      </c>
      <c r="C14020">
        <v>10</v>
      </c>
    </row>
    <row r="14021" spans="1:3" x14ac:dyDescent="0.2">
      <c r="A14021">
        <v>101</v>
      </c>
      <c r="B14021">
        <v>81</v>
      </c>
      <c r="C14021">
        <v>46</v>
      </c>
    </row>
    <row r="14022" spans="1:3" x14ac:dyDescent="0.2">
      <c r="A14022">
        <v>101</v>
      </c>
      <c r="B14022">
        <v>82</v>
      </c>
      <c r="C14022">
        <v>79</v>
      </c>
    </row>
    <row r="14023" spans="1:3" x14ac:dyDescent="0.2">
      <c r="A14023">
        <v>101</v>
      </c>
      <c r="B14023">
        <v>83</v>
      </c>
      <c r="C14023">
        <v>108</v>
      </c>
    </row>
    <row r="14024" spans="1:3" x14ac:dyDescent="0.2">
      <c r="A14024">
        <v>101</v>
      </c>
      <c r="B14024">
        <v>84</v>
      </c>
      <c r="C14024">
        <v>92</v>
      </c>
    </row>
    <row r="14025" spans="1:3" x14ac:dyDescent="0.2">
      <c r="A14025">
        <v>101</v>
      </c>
      <c r="B14025">
        <v>85</v>
      </c>
      <c r="C14025">
        <v>112</v>
      </c>
    </row>
    <row r="14026" spans="1:3" x14ac:dyDescent="0.2">
      <c r="A14026">
        <v>101</v>
      </c>
      <c r="B14026">
        <v>86</v>
      </c>
      <c r="C14026">
        <v>121</v>
      </c>
    </row>
    <row r="14027" spans="1:3" x14ac:dyDescent="0.2">
      <c r="A14027">
        <v>101</v>
      </c>
      <c r="B14027">
        <v>87</v>
      </c>
      <c r="C14027">
        <v>60</v>
      </c>
    </row>
    <row r="14028" spans="1:3" x14ac:dyDescent="0.2">
      <c r="A14028">
        <v>101</v>
      </c>
      <c r="B14028">
        <v>88</v>
      </c>
      <c r="C14028">
        <v>48</v>
      </c>
    </row>
    <row r="14029" spans="1:3" x14ac:dyDescent="0.2">
      <c r="A14029">
        <v>101</v>
      </c>
      <c r="B14029">
        <v>89</v>
      </c>
      <c r="C14029">
        <v>99</v>
      </c>
    </row>
    <row r="14030" spans="1:3" x14ac:dyDescent="0.2">
      <c r="A14030">
        <v>101</v>
      </c>
      <c r="B14030">
        <v>90</v>
      </c>
      <c r="C14030">
        <v>85</v>
      </c>
    </row>
    <row r="14031" spans="1:3" x14ac:dyDescent="0.2">
      <c r="A14031">
        <v>101</v>
      </c>
      <c r="B14031">
        <v>91</v>
      </c>
      <c r="C14031">
        <v>83</v>
      </c>
    </row>
    <row r="14032" spans="1:3" x14ac:dyDescent="0.2">
      <c r="A14032">
        <v>101</v>
      </c>
      <c r="B14032">
        <v>92</v>
      </c>
      <c r="C14032">
        <v>67</v>
      </c>
    </row>
    <row r="14033" spans="1:3" x14ac:dyDescent="0.2">
      <c r="A14033">
        <v>101</v>
      </c>
      <c r="B14033">
        <v>93</v>
      </c>
      <c r="C14033">
        <v>63</v>
      </c>
    </row>
    <row r="14034" spans="1:3" x14ac:dyDescent="0.2">
      <c r="A14034">
        <v>101</v>
      </c>
      <c r="B14034">
        <v>94</v>
      </c>
      <c r="C14034">
        <v>63</v>
      </c>
    </row>
    <row r="14035" spans="1:3" x14ac:dyDescent="0.2">
      <c r="A14035">
        <v>101</v>
      </c>
      <c r="B14035">
        <v>95</v>
      </c>
      <c r="C14035">
        <v>66</v>
      </c>
    </row>
    <row r="14036" spans="1:3" x14ac:dyDescent="0.2">
      <c r="A14036">
        <v>101</v>
      </c>
      <c r="B14036">
        <v>96</v>
      </c>
      <c r="C14036">
        <v>105</v>
      </c>
    </row>
    <row r="14037" spans="1:3" x14ac:dyDescent="0.2">
      <c r="A14037">
        <v>101</v>
      </c>
      <c r="B14037">
        <v>97</v>
      </c>
      <c r="C14037">
        <v>87</v>
      </c>
    </row>
    <row r="14038" spans="1:3" x14ac:dyDescent="0.2">
      <c r="A14038">
        <v>101</v>
      </c>
      <c r="B14038">
        <v>98</v>
      </c>
      <c r="C14038">
        <v>86</v>
      </c>
    </row>
    <row r="14039" spans="1:3" x14ac:dyDescent="0.2">
      <c r="A14039">
        <v>101</v>
      </c>
      <c r="B14039">
        <v>99</v>
      </c>
      <c r="C14039">
        <v>97</v>
      </c>
    </row>
    <row r="14040" spans="1:3" x14ac:dyDescent="0.2">
      <c r="A14040">
        <v>101</v>
      </c>
      <c r="B14040">
        <v>100</v>
      </c>
      <c r="C14040">
        <v>113</v>
      </c>
    </row>
    <row r="14041" spans="1:3" x14ac:dyDescent="0.2">
      <c r="A14041">
        <v>101</v>
      </c>
      <c r="B14041">
        <v>101</v>
      </c>
      <c r="C14041">
        <v>101</v>
      </c>
    </row>
    <row r="14042" spans="1:3" x14ac:dyDescent="0.2">
      <c r="A14042">
        <v>101</v>
      </c>
      <c r="B14042">
        <v>102</v>
      </c>
      <c r="C14042">
        <v>101</v>
      </c>
    </row>
    <row r="14043" spans="1:3" x14ac:dyDescent="0.2">
      <c r="A14043">
        <v>101</v>
      </c>
      <c r="B14043">
        <v>103</v>
      </c>
      <c r="C14043">
        <v>122</v>
      </c>
    </row>
    <row r="14044" spans="1:3" x14ac:dyDescent="0.2">
      <c r="A14044">
        <v>101</v>
      </c>
      <c r="B14044">
        <v>104</v>
      </c>
      <c r="C14044">
        <v>76</v>
      </c>
    </row>
    <row r="14045" spans="1:3" x14ac:dyDescent="0.2">
      <c r="A14045">
        <v>101</v>
      </c>
      <c r="B14045">
        <v>105</v>
      </c>
      <c r="C14045">
        <v>93</v>
      </c>
    </row>
    <row r="14046" spans="1:3" x14ac:dyDescent="0.2">
      <c r="A14046">
        <v>101</v>
      </c>
      <c r="B14046">
        <v>106</v>
      </c>
      <c r="C14046">
        <v>110</v>
      </c>
    </row>
    <row r="14047" spans="1:3" x14ac:dyDescent="0.2">
      <c r="A14047">
        <v>101</v>
      </c>
      <c r="B14047">
        <v>107</v>
      </c>
      <c r="C14047">
        <v>121</v>
      </c>
    </row>
    <row r="14048" spans="1:3" x14ac:dyDescent="0.2">
      <c r="A14048">
        <v>101</v>
      </c>
      <c r="B14048">
        <v>108</v>
      </c>
      <c r="C14048">
        <v>87</v>
      </c>
    </row>
    <row r="14049" spans="1:3" x14ac:dyDescent="0.2">
      <c r="A14049">
        <v>101</v>
      </c>
      <c r="B14049">
        <v>109</v>
      </c>
      <c r="C14049">
        <v>67</v>
      </c>
    </row>
    <row r="14050" spans="1:3" x14ac:dyDescent="0.2">
      <c r="A14050">
        <v>101</v>
      </c>
      <c r="B14050">
        <v>110</v>
      </c>
      <c r="C14050">
        <v>101</v>
      </c>
    </row>
    <row r="14051" spans="1:3" x14ac:dyDescent="0.2">
      <c r="A14051">
        <v>101</v>
      </c>
      <c r="B14051">
        <v>111</v>
      </c>
      <c r="C14051">
        <v>101</v>
      </c>
    </row>
    <row r="14052" spans="1:3" x14ac:dyDescent="0.2">
      <c r="A14052">
        <v>101</v>
      </c>
      <c r="B14052">
        <v>112</v>
      </c>
      <c r="C14052">
        <v>67</v>
      </c>
    </row>
    <row r="14053" spans="1:3" x14ac:dyDescent="0.2">
      <c r="A14053">
        <v>101</v>
      </c>
      <c r="B14053">
        <v>113</v>
      </c>
      <c r="C14053">
        <v>87</v>
      </c>
    </row>
    <row r="14054" spans="1:3" x14ac:dyDescent="0.2">
      <c r="A14054">
        <v>101</v>
      </c>
      <c r="B14054">
        <v>114</v>
      </c>
      <c r="C14054">
        <v>123</v>
      </c>
    </row>
    <row r="14055" spans="1:3" x14ac:dyDescent="0.2">
      <c r="A14055">
        <v>101</v>
      </c>
      <c r="B14055">
        <v>115</v>
      </c>
      <c r="C14055">
        <v>85</v>
      </c>
    </row>
    <row r="14056" spans="1:3" x14ac:dyDescent="0.2">
      <c r="A14056">
        <v>101</v>
      </c>
      <c r="B14056">
        <v>116</v>
      </c>
      <c r="C14056">
        <v>85</v>
      </c>
    </row>
    <row r="14057" spans="1:3" x14ac:dyDescent="0.2">
      <c r="A14057">
        <v>101</v>
      </c>
      <c r="B14057">
        <v>117</v>
      </c>
      <c r="C14057">
        <v>123</v>
      </c>
    </row>
    <row r="14058" spans="1:3" x14ac:dyDescent="0.2">
      <c r="A14058">
        <v>101</v>
      </c>
      <c r="B14058">
        <v>118</v>
      </c>
      <c r="C14058">
        <v>120</v>
      </c>
    </row>
    <row r="14059" spans="1:3" x14ac:dyDescent="0.2">
      <c r="A14059">
        <v>101</v>
      </c>
      <c r="B14059">
        <v>119</v>
      </c>
      <c r="C14059">
        <v>86</v>
      </c>
    </row>
    <row r="14060" spans="1:3" x14ac:dyDescent="0.2">
      <c r="A14060">
        <v>101</v>
      </c>
      <c r="B14060">
        <v>120</v>
      </c>
      <c r="C14060">
        <v>86</v>
      </c>
    </row>
    <row r="14061" spans="1:3" x14ac:dyDescent="0.2">
      <c r="A14061">
        <v>101</v>
      </c>
      <c r="B14061">
        <v>121</v>
      </c>
      <c r="C14061">
        <v>101</v>
      </c>
    </row>
    <row r="14062" spans="1:3" x14ac:dyDescent="0.2">
      <c r="A14062">
        <v>101</v>
      </c>
      <c r="B14062">
        <v>122</v>
      </c>
      <c r="C14062">
        <v>44</v>
      </c>
    </row>
    <row r="14063" spans="1:3" x14ac:dyDescent="0.2">
      <c r="A14063">
        <v>101</v>
      </c>
      <c r="B14063">
        <v>123</v>
      </c>
      <c r="C14063">
        <v>110</v>
      </c>
    </row>
    <row r="14064" spans="1:3" x14ac:dyDescent="0.2">
      <c r="A14064">
        <v>101</v>
      </c>
      <c r="B14064">
        <v>124</v>
      </c>
      <c r="C14064">
        <v>110</v>
      </c>
    </row>
    <row r="14065" spans="1:3" x14ac:dyDescent="0.2">
      <c r="A14065">
        <v>101</v>
      </c>
      <c r="B14065">
        <v>125</v>
      </c>
      <c r="C14065">
        <v>120</v>
      </c>
    </row>
    <row r="14066" spans="1:3" x14ac:dyDescent="0.2">
      <c r="A14066">
        <v>101</v>
      </c>
      <c r="B14066">
        <v>126</v>
      </c>
      <c r="C14066">
        <v>120</v>
      </c>
    </row>
    <row r="14067" spans="1:3" x14ac:dyDescent="0.2">
      <c r="A14067">
        <v>101</v>
      </c>
      <c r="B14067">
        <v>127</v>
      </c>
      <c r="C14067">
        <v>131</v>
      </c>
    </row>
    <row r="14068" spans="1:3" x14ac:dyDescent="0.2">
      <c r="A14068">
        <v>101</v>
      </c>
      <c r="B14068">
        <v>128</v>
      </c>
      <c r="C14068">
        <v>121</v>
      </c>
    </row>
    <row r="14069" spans="1:3" x14ac:dyDescent="0.2">
      <c r="A14069">
        <v>101</v>
      </c>
      <c r="B14069">
        <v>129</v>
      </c>
      <c r="C14069">
        <v>121</v>
      </c>
    </row>
    <row r="14070" spans="1:3" x14ac:dyDescent="0.2">
      <c r="A14070">
        <v>101</v>
      </c>
      <c r="B14070">
        <v>130</v>
      </c>
      <c r="C14070">
        <v>106</v>
      </c>
    </row>
    <row r="14071" spans="1:3" x14ac:dyDescent="0.2">
      <c r="A14071">
        <v>101</v>
      </c>
      <c r="B14071">
        <v>131</v>
      </c>
      <c r="C14071">
        <v>86</v>
      </c>
    </row>
    <row r="14072" spans="1:3" x14ac:dyDescent="0.2">
      <c r="A14072">
        <v>101</v>
      </c>
      <c r="B14072">
        <v>132</v>
      </c>
      <c r="C14072">
        <v>120</v>
      </c>
    </row>
    <row r="14073" spans="1:3" x14ac:dyDescent="0.2">
      <c r="A14073">
        <v>101</v>
      </c>
      <c r="B14073">
        <v>133</v>
      </c>
      <c r="C14073">
        <v>119</v>
      </c>
    </row>
    <row r="14074" spans="1:3" x14ac:dyDescent="0.2">
      <c r="A14074">
        <v>101</v>
      </c>
      <c r="B14074">
        <v>134</v>
      </c>
      <c r="C14074">
        <v>119</v>
      </c>
    </row>
    <row r="14075" spans="1:3" x14ac:dyDescent="0.2">
      <c r="A14075">
        <v>101</v>
      </c>
      <c r="B14075">
        <v>135</v>
      </c>
      <c r="C14075">
        <v>119</v>
      </c>
    </row>
    <row r="14076" spans="1:3" x14ac:dyDescent="0.2">
      <c r="A14076">
        <v>101</v>
      </c>
      <c r="B14076">
        <v>136</v>
      </c>
      <c r="C14076">
        <v>119</v>
      </c>
    </row>
    <row r="14077" spans="1:3" x14ac:dyDescent="0.2">
      <c r="A14077">
        <v>101</v>
      </c>
      <c r="B14077">
        <v>137</v>
      </c>
      <c r="C14077">
        <v>119</v>
      </c>
    </row>
    <row r="14078" spans="1:3" x14ac:dyDescent="0.2">
      <c r="A14078">
        <v>102</v>
      </c>
      <c r="B14078">
        <v>0</v>
      </c>
      <c r="C14078">
        <v>27</v>
      </c>
    </row>
    <row r="14079" spans="1:3" x14ac:dyDescent="0.2">
      <c r="A14079">
        <v>102</v>
      </c>
      <c r="B14079">
        <v>1</v>
      </c>
      <c r="C14079">
        <v>103</v>
      </c>
    </row>
    <row r="14080" spans="1:3" x14ac:dyDescent="0.2">
      <c r="A14080">
        <v>102</v>
      </c>
      <c r="B14080">
        <v>2</v>
      </c>
      <c r="C14080">
        <v>41</v>
      </c>
    </row>
    <row r="14081" spans="1:3" x14ac:dyDescent="0.2">
      <c r="A14081">
        <v>102</v>
      </c>
      <c r="B14081">
        <v>3</v>
      </c>
      <c r="C14081">
        <v>79</v>
      </c>
    </row>
    <row r="14082" spans="1:3" x14ac:dyDescent="0.2">
      <c r="A14082">
        <v>102</v>
      </c>
      <c r="B14082">
        <v>4</v>
      </c>
      <c r="C14082">
        <v>71</v>
      </c>
    </row>
    <row r="14083" spans="1:3" x14ac:dyDescent="0.2">
      <c r="A14083">
        <v>102</v>
      </c>
      <c r="B14083">
        <v>5</v>
      </c>
      <c r="C14083">
        <v>64</v>
      </c>
    </row>
    <row r="14084" spans="1:3" x14ac:dyDescent="0.2">
      <c r="A14084">
        <v>102</v>
      </c>
      <c r="B14084">
        <v>6</v>
      </c>
      <c r="C14084">
        <v>79</v>
      </c>
    </row>
    <row r="14085" spans="1:3" x14ac:dyDescent="0.2">
      <c r="A14085">
        <v>102</v>
      </c>
      <c r="B14085">
        <v>7</v>
      </c>
      <c r="C14085">
        <v>66</v>
      </c>
    </row>
    <row r="14086" spans="1:3" x14ac:dyDescent="0.2">
      <c r="A14086">
        <v>102</v>
      </c>
      <c r="B14086">
        <v>8</v>
      </c>
      <c r="C14086">
        <v>99</v>
      </c>
    </row>
    <row r="14087" spans="1:3" x14ac:dyDescent="0.2">
      <c r="A14087">
        <v>102</v>
      </c>
      <c r="B14087">
        <v>9</v>
      </c>
      <c r="C14087">
        <v>74</v>
      </c>
    </row>
    <row r="14088" spans="1:3" x14ac:dyDescent="0.2">
      <c r="A14088">
        <v>102</v>
      </c>
      <c r="B14088">
        <v>10</v>
      </c>
      <c r="C14088">
        <v>63</v>
      </c>
    </row>
    <row r="14089" spans="1:3" x14ac:dyDescent="0.2">
      <c r="A14089">
        <v>102</v>
      </c>
      <c r="B14089">
        <v>11</v>
      </c>
      <c r="C14089">
        <v>74</v>
      </c>
    </row>
    <row r="14090" spans="1:3" x14ac:dyDescent="0.2">
      <c r="A14090">
        <v>102</v>
      </c>
      <c r="B14090">
        <v>12</v>
      </c>
      <c r="C14090">
        <v>74</v>
      </c>
    </row>
    <row r="14091" spans="1:3" x14ac:dyDescent="0.2">
      <c r="A14091">
        <v>102</v>
      </c>
      <c r="B14091">
        <v>13</v>
      </c>
      <c r="C14091">
        <v>80</v>
      </c>
    </row>
    <row r="14092" spans="1:3" x14ac:dyDescent="0.2">
      <c r="A14092">
        <v>102</v>
      </c>
      <c r="B14092">
        <v>14</v>
      </c>
      <c r="C14092">
        <v>80</v>
      </c>
    </row>
    <row r="14093" spans="1:3" x14ac:dyDescent="0.2">
      <c r="A14093">
        <v>102</v>
      </c>
      <c r="B14093">
        <v>15</v>
      </c>
      <c r="C14093">
        <v>103</v>
      </c>
    </row>
    <row r="14094" spans="1:3" x14ac:dyDescent="0.2">
      <c r="A14094">
        <v>102</v>
      </c>
      <c r="B14094">
        <v>16</v>
      </c>
      <c r="C14094">
        <v>71</v>
      </c>
    </row>
    <row r="14095" spans="1:3" x14ac:dyDescent="0.2">
      <c r="A14095">
        <v>102</v>
      </c>
      <c r="B14095">
        <v>17</v>
      </c>
      <c r="C14095">
        <v>69</v>
      </c>
    </row>
    <row r="14096" spans="1:3" x14ac:dyDescent="0.2">
      <c r="A14096">
        <v>102</v>
      </c>
      <c r="B14096">
        <v>18</v>
      </c>
      <c r="C14096">
        <v>71</v>
      </c>
    </row>
    <row r="14097" spans="1:3" x14ac:dyDescent="0.2">
      <c r="A14097">
        <v>102</v>
      </c>
      <c r="B14097">
        <v>19</v>
      </c>
      <c r="C14097">
        <v>103</v>
      </c>
    </row>
    <row r="14098" spans="1:3" x14ac:dyDescent="0.2">
      <c r="A14098">
        <v>102</v>
      </c>
      <c r="B14098">
        <v>20</v>
      </c>
      <c r="C14098">
        <v>80</v>
      </c>
    </row>
    <row r="14099" spans="1:3" x14ac:dyDescent="0.2">
      <c r="A14099">
        <v>102</v>
      </c>
      <c r="B14099">
        <v>21</v>
      </c>
      <c r="C14099">
        <v>88</v>
      </c>
    </row>
    <row r="14100" spans="1:3" x14ac:dyDescent="0.2">
      <c r="A14100">
        <v>102</v>
      </c>
      <c r="B14100">
        <v>22</v>
      </c>
      <c r="C14100">
        <v>70</v>
      </c>
    </row>
    <row r="14101" spans="1:3" x14ac:dyDescent="0.2">
      <c r="A14101">
        <v>102</v>
      </c>
      <c r="B14101">
        <v>23</v>
      </c>
      <c r="C14101">
        <v>80</v>
      </c>
    </row>
    <row r="14102" spans="1:3" x14ac:dyDescent="0.2">
      <c r="A14102">
        <v>102</v>
      </c>
      <c r="B14102">
        <v>24</v>
      </c>
      <c r="C14102">
        <v>105</v>
      </c>
    </row>
    <row r="14103" spans="1:3" x14ac:dyDescent="0.2">
      <c r="A14103">
        <v>102</v>
      </c>
      <c r="B14103">
        <v>25</v>
      </c>
      <c r="C14103">
        <v>69</v>
      </c>
    </row>
    <row r="14104" spans="1:3" x14ac:dyDescent="0.2">
      <c r="A14104">
        <v>102</v>
      </c>
      <c r="B14104">
        <v>26</v>
      </c>
      <c r="C14104">
        <v>79</v>
      </c>
    </row>
    <row r="14105" spans="1:3" x14ac:dyDescent="0.2">
      <c r="A14105">
        <v>102</v>
      </c>
      <c r="B14105">
        <v>27</v>
      </c>
      <c r="C14105">
        <v>122</v>
      </c>
    </row>
    <row r="14106" spans="1:3" x14ac:dyDescent="0.2">
      <c r="A14106">
        <v>102</v>
      </c>
      <c r="B14106">
        <v>28</v>
      </c>
      <c r="C14106">
        <v>83</v>
      </c>
    </row>
    <row r="14107" spans="1:3" x14ac:dyDescent="0.2">
      <c r="A14107">
        <v>102</v>
      </c>
      <c r="B14107">
        <v>29</v>
      </c>
      <c r="C14107">
        <v>64</v>
      </c>
    </row>
    <row r="14108" spans="1:3" x14ac:dyDescent="0.2">
      <c r="A14108">
        <v>102</v>
      </c>
      <c r="B14108">
        <v>30</v>
      </c>
      <c r="C14108">
        <v>105</v>
      </c>
    </row>
    <row r="14109" spans="1:3" x14ac:dyDescent="0.2">
      <c r="A14109">
        <v>102</v>
      </c>
      <c r="B14109">
        <v>31</v>
      </c>
      <c r="C14109">
        <v>46</v>
      </c>
    </row>
    <row r="14110" spans="1:3" x14ac:dyDescent="0.2">
      <c r="A14110">
        <v>102</v>
      </c>
      <c r="B14110">
        <v>32</v>
      </c>
      <c r="C14110">
        <v>49</v>
      </c>
    </row>
    <row r="14111" spans="1:3" x14ac:dyDescent="0.2">
      <c r="A14111">
        <v>102</v>
      </c>
      <c r="B14111">
        <v>33</v>
      </c>
      <c r="C14111">
        <v>65</v>
      </c>
    </row>
    <row r="14112" spans="1:3" x14ac:dyDescent="0.2">
      <c r="A14112">
        <v>102</v>
      </c>
      <c r="B14112">
        <v>34</v>
      </c>
      <c r="C14112">
        <v>65</v>
      </c>
    </row>
    <row r="14113" spans="1:3" x14ac:dyDescent="0.2">
      <c r="A14113">
        <v>102</v>
      </c>
      <c r="B14113">
        <v>35</v>
      </c>
      <c r="C14113">
        <v>79</v>
      </c>
    </row>
    <row r="14114" spans="1:3" x14ac:dyDescent="0.2">
      <c r="A14114">
        <v>102</v>
      </c>
      <c r="B14114">
        <v>36</v>
      </c>
      <c r="C14114">
        <v>79</v>
      </c>
    </row>
    <row r="14115" spans="1:3" x14ac:dyDescent="0.2">
      <c r="A14115">
        <v>102</v>
      </c>
      <c r="B14115">
        <v>37</v>
      </c>
      <c r="C14115">
        <v>117</v>
      </c>
    </row>
    <row r="14116" spans="1:3" x14ac:dyDescent="0.2">
      <c r="A14116">
        <v>102</v>
      </c>
      <c r="B14116">
        <v>38</v>
      </c>
      <c r="C14116">
        <v>60</v>
      </c>
    </row>
    <row r="14117" spans="1:3" x14ac:dyDescent="0.2">
      <c r="A14117">
        <v>102</v>
      </c>
      <c r="B14117">
        <v>39</v>
      </c>
      <c r="C14117">
        <v>70</v>
      </c>
    </row>
    <row r="14118" spans="1:3" x14ac:dyDescent="0.2">
      <c r="A14118">
        <v>102</v>
      </c>
      <c r="B14118">
        <v>40</v>
      </c>
      <c r="C14118">
        <v>46</v>
      </c>
    </row>
    <row r="14119" spans="1:3" x14ac:dyDescent="0.2">
      <c r="A14119">
        <v>102</v>
      </c>
      <c r="B14119">
        <v>41</v>
      </c>
      <c r="C14119">
        <v>122</v>
      </c>
    </row>
    <row r="14120" spans="1:3" x14ac:dyDescent="0.2">
      <c r="A14120">
        <v>102</v>
      </c>
      <c r="B14120">
        <v>42</v>
      </c>
      <c r="C14120">
        <v>46</v>
      </c>
    </row>
    <row r="14121" spans="1:3" x14ac:dyDescent="0.2">
      <c r="A14121">
        <v>102</v>
      </c>
      <c r="B14121">
        <v>43</v>
      </c>
      <c r="C14121">
        <v>46</v>
      </c>
    </row>
    <row r="14122" spans="1:3" x14ac:dyDescent="0.2">
      <c r="A14122">
        <v>102</v>
      </c>
      <c r="B14122">
        <v>44</v>
      </c>
      <c r="C14122">
        <v>114</v>
      </c>
    </row>
    <row r="14123" spans="1:3" x14ac:dyDescent="0.2">
      <c r="A14123">
        <v>102</v>
      </c>
      <c r="B14123">
        <v>45</v>
      </c>
      <c r="C14123">
        <v>49</v>
      </c>
    </row>
    <row r="14124" spans="1:3" x14ac:dyDescent="0.2">
      <c r="A14124">
        <v>102</v>
      </c>
      <c r="B14124">
        <v>46</v>
      </c>
      <c r="C14124">
        <v>37</v>
      </c>
    </row>
    <row r="14125" spans="1:3" x14ac:dyDescent="0.2">
      <c r="A14125">
        <v>102</v>
      </c>
      <c r="B14125">
        <v>47</v>
      </c>
      <c r="C14125">
        <v>44</v>
      </c>
    </row>
    <row r="14126" spans="1:3" x14ac:dyDescent="0.2">
      <c r="A14126">
        <v>102</v>
      </c>
      <c r="B14126">
        <v>48</v>
      </c>
      <c r="C14126">
        <v>87</v>
      </c>
    </row>
    <row r="14127" spans="1:3" x14ac:dyDescent="0.2">
      <c r="A14127">
        <v>102</v>
      </c>
      <c r="B14127">
        <v>49</v>
      </c>
      <c r="C14127">
        <v>93</v>
      </c>
    </row>
    <row r="14128" spans="1:3" x14ac:dyDescent="0.2">
      <c r="A14128">
        <v>102</v>
      </c>
      <c r="B14128">
        <v>50</v>
      </c>
      <c r="C14128">
        <v>46</v>
      </c>
    </row>
    <row r="14129" spans="1:3" x14ac:dyDescent="0.2">
      <c r="A14129">
        <v>102</v>
      </c>
      <c r="B14129">
        <v>51</v>
      </c>
      <c r="C14129">
        <v>65</v>
      </c>
    </row>
    <row r="14130" spans="1:3" x14ac:dyDescent="0.2">
      <c r="A14130">
        <v>102</v>
      </c>
      <c r="B14130">
        <v>52</v>
      </c>
      <c r="C14130">
        <v>88</v>
      </c>
    </row>
    <row r="14131" spans="1:3" x14ac:dyDescent="0.2">
      <c r="A14131">
        <v>102</v>
      </c>
      <c r="B14131">
        <v>53</v>
      </c>
      <c r="C14131">
        <v>99</v>
      </c>
    </row>
    <row r="14132" spans="1:3" x14ac:dyDescent="0.2">
      <c r="A14132">
        <v>102</v>
      </c>
      <c r="B14132">
        <v>54</v>
      </c>
      <c r="C14132">
        <v>46</v>
      </c>
    </row>
    <row r="14133" spans="1:3" x14ac:dyDescent="0.2">
      <c r="A14133">
        <v>102</v>
      </c>
      <c r="B14133">
        <v>55</v>
      </c>
      <c r="C14133">
        <v>83</v>
      </c>
    </row>
    <row r="14134" spans="1:3" x14ac:dyDescent="0.2">
      <c r="A14134">
        <v>102</v>
      </c>
      <c r="B14134">
        <v>56</v>
      </c>
      <c r="C14134">
        <v>85</v>
      </c>
    </row>
    <row r="14135" spans="1:3" x14ac:dyDescent="0.2">
      <c r="A14135">
        <v>102</v>
      </c>
      <c r="B14135">
        <v>57</v>
      </c>
      <c r="C14135">
        <v>85</v>
      </c>
    </row>
    <row r="14136" spans="1:3" x14ac:dyDescent="0.2">
      <c r="A14136">
        <v>102</v>
      </c>
      <c r="B14136">
        <v>58</v>
      </c>
      <c r="C14136">
        <v>83</v>
      </c>
    </row>
    <row r="14137" spans="1:3" x14ac:dyDescent="0.2">
      <c r="A14137">
        <v>102</v>
      </c>
      <c r="B14137">
        <v>59</v>
      </c>
      <c r="C14137">
        <v>65</v>
      </c>
    </row>
    <row r="14138" spans="1:3" x14ac:dyDescent="0.2">
      <c r="A14138">
        <v>102</v>
      </c>
      <c r="B14138">
        <v>60</v>
      </c>
      <c r="C14138">
        <v>110</v>
      </c>
    </row>
    <row r="14139" spans="1:3" x14ac:dyDescent="0.2">
      <c r="A14139">
        <v>102</v>
      </c>
      <c r="B14139">
        <v>61</v>
      </c>
      <c r="C14139">
        <v>87</v>
      </c>
    </row>
    <row r="14140" spans="1:3" x14ac:dyDescent="0.2">
      <c r="A14140">
        <v>102</v>
      </c>
      <c r="B14140">
        <v>62</v>
      </c>
      <c r="C14140">
        <v>49</v>
      </c>
    </row>
    <row r="14141" spans="1:3" x14ac:dyDescent="0.2">
      <c r="A14141">
        <v>102</v>
      </c>
      <c r="B14141">
        <v>63</v>
      </c>
      <c r="C14141">
        <v>114</v>
      </c>
    </row>
    <row r="14142" spans="1:3" x14ac:dyDescent="0.2">
      <c r="A14142">
        <v>102</v>
      </c>
      <c r="B14142">
        <v>64</v>
      </c>
      <c r="C14142">
        <v>93</v>
      </c>
    </row>
    <row r="14143" spans="1:3" x14ac:dyDescent="0.2">
      <c r="A14143">
        <v>102</v>
      </c>
      <c r="B14143">
        <v>65</v>
      </c>
      <c r="C14143">
        <v>113</v>
      </c>
    </row>
    <row r="14144" spans="1:3" x14ac:dyDescent="0.2">
      <c r="A14144">
        <v>102</v>
      </c>
      <c r="B14144">
        <v>66</v>
      </c>
      <c r="C14144">
        <v>10</v>
      </c>
    </row>
    <row r="14145" spans="1:3" x14ac:dyDescent="0.2">
      <c r="A14145">
        <v>102</v>
      </c>
      <c r="B14145">
        <v>67</v>
      </c>
      <c r="C14145">
        <v>123</v>
      </c>
    </row>
    <row r="14146" spans="1:3" x14ac:dyDescent="0.2">
      <c r="A14146">
        <v>102</v>
      </c>
      <c r="B14146">
        <v>68</v>
      </c>
      <c r="C14146">
        <v>121</v>
      </c>
    </row>
    <row r="14147" spans="1:3" x14ac:dyDescent="0.2">
      <c r="A14147">
        <v>102</v>
      </c>
      <c r="B14147">
        <v>69</v>
      </c>
      <c r="C14147">
        <v>122</v>
      </c>
    </row>
    <row r="14148" spans="1:3" x14ac:dyDescent="0.2">
      <c r="A14148">
        <v>102</v>
      </c>
      <c r="B14148">
        <v>70</v>
      </c>
      <c r="C14148">
        <v>97</v>
      </c>
    </row>
    <row r="14149" spans="1:3" x14ac:dyDescent="0.2">
      <c r="A14149">
        <v>102</v>
      </c>
      <c r="B14149">
        <v>71</v>
      </c>
      <c r="C14149">
        <v>93</v>
      </c>
    </row>
    <row r="14150" spans="1:3" x14ac:dyDescent="0.2">
      <c r="A14150">
        <v>102</v>
      </c>
      <c r="B14150">
        <v>72</v>
      </c>
      <c r="C14150">
        <v>70</v>
      </c>
    </row>
    <row r="14151" spans="1:3" x14ac:dyDescent="0.2">
      <c r="A14151">
        <v>102</v>
      </c>
      <c r="B14151">
        <v>73</v>
      </c>
      <c r="C14151">
        <v>65</v>
      </c>
    </row>
    <row r="14152" spans="1:3" x14ac:dyDescent="0.2">
      <c r="A14152">
        <v>102</v>
      </c>
      <c r="B14152">
        <v>74</v>
      </c>
      <c r="C14152">
        <v>93</v>
      </c>
    </row>
    <row r="14153" spans="1:3" x14ac:dyDescent="0.2">
      <c r="A14153">
        <v>102</v>
      </c>
      <c r="B14153">
        <v>75</v>
      </c>
      <c r="C14153">
        <v>93</v>
      </c>
    </row>
    <row r="14154" spans="1:3" x14ac:dyDescent="0.2">
      <c r="A14154">
        <v>102</v>
      </c>
      <c r="B14154">
        <v>76</v>
      </c>
      <c r="C14154">
        <v>44</v>
      </c>
    </row>
    <row r="14155" spans="1:3" x14ac:dyDescent="0.2">
      <c r="A14155">
        <v>102</v>
      </c>
      <c r="B14155">
        <v>77</v>
      </c>
      <c r="C14155">
        <v>63</v>
      </c>
    </row>
    <row r="14156" spans="1:3" x14ac:dyDescent="0.2">
      <c r="A14156">
        <v>102</v>
      </c>
      <c r="B14156">
        <v>78</v>
      </c>
      <c r="C14156">
        <v>99</v>
      </c>
    </row>
    <row r="14157" spans="1:3" x14ac:dyDescent="0.2">
      <c r="A14157">
        <v>102</v>
      </c>
      <c r="B14157">
        <v>79</v>
      </c>
      <c r="C14157">
        <v>76</v>
      </c>
    </row>
    <row r="14158" spans="1:3" x14ac:dyDescent="0.2">
      <c r="A14158">
        <v>102</v>
      </c>
      <c r="B14158">
        <v>80</v>
      </c>
      <c r="C14158">
        <v>61</v>
      </c>
    </row>
    <row r="14159" spans="1:3" x14ac:dyDescent="0.2">
      <c r="A14159">
        <v>102</v>
      </c>
      <c r="B14159">
        <v>81</v>
      </c>
      <c r="C14159">
        <v>46</v>
      </c>
    </row>
    <row r="14160" spans="1:3" x14ac:dyDescent="0.2">
      <c r="A14160">
        <v>102</v>
      </c>
      <c r="B14160">
        <v>82</v>
      </c>
      <c r="C14160">
        <v>71</v>
      </c>
    </row>
    <row r="14161" spans="1:3" x14ac:dyDescent="0.2">
      <c r="A14161">
        <v>102</v>
      </c>
      <c r="B14161">
        <v>83</v>
      </c>
      <c r="C14161">
        <v>112</v>
      </c>
    </row>
    <row r="14162" spans="1:3" x14ac:dyDescent="0.2">
      <c r="A14162">
        <v>102</v>
      </c>
      <c r="B14162">
        <v>84</v>
      </c>
      <c r="C14162">
        <v>92</v>
      </c>
    </row>
    <row r="14163" spans="1:3" x14ac:dyDescent="0.2">
      <c r="A14163">
        <v>102</v>
      </c>
      <c r="B14163">
        <v>85</v>
      </c>
      <c r="C14163">
        <v>92</v>
      </c>
    </row>
    <row r="14164" spans="1:3" x14ac:dyDescent="0.2">
      <c r="A14164">
        <v>102</v>
      </c>
      <c r="B14164">
        <v>86</v>
      </c>
      <c r="C14164">
        <v>121</v>
      </c>
    </row>
    <row r="14165" spans="1:3" x14ac:dyDescent="0.2">
      <c r="A14165">
        <v>102</v>
      </c>
      <c r="B14165">
        <v>87</v>
      </c>
      <c r="C14165">
        <v>106</v>
      </c>
    </row>
    <row r="14166" spans="1:3" x14ac:dyDescent="0.2">
      <c r="A14166">
        <v>102</v>
      </c>
      <c r="B14166">
        <v>88</v>
      </c>
      <c r="C14166">
        <v>113</v>
      </c>
    </row>
    <row r="14167" spans="1:3" x14ac:dyDescent="0.2">
      <c r="A14167">
        <v>102</v>
      </c>
      <c r="B14167">
        <v>89</v>
      </c>
      <c r="C14167">
        <v>99</v>
      </c>
    </row>
    <row r="14168" spans="1:3" x14ac:dyDescent="0.2">
      <c r="A14168">
        <v>102</v>
      </c>
      <c r="B14168">
        <v>90</v>
      </c>
      <c r="C14168">
        <v>85</v>
      </c>
    </row>
    <row r="14169" spans="1:3" x14ac:dyDescent="0.2">
      <c r="A14169">
        <v>102</v>
      </c>
      <c r="B14169">
        <v>91</v>
      </c>
      <c r="C14169">
        <v>83</v>
      </c>
    </row>
    <row r="14170" spans="1:3" x14ac:dyDescent="0.2">
      <c r="A14170">
        <v>102</v>
      </c>
      <c r="B14170">
        <v>92</v>
      </c>
      <c r="C14170">
        <v>67</v>
      </c>
    </row>
    <row r="14171" spans="1:3" x14ac:dyDescent="0.2">
      <c r="A14171">
        <v>102</v>
      </c>
      <c r="B14171">
        <v>93</v>
      </c>
      <c r="C14171">
        <v>63</v>
      </c>
    </row>
    <row r="14172" spans="1:3" x14ac:dyDescent="0.2">
      <c r="A14172">
        <v>102</v>
      </c>
      <c r="B14172">
        <v>94</v>
      </c>
      <c r="C14172">
        <v>63</v>
      </c>
    </row>
    <row r="14173" spans="1:3" x14ac:dyDescent="0.2">
      <c r="A14173">
        <v>102</v>
      </c>
      <c r="B14173">
        <v>95</v>
      </c>
      <c r="C14173">
        <v>66</v>
      </c>
    </row>
    <row r="14174" spans="1:3" x14ac:dyDescent="0.2">
      <c r="A14174">
        <v>102</v>
      </c>
      <c r="B14174">
        <v>96</v>
      </c>
      <c r="C14174">
        <v>66</v>
      </c>
    </row>
    <row r="14175" spans="1:3" x14ac:dyDescent="0.2">
      <c r="A14175">
        <v>102</v>
      </c>
      <c r="B14175">
        <v>97</v>
      </c>
      <c r="C14175">
        <v>87</v>
      </c>
    </row>
    <row r="14176" spans="1:3" x14ac:dyDescent="0.2">
      <c r="A14176">
        <v>102</v>
      </c>
      <c r="B14176">
        <v>98</v>
      </c>
      <c r="C14176">
        <v>119</v>
      </c>
    </row>
    <row r="14177" spans="1:3" x14ac:dyDescent="0.2">
      <c r="A14177">
        <v>102</v>
      </c>
      <c r="B14177">
        <v>99</v>
      </c>
      <c r="C14177">
        <v>48</v>
      </c>
    </row>
    <row r="14178" spans="1:3" x14ac:dyDescent="0.2">
      <c r="A14178">
        <v>102</v>
      </c>
      <c r="B14178">
        <v>100</v>
      </c>
      <c r="C14178">
        <v>108</v>
      </c>
    </row>
    <row r="14179" spans="1:3" x14ac:dyDescent="0.2">
      <c r="A14179">
        <v>102</v>
      </c>
      <c r="B14179">
        <v>101</v>
      </c>
      <c r="C14179">
        <v>101</v>
      </c>
    </row>
    <row r="14180" spans="1:3" x14ac:dyDescent="0.2">
      <c r="A14180">
        <v>102</v>
      </c>
      <c r="B14180">
        <v>102</v>
      </c>
      <c r="C14180">
        <v>102</v>
      </c>
    </row>
    <row r="14181" spans="1:3" x14ac:dyDescent="0.2">
      <c r="A14181">
        <v>102</v>
      </c>
      <c r="B14181">
        <v>103</v>
      </c>
      <c r="C14181">
        <v>122</v>
      </c>
    </row>
    <row r="14182" spans="1:3" x14ac:dyDescent="0.2">
      <c r="A14182">
        <v>102</v>
      </c>
      <c r="B14182">
        <v>104</v>
      </c>
      <c r="C14182">
        <v>76</v>
      </c>
    </row>
    <row r="14183" spans="1:3" x14ac:dyDescent="0.2">
      <c r="A14183">
        <v>102</v>
      </c>
      <c r="B14183">
        <v>105</v>
      </c>
      <c r="C14183">
        <v>10</v>
      </c>
    </row>
    <row r="14184" spans="1:3" x14ac:dyDescent="0.2">
      <c r="A14184">
        <v>102</v>
      </c>
      <c r="B14184">
        <v>106</v>
      </c>
      <c r="C14184">
        <v>110</v>
      </c>
    </row>
    <row r="14185" spans="1:3" x14ac:dyDescent="0.2">
      <c r="A14185">
        <v>102</v>
      </c>
      <c r="B14185">
        <v>107</v>
      </c>
      <c r="C14185">
        <v>121</v>
      </c>
    </row>
    <row r="14186" spans="1:3" x14ac:dyDescent="0.2">
      <c r="A14186">
        <v>102</v>
      </c>
      <c r="B14186">
        <v>108</v>
      </c>
      <c r="C14186">
        <v>67</v>
      </c>
    </row>
    <row r="14187" spans="1:3" x14ac:dyDescent="0.2">
      <c r="A14187">
        <v>102</v>
      </c>
      <c r="B14187">
        <v>109</v>
      </c>
      <c r="C14187">
        <v>67</v>
      </c>
    </row>
    <row r="14188" spans="1:3" x14ac:dyDescent="0.2">
      <c r="A14188">
        <v>102</v>
      </c>
      <c r="B14188">
        <v>110</v>
      </c>
      <c r="C14188">
        <v>101</v>
      </c>
    </row>
    <row r="14189" spans="1:3" x14ac:dyDescent="0.2">
      <c r="A14189">
        <v>102</v>
      </c>
      <c r="B14189">
        <v>111</v>
      </c>
      <c r="C14189">
        <v>101</v>
      </c>
    </row>
    <row r="14190" spans="1:3" x14ac:dyDescent="0.2">
      <c r="A14190">
        <v>102</v>
      </c>
      <c r="B14190">
        <v>112</v>
      </c>
      <c r="C14190">
        <v>67</v>
      </c>
    </row>
    <row r="14191" spans="1:3" x14ac:dyDescent="0.2">
      <c r="A14191">
        <v>102</v>
      </c>
      <c r="B14191">
        <v>113</v>
      </c>
      <c r="C14191">
        <v>87</v>
      </c>
    </row>
    <row r="14192" spans="1:3" x14ac:dyDescent="0.2">
      <c r="A14192">
        <v>102</v>
      </c>
      <c r="B14192">
        <v>114</v>
      </c>
      <c r="C14192">
        <v>123</v>
      </c>
    </row>
    <row r="14193" spans="1:3" x14ac:dyDescent="0.2">
      <c r="A14193">
        <v>102</v>
      </c>
      <c r="B14193">
        <v>115</v>
      </c>
      <c r="C14193">
        <v>85</v>
      </c>
    </row>
    <row r="14194" spans="1:3" x14ac:dyDescent="0.2">
      <c r="A14194">
        <v>102</v>
      </c>
      <c r="B14194">
        <v>116</v>
      </c>
      <c r="C14194">
        <v>85</v>
      </c>
    </row>
    <row r="14195" spans="1:3" x14ac:dyDescent="0.2">
      <c r="A14195">
        <v>102</v>
      </c>
      <c r="B14195">
        <v>117</v>
      </c>
      <c r="C14195">
        <v>123</v>
      </c>
    </row>
    <row r="14196" spans="1:3" x14ac:dyDescent="0.2">
      <c r="A14196">
        <v>102</v>
      </c>
      <c r="B14196">
        <v>118</v>
      </c>
      <c r="C14196">
        <v>98</v>
      </c>
    </row>
    <row r="14197" spans="1:3" x14ac:dyDescent="0.2">
      <c r="A14197">
        <v>102</v>
      </c>
      <c r="B14197">
        <v>119</v>
      </c>
      <c r="C14197">
        <v>86</v>
      </c>
    </row>
    <row r="14198" spans="1:3" x14ac:dyDescent="0.2">
      <c r="A14198">
        <v>102</v>
      </c>
      <c r="B14198">
        <v>120</v>
      </c>
      <c r="C14198">
        <v>86</v>
      </c>
    </row>
    <row r="14199" spans="1:3" x14ac:dyDescent="0.2">
      <c r="A14199">
        <v>102</v>
      </c>
      <c r="B14199">
        <v>121</v>
      </c>
      <c r="C14199">
        <v>121</v>
      </c>
    </row>
    <row r="14200" spans="1:3" x14ac:dyDescent="0.2">
      <c r="A14200">
        <v>102</v>
      </c>
      <c r="B14200">
        <v>122</v>
      </c>
      <c r="C14200">
        <v>44</v>
      </c>
    </row>
    <row r="14201" spans="1:3" x14ac:dyDescent="0.2">
      <c r="A14201">
        <v>102</v>
      </c>
      <c r="B14201">
        <v>123</v>
      </c>
      <c r="C14201">
        <v>101</v>
      </c>
    </row>
    <row r="14202" spans="1:3" x14ac:dyDescent="0.2">
      <c r="A14202">
        <v>102</v>
      </c>
      <c r="B14202">
        <v>124</v>
      </c>
      <c r="C14202">
        <v>110</v>
      </c>
    </row>
    <row r="14203" spans="1:3" x14ac:dyDescent="0.2">
      <c r="A14203">
        <v>102</v>
      </c>
      <c r="B14203">
        <v>125</v>
      </c>
      <c r="C14203">
        <v>120</v>
      </c>
    </row>
    <row r="14204" spans="1:3" x14ac:dyDescent="0.2">
      <c r="A14204">
        <v>102</v>
      </c>
      <c r="B14204">
        <v>126</v>
      </c>
      <c r="C14204">
        <v>120</v>
      </c>
    </row>
    <row r="14205" spans="1:3" x14ac:dyDescent="0.2">
      <c r="A14205">
        <v>102</v>
      </c>
      <c r="B14205">
        <v>127</v>
      </c>
      <c r="C14205">
        <v>86</v>
      </c>
    </row>
    <row r="14206" spans="1:3" x14ac:dyDescent="0.2">
      <c r="A14206">
        <v>102</v>
      </c>
      <c r="B14206">
        <v>128</v>
      </c>
      <c r="C14206">
        <v>121</v>
      </c>
    </row>
    <row r="14207" spans="1:3" x14ac:dyDescent="0.2">
      <c r="A14207">
        <v>102</v>
      </c>
      <c r="B14207">
        <v>129</v>
      </c>
      <c r="C14207">
        <v>86</v>
      </c>
    </row>
    <row r="14208" spans="1:3" x14ac:dyDescent="0.2">
      <c r="A14208">
        <v>102</v>
      </c>
      <c r="B14208">
        <v>130</v>
      </c>
      <c r="C14208">
        <v>106</v>
      </c>
    </row>
    <row r="14209" spans="1:3" x14ac:dyDescent="0.2">
      <c r="A14209">
        <v>102</v>
      </c>
      <c r="B14209">
        <v>131</v>
      </c>
      <c r="C14209">
        <v>86</v>
      </c>
    </row>
    <row r="14210" spans="1:3" x14ac:dyDescent="0.2">
      <c r="A14210">
        <v>102</v>
      </c>
      <c r="B14210">
        <v>132</v>
      </c>
      <c r="C14210">
        <v>120</v>
      </c>
    </row>
    <row r="14211" spans="1:3" x14ac:dyDescent="0.2">
      <c r="A14211">
        <v>102</v>
      </c>
      <c r="B14211">
        <v>133</v>
      </c>
      <c r="C14211">
        <v>119</v>
      </c>
    </row>
    <row r="14212" spans="1:3" x14ac:dyDescent="0.2">
      <c r="A14212">
        <v>102</v>
      </c>
      <c r="B14212">
        <v>134</v>
      </c>
      <c r="C14212">
        <v>120</v>
      </c>
    </row>
    <row r="14213" spans="1:3" x14ac:dyDescent="0.2">
      <c r="A14213">
        <v>102</v>
      </c>
      <c r="B14213">
        <v>135</v>
      </c>
      <c r="C14213">
        <v>119</v>
      </c>
    </row>
    <row r="14214" spans="1:3" x14ac:dyDescent="0.2">
      <c r="A14214">
        <v>102</v>
      </c>
      <c r="B14214">
        <v>136</v>
      </c>
      <c r="C14214">
        <v>119</v>
      </c>
    </row>
    <row r="14215" spans="1:3" x14ac:dyDescent="0.2">
      <c r="A14215">
        <v>102</v>
      </c>
      <c r="B14215">
        <v>137</v>
      </c>
      <c r="C14215">
        <v>119</v>
      </c>
    </row>
    <row r="14216" spans="1:3" x14ac:dyDescent="0.2">
      <c r="A14216">
        <v>103</v>
      </c>
      <c r="B14216">
        <v>0</v>
      </c>
      <c r="C14216">
        <v>89</v>
      </c>
    </row>
    <row r="14217" spans="1:3" x14ac:dyDescent="0.2">
      <c r="A14217">
        <v>103</v>
      </c>
      <c r="B14217">
        <v>1</v>
      </c>
      <c r="C14217">
        <v>89</v>
      </c>
    </row>
    <row r="14218" spans="1:3" x14ac:dyDescent="0.2">
      <c r="A14218">
        <v>103</v>
      </c>
      <c r="B14218">
        <v>2</v>
      </c>
      <c r="C14218">
        <v>22</v>
      </c>
    </row>
    <row r="14219" spans="1:3" x14ac:dyDescent="0.2">
      <c r="A14219">
        <v>103</v>
      </c>
      <c r="B14219">
        <v>3</v>
      </c>
      <c r="C14219">
        <v>78</v>
      </c>
    </row>
    <row r="14220" spans="1:3" x14ac:dyDescent="0.2">
      <c r="A14220">
        <v>103</v>
      </c>
      <c r="B14220">
        <v>4</v>
      </c>
      <c r="C14220">
        <v>21</v>
      </c>
    </row>
    <row r="14221" spans="1:3" x14ac:dyDescent="0.2">
      <c r="A14221">
        <v>103</v>
      </c>
      <c r="B14221">
        <v>5</v>
      </c>
      <c r="C14221">
        <v>104</v>
      </c>
    </row>
    <row r="14222" spans="1:3" x14ac:dyDescent="0.2">
      <c r="A14222">
        <v>103</v>
      </c>
      <c r="B14222">
        <v>6</v>
      </c>
      <c r="C14222">
        <v>21</v>
      </c>
    </row>
    <row r="14223" spans="1:3" x14ac:dyDescent="0.2">
      <c r="A14223">
        <v>103</v>
      </c>
      <c r="B14223">
        <v>7</v>
      </c>
      <c r="C14223">
        <v>28</v>
      </c>
    </row>
    <row r="14224" spans="1:3" x14ac:dyDescent="0.2">
      <c r="A14224">
        <v>103</v>
      </c>
      <c r="B14224">
        <v>8</v>
      </c>
      <c r="C14224">
        <v>116</v>
      </c>
    </row>
    <row r="14225" spans="1:3" x14ac:dyDescent="0.2">
      <c r="A14225">
        <v>103</v>
      </c>
      <c r="B14225">
        <v>9</v>
      </c>
      <c r="C14225">
        <v>73</v>
      </c>
    </row>
    <row r="14226" spans="1:3" x14ac:dyDescent="0.2">
      <c r="A14226">
        <v>103</v>
      </c>
      <c r="B14226">
        <v>10</v>
      </c>
      <c r="C14226">
        <v>65</v>
      </c>
    </row>
    <row r="14227" spans="1:3" x14ac:dyDescent="0.2">
      <c r="A14227">
        <v>103</v>
      </c>
      <c r="B14227">
        <v>11</v>
      </c>
      <c r="C14227">
        <v>73</v>
      </c>
    </row>
    <row r="14228" spans="1:3" x14ac:dyDescent="0.2">
      <c r="A14228">
        <v>103</v>
      </c>
      <c r="B14228">
        <v>12</v>
      </c>
      <c r="C14228">
        <v>73</v>
      </c>
    </row>
    <row r="14229" spans="1:3" x14ac:dyDescent="0.2">
      <c r="A14229">
        <v>103</v>
      </c>
      <c r="B14229">
        <v>13</v>
      </c>
      <c r="C14229">
        <v>91</v>
      </c>
    </row>
    <row r="14230" spans="1:3" x14ac:dyDescent="0.2">
      <c r="A14230">
        <v>103</v>
      </c>
      <c r="B14230">
        <v>14</v>
      </c>
      <c r="C14230">
        <v>91</v>
      </c>
    </row>
    <row r="14231" spans="1:3" x14ac:dyDescent="0.2">
      <c r="A14231">
        <v>103</v>
      </c>
      <c r="B14231">
        <v>15</v>
      </c>
      <c r="C14231">
        <v>8</v>
      </c>
    </row>
    <row r="14232" spans="1:3" x14ac:dyDescent="0.2">
      <c r="A14232">
        <v>103</v>
      </c>
      <c r="B14232">
        <v>16</v>
      </c>
      <c r="C14232">
        <v>21</v>
      </c>
    </row>
    <row r="14233" spans="1:3" x14ac:dyDescent="0.2">
      <c r="A14233">
        <v>103</v>
      </c>
      <c r="B14233">
        <v>17</v>
      </c>
      <c r="C14233">
        <v>22</v>
      </c>
    </row>
    <row r="14234" spans="1:3" x14ac:dyDescent="0.2">
      <c r="A14234">
        <v>103</v>
      </c>
      <c r="B14234">
        <v>18</v>
      </c>
      <c r="C14234">
        <v>52</v>
      </c>
    </row>
    <row r="14235" spans="1:3" x14ac:dyDescent="0.2">
      <c r="A14235">
        <v>103</v>
      </c>
      <c r="B14235">
        <v>19</v>
      </c>
      <c r="C14235">
        <v>89</v>
      </c>
    </row>
    <row r="14236" spans="1:3" x14ac:dyDescent="0.2">
      <c r="A14236">
        <v>103</v>
      </c>
      <c r="B14236">
        <v>20</v>
      </c>
      <c r="C14236">
        <v>58</v>
      </c>
    </row>
    <row r="14237" spans="1:3" x14ac:dyDescent="0.2">
      <c r="A14237">
        <v>103</v>
      </c>
      <c r="B14237">
        <v>21</v>
      </c>
      <c r="C14237">
        <v>90</v>
      </c>
    </row>
    <row r="14238" spans="1:3" x14ac:dyDescent="0.2">
      <c r="A14238">
        <v>103</v>
      </c>
      <c r="B14238">
        <v>22</v>
      </c>
      <c r="C14238">
        <v>56</v>
      </c>
    </row>
    <row r="14239" spans="1:3" x14ac:dyDescent="0.2">
      <c r="A14239">
        <v>103</v>
      </c>
      <c r="B14239">
        <v>23</v>
      </c>
      <c r="C14239">
        <v>58</v>
      </c>
    </row>
    <row r="14240" spans="1:3" x14ac:dyDescent="0.2">
      <c r="A14240">
        <v>103</v>
      </c>
      <c r="B14240">
        <v>24</v>
      </c>
      <c r="C14240">
        <v>51</v>
      </c>
    </row>
    <row r="14241" spans="1:3" x14ac:dyDescent="0.2">
      <c r="A14241">
        <v>103</v>
      </c>
      <c r="B14241">
        <v>25</v>
      </c>
      <c r="C14241">
        <v>89</v>
      </c>
    </row>
    <row r="14242" spans="1:3" x14ac:dyDescent="0.2">
      <c r="A14242">
        <v>103</v>
      </c>
      <c r="B14242">
        <v>26</v>
      </c>
      <c r="C14242">
        <v>78</v>
      </c>
    </row>
    <row r="14243" spans="1:3" x14ac:dyDescent="0.2">
      <c r="A14243">
        <v>103</v>
      </c>
      <c r="B14243">
        <v>27</v>
      </c>
      <c r="C14243">
        <v>103</v>
      </c>
    </row>
    <row r="14244" spans="1:3" x14ac:dyDescent="0.2">
      <c r="A14244">
        <v>103</v>
      </c>
      <c r="B14244">
        <v>28</v>
      </c>
      <c r="C14244">
        <v>54</v>
      </c>
    </row>
    <row r="14245" spans="1:3" x14ac:dyDescent="0.2">
      <c r="A14245">
        <v>103</v>
      </c>
      <c r="B14245">
        <v>29</v>
      </c>
      <c r="C14245">
        <v>73</v>
      </c>
    </row>
    <row r="14246" spans="1:3" x14ac:dyDescent="0.2">
      <c r="A14246">
        <v>103</v>
      </c>
      <c r="B14246">
        <v>30</v>
      </c>
      <c r="C14246">
        <v>59</v>
      </c>
    </row>
    <row r="14247" spans="1:3" x14ac:dyDescent="0.2">
      <c r="A14247">
        <v>103</v>
      </c>
      <c r="B14247">
        <v>31</v>
      </c>
      <c r="C14247">
        <v>41</v>
      </c>
    </row>
    <row r="14248" spans="1:3" x14ac:dyDescent="0.2">
      <c r="A14248">
        <v>103</v>
      </c>
      <c r="B14248">
        <v>32</v>
      </c>
      <c r="C14248">
        <v>33</v>
      </c>
    </row>
    <row r="14249" spans="1:3" x14ac:dyDescent="0.2">
      <c r="A14249">
        <v>103</v>
      </c>
      <c r="B14249">
        <v>33</v>
      </c>
      <c r="C14249">
        <v>115</v>
      </c>
    </row>
    <row r="14250" spans="1:3" x14ac:dyDescent="0.2">
      <c r="A14250">
        <v>103</v>
      </c>
      <c r="B14250">
        <v>34</v>
      </c>
      <c r="C14250">
        <v>115</v>
      </c>
    </row>
    <row r="14251" spans="1:3" x14ac:dyDescent="0.2">
      <c r="A14251">
        <v>103</v>
      </c>
      <c r="B14251">
        <v>35</v>
      </c>
      <c r="C14251">
        <v>21</v>
      </c>
    </row>
    <row r="14252" spans="1:3" x14ac:dyDescent="0.2">
      <c r="A14252">
        <v>103</v>
      </c>
      <c r="B14252">
        <v>36</v>
      </c>
      <c r="C14252">
        <v>78</v>
      </c>
    </row>
    <row r="14253" spans="1:3" x14ac:dyDescent="0.2">
      <c r="A14253">
        <v>103</v>
      </c>
      <c r="B14253">
        <v>37</v>
      </c>
      <c r="C14253">
        <v>85</v>
      </c>
    </row>
    <row r="14254" spans="1:3" x14ac:dyDescent="0.2">
      <c r="A14254">
        <v>103</v>
      </c>
      <c r="B14254">
        <v>38</v>
      </c>
      <c r="C14254">
        <v>85</v>
      </c>
    </row>
    <row r="14255" spans="1:3" x14ac:dyDescent="0.2">
      <c r="A14255">
        <v>103</v>
      </c>
      <c r="B14255">
        <v>39</v>
      </c>
      <c r="C14255">
        <v>55</v>
      </c>
    </row>
    <row r="14256" spans="1:3" x14ac:dyDescent="0.2">
      <c r="A14256">
        <v>103</v>
      </c>
      <c r="B14256">
        <v>40</v>
      </c>
      <c r="C14256">
        <v>50</v>
      </c>
    </row>
    <row r="14257" spans="1:3" x14ac:dyDescent="0.2">
      <c r="A14257">
        <v>103</v>
      </c>
      <c r="B14257">
        <v>41</v>
      </c>
      <c r="C14257">
        <v>69</v>
      </c>
    </row>
    <row r="14258" spans="1:3" x14ac:dyDescent="0.2">
      <c r="A14258">
        <v>103</v>
      </c>
      <c r="B14258">
        <v>42</v>
      </c>
      <c r="C14258">
        <v>41</v>
      </c>
    </row>
    <row r="14259" spans="1:3" x14ac:dyDescent="0.2">
      <c r="A14259">
        <v>103</v>
      </c>
      <c r="B14259">
        <v>43</v>
      </c>
      <c r="C14259">
        <v>69</v>
      </c>
    </row>
    <row r="14260" spans="1:3" x14ac:dyDescent="0.2">
      <c r="A14260">
        <v>103</v>
      </c>
      <c r="B14260">
        <v>44</v>
      </c>
      <c r="C14260">
        <v>85</v>
      </c>
    </row>
    <row r="14261" spans="1:3" x14ac:dyDescent="0.2">
      <c r="A14261">
        <v>103</v>
      </c>
      <c r="B14261">
        <v>45</v>
      </c>
      <c r="C14261">
        <v>33</v>
      </c>
    </row>
    <row r="14262" spans="1:3" x14ac:dyDescent="0.2">
      <c r="A14262">
        <v>103</v>
      </c>
      <c r="B14262">
        <v>46</v>
      </c>
      <c r="C14262">
        <v>70</v>
      </c>
    </row>
    <row r="14263" spans="1:3" x14ac:dyDescent="0.2">
      <c r="A14263">
        <v>103</v>
      </c>
      <c r="B14263">
        <v>47</v>
      </c>
      <c r="C14263">
        <v>99</v>
      </c>
    </row>
    <row r="14264" spans="1:3" x14ac:dyDescent="0.2">
      <c r="A14264">
        <v>103</v>
      </c>
      <c r="B14264">
        <v>48</v>
      </c>
      <c r="C14264">
        <v>65</v>
      </c>
    </row>
    <row r="14265" spans="1:3" x14ac:dyDescent="0.2">
      <c r="A14265">
        <v>103</v>
      </c>
      <c r="B14265">
        <v>49</v>
      </c>
      <c r="C14265">
        <v>71</v>
      </c>
    </row>
    <row r="14266" spans="1:3" x14ac:dyDescent="0.2">
      <c r="A14266">
        <v>103</v>
      </c>
      <c r="B14266">
        <v>50</v>
      </c>
      <c r="C14266">
        <v>69</v>
      </c>
    </row>
    <row r="14267" spans="1:3" x14ac:dyDescent="0.2">
      <c r="A14267">
        <v>103</v>
      </c>
      <c r="B14267">
        <v>51</v>
      </c>
      <c r="C14267">
        <v>115</v>
      </c>
    </row>
    <row r="14268" spans="1:3" x14ac:dyDescent="0.2">
      <c r="A14268">
        <v>103</v>
      </c>
      <c r="B14268">
        <v>52</v>
      </c>
      <c r="C14268">
        <v>90</v>
      </c>
    </row>
    <row r="14269" spans="1:3" x14ac:dyDescent="0.2">
      <c r="A14269">
        <v>103</v>
      </c>
      <c r="B14269">
        <v>53</v>
      </c>
      <c r="C14269">
        <v>116</v>
      </c>
    </row>
    <row r="14270" spans="1:3" x14ac:dyDescent="0.2">
      <c r="A14270">
        <v>103</v>
      </c>
      <c r="B14270">
        <v>54</v>
      </c>
      <c r="C14270">
        <v>31</v>
      </c>
    </row>
    <row r="14271" spans="1:3" x14ac:dyDescent="0.2">
      <c r="A14271">
        <v>103</v>
      </c>
      <c r="B14271">
        <v>55</v>
      </c>
      <c r="C14271">
        <v>54</v>
      </c>
    </row>
    <row r="14272" spans="1:3" x14ac:dyDescent="0.2">
      <c r="A14272">
        <v>103</v>
      </c>
      <c r="B14272">
        <v>56</v>
      </c>
      <c r="C14272">
        <v>81</v>
      </c>
    </row>
    <row r="14273" spans="1:3" x14ac:dyDescent="0.2">
      <c r="A14273">
        <v>103</v>
      </c>
      <c r="B14273">
        <v>57</v>
      </c>
      <c r="C14273">
        <v>40</v>
      </c>
    </row>
    <row r="14274" spans="1:3" x14ac:dyDescent="0.2">
      <c r="A14274">
        <v>103</v>
      </c>
      <c r="B14274">
        <v>58</v>
      </c>
      <c r="C14274">
        <v>54</v>
      </c>
    </row>
    <row r="14275" spans="1:3" x14ac:dyDescent="0.2">
      <c r="A14275">
        <v>103</v>
      </c>
      <c r="B14275">
        <v>59</v>
      </c>
      <c r="C14275">
        <v>54</v>
      </c>
    </row>
    <row r="14276" spans="1:3" x14ac:dyDescent="0.2">
      <c r="A14276">
        <v>103</v>
      </c>
      <c r="B14276">
        <v>60</v>
      </c>
      <c r="C14276">
        <v>46</v>
      </c>
    </row>
    <row r="14277" spans="1:3" x14ac:dyDescent="0.2">
      <c r="A14277">
        <v>103</v>
      </c>
      <c r="B14277">
        <v>61</v>
      </c>
      <c r="C14277">
        <v>65</v>
      </c>
    </row>
    <row r="14278" spans="1:3" x14ac:dyDescent="0.2">
      <c r="A14278">
        <v>103</v>
      </c>
      <c r="B14278">
        <v>62</v>
      </c>
      <c r="C14278">
        <v>51</v>
      </c>
    </row>
    <row r="14279" spans="1:3" x14ac:dyDescent="0.2">
      <c r="A14279">
        <v>103</v>
      </c>
      <c r="B14279">
        <v>63</v>
      </c>
      <c r="C14279">
        <v>85</v>
      </c>
    </row>
    <row r="14280" spans="1:3" x14ac:dyDescent="0.2">
      <c r="A14280">
        <v>103</v>
      </c>
      <c r="B14280">
        <v>64</v>
      </c>
      <c r="C14280">
        <v>71</v>
      </c>
    </row>
    <row r="14281" spans="1:3" x14ac:dyDescent="0.2">
      <c r="A14281">
        <v>103</v>
      </c>
      <c r="B14281">
        <v>65</v>
      </c>
      <c r="C14281">
        <v>66</v>
      </c>
    </row>
    <row r="14282" spans="1:3" x14ac:dyDescent="0.2">
      <c r="A14282">
        <v>103</v>
      </c>
      <c r="B14282">
        <v>66</v>
      </c>
      <c r="C14282">
        <v>74</v>
      </c>
    </row>
    <row r="14283" spans="1:3" x14ac:dyDescent="0.2">
      <c r="A14283">
        <v>103</v>
      </c>
      <c r="B14283">
        <v>67</v>
      </c>
      <c r="C14283">
        <v>46</v>
      </c>
    </row>
    <row r="14284" spans="1:3" x14ac:dyDescent="0.2">
      <c r="A14284">
        <v>103</v>
      </c>
      <c r="B14284">
        <v>68</v>
      </c>
      <c r="C14284">
        <v>93</v>
      </c>
    </row>
    <row r="14285" spans="1:3" x14ac:dyDescent="0.2">
      <c r="A14285">
        <v>103</v>
      </c>
      <c r="B14285">
        <v>69</v>
      </c>
      <c r="C14285">
        <v>27</v>
      </c>
    </row>
    <row r="14286" spans="1:3" x14ac:dyDescent="0.2">
      <c r="A14286">
        <v>103</v>
      </c>
      <c r="B14286">
        <v>70</v>
      </c>
      <c r="C14286">
        <v>64</v>
      </c>
    </row>
    <row r="14287" spans="1:3" x14ac:dyDescent="0.2">
      <c r="A14287">
        <v>103</v>
      </c>
      <c r="B14287">
        <v>71</v>
      </c>
      <c r="C14287">
        <v>79</v>
      </c>
    </row>
    <row r="14288" spans="1:3" x14ac:dyDescent="0.2">
      <c r="A14288">
        <v>103</v>
      </c>
      <c r="B14288">
        <v>72</v>
      </c>
      <c r="C14288">
        <v>55</v>
      </c>
    </row>
    <row r="14289" spans="1:3" x14ac:dyDescent="0.2">
      <c r="A14289">
        <v>103</v>
      </c>
      <c r="B14289">
        <v>73</v>
      </c>
      <c r="C14289">
        <v>115</v>
      </c>
    </row>
    <row r="14290" spans="1:3" x14ac:dyDescent="0.2">
      <c r="A14290">
        <v>103</v>
      </c>
      <c r="B14290">
        <v>74</v>
      </c>
      <c r="C14290">
        <v>79</v>
      </c>
    </row>
    <row r="14291" spans="1:3" x14ac:dyDescent="0.2">
      <c r="A14291">
        <v>103</v>
      </c>
      <c r="B14291">
        <v>75</v>
      </c>
      <c r="C14291">
        <v>71</v>
      </c>
    </row>
    <row r="14292" spans="1:3" x14ac:dyDescent="0.2">
      <c r="A14292">
        <v>103</v>
      </c>
      <c r="B14292">
        <v>76</v>
      </c>
      <c r="C14292">
        <v>99</v>
      </c>
    </row>
    <row r="14293" spans="1:3" x14ac:dyDescent="0.2">
      <c r="A14293">
        <v>103</v>
      </c>
      <c r="B14293">
        <v>77</v>
      </c>
      <c r="C14293">
        <v>99</v>
      </c>
    </row>
    <row r="14294" spans="1:3" x14ac:dyDescent="0.2">
      <c r="A14294">
        <v>103</v>
      </c>
      <c r="B14294">
        <v>78</v>
      </c>
      <c r="C14294">
        <v>116</v>
      </c>
    </row>
    <row r="14295" spans="1:3" x14ac:dyDescent="0.2">
      <c r="A14295">
        <v>103</v>
      </c>
      <c r="B14295">
        <v>79</v>
      </c>
      <c r="C14295">
        <v>79</v>
      </c>
    </row>
    <row r="14296" spans="1:3" x14ac:dyDescent="0.2">
      <c r="A14296">
        <v>103</v>
      </c>
      <c r="B14296">
        <v>80</v>
      </c>
      <c r="C14296">
        <v>64</v>
      </c>
    </row>
    <row r="14297" spans="1:3" x14ac:dyDescent="0.2">
      <c r="A14297">
        <v>103</v>
      </c>
      <c r="B14297">
        <v>81</v>
      </c>
      <c r="C14297">
        <v>50</v>
      </c>
    </row>
    <row r="14298" spans="1:3" x14ac:dyDescent="0.2">
      <c r="A14298">
        <v>103</v>
      </c>
      <c r="B14298">
        <v>82</v>
      </c>
      <c r="C14298">
        <v>21</v>
      </c>
    </row>
    <row r="14299" spans="1:3" x14ac:dyDescent="0.2">
      <c r="A14299">
        <v>103</v>
      </c>
      <c r="B14299">
        <v>83</v>
      </c>
      <c r="C14299">
        <v>66</v>
      </c>
    </row>
    <row r="14300" spans="1:3" x14ac:dyDescent="0.2">
      <c r="A14300">
        <v>103</v>
      </c>
      <c r="B14300">
        <v>84</v>
      </c>
      <c r="C14300">
        <v>70</v>
      </c>
    </row>
    <row r="14301" spans="1:3" x14ac:dyDescent="0.2">
      <c r="A14301">
        <v>103</v>
      </c>
      <c r="B14301">
        <v>85</v>
      </c>
      <c r="C14301">
        <v>80</v>
      </c>
    </row>
    <row r="14302" spans="1:3" x14ac:dyDescent="0.2">
      <c r="A14302">
        <v>103</v>
      </c>
      <c r="B14302">
        <v>86</v>
      </c>
      <c r="C14302">
        <v>93</v>
      </c>
    </row>
    <row r="14303" spans="1:3" x14ac:dyDescent="0.2">
      <c r="A14303">
        <v>103</v>
      </c>
      <c r="B14303">
        <v>87</v>
      </c>
      <c r="C14303">
        <v>85</v>
      </c>
    </row>
    <row r="14304" spans="1:3" x14ac:dyDescent="0.2">
      <c r="A14304">
        <v>103</v>
      </c>
      <c r="B14304">
        <v>88</v>
      </c>
      <c r="C14304">
        <v>105</v>
      </c>
    </row>
    <row r="14305" spans="1:3" x14ac:dyDescent="0.2">
      <c r="A14305">
        <v>103</v>
      </c>
      <c r="B14305">
        <v>89</v>
      </c>
      <c r="C14305">
        <v>116</v>
      </c>
    </row>
    <row r="14306" spans="1:3" x14ac:dyDescent="0.2">
      <c r="A14306">
        <v>103</v>
      </c>
      <c r="B14306">
        <v>90</v>
      </c>
      <c r="C14306">
        <v>42</v>
      </c>
    </row>
    <row r="14307" spans="1:3" x14ac:dyDescent="0.2">
      <c r="A14307">
        <v>103</v>
      </c>
      <c r="B14307">
        <v>91</v>
      </c>
      <c r="C14307">
        <v>54</v>
      </c>
    </row>
    <row r="14308" spans="1:3" x14ac:dyDescent="0.2">
      <c r="A14308">
        <v>103</v>
      </c>
      <c r="B14308">
        <v>92</v>
      </c>
      <c r="C14308">
        <v>83</v>
      </c>
    </row>
    <row r="14309" spans="1:3" x14ac:dyDescent="0.2">
      <c r="A14309">
        <v>103</v>
      </c>
      <c r="B14309">
        <v>93</v>
      </c>
      <c r="C14309">
        <v>88</v>
      </c>
    </row>
    <row r="14310" spans="1:3" x14ac:dyDescent="0.2">
      <c r="A14310">
        <v>103</v>
      </c>
      <c r="B14310">
        <v>94</v>
      </c>
      <c r="C14310">
        <v>88</v>
      </c>
    </row>
    <row r="14311" spans="1:3" x14ac:dyDescent="0.2">
      <c r="A14311">
        <v>103</v>
      </c>
      <c r="B14311">
        <v>95</v>
      </c>
      <c r="C14311">
        <v>28</v>
      </c>
    </row>
    <row r="14312" spans="1:3" x14ac:dyDescent="0.2">
      <c r="A14312">
        <v>103</v>
      </c>
      <c r="B14312">
        <v>96</v>
      </c>
      <c r="C14312">
        <v>28</v>
      </c>
    </row>
    <row r="14313" spans="1:3" x14ac:dyDescent="0.2">
      <c r="A14313">
        <v>103</v>
      </c>
      <c r="B14313">
        <v>97</v>
      </c>
      <c r="C14313">
        <v>65</v>
      </c>
    </row>
    <row r="14314" spans="1:3" x14ac:dyDescent="0.2">
      <c r="A14314">
        <v>103</v>
      </c>
      <c r="B14314">
        <v>98</v>
      </c>
      <c r="C14314">
        <v>97</v>
      </c>
    </row>
    <row r="14315" spans="1:3" x14ac:dyDescent="0.2">
      <c r="A14315">
        <v>103</v>
      </c>
      <c r="B14315">
        <v>99</v>
      </c>
      <c r="C14315">
        <v>49</v>
      </c>
    </row>
    <row r="14316" spans="1:3" x14ac:dyDescent="0.2">
      <c r="A14316">
        <v>103</v>
      </c>
      <c r="B14316">
        <v>100</v>
      </c>
      <c r="C14316">
        <v>66</v>
      </c>
    </row>
    <row r="14317" spans="1:3" x14ac:dyDescent="0.2">
      <c r="A14317">
        <v>103</v>
      </c>
      <c r="B14317">
        <v>101</v>
      </c>
      <c r="C14317">
        <v>122</v>
      </c>
    </row>
    <row r="14318" spans="1:3" x14ac:dyDescent="0.2">
      <c r="A14318">
        <v>103</v>
      </c>
      <c r="B14318">
        <v>102</v>
      </c>
      <c r="C14318">
        <v>122</v>
      </c>
    </row>
    <row r="14319" spans="1:3" x14ac:dyDescent="0.2">
      <c r="A14319">
        <v>103</v>
      </c>
      <c r="B14319">
        <v>103</v>
      </c>
      <c r="C14319">
        <v>103</v>
      </c>
    </row>
    <row r="14320" spans="1:3" x14ac:dyDescent="0.2">
      <c r="A14320">
        <v>103</v>
      </c>
      <c r="B14320">
        <v>104</v>
      </c>
      <c r="C14320">
        <v>79</v>
      </c>
    </row>
    <row r="14321" spans="1:3" x14ac:dyDescent="0.2">
      <c r="A14321">
        <v>103</v>
      </c>
      <c r="B14321">
        <v>105</v>
      </c>
      <c r="C14321">
        <v>74</v>
      </c>
    </row>
    <row r="14322" spans="1:3" x14ac:dyDescent="0.2">
      <c r="A14322">
        <v>103</v>
      </c>
      <c r="B14322">
        <v>106</v>
      </c>
      <c r="C14322">
        <v>46</v>
      </c>
    </row>
    <row r="14323" spans="1:3" x14ac:dyDescent="0.2">
      <c r="A14323">
        <v>103</v>
      </c>
      <c r="B14323">
        <v>107</v>
      </c>
      <c r="C14323">
        <v>93</v>
      </c>
    </row>
    <row r="14324" spans="1:3" x14ac:dyDescent="0.2">
      <c r="A14324">
        <v>103</v>
      </c>
      <c r="B14324">
        <v>108</v>
      </c>
      <c r="C14324">
        <v>83</v>
      </c>
    </row>
    <row r="14325" spans="1:3" x14ac:dyDescent="0.2">
      <c r="A14325">
        <v>103</v>
      </c>
      <c r="B14325">
        <v>109</v>
      </c>
      <c r="C14325">
        <v>83</v>
      </c>
    </row>
    <row r="14326" spans="1:3" x14ac:dyDescent="0.2">
      <c r="A14326">
        <v>103</v>
      </c>
      <c r="B14326">
        <v>110</v>
      </c>
      <c r="C14326">
        <v>122</v>
      </c>
    </row>
    <row r="14327" spans="1:3" x14ac:dyDescent="0.2">
      <c r="A14327">
        <v>103</v>
      </c>
      <c r="B14327">
        <v>111</v>
      </c>
      <c r="C14327">
        <v>122</v>
      </c>
    </row>
    <row r="14328" spans="1:3" x14ac:dyDescent="0.2">
      <c r="A14328">
        <v>103</v>
      </c>
      <c r="B14328">
        <v>112</v>
      </c>
      <c r="C14328">
        <v>83</v>
      </c>
    </row>
    <row r="14329" spans="1:3" x14ac:dyDescent="0.2">
      <c r="A14329">
        <v>103</v>
      </c>
      <c r="B14329">
        <v>113</v>
      </c>
      <c r="C14329">
        <v>65</v>
      </c>
    </row>
    <row r="14330" spans="1:3" x14ac:dyDescent="0.2">
      <c r="A14330">
        <v>103</v>
      </c>
      <c r="B14330">
        <v>114</v>
      </c>
      <c r="C14330">
        <v>46</v>
      </c>
    </row>
    <row r="14331" spans="1:3" x14ac:dyDescent="0.2">
      <c r="A14331">
        <v>103</v>
      </c>
      <c r="B14331">
        <v>115</v>
      </c>
      <c r="C14331">
        <v>42</v>
      </c>
    </row>
    <row r="14332" spans="1:3" x14ac:dyDescent="0.2">
      <c r="A14332">
        <v>103</v>
      </c>
      <c r="B14332">
        <v>116</v>
      </c>
      <c r="C14332">
        <v>40</v>
      </c>
    </row>
    <row r="14333" spans="1:3" x14ac:dyDescent="0.2">
      <c r="A14333">
        <v>103</v>
      </c>
      <c r="B14333">
        <v>117</v>
      </c>
      <c r="C14333">
        <v>46</v>
      </c>
    </row>
    <row r="14334" spans="1:3" x14ac:dyDescent="0.2">
      <c r="A14334">
        <v>103</v>
      </c>
      <c r="B14334">
        <v>118</v>
      </c>
      <c r="C14334">
        <v>37</v>
      </c>
    </row>
    <row r="14335" spans="1:3" x14ac:dyDescent="0.2">
      <c r="A14335">
        <v>103</v>
      </c>
      <c r="B14335">
        <v>119</v>
      </c>
      <c r="C14335">
        <v>10</v>
      </c>
    </row>
    <row r="14336" spans="1:3" x14ac:dyDescent="0.2">
      <c r="A14336">
        <v>103</v>
      </c>
      <c r="B14336">
        <v>120</v>
      </c>
      <c r="C14336">
        <v>97</v>
      </c>
    </row>
    <row r="14337" spans="1:3" x14ac:dyDescent="0.2">
      <c r="A14337">
        <v>103</v>
      </c>
      <c r="B14337">
        <v>121</v>
      </c>
      <c r="C14337">
        <v>76</v>
      </c>
    </row>
    <row r="14338" spans="1:3" x14ac:dyDescent="0.2">
      <c r="A14338">
        <v>103</v>
      </c>
      <c r="B14338">
        <v>122</v>
      </c>
      <c r="C14338">
        <v>99</v>
      </c>
    </row>
    <row r="14339" spans="1:3" x14ac:dyDescent="0.2">
      <c r="A14339">
        <v>103</v>
      </c>
      <c r="B14339">
        <v>123</v>
      </c>
      <c r="C14339">
        <v>46</v>
      </c>
    </row>
    <row r="14340" spans="1:3" x14ac:dyDescent="0.2">
      <c r="A14340">
        <v>103</v>
      </c>
      <c r="B14340">
        <v>124</v>
      </c>
      <c r="C14340">
        <v>46</v>
      </c>
    </row>
    <row r="14341" spans="1:3" x14ac:dyDescent="0.2">
      <c r="A14341">
        <v>103</v>
      </c>
      <c r="B14341">
        <v>125</v>
      </c>
      <c r="C14341">
        <v>92</v>
      </c>
    </row>
    <row r="14342" spans="1:3" x14ac:dyDescent="0.2">
      <c r="A14342">
        <v>103</v>
      </c>
      <c r="B14342">
        <v>126</v>
      </c>
      <c r="C14342">
        <v>92</v>
      </c>
    </row>
    <row r="14343" spans="1:3" x14ac:dyDescent="0.2">
      <c r="A14343">
        <v>103</v>
      </c>
      <c r="B14343">
        <v>127</v>
      </c>
      <c r="C14343">
        <v>93</v>
      </c>
    </row>
    <row r="14344" spans="1:3" x14ac:dyDescent="0.2">
      <c r="A14344">
        <v>103</v>
      </c>
      <c r="B14344">
        <v>128</v>
      </c>
      <c r="C14344">
        <v>76</v>
      </c>
    </row>
    <row r="14345" spans="1:3" x14ac:dyDescent="0.2">
      <c r="A14345">
        <v>103</v>
      </c>
      <c r="B14345">
        <v>129</v>
      </c>
      <c r="C14345">
        <v>93</v>
      </c>
    </row>
    <row r="14346" spans="1:3" x14ac:dyDescent="0.2">
      <c r="A14346">
        <v>103</v>
      </c>
      <c r="B14346">
        <v>130</v>
      </c>
      <c r="C14346">
        <v>46</v>
      </c>
    </row>
    <row r="14347" spans="1:3" x14ac:dyDescent="0.2">
      <c r="A14347">
        <v>103</v>
      </c>
      <c r="B14347">
        <v>131</v>
      </c>
      <c r="C14347">
        <v>97</v>
      </c>
    </row>
    <row r="14348" spans="1:3" x14ac:dyDescent="0.2">
      <c r="A14348">
        <v>103</v>
      </c>
      <c r="B14348">
        <v>132</v>
      </c>
      <c r="C14348">
        <v>112</v>
      </c>
    </row>
    <row r="14349" spans="1:3" x14ac:dyDescent="0.2">
      <c r="A14349">
        <v>103</v>
      </c>
      <c r="B14349">
        <v>133</v>
      </c>
      <c r="C14349">
        <v>108</v>
      </c>
    </row>
    <row r="14350" spans="1:3" x14ac:dyDescent="0.2">
      <c r="A14350">
        <v>103</v>
      </c>
      <c r="B14350">
        <v>134</v>
      </c>
      <c r="C14350">
        <v>112</v>
      </c>
    </row>
    <row r="14351" spans="1:3" x14ac:dyDescent="0.2">
      <c r="A14351">
        <v>103</v>
      </c>
      <c r="B14351">
        <v>135</v>
      </c>
      <c r="C14351">
        <v>48</v>
      </c>
    </row>
    <row r="14352" spans="1:3" x14ac:dyDescent="0.2">
      <c r="A14352">
        <v>103</v>
      </c>
      <c r="B14352">
        <v>136</v>
      </c>
      <c r="C14352">
        <v>113</v>
      </c>
    </row>
    <row r="14353" spans="1:3" x14ac:dyDescent="0.2">
      <c r="A14353">
        <v>103</v>
      </c>
      <c r="B14353">
        <v>137</v>
      </c>
      <c r="C14353">
        <v>113</v>
      </c>
    </row>
    <row r="14354" spans="1:3" x14ac:dyDescent="0.2">
      <c r="A14354">
        <v>104</v>
      </c>
      <c r="B14354">
        <v>0</v>
      </c>
      <c r="C14354">
        <v>8</v>
      </c>
    </row>
    <row r="14355" spans="1:3" x14ac:dyDescent="0.2">
      <c r="A14355">
        <v>104</v>
      </c>
      <c r="B14355">
        <v>1</v>
      </c>
      <c r="C14355">
        <v>78</v>
      </c>
    </row>
    <row r="14356" spans="1:3" x14ac:dyDescent="0.2">
      <c r="A14356">
        <v>104</v>
      </c>
      <c r="B14356">
        <v>2</v>
      </c>
      <c r="C14356">
        <v>89</v>
      </c>
    </row>
    <row r="14357" spans="1:3" x14ac:dyDescent="0.2">
      <c r="A14357">
        <v>104</v>
      </c>
      <c r="B14357">
        <v>3</v>
      </c>
      <c r="C14357">
        <v>21</v>
      </c>
    </row>
    <row r="14358" spans="1:3" x14ac:dyDescent="0.2">
      <c r="A14358">
        <v>104</v>
      </c>
      <c r="B14358">
        <v>4</v>
      </c>
      <c r="C14358">
        <v>52</v>
      </c>
    </row>
    <row r="14359" spans="1:3" x14ac:dyDescent="0.2">
      <c r="A14359">
        <v>104</v>
      </c>
      <c r="B14359">
        <v>5</v>
      </c>
      <c r="C14359">
        <v>33</v>
      </c>
    </row>
    <row r="14360" spans="1:3" x14ac:dyDescent="0.2">
      <c r="A14360">
        <v>104</v>
      </c>
      <c r="B14360">
        <v>6</v>
      </c>
      <c r="C14360">
        <v>21</v>
      </c>
    </row>
    <row r="14361" spans="1:3" x14ac:dyDescent="0.2">
      <c r="A14361">
        <v>104</v>
      </c>
      <c r="B14361">
        <v>7</v>
      </c>
      <c r="C14361">
        <v>58</v>
      </c>
    </row>
    <row r="14362" spans="1:3" x14ac:dyDescent="0.2">
      <c r="A14362">
        <v>104</v>
      </c>
      <c r="B14362">
        <v>8</v>
      </c>
      <c r="C14362">
        <v>90</v>
      </c>
    </row>
    <row r="14363" spans="1:3" x14ac:dyDescent="0.2">
      <c r="A14363">
        <v>104</v>
      </c>
      <c r="B14363">
        <v>9</v>
      </c>
      <c r="C14363">
        <v>33</v>
      </c>
    </row>
    <row r="14364" spans="1:3" x14ac:dyDescent="0.2">
      <c r="A14364">
        <v>104</v>
      </c>
      <c r="B14364">
        <v>10</v>
      </c>
      <c r="C14364">
        <v>65</v>
      </c>
    </row>
    <row r="14365" spans="1:3" x14ac:dyDescent="0.2">
      <c r="A14365">
        <v>104</v>
      </c>
      <c r="B14365">
        <v>11</v>
      </c>
      <c r="C14365">
        <v>73</v>
      </c>
    </row>
    <row r="14366" spans="1:3" x14ac:dyDescent="0.2">
      <c r="A14366">
        <v>104</v>
      </c>
      <c r="B14366">
        <v>12</v>
      </c>
      <c r="C14366">
        <v>73</v>
      </c>
    </row>
    <row r="14367" spans="1:3" x14ac:dyDescent="0.2">
      <c r="A14367">
        <v>104</v>
      </c>
      <c r="B14367">
        <v>13</v>
      </c>
      <c r="C14367">
        <v>58</v>
      </c>
    </row>
    <row r="14368" spans="1:3" x14ac:dyDescent="0.2">
      <c r="A14368">
        <v>104</v>
      </c>
      <c r="B14368">
        <v>14</v>
      </c>
      <c r="C14368">
        <v>58</v>
      </c>
    </row>
    <row r="14369" spans="1:3" x14ac:dyDescent="0.2">
      <c r="A14369">
        <v>104</v>
      </c>
      <c r="B14369">
        <v>15</v>
      </c>
      <c r="C14369">
        <v>78</v>
      </c>
    </row>
    <row r="14370" spans="1:3" x14ac:dyDescent="0.2">
      <c r="A14370">
        <v>104</v>
      </c>
      <c r="B14370">
        <v>16</v>
      </c>
      <c r="C14370">
        <v>73</v>
      </c>
    </row>
    <row r="14371" spans="1:3" x14ac:dyDescent="0.2">
      <c r="A14371">
        <v>104</v>
      </c>
      <c r="B14371">
        <v>17</v>
      </c>
      <c r="C14371">
        <v>89</v>
      </c>
    </row>
    <row r="14372" spans="1:3" x14ac:dyDescent="0.2">
      <c r="A14372">
        <v>104</v>
      </c>
      <c r="B14372">
        <v>18</v>
      </c>
      <c r="C14372">
        <v>73</v>
      </c>
    </row>
    <row r="14373" spans="1:3" x14ac:dyDescent="0.2">
      <c r="A14373">
        <v>104</v>
      </c>
      <c r="B14373">
        <v>19</v>
      </c>
      <c r="C14373">
        <v>78</v>
      </c>
    </row>
    <row r="14374" spans="1:3" x14ac:dyDescent="0.2">
      <c r="A14374">
        <v>104</v>
      </c>
      <c r="B14374">
        <v>20</v>
      </c>
      <c r="C14374">
        <v>55</v>
      </c>
    </row>
    <row r="14375" spans="1:3" x14ac:dyDescent="0.2">
      <c r="A14375">
        <v>104</v>
      </c>
      <c r="B14375">
        <v>21</v>
      </c>
      <c r="C14375">
        <v>115</v>
      </c>
    </row>
    <row r="14376" spans="1:3" x14ac:dyDescent="0.2">
      <c r="A14376">
        <v>104</v>
      </c>
      <c r="B14376">
        <v>22</v>
      </c>
      <c r="C14376">
        <v>116</v>
      </c>
    </row>
    <row r="14377" spans="1:3" x14ac:dyDescent="0.2">
      <c r="A14377">
        <v>104</v>
      </c>
      <c r="B14377">
        <v>23</v>
      </c>
      <c r="C14377">
        <v>55</v>
      </c>
    </row>
    <row r="14378" spans="1:3" x14ac:dyDescent="0.2">
      <c r="A14378">
        <v>104</v>
      </c>
      <c r="B14378">
        <v>24</v>
      </c>
      <c r="C14378">
        <v>28</v>
      </c>
    </row>
    <row r="14379" spans="1:3" x14ac:dyDescent="0.2">
      <c r="A14379">
        <v>104</v>
      </c>
      <c r="B14379">
        <v>25</v>
      </c>
      <c r="C14379">
        <v>89</v>
      </c>
    </row>
    <row r="14380" spans="1:3" x14ac:dyDescent="0.2">
      <c r="A14380">
        <v>104</v>
      </c>
      <c r="B14380">
        <v>26</v>
      </c>
      <c r="C14380">
        <v>21</v>
      </c>
    </row>
    <row r="14381" spans="1:3" x14ac:dyDescent="0.2">
      <c r="A14381">
        <v>104</v>
      </c>
      <c r="B14381">
        <v>27</v>
      </c>
      <c r="C14381">
        <v>79</v>
      </c>
    </row>
    <row r="14382" spans="1:3" x14ac:dyDescent="0.2">
      <c r="A14382">
        <v>104</v>
      </c>
      <c r="B14382">
        <v>28</v>
      </c>
      <c r="C14382">
        <v>54</v>
      </c>
    </row>
    <row r="14383" spans="1:3" x14ac:dyDescent="0.2">
      <c r="A14383">
        <v>104</v>
      </c>
      <c r="B14383">
        <v>29</v>
      </c>
      <c r="C14383">
        <v>33</v>
      </c>
    </row>
    <row r="14384" spans="1:3" x14ac:dyDescent="0.2">
      <c r="A14384">
        <v>104</v>
      </c>
      <c r="B14384">
        <v>30</v>
      </c>
      <c r="C14384">
        <v>28</v>
      </c>
    </row>
    <row r="14385" spans="1:3" x14ac:dyDescent="0.2">
      <c r="A14385">
        <v>104</v>
      </c>
      <c r="B14385">
        <v>31</v>
      </c>
      <c r="C14385">
        <v>69</v>
      </c>
    </row>
    <row r="14386" spans="1:3" x14ac:dyDescent="0.2">
      <c r="A14386">
        <v>104</v>
      </c>
      <c r="B14386">
        <v>32</v>
      </c>
      <c r="C14386">
        <v>51</v>
      </c>
    </row>
    <row r="14387" spans="1:3" x14ac:dyDescent="0.2">
      <c r="A14387">
        <v>104</v>
      </c>
      <c r="B14387">
        <v>33</v>
      </c>
      <c r="C14387">
        <v>54</v>
      </c>
    </row>
    <row r="14388" spans="1:3" x14ac:dyDescent="0.2">
      <c r="A14388">
        <v>104</v>
      </c>
      <c r="B14388">
        <v>34</v>
      </c>
      <c r="C14388">
        <v>115</v>
      </c>
    </row>
    <row r="14389" spans="1:3" x14ac:dyDescent="0.2">
      <c r="A14389">
        <v>104</v>
      </c>
      <c r="B14389">
        <v>35</v>
      </c>
      <c r="C14389">
        <v>21</v>
      </c>
    </row>
    <row r="14390" spans="1:3" x14ac:dyDescent="0.2">
      <c r="A14390">
        <v>104</v>
      </c>
      <c r="B14390">
        <v>36</v>
      </c>
      <c r="C14390">
        <v>21</v>
      </c>
    </row>
    <row r="14391" spans="1:3" x14ac:dyDescent="0.2">
      <c r="A14391">
        <v>104</v>
      </c>
      <c r="B14391">
        <v>37</v>
      </c>
      <c r="C14391">
        <v>85</v>
      </c>
    </row>
    <row r="14392" spans="1:3" x14ac:dyDescent="0.2">
      <c r="A14392">
        <v>104</v>
      </c>
      <c r="B14392">
        <v>38</v>
      </c>
      <c r="C14392">
        <v>46</v>
      </c>
    </row>
    <row r="14393" spans="1:3" x14ac:dyDescent="0.2">
      <c r="A14393">
        <v>104</v>
      </c>
      <c r="B14393">
        <v>39</v>
      </c>
      <c r="C14393">
        <v>56</v>
      </c>
    </row>
    <row r="14394" spans="1:3" x14ac:dyDescent="0.2">
      <c r="A14394">
        <v>104</v>
      </c>
      <c r="B14394">
        <v>40</v>
      </c>
      <c r="C14394">
        <v>41</v>
      </c>
    </row>
    <row r="14395" spans="1:3" x14ac:dyDescent="0.2">
      <c r="A14395">
        <v>104</v>
      </c>
      <c r="B14395">
        <v>41</v>
      </c>
      <c r="C14395">
        <v>103</v>
      </c>
    </row>
    <row r="14396" spans="1:3" x14ac:dyDescent="0.2">
      <c r="A14396">
        <v>104</v>
      </c>
      <c r="B14396">
        <v>42</v>
      </c>
      <c r="C14396">
        <v>69</v>
      </c>
    </row>
    <row r="14397" spans="1:3" x14ac:dyDescent="0.2">
      <c r="A14397">
        <v>104</v>
      </c>
      <c r="B14397">
        <v>43</v>
      </c>
      <c r="C14397">
        <v>27</v>
      </c>
    </row>
    <row r="14398" spans="1:3" x14ac:dyDescent="0.2">
      <c r="A14398">
        <v>104</v>
      </c>
      <c r="B14398">
        <v>44</v>
      </c>
      <c r="C14398">
        <v>85</v>
      </c>
    </row>
    <row r="14399" spans="1:3" x14ac:dyDescent="0.2">
      <c r="A14399">
        <v>104</v>
      </c>
      <c r="B14399">
        <v>45</v>
      </c>
      <c r="C14399">
        <v>51</v>
      </c>
    </row>
    <row r="14400" spans="1:3" x14ac:dyDescent="0.2">
      <c r="A14400">
        <v>104</v>
      </c>
      <c r="B14400">
        <v>46</v>
      </c>
      <c r="C14400">
        <v>99</v>
      </c>
    </row>
    <row r="14401" spans="1:3" x14ac:dyDescent="0.2">
      <c r="A14401">
        <v>104</v>
      </c>
      <c r="B14401">
        <v>47</v>
      </c>
      <c r="C14401">
        <v>99</v>
      </c>
    </row>
    <row r="14402" spans="1:3" x14ac:dyDescent="0.2">
      <c r="A14402">
        <v>104</v>
      </c>
      <c r="B14402">
        <v>48</v>
      </c>
      <c r="C14402">
        <v>83</v>
      </c>
    </row>
    <row r="14403" spans="1:3" x14ac:dyDescent="0.2">
      <c r="A14403">
        <v>104</v>
      </c>
      <c r="B14403">
        <v>49</v>
      </c>
      <c r="C14403">
        <v>74</v>
      </c>
    </row>
    <row r="14404" spans="1:3" x14ac:dyDescent="0.2">
      <c r="A14404">
        <v>104</v>
      </c>
      <c r="B14404">
        <v>50</v>
      </c>
      <c r="C14404">
        <v>27</v>
      </c>
    </row>
    <row r="14405" spans="1:3" x14ac:dyDescent="0.2">
      <c r="A14405">
        <v>104</v>
      </c>
      <c r="B14405">
        <v>51</v>
      </c>
      <c r="C14405">
        <v>54</v>
      </c>
    </row>
    <row r="14406" spans="1:3" x14ac:dyDescent="0.2">
      <c r="A14406">
        <v>104</v>
      </c>
      <c r="B14406">
        <v>52</v>
      </c>
      <c r="C14406">
        <v>115</v>
      </c>
    </row>
    <row r="14407" spans="1:3" x14ac:dyDescent="0.2">
      <c r="A14407">
        <v>104</v>
      </c>
      <c r="B14407">
        <v>53</v>
      </c>
      <c r="C14407">
        <v>90</v>
      </c>
    </row>
    <row r="14408" spans="1:3" x14ac:dyDescent="0.2">
      <c r="A14408">
        <v>104</v>
      </c>
      <c r="B14408">
        <v>54</v>
      </c>
      <c r="C14408">
        <v>50</v>
      </c>
    </row>
    <row r="14409" spans="1:3" x14ac:dyDescent="0.2">
      <c r="A14409">
        <v>104</v>
      </c>
      <c r="B14409">
        <v>55</v>
      </c>
      <c r="C14409">
        <v>40</v>
      </c>
    </row>
    <row r="14410" spans="1:3" x14ac:dyDescent="0.2">
      <c r="A14410">
        <v>104</v>
      </c>
      <c r="B14410">
        <v>56</v>
      </c>
      <c r="C14410">
        <v>40</v>
      </c>
    </row>
    <row r="14411" spans="1:3" x14ac:dyDescent="0.2">
      <c r="A14411">
        <v>104</v>
      </c>
      <c r="B14411">
        <v>57</v>
      </c>
      <c r="C14411">
        <v>42</v>
      </c>
    </row>
    <row r="14412" spans="1:3" x14ac:dyDescent="0.2">
      <c r="A14412">
        <v>104</v>
      </c>
      <c r="B14412">
        <v>58</v>
      </c>
      <c r="C14412">
        <v>81</v>
      </c>
    </row>
    <row r="14413" spans="1:3" x14ac:dyDescent="0.2">
      <c r="A14413">
        <v>104</v>
      </c>
      <c r="B14413">
        <v>59</v>
      </c>
      <c r="C14413">
        <v>54</v>
      </c>
    </row>
    <row r="14414" spans="1:3" x14ac:dyDescent="0.2">
      <c r="A14414">
        <v>104</v>
      </c>
      <c r="B14414">
        <v>60</v>
      </c>
      <c r="C14414">
        <v>46</v>
      </c>
    </row>
    <row r="14415" spans="1:3" x14ac:dyDescent="0.2">
      <c r="A14415">
        <v>104</v>
      </c>
      <c r="B14415">
        <v>61</v>
      </c>
      <c r="C14415">
        <v>65</v>
      </c>
    </row>
    <row r="14416" spans="1:3" x14ac:dyDescent="0.2">
      <c r="A14416">
        <v>104</v>
      </c>
      <c r="B14416">
        <v>62</v>
      </c>
      <c r="C14416">
        <v>59</v>
      </c>
    </row>
    <row r="14417" spans="1:3" x14ac:dyDescent="0.2">
      <c r="A14417">
        <v>104</v>
      </c>
      <c r="B14417">
        <v>63</v>
      </c>
      <c r="C14417">
        <v>85</v>
      </c>
    </row>
    <row r="14418" spans="1:3" x14ac:dyDescent="0.2">
      <c r="A14418">
        <v>104</v>
      </c>
      <c r="B14418">
        <v>64</v>
      </c>
      <c r="C14418">
        <v>74</v>
      </c>
    </row>
    <row r="14419" spans="1:3" x14ac:dyDescent="0.2">
      <c r="A14419">
        <v>104</v>
      </c>
      <c r="B14419">
        <v>65</v>
      </c>
      <c r="C14419">
        <v>66</v>
      </c>
    </row>
    <row r="14420" spans="1:3" x14ac:dyDescent="0.2">
      <c r="A14420">
        <v>104</v>
      </c>
      <c r="B14420">
        <v>66</v>
      </c>
      <c r="C14420">
        <v>64</v>
      </c>
    </row>
    <row r="14421" spans="1:3" x14ac:dyDescent="0.2">
      <c r="A14421">
        <v>104</v>
      </c>
      <c r="B14421">
        <v>67</v>
      </c>
      <c r="C14421">
        <v>46</v>
      </c>
    </row>
    <row r="14422" spans="1:3" x14ac:dyDescent="0.2">
      <c r="A14422">
        <v>104</v>
      </c>
      <c r="B14422">
        <v>68</v>
      </c>
      <c r="C14422">
        <v>93</v>
      </c>
    </row>
    <row r="14423" spans="1:3" x14ac:dyDescent="0.2">
      <c r="A14423">
        <v>104</v>
      </c>
      <c r="B14423">
        <v>69</v>
      </c>
      <c r="C14423">
        <v>103</v>
      </c>
    </row>
    <row r="14424" spans="1:3" x14ac:dyDescent="0.2">
      <c r="A14424">
        <v>104</v>
      </c>
      <c r="B14424">
        <v>70</v>
      </c>
      <c r="C14424">
        <v>49</v>
      </c>
    </row>
    <row r="14425" spans="1:3" x14ac:dyDescent="0.2">
      <c r="A14425">
        <v>104</v>
      </c>
      <c r="B14425">
        <v>71</v>
      </c>
      <c r="C14425">
        <v>71</v>
      </c>
    </row>
    <row r="14426" spans="1:3" x14ac:dyDescent="0.2">
      <c r="A14426">
        <v>104</v>
      </c>
      <c r="B14426">
        <v>72</v>
      </c>
      <c r="C14426">
        <v>55</v>
      </c>
    </row>
    <row r="14427" spans="1:3" x14ac:dyDescent="0.2">
      <c r="A14427">
        <v>104</v>
      </c>
      <c r="B14427">
        <v>73</v>
      </c>
      <c r="C14427">
        <v>115</v>
      </c>
    </row>
    <row r="14428" spans="1:3" x14ac:dyDescent="0.2">
      <c r="A14428">
        <v>104</v>
      </c>
      <c r="B14428">
        <v>74</v>
      </c>
      <c r="C14428">
        <v>71</v>
      </c>
    </row>
    <row r="14429" spans="1:3" x14ac:dyDescent="0.2">
      <c r="A14429">
        <v>104</v>
      </c>
      <c r="B14429">
        <v>75</v>
      </c>
      <c r="C14429">
        <v>71</v>
      </c>
    </row>
    <row r="14430" spans="1:3" x14ac:dyDescent="0.2">
      <c r="A14430">
        <v>104</v>
      </c>
      <c r="B14430">
        <v>76</v>
      </c>
      <c r="C14430">
        <v>88</v>
      </c>
    </row>
    <row r="14431" spans="1:3" x14ac:dyDescent="0.2">
      <c r="A14431">
        <v>104</v>
      </c>
      <c r="B14431">
        <v>77</v>
      </c>
      <c r="C14431">
        <v>88</v>
      </c>
    </row>
    <row r="14432" spans="1:3" x14ac:dyDescent="0.2">
      <c r="A14432">
        <v>104</v>
      </c>
      <c r="B14432">
        <v>78</v>
      </c>
      <c r="C14432">
        <v>90</v>
      </c>
    </row>
    <row r="14433" spans="1:3" x14ac:dyDescent="0.2">
      <c r="A14433">
        <v>104</v>
      </c>
      <c r="B14433">
        <v>79</v>
      </c>
      <c r="C14433">
        <v>79</v>
      </c>
    </row>
    <row r="14434" spans="1:3" x14ac:dyDescent="0.2">
      <c r="A14434">
        <v>104</v>
      </c>
      <c r="B14434">
        <v>80</v>
      </c>
      <c r="C14434">
        <v>49</v>
      </c>
    </row>
    <row r="14435" spans="1:3" x14ac:dyDescent="0.2">
      <c r="A14435">
        <v>104</v>
      </c>
      <c r="B14435">
        <v>81</v>
      </c>
      <c r="C14435">
        <v>41</v>
      </c>
    </row>
    <row r="14436" spans="1:3" x14ac:dyDescent="0.2">
      <c r="A14436">
        <v>104</v>
      </c>
      <c r="B14436">
        <v>82</v>
      </c>
      <c r="C14436">
        <v>52</v>
      </c>
    </row>
    <row r="14437" spans="1:3" x14ac:dyDescent="0.2">
      <c r="A14437">
        <v>104</v>
      </c>
      <c r="B14437">
        <v>83</v>
      </c>
      <c r="C14437">
        <v>80</v>
      </c>
    </row>
    <row r="14438" spans="1:3" x14ac:dyDescent="0.2">
      <c r="A14438">
        <v>104</v>
      </c>
      <c r="B14438">
        <v>84</v>
      </c>
      <c r="C14438">
        <v>70</v>
      </c>
    </row>
    <row r="14439" spans="1:3" x14ac:dyDescent="0.2">
      <c r="A14439">
        <v>104</v>
      </c>
      <c r="B14439">
        <v>85</v>
      </c>
      <c r="C14439">
        <v>70</v>
      </c>
    </row>
    <row r="14440" spans="1:3" x14ac:dyDescent="0.2">
      <c r="A14440">
        <v>104</v>
      </c>
      <c r="B14440">
        <v>86</v>
      </c>
      <c r="C14440">
        <v>93</v>
      </c>
    </row>
    <row r="14441" spans="1:3" x14ac:dyDescent="0.2">
      <c r="A14441">
        <v>104</v>
      </c>
      <c r="B14441">
        <v>87</v>
      </c>
      <c r="C14441">
        <v>46</v>
      </c>
    </row>
    <row r="14442" spans="1:3" x14ac:dyDescent="0.2">
      <c r="A14442">
        <v>104</v>
      </c>
      <c r="B14442">
        <v>88</v>
      </c>
      <c r="C14442">
        <v>66</v>
      </c>
    </row>
    <row r="14443" spans="1:3" x14ac:dyDescent="0.2">
      <c r="A14443">
        <v>104</v>
      </c>
      <c r="B14443">
        <v>89</v>
      </c>
      <c r="C14443">
        <v>116</v>
      </c>
    </row>
    <row r="14444" spans="1:3" x14ac:dyDescent="0.2">
      <c r="A14444">
        <v>104</v>
      </c>
      <c r="B14444">
        <v>90</v>
      </c>
      <c r="C14444">
        <v>42</v>
      </c>
    </row>
    <row r="14445" spans="1:3" x14ac:dyDescent="0.2">
      <c r="A14445">
        <v>104</v>
      </c>
      <c r="B14445">
        <v>91</v>
      </c>
      <c r="C14445">
        <v>54</v>
      </c>
    </row>
    <row r="14446" spans="1:3" x14ac:dyDescent="0.2">
      <c r="A14446">
        <v>104</v>
      </c>
      <c r="B14446">
        <v>92</v>
      </c>
      <c r="C14446">
        <v>85</v>
      </c>
    </row>
    <row r="14447" spans="1:3" x14ac:dyDescent="0.2">
      <c r="A14447">
        <v>104</v>
      </c>
      <c r="B14447">
        <v>93</v>
      </c>
      <c r="C14447">
        <v>65</v>
      </c>
    </row>
    <row r="14448" spans="1:3" x14ac:dyDescent="0.2">
      <c r="A14448">
        <v>104</v>
      </c>
      <c r="B14448">
        <v>94</v>
      </c>
      <c r="C14448">
        <v>65</v>
      </c>
    </row>
    <row r="14449" spans="1:3" x14ac:dyDescent="0.2">
      <c r="A14449">
        <v>104</v>
      </c>
      <c r="B14449">
        <v>95</v>
      </c>
      <c r="C14449">
        <v>91</v>
      </c>
    </row>
    <row r="14450" spans="1:3" x14ac:dyDescent="0.2">
      <c r="A14450">
        <v>104</v>
      </c>
      <c r="B14450">
        <v>96</v>
      </c>
      <c r="C14450">
        <v>28</v>
      </c>
    </row>
    <row r="14451" spans="1:3" x14ac:dyDescent="0.2">
      <c r="A14451">
        <v>104</v>
      </c>
      <c r="B14451">
        <v>97</v>
      </c>
      <c r="C14451">
        <v>65</v>
      </c>
    </row>
    <row r="14452" spans="1:3" x14ac:dyDescent="0.2">
      <c r="A14452">
        <v>104</v>
      </c>
      <c r="B14452">
        <v>98</v>
      </c>
      <c r="C14452">
        <v>113</v>
      </c>
    </row>
    <row r="14453" spans="1:3" x14ac:dyDescent="0.2">
      <c r="A14453">
        <v>104</v>
      </c>
      <c r="B14453">
        <v>99</v>
      </c>
      <c r="C14453">
        <v>105</v>
      </c>
    </row>
    <row r="14454" spans="1:3" x14ac:dyDescent="0.2">
      <c r="A14454">
        <v>104</v>
      </c>
      <c r="B14454">
        <v>100</v>
      </c>
      <c r="C14454">
        <v>80</v>
      </c>
    </row>
    <row r="14455" spans="1:3" x14ac:dyDescent="0.2">
      <c r="A14455">
        <v>104</v>
      </c>
      <c r="B14455">
        <v>101</v>
      </c>
      <c r="C14455">
        <v>76</v>
      </c>
    </row>
    <row r="14456" spans="1:3" x14ac:dyDescent="0.2">
      <c r="A14456">
        <v>104</v>
      </c>
      <c r="B14456">
        <v>102</v>
      </c>
      <c r="C14456">
        <v>76</v>
      </c>
    </row>
    <row r="14457" spans="1:3" x14ac:dyDescent="0.2">
      <c r="A14457">
        <v>104</v>
      </c>
      <c r="B14457">
        <v>103</v>
      </c>
      <c r="C14457">
        <v>79</v>
      </c>
    </row>
    <row r="14458" spans="1:3" x14ac:dyDescent="0.2">
      <c r="A14458">
        <v>104</v>
      </c>
      <c r="B14458">
        <v>104</v>
      </c>
      <c r="C14458">
        <v>104</v>
      </c>
    </row>
    <row r="14459" spans="1:3" x14ac:dyDescent="0.2">
      <c r="A14459">
        <v>104</v>
      </c>
      <c r="B14459">
        <v>105</v>
      </c>
      <c r="C14459">
        <v>74</v>
      </c>
    </row>
    <row r="14460" spans="1:3" x14ac:dyDescent="0.2">
      <c r="A14460">
        <v>104</v>
      </c>
      <c r="B14460">
        <v>106</v>
      </c>
      <c r="C14460">
        <v>122</v>
      </c>
    </row>
    <row r="14461" spans="1:3" x14ac:dyDescent="0.2">
      <c r="A14461">
        <v>104</v>
      </c>
      <c r="B14461">
        <v>107</v>
      </c>
      <c r="C14461">
        <v>93</v>
      </c>
    </row>
    <row r="14462" spans="1:3" x14ac:dyDescent="0.2">
      <c r="A14462">
        <v>104</v>
      </c>
      <c r="B14462">
        <v>108</v>
      </c>
      <c r="C14462">
        <v>83</v>
      </c>
    </row>
    <row r="14463" spans="1:3" x14ac:dyDescent="0.2">
      <c r="A14463">
        <v>104</v>
      </c>
      <c r="B14463">
        <v>109</v>
      </c>
      <c r="C14463">
        <v>85</v>
      </c>
    </row>
    <row r="14464" spans="1:3" x14ac:dyDescent="0.2">
      <c r="A14464">
        <v>104</v>
      </c>
      <c r="B14464">
        <v>110</v>
      </c>
      <c r="C14464">
        <v>122</v>
      </c>
    </row>
    <row r="14465" spans="1:3" x14ac:dyDescent="0.2">
      <c r="A14465">
        <v>104</v>
      </c>
      <c r="B14465">
        <v>111</v>
      </c>
      <c r="C14465">
        <v>122</v>
      </c>
    </row>
    <row r="14466" spans="1:3" x14ac:dyDescent="0.2">
      <c r="A14466">
        <v>104</v>
      </c>
      <c r="B14466">
        <v>112</v>
      </c>
      <c r="C14466">
        <v>83</v>
      </c>
    </row>
    <row r="14467" spans="1:3" x14ac:dyDescent="0.2">
      <c r="A14467">
        <v>104</v>
      </c>
      <c r="B14467">
        <v>113</v>
      </c>
      <c r="C14467">
        <v>83</v>
      </c>
    </row>
    <row r="14468" spans="1:3" x14ac:dyDescent="0.2">
      <c r="A14468">
        <v>104</v>
      </c>
      <c r="B14468">
        <v>114</v>
      </c>
      <c r="C14468">
        <v>46</v>
      </c>
    </row>
    <row r="14469" spans="1:3" x14ac:dyDescent="0.2">
      <c r="A14469">
        <v>104</v>
      </c>
      <c r="B14469">
        <v>115</v>
      </c>
      <c r="C14469">
        <v>31</v>
      </c>
    </row>
    <row r="14470" spans="1:3" x14ac:dyDescent="0.2">
      <c r="A14470">
        <v>104</v>
      </c>
      <c r="B14470">
        <v>116</v>
      </c>
      <c r="C14470">
        <v>42</v>
      </c>
    </row>
    <row r="14471" spans="1:3" x14ac:dyDescent="0.2">
      <c r="A14471">
        <v>104</v>
      </c>
      <c r="B14471">
        <v>117</v>
      </c>
      <c r="C14471">
        <v>46</v>
      </c>
    </row>
    <row r="14472" spans="1:3" x14ac:dyDescent="0.2">
      <c r="A14472">
        <v>104</v>
      </c>
      <c r="B14472">
        <v>118</v>
      </c>
      <c r="C14472">
        <v>44</v>
      </c>
    </row>
    <row r="14473" spans="1:3" x14ac:dyDescent="0.2">
      <c r="A14473">
        <v>104</v>
      </c>
      <c r="B14473">
        <v>119</v>
      </c>
      <c r="C14473">
        <v>10</v>
      </c>
    </row>
    <row r="14474" spans="1:3" x14ac:dyDescent="0.2">
      <c r="A14474">
        <v>104</v>
      </c>
      <c r="B14474">
        <v>120</v>
      </c>
      <c r="C14474">
        <v>97</v>
      </c>
    </row>
    <row r="14475" spans="1:3" x14ac:dyDescent="0.2">
      <c r="A14475">
        <v>104</v>
      </c>
      <c r="B14475">
        <v>121</v>
      </c>
      <c r="C14475">
        <v>93</v>
      </c>
    </row>
    <row r="14476" spans="1:3" x14ac:dyDescent="0.2">
      <c r="A14476">
        <v>104</v>
      </c>
      <c r="B14476">
        <v>122</v>
      </c>
      <c r="C14476">
        <v>99</v>
      </c>
    </row>
    <row r="14477" spans="1:3" x14ac:dyDescent="0.2">
      <c r="A14477">
        <v>104</v>
      </c>
      <c r="B14477">
        <v>123</v>
      </c>
      <c r="C14477">
        <v>122</v>
      </c>
    </row>
    <row r="14478" spans="1:3" x14ac:dyDescent="0.2">
      <c r="A14478">
        <v>104</v>
      </c>
      <c r="B14478">
        <v>124</v>
      </c>
      <c r="C14478">
        <v>122</v>
      </c>
    </row>
    <row r="14479" spans="1:3" x14ac:dyDescent="0.2">
      <c r="A14479">
        <v>104</v>
      </c>
      <c r="B14479">
        <v>125</v>
      </c>
      <c r="C14479">
        <v>92</v>
      </c>
    </row>
    <row r="14480" spans="1:3" x14ac:dyDescent="0.2">
      <c r="A14480">
        <v>104</v>
      </c>
      <c r="B14480">
        <v>126</v>
      </c>
      <c r="C14480">
        <v>37</v>
      </c>
    </row>
    <row r="14481" spans="1:3" x14ac:dyDescent="0.2">
      <c r="A14481">
        <v>104</v>
      </c>
      <c r="B14481">
        <v>127</v>
      </c>
      <c r="C14481">
        <v>10</v>
      </c>
    </row>
    <row r="14482" spans="1:3" x14ac:dyDescent="0.2">
      <c r="A14482">
        <v>104</v>
      </c>
      <c r="B14482">
        <v>128</v>
      </c>
      <c r="C14482">
        <v>93</v>
      </c>
    </row>
    <row r="14483" spans="1:3" x14ac:dyDescent="0.2">
      <c r="A14483">
        <v>104</v>
      </c>
      <c r="B14483">
        <v>129</v>
      </c>
      <c r="C14483">
        <v>10</v>
      </c>
    </row>
    <row r="14484" spans="1:3" x14ac:dyDescent="0.2">
      <c r="A14484">
        <v>104</v>
      </c>
      <c r="B14484">
        <v>130</v>
      </c>
      <c r="C14484">
        <v>46</v>
      </c>
    </row>
    <row r="14485" spans="1:3" x14ac:dyDescent="0.2">
      <c r="A14485">
        <v>104</v>
      </c>
      <c r="B14485">
        <v>131</v>
      </c>
      <c r="C14485">
        <v>48</v>
      </c>
    </row>
    <row r="14486" spans="1:3" x14ac:dyDescent="0.2">
      <c r="A14486">
        <v>104</v>
      </c>
      <c r="B14486">
        <v>132</v>
      </c>
      <c r="C14486">
        <v>92</v>
      </c>
    </row>
    <row r="14487" spans="1:3" x14ac:dyDescent="0.2">
      <c r="A14487">
        <v>104</v>
      </c>
      <c r="B14487">
        <v>133</v>
      </c>
      <c r="C14487">
        <v>112</v>
      </c>
    </row>
    <row r="14488" spans="1:3" x14ac:dyDescent="0.2">
      <c r="A14488">
        <v>104</v>
      </c>
      <c r="B14488">
        <v>134</v>
      </c>
      <c r="C14488">
        <v>92</v>
      </c>
    </row>
    <row r="14489" spans="1:3" x14ac:dyDescent="0.2">
      <c r="A14489">
        <v>104</v>
      </c>
      <c r="B14489">
        <v>135</v>
      </c>
      <c r="C14489">
        <v>113</v>
      </c>
    </row>
    <row r="14490" spans="1:3" x14ac:dyDescent="0.2">
      <c r="A14490">
        <v>104</v>
      </c>
      <c r="B14490">
        <v>136</v>
      </c>
      <c r="C14490">
        <v>108</v>
      </c>
    </row>
    <row r="14491" spans="1:3" x14ac:dyDescent="0.2">
      <c r="A14491">
        <v>104</v>
      </c>
      <c r="B14491">
        <v>137</v>
      </c>
      <c r="C14491">
        <v>112</v>
      </c>
    </row>
    <row r="14492" spans="1:3" x14ac:dyDescent="0.2">
      <c r="A14492">
        <v>105</v>
      </c>
      <c r="B14492">
        <v>0</v>
      </c>
      <c r="C14492">
        <v>21</v>
      </c>
    </row>
    <row r="14493" spans="1:3" x14ac:dyDescent="0.2">
      <c r="A14493">
        <v>105</v>
      </c>
      <c r="B14493">
        <v>1</v>
      </c>
      <c r="C14493">
        <v>52</v>
      </c>
    </row>
    <row r="14494" spans="1:3" x14ac:dyDescent="0.2">
      <c r="A14494">
        <v>105</v>
      </c>
      <c r="B14494">
        <v>2</v>
      </c>
      <c r="C14494">
        <v>21</v>
      </c>
    </row>
    <row r="14495" spans="1:3" x14ac:dyDescent="0.2">
      <c r="A14495">
        <v>105</v>
      </c>
      <c r="B14495">
        <v>3</v>
      </c>
      <c r="C14495">
        <v>73</v>
      </c>
    </row>
    <row r="14496" spans="1:3" x14ac:dyDescent="0.2">
      <c r="A14496">
        <v>105</v>
      </c>
      <c r="B14496">
        <v>4</v>
      </c>
      <c r="C14496">
        <v>33</v>
      </c>
    </row>
    <row r="14497" spans="1:3" x14ac:dyDescent="0.2">
      <c r="A14497">
        <v>105</v>
      </c>
      <c r="B14497">
        <v>5</v>
      </c>
      <c r="C14497">
        <v>28</v>
      </c>
    </row>
    <row r="14498" spans="1:3" x14ac:dyDescent="0.2">
      <c r="A14498">
        <v>105</v>
      </c>
      <c r="B14498">
        <v>6</v>
      </c>
      <c r="C14498">
        <v>33</v>
      </c>
    </row>
    <row r="14499" spans="1:3" x14ac:dyDescent="0.2">
      <c r="A14499">
        <v>105</v>
      </c>
      <c r="B14499">
        <v>7</v>
      </c>
      <c r="C14499">
        <v>56</v>
      </c>
    </row>
    <row r="14500" spans="1:3" x14ac:dyDescent="0.2">
      <c r="A14500">
        <v>105</v>
      </c>
      <c r="B14500">
        <v>8</v>
      </c>
      <c r="C14500">
        <v>115</v>
      </c>
    </row>
    <row r="14501" spans="1:3" x14ac:dyDescent="0.2">
      <c r="A14501">
        <v>105</v>
      </c>
      <c r="B14501">
        <v>9</v>
      </c>
      <c r="C14501">
        <v>28</v>
      </c>
    </row>
    <row r="14502" spans="1:3" x14ac:dyDescent="0.2">
      <c r="A14502">
        <v>105</v>
      </c>
      <c r="B14502">
        <v>10</v>
      </c>
      <c r="C14502">
        <v>83</v>
      </c>
    </row>
    <row r="14503" spans="1:3" x14ac:dyDescent="0.2">
      <c r="A14503">
        <v>105</v>
      </c>
      <c r="B14503">
        <v>11</v>
      </c>
      <c r="C14503">
        <v>51</v>
      </c>
    </row>
    <row r="14504" spans="1:3" x14ac:dyDescent="0.2">
      <c r="A14504">
        <v>105</v>
      </c>
      <c r="B14504">
        <v>12</v>
      </c>
      <c r="C14504">
        <v>59</v>
      </c>
    </row>
    <row r="14505" spans="1:3" x14ac:dyDescent="0.2">
      <c r="A14505">
        <v>105</v>
      </c>
      <c r="B14505">
        <v>13</v>
      </c>
      <c r="C14505">
        <v>116</v>
      </c>
    </row>
    <row r="14506" spans="1:3" x14ac:dyDescent="0.2">
      <c r="A14506">
        <v>105</v>
      </c>
      <c r="B14506">
        <v>14</v>
      </c>
      <c r="C14506">
        <v>116</v>
      </c>
    </row>
    <row r="14507" spans="1:3" x14ac:dyDescent="0.2">
      <c r="A14507">
        <v>105</v>
      </c>
      <c r="B14507">
        <v>15</v>
      </c>
      <c r="C14507">
        <v>73</v>
      </c>
    </row>
    <row r="14508" spans="1:3" x14ac:dyDescent="0.2">
      <c r="A14508">
        <v>105</v>
      </c>
      <c r="B14508">
        <v>16</v>
      </c>
      <c r="C14508">
        <v>33</v>
      </c>
    </row>
    <row r="14509" spans="1:3" x14ac:dyDescent="0.2">
      <c r="A14509">
        <v>105</v>
      </c>
      <c r="B14509">
        <v>17</v>
      </c>
      <c r="C14509">
        <v>21</v>
      </c>
    </row>
    <row r="14510" spans="1:3" x14ac:dyDescent="0.2">
      <c r="A14510">
        <v>105</v>
      </c>
      <c r="B14510">
        <v>18</v>
      </c>
      <c r="C14510">
        <v>51</v>
      </c>
    </row>
    <row r="14511" spans="1:3" x14ac:dyDescent="0.2">
      <c r="A14511">
        <v>105</v>
      </c>
      <c r="B14511">
        <v>19</v>
      </c>
      <c r="C14511">
        <v>52</v>
      </c>
    </row>
    <row r="14512" spans="1:3" x14ac:dyDescent="0.2">
      <c r="A14512">
        <v>105</v>
      </c>
      <c r="B14512">
        <v>20</v>
      </c>
      <c r="C14512">
        <v>116</v>
      </c>
    </row>
    <row r="14513" spans="1:3" x14ac:dyDescent="0.2">
      <c r="A14513">
        <v>105</v>
      </c>
      <c r="B14513">
        <v>21</v>
      </c>
      <c r="C14513">
        <v>54</v>
      </c>
    </row>
    <row r="14514" spans="1:3" x14ac:dyDescent="0.2">
      <c r="A14514">
        <v>105</v>
      </c>
      <c r="B14514">
        <v>22</v>
      </c>
      <c r="C14514">
        <v>115</v>
      </c>
    </row>
    <row r="14515" spans="1:3" x14ac:dyDescent="0.2">
      <c r="A14515">
        <v>105</v>
      </c>
      <c r="B14515">
        <v>23</v>
      </c>
      <c r="C14515">
        <v>116</v>
      </c>
    </row>
    <row r="14516" spans="1:3" x14ac:dyDescent="0.2">
      <c r="A14516">
        <v>105</v>
      </c>
      <c r="B14516">
        <v>24</v>
      </c>
      <c r="C14516">
        <v>55</v>
      </c>
    </row>
    <row r="14517" spans="1:3" x14ac:dyDescent="0.2">
      <c r="A14517">
        <v>105</v>
      </c>
      <c r="B14517">
        <v>25</v>
      </c>
      <c r="C14517">
        <v>21</v>
      </c>
    </row>
    <row r="14518" spans="1:3" x14ac:dyDescent="0.2">
      <c r="A14518">
        <v>105</v>
      </c>
      <c r="B14518">
        <v>26</v>
      </c>
      <c r="C14518">
        <v>73</v>
      </c>
    </row>
    <row r="14519" spans="1:3" x14ac:dyDescent="0.2">
      <c r="A14519">
        <v>105</v>
      </c>
      <c r="B14519">
        <v>27</v>
      </c>
      <c r="C14519">
        <v>71</v>
      </c>
    </row>
    <row r="14520" spans="1:3" x14ac:dyDescent="0.2">
      <c r="A14520">
        <v>105</v>
      </c>
      <c r="B14520">
        <v>28</v>
      </c>
      <c r="C14520">
        <v>42</v>
      </c>
    </row>
    <row r="14521" spans="1:3" x14ac:dyDescent="0.2">
      <c r="A14521">
        <v>105</v>
      </c>
      <c r="B14521">
        <v>29</v>
      </c>
      <c r="C14521">
        <v>28</v>
      </c>
    </row>
    <row r="14522" spans="1:3" x14ac:dyDescent="0.2">
      <c r="A14522">
        <v>105</v>
      </c>
      <c r="B14522">
        <v>30</v>
      </c>
      <c r="C14522">
        <v>55</v>
      </c>
    </row>
    <row r="14523" spans="1:3" x14ac:dyDescent="0.2">
      <c r="A14523">
        <v>105</v>
      </c>
      <c r="B14523">
        <v>31</v>
      </c>
      <c r="C14523">
        <v>79</v>
      </c>
    </row>
    <row r="14524" spans="1:3" x14ac:dyDescent="0.2">
      <c r="A14524">
        <v>105</v>
      </c>
      <c r="B14524">
        <v>32</v>
      </c>
      <c r="C14524">
        <v>91</v>
      </c>
    </row>
    <row r="14525" spans="1:3" x14ac:dyDescent="0.2">
      <c r="A14525">
        <v>105</v>
      </c>
      <c r="B14525">
        <v>33</v>
      </c>
      <c r="C14525">
        <v>40</v>
      </c>
    </row>
    <row r="14526" spans="1:3" x14ac:dyDescent="0.2">
      <c r="A14526">
        <v>105</v>
      </c>
      <c r="B14526">
        <v>34</v>
      </c>
      <c r="C14526">
        <v>81</v>
      </c>
    </row>
    <row r="14527" spans="1:3" x14ac:dyDescent="0.2">
      <c r="A14527">
        <v>105</v>
      </c>
      <c r="B14527">
        <v>35</v>
      </c>
      <c r="C14527">
        <v>73</v>
      </c>
    </row>
    <row r="14528" spans="1:3" x14ac:dyDescent="0.2">
      <c r="A14528">
        <v>105</v>
      </c>
      <c r="B14528">
        <v>36</v>
      </c>
      <c r="C14528">
        <v>73</v>
      </c>
    </row>
    <row r="14529" spans="1:3" x14ac:dyDescent="0.2">
      <c r="A14529">
        <v>105</v>
      </c>
      <c r="B14529">
        <v>37</v>
      </c>
      <c r="C14529">
        <v>128</v>
      </c>
    </row>
    <row r="14530" spans="1:3" x14ac:dyDescent="0.2">
      <c r="A14530">
        <v>105</v>
      </c>
      <c r="B14530">
        <v>38</v>
      </c>
      <c r="C14530">
        <v>46</v>
      </c>
    </row>
    <row r="14531" spans="1:3" x14ac:dyDescent="0.2">
      <c r="A14531">
        <v>105</v>
      </c>
      <c r="B14531">
        <v>39</v>
      </c>
      <c r="C14531">
        <v>115</v>
      </c>
    </row>
    <row r="14532" spans="1:3" x14ac:dyDescent="0.2">
      <c r="A14532">
        <v>105</v>
      </c>
      <c r="B14532">
        <v>40</v>
      </c>
      <c r="C14532">
        <v>79</v>
      </c>
    </row>
    <row r="14533" spans="1:3" x14ac:dyDescent="0.2">
      <c r="A14533">
        <v>105</v>
      </c>
      <c r="B14533">
        <v>41</v>
      </c>
      <c r="C14533">
        <v>71</v>
      </c>
    </row>
    <row r="14534" spans="1:3" x14ac:dyDescent="0.2">
      <c r="A14534">
        <v>105</v>
      </c>
      <c r="B14534">
        <v>42</v>
      </c>
      <c r="C14534">
        <v>79</v>
      </c>
    </row>
    <row r="14535" spans="1:3" x14ac:dyDescent="0.2">
      <c r="A14535">
        <v>105</v>
      </c>
      <c r="B14535">
        <v>43</v>
      </c>
      <c r="C14535">
        <v>79</v>
      </c>
    </row>
    <row r="14536" spans="1:3" x14ac:dyDescent="0.2">
      <c r="A14536">
        <v>105</v>
      </c>
      <c r="B14536">
        <v>44</v>
      </c>
      <c r="C14536">
        <v>46</v>
      </c>
    </row>
    <row r="14537" spans="1:3" x14ac:dyDescent="0.2">
      <c r="A14537">
        <v>105</v>
      </c>
      <c r="B14537">
        <v>45</v>
      </c>
      <c r="C14537">
        <v>58</v>
      </c>
    </row>
    <row r="14538" spans="1:3" x14ac:dyDescent="0.2">
      <c r="A14538">
        <v>105</v>
      </c>
      <c r="B14538">
        <v>46</v>
      </c>
      <c r="C14538">
        <v>65</v>
      </c>
    </row>
    <row r="14539" spans="1:3" x14ac:dyDescent="0.2">
      <c r="A14539">
        <v>105</v>
      </c>
      <c r="B14539">
        <v>47</v>
      </c>
      <c r="C14539">
        <v>65</v>
      </c>
    </row>
    <row r="14540" spans="1:3" x14ac:dyDescent="0.2">
      <c r="A14540">
        <v>105</v>
      </c>
      <c r="B14540">
        <v>48</v>
      </c>
      <c r="C14540">
        <v>85</v>
      </c>
    </row>
    <row r="14541" spans="1:3" x14ac:dyDescent="0.2">
      <c r="A14541">
        <v>105</v>
      </c>
      <c r="B14541">
        <v>49</v>
      </c>
      <c r="C14541">
        <v>49</v>
      </c>
    </row>
    <row r="14542" spans="1:3" x14ac:dyDescent="0.2">
      <c r="A14542">
        <v>105</v>
      </c>
      <c r="B14542">
        <v>50</v>
      </c>
      <c r="C14542">
        <v>71</v>
      </c>
    </row>
    <row r="14543" spans="1:3" x14ac:dyDescent="0.2">
      <c r="A14543">
        <v>105</v>
      </c>
      <c r="B14543">
        <v>51</v>
      </c>
      <c r="C14543">
        <v>40</v>
      </c>
    </row>
    <row r="14544" spans="1:3" x14ac:dyDescent="0.2">
      <c r="A14544">
        <v>105</v>
      </c>
      <c r="B14544">
        <v>52</v>
      </c>
      <c r="C14544">
        <v>54</v>
      </c>
    </row>
    <row r="14545" spans="1:3" x14ac:dyDescent="0.2">
      <c r="A14545">
        <v>105</v>
      </c>
      <c r="B14545">
        <v>53</v>
      </c>
      <c r="C14545">
        <v>54</v>
      </c>
    </row>
    <row r="14546" spans="1:3" x14ac:dyDescent="0.2">
      <c r="A14546">
        <v>105</v>
      </c>
      <c r="B14546">
        <v>54</v>
      </c>
      <c r="C14546">
        <v>103</v>
      </c>
    </row>
    <row r="14547" spans="1:3" x14ac:dyDescent="0.2">
      <c r="A14547">
        <v>105</v>
      </c>
      <c r="B14547">
        <v>55</v>
      </c>
      <c r="C14547">
        <v>31</v>
      </c>
    </row>
    <row r="14548" spans="1:3" x14ac:dyDescent="0.2">
      <c r="A14548">
        <v>105</v>
      </c>
      <c r="B14548">
        <v>56</v>
      </c>
      <c r="C14548">
        <v>50</v>
      </c>
    </row>
    <row r="14549" spans="1:3" x14ac:dyDescent="0.2">
      <c r="A14549">
        <v>105</v>
      </c>
      <c r="B14549">
        <v>57</v>
      </c>
      <c r="C14549">
        <v>41</v>
      </c>
    </row>
    <row r="14550" spans="1:3" x14ac:dyDescent="0.2">
      <c r="A14550">
        <v>105</v>
      </c>
      <c r="B14550">
        <v>58</v>
      </c>
      <c r="C14550">
        <v>31</v>
      </c>
    </row>
    <row r="14551" spans="1:3" x14ac:dyDescent="0.2">
      <c r="A14551">
        <v>105</v>
      </c>
      <c r="B14551">
        <v>59</v>
      </c>
      <c r="C14551">
        <v>42</v>
      </c>
    </row>
    <row r="14552" spans="1:3" x14ac:dyDescent="0.2">
      <c r="A14552">
        <v>105</v>
      </c>
      <c r="B14552">
        <v>60</v>
      </c>
      <c r="C14552">
        <v>76</v>
      </c>
    </row>
    <row r="14553" spans="1:3" x14ac:dyDescent="0.2">
      <c r="A14553">
        <v>105</v>
      </c>
      <c r="B14553">
        <v>61</v>
      </c>
      <c r="C14553">
        <v>85</v>
      </c>
    </row>
    <row r="14554" spans="1:3" x14ac:dyDescent="0.2">
      <c r="A14554">
        <v>105</v>
      </c>
      <c r="B14554">
        <v>62</v>
      </c>
      <c r="C14554">
        <v>58</v>
      </c>
    </row>
    <row r="14555" spans="1:3" x14ac:dyDescent="0.2">
      <c r="A14555">
        <v>105</v>
      </c>
      <c r="B14555">
        <v>63</v>
      </c>
      <c r="C14555">
        <v>46</v>
      </c>
    </row>
    <row r="14556" spans="1:3" x14ac:dyDescent="0.2">
      <c r="A14556">
        <v>105</v>
      </c>
      <c r="B14556">
        <v>64</v>
      </c>
      <c r="C14556">
        <v>49</v>
      </c>
    </row>
    <row r="14557" spans="1:3" x14ac:dyDescent="0.2">
      <c r="A14557">
        <v>105</v>
      </c>
      <c r="B14557">
        <v>65</v>
      </c>
      <c r="C14557">
        <v>70</v>
      </c>
    </row>
    <row r="14558" spans="1:3" x14ac:dyDescent="0.2">
      <c r="A14558">
        <v>105</v>
      </c>
      <c r="B14558">
        <v>66</v>
      </c>
      <c r="C14558">
        <v>66</v>
      </c>
    </row>
    <row r="14559" spans="1:3" x14ac:dyDescent="0.2">
      <c r="A14559">
        <v>105</v>
      </c>
      <c r="B14559">
        <v>67</v>
      </c>
      <c r="C14559">
        <v>122</v>
      </c>
    </row>
    <row r="14560" spans="1:3" x14ac:dyDescent="0.2">
      <c r="A14560">
        <v>105</v>
      </c>
      <c r="B14560">
        <v>68</v>
      </c>
      <c r="C14560">
        <v>61</v>
      </c>
    </row>
    <row r="14561" spans="1:3" x14ac:dyDescent="0.2">
      <c r="A14561">
        <v>105</v>
      </c>
      <c r="B14561">
        <v>69</v>
      </c>
      <c r="C14561">
        <v>71</v>
      </c>
    </row>
    <row r="14562" spans="1:3" x14ac:dyDescent="0.2">
      <c r="A14562">
        <v>105</v>
      </c>
      <c r="B14562">
        <v>70</v>
      </c>
      <c r="C14562">
        <v>66</v>
      </c>
    </row>
    <row r="14563" spans="1:3" x14ac:dyDescent="0.2">
      <c r="A14563">
        <v>105</v>
      </c>
      <c r="B14563">
        <v>71</v>
      </c>
      <c r="C14563">
        <v>64</v>
      </c>
    </row>
    <row r="14564" spans="1:3" x14ac:dyDescent="0.2">
      <c r="A14564">
        <v>105</v>
      </c>
      <c r="B14564">
        <v>72</v>
      </c>
      <c r="C14564">
        <v>90</v>
      </c>
    </row>
    <row r="14565" spans="1:3" x14ac:dyDescent="0.2">
      <c r="A14565">
        <v>105</v>
      </c>
      <c r="B14565">
        <v>73</v>
      </c>
      <c r="C14565">
        <v>54</v>
      </c>
    </row>
    <row r="14566" spans="1:3" x14ac:dyDescent="0.2">
      <c r="A14566">
        <v>105</v>
      </c>
      <c r="B14566">
        <v>74</v>
      </c>
      <c r="C14566">
        <v>64</v>
      </c>
    </row>
    <row r="14567" spans="1:3" x14ac:dyDescent="0.2">
      <c r="A14567">
        <v>105</v>
      </c>
      <c r="B14567">
        <v>75</v>
      </c>
      <c r="C14567">
        <v>49</v>
      </c>
    </row>
    <row r="14568" spans="1:3" x14ac:dyDescent="0.2">
      <c r="A14568">
        <v>105</v>
      </c>
      <c r="B14568">
        <v>76</v>
      </c>
      <c r="C14568">
        <v>65</v>
      </c>
    </row>
    <row r="14569" spans="1:3" x14ac:dyDescent="0.2">
      <c r="A14569">
        <v>105</v>
      </c>
      <c r="B14569">
        <v>77</v>
      </c>
      <c r="C14569">
        <v>83</v>
      </c>
    </row>
    <row r="14570" spans="1:3" x14ac:dyDescent="0.2">
      <c r="A14570">
        <v>105</v>
      </c>
      <c r="B14570">
        <v>78</v>
      </c>
      <c r="C14570">
        <v>54</v>
      </c>
    </row>
    <row r="14571" spans="1:3" x14ac:dyDescent="0.2">
      <c r="A14571">
        <v>105</v>
      </c>
      <c r="B14571">
        <v>79</v>
      </c>
      <c r="C14571">
        <v>74</v>
      </c>
    </row>
    <row r="14572" spans="1:3" x14ac:dyDescent="0.2">
      <c r="A14572">
        <v>105</v>
      </c>
      <c r="B14572">
        <v>80</v>
      </c>
      <c r="C14572">
        <v>66</v>
      </c>
    </row>
    <row r="14573" spans="1:3" x14ac:dyDescent="0.2">
      <c r="A14573">
        <v>105</v>
      </c>
      <c r="B14573">
        <v>81</v>
      </c>
      <c r="C14573">
        <v>103</v>
      </c>
    </row>
    <row r="14574" spans="1:3" x14ac:dyDescent="0.2">
      <c r="A14574">
        <v>105</v>
      </c>
      <c r="B14574">
        <v>82</v>
      </c>
      <c r="C14574">
        <v>33</v>
      </c>
    </row>
    <row r="14575" spans="1:3" x14ac:dyDescent="0.2">
      <c r="A14575">
        <v>105</v>
      </c>
      <c r="B14575">
        <v>83</v>
      </c>
      <c r="C14575">
        <v>99</v>
      </c>
    </row>
    <row r="14576" spans="1:3" x14ac:dyDescent="0.2">
      <c r="A14576">
        <v>105</v>
      </c>
      <c r="B14576">
        <v>84</v>
      </c>
      <c r="C14576">
        <v>88</v>
      </c>
    </row>
    <row r="14577" spans="1:3" x14ac:dyDescent="0.2">
      <c r="A14577">
        <v>105</v>
      </c>
      <c r="B14577">
        <v>85</v>
      </c>
      <c r="C14577">
        <v>99</v>
      </c>
    </row>
    <row r="14578" spans="1:3" x14ac:dyDescent="0.2">
      <c r="A14578">
        <v>105</v>
      </c>
      <c r="B14578">
        <v>86</v>
      </c>
      <c r="C14578">
        <v>97</v>
      </c>
    </row>
    <row r="14579" spans="1:3" x14ac:dyDescent="0.2">
      <c r="A14579">
        <v>105</v>
      </c>
      <c r="B14579">
        <v>87</v>
      </c>
      <c r="C14579">
        <v>122</v>
      </c>
    </row>
    <row r="14580" spans="1:3" x14ac:dyDescent="0.2">
      <c r="A14580">
        <v>105</v>
      </c>
      <c r="B14580">
        <v>88</v>
      </c>
      <c r="C14580">
        <v>70</v>
      </c>
    </row>
    <row r="14581" spans="1:3" x14ac:dyDescent="0.2">
      <c r="A14581">
        <v>105</v>
      </c>
      <c r="B14581">
        <v>89</v>
      </c>
      <c r="C14581">
        <v>115</v>
      </c>
    </row>
    <row r="14582" spans="1:3" x14ac:dyDescent="0.2">
      <c r="A14582">
        <v>105</v>
      </c>
      <c r="B14582">
        <v>90</v>
      </c>
      <c r="C14582">
        <v>41</v>
      </c>
    </row>
    <row r="14583" spans="1:3" x14ac:dyDescent="0.2">
      <c r="A14583">
        <v>105</v>
      </c>
      <c r="B14583">
        <v>91</v>
      </c>
      <c r="C14583">
        <v>42</v>
      </c>
    </row>
    <row r="14584" spans="1:3" x14ac:dyDescent="0.2">
      <c r="A14584">
        <v>105</v>
      </c>
      <c r="B14584">
        <v>92</v>
      </c>
      <c r="C14584">
        <v>46</v>
      </c>
    </row>
    <row r="14585" spans="1:3" x14ac:dyDescent="0.2">
      <c r="A14585">
        <v>105</v>
      </c>
      <c r="B14585">
        <v>93</v>
      </c>
      <c r="C14585">
        <v>83</v>
      </c>
    </row>
    <row r="14586" spans="1:3" x14ac:dyDescent="0.2">
      <c r="A14586">
        <v>105</v>
      </c>
      <c r="B14586">
        <v>94</v>
      </c>
      <c r="C14586">
        <v>83</v>
      </c>
    </row>
    <row r="14587" spans="1:3" x14ac:dyDescent="0.2">
      <c r="A14587">
        <v>105</v>
      </c>
      <c r="B14587">
        <v>95</v>
      </c>
      <c r="C14587">
        <v>56</v>
      </c>
    </row>
    <row r="14588" spans="1:3" x14ac:dyDescent="0.2">
      <c r="A14588">
        <v>105</v>
      </c>
      <c r="B14588">
        <v>96</v>
      </c>
      <c r="C14588">
        <v>55</v>
      </c>
    </row>
    <row r="14589" spans="1:3" x14ac:dyDescent="0.2">
      <c r="A14589">
        <v>105</v>
      </c>
      <c r="B14589">
        <v>97</v>
      </c>
      <c r="C14589">
        <v>85</v>
      </c>
    </row>
    <row r="14590" spans="1:3" x14ac:dyDescent="0.2">
      <c r="A14590">
        <v>105</v>
      </c>
      <c r="B14590">
        <v>98</v>
      </c>
      <c r="C14590">
        <v>92</v>
      </c>
    </row>
    <row r="14591" spans="1:3" x14ac:dyDescent="0.2">
      <c r="A14591">
        <v>105</v>
      </c>
      <c r="B14591">
        <v>99</v>
      </c>
      <c r="C14591">
        <v>80</v>
      </c>
    </row>
    <row r="14592" spans="1:3" x14ac:dyDescent="0.2">
      <c r="A14592">
        <v>105</v>
      </c>
      <c r="B14592">
        <v>100</v>
      </c>
      <c r="C14592">
        <v>70</v>
      </c>
    </row>
    <row r="14593" spans="1:3" x14ac:dyDescent="0.2">
      <c r="A14593">
        <v>105</v>
      </c>
      <c r="B14593">
        <v>101</v>
      </c>
      <c r="C14593">
        <v>93</v>
      </c>
    </row>
    <row r="14594" spans="1:3" x14ac:dyDescent="0.2">
      <c r="A14594">
        <v>105</v>
      </c>
      <c r="B14594">
        <v>102</v>
      </c>
      <c r="C14594">
        <v>10</v>
      </c>
    </row>
    <row r="14595" spans="1:3" x14ac:dyDescent="0.2">
      <c r="A14595">
        <v>105</v>
      </c>
      <c r="B14595">
        <v>103</v>
      </c>
      <c r="C14595">
        <v>74</v>
      </c>
    </row>
    <row r="14596" spans="1:3" x14ac:dyDescent="0.2">
      <c r="A14596">
        <v>105</v>
      </c>
      <c r="B14596">
        <v>104</v>
      </c>
      <c r="C14596">
        <v>74</v>
      </c>
    </row>
    <row r="14597" spans="1:3" x14ac:dyDescent="0.2">
      <c r="A14597">
        <v>105</v>
      </c>
      <c r="B14597">
        <v>105</v>
      </c>
      <c r="C14597">
        <v>105</v>
      </c>
    </row>
    <row r="14598" spans="1:3" x14ac:dyDescent="0.2">
      <c r="A14598">
        <v>105</v>
      </c>
      <c r="B14598">
        <v>106</v>
      </c>
      <c r="C14598">
        <v>93</v>
      </c>
    </row>
    <row r="14599" spans="1:3" x14ac:dyDescent="0.2">
      <c r="A14599">
        <v>105</v>
      </c>
      <c r="B14599">
        <v>107</v>
      </c>
      <c r="C14599">
        <v>97</v>
      </c>
    </row>
    <row r="14600" spans="1:3" x14ac:dyDescent="0.2">
      <c r="A14600">
        <v>105</v>
      </c>
      <c r="B14600">
        <v>108</v>
      </c>
      <c r="C14600">
        <v>85</v>
      </c>
    </row>
    <row r="14601" spans="1:3" x14ac:dyDescent="0.2">
      <c r="A14601">
        <v>105</v>
      </c>
      <c r="B14601">
        <v>109</v>
      </c>
      <c r="C14601">
        <v>46</v>
      </c>
    </row>
    <row r="14602" spans="1:3" x14ac:dyDescent="0.2">
      <c r="A14602">
        <v>105</v>
      </c>
      <c r="B14602">
        <v>110</v>
      </c>
      <c r="C14602">
        <v>93</v>
      </c>
    </row>
    <row r="14603" spans="1:3" x14ac:dyDescent="0.2">
      <c r="A14603">
        <v>105</v>
      </c>
      <c r="B14603">
        <v>111</v>
      </c>
      <c r="C14603">
        <v>93</v>
      </c>
    </row>
    <row r="14604" spans="1:3" x14ac:dyDescent="0.2">
      <c r="A14604">
        <v>105</v>
      </c>
      <c r="B14604">
        <v>112</v>
      </c>
      <c r="C14604">
        <v>85</v>
      </c>
    </row>
    <row r="14605" spans="1:3" x14ac:dyDescent="0.2">
      <c r="A14605">
        <v>105</v>
      </c>
      <c r="B14605">
        <v>113</v>
      </c>
      <c r="C14605">
        <v>85</v>
      </c>
    </row>
    <row r="14606" spans="1:3" x14ac:dyDescent="0.2">
      <c r="A14606">
        <v>105</v>
      </c>
      <c r="B14606">
        <v>114</v>
      </c>
      <c r="C14606">
        <v>76</v>
      </c>
    </row>
    <row r="14607" spans="1:3" x14ac:dyDescent="0.2">
      <c r="A14607">
        <v>105</v>
      </c>
      <c r="B14607">
        <v>115</v>
      </c>
      <c r="C14607">
        <v>69</v>
      </c>
    </row>
    <row r="14608" spans="1:3" x14ac:dyDescent="0.2">
      <c r="A14608">
        <v>105</v>
      </c>
      <c r="B14608">
        <v>116</v>
      </c>
      <c r="C14608">
        <v>50</v>
      </c>
    </row>
    <row r="14609" spans="1:3" x14ac:dyDescent="0.2">
      <c r="A14609">
        <v>105</v>
      </c>
      <c r="B14609">
        <v>117</v>
      </c>
      <c r="C14609">
        <v>122</v>
      </c>
    </row>
    <row r="14610" spans="1:3" x14ac:dyDescent="0.2">
      <c r="A14610">
        <v>105</v>
      </c>
      <c r="B14610">
        <v>118</v>
      </c>
      <c r="C14610">
        <v>63</v>
      </c>
    </row>
    <row r="14611" spans="1:3" x14ac:dyDescent="0.2">
      <c r="A14611">
        <v>105</v>
      </c>
      <c r="B14611">
        <v>119</v>
      </c>
      <c r="C14611">
        <v>113</v>
      </c>
    </row>
    <row r="14612" spans="1:3" x14ac:dyDescent="0.2">
      <c r="A14612">
        <v>105</v>
      </c>
      <c r="B14612">
        <v>120</v>
      </c>
      <c r="C14612">
        <v>112</v>
      </c>
    </row>
    <row r="14613" spans="1:3" x14ac:dyDescent="0.2">
      <c r="A14613">
        <v>105</v>
      </c>
      <c r="B14613">
        <v>121</v>
      </c>
      <c r="C14613">
        <v>10</v>
      </c>
    </row>
    <row r="14614" spans="1:3" x14ac:dyDescent="0.2">
      <c r="A14614">
        <v>105</v>
      </c>
      <c r="B14614">
        <v>122</v>
      </c>
      <c r="C14614">
        <v>65</v>
      </c>
    </row>
    <row r="14615" spans="1:3" x14ac:dyDescent="0.2">
      <c r="A14615">
        <v>105</v>
      </c>
      <c r="B14615">
        <v>123</v>
      </c>
      <c r="C14615">
        <v>93</v>
      </c>
    </row>
    <row r="14616" spans="1:3" x14ac:dyDescent="0.2">
      <c r="A14616">
        <v>105</v>
      </c>
      <c r="B14616">
        <v>124</v>
      </c>
      <c r="C14616">
        <v>93</v>
      </c>
    </row>
    <row r="14617" spans="1:3" x14ac:dyDescent="0.2">
      <c r="A14617">
        <v>105</v>
      </c>
      <c r="B14617">
        <v>125</v>
      </c>
      <c r="C14617">
        <v>44</v>
      </c>
    </row>
    <row r="14618" spans="1:3" x14ac:dyDescent="0.2">
      <c r="A14618">
        <v>105</v>
      </c>
      <c r="B14618">
        <v>126</v>
      </c>
      <c r="C14618">
        <v>63</v>
      </c>
    </row>
    <row r="14619" spans="1:3" x14ac:dyDescent="0.2">
      <c r="A14619">
        <v>105</v>
      </c>
      <c r="B14619">
        <v>127</v>
      </c>
      <c r="C14619">
        <v>48</v>
      </c>
    </row>
    <row r="14620" spans="1:3" x14ac:dyDescent="0.2">
      <c r="A14620">
        <v>105</v>
      </c>
      <c r="B14620">
        <v>128</v>
      </c>
      <c r="C14620">
        <v>10</v>
      </c>
    </row>
    <row r="14621" spans="1:3" x14ac:dyDescent="0.2">
      <c r="A14621">
        <v>105</v>
      </c>
      <c r="B14621">
        <v>129</v>
      </c>
      <c r="C14621">
        <v>97</v>
      </c>
    </row>
    <row r="14622" spans="1:3" x14ac:dyDescent="0.2">
      <c r="A14622">
        <v>105</v>
      </c>
      <c r="B14622">
        <v>130</v>
      </c>
      <c r="C14622">
        <v>122</v>
      </c>
    </row>
    <row r="14623" spans="1:3" x14ac:dyDescent="0.2">
      <c r="A14623">
        <v>105</v>
      </c>
      <c r="B14623">
        <v>131</v>
      </c>
      <c r="C14623">
        <v>112</v>
      </c>
    </row>
    <row r="14624" spans="1:3" x14ac:dyDescent="0.2">
      <c r="A14624">
        <v>105</v>
      </c>
      <c r="B14624">
        <v>132</v>
      </c>
      <c r="C14624">
        <v>44</v>
      </c>
    </row>
    <row r="14625" spans="1:3" x14ac:dyDescent="0.2">
      <c r="A14625">
        <v>105</v>
      </c>
      <c r="B14625">
        <v>133</v>
      </c>
      <c r="C14625">
        <v>37</v>
      </c>
    </row>
    <row r="14626" spans="1:3" x14ac:dyDescent="0.2">
      <c r="A14626">
        <v>105</v>
      </c>
      <c r="B14626">
        <v>134</v>
      </c>
      <c r="C14626">
        <v>44</v>
      </c>
    </row>
    <row r="14627" spans="1:3" x14ac:dyDescent="0.2">
      <c r="A14627">
        <v>105</v>
      </c>
      <c r="B14627">
        <v>135</v>
      </c>
      <c r="C14627">
        <v>92</v>
      </c>
    </row>
    <row r="14628" spans="1:3" x14ac:dyDescent="0.2">
      <c r="A14628">
        <v>105</v>
      </c>
      <c r="B14628">
        <v>136</v>
      </c>
      <c r="C14628">
        <v>92</v>
      </c>
    </row>
    <row r="14629" spans="1:3" x14ac:dyDescent="0.2">
      <c r="A14629">
        <v>105</v>
      </c>
      <c r="B14629">
        <v>137</v>
      </c>
      <c r="C14629">
        <v>37</v>
      </c>
    </row>
    <row r="14630" spans="1:3" x14ac:dyDescent="0.2">
      <c r="A14630">
        <v>106</v>
      </c>
      <c r="B14630">
        <v>0</v>
      </c>
      <c r="C14630">
        <v>50</v>
      </c>
    </row>
    <row r="14631" spans="1:3" x14ac:dyDescent="0.2">
      <c r="A14631">
        <v>106</v>
      </c>
      <c r="B14631">
        <v>1</v>
      </c>
      <c r="C14631">
        <v>41</v>
      </c>
    </row>
    <row r="14632" spans="1:3" x14ac:dyDescent="0.2">
      <c r="A14632">
        <v>106</v>
      </c>
      <c r="B14632">
        <v>2</v>
      </c>
      <c r="C14632">
        <v>31</v>
      </c>
    </row>
    <row r="14633" spans="1:3" x14ac:dyDescent="0.2">
      <c r="A14633">
        <v>106</v>
      </c>
      <c r="B14633">
        <v>3</v>
      </c>
      <c r="C14633">
        <v>69</v>
      </c>
    </row>
    <row r="14634" spans="1:3" x14ac:dyDescent="0.2">
      <c r="A14634">
        <v>106</v>
      </c>
      <c r="B14634">
        <v>4</v>
      </c>
      <c r="C14634">
        <v>103</v>
      </c>
    </row>
    <row r="14635" spans="1:3" x14ac:dyDescent="0.2">
      <c r="A14635">
        <v>106</v>
      </c>
      <c r="B14635">
        <v>5</v>
      </c>
      <c r="C14635">
        <v>71</v>
      </c>
    </row>
    <row r="14636" spans="1:3" x14ac:dyDescent="0.2">
      <c r="A14636">
        <v>106</v>
      </c>
      <c r="B14636">
        <v>6</v>
      </c>
      <c r="C14636">
        <v>103</v>
      </c>
    </row>
    <row r="14637" spans="1:3" x14ac:dyDescent="0.2">
      <c r="A14637">
        <v>106</v>
      </c>
      <c r="B14637">
        <v>7</v>
      </c>
      <c r="C14637">
        <v>49</v>
      </c>
    </row>
    <row r="14638" spans="1:3" x14ac:dyDescent="0.2">
      <c r="A14638">
        <v>106</v>
      </c>
      <c r="B14638">
        <v>8</v>
      </c>
      <c r="C14638">
        <v>70</v>
      </c>
    </row>
    <row r="14639" spans="1:3" x14ac:dyDescent="0.2">
      <c r="A14639">
        <v>106</v>
      </c>
      <c r="B14639">
        <v>9</v>
      </c>
      <c r="C14639">
        <v>71</v>
      </c>
    </row>
    <row r="14640" spans="1:3" x14ac:dyDescent="0.2">
      <c r="A14640">
        <v>106</v>
      </c>
      <c r="B14640">
        <v>10</v>
      </c>
      <c r="C14640">
        <v>44</v>
      </c>
    </row>
    <row r="14641" spans="1:3" x14ac:dyDescent="0.2">
      <c r="A14641">
        <v>106</v>
      </c>
      <c r="B14641">
        <v>11</v>
      </c>
      <c r="C14641">
        <v>79</v>
      </c>
    </row>
    <row r="14642" spans="1:3" x14ac:dyDescent="0.2">
      <c r="A14642">
        <v>106</v>
      </c>
      <c r="B14642">
        <v>12</v>
      </c>
      <c r="C14642">
        <v>79</v>
      </c>
    </row>
    <row r="14643" spans="1:3" x14ac:dyDescent="0.2">
      <c r="A14643">
        <v>106</v>
      </c>
      <c r="B14643">
        <v>13</v>
      </c>
      <c r="C14643">
        <v>105</v>
      </c>
    </row>
    <row r="14644" spans="1:3" x14ac:dyDescent="0.2">
      <c r="A14644">
        <v>106</v>
      </c>
      <c r="B14644">
        <v>14</v>
      </c>
      <c r="C14644">
        <v>105</v>
      </c>
    </row>
    <row r="14645" spans="1:3" x14ac:dyDescent="0.2">
      <c r="A14645">
        <v>106</v>
      </c>
      <c r="B14645">
        <v>15</v>
      </c>
      <c r="C14645">
        <v>41</v>
      </c>
    </row>
    <row r="14646" spans="1:3" x14ac:dyDescent="0.2">
      <c r="A14646">
        <v>106</v>
      </c>
      <c r="B14646">
        <v>16</v>
      </c>
      <c r="C14646">
        <v>79</v>
      </c>
    </row>
    <row r="14647" spans="1:3" x14ac:dyDescent="0.2">
      <c r="A14647">
        <v>106</v>
      </c>
      <c r="B14647">
        <v>17</v>
      </c>
      <c r="C14647">
        <v>31</v>
      </c>
    </row>
    <row r="14648" spans="1:3" x14ac:dyDescent="0.2">
      <c r="A14648">
        <v>106</v>
      </c>
      <c r="B14648">
        <v>18</v>
      </c>
      <c r="C14648">
        <v>79</v>
      </c>
    </row>
    <row r="14649" spans="1:3" x14ac:dyDescent="0.2">
      <c r="A14649">
        <v>106</v>
      </c>
      <c r="B14649">
        <v>19</v>
      </c>
      <c r="C14649">
        <v>41</v>
      </c>
    </row>
    <row r="14650" spans="1:3" x14ac:dyDescent="0.2">
      <c r="A14650">
        <v>106</v>
      </c>
      <c r="B14650">
        <v>20</v>
      </c>
      <c r="C14650">
        <v>105</v>
      </c>
    </row>
    <row r="14651" spans="1:3" x14ac:dyDescent="0.2">
      <c r="A14651">
        <v>106</v>
      </c>
      <c r="B14651">
        <v>21</v>
      </c>
      <c r="C14651">
        <v>70</v>
      </c>
    </row>
    <row r="14652" spans="1:3" x14ac:dyDescent="0.2">
      <c r="A14652">
        <v>106</v>
      </c>
      <c r="B14652">
        <v>22</v>
      </c>
      <c r="C14652">
        <v>80</v>
      </c>
    </row>
    <row r="14653" spans="1:3" x14ac:dyDescent="0.2">
      <c r="A14653">
        <v>106</v>
      </c>
      <c r="B14653">
        <v>23</v>
      </c>
      <c r="C14653">
        <v>66</v>
      </c>
    </row>
    <row r="14654" spans="1:3" x14ac:dyDescent="0.2">
      <c r="A14654">
        <v>106</v>
      </c>
      <c r="B14654">
        <v>24</v>
      </c>
      <c r="C14654">
        <v>64</v>
      </c>
    </row>
    <row r="14655" spans="1:3" x14ac:dyDescent="0.2">
      <c r="A14655">
        <v>106</v>
      </c>
      <c r="B14655">
        <v>25</v>
      </c>
      <c r="C14655">
        <v>50</v>
      </c>
    </row>
    <row r="14656" spans="1:3" x14ac:dyDescent="0.2">
      <c r="A14656">
        <v>106</v>
      </c>
      <c r="B14656">
        <v>26</v>
      </c>
      <c r="C14656">
        <v>69</v>
      </c>
    </row>
    <row r="14657" spans="1:3" x14ac:dyDescent="0.2">
      <c r="A14657">
        <v>106</v>
      </c>
      <c r="B14657">
        <v>27</v>
      </c>
      <c r="C14657">
        <v>46</v>
      </c>
    </row>
    <row r="14658" spans="1:3" x14ac:dyDescent="0.2">
      <c r="A14658">
        <v>106</v>
      </c>
      <c r="B14658">
        <v>28</v>
      </c>
      <c r="C14658">
        <v>65</v>
      </c>
    </row>
    <row r="14659" spans="1:3" x14ac:dyDescent="0.2">
      <c r="A14659">
        <v>106</v>
      </c>
      <c r="B14659">
        <v>29</v>
      </c>
      <c r="C14659">
        <v>71</v>
      </c>
    </row>
    <row r="14660" spans="1:3" x14ac:dyDescent="0.2">
      <c r="A14660">
        <v>106</v>
      </c>
      <c r="B14660">
        <v>30</v>
      </c>
      <c r="C14660">
        <v>64</v>
      </c>
    </row>
    <row r="14661" spans="1:3" x14ac:dyDescent="0.2">
      <c r="A14661">
        <v>106</v>
      </c>
      <c r="B14661">
        <v>31</v>
      </c>
      <c r="C14661">
        <v>46</v>
      </c>
    </row>
    <row r="14662" spans="1:3" x14ac:dyDescent="0.2">
      <c r="A14662">
        <v>106</v>
      </c>
      <c r="B14662">
        <v>32</v>
      </c>
      <c r="C14662">
        <v>74</v>
      </c>
    </row>
    <row r="14663" spans="1:3" x14ac:dyDescent="0.2">
      <c r="A14663">
        <v>106</v>
      </c>
      <c r="B14663">
        <v>33</v>
      </c>
      <c r="C14663">
        <v>99</v>
      </c>
    </row>
    <row r="14664" spans="1:3" x14ac:dyDescent="0.2">
      <c r="A14664">
        <v>106</v>
      </c>
      <c r="B14664">
        <v>34</v>
      </c>
      <c r="C14664">
        <v>99</v>
      </c>
    </row>
    <row r="14665" spans="1:3" x14ac:dyDescent="0.2">
      <c r="A14665">
        <v>106</v>
      </c>
      <c r="B14665">
        <v>35</v>
      </c>
      <c r="C14665">
        <v>27</v>
      </c>
    </row>
    <row r="14666" spans="1:3" x14ac:dyDescent="0.2">
      <c r="A14666">
        <v>106</v>
      </c>
      <c r="B14666">
        <v>36</v>
      </c>
      <c r="C14666">
        <v>27</v>
      </c>
    </row>
    <row r="14667" spans="1:3" x14ac:dyDescent="0.2">
      <c r="A14667">
        <v>106</v>
      </c>
      <c r="B14667">
        <v>37</v>
      </c>
      <c r="C14667">
        <v>87</v>
      </c>
    </row>
    <row r="14668" spans="1:3" x14ac:dyDescent="0.2">
      <c r="A14668">
        <v>106</v>
      </c>
      <c r="B14668">
        <v>38</v>
      </c>
      <c r="C14668">
        <v>67</v>
      </c>
    </row>
    <row r="14669" spans="1:3" x14ac:dyDescent="0.2">
      <c r="A14669">
        <v>106</v>
      </c>
      <c r="B14669">
        <v>39</v>
      </c>
      <c r="C14669">
        <v>80</v>
      </c>
    </row>
    <row r="14670" spans="1:3" x14ac:dyDescent="0.2">
      <c r="A14670">
        <v>106</v>
      </c>
      <c r="B14670">
        <v>40</v>
      </c>
      <c r="C14670">
        <v>85</v>
      </c>
    </row>
    <row r="14671" spans="1:3" x14ac:dyDescent="0.2">
      <c r="A14671">
        <v>106</v>
      </c>
      <c r="B14671">
        <v>41</v>
      </c>
      <c r="C14671">
        <v>46</v>
      </c>
    </row>
    <row r="14672" spans="1:3" x14ac:dyDescent="0.2">
      <c r="A14672">
        <v>106</v>
      </c>
      <c r="B14672">
        <v>42</v>
      </c>
      <c r="C14672">
        <v>85</v>
      </c>
    </row>
    <row r="14673" spans="1:3" x14ac:dyDescent="0.2">
      <c r="A14673">
        <v>106</v>
      </c>
      <c r="B14673">
        <v>43</v>
      </c>
      <c r="C14673">
        <v>46</v>
      </c>
    </row>
    <row r="14674" spans="1:3" x14ac:dyDescent="0.2">
      <c r="A14674">
        <v>106</v>
      </c>
      <c r="B14674">
        <v>44</v>
      </c>
      <c r="C14674">
        <v>67</v>
      </c>
    </row>
    <row r="14675" spans="1:3" x14ac:dyDescent="0.2">
      <c r="A14675">
        <v>106</v>
      </c>
      <c r="B14675">
        <v>45</v>
      </c>
      <c r="C14675">
        <v>74</v>
      </c>
    </row>
    <row r="14676" spans="1:3" x14ac:dyDescent="0.2">
      <c r="A14676">
        <v>106</v>
      </c>
      <c r="B14676">
        <v>46</v>
      </c>
      <c r="C14676">
        <v>92</v>
      </c>
    </row>
    <row r="14677" spans="1:3" x14ac:dyDescent="0.2">
      <c r="A14677">
        <v>106</v>
      </c>
      <c r="B14677">
        <v>47</v>
      </c>
      <c r="C14677">
        <v>92</v>
      </c>
    </row>
    <row r="14678" spans="1:3" x14ac:dyDescent="0.2">
      <c r="A14678">
        <v>106</v>
      </c>
      <c r="B14678">
        <v>48</v>
      </c>
      <c r="C14678">
        <v>63</v>
      </c>
    </row>
    <row r="14679" spans="1:3" x14ac:dyDescent="0.2">
      <c r="A14679">
        <v>106</v>
      </c>
      <c r="B14679">
        <v>49</v>
      </c>
      <c r="C14679">
        <v>76</v>
      </c>
    </row>
    <row r="14680" spans="1:3" x14ac:dyDescent="0.2">
      <c r="A14680">
        <v>106</v>
      </c>
      <c r="B14680">
        <v>50</v>
      </c>
      <c r="C14680">
        <v>46</v>
      </c>
    </row>
    <row r="14681" spans="1:3" x14ac:dyDescent="0.2">
      <c r="A14681">
        <v>106</v>
      </c>
      <c r="B14681">
        <v>51</v>
      </c>
      <c r="C14681">
        <v>88</v>
      </c>
    </row>
    <row r="14682" spans="1:3" x14ac:dyDescent="0.2">
      <c r="A14682">
        <v>106</v>
      </c>
      <c r="B14682">
        <v>52</v>
      </c>
      <c r="C14682">
        <v>99</v>
      </c>
    </row>
    <row r="14683" spans="1:3" x14ac:dyDescent="0.2">
      <c r="A14683">
        <v>106</v>
      </c>
      <c r="B14683">
        <v>53</v>
      </c>
      <c r="C14683">
        <v>70</v>
      </c>
    </row>
    <row r="14684" spans="1:3" x14ac:dyDescent="0.2">
      <c r="A14684">
        <v>106</v>
      </c>
      <c r="B14684">
        <v>54</v>
      </c>
      <c r="C14684">
        <v>85</v>
      </c>
    </row>
    <row r="14685" spans="1:3" x14ac:dyDescent="0.2">
      <c r="A14685">
        <v>106</v>
      </c>
      <c r="B14685">
        <v>55</v>
      </c>
      <c r="C14685">
        <v>65</v>
      </c>
    </row>
    <row r="14686" spans="1:3" x14ac:dyDescent="0.2">
      <c r="A14686">
        <v>106</v>
      </c>
      <c r="B14686">
        <v>56</v>
      </c>
      <c r="C14686">
        <v>65</v>
      </c>
    </row>
    <row r="14687" spans="1:3" x14ac:dyDescent="0.2">
      <c r="A14687">
        <v>106</v>
      </c>
      <c r="B14687">
        <v>57</v>
      </c>
      <c r="C14687">
        <v>83</v>
      </c>
    </row>
    <row r="14688" spans="1:3" x14ac:dyDescent="0.2">
      <c r="A14688">
        <v>106</v>
      </c>
      <c r="B14688">
        <v>58</v>
      </c>
      <c r="C14688">
        <v>65</v>
      </c>
    </row>
    <row r="14689" spans="1:3" x14ac:dyDescent="0.2">
      <c r="A14689">
        <v>106</v>
      </c>
      <c r="B14689">
        <v>59</v>
      </c>
      <c r="C14689">
        <v>88</v>
      </c>
    </row>
    <row r="14690" spans="1:3" x14ac:dyDescent="0.2">
      <c r="A14690">
        <v>106</v>
      </c>
      <c r="B14690">
        <v>60</v>
      </c>
      <c r="C14690">
        <v>106</v>
      </c>
    </row>
    <row r="14691" spans="1:3" x14ac:dyDescent="0.2">
      <c r="A14691">
        <v>106</v>
      </c>
      <c r="B14691">
        <v>61</v>
      </c>
      <c r="C14691">
        <v>44</v>
      </c>
    </row>
    <row r="14692" spans="1:3" x14ac:dyDescent="0.2">
      <c r="A14692">
        <v>106</v>
      </c>
      <c r="B14692">
        <v>62</v>
      </c>
      <c r="C14692">
        <v>74</v>
      </c>
    </row>
    <row r="14693" spans="1:3" x14ac:dyDescent="0.2">
      <c r="A14693">
        <v>106</v>
      </c>
      <c r="B14693">
        <v>63</v>
      </c>
      <c r="C14693">
        <v>67</v>
      </c>
    </row>
    <row r="14694" spans="1:3" x14ac:dyDescent="0.2">
      <c r="A14694">
        <v>106</v>
      </c>
      <c r="B14694">
        <v>64</v>
      </c>
      <c r="C14694">
        <v>76</v>
      </c>
    </row>
    <row r="14695" spans="1:3" x14ac:dyDescent="0.2">
      <c r="A14695">
        <v>106</v>
      </c>
      <c r="B14695">
        <v>65</v>
      </c>
      <c r="C14695">
        <v>97</v>
      </c>
    </row>
    <row r="14696" spans="1:3" x14ac:dyDescent="0.2">
      <c r="A14696">
        <v>106</v>
      </c>
      <c r="B14696">
        <v>66</v>
      </c>
      <c r="C14696">
        <v>107</v>
      </c>
    </row>
    <row r="14697" spans="1:3" x14ac:dyDescent="0.2">
      <c r="A14697">
        <v>106</v>
      </c>
      <c r="B14697">
        <v>67</v>
      </c>
      <c r="C14697">
        <v>114</v>
      </c>
    </row>
    <row r="14698" spans="1:3" x14ac:dyDescent="0.2">
      <c r="A14698">
        <v>106</v>
      </c>
      <c r="B14698">
        <v>68</v>
      </c>
      <c r="C14698">
        <v>101</v>
      </c>
    </row>
    <row r="14699" spans="1:3" x14ac:dyDescent="0.2">
      <c r="A14699">
        <v>106</v>
      </c>
      <c r="B14699">
        <v>69</v>
      </c>
      <c r="C14699">
        <v>46</v>
      </c>
    </row>
    <row r="14700" spans="1:3" x14ac:dyDescent="0.2">
      <c r="A14700">
        <v>106</v>
      </c>
      <c r="B14700">
        <v>70</v>
      </c>
      <c r="C14700">
        <v>93</v>
      </c>
    </row>
    <row r="14701" spans="1:3" x14ac:dyDescent="0.2">
      <c r="A14701">
        <v>106</v>
      </c>
      <c r="B14701">
        <v>71</v>
      </c>
      <c r="C14701">
        <v>122</v>
      </c>
    </row>
    <row r="14702" spans="1:3" x14ac:dyDescent="0.2">
      <c r="A14702">
        <v>106</v>
      </c>
      <c r="B14702">
        <v>72</v>
      </c>
      <c r="C14702">
        <v>66</v>
      </c>
    </row>
    <row r="14703" spans="1:3" x14ac:dyDescent="0.2">
      <c r="A14703">
        <v>106</v>
      </c>
      <c r="B14703">
        <v>73</v>
      </c>
      <c r="C14703">
        <v>99</v>
      </c>
    </row>
    <row r="14704" spans="1:3" x14ac:dyDescent="0.2">
      <c r="A14704">
        <v>106</v>
      </c>
      <c r="B14704">
        <v>74</v>
      </c>
      <c r="C14704">
        <v>122</v>
      </c>
    </row>
    <row r="14705" spans="1:3" x14ac:dyDescent="0.2">
      <c r="A14705">
        <v>106</v>
      </c>
      <c r="B14705">
        <v>75</v>
      </c>
      <c r="C14705">
        <v>122</v>
      </c>
    </row>
    <row r="14706" spans="1:3" x14ac:dyDescent="0.2">
      <c r="A14706">
        <v>106</v>
      </c>
      <c r="B14706">
        <v>76</v>
      </c>
      <c r="C14706">
        <v>92</v>
      </c>
    </row>
    <row r="14707" spans="1:3" x14ac:dyDescent="0.2">
      <c r="A14707">
        <v>106</v>
      </c>
      <c r="B14707">
        <v>77</v>
      </c>
      <c r="C14707">
        <v>37</v>
      </c>
    </row>
    <row r="14708" spans="1:3" x14ac:dyDescent="0.2">
      <c r="A14708">
        <v>106</v>
      </c>
      <c r="B14708">
        <v>78</v>
      </c>
      <c r="C14708">
        <v>70</v>
      </c>
    </row>
    <row r="14709" spans="1:3" x14ac:dyDescent="0.2">
      <c r="A14709">
        <v>106</v>
      </c>
      <c r="B14709">
        <v>79</v>
      </c>
      <c r="C14709">
        <v>46</v>
      </c>
    </row>
    <row r="14710" spans="1:3" x14ac:dyDescent="0.2">
      <c r="A14710">
        <v>106</v>
      </c>
      <c r="B14710">
        <v>80</v>
      </c>
      <c r="C14710">
        <v>93</v>
      </c>
    </row>
    <row r="14711" spans="1:3" x14ac:dyDescent="0.2">
      <c r="A14711">
        <v>106</v>
      </c>
      <c r="B14711">
        <v>81</v>
      </c>
      <c r="C14711">
        <v>85</v>
      </c>
    </row>
    <row r="14712" spans="1:3" x14ac:dyDescent="0.2">
      <c r="A14712">
        <v>106</v>
      </c>
      <c r="B14712">
        <v>82</v>
      </c>
      <c r="C14712">
        <v>103</v>
      </c>
    </row>
    <row r="14713" spans="1:3" x14ac:dyDescent="0.2">
      <c r="A14713">
        <v>106</v>
      </c>
      <c r="B14713">
        <v>83</v>
      </c>
      <c r="C14713">
        <v>48</v>
      </c>
    </row>
    <row r="14714" spans="1:3" x14ac:dyDescent="0.2">
      <c r="A14714">
        <v>106</v>
      </c>
      <c r="B14714">
        <v>84</v>
      </c>
      <c r="C14714">
        <v>108</v>
      </c>
    </row>
    <row r="14715" spans="1:3" x14ac:dyDescent="0.2">
      <c r="A14715">
        <v>106</v>
      </c>
      <c r="B14715">
        <v>85</v>
      </c>
      <c r="C14715">
        <v>113</v>
      </c>
    </row>
    <row r="14716" spans="1:3" x14ac:dyDescent="0.2">
      <c r="A14716">
        <v>106</v>
      </c>
      <c r="B14716">
        <v>86</v>
      </c>
      <c r="C14716">
        <v>101</v>
      </c>
    </row>
    <row r="14717" spans="1:3" x14ac:dyDescent="0.2">
      <c r="A14717">
        <v>106</v>
      </c>
      <c r="B14717">
        <v>87</v>
      </c>
      <c r="C14717">
        <v>117</v>
      </c>
    </row>
    <row r="14718" spans="1:3" x14ac:dyDescent="0.2">
      <c r="A14718">
        <v>106</v>
      </c>
      <c r="B14718">
        <v>88</v>
      </c>
      <c r="C14718">
        <v>61</v>
      </c>
    </row>
    <row r="14719" spans="1:3" x14ac:dyDescent="0.2">
      <c r="A14719">
        <v>106</v>
      </c>
      <c r="B14719">
        <v>89</v>
      </c>
      <c r="C14719">
        <v>70</v>
      </c>
    </row>
    <row r="14720" spans="1:3" x14ac:dyDescent="0.2">
      <c r="A14720">
        <v>106</v>
      </c>
      <c r="B14720">
        <v>90</v>
      </c>
      <c r="C14720">
        <v>83</v>
      </c>
    </row>
    <row r="14721" spans="1:3" x14ac:dyDescent="0.2">
      <c r="A14721">
        <v>106</v>
      </c>
      <c r="B14721">
        <v>91</v>
      </c>
      <c r="C14721">
        <v>65</v>
      </c>
    </row>
    <row r="14722" spans="1:3" x14ac:dyDescent="0.2">
      <c r="A14722">
        <v>106</v>
      </c>
      <c r="B14722">
        <v>92</v>
      </c>
      <c r="C14722">
        <v>87</v>
      </c>
    </row>
    <row r="14723" spans="1:3" x14ac:dyDescent="0.2">
      <c r="A14723">
        <v>106</v>
      </c>
      <c r="B14723">
        <v>93</v>
      </c>
      <c r="C14723">
        <v>37</v>
      </c>
    </row>
    <row r="14724" spans="1:3" x14ac:dyDescent="0.2">
      <c r="A14724">
        <v>106</v>
      </c>
      <c r="B14724">
        <v>94</v>
      </c>
      <c r="C14724">
        <v>44</v>
      </c>
    </row>
    <row r="14725" spans="1:3" x14ac:dyDescent="0.2">
      <c r="A14725">
        <v>106</v>
      </c>
      <c r="B14725">
        <v>95</v>
      </c>
      <c r="C14725">
        <v>49</v>
      </c>
    </row>
    <row r="14726" spans="1:3" x14ac:dyDescent="0.2">
      <c r="A14726">
        <v>106</v>
      </c>
      <c r="B14726">
        <v>96</v>
      </c>
      <c r="C14726">
        <v>49</v>
      </c>
    </row>
    <row r="14727" spans="1:3" x14ac:dyDescent="0.2">
      <c r="A14727">
        <v>106</v>
      </c>
      <c r="B14727">
        <v>97</v>
      </c>
      <c r="C14727">
        <v>63</v>
      </c>
    </row>
    <row r="14728" spans="1:3" x14ac:dyDescent="0.2">
      <c r="A14728">
        <v>106</v>
      </c>
      <c r="B14728">
        <v>98</v>
      </c>
      <c r="C14728">
        <v>86</v>
      </c>
    </row>
    <row r="14729" spans="1:3" x14ac:dyDescent="0.2">
      <c r="A14729">
        <v>106</v>
      </c>
      <c r="B14729">
        <v>99</v>
      </c>
      <c r="C14729">
        <v>10</v>
      </c>
    </row>
    <row r="14730" spans="1:3" x14ac:dyDescent="0.2">
      <c r="A14730">
        <v>106</v>
      </c>
      <c r="B14730">
        <v>100</v>
      </c>
      <c r="C14730">
        <v>97</v>
      </c>
    </row>
    <row r="14731" spans="1:3" x14ac:dyDescent="0.2">
      <c r="A14731">
        <v>106</v>
      </c>
      <c r="B14731">
        <v>101</v>
      </c>
      <c r="C14731">
        <v>110</v>
      </c>
    </row>
    <row r="14732" spans="1:3" x14ac:dyDescent="0.2">
      <c r="A14732">
        <v>106</v>
      </c>
      <c r="B14732">
        <v>102</v>
      </c>
      <c r="C14732">
        <v>110</v>
      </c>
    </row>
    <row r="14733" spans="1:3" x14ac:dyDescent="0.2">
      <c r="A14733">
        <v>106</v>
      </c>
      <c r="B14733">
        <v>103</v>
      </c>
      <c r="C14733">
        <v>46</v>
      </c>
    </row>
    <row r="14734" spans="1:3" x14ac:dyDescent="0.2">
      <c r="A14734">
        <v>106</v>
      </c>
      <c r="B14734">
        <v>104</v>
      </c>
      <c r="C14734">
        <v>122</v>
      </c>
    </row>
    <row r="14735" spans="1:3" x14ac:dyDescent="0.2">
      <c r="A14735">
        <v>106</v>
      </c>
      <c r="B14735">
        <v>105</v>
      </c>
      <c r="C14735">
        <v>93</v>
      </c>
    </row>
    <row r="14736" spans="1:3" x14ac:dyDescent="0.2">
      <c r="A14736">
        <v>106</v>
      </c>
      <c r="B14736">
        <v>106</v>
      </c>
      <c r="C14736">
        <v>106</v>
      </c>
    </row>
    <row r="14737" spans="1:3" x14ac:dyDescent="0.2">
      <c r="A14737">
        <v>106</v>
      </c>
      <c r="B14737">
        <v>107</v>
      </c>
      <c r="C14737">
        <v>101</v>
      </c>
    </row>
    <row r="14738" spans="1:3" x14ac:dyDescent="0.2">
      <c r="A14738">
        <v>106</v>
      </c>
      <c r="B14738">
        <v>108</v>
      </c>
      <c r="C14738">
        <v>63</v>
      </c>
    </row>
    <row r="14739" spans="1:3" x14ac:dyDescent="0.2">
      <c r="A14739">
        <v>106</v>
      </c>
      <c r="B14739">
        <v>109</v>
      </c>
      <c r="C14739">
        <v>87</v>
      </c>
    </row>
    <row r="14740" spans="1:3" x14ac:dyDescent="0.2">
      <c r="A14740">
        <v>106</v>
      </c>
      <c r="B14740">
        <v>110</v>
      </c>
      <c r="C14740">
        <v>123</v>
      </c>
    </row>
    <row r="14741" spans="1:3" x14ac:dyDescent="0.2">
      <c r="A14741">
        <v>106</v>
      </c>
      <c r="B14741">
        <v>111</v>
      </c>
      <c r="C14741">
        <v>123</v>
      </c>
    </row>
    <row r="14742" spans="1:3" x14ac:dyDescent="0.2">
      <c r="A14742">
        <v>106</v>
      </c>
      <c r="B14742">
        <v>112</v>
      </c>
      <c r="C14742">
        <v>87</v>
      </c>
    </row>
    <row r="14743" spans="1:3" x14ac:dyDescent="0.2">
      <c r="A14743">
        <v>106</v>
      </c>
      <c r="B14743">
        <v>113</v>
      </c>
      <c r="C14743">
        <v>63</v>
      </c>
    </row>
    <row r="14744" spans="1:3" x14ac:dyDescent="0.2">
      <c r="A14744">
        <v>106</v>
      </c>
      <c r="B14744">
        <v>114</v>
      </c>
      <c r="C14744">
        <v>60</v>
      </c>
    </row>
    <row r="14745" spans="1:3" x14ac:dyDescent="0.2">
      <c r="A14745">
        <v>106</v>
      </c>
      <c r="B14745">
        <v>115</v>
      </c>
      <c r="C14745">
        <v>83</v>
      </c>
    </row>
    <row r="14746" spans="1:3" x14ac:dyDescent="0.2">
      <c r="A14746">
        <v>106</v>
      </c>
      <c r="B14746">
        <v>116</v>
      </c>
      <c r="C14746">
        <v>83</v>
      </c>
    </row>
    <row r="14747" spans="1:3" x14ac:dyDescent="0.2">
      <c r="A14747">
        <v>106</v>
      </c>
      <c r="B14747">
        <v>117</v>
      </c>
      <c r="C14747">
        <v>60</v>
      </c>
    </row>
    <row r="14748" spans="1:3" x14ac:dyDescent="0.2">
      <c r="A14748">
        <v>106</v>
      </c>
      <c r="B14748">
        <v>118</v>
      </c>
      <c r="C14748">
        <v>120</v>
      </c>
    </row>
    <row r="14749" spans="1:3" x14ac:dyDescent="0.2">
      <c r="A14749">
        <v>106</v>
      </c>
      <c r="B14749">
        <v>119</v>
      </c>
      <c r="C14749">
        <v>121</v>
      </c>
    </row>
    <row r="14750" spans="1:3" x14ac:dyDescent="0.2">
      <c r="A14750">
        <v>106</v>
      </c>
      <c r="B14750">
        <v>120</v>
      </c>
      <c r="C14750">
        <v>86</v>
      </c>
    </row>
    <row r="14751" spans="1:3" x14ac:dyDescent="0.2">
      <c r="A14751">
        <v>106</v>
      </c>
      <c r="B14751">
        <v>121</v>
      </c>
      <c r="C14751">
        <v>101</v>
      </c>
    </row>
    <row r="14752" spans="1:3" x14ac:dyDescent="0.2">
      <c r="A14752">
        <v>106</v>
      </c>
      <c r="B14752">
        <v>122</v>
      </c>
      <c r="C14752">
        <v>92</v>
      </c>
    </row>
    <row r="14753" spans="1:3" x14ac:dyDescent="0.2">
      <c r="A14753">
        <v>106</v>
      </c>
      <c r="B14753">
        <v>123</v>
      </c>
      <c r="C14753">
        <v>123</v>
      </c>
    </row>
    <row r="14754" spans="1:3" x14ac:dyDescent="0.2">
      <c r="A14754">
        <v>106</v>
      </c>
      <c r="B14754">
        <v>124</v>
      </c>
      <c r="C14754">
        <v>106</v>
      </c>
    </row>
    <row r="14755" spans="1:3" x14ac:dyDescent="0.2">
      <c r="A14755">
        <v>106</v>
      </c>
      <c r="B14755">
        <v>125</v>
      </c>
      <c r="C14755">
        <v>119</v>
      </c>
    </row>
    <row r="14756" spans="1:3" x14ac:dyDescent="0.2">
      <c r="A14756">
        <v>106</v>
      </c>
      <c r="B14756">
        <v>126</v>
      </c>
      <c r="C14756">
        <v>119</v>
      </c>
    </row>
    <row r="14757" spans="1:3" x14ac:dyDescent="0.2">
      <c r="A14757">
        <v>106</v>
      </c>
      <c r="B14757">
        <v>127</v>
      </c>
      <c r="C14757">
        <v>121</v>
      </c>
    </row>
    <row r="14758" spans="1:3" x14ac:dyDescent="0.2">
      <c r="A14758">
        <v>106</v>
      </c>
      <c r="B14758">
        <v>128</v>
      </c>
      <c r="C14758">
        <v>101</v>
      </c>
    </row>
    <row r="14759" spans="1:3" x14ac:dyDescent="0.2">
      <c r="A14759">
        <v>106</v>
      </c>
      <c r="B14759">
        <v>129</v>
      </c>
      <c r="C14759">
        <v>121</v>
      </c>
    </row>
    <row r="14760" spans="1:3" x14ac:dyDescent="0.2">
      <c r="A14760">
        <v>106</v>
      </c>
      <c r="B14760">
        <v>130</v>
      </c>
      <c r="C14760">
        <v>114</v>
      </c>
    </row>
    <row r="14761" spans="1:3" x14ac:dyDescent="0.2">
      <c r="A14761">
        <v>106</v>
      </c>
      <c r="B14761">
        <v>131</v>
      </c>
      <c r="C14761">
        <v>86</v>
      </c>
    </row>
    <row r="14762" spans="1:3" x14ac:dyDescent="0.2">
      <c r="A14762">
        <v>106</v>
      </c>
      <c r="B14762">
        <v>132</v>
      </c>
      <c r="C14762">
        <v>119</v>
      </c>
    </row>
    <row r="14763" spans="1:3" x14ac:dyDescent="0.2">
      <c r="A14763">
        <v>106</v>
      </c>
      <c r="B14763">
        <v>133</v>
      </c>
      <c r="C14763">
        <v>119</v>
      </c>
    </row>
    <row r="14764" spans="1:3" x14ac:dyDescent="0.2">
      <c r="A14764">
        <v>106</v>
      </c>
      <c r="B14764">
        <v>134</v>
      </c>
      <c r="C14764">
        <v>119</v>
      </c>
    </row>
    <row r="14765" spans="1:3" x14ac:dyDescent="0.2">
      <c r="A14765">
        <v>106</v>
      </c>
      <c r="B14765">
        <v>135</v>
      </c>
      <c r="C14765">
        <v>86</v>
      </c>
    </row>
    <row r="14766" spans="1:3" x14ac:dyDescent="0.2">
      <c r="A14766">
        <v>106</v>
      </c>
      <c r="B14766">
        <v>136</v>
      </c>
      <c r="C14766">
        <v>86</v>
      </c>
    </row>
    <row r="14767" spans="1:3" x14ac:dyDescent="0.2">
      <c r="A14767">
        <v>106</v>
      </c>
      <c r="B14767">
        <v>137</v>
      </c>
      <c r="C14767">
        <v>86</v>
      </c>
    </row>
    <row r="14768" spans="1:3" x14ac:dyDescent="0.2">
      <c r="A14768">
        <v>107</v>
      </c>
      <c r="B14768">
        <v>0</v>
      </c>
      <c r="C14768">
        <v>79</v>
      </c>
    </row>
    <row r="14769" spans="1:3" x14ac:dyDescent="0.2">
      <c r="A14769">
        <v>107</v>
      </c>
      <c r="B14769">
        <v>1</v>
      </c>
      <c r="C14769">
        <v>79</v>
      </c>
    </row>
    <row r="14770" spans="1:3" x14ac:dyDescent="0.2">
      <c r="A14770">
        <v>107</v>
      </c>
      <c r="B14770">
        <v>2</v>
      </c>
      <c r="C14770">
        <v>103</v>
      </c>
    </row>
    <row r="14771" spans="1:3" x14ac:dyDescent="0.2">
      <c r="A14771">
        <v>107</v>
      </c>
      <c r="B14771">
        <v>3</v>
      </c>
      <c r="C14771">
        <v>71</v>
      </c>
    </row>
    <row r="14772" spans="1:3" x14ac:dyDescent="0.2">
      <c r="A14772">
        <v>107</v>
      </c>
      <c r="B14772">
        <v>4</v>
      </c>
      <c r="C14772">
        <v>74</v>
      </c>
    </row>
    <row r="14773" spans="1:3" x14ac:dyDescent="0.2">
      <c r="A14773">
        <v>107</v>
      </c>
      <c r="B14773">
        <v>5</v>
      </c>
      <c r="C14773">
        <v>105</v>
      </c>
    </row>
    <row r="14774" spans="1:3" x14ac:dyDescent="0.2">
      <c r="A14774">
        <v>107</v>
      </c>
      <c r="B14774">
        <v>6</v>
      </c>
      <c r="C14774">
        <v>74</v>
      </c>
    </row>
    <row r="14775" spans="1:3" x14ac:dyDescent="0.2">
      <c r="A14775">
        <v>107</v>
      </c>
      <c r="B14775">
        <v>7</v>
      </c>
      <c r="C14775">
        <v>70</v>
      </c>
    </row>
    <row r="14776" spans="1:3" x14ac:dyDescent="0.2">
      <c r="A14776">
        <v>107</v>
      </c>
      <c r="B14776">
        <v>8</v>
      </c>
      <c r="C14776">
        <v>88</v>
      </c>
    </row>
    <row r="14777" spans="1:3" x14ac:dyDescent="0.2">
      <c r="A14777">
        <v>107</v>
      </c>
      <c r="B14777">
        <v>9</v>
      </c>
      <c r="C14777">
        <v>49</v>
      </c>
    </row>
    <row r="14778" spans="1:3" x14ac:dyDescent="0.2">
      <c r="A14778">
        <v>107</v>
      </c>
      <c r="B14778">
        <v>10</v>
      </c>
      <c r="C14778">
        <v>87</v>
      </c>
    </row>
    <row r="14779" spans="1:3" x14ac:dyDescent="0.2">
      <c r="A14779">
        <v>107</v>
      </c>
      <c r="B14779">
        <v>11</v>
      </c>
      <c r="C14779">
        <v>64</v>
      </c>
    </row>
    <row r="14780" spans="1:3" x14ac:dyDescent="0.2">
      <c r="A14780">
        <v>107</v>
      </c>
      <c r="B14780">
        <v>12</v>
      </c>
      <c r="C14780">
        <v>49</v>
      </c>
    </row>
    <row r="14781" spans="1:3" x14ac:dyDescent="0.2">
      <c r="A14781">
        <v>107</v>
      </c>
      <c r="B14781">
        <v>13</v>
      </c>
      <c r="C14781">
        <v>70</v>
      </c>
    </row>
    <row r="14782" spans="1:3" x14ac:dyDescent="0.2">
      <c r="A14782">
        <v>107</v>
      </c>
      <c r="B14782">
        <v>14</v>
      </c>
      <c r="C14782">
        <v>70</v>
      </c>
    </row>
    <row r="14783" spans="1:3" x14ac:dyDescent="0.2">
      <c r="A14783">
        <v>107</v>
      </c>
      <c r="B14783">
        <v>15</v>
      </c>
      <c r="C14783">
        <v>79</v>
      </c>
    </row>
    <row r="14784" spans="1:3" x14ac:dyDescent="0.2">
      <c r="A14784">
        <v>107</v>
      </c>
      <c r="B14784">
        <v>16</v>
      </c>
      <c r="C14784">
        <v>74</v>
      </c>
    </row>
    <row r="14785" spans="1:3" x14ac:dyDescent="0.2">
      <c r="A14785">
        <v>107</v>
      </c>
      <c r="B14785">
        <v>17</v>
      </c>
      <c r="C14785">
        <v>103</v>
      </c>
    </row>
    <row r="14786" spans="1:3" x14ac:dyDescent="0.2">
      <c r="A14786">
        <v>107</v>
      </c>
      <c r="B14786">
        <v>18</v>
      </c>
      <c r="C14786">
        <v>64</v>
      </c>
    </row>
    <row r="14787" spans="1:3" x14ac:dyDescent="0.2">
      <c r="A14787">
        <v>107</v>
      </c>
      <c r="B14787">
        <v>19</v>
      </c>
      <c r="C14787">
        <v>79</v>
      </c>
    </row>
    <row r="14788" spans="1:3" x14ac:dyDescent="0.2">
      <c r="A14788">
        <v>107</v>
      </c>
      <c r="B14788">
        <v>20</v>
      </c>
      <c r="C14788">
        <v>70</v>
      </c>
    </row>
    <row r="14789" spans="1:3" x14ac:dyDescent="0.2">
      <c r="A14789">
        <v>107</v>
      </c>
      <c r="B14789">
        <v>21</v>
      </c>
      <c r="C14789">
        <v>65</v>
      </c>
    </row>
    <row r="14790" spans="1:3" x14ac:dyDescent="0.2">
      <c r="A14790">
        <v>107</v>
      </c>
      <c r="B14790">
        <v>22</v>
      </c>
      <c r="C14790">
        <v>99</v>
      </c>
    </row>
    <row r="14791" spans="1:3" x14ac:dyDescent="0.2">
      <c r="A14791">
        <v>107</v>
      </c>
      <c r="B14791">
        <v>23</v>
      </c>
      <c r="C14791">
        <v>70</v>
      </c>
    </row>
    <row r="14792" spans="1:3" x14ac:dyDescent="0.2">
      <c r="A14792">
        <v>107</v>
      </c>
      <c r="B14792">
        <v>24</v>
      </c>
      <c r="C14792">
        <v>66</v>
      </c>
    </row>
    <row r="14793" spans="1:3" x14ac:dyDescent="0.2">
      <c r="A14793">
        <v>107</v>
      </c>
      <c r="B14793">
        <v>25</v>
      </c>
      <c r="C14793">
        <v>79</v>
      </c>
    </row>
    <row r="14794" spans="1:3" x14ac:dyDescent="0.2">
      <c r="A14794">
        <v>107</v>
      </c>
      <c r="B14794">
        <v>26</v>
      </c>
      <c r="C14794">
        <v>71</v>
      </c>
    </row>
    <row r="14795" spans="1:3" x14ac:dyDescent="0.2">
      <c r="A14795">
        <v>107</v>
      </c>
      <c r="B14795">
        <v>27</v>
      </c>
      <c r="C14795">
        <v>93</v>
      </c>
    </row>
    <row r="14796" spans="1:3" x14ac:dyDescent="0.2">
      <c r="A14796">
        <v>107</v>
      </c>
      <c r="B14796">
        <v>28</v>
      </c>
      <c r="C14796">
        <v>85</v>
      </c>
    </row>
    <row r="14797" spans="1:3" x14ac:dyDescent="0.2">
      <c r="A14797">
        <v>107</v>
      </c>
      <c r="B14797">
        <v>29</v>
      </c>
      <c r="C14797">
        <v>49</v>
      </c>
    </row>
    <row r="14798" spans="1:3" x14ac:dyDescent="0.2">
      <c r="A14798">
        <v>107</v>
      </c>
      <c r="B14798">
        <v>30</v>
      </c>
      <c r="C14798">
        <v>80</v>
      </c>
    </row>
    <row r="14799" spans="1:3" x14ac:dyDescent="0.2">
      <c r="A14799">
        <v>107</v>
      </c>
      <c r="B14799">
        <v>31</v>
      </c>
      <c r="C14799">
        <v>122</v>
      </c>
    </row>
    <row r="14800" spans="1:3" x14ac:dyDescent="0.2">
      <c r="A14800">
        <v>107</v>
      </c>
      <c r="B14800">
        <v>32</v>
      </c>
      <c r="C14800">
        <v>105</v>
      </c>
    </row>
    <row r="14801" spans="1:3" x14ac:dyDescent="0.2">
      <c r="A14801">
        <v>107</v>
      </c>
      <c r="B14801">
        <v>33</v>
      </c>
      <c r="C14801">
        <v>83</v>
      </c>
    </row>
    <row r="14802" spans="1:3" x14ac:dyDescent="0.2">
      <c r="A14802">
        <v>107</v>
      </c>
      <c r="B14802">
        <v>34</v>
      </c>
      <c r="C14802">
        <v>83</v>
      </c>
    </row>
    <row r="14803" spans="1:3" x14ac:dyDescent="0.2">
      <c r="A14803">
        <v>107</v>
      </c>
      <c r="B14803">
        <v>35</v>
      </c>
      <c r="C14803">
        <v>71</v>
      </c>
    </row>
    <row r="14804" spans="1:3" x14ac:dyDescent="0.2">
      <c r="A14804">
        <v>107</v>
      </c>
      <c r="B14804">
        <v>36</v>
      </c>
      <c r="C14804">
        <v>71</v>
      </c>
    </row>
    <row r="14805" spans="1:3" x14ac:dyDescent="0.2">
      <c r="A14805">
        <v>107</v>
      </c>
      <c r="B14805">
        <v>37</v>
      </c>
      <c r="C14805">
        <v>60</v>
      </c>
    </row>
    <row r="14806" spans="1:3" x14ac:dyDescent="0.2">
      <c r="A14806">
        <v>107</v>
      </c>
      <c r="B14806">
        <v>38</v>
      </c>
      <c r="C14806">
        <v>123</v>
      </c>
    </row>
    <row r="14807" spans="1:3" x14ac:dyDescent="0.2">
      <c r="A14807">
        <v>107</v>
      </c>
      <c r="B14807">
        <v>39</v>
      </c>
      <c r="C14807">
        <v>99</v>
      </c>
    </row>
    <row r="14808" spans="1:3" x14ac:dyDescent="0.2">
      <c r="A14808">
        <v>107</v>
      </c>
      <c r="B14808">
        <v>40</v>
      </c>
      <c r="C14808">
        <v>122</v>
      </c>
    </row>
    <row r="14809" spans="1:3" x14ac:dyDescent="0.2">
      <c r="A14809">
        <v>107</v>
      </c>
      <c r="B14809">
        <v>41</v>
      </c>
      <c r="C14809">
        <v>76</v>
      </c>
    </row>
    <row r="14810" spans="1:3" x14ac:dyDescent="0.2">
      <c r="A14810">
        <v>107</v>
      </c>
      <c r="B14810">
        <v>42</v>
      </c>
      <c r="C14810">
        <v>122</v>
      </c>
    </row>
    <row r="14811" spans="1:3" x14ac:dyDescent="0.2">
      <c r="A14811">
        <v>107</v>
      </c>
      <c r="B14811">
        <v>43</v>
      </c>
      <c r="C14811">
        <v>122</v>
      </c>
    </row>
    <row r="14812" spans="1:3" x14ac:dyDescent="0.2">
      <c r="A14812">
        <v>107</v>
      </c>
      <c r="B14812">
        <v>44</v>
      </c>
      <c r="C14812">
        <v>106</v>
      </c>
    </row>
    <row r="14813" spans="1:3" x14ac:dyDescent="0.2">
      <c r="A14813">
        <v>107</v>
      </c>
      <c r="B14813">
        <v>45</v>
      </c>
      <c r="C14813">
        <v>66</v>
      </c>
    </row>
    <row r="14814" spans="1:3" x14ac:dyDescent="0.2">
      <c r="A14814">
        <v>107</v>
      </c>
      <c r="B14814">
        <v>46</v>
      </c>
      <c r="C14814">
        <v>63</v>
      </c>
    </row>
    <row r="14815" spans="1:3" x14ac:dyDescent="0.2">
      <c r="A14815">
        <v>107</v>
      </c>
      <c r="B14815">
        <v>47</v>
      </c>
      <c r="C14815">
        <v>63</v>
      </c>
    </row>
    <row r="14816" spans="1:3" x14ac:dyDescent="0.2">
      <c r="A14816">
        <v>107</v>
      </c>
      <c r="B14816">
        <v>48</v>
      </c>
      <c r="C14816">
        <v>67</v>
      </c>
    </row>
    <row r="14817" spans="1:3" x14ac:dyDescent="0.2">
      <c r="A14817">
        <v>107</v>
      </c>
      <c r="B14817">
        <v>49</v>
      </c>
      <c r="C14817">
        <v>61</v>
      </c>
    </row>
    <row r="14818" spans="1:3" x14ac:dyDescent="0.2">
      <c r="A14818">
        <v>107</v>
      </c>
      <c r="B14818">
        <v>50</v>
      </c>
      <c r="C14818">
        <v>76</v>
      </c>
    </row>
    <row r="14819" spans="1:3" x14ac:dyDescent="0.2">
      <c r="A14819">
        <v>107</v>
      </c>
      <c r="B14819">
        <v>51</v>
      </c>
      <c r="C14819">
        <v>83</v>
      </c>
    </row>
    <row r="14820" spans="1:3" x14ac:dyDescent="0.2">
      <c r="A14820">
        <v>107</v>
      </c>
      <c r="B14820">
        <v>52</v>
      </c>
      <c r="C14820">
        <v>65</v>
      </c>
    </row>
    <row r="14821" spans="1:3" x14ac:dyDescent="0.2">
      <c r="A14821">
        <v>107</v>
      </c>
      <c r="B14821">
        <v>53</v>
      </c>
      <c r="C14821">
        <v>65</v>
      </c>
    </row>
    <row r="14822" spans="1:3" x14ac:dyDescent="0.2">
      <c r="A14822">
        <v>107</v>
      </c>
      <c r="B14822">
        <v>54</v>
      </c>
      <c r="C14822">
        <v>46</v>
      </c>
    </row>
    <row r="14823" spans="1:3" x14ac:dyDescent="0.2">
      <c r="A14823">
        <v>107</v>
      </c>
      <c r="B14823">
        <v>55</v>
      </c>
      <c r="C14823">
        <v>85</v>
      </c>
    </row>
    <row r="14824" spans="1:3" x14ac:dyDescent="0.2">
      <c r="A14824">
        <v>107</v>
      </c>
      <c r="B14824">
        <v>56</v>
      </c>
      <c r="C14824">
        <v>85</v>
      </c>
    </row>
    <row r="14825" spans="1:3" x14ac:dyDescent="0.2">
      <c r="A14825">
        <v>107</v>
      </c>
      <c r="B14825">
        <v>57</v>
      </c>
      <c r="C14825">
        <v>46</v>
      </c>
    </row>
    <row r="14826" spans="1:3" x14ac:dyDescent="0.2">
      <c r="A14826">
        <v>107</v>
      </c>
      <c r="B14826">
        <v>58</v>
      </c>
      <c r="C14826">
        <v>85</v>
      </c>
    </row>
    <row r="14827" spans="1:3" x14ac:dyDescent="0.2">
      <c r="A14827">
        <v>107</v>
      </c>
      <c r="B14827">
        <v>59</v>
      </c>
      <c r="C14827">
        <v>83</v>
      </c>
    </row>
    <row r="14828" spans="1:3" x14ac:dyDescent="0.2">
      <c r="A14828">
        <v>107</v>
      </c>
      <c r="B14828">
        <v>60</v>
      </c>
      <c r="C14828">
        <v>101</v>
      </c>
    </row>
    <row r="14829" spans="1:3" x14ac:dyDescent="0.2">
      <c r="A14829">
        <v>107</v>
      </c>
      <c r="B14829">
        <v>61</v>
      </c>
      <c r="C14829">
        <v>67</v>
      </c>
    </row>
    <row r="14830" spans="1:3" x14ac:dyDescent="0.2">
      <c r="A14830">
        <v>107</v>
      </c>
      <c r="B14830">
        <v>62</v>
      </c>
      <c r="C14830">
        <v>66</v>
      </c>
    </row>
    <row r="14831" spans="1:3" x14ac:dyDescent="0.2">
      <c r="A14831">
        <v>107</v>
      </c>
      <c r="B14831">
        <v>63</v>
      </c>
      <c r="C14831">
        <v>106</v>
      </c>
    </row>
    <row r="14832" spans="1:3" x14ac:dyDescent="0.2">
      <c r="A14832">
        <v>107</v>
      </c>
      <c r="B14832">
        <v>64</v>
      </c>
      <c r="C14832">
        <v>10</v>
      </c>
    </row>
    <row r="14833" spans="1:3" x14ac:dyDescent="0.2">
      <c r="A14833">
        <v>107</v>
      </c>
      <c r="B14833">
        <v>65</v>
      </c>
      <c r="C14833">
        <v>92</v>
      </c>
    </row>
    <row r="14834" spans="1:3" x14ac:dyDescent="0.2">
      <c r="A14834">
        <v>107</v>
      </c>
      <c r="B14834">
        <v>66</v>
      </c>
      <c r="C14834">
        <v>97</v>
      </c>
    </row>
    <row r="14835" spans="1:3" x14ac:dyDescent="0.2">
      <c r="A14835">
        <v>107</v>
      </c>
      <c r="B14835">
        <v>67</v>
      </c>
      <c r="C14835">
        <v>110</v>
      </c>
    </row>
    <row r="14836" spans="1:3" x14ac:dyDescent="0.2">
      <c r="A14836">
        <v>107</v>
      </c>
      <c r="B14836">
        <v>68</v>
      </c>
      <c r="C14836">
        <v>86</v>
      </c>
    </row>
    <row r="14837" spans="1:3" x14ac:dyDescent="0.2">
      <c r="A14837">
        <v>107</v>
      </c>
      <c r="B14837">
        <v>69</v>
      </c>
      <c r="C14837">
        <v>76</v>
      </c>
    </row>
    <row r="14838" spans="1:3" x14ac:dyDescent="0.2">
      <c r="A14838">
        <v>107</v>
      </c>
      <c r="B14838">
        <v>70</v>
      </c>
      <c r="C14838">
        <v>113</v>
      </c>
    </row>
    <row r="14839" spans="1:3" x14ac:dyDescent="0.2">
      <c r="A14839">
        <v>107</v>
      </c>
      <c r="B14839">
        <v>71</v>
      </c>
      <c r="C14839">
        <v>93</v>
      </c>
    </row>
    <row r="14840" spans="1:3" x14ac:dyDescent="0.2">
      <c r="A14840">
        <v>107</v>
      </c>
      <c r="B14840">
        <v>72</v>
      </c>
      <c r="C14840">
        <v>99</v>
      </c>
    </row>
    <row r="14841" spans="1:3" x14ac:dyDescent="0.2">
      <c r="A14841">
        <v>107</v>
      </c>
      <c r="B14841">
        <v>73</v>
      </c>
      <c r="C14841">
        <v>65</v>
      </c>
    </row>
    <row r="14842" spans="1:3" x14ac:dyDescent="0.2">
      <c r="A14842">
        <v>107</v>
      </c>
      <c r="B14842">
        <v>74</v>
      </c>
      <c r="C14842">
        <v>10</v>
      </c>
    </row>
    <row r="14843" spans="1:3" x14ac:dyDescent="0.2">
      <c r="A14843">
        <v>107</v>
      </c>
      <c r="B14843">
        <v>75</v>
      </c>
      <c r="C14843">
        <v>10</v>
      </c>
    </row>
    <row r="14844" spans="1:3" x14ac:dyDescent="0.2">
      <c r="A14844">
        <v>107</v>
      </c>
      <c r="B14844">
        <v>76</v>
      </c>
      <c r="C14844">
        <v>63</v>
      </c>
    </row>
    <row r="14845" spans="1:3" x14ac:dyDescent="0.2">
      <c r="A14845">
        <v>107</v>
      </c>
      <c r="B14845">
        <v>77</v>
      </c>
      <c r="C14845">
        <v>87</v>
      </c>
    </row>
    <row r="14846" spans="1:3" x14ac:dyDescent="0.2">
      <c r="A14846">
        <v>107</v>
      </c>
      <c r="B14846">
        <v>78</v>
      </c>
      <c r="C14846">
        <v>65</v>
      </c>
    </row>
    <row r="14847" spans="1:3" x14ac:dyDescent="0.2">
      <c r="A14847">
        <v>107</v>
      </c>
      <c r="B14847">
        <v>79</v>
      </c>
      <c r="C14847">
        <v>93</v>
      </c>
    </row>
    <row r="14848" spans="1:3" x14ac:dyDescent="0.2">
      <c r="A14848">
        <v>107</v>
      </c>
      <c r="B14848">
        <v>80</v>
      </c>
      <c r="C14848">
        <v>48</v>
      </c>
    </row>
    <row r="14849" spans="1:3" x14ac:dyDescent="0.2">
      <c r="A14849">
        <v>107</v>
      </c>
      <c r="B14849">
        <v>81</v>
      </c>
      <c r="C14849">
        <v>46</v>
      </c>
    </row>
    <row r="14850" spans="1:3" x14ac:dyDescent="0.2">
      <c r="A14850">
        <v>107</v>
      </c>
      <c r="B14850">
        <v>82</v>
      </c>
      <c r="C14850">
        <v>74</v>
      </c>
    </row>
    <row r="14851" spans="1:3" x14ac:dyDescent="0.2">
      <c r="A14851">
        <v>107</v>
      </c>
      <c r="B14851">
        <v>83</v>
      </c>
      <c r="C14851">
        <v>92</v>
      </c>
    </row>
    <row r="14852" spans="1:3" x14ac:dyDescent="0.2">
      <c r="A14852">
        <v>107</v>
      </c>
      <c r="B14852">
        <v>84</v>
      </c>
      <c r="C14852">
        <v>44</v>
      </c>
    </row>
    <row r="14853" spans="1:3" x14ac:dyDescent="0.2">
      <c r="A14853">
        <v>107</v>
      </c>
      <c r="B14853">
        <v>85</v>
      </c>
      <c r="C14853">
        <v>37</v>
      </c>
    </row>
    <row r="14854" spans="1:3" x14ac:dyDescent="0.2">
      <c r="A14854">
        <v>107</v>
      </c>
      <c r="B14854">
        <v>86</v>
      </c>
      <c r="C14854">
        <v>86</v>
      </c>
    </row>
    <row r="14855" spans="1:3" x14ac:dyDescent="0.2">
      <c r="A14855">
        <v>107</v>
      </c>
      <c r="B14855">
        <v>87</v>
      </c>
      <c r="C14855">
        <v>123</v>
      </c>
    </row>
    <row r="14856" spans="1:3" x14ac:dyDescent="0.2">
      <c r="A14856">
        <v>107</v>
      </c>
      <c r="B14856">
        <v>88</v>
      </c>
      <c r="C14856">
        <v>112</v>
      </c>
    </row>
    <row r="14857" spans="1:3" x14ac:dyDescent="0.2">
      <c r="A14857">
        <v>107</v>
      </c>
      <c r="B14857">
        <v>89</v>
      </c>
      <c r="C14857">
        <v>88</v>
      </c>
    </row>
    <row r="14858" spans="1:3" x14ac:dyDescent="0.2">
      <c r="A14858">
        <v>107</v>
      </c>
      <c r="B14858">
        <v>90</v>
      </c>
      <c r="C14858">
        <v>46</v>
      </c>
    </row>
    <row r="14859" spans="1:3" x14ac:dyDescent="0.2">
      <c r="A14859">
        <v>107</v>
      </c>
      <c r="B14859">
        <v>91</v>
      </c>
      <c r="C14859">
        <v>85</v>
      </c>
    </row>
    <row r="14860" spans="1:3" x14ac:dyDescent="0.2">
      <c r="A14860">
        <v>107</v>
      </c>
      <c r="B14860">
        <v>92</v>
      </c>
      <c r="C14860">
        <v>114</v>
      </c>
    </row>
    <row r="14861" spans="1:3" x14ac:dyDescent="0.2">
      <c r="A14861">
        <v>107</v>
      </c>
      <c r="B14861">
        <v>93</v>
      </c>
      <c r="C14861">
        <v>87</v>
      </c>
    </row>
    <row r="14862" spans="1:3" x14ac:dyDescent="0.2">
      <c r="A14862">
        <v>107</v>
      </c>
      <c r="B14862">
        <v>94</v>
      </c>
      <c r="C14862">
        <v>87</v>
      </c>
    </row>
    <row r="14863" spans="1:3" x14ac:dyDescent="0.2">
      <c r="A14863">
        <v>107</v>
      </c>
      <c r="B14863">
        <v>95</v>
      </c>
      <c r="C14863">
        <v>80</v>
      </c>
    </row>
    <row r="14864" spans="1:3" x14ac:dyDescent="0.2">
      <c r="A14864">
        <v>107</v>
      </c>
      <c r="B14864">
        <v>96</v>
      </c>
      <c r="C14864">
        <v>80</v>
      </c>
    </row>
    <row r="14865" spans="1:3" x14ac:dyDescent="0.2">
      <c r="A14865">
        <v>107</v>
      </c>
      <c r="B14865">
        <v>97</v>
      </c>
      <c r="C14865">
        <v>67</v>
      </c>
    </row>
    <row r="14866" spans="1:3" x14ac:dyDescent="0.2">
      <c r="A14866">
        <v>107</v>
      </c>
      <c r="B14866">
        <v>98</v>
      </c>
      <c r="C14866">
        <v>119</v>
      </c>
    </row>
    <row r="14867" spans="1:3" x14ac:dyDescent="0.2">
      <c r="A14867">
        <v>107</v>
      </c>
      <c r="B14867">
        <v>99</v>
      </c>
      <c r="C14867">
        <v>108</v>
      </c>
    </row>
    <row r="14868" spans="1:3" x14ac:dyDescent="0.2">
      <c r="A14868">
        <v>107</v>
      </c>
      <c r="B14868">
        <v>100</v>
      </c>
      <c r="C14868">
        <v>92</v>
      </c>
    </row>
    <row r="14869" spans="1:3" x14ac:dyDescent="0.2">
      <c r="A14869">
        <v>107</v>
      </c>
      <c r="B14869">
        <v>101</v>
      </c>
      <c r="C14869">
        <v>121</v>
      </c>
    </row>
    <row r="14870" spans="1:3" x14ac:dyDescent="0.2">
      <c r="A14870">
        <v>107</v>
      </c>
      <c r="B14870">
        <v>102</v>
      </c>
      <c r="C14870">
        <v>121</v>
      </c>
    </row>
    <row r="14871" spans="1:3" x14ac:dyDescent="0.2">
      <c r="A14871">
        <v>107</v>
      </c>
      <c r="B14871">
        <v>103</v>
      </c>
      <c r="C14871">
        <v>93</v>
      </c>
    </row>
    <row r="14872" spans="1:3" x14ac:dyDescent="0.2">
      <c r="A14872">
        <v>107</v>
      </c>
      <c r="B14872">
        <v>104</v>
      </c>
      <c r="C14872">
        <v>93</v>
      </c>
    </row>
    <row r="14873" spans="1:3" x14ac:dyDescent="0.2">
      <c r="A14873">
        <v>107</v>
      </c>
      <c r="B14873">
        <v>105</v>
      </c>
      <c r="C14873">
        <v>97</v>
      </c>
    </row>
    <row r="14874" spans="1:3" x14ac:dyDescent="0.2">
      <c r="A14874">
        <v>107</v>
      </c>
      <c r="B14874">
        <v>106</v>
      </c>
      <c r="C14874">
        <v>101</v>
      </c>
    </row>
    <row r="14875" spans="1:3" x14ac:dyDescent="0.2">
      <c r="A14875">
        <v>107</v>
      </c>
      <c r="B14875">
        <v>107</v>
      </c>
      <c r="C14875">
        <v>107</v>
      </c>
    </row>
    <row r="14876" spans="1:3" x14ac:dyDescent="0.2">
      <c r="A14876">
        <v>107</v>
      </c>
      <c r="B14876">
        <v>108</v>
      </c>
      <c r="C14876">
        <v>117</v>
      </c>
    </row>
    <row r="14877" spans="1:3" x14ac:dyDescent="0.2">
      <c r="A14877">
        <v>107</v>
      </c>
      <c r="B14877">
        <v>109</v>
      </c>
      <c r="C14877">
        <v>60</v>
      </c>
    </row>
    <row r="14878" spans="1:3" x14ac:dyDescent="0.2">
      <c r="A14878">
        <v>107</v>
      </c>
      <c r="B14878">
        <v>110</v>
      </c>
      <c r="C14878">
        <v>121</v>
      </c>
    </row>
    <row r="14879" spans="1:3" x14ac:dyDescent="0.2">
      <c r="A14879">
        <v>107</v>
      </c>
      <c r="B14879">
        <v>111</v>
      </c>
      <c r="C14879">
        <v>121</v>
      </c>
    </row>
    <row r="14880" spans="1:3" x14ac:dyDescent="0.2">
      <c r="A14880">
        <v>107</v>
      </c>
      <c r="B14880">
        <v>112</v>
      </c>
      <c r="C14880">
        <v>114</v>
      </c>
    </row>
    <row r="14881" spans="1:3" x14ac:dyDescent="0.2">
      <c r="A14881">
        <v>107</v>
      </c>
      <c r="B14881">
        <v>113</v>
      </c>
      <c r="C14881">
        <v>67</v>
      </c>
    </row>
    <row r="14882" spans="1:3" x14ac:dyDescent="0.2">
      <c r="A14882">
        <v>107</v>
      </c>
      <c r="B14882">
        <v>114</v>
      </c>
      <c r="C14882">
        <v>101</v>
      </c>
    </row>
    <row r="14883" spans="1:3" x14ac:dyDescent="0.2">
      <c r="A14883">
        <v>107</v>
      </c>
      <c r="B14883">
        <v>115</v>
      </c>
      <c r="C14883">
        <v>46</v>
      </c>
    </row>
    <row r="14884" spans="1:3" x14ac:dyDescent="0.2">
      <c r="A14884">
        <v>107</v>
      </c>
      <c r="B14884">
        <v>116</v>
      </c>
      <c r="C14884">
        <v>85</v>
      </c>
    </row>
    <row r="14885" spans="1:3" x14ac:dyDescent="0.2">
      <c r="A14885">
        <v>107</v>
      </c>
      <c r="B14885">
        <v>117</v>
      </c>
      <c r="C14885">
        <v>101</v>
      </c>
    </row>
    <row r="14886" spans="1:3" x14ac:dyDescent="0.2">
      <c r="A14886">
        <v>107</v>
      </c>
      <c r="B14886">
        <v>118</v>
      </c>
      <c r="C14886">
        <v>98</v>
      </c>
    </row>
    <row r="14887" spans="1:3" x14ac:dyDescent="0.2">
      <c r="A14887">
        <v>107</v>
      </c>
      <c r="B14887">
        <v>119</v>
      </c>
      <c r="C14887">
        <v>86</v>
      </c>
    </row>
    <row r="14888" spans="1:3" x14ac:dyDescent="0.2">
      <c r="A14888">
        <v>107</v>
      </c>
      <c r="B14888">
        <v>120</v>
      </c>
      <c r="C14888">
        <v>119</v>
      </c>
    </row>
    <row r="14889" spans="1:3" x14ac:dyDescent="0.2">
      <c r="A14889">
        <v>107</v>
      </c>
      <c r="B14889">
        <v>121</v>
      </c>
      <c r="C14889">
        <v>121</v>
      </c>
    </row>
    <row r="14890" spans="1:3" x14ac:dyDescent="0.2">
      <c r="A14890">
        <v>107</v>
      </c>
      <c r="B14890">
        <v>122</v>
      </c>
      <c r="C14890">
        <v>63</v>
      </c>
    </row>
    <row r="14891" spans="1:3" x14ac:dyDescent="0.2">
      <c r="A14891">
        <v>107</v>
      </c>
      <c r="B14891">
        <v>123</v>
      </c>
      <c r="C14891">
        <v>101</v>
      </c>
    </row>
    <row r="14892" spans="1:3" x14ac:dyDescent="0.2">
      <c r="A14892">
        <v>107</v>
      </c>
      <c r="B14892">
        <v>124</v>
      </c>
      <c r="C14892">
        <v>101</v>
      </c>
    </row>
    <row r="14893" spans="1:3" x14ac:dyDescent="0.2">
      <c r="A14893">
        <v>107</v>
      </c>
      <c r="B14893">
        <v>125</v>
      </c>
      <c r="C14893">
        <v>98</v>
      </c>
    </row>
    <row r="14894" spans="1:3" x14ac:dyDescent="0.2">
      <c r="A14894">
        <v>107</v>
      </c>
      <c r="B14894">
        <v>126</v>
      </c>
      <c r="C14894">
        <v>98</v>
      </c>
    </row>
    <row r="14895" spans="1:3" x14ac:dyDescent="0.2">
      <c r="A14895">
        <v>107</v>
      </c>
      <c r="B14895">
        <v>127</v>
      </c>
      <c r="C14895">
        <v>86</v>
      </c>
    </row>
    <row r="14896" spans="1:3" x14ac:dyDescent="0.2">
      <c r="A14896">
        <v>107</v>
      </c>
      <c r="B14896">
        <v>128</v>
      </c>
      <c r="C14896">
        <v>86</v>
      </c>
    </row>
    <row r="14897" spans="1:3" x14ac:dyDescent="0.2">
      <c r="A14897">
        <v>107</v>
      </c>
      <c r="B14897">
        <v>129</v>
      </c>
      <c r="C14897">
        <v>86</v>
      </c>
    </row>
    <row r="14898" spans="1:3" x14ac:dyDescent="0.2">
      <c r="A14898">
        <v>107</v>
      </c>
      <c r="B14898">
        <v>130</v>
      </c>
      <c r="C14898">
        <v>110</v>
      </c>
    </row>
    <row r="14899" spans="1:3" x14ac:dyDescent="0.2">
      <c r="A14899">
        <v>107</v>
      </c>
      <c r="B14899">
        <v>131</v>
      </c>
      <c r="C14899">
        <v>119</v>
      </c>
    </row>
    <row r="14900" spans="1:3" x14ac:dyDescent="0.2">
      <c r="A14900">
        <v>107</v>
      </c>
      <c r="B14900">
        <v>132</v>
      </c>
      <c r="C14900">
        <v>120</v>
      </c>
    </row>
    <row r="14901" spans="1:3" x14ac:dyDescent="0.2">
      <c r="A14901">
        <v>107</v>
      </c>
      <c r="B14901">
        <v>133</v>
      </c>
      <c r="C14901">
        <v>120</v>
      </c>
    </row>
    <row r="14902" spans="1:3" x14ac:dyDescent="0.2">
      <c r="A14902">
        <v>107</v>
      </c>
      <c r="B14902">
        <v>134</v>
      </c>
      <c r="C14902">
        <v>120</v>
      </c>
    </row>
    <row r="14903" spans="1:3" x14ac:dyDescent="0.2">
      <c r="A14903">
        <v>107</v>
      </c>
      <c r="B14903">
        <v>135</v>
      </c>
      <c r="C14903">
        <v>119</v>
      </c>
    </row>
    <row r="14904" spans="1:3" x14ac:dyDescent="0.2">
      <c r="A14904">
        <v>107</v>
      </c>
      <c r="B14904">
        <v>136</v>
      </c>
      <c r="C14904">
        <v>120</v>
      </c>
    </row>
    <row r="14905" spans="1:3" x14ac:dyDescent="0.2">
      <c r="A14905">
        <v>107</v>
      </c>
      <c r="B14905">
        <v>137</v>
      </c>
      <c r="C14905">
        <v>120</v>
      </c>
    </row>
    <row r="14906" spans="1:3" x14ac:dyDescent="0.2">
      <c r="A14906">
        <v>108</v>
      </c>
      <c r="B14906">
        <v>0</v>
      </c>
      <c r="C14906">
        <v>115</v>
      </c>
    </row>
    <row r="14907" spans="1:3" x14ac:dyDescent="0.2">
      <c r="A14907">
        <v>108</v>
      </c>
      <c r="B14907">
        <v>1</v>
      </c>
      <c r="C14907">
        <v>54</v>
      </c>
    </row>
    <row r="14908" spans="1:3" x14ac:dyDescent="0.2">
      <c r="A14908">
        <v>108</v>
      </c>
      <c r="B14908">
        <v>2</v>
      </c>
      <c r="C14908">
        <v>115</v>
      </c>
    </row>
    <row r="14909" spans="1:3" x14ac:dyDescent="0.2">
      <c r="A14909">
        <v>108</v>
      </c>
      <c r="B14909">
        <v>3</v>
      </c>
      <c r="C14909">
        <v>54</v>
      </c>
    </row>
    <row r="14910" spans="1:3" x14ac:dyDescent="0.2">
      <c r="A14910">
        <v>108</v>
      </c>
      <c r="B14910">
        <v>4</v>
      </c>
      <c r="C14910">
        <v>40</v>
      </c>
    </row>
    <row r="14911" spans="1:3" x14ac:dyDescent="0.2">
      <c r="A14911">
        <v>108</v>
      </c>
      <c r="B14911">
        <v>5</v>
      </c>
      <c r="C14911">
        <v>50</v>
      </c>
    </row>
    <row r="14912" spans="1:3" x14ac:dyDescent="0.2">
      <c r="A14912">
        <v>108</v>
      </c>
      <c r="B14912">
        <v>6</v>
      </c>
      <c r="C14912">
        <v>81</v>
      </c>
    </row>
    <row r="14913" spans="1:3" x14ac:dyDescent="0.2">
      <c r="A14913">
        <v>108</v>
      </c>
      <c r="B14913">
        <v>7</v>
      </c>
      <c r="C14913">
        <v>103</v>
      </c>
    </row>
    <row r="14914" spans="1:3" x14ac:dyDescent="0.2">
      <c r="A14914">
        <v>108</v>
      </c>
      <c r="B14914">
        <v>8</v>
      </c>
      <c r="C14914">
        <v>74</v>
      </c>
    </row>
    <row r="14915" spans="1:3" x14ac:dyDescent="0.2">
      <c r="A14915">
        <v>108</v>
      </c>
      <c r="B14915">
        <v>9</v>
      </c>
      <c r="C14915">
        <v>31</v>
      </c>
    </row>
    <row r="14916" spans="1:3" x14ac:dyDescent="0.2">
      <c r="A14916">
        <v>108</v>
      </c>
      <c r="B14916">
        <v>10</v>
      </c>
      <c r="C14916">
        <v>97</v>
      </c>
    </row>
    <row r="14917" spans="1:3" x14ac:dyDescent="0.2">
      <c r="A14917">
        <v>108</v>
      </c>
      <c r="B14917">
        <v>11</v>
      </c>
      <c r="C14917">
        <v>42</v>
      </c>
    </row>
    <row r="14918" spans="1:3" x14ac:dyDescent="0.2">
      <c r="A14918">
        <v>108</v>
      </c>
      <c r="B14918">
        <v>12</v>
      </c>
      <c r="C14918">
        <v>42</v>
      </c>
    </row>
    <row r="14919" spans="1:3" x14ac:dyDescent="0.2">
      <c r="A14919">
        <v>108</v>
      </c>
      <c r="B14919">
        <v>13</v>
      </c>
      <c r="C14919">
        <v>79</v>
      </c>
    </row>
    <row r="14920" spans="1:3" x14ac:dyDescent="0.2">
      <c r="A14920">
        <v>108</v>
      </c>
      <c r="B14920">
        <v>14</v>
      </c>
      <c r="C14920">
        <v>79</v>
      </c>
    </row>
    <row r="14921" spans="1:3" x14ac:dyDescent="0.2">
      <c r="A14921">
        <v>108</v>
      </c>
      <c r="B14921">
        <v>15</v>
      </c>
      <c r="C14921">
        <v>54</v>
      </c>
    </row>
    <row r="14922" spans="1:3" x14ac:dyDescent="0.2">
      <c r="A14922">
        <v>108</v>
      </c>
      <c r="B14922">
        <v>16</v>
      </c>
      <c r="C14922">
        <v>40</v>
      </c>
    </row>
    <row r="14923" spans="1:3" x14ac:dyDescent="0.2">
      <c r="A14923">
        <v>108</v>
      </c>
      <c r="B14923">
        <v>17</v>
      </c>
      <c r="C14923">
        <v>115</v>
      </c>
    </row>
    <row r="14924" spans="1:3" x14ac:dyDescent="0.2">
      <c r="A14924">
        <v>108</v>
      </c>
      <c r="B14924">
        <v>18</v>
      </c>
      <c r="C14924">
        <v>42</v>
      </c>
    </row>
    <row r="14925" spans="1:3" x14ac:dyDescent="0.2">
      <c r="A14925">
        <v>108</v>
      </c>
      <c r="B14925">
        <v>19</v>
      </c>
      <c r="C14925">
        <v>54</v>
      </c>
    </row>
    <row r="14926" spans="1:3" x14ac:dyDescent="0.2">
      <c r="A14926">
        <v>108</v>
      </c>
      <c r="B14926">
        <v>20</v>
      </c>
      <c r="C14926">
        <v>79</v>
      </c>
    </row>
    <row r="14927" spans="1:3" x14ac:dyDescent="0.2">
      <c r="A14927">
        <v>108</v>
      </c>
      <c r="B14927">
        <v>21</v>
      </c>
      <c r="C14927">
        <v>64</v>
      </c>
    </row>
    <row r="14928" spans="1:3" x14ac:dyDescent="0.2">
      <c r="A14928">
        <v>108</v>
      </c>
      <c r="B14928">
        <v>22</v>
      </c>
      <c r="C14928">
        <v>71</v>
      </c>
    </row>
    <row r="14929" spans="1:3" x14ac:dyDescent="0.2">
      <c r="A14929">
        <v>108</v>
      </c>
      <c r="B14929">
        <v>23</v>
      </c>
      <c r="C14929">
        <v>79</v>
      </c>
    </row>
    <row r="14930" spans="1:3" x14ac:dyDescent="0.2">
      <c r="A14930">
        <v>108</v>
      </c>
      <c r="B14930">
        <v>24</v>
      </c>
      <c r="C14930">
        <v>69</v>
      </c>
    </row>
    <row r="14931" spans="1:3" x14ac:dyDescent="0.2">
      <c r="A14931">
        <v>108</v>
      </c>
      <c r="B14931">
        <v>25</v>
      </c>
      <c r="C14931">
        <v>115</v>
      </c>
    </row>
    <row r="14932" spans="1:3" x14ac:dyDescent="0.2">
      <c r="A14932">
        <v>108</v>
      </c>
      <c r="B14932">
        <v>26</v>
      </c>
      <c r="C14932">
        <v>54</v>
      </c>
    </row>
    <row r="14933" spans="1:3" x14ac:dyDescent="0.2">
      <c r="A14933">
        <v>108</v>
      </c>
      <c r="B14933">
        <v>27</v>
      </c>
      <c r="C14933">
        <v>65</v>
      </c>
    </row>
    <row r="14934" spans="1:3" x14ac:dyDescent="0.2">
      <c r="A14934">
        <v>108</v>
      </c>
      <c r="B14934">
        <v>28</v>
      </c>
      <c r="C14934">
        <v>66</v>
      </c>
    </row>
    <row r="14935" spans="1:3" x14ac:dyDescent="0.2">
      <c r="A14935">
        <v>108</v>
      </c>
      <c r="B14935">
        <v>29</v>
      </c>
      <c r="C14935">
        <v>31</v>
      </c>
    </row>
    <row r="14936" spans="1:3" x14ac:dyDescent="0.2">
      <c r="A14936">
        <v>108</v>
      </c>
      <c r="B14936">
        <v>30</v>
      </c>
      <c r="C14936">
        <v>69</v>
      </c>
    </row>
    <row r="14937" spans="1:3" x14ac:dyDescent="0.2">
      <c r="A14937">
        <v>108</v>
      </c>
      <c r="B14937">
        <v>31</v>
      </c>
      <c r="C14937">
        <v>65</v>
      </c>
    </row>
    <row r="14938" spans="1:3" x14ac:dyDescent="0.2">
      <c r="A14938">
        <v>108</v>
      </c>
      <c r="B14938">
        <v>32</v>
      </c>
      <c r="C14938">
        <v>50</v>
      </c>
    </row>
    <row r="14939" spans="1:3" x14ac:dyDescent="0.2">
      <c r="A14939">
        <v>108</v>
      </c>
      <c r="B14939">
        <v>33</v>
      </c>
      <c r="C14939">
        <v>105</v>
      </c>
    </row>
    <row r="14940" spans="1:3" x14ac:dyDescent="0.2">
      <c r="A14940">
        <v>108</v>
      </c>
      <c r="B14940">
        <v>34</v>
      </c>
      <c r="C14940">
        <v>49</v>
      </c>
    </row>
    <row r="14941" spans="1:3" x14ac:dyDescent="0.2">
      <c r="A14941">
        <v>108</v>
      </c>
      <c r="B14941">
        <v>35</v>
      </c>
      <c r="C14941">
        <v>54</v>
      </c>
    </row>
    <row r="14942" spans="1:3" x14ac:dyDescent="0.2">
      <c r="A14942">
        <v>108</v>
      </c>
      <c r="B14942">
        <v>36</v>
      </c>
      <c r="C14942">
        <v>54</v>
      </c>
    </row>
    <row r="14943" spans="1:3" x14ac:dyDescent="0.2">
      <c r="A14943">
        <v>108</v>
      </c>
      <c r="B14943">
        <v>37</v>
      </c>
      <c r="C14943">
        <v>92</v>
      </c>
    </row>
    <row r="14944" spans="1:3" x14ac:dyDescent="0.2">
      <c r="A14944">
        <v>108</v>
      </c>
      <c r="B14944">
        <v>38</v>
      </c>
      <c r="C14944">
        <v>37</v>
      </c>
    </row>
    <row r="14945" spans="1:3" x14ac:dyDescent="0.2">
      <c r="A14945">
        <v>108</v>
      </c>
      <c r="B14945">
        <v>39</v>
      </c>
      <c r="C14945">
        <v>71</v>
      </c>
    </row>
    <row r="14946" spans="1:3" x14ac:dyDescent="0.2">
      <c r="A14946">
        <v>108</v>
      </c>
      <c r="B14946">
        <v>40</v>
      </c>
      <c r="C14946">
        <v>88</v>
      </c>
    </row>
    <row r="14947" spans="1:3" x14ac:dyDescent="0.2">
      <c r="A14947">
        <v>108</v>
      </c>
      <c r="B14947">
        <v>41</v>
      </c>
      <c r="C14947">
        <v>65</v>
      </c>
    </row>
    <row r="14948" spans="1:3" x14ac:dyDescent="0.2">
      <c r="A14948">
        <v>108</v>
      </c>
      <c r="B14948">
        <v>42</v>
      </c>
      <c r="C14948">
        <v>88</v>
      </c>
    </row>
    <row r="14949" spans="1:3" x14ac:dyDescent="0.2">
      <c r="A14949">
        <v>108</v>
      </c>
      <c r="B14949">
        <v>43</v>
      </c>
      <c r="C14949">
        <v>65</v>
      </c>
    </row>
    <row r="14950" spans="1:3" x14ac:dyDescent="0.2">
      <c r="A14950">
        <v>108</v>
      </c>
      <c r="B14950">
        <v>44</v>
      </c>
      <c r="C14950">
        <v>92</v>
      </c>
    </row>
    <row r="14951" spans="1:3" x14ac:dyDescent="0.2">
      <c r="A14951">
        <v>108</v>
      </c>
      <c r="B14951">
        <v>45</v>
      </c>
      <c r="C14951">
        <v>41</v>
      </c>
    </row>
    <row r="14952" spans="1:3" x14ac:dyDescent="0.2">
      <c r="A14952">
        <v>108</v>
      </c>
      <c r="B14952">
        <v>46</v>
      </c>
      <c r="C14952">
        <v>93</v>
      </c>
    </row>
    <row r="14953" spans="1:3" x14ac:dyDescent="0.2">
      <c r="A14953">
        <v>108</v>
      </c>
      <c r="B14953">
        <v>47</v>
      </c>
      <c r="C14953">
        <v>10</v>
      </c>
    </row>
    <row r="14954" spans="1:3" x14ac:dyDescent="0.2">
      <c r="A14954">
        <v>108</v>
      </c>
      <c r="B14954">
        <v>48</v>
      </c>
      <c r="C14954">
        <v>113</v>
      </c>
    </row>
    <row r="14955" spans="1:3" x14ac:dyDescent="0.2">
      <c r="A14955">
        <v>108</v>
      </c>
      <c r="B14955">
        <v>49</v>
      </c>
      <c r="C14955">
        <v>85</v>
      </c>
    </row>
    <row r="14956" spans="1:3" x14ac:dyDescent="0.2">
      <c r="A14956">
        <v>108</v>
      </c>
      <c r="B14956">
        <v>50</v>
      </c>
      <c r="C14956">
        <v>65</v>
      </c>
    </row>
    <row r="14957" spans="1:3" x14ac:dyDescent="0.2">
      <c r="A14957">
        <v>108</v>
      </c>
      <c r="B14957">
        <v>51</v>
      </c>
      <c r="C14957">
        <v>105</v>
      </c>
    </row>
    <row r="14958" spans="1:3" x14ac:dyDescent="0.2">
      <c r="A14958">
        <v>108</v>
      </c>
      <c r="B14958">
        <v>52</v>
      </c>
      <c r="C14958">
        <v>49</v>
      </c>
    </row>
    <row r="14959" spans="1:3" x14ac:dyDescent="0.2">
      <c r="A14959">
        <v>108</v>
      </c>
      <c r="B14959">
        <v>53</v>
      </c>
      <c r="C14959">
        <v>64</v>
      </c>
    </row>
    <row r="14960" spans="1:3" x14ac:dyDescent="0.2">
      <c r="A14960">
        <v>108</v>
      </c>
      <c r="B14960">
        <v>54</v>
      </c>
      <c r="C14960">
        <v>99</v>
      </c>
    </row>
    <row r="14961" spans="1:3" x14ac:dyDescent="0.2">
      <c r="A14961">
        <v>108</v>
      </c>
      <c r="B14961">
        <v>55</v>
      </c>
      <c r="C14961">
        <v>80</v>
      </c>
    </row>
    <row r="14962" spans="1:3" x14ac:dyDescent="0.2">
      <c r="A14962">
        <v>108</v>
      </c>
      <c r="B14962">
        <v>56</v>
      </c>
      <c r="C14962">
        <v>80</v>
      </c>
    </row>
    <row r="14963" spans="1:3" x14ac:dyDescent="0.2">
      <c r="A14963">
        <v>108</v>
      </c>
      <c r="B14963">
        <v>57</v>
      </c>
      <c r="C14963">
        <v>70</v>
      </c>
    </row>
    <row r="14964" spans="1:3" x14ac:dyDescent="0.2">
      <c r="A14964">
        <v>108</v>
      </c>
      <c r="B14964">
        <v>58</v>
      </c>
      <c r="C14964">
        <v>80</v>
      </c>
    </row>
    <row r="14965" spans="1:3" x14ac:dyDescent="0.2">
      <c r="A14965">
        <v>108</v>
      </c>
      <c r="B14965">
        <v>59</v>
      </c>
      <c r="C14965">
        <v>66</v>
      </c>
    </row>
    <row r="14966" spans="1:3" x14ac:dyDescent="0.2">
      <c r="A14966">
        <v>108</v>
      </c>
      <c r="B14966">
        <v>60</v>
      </c>
      <c r="C14966">
        <v>63</v>
      </c>
    </row>
    <row r="14967" spans="1:3" x14ac:dyDescent="0.2">
      <c r="A14967">
        <v>108</v>
      </c>
      <c r="B14967">
        <v>61</v>
      </c>
      <c r="C14967">
        <v>48</v>
      </c>
    </row>
    <row r="14968" spans="1:3" x14ac:dyDescent="0.2">
      <c r="A14968">
        <v>108</v>
      </c>
      <c r="B14968">
        <v>62</v>
      </c>
      <c r="C14968">
        <v>41</v>
      </c>
    </row>
    <row r="14969" spans="1:3" x14ac:dyDescent="0.2">
      <c r="A14969">
        <v>108</v>
      </c>
      <c r="B14969">
        <v>63</v>
      </c>
      <c r="C14969">
        <v>92</v>
      </c>
    </row>
    <row r="14970" spans="1:3" x14ac:dyDescent="0.2">
      <c r="A14970">
        <v>108</v>
      </c>
      <c r="B14970">
        <v>64</v>
      </c>
      <c r="C14970">
        <v>85</v>
      </c>
    </row>
    <row r="14971" spans="1:3" x14ac:dyDescent="0.2">
      <c r="A14971">
        <v>108</v>
      </c>
      <c r="B14971">
        <v>65</v>
      </c>
      <c r="C14971">
        <v>122</v>
      </c>
    </row>
    <row r="14972" spans="1:3" x14ac:dyDescent="0.2">
      <c r="A14972">
        <v>108</v>
      </c>
      <c r="B14972">
        <v>66</v>
      </c>
      <c r="C14972">
        <v>46</v>
      </c>
    </row>
    <row r="14973" spans="1:3" x14ac:dyDescent="0.2">
      <c r="A14973">
        <v>108</v>
      </c>
      <c r="B14973">
        <v>67</v>
      </c>
      <c r="C14973">
        <v>44</v>
      </c>
    </row>
    <row r="14974" spans="1:3" x14ac:dyDescent="0.2">
      <c r="A14974">
        <v>108</v>
      </c>
      <c r="B14974">
        <v>68</v>
      </c>
      <c r="C14974">
        <v>67</v>
      </c>
    </row>
    <row r="14975" spans="1:3" x14ac:dyDescent="0.2">
      <c r="A14975">
        <v>108</v>
      </c>
      <c r="B14975">
        <v>69</v>
      </c>
      <c r="C14975">
        <v>109</v>
      </c>
    </row>
    <row r="14976" spans="1:3" x14ac:dyDescent="0.2">
      <c r="A14976">
        <v>108</v>
      </c>
      <c r="B14976">
        <v>70</v>
      </c>
      <c r="C14976">
        <v>46</v>
      </c>
    </row>
    <row r="14977" spans="1:3" x14ac:dyDescent="0.2">
      <c r="A14977">
        <v>108</v>
      </c>
      <c r="B14977">
        <v>71</v>
      </c>
      <c r="C14977">
        <v>83</v>
      </c>
    </row>
    <row r="14978" spans="1:3" x14ac:dyDescent="0.2">
      <c r="A14978">
        <v>108</v>
      </c>
      <c r="B14978">
        <v>72</v>
      </c>
      <c r="C14978">
        <v>79</v>
      </c>
    </row>
    <row r="14979" spans="1:3" x14ac:dyDescent="0.2">
      <c r="A14979">
        <v>108</v>
      </c>
      <c r="B14979">
        <v>73</v>
      </c>
      <c r="C14979">
        <v>49</v>
      </c>
    </row>
    <row r="14980" spans="1:3" x14ac:dyDescent="0.2">
      <c r="A14980">
        <v>108</v>
      </c>
      <c r="B14980">
        <v>74</v>
      </c>
      <c r="C14980">
        <v>85</v>
      </c>
    </row>
    <row r="14981" spans="1:3" x14ac:dyDescent="0.2">
      <c r="A14981">
        <v>108</v>
      </c>
      <c r="B14981">
        <v>75</v>
      </c>
      <c r="C14981">
        <v>85</v>
      </c>
    </row>
    <row r="14982" spans="1:3" x14ac:dyDescent="0.2">
      <c r="A14982">
        <v>108</v>
      </c>
      <c r="B14982">
        <v>76</v>
      </c>
      <c r="C14982">
        <v>10</v>
      </c>
    </row>
    <row r="14983" spans="1:3" x14ac:dyDescent="0.2">
      <c r="A14983">
        <v>108</v>
      </c>
      <c r="B14983">
        <v>77</v>
      </c>
      <c r="C14983">
        <v>61</v>
      </c>
    </row>
    <row r="14984" spans="1:3" x14ac:dyDescent="0.2">
      <c r="A14984">
        <v>108</v>
      </c>
      <c r="B14984">
        <v>78</v>
      </c>
      <c r="C14984">
        <v>74</v>
      </c>
    </row>
    <row r="14985" spans="1:3" x14ac:dyDescent="0.2">
      <c r="A14985">
        <v>108</v>
      </c>
      <c r="B14985">
        <v>79</v>
      </c>
      <c r="C14985">
        <v>83</v>
      </c>
    </row>
    <row r="14986" spans="1:3" x14ac:dyDescent="0.2">
      <c r="A14986">
        <v>108</v>
      </c>
      <c r="B14986">
        <v>80</v>
      </c>
      <c r="C14986">
        <v>46</v>
      </c>
    </row>
    <row r="14987" spans="1:3" x14ac:dyDescent="0.2">
      <c r="A14987">
        <v>108</v>
      </c>
      <c r="B14987">
        <v>81</v>
      </c>
      <c r="C14987">
        <v>99</v>
      </c>
    </row>
    <row r="14988" spans="1:3" x14ac:dyDescent="0.2">
      <c r="A14988">
        <v>108</v>
      </c>
      <c r="B14988">
        <v>82</v>
      </c>
      <c r="C14988">
        <v>81</v>
      </c>
    </row>
    <row r="14989" spans="1:3" x14ac:dyDescent="0.2">
      <c r="A14989">
        <v>108</v>
      </c>
      <c r="B14989">
        <v>83</v>
      </c>
      <c r="C14989">
        <v>122</v>
      </c>
    </row>
    <row r="14990" spans="1:3" x14ac:dyDescent="0.2">
      <c r="A14990">
        <v>108</v>
      </c>
      <c r="B14990">
        <v>84</v>
      </c>
      <c r="C14990">
        <v>93</v>
      </c>
    </row>
    <row r="14991" spans="1:3" x14ac:dyDescent="0.2">
      <c r="A14991">
        <v>108</v>
      </c>
      <c r="B14991">
        <v>85</v>
      </c>
      <c r="C14991">
        <v>76</v>
      </c>
    </row>
    <row r="14992" spans="1:3" x14ac:dyDescent="0.2">
      <c r="A14992">
        <v>108</v>
      </c>
      <c r="B14992">
        <v>86</v>
      </c>
      <c r="C14992">
        <v>114</v>
      </c>
    </row>
    <row r="14993" spans="1:3" x14ac:dyDescent="0.2">
      <c r="A14993">
        <v>108</v>
      </c>
      <c r="B14993">
        <v>87</v>
      </c>
      <c r="C14993">
        <v>44</v>
      </c>
    </row>
    <row r="14994" spans="1:3" x14ac:dyDescent="0.2">
      <c r="A14994">
        <v>108</v>
      </c>
      <c r="B14994">
        <v>88</v>
      </c>
      <c r="C14994">
        <v>46</v>
      </c>
    </row>
    <row r="14995" spans="1:3" x14ac:dyDescent="0.2">
      <c r="A14995">
        <v>108</v>
      </c>
      <c r="B14995">
        <v>89</v>
      </c>
      <c r="C14995">
        <v>74</v>
      </c>
    </row>
    <row r="14996" spans="1:3" x14ac:dyDescent="0.2">
      <c r="A14996">
        <v>108</v>
      </c>
      <c r="B14996">
        <v>90</v>
      </c>
      <c r="C14996">
        <v>70</v>
      </c>
    </row>
    <row r="14997" spans="1:3" x14ac:dyDescent="0.2">
      <c r="A14997">
        <v>108</v>
      </c>
      <c r="B14997">
        <v>91</v>
      </c>
      <c r="C14997">
        <v>66</v>
      </c>
    </row>
    <row r="14998" spans="1:3" x14ac:dyDescent="0.2">
      <c r="A14998">
        <v>108</v>
      </c>
      <c r="B14998">
        <v>92</v>
      </c>
      <c r="C14998">
        <v>112</v>
      </c>
    </row>
    <row r="14999" spans="1:3" x14ac:dyDescent="0.2">
      <c r="A14999">
        <v>108</v>
      </c>
      <c r="B14999">
        <v>93</v>
      </c>
      <c r="C14999">
        <v>97</v>
      </c>
    </row>
    <row r="15000" spans="1:3" x14ac:dyDescent="0.2">
      <c r="A15000">
        <v>108</v>
      </c>
      <c r="B15000">
        <v>94</v>
      </c>
      <c r="C15000">
        <v>97</v>
      </c>
    </row>
    <row r="15001" spans="1:3" x14ac:dyDescent="0.2">
      <c r="A15001">
        <v>108</v>
      </c>
      <c r="B15001">
        <v>95</v>
      </c>
      <c r="C15001">
        <v>103</v>
      </c>
    </row>
    <row r="15002" spans="1:3" x14ac:dyDescent="0.2">
      <c r="A15002">
        <v>108</v>
      </c>
      <c r="B15002">
        <v>96</v>
      </c>
      <c r="C15002">
        <v>27</v>
      </c>
    </row>
    <row r="15003" spans="1:3" x14ac:dyDescent="0.2">
      <c r="A15003">
        <v>108</v>
      </c>
      <c r="B15003">
        <v>97</v>
      </c>
      <c r="C15003">
        <v>113</v>
      </c>
    </row>
    <row r="15004" spans="1:3" x14ac:dyDescent="0.2">
      <c r="A15004">
        <v>108</v>
      </c>
      <c r="B15004">
        <v>98</v>
      </c>
      <c r="C15004">
        <v>110</v>
      </c>
    </row>
    <row r="15005" spans="1:3" x14ac:dyDescent="0.2">
      <c r="A15005">
        <v>108</v>
      </c>
      <c r="B15005">
        <v>99</v>
      </c>
      <c r="C15005">
        <v>46</v>
      </c>
    </row>
    <row r="15006" spans="1:3" x14ac:dyDescent="0.2">
      <c r="A15006">
        <v>108</v>
      </c>
      <c r="B15006">
        <v>100</v>
      </c>
      <c r="C15006">
        <v>122</v>
      </c>
    </row>
    <row r="15007" spans="1:3" x14ac:dyDescent="0.2">
      <c r="A15007">
        <v>108</v>
      </c>
      <c r="B15007">
        <v>101</v>
      </c>
      <c r="C15007">
        <v>87</v>
      </c>
    </row>
    <row r="15008" spans="1:3" x14ac:dyDescent="0.2">
      <c r="A15008">
        <v>108</v>
      </c>
      <c r="B15008">
        <v>102</v>
      </c>
      <c r="C15008">
        <v>67</v>
      </c>
    </row>
    <row r="15009" spans="1:3" x14ac:dyDescent="0.2">
      <c r="A15009">
        <v>108</v>
      </c>
      <c r="B15009">
        <v>103</v>
      </c>
      <c r="C15009">
        <v>83</v>
      </c>
    </row>
    <row r="15010" spans="1:3" x14ac:dyDescent="0.2">
      <c r="A15010">
        <v>108</v>
      </c>
      <c r="B15010">
        <v>104</v>
      </c>
      <c r="C15010">
        <v>83</v>
      </c>
    </row>
    <row r="15011" spans="1:3" x14ac:dyDescent="0.2">
      <c r="A15011">
        <v>108</v>
      </c>
      <c r="B15011">
        <v>105</v>
      </c>
      <c r="C15011">
        <v>85</v>
      </c>
    </row>
    <row r="15012" spans="1:3" x14ac:dyDescent="0.2">
      <c r="A15012">
        <v>108</v>
      </c>
      <c r="B15012">
        <v>106</v>
      </c>
      <c r="C15012">
        <v>63</v>
      </c>
    </row>
    <row r="15013" spans="1:3" x14ac:dyDescent="0.2">
      <c r="A15013">
        <v>108</v>
      </c>
      <c r="B15013">
        <v>107</v>
      </c>
      <c r="C15013">
        <v>117</v>
      </c>
    </row>
    <row r="15014" spans="1:3" x14ac:dyDescent="0.2">
      <c r="A15014">
        <v>108</v>
      </c>
      <c r="B15014">
        <v>108</v>
      </c>
      <c r="C15014">
        <v>108</v>
      </c>
    </row>
    <row r="15015" spans="1:3" x14ac:dyDescent="0.2">
      <c r="A15015">
        <v>108</v>
      </c>
      <c r="B15015">
        <v>109</v>
      </c>
      <c r="C15015">
        <v>92</v>
      </c>
    </row>
    <row r="15016" spans="1:3" x14ac:dyDescent="0.2">
      <c r="A15016">
        <v>108</v>
      </c>
      <c r="B15016">
        <v>110</v>
      </c>
      <c r="C15016">
        <v>87</v>
      </c>
    </row>
    <row r="15017" spans="1:3" x14ac:dyDescent="0.2">
      <c r="A15017">
        <v>108</v>
      </c>
      <c r="B15017">
        <v>111</v>
      </c>
      <c r="C15017">
        <v>87</v>
      </c>
    </row>
    <row r="15018" spans="1:3" x14ac:dyDescent="0.2">
      <c r="A15018">
        <v>108</v>
      </c>
      <c r="B15018">
        <v>112</v>
      </c>
      <c r="C15018">
        <v>112</v>
      </c>
    </row>
    <row r="15019" spans="1:3" x14ac:dyDescent="0.2">
      <c r="A15019">
        <v>108</v>
      </c>
      <c r="B15019">
        <v>113</v>
      </c>
      <c r="C15019">
        <v>113</v>
      </c>
    </row>
    <row r="15020" spans="1:3" x14ac:dyDescent="0.2">
      <c r="A15020">
        <v>108</v>
      </c>
      <c r="B15020">
        <v>114</v>
      </c>
      <c r="C15020">
        <v>63</v>
      </c>
    </row>
    <row r="15021" spans="1:3" x14ac:dyDescent="0.2">
      <c r="A15021">
        <v>108</v>
      </c>
      <c r="B15021">
        <v>115</v>
      </c>
      <c r="C15021">
        <v>70</v>
      </c>
    </row>
    <row r="15022" spans="1:3" x14ac:dyDescent="0.2">
      <c r="A15022">
        <v>108</v>
      </c>
      <c r="B15022">
        <v>116</v>
      </c>
      <c r="C15022">
        <v>70</v>
      </c>
    </row>
    <row r="15023" spans="1:3" x14ac:dyDescent="0.2">
      <c r="A15023">
        <v>108</v>
      </c>
      <c r="B15023">
        <v>117</v>
      </c>
      <c r="C15023">
        <v>63</v>
      </c>
    </row>
    <row r="15024" spans="1:3" x14ac:dyDescent="0.2">
      <c r="A15024">
        <v>108</v>
      </c>
      <c r="B15024">
        <v>118</v>
      </c>
      <c r="C15024">
        <v>86</v>
      </c>
    </row>
    <row r="15025" spans="1:3" x14ac:dyDescent="0.2">
      <c r="A15025">
        <v>108</v>
      </c>
      <c r="B15025">
        <v>119</v>
      </c>
      <c r="C15025">
        <v>60</v>
      </c>
    </row>
    <row r="15026" spans="1:3" x14ac:dyDescent="0.2">
      <c r="A15026">
        <v>108</v>
      </c>
      <c r="B15026">
        <v>120</v>
      </c>
      <c r="C15026">
        <v>123</v>
      </c>
    </row>
    <row r="15027" spans="1:3" x14ac:dyDescent="0.2">
      <c r="A15027">
        <v>108</v>
      </c>
      <c r="B15027">
        <v>121</v>
      </c>
      <c r="C15027">
        <v>67</v>
      </c>
    </row>
    <row r="15028" spans="1:3" x14ac:dyDescent="0.2">
      <c r="A15028">
        <v>108</v>
      </c>
      <c r="B15028">
        <v>122</v>
      </c>
      <c r="C15028">
        <v>10</v>
      </c>
    </row>
    <row r="15029" spans="1:3" x14ac:dyDescent="0.2">
      <c r="A15029">
        <v>108</v>
      </c>
      <c r="B15029">
        <v>123</v>
      </c>
      <c r="C15029">
        <v>87</v>
      </c>
    </row>
    <row r="15030" spans="1:3" x14ac:dyDescent="0.2">
      <c r="A15030">
        <v>108</v>
      </c>
      <c r="B15030">
        <v>124</v>
      </c>
      <c r="C15030">
        <v>87</v>
      </c>
    </row>
    <row r="15031" spans="1:3" x14ac:dyDescent="0.2">
      <c r="A15031">
        <v>108</v>
      </c>
      <c r="B15031">
        <v>125</v>
      </c>
      <c r="C15031">
        <v>121</v>
      </c>
    </row>
    <row r="15032" spans="1:3" x14ac:dyDescent="0.2">
      <c r="A15032">
        <v>108</v>
      </c>
      <c r="B15032">
        <v>126</v>
      </c>
      <c r="C15032">
        <v>121</v>
      </c>
    </row>
    <row r="15033" spans="1:3" x14ac:dyDescent="0.2">
      <c r="A15033">
        <v>108</v>
      </c>
      <c r="B15033">
        <v>127</v>
      </c>
      <c r="C15033">
        <v>60</v>
      </c>
    </row>
    <row r="15034" spans="1:3" x14ac:dyDescent="0.2">
      <c r="A15034">
        <v>108</v>
      </c>
      <c r="B15034">
        <v>128</v>
      </c>
      <c r="C15034">
        <v>67</v>
      </c>
    </row>
    <row r="15035" spans="1:3" x14ac:dyDescent="0.2">
      <c r="A15035">
        <v>108</v>
      </c>
      <c r="B15035">
        <v>129</v>
      </c>
      <c r="C15035">
        <v>114</v>
      </c>
    </row>
    <row r="15036" spans="1:3" x14ac:dyDescent="0.2">
      <c r="A15036">
        <v>108</v>
      </c>
      <c r="B15036">
        <v>130</v>
      </c>
      <c r="C15036">
        <v>44</v>
      </c>
    </row>
    <row r="15037" spans="1:3" x14ac:dyDescent="0.2">
      <c r="A15037">
        <v>108</v>
      </c>
      <c r="B15037">
        <v>131</v>
      </c>
      <c r="C15037">
        <v>123</v>
      </c>
    </row>
    <row r="15038" spans="1:3" x14ac:dyDescent="0.2">
      <c r="A15038">
        <v>108</v>
      </c>
      <c r="B15038">
        <v>132</v>
      </c>
      <c r="C15038">
        <v>121</v>
      </c>
    </row>
    <row r="15039" spans="1:3" x14ac:dyDescent="0.2">
      <c r="A15039">
        <v>108</v>
      </c>
      <c r="B15039">
        <v>133</v>
      </c>
      <c r="C15039">
        <v>101</v>
      </c>
    </row>
    <row r="15040" spans="1:3" x14ac:dyDescent="0.2">
      <c r="A15040">
        <v>108</v>
      </c>
      <c r="B15040">
        <v>134</v>
      </c>
      <c r="C15040">
        <v>101</v>
      </c>
    </row>
    <row r="15041" spans="1:3" x14ac:dyDescent="0.2">
      <c r="A15041">
        <v>108</v>
      </c>
      <c r="B15041">
        <v>135</v>
      </c>
      <c r="C15041">
        <v>110</v>
      </c>
    </row>
    <row r="15042" spans="1:3" x14ac:dyDescent="0.2">
      <c r="A15042">
        <v>108</v>
      </c>
      <c r="B15042">
        <v>136</v>
      </c>
      <c r="C15042">
        <v>101</v>
      </c>
    </row>
    <row r="15043" spans="1:3" x14ac:dyDescent="0.2">
      <c r="A15043">
        <v>108</v>
      </c>
      <c r="B15043">
        <v>137</v>
      </c>
      <c r="C15043">
        <v>101</v>
      </c>
    </row>
    <row r="15044" spans="1:3" x14ac:dyDescent="0.2">
      <c r="A15044">
        <v>109</v>
      </c>
      <c r="B15044">
        <v>0</v>
      </c>
      <c r="C15044">
        <v>54</v>
      </c>
    </row>
    <row r="15045" spans="1:3" x14ac:dyDescent="0.2">
      <c r="A15045">
        <v>109</v>
      </c>
      <c r="B15045">
        <v>1</v>
      </c>
      <c r="C15045">
        <v>54</v>
      </c>
    </row>
    <row r="15046" spans="1:3" x14ac:dyDescent="0.2">
      <c r="A15046">
        <v>109</v>
      </c>
      <c r="B15046">
        <v>2</v>
      </c>
      <c r="C15046">
        <v>115</v>
      </c>
    </row>
    <row r="15047" spans="1:3" x14ac:dyDescent="0.2">
      <c r="A15047">
        <v>109</v>
      </c>
      <c r="B15047">
        <v>3</v>
      </c>
      <c r="C15047">
        <v>40</v>
      </c>
    </row>
    <row r="15048" spans="1:3" x14ac:dyDescent="0.2">
      <c r="A15048">
        <v>109</v>
      </c>
      <c r="B15048">
        <v>4</v>
      </c>
      <c r="C15048">
        <v>42</v>
      </c>
    </row>
    <row r="15049" spans="1:3" x14ac:dyDescent="0.2">
      <c r="A15049">
        <v>109</v>
      </c>
      <c r="B15049">
        <v>5</v>
      </c>
      <c r="C15049">
        <v>41</v>
      </c>
    </row>
    <row r="15050" spans="1:3" x14ac:dyDescent="0.2">
      <c r="A15050">
        <v>109</v>
      </c>
      <c r="B15050">
        <v>6</v>
      </c>
      <c r="C15050">
        <v>42</v>
      </c>
    </row>
    <row r="15051" spans="1:3" x14ac:dyDescent="0.2">
      <c r="A15051">
        <v>109</v>
      </c>
      <c r="B15051">
        <v>7</v>
      </c>
      <c r="C15051">
        <v>79</v>
      </c>
    </row>
    <row r="15052" spans="1:3" x14ac:dyDescent="0.2">
      <c r="A15052">
        <v>109</v>
      </c>
      <c r="B15052">
        <v>8</v>
      </c>
      <c r="C15052">
        <v>64</v>
      </c>
    </row>
    <row r="15053" spans="1:3" x14ac:dyDescent="0.2">
      <c r="A15053">
        <v>109</v>
      </c>
      <c r="B15053">
        <v>9</v>
      </c>
      <c r="C15053">
        <v>50</v>
      </c>
    </row>
    <row r="15054" spans="1:3" x14ac:dyDescent="0.2">
      <c r="A15054">
        <v>109</v>
      </c>
      <c r="B15054">
        <v>10</v>
      </c>
      <c r="C15054">
        <v>113</v>
      </c>
    </row>
    <row r="15055" spans="1:3" x14ac:dyDescent="0.2">
      <c r="A15055">
        <v>109</v>
      </c>
      <c r="B15055">
        <v>11</v>
      </c>
      <c r="C15055">
        <v>31</v>
      </c>
    </row>
    <row r="15056" spans="1:3" x14ac:dyDescent="0.2">
      <c r="A15056">
        <v>109</v>
      </c>
      <c r="B15056">
        <v>12</v>
      </c>
      <c r="C15056">
        <v>50</v>
      </c>
    </row>
    <row r="15057" spans="1:3" x14ac:dyDescent="0.2">
      <c r="A15057">
        <v>109</v>
      </c>
      <c r="B15057">
        <v>13</v>
      </c>
      <c r="C15057">
        <v>79</v>
      </c>
    </row>
    <row r="15058" spans="1:3" x14ac:dyDescent="0.2">
      <c r="A15058">
        <v>109</v>
      </c>
      <c r="B15058">
        <v>14</v>
      </c>
      <c r="C15058">
        <v>79</v>
      </c>
    </row>
    <row r="15059" spans="1:3" x14ac:dyDescent="0.2">
      <c r="A15059">
        <v>109</v>
      </c>
      <c r="B15059">
        <v>15</v>
      </c>
      <c r="C15059">
        <v>54</v>
      </c>
    </row>
    <row r="15060" spans="1:3" x14ac:dyDescent="0.2">
      <c r="A15060">
        <v>109</v>
      </c>
      <c r="B15060">
        <v>16</v>
      </c>
      <c r="C15060">
        <v>42</v>
      </c>
    </row>
    <row r="15061" spans="1:3" x14ac:dyDescent="0.2">
      <c r="A15061">
        <v>109</v>
      </c>
      <c r="B15061">
        <v>17</v>
      </c>
      <c r="C15061">
        <v>54</v>
      </c>
    </row>
    <row r="15062" spans="1:3" x14ac:dyDescent="0.2">
      <c r="A15062">
        <v>109</v>
      </c>
      <c r="B15062">
        <v>18</v>
      </c>
      <c r="C15062">
        <v>31</v>
      </c>
    </row>
    <row r="15063" spans="1:3" x14ac:dyDescent="0.2">
      <c r="A15063">
        <v>109</v>
      </c>
      <c r="B15063">
        <v>19</v>
      </c>
      <c r="C15063">
        <v>54</v>
      </c>
    </row>
    <row r="15064" spans="1:3" x14ac:dyDescent="0.2">
      <c r="A15064">
        <v>109</v>
      </c>
      <c r="B15064">
        <v>20</v>
      </c>
      <c r="C15064">
        <v>71</v>
      </c>
    </row>
    <row r="15065" spans="1:3" x14ac:dyDescent="0.2">
      <c r="A15065">
        <v>109</v>
      </c>
      <c r="B15065">
        <v>21</v>
      </c>
      <c r="C15065">
        <v>49</v>
      </c>
    </row>
    <row r="15066" spans="1:3" x14ac:dyDescent="0.2">
      <c r="A15066">
        <v>109</v>
      </c>
      <c r="B15066">
        <v>22</v>
      </c>
      <c r="C15066">
        <v>74</v>
      </c>
    </row>
    <row r="15067" spans="1:3" x14ac:dyDescent="0.2">
      <c r="A15067">
        <v>109</v>
      </c>
      <c r="B15067">
        <v>23</v>
      </c>
      <c r="C15067">
        <v>71</v>
      </c>
    </row>
    <row r="15068" spans="1:3" x14ac:dyDescent="0.2">
      <c r="A15068">
        <v>109</v>
      </c>
      <c r="B15068">
        <v>24</v>
      </c>
      <c r="C15068">
        <v>103</v>
      </c>
    </row>
    <row r="15069" spans="1:3" x14ac:dyDescent="0.2">
      <c r="A15069">
        <v>109</v>
      </c>
      <c r="B15069">
        <v>25</v>
      </c>
      <c r="C15069">
        <v>54</v>
      </c>
    </row>
    <row r="15070" spans="1:3" x14ac:dyDescent="0.2">
      <c r="A15070">
        <v>109</v>
      </c>
      <c r="B15070">
        <v>26</v>
      </c>
      <c r="C15070">
        <v>81</v>
      </c>
    </row>
    <row r="15071" spans="1:3" x14ac:dyDescent="0.2">
      <c r="A15071">
        <v>109</v>
      </c>
      <c r="B15071">
        <v>27</v>
      </c>
      <c r="C15071">
        <v>83</v>
      </c>
    </row>
    <row r="15072" spans="1:3" x14ac:dyDescent="0.2">
      <c r="A15072">
        <v>109</v>
      </c>
      <c r="B15072">
        <v>28</v>
      </c>
      <c r="C15072">
        <v>80</v>
      </c>
    </row>
    <row r="15073" spans="1:3" x14ac:dyDescent="0.2">
      <c r="A15073">
        <v>109</v>
      </c>
      <c r="B15073">
        <v>29</v>
      </c>
      <c r="C15073">
        <v>41</v>
      </c>
    </row>
    <row r="15074" spans="1:3" x14ac:dyDescent="0.2">
      <c r="A15074">
        <v>109</v>
      </c>
      <c r="B15074">
        <v>30</v>
      </c>
      <c r="C15074">
        <v>103</v>
      </c>
    </row>
    <row r="15075" spans="1:3" x14ac:dyDescent="0.2">
      <c r="A15075">
        <v>109</v>
      </c>
      <c r="B15075">
        <v>31</v>
      </c>
      <c r="C15075">
        <v>65</v>
      </c>
    </row>
    <row r="15076" spans="1:3" x14ac:dyDescent="0.2">
      <c r="A15076">
        <v>109</v>
      </c>
      <c r="B15076">
        <v>32</v>
      </c>
      <c r="C15076">
        <v>69</v>
      </c>
    </row>
    <row r="15077" spans="1:3" x14ac:dyDescent="0.2">
      <c r="A15077">
        <v>109</v>
      </c>
      <c r="B15077">
        <v>33</v>
      </c>
      <c r="C15077">
        <v>66</v>
      </c>
    </row>
    <row r="15078" spans="1:3" x14ac:dyDescent="0.2">
      <c r="A15078">
        <v>109</v>
      </c>
      <c r="B15078">
        <v>34</v>
      </c>
      <c r="C15078">
        <v>66</v>
      </c>
    </row>
    <row r="15079" spans="1:3" x14ac:dyDescent="0.2">
      <c r="A15079">
        <v>109</v>
      </c>
      <c r="B15079">
        <v>35</v>
      </c>
      <c r="C15079">
        <v>40</v>
      </c>
    </row>
    <row r="15080" spans="1:3" x14ac:dyDescent="0.2">
      <c r="A15080">
        <v>109</v>
      </c>
      <c r="B15080">
        <v>36</v>
      </c>
      <c r="C15080">
        <v>40</v>
      </c>
    </row>
    <row r="15081" spans="1:3" x14ac:dyDescent="0.2">
      <c r="A15081">
        <v>109</v>
      </c>
      <c r="B15081">
        <v>37</v>
      </c>
      <c r="C15081">
        <v>37</v>
      </c>
    </row>
    <row r="15082" spans="1:3" x14ac:dyDescent="0.2">
      <c r="A15082">
        <v>109</v>
      </c>
      <c r="B15082">
        <v>38</v>
      </c>
      <c r="C15082">
        <v>44</v>
      </c>
    </row>
    <row r="15083" spans="1:3" x14ac:dyDescent="0.2">
      <c r="A15083">
        <v>109</v>
      </c>
      <c r="B15083">
        <v>39</v>
      </c>
      <c r="C15083">
        <v>74</v>
      </c>
    </row>
    <row r="15084" spans="1:3" x14ac:dyDescent="0.2">
      <c r="A15084">
        <v>109</v>
      </c>
      <c r="B15084">
        <v>40</v>
      </c>
      <c r="C15084">
        <v>65</v>
      </c>
    </row>
    <row r="15085" spans="1:3" x14ac:dyDescent="0.2">
      <c r="A15085">
        <v>109</v>
      </c>
      <c r="B15085">
        <v>41</v>
      </c>
      <c r="C15085">
        <v>83</v>
      </c>
    </row>
    <row r="15086" spans="1:3" x14ac:dyDescent="0.2">
      <c r="A15086">
        <v>109</v>
      </c>
      <c r="B15086">
        <v>42</v>
      </c>
      <c r="C15086">
        <v>65</v>
      </c>
    </row>
    <row r="15087" spans="1:3" x14ac:dyDescent="0.2">
      <c r="A15087">
        <v>109</v>
      </c>
      <c r="B15087">
        <v>43</v>
      </c>
      <c r="C15087">
        <v>65</v>
      </c>
    </row>
    <row r="15088" spans="1:3" x14ac:dyDescent="0.2">
      <c r="A15088">
        <v>109</v>
      </c>
      <c r="B15088">
        <v>44</v>
      </c>
      <c r="C15088">
        <v>37</v>
      </c>
    </row>
    <row r="15089" spans="1:3" x14ac:dyDescent="0.2">
      <c r="A15089">
        <v>109</v>
      </c>
      <c r="B15089">
        <v>45</v>
      </c>
      <c r="C15089">
        <v>69</v>
      </c>
    </row>
    <row r="15090" spans="1:3" x14ac:dyDescent="0.2">
      <c r="A15090">
        <v>109</v>
      </c>
      <c r="B15090">
        <v>46</v>
      </c>
      <c r="C15090">
        <v>10</v>
      </c>
    </row>
    <row r="15091" spans="1:3" x14ac:dyDescent="0.2">
      <c r="A15091">
        <v>109</v>
      </c>
      <c r="B15091">
        <v>47</v>
      </c>
      <c r="C15091">
        <v>61</v>
      </c>
    </row>
    <row r="15092" spans="1:3" x14ac:dyDescent="0.2">
      <c r="A15092">
        <v>109</v>
      </c>
      <c r="B15092">
        <v>48</v>
      </c>
      <c r="C15092">
        <v>112</v>
      </c>
    </row>
    <row r="15093" spans="1:3" x14ac:dyDescent="0.2">
      <c r="A15093">
        <v>109</v>
      </c>
      <c r="B15093">
        <v>49</v>
      </c>
      <c r="C15093">
        <v>46</v>
      </c>
    </row>
    <row r="15094" spans="1:3" x14ac:dyDescent="0.2">
      <c r="A15094">
        <v>109</v>
      </c>
      <c r="B15094">
        <v>50</v>
      </c>
      <c r="C15094">
        <v>83</v>
      </c>
    </row>
    <row r="15095" spans="1:3" x14ac:dyDescent="0.2">
      <c r="A15095">
        <v>109</v>
      </c>
      <c r="B15095">
        <v>51</v>
      </c>
      <c r="C15095">
        <v>66</v>
      </c>
    </row>
    <row r="15096" spans="1:3" x14ac:dyDescent="0.2">
      <c r="A15096">
        <v>109</v>
      </c>
      <c r="B15096">
        <v>52</v>
      </c>
      <c r="C15096">
        <v>105</v>
      </c>
    </row>
    <row r="15097" spans="1:3" x14ac:dyDescent="0.2">
      <c r="A15097">
        <v>109</v>
      </c>
      <c r="B15097">
        <v>53</v>
      </c>
      <c r="C15097">
        <v>49</v>
      </c>
    </row>
    <row r="15098" spans="1:3" x14ac:dyDescent="0.2">
      <c r="A15098">
        <v>109</v>
      </c>
      <c r="B15098">
        <v>54</v>
      </c>
      <c r="C15098">
        <v>88</v>
      </c>
    </row>
    <row r="15099" spans="1:3" x14ac:dyDescent="0.2">
      <c r="A15099">
        <v>109</v>
      </c>
      <c r="B15099">
        <v>55</v>
      </c>
      <c r="C15099">
        <v>70</v>
      </c>
    </row>
    <row r="15100" spans="1:3" x14ac:dyDescent="0.2">
      <c r="A15100">
        <v>109</v>
      </c>
      <c r="B15100">
        <v>56</v>
      </c>
      <c r="C15100">
        <v>70</v>
      </c>
    </row>
    <row r="15101" spans="1:3" x14ac:dyDescent="0.2">
      <c r="A15101">
        <v>109</v>
      </c>
      <c r="B15101">
        <v>57</v>
      </c>
      <c r="C15101">
        <v>99</v>
      </c>
    </row>
    <row r="15102" spans="1:3" x14ac:dyDescent="0.2">
      <c r="A15102">
        <v>109</v>
      </c>
      <c r="B15102">
        <v>58</v>
      </c>
      <c r="C15102">
        <v>70</v>
      </c>
    </row>
    <row r="15103" spans="1:3" x14ac:dyDescent="0.2">
      <c r="A15103">
        <v>109</v>
      </c>
      <c r="B15103">
        <v>59</v>
      </c>
      <c r="C15103">
        <v>80</v>
      </c>
    </row>
    <row r="15104" spans="1:3" x14ac:dyDescent="0.2">
      <c r="A15104">
        <v>109</v>
      </c>
      <c r="B15104">
        <v>60</v>
      </c>
      <c r="C15104">
        <v>87</v>
      </c>
    </row>
    <row r="15105" spans="1:3" x14ac:dyDescent="0.2">
      <c r="A15105">
        <v>109</v>
      </c>
      <c r="B15105">
        <v>61</v>
      </c>
      <c r="C15105">
        <v>113</v>
      </c>
    </row>
    <row r="15106" spans="1:3" x14ac:dyDescent="0.2">
      <c r="A15106">
        <v>109</v>
      </c>
      <c r="B15106">
        <v>62</v>
      </c>
      <c r="C15106">
        <v>27</v>
      </c>
    </row>
    <row r="15107" spans="1:3" x14ac:dyDescent="0.2">
      <c r="A15107">
        <v>109</v>
      </c>
      <c r="B15107">
        <v>63</v>
      </c>
      <c r="C15107">
        <v>44</v>
      </c>
    </row>
    <row r="15108" spans="1:3" x14ac:dyDescent="0.2">
      <c r="A15108">
        <v>109</v>
      </c>
      <c r="B15108">
        <v>64</v>
      </c>
      <c r="C15108">
        <v>85</v>
      </c>
    </row>
    <row r="15109" spans="1:3" x14ac:dyDescent="0.2">
      <c r="A15109">
        <v>109</v>
      </c>
      <c r="B15109">
        <v>65</v>
      </c>
      <c r="C15109">
        <v>76</v>
      </c>
    </row>
    <row r="15110" spans="1:3" x14ac:dyDescent="0.2">
      <c r="A15110">
        <v>109</v>
      </c>
      <c r="B15110">
        <v>66</v>
      </c>
      <c r="C15110">
        <v>46</v>
      </c>
    </row>
    <row r="15111" spans="1:3" x14ac:dyDescent="0.2">
      <c r="A15111">
        <v>109</v>
      </c>
      <c r="B15111">
        <v>67</v>
      </c>
      <c r="C15111">
        <v>63</v>
      </c>
    </row>
    <row r="15112" spans="1:3" x14ac:dyDescent="0.2">
      <c r="A15112">
        <v>109</v>
      </c>
      <c r="B15112">
        <v>68</v>
      </c>
      <c r="C15112">
        <v>114</v>
      </c>
    </row>
    <row r="15113" spans="1:3" x14ac:dyDescent="0.2">
      <c r="A15113">
        <v>109</v>
      </c>
      <c r="B15113">
        <v>69</v>
      </c>
      <c r="C15113">
        <v>83</v>
      </c>
    </row>
    <row r="15114" spans="1:3" x14ac:dyDescent="0.2">
      <c r="A15114">
        <v>109</v>
      </c>
      <c r="B15114">
        <v>70</v>
      </c>
      <c r="C15114">
        <v>46</v>
      </c>
    </row>
    <row r="15115" spans="1:3" x14ac:dyDescent="0.2">
      <c r="A15115">
        <v>109</v>
      </c>
      <c r="B15115">
        <v>71</v>
      </c>
      <c r="C15115">
        <v>85</v>
      </c>
    </row>
    <row r="15116" spans="1:3" x14ac:dyDescent="0.2">
      <c r="A15116">
        <v>109</v>
      </c>
      <c r="B15116">
        <v>72</v>
      </c>
      <c r="C15116">
        <v>71</v>
      </c>
    </row>
    <row r="15117" spans="1:3" x14ac:dyDescent="0.2">
      <c r="A15117">
        <v>109</v>
      </c>
      <c r="B15117">
        <v>73</v>
      </c>
      <c r="C15117">
        <v>105</v>
      </c>
    </row>
    <row r="15118" spans="1:3" x14ac:dyDescent="0.2">
      <c r="A15118">
        <v>109</v>
      </c>
      <c r="B15118">
        <v>74</v>
      </c>
      <c r="C15118">
        <v>85</v>
      </c>
    </row>
    <row r="15119" spans="1:3" x14ac:dyDescent="0.2">
      <c r="A15119">
        <v>109</v>
      </c>
      <c r="B15119">
        <v>75</v>
      </c>
      <c r="C15119">
        <v>85</v>
      </c>
    </row>
    <row r="15120" spans="1:3" x14ac:dyDescent="0.2">
      <c r="A15120">
        <v>109</v>
      </c>
      <c r="B15120">
        <v>76</v>
      </c>
      <c r="C15120">
        <v>97</v>
      </c>
    </row>
    <row r="15121" spans="1:3" x14ac:dyDescent="0.2">
      <c r="A15121">
        <v>109</v>
      </c>
      <c r="B15121">
        <v>77</v>
      </c>
      <c r="C15121">
        <v>97</v>
      </c>
    </row>
    <row r="15122" spans="1:3" x14ac:dyDescent="0.2">
      <c r="A15122">
        <v>109</v>
      </c>
      <c r="B15122">
        <v>78</v>
      </c>
      <c r="C15122">
        <v>49</v>
      </c>
    </row>
    <row r="15123" spans="1:3" x14ac:dyDescent="0.2">
      <c r="A15123">
        <v>109</v>
      </c>
      <c r="B15123">
        <v>79</v>
      </c>
      <c r="C15123">
        <v>85</v>
      </c>
    </row>
    <row r="15124" spans="1:3" x14ac:dyDescent="0.2">
      <c r="A15124">
        <v>109</v>
      </c>
      <c r="B15124">
        <v>80</v>
      </c>
      <c r="C15124">
        <v>46</v>
      </c>
    </row>
    <row r="15125" spans="1:3" x14ac:dyDescent="0.2">
      <c r="A15125">
        <v>109</v>
      </c>
      <c r="B15125">
        <v>81</v>
      </c>
      <c r="C15125">
        <v>65</v>
      </c>
    </row>
    <row r="15126" spans="1:3" x14ac:dyDescent="0.2">
      <c r="A15126">
        <v>109</v>
      </c>
      <c r="B15126">
        <v>82</v>
      </c>
      <c r="C15126">
        <v>42</v>
      </c>
    </row>
    <row r="15127" spans="1:3" x14ac:dyDescent="0.2">
      <c r="A15127">
        <v>109</v>
      </c>
      <c r="B15127">
        <v>83</v>
      </c>
      <c r="C15127">
        <v>93</v>
      </c>
    </row>
    <row r="15128" spans="1:3" x14ac:dyDescent="0.2">
      <c r="A15128">
        <v>109</v>
      </c>
      <c r="B15128">
        <v>84</v>
      </c>
      <c r="C15128">
        <v>93</v>
      </c>
    </row>
    <row r="15129" spans="1:3" x14ac:dyDescent="0.2">
      <c r="A15129">
        <v>109</v>
      </c>
      <c r="B15129">
        <v>85</v>
      </c>
      <c r="C15129">
        <v>93</v>
      </c>
    </row>
    <row r="15130" spans="1:3" x14ac:dyDescent="0.2">
      <c r="A15130">
        <v>109</v>
      </c>
      <c r="B15130">
        <v>86</v>
      </c>
      <c r="C15130">
        <v>60</v>
      </c>
    </row>
    <row r="15131" spans="1:3" x14ac:dyDescent="0.2">
      <c r="A15131">
        <v>109</v>
      </c>
      <c r="B15131">
        <v>87</v>
      </c>
      <c r="C15131">
        <v>63</v>
      </c>
    </row>
    <row r="15132" spans="1:3" x14ac:dyDescent="0.2">
      <c r="A15132">
        <v>109</v>
      </c>
      <c r="B15132">
        <v>88</v>
      </c>
      <c r="C15132">
        <v>122</v>
      </c>
    </row>
    <row r="15133" spans="1:3" x14ac:dyDescent="0.2">
      <c r="A15133">
        <v>109</v>
      </c>
      <c r="B15133">
        <v>89</v>
      </c>
      <c r="C15133">
        <v>64</v>
      </c>
    </row>
    <row r="15134" spans="1:3" x14ac:dyDescent="0.2">
      <c r="A15134">
        <v>109</v>
      </c>
      <c r="B15134">
        <v>90</v>
      </c>
      <c r="C15134">
        <v>99</v>
      </c>
    </row>
    <row r="15135" spans="1:3" x14ac:dyDescent="0.2">
      <c r="A15135">
        <v>109</v>
      </c>
      <c r="B15135">
        <v>91</v>
      </c>
      <c r="C15135">
        <v>80</v>
      </c>
    </row>
    <row r="15136" spans="1:3" x14ac:dyDescent="0.2">
      <c r="A15136">
        <v>109</v>
      </c>
      <c r="B15136">
        <v>92</v>
      </c>
      <c r="C15136">
        <v>92</v>
      </c>
    </row>
    <row r="15137" spans="1:3" x14ac:dyDescent="0.2">
      <c r="A15137">
        <v>109</v>
      </c>
      <c r="B15137">
        <v>93</v>
      </c>
      <c r="C15137">
        <v>48</v>
      </c>
    </row>
    <row r="15138" spans="1:3" x14ac:dyDescent="0.2">
      <c r="A15138">
        <v>109</v>
      </c>
      <c r="B15138">
        <v>94</v>
      </c>
      <c r="C15138">
        <v>113</v>
      </c>
    </row>
    <row r="15139" spans="1:3" x14ac:dyDescent="0.2">
      <c r="A15139">
        <v>109</v>
      </c>
      <c r="B15139">
        <v>95</v>
      </c>
      <c r="C15139">
        <v>79</v>
      </c>
    </row>
    <row r="15140" spans="1:3" x14ac:dyDescent="0.2">
      <c r="A15140">
        <v>109</v>
      </c>
      <c r="B15140">
        <v>96</v>
      </c>
      <c r="C15140">
        <v>79</v>
      </c>
    </row>
    <row r="15141" spans="1:3" x14ac:dyDescent="0.2">
      <c r="A15141">
        <v>109</v>
      </c>
      <c r="B15141">
        <v>97</v>
      </c>
      <c r="C15141">
        <v>108</v>
      </c>
    </row>
    <row r="15142" spans="1:3" x14ac:dyDescent="0.2">
      <c r="A15142">
        <v>109</v>
      </c>
      <c r="B15142">
        <v>98</v>
      </c>
      <c r="C15142">
        <v>101</v>
      </c>
    </row>
    <row r="15143" spans="1:3" x14ac:dyDescent="0.2">
      <c r="A15143">
        <v>109</v>
      </c>
      <c r="B15143">
        <v>99</v>
      </c>
      <c r="C15143">
        <v>122</v>
      </c>
    </row>
    <row r="15144" spans="1:3" x14ac:dyDescent="0.2">
      <c r="A15144">
        <v>109</v>
      </c>
      <c r="B15144">
        <v>100</v>
      </c>
      <c r="C15144">
        <v>76</v>
      </c>
    </row>
    <row r="15145" spans="1:3" x14ac:dyDescent="0.2">
      <c r="A15145">
        <v>109</v>
      </c>
      <c r="B15145">
        <v>101</v>
      </c>
      <c r="C15145">
        <v>67</v>
      </c>
    </row>
    <row r="15146" spans="1:3" x14ac:dyDescent="0.2">
      <c r="A15146">
        <v>109</v>
      </c>
      <c r="B15146">
        <v>102</v>
      </c>
      <c r="C15146">
        <v>67</v>
      </c>
    </row>
    <row r="15147" spans="1:3" x14ac:dyDescent="0.2">
      <c r="A15147">
        <v>109</v>
      </c>
      <c r="B15147">
        <v>103</v>
      </c>
      <c r="C15147">
        <v>83</v>
      </c>
    </row>
    <row r="15148" spans="1:3" x14ac:dyDescent="0.2">
      <c r="A15148">
        <v>109</v>
      </c>
      <c r="B15148">
        <v>104</v>
      </c>
      <c r="C15148">
        <v>85</v>
      </c>
    </row>
    <row r="15149" spans="1:3" x14ac:dyDescent="0.2">
      <c r="A15149">
        <v>109</v>
      </c>
      <c r="B15149">
        <v>105</v>
      </c>
      <c r="C15149">
        <v>46</v>
      </c>
    </row>
    <row r="15150" spans="1:3" x14ac:dyDescent="0.2">
      <c r="A15150">
        <v>109</v>
      </c>
      <c r="B15150">
        <v>106</v>
      </c>
      <c r="C15150">
        <v>87</v>
      </c>
    </row>
    <row r="15151" spans="1:3" x14ac:dyDescent="0.2">
      <c r="A15151">
        <v>109</v>
      </c>
      <c r="B15151">
        <v>107</v>
      </c>
      <c r="C15151">
        <v>60</v>
      </c>
    </row>
    <row r="15152" spans="1:3" x14ac:dyDescent="0.2">
      <c r="A15152">
        <v>109</v>
      </c>
      <c r="B15152">
        <v>108</v>
      </c>
      <c r="C15152">
        <v>92</v>
      </c>
    </row>
    <row r="15153" spans="1:3" x14ac:dyDescent="0.2">
      <c r="A15153">
        <v>109</v>
      </c>
      <c r="B15153">
        <v>109</v>
      </c>
      <c r="C15153">
        <v>109</v>
      </c>
    </row>
    <row r="15154" spans="1:3" x14ac:dyDescent="0.2">
      <c r="A15154">
        <v>109</v>
      </c>
      <c r="B15154">
        <v>110</v>
      </c>
      <c r="C15154">
        <v>67</v>
      </c>
    </row>
    <row r="15155" spans="1:3" x14ac:dyDescent="0.2">
      <c r="A15155">
        <v>109</v>
      </c>
      <c r="B15155">
        <v>111</v>
      </c>
      <c r="C15155">
        <v>67</v>
      </c>
    </row>
    <row r="15156" spans="1:3" x14ac:dyDescent="0.2">
      <c r="A15156">
        <v>109</v>
      </c>
      <c r="B15156">
        <v>112</v>
      </c>
      <c r="C15156">
        <v>92</v>
      </c>
    </row>
    <row r="15157" spans="1:3" x14ac:dyDescent="0.2">
      <c r="A15157">
        <v>109</v>
      </c>
      <c r="B15157">
        <v>113</v>
      </c>
      <c r="C15157">
        <v>112</v>
      </c>
    </row>
    <row r="15158" spans="1:3" x14ac:dyDescent="0.2">
      <c r="A15158">
        <v>109</v>
      </c>
      <c r="B15158">
        <v>114</v>
      </c>
      <c r="C15158">
        <v>87</v>
      </c>
    </row>
    <row r="15159" spans="1:3" x14ac:dyDescent="0.2">
      <c r="A15159">
        <v>109</v>
      </c>
      <c r="B15159">
        <v>115</v>
      </c>
      <c r="C15159">
        <v>99</v>
      </c>
    </row>
    <row r="15160" spans="1:3" x14ac:dyDescent="0.2">
      <c r="A15160">
        <v>109</v>
      </c>
      <c r="B15160">
        <v>116</v>
      </c>
      <c r="C15160">
        <v>70</v>
      </c>
    </row>
    <row r="15161" spans="1:3" x14ac:dyDescent="0.2">
      <c r="A15161">
        <v>109</v>
      </c>
      <c r="B15161">
        <v>117</v>
      </c>
      <c r="C15161">
        <v>63</v>
      </c>
    </row>
    <row r="15162" spans="1:3" x14ac:dyDescent="0.2">
      <c r="A15162">
        <v>109</v>
      </c>
      <c r="B15162">
        <v>118</v>
      </c>
      <c r="C15162">
        <v>86</v>
      </c>
    </row>
    <row r="15163" spans="1:3" x14ac:dyDescent="0.2">
      <c r="A15163">
        <v>109</v>
      </c>
      <c r="B15163">
        <v>119</v>
      </c>
      <c r="C15163">
        <v>123</v>
      </c>
    </row>
    <row r="15164" spans="1:3" x14ac:dyDescent="0.2">
      <c r="A15164">
        <v>109</v>
      </c>
      <c r="B15164">
        <v>120</v>
      </c>
      <c r="C15164">
        <v>110</v>
      </c>
    </row>
    <row r="15165" spans="1:3" x14ac:dyDescent="0.2">
      <c r="A15165">
        <v>109</v>
      </c>
      <c r="B15165">
        <v>121</v>
      </c>
      <c r="C15165">
        <v>117</v>
      </c>
    </row>
    <row r="15166" spans="1:3" x14ac:dyDescent="0.2">
      <c r="A15166">
        <v>109</v>
      </c>
      <c r="B15166">
        <v>122</v>
      </c>
      <c r="C15166">
        <v>97</v>
      </c>
    </row>
    <row r="15167" spans="1:3" x14ac:dyDescent="0.2">
      <c r="A15167">
        <v>109</v>
      </c>
      <c r="B15167">
        <v>123</v>
      </c>
      <c r="C15167">
        <v>87</v>
      </c>
    </row>
    <row r="15168" spans="1:3" x14ac:dyDescent="0.2">
      <c r="A15168">
        <v>109</v>
      </c>
      <c r="B15168">
        <v>124</v>
      </c>
      <c r="C15168">
        <v>87</v>
      </c>
    </row>
    <row r="15169" spans="1:3" x14ac:dyDescent="0.2">
      <c r="A15169">
        <v>109</v>
      </c>
      <c r="B15169">
        <v>125</v>
      </c>
      <c r="C15169">
        <v>121</v>
      </c>
    </row>
    <row r="15170" spans="1:3" x14ac:dyDescent="0.2">
      <c r="A15170">
        <v>109</v>
      </c>
      <c r="B15170">
        <v>126</v>
      </c>
      <c r="C15170">
        <v>86</v>
      </c>
    </row>
    <row r="15171" spans="1:3" x14ac:dyDescent="0.2">
      <c r="A15171">
        <v>109</v>
      </c>
      <c r="B15171">
        <v>127</v>
      </c>
      <c r="C15171">
        <v>106</v>
      </c>
    </row>
    <row r="15172" spans="1:3" x14ac:dyDescent="0.2">
      <c r="A15172">
        <v>109</v>
      </c>
      <c r="B15172">
        <v>128</v>
      </c>
      <c r="C15172">
        <v>114</v>
      </c>
    </row>
    <row r="15173" spans="1:3" x14ac:dyDescent="0.2">
      <c r="A15173">
        <v>109</v>
      </c>
      <c r="B15173">
        <v>129</v>
      </c>
      <c r="C15173">
        <v>106</v>
      </c>
    </row>
    <row r="15174" spans="1:3" x14ac:dyDescent="0.2">
      <c r="A15174">
        <v>109</v>
      </c>
      <c r="B15174">
        <v>130</v>
      </c>
      <c r="C15174">
        <v>63</v>
      </c>
    </row>
    <row r="15175" spans="1:3" x14ac:dyDescent="0.2">
      <c r="A15175">
        <v>109</v>
      </c>
      <c r="B15175">
        <v>131</v>
      </c>
      <c r="C15175">
        <v>101</v>
      </c>
    </row>
    <row r="15176" spans="1:3" x14ac:dyDescent="0.2">
      <c r="A15176">
        <v>109</v>
      </c>
      <c r="B15176">
        <v>132</v>
      </c>
      <c r="C15176">
        <v>121</v>
      </c>
    </row>
    <row r="15177" spans="1:3" x14ac:dyDescent="0.2">
      <c r="A15177">
        <v>109</v>
      </c>
      <c r="B15177">
        <v>133</v>
      </c>
      <c r="C15177">
        <v>121</v>
      </c>
    </row>
    <row r="15178" spans="1:3" x14ac:dyDescent="0.2">
      <c r="A15178">
        <v>109</v>
      </c>
      <c r="B15178">
        <v>134</v>
      </c>
      <c r="C15178">
        <v>121</v>
      </c>
    </row>
    <row r="15179" spans="1:3" x14ac:dyDescent="0.2">
      <c r="A15179">
        <v>109</v>
      </c>
      <c r="B15179">
        <v>135</v>
      </c>
      <c r="C15179">
        <v>101</v>
      </c>
    </row>
    <row r="15180" spans="1:3" x14ac:dyDescent="0.2">
      <c r="A15180">
        <v>109</v>
      </c>
      <c r="B15180">
        <v>136</v>
      </c>
      <c r="C15180">
        <v>101</v>
      </c>
    </row>
    <row r="15181" spans="1:3" x14ac:dyDescent="0.2">
      <c r="A15181">
        <v>109</v>
      </c>
      <c r="B15181">
        <v>137</v>
      </c>
      <c r="C15181">
        <v>121</v>
      </c>
    </row>
    <row r="15182" spans="1:3" x14ac:dyDescent="0.2">
      <c r="A15182">
        <v>110</v>
      </c>
      <c r="B15182">
        <v>0</v>
      </c>
      <c r="C15182">
        <v>41</v>
      </c>
    </row>
    <row r="15183" spans="1:3" x14ac:dyDescent="0.2">
      <c r="A15183">
        <v>110</v>
      </c>
      <c r="B15183">
        <v>1</v>
      </c>
      <c r="C15183">
        <v>69</v>
      </c>
    </row>
    <row r="15184" spans="1:3" x14ac:dyDescent="0.2">
      <c r="A15184">
        <v>110</v>
      </c>
      <c r="B15184">
        <v>2</v>
      </c>
      <c r="C15184">
        <v>50</v>
      </c>
    </row>
    <row r="15185" spans="1:3" x14ac:dyDescent="0.2">
      <c r="A15185">
        <v>110</v>
      </c>
      <c r="B15185">
        <v>3</v>
      </c>
      <c r="C15185">
        <v>103</v>
      </c>
    </row>
    <row r="15186" spans="1:3" x14ac:dyDescent="0.2">
      <c r="A15186">
        <v>110</v>
      </c>
      <c r="B15186">
        <v>4</v>
      </c>
      <c r="C15186">
        <v>79</v>
      </c>
    </row>
    <row r="15187" spans="1:3" x14ac:dyDescent="0.2">
      <c r="A15187">
        <v>110</v>
      </c>
      <c r="B15187">
        <v>5</v>
      </c>
      <c r="C15187">
        <v>74</v>
      </c>
    </row>
    <row r="15188" spans="1:3" x14ac:dyDescent="0.2">
      <c r="A15188">
        <v>110</v>
      </c>
      <c r="B15188">
        <v>6</v>
      </c>
      <c r="C15188">
        <v>79</v>
      </c>
    </row>
    <row r="15189" spans="1:3" x14ac:dyDescent="0.2">
      <c r="A15189">
        <v>110</v>
      </c>
      <c r="B15189">
        <v>7</v>
      </c>
      <c r="C15189">
        <v>105</v>
      </c>
    </row>
    <row r="15190" spans="1:3" x14ac:dyDescent="0.2">
      <c r="A15190">
        <v>110</v>
      </c>
      <c r="B15190">
        <v>8</v>
      </c>
      <c r="C15190">
        <v>70</v>
      </c>
    </row>
    <row r="15191" spans="1:3" x14ac:dyDescent="0.2">
      <c r="A15191">
        <v>110</v>
      </c>
      <c r="B15191">
        <v>9</v>
      </c>
      <c r="C15191">
        <v>71</v>
      </c>
    </row>
    <row r="15192" spans="1:3" x14ac:dyDescent="0.2">
      <c r="A15192">
        <v>110</v>
      </c>
      <c r="B15192">
        <v>10</v>
      </c>
      <c r="C15192">
        <v>63</v>
      </c>
    </row>
    <row r="15193" spans="1:3" x14ac:dyDescent="0.2">
      <c r="A15193">
        <v>110</v>
      </c>
      <c r="B15193">
        <v>11</v>
      </c>
      <c r="C15193">
        <v>71</v>
      </c>
    </row>
    <row r="15194" spans="1:3" x14ac:dyDescent="0.2">
      <c r="A15194">
        <v>110</v>
      </c>
      <c r="B15194">
        <v>12</v>
      </c>
      <c r="C15194">
        <v>71</v>
      </c>
    </row>
    <row r="15195" spans="1:3" x14ac:dyDescent="0.2">
      <c r="A15195">
        <v>110</v>
      </c>
      <c r="B15195">
        <v>13</v>
      </c>
      <c r="C15195">
        <v>66</v>
      </c>
    </row>
    <row r="15196" spans="1:3" x14ac:dyDescent="0.2">
      <c r="A15196">
        <v>110</v>
      </c>
      <c r="B15196">
        <v>14</v>
      </c>
      <c r="C15196">
        <v>66</v>
      </c>
    </row>
    <row r="15197" spans="1:3" x14ac:dyDescent="0.2">
      <c r="A15197">
        <v>110</v>
      </c>
      <c r="B15197">
        <v>15</v>
      </c>
      <c r="C15197">
        <v>69</v>
      </c>
    </row>
    <row r="15198" spans="1:3" x14ac:dyDescent="0.2">
      <c r="A15198">
        <v>110</v>
      </c>
      <c r="B15198">
        <v>16</v>
      </c>
      <c r="C15198">
        <v>79</v>
      </c>
    </row>
    <row r="15199" spans="1:3" x14ac:dyDescent="0.2">
      <c r="A15199">
        <v>110</v>
      </c>
      <c r="B15199">
        <v>17</v>
      </c>
      <c r="C15199">
        <v>50</v>
      </c>
    </row>
    <row r="15200" spans="1:3" x14ac:dyDescent="0.2">
      <c r="A15200">
        <v>110</v>
      </c>
      <c r="B15200">
        <v>18</v>
      </c>
      <c r="C15200">
        <v>79</v>
      </c>
    </row>
    <row r="15201" spans="1:3" x14ac:dyDescent="0.2">
      <c r="A15201">
        <v>110</v>
      </c>
      <c r="B15201">
        <v>19</v>
      </c>
      <c r="C15201">
        <v>69</v>
      </c>
    </row>
    <row r="15202" spans="1:3" x14ac:dyDescent="0.2">
      <c r="A15202">
        <v>110</v>
      </c>
      <c r="B15202">
        <v>20</v>
      </c>
      <c r="C15202">
        <v>66</v>
      </c>
    </row>
    <row r="15203" spans="1:3" x14ac:dyDescent="0.2">
      <c r="A15203">
        <v>110</v>
      </c>
      <c r="B15203">
        <v>21</v>
      </c>
      <c r="C15203">
        <v>99</v>
      </c>
    </row>
    <row r="15204" spans="1:3" x14ac:dyDescent="0.2">
      <c r="A15204">
        <v>110</v>
      </c>
      <c r="B15204">
        <v>22</v>
      </c>
      <c r="C15204">
        <v>70</v>
      </c>
    </row>
    <row r="15205" spans="1:3" x14ac:dyDescent="0.2">
      <c r="A15205">
        <v>110</v>
      </c>
      <c r="B15205">
        <v>23</v>
      </c>
      <c r="C15205">
        <v>66</v>
      </c>
    </row>
    <row r="15206" spans="1:3" x14ac:dyDescent="0.2">
      <c r="A15206">
        <v>110</v>
      </c>
      <c r="B15206">
        <v>24</v>
      </c>
      <c r="C15206">
        <v>49</v>
      </c>
    </row>
    <row r="15207" spans="1:3" x14ac:dyDescent="0.2">
      <c r="A15207">
        <v>110</v>
      </c>
      <c r="B15207">
        <v>25</v>
      </c>
      <c r="C15207">
        <v>41</v>
      </c>
    </row>
    <row r="15208" spans="1:3" x14ac:dyDescent="0.2">
      <c r="A15208">
        <v>110</v>
      </c>
      <c r="B15208">
        <v>26</v>
      </c>
      <c r="C15208">
        <v>27</v>
      </c>
    </row>
    <row r="15209" spans="1:3" x14ac:dyDescent="0.2">
      <c r="A15209">
        <v>110</v>
      </c>
      <c r="B15209">
        <v>27</v>
      </c>
      <c r="C15209">
        <v>46</v>
      </c>
    </row>
    <row r="15210" spans="1:3" x14ac:dyDescent="0.2">
      <c r="A15210">
        <v>110</v>
      </c>
      <c r="B15210">
        <v>28</v>
      </c>
      <c r="C15210">
        <v>65</v>
      </c>
    </row>
    <row r="15211" spans="1:3" x14ac:dyDescent="0.2">
      <c r="A15211">
        <v>110</v>
      </c>
      <c r="B15211">
        <v>29</v>
      </c>
      <c r="C15211">
        <v>74</v>
      </c>
    </row>
    <row r="15212" spans="1:3" x14ac:dyDescent="0.2">
      <c r="A15212">
        <v>110</v>
      </c>
      <c r="B15212">
        <v>30</v>
      </c>
      <c r="C15212">
        <v>49</v>
      </c>
    </row>
    <row r="15213" spans="1:3" x14ac:dyDescent="0.2">
      <c r="A15213">
        <v>110</v>
      </c>
      <c r="B15213">
        <v>31</v>
      </c>
      <c r="C15213">
        <v>46</v>
      </c>
    </row>
    <row r="15214" spans="1:3" x14ac:dyDescent="0.2">
      <c r="A15214">
        <v>110</v>
      </c>
      <c r="B15214">
        <v>32</v>
      </c>
      <c r="C15214">
        <v>74</v>
      </c>
    </row>
    <row r="15215" spans="1:3" x14ac:dyDescent="0.2">
      <c r="A15215">
        <v>110</v>
      </c>
      <c r="B15215">
        <v>33</v>
      </c>
      <c r="C15215">
        <v>88</v>
      </c>
    </row>
    <row r="15216" spans="1:3" x14ac:dyDescent="0.2">
      <c r="A15216">
        <v>110</v>
      </c>
      <c r="B15216">
        <v>34</v>
      </c>
      <c r="C15216">
        <v>88</v>
      </c>
    </row>
    <row r="15217" spans="1:3" x14ac:dyDescent="0.2">
      <c r="A15217">
        <v>110</v>
      </c>
      <c r="B15217">
        <v>35</v>
      </c>
      <c r="C15217">
        <v>103</v>
      </c>
    </row>
    <row r="15218" spans="1:3" x14ac:dyDescent="0.2">
      <c r="A15218">
        <v>110</v>
      </c>
      <c r="B15218">
        <v>36</v>
      </c>
      <c r="C15218">
        <v>103</v>
      </c>
    </row>
    <row r="15219" spans="1:3" x14ac:dyDescent="0.2">
      <c r="A15219">
        <v>110</v>
      </c>
      <c r="B15219">
        <v>37</v>
      </c>
      <c r="C15219">
        <v>67</v>
      </c>
    </row>
    <row r="15220" spans="1:3" x14ac:dyDescent="0.2">
      <c r="A15220">
        <v>110</v>
      </c>
      <c r="B15220">
        <v>38</v>
      </c>
      <c r="C15220">
        <v>114</v>
      </c>
    </row>
    <row r="15221" spans="1:3" x14ac:dyDescent="0.2">
      <c r="A15221">
        <v>110</v>
      </c>
      <c r="B15221">
        <v>39</v>
      </c>
      <c r="C15221">
        <v>80</v>
      </c>
    </row>
    <row r="15222" spans="1:3" x14ac:dyDescent="0.2">
      <c r="A15222">
        <v>110</v>
      </c>
      <c r="B15222">
        <v>40</v>
      </c>
      <c r="C15222">
        <v>46</v>
      </c>
    </row>
    <row r="15223" spans="1:3" x14ac:dyDescent="0.2">
      <c r="A15223">
        <v>110</v>
      </c>
      <c r="B15223">
        <v>41</v>
      </c>
      <c r="C15223">
        <v>46</v>
      </c>
    </row>
    <row r="15224" spans="1:3" x14ac:dyDescent="0.2">
      <c r="A15224">
        <v>110</v>
      </c>
      <c r="B15224">
        <v>42</v>
      </c>
      <c r="C15224">
        <v>46</v>
      </c>
    </row>
    <row r="15225" spans="1:3" x14ac:dyDescent="0.2">
      <c r="A15225">
        <v>110</v>
      </c>
      <c r="B15225">
        <v>43</v>
      </c>
      <c r="C15225">
        <v>46</v>
      </c>
    </row>
    <row r="15226" spans="1:3" x14ac:dyDescent="0.2">
      <c r="A15226">
        <v>110</v>
      </c>
      <c r="B15226">
        <v>44</v>
      </c>
      <c r="C15226">
        <v>67</v>
      </c>
    </row>
    <row r="15227" spans="1:3" x14ac:dyDescent="0.2">
      <c r="A15227">
        <v>110</v>
      </c>
      <c r="B15227">
        <v>45</v>
      </c>
      <c r="C15227">
        <v>64</v>
      </c>
    </row>
    <row r="15228" spans="1:3" x14ac:dyDescent="0.2">
      <c r="A15228">
        <v>110</v>
      </c>
      <c r="B15228">
        <v>46</v>
      </c>
      <c r="C15228">
        <v>92</v>
      </c>
    </row>
    <row r="15229" spans="1:3" x14ac:dyDescent="0.2">
      <c r="A15229">
        <v>110</v>
      </c>
      <c r="B15229">
        <v>47</v>
      </c>
      <c r="C15229">
        <v>92</v>
      </c>
    </row>
    <row r="15230" spans="1:3" x14ac:dyDescent="0.2">
      <c r="A15230">
        <v>110</v>
      </c>
      <c r="B15230">
        <v>48</v>
      </c>
      <c r="C15230">
        <v>63</v>
      </c>
    </row>
    <row r="15231" spans="1:3" x14ac:dyDescent="0.2">
      <c r="A15231">
        <v>110</v>
      </c>
      <c r="B15231">
        <v>49</v>
      </c>
      <c r="C15231">
        <v>93</v>
      </c>
    </row>
    <row r="15232" spans="1:3" x14ac:dyDescent="0.2">
      <c r="A15232">
        <v>110</v>
      </c>
      <c r="B15232">
        <v>50</v>
      </c>
      <c r="C15232">
        <v>46</v>
      </c>
    </row>
    <row r="15233" spans="1:3" x14ac:dyDescent="0.2">
      <c r="A15233">
        <v>110</v>
      </c>
      <c r="B15233">
        <v>51</v>
      </c>
      <c r="C15233">
        <v>65</v>
      </c>
    </row>
    <row r="15234" spans="1:3" x14ac:dyDescent="0.2">
      <c r="A15234">
        <v>110</v>
      </c>
      <c r="B15234">
        <v>52</v>
      </c>
      <c r="C15234">
        <v>99</v>
      </c>
    </row>
    <row r="15235" spans="1:3" x14ac:dyDescent="0.2">
      <c r="A15235">
        <v>110</v>
      </c>
      <c r="B15235">
        <v>53</v>
      </c>
      <c r="C15235">
        <v>99</v>
      </c>
    </row>
    <row r="15236" spans="1:3" x14ac:dyDescent="0.2">
      <c r="A15236">
        <v>110</v>
      </c>
      <c r="B15236">
        <v>54</v>
      </c>
      <c r="C15236">
        <v>85</v>
      </c>
    </row>
    <row r="15237" spans="1:3" x14ac:dyDescent="0.2">
      <c r="A15237">
        <v>110</v>
      </c>
      <c r="B15237">
        <v>55</v>
      </c>
      <c r="C15237">
        <v>83</v>
      </c>
    </row>
    <row r="15238" spans="1:3" x14ac:dyDescent="0.2">
      <c r="A15238">
        <v>110</v>
      </c>
      <c r="B15238">
        <v>56</v>
      </c>
      <c r="C15238">
        <v>83</v>
      </c>
    </row>
    <row r="15239" spans="1:3" x14ac:dyDescent="0.2">
      <c r="A15239">
        <v>110</v>
      </c>
      <c r="B15239">
        <v>57</v>
      </c>
      <c r="C15239">
        <v>83</v>
      </c>
    </row>
    <row r="15240" spans="1:3" x14ac:dyDescent="0.2">
      <c r="A15240">
        <v>110</v>
      </c>
      <c r="B15240">
        <v>58</v>
      </c>
      <c r="C15240">
        <v>65</v>
      </c>
    </row>
    <row r="15241" spans="1:3" x14ac:dyDescent="0.2">
      <c r="A15241">
        <v>110</v>
      </c>
      <c r="B15241">
        <v>59</v>
      </c>
      <c r="C15241">
        <v>65</v>
      </c>
    </row>
    <row r="15242" spans="1:3" x14ac:dyDescent="0.2">
      <c r="A15242">
        <v>110</v>
      </c>
      <c r="B15242">
        <v>60</v>
      </c>
      <c r="C15242">
        <v>123</v>
      </c>
    </row>
    <row r="15243" spans="1:3" x14ac:dyDescent="0.2">
      <c r="A15243">
        <v>110</v>
      </c>
      <c r="B15243">
        <v>61</v>
      </c>
      <c r="C15243">
        <v>63</v>
      </c>
    </row>
    <row r="15244" spans="1:3" x14ac:dyDescent="0.2">
      <c r="A15244">
        <v>110</v>
      </c>
      <c r="B15244">
        <v>62</v>
      </c>
      <c r="C15244">
        <v>64</v>
      </c>
    </row>
    <row r="15245" spans="1:3" x14ac:dyDescent="0.2">
      <c r="A15245">
        <v>110</v>
      </c>
      <c r="B15245">
        <v>63</v>
      </c>
      <c r="C15245">
        <v>67</v>
      </c>
    </row>
    <row r="15246" spans="1:3" x14ac:dyDescent="0.2">
      <c r="A15246">
        <v>110</v>
      </c>
      <c r="B15246">
        <v>64</v>
      </c>
      <c r="C15246">
        <v>93</v>
      </c>
    </row>
    <row r="15247" spans="1:3" x14ac:dyDescent="0.2">
      <c r="A15247">
        <v>110</v>
      </c>
      <c r="B15247">
        <v>65</v>
      </c>
      <c r="C15247">
        <v>48</v>
      </c>
    </row>
    <row r="15248" spans="1:3" x14ac:dyDescent="0.2">
      <c r="A15248">
        <v>110</v>
      </c>
      <c r="B15248">
        <v>66</v>
      </c>
      <c r="C15248">
        <v>93</v>
      </c>
    </row>
    <row r="15249" spans="1:3" x14ac:dyDescent="0.2">
      <c r="A15249">
        <v>110</v>
      </c>
      <c r="B15249">
        <v>67</v>
      </c>
      <c r="C15249">
        <v>60</v>
      </c>
    </row>
    <row r="15250" spans="1:3" x14ac:dyDescent="0.2">
      <c r="A15250">
        <v>110</v>
      </c>
      <c r="B15250">
        <v>68</v>
      </c>
      <c r="C15250">
        <v>101</v>
      </c>
    </row>
    <row r="15251" spans="1:3" x14ac:dyDescent="0.2">
      <c r="A15251">
        <v>110</v>
      </c>
      <c r="B15251">
        <v>69</v>
      </c>
      <c r="C15251">
        <v>46</v>
      </c>
    </row>
    <row r="15252" spans="1:3" x14ac:dyDescent="0.2">
      <c r="A15252">
        <v>110</v>
      </c>
      <c r="B15252">
        <v>70</v>
      </c>
      <c r="C15252">
        <v>10</v>
      </c>
    </row>
    <row r="15253" spans="1:3" x14ac:dyDescent="0.2">
      <c r="A15253">
        <v>110</v>
      </c>
      <c r="B15253">
        <v>71</v>
      </c>
      <c r="C15253">
        <v>122</v>
      </c>
    </row>
    <row r="15254" spans="1:3" x14ac:dyDescent="0.2">
      <c r="A15254">
        <v>110</v>
      </c>
      <c r="B15254">
        <v>72</v>
      </c>
      <c r="C15254">
        <v>80</v>
      </c>
    </row>
    <row r="15255" spans="1:3" x14ac:dyDescent="0.2">
      <c r="A15255">
        <v>110</v>
      </c>
      <c r="B15255">
        <v>73</v>
      </c>
      <c r="C15255">
        <v>99</v>
      </c>
    </row>
    <row r="15256" spans="1:3" x14ac:dyDescent="0.2">
      <c r="A15256">
        <v>110</v>
      </c>
      <c r="B15256">
        <v>74</v>
      </c>
      <c r="C15256">
        <v>76</v>
      </c>
    </row>
    <row r="15257" spans="1:3" x14ac:dyDescent="0.2">
      <c r="A15257">
        <v>110</v>
      </c>
      <c r="B15257">
        <v>75</v>
      </c>
      <c r="C15257">
        <v>76</v>
      </c>
    </row>
    <row r="15258" spans="1:3" x14ac:dyDescent="0.2">
      <c r="A15258">
        <v>110</v>
      </c>
      <c r="B15258">
        <v>76</v>
      </c>
      <c r="C15258">
        <v>37</v>
      </c>
    </row>
    <row r="15259" spans="1:3" x14ac:dyDescent="0.2">
      <c r="A15259">
        <v>110</v>
      </c>
      <c r="B15259">
        <v>77</v>
      </c>
      <c r="C15259">
        <v>44</v>
      </c>
    </row>
    <row r="15260" spans="1:3" x14ac:dyDescent="0.2">
      <c r="A15260">
        <v>110</v>
      </c>
      <c r="B15260">
        <v>78</v>
      </c>
      <c r="C15260">
        <v>70</v>
      </c>
    </row>
    <row r="15261" spans="1:3" x14ac:dyDescent="0.2">
      <c r="A15261">
        <v>110</v>
      </c>
      <c r="B15261">
        <v>79</v>
      </c>
      <c r="C15261">
        <v>122</v>
      </c>
    </row>
    <row r="15262" spans="1:3" x14ac:dyDescent="0.2">
      <c r="A15262">
        <v>110</v>
      </c>
      <c r="B15262">
        <v>80</v>
      </c>
      <c r="C15262">
        <v>10</v>
      </c>
    </row>
    <row r="15263" spans="1:3" x14ac:dyDescent="0.2">
      <c r="A15263">
        <v>110</v>
      </c>
      <c r="B15263">
        <v>81</v>
      </c>
      <c r="C15263">
        <v>85</v>
      </c>
    </row>
    <row r="15264" spans="1:3" x14ac:dyDescent="0.2">
      <c r="A15264">
        <v>110</v>
      </c>
      <c r="B15264">
        <v>82</v>
      </c>
      <c r="C15264">
        <v>79</v>
      </c>
    </row>
    <row r="15265" spans="1:3" x14ac:dyDescent="0.2">
      <c r="A15265">
        <v>110</v>
      </c>
      <c r="B15265">
        <v>83</v>
      </c>
      <c r="C15265">
        <v>113</v>
      </c>
    </row>
    <row r="15266" spans="1:3" x14ac:dyDescent="0.2">
      <c r="A15266">
        <v>110</v>
      </c>
      <c r="B15266">
        <v>84</v>
      </c>
      <c r="C15266">
        <v>112</v>
      </c>
    </row>
    <row r="15267" spans="1:3" x14ac:dyDescent="0.2">
      <c r="A15267">
        <v>110</v>
      </c>
      <c r="B15267">
        <v>85</v>
      </c>
      <c r="C15267">
        <v>108</v>
      </c>
    </row>
    <row r="15268" spans="1:3" x14ac:dyDescent="0.2">
      <c r="A15268">
        <v>110</v>
      </c>
      <c r="B15268">
        <v>86</v>
      </c>
      <c r="C15268">
        <v>121</v>
      </c>
    </row>
    <row r="15269" spans="1:3" x14ac:dyDescent="0.2">
      <c r="A15269">
        <v>110</v>
      </c>
      <c r="B15269">
        <v>87</v>
      </c>
      <c r="C15269">
        <v>114</v>
      </c>
    </row>
    <row r="15270" spans="1:3" x14ac:dyDescent="0.2">
      <c r="A15270">
        <v>110</v>
      </c>
      <c r="B15270">
        <v>88</v>
      </c>
      <c r="C15270">
        <v>97</v>
      </c>
    </row>
    <row r="15271" spans="1:3" x14ac:dyDescent="0.2">
      <c r="A15271">
        <v>110</v>
      </c>
      <c r="B15271">
        <v>89</v>
      </c>
      <c r="C15271">
        <v>70</v>
      </c>
    </row>
    <row r="15272" spans="1:3" x14ac:dyDescent="0.2">
      <c r="A15272">
        <v>110</v>
      </c>
      <c r="B15272">
        <v>90</v>
      </c>
      <c r="C15272">
        <v>85</v>
      </c>
    </row>
    <row r="15273" spans="1:3" x14ac:dyDescent="0.2">
      <c r="A15273">
        <v>110</v>
      </c>
      <c r="B15273">
        <v>91</v>
      </c>
      <c r="C15273">
        <v>65</v>
      </c>
    </row>
    <row r="15274" spans="1:3" x14ac:dyDescent="0.2">
      <c r="A15274">
        <v>110</v>
      </c>
      <c r="B15274">
        <v>92</v>
      </c>
      <c r="C15274">
        <v>87</v>
      </c>
    </row>
    <row r="15275" spans="1:3" x14ac:dyDescent="0.2">
      <c r="A15275">
        <v>110</v>
      </c>
      <c r="B15275">
        <v>93</v>
      </c>
      <c r="C15275">
        <v>44</v>
      </c>
    </row>
    <row r="15276" spans="1:3" x14ac:dyDescent="0.2">
      <c r="A15276">
        <v>110</v>
      </c>
      <c r="B15276">
        <v>94</v>
      </c>
      <c r="C15276">
        <v>44</v>
      </c>
    </row>
    <row r="15277" spans="1:3" x14ac:dyDescent="0.2">
      <c r="A15277">
        <v>110</v>
      </c>
      <c r="B15277">
        <v>95</v>
      </c>
      <c r="C15277">
        <v>105</v>
      </c>
    </row>
    <row r="15278" spans="1:3" x14ac:dyDescent="0.2">
      <c r="A15278">
        <v>110</v>
      </c>
      <c r="B15278">
        <v>96</v>
      </c>
      <c r="C15278">
        <v>49</v>
      </c>
    </row>
    <row r="15279" spans="1:3" x14ac:dyDescent="0.2">
      <c r="A15279">
        <v>110</v>
      </c>
      <c r="B15279">
        <v>97</v>
      </c>
      <c r="C15279">
        <v>63</v>
      </c>
    </row>
    <row r="15280" spans="1:3" x14ac:dyDescent="0.2">
      <c r="A15280">
        <v>110</v>
      </c>
      <c r="B15280">
        <v>98</v>
      </c>
      <c r="C15280">
        <v>86</v>
      </c>
    </row>
    <row r="15281" spans="1:3" x14ac:dyDescent="0.2">
      <c r="A15281">
        <v>110</v>
      </c>
      <c r="B15281">
        <v>99</v>
      </c>
      <c r="C15281">
        <v>97</v>
      </c>
    </row>
    <row r="15282" spans="1:3" x14ac:dyDescent="0.2">
      <c r="A15282">
        <v>110</v>
      </c>
      <c r="B15282">
        <v>100</v>
      </c>
      <c r="C15282">
        <v>113</v>
      </c>
    </row>
    <row r="15283" spans="1:3" x14ac:dyDescent="0.2">
      <c r="A15283">
        <v>110</v>
      </c>
      <c r="B15283">
        <v>101</v>
      </c>
      <c r="C15283">
        <v>101</v>
      </c>
    </row>
    <row r="15284" spans="1:3" x14ac:dyDescent="0.2">
      <c r="A15284">
        <v>110</v>
      </c>
      <c r="B15284">
        <v>102</v>
      </c>
      <c r="C15284">
        <v>101</v>
      </c>
    </row>
    <row r="15285" spans="1:3" x14ac:dyDescent="0.2">
      <c r="A15285">
        <v>110</v>
      </c>
      <c r="B15285">
        <v>103</v>
      </c>
      <c r="C15285">
        <v>122</v>
      </c>
    </row>
    <row r="15286" spans="1:3" x14ac:dyDescent="0.2">
      <c r="A15286">
        <v>110</v>
      </c>
      <c r="B15286">
        <v>104</v>
      </c>
      <c r="C15286">
        <v>122</v>
      </c>
    </row>
    <row r="15287" spans="1:3" x14ac:dyDescent="0.2">
      <c r="A15287">
        <v>110</v>
      </c>
      <c r="B15287">
        <v>105</v>
      </c>
      <c r="C15287">
        <v>93</v>
      </c>
    </row>
    <row r="15288" spans="1:3" x14ac:dyDescent="0.2">
      <c r="A15288">
        <v>110</v>
      </c>
      <c r="B15288">
        <v>106</v>
      </c>
      <c r="C15288">
        <v>123</v>
      </c>
    </row>
    <row r="15289" spans="1:3" x14ac:dyDescent="0.2">
      <c r="A15289">
        <v>110</v>
      </c>
      <c r="B15289">
        <v>107</v>
      </c>
      <c r="C15289">
        <v>121</v>
      </c>
    </row>
    <row r="15290" spans="1:3" x14ac:dyDescent="0.2">
      <c r="A15290">
        <v>110</v>
      </c>
      <c r="B15290">
        <v>108</v>
      </c>
      <c r="C15290">
        <v>87</v>
      </c>
    </row>
    <row r="15291" spans="1:3" x14ac:dyDescent="0.2">
      <c r="A15291">
        <v>110</v>
      </c>
      <c r="B15291">
        <v>109</v>
      </c>
      <c r="C15291">
        <v>67</v>
      </c>
    </row>
    <row r="15292" spans="1:3" x14ac:dyDescent="0.2">
      <c r="A15292">
        <v>110</v>
      </c>
      <c r="B15292">
        <v>110</v>
      </c>
      <c r="C15292">
        <v>110</v>
      </c>
    </row>
    <row r="15293" spans="1:3" x14ac:dyDescent="0.2">
      <c r="A15293">
        <v>110</v>
      </c>
      <c r="B15293">
        <v>111</v>
      </c>
      <c r="C15293">
        <v>110</v>
      </c>
    </row>
    <row r="15294" spans="1:3" x14ac:dyDescent="0.2">
      <c r="A15294">
        <v>110</v>
      </c>
      <c r="B15294">
        <v>112</v>
      </c>
      <c r="C15294">
        <v>111</v>
      </c>
    </row>
    <row r="15295" spans="1:3" x14ac:dyDescent="0.2">
      <c r="A15295">
        <v>110</v>
      </c>
      <c r="B15295">
        <v>113</v>
      </c>
      <c r="C15295">
        <v>87</v>
      </c>
    </row>
    <row r="15296" spans="1:3" x14ac:dyDescent="0.2">
      <c r="A15296">
        <v>110</v>
      </c>
      <c r="B15296">
        <v>114</v>
      </c>
      <c r="C15296">
        <v>106</v>
      </c>
    </row>
    <row r="15297" spans="1:3" x14ac:dyDescent="0.2">
      <c r="A15297">
        <v>110</v>
      </c>
      <c r="B15297">
        <v>115</v>
      </c>
      <c r="C15297">
        <v>85</v>
      </c>
    </row>
    <row r="15298" spans="1:3" x14ac:dyDescent="0.2">
      <c r="A15298">
        <v>110</v>
      </c>
      <c r="B15298">
        <v>116</v>
      </c>
      <c r="C15298">
        <v>83</v>
      </c>
    </row>
    <row r="15299" spans="1:3" x14ac:dyDescent="0.2">
      <c r="A15299">
        <v>110</v>
      </c>
      <c r="B15299">
        <v>117</v>
      </c>
      <c r="C15299">
        <v>106</v>
      </c>
    </row>
    <row r="15300" spans="1:3" x14ac:dyDescent="0.2">
      <c r="A15300">
        <v>110</v>
      </c>
      <c r="B15300">
        <v>118</v>
      </c>
      <c r="C15300">
        <v>120</v>
      </c>
    </row>
    <row r="15301" spans="1:3" x14ac:dyDescent="0.2">
      <c r="A15301">
        <v>110</v>
      </c>
      <c r="B15301">
        <v>119</v>
      </c>
      <c r="C15301">
        <v>121</v>
      </c>
    </row>
    <row r="15302" spans="1:3" x14ac:dyDescent="0.2">
      <c r="A15302">
        <v>110</v>
      </c>
      <c r="B15302">
        <v>120</v>
      </c>
      <c r="C15302">
        <v>86</v>
      </c>
    </row>
    <row r="15303" spans="1:3" x14ac:dyDescent="0.2">
      <c r="A15303">
        <v>110</v>
      </c>
      <c r="B15303">
        <v>121</v>
      </c>
      <c r="C15303">
        <v>101</v>
      </c>
    </row>
    <row r="15304" spans="1:3" x14ac:dyDescent="0.2">
      <c r="A15304">
        <v>110</v>
      </c>
      <c r="B15304">
        <v>122</v>
      </c>
      <c r="C15304">
        <v>37</v>
      </c>
    </row>
    <row r="15305" spans="1:3" x14ac:dyDescent="0.2">
      <c r="A15305">
        <v>110</v>
      </c>
      <c r="B15305">
        <v>123</v>
      </c>
      <c r="C15305">
        <v>123</v>
      </c>
    </row>
    <row r="15306" spans="1:3" x14ac:dyDescent="0.2">
      <c r="A15306">
        <v>110</v>
      </c>
      <c r="B15306">
        <v>124</v>
      </c>
      <c r="C15306">
        <v>123</v>
      </c>
    </row>
    <row r="15307" spans="1:3" x14ac:dyDescent="0.2">
      <c r="A15307">
        <v>110</v>
      </c>
      <c r="B15307">
        <v>125</v>
      </c>
      <c r="C15307">
        <v>119</v>
      </c>
    </row>
    <row r="15308" spans="1:3" x14ac:dyDescent="0.2">
      <c r="A15308">
        <v>110</v>
      </c>
      <c r="B15308">
        <v>126</v>
      </c>
      <c r="C15308">
        <v>120</v>
      </c>
    </row>
    <row r="15309" spans="1:3" x14ac:dyDescent="0.2">
      <c r="A15309">
        <v>110</v>
      </c>
      <c r="B15309">
        <v>127</v>
      </c>
      <c r="C15309">
        <v>121</v>
      </c>
    </row>
    <row r="15310" spans="1:3" x14ac:dyDescent="0.2">
      <c r="A15310">
        <v>110</v>
      </c>
      <c r="B15310">
        <v>128</v>
      </c>
      <c r="C15310">
        <v>101</v>
      </c>
    </row>
    <row r="15311" spans="1:3" x14ac:dyDescent="0.2">
      <c r="A15311">
        <v>110</v>
      </c>
      <c r="B15311">
        <v>129</v>
      </c>
      <c r="C15311">
        <v>121</v>
      </c>
    </row>
    <row r="15312" spans="1:3" x14ac:dyDescent="0.2">
      <c r="A15312">
        <v>110</v>
      </c>
      <c r="B15312">
        <v>130</v>
      </c>
      <c r="C15312">
        <v>60</v>
      </c>
    </row>
    <row r="15313" spans="1:3" x14ac:dyDescent="0.2">
      <c r="A15313">
        <v>110</v>
      </c>
      <c r="B15313">
        <v>131</v>
      </c>
      <c r="C15313">
        <v>86</v>
      </c>
    </row>
    <row r="15314" spans="1:3" x14ac:dyDescent="0.2">
      <c r="A15314">
        <v>110</v>
      </c>
      <c r="B15314">
        <v>132</v>
      </c>
      <c r="C15314">
        <v>119</v>
      </c>
    </row>
    <row r="15315" spans="1:3" x14ac:dyDescent="0.2">
      <c r="A15315">
        <v>110</v>
      </c>
      <c r="B15315">
        <v>133</v>
      </c>
      <c r="C15315">
        <v>119</v>
      </c>
    </row>
    <row r="15316" spans="1:3" x14ac:dyDescent="0.2">
      <c r="A15316">
        <v>110</v>
      </c>
      <c r="B15316">
        <v>134</v>
      </c>
      <c r="C15316">
        <v>119</v>
      </c>
    </row>
    <row r="15317" spans="1:3" x14ac:dyDescent="0.2">
      <c r="A15317">
        <v>110</v>
      </c>
      <c r="B15317">
        <v>135</v>
      </c>
      <c r="C15317">
        <v>86</v>
      </c>
    </row>
    <row r="15318" spans="1:3" x14ac:dyDescent="0.2">
      <c r="A15318">
        <v>110</v>
      </c>
      <c r="B15318">
        <v>136</v>
      </c>
      <c r="C15318">
        <v>119</v>
      </c>
    </row>
    <row r="15319" spans="1:3" x14ac:dyDescent="0.2">
      <c r="A15319">
        <v>110</v>
      </c>
      <c r="B15319">
        <v>137</v>
      </c>
      <c r="C15319">
        <v>119</v>
      </c>
    </row>
    <row r="15320" spans="1:3" x14ac:dyDescent="0.2">
      <c r="A15320">
        <v>111</v>
      </c>
      <c r="B15320">
        <v>0</v>
      </c>
      <c r="C15320">
        <v>69</v>
      </c>
    </row>
    <row r="15321" spans="1:3" x14ac:dyDescent="0.2">
      <c r="A15321">
        <v>111</v>
      </c>
      <c r="B15321">
        <v>1</v>
      </c>
      <c r="C15321">
        <v>69</v>
      </c>
    </row>
    <row r="15322" spans="1:3" x14ac:dyDescent="0.2">
      <c r="A15322">
        <v>111</v>
      </c>
      <c r="B15322">
        <v>2</v>
      </c>
      <c r="C15322">
        <v>50</v>
      </c>
    </row>
    <row r="15323" spans="1:3" x14ac:dyDescent="0.2">
      <c r="A15323">
        <v>111</v>
      </c>
      <c r="B15323">
        <v>3</v>
      </c>
      <c r="C15323">
        <v>103</v>
      </c>
    </row>
    <row r="15324" spans="1:3" x14ac:dyDescent="0.2">
      <c r="A15324">
        <v>111</v>
      </c>
      <c r="B15324">
        <v>4</v>
      </c>
      <c r="C15324">
        <v>79</v>
      </c>
    </row>
    <row r="15325" spans="1:3" x14ac:dyDescent="0.2">
      <c r="A15325">
        <v>111</v>
      </c>
      <c r="B15325">
        <v>5</v>
      </c>
      <c r="C15325">
        <v>74</v>
      </c>
    </row>
    <row r="15326" spans="1:3" x14ac:dyDescent="0.2">
      <c r="A15326">
        <v>111</v>
      </c>
      <c r="B15326">
        <v>6</v>
      </c>
      <c r="C15326">
        <v>79</v>
      </c>
    </row>
    <row r="15327" spans="1:3" x14ac:dyDescent="0.2">
      <c r="A15327">
        <v>111</v>
      </c>
      <c r="B15327">
        <v>7</v>
      </c>
      <c r="C15327">
        <v>66</v>
      </c>
    </row>
    <row r="15328" spans="1:3" x14ac:dyDescent="0.2">
      <c r="A15328">
        <v>111</v>
      </c>
      <c r="B15328">
        <v>8</v>
      </c>
      <c r="C15328">
        <v>99</v>
      </c>
    </row>
    <row r="15329" spans="1:3" x14ac:dyDescent="0.2">
      <c r="A15329">
        <v>111</v>
      </c>
      <c r="B15329">
        <v>9</v>
      </c>
      <c r="C15329">
        <v>74</v>
      </c>
    </row>
    <row r="15330" spans="1:3" x14ac:dyDescent="0.2">
      <c r="A15330">
        <v>111</v>
      </c>
      <c r="B15330">
        <v>10</v>
      </c>
      <c r="C15330">
        <v>63</v>
      </c>
    </row>
    <row r="15331" spans="1:3" x14ac:dyDescent="0.2">
      <c r="A15331">
        <v>111</v>
      </c>
      <c r="B15331">
        <v>11</v>
      </c>
      <c r="C15331">
        <v>71</v>
      </c>
    </row>
    <row r="15332" spans="1:3" x14ac:dyDescent="0.2">
      <c r="A15332">
        <v>111</v>
      </c>
      <c r="B15332">
        <v>12</v>
      </c>
      <c r="C15332">
        <v>71</v>
      </c>
    </row>
    <row r="15333" spans="1:3" x14ac:dyDescent="0.2">
      <c r="A15333">
        <v>111</v>
      </c>
      <c r="B15333">
        <v>13</v>
      </c>
      <c r="C15333">
        <v>66</v>
      </c>
    </row>
    <row r="15334" spans="1:3" x14ac:dyDescent="0.2">
      <c r="A15334">
        <v>111</v>
      </c>
      <c r="B15334">
        <v>14</v>
      </c>
      <c r="C15334">
        <v>66</v>
      </c>
    </row>
    <row r="15335" spans="1:3" x14ac:dyDescent="0.2">
      <c r="A15335">
        <v>111</v>
      </c>
      <c r="B15335">
        <v>15</v>
      </c>
      <c r="C15335">
        <v>27</v>
      </c>
    </row>
    <row r="15336" spans="1:3" x14ac:dyDescent="0.2">
      <c r="A15336">
        <v>111</v>
      </c>
      <c r="B15336">
        <v>16</v>
      </c>
      <c r="C15336">
        <v>79</v>
      </c>
    </row>
    <row r="15337" spans="1:3" x14ac:dyDescent="0.2">
      <c r="A15337">
        <v>111</v>
      </c>
      <c r="B15337">
        <v>17</v>
      </c>
      <c r="C15337">
        <v>41</v>
      </c>
    </row>
    <row r="15338" spans="1:3" x14ac:dyDescent="0.2">
      <c r="A15338">
        <v>111</v>
      </c>
      <c r="B15338">
        <v>18</v>
      </c>
      <c r="C15338">
        <v>71</v>
      </c>
    </row>
    <row r="15339" spans="1:3" x14ac:dyDescent="0.2">
      <c r="A15339">
        <v>111</v>
      </c>
      <c r="B15339">
        <v>19</v>
      </c>
      <c r="C15339">
        <v>27</v>
      </c>
    </row>
    <row r="15340" spans="1:3" x14ac:dyDescent="0.2">
      <c r="A15340">
        <v>111</v>
      </c>
      <c r="B15340">
        <v>20</v>
      </c>
      <c r="C15340">
        <v>66</v>
      </c>
    </row>
    <row r="15341" spans="1:3" x14ac:dyDescent="0.2">
      <c r="A15341">
        <v>111</v>
      </c>
      <c r="B15341">
        <v>21</v>
      </c>
      <c r="C15341">
        <v>99</v>
      </c>
    </row>
    <row r="15342" spans="1:3" x14ac:dyDescent="0.2">
      <c r="A15342">
        <v>111</v>
      </c>
      <c r="B15342">
        <v>22</v>
      </c>
      <c r="C15342">
        <v>70</v>
      </c>
    </row>
    <row r="15343" spans="1:3" x14ac:dyDescent="0.2">
      <c r="A15343">
        <v>111</v>
      </c>
      <c r="B15343">
        <v>23</v>
      </c>
      <c r="C15343">
        <v>80</v>
      </c>
    </row>
    <row r="15344" spans="1:3" x14ac:dyDescent="0.2">
      <c r="A15344">
        <v>111</v>
      </c>
      <c r="B15344">
        <v>24</v>
      </c>
      <c r="C15344">
        <v>49</v>
      </c>
    </row>
    <row r="15345" spans="1:3" x14ac:dyDescent="0.2">
      <c r="A15345">
        <v>111</v>
      </c>
      <c r="B15345">
        <v>25</v>
      </c>
      <c r="C15345">
        <v>41</v>
      </c>
    </row>
    <row r="15346" spans="1:3" x14ac:dyDescent="0.2">
      <c r="A15346">
        <v>111</v>
      </c>
      <c r="B15346">
        <v>26</v>
      </c>
      <c r="C15346">
        <v>103</v>
      </c>
    </row>
    <row r="15347" spans="1:3" x14ac:dyDescent="0.2">
      <c r="A15347">
        <v>111</v>
      </c>
      <c r="B15347">
        <v>27</v>
      </c>
      <c r="C15347">
        <v>122</v>
      </c>
    </row>
    <row r="15348" spans="1:3" x14ac:dyDescent="0.2">
      <c r="A15348">
        <v>111</v>
      </c>
      <c r="B15348">
        <v>28</v>
      </c>
      <c r="C15348">
        <v>65</v>
      </c>
    </row>
    <row r="15349" spans="1:3" x14ac:dyDescent="0.2">
      <c r="A15349">
        <v>111</v>
      </c>
      <c r="B15349">
        <v>29</v>
      </c>
      <c r="C15349">
        <v>74</v>
      </c>
    </row>
    <row r="15350" spans="1:3" x14ac:dyDescent="0.2">
      <c r="A15350">
        <v>111</v>
      </c>
      <c r="B15350">
        <v>30</v>
      </c>
      <c r="C15350">
        <v>49</v>
      </c>
    </row>
    <row r="15351" spans="1:3" x14ac:dyDescent="0.2">
      <c r="A15351">
        <v>111</v>
      </c>
      <c r="B15351">
        <v>31</v>
      </c>
      <c r="C15351">
        <v>46</v>
      </c>
    </row>
    <row r="15352" spans="1:3" x14ac:dyDescent="0.2">
      <c r="A15352">
        <v>111</v>
      </c>
      <c r="B15352">
        <v>32</v>
      </c>
      <c r="C15352">
        <v>64</v>
      </c>
    </row>
    <row r="15353" spans="1:3" x14ac:dyDescent="0.2">
      <c r="A15353">
        <v>111</v>
      </c>
      <c r="B15353">
        <v>33</v>
      </c>
      <c r="C15353">
        <v>65</v>
      </c>
    </row>
    <row r="15354" spans="1:3" x14ac:dyDescent="0.2">
      <c r="A15354">
        <v>111</v>
      </c>
      <c r="B15354">
        <v>34</v>
      </c>
      <c r="C15354">
        <v>88</v>
      </c>
    </row>
    <row r="15355" spans="1:3" x14ac:dyDescent="0.2">
      <c r="A15355">
        <v>111</v>
      </c>
      <c r="B15355">
        <v>35</v>
      </c>
      <c r="C15355">
        <v>79</v>
      </c>
    </row>
    <row r="15356" spans="1:3" x14ac:dyDescent="0.2">
      <c r="A15356">
        <v>111</v>
      </c>
      <c r="B15356">
        <v>36</v>
      </c>
      <c r="C15356">
        <v>103</v>
      </c>
    </row>
    <row r="15357" spans="1:3" x14ac:dyDescent="0.2">
      <c r="A15357">
        <v>111</v>
      </c>
      <c r="B15357">
        <v>37</v>
      </c>
      <c r="C15357">
        <v>67</v>
      </c>
    </row>
    <row r="15358" spans="1:3" x14ac:dyDescent="0.2">
      <c r="A15358">
        <v>111</v>
      </c>
      <c r="B15358">
        <v>38</v>
      </c>
      <c r="C15358">
        <v>114</v>
      </c>
    </row>
    <row r="15359" spans="1:3" x14ac:dyDescent="0.2">
      <c r="A15359">
        <v>111</v>
      </c>
      <c r="B15359">
        <v>39</v>
      </c>
      <c r="C15359">
        <v>70</v>
      </c>
    </row>
    <row r="15360" spans="1:3" x14ac:dyDescent="0.2">
      <c r="A15360">
        <v>111</v>
      </c>
      <c r="B15360">
        <v>40</v>
      </c>
      <c r="C15360">
        <v>46</v>
      </c>
    </row>
    <row r="15361" spans="1:3" x14ac:dyDescent="0.2">
      <c r="A15361">
        <v>111</v>
      </c>
      <c r="B15361">
        <v>41</v>
      </c>
      <c r="C15361">
        <v>46</v>
      </c>
    </row>
    <row r="15362" spans="1:3" x14ac:dyDescent="0.2">
      <c r="A15362">
        <v>111</v>
      </c>
      <c r="B15362">
        <v>42</v>
      </c>
      <c r="C15362">
        <v>46</v>
      </c>
    </row>
    <row r="15363" spans="1:3" x14ac:dyDescent="0.2">
      <c r="A15363">
        <v>111</v>
      </c>
      <c r="B15363">
        <v>43</v>
      </c>
      <c r="C15363">
        <v>46</v>
      </c>
    </row>
    <row r="15364" spans="1:3" x14ac:dyDescent="0.2">
      <c r="A15364">
        <v>111</v>
      </c>
      <c r="B15364">
        <v>44</v>
      </c>
      <c r="C15364">
        <v>67</v>
      </c>
    </row>
    <row r="15365" spans="1:3" x14ac:dyDescent="0.2">
      <c r="A15365">
        <v>111</v>
      </c>
      <c r="B15365">
        <v>45</v>
      </c>
      <c r="C15365">
        <v>64</v>
      </c>
    </row>
    <row r="15366" spans="1:3" x14ac:dyDescent="0.2">
      <c r="A15366">
        <v>111</v>
      </c>
      <c r="B15366">
        <v>46</v>
      </c>
      <c r="C15366">
        <v>92</v>
      </c>
    </row>
    <row r="15367" spans="1:3" x14ac:dyDescent="0.2">
      <c r="A15367">
        <v>111</v>
      </c>
      <c r="B15367">
        <v>47</v>
      </c>
      <c r="C15367">
        <v>37</v>
      </c>
    </row>
    <row r="15368" spans="1:3" x14ac:dyDescent="0.2">
      <c r="A15368">
        <v>111</v>
      </c>
      <c r="B15368">
        <v>48</v>
      </c>
      <c r="C15368">
        <v>87</v>
      </c>
    </row>
    <row r="15369" spans="1:3" x14ac:dyDescent="0.2">
      <c r="A15369">
        <v>111</v>
      </c>
      <c r="B15369">
        <v>49</v>
      </c>
      <c r="C15369">
        <v>93</v>
      </c>
    </row>
    <row r="15370" spans="1:3" x14ac:dyDescent="0.2">
      <c r="A15370">
        <v>111</v>
      </c>
      <c r="B15370">
        <v>50</v>
      </c>
      <c r="C15370">
        <v>46</v>
      </c>
    </row>
    <row r="15371" spans="1:3" x14ac:dyDescent="0.2">
      <c r="A15371">
        <v>111</v>
      </c>
      <c r="B15371">
        <v>51</v>
      </c>
      <c r="C15371">
        <v>65</v>
      </c>
    </row>
    <row r="15372" spans="1:3" x14ac:dyDescent="0.2">
      <c r="A15372">
        <v>111</v>
      </c>
      <c r="B15372">
        <v>52</v>
      </c>
      <c r="C15372">
        <v>99</v>
      </c>
    </row>
    <row r="15373" spans="1:3" x14ac:dyDescent="0.2">
      <c r="A15373">
        <v>111</v>
      </c>
      <c r="B15373">
        <v>53</v>
      </c>
      <c r="C15373">
        <v>99</v>
      </c>
    </row>
    <row r="15374" spans="1:3" x14ac:dyDescent="0.2">
      <c r="A15374">
        <v>111</v>
      </c>
      <c r="B15374">
        <v>54</v>
      </c>
      <c r="C15374">
        <v>85</v>
      </c>
    </row>
    <row r="15375" spans="1:3" x14ac:dyDescent="0.2">
      <c r="A15375">
        <v>111</v>
      </c>
      <c r="B15375">
        <v>55</v>
      </c>
      <c r="C15375">
        <v>83</v>
      </c>
    </row>
    <row r="15376" spans="1:3" x14ac:dyDescent="0.2">
      <c r="A15376">
        <v>111</v>
      </c>
      <c r="B15376">
        <v>56</v>
      </c>
      <c r="C15376">
        <v>83</v>
      </c>
    </row>
    <row r="15377" spans="1:3" x14ac:dyDescent="0.2">
      <c r="A15377">
        <v>111</v>
      </c>
      <c r="B15377">
        <v>57</v>
      </c>
      <c r="C15377">
        <v>85</v>
      </c>
    </row>
    <row r="15378" spans="1:3" x14ac:dyDescent="0.2">
      <c r="A15378">
        <v>111</v>
      </c>
      <c r="B15378">
        <v>58</v>
      </c>
      <c r="C15378">
        <v>83</v>
      </c>
    </row>
    <row r="15379" spans="1:3" x14ac:dyDescent="0.2">
      <c r="A15379">
        <v>111</v>
      </c>
      <c r="B15379">
        <v>59</v>
      </c>
      <c r="C15379">
        <v>65</v>
      </c>
    </row>
    <row r="15380" spans="1:3" x14ac:dyDescent="0.2">
      <c r="A15380">
        <v>111</v>
      </c>
      <c r="B15380">
        <v>60</v>
      </c>
      <c r="C15380">
        <v>123</v>
      </c>
    </row>
    <row r="15381" spans="1:3" x14ac:dyDescent="0.2">
      <c r="A15381">
        <v>111</v>
      </c>
      <c r="B15381">
        <v>61</v>
      </c>
      <c r="C15381">
        <v>63</v>
      </c>
    </row>
    <row r="15382" spans="1:3" x14ac:dyDescent="0.2">
      <c r="A15382">
        <v>111</v>
      </c>
      <c r="B15382">
        <v>62</v>
      </c>
      <c r="C15382">
        <v>49</v>
      </c>
    </row>
    <row r="15383" spans="1:3" x14ac:dyDescent="0.2">
      <c r="A15383">
        <v>111</v>
      </c>
      <c r="B15383">
        <v>63</v>
      </c>
      <c r="C15383">
        <v>117</v>
      </c>
    </row>
    <row r="15384" spans="1:3" x14ac:dyDescent="0.2">
      <c r="A15384">
        <v>111</v>
      </c>
      <c r="B15384">
        <v>64</v>
      </c>
      <c r="C15384">
        <v>93</v>
      </c>
    </row>
    <row r="15385" spans="1:3" x14ac:dyDescent="0.2">
      <c r="A15385">
        <v>111</v>
      </c>
      <c r="B15385">
        <v>65</v>
      </c>
      <c r="C15385">
        <v>113</v>
      </c>
    </row>
    <row r="15386" spans="1:3" x14ac:dyDescent="0.2">
      <c r="A15386">
        <v>111</v>
      </c>
      <c r="B15386">
        <v>66</v>
      </c>
      <c r="C15386">
        <v>10</v>
      </c>
    </row>
    <row r="15387" spans="1:3" x14ac:dyDescent="0.2">
      <c r="A15387">
        <v>111</v>
      </c>
      <c r="B15387">
        <v>67</v>
      </c>
      <c r="C15387">
        <v>106</v>
      </c>
    </row>
    <row r="15388" spans="1:3" x14ac:dyDescent="0.2">
      <c r="A15388">
        <v>111</v>
      </c>
      <c r="B15388">
        <v>68</v>
      </c>
      <c r="C15388">
        <v>121</v>
      </c>
    </row>
    <row r="15389" spans="1:3" x14ac:dyDescent="0.2">
      <c r="A15389">
        <v>111</v>
      </c>
      <c r="B15389">
        <v>69</v>
      </c>
      <c r="C15389">
        <v>46</v>
      </c>
    </row>
    <row r="15390" spans="1:3" x14ac:dyDescent="0.2">
      <c r="A15390">
        <v>111</v>
      </c>
      <c r="B15390">
        <v>70</v>
      </c>
      <c r="C15390">
        <v>10</v>
      </c>
    </row>
    <row r="15391" spans="1:3" x14ac:dyDescent="0.2">
      <c r="A15391">
        <v>111</v>
      </c>
      <c r="B15391">
        <v>71</v>
      </c>
      <c r="C15391">
        <v>76</v>
      </c>
    </row>
    <row r="15392" spans="1:3" x14ac:dyDescent="0.2">
      <c r="A15392">
        <v>111</v>
      </c>
      <c r="B15392">
        <v>72</v>
      </c>
      <c r="C15392">
        <v>80</v>
      </c>
    </row>
    <row r="15393" spans="1:3" x14ac:dyDescent="0.2">
      <c r="A15393">
        <v>111</v>
      </c>
      <c r="B15393">
        <v>73</v>
      </c>
      <c r="C15393">
        <v>88</v>
      </c>
    </row>
    <row r="15394" spans="1:3" x14ac:dyDescent="0.2">
      <c r="A15394">
        <v>111</v>
      </c>
      <c r="B15394">
        <v>74</v>
      </c>
      <c r="C15394">
        <v>76</v>
      </c>
    </row>
    <row r="15395" spans="1:3" x14ac:dyDescent="0.2">
      <c r="A15395">
        <v>111</v>
      </c>
      <c r="B15395">
        <v>75</v>
      </c>
      <c r="C15395">
        <v>93</v>
      </c>
    </row>
    <row r="15396" spans="1:3" x14ac:dyDescent="0.2">
      <c r="A15396">
        <v>111</v>
      </c>
      <c r="B15396">
        <v>76</v>
      </c>
      <c r="C15396">
        <v>44</v>
      </c>
    </row>
    <row r="15397" spans="1:3" x14ac:dyDescent="0.2">
      <c r="A15397">
        <v>111</v>
      </c>
      <c r="B15397">
        <v>77</v>
      </c>
      <c r="C15397">
        <v>44</v>
      </c>
    </row>
    <row r="15398" spans="1:3" x14ac:dyDescent="0.2">
      <c r="A15398">
        <v>111</v>
      </c>
      <c r="B15398">
        <v>78</v>
      </c>
      <c r="C15398">
        <v>99</v>
      </c>
    </row>
    <row r="15399" spans="1:3" x14ac:dyDescent="0.2">
      <c r="A15399">
        <v>111</v>
      </c>
      <c r="B15399">
        <v>79</v>
      </c>
      <c r="C15399">
        <v>122</v>
      </c>
    </row>
    <row r="15400" spans="1:3" x14ac:dyDescent="0.2">
      <c r="A15400">
        <v>111</v>
      </c>
      <c r="B15400">
        <v>80</v>
      </c>
      <c r="C15400">
        <v>10</v>
      </c>
    </row>
    <row r="15401" spans="1:3" x14ac:dyDescent="0.2">
      <c r="A15401">
        <v>111</v>
      </c>
      <c r="B15401">
        <v>81</v>
      </c>
      <c r="C15401">
        <v>46</v>
      </c>
    </row>
    <row r="15402" spans="1:3" x14ac:dyDescent="0.2">
      <c r="A15402">
        <v>111</v>
      </c>
      <c r="B15402">
        <v>82</v>
      </c>
      <c r="C15402">
        <v>79</v>
      </c>
    </row>
    <row r="15403" spans="1:3" x14ac:dyDescent="0.2">
      <c r="A15403">
        <v>111</v>
      </c>
      <c r="B15403">
        <v>83</v>
      </c>
      <c r="C15403">
        <v>113</v>
      </c>
    </row>
    <row r="15404" spans="1:3" x14ac:dyDescent="0.2">
      <c r="A15404">
        <v>111</v>
      </c>
      <c r="B15404">
        <v>84</v>
      </c>
      <c r="C15404">
        <v>92</v>
      </c>
    </row>
    <row r="15405" spans="1:3" x14ac:dyDescent="0.2">
      <c r="A15405">
        <v>111</v>
      </c>
      <c r="B15405">
        <v>85</v>
      </c>
      <c r="C15405">
        <v>112</v>
      </c>
    </row>
    <row r="15406" spans="1:3" x14ac:dyDescent="0.2">
      <c r="A15406">
        <v>111</v>
      </c>
      <c r="B15406">
        <v>86</v>
      </c>
      <c r="C15406">
        <v>121</v>
      </c>
    </row>
    <row r="15407" spans="1:3" x14ac:dyDescent="0.2">
      <c r="A15407">
        <v>111</v>
      </c>
      <c r="B15407">
        <v>87</v>
      </c>
      <c r="C15407">
        <v>60</v>
      </c>
    </row>
    <row r="15408" spans="1:3" x14ac:dyDescent="0.2">
      <c r="A15408">
        <v>111</v>
      </c>
      <c r="B15408">
        <v>88</v>
      </c>
      <c r="C15408">
        <v>97</v>
      </c>
    </row>
    <row r="15409" spans="1:3" x14ac:dyDescent="0.2">
      <c r="A15409">
        <v>111</v>
      </c>
      <c r="B15409">
        <v>89</v>
      </c>
      <c r="C15409">
        <v>70</v>
      </c>
    </row>
    <row r="15410" spans="1:3" x14ac:dyDescent="0.2">
      <c r="A15410">
        <v>111</v>
      </c>
      <c r="B15410">
        <v>90</v>
      </c>
      <c r="C15410">
        <v>85</v>
      </c>
    </row>
    <row r="15411" spans="1:3" x14ac:dyDescent="0.2">
      <c r="A15411">
        <v>111</v>
      </c>
      <c r="B15411">
        <v>91</v>
      </c>
      <c r="C15411">
        <v>65</v>
      </c>
    </row>
    <row r="15412" spans="1:3" x14ac:dyDescent="0.2">
      <c r="A15412">
        <v>111</v>
      </c>
      <c r="B15412">
        <v>92</v>
      </c>
      <c r="C15412">
        <v>67</v>
      </c>
    </row>
    <row r="15413" spans="1:3" x14ac:dyDescent="0.2">
      <c r="A15413">
        <v>111</v>
      </c>
      <c r="B15413">
        <v>93</v>
      </c>
      <c r="C15413">
        <v>44</v>
      </c>
    </row>
    <row r="15414" spans="1:3" x14ac:dyDescent="0.2">
      <c r="A15414">
        <v>111</v>
      </c>
      <c r="B15414">
        <v>94</v>
      </c>
      <c r="C15414">
        <v>63</v>
      </c>
    </row>
    <row r="15415" spans="1:3" x14ac:dyDescent="0.2">
      <c r="A15415">
        <v>111</v>
      </c>
      <c r="B15415">
        <v>95</v>
      </c>
      <c r="C15415">
        <v>105</v>
      </c>
    </row>
    <row r="15416" spans="1:3" x14ac:dyDescent="0.2">
      <c r="A15416">
        <v>111</v>
      </c>
      <c r="B15416">
        <v>96</v>
      </c>
      <c r="C15416">
        <v>105</v>
      </c>
    </row>
    <row r="15417" spans="1:3" x14ac:dyDescent="0.2">
      <c r="A15417">
        <v>111</v>
      </c>
      <c r="B15417">
        <v>97</v>
      </c>
      <c r="C15417">
        <v>63</v>
      </c>
    </row>
    <row r="15418" spans="1:3" x14ac:dyDescent="0.2">
      <c r="A15418">
        <v>111</v>
      </c>
      <c r="B15418">
        <v>98</v>
      </c>
      <c r="C15418">
        <v>86</v>
      </c>
    </row>
    <row r="15419" spans="1:3" x14ac:dyDescent="0.2">
      <c r="A15419">
        <v>111</v>
      </c>
      <c r="B15419">
        <v>99</v>
      </c>
      <c r="C15419">
        <v>97</v>
      </c>
    </row>
    <row r="15420" spans="1:3" x14ac:dyDescent="0.2">
      <c r="A15420">
        <v>111</v>
      </c>
      <c r="B15420">
        <v>100</v>
      </c>
      <c r="C15420">
        <v>113</v>
      </c>
    </row>
    <row r="15421" spans="1:3" x14ac:dyDescent="0.2">
      <c r="A15421">
        <v>111</v>
      </c>
      <c r="B15421">
        <v>101</v>
      </c>
      <c r="C15421">
        <v>101</v>
      </c>
    </row>
    <row r="15422" spans="1:3" x14ac:dyDescent="0.2">
      <c r="A15422">
        <v>111</v>
      </c>
      <c r="B15422">
        <v>102</v>
      </c>
      <c r="C15422">
        <v>101</v>
      </c>
    </row>
    <row r="15423" spans="1:3" x14ac:dyDescent="0.2">
      <c r="A15423">
        <v>111</v>
      </c>
      <c r="B15423">
        <v>103</v>
      </c>
      <c r="C15423">
        <v>122</v>
      </c>
    </row>
    <row r="15424" spans="1:3" x14ac:dyDescent="0.2">
      <c r="A15424">
        <v>111</v>
      </c>
      <c r="B15424">
        <v>104</v>
      </c>
      <c r="C15424">
        <v>122</v>
      </c>
    </row>
    <row r="15425" spans="1:3" x14ac:dyDescent="0.2">
      <c r="A15425">
        <v>111</v>
      </c>
      <c r="B15425">
        <v>105</v>
      </c>
      <c r="C15425">
        <v>93</v>
      </c>
    </row>
    <row r="15426" spans="1:3" x14ac:dyDescent="0.2">
      <c r="A15426">
        <v>111</v>
      </c>
      <c r="B15426">
        <v>106</v>
      </c>
      <c r="C15426">
        <v>123</v>
      </c>
    </row>
    <row r="15427" spans="1:3" x14ac:dyDescent="0.2">
      <c r="A15427">
        <v>111</v>
      </c>
      <c r="B15427">
        <v>107</v>
      </c>
      <c r="C15427">
        <v>121</v>
      </c>
    </row>
    <row r="15428" spans="1:3" x14ac:dyDescent="0.2">
      <c r="A15428">
        <v>111</v>
      </c>
      <c r="B15428">
        <v>108</v>
      </c>
      <c r="C15428">
        <v>87</v>
      </c>
    </row>
    <row r="15429" spans="1:3" x14ac:dyDescent="0.2">
      <c r="A15429">
        <v>111</v>
      </c>
      <c r="B15429">
        <v>109</v>
      </c>
      <c r="C15429">
        <v>67</v>
      </c>
    </row>
    <row r="15430" spans="1:3" x14ac:dyDescent="0.2">
      <c r="A15430">
        <v>111</v>
      </c>
      <c r="B15430">
        <v>110</v>
      </c>
      <c r="C15430">
        <v>110</v>
      </c>
    </row>
    <row r="15431" spans="1:3" x14ac:dyDescent="0.2">
      <c r="A15431">
        <v>111</v>
      </c>
      <c r="B15431">
        <v>111</v>
      </c>
      <c r="C15431">
        <v>111</v>
      </c>
    </row>
    <row r="15432" spans="1:3" x14ac:dyDescent="0.2">
      <c r="A15432">
        <v>111</v>
      </c>
      <c r="B15432">
        <v>112</v>
      </c>
      <c r="C15432">
        <v>87</v>
      </c>
    </row>
    <row r="15433" spans="1:3" x14ac:dyDescent="0.2">
      <c r="A15433">
        <v>111</v>
      </c>
      <c r="B15433">
        <v>113</v>
      </c>
      <c r="C15433">
        <v>87</v>
      </c>
    </row>
    <row r="15434" spans="1:3" x14ac:dyDescent="0.2">
      <c r="A15434">
        <v>111</v>
      </c>
      <c r="B15434">
        <v>114</v>
      </c>
      <c r="C15434">
        <v>123</v>
      </c>
    </row>
    <row r="15435" spans="1:3" x14ac:dyDescent="0.2">
      <c r="A15435">
        <v>111</v>
      </c>
      <c r="B15435">
        <v>115</v>
      </c>
      <c r="C15435">
        <v>85</v>
      </c>
    </row>
    <row r="15436" spans="1:3" x14ac:dyDescent="0.2">
      <c r="A15436">
        <v>111</v>
      </c>
      <c r="B15436">
        <v>116</v>
      </c>
      <c r="C15436">
        <v>83</v>
      </c>
    </row>
    <row r="15437" spans="1:3" x14ac:dyDescent="0.2">
      <c r="A15437">
        <v>111</v>
      </c>
      <c r="B15437">
        <v>117</v>
      </c>
      <c r="C15437">
        <v>106</v>
      </c>
    </row>
    <row r="15438" spans="1:3" x14ac:dyDescent="0.2">
      <c r="A15438">
        <v>111</v>
      </c>
      <c r="B15438">
        <v>118</v>
      </c>
      <c r="C15438">
        <v>120</v>
      </c>
    </row>
    <row r="15439" spans="1:3" x14ac:dyDescent="0.2">
      <c r="A15439">
        <v>111</v>
      </c>
      <c r="B15439">
        <v>119</v>
      </c>
      <c r="C15439">
        <v>86</v>
      </c>
    </row>
    <row r="15440" spans="1:3" x14ac:dyDescent="0.2">
      <c r="A15440">
        <v>111</v>
      </c>
      <c r="B15440">
        <v>120</v>
      </c>
      <c r="C15440">
        <v>86</v>
      </c>
    </row>
    <row r="15441" spans="1:3" x14ac:dyDescent="0.2">
      <c r="A15441">
        <v>111</v>
      </c>
      <c r="B15441">
        <v>121</v>
      </c>
      <c r="C15441">
        <v>101</v>
      </c>
    </row>
    <row r="15442" spans="1:3" x14ac:dyDescent="0.2">
      <c r="A15442">
        <v>111</v>
      </c>
      <c r="B15442">
        <v>122</v>
      </c>
      <c r="C15442">
        <v>37</v>
      </c>
    </row>
    <row r="15443" spans="1:3" x14ac:dyDescent="0.2">
      <c r="A15443">
        <v>111</v>
      </c>
      <c r="B15443">
        <v>123</v>
      </c>
      <c r="C15443">
        <v>110</v>
      </c>
    </row>
    <row r="15444" spans="1:3" x14ac:dyDescent="0.2">
      <c r="A15444">
        <v>111</v>
      </c>
      <c r="B15444">
        <v>124</v>
      </c>
      <c r="C15444">
        <v>110</v>
      </c>
    </row>
    <row r="15445" spans="1:3" x14ac:dyDescent="0.2">
      <c r="A15445">
        <v>111</v>
      </c>
      <c r="B15445">
        <v>125</v>
      </c>
      <c r="C15445">
        <v>120</v>
      </c>
    </row>
    <row r="15446" spans="1:3" x14ac:dyDescent="0.2">
      <c r="A15446">
        <v>111</v>
      </c>
      <c r="B15446">
        <v>126</v>
      </c>
      <c r="C15446">
        <v>120</v>
      </c>
    </row>
    <row r="15447" spans="1:3" x14ac:dyDescent="0.2">
      <c r="A15447">
        <v>111</v>
      </c>
      <c r="B15447">
        <v>127</v>
      </c>
      <c r="C15447">
        <v>121</v>
      </c>
    </row>
    <row r="15448" spans="1:3" x14ac:dyDescent="0.2">
      <c r="A15448">
        <v>111</v>
      </c>
      <c r="B15448">
        <v>128</v>
      </c>
      <c r="C15448">
        <v>101</v>
      </c>
    </row>
    <row r="15449" spans="1:3" x14ac:dyDescent="0.2">
      <c r="A15449">
        <v>111</v>
      </c>
      <c r="B15449">
        <v>129</v>
      </c>
      <c r="C15449">
        <v>121</v>
      </c>
    </row>
    <row r="15450" spans="1:3" x14ac:dyDescent="0.2">
      <c r="A15450">
        <v>111</v>
      </c>
      <c r="B15450">
        <v>130</v>
      </c>
      <c r="C15450">
        <v>60</v>
      </c>
    </row>
    <row r="15451" spans="1:3" x14ac:dyDescent="0.2">
      <c r="A15451">
        <v>111</v>
      </c>
      <c r="B15451">
        <v>131</v>
      </c>
      <c r="C15451">
        <v>86</v>
      </c>
    </row>
    <row r="15452" spans="1:3" x14ac:dyDescent="0.2">
      <c r="A15452">
        <v>111</v>
      </c>
      <c r="B15452">
        <v>132</v>
      </c>
      <c r="C15452">
        <v>119</v>
      </c>
    </row>
    <row r="15453" spans="1:3" x14ac:dyDescent="0.2">
      <c r="A15453">
        <v>111</v>
      </c>
      <c r="B15453">
        <v>133</v>
      </c>
      <c r="C15453">
        <v>119</v>
      </c>
    </row>
    <row r="15454" spans="1:3" x14ac:dyDescent="0.2">
      <c r="A15454">
        <v>111</v>
      </c>
      <c r="B15454">
        <v>134</v>
      </c>
      <c r="C15454">
        <v>119</v>
      </c>
    </row>
    <row r="15455" spans="1:3" x14ac:dyDescent="0.2">
      <c r="A15455">
        <v>111</v>
      </c>
      <c r="B15455">
        <v>135</v>
      </c>
      <c r="C15455">
        <v>86</v>
      </c>
    </row>
    <row r="15456" spans="1:3" x14ac:dyDescent="0.2">
      <c r="A15456">
        <v>111</v>
      </c>
      <c r="B15456">
        <v>136</v>
      </c>
      <c r="C15456">
        <v>119</v>
      </c>
    </row>
    <row r="15457" spans="1:3" x14ac:dyDescent="0.2">
      <c r="A15457">
        <v>111</v>
      </c>
      <c r="B15457">
        <v>137</v>
      </c>
      <c r="C15457">
        <v>119</v>
      </c>
    </row>
    <row r="15458" spans="1:3" x14ac:dyDescent="0.2">
      <c r="A15458">
        <v>112</v>
      </c>
      <c r="B15458">
        <v>0</v>
      </c>
      <c r="C15458">
        <v>54</v>
      </c>
    </row>
    <row r="15459" spans="1:3" x14ac:dyDescent="0.2">
      <c r="A15459">
        <v>112</v>
      </c>
      <c r="B15459">
        <v>1</v>
      </c>
      <c r="C15459">
        <v>54</v>
      </c>
    </row>
    <row r="15460" spans="1:3" x14ac:dyDescent="0.2">
      <c r="A15460">
        <v>112</v>
      </c>
      <c r="B15460">
        <v>2</v>
      </c>
      <c r="C15460">
        <v>115</v>
      </c>
    </row>
    <row r="15461" spans="1:3" x14ac:dyDescent="0.2">
      <c r="A15461">
        <v>112</v>
      </c>
      <c r="B15461">
        <v>3</v>
      </c>
      <c r="C15461">
        <v>54</v>
      </c>
    </row>
    <row r="15462" spans="1:3" x14ac:dyDescent="0.2">
      <c r="A15462">
        <v>112</v>
      </c>
      <c r="B15462">
        <v>4</v>
      </c>
      <c r="C15462">
        <v>40</v>
      </c>
    </row>
    <row r="15463" spans="1:3" x14ac:dyDescent="0.2">
      <c r="A15463">
        <v>112</v>
      </c>
      <c r="B15463">
        <v>5</v>
      </c>
      <c r="C15463">
        <v>50</v>
      </c>
    </row>
    <row r="15464" spans="1:3" x14ac:dyDescent="0.2">
      <c r="A15464">
        <v>112</v>
      </c>
      <c r="B15464">
        <v>6</v>
      </c>
      <c r="C15464">
        <v>40</v>
      </c>
    </row>
    <row r="15465" spans="1:3" x14ac:dyDescent="0.2">
      <c r="A15465">
        <v>112</v>
      </c>
      <c r="B15465">
        <v>7</v>
      </c>
      <c r="C15465">
        <v>79</v>
      </c>
    </row>
    <row r="15466" spans="1:3" x14ac:dyDescent="0.2">
      <c r="A15466">
        <v>112</v>
      </c>
      <c r="B15466">
        <v>8</v>
      </c>
      <c r="C15466">
        <v>64</v>
      </c>
    </row>
    <row r="15467" spans="1:3" x14ac:dyDescent="0.2">
      <c r="A15467">
        <v>112</v>
      </c>
      <c r="B15467">
        <v>9</v>
      </c>
      <c r="C15467">
        <v>31</v>
      </c>
    </row>
    <row r="15468" spans="1:3" x14ac:dyDescent="0.2">
      <c r="A15468">
        <v>112</v>
      </c>
      <c r="B15468">
        <v>10</v>
      </c>
      <c r="C15468">
        <v>48</v>
      </c>
    </row>
    <row r="15469" spans="1:3" x14ac:dyDescent="0.2">
      <c r="A15469">
        <v>112</v>
      </c>
      <c r="B15469">
        <v>11</v>
      </c>
      <c r="C15469">
        <v>42</v>
      </c>
    </row>
    <row r="15470" spans="1:3" x14ac:dyDescent="0.2">
      <c r="A15470">
        <v>112</v>
      </c>
      <c r="B15470">
        <v>12</v>
      </c>
      <c r="C15470">
        <v>31</v>
      </c>
    </row>
    <row r="15471" spans="1:3" x14ac:dyDescent="0.2">
      <c r="A15471">
        <v>112</v>
      </c>
      <c r="B15471">
        <v>13</v>
      </c>
      <c r="C15471">
        <v>79</v>
      </c>
    </row>
    <row r="15472" spans="1:3" x14ac:dyDescent="0.2">
      <c r="A15472">
        <v>112</v>
      </c>
      <c r="B15472">
        <v>14</v>
      </c>
      <c r="C15472">
        <v>79</v>
      </c>
    </row>
    <row r="15473" spans="1:3" x14ac:dyDescent="0.2">
      <c r="A15473">
        <v>112</v>
      </c>
      <c r="B15473">
        <v>15</v>
      </c>
      <c r="C15473">
        <v>54</v>
      </c>
    </row>
    <row r="15474" spans="1:3" x14ac:dyDescent="0.2">
      <c r="A15474">
        <v>112</v>
      </c>
      <c r="B15474">
        <v>16</v>
      </c>
      <c r="C15474">
        <v>42</v>
      </c>
    </row>
    <row r="15475" spans="1:3" x14ac:dyDescent="0.2">
      <c r="A15475">
        <v>112</v>
      </c>
      <c r="B15475">
        <v>17</v>
      </c>
      <c r="C15475">
        <v>115</v>
      </c>
    </row>
    <row r="15476" spans="1:3" x14ac:dyDescent="0.2">
      <c r="A15476">
        <v>112</v>
      </c>
      <c r="B15476">
        <v>18</v>
      </c>
      <c r="C15476">
        <v>42</v>
      </c>
    </row>
    <row r="15477" spans="1:3" x14ac:dyDescent="0.2">
      <c r="A15477">
        <v>112</v>
      </c>
      <c r="B15477">
        <v>19</v>
      </c>
      <c r="C15477">
        <v>54</v>
      </c>
    </row>
    <row r="15478" spans="1:3" x14ac:dyDescent="0.2">
      <c r="A15478">
        <v>112</v>
      </c>
      <c r="B15478">
        <v>20</v>
      </c>
      <c r="C15478">
        <v>79</v>
      </c>
    </row>
    <row r="15479" spans="1:3" x14ac:dyDescent="0.2">
      <c r="A15479">
        <v>112</v>
      </c>
      <c r="B15479">
        <v>21</v>
      </c>
      <c r="C15479">
        <v>49</v>
      </c>
    </row>
    <row r="15480" spans="1:3" x14ac:dyDescent="0.2">
      <c r="A15480">
        <v>112</v>
      </c>
      <c r="B15480">
        <v>22</v>
      </c>
      <c r="C15480">
        <v>74</v>
      </c>
    </row>
    <row r="15481" spans="1:3" x14ac:dyDescent="0.2">
      <c r="A15481">
        <v>112</v>
      </c>
      <c r="B15481">
        <v>23</v>
      </c>
      <c r="C15481">
        <v>79</v>
      </c>
    </row>
    <row r="15482" spans="1:3" x14ac:dyDescent="0.2">
      <c r="A15482">
        <v>112</v>
      </c>
      <c r="B15482">
        <v>24</v>
      </c>
      <c r="C15482">
        <v>69</v>
      </c>
    </row>
    <row r="15483" spans="1:3" x14ac:dyDescent="0.2">
      <c r="A15483">
        <v>112</v>
      </c>
      <c r="B15483">
        <v>25</v>
      </c>
      <c r="C15483">
        <v>115</v>
      </c>
    </row>
    <row r="15484" spans="1:3" x14ac:dyDescent="0.2">
      <c r="A15484">
        <v>112</v>
      </c>
      <c r="B15484">
        <v>26</v>
      </c>
      <c r="C15484">
        <v>54</v>
      </c>
    </row>
    <row r="15485" spans="1:3" x14ac:dyDescent="0.2">
      <c r="A15485">
        <v>112</v>
      </c>
      <c r="B15485">
        <v>27</v>
      </c>
      <c r="C15485">
        <v>83</v>
      </c>
    </row>
    <row r="15486" spans="1:3" x14ac:dyDescent="0.2">
      <c r="A15486">
        <v>112</v>
      </c>
      <c r="B15486">
        <v>28</v>
      </c>
      <c r="C15486">
        <v>66</v>
      </c>
    </row>
    <row r="15487" spans="1:3" x14ac:dyDescent="0.2">
      <c r="A15487">
        <v>112</v>
      </c>
      <c r="B15487">
        <v>29</v>
      </c>
      <c r="C15487">
        <v>50</v>
      </c>
    </row>
    <row r="15488" spans="1:3" x14ac:dyDescent="0.2">
      <c r="A15488">
        <v>112</v>
      </c>
      <c r="B15488">
        <v>30</v>
      </c>
      <c r="C15488">
        <v>27</v>
      </c>
    </row>
    <row r="15489" spans="1:3" x14ac:dyDescent="0.2">
      <c r="A15489">
        <v>112</v>
      </c>
      <c r="B15489">
        <v>31</v>
      </c>
      <c r="C15489">
        <v>65</v>
      </c>
    </row>
    <row r="15490" spans="1:3" x14ac:dyDescent="0.2">
      <c r="A15490">
        <v>112</v>
      </c>
      <c r="B15490">
        <v>32</v>
      </c>
      <c r="C15490">
        <v>41</v>
      </c>
    </row>
    <row r="15491" spans="1:3" x14ac:dyDescent="0.2">
      <c r="A15491">
        <v>112</v>
      </c>
      <c r="B15491">
        <v>33</v>
      </c>
      <c r="C15491">
        <v>105</v>
      </c>
    </row>
    <row r="15492" spans="1:3" x14ac:dyDescent="0.2">
      <c r="A15492">
        <v>112</v>
      </c>
      <c r="B15492">
        <v>34</v>
      </c>
      <c r="C15492">
        <v>105</v>
      </c>
    </row>
    <row r="15493" spans="1:3" x14ac:dyDescent="0.2">
      <c r="A15493">
        <v>112</v>
      </c>
      <c r="B15493">
        <v>35</v>
      </c>
      <c r="C15493">
        <v>81</v>
      </c>
    </row>
    <row r="15494" spans="1:3" x14ac:dyDescent="0.2">
      <c r="A15494">
        <v>112</v>
      </c>
      <c r="B15494">
        <v>36</v>
      </c>
      <c r="C15494">
        <v>81</v>
      </c>
    </row>
    <row r="15495" spans="1:3" x14ac:dyDescent="0.2">
      <c r="A15495">
        <v>112</v>
      </c>
      <c r="B15495">
        <v>37</v>
      </c>
      <c r="C15495">
        <v>92</v>
      </c>
    </row>
    <row r="15496" spans="1:3" x14ac:dyDescent="0.2">
      <c r="A15496">
        <v>112</v>
      </c>
      <c r="B15496">
        <v>38</v>
      </c>
      <c r="C15496">
        <v>44</v>
      </c>
    </row>
    <row r="15497" spans="1:3" x14ac:dyDescent="0.2">
      <c r="A15497">
        <v>112</v>
      </c>
      <c r="B15497">
        <v>39</v>
      </c>
      <c r="C15497">
        <v>71</v>
      </c>
    </row>
    <row r="15498" spans="1:3" x14ac:dyDescent="0.2">
      <c r="A15498">
        <v>112</v>
      </c>
      <c r="B15498">
        <v>40</v>
      </c>
      <c r="C15498">
        <v>88</v>
      </c>
    </row>
    <row r="15499" spans="1:3" x14ac:dyDescent="0.2">
      <c r="A15499">
        <v>112</v>
      </c>
      <c r="B15499">
        <v>41</v>
      </c>
      <c r="C15499">
        <v>65</v>
      </c>
    </row>
    <row r="15500" spans="1:3" x14ac:dyDescent="0.2">
      <c r="A15500">
        <v>112</v>
      </c>
      <c r="B15500">
        <v>42</v>
      </c>
      <c r="C15500">
        <v>65</v>
      </c>
    </row>
    <row r="15501" spans="1:3" x14ac:dyDescent="0.2">
      <c r="A15501">
        <v>112</v>
      </c>
      <c r="B15501">
        <v>43</v>
      </c>
      <c r="C15501">
        <v>65</v>
      </c>
    </row>
    <row r="15502" spans="1:3" x14ac:dyDescent="0.2">
      <c r="A15502">
        <v>112</v>
      </c>
      <c r="B15502">
        <v>44</v>
      </c>
      <c r="C15502">
        <v>92</v>
      </c>
    </row>
    <row r="15503" spans="1:3" x14ac:dyDescent="0.2">
      <c r="A15503">
        <v>112</v>
      </c>
      <c r="B15503">
        <v>45</v>
      </c>
      <c r="C15503">
        <v>41</v>
      </c>
    </row>
    <row r="15504" spans="1:3" x14ac:dyDescent="0.2">
      <c r="A15504">
        <v>112</v>
      </c>
      <c r="B15504">
        <v>46</v>
      </c>
      <c r="C15504">
        <v>10</v>
      </c>
    </row>
    <row r="15505" spans="1:3" x14ac:dyDescent="0.2">
      <c r="A15505">
        <v>112</v>
      </c>
      <c r="B15505">
        <v>47</v>
      </c>
      <c r="C15505">
        <v>10</v>
      </c>
    </row>
    <row r="15506" spans="1:3" x14ac:dyDescent="0.2">
      <c r="A15506">
        <v>112</v>
      </c>
      <c r="B15506">
        <v>48</v>
      </c>
      <c r="C15506">
        <v>113</v>
      </c>
    </row>
    <row r="15507" spans="1:3" x14ac:dyDescent="0.2">
      <c r="A15507">
        <v>112</v>
      </c>
      <c r="B15507">
        <v>49</v>
      </c>
      <c r="C15507">
        <v>85</v>
      </c>
    </row>
    <row r="15508" spans="1:3" x14ac:dyDescent="0.2">
      <c r="A15508">
        <v>112</v>
      </c>
      <c r="B15508">
        <v>50</v>
      </c>
      <c r="C15508">
        <v>65</v>
      </c>
    </row>
    <row r="15509" spans="1:3" x14ac:dyDescent="0.2">
      <c r="A15509">
        <v>112</v>
      </c>
      <c r="B15509">
        <v>51</v>
      </c>
      <c r="C15509">
        <v>66</v>
      </c>
    </row>
    <row r="15510" spans="1:3" x14ac:dyDescent="0.2">
      <c r="A15510">
        <v>112</v>
      </c>
      <c r="B15510">
        <v>52</v>
      </c>
      <c r="C15510">
        <v>49</v>
      </c>
    </row>
    <row r="15511" spans="1:3" x14ac:dyDescent="0.2">
      <c r="A15511">
        <v>112</v>
      </c>
      <c r="B15511">
        <v>53</v>
      </c>
      <c r="C15511">
        <v>64</v>
      </c>
    </row>
    <row r="15512" spans="1:3" x14ac:dyDescent="0.2">
      <c r="A15512">
        <v>112</v>
      </c>
      <c r="B15512">
        <v>54</v>
      </c>
      <c r="C15512">
        <v>99</v>
      </c>
    </row>
    <row r="15513" spans="1:3" x14ac:dyDescent="0.2">
      <c r="A15513">
        <v>112</v>
      </c>
      <c r="B15513">
        <v>55</v>
      </c>
      <c r="C15513">
        <v>80</v>
      </c>
    </row>
    <row r="15514" spans="1:3" x14ac:dyDescent="0.2">
      <c r="A15514">
        <v>112</v>
      </c>
      <c r="B15514">
        <v>56</v>
      </c>
      <c r="C15514">
        <v>70</v>
      </c>
    </row>
    <row r="15515" spans="1:3" x14ac:dyDescent="0.2">
      <c r="A15515">
        <v>112</v>
      </c>
      <c r="B15515">
        <v>57</v>
      </c>
      <c r="C15515">
        <v>70</v>
      </c>
    </row>
    <row r="15516" spans="1:3" x14ac:dyDescent="0.2">
      <c r="A15516">
        <v>112</v>
      </c>
      <c r="B15516">
        <v>58</v>
      </c>
      <c r="C15516">
        <v>80</v>
      </c>
    </row>
    <row r="15517" spans="1:3" x14ac:dyDescent="0.2">
      <c r="A15517">
        <v>112</v>
      </c>
      <c r="B15517">
        <v>59</v>
      </c>
      <c r="C15517">
        <v>66</v>
      </c>
    </row>
    <row r="15518" spans="1:3" x14ac:dyDescent="0.2">
      <c r="A15518">
        <v>112</v>
      </c>
      <c r="B15518">
        <v>60</v>
      </c>
      <c r="C15518">
        <v>63</v>
      </c>
    </row>
    <row r="15519" spans="1:3" x14ac:dyDescent="0.2">
      <c r="A15519">
        <v>112</v>
      </c>
      <c r="B15519">
        <v>61</v>
      </c>
      <c r="C15519">
        <v>113</v>
      </c>
    </row>
    <row r="15520" spans="1:3" x14ac:dyDescent="0.2">
      <c r="A15520">
        <v>112</v>
      </c>
      <c r="B15520">
        <v>62</v>
      </c>
      <c r="C15520">
        <v>69</v>
      </c>
    </row>
    <row r="15521" spans="1:3" x14ac:dyDescent="0.2">
      <c r="A15521">
        <v>112</v>
      </c>
      <c r="B15521">
        <v>63</v>
      </c>
      <c r="C15521">
        <v>37</v>
      </c>
    </row>
    <row r="15522" spans="1:3" x14ac:dyDescent="0.2">
      <c r="A15522">
        <v>112</v>
      </c>
      <c r="B15522">
        <v>64</v>
      </c>
      <c r="C15522">
        <v>85</v>
      </c>
    </row>
    <row r="15523" spans="1:3" x14ac:dyDescent="0.2">
      <c r="A15523">
        <v>112</v>
      </c>
      <c r="B15523">
        <v>65</v>
      </c>
      <c r="C15523">
        <v>122</v>
      </c>
    </row>
    <row r="15524" spans="1:3" x14ac:dyDescent="0.2">
      <c r="A15524">
        <v>112</v>
      </c>
      <c r="B15524">
        <v>66</v>
      </c>
      <c r="C15524">
        <v>46</v>
      </c>
    </row>
    <row r="15525" spans="1:3" x14ac:dyDescent="0.2">
      <c r="A15525">
        <v>112</v>
      </c>
      <c r="B15525">
        <v>67</v>
      </c>
      <c r="C15525">
        <v>63</v>
      </c>
    </row>
    <row r="15526" spans="1:3" x14ac:dyDescent="0.2">
      <c r="A15526">
        <v>112</v>
      </c>
      <c r="B15526">
        <v>68</v>
      </c>
      <c r="C15526">
        <v>117</v>
      </c>
    </row>
    <row r="15527" spans="1:3" x14ac:dyDescent="0.2">
      <c r="A15527">
        <v>112</v>
      </c>
      <c r="B15527">
        <v>69</v>
      </c>
      <c r="C15527">
        <v>65</v>
      </c>
    </row>
    <row r="15528" spans="1:3" x14ac:dyDescent="0.2">
      <c r="A15528">
        <v>112</v>
      </c>
      <c r="B15528">
        <v>70</v>
      </c>
      <c r="C15528">
        <v>46</v>
      </c>
    </row>
    <row r="15529" spans="1:3" x14ac:dyDescent="0.2">
      <c r="A15529">
        <v>112</v>
      </c>
      <c r="B15529">
        <v>71</v>
      </c>
      <c r="C15529">
        <v>85</v>
      </c>
    </row>
    <row r="15530" spans="1:3" x14ac:dyDescent="0.2">
      <c r="A15530">
        <v>112</v>
      </c>
      <c r="B15530">
        <v>72</v>
      </c>
      <c r="C15530">
        <v>71</v>
      </c>
    </row>
    <row r="15531" spans="1:3" x14ac:dyDescent="0.2">
      <c r="A15531">
        <v>112</v>
      </c>
      <c r="B15531">
        <v>73</v>
      </c>
      <c r="C15531">
        <v>49</v>
      </c>
    </row>
    <row r="15532" spans="1:3" x14ac:dyDescent="0.2">
      <c r="A15532">
        <v>112</v>
      </c>
      <c r="B15532">
        <v>74</v>
      </c>
      <c r="C15532">
        <v>85</v>
      </c>
    </row>
    <row r="15533" spans="1:3" x14ac:dyDescent="0.2">
      <c r="A15533">
        <v>112</v>
      </c>
      <c r="B15533">
        <v>75</v>
      </c>
      <c r="C15533">
        <v>85</v>
      </c>
    </row>
    <row r="15534" spans="1:3" x14ac:dyDescent="0.2">
      <c r="A15534">
        <v>112</v>
      </c>
      <c r="B15534">
        <v>76</v>
      </c>
      <c r="C15534">
        <v>61</v>
      </c>
    </row>
    <row r="15535" spans="1:3" x14ac:dyDescent="0.2">
      <c r="A15535">
        <v>112</v>
      </c>
      <c r="B15535">
        <v>77</v>
      </c>
      <c r="C15535">
        <v>97</v>
      </c>
    </row>
    <row r="15536" spans="1:3" x14ac:dyDescent="0.2">
      <c r="A15536">
        <v>112</v>
      </c>
      <c r="B15536">
        <v>78</v>
      </c>
      <c r="C15536">
        <v>64</v>
      </c>
    </row>
    <row r="15537" spans="1:3" x14ac:dyDescent="0.2">
      <c r="A15537">
        <v>112</v>
      </c>
      <c r="B15537">
        <v>79</v>
      </c>
      <c r="C15537">
        <v>83</v>
      </c>
    </row>
    <row r="15538" spans="1:3" x14ac:dyDescent="0.2">
      <c r="A15538">
        <v>112</v>
      </c>
      <c r="B15538">
        <v>80</v>
      </c>
      <c r="C15538">
        <v>46</v>
      </c>
    </row>
    <row r="15539" spans="1:3" x14ac:dyDescent="0.2">
      <c r="A15539">
        <v>112</v>
      </c>
      <c r="B15539">
        <v>81</v>
      </c>
      <c r="C15539">
        <v>88</v>
      </c>
    </row>
    <row r="15540" spans="1:3" x14ac:dyDescent="0.2">
      <c r="A15540">
        <v>112</v>
      </c>
      <c r="B15540">
        <v>82</v>
      </c>
      <c r="C15540">
        <v>40</v>
      </c>
    </row>
    <row r="15541" spans="1:3" x14ac:dyDescent="0.2">
      <c r="A15541">
        <v>112</v>
      </c>
      <c r="B15541">
        <v>83</v>
      </c>
      <c r="C15541">
        <v>76</v>
      </c>
    </row>
    <row r="15542" spans="1:3" x14ac:dyDescent="0.2">
      <c r="A15542">
        <v>112</v>
      </c>
      <c r="B15542">
        <v>84</v>
      </c>
      <c r="C15542">
        <v>93</v>
      </c>
    </row>
    <row r="15543" spans="1:3" x14ac:dyDescent="0.2">
      <c r="A15543">
        <v>112</v>
      </c>
      <c r="B15543">
        <v>85</v>
      </c>
      <c r="C15543">
        <v>93</v>
      </c>
    </row>
    <row r="15544" spans="1:3" x14ac:dyDescent="0.2">
      <c r="A15544">
        <v>112</v>
      </c>
      <c r="B15544">
        <v>86</v>
      </c>
      <c r="C15544">
        <v>114</v>
      </c>
    </row>
    <row r="15545" spans="1:3" x14ac:dyDescent="0.2">
      <c r="A15545">
        <v>112</v>
      </c>
      <c r="B15545">
        <v>87</v>
      </c>
      <c r="C15545">
        <v>44</v>
      </c>
    </row>
    <row r="15546" spans="1:3" x14ac:dyDescent="0.2">
      <c r="A15546">
        <v>112</v>
      </c>
      <c r="B15546">
        <v>88</v>
      </c>
      <c r="C15546">
        <v>122</v>
      </c>
    </row>
    <row r="15547" spans="1:3" x14ac:dyDescent="0.2">
      <c r="A15547">
        <v>112</v>
      </c>
      <c r="B15547">
        <v>89</v>
      </c>
      <c r="C15547">
        <v>74</v>
      </c>
    </row>
    <row r="15548" spans="1:3" x14ac:dyDescent="0.2">
      <c r="A15548">
        <v>112</v>
      </c>
      <c r="B15548">
        <v>90</v>
      </c>
      <c r="C15548">
        <v>70</v>
      </c>
    </row>
    <row r="15549" spans="1:3" x14ac:dyDescent="0.2">
      <c r="A15549">
        <v>112</v>
      </c>
      <c r="B15549">
        <v>91</v>
      </c>
      <c r="C15549">
        <v>80</v>
      </c>
    </row>
    <row r="15550" spans="1:3" x14ac:dyDescent="0.2">
      <c r="A15550">
        <v>112</v>
      </c>
      <c r="B15550">
        <v>92</v>
      </c>
      <c r="C15550">
        <v>92</v>
      </c>
    </row>
    <row r="15551" spans="1:3" x14ac:dyDescent="0.2">
      <c r="A15551">
        <v>112</v>
      </c>
      <c r="B15551">
        <v>93</v>
      </c>
      <c r="C15551">
        <v>97</v>
      </c>
    </row>
    <row r="15552" spans="1:3" x14ac:dyDescent="0.2">
      <c r="A15552">
        <v>112</v>
      </c>
      <c r="B15552">
        <v>94</v>
      </c>
      <c r="C15552">
        <v>97</v>
      </c>
    </row>
    <row r="15553" spans="1:3" x14ac:dyDescent="0.2">
      <c r="A15553">
        <v>112</v>
      </c>
      <c r="B15553">
        <v>95</v>
      </c>
      <c r="C15553">
        <v>103</v>
      </c>
    </row>
    <row r="15554" spans="1:3" x14ac:dyDescent="0.2">
      <c r="A15554">
        <v>112</v>
      </c>
      <c r="B15554">
        <v>96</v>
      </c>
      <c r="C15554">
        <v>103</v>
      </c>
    </row>
    <row r="15555" spans="1:3" x14ac:dyDescent="0.2">
      <c r="A15555">
        <v>112</v>
      </c>
      <c r="B15555">
        <v>97</v>
      </c>
      <c r="C15555">
        <v>113</v>
      </c>
    </row>
    <row r="15556" spans="1:3" x14ac:dyDescent="0.2">
      <c r="A15556">
        <v>112</v>
      </c>
      <c r="B15556">
        <v>98</v>
      </c>
      <c r="C15556">
        <v>110</v>
      </c>
    </row>
    <row r="15557" spans="1:3" x14ac:dyDescent="0.2">
      <c r="A15557">
        <v>112</v>
      </c>
      <c r="B15557">
        <v>99</v>
      </c>
      <c r="C15557">
        <v>46</v>
      </c>
    </row>
    <row r="15558" spans="1:3" x14ac:dyDescent="0.2">
      <c r="A15558">
        <v>112</v>
      </c>
      <c r="B15558">
        <v>100</v>
      </c>
      <c r="C15558">
        <v>122</v>
      </c>
    </row>
    <row r="15559" spans="1:3" x14ac:dyDescent="0.2">
      <c r="A15559">
        <v>112</v>
      </c>
      <c r="B15559">
        <v>101</v>
      </c>
      <c r="C15559">
        <v>67</v>
      </c>
    </row>
    <row r="15560" spans="1:3" x14ac:dyDescent="0.2">
      <c r="A15560">
        <v>112</v>
      </c>
      <c r="B15560">
        <v>102</v>
      </c>
      <c r="C15560">
        <v>67</v>
      </c>
    </row>
    <row r="15561" spans="1:3" x14ac:dyDescent="0.2">
      <c r="A15561">
        <v>112</v>
      </c>
      <c r="B15561">
        <v>103</v>
      </c>
      <c r="C15561">
        <v>83</v>
      </c>
    </row>
    <row r="15562" spans="1:3" x14ac:dyDescent="0.2">
      <c r="A15562">
        <v>112</v>
      </c>
      <c r="B15562">
        <v>104</v>
      </c>
      <c r="C15562">
        <v>83</v>
      </c>
    </row>
    <row r="15563" spans="1:3" x14ac:dyDescent="0.2">
      <c r="A15563">
        <v>112</v>
      </c>
      <c r="B15563">
        <v>105</v>
      </c>
      <c r="C15563">
        <v>85</v>
      </c>
    </row>
    <row r="15564" spans="1:3" x14ac:dyDescent="0.2">
      <c r="A15564">
        <v>112</v>
      </c>
      <c r="B15564">
        <v>106</v>
      </c>
      <c r="C15564">
        <v>87</v>
      </c>
    </row>
    <row r="15565" spans="1:3" x14ac:dyDescent="0.2">
      <c r="A15565">
        <v>112</v>
      </c>
      <c r="B15565">
        <v>107</v>
      </c>
      <c r="C15565">
        <v>114</v>
      </c>
    </row>
    <row r="15566" spans="1:3" x14ac:dyDescent="0.2">
      <c r="A15566">
        <v>112</v>
      </c>
      <c r="B15566">
        <v>108</v>
      </c>
      <c r="C15566">
        <v>112</v>
      </c>
    </row>
    <row r="15567" spans="1:3" x14ac:dyDescent="0.2">
      <c r="A15567">
        <v>112</v>
      </c>
      <c r="B15567">
        <v>109</v>
      </c>
      <c r="C15567">
        <v>92</v>
      </c>
    </row>
    <row r="15568" spans="1:3" x14ac:dyDescent="0.2">
      <c r="A15568">
        <v>112</v>
      </c>
      <c r="B15568">
        <v>110</v>
      </c>
      <c r="C15568">
        <v>111</v>
      </c>
    </row>
    <row r="15569" spans="1:3" x14ac:dyDescent="0.2">
      <c r="A15569">
        <v>112</v>
      </c>
      <c r="B15569">
        <v>111</v>
      </c>
      <c r="C15569">
        <v>87</v>
      </c>
    </row>
    <row r="15570" spans="1:3" x14ac:dyDescent="0.2">
      <c r="A15570">
        <v>112</v>
      </c>
      <c r="B15570">
        <v>112</v>
      </c>
      <c r="C15570">
        <v>112</v>
      </c>
    </row>
    <row r="15571" spans="1:3" x14ac:dyDescent="0.2">
      <c r="A15571">
        <v>112</v>
      </c>
      <c r="B15571">
        <v>113</v>
      </c>
      <c r="C15571">
        <v>108</v>
      </c>
    </row>
    <row r="15572" spans="1:3" x14ac:dyDescent="0.2">
      <c r="A15572">
        <v>112</v>
      </c>
      <c r="B15572">
        <v>114</v>
      </c>
      <c r="C15572">
        <v>63</v>
      </c>
    </row>
    <row r="15573" spans="1:3" x14ac:dyDescent="0.2">
      <c r="A15573">
        <v>112</v>
      </c>
      <c r="B15573">
        <v>115</v>
      </c>
      <c r="C15573">
        <v>99</v>
      </c>
    </row>
    <row r="15574" spans="1:3" x14ac:dyDescent="0.2">
      <c r="A15574">
        <v>112</v>
      </c>
      <c r="B15574">
        <v>116</v>
      </c>
      <c r="C15574">
        <v>70</v>
      </c>
    </row>
    <row r="15575" spans="1:3" x14ac:dyDescent="0.2">
      <c r="A15575">
        <v>112</v>
      </c>
      <c r="B15575">
        <v>117</v>
      </c>
      <c r="C15575">
        <v>63</v>
      </c>
    </row>
    <row r="15576" spans="1:3" x14ac:dyDescent="0.2">
      <c r="A15576">
        <v>112</v>
      </c>
      <c r="B15576">
        <v>118</v>
      </c>
      <c r="C15576">
        <v>86</v>
      </c>
    </row>
    <row r="15577" spans="1:3" x14ac:dyDescent="0.2">
      <c r="A15577">
        <v>112</v>
      </c>
      <c r="B15577">
        <v>119</v>
      </c>
      <c r="C15577">
        <v>106</v>
      </c>
    </row>
    <row r="15578" spans="1:3" x14ac:dyDescent="0.2">
      <c r="A15578">
        <v>112</v>
      </c>
      <c r="B15578">
        <v>120</v>
      </c>
      <c r="C15578">
        <v>123</v>
      </c>
    </row>
    <row r="15579" spans="1:3" x14ac:dyDescent="0.2">
      <c r="A15579">
        <v>112</v>
      </c>
      <c r="B15579">
        <v>121</v>
      </c>
      <c r="C15579">
        <v>67</v>
      </c>
    </row>
    <row r="15580" spans="1:3" x14ac:dyDescent="0.2">
      <c r="A15580">
        <v>112</v>
      </c>
      <c r="B15580">
        <v>122</v>
      </c>
      <c r="C15580">
        <v>10</v>
      </c>
    </row>
    <row r="15581" spans="1:3" x14ac:dyDescent="0.2">
      <c r="A15581">
        <v>112</v>
      </c>
      <c r="B15581">
        <v>123</v>
      </c>
      <c r="C15581">
        <v>87</v>
      </c>
    </row>
    <row r="15582" spans="1:3" x14ac:dyDescent="0.2">
      <c r="A15582">
        <v>112</v>
      </c>
      <c r="B15582">
        <v>124</v>
      </c>
      <c r="C15582">
        <v>87</v>
      </c>
    </row>
    <row r="15583" spans="1:3" x14ac:dyDescent="0.2">
      <c r="A15583">
        <v>112</v>
      </c>
      <c r="B15583">
        <v>125</v>
      </c>
      <c r="C15583">
        <v>121</v>
      </c>
    </row>
    <row r="15584" spans="1:3" x14ac:dyDescent="0.2">
      <c r="A15584">
        <v>112</v>
      </c>
      <c r="B15584">
        <v>126</v>
      </c>
      <c r="C15584">
        <v>121</v>
      </c>
    </row>
    <row r="15585" spans="1:3" x14ac:dyDescent="0.2">
      <c r="A15585">
        <v>112</v>
      </c>
      <c r="B15585">
        <v>127</v>
      </c>
      <c r="C15585">
        <v>60</v>
      </c>
    </row>
    <row r="15586" spans="1:3" x14ac:dyDescent="0.2">
      <c r="A15586">
        <v>112</v>
      </c>
      <c r="B15586">
        <v>128</v>
      </c>
      <c r="C15586">
        <v>67</v>
      </c>
    </row>
    <row r="15587" spans="1:3" x14ac:dyDescent="0.2">
      <c r="A15587">
        <v>112</v>
      </c>
      <c r="B15587">
        <v>129</v>
      </c>
      <c r="C15587">
        <v>60</v>
      </c>
    </row>
    <row r="15588" spans="1:3" x14ac:dyDescent="0.2">
      <c r="A15588">
        <v>112</v>
      </c>
      <c r="B15588">
        <v>130</v>
      </c>
      <c r="C15588">
        <v>44</v>
      </c>
    </row>
    <row r="15589" spans="1:3" x14ac:dyDescent="0.2">
      <c r="A15589">
        <v>112</v>
      </c>
      <c r="B15589">
        <v>131</v>
      </c>
      <c r="C15589">
        <v>110</v>
      </c>
    </row>
    <row r="15590" spans="1:3" x14ac:dyDescent="0.2">
      <c r="A15590">
        <v>112</v>
      </c>
      <c r="B15590">
        <v>132</v>
      </c>
      <c r="C15590">
        <v>121</v>
      </c>
    </row>
    <row r="15591" spans="1:3" x14ac:dyDescent="0.2">
      <c r="A15591">
        <v>112</v>
      </c>
      <c r="B15591">
        <v>133</v>
      </c>
      <c r="C15591">
        <v>101</v>
      </c>
    </row>
    <row r="15592" spans="1:3" x14ac:dyDescent="0.2">
      <c r="A15592">
        <v>112</v>
      </c>
      <c r="B15592">
        <v>134</v>
      </c>
      <c r="C15592">
        <v>121</v>
      </c>
    </row>
    <row r="15593" spans="1:3" x14ac:dyDescent="0.2">
      <c r="A15593">
        <v>112</v>
      </c>
      <c r="B15593">
        <v>135</v>
      </c>
      <c r="C15593">
        <v>101</v>
      </c>
    </row>
    <row r="15594" spans="1:3" x14ac:dyDescent="0.2">
      <c r="A15594">
        <v>112</v>
      </c>
      <c r="B15594">
        <v>136</v>
      </c>
      <c r="C15594">
        <v>101</v>
      </c>
    </row>
    <row r="15595" spans="1:3" x14ac:dyDescent="0.2">
      <c r="A15595">
        <v>112</v>
      </c>
      <c r="B15595">
        <v>137</v>
      </c>
      <c r="C15595">
        <v>101</v>
      </c>
    </row>
    <row r="15596" spans="1:3" x14ac:dyDescent="0.2">
      <c r="A15596">
        <v>113</v>
      </c>
      <c r="B15596">
        <v>0</v>
      </c>
      <c r="C15596">
        <v>115</v>
      </c>
    </row>
    <row r="15597" spans="1:3" x14ac:dyDescent="0.2">
      <c r="A15597">
        <v>113</v>
      </c>
      <c r="B15597">
        <v>1</v>
      </c>
      <c r="C15597">
        <v>115</v>
      </c>
    </row>
    <row r="15598" spans="1:3" x14ac:dyDescent="0.2">
      <c r="A15598">
        <v>113</v>
      </c>
      <c r="B15598">
        <v>2</v>
      </c>
      <c r="C15598">
        <v>90</v>
      </c>
    </row>
    <row r="15599" spans="1:3" x14ac:dyDescent="0.2">
      <c r="A15599">
        <v>113</v>
      </c>
      <c r="B15599">
        <v>3</v>
      </c>
      <c r="C15599">
        <v>54</v>
      </c>
    </row>
    <row r="15600" spans="1:3" x14ac:dyDescent="0.2">
      <c r="A15600">
        <v>113</v>
      </c>
      <c r="B15600">
        <v>4</v>
      </c>
      <c r="C15600">
        <v>81</v>
      </c>
    </row>
    <row r="15601" spans="1:3" x14ac:dyDescent="0.2">
      <c r="A15601">
        <v>113</v>
      </c>
      <c r="B15601">
        <v>5</v>
      </c>
      <c r="C15601">
        <v>31</v>
      </c>
    </row>
    <row r="15602" spans="1:3" x14ac:dyDescent="0.2">
      <c r="A15602">
        <v>113</v>
      </c>
      <c r="B15602">
        <v>6</v>
      </c>
      <c r="C15602">
        <v>54</v>
      </c>
    </row>
    <row r="15603" spans="1:3" x14ac:dyDescent="0.2">
      <c r="A15603">
        <v>113</v>
      </c>
      <c r="B15603">
        <v>7</v>
      </c>
      <c r="C15603">
        <v>103</v>
      </c>
    </row>
    <row r="15604" spans="1:3" x14ac:dyDescent="0.2">
      <c r="A15604">
        <v>113</v>
      </c>
      <c r="B15604">
        <v>8</v>
      </c>
      <c r="C15604">
        <v>74</v>
      </c>
    </row>
    <row r="15605" spans="1:3" x14ac:dyDescent="0.2">
      <c r="A15605">
        <v>113</v>
      </c>
      <c r="B15605">
        <v>9</v>
      </c>
      <c r="C15605">
        <v>42</v>
      </c>
    </row>
    <row r="15606" spans="1:3" x14ac:dyDescent="0.2">
      <c r="A15606">
        <v>113</v>
      </c>
      <c r="B15606">
        <v>10</v>
      </c>
      <c r="C15606">
        <v>97</v>
      </c>
    </row>
    <row r="15607" spans="1:3" x14ac:dyDescent="0.2">
      <c r="A15607">
        <v>113</v>
      </c>
      <c r="B15607">
        <v>11</v>
      </c>
      <c r="C15607">
        <v>42</v>
      </c>
    </row>
    <row r="15608" spans="1:3" x14ac:dyDescent="0.2">
      <c r="A15608">
        <v>113</v>
      </c>
      <c r="B15608">
        <v>12</v>
      </c>
      <c r="C15608">
        <v>42</v>
      </c>
    </row>
    <row r="15609" spans="1:3" x14ac:dyDescent="0.2">
      <c r="A15609">
        <v>113</v>
      </c>
      <c r="B15609">
        <v>13</v>
      </c>
      <c r="C15609">
        <v>103</v>
      </c>
    </row>
    <row r="15610" spans="1:3" x14ac:dyDescent="0.2">
      <c r="A15610">
        <v>113</v>
      </c>
      <c r="B15610">
        <v>14</v>
      </c>
      <c r="C15610">
        <v>103</v>
      </c>
    </row>
    <row r="15611" spans="1:3" x14ac:dyDescent="0.2">
      <c r="A15611">
        <v>113</v>
      </c>
      <c r="B15611">
        <v>15</v>
      </c>
      <c r="C15611">
        <v>54</v>
      </c>
    </row>
    <row r="15612" spans="1:3" x14ac:dyDescent="0.2">
      <c r="A15612">
        <v>113</v>
      </c>
      <c r="B15612">
        <v>16</v>
      </c>
      <c r="C15612">
        <v>40</v>
      </c>
    </row>
    <row r="15613" spans="1:3" x14ac:dyDescent="0.2">
      <c r="A15613">
        <v>113</v>
      </c>
      <c r="B15613">
        <v>17</v>
      </c>
      <c r="C15613">
        <v>115</v>
      </c>
    </row>
    <row r="15614" spans="1:3" x14ac:dyDescent="0.2">
      <c r="A15614">
        <v>113</v>
      </c>
      <c r="B15614">
        <v>18</v>
      </c>
      <c r="C15614">
        <v>40</v>
      </c>
    </row>
    <row r="15615" spans="1:3" x14ac:dyDescent="0.2">
      <c r="A15615">
        <v>113</v>
      </c>
      <c r="B15615">
        <v>19</v>
      </c>
      <c r="C15615">
        <v>115</v>
      </c>
    </row>
    <row r="15616" spans="1:3" x14ac:dyDescent="0.2">
      <c r="A15616">
        <v>113</v>
      </c>
      <c r="B15616">
        <v>20</v>
      </c>
      <c r="C15616">
        <v>79</v>
      </c>
    </row>
    <row r="15617" spans="1:3" x14ac:dyDescent="0.2">
      <c r="A15617">
        <v>113</v>
      </c>
      <c r="B15617">
        <v>21</v>
      </c>
      <c r="C15617">
        <v>64</v>
      </c>
    </row>
    <row r="15618" spans="1:3" x14ac:dyDescent="0.2">
      <c r="A15618">
        <v>113</v>
      </c>
      <c r="B15618">
        <v>22</v>
      </c>
      <c r="C15618">
        <v>71</v>
      </c>
    </row>
    <row r="15619" spans="1:3" x14ac:dyDescent="0.2">
      <c r="A15619">
        <v>113</v>
      </c>
      <c r="B15619">
        <v>23</v>
      </c>
      <c r="C15619">
        <v>79</v>
      </c>
    </row>
    <row r="15620" spans="1:3" x14ac:dyDescent="0.2">
      <c r="A15620">
        <v>113</v>
      </c>
      <c r="B15620">
        <v>24</v>
      </c>
      <c r="C15620">
        <v>41</v>
      </c>
    </row>
    <row r="15621" spans="1:3" x14ac:dyDescent="0.2">
      <c r="A15621">
        <v>113</v>
      </c>
      <c r="B15621">
        <v>25</v>
      </c>
      <c r="C15621">
        <v>115</v>
      </c>
    </row>
    <row r="15622" spans="1:3" x14ac:dyDescent="0.2">
      <c r="A15622">
        <v>113</v>
      </c>
      <c r="B15622">
        <v>26</v>
      </c>
      <c r="C15622">
        <v>54</v>
      </c>
    </row>
    <row r="15623" spans="1:3" x14ac:dyDescent="0.2">
      <c r="A15623">
        <v>113</v>
      </c>
      <c r="B15623">
        <v>27</v>
      </c>
      <c r="C15623">
        <v>65</v>
      </c>
    </row>
    <row r="15624" spans="1:3" x14ac:dyDescent="0.2">
      <c r="A15624">
        <v>113</v>
      </c>
      <c r="B15624">
        <v>28</v>
      </c>
      <c r="C15624">
        <v>66</v>
      </c>
    </row>
    <row r="15625" spans="1:3" x14ac:dyDescent="0.2">
      <c r="A15625">
        <v>113</v>
      </c>
      <c r="B15625">
        <v>29</v>
      </c>
      <c r="C15625">
        <v>31</v>
      </c>
    </row>
    <row r="15626" spans="1:3" x14ac:dyDescent="0.2">
      <c r="A15626">
        <v>113</v>
      </c>
      <c r="B15626">
        <v>30</v>
      </c>
      <c r="C15626">
        <v>69</v>
      </c>
    </row>
    <row r="15627" spans="1:3" x14ac:dyDescent="0.2">
      <c r="A15627">
        <v>113</v>
      </c>
      <c r="B15627">
        <v>31</v>
      </c>
      <c r="C15627">
        <v>88</v>
      </c>
    </row>
    <row r="15628" spans="1:3" x14ac:dyDescent="0.2">
      <c r="A15628">
        <v>113</v>
      </c>
      <c r="B15628">
        <v>32</v>
      </c>
      <c r="C15628">
        <v>50</v>
      </c>
    </row>
    <row r="15629" spans="1:3" x14ac:dyDescent="0.2">
      <c r="A15629">
        <v>113</v>
      </c>
      <c r="B15629">
        <v>33</v>
      </c>
      <c r="C15629">
        <v>49</v>
      </c>
    </row>
    <row r="15630" spans="1:3" x14ac:dyDescent="0.2">
      <c r="A15630">
        <v>113</v>
      </c>
      <c r="B15630">
        <v>34</v>
      </c>
      <c r="C15630">
        <v>49</v>
      </c>
    </row>
    <row r="15631" spans="1:3" x14ac:dyDescent="0.2">
      <c r="A15631">
        <v>113</v>
      </c>
      <c r="B15631">
        <v>35</v>
      </c>
      <c r="C15631">
        <v>54</v>
      </c>
    </row>
    <row r="15632" spans="1:3" x14ac:dyDescent="0.2">
      <c r="A15632">
        <v>113</v>
      </c>
      <c r="B15632">
        <v>36</v>
      </c>
      <c r="C15632">
        <v>54</v>
      </c>
    </row>
    <row r="15633" spans="1:3" x14ac:dyDescent="0.2">
      <c r="A15633">
        <v>113</v>
      </c>
      <c r="B15633">
        <v>37</v>
      </c>
      <c r="C15633">
        <v>92</v>
      </c>
    </row>
    <row r="15634" spans="1:3" x14ac:dyDescent="0.2">
      <c r="A15634">
        <v>113</v>
      </c>
      <c r="B15634">
        <v>38</v>
      </c>
      <c r="C15634">
        <v>37</v>
      </c>
    </row>
    <row r="15635" spans="1:3" x14ac:dyDescent="0.2">
      <c r="A15635">
        <v>113</v>
      </c>
      <c r="B15635">
        <v>39</v>
      </c>
      <c r="C15635">
        <v>71</v>
      </c>
    </row>
    <row r="15636" spans="1:3" x14ac:dyDescent="0.2">
      <c r="A15636">
        <v>113</v>
      </c>
      <c r="B15636">
        <v>40</v>
      </c>
      <c r="C15636">
        <v>99</v>
      </c>
    </row>
    <row r="15637" spans="1:3" x14ac:dyDescent="0.2">
      <c r="A15637">
        <v>113</v>
      </c>
      <c r="B15637">
        <v>41</v>
      </c>
      <c r="C15637">
        <v>65</v>
      </c>
    </row>
    <row r="15638" spans="1:3" x14ac:dyDescent="0.2">
      <c r="A15638">
        <v>113</v>
      </c>
      <c r="B15638">
        <v>42</v>
      </c>
      <c r="C15638">
        <v>88</v>
      </c>
    </row>
    <row r="15639" spans="1:3" x14ac:dyDescent="0.2">
      <c r="A15639">
        <v>113</v>
      </c>
      <c r="B15639">
        <v>43</v>
      </c>
      <c r="C15639">
        <v>65</v>
      </c>
    </row>
    <row r="15640" spans="1:3" x14ac:dyDescent="0.2">
      <c r="A15640">
        <v>113</v>
      </c>
      <c r="B15640">
        <v>44</v>
      </c>
      <c r="C15640">
        <v>92</v>
      </c>
    </row>
    <row r="15641" spans="1:3" x14ac:dyDescent="0.2">
      <c r="A15641">
        <v>113</v>
      </c>
      <c r="B15641">
        <v>45</v>
      </c>
      <c r="C15641">
        <v>50</v>
      </c>
    </row>
    <row r="15642" spans="1:3" x14ac:dyDescent="0.2">
      <c r="A15642">
        <v>113</v>
      </c>
      <c r="B15642">
        <v>46</v>
      </c>
      <c r="C15642">
        <v>93</v>
      </c>
    </row>
    <row r="15643" spans="1:3" x14ac:dyDescent="0.2">
      <c r="A15643">
        <v>113</v>
      </c>
      <c r="B15643">
        <v>47</v>
      </c>
      <c r="C15643">
        <v>93</v>
      </c>
    </row>
    <row r="15644" spans="1:3" x14ac:dyDescent="0.2">
      <c r="A15644">
        <v>113</v>
      </c>
      <c r="B15644">
        <v>48</v>
      </c>
      <c r="C15644">
        <v>113</v>
      </c>
    </row>
    <row r="15645" spans="1:3" x14ac:dyDescent="0.2">
      <c r="A15645">
        <v>113</v>
      </c>
      <c r="B15645">
        <v>49</v>
      </c>
      <c r="C15645">
        <v>85</v>
      </c>
    </row>
    <row r="15646" spans="1:3" x14ac:dyDescent="0.2">
      <c r="A15646">
        <v>113</v>
      </c>
      <c r="B15646">
        <v>50</v>
      </c>
      <c r="C15646">
        <v>65</v>
      </c>
    </row>
    <row r="15647" spans="1:3" x14ac:dyDescent="0.2">
      <c r="A15647">
        <v>113</v>
      </c>
      <c r="B15647">
        <v>51</v>
      </c>
      <c r="C15647">
        <v>105</v>
      </c>
    </row>
    <row r="15648" spans="1:3" x14ac:dyDescent="0.2">
      <c r="A15648">
        <v>113</v>
      </c>
      <c r="B15648">
        <v>52</v>
      </c>
      <c r="C15648">
        <v>64</v>
      </c>
    </row>
    <row r="15649" spans="1:3" x14ac:dyDescent="0.2">
      <c r="A15649">
        <v>113</v>
      </c>
      <c r="B15649">
        <v>53</v>
      </c>
      <c r="C15649">
        <v>74</v>
      </c>
    </row>
    <row r="15650" spans="1:3" x14ac:dyDescent="0.2">
      <c r="A15650">
        <v>113</v>
      </c>
      <c r="B15650">
        <v>54</v>
      </c>
      <c r="C15650">
        <v>99</v>
      </c>
    </row>
    <row r="15651" spans="1:3" x14ac:dyDescent="0.2">
      <c r="A15651">
        <v>113</v>
      </c>
      <c r="B15651">
        <v>55</v>
      </c>
      <c r="C15651">
        <v>80</v>
      </c>
    </row>
    <row r="15652" spans="1:3" x14ac:dyDescent="0.2">
      <c r="A15652">
        <v>113</v>
      </c>
      <c r="B15652">
        <v>56</v>
      </c>
      <c r="C15652">
        <v>80</v>
      </c>
    </row>
    <row r="15653" spans="1:3" x14ac:dyDescent="0.2">
      <c r="A15653">
        <v>113</v>
      </c>
      <c r="B15653">
        <v>57</v>
      </c>
      <c r="C15653">
        <v>70</v>
      </c>
    </row>
    <row r="15654" spans="1:3" x14ac:dyDescent="0.2">
      <c r="A15654">
        <v>113</v>
      </c>
      <c r="B15654">
        <v>58</v>
      </c>
      <c r="C15654">
        <v>66</v>
      </c>
    </row>
    <row r="15655" spans="1:3" x14ac:dyDescent="0.2">
      <c r="A15655">
        <v>113</v>
      </c>
      <c r="B15655">
        <v>59</v>
      </c>
      <c r="C15655">
        <v>105</v>
      </c>
    </row>
    <row r="15656" spans="1:3" x14ac:dyDescent="0.2">
      <c r="A15656">
        <v>113</v>
      </c>
      <c r="B15656">
        <v>60</v>
      </c>
      <c r="C15656">
        <v>63</v>
      </c>
    </row>
    <row r="15657" spans="1:3" x14ac:dyDescent="0.2">
      <c r="A15657">
        <v>113</v>
      </c>
      <c r="B15657">
        <v>61</v>
      </c>
      <c r="C15657">
        <v>97</v>
      </c>
    </row>
    <row r="15658" spans="1:3" x14ac:dyDescent="0.2">
      <c r="A15658">
        <v>113</v>
      </c>
      <c r="B15658">
        <v>62</v>
      </c>
      <c r="C15658">
        <v>41</v>
      </c>
    </row>
    <row r="15659" spans="1:3" x14ac:dyDescent="0.2">
      <c r="A15659">
        <v>113</v>
      </c>
      <c r="B15659">
        <v>63</v>
      </c>
      <c r="C15659">
        <v>92</v>
      </c>
    </row>
    <row r="15660" spans="1:3" x14ac:dyDescent="0.2">
      <c r="A15660">
        <v>113</v>
      </c>
      <c r="B15660">
        <v>64</v>
      </c>
      <c r="C15660">
        <v>85</v>
      </c>
    </row>
    <row r="15661" spans="1:3" x14ac:dyDescent="0.2">
      <c r="A15661">
        <v>113</v>
      </c>
      <c r="B15661">
        <v>65</v>
      </c>
      <c r="C15661">
        <v>122</v>
      </c>
    </row>
    <row r="15662" spans="1:3" x14ac:dyDescent="0.2">
      <c r="A15662">
        <v>113</v>
      </c>
      <c r="B15662">
        <v>66</v>
      </c>
      <c r="C15662">
        <v>85</v>
      </c>
    </row>
    <row r="15663" spans="1:3" x14ac:dyDescent="0.2">
      <c r="A15663">
        <v>113</v>
      </c>
      <c r="B15663">
        <v>67</v>
      </c>
      <c r="C15663">
        <v>44</v>
      </c>
    </row>
    <row r="15664" spans="1:3" x14ac:dyDescent="0.2">
      <c r="A15664">
        <v>113</v>
      </c>
      <c r="B15664">
        <v>68</v>
      </c>
      <c r="C15664">
        <v>67</v>
      </c>
    </row>
    <row r="15665" spans="1:3" x14ac:dyDescent="0.2">
      <c r="A15665">
        <v>113</v>
      </c>
      <c r="B15665">
        <v>69</v>
      </c>
      <c r="C15665">
        <v>65</v>
      </c>
    </row>
    <row r="15666" spans="1:3" x14ac:dyDescent="0.2">
      <c r="A15666">
        <v>113</v>
      </c>
      <c r="B15666">
        <v>70</v>
      </c>
      <c r="C15666">
        <v>46</v>
      </c>
    </row>
    <row r="15667" spans="1:3" x14ac:dyDescent="0.2">
      <c r="A15667">
        <v>113</v>
      </c>
      <c r="B15667">
        <v>71</v>
      </c>
      <c r="C15667">
        <v>83</v>
      </c>
    </row>
    <row r="15668" spans="1:3" x14ac:dyDescent="0.2">
      <c r="A15668">
        <v>113</v>
      </c>
      <c r="B15668">
        <v>72</v>
      </c>
      <c r="C15668">
        <v>79</v>
      </c>
    </row>
    <row r="15669" spans="1:3" x14ac:dyDescent="0.2">
      <c r="A15669">
        <v>113</v>
      </c>
      <c r="B15669">
        <v>73</v>
      </c>
      <c r="C15669">
        <v>49</v>
      </c>
    </row>
    <row r="15670" spans="1:3" x14ac:dyDescent="0.2">
      <c r="A15670">
        <v>113</v>
      </c>
      <c r="B15670">
        <v>74</v>
      </c>
      <c r="C15670">
        <v>83</v>
      </c>
    </row>
    <row r="15671" spans="1:3" x14ac:dyDescent="0.2">
      <c r="A15671">
        <v>113</v>
      </c>
      <c r="B15671">
        <v>75</v>
      </c>
      <c r="C15671">
        <v>85</v>
      </c>
    </row>
    <row r="15672" spans="1:3" x14ac:dyDescent="0.2">
      <c r="A15672">
        <v>113</v>
      </c>
      <c r="B15672">
        <v>76</v>
      </c>
      <c r="C15672">
        <v>10</v>
      </c>
    </row>
    <row r="15673" spans="1:3" x14ac:dyDescent="0.2">
      <c r="A15673">
        <v>113</v>
      </c>
      <c r="B15673">
        <v>77</v>
      </c>
      <c r="C15673">
        <v>10</v>
      </c>
    </row>
    <row r="15674" spans="1:3" x14ac:dyDescent="0.2">
      <c r="A15674">
        <v>113</v>
      </c>
      <c r="B15674">
        <v>78</v>
      </c>
      <c r="C15674">
        <v>74</v>
      </c>
    </row>
    <row r="15675" spans="1:3" x14ac:dyDescent="0.2">
      <c r="A15675">
        <v>113</v>
      </c>
      <c r="B15675">
        <v>79</v>
      </c>
      <c r="C15675">
        <v>83</v>
      </c>
    </row>
    <row r="15676" spans="1:3" x14ac:dyDescent="0.2">
      <c r="A15676">
        <v>113</v>
      </c>
      <c r="B15676">
        <v>80</v>
      </c>
      <c r="C15676">
        <v>46</v>
      </c>
    </row>
    <row r="15677" spans="1:3" x14ac:dyDescent="0.2">
      <c r="A15677">
        <v>113</v>
      </c>
      <c r="B15677">
        <v>81</v>
      </c>
      <c r="C15677">
        <v>99</v>
      </c>
    </row>
    <row r="15678" spans="1:3" x14ac:dyDescent="0.2">
      <c r="A15678">
        <v>113</v>
      </c>
      <c r="B15678">
        <v>82</v>
      </c>
      <c r="C15678">
        <v>81</v>
      </c>
    </row>
    <row r="15679" spans="1:3" x14ac:dyDescent="0.2">
      <c r="A15679">
        <v>113</v>
      </c>
      <c r="B15679">
        <v>83</v>
      </c>
      <c r="C15679">
        <v>122</v>
      </c>
    </row>
    <row r="15680" spans="1:3" x14ac:dyDescent="0.2">
      <c r="A15680">
        <v>113</v>
      </c>
      <c r="B15680">
        <v>84</v>
      </c>
      <c r="C15680">
        <v>93</v>
      </c>
    </row>
    <row r="15681" spans="1:3" x14ac:dyDescent="0.2">
      <c r="A15681">
        <v>113</v>
      </c>
      <c r="B15681">
        <v>85</v>
      </c>
      <c r="C15681">
        <v>76</v>
      </c>
    </row>
    <row r="15682" spans="1:3" x14ac:dyDescent="0.2">
      <c r="A15682">
        <v>113</v>
      </c>
      <c r="B15682">
        <v>86</v>
      </c>
      <c r="C15682">
        <v>117</v>
      </c>
    </row>
    <row r="15683" spans="1:3" x14ac:dyDescent="0.2">
      <c r="A15683">
        <v>113</v>
      </c>
      <c r="B15683">
        <v>87</v>
      </c>
      <c r="C15683">
        <v>37</v>
      </c>
    </row>
    <row r="15684" spans="1:3" x14ac:dyDescent="0.2">
      <c r="A15684">
        <v>113</v>
      </c>
      <c r="B15684">
        <v>88</v>
      </c>
      <c r="C15684">
        <v>46</v>
      </c>
    </row>
    <row r="15685" spans="1:3" x14ac:dyDescent="0.2">
      <c r="A15685">
        <v>113</v>
      </c>
      <c r="B15685">
        <v>89</v>
      </c>
      <c r="C15685">
        <v>74</v>
      </c>
    </row>
    <row r="15686" spans="1:3" x14ac:dyDescent="0.2">
      <c r="A15686">
        <v>113</v>
      </c>
      <c r="B15686">
        <v>90</v>
      </c>
      <c r="C15686">
        <v>70</v>
      </c>
    </row>
    <row r="15687" spans="1:3" x14ac:dyDescent="0.2">
      <c r="A15687">
        <v>113</v>
      </c>
      <c r="B15687">
        <v>91</v>
      </c>
      <c r="C15687">
        <v>66</v>
      </c>
    </row>
    <row r="15688" spans="1:3" x14ac:dyDescent="0.2">
      <c r="A15688">
        <v>113</v>
      </c>
      <c r="B15688">
        <v>92</v>
      </c>
      <c r="C15688">
        <v>112</v>
      </c>
    </row>
    <row r="15689" spans="1:3" x14ac:dyDescent="0.2">
      <c r="A15689">
        <v>113</v>
      </c>
      <c r="B15689">
        <v>93</v>
      </c>
      <c r="C15689">
        <v>61</v>
      </c>
    </row>
    <row r="15690" spans="1:3" x14ac:dyDescent="0.2">
      <c r="A15690">
        <v>113</v>
      </c>
      <c r="B15690">
        <v>94</v>
      </c>
      <c r="C15690">
        <v>97</v>
      </c>
    </row>
    <row r="15691" spans="1:3" x14ac:dyDescent="0.2">
      <c r="A15691">
        <v>113</v>
      </c>
      <c r="B15691">
        <v>95</v>
      </c>
      <c r="C15691">
        <v>27</v>
      </c>
    </row>
    <row r="15692" spans="1:3" x14ac:dyDescent="0.2">
      <c r="A15692">
        <v>113</v>
      </c>
      <c r="B15692">
        <v>96</v>
      </c>
      <c r="C15692">
        <v>69</v>
      </c>
    </row>
    <row r="15693" spans="1:3" x14ac:dyDescent="0.2">
      <c r="A15693">
        <v>113</v>
      </c>
      <c r="B15693">
        <v>97</v>
      </c>
      <c r="C15693">
        <v>48</v>
      </c>
    </row>
    <row r="15694" spans="1:3" x14ac:dyDescent="0.2">
      <c r="A15694">
        <v>113</v>
      </c>
      <c r="B15694">
        <v>98</v>
      </c>
      <c r="C15694">
        <v>123</v>
      </c>
    </row>
    <row r="15695" spans="1:3" x14ac:dyDescent="0.2">
      <c r="A15695">
        <v>113</v>
      </c>
      <c r="B15695">
        <v>99</v>
      </c>
      <c r="C15695">
        <v>46</v>
      </c>
    </row>
    <row r="15696" spans="1:3" x14ac:dyDescent="0.2">
      <c r="A15696">
        <v>113</v>
      </c>
      <c r="B15696">
        <v>100</v>
      </c>
      <c r="C15696">
        <v>122</v>
      </c>
    </row>
    <row r="15697" spans="1:3" x14ac:dyDescent="0.2">
      <c r="A15697">
        <v>113</v>
      </c>
      <c r="B15697">
        <v>101</v>
      </c>
      <c r="C15697">
        <v>87</v>
      </c>
    </row>
    <row r="15698" spans="1:3" x14ac:dyDescent="0.2">
      <c r="A15698">
        <v>113</v>
      </c>
      <c r="B15698">
        <v>102</v>
      </c>
      <c r="C15698">
        <v>87</v>
      </c>
    </row>
    <row r="15699" spans="1:3" x14ac:dyDescent="0.2">
      <c r="A15699">
        <v>113</v>
      </c>
      <c r="B15699">
        <v>103</v>
      </c>
      <c r="C15699">
        <v>65</v>
      </c>
    </row>
    <row r="15700" spans="1:3" x14ac:dyDescent="0.2">
      <c r="A15700">
        <v>113</v>
      </c>
      <c r="B15700">
        <v>104</v>
      </c>
      <c r="C15700">
        <v>83</v>
      </c>
    </row>
    <row r="15701" spans="1:3" x14ac:dyDescent="0.2">
      <c r="A15701">
        <v>113</v>
      </c>
      <c r="B15701">
        <v>105</v>
      </c>
      <c r="C15701">
        <v>85</v>
      </c>
    </row>
    <row r="15702" spans="1:3" x14ac:dyDescent="0.2">
      <c r="A15702">
        <v>113</v>
      </c>
      <c r="B15702">
        <v>106</v>
      </c>
      <c r="C15702">
        <v>63</v>
      </c>
    </row>
    <row r="15703" spans="1:3" x14ac:dyDescent="0.2">
      <c r="A15703">
        <v>113</v>
      </c>
      <c r="B15703">
        <v>107</v>
      </c>
      <c r="C15703">
        <v>67</v>
      </c>
    </row>
    <row r="15704" spans="1:3" x14ac:dyDescent="0.2">
      <c r="A15704">
        <v>113</v>
      </c>
      <c r="B15704">
        <v>108</v>
      </c>
      <c r="C15704">
        <v>113</v>
      </c>
    </row>
    <row r="15705" spans="1:3" x14ac:dyDescent="0.2">
      <c r="A15705">
        <v>113</v>
      </c>
      <c r="B15705">
        <v>109</v>
      </c>
      <c r="C15705">
        <v>112</v>
      </c>
    </row>
    <row r="15706" spans="1:3" x14ac:dyDescent="0.2">
      <c r="A15706">
        <v>113</v>
      </c>
      <c r="B15706">
        <v>110</v>
      </c>
      <c r="C15706">
        <v>87</v>
      </c>
    </row>
    <row r="15707" spans="1:3" x14ac:dyDescent="0.2">
      <c r="A15707">
        <v>113</v>
      </c>
      <c r="B15707">
        <v>111</v>
      </c>
      <c r="C15707">
        <v>87</v>
      </c>
    </row>
    <row r="15708" spans="1:3" x14ac:dyDescent="0.2">
      <c r="A15708">
        <v>113</v>
      </c>
      <c r="B15708">
        <v>112</v>
      </c>
      <c r="C15708">
        <v>108</v>
      </c>
    </row>
    <row r="15709" spans="1:3" x14ac:dyDescent="0.2">
      <c r="A15709">
        <v>113</v>
      </c>
      <c r="B15709">
        <v>113</v>
      </c>
      <c r="C15709">
        <v>113</v>
      </c>
    </row>
    <row r="15710" spans="1:3" x14ac:dyDescent="0.2">
      <c r="A15710">
        <v>113</v>
      </c>
      <c r="B15710">
        <v>114</v>
      </c>
      <c r="C15710">
        <v>63</v>
      </c>
    </row>
    <row r="15711" spans="1:3" x14ac:dyDescent="0.2">
      <c r="A15711">
        <v>113</v>
      </c>
      <c r="B15711">
        <v>115</v>
      </c>
      <c r="C15711">
        <v>70</v>
      </c>
    </row>
    <row r="15712" spans="1:3" x14ac:dyDescent="0.2">
      <c r="A15712">
        <v>113</v>
      </c>
      <c r="B15712">
        <v>116</v>
      </c>
      <c r="C15712">
        <v>80</v>
      </c>
    </row>
    <row r="15713" spans="1:3" x14ac:dyDescent="0.2">
      <c r="A15713">
        <v>113</v>
      </c>
      <c r="B15713">
        <v>117</v>
      </c>
      <c r="C15713">
        <v>44</v>
      </c>
    </row>
    <row r="15714" spans="1:3" x14ac:dyDescent="0.2">
      <c r="A15714">
        <v>113</v>
      </c>
      <c r="B15714">
        <v>118</v>
      </c>
      <c r="C15714">
        <v>121</v>
      </c>
    </row>
    <row r="15715" spans="1:3" x14ac:dyDescent="0.2">
      <c r="A15715">
        <v>113</v>
      </c>
      <c r="B15715">
        <v>119</v>
      </c>
      <c r="C15715">
        <v>60</v>
      </c>
    </row>
    <row r="15716" spans="1:3" x14ac:dyDescent="0.2">
      <c r="A15716">
        <v>113</v>
      </c>
      <c r="B15716">
        <v>120</v>
      </c>
      <c r="C15716">
        <v>123</v>
      </c>
    </row>
    <row r="15717" spans="1:3" x14ac:dyDescent="0.2">
      <c r="A15717">
        <v>113</v>
      </c>
      <c r="B15717">
        <v>121</v>
      </c>
      <c r="C15717">
        <v>67</v>
      </c>
    </row>
    <row r="15718" spans="1:3" x14ac:dyDescent="0.2">
      <c r="A15718">
        <v>113</v>
      </c>
      <c r="B15718">
        <v>122</v>
      </c>
      <c r="C15718">
        <v>10</v>
      </c>
    </row>
    <row r="15719" spans="1:3" x14ac:dyDescent="0.2">
      <c r="A15719">
        <v>113</v>
      </c>
      <c r="B15719">
        <v>123</v>
      </c>
      <c r="C15719">
        <v>63</v>
      </c>
    </row>
    <row r="15720" spans="1:3" x14ac:dyDescent="0.2">
      <c r="A15720">
        <v>113</v>
      </c>
      <c r="B15720">
        <v>124</v>
      </c>
      <c r="C15720">
        <v>63</v>
      </c>
    </row>
    <row r="15721" spans="1:3" x14ac:dyDescent="0.2">
      <c r="A15721">
        <v>113</v>
      </c>
      <c r="B15721">
        <v>125</v>
      </c>
      <c r="C15721">
        <v>121</v>
      </c>
    </row>
    <row r="15722" spans="1:3" x14ac:dyDescent="0.2">
      <c r="A15722">
        <v>113</v>
      </c>
      <c r="B15722">
        <v>126</v>
      </c>
      <c r="C15722">
        <v>121</v>
      </c>
    </row>
    <row r="15723" spans="1:3" x14ac:dyDescent="0.2">
      <c r="A15723">
        <v>113</v>
      </c>
      <c r="B15723">
        <v>127</v>
      </c>
      <c r="C15723">
        <v>114</v>
      </c>
    </row>
    <row r="15724" spans="1:3" x14ac:dyDescent="0.2">
      <c r="A15724">
        <v>113</v>
      </c>
      <c r="B15724">
        <v>128</v>
      </c>
      <c r="C15724">
        <v>67</v>
      </c>
    </row>
    <row r="15725" spans="1:3" x14ac:dyDescent="0.2">
      <c r="A15725">
        <v>113</v>
      </c>
      <c r="B15725">
        <v>129</v>
      </c>
      <c r="C15725">
        <v>114</v>
      </c>
    </row>
    <row r="15726" spans="1:3" x14ac:dyDescent="0.2">
      <c r="A15726">
        <v>113</v>
      </c>
      <c r="B15726">
        <v>130</v>
      </c>
      <c r="C15726">
        <v>44</v>
      </c>
    </row>
    <row r="15727" spans="1:3" x14ac:dyDescent="0.2">
      <c r="A15727">
        <v>113</v>
      </c>
      <c r="B15727">
        <v>131</v>
      </c>
      <c r="C15727">
        <v>123</v>
      </c>
    </row>
    <row r="15728" spans="1:3" x14ac:dyDescent="0.2">
      <c r="A15728">
        <v>113</v>
      </c>
      <c r="B15728">
        <v>132</v>
      </c>
      <c r="C15728">
        <v>101</v>
      </c>
    </row>
    <row r="15729" spans="1:3" x14ac:dyDescent="0.2">
      <c r="A15729">
        <v>113</v>
      </c>
      <c r="B15729">
        <v>133</v>
      </c>
      <c r="C15729">
        <v>101</v>
      </c>
    </row>
    <row r="15730" spans="1:3" x14ac:dyDescent="0.2">
      <c r="A15730">
        <v>113</v>
      </c>
      <c r="B15730">
        <v>134</v>
      </c>
      <c r="C15730">
        <v>101</v>
      </c>
    </row>
    <row r="15731" spans="1:3" x14ac:dyDescent="0.2">
      <c r="A15731">
        <v>113</v>
      </c>
      <c r="B15731">
        <v>135</v>
      </c>
      <c r="C15731">
        <v>110</v>
      </c>
    </row>
    <row r="15732" spans="1:3" x14ac:dyDescent="0.2">
      <c r="A15732">
        <v>113</v>
      </c>
      <c r="B15732">
        <v>136</v>
      </c>
      <c r="C15732">
        <v>101</v>
      </c>
    </row>
    <row r="15733" spans="1:3" x14ac:dyDescent="0.2">
      <c r="A15733">
        <v>113</v>
      </c>
      <c r="B15733">
        <v>137</v>
      </c>
      <c r="C15733">
        <v>101</v>
      </c>
    </row>
    <row r="15734" spans="1:3" x14ac:dyDescent="0.2">
      <c r="A15734">
        <v>114</v>
      </c>
      <c r="B15734">
        <v>0</v>
      </c>
      <c r="C15734">
        <v>31</v>
      </c>
    </row>
    <row r="15735" spans="1:3" x14ac:dyDescent="0.2">
      <c r="A15735">
        <v>114</v>
      </c>
      <c r="B15735">
        <v>1</v>
      </c>
      <c r="C15735">
        <v>50</v>
      </c>
    </row>
    <row r="15736" spans="1:3" x14ac:dyDescent="0.2">
      <c r="A15736">
        <v>114</v>
      </c>
      <c r="B15736">
        <v>2</v>
      </c>
      <c r="C15736">
        <v>42</v>
      </c>
    </row>
    <row r="15737" spans="1:3" x14ac:dyDescent="0.2">
      <c r="A15737">
        <v>114</v>
      </c>
      <c r="B15737">
        <v>3</v>
      </c>
      <c r="C15737">
        <v>41</v>
      </c>
    </row>
    <row r="15738" spans="1:3" x14ac:dyDescent="0.2">
      <c r="A15738">
        <v>114</v>
      </c>
      <c r="B15738">
        <v>4</v>
      </c>
      <c r="C15738">
        <v>27</v>
      </c>
    </row>
    <row r="15739" spans="1:3" x14ac:dyDescent="0.2">
      <c r="A15739">
        <v>114</v>
      </c>
      <c r="B15739">
        <v>5</v>
      </c>
      <c r="C15739">
        <v>71</v>
      </c>
    </row>
    <row r="15740" spans="1:3" x14ac:dyDescent="0.2">
      <c r="A15740">
        <v>114</v>
      </c>
      <c r="B15740">
        <v>6</v>
      </c>
      <c r="C15740">
        <v>69</v>
      </c>
    </row>
    <row r="15741" spans="1:3" x14ac:dyDescent="0.2">
      <c r="A15741">
        <v>114</v>
      </c>
      <c r="B15741">
        <v>7</v>
      </c>
      <c r="C15741">
        <v>49</v>
      </c>
    </row>
    <row r="15742" spans="1:3" x14ac:dyDescent="0.2">
      <c r="A15742">
        <v>114</v>
      </c>
      <c r="B15742">
        <v>8</v>
      </c>
      <c r="C15742">
        <v>80</v>
      </c>
    </row>
    <row r="15743" spans="1:3" x14ac:dyDescent="0.2">
      <c r="A15743">
        <v>114</v>
      </c>
      <c r="B15743">
        <v>9</v>
      </c>
      <c r="C15743">
        <v>79</v>
      </c>
    </row>
    <row r="15744" spans="1:3" x14ac:dyDescent="0.2">
      <c r="A15744">
        <v>114</v>
      </c>
      <c r="B15744">
        <v>10</v>
      </c>
      <c r="C15744">
        <v>37</v>
      </c>
    </row>
    <row r="15745" spans="1:3" x14ac:dyDescent="0.2">
      <c r="A15745">
        <v>114</v>
      </c>
      <c r="B15745">
        <v>11</v>
      </c>
      <c r="C15745">
        <v>79</v>
      </c>
    </row>
    <row r="15746" spans="1:3" x14ac:dyDescent="0.2">
      <c r="A15746">
        <v>114</v>
      </c>
      <c r="B15746">
        <v>12</v>
      </c>
      <c r="C15746">
        <v>79</v>
      </c>
    </row>
    <row r="15747" spans="1:3" x14ac:dyDescent="0.2">
      <c r="A15747">
        <v>114</v>
      </c>
      <c r="B15747">
        <v>13</v>
      </c>
      <c r="C15747">
        <v>49</v>
      </c>
    </row>
    <row r="15748" spans="1:3" x14ac:dyDescent="0.2">
      <c r="A15748">
        <v>114</v>
      </c>
      <c r="B15748">
        <v>14</v>
      </c>
      <c r="C15748">
        <v>49</v>
      </c>
    </row>
    <row r="15749" spans="1:3" x14ac:dyDescent="0.2">
      <c r="A15749">
        <v>114</v>
      </c>
      <c r="B15749">
        <v>15</v>
      </c>
      <c r="C15749">
        <v>50</v>
      </c>
    </row>
    <row r="15750" spans="1:3" x14ac:dyDescent="0.2">
      <c r="A15750">
        <v>114</v>
      </c>
      <c r="B15750">
        <v>16</v>
      </c>
      <c r="C15750">
        <v>103</v>
      </c>
    </row>
    <row r="15751" spans="1:3" x14ac:dyDescent="0.2">
      <c r="A15751">
        <v>114</v>
      </c>
      <c r="B15751">
        <v>17</v>
      </c>
      <c r="C15751">
        <v>42</v>
      </c>
    </row>
    <row r="15752" spans="1:3" x14ac:dyDescent="0.2">
      <c r="A15752">
        <v>114</v>
      </c>
      <c r="B15752">
        <v>18</v>
      </c>
      <c r="C15752">
        <v>103</v>
      </c>
    </row>
    <row r="15753" spans="1:3" x14ac:dyDescent="0.2">
      <c r="A15753">
        <v>114</v>
      </c>
      <c r="B15753">
        <v>19</v>
      </c>
      <c r="C15753">
        <v>50</v>
      </c>
    </row>
    <row r="15754" spans="1:3" x14ac:dyDescent="0.2">
      <c r="A15754">
        <v>114</v>
      </c>
      <c r="B15754">
        <v>20</v>
      </c>
      <c r="C15754">
        <v>49</v>
      </c>
    </row>
    <row r="15755" spans="1:3" x14ac:dyDescent="0.2">
      <c r="A15755">
        <v>114</v>
      </c>
      <c r="B15755">
        <v>21</v>
      </c>
      <c r="C15755">
        <v>70</v>
      </c>
    </row>
    <row r="15756" spans="1:3" x14ac:dyDescent="0.2">
      <c r="A15756">
        <v>114</v>
      </c>
      <c r="B15756">
        <v>22</v>
      </c>
      <c r="C15756">
        <v>66</v>
      </c>
    </row>
    <row r="15757" spans="1:3" x14ac:dyDescent="0.2">
      <c r="A15757">
        <v>114</v>
      </c>
      <c r="B15757">
        <v>23</v>
      </c>
      <c r="C15757">
        <v>105</v>
      </c>
    </row>
    <row r="15758" spans="1:3" x14ac:dyDescent="0.2">
      <c r="A15758">
        <v>114</v>
      </c>
      <c r="B15758">
        <v>24</v>
      </c>
      <c r="C15758">
        <v>74</v>
      </c>
    </row>
    <row r="15759" spans="1:3" x14ac:dyDescent="0.2">
      <c r="A15759">
        <v>114</v>
      </c>
      <c r="B15759">
        <v>25</v>
      </c>
      <c r="C15759">
        <v>31</v>
      </c>
    </row>
    <row r="15760" spans="1:3" x14ac:dyDescent="0.2">
      <c r="A15760">
        <v>114</v>
      </c>
      <c r="B15760">
        <v>26</v>
      </c>
      <c r="C15760">
        <v>41</v>
      </c>
    </row>
    <row r="15761" spans="1:3" x14ac:dyDescent="0.2">
      <c r="A15761">
        <v>114</v>
      </c>
      <c r="B15761">
        <v>27</v>
      </c>
      <c r="C15761">
        <v>46</v>
      </c>
    </row>
    <row r="15762" spans="1:3" x14ac:dyDescent="0.2">
      <c r="A15762">
        <v>114</v>
      </c>
      <c r="B15762">
        <v>28</v>
      </c>
      <c r="C15762">
        <v>88</v>
      </c>
    </row>
    <row r="15763" spans="1:3" x14ac:dyDescent="0.2">
      <c r="A15763">
        <v>114</v>
      </c>
      <c r="B15763">
        <v>29</v>
      </c>
      <c r="C15763">
        <v>79</v>
      </c>
    </row>
    <row r="15764" spans="1:3" x14ac:dyDescent="0.2">
      <c r="A15764">
        <v>114</v>
      </c>
      <c r="B15764">
        <v>30</v>
      </c>
      <c r="C15764">
        <v>74</v>
      </c>
    </row>
    <row r="15765" spans="1:3" x14ac:dyDescent="0.2">
      <c r="A15765">
        <v>114</v>
      </c>
      <c r="B15765">
        <v>31</v>
      </c>
      <c r="C15765">
        <v>85</v>
      </c>
    </row>
    <row r="15766" spans="1:3" x14ac:dyDescent="0.2">
      <c r="A15766">
        <v>114</v>
      </c>
      <c r="B15766">
        <v>32</v>
      </c>
      <c r="C15766">
        <v>71</v>
      </c>
    </row>
    <row r="15767" spans="1:3" x14ac:dyDescent="0.2">
      <c r="A15767">
        <v>114</v>
      </c>
      <c r="B15767">
        <v>33</v>
      </c>
      <c r="C15767">
        <v>99</v>
      </c>
    </row>
    <row r="15768" spans="1:3" x14ac:dyDescent="0.2">
      <c r="A15768">
        <v>114</v>
      </c>
      <c r="B15768">
        <v>34</v>
      </c>
      <c r="C15768">
        <v>99</v>
      </c>
    </row>
    <row r="15769" spans="1:3" x14ac:dyDescent="0.2">
      <c r="A15769">
        <v>114</v>
      </c>
      <c r="B15769">
        <v>35</v>
      </c>
      <c r="C15769">
        <v>69</v>
      </c>
    </row>
    <row r="15770" spans="1:3" x14ac:dyDescent="0.2">
      <c r="A15770">
        <v>114</v>
      </c>
      <c r="B15770">
        <v>36</v>
      </c>
      <c r="C15770">
        <v>69</v>
      </c>
    </row>
    <row r="15771" spans="1:3" x14ac:dyDescent="0.2">
      <c r="A15771">
        <v>114</v>
      </c>
      <c r="B15771">
        <v>37</v>
      </c>
      <c r="C15771">
        <v>87</v>
      </c>
    </row>
    <row r="15772" spans="1:3" x14ac:dyDescent="0.2">
      <c r="A15772">
        <v>114</v>
      </c>
      <c r="B15772">
        <v>38</v>
      </c>
      <c r="C15772">
        <v>67</v>
      </c>
    </row>
    <row r="15773" spans="1:3" x14ac:dyDescent="0.2">
      <c r="A15773">
        <v>114</v>
      </c>
      <c r="B15773">
        <v>39</v>
      </c>
      <c r="C15773">
        <v>66</v>
      </c>
    </row>
    <row r="15774" spans="1:3" x14ac:dyDescent="0.2">
      <c r="A15774">
        <v>114</v>
      </c>
      <c r="B15774">
        <v>40</v>
      </c>
      <c r="C15774">
        <v>85</v>
      </c>
    </row>
    <row r="15775" spans="1:3" x14ac:dyDescent="0.2">
      <c r="A15775">
        <v>114</v>
      </c>
      <c r="B15775">
        <v>41</v>
      </c>
      <c r="C15775">
        <v>46</v>
      </c>
    </row>
    <row r="15776" spans="1:3" x14ac:dyDescent="0.2">
      <c r="A15776">
        <v>114</v>
      </c>
      <c r="B15776">
        <v>42</v>
      </c>
      <c r="C15776">
        <v>85</v>
      </c>
    </row>
    <row r="15777" spans="1:3" x14ac:dyDescent="0.2">
      <c r="A15777">
        <v>114</v>
      </c>
      <c r="B15777">
        <v>43</v>
      </c>
      <c r="C15777">
        <v>85</v>
      </c>
    </row>
    <row r="15778" spans="1:3" x14ac:dyDescent="0.2">
      <c r="A15778">
        <v>114</v>
      </c>
      <c r="B15778">
        <v>44</v>
      </c>
      <c r="C15778">
        <v>87</v>
      </c>
    </row>
    <row r="15779" spans="1:3" x14ac:dyDescent="0.2">
      <c r="A15779">
        <v>114</v>
      </c>
      <c r="B15779">
        <v>45</v>
      </c>
      <c r="C15779">
        <v>71</v>
      </c>
    </row>
    <row r="15780" spans="1:3" x14ac:dyDescent="0.2">
      <c r="A15780">
        <v>114</v>
      </c>
      <c r="B15780">
        <v>46</v>
      </c>
      <c r="C15780">
        <v>112</v>
      </c>
    </row>
    <row r="15781" spans="1:3" x14ac:dyDescent="0.2">
      <c r="A15781">
        <v>114</v>
      </c>
      <c r="B15781">
        <v>47</v>
      </c>
      <c r="C15781">
        <v>112</v>
      </c>
    </row>
    <row r="15782" spans="1:3" x14ac:dyDescent="0.2">
      <c r="A15782">
        <v>114</v>
      </c>
      <c r="B15782">
        <v>48</v>
      </c>
      <c r="C15782">
        <v>44</v>
      </c>
    </row>
    <row r="15783" spans="1:3" x14ac:dyDescent="0.2">
      <c r="A15783">
        <v>114</v>
      </c>
      <c r="B15783">
        <v>49</v>
      </c>
      <c r="C15783">
        <v>122</v>
      </c>
    </row>
    <row r="15784" spans="1:3" x14ac:dyDescent="0.2">
      <c r="A15784">
        <v>114</v>
      </c>
      <c r="B15784">
        <v>50</v>
      </c>
      <c r="C15784">
        <v>85</v>
      </c>
    </row>
    <row r="15785" spans="1:3" x14ac:dyDescent="0.2">
      <c r="A15785">
        <v>114</v>
      </c>
      <c r="B15785">
        <v>51</v>
      </c>
      <c r="C15785">
        <v>99</v>
      </c>
    </row>
    <row r="15786" spans="1:3" x14ac:dyDescent="0.2">
      <c r="A15786">
        <v>114</v>
      </c>
      <c r="B15786">
        <v>52</v>
      </c>
      <c r="C15786">
        <v>70</v>
      </c>
    </row>
    <row r="15787" spans="1:3" x14ac:dyDescent="0.2">
      <c r="A15787">
        <v>114</v>
      </c>
      <c r="B15787">
        <v>53</v>
      </c>
      <c r="C15787">
        <v>70</v>
      </c>
    </row>
    <row r="15788" spans="1:3" x14ac:dyDescent="0.2">
      <c r="A15788">
        <v>114</v>
      </c>
      <c r="B15788">
        <v>54</v>
      </c>
      <c r="C15788">
        <v>85</v>
      </c>
    </row>
    <row r="15789" spans="1:3" x14ac:dyDescent="0.2">
      <c r="A15789">
        <v>114</v>
      </c>
      <c r="B15789">
        <v>55</v>
      </c>
      <c r="C15789">
        <v>65</v>
      </c>
    </row>
    <row r="15790" spans="1:3" x14ac:dyDescent="0.2">
      <c r="A15790">
        <v>114</v>
      </c>
      <c r="B15790">
        <v>56</v>
      </c>
      <c r="C15790">
        <v>65</v>
      </c>
    </row>
    <row r="15791" spans="1:3" x14ac:dyDescent="0.2">
      <c r="A15791">
        <v>114</v>
      </c>
      <c r="B15791">
        <v>57</v>
      </c>
      <c r="C15791">
        <v>65</v>
      </c>
    </row>
    <row r="15792" spans="1:3" x14ac:dyDescent="0.2">
      <c r="A15792">
        <v>114</v>
      </c>
      <c r="B15792">
        <v>58</v>
      </c>
      <c r="C15792">
        <v>65</v>
      </c>
    </row>
    <row r="15793" spans="1:3" x14ac:dyDescent="0.2">
      <c r="A15793">
        <v>114</v>
      </c>
      <c r="B15793">
        <v>59</v>
      </c>
      <c r="C15793">
        <v>99</v>
      </c>
    </row>
    <row r="15794" spans="1:3" x14ac:dyDescent="0.2">
      <c r="A15794">
        <v>114</v>
      </c>
      <c r="B15794">
        <v>60</v>
      </c>
      <c r="C15794">
        <v>60</v>
      </c>
    </row>
    <row r="15795" spans="1:3" x14ac:dyDescent="0.2">
      <c r="A15795">
        <v>114</v>
      </c>
      <c r="B15795">
        <v>61</v>
      </c>
      <c r="C15795">
        <v>44</v>
      </c>
    </row>
    <row r="15796" spans="1:3" x14ac:dyDescent="0.2">
      <c r="A15796">
        <v>114</v>
      </c>
      <c r="B15796">
        <v>62</v>
      </c>
      <c r="C15796">
        <v>74</v>
      </c>
    </row>
    <row r="15797" spans="1:3" x14ac:dyDescent="0.2">
      <c r="A15797">
        <v>114</v>
      </c>
      <c r="B15797">
        <v>63</v>
      </c>
      <c r="C15797">
        <v>87</v>
      </c>
    </row>
    <row r="15798" spans="1:3" x14ac:dyDescent="0.2">
      <c r="A15798">
        <v>114</v>
      </c>
      <c r="B15798">
        <v>64</v>
      </c>
      <c r="C15798">
        <v>122</v>
      </c>
    </row>
    <row r="15799" spans="1:3" x14ac:dyDescent="0.2">
      <c r="A15799">
        <v>114</v>
      </c>
      <c r="B15799">
        <v>65</v>
      </c>
      <c r="C15799">
        <v>61</v>
      </c>
    </row>
    <row r="15800" spans="1:3" x14ac:dyDescent="0.2">
      <c r="A15800">
        <v>114</v>
      </c>
      <c r="B15800">
        <v>66</v>
      </c>
      <c r="C15800">
        <v>93</v>
      </c>
    </row>
    <row r="15801" spans="1:3" x14ac:dyDescent="0.2">
      <c r="A15801">
        <v>114</v>
      </c>
      <c r="B15801">
        <v>67</v>
      </c>
      <c r="C15801">
        <v>117</v>
      </c>
    </row>
    <row r="15802" spans="1:3" x14ac:dyDescent="0.2">
      <c r="A15802">
        <v>114</v>
      </c>
      <c r="B15802">
        <v>68</v>
      </c>
      <c r="C15802">
        <v>101</v>
      </c>
    </row>
    <row r="15803" spans="1:3" x14ac:dyDescent="0.2">
      <c r="A15803">
        <v>114</v>
      </c>
      <c r="B15803">
        <v>69</v>
      </c>
      <c r="C15803">
        <v>46</v>
      </c>
    </row>
    <row r="15804" spans="1:3" x14ac:dyDescent="0.2">
      <c r="A15804">
        <v>114</v>
      </c>
      <c r="B15804">
        <v>70</v>
      </c>
      <c r="C15804">
        <v>93</v>
      </c>
    </row>
    <row r="15805" spans="1:3" x14ac:dyDescent="0.2">
      <c r="A15805">
        <v>114</v>
      </c>
      <c r="B15805">
        <v>71</v>
      </c>
      <c r="C15805">
        <v>46</v>
      </c>
    </row>
    <row r="15806" spans="1:3" x14ac:dyDescent="0.2">
      <c r="A15806">
        <v>114</v>
      </c>
      <c r="B15806">
        <v>72</v>
      </c>
      <c r="C15806">
        <v>105</v>
      </c>
    </row>
    <row r="15807" spans="1:3" x14ac:dyDescent="0.2">
      <c r="A15807">
        <v>114</v>
      </c>
      <c r="B15807">
        <v>73</v>
      </c>
      <c r="C15807">
        <v>70</v>
      </c>
    </row>
    <row r="15808" spans="1:3" x14ac:dyDescent="0.2">
      <c r="A15808">
        <v>114</v>
      </c>
      <c r="B15808">
        <v>74</v>
      </c>
      <c r="C15808">
        <v>122</v>
      </c>
    </row>
    <row r="15809" spans="1:3" x14ac:dyDescent="0.2">
      <c r="A15809">
        <v>114</v>
      </c>
      <c r="B15809">
        <v>75</v>
      </c>
      <c r="C15809">
        <v>122</v>
      </c>
    </row>
    <row r="15810" spans="1:3" x14ac:dyDescent="0.2">
      <c r="A15810">
        <v>114</v>
      </c>
      <c r="B15810">
        <v>76</v>
      </c>
      <c r="C15810">
        <v>92</v>
      </c>
    </row>
    <row r="15811" spans="1:3" x14ac:dyDescent="0.2">
      <c r="A15811">
        <v>114</v>
      </c>
      <c r="B15811">
        <v>77</v>
      </c>
      <c r="C15811">
        <v>92</v>
      </c>
    </row>
    <row r="15812" spans="1:3" x14ac:dyDescent="0.2">
      <c r="A15812">
        <v>114</v>
      </c>
      <c r="B15812">
        <v>78</v>
      </c>
      <c r="C15812">
        <v>80</v>
      </c>
    </row>
    <row r="15813" spans="1:3" x14ac:dyDescent="0.2">
      <c r="A15813">
        <v>114</v>
      </c>
      <c r="B15813">
        <v>79</v>
      </c>
      <c r="C15813">
        <v>46</v>
      </c>
    </row>
    <row r="15814" spans="1:3" x14ac:dyDescent="0.2">
      <c r="A15814">
        <v>114</v>
      </c>
      <c r="B15814">
        <v>80</v>
      </c>
      <c r="C15814">
        <v>93</v>
      </c>
    </row>
    <row r="15815" spans="1:3" x14ac:dyDescent="0.2">
      <c r="A15815">
        <v>114</v>
      </c>
      <c r="B15815">
        <v>81</v>
      </c>
      <c r="C15815">
        <v>85</v>
      </c>
    </row>
    <row r="15816" spans="1:3" x14ac:dyDescent="0.2">
      <c r="A15816">
        <v>114</v>
      </c>
      <c r="B15816">
        <v>82</v>
      </c>
      <c r="C15816">
        <v>27</v>
      </c>
    </row>
    <row r="15817" spans="1:3" x14ac:dyDescent="0.2">
      <c r="A15817">
        <v>114</v>
      </c>
      <c r="B15817">
        <v>83</v>
      </c>
      <c r="C15817">
        <v>97</v>
      </c>
    </row>
    <row r="15818" spans="1:3" x14ac:dyDescent="0.2">
      <c r="A15818">
        <v>114</v>
      </c>
      <c r="B15818">
        <v>84</v>
      </c>
      <c r="C15818">
        <v>113</v>
      </c>
    </row>
    <row r="15819" spans="1:3" x14ac:dyDescent="0.2">
      <c r="A15819">
        <v>114</v>
      </c>
      <c r="B15819">
        <v>85</v>
      </c>
      <c r="C15819">
        <v>48</v>
      </c>
    </row>
    <row r="15820" spans="1:3" x14ac:dyDescent="0.2">
      <c r="A15820">
        <v>114</v>
      </c>
      <c r="B15820">
        <v>86</v>
      </c>
      <c r="C15820">
        <v>101</v>
      </c>
    </row>
    <row r="15821" spans="1:3" x14ac:dyDescent="0.2">
      <c r="A15821">
        <v>114</v>
      </c>
      <c r="B15821">
        <v>87</v>
      </c>
      <c r="C15821">
        <v>67</v>
      </c>
    </row>
    <row r="15822" spans="1:3" x14ac:dyDescent="0.2">
      <c r="A15822">
        <v>114</v>
      </c>
      <c r="B15822">
        <v>88</v>
      </c>
      <c r="C15822">
        <v>10</v>
      </c>
    </row>
    <row r="15823" spans="1:3" x14ac:dyDescent="0.2">
      <c r="A15823">
        <v>114</v>
      </c>
      <c r="B15823">
        <v>89</v>
      </c>
      <c r="C15823">
        <v>80</v>
      </c>
    </row>
    <row r="15824" spans="1:3" x14ac:dyDescent="0.2">
      <c r="A15824">
        <v>114</v>
      </c>
      <c r="B15824">
        <v>90</v>
      </c>
      <c r="C15824">
        <v>83</v>
      </c>
    </row>
    <row r="15825" spans="1:3" x14ac:dyDescent="0.2">
      <c r="A15825">
        <v>114</v>
      </c>
      <c r="B15825">
        <v>91</v>
      </c>
      <c r="C15825">
        <v>88</v>
      </c>
    </row>
    <row r="15826" spans="1:3" x14ac:dyDescent="0.2">
      <c r="A15826">
        <v>114</v>
      </c>
      <c r="B15826">
        <v>92</v>
      </c>
      <c r="C15826">
        <v>63</v>
      </c>
    </row>
    <row r="15827" spans="1:3" x14ac:dyDescent="0.2">
      <c r="A15827">
        <v>114</v>
      </c>
      <c r="B15827">
        <v>93</v>
      </c>
      <c r="C15827">
        <v>92</v>
      </c>
    </row>
    <row r="15828" spans="1:3" x14ac:dyDescent="0.2">
      <c r="A15828">
        <v>114</v>
      </c>
      <c r="B15828">
        <v>94</v>
      </c>
      <c r="C15828">
        <v>37</v>
      </c>
    </row>
    <row r="15829" spans="1:3" x14ac:dyDescent="0.2">
      <c r="A15829">
        <v>114</v>
      </c>
      <c r="B15829">
        <v>95</v>
      </c>
      <c r="C15829">
        <v>64</v>
      </c>
    </row>
    <row r="15830" spans="1:3" x14ac:dyDescent="0.2">
      <c r="A15830">
        <v>114</v>
      </c>
      <c r="B15830">
        <v>96</v>
      </c>
      <c r="C15830">
        <v>64</v>
      </c>
    </row>
    <row r="15831" spans="1:3" x14ac:dyDescent="0.2">
      <c r="A15831">
        <v>114</v>
      </c>
      <c r="B15831">
        <v>97</v>
      </c>
      <c r="C15831">
        <v>44</v>
      </c>
    </row>
    <row r="15832" spans="1:3" x14ac:dyDescent="0.2">
      <c r="A15832">
        <v>114</v>
      </c>
      <c r="B15832">
        <v>98</v>
      </c>
      <c r="C15832">
        <v>86</v>
      </c>
    </row>
    <row r="15833" spans="1:3" x14ac:dyDescent="0.2">
      <c r="A15833">
        <v>114</v>
      </c>
      <c r="B15833">
        <v>99</v>
      </c>
      <c r="C15833">
        <v>10</v>
      </c>
    </row>
    <row r="15834" spans="1:3" x14ac:dyDescent="0.2">
      <c r="A15834">
        <v>114</v>
      </c>
      <c r="B15834">
        <v>100</v>
      </c>
      <c r="C15834">
        <v>97</v>
      </c>
    </row>
    <row r="15835" spans="1:3" x14ac:dyDescent="0.2">
      <c r="A15835">
        <v>114</v>
      </c>
      <c r="B15835">
        <v>101</v>
      </c>
      <c r="C15835">
        <v>123</v>
      </c>
    </row>
    <row r="15836" spans="1:3" x14ac:dyDescent="0.2">
      <c r="A15836">
        <v>114</v>
      </c>
      <c r="B15836">
        <v>102</v>
      </c>
      <c r="C15836">
        <v>123</v>
      </c>
    </row>
    <row r="15837" spans="1:3" x14ac:dyDescent="0.2">
      <c r="A15837">
        <v>114</v>
      </c>
      <c r="B15837">
        <v>103</v>
      </c>
      <c r="C15837">
        <v>46</v>
      </c>
    </row>
    <row r="15838" spans="1:3" x14ac:dyDescent="0.2">
      <c r="A15838">
        <v>114</v>
      </c>
      <c r="B15838">
        <v>104</v>
      </c>
      <c r="C15838">
        <v>46</v>
      </c>
    </row>
    <row r="15839" spans="1:3" x14ac:dyDescent="0.2">
      <c r="A15839">
        <v>114</v>
      </c>
      <c r="B15839">
        <v>105</v>
      </c>
      <c r="C15839">
        <v>76</v>
      </c>
    </row>
    <row r="15840" spans="1:3" x14ac:dyDescent="0.2">
      <c r="A15840">
        <v>114</v>
      </c>
      <c r="B15840">
        <v>106</v>
      </c>
      <c r="C15840">
        <v>60</v>
      </c>
    </row>
    <row r="15841" spans="1:3" x14ac:dyDescent="0.2">
      <c r="A15841">
        <v>114</v>
      </c>
      <c r="B15841">
        <v>107</v>
      </c>
      <c r="C15841">
        <v>101</v>
      </c>
    </row>
    <row r="15842" spans="1:3" x14ac:dyDescent="0.2">
      <c r="A15842">
        <v>114</v>
      </c>
      <c r="B15842">
        <v>108</v>
      </c>
      <c r="C15842">
        <v>63</v>
      </c>
    </row>
    <row r="15843" spans="1:3" x14ac:dyDescent="0.2">
      <c r="A15843">
        <v>114</v>
      </c>
      <c r="B15843">
        <v>109</v>
      </c>
      <c r="C15843">
        <v>87</v>
      </c>
    </row>
    <row r="15844" spans="1:3" x14ac:dyDescent="0.2">
      <c r="A15844">
        <v>114</v>
      </c>
      <c r="B15844">
        <v>110</v>
      </c>
      <c r="C15844">
        <v>106</v>
      </c>
    </row>
    <row r="15845" spans="1:3" x14ac:dyDescent="0.2">
      <c r="A15845">
        <v>114</v>
      </c>
      <c r="B15845">
        <v>111</v>
      </c>
      <c r="C15845">
        <v>123</v>
      </c>
    </row>
    <row r="15846" spans="1:3" x14ac:dyDescent="0.2">
      <c r="A15846">
        <v>114</v>
      </c>
      <c r="B15846">
        <v>112</v>
      </c>
      <c r="C15846">
        <v>63</v>
      </c>
    </row>
    <row r="15847" spans="1:3" x14ac:dyDescent="0.2">
      <c r="A15847">
        <v>114</v>
      </c>
      <c r="B15847">
        <v>113</v>
      </c>
      <c r="C15847">
        <v>63</v>
      </c>
    </row>
    <row r="15848" spans="1:3" x14ac:dyDescent="0.2">
      <c r="A15848">
        <v>114</v>
      </c>
      <c r="B15848">
        <v>114</v>
      </c>
      <c r="C15848">
        <v>114</v>
      </c>
    </row>
    <row r="15849" spans="1:3" x14ac:dyDescent="0.2">
      <c r="A15849">
        <v>114</v>
      </c>
      <c r="B15849">
        <v>115</v>
      </c>
      <c r="C15849">
        <v>83</v>
      </c>
    </row>
    <row r="15850" spans="1:3" x14ac:dyDescent="0.2">
      <c r="A15850">
        <v>114</v>
      </c>
      <c r="B15850">
        <v>116</v>
      </c>
      <c r="C15850">
        <v>65</v>
      </c>
    </row>
    <row r="15851" spans="1:3" x14ac:dyDescent="0.2">
      <c r="A15851">
        <v>114</v>
      </c>
      <c r="B15851">
        <v>117</v>
      </c>
      <c r="C15851">
        <v>114</v>
      </c>
    </row>
    <row r="15852" spans="1:3" x14ac:dyDescent="0.2">
      <c r="A15852">
        <v>114</v>
      </c>
      <c r="B15852">
        <v>118</v>
      </c>
      <c r="C15852">
        <v>119</v>
      </c>
    </row>
    <row r="15853" spans="1:3" x14ac:dyDescent="0.2">
      <c r="A15853">
        <v>114</v>
      </c>
      <c r="B15853">
        <v>119</v>
      </c>
      <c r="C15853">
        <v>121</v>
      </c>
    </row>
    <row r="15854" spans="1:3" x14ac:dyDescent="0.2">
      <c r="A15854">
        <v>114</v>
      </c>
      <c r="B15854">
        <v>120</v>
      </c>
      <c r="C15854">
        <v>121</v>
      </c>
    </row>
    <row r="15855" spans="1:3" x14ac:dyDescent="0.2">
      <c r="A15855">
        <v>114</v>
      </c>
      <c r="B15855">
        <v>121</v>
      </c>
      <c r="C15855">
        <v>110</v>
      </c>
    </row>
    <row r="15856" spans="1:3" x14ac:dyDescent="0.2">
      <c r="A15856">
        <v>114</v>
      </c>
      <c r="B15856">
        <v>122</v>
      </c>
      <c r="C15856">
        <v>92</v>
      </c>
    </row>
    <row r="15857" spans="1:3" x14ac:dyDescent="0.2">
      <c r="A15857">
        <v>114</v>
      </c>
      <c r="B15857">
        <v>123</v>
      </c>
      <c r="C15857">
        <v>106</v>
      </c>
    </row>
    <row r="15858" spans="1:3" x14ac:dyDescent="0.2">
      <c r="A15858">
        <v>114</v>
      </c>
      <c r="B15858">
        <v>124</v>
      </c>
      <c r="C15858">
        <v>60</v>
      </c>
    </row>
    <row r="15859" spans="1:3" x14ac:dyDescent="0.2">
      <c r="A15859">
        <v>114</v>
      </c>
      <c r="B15859">
        <v>125</v>
      </c>
      <c r="C15859">
        <v>119</v>
      </c>
    </row>
    <row r="15860" spans="1:3" x14ac:dyDescent="0.2">
      <c r="A15860">
        <v>114</v>
      </c>
      <c r="B15860">
        <v>126</v>
      </c>
      <c r="C15860">
        <v>119</v>
      </c>
    </row>
    <row r="15861" spans="1:3" x14ac:dyDescent="0.2">
      <c r="A15861">
        <v>114</v>
      </c>
      <c r="B15861">
        <v>127</v>
      </c>
      <c r="C15861">
        <v>101</v>
      </c>
    </row>
    <row r="15862" spans="1:3" x14ac:dyDescent="0.2">
      <c r="A15862">
        <v>114</v>
      </c>
      <c r="B15862">
        <v>128</v>
      </c>
      <c r="C15862">
        <v>110</v>
      </c>
    </row>
    <row r="15863" spans="1:3" x14ac:dyDescent="0.2">
      <c r="A15863">
        <v>114</v>
      </c>
      <c r="B15863">
        <v>129</v>
      </c>
      <c r="C15863">
        <v>101</v>
      </c>
    </row>
    <row r="15864" spans="1:3" x14ac:dyDescent="0.2">
      <c r="A15864">
        <v>114</v>
      </c>
      <c r="B15864">
        <v>130</v>
      </c>
      <c r="C15864">
        <v>67</v>
      </c>
    </row>
    <row r="15865" spans="1:3" x14ac:dyDescent="0.2">
      <c r="A15865">
        <v>114</v>
      </c>
      <c r="B15865">
        <v>131</v>
      </c>
      <c r="C15865">
        <v>86</v>
      </c>
    </row>
    <row r="15866" spans="1:3" x14ac:dyDescent="0.2">
      <c r="A15866">
        <v>114</v>
      </c>
      <c r="B15866">
        <v>132</v>
      </c>
      <c r="C15866">
        <v>119</v>
      </c>
    </row>
    <row r="15867" spans="1:3" x14ac:dyDescent="0.2">
      <c r="A15867">
        <v>114</v>
      </c>
      <c r="B15867">
        <v>133</v>
      </c>
      <c r="C15867">
        <v>86</v>
      </c>
    </row>
    <row r="15868" spans="1:3" x14ac:dyDescent="0.2">
      <c r="A15868">
        <v>114</v>
      </c>
      <c r="B15868">
        <v>134</v>
      </c>
      <c r="C15868">
        <v>86</v>
      </c>
    </row>
    <row r="15869" spans="1:3" x14ac:dyDescent="0.2">
      <c r="A15869">
        <v>114</v>
      </c>
      <c r="B15869">
        <v>135</v>
      </c>
      <c r="C15869">
        <v>86</v>
      </c>
    </row>
    <row r="15870" spans="1:3" x14ac:dyDescent="0.2">
      <c r="A15870">
        <v>114</v>
      </c>
      <c r="B15870">
        <v>136</v>
      </c>
      <c r="C15870">
        <v>86</v>
      </c>
    </row>
    <row r="15871" spans="1:3" x14ac:dyDescent="0.2">
      <c r="A15871">
        <v>114</v>
      </c>
      <c r="B15871">
        <v>137</v>
      </c>
      <c r="C15871">
        <v>86</v>
      </c>
    </row>
    <row r="15872" spans="1:3" x14ac:dyDescent="0.2">
      <c r="A15872">
        <v>115</v>
      </c>
      <c r="B15872">
        <v>0</v>
      </c>
      <c r="C15872">
        <v>23</v>
      </c>
    </row>
    <row r="15873" spans="1:3" x14ac:dyDescent="0.2">
      <c r="A15873">
        <v>115</v>
      </c>
      <c r="B15873">
        <v>1</v>
      </c>
      <c r="C15873">
        <v>23</v>
      </c>
    </row>
    <row r="15874" spans="1:3" x14ac:dyDescent="0.2">
      <c r="A15874">
        <v>115</v>
      </c>
      <c r="B15874">
        <v>2</v>
      </c>
      <c r="C15874">
        <v>13</v>
      </c>
    </row>
    <row r="15875" spans="1:3" x14ac:dyDescent="0.2">
      <c r="A15875">
        <v>115</v>
      </c>
      <c r="B15875">
        <v>3</v>
      </c>
      <c r="C15875">
        <v>72</v>
      </c>
    </row>
    <row r="15876" spans="1:3" x14ac:dyDescent="0.2">
      <c r="A15876">
        <v>115</v>
      </c>
      <c r="B15876">
        <v>4</v>
      </c>
      <c r="C15876">
        <v>39</v>
      </c>
    </row>
    <row r="15877" spans="1:3" x14ac:dyDescent="0.2">
      <c r="A15877">
        <v>115</v>
      </c>
      <c r="B15877">
        <v>5</v>
      </c>
      <c r="C15877">
        <v>8</v>
      </c>
    </row>
    <row r="15878" spans="1:3" x14ac:dyDescent="0.2">
      <c r="A15878">
        <v>115</v>
      </c>
      <c r="B15878">
        <v>6</v>
      </c>
      <c r="C15878">
        <v>39</v>
      </c>
    </row>
    <row r="15879" spans="1:3" x14ac:dyDescent="0.2">
      <c r="A15879">
        <v>115</v>
      </c>
      <c r="B15879">
        <v>7</v>
      </c>
      <c r="C15879">
        <v>73</v>
      </c>
    </row>
    <row r="15880" spans="1:3" x14ac:dyDescent="0.2">
      <c r="A15880">
        <v>115</v>
      </c>
      <c r="B15880">
        <v>8</v>
      </c>
      <c r="C15880">
        <v>59</v>
      </c>
    </row>
    <row r="15881" spans="1:3" x14ac:dyDescent="0.2">
      <c r="A15881">
        <v>115</v>
      </c>
      <c r="B15881">
        <v>9</v>
      </c>
      <c r="C15881">
        <v>89</v>
      </c>
    </row>
    <row r="15882" spans="1:3" x14ac:dyDescent="0.2">
      <c r="A15882">
        <v>115</v>
      </c>
      <c r="B15882">
        <v>10</v>
      </c>
      <c r="C15882">
        <v>80</v>
      </c>
    </row>
    <row r="15883" spans="1:3" x14ac:dyDescent="0.2">
      <c r="A15883">
        <v>115</v>
      </c>
      <c r="B15883">
        <v>11</v>
      </c>
      <c r="C15883">
        <v>22</v>
      </c>
    </row>
    <row r="15884" spans="1:3" x14ac:dyDescent="0.2">
      <c r="A15884">
        <v>115</v>
      </c>
      <c r="B15884">
        <v>12</v>
      </c>
      <c r="C15884">
        <v>89</v>
      </c>
    </row>
    <row r="15885" spans="1:3" x14ac:dyDescent="0.2">
      <c r="A15885">
        <v>115</v>
      </c>
      <c r="B15885">
        <v>13</v>
      </c>
      <c r="C15885">
        <v>73</v>
      </c>
    </row>
    <row r="15886" spans="1:3" x14ac:dyDescent="0.2">
      <c r="A15886">
        <v>115</v>
      </c>
      <c r="B15886">
        <v>14</v>
      </c>
      <c r="C15886">
        <v>73</v>
      </c>
    </row>
    <row r="15887" spans="1:3" x14ac:dyDescent="0.2">
      <c r="A15887">
        <v>115</v>
      </c>
      <c r="B15887">
        <v>15</v>
      </c>
      <c r="C15887">
        <v>72</v>
      </c>
    </row>
    <row r="15888" spans="1:3" x14ac:dyDescent="0.2">
      <c r="A15888">
        <v>115</v>
      </c>
      <c r="B15888">
        <v>16</v>
      </c>
      <c r="C15888">
        <v>39</v>
      </c>
    </row>
    <row r="15889" spans="1:3" x14ac:dyDescent="0.2">
      <c r="A15889">
        <v>115</v>
      </c>
      <c r="B15889">
        <v>17</v>
      </c>
      <c r="C15889">
        <v>20</v>
      </c>
    </row>
    <row r="15890" spans="1:3" x14ac:dyDescent="0.2">
      <c r="A15890">
        <v>115</v>
      </c>
      <c r="B15890">
        <v>18</v>
      </c>
      <c r="C15890">
        <v>22</v>
      </c>
    </row>
    <row r="15891" spans="1:3" x14ac:dyDescent="0.2">
      <c r="A15891">
        <v>115</v>
      </c>
      <c r="B15891">
        <v>19</v>
      </c>
      <c r="C15891">
        <v>23</v>
      </c>
    </row>
    <row r="15892" spans="1:3" x14ac:dyDescent="0.2">
      <c r="A15892">
        <v>115</v>
      </c>
      <c r="B15892">
        <v>20</v>
      </c>
      <c r="C15892">
        <v>73</v>
      </c>
    </row>
    <row r="15893" spans="1:3" x14ac:dyDescent="0.2">
      <c r="A15893">
        <v>115</v>
      </c>
      <c r="B15893">
        <v>21</v>
      </c>
      <c r="C15893">
        <v>28</v>
      </c>
    </row>
    <row r="15894" spans="1:3" x14ac:dyDescent="0.2">
      <c r="A15894">
        <v>115</v>
      </c>
      <c r="B15894">
        <v>22</v>
      </c>
      <c r="C15894">
        <v>51</v>
      </c>
    </row>
    <row r="15895" spans="1:3" x14ac:dyDescent="0.2">
      <c r="A15895">
        <v>115</v>
      </c>
      <c r="B15895">
        <v>23</v>
      </c>
      <c r="C15895">
        <v>73</v>
      </c>
    </row>
    <row r="15896" spans="1:3" x14ac:dyDescent="0.2">
      <c r="A15896">
        <v>115</v>
      </c>
      <c r="B15896">
        <v>24</v>
      </c>
      <c r="C15896">
        <v>21</v>
      </c>
    </row>
    <row r="15897" spans="1:3" x14ac:dyDescent="0.2">
      <c r="A15897">
        <v>115</v>
      </c>
      <c r="B15897">
        <v>25</v>
      </c>
      <c r="C15897">
        <v>20</v>
      </c>
    </row>
    <row r="15898" spans="1:3" x14ac:dyDescent="0.2">
      <c r="A15898">
        <v>115</v>
      </c>
      <c r="B15898">
        <v>26</v>
      </c>
      <c r="C15898">
        <v>72</v>
      </c>
    </row>
    <row r="15899" spans="1:3" x14ac:dyDescent="0.2">
      <c r="A15899">
        <v>115</v>
      </c>
      <c r="B15899">
        <v>27</v>
      </c>
      <c r="C15899">
        <v>42</v>
      </c>
    </row>
    <row r="15900" spans="1:3" x14ac:dyDescent="0.2">
      <c r="A15900">
        <v>115</v>
      </c>
      <c r="B15900">
        <v>28</v>
      </c>
      <c r="C15900">
        <v>56</v>
      </c>
    </row>
    <row r="15901" spans="1:3" x14ac:dyDescent="0.2">
      <c r="A15901">
        <v>115</v>
      </c>
      <c r="B15901">
        <v>29</v>
      </c>
      <c r="C15901">
        <v>89</v>
      </c>
    </row>
    <row r="15902" spans="1:3" x14ac:dyDescent="0.2">
      <c r="A15902">
        <v>115</v>
      </c>
      <c r="B15902">
        <v>30</v>
      </c>
      <c r="C15902">
        <v>21</v>
      </c>
    </row>
    <row r="15903" spans="1:3" x14ac:dyDescent="0.2">
      <c r="A15903">
        <v>115</v>
      </c>
      <c r="B15903">
        <v>31</v>
      </c>
      <c r="C15903">
        <v>54</v>
      </c>
    </row>
    <row r="15904" spans="1:3" x14ac:dyDescent="0.2">
      <c r="A15904">
        <v>115</v>
      </c>
      <c r="B15904">
        <v>32</v>
      </c>
      <c r="C15904">
        <v>78</v>
      </c>
    </row>
    <row r="15905" spans="1:3" x14ac:dyDescent="0.2">
      <c r="A15905">
        <v>115</v>
      </c>
      <c r="B15905">
        <v>33</v>
      </c>
      <c r="C15905">
        <v>55</v>
      </c>
    </row>
    <row r="15906" spans="1:3" x14ac:dyDescent="0.2">
      <c r="A15906">
        <v>115</v>
      </c>
      <c r="B15906">
        <v>34</v>
      </c>
      <c r="C15906">
        <v>58</v>
      </c>
    </row>
    <row r="15907" spans="1:3" x14ac:dyDescent="0.2">
      <c r="A15907">
        <v>115</v>
      </c>
      <c r="B15907">
        <v>35</v>
      </c>
      <c r="C15907">
        <v>72</v>
      </c>
    </row>
    <row r="15908" spans="1:3" x14ac:dyDescent="0.2">
      <c r="A15908">
        <v>115</v>
      </c>
      <c r="B15908">
        <v>36</v>
      </c>
      <c r="C15908">
        <v>72</v>
      </c>
    </row>
    <row r="15909" spans="1:3" x14ac:dyDescent="0.2">
      <c r="A15909">
        <v>115</v>
      </c>
      <c r="B15909">
        <v>37</v>
      </c>
      <c r="C15909">
        <v>99</v>
      </c>
    </row>
    <row r="15910" spans="1:3" x14ac:dyDescent="0.2">
      <c r="A15910">
        <v>115</v>
      </c>
      <c r="B15910">
        <v>38</v>
      </c>
      <c r="C15910">
        <v>65</v>
      </c>
    </row>
    <row r="15911" spans="1:3" x14ac:dyDescent="0.2">
      <c r="A15911">
        <v>115</v>
      </c>
      <c r="B15911">
        <v>39</v>
      </c>
      <c r="C15911">
        <v>33</v>
      </c>
    </row>
    <row r="15912" spans="1:3" x14ac:dyDescent="0.2">
      <c r="A15912">
        <v>115</v>
      </c>
      <c r="B15912">
        <v>40</v>
      </c>
      <c r="C15912">
        <v>54</v>
      </c>
    </row>
    <row r="15913" spans="1:3" x14ac:dyDescent="0.2">
      <c r="A15913">
        <v>115</v>
      </c>
      <c r="B15913">
        <v>41</v>
      </c>
      <c r="C15913">
        <v>40</v>
      </c>
    </row>
    <row r="15914" spans="1:3" x14ac:dyDescent="0.2">
      <c r="A15914">
        <v>115</v>
      </c>
      <c r="B15914">
        <v>42</v>
      </c>
      <c r="C15914">
        <v>54</v>
      </c>
    </row>
    <row r="15915" spans="1:3" x14ac:dyDescent="0.2">
      <c r="A15915">
        <v>115</v>
      </c>
      <c r="B15915">
        <v>43</v>
      </c>
      <c r="C15915">
        <v>81</v>
      </c>
    </row>
    <row r="15916" spans="1:3" x14ac:dyDescent="0.2">
      <c r="A15916">
        <v>115</v>
      </c>
      <c r="B15916">
        <v>44</v>
      </c>
      <c r="C15916">
        <v>88</v>
      </c>
    </row>
    <row r="15917" spans="1:3" x14ac:dyDescent="0.2">
      <c r="A15917">
        <v>115</v>
      </c>
      <c r="B15917">
        <v>45</v>
      </c>
      <c r="C15917">
        <v>78</v>
      </c>
    </row>
    <row r="15918" spans="1:3" x14ac:dyDescent="0.2">
      <c r="A15918">
        <v>115</v>
      </c>
      <c r="B15918">
        <v>46</v>
      </c>
      <c r="C15918">
        <v>49</v>
      </c>
    </row>
    <row r="15919" spans="1:3" x14ac:dyDescent="0.2">
      <c r="A15919">
        <v>115</v>
      </c>
      <c r="B15919">
        <v>47</v>
      </c>
      <c r="C15919">
        <v>105</v>
      </c>
    </row>
    <row r="15920" spans="1:3" x14ac:dyDescent="0.2">
      <c r="A15920">
        <v>115</v>
      </c>
      <c r="B15920">
        <v>48</v>
      </c>
      <c r="C15920">
        <v>70</v>
      </c>
    </row>
    <row r="15921" spans="1:3" x14ac:dyDescent="0.2">
      <c r="A15921">
        <v>115</v>
      </c>
      <c r="B15921">
        <v>49</v>
      </c>
      <c r="C15921">
        <v>41</v>
      </c>
    </row>
    <row r="15922" spans="1:3" x14ac:dyDescent="0.2">
      <c r="A15922">
        <v>115</v>
      </c>
      <c r="B15922">
        <v>50</v>
      </c>
      <c r="C15922">
        <v>81</v>
      </c>
    </row>
    <row r="15923" spans="1:3" x14ac:dyDescent="0.2">
      <c r="A15923">
        <v>115</v>
      </c>
      <c r="B15923">
        <v>51</v>
      </c>
      <c r="C15923">
        <v>55</v>
      </c>
    </row>
    <row r="15924" spans="1:3" x14ac:dyDescent="0.2">
      <c r="A15924">
        <v>115</v>
      </c>
      <c r="B15924">
        <v>52</v>
      </c>
      <c r="C15924">
        <v>91</v>
      </c>
    </row>
    <row r="15925" spans="1:3" x14ac:dyDescent="0.2">
      <c r="A15925">
        <v>115</v>
      </c>
      <c r="B15925">
        <v>53</v>
      </c>
      <c r="C15925">
        <v>28</v>
      </c>
    </row>
    <row r="15926" spans="1:3" x14ac:dyDescent="0.2">
      <c r="A15926">
        <v>115</v>
      </c>
      <c r="B15926">
        <v>54</v>
      </c>
      <c r="C15926">
        <v>54</v>
      </c>
    </row>
    <row r="15927" spans="1:3" x14ac:dyDescent="0.2">
      <c r="A15927">
        <v>115</v>
      </c>
      <c r="B15927">
        <v>55</v>
      </c>
      <c r="C15927">
        <v>116</v>
      </c>
    </row>
    <row r="15928" spans="1:3" x14ac:dyDescent="0.2">
      <c r="A15928">
        <v>115</v>
      </c>
      <c r="B15928">
        <v>56</v>
      </c>
      <c r="C15928">
        <v>116</v>
      </c>
    </row>
    <row r="15929" spans="1:3" x14ac:dyDescent="0.2">
      <c r="A15929">
        <v>115</v>
      </c>
      <c r="B15929">
        <v>57</v>
      </c>
      <c r="C15929">
        <v>90</v>
      </c>
    </row>
    <row r="15930" spans="1:3" x14ac:dyDescent="0.2">
      <c r="A15930">
        <v>115</v>
      </c>
      <c r="B15930">
        <v>58</v>
      </c>
      <c r="C15930">
        <v>116</v>
      </c>
    </row>
    <row r="15931" spans="1:3" x14ac:dyDescent="0.2">
      <c r="A15931">
        <v>115</v>
      </c>
      <c r="B15931">
        <v>59</v>
      </c>
      <c r="C15931">
        <v>55</v>
      </c>
    </row>
    <row r="15932" spans="1:3" x14ac:dyDescent="0.2">
      <c r="A15932">
        <v>115</v>
      </c>
      <c r="B15932">
        <v>60</v>
      </c>
      <c r="C15932">
        <v>83</v>
      </c>
    </row>
    <row r="15933" spans="1:3" x14ac:dyDescent="0.2">
      <c r="A15933">
        <v>115</v>
      </c>
      <c r="B15933">
        <v>61</v>
      </c>
      <c r="C15933">
        <v>80</v>
      </c>
    </row>
    <row r="15934" spans="1:3" x14ac:dyDescent="0.2">
      <c r="A15934">
        <v>115</v>
      </c>
      <c r="B15934">
        <v>62</v>
      </c>
      <c r="C15934">
        <v>21</v>
      </c>
    </row>
    <row r="15935" spans="1:3" x14ac:dyDescent="0.2">
      <c r="A15935">
        <v>115</v>
      </c>
      <c r="B15935">
        <v>63</v>
      </c>
      <c r="C15935">
        <v>88</v>
      </c>
    </row>
    <row r="15936" spans="1:3" x14ac:dyDescent="0.2">
      <c r="A15936">
        <v>115</v>
      </c>
      <c r="B15936">
        <v>64</v>
      </c>
      <c r="C15936">
        <v>41</v>
      </c>
    </row>
    <row r="15937" spans="1:3" x14ac:dyDescent="0.2">
      <c r="A15937">
        <v>115</v>
      </c>
      <c r="B15937">
        <v>65</v>
      </c>
      <c r="C15937">
        <v>71</v>
      </c>
    </row>
    <row r="15938" spans="1:3" x14ac:dyDescent="0.2">
      <c r="A15938">
        <v>115</v>
      </c>
      <c r="B15938">
        <v>66</v>
      </c>
      <c r="C15938">
        <v>27</v>
      </c>
    </row>
    <row r="15939" spans="1:3" x14ac:dyDescent="0.2">
      <c r="A15939">
        <v>115</v>
      </c>
      <c r="B15939">
        <v>67</v>
      </c>
      <c r="C15939">
        <v>65</v>
      </c>
    </row>
    <row r="15940" spans="1:3" x14ac:dyDescent="0.2">
      <c r="A15940">
        <v>115</v>
      </c>
      <c r="B15940">
        <v>68</v>
      </c>
      <c r="C15940">
        <v>46</v>
      </c>
    </row>
    <row r="15941" spans="1:3" x14ac:dyDescent="0.2">
      <c r="A15941">
        <v>115</v>
      </c>
      <c r="B15941">
        <v>69</v>
      </c>
      <c r="C15941">
        <v>40</v>
      </c>
    </row>
    <row r="15942" spans="1:3" x14ac:dyDescent="0.2">
      <c r="A15942">
        <v>115</v>
      </c>
      <c r="B15942">
        <v>70</v>
      </c>
      <c r="C15942">
        <v>103</v>
      </c>
    </row>
    <row r="15943" spans="1:3" x14ac:dyDescent="0.2">
      <c r="A15943">
        <v>115</v>
      </c>
      <c r="B15943">
        <v>71</v>
      </c>
      <c r="C15943">
        <v>31</v>
      </c>
    </row>
    <row r="15944" spans="1:3" x14ac:dyDescent="0.2">
      <c r="A15944">
        <v>115</v>
      </c>
      <c r="B15944">
        <v>72</v>
      </c>
      <c r="C15944">
        <v>33</v>
      </c>
    </row>
    <row r="15945" spans="1:3" x14ac:dyDescent="0.2">
      <c r="A15945">
        <v>115</v>
      </c>
      <c r="B15945">
        <v>73</v>
      </c>
      <c r="C15945">
        <v>58</v>
      </c>
    </row>
    <row r="15946" spans="1:3" x14ac:dyDescent="0.2">
      <c r="A15946">
        <v>115</v>
      </c>
      <c r="B15946">
        <v>74</v>
      </c>
      <c r="C15946">
        <v>50</v>
      </c>
    </row>
    <row r="15947" spans="1:3" x14ac:dyDescent="0.2">
      <c r="A15947">
        <v>115</v>
      </c>
      <c r="B15947">
        <v>75</v>
      </c>
      <c r="C15947">
        <v>50</v>
      </c>
    </row>
    <row r="15948" spans="1:3" x14ac:dyDescent="0.2">
      <c r="A15948">
        <v>115</v>
      </c>
      <c r="B15948">
        <v>76</v>
      </c>
      <c r="C15948">
        <v>66</v>
      </c>
    </row>
    <row r="15949" spans="1:3" x14ac:dyDescent="0.2">
      <c r="A15949">
        <v>115</v>
      </c>
      <c r="B15949">
        <v>77</v>
      </c>
      <c r="C15949">
        <v>66</v>
      </c>
    </row>
    <row r="15950" spans="1:3" x14ac:dyDescent="0.2">
      <c r="A15950">
        <v>115</v>
      </c>
      <c r="B15950">
        <v>78</v>
      </c>
      <c r="C15950">
        <v>28</v>
      </c>
    </row>
    <row r="15951" spans="1:3" x14ac:dyDescent="0.2">
      <c r="A15951">
        <v>115</v>
      </c>
      <c r="B15951">
        <v>79</v>
      </c>
      <c r="C15951">
        <v>42</v>
      </c>
    </row>
    <row r="15952" spans="1:3" x14ac:dyDescent="0.2">
      <c r="A15952">
        <v>115</v>
      </c>
      <c r="B15952">
        <v>80</v>
      </c>
      <c r="C15952">
        <v>103</v>
      </c>
    </row>
    <row r="15953" spans="1:3" x14ac:dyDescent="0.2">
      <c r="A15953">
        <v>115</v>
      </c>
      <c r="B15953">
        <v>81</v>
      </c>
      <c r="C15953">
        <v>54</v>
      </c>
    </row>
    <row r="15954" spans="1:3" x14ac:dyDescent="0.2">
      <c r="A15954">
        <v>115</v>
      </c>
      <c r="B15954">
        <v>82</v>
      </c>
      <c r="C15954">
        <v>39</v>
      </c>
    </row>
    <row r="15955" spans="1:3" x14ac:dyDescent="0.2">
      <c r="A15955">
        <v>115</v>
      </c>
      <c r="B15955">
        <v>83</v>
      </c>
      <c r="C15955">
        <v>74</v>
      </c>
    </row>
    <row r="15956" spans="1:3" x14ac:dyDescent="0.2">
      <c r="A15956">
        <v>115</v>
      </c>
      <c r="B15956">
        <v>84</v>
      </c>
      <c r="C15956">
        <v>64</v>
      </c>
    </row>
    <row r="15957" spans="1:3" x14ac:dyDescent="0.2">
      <c r="A15957">
        <v>115</v>
      </c>
      <c r="B15957">
        <v>85</v>
      </c>
      <c r="C15957">
        <v>74</v>
      </c>
    </row>
    <row r="15958" spans="1:3" x14ac:dyDescent="0.2">
      <c r="A15958">
        <v>115</v>
      </c>
      <c r="B15958">
        <v>86</v>
      </c>
      <c r="C15958">
        <v>46</v>
      </c>
    </row>
    <row r="15959" spans="1:3" x14ac:dyDescent="0.2">
      <c r="A15959">
        <v>115</v>
      </c>
      <c r="B15959">
        <v>87</v>
      </c>
      <c r="C15959">
        <v>65</v>
      </c>
    </row>
    <row r="15960" spans="1:3" x14ac:dyDescent="0.2">
      <c r="A15960">
        <v>115</v>
      </c>
      <c r="B15960">
        <v>88</v>
      </c>
      <c r="C15960">
        <v>79</v>
      </c>
    </row>
    <row r="15961" spans="1:3" x14ac:dyDescent="0.2">
      <c r="A15961">
        <v>115</v>
      </c>
      <c r="B15961">
        <v>89</v>
      </c>
      <c r="C15961">
        <v>59</v>
      </c>
    </row>
    <row r="15962" spans="1:3" x14ac:dyDescent="0.2">
      <c r="A15962">
        <v>115</v>
      </c>
      <c r="B15962">
        <v>90</v>
      </c>
      <c r="C15962">
        <v>115</v>
      </c>
    </row>
    <row r="15963" spans="1:3" x14ac:dyDescent="0.2">
      <c r="A15963">
        <v>115</v>
      </c>
      <c r="B15963">
        <v>91</v>
      </c>
      <c r="C15963">
        <v>56</v>
      </c>
    </row>
    <row r="15964" spans="1:3" x14ac:dyDescent="0.2">
      <c r="A15964">
        <v>115</v>
      </c>
      <c r="B15964">
        <v>92</v>
      </c>
      <c r="C15964">
        <v>99</v>
      </c>
    </row>
    <row r="15965" spans="1:3" x14ac:dyDescent="0.2">
      <c r="A15965">
        <v>115</v>
      </c>
      <c r="B15965">
        <v>93</v>
      </c>
      <c r="C15965">
        <v>66</v>
      </c>
    </row>
    <row r="15966" spans="1:3" x14ac:dyDescent="0.2">
      <c r="A15966">
        <v>115</v>
      </c>
      <c r="B15966">
        <v>94</v>
      </c>
      <c r="C15966">
        <v>80</v>
      </c>
    </row>
    <row r="15967" spans="1:3" x14ac:dyDescent="0.2">
      <c r="A15967">
        <v>115</v>
      </c>
      <c r="B15967">
        <v>95</v>
      </c>
      <c r="C15967">
        <v>52</v>
      </c>
    </row>
    <row r="15968" spans="1:3" x14ac:dyDescent="0.2">
      <c r="A15968">
        <v>115</v>
      </c>
      <c r="B15968">
        <v>96</v>
      </c>
      <c r="C15968">
        <v>21</v>
      </c>
    </row>
    <row r="15969" spans="1:3" x14ac:dyDescent="0.2">
      <c r="A15969">
        <v>115</v>
      </c>
      <c r="B15969">
        <v>97</v>
      </c>
      <c r="C15969">
        <v>70</v>
      </c>
    </row>
    <row r="15970" spans="1:3" x14ac:dyDescent="0.2">
      <c r="A15970">
        <v>115</v>
      </c>
      <c r="B15970">
        <v>98</v>
      </c>
      <c r="C15970">
        <v>76</v>
      </c>
    </row>
    <row r="15971" spans="1:3" x14ac:dyDescent="0.2">
      <c r="A15971">
        <v>115</v>
      </c>
      <c r="B15971">
        <v>99</v>
      </c>
      <c r="C15971">
        <v>79</v>
      </c>
    </row>
    <row r="15972" spans="1:3" x14ac:dyDescent="0.2">
      <c r="A15972">
        <v>115</v>
      </c>
      <c r="B15972">
        <v>100</v>
      </c>
      <c r="C15972">
        <v>71</v>
      </c>
    </row>
    <row r="15973" spans="1:3" x14ac:dyDescent="0.2">
      <c r="A15973">
        <v>115</v>
      </c>
      <c r="B15973">
        <v>101</v>
      </c>
      <c r="C15973">
        <v>85</v>
      </c>
    </row>
    <row r="15974" spans="1:3" x14ac:dyDescent="0.2">
      <c r="A15974">
        <v>115</v>
      </c>
      <c r="B15974">
        <v>102</v>
      </c>
      <c r="C15974">
        <v>85</v>
      </c>
    </row>
    <row r="15975" spans="1:3" x14ac:dyDescent="0.2">
      <c r="A15975">
        <v>115</v>
      </c>
      <c r="B15975">
        <v>103</v>
      </c>
      <c r="C15975">
        <v>42</v>
      </c>
    </row>
    <row r="15976" spans="1:3" x14ac:dyDescent="0.2">
      <c r="A15976">
        <v>115</v>
      </c>
      <c r="B15976">
        <v>104</v>
      </c>
      <c r="C15976">
        <v>31</v>
      </c>
    </row>
    <row r="15977" spans="1:3" x14ac:dyDescent="0.2">
      <c r="A15977">
        <v>115</v>
      </c>
      <c r="B15977">
        <v>105</v>
      </c>
      <c r="C15977">
        <v>69</v>
      </c>
    </row>
    <row r="15978" spans="1:3" x14ac:dyDescent="0.2">
      <c r="A15978">
        <v>115</v>
      </c>
      <c r="B15978">
        <v>106</v>
      </c>
      <c r="C15978">
        <v>83</v>
      </c>
    </row>
    <row r="15979" spans="1:3" x14ac:dyDescent="0.2">
      <c r="A15979">
        <v>115</v>
      </c>
      <c r="B15979">
        <v>107</v>
      </c>
      <c r="C15979">
        <v>46</v>
      </c>
    </row>
    <row r="15980" spans="1:3" x14ac:dyDescent="0.2">
      <c r="A15980">
        <v>115</v>
      </c>
      <c r="B15980">
        <v>108</v>
      </c>
      <c r="C15980">
        <v>70</v>
      </c>
    </row>
    <row r="15981" spans="1:3" x14ac:dyDescent="0.2">
      <c r="A15981">
        <v>115</v>
      </c>
      <c r="B15981">
        <v>109</v>
      </c>
      <c r="C15981">
        <v>99</v>
      </c>
    </row>
    <row r="15982" spans="1:3" x14ac:dyDescent="0.2">
      <c r="A15982">
        <v>115</v>
      </c>
      <c r="B15982">
        <v>110</v>
      </c>
      <c r="C15982">
        <v>85</v>
      </c>
    </row>
    <row r="15983" spans="1:3" x14ac:dyDescent="0.2">
      <c r="A15983">
        <v>115</v>
      </c>
      <c r="B15983">
        <v>111</v>
      </c>
      <c r="C15983">
        <v>85</v>
      </c>
    </row>
    <row r="15984" spans="1:3" x14ac:dyDescent="0.2">
      <c r="A15984">
        <v>115</v>
      </c>
      <c r="B15984">
        <v>112</v>
      </c>
      <c r="C15984">
        <v>99</v>
      </c>
    </row>
    <row r="15985" spans="1:3" x14ac:dyDescent="0.2">
      <c r="A15985">
        <v>115</v>
      </c>
      <c r="B15985">
        <v>113</v>
      </c>
      <c r="C15985">
        <v>70</v>
      </c>
    </row>
    <row r="15986" spans="1:3" x14ac:dyDescent="0.2">
      <c r="A15986">
        <v>115</v>
      </c>
      <c r="B15986">
        <v>114</v>
      </c>
      <c r="C15986">
        <v>83</v>
      </c>
    </row>
    <row r="15987" spans="1:3" x14ac:dyDescent="0.2">
      <c r="A15987">
        <v>115</v>
      </c>
      <c r="B15987">
        <v>115</v>
      </c>
      <c r="C15987">
        <v>115</v>
      </c>
    </row>
    <row r="15988" spans="1:3" x14ac:dyDescent="0.2">
      <c r="A15988">
        <v>115</v>
      </c>
      <c r="B15988">
        <v>116</v>
      </c>
      <c r="C15988">
        <v>90</v>
      </c>
    </row>
    <row r="15989" spans="1:3" x14ac:dyDescent="0.2">
      <c r="A15989">
        <v>115</v>
      </c>
      <c r="B15989">
        <v>117</v>
      </c>
      <c r="C15989">
        <v>83</v>
      </c>
    </row>
    <row r="15990" spans="1:3" x14ac:dyDescent="0.2">
      <c r="A15990">
        <v>115</v>
      </c>
      <c r="B15990">
        <v>118</v>
      </c>
      <c r="C15990">
        <v>97</v>
      </c>
    </row>
    <row r="15991" spans="1:3" x14ac:dyDescent="0.2">
      <c r="A15991">
        <v>115</v>
      </c>
      <c r="B15991">
        <v>119</v>
      </c>
      <c r="C15991">
        <v>46</v>
      </c>
    </row>
    <row r="15992" spans="1:3" x14ac:dyDescent="0.2">
      <c r="A15992">
        <v>115</v>
      </c>
      <c r="B15992">
        <v>120</v>
      </c>
      <c r="C15992">
        <v>122</v>
      </c>
    </row>
    <row r="15993" spans="1:3" x14ac:dyDescent="0.2">
      <c r="A15993">
        <v>115</v>
      </c>
      <c r="B15993">
        <v>121</v>
      </c>
      <c r="C15993">
        <v>85</v>
      </c>
    </row>
    <row r="15994" spans="1:3" x14ac:dyDescent="0.2">
      <c r="A15994">
        <v>115</v>
      </c>
      <c r="B15994">
        <v>122</v>
      </c>
      <c r="C15994">
        <v>105</v>
      </c>
    </row>
    <row r="15995" spans="1:3" x14ac:dyDescent="0.2">
      <c r="A15995">
        <v>115</v>
      </c>
      <c r="B15995">
        <v>123</v>
      </c>
      <c r="C15995">
        <v>85</v>
      </c>
    </row>
    <row r="15996" spans="1:3" x14ac:dyDescent="0.2">
      <c r="A15996">
        <v>115</v>
      </c>
      <c r="B15996">
        <v>124</v>
      </c>
      <c r="C15996">
        <v>85</v>
      </c>
    </row>
    <row r="15997" spans="1:3" x14ac:dyDescent="0.2">
      <c r="A15997">
        <v>115</v>
      </c>
      <c r="B15997">
        <v>125</v>
      </c>
      <c r="C15997">
        <v>10</v>
      </c>
    </row>
    <row r="15998" spans="1:3" x14ac:dyDescent="0.2">
      <c r="A15998">
        <v>115</v>
      </c>
      <c r="B15998">
        <v>126</v>
      </c>
      <c r="C15998">
        <v>97</v>
      </c>
    </row>
    <row r="15999" spans="1:3" x14ac:dyDescent="0.2">
      <c r="A15999">
        <v>115</v>
      </c>
      <c r="B15999">
        <v>127</v>
      </c>
      <c r="C15999">
        <v>46</v>
      </c>
    </row>
    <row r="16000" spans="1:3" x14ac:dyDescent="0.2">
      <c r="A16000">
        <v>115</v>
      </c>
      <c r="B16000">
        <v>128</v>
      </c>
      <c r="C16000">
        <v>46</v>
      </c>
    </row>
    <row r="16001" spans="1:3" x14ac:dyDescent="0.2">
      <c r="A16001">
        <v>115</v>
      </c>
      <c r="B16001">
        <v>129</v>
      </c>
      <c r="C16001">
        <v>46</v>
      </c>
    </row>
    <row r="16002" spans="1:3" x14ac:dyDescent="0.2">
      <c r="A16002">
        <v>115</v>
      </c>
      <c r="B16002">
        <v>130</v>
      </c>
      <c r="C16002">
        <v>65</v>
      </c>
    </row>
    <row r="16003" spans="1:3" x14ac:dyDescent="0.2">
      <c r="A16003">
        <v>115</v>
      </c>
      <c r="B16003">
        <v>131</v>
      </c>
      <c r="C16003">
        <v>76</v>
      </c>
    </row>
    <row r="16004" spans="1:3" x14ac:dyDescent="0.2">
      <c r="A16004">
        <v>115</v>
      </c>
      <c r="B16004">
        <v>132</v>
      </c>
      <c r="C16004">
        <v>10</v>
      </c>
    </row>
    <row r="16005" spans="1:3" x14ac:dyDescent="0.2">
      <c r="A16005">
        <v>115</v>
      </c>
      <c r="B16005">
        <v>133</v>
      </c>
      <c r="C16005">
        <v>93</v>
      </c>
    </row>
    <row r="16006" spans="1:3" x14ac:dyDescent="0.2">
      <c r="A16006">
        <v>115</v>
      </c>
      <c r="B16006">
        <v>134</v>
      </c>
      <c r="C16006">
        <v>10</v>
      </c>
    </row>
    <row r="16007" spans="1:3" x14ac:dyDescent="0.2">
      <c r="A16007">
        <v>115</v>
      </c>
      <c r="B16007">
        <v>135</v>
      </c>
      <c r="C16007">
        <v>93</v>
      </c>
    </row>
    <row r="16008" spans="1:3" x14ac:dyDescent="0.2">
      <c r="A16008">
        <v>115</v>
      </c>
      <c r="B16008">
        <v>136</v>
      </c>
      <c r="C16008">
        <v>93</v>
      </c>
    </row>
    <row r="16009" spans="1:3" x14ac:dyDescent="0.2">
      <c r="A16009">
        <v>115</v>
      </c>
      <c r="B16009">
        <v>137</v>
      </c>
      <c r="C16009">
        <v>93</v>
      </c>
    </row>
    <row r="16010" spans="1:3" x14ac:dyDescent="0.2">
      <c r="A16010">
        <v>116</v>
      </c>
      <c r="B16010">
        <v>0</v>
      </c>
      <c r="C16010">
        <v>13</v>
      </c>
    </row>
    <row r="16011" spans="1:3" x14ac:dyDescent="0.2">
      <c r="A16011">
        <v>116</v>
      </c>
      <c r="B16011">
        <v>1</v>
      </c>
      <c r="C16011">
        <v>20</v>
      </c>
    </row>
    <row r="16012" spans="1:3" x14ac:dyDescent="0.2">
      <c r="A16012">
        <v>116</v>
      </c>
      <c r="B16012">
        <v>2</v>
      </c>
      <c r="C16012">
        <v>95</v>
      </c>
    </row>
    <row r="16013" spans="1:3" x14ac:dyDescent="0.2">
      <c r="A16013">
        <v>116</v>
      </c>
      <c r="B16013">
        <v>3</v>
      </c>
      <c r="C16013">
        <v>23</v>
      </c>
    </row>
    <row r="16014" spans="1:3" x14ac:dyDescent="0.2">
      <c r="A16014">
        <v>116</v>
      </c>
      <c r="B16014">
        <v>4</v>
      </c>
      <c r="C16014">
        <v>72</v>
      </c>
    </row>
    <row r="16015" spans="1:3" x14ac:dyDescent="0.2">
      <c r="A16015">
        <v>116</v>
      </c>
      <c r="B16015">
        <v>5</v>
      </c>
      <c r="C16015">
        <v>89</v>
      </c>
    </row>
    <row r="16016" spans="1:3" x14ac:dyDescent="0.2">
      <c r="A16016">
        <v>116</v>
      </c>
      <c r="B16016">
        <v>6</v>
      </c>
      <c r="C16016">
        <v>72</v>
      </c>
    </row>
    <row r="16017" spans="1:3" x14ac:dyDescent="0.2">
      <c r="A16017">
        <v>116</v>
      </c>
      <c r="B16017">
        <v>7</v>
      </c>
      <c r="C16017">
        <v>21</v>
      </c>
    </row>
    <row r="16018" spans="1:3" x14ac:dyDescent="0.2">
      <c r="A16018">
        <v>116</v>
      </c>
      <c r="B16018">
        <v>8</v>
      </c>
      <c r="C16018">
        <v>51</v>
      </c>
    </row>
    <row r="16019" spans="1:3" x14ac:dyDescent="0.2">
      <c r="A16019">
        <v>116</v>
      </c>
      <c r="B16019">
        <v>9</v>
      </c>
      <c r="C16019">
        <v>22</v>
      </c>
    </row>
    <row r="16020" spans="1:3" x14ac:dyDescent="0.2">
      <c r="A16020">
        <v>116</v>
      </c>
      <c r="B16020">
        <v>10</v>
      </c>
      <c r="C16020">
        <v>66</v>
      </c>
    </row>
    <row r="16021" spans="1:3" x14ac:dyDescent="0.2">
      <c r="A16021">
        <v>116</v>
      </c>
      <c r="B16021">
        <v>11</v>
      </c>
      <c r="C16021">
        <v>39</v>
      </c>
    </row>
    <row r="16022" spans="1:3" x14ac:dyDescent="0.2">
      <c r="A16022">
        <v>116</v>
      </c>
      <c r="B16022">
        <v>12</v>
      </c>
      <c r="C16022">
        <v>39</v>
      </c>
    </row>
    <row r="16023" spans="1:3" x14ac:dyDescent="0.2">
      <c r="A16023">
        <v>116</v>
      </c>
      <c r="B16023">
        <v>13</v>
      </c>
      <c r="C16023">
        <v>21</v>
      </c>
    </row>
    <row r="16024" spans="1:3" x14ac:dyDescent="0.2">
      <c r="A16024">
        <v>116</v>
      </c>
      <c r="B16024">
        <v>14</v>
      </c>
      <c r="C16024">
        <v>21</v>
      </c>
    </row>
    <row r="16025" spans="1:3" x14ac:dyDescent="0.2">
      <c r="A16025">
        <v>116</v>
      </c>
      <c r="B16025">
        <v>15</v>
      </c>
      <c r="C16025">
        <v>20</v>
      </c>
    </row>
    <row r="16026" spans="1:3" x14ac:dyDescent="0.2">
      <c r="A16026">
        <v>116</v>
      </c>
      <c r="B16026">
        <v>16</v>
      </c>
      <c r="C16026">
        <v>72</v>
      </c>
    </row>
    <row r="16027" spans="1:3" x14ac:dyDescent="0.2">
      <c r="A16027">
        <v>116</v>
      </c>
      <c r="B16027">
        <v>17</v>
      </c>
      <c r="C16027">
        <v>7</v>
      </c>
    </row>
    <row r="16028" spans="1:3" x14ac:dyDescent="0.2">
      <c r="A16028">
        <v>116</v>
      </c>
      <c r="B16028">
        <v>18</v>
      </c>
      <c r="C16028">
        <v>39</v>
      </c>
    </row>
    <row r="16029" spans="1:3" x14ac:dyDescent="0.2">
      <c r="A16029">
        <v>116</v>
      </c>
      <c r="B16029">
        <v>19</v>
      </c>
      <c r="C16029">
        <v>20</v>
      </c>
    </row>
    <row r="16030" spans="1:3" x14ac:dyDescent="0.2">
      <c r="A16030">
        <v>116</v>
      </c>
      <c r="B16030">
        <v>20</v>
      </c>
      <c r="C16030">
        <v>52</v>
      </c>
    </row>
    <row r="16031" spans="1:3" x14ac:dyDescent="0.2">
      <c r="A16031">
        <v>116</v>
      </c>
      <c r="B16031">
        <v>21</v>
      </c>
      <c r="C16031">
        <v>59</v>
      </c>
    </row>
    <row r="16032" spans="1:3" x14ac:dyDescent="0.2">
      <c r="A16032">
        <v>116</v>
      </c>
      <c r="B16032">
        <v>22</v>
      </c>
      <c r="C16032">
        <v>33</v>
      </c>
    </row>
    <row r="16033" spans="1:3" x14ac:dyDescent="0.2">
      <c r="A16033">
        <v>116</v>
      </c>
      <c r="B16033">
        <v>23</v>
      </c>
      <c r="C16033">
        <v>73</v>
      </c>
    </row>
    <row r="16034" spans="1:3" x14ac:dyDescent="0.2">
      <c r="A16034">
        <v>116</v>
      </c>
      <c r="B16034">
        <v>24</v>
      </c>
      <c r="C16034">
        <v>78</v>
      </c>
    </row>
    <row r="16035" spans="1:3" x14ac:dyDescent="0.2">
      <c r="A16035">
        <v>116</v>
      </c>
      <c r="B16035">
        <v>25</v>
      </c>
      <c r="C16035">
        <v>7</v>
      </c>
    </row>
    <row r="16036" spans="1:3" x14ac:dyDescent="0.2">
      <c r="A16036">
        <v>116</v>
      </c>
      <c r="B16036">
        <v>26</v>
      </c>
      <c r="C16036">
        <v>23</v>
      </c>
    </row>
    <row r="16037" spans="1:3" x14ac:dyDescent="0.2">
      <c r="A16037">
        <v>116</v>
      </c>
      <c r="B16037">
        <v>27</v>
      </c>
      <c r="C16037">
        <v>81</v>
      </c>
    </row>
    <row r="16038" spans="1:3" x14ac:dyDescent="0.2">
      <c r="A16038">
        <v>116</v>
      </c>
      <c r="B16038">
        <v>28</v>
      </c>
      <c r="C16038">
        <v>55</v>
      </c>
    </row>
    <row r="16039" spans="1:3" x14ac:dyDescent="0.2">
      <c r="A16039">
        <v>116</v>
      </c>
      <c r="B16039">
        <v>29</v>
      </c>
      <c r="C16039">
        <v>22</v>
      </c>
    </row>
    <row r="16040" spans="1:3" x14ac:dyDescent="0.2">
      <c r="A16040">
        <v>116</v>
      </c>
      <c r="B16040">
        <v>30</v>
      </c>
      <c r="C16040">
        <v>78</v>
      </c>
    </row>
    <row r="16041" spans="1:3" x14ac:dyDescent="0.2">
      <c r="A16041">
        <v>116</v>
      </c>
      <c r="B16041">
        <v>31</v>
      </c>
      <c r="C16041">
        <v>54</v>
      </c>
    </row>
    <row r="16042" spans="1:3" x14ac:dyDescent="0.2">
      <c r="A16042">
        <v>116</v>
      </c>
      <c r="B16042">
        <v>32</v>
      </c>
      <c r="C16042">
        <v>89</v>
      </c>
    </row>
    <row r="16043" spans="1:3" x14ac:dyDescent="0.2">
      <c r="A16043">
        <v>116</v>
      </c>
      <c r="B16043">
        <v>33</v>
      </c>
      <c r="C16043">
        <v>91</v>
      </c>
    </row>
    <row r="16044" spans="1:3" x14ac:dyDescent="0.2">
      <c r="A16044">
        <v>116</v>
      </c>
      <c r="B16044">
        <v>34</v>
      </c>
      <c r="C16044">
        <v>28</v>
      </c>
    </row>
    <row r="16045" spans="1:3" x14ac:dyDescent="0.2">
      <c r="A16045">
        <v>116</v>
      </c>
      <c r="B16045">
        <v>35</v>
      </c>
      <c r="C16045">
        <v>72</v>
      </c>
    </row>
    <row r="16046" spans="1:3" x14ac:dyDescent="0.2">
      <c r="A16046">
        <v>116</v>
      </c>
      <c r="B16046">
        <v>36</v>
      </c>
      <c r="C16046">
        <v>23</v>
      </c>
    </row>
    <row r="16047" spans="1:3" x14ac:dyDescent="0.2">
      <c r="A16047">
        <v>116</v>
      </c>
      <c r="B16047">
        <v>37</v>
      </c>
      <c r="C16047">
        <v>99</v>
      </c>
    </row>
    <row r="16048" spans="1:3" x14ac:dyDescent="0.2">
      <c r="A16048">
        <v>116</v>
      </c>
      <c r="B16048">
        <v>38</v>
      </c>
      <c r="C16048">
        <v>88</v>
      </c>
    </row>
    <row r="16049" spans="1:3" x14ac:dyDescent="0.2">
      <c r="A16049">
        <v>116</v>
      </c>
      <c r="B16049">
        <v>39</v>
      </c>
      <c r="C16049">
        <v>73</v>
      </c>
    </row>
    <row r="16050" spans="1:3" x14ac:dyDescent="0.2">
      <c r="A16050">
        <v>116</v>
      </c>
      <c r="B16050">
        <v>40</v>
      </c>
      <c r="C16050">
        <v>115</v>
      </c>
    </row>
    <row r="16051" spans="1:3" x14ac:dyDescent="0.2">
      <c r="A16051">
        <v>116</v>
      </c>
      <c r="B16051">
        <v>41</v>
      </c>
      <c r="C16051">
        <v>54</v>
      </c>
    </row>
    <row r="16052" spans="1:3" x14ac:dyDescent="0.2">
      <c r="A16052">
        <v>116</v>
      </c>
      <c r="B16052">
        <v>42</v>
      </c>
      <c r="C16052">
        <v>54</v>
      </c>
    </row>
    <row r="16053" spans="1:3" x14ac:dyDescent="0.2">
      <c r="A16053">
        <v>116</v>
      </c>
      <c r="B16053">
        <v>43</v>
      </c>
      <c r="C16053">
        <v>54</v>
      </c>
    </row>
    <row r="16054" spans="1:3" x14ac:dyDescent="0.2">
      <c r="A16054">
        <v>116</v>
      </c>
      <c r="B16054">
        <v>44</v>
      </c>
      <c r="C16054">
        <v>99</v>
      </c>
    </row>
    <row r="16055" spans="1:3" x14ac:dyDescent="0.2">
      <c r="A16055">
        <v>116</v>
      </c>
      <c r="B16055">
        <v>45</v>
      </c>
      <c r="C16055">
        <v>89</v>
      </c>
    </row>
    <row r="16056" spans="1:3" x14ac:dyDescent="0.2">
      <c r="A16056">
        <v>116</v>
      </c>
      <c r="B16056">
        <v>46</v>
      </c>
      <c r="C16056">
        <v>64</v>
      </c>
    </row>
    <row r="16057" spans="1:3" x14ac:dyDescent="0.2">
      <c r="A16057">
        <v>116</v>
      </c>
      <c r="B16057">
        <v>47</v>
      </c>
      <c r="C16057">
        <v>49</v>
      </c>
    </row>
    <row r="16058" spans="1:3" x14ac:dyDescent="0.2">
      <c r="A16058">
        <v>116</v>
      </c>
      <c r="B16058">
        <v>48</v>
      </c>
      <c r="C16058">
        <v>80</v>
      </c>
    </row>
    <row r="16059" spans="1:3" x14ac:dyDescent="0.2">
      <c r="A16059">
        <v>116</v>
      </c>
      <c r="B16059">
        <v>49</v>
      </c>
      <c r="C16059">
        <v>50</v>
      </c>
    </row>
    <row r="16060" spans="1:3" x14ac:dyDescent="0.2">
      <c r="A16060">
        <v>116</v>
      </c>
      <c r="B16060">
        <v>50</v>
      </c>
      <c r="C16060">
        <v>54</v>
      </c>
    </row>
    <row r="16061" spans="1:3" x14ac:dyDescent="0.2">
      <c r="A16061">
        <v>116</v>
      </c>
      <c r="B16061">
        <v>51</v>
      </c>
      <c r="C16061">
        <v>58</v>
      </c>
    </row>
    <row r="16062" spans="1:3" x14ac:dyDescent="0.2">
      <c r="A16062">
        <v>116</v>
      </c>
      <c r="B16062">
        <v>52</v>
      </c>
      <c r="C16062">
        <v>28</v>
      </c>
    </row>
    <row r="16063" spans="1:3" x14ac:dyDescent="0.2">
      <c r="A16063">
        <v>116</v>
      </c>
      <c r="B16063">
        <v>53</v>
      </c>
      <c r="C16063">
        <v>51</v>
      </c>
    </row>
    <row r="16064" spans="1:3" x14ac:dyDescent="0.2">
      <c r="A16064">
        <v>116</v>
      </c>
      <c r="B16064">
        <v>54</v>
      </c>
      <c r="C16064">
        <v>115</v>
      </c>
    </row>
    <row r="16065" spans="1:3" x14ac:dyDescent="0.2">
      <c r="A16065">
        <v>116</v>
      </c>
      <c r="B16065">
        <v>55</v>
      </c>
      <c r="C16065">
        <v>56</v>
      </c>
    </row>
    <row r="16066" spans="1:3" x14ac:dyDescent="0.2">
      <c r="A16066">
        <v>116</v>
      </c>
      <c r="B16066">
        <v>56</v>
      </c>
      <c r="C16066">
        <v>56</v>
      </c>
    </row>
    <row r="16067" spans="1:3" x14ac:dyDescent="0.2">
      <c r="A16067">
        <v>116</v>
      </c>
      <c r="B16067">
        <v>57</v>
      </c>
      <c r="C16067">
        <v>116</v>
      </c>
    </row>
    <row r="16068" spans="1:3" x14ac:dyDescent="0.2">
      <c r="A16068">
        <v>116</v>
      </c>
      <c r="B16068">
        <v>58</v>
      </c>
      <c r="C16068">
        <v>55</v>
      </c>
    </row>
    <row r="16069" spans="1:3" x14ac:dyDescent="0.2">
      <c r="A16069">
        <v>116</v>
      </c>
      <c r="B16069">
        <v>59</v>
      </c>
      <c r="C16069">
        <v>58</v>
      </c>
    </row>
    <row r="16070" spans="1:3" x14ac:dyDescent="0.2">
      <c r="A16070">
        <v>116</v>
      </c>
      <c r="B16070">
        <v>60</v>
      </c>
      <c r="C16070">
        <v>65</v>
      </c>
    </row>
    <row r="16071" spans="1:3" x14ac:dyDescent="0.2">
      <c r="A16071">
        <v>116</v>
      </c>
      <c r="B16071">
        <v>61</v>
      </c>
      <c r="C16071">
        <v>66</v>
      </c>
    </row>
    <row r="16072" spans="1:3" x14ac:dyDescent="0.2">
      <c r="A16072">
        <v>116</v>
      </c>
      <c r="B16072">
        <v>62</v>
      </c>
      <c r="C16072">
        <v>8</v>
      </c>
    </row>
    <row r="16073" spans="1:3" x14ac:dyDescent="0.2">
      <c r="A16073">
        <v>116</v>
      </c>
      <c r="B16073">
        <v>63</v>
      </c>
      <c r="C16073">
        <v>99</v>
      </c>
    </row>
    <row r="16074" spans="1:3" x14ac:dyDescent="0.2">
      <c r="A16074">
        <v>116</v>
      </c>
      <c r="B16074">
        <v>64</v>
      </c>
      <c r="C16074">
        <v>31</v>
      </c>
    </row>
    <row r="16075" spans="1:3" x14ac:dyDescent="0.2">
      <c r="A16075">
        <v>116</v>
      </c>
      <c r="B16075">
        <v>65</v>
      </c>
      <c r="C16075">
        <v>79</v>
      </c>
    </row>
    <row r="16076" spans="1:3" x14ac:dyDescent="0.2">
      <c r="A16076">
        <v>116</v>
      </c>
      <c r="B16076">
        <v>66</v>
      </c>
      <c r="C16076">
        <v>41</v>
      </c>
    </row>
    <row r="16077" spans="1:3" x14ac:dyDescent="0.2">
      <c r="A16077">
        <v>116</v>
      </c>
      <c r="B16077">
        <v>67</v>
      </c>
      <c r="C16077">
        <v>65</v>
      </c>
    </row>
    <row r="16078" spans="1:3" x14ac:dyDescent="0.2">
      <c r="A16078">
        <v>116</v>
      </c>
      <c r="B16078">
        <v>68</v>
      </c>
      <c r="C16078">
        <v>85</v>
      </c>
    </row>
    <row r="16079" spans="1:3" x14ac:dyDescent="0.2">
      <c r="A16079">
        <v>116</v>
      </c>
      <c r="B16079">
        <v>69</v>
      </c>
      <c r="C16079">
        <v>54</v>
      </c>
    </row>
    <row r="16080" spans="1:3" x14ac:dyDescent="0.2">
      <c r="A16080">
        <v>116</v>
      </c>
      <c r="B16080">
        <v>70</v>
      </c>
      <c r="C16080">
        <v>69</v>
      </c>
    </row>
    <row r="16081" spans="1:3" x14ac:dyDescent="0.2">
      <c r="A16081">
        <v>116</v>
      </c>
      <c r="B16081">
        <v>71</v>
      </c>
      <c r="C16081">
        <v>42</v>
      </c>
    </row>
    <row r="16082" spans="1:3" x14ac:dyDescent="0.2">
      <c r="A16082">
        <v>116</v>
      </c>
      <c r="B16082">
        <v>72</v>
      </c>
      <c r="C16082">
        <v>73</v>
      </c>
    </row>
    <row r="16083" spans="1:3" x14ac:dyDescent="0.2">
      <c r="A16083">
        <v>116</v>
      </c>
      <c r="B16083">
        <v>73</v>
      </c>
      <c r="C16083">
        <v>28</v>
      </c>
    </row>
    <row r="16084" spans="1:3" x14ac:dyDescent="0.2">
      <c r="A16084">
        <v>116</v>
      </c>
      <c r="B16084">
        <v>74</v>
      </c>
      <c r="C16084">
        <v>42</v>
      </c>
    </row>
    <row r="16085" spans="1:3" x14ac:dyDescent="0.2">
      <c r="A16085">
        <v>116</v>
      </c>
      <c r="B16085">
        <v>75</v>
      </c>
      <c r="C16085">
        <v>31</v>
      </c>
    </row>
    <row r="16086" spans="1:3" x14ac:dyDescent="0.2">
      <c r="A16086">
        <v>116</v>
      </c>
      <c r="B16086">
        <v>76</v>
      </c>
      <c r="C16086">
        <v>49</v>
      </c>
    </row>
    <row r="16087" spans="1:3" x14ac:dyDescent="0.2">
      <c r="A16087">
        <v>116</v>
      </c>
      <c r="B16087">
        <v>77</v>
      </c>
      <c r="C16087">
        <v>105</v>
      </c>
    </row>
    <row r="16088" spans="1:3" x14ac:dyDescent="0.2">
      <c r="A16088">
        <v>116</v>
      </c>
      <c r="B16088">
        <v>78</v>
      </c>
      <c r="C16088">
        <v>51</v>
      </c>
    </row>
    <row r="16089" spans="1:3" x14ac:dyDescent="0.2">
      <c r="A16089">
        <v>116</v>
      </c>
      <c r="B16089">
        <v>79</v>
      </c>
      <c r="C16089">
        <v>40</v>
      </c>
    </row>
    <row r="16090" spans="1:3" x14ac:dyDescent="0.2">
      <c r="A16090">
        <v>116</v>
      </c>
      <c r="B16090">
        <v>80</v>
      </c>
      <c r="C16090">
        <v>69</v>
      </c>
    </row>
    <row r="16091" spans="1:3" x14ac:dyDescent="0.2">
      <c r="A16091">
        <v>116</v>
      </c>
      <c r="B16091">
        <v>81</v>
      </c>
      <c r="C16091">
        <v>115</v>
      </c>
    </row>
    <row r="16092" spans="1:3" x14ac:dyDescent="0.2">
      <c r="A16092">
        <v>116</v>
      </c>
      <c r="B16092">
        <v>82</v>
      </c>
      <c r="C16092">
        <v>72</v>
      </c>
    </row>
    <row r="16093" spans="1:3" x14ac:dyDescent="0.2">
      <c r="A16093">
        <v>116</v>
      </c>
      <c r="B16093">
        <v>83</v>
      </c>
      <c r="C16093">
        <v>71</v>
      </c>
    </row>
    <row r="16094" spans="1:3" x14ac:dyDescent="0.2">
      <c r="A16094">
        <v>116</v>
      </c>
      <c r="B16094">
        <v>84</v>
      </c>
      <c r="C16094">
        <v>74</v>
      </c>
    </row>
    <row r="16095" spans="1:3" x14ac:dyDescent="0.2">
      <c r="A16095">
        <v>116</v>
      </c>
      <c r="B16095">
        <v>85</v>
      </c>
      <c r="C16095">
        <v>71</v>
      </c>
    </row>
    <row r="16096" spans="1:3" x14ac:dyDescent="0.2">
      <c r="A16096">
        <v>116</v>
      </c>
      <c r="B16096">
        <v>86</v>
      </c>
      <c r="C16096">
        <v>46</v>
      </c>
    </row>
    <row r="16097" spans="1:3" x14ac:dyDescent="0.2">
      <c r="A16097">
        <v>116</v>
      </c>
      <c r="B16097">
        <v>87</v>
      </c>
      <c r="C16097">
        <v>88</v>
      </c>
    </row>
    <row r="16098" spans="1:3" x14ac:dyDescent="0.2">
      <c r="A16098">
        <v>116</v>
      </c>
      <c r="B16098">
        <v>88</v>
      </c>
      <c r="C16098">
        <v>79</v>
      </c>
    </row>
    <row r="16099" spans="1:3" x14ac:dyDescent="0.2">
      <c r="A16099">
        <v>116</v>
      </c>
      <c r="B16099">
        <v>89</v>
      </c>
      <c r="C16099">
        <v>33</v>
      </c>
    </row>
    <row r="16100" spans="1:3" x14ac:dyDescent="0.2">
      <c r="A16100">
        <v>116</v>
      </c>
      <c r="B16100">
        <v>90</v>
      </c>
      <c r="C16100">
        <v>116</v>
      </c>
    </row>
    <row r="16101" spans="1:3" x14ac:dyDescent="0.2">
      <c r="A16101">
        <v>116</v>
      </c>
      <c r="B16101">
        <v>91</v>
      </c>
      <c r="C16101">
        <v>55</v>
      </c>
    </row>
    <row r="16102" spans="1:3" x14ac:dyDescent="0.2">
      <c r="A16102">
        <v>116</v>
      </c>
      <c r="B16102">
        <v>92</v>
      </c>
      <c r="C16102">
        <v>70</v>
      </c>
    </row>
    <row r="16103" spans="1:3" x14ac:dyDescent="0.2">
      <c r="A16103">
        <v>116</v>
      </c>
      <c r="B16103">
        <v>93</v>
      </c>
      <c r="C16103">
        <v>105</v>
      </c>
    </row>
    <row r="16104" spans="1:3" x14ac:dyDescent="0.2">
      <c r="A16104">
        <v>116</v>
      </c>
      <c r="B16104">
        <v>94</v>
      </c>
      <c r="C16104">
        <v>66</v>
      </c>
    </row>
    <row r="16105" spans="1:3" x14ac:dyDescent="0.2">
      <c r="A16105">
        <v>116</v>
      </c>
      <c r="B16105">
        <v>95</v>
      </c>
      <c r="C16105">
        <v>21</v>
      </c>
    </row>
    <row r="16106" spans="1:3" x14ac:dyDescent="0.2">
      <c r="A16106">
        <v>116</v>
      </c>
      <c r="B16106">
        <v>96</v>
      </c>
      <c r="C16106">
        <v>21</v>
      </c>
    </row>
    <row r="16107" spans="1:3" x14ac:dyDescent="0.2">
      <c r="A16107">
        <v>116</v>
      </c>
      <c r="B16107">
        <v>97</v>
      </c>
      <c r="C16107">
        <v>80</v>
      </c>
    </row>
    <row r="16108" spans="1:3" x14ac:dyDescent="0.2">
      <c r="A16108">
        <v>116</v>
      </c>
      <c r="B16108">
        <v>98</v>
      </c>
      <c r="C16108">
        <v>122</v>
      </c>
    </row>
    <row r="16109" spans="1:3" x14ac:dyDescent="0.2">
      <c r="A16109">
        <v>116</v>
      </c>
      <c r="B16109">
        <v>99</v>
      </c>
      <c r="C16109">
        <v>100</v>
      </c>
    </row>
    <row r="16110" spans="1:3" x14ac:dyDescent="0.2">
      <c r="A16110">
        <v>116</v>
      </c>
      <c r="B16110">
        <v>100</v>
      </c>
      <c r="C16110">
        <v>79</v>
      </c>
    </row>
    <row r="16111" spans="1:3" x14ac:dyDescent="0.2">
      <c r="A16111">
        <v>116</v>
      </c>
      <c r="B16111">
        <v>101</v>
      </c>
      <c r="C16111">
        <v>85</v>
      </c>
    </row>
    <row r="16112" spans="1:3" x14ac:dyDescent="0.2">
      <c r="A16112">
        <v>116</v>
      </c>
      <c r="B16112">
        <v>102</v>
      </c>
      <c r="C16112">
        <v>85</v>
      </c>
    </row>
    <row r="16113" spans="1:3" x14ac:dyDescent="0.2">
      <c r="A16113">
        <v>116</v>
      </c>
      <c r="B16113">
        <v>103</v>
      </c>
      <c r="C16113">
        <v>40</v>
      </c>
    </row>
    <row r="16114" spans="1:3" x14ac:dyDescent="0.2">
      <c r="A16114">
        <v>116</v>
      </c>
      <c r="B16114">
        <v>104</v>
      </c>
      <c r="C16114">
        <v>42</v>
      </c>
    </row>
    <row r="16115" spans="1:3" x14ac:dyDescent="0.2">
      <c r="A16115">
        <v>116</v>
      </c>
      <c r="B16115">
        <v>105</v>
      </c>
      <c r="C16115">
        <v>50</v>
      </c>
    </row>
    <row r="16116" spans="1:3" x14ac:dyDescent="0.2">
      <c r="A16116">
        <v>116</v>
      </c>
      <c r="B16116">
        <v>106</v>
      </c>
      <c r="C16116">
        <v>83</v>
      </c>
    </row>
    <row r="16117" spans="1:3" x14ac:dyDescent="0.2">
      <c r="A16117">
        <v>116</v>
      </c>
      <c r="B16117">
        <v>107</v>
      </c>
      <c r="C16117">
        <v>85</v>
      </c>
    </row>
    <row r="16118" spans="1:3" x14ac:dyDescent="0.2">
      <c r="A16118">
        <v>116</v>
      </c>
      <c r="B16118">
        <v>108</v>
      </c>
      <c r="C16118">
        <v>70</v>
      </c>
    </row>
    <row r="16119" spans="1:3" x14ac:dyDescent="0.2">
      <c r="A16119">
        <v>116</v>
      </c>
      <c r="B16119">
        <v>109</v>
      </c>
      <c r="C16119">
        <v>70</v>
      </c>
    </row>
    <row r="16120" spans="1:3" x14ac:dyDescent="0.2">
      <c r="A16120">
        <v>116</v>
      </c>
      <c r="B16120">
        <v>110</v>
      </c>
      <c r="C16120">
        <v>83</v>
      </c>
    </row>
    <row r="16121" spans="1:3" x14ac:dyDescent="0.2">
      <c r="A16121">
        <v>116</v>
      </c>
      <c r="B16121">
        <v>111</v>
      </c>
      <c r="C16121">
        <v>83</v>
      </c>
    </row>
    <row r="16122" spans="1:3" x14ac:dyDescent="0.2">
      <c r="A16122">
        <v>116</v>
      </c>
      <c r="B16122">
        <v>112</v>
      </c>
      <c r="C16122">
        <v>70</v>
      </c>
    </row>
    <row r="16123" spans="1:3" x14ac:dyDescent="0.2">
      <c r="A16123">
        <v>116</v>
      </c>
      <c r="B16123">
        <v>113</v>
      </c>
      <c r="C16123">
        <v>80</v>
      </c>
    </row>
    <row r="16124" spans="1:3" x14ac:dyDescent="0.2">
      <c r="A16124">
        <v>116</v>
      </c>
      <c r="B16124">
        <v>114</v>
      </c>
      <c r="C16124">
        <v>65</v>
      </c>
    </row>
    <row r="16125" spans="1:3" x14ac:dyDescent="0.2">
      <c r="A16125">
        <v>116</v>
      </c>
      <c r="B16125">
        <v>115</v>
      </c>
      <c r="C16125">
        <v>90</v>
      </c>
    </row>
    <row r="16126" spans="1:3" x14ac:dyDescent="0.2">
      <c r="A16126">
        <v>116</v>
      </c>
      <c r="B16126">
        <v>116</v>
      </c>
      <c r="C16126">
        <v>116</v>
      </c>
    </row>
    <row r="16127" spans="1:3" x14ac:dyDescent="0.2">
      <c r="A16127">
        <v>116</v>
      </c>
      <c r="B16127">
        <v>117</v>
      </c>
      <c r="C16127">
        <v>65</v>
      </c>
    </row>
    <row r="16128" spans="1:3" x14ac:dyDescent="0.2">
      <c r="A16128">
        <v>116</v>
      </c>
      <c r="B16128">
        <v>118</v>
      </c>
      <c r="C16128">
        <v>61</v>
      </c>
    </row>
    <row r="16129" spans="1:3" x14ac:dyDescent="0.2">
      <c r="A16129">
        <v>116</v>
      </c>
      <c r="B16129">
        <v>119</v>
      </c>
      <c r="C16129">
        <v>46</v>
      </c>
    </row>
    <row r="16130" spans="1:3" x14ac:dyDescent="0.2">
      <c r="A16130">
        <v>116</v>
      </c>
      <c r="B16130">
        <v>120</v>
      </c>
      <c r="C16130">
        <v>122</v>
      </c>
    </row>
    <row r="16131" spans="1:3" x14ac:dyDescent="0.2">
      <c r="A16131">
        <v>116</v>
      </c>
      <c r="B16131">
        <v>121</v>
      </c>
      <c r="C16131">
        <v>85</v>
      </c>
    </row>
    <row r="16132" spans="1:3" x14ac:dyDescent="0.2">
      <c r="A16132">
        <v>116</v>
      </c>
      <c r="B16132">
        <v>122</v>
      </c>
      <c r="C16132">
        <v>49</v>
      </c>
    </row>
    <row r="16133" spans="1:3" x14ac:dyDescent="0.2">
      <c r="A16133">
        <v>116</v>
      </c>
      <c r="B16133">
        <v>123</v>
      </c>
      <c r="C16133">
        <v>83</v>
      </c>
    </row>
    <row r="16134" spans="1:3" x14ac:dyDescent="0.2">
      <c r="A16134">
        <v>116</v>
      </c>
      <c r="B16134">
        <v>124</v>
      </c>
      <c r="C16134">
        <v>83</v>
      </c>
    </row>
    <row r="16135" spans="1:3" x14ac:dyDescent="0.2">
      <c r="A16135">
        <v>116</v>
      </c>
      <c r="B16135">
        <v>125</v>
      </c>
      <c r="C16135">
        <v>93</v>
      </c>
    </row>
    <row r="16136" spans="1:3" x14ac:dyDescent="0.2">
      <c r="A16136">
        <v>116</v>
      </c>
      <c r="B16136">
        <v>126</v>
      </c>
      <c r="C16136">
        <v>10</v>
      </c>
    </row>
    <row r="16137" spans="1:3" x14ac:dyDescent="0.2">
      <c r="A16137">
        <v>116</v>
      </c>
      <c r="B16137">
        <v>127</v>
      </c>
      <c r="C16137">
        <v>46</v>
      </c>
    </row>
    <row r="16138" spans="1:3" x14ac:dyDescent="0.2">
      <c r="A16138">
        <v>116</v>
      </c>
      <c r="B16138">
        <v>128</v>
      </c>
      <c r="C16138">
        <v>85</v>
      </c>
    </row>
    <row r="16139" spans="1:3" x14ac:dyDescent="0.2">
      <c r="A16139">
        <v>116</v>
      </c>
      <c r="B16139">
        <v>129</v>
      </c>
      <c r="C16139">
        <v>46</v>
      </c>
    </row>
    <row r="16140" spans="1:3" x14ac:dyDescent="0.2">
      <c r="A16140">
        <v>116</v>
      </c>
      <c r="B16140">
        <v>130</v>
      </c>
      <c r="C16140">
        <v>65</v>
      </c>
    </row>
    <row r="16141" spans="1:3" x14ac:dyDescent="0.2">
      <c r="A16141">
        <v>116</v>
      </c>
      <c r="B16141">
        <v>131</v>
      </c>
      <c r="C16141">
        <v>122</v>
      </c>
    </row>
    <row r="16142" spans="1:3" x14ac:dyDescent="0.2">
      <c r="A16142">
        <v>116</v>
      </c>
      <c r="B16142">
        <v>132</v>
      </c>
      <c r="C16142">
        <v>93</v>
      </c>
    </row>
    <row r="16143" spans="1:3" x14ac:dyDescent="0.2">
      <c r="A16143">
        <v>116</v>
      </c>
      <c r="B16143">
        <v>133</v>
      </c>
      <c r="C16143">
        <v>93</v>
      </c>
    </row>
    <row r="16144" spans="1:3" x14ac:dyDescent="0.2">
      <c r="A16144">
        <v>116</v>
      </c>
      <c r="B16144">
        <v>134</v>
      </c>
      <c r="C16144">
        <v>93</v>
      </c>
    </row>
    <row r="16145" spans="1:3" x14ac:dyDescent="0.2">
      <c r="A16145">
        <v>116</v>
      </c>
      <c r="B16145">
        <v>135</v>
      </c>
      <c r="C16145">
        <v>122</v>
      </c>
    </row>
    <row r="16146" spans="1:3" x14ac:dyDescent="0.2">
      <c r="A16146">
        <v>116</v>
      </c>
      <c r="B16146">
        <v>136</v>
      </c>
      <c r="C16146">
        <v>76</v>
      </c>
    </row>
    <row r="16147" spans="1:3" x14ac:dyDescent="0.2">
      <c r="A16147">
        <v>116</v>
      </c>
      <c r="B16147">
        <v>137</v>
      </c>
      <c r="C16147">
        <v>93</v>
      </c>
    </row>
    <row r="16148" spans="1:3" x14ac:dyDescent="0.2">
      <c r="A16148">
        <v>117</v>
      </c>
      <c r="B16148">
        <v>0</v>
      </c>
      <c r="C16148">
        <v>31</v>
      </c>
    </row>
    <row r="16149" spans="1:3" x14ac:dyDescent="0.2">
      <c r="A16149">
        <v>117</v>
      </c>
      <c r="B16149">
        <v>1</v>
      </c>
      <c r="C16149">
        <v>31</v>
      </c>
    </row>
    <row r="16150" spans="1:3" x14ac:dyDescent="0.2">
      <c r="A16150">
        <v>117</v>
      </c>
      <c r="B16150">
        <v>2</v>
      </c>
      <c r="C16150">
        <v>42</v>
      </c>
    </row>
    <row r="16151" spans="1:3" x14ac:dyDescent="0.2">
      <c r="A16151">
        <v>117</v>
      </c>
      <c r="B16151">
        <v>3</v>
      </c>
      <c r="C16151">
        <v>41</v>
      </c>
    </row>
    <row r="16152" spans="1:3" x14ac:dyDescent="0.2">
      <c r="A16152">
        <v>117</v>
      </c>
      <c r="B16152">
        <v>4</v>
      </c>
      <c r="C16152">
        <v>69</v>
      </c>
    </row>
    <row r="16153" spans="1:3" x14ac:dyDescent="0.2">
      <c r="A16153">
        <v>117</v>
      </c>
      <c r="B16153">
        <v>5</v>
      </c>
      <c r="C16153">
        <v>79</v>
      </c>
    </row>
    <row r="16154" spans="1:3" x14ac:dyDescent="0.2">
      <c r="A16154">
        <v>117</v>
      </c>
      <c r="B16154">
        <v>6</v>
      </c>
      <c r="C16154">
        <v>69</v>
      </c>
    </row>
    <row r="16155" spans="1:3" x14ac:dyDescent="0.2">
      <c r="A16155">
        <v>117</v>
      </c>
      <c r="B16155">
        <v>7</v>
      </c>
      <c r="C16155">
        <v>64</v>
      </c>
    </row>
    <row r="16156" spans="1:3" x14ac:dyDescent="0.2">
      <c r="A16156">
        <v>117</v>
      </c>
      <c r="B16156">
        <v>8</v>
      </c>
      <c r="C16156">
        <v>80</v>
      </c>
    </row>
    <row r="16157" spans="1:3" x14ac:dyDescent="0.2">
      <c r="A16157">
        <v>117</v>
      </c>
      <c r="B16157">
        <v>9</v>
      </c>
      <c r="C16157">
        <v>79</v>
      </c>
    </row>
    <row r="16158" spans="1:3" x14ac:dyDescent="0.2">
      <c r="A16158">
        <v>117</v>
      </c>
      <c r="B16158">
        <v>10</v>
      </c>
      <c r="C16158">
        <v>37</v>
      </c>
    </row>
    <row r="16159" spans="1:3" x14ac:dyDescent="0.2">
      <c r="A16159">
        <v>117</v>
      </c>
      <c r="B16159">
        <v>11</v>
      </c>
      <c r="C16159">
        <v>103</v>
      </c>
    </row>
    <row r="16160" spans="1:3" x14ac:dyDescent="0.2">
      <c r="A16160">
        <v>117</v>
      </c>
      <c r="B16160">
        <v>12</v>
      </c>
      <c r="C16160">
        <v>79</v>
      </c>
    </row>
    <row r="16161" spans="1:3" x14ac:dyDescent="0.2">
      <c r="A16161">
        <v>117</v>
      </c>
      <c r="B16161">
        <v>13</v>
      </c>
      <c r="C16161">
        <v>49</v>
      </c>
    </row>
    <row r="16162" spans="1:3" x14ac:dyDescent="0.2">
      <c r="A16162">
        <v>117</v>
      </c>
      <c r="B16162">
        <v>14</v>
      </c>
      <c r="C16162">
        <v>49</v>
      </c>
    </row>
    <row r="16163" spans="1:3" x14ac:dyDescent="0.2">
      <c r="A16163">
        <v>117</v>
      </c>
      <c r="B16163">
        <v>15</v>
      </c>
      <c r="C16163">
        <v>50</v>
      </c>
    </row>
    <row r="16164" spans="1:3" x14ac:dyDescent="0.2">
      <c r="A16164">
        <v>117</v>
      </c>
      <c r="B16164">
        <v>16</v>
      </c>
      <c r="C16164">
        <v>27</v>
      </c>
    </row>
    <row r="16165" spans="1:3" x14ac:dyDescent="0.2">
      <c r="A16165">
        <v>117</v>
      </c>
      <c r="B16165">
        <v>17</v>
      </c>
      <c r="C16165">
        <v>42</v>
      </c>
    </row>
    <row r="16166" spans="1:3" x14ac:dyDescent="0.2">
      <c r="A16166">
        <v>117</v>
      </c>
      <c r="B16166">
        <v>18</v>
      </c>
      <c r="C16166">
        <v>103</v>
      </c>
    </row>
    <row r="16167" spans="1:3" x14ac:dyDescent="0.2">
      <c r="A16167">
        <v>117</v>
      </c>
      <c r="B16167">
        <v>19</v>
      </c>
      <c r="C16167">
        <v>31</v>
      </c>
    </row>
    <row r="16168" spans="1:3" x14ac:dyDescent="0.2">
      <c r="A16168">
        <v>117</v>
      </c>
      <c r="B16168">
        <v>20</v>
      </c>
      <c r="C16168">
        <v>49</v>
      </c>
    </row>
    <row r="16169" spans="1:3" x14ac:dyDescent="0.2">
      <c r="A16169">
        <v>117</v>
      </c>
      <c r="B16169">
        <v>21</v>
      </c>
      <c r="C16169">
        <v>70</v>
      </c>
    </row>
    <row r="16170" spans="1:3" x14ac:dyDescent="0.2">
      <c r="A16170">
        <v>117</v>
      </c>
      <c r="B16170">
        <v>22</v>
      </c>
      <c r="C16170">
        <v>66</v>
      </c>
    </row>
    <row r="16171" spans="1:3" x14ac:dyDescent="0.2">
      <c r="A16171">
        <v>117</v>
      </c>
      <c r="B16171">
        <v>23</v>
      </c>
      <c r="C16171">
        <v>49</v>
      </c>
    </row>
    <row r="16172" spans="1:3" x14ac:dyDescent="0.2">
      <c r="A16172">
        <v>117</v>
      </c>
      <c r="B16172">
        <v>24</v>
      </c>
      <c r="C16172">
        <v>74</v>
      </c>
    </row>
    <row r="16173" spans="1:3" x14ac:dyDescent="0.2">
      <c r="A16173">
        <v>117</v>
      </c>
      <c r="B16173">
        <v>25</v>
      </c>
      <c r="C16173">
        <v>42</v>
      </c>
    </row>
    <row r="16174" spans="1:3" x14ac:dyDescent="0.2">
      <c r="A16174">
        <v>117</v>
      </c>
      <c r="B16174">
        <v>26</v>
      </c>
      <c r="C16174">
        <v>50</v>
      </c>
    </row>
    <row r="16175" spans="1:3" x14ac:dyDescent="0.2">
      <c r="A16175">
        <v>117</v>
      </c>
      <c r="B16175">
        <v>27</v>
      </c>
      <c r="C16175">
        <v>46</v>
      </c>
    </row>
    <row r="16176" spans="1:3" x14ac:dyDescent="0.2">
      <c r="A16176">
        <v>117</v>
      </c>
      <c r="B16176">
        <v>28</v>
      </c>
      <c r="C16176">
        <v>99</v>
      </c>
    </row>
    <row r="16177" spans="1:3" x14ac:dyDescent="0.2">
      <c r="A16177">
        <v>117</v>
      </c>
      <c r="B16177">
        <v>29</v>
      </c>
      <c r="C16177">
        <v>79</v>
      </c>
    </row>
    <row r="16178" spans="1:3" x14ac:dyDescent="0.2">
      <c r="A16178">
        <v>117</v>
      </c>
      <c r="B16178">
        <v>30</v>
      </c>
      <c r="C16178">
        <v>74</v>
      </c>
    </row>
    <row r="16179" spans="1:3" x14ac:dyDescent="0.2">
      <c r="A16179">
        <v>117</v>
      </c>
      <c r="B16179">
        <v>31</v>
      </c>
      <c r="C16179">
        <v>85</v>
      </c>
    </row>
    <row r="16180" spans="1:3" x14ac:dyDescent="0.2">
      <c r="A16180">
        <v>117</v>
      </c>
      <c r="B16180">
        <v>32</v>
      </c>
      <c r="C16180">
        <v>71</v>
      </c>
    </row>
    <row r="16181" spans="1:3" x14ac:dyDescent="0.2">
      <c r="A16181">
        <v>117</v>
      </c>
      <c r="B16181">
        <v>33</v>
      </c>
      <c r="C16181">
        <v>99</v>
      </c>
    </row>
    <row r="16182" spans="1:3" x14ac:dyDescent="0.2">
      <c r="A16182">
        <v>117</v>
      </c>
      <c r="B16182">
        <v>34</v>
      </c>
      <c r="C16182">
        <v>70</v>
      </c>
    </row>
    <row r="16183" spans="1:3" x14ac:dyDescent="0.2">
      <c r="A16183">
        <v>117</v>
      </c>
      <c r="B16183">
        <v>35</v>
      </c>
      <c r="C16183">
        <v>41</v>
      </c>
    </row>
    <row r="16184" spans="1:3" x14ac:dyDescent="0.2">
      <c r="A16184">
        <v>117</v>
      </c>
      <c r="B16184">
        <v>36</v>
      </c>
      <c r="C16184">
        <v>41</v>
      </c>
    </row>
    <row r="16185" spans="1:3" x14ac:dyDescent="0.2">
      <c r="A16185">
        <v>117</v>
      </c>
      <c r="B16185">
        <v>37</v>
      </c>
      <c r="C16185">
        <v>87</v>
      </c>
    </row>
    <row r="16186" spans="1:3" x14ac:dyDescent="0.2">
      <c r="A16186">
        <v>117</v>
      </c>
      <c r="B16186">
        <v>38</v>
      </c>
      <c r="C16186">
        <v>67</v>
      </c>
    </row>
    <row r="16187" spans="1:3" x14ac:dyDescent="0.2">
      <c r="A16187">
        <v>117</v>
      </c>
      <c r="B16187">
        <v>39</v>
      </c>
      <c r="C16187">
        <v>66</v>
      </c>
    </row>
    <row r="16188" spans="1:3" x14ac:dyDescent="0.2">
      <c r="A16188">
        <v>117</v>
      </c>
      <c r="B16188">
        <v>40</v>
      </c>
      <c r="C16188">
        <v>85</v>
      </c>
    </row>
    <row r="16189" spans="1:3" x14ac:dyDescent="0.2">
      <c r="A16189">
        <v>117</v>
      </c>
      <c r="B16189">
        <v>41</v>
      </c>
      <c r="C16189">
        <v>85</v>
      </c>
    </row>
    <row r="16190" spans="1:3" x14ac:dyDescent="0.2">
      <c r="A16190">
        <v>117</v>
      </c>
      <c r="B16190">
        <v>42</v>
      </c>
      <c r="C16190">
        <v>85</v>
      </c>
    </row>
    <row r="16191" spans="1:3" x14ac:dyDescent="0.2">
      <c r="A16191">
        <v>117</v>
      </c>
      <c r="B16191">
        <v>43</v>
      </c>
      <c r="C16191">
        <v>85</v>
      </c>
    </row>
    <row r="16192" spans="1:3" x14ac:dyDescent="0.2">
      <c r="A16192">
        <v>117</v>
      </c>
      <c r="B16192">
        <v>44</v>
      </c>
      <c r="C16192">
        <v>87</v>
      </c>
    </row>
    <row r="16193" spans="1:3" x14ac:dyDescent="0.2">
      <c r="A16193">
        <v>117</v>
      </c>
      <c r="B16193">
        <v>45</v>
      </c>
      <c r="C16193">
        <v>71</v>
      </c>
    </row>
    <row r="16194" spans="1:3" x14ac:dyDescent="0.2">
      <c r="A16194">
        <v>117</v>
      </c>
      <c r="B16194">
        <v>46</v>
      </c>
      <c r="C16194">
        <v>108</v>
      </c>
    </row>
    <row r="16195" spans="1:3" x14ac:dyDescent="0.2">
      <c r="A16195">
        <v>117</v>
      </c>
      <c r="B16195">
        <v>47</v>
      </c>
      <c r="C16195">
        <v>112</v>
      </c>
    </row>
    <row r="16196" spans="1:3" x14ac:dyDescent="0.2">
      <c r="A16196">
        <v>117</v>
      </c>
      <c r="B16196">
        <v>48</v>
      </c>
      <c r="C16196">
        <v>44</v>
      </c>
    </row>
    <row r="16197" spans="1:3" x14ac:dyDescent="0.2">
      <c r="A16197">
        <v>117</v>
      </c>
      <c r="B16197">
        <v>49</v>
      </c>
      <c r="C16197">
        <v>122</v>
      </c>
    </row>
    <row r="16198" spans="1:3" x14ac:dyDescent="0.2">
      <c r="A16198">
        <v>117</v>
      </c>
      <c r="B16198">
        <v>50</v>
      </c>
      <c r="C16198">
        <v>85</v>
      </c>
    </row>
    <row r="16199" spans="1:3" x14ac:dyDescent="0.2">
      <c r="A16199">
        <v>117</v>
      </c>
      <c r="B16199">
        <v>51</v>
      </c>
      <c r="C16199">
        <v>99</v>
      </c>
    </row>
    <row r="16200" spans="1:3" x14ac:dyDescent="0.2">
      <c r="A16200">
        <v>117</v>
      </c>
      <c r="B16200">
        <v>52</v>
      </c>
      <c r="C16200">
        <v>70</v>
      </c>
    </row>
    <row r="16201" spans="1:3" x14ac:dyDescent="0.2">
      <c r="A16201">
        <v>117</v>
      </c>
      <c r="B16201">
        <v>53</v>
      </c>
      <c r="C16201">
        <v>80</v>
      </c>
    </row>
    <row r="16202" spans="1:3" x14ac:dyDescent="0.2">
      <c r="A16202">
        <v>117</v>
      </c>
      <c r="B16202">
        <v>54</v>
      </c>
      <c r="C16202">
        <v>83</v>
      </c>
    </row>
    <row r="16203" spans="1:3" x14ac:dyDescent="0.2">
      <c r="A16203">
        <v>117</v>
      </c>
      <c r="B16203">
        <v>55</v>
      </c>
      <c r="C16203">
        <v>65</v>
      </c>
    </row>
    <row r="16204" spans="1:3" x14ac:dyDescent="0.2">
      <c r="A16204">
        <v>117</v>
      </c>
      <c r="B16204">
        <v>56</v>
      </c>
      <c r="C16204">
        <v>65</v>
      </c>
    </row>
    <row r="16205" spans="1:3" x14ac:dyDescent="0.2">
      <c r="A16205">
        <v>117</v>
      </c>
      <c r="B16205">
        <v>57</v>
      </c>
      <c r="C16205">
        <v>65</v>
      </c>
    </row>
    <row r="16206" spans="1:3" x14ac:dyDescent="0.2">
      <c r="A16206">
        <v>117</v>
      </c>
      <c r="B16206">
        <v>58</v>
      </c>
      <c r="C16206">
        <v>88</v>
      </c>
    </row>
    <row r="16207" spans="1:3" x14ac:dyDescent="0.2">
      <c r="A16207">
        <v>117</v>
      </c>
      <c r="B16207">
        <v>59</v>
      </c>
      <c r="C16207">
        <v>99</v>
      </c>
    </row>
    <row r="16208" spans="1:3" x14ac:dyDescent="0.2">
      <c r="A16208">
        <v>117</v>
      </c>
      <c r="B16208">
        <v>60</v>
      </c>
      <c r="C16208">
        <v>114</v>
      </c>
    </row>
    <row r="16209" spans="1:3" x14ac:dyDescent="0.2">
      <c r="A16209">
        <v>117</v>
      </c>
      <c r="B16209">
        <v>61</v>
      </c>
      <c r="C16209">
        <v>37</v>
      </c>
    </row>
    <row r="16210" spans="1:3" x14ac:dyDescent="0.2">
      <c r="A16210">
        <v>117</v>
      </c>
      <c r="B16210">
        <v>62</v>
      </c>
      <c r="C16210">
        <v>71</v>
      </c>
    </row>
    <row r="16211" spans="1:3" x14ac:dyDescent="0.2">
      <c r="A16211">
        <v>117</v>
      </c>
      <c r="B16211">
        <v>63</v>
      </c>
      <c r="C16211">
        <v>87</v>
      </c>
    </row>
    <row r="16212" spans="1:3" x14ac:dyDescent="0.2">
      <c r="A16212">
        <v>117</v>
      </c>
      <c r="B16212">
        <v>64</v>
      </c>
      <c r="C16212">
        <v>122</v>
      </c>
    </row>
    <row r="16213" spans="1:3" x14ac:dyDescent="0.2">
      <c r="A16213">
        <v>117</v>
      </c>
      <c r="B16213">
        <v>65</v>
      </c>
      <c r="C16213">
        <v>10</v>
      </c>
    </row>
    <row r="16214" spans="1:3" x14ac:dyDescent="0.2">
      <c r="A16214">
        <v>117</v>
      </c>
      <c r="B16214">
        <v>66</v>
      </c>
      <c r="C16214">
        <v>76</v>
      </c>
    </row>
    <row r="16215" spans="1:3" x14ac:dyDescent="0.2">
      <c r="A16215">
        <v>117</v>
      </c>
      <c r="B16215">
        <v>67</v>
      </c>
      <c r="C16215">
        <v>67</v>
      </c>
    </row>
    <row r="16216" spans="1:3" x14ac:dyDescent="0.2">
      <c r="A16216">
        <v>117</v>
      </c>
      <c r="B16216">
        <v>68</v>
      </c>
      <c r="C16216">
        <v>110</v>
      </c>
    </row>
    <row r="16217" spans="1:3" x14ac:dyDescent="0.2">
      <c r="A16217">
        <v>117</v>
      </c>
      <c r="B16217">
        <v>69</v>
      </c>
      <c r="C16217">
        <v>46</v>
      </c>
    </row>
    <row r="16218" spans="1:3" x14ac:dyDescent="0.2">
      <c r="A16218">
        <v>117</v>
      </c>
      <c r="B16218">
        <v>70</v>
      </c>
      <c r="C16218">
        <v>93</v>
      </c>
    </row>
    <row r="16219" spans="1:3" x14ac:dyDescent="0.2">
      <c r="A16219">
        <v>117</v>
      </c>
      <c r="B16219">
        <v>71</v>
      </c>
      <c r="C16219">
        <v>46</v>
      </c>
    </row>
    <row r="16220" spans="1:3" x14ac:dyDescent="0.2">
      <c r="A16220">
        <v>117</v>
      </c>
      <c r="B16220">
        <v>72</v>
      </c>
      <c r="C16220">
        <v>105</v>
      </c>
    </row>
    <row r="16221" spans="1:3" x14ac:dyDescent="0.2">
      <c r="A16221">
        <v>117</v>
      </c>
      <c r="B16221">
        <v>73</v>
      </c>
      <c r="C16221">
        <v>70</v>
      </c>
    </row>
    <row r="16222" spans="1:3" x14ac:dyDescent="0.2">
      <c r="A16222">
        <v>117</v>
      </c>
      <c r="B16222">
        <v>74</v>
      </c>
      <c r="C16222">
        <v>46</v>
      </c>
    </row>
    <row r="16223" spans="1:3" x14ac:dyDescent="0.2">
      <c r="A16223">
        <v>117</v>
      </c>
      <c r="B16223">
        <v>75</v>
      </c>
      <c r="C16223">
        <v>122</v>
      </c>
    </row>
    <row r="16224" spans="1:3" x14ac:dyDescent="0.2">
      <c r="A16224">
        <v>117</v>
      </c>
      <c r="B16224">
        <v>76</v>
      </c>
      <c r="C16224">
        <v>92</v>
      </c>
    </row>
    <row r="16225" spans="1:3" x14ac:dyDescent="0.2">
      <c r="A16225">
        <v>117</v>
      </c>
      <c r="B16225">
        <v>77</v>
      </c>
      <c r="C16225">
        <v>92</v>
      </c>
    </row>
    <row r="16226" spans="1:3" x14ac:dyDescent="0.2">
      <c r="A16226">
        <v>117</v>
      </c>
      <c r="B16226">
        <v>78</v>
      </c>
      <c r="C16226">
        <v>80</v>
      </c>
    </row>
    <row r="16227" spans="1:3" x14ac:dyDescent="0.2">
      <c r="A16227">
        <v>117</v>
      </c>
      <c r="B16227">
        <v>79</v>
      </c>
      <c r="C16227">
        <v>46</v>
      </c>
    </row>
    <row r="16228" spans="1:3" x14ac:dyDescent="0.2">
      <c r="A16228">
        <v>117</v>
      </c>
      <c r="B16228">
        <v>80</v>
      </c>
      <c r="C16228">
        <v>93</v>
      </c>
    </row>
    <row r="16229" spans="1:3" x14ac:dyDescent="0.2">
      <c r="A16229">
        <v>117</v>
      </c>
      <c r="B16229">
        <v>81</v>
      </c>
      <c r="C16229">
        <v>85</v>
      </c>
    </row>
    <row r="16230" spans="1:3" x14ac:dyDescent="0.2">
      <c r="A16230">
        <v>117</v>
      </c>
      <c r="B16230">
        <v>82</v>
      </c>
      <c r="C16230">
        <v>69</v>
      </c>
    </row>
    <row r="16231" spans="1:3" x14ac:dyDescent="0.2">
      <c r="A16231">
        <v>117</v>
      </c>
      <c r="B16231">
        <v>83</v>
      </c>
      <c r="C16231">
        <v>97</v>
      </c>
    </row>
    <row r="16232" spans="1:3" x14ac:dyDescent="0.2">
      <c r="A16232">
        <v>117</v>
      </c>
      <c r="B16232">
        <v>84</v>
      </c>
      <c r="C16232">
        <v>113</v>
      </c>
    </row>
    <row r="16233" spans="1:3" x14ac:dyDescent="0.2">
      <c r="A16233">
        <v>117</v>
      </c>
      <c r="B16233">
        <v>85</v>
      </c>
      <c r="C16233">
        <v>97</v>
      </c>
    </row>
    <row r="16234" spans="1:3" x14ac:dyDescent="0.2">
      <c r="A16234">
        <v>117</v>
      </c>
      <c r="B16234">
        <v>86</v>
      </c>
      <c r="C16234">
        <v>101</v>
      </c>
    </row>
    <row r="16235" spans="1:3" x14ac:dyDescent="0.2">
      <c r="A16235">
        <v>117</v>
      </c>
      <c r="B16235">
        <v>87</v>
      </c>
      <c r="C16235">
        <v>67</v>
      </c>
    </row>
    <row r="16236" spans="1:3" x14ac:dyDescent="0.2">
      <c r="A16236">
        <v>117</v>
      </c>
      <c r="B16236">
        <v>88</v>
      </c>
      <c r="C16236">
        <v>10</v>
      </c>
    </row>
    <row r="16237" spans="1:3" x14ac:dyDescent="0.2">
      <c r="A16237">
        <v>117</v>
      </c>
      <c r="B16237">
        <v>89</v>
      </c>
      <c r="C16237">
        <v>80</v>
      </c>
    </row>
    <row r="16238" spans="1:3" x14ac:dyDescent="0.2">
      <c r="A16238">
        <v>117</v>
      </c>
      <c r="B16238">
        <v>90</v>
      </c>
      <c r="C16238">
        <v>65</v>
      </c>
    </row>
    <row r="16239" spans="1:3" x14ac:dyDescent="0.2">
      <c r="A16239">
        <v>117</v>
      </c>
      <c r="B16239">
        <v>91</v>
      </c>
      <c r="C16239">
        <v>88</v>
      </c>
    </row>
    <row r="16240" spans="1:3" x14ac:dyDescent="0.2">
      <c r="A16240">
        <v>117</v>
      </c>
      <c r="B16240">
        <v>92</v>
      </c>
      <c r="C16240">
        <v>63</v>
      </c>
    </row>
    <row r="16241" spans="1:3" x14ac:dyDescent="0.2">
      <c r="A16241">
        <v>117</v>
      </c>
      <c r="B16241">
        <v>93</v>
      </c>
      <c r="C16241">
        <v>92</v>
      </c>
    </row>
    <row r="16242" spans="1:3" x14ac:dyDescent="0.2">
      <c r="A16242">
        <v>117</v>
      </c>
      <c r="B16242">
        <v>94</v>
      </c>
      <c r="C16242">
        <v>92</v>
      </c>
    </row>
    <row r="16243" spans="1:3" x14ac:dyDescent="0.2">
      <c r="A16243">
        <v>117</v>
      </c>
      <c r="B16243">
        <v>95</v>
      </c>
      <c r="C16243">
        <v>64</v>
      </c>
    </row>
    <row r="16244" spans="1:3" x14ac:dyDescent="0.2">
      <c r="A16244">
        <v>117</v>
      </c>
      <c r="B16244">
        <v>96</v>
      </c>
      <c r="C16244">
        <v>74</v>
      </c>
    </row>
    <row r="16245" spans="1:3" x14ac:dyDescent="0.2">
      <c r="A16245">
        <v>117</v>
      </c>
      <c r="B16245">
        <v>97</v>
      </c>
      <c r="C16245">
        <v>44</v>
      </c>
    </row>
    <row r="16246" spans="1:3" x14ac:dyDescent="0.2">
      <c r="A16246">
        <v>117</v>
      </c>
      <c r="B16246">
        <v>98</v>
      </c>
      <c r="C16246">
        <v>86</v>
      </c>
    </row>
    <row r="16247" spans="1:3" x14ac:dyDescent="0.2">
      <c r="A16247">
        <v>117</v>
      </c>
      <c r="B16247">
        <v>99</v>
      </c>
      <c r="C16247">
        <v>93</v>
      </c>
    </row>
    <row r="16248" spans="1:3" x14ac:dyDescent="0.2">
      <c r="A16248">
        <v>117</v>
      </c>
      <c r="B16248">
        <v>100</v>
      </c>
      <c r="C16248">
        <v>61</v>
      </c>
    </row>
    <row r="16249" spans="1:3" x14ac:dyDescent="0.2">
      <c r="A16249">
        <v>117</v>
      </c>
      <c r="B16249">
        <v>101</v>
      </c>
      <c r="C16249">
        <v>123</v>
      </c>
    </row>
    <row r="16250" spans="1:3" x14ac:dyDescent="0.2">
      <c r="A16250">
        <v>117</v>
      </c>
      <c r="B16250">
        <v>102</v>
      </c>
      <c r="C16250">
        <v>123</v>
      </c>
    </row>
    <row r="16251" spans="1:3" x14ac:dyDescent="0.2">
      <c r="A16251">
        <v>117</v>
      </c>
      <c r="B16251">
        <v>103</v>
      </c>
      <c r="C16251">
        <v>46</v>
      </c>
    </row>
    <row r="16252" spans="1:3" x14ac:dyDescent="0.2">
      <c r="A16252">
        <v>117</v>
      </c>
      <c r="B16252">
        <v>104</v>
      </c>
      <c r="C16252">
        <v>46</v>
      </c>
    </row>
    <row r="16253" spans="1:3" x14ac:dyDescent="0.2">
      <c r="A16253">
        <v>117</v>
      </c>
      <c r="B16253">
        <v>105</v>
      </c>
      <c r="C16253">
        <v>122</v>
      </c>
    </row>
    <row r="16254" spans="1:3" x14ac:dyDescent="0.2">
      <c r="A16254">
        <v>117</v>
      </c>
      <c r="B16254">
        <v>106</v>
      </c>
      <c r="C16254">
        <v>60</v>
      </c>
    </row>
    <row r="16255" spans="1:3" x14ac:dyDescent="0.2">
      <c r="A16255">
        <v>117</v>
      </c>
      <c r="B16255">
        <v>107</v>
      </c>
      <c r="C16255">
        <v>101</v>
      </c>
    </row>
    <row r="16256" spans="1:3" x14ac:dyDescent="0.2">
      <c r="A16256">
        <v>117</v>
      </c>
      <c r="B16256">
        <v>108</v>
      </c>
      <c r="C16256">
        <v>63</v>
      </c>
    </row>
    <row r="16257" spans="1:3" x14ac:dyDescent="0.2">
      <c r="A16257">
        <v>117</v>
      </c>
      <c r="B16257">
        <v>109</v>
      </c>
      <c r="C16257">
        <v>63</v>
      </c>
    </row>
    <row r="16258" spans="1:3" x14ac:dyDescent="0.2">
      <c r="A16258">
        <v>117</v>
      </c>
      <c r="B16258">
        <v>110</v>
      </c>
      <c r="C16258">
        <v>106</v>
      </c>
    </row>
    <row r="16259" spans="1:3" x14ac:dyDescent="0.2">
      <c r="A16259">
        <v>117</v>
      </c>
      <c r="B16259">
        <v>111</v>
      </c>
      <c r="C16259">
        <v>106</v>
      </c>
    </row>
    <row r="16260" spans="1:3" x14ac:dyDescent="0.2">
      <c r="A16260">
        <v>117</v>
      </c>
      <c r="B16260">
        <v>112</v>
      </c>
      <c r="C16260">
        <v>63</v>
      </c>
    </row>
    <row r="16261" spans="1:3" x14ac:dyDescent="0.2">
      <c r="A16261">
        <v>117</v>
      </c>
      <c r="B16261">
        <v>113</v>
      </c>
      <c r="C16261">
        <v>44</v>
      </c>
    </row>
    <row r="16262" spans="1:3" x14ac:dyDescent="0.2">
      <c r="A16262">
        <v>117</v>
      </c>
      <c r="B16262">
        <v>114</v>
      </c>
      <c r="C16262">
        <v>114</v>
      </c>
    </row>
    <row r="16263" spans="1:3" x14ac:dyDescent="0.2">
      <c r="A16263">
        <v>117</v>
      </c>
      <c r="B16263">
        <v>115</v>
      </c>
      <c r="C16263">
        <v>83</v>
      </c>
    </row>
    <row r="16264" spans="1:3" x14ac:dyDescent="0.2">
      <c r="A16264">
        <v>117</v>
      </c>
      <c r="B16264">
        <v>116</v>
      </c>
      <c r="C16264">
        <v>65</v>
      </c>
    </row>
    <row r="16265" spans="1:3" x14ac:dyDescent="0.2">
      <c r="A16265">
        <v>117</v>
      </c>
      <c r="B16265">
        <v>117</v>
      </c>
      <c r="C16265">
        <v>117</v>
      </c>
    </row>
    <row r="16266" spans="1:3" x14ac:dyDescent="0.2">
      <c r="A16266">
        <v>117</v>
      </c>
      <c r="B16266">
        <v>118</v>
      </c>
      <c r="C16266">
        <v>119</v>
      </c>
    </row>
    <row r="16267" spans="1:3" x14ac:dyDescent="0.2">
      <c r="A16267">
        <v>117</v>
      </c>
      <c r="B16267">
        <v>119</v>
      </c>
      <c r="C16267">
        <v>101</v>
      </c>
    </row>
    <row r="16268" spans="1:3" x14ac:dyDescent="0.2">
      <c r="A16268">
        <v>117</v>
      </c>
      <c r="B16268">
        <v>120</v>
      </c>
      <c r="C16268">
        <v>121</v>
      </c>
    </row>
    <row r="16269" spans="1:3" x14ac:dyDescent="0.2">
      <c r="A16269">
        <v>117</v>
      </c>
      <c r="B16269">
        <v>121</v>
      </c>
      <c r="C16269">
        <v>123</v>
      </c>
    </row>
    <row r="16270" spans="1:3" x14ac:dyDescent="0.2">
      <c r="A16270">
        <v>117</v>
      </c>
      <c r="B16270">
        <v>122</v>
      </c>
      <c r="C16270">
        <v>112</v>
      </c>
    </row>
    <row r="16271" spans="1:3" x14ac:dyDescent="0.2">
      <c r="A16271">
        <v>117</v>
      </c>
      <c r="B16271">
        <v>123</v>
      </c>
      <c r="C16271">
        <v>60</v>
      </c>
    </row>
    <row r="16272" spans="1:3" x14ac:dyDescent="0.2">
      <c r="A16272">
        <v>117</v>
      </c>
      <c r="B16272">
        <v>124</v>
      </c>
      <c r="C16272">
        <v>60</v>
      </c>
    </row>
    <row r="16273" spans="1:3" x14ac:dyDescent="0.2">
      <c r="A16273">
        <v>117</v>
      </c>
      <c r="B16273">
        <v>125</v>
      </c>
      <c r="C16273">
        <v>119</v>
      </c>
    </row>
    <row r="16274" spans="1:3" x14ac:dyDescent="0.2">
      <c r="A16274">
        <v>117</v>
      </c>
      <c r="B16274">
        <v>126</v>
      </c>
      <c r="C16274">
        <v>119</v>
      </c>
    </row>
    <row r="16275" spans="1:3" x14ac:dyDescent="0.2">
      <c r="A16275">
        <v>117</v>
      </c>
      <c r="B16275">
        <v>127</v>
      </c>
      <c r="C16275">
        <v>101</v>
      </c>
    </row>
    <row r="16276" spans="1:3" x14ac:dyDescent="0.2">
      <c r="A16276">
        <v>117</v>
      </c>
      <c r="B16276">
        <v>128</v>
      </c>
      <c r="C16276">
        <v>110</v>
      </c>
    </row>
    <row r="16277" spans="1:3" x14ac:dyDescent="0.2">
      <c r="A16277">
        <v>117</v>
      </c>
      <c r="B16277">
        <v>129</v>
      </c>
      <c r="C16277">
        <v>101</v>
      </c>
    </row>
    <row r="16278" spans="1:3" x14ac:dyDescent="0.2">
      <c r="A16278">
        <v>117</v>
      </c>
      <c r="B16278">
        <v>130</v>
      </c>
      <c r="C16278">
        <v>67</v>
      </c>
    </row>
    <row r="16279" spans="1:3" x14ac:dyDescent="0.2">
      <c r="A16279">
        <v>117</v>
      </c>
      <c r="B16279">
        <v>131</v>
      </c>
      <c r="C16279">
        <v>121</v>
      </c>
    </row>
    <row r="16280" spans="1:3" x14ac:dyDescent="0.2">
      <c r="A16280">
        <v>117</v>
      </c>
      <c r="B16280">
        <v>132</v>
      </c>
      <c r="C16280">
        <v>86</v>
      </c>
    </row>
    <row r="16281" spans="1:3" x14ac:dyDescent="0.2">
      <c r="A16281">
        <v>117</v>
      </c>
      <c r="B16281">
        <v>133</v>
      </c>
      <c r="C16281">
        <v>86</v>
      </c>
    </row>
    <row r="16282" spans="1:3" x14ac:dyDescent="0.2">
      <c r="A16282">
        <v>117</v>
      </c>
      <c r="B16282">
        <v>134</v>
      </c>
      <c r="C16282">
        <v>86</v>
      </c>
    </row>
    <row r="16283" spans="1:3" x14ac:dyDescent="0.2">
      <c r="A16283">
        <v>117</v>
      </c>
      <c r="B16283">
        <v>135</v>
      </c>
      <c r="C16283">
        <v>86</v>
      </c>
    </row>
    <row r="16284" spans="1:3" x14ac:dyDescent="0.2">
      <c r="A16284">
        <v>117</v>
      </c>
      <c r="B16284">
        <v>136</v>
      </c>
      <c r="C16284">
        <v>86</v>
      </c>
    </row>
    <row r="16285" spans="1:3" x14ac:dyDescent="0.2">
      <c r="A16285">
        <v>117</v>
      </c>
      <c r="B16285">
        <v>137</v>
      </c>
      <c r="C16285">
        <v>86</v>
      </c>
    </row>
    <row r="16286" spans="1:3" x14ac:dyDescent="0.2">
      <c r="A16286">
        <v>118</v>
      </c>
      <c r="B16286">
        <v>0</v>
      </c>
      <c r="C16286">
        <v>70</v>
      </c>
    </row>
    <row r="16287" spans="1:3" x14ac:dyDescent="0.2">
      <c r="A16287">
        <v>118</v>
      </c>
      <c r="B16287">
        <v>1</v>
      </c>
      <c r="C16287">
        <v>70</v>
      </c>
    </row>
    <row r="16288" spans="1:3" x14ac:dyDescent="0.2">
      <c r="A16288">
        <v>118</v>
      </c>
      <c r="B16288">
        <v>2</v>
      </c>
      <c r="C16288">
        <v>80</v>
      </c>
    </row>
    <row r="16289" spans="1:3" x14ac:dyDescent="0.2">
      <c r="A16289">
        <v>118</v>
      </c>
      <c r="B16289">
        <v>3</v>
      </c>
      <c r="C16289">
        <v>99</v>
      </c>
    </row>
    <row r="16290" spans="1:3" x14ac:dyDescent="0.2">
      <c r="A16290">
        <v>118</v>
      </c>
      <c r="B16290">
        <v>4</v>
      </c>
      <c r="C16290">
        <v>99</v>
      </c>
    </row>
    <row r="16291" spans="1:3" x14ac:dyDescent="0.2">
      <c r="A16291">
        <v>118</v>
      </c>
      <c r="B16291">
        <v>5</v>
      </c>
      <c r="C16291">
        <v>65</v>
      </c>
    </row>
    <row r="16292" spans="1:3" x14ac:dyDescent="0.2">
      <c r="A16292">
        <v>118</v>
      </c>
      <c r="B16292">
        <v>6</v>
      </c>
      <c r="C16292">
        <v>99</v>
      </c>
    </row>
    <row r="16293" spans="1:3" x14ac:dyDescent="0.2">
      <c r="A16293">
        <v>118</v>
      </c>
      <c r="B16293">
        <v>7</v>
      </c>
      <c r="C16293">
        <v>85</v>
      </c>
    </row>
    <row r="16294" spans="1:3" x14ac:dyDescent="0.2">
      <c r="A16294">
        <v>118</v>
      </c>
      <c r="B16294">
        <v>8</v>
      </c>
      <c r="C16294">
        <v>46</v>
      </c>
    </row>
    <row r="16295" spans="1:3" x14ac:dyDescent="0.2">
      <c r="A16295">
        <v>118</v>
      </c>
      <c r="B16295">
        <v>9</v>
      </c>
      <c r="C16295">
        <v>65</v>
      </c>
    </row>
    <row r="16296" spans="1:3" x14ac:dyDescent="0.2">
      <c r="A16296">
        <v>118</v>
      </c>
      <c r="B16296">
        <v>10</v>
      </c>
      <c r="C16296">
        <v>121</v>
      </c>
    </row>
    <row r="16297" spans="1:3" x14ac:dyDescent="0.2">
      <c r="A16297">
        <v>118</v>
      </c>
      <c r="B16297">
        <v>11</v>
      </c>
      <c r="C16297">
        <v>65</v>
      </c>
    </row>
    <row r="16298" spans="1:3" x14ac:dyDescent="0.2">
      <c r="A16298">
        <v>118</v>
      </c>
      <c r="B16298">
        <v>12</v>
      </c>
      <c r="C16298">
        <v>65</v>
      </c>
    </row>
    <row r="16299" spans="1:3" x14ac:dyDescent="0.2">
      <c r="A16299">
        <v>118</v>
      </c>
      <c r="B16299">
        <v>13</v>
      </c>
      <c r="C16299">
        <v>85</v>
      </c>
    </row>
    <row r="16300" spans="1:3" x14ac:dyDescent="0.2">
      <c r="A16300">
        <v>118</v>
      </c>
      <c r="B16300">
        <v>14</v>
      </c>
      <c r="C16300">
        <v>85</v>
      </c>
    </row>
    <row r="16301" spans="1:3" x14ac:dyDescent="0.2">
      <c r="A16301">
        <v>118</v>
      </c>
      <c r="B16301">
        <v>15</v>
      </c>
      <c r="C16301">
        <v>70</v>
      </c>
    </row>
    <row r="16302" spans="1:3" x14ac:dyDescent="0.2">
      <c r="A16302">
        <v>118</v>
      </c>
      <c r="B16302">
        <v>16</v>
      </c>
      <c r="C16302">
        <v>88</v>
      </c>
    </row>
    <row r="16303" spans="1:3" x14ac:dyDescent="0.2">
      <c r="A16303">
        <v>118</v>
      </c>
      <c r="B16303">
        <v>17</v>
      </c>
      <c r="C16303">
        <v>80</v>
      </c>
    </row>
    <row r="16304" spans="1:3" x14ac:dyDescent="0.2">
      <c r="A16304">
        <v>118</v>
      </c>
      <c r="B16304">
        <v>18</v>
      </c>
      <c r="C16304">
        <v>88</v>
      </c>
    </row>
    <row r="16305" spans="1:3" x14ac:dyDescent="0.2">
      <c r="A16305">
        <v>118</v>
      </c>
      <c r="B16305">
        <v>19</v>
      </c>
      <c r="C16305">
        <v>70</v>
      </c>
    </row>
    <row r="16306" spans="1:3" x14ac:dyDescent="0.2">
      <c r="A16306">
        <v>118</v>
      </c>
      <c r="B16306">
        <v>20</v>
      </c>
      <c r="C16306">
        <v>85</v>
      </c>
    </row>
    <row r="16307" spans="1:3" x14ac:dyDescent="0.2">
      <c r="A16307">
        <v>118</v>
      </c>
      <c r="B16307">
        <v>21</v>
      </c>
      <c r="C16307">
        <v>122</v>
      </c>
    </row>
    <row r="16308" spans="1:3" x14ac:dyDescent="0.2">
      <c r="A16308">
        <v>118</v>
      </c>
      <c r="B16308">
        <v>22</v>
      </c>
      <c r="C16308">
        <v>46</v>
      </c>
    </row>
    <row r="16309" spans="1:3" x14ac:dyDescent="0.2">
      <c r="A16309">
        <v>118</v>
      </c>
      <c r="B16309">
        <v>23</v>
      </c>
      <c r="C16309">
        <v>46</v>
      </c>
    </row>
    <row r="16310" spans="1:3" x14ac:dyDescent="0.2">
      <c r="A16310">
        <v>118</v>
      </c>
      <c r="B16310">
        <v>24</v>
      </c>
      <c r="C16310">
        <v>83</v>
      </c>
    </row>
    <row r="16311" spans="1:3" x14ac:dyDescent="0.2">
      <c r="A16311">
        <v>118</v>
      </c>
      <c r="B16311">
        <v>25</v>
      </c>
      <c r="C16311">
        <v>80</v>
      </c>
    </row>
    <row r="16312" spans="1:3" x14ac:dyDescent="0.2">
      <c r="A16312">
        <v>118</v>
      </c>
      <c r="B16312">
        <v>26</v>
      </c>
      <c r="C16312">
        <v>70</v>
      </c>
    </row>
    <row r="16313" spans="1:3" x14ac:dyDescent="0.2">
      <c r="A16313">
        <v>118</v>
      </c>
      <c r="B16313">
        <v>27</v>
      </c>
      <c r="C16313">
        <v>92</v>
      </c>
    </row>
    <row r="16314" spans="1:3" x14ac:dyDescent="0.2">
      <c r="A16314">
        <v>118</v>
      </c>
      <c r="B16314">
        <v>28</v>
      </c>
      <c r="C16314">
        <v>93</v>
      </c>
    </row>
    <row r="16315" spans="1:3" x14ac:dyDescent="0.2">
      <c r="A16315">
        <v>118</v>
      </c>
      <c r="B16315">
        <v>29</v>
      </c>
      <c r="C16315">
        <v>65</v>
      </c>
    </row>
    <row r="16316" spans="1:3" x14ac:dyDescent="0.2">
      <c r="A16316">
        <v>118</v>
      </c>
      <c r="B16316">
        <v>30</v>
      </c>
      <c r="C16316">
        <v>85</v>
      </c>
    </row>
    <row r="16317" spans="1:3" x14ac:dyDescent="0.2">
      <c r="A16317">
        <v>118</v>
      </c>
      <c r="B16317">
        <v>31</v>
      </c>
      <c r="C16317">
        <v>112</v>
      </c>
    </row>
    <row r="16318" spans="1:3" x14ac:dyDescent="0.2">
      <c r="A16318">
        <v>118</v>
      </c>
      <c r="B16318">
        <v>32</v>
      </c>
      <c r="C16318">
        <v>83</v>
      </c>
    </row>
    <row r="16319" spans="1:3" x14ac:dyDescent="0.2">
      <c r="A16319">
        <v>118</v>
      </c>
      <c r="B16319">
        <v>33</v>
      </c>
      <c r="C16319">
        <v>93</v>
      </c>
    </row>
    <row r="16320" spans="1:3" x14ac:dyDescent="0.2">
      <c r="A16320">
        <v>118</v>
      </c>
      <c r="B16320">
        <v>34</v>
      </c>
      <c r="C16320">
        <v>76</v>
      </c>
    </row>
    <row r="16321" spans="1:3" x14ac:dyDescent="0.2">
      <c r="A16321">
        <v>118</v>
      </c>
      <c r="B16321">
        <v>35</v>
      </c>
      <c r="C16321">
        <v>99</v>
      </c>
    </row>
    <row r="16322" spans="1:3" x14ac:dyDescent="0.2">
      <c r="A16322">
        <v>118</v>
      </c>
      <c r="B16322">
        <v>36</v>
      </c>
      <c r="C16322">
        <v>99</v>
      </c>
    </row>
    <row r="16323" spans="1:3" x14ac:dyDescent="0.2">
      <c r="A16323">
        <v>118</v>
      </c>
      <c r="B16323">
        <v>37</v>
      </c>
      <c r="C16323">
        <v>86</v>
      </c>
    </row>
    <row r="16324" spans="1:3" x14ac:dyDescent="0.2">
      <c r="A16324">
        <v>118</v>
      </c>
      <c r="B16324">
        <v>38</v>
      </c>
      <c r="C16324">
        <v>119</v>
      </c>
    </row>
    <row r="16325" spans="1:3" x14ac:dyDescent="0.2">
      <c r="A16325">
        <v>118</v>
      </c>
      <c r="B16325">
        <v>39</v>
      </c>
      <c r="C16325">
        <v>46</v>
      </c>
    </row>
    <row r="16326" spans="1:3" x14ac:dyDescent="0.2">
      <c r="A16326">
        <v>118</v>
      </c>
      <c r="B16326">
        <v>40</v>
      </c>
      <c r="C16326">
        <v>108</v>
      </c>
    </row>
    <row r="16327" spans="1:3" x14ac:dyDescent="0.2">
      <c r="A16327">
        <v>118</v>
      </c>
      <c r="B16327">
        <v>41</v>
      </c>
      <c r="C16327">
        <v>92</v>
      </c>
    </row>
    <row r="16328" spans="1:3" x14ac:dyDescent="0.2">
      <c r="A16328">
        <v>118</v>
      </c>
      <c r="B16328">
        <v>42</v>
      </c>
      <c r="C16328">
        <v>112</v>
      </c>
    </row>
    <row r="16329" spans="1:3" x14ac:dyDescent="0.2">
      <c r="A16329">
        <v>118</v>
      </c>
      <c r="B16329">
        <v>43</v>
      </c>
      <c r="C16329">
        <v>92</v>
      </c>
    </row>
    <row r="16330" spans="1:3" x14ac:dyDescent="0.2">
      <c r="A16330">
        <v>118</v>
      </c>
      <c r="B16330">
        <v>44</v>
      </c>
      <c r="C16330">
        <v>86</v>
      </c>
    </row>
    <row r="16331" spans="1:3" x14ac:dyDescent="0.2">
      <c r="A16331">
        <v>118</v>
      </c>
      <c r="B16331">
        <v>45</v>
      </c>
      <c r="C16331">
        <v>83</v>
      </c>
    </row>
    <row r="16332" spans="1:3" x14ac:dyDescent="0.2">
      <c r="A16332">
        <v>118</v>
      </c>
      <c r="B16332">
        <v>46</v>
      </c>
      <c r="C16332">
        <v>110</v>
      </c>
    </row>
    <row r="16333" spans="1:3" x14ac:dyDescent="0.2">
      <c r="A16333">
        <v>118</v>
      </c>
      <c r="B16333">
        <v>47</v>
      </c>
      <c r="C16333">
        <v>110</v>
      </c>
    </row>
    <row r="16334" spans="1:3" x14ac:dyDescent="0.2">
      <c r="A16334">
        <v>118</v>
      </c>
      <c r="B16334">
        <v>48</v>
      </c>
      <c r="C16334">
        <v>121</v>
      </c>
    </row>
    <row r="16335" spans="1:3" x14ac:dyDescent="0.2">
      <c r="A16335">
        <v>118</v>
      </c>
      <c r="B16335">
        <v>49</v>
      </c>
      <c r="C16335">
        <v>63</v>
      </c>
    </row>
    <row r="16336" spans="1:3" x14ac:dyDescent="0.2">
      <c r="A16336">
        <v>118</v>
      </c>
      <c r="B16336">
        <v>50</v>
      </c>
      <c r="C16336">
        <v>92</v>
      </c>
    </row>
    <row r="16337" spans="1:3" x14ac:dyDescent="0.2">
      <c r="A16337">
        <v>118</v>
      </c>
      <c r="B16337">
        <v>51</v>
      </c>
      <c r="C16337">
        <v>93</v>
      </c>
    </row>
    <row r="16338" spans="1:3" x14ac:dyDescent="0.2">
      <c r="A16338">
        <v>118</v>
      </c>
      <c r="B16338">
        <v>52</v>
      </c>
      <c r="C16338">
        <v>122</v>
      </c>
    </row>
    <row r="16339" spans="1:3" x14ac:dyDescent="0.2">
      <c r="A16339">
        <v>118</v>
      </c>
      <c r="B16339">
        <v>53</v>
      </c>
      <c r="C16339">
        <v>122</v>
      </c>
    </row>
    <row r="16340" spans="1:3" x14ac:dyDescent="0.2">
      <c r="A16340">
        <v>118</v>
      </c>
      <c r="B16340">
        <v>54</v>
      </c>
      <c r="C16340">
        <v>113</v>
      </c>
    </row>
    <row r="16341" spans="1:3" x14ac:dyDescent="0.2">
      <c r="A16341">
        <v>118</v>
      </c>
      <c r="B16341">
        <v>55</v>
      </c>
      <c r="C16341">
        <v>10</v>
      </c>
    </row>
    <row r="16342" spans="1:3" x14ac:dyDescent="0.2">
      <c r="A16342">
        <v>118</v>
      </c>
      <c r="B16342">
        <v>56</v>
      </c>
      <c r="C16342">
        <v>10</v>
      </c>
    </row>
    <row r="16343" spans="1:3" x14ac:dyDescent="0.2">
      <c r="A16343">
        <v>118</v>
      </c>
      <c r="B16343">
        <v>57</v>
      </c>
      <c r="C16343">
        <v>97</v>
      </c>
    </row>
    <row r="16344" spans="1:3" x14ac:dyDescent="0.2">
      <c r="A16344">
        <v>118</v>
      </c>
      <c r="B16344">
        <v>58</v>
      </c>
      <c r="C16344">
        <v>10</v>
      </c>
    </row>
    <row r="16345" spans="1:3" x14ac:dyDescent="0.2">
      <c r="A16345">
        <v>118</v>
      </c>
      <c r="B16345">
        <v>59</v>
      </c>
      <c r="C16345">
        <v>93</v>
      </c>
    </row>
    <row r="16346" spans="1:3" x14ac:dyDescent="0.2">
      <c r="A16346">
        <v>118</v>
      </c>
      <c r="B16346">
        <v>60</v>
      </c>
      <c r="C16346">
        <v>120</v>
      </c>
    </row>
    <row r="16347" spans="1:3" x14ac:dyDescent="0.2">
      <c r="A16347">
        <v>118</v>
      </c>
      <c r="B16347">
        <v>61</v>
      </c>
      <c r="C16347">
        <v>121</v>
      </c>
    </row>
    <row r="16348" spans="1:3" x14ac:dyDescent="0.2">
      <c r="A16348">
        <v>118</v>
      </c>
      <c r="B16348">
        <v>62</v>
      </c>
      <c r="C16348">
        <v>83</v>
      </c>
    </row>
    <row r="16349" spans="1:3" x14ac:dyDescent="0.2">
      <c r="A16349">
        <v>118</v>
      </c>
      <c r="B16349">
        <v>63</v>
      </c>
      <c r="C16349">
        <v>86</v>
      </c>
    </row>
    <row r="16350" spans="1:3" x14ac:dyDescent="0.2">
      <c r="A16350">
        <v>118</v>
      </c>
      <c r="B16350">
        <v>64</v>
      </c>
      <c r="C16350">
        <v>63</v>
      </c>
    </row>
    <row r="16351" spans="1:3" x14ac:dyDescent="0.2">
      <c r="A16351">
        <v>118</v>
      </c>
      <c r="B16351">
        <v>65</v>
      </c>
      <c r="C16351">
        <v>114</v>
      </c>
    </row>
    <row r="16352" spans="1:3" x14ac:dyDescent="0.2">
      <c r="A16352">
        <v>118</v>
      </c>
      <c r="B16352">
        <v>66</v>
      </c>
      <c r="C16352">
        <v>87</v>
      </c>
    </row>
    <row r="16353" spans="1:3" x14ac:dyDescent="0.2">
      <c r="A16353">
        <v>118</v>
      </c>
      <c r="B16353">
        <v>67</v>
      </c>
      <c r="C16353">
        <v>119</v>
      </c>
    </row>
    <row r="16354" spans="1:3" x14ac:dyDescent="0.2">
      <c r="A16354">
        <v>118</v>
      </c>
      <c r="B16354">
        <v>68</v>
      </c>
      <c r="C16354">
        <v>98</v>
      </c>
    </row>
    <row r="16355" spans="1:3" x14ac:dyDescent="0.2">
      <c r="A16355">
        <v>118</v>
      </c>
      <c r="B16355">
        <v>69</v>
      </c>
      <c r="C16355">
        <v>92</v>
      </c>
    </row>
    <row r="16356" spans="1:3" x14ac:dyDescent="0.2">
      <c r="A16356">
        <v>118</v>
      </c>
      <c r="B16356">
        <v>70</v>
      </c>
      <c r="C16356">
        <v>87</v>
      </c>
    </row>
    <row r="16357" spans="1:3" x14ac:dyDescent="0.2">
      <c r="A16357">
        <v>118</v>
      </c>
      <c r="B16357">
        <v>71</v>
      </c>
      <c r="C16357">
        <v>44</v>
      </c>
    </row>
    <row r="16358" spans="1:3" x14ac:dyDescent="0.2">
      <c r="A16358">
        <v>118</v>
      </c>
      <c r="B16358">
        <v>72</v>
      </c>
      <c r="C16358">
        <v>46</v>
      </c>
    </row>
    <row r="16359" spans="1:3" x14ac:dyDescent="0.2">
      <c r="A16359">
        <v>118</v>
      </c>
      <c r="B16359">
        <v>73</v>
      </c>
      <c r="C16359">
        <v>76</v>
      </c>
    </row>
    <row r="16360" spans="1:3" x14ac:dyDescent="0.2">
      <c r="A16360">
        <v>118</v>
      </c>
      <c r="B16360">
        <v>74</v>
      </c>
      <c r="C16360">
        <v>44</v>
      </c>
    </row>
    <row r="16361" spans="1:3" x14ac:dyDescent="0.2">
      <c r="A16361">
        <v>118</v>
      </c>
      <c r="B16361">
        <v>75</v>
      </c>
      <c r="C16361">
        <v>63</v>
      </c>
    </row>
    <row r="16362" spans="1:3" x14ac:dyDescent="0.2">
      <c r="A16362">
        <v>118</v>
      </c>
      <c r="B16362">
        <v>76</v>
      </c>
      <c r="C16362">
        <v>101</v>
      </c>
    </row>
    <row r="16363" spans="1:3" x14ac:dyDescent="0.2">
      <c r="A16363">
        <v>118</v>
      </c>
      <c r="B16363">
        <v>77</v>
      </c>
      <c r="C16363">
        <v>101</v>
      </c>
    </row>
    <row r="16364" spans="1:3" x14ac:dyDescent="0.2">
      <c r="A16364">
        <v>118</v>
      </c>
      <c r="B16364">
        <v>78</v>
      </c>
      <c r="C16364">
        <v>122</v>
      </c>
    </row>
    <row r="16365" spans="1:3" x14ac:dyDescent="0.2">
      <c r="A16365">
        <v>118</v>
      </c>
      <c r="B16365">
        <v>79</v>
      </c>
      <c r="C16365">
        <v>37</v>
      </c>
    </row>
    <row r="16366" spans="1:3" x14ac:dyDescent="0.2">
      <c r="A16366">
        <v>118</v>
      </c>
      <c r="B16366">
        <v>80</v>
      </c>
      <c r="C16366">
        <v>87</v>
      </c>
    </row>
    <row r="16367" spans="1:3" x14ac:dyDescent="0.2">
      <c r="A16367">
        <v>118</v>
      </c>
      <c r="B16367">
        <v>81</v>
      </c>
      <c r="C16367">
        <v>113</v>
      </c>
    </row>
    <row r="16368" spans="1:3" x14ac:dyDescent="0.2">
      <c r="A16368">
        <v>118</v>
      </c>
      <c r="B16368">
        <v>82</v>
      </c>
      <c r="C16368">
        <v>99</v>
      </c>
    </row>
    <row r="16369" spans="1:3" x14ac:dyDescent="0.2">
      <c r="A16369">
        <v>118</v>
      </c>
      <c r="B16369">
        <v>83</v>
      </c>
      <c r="C16369">
        <v>60</v>
      </c>
    </row>
    <row r="16370" spans="1:3" x14ac:dyDescent="0.2">
      <c r="A16370">
        <v>118</v>
      </c>
      <c r="B16370">
        <v>84</v>
      </c>
      <c r="C16370">
        <v>123</v>
      </c>
    </row>
    <row r="16371" spans="1:3" x14ac:dyDescent="0.2">
      <c r="A16371">
        <v>118</v>
      </c>
      <c r="B16371">
        <v>85</v>
      </c>
      <c r="C16371">
        <v>106</v>
      </c>
    </row>
    <row r="16372" spans="1:3" x14ac:dyDescent="0.2">
      <c r="A16372">
        <v>118</v>
      </c>
      <c r="B16372">
        <v>86</v>
      </c>
      <c r="C16372">
        <v>98</v>
      </c>
    </row>
    <row r="16373" spans="1:3" x14ac:dyDescent="0.2">
      <c r="A16373">
        <v>118</v>
      </c>
      <c r="B16373">
        <v>87</v>
      </c>
      <c r="C16373">
        <v>119</v>
      </c>
    </row>
    <row r="16374" spans="1:3" x14ac:dyDescent="0.2">
      <c r="A16374">
        <v>118</v>
      </c>
      <c r="B16374">
        <v>88</v>
      </c>
      <c r="C16374">
        <v>67</v>
      </c>
    </row>
    <row r="16375" spans="1:3" x14ac:dyDescent="0.2">
      <c r="A16375">
        <v>118</v>
      </c>
      <c r="B16375">
        <v>89</v>
      </c>
      <c r="C16375">
        <v>46</v>
      </c>
    </row>
    <row r="16376" spans="1:3" x14ac:dyDescent="0.2">
      <c r="A16376">
        <v>118</v>
      </c>
      <c r="B16376">
        <v>90</v>
      </c>
      <c r="C16376">
        <v>97</v>
      </c>
    </row>
    <row r="16377" spans="1:3" x14ac:dyDescent="0.2">
      <c r="A16377">
        <v>118</v>
      </c>
      <c r="B16377">
        <v>91</v>
      </c>
      <c r="C16377">
        <v>93</v>
      </c>
    </row>
    <row r="16378" spans="1:3" x14ac:dyDescent="0.2">
      <c r="A16378">
        <v>118</v>
      </c>
      <c r="B16378">
        <v>92</v>
      </c>
      <c r="C16378">
        <v>86</v>
      </c>
    </row>
    <row r="16379" spans="1:3" x14ac:dyDescent="0.2">
      <c r="A16379">
        <v>118</v>
      </c>
      <c r="B16379">
        <v>93</v>
      </c>
      <c r="C16379">
        <v>101</v>
      </c>
    </row>
    <row r="16380" spans="1:3" x14ac:dyDescent="0.2">
      <c r="A16380">
        <v>118</v>
      </c>
      <c r="B16380">
        <v>94</v>
      </c>
      <c r="C16380">
        <v>101</v>
      </c>
    </row>
    <row r="16381" spans="1:3" x14ac:dyDescent="0.2">
      <c r="A16381">
        <v>118</v>
      </c>
      <c r="B16381">
        <v>95</v>
      </c>
      <c r="C16381">
        <v>85</v>
      </c>
    </row>
    <row r="16382" spans="1:3" x14ac:dyDescent="0.2">
      <c r="A16382">
        <v>118</v>
      </c>
      <c r="B16382">
        <v>96</v>
      </c>
      <c r="C16382">
        <v>85</v>
      </c>
    </row>
    <row r="16383" spans="1:3" x14ac:dyDescent="0.2">
      <c r="A16383">
        <v>118</v>
      </c>
      <c r="B16383">
        <v>97</v>
      </c>
      <c r="C16383">
        <v>121</v>
      </c>
    </row>
    <row r="16384" spans="1:3" x14ac:dyDescent="0.2">
      <c r="A16384">
        <v>118</v>
      </c>
      <c r="B16384">
        <v>98</v>
      </c>
      <c r="C16384">
        <v>125</v>
      </c>
    </row>
    <row r="16385" spans="1:3" x14ac:dyDescent="0.2">
      <c r="A16385">
        <v>118</v>
      </c>
      <c r="B16385">
        <v>99</v>
      </c>
      <c r="C16385">
        <v>67</v>
      </c>
    </row>
    <row r="16386" spans="1:3" x14ac:dyDescent="0.2">
      <c r="A16386">
        <v>118</v>
      </c>
      <c r="B16386">
        <v>100</v>
      </c>
      <c r="C16386">
        <v>114</v>
      </c>
    </row>
    <row r="16387" spans="1:3" x14ac:dyDescent="0.2">
      <c r="A16387">
        <v>118</v>
      </c>
      <c r="B16387">
        <v>101</v>
      </c>
      <c r="C16387">
        <v>120</v>
      </c>
    </row>
    <row r="16388" spans="1:3" x14ac:dyDescent="0.2">
      <c r="A16388">
        <v>118</v>
      </c>
      <c r="B16388">
        <v>102</v>
      </c>
      <c r="C16388">
        <v>98</v>
      </c>
    </row>
    <row r="16389" spans="1:3" x14ac:dyDescent="0.2">
      <c r="A16389">
        <v>118</v>
      </c>
      <c r="B16389">
        <v>103</v>
      </c>
      <c r="C16389">
        <v>37</v>
      </c>
    </row>
    <row r="16390" spans="1:3" x14ac:dyDescent="0.2">
      <c r="A16390">
        <v>118</v>
      </c>
      <c r="B16390">
        <v>104</v>
      </c>
      <c r="C16390">
        <v>44</v>
      </c>
    </row>
    <row r="16391" spans="1:3" x14ac:dyDescent="0.2">
      <c r="A16391">
        <v>118</v>
      </c>
      <c r="B16391">
        <v>105</v>
      </c>
      <c r="C16391">
        <v>63</v>
      </c>
    </row>
    <row r="16392" spans="1:3" x14ac:dyDescent="0.2">
      <c r="A16392">
        <v>118</v>
      </c>
      <c r="B16392">
        <v>106</v>
      </c>
      <c r="C16392">
        <v>120</v>
      </c>
    </row>
    <row r="16393" spans="1:3" x14ac:dyDescent="0.2">
      <c r="A16393">
        <v>118</v>
      </c>
      <c r="B16393">
        <v>107</v>
      </c>
      <c r="C16393">
        <v>98</v>
      </c>
    </row>
    <row r="16394" spans="1:3" x14ac:dyDescent="0.2">
      <c r="A16394">
        <v>118</v>
      </c>
      <c r="B16394">
        <v>108</v>
      </c>
      <c r="C16394">
        <v>86</v>
      </c>
    </row>
    <row r="16395" spans="1:3" x14ac:dyDescent="0.2">
      <c r="A16395">
        <v>118</v>
      </c>
      <c r="B16395">
        <v>109</v>
      </c>
      <c r="C16395">
        <v>86</v>
      </c>
    </row>
    <row r="16396" spans="1:3" x14ac:dyDescent="0.2">
      <c r="A16396">
        <v>118</v>
      </c>
      <c r="B16396">
        <v>110</v>
      </c>
      <c r="C16396">
        <v>120</v>
      </c>
    </row>
    <row r="16397" spans="1:3" x14ac:dyDescent="0.2">
      <c r="A16397">
        <v>118</v>
      </c>
      <c r="B16397">
        <v>111</v>
      </c>
      <c r="C16397">
        <v>120</v>
      </c>
    </row>
    <row r="16398" spans="1:3" x14ac:dyDescent="0.2">
      <c r="A16398">
        <v>118</v>
      </c>
      <c r="B16398">
        <v>112</v>
      </c>
      <c r="C16398">
        <v>86</v>
      </c>
    </row>
    <row r="16399" spans="1:3" x14ac:dyDescent="0.2">
      <c r="A16399">
        <v>118</v>
      </c>
      <c r="B16399">
        <v>113</v>
      </c>
      <c r="C16399">
        <v>121</v>
      </c>
    </row>
    <row r="16400" spans="1:3" x14ac:dyDescent="0.2">
      <c r="A16400">
        <v>118</v>
      </c>
      <c r="B16400">
        <v>114</v>
      </c>
      <c r="C16400">
        <v>119</v>
      </c>
    </row>
    <row r="16401" spans="1:3" x14ac:dyDescent="0.2">
      <c r="A16401">
        <v>118</v>
      </c>
      <c r="B16401">
        <v>115</v>
      </c>
      <c r="C16401">
        <v>97</v>
      </c>
    </row>
    <row r="16402" spans="1:3" x14ac:dyDescent="0.2">
      <c r="A16402">
        <v>118</v>
      </c>
      <c r="B16402">
        <v>116</v>
      </c>
      <c r="C16402">
        <v>61</v>
      </c>
    </row>
    <row r="16403" spans="1:3" x14ac:dyDescent="0.2">
      <c r="A16403">
        <v>118</v>
      </c>
      <c r="B16403">
        <v>117</v>
      </c>
      <c r="C16403">
        <v>119</v>
      </c>
    </row>
    <row r="16404" spans="1:3" x14ac:dyDescent="0.2">
      <c r="A16404">
        <v>118</v>
      </c>
      <c r="B16404">
        <v>118</v>
      </c>
      <c r="C16404">
        <v>118</v>
      </c>
    </row>
    <row r="16405" spans="1:3" x14ac:dyDescent="0.2">
      <c r="A16405">
        <v>118</v>
      </c>
      <c r="B16405">
        <v>119</v>
      </c>
      <c r="C16405">
        <v>98</v>
      </c>
    </row>
    <row r="16406" spans="1:3" x14ac:dyDescent="0.2">
      <c r="A16406">
        <v>118</v>
      </c>
      <c r="B16406">
        <v>120</v>
      </c>
      <c r="C16406">
        <v>125</v>
      </c>
    </row>
    <row r="16407" spans="1:3" x14ac:dyDescent="0.2">
      <c r="A16407">
        <v>118</v>
      </c>
      <c r="B16407">
        <v>121</v>
      </c>
      <c r="C16407">
        <v>98</v>
      </c>
    </row>
    <row r="16408" spans="1:3" x14ac:dyDescent="0.2">
      <c r="A16408">
        <v>118</v>
      </c>
      <c r="B16408">
        <v>122</v>
      </c>
      <c r="C16408">
        <v>101</v>
      </c>
    </row>
    <row r="16409" spans="1:3" x14ac:dyDescent="0.2">
      <c r="A16409">
        <v>118</v>
      </c>
      <c r="B16409">
        <v>123</v>
      </c>
      <c r="C16409">
        <v>120</v>
      </c>
    </row>
    <row r="16410" spans="1:3" x14ac:dyDescent="0.2">
      <c r="A16410">
        <v>118</v>
      </c>
      <c r="B16410">
        <v>124</v>
      </c>
      <c r="C16410">
        <v>120</v>
      </c>
    </row>
    <row r="16411" spans="1:3" x14ac:dyDescent="0.2">
      <c r="A16411">
        <v>118</v>
      </c>
      <c r="B16411">
        <v>125</v>
      </c>
      <c r="C16411">
        <v>125</v>
      </c>
    </row>
    <row r="16412" spans="1:3" x14ac:dyDescent="0.2">
      <c r="A16412">
        <v>118</v>
      </c>
      <c r="B16412">
        <v>126</v>
      </c>
      <c r="C16412">
        <v>118</v>
      </c>
    </row>
    <row r="16413" spans="1:3" x14ac:dyDescent="0.2">
      <c r="A16413">
        <v>118</v>
      </c>
      <c r="B16413">
        <v>127</v>
      </c>
      <c r="C16413">
        <v>98</v>
      </c>
    </row>
    <row r="16414" spans="1:3" x14ac:dyDescent="0.2">
      <c r="A16414">
        <v>118</v>
      </c>
      <c r="B16414">
        <v>128</v>
      </c>
      <c r="C16414">
        <v>98</v>
      </c>
    </row>
    <row r="16415" spans="1:3" x14ac:dyDescent="0.2">
      <c r="A16415">
        <v>118</v>
      </c>
      <c r="B16415">
        <v>129</v>
      </c>
      <c r="C16415">
        <v>98</v>
      </c>
    </row>
    <row r="16416" spans="1:3" x14ac:dyDescent="0.2">
      <c r="A16416">
        <v>118</v>
      </c>
      <c r="B16416">
        <v>130</v>
      </c>
      <c r="C16416">
        <v>119</v>
      </c>
    </row>
    <row r="16417" spans="1:3" x14ac:dyDescent="0.2">
      <c r="A16417">
        <v>118</v>
      </c>
      <c r="B16417">
        <v>131</v>
      </c>
      <c r="C16417">
        <v>125</v>
      </c>
    </row>
    <row r="16418" spans="1:3" x14ac:dyDescent="0.2">
      <c r="A16418">
        <v>118</v>
      </c>
      <c r="B16418">
        <v>132</v>
      </c>
      <c r="C16418">
        <v>125</v>
      </c>
    </row>
    <row r="16419" spans="1:3" x14ac:dyDescent="0.2">
      <c r="A16419">
        <v>118</v>
      </c>
      <c r="B16419">
        <v>133</v>
      </c>
      <c r="C16419">
        <v>125</v>
      </c>
    </row>
    <row r="16420" spans="1:3" x14ac:dyDescent="0.2">
      <c r="A16420">
        <v>118</v>
      </c>
      <c r="B16420">
        <v>134</v>
      </c>
      <c r="C16420">
        <v>125</v>
      </c>
    </row>
    <row r="16421" spans="1:3" x14ac:dyDescent="0.2">
      <c r="A16421">
        <v>118</v>
      </c>
      <c r="B16421">
        <v>135</v>
      </c>
      <c r="C16421">
        <v>125</v>
      </c>
    </row>
    <row r="16422" spans="1:3" x14ac:dyDescent="0.2">
      <c r="A16422">
        <v>118</v>
      </c>
      <c r="B16422">
        <v>136</v>
      </c>
      <c r="C16422">
        <v>125</v>
      </c>
    </row>
    <row r="16423" spans="1:3" x14ac:dyDescent="0.2">
      <c r="A16423">
        <v>118</v>
      </c>
      <c r="B16423">
        <v>137</v>
      </c>
      <c r="C16423">
        <v>125</v>
      </c>
    </row>
    <row r="16424" spans="1:3" x14ac:dyDescent="0.2">
      <c r="A16424">
        <v>119</v>
      </c>
      <c r="B16424">
        <v>0</v>
      </c>
      <c r="C16424">
        <v>71</v>
      </c>
    </row>
    <row r="16425" spans="1:3" x14ac:dyDescent="0.2">
      <c r="A16425">
        <v>119</v>
      </c>
      <c r="B16425">
        <v>1</v>
      </c>
      <c r="C16425">
        <v>71</v>
      </c>
    </row>
    <row r="16426" spans="1:3" x14ac:dyDescent="0.2">
      <c r="A16426">
        <v>119</v>
      </c>
      <c r="B16426">
        <v>2</v>
      </c>
      <c r="C16426">
        <v>79</v>
      </c>
    </row>
    <row r="16427" spans="1:3" x14ac:dyDescent="0.2">
      <c r="A16427">
        <v>119</v>
      </c>
      <c r="B16427">
        <v>3</v>
      </c>
      <c r="C16427">
        <v>74</v>
      </c>
    </row>
    <row r="16428" spans="1:3" x14ac:dyDescent="0.2">
      <c r="A16428">
        <v>119</v>
      </c>
      <c r="B16428">
        <v>4</v>
      </c>
      <c r="C16428">
        <v>49</v>
      </c>
    </row>
    <row r="16429" spans="1:3" x14ac:dyDescent="0.2">
      <c r="A16429">
        <v>119</v>
      </c>
      <c r="B16429">
        <v>5</v>
      </c>
      <c r="C16429">
        <v>66</v>
      </c>
    </row>
    <row r="16430" spans="1:3" x14ac:dyDescent="0.2">
      <c r="A16430">
        <v>119</v>
      </c>
      <c r="B16430">
        <v>6</v>
      </c>
      <c r="C16430">
        <v>64</v>
      </c>
    </row>
    <row r="16431" spans="1:3" x14ac:dyDescent="0.2">
      <c r="A16431">
        <v>119</v>
      </c>
      <c r="B16431">
        <v>7</v>
      </c>
      <c r="C16431">
        <v>99</v>
      </c>
    </row>
    <row r="16432" spans="1:3" x14ac:dyDescent="0.2">
      <c r="A16432">
        <v>119</v>
      </c>
      <c r="B16432">
        <v>8</v>
      </c>
      <c r="C16432">
        <v>65</v>
      </c>
    </row>
    <row r="16433" spans="1:3" x14ac:dyDescent="0.2">
      <c r="A16433">
        <v>119</v>
      </c>
      <c r="B16433">
        <v>9</v>
      </c>
      <c r="C16433">
        <v>66</v>
      </c>
    </row>
    <row r="16434" spans="1:3" x14ac:dyDescent="0.2">
      <c r="A16434">
        <v>119</v>
      </c>
      <c r="B16434">
        <v>10</v>
      </c>
      <c r="C16434">
        <v>67</v>
      </c>
    </row>
    <row r="16435" spans="1:3" x14ac:dyDescent="0.2">
      <c r="A16435">
        <v>119</v>
      </c>
      <c r="B16435">
        <v>11</v>
      </c>
      <c r="C16435">
        <v>105</v>
      </c>
    </row>
    <row r="16436" spans="1:3" x14ac:dyDescent="0.2">
      <c r="A16436">
        <v>119</v>
      </c>
      <c r="B16436">
        <v>12</v>
      </c>
      <c r="C16436">
        <v>105</v>
      </c>
    </row>
    <row r="16437" spans="1:3" x14ac:dyDescent="0.2">
      <c r="A16437">
        <v>119</v>
      </c>
      <c r="B16437">
        <v>13</v>
      </c>
      <c r="C16437">
        <v>99</v>
      </c>
    </row>
    <row r="16438" spans="1:3" x14ac:dyDescent="0.2">
      <c r="A16438">
        <v>119</v>
      </c>
      <c r="B16438">
        <v>14</v>
      </c>
      <c r="C16438">
        <v>99</v>
      </c>
    </row>
    <row r="16439" spans="1:3" x14ac:dyDescent="0.2">
      <c r="A16439">
        <v>119</v>
      </c>
      <c r="B16439">
        <v>15</v>
      </c>
      <c r="C16439">
        <v>74</v>
      </c>
    </row>
    <row r="16440" spans="1:3" x14ac:dyDescent="0.2">
      <c r="A16440">
        <v>119</v>
      </c>
      <c r="B16440">
        <v>16</v>
      </c>
      <c r="C16440">
        <v>49</v>
      </c>
    </row>
    <row r="16441" spans="1:3" x14ac:dyDescent="0.2">
      <c r="A16441">
        <v>119</v>
      </c>
      <c r="B16441">
        <v>17</v>
      </c>
      <c r="C16441">
        <v>79</v>
      </c>
    </row>
    <row r="16442" spans="1:3" x14ac:dyDescent="0.2">
      <c r="A16442">
        <v>119</v>
      </c>
      <c r="B16442">
        <v>18</v>
      </c>
      <c r="C16442">
        <v>49</v>
      </c>
    </row>
    <row r="16443" spans="1:3" x14ac:dyDescent="0.2">
      <c r="A16443">
        <v>119</v>
      </c>
      <c r="B16443">
        <v>19</v>
      </c>
      <c r="C16443">
        <v>74</v>
      </c>
    </row>
    <row r="16444" spans="1:3" x14ac:dyDescent="0.2">
      <c r="A16444">
        <v>119</v>
      </c>
      <c r="B16444">
        <v>20</v>
      </c>
      <c r="C16444">
        <v>99</v>
      </c>
    </row>
    <row r="16445" spans="1:3" x14ac:dyDescent="0.2">
      <c r="A16445">
        <v>119</v>
      </c>
      <c r="B16445">
        <v>21</v>
      </c>
      <c r="C16445">
        <v>83</v>
      </c>
    </row>
    <row r="16446" spans="1:3" x14ac:dyDescent="0.2">
      <c r="A16446">
        <v>119</v>
      </c>
      <c r="B16446">
        <v>22</v>
      </c>
      <c r="C16446">
        <v>65</v>
      </c>
    </row>
    <row r="16447" spans="1:3" x14ac:dyDescent="0.2">
      <c r="A16447">
        <v>119</v>
      </c>
      <c r="B16447">
        <v>23</v>
      </c>
      <c r="C16447">
        <v>99</v>
      </c>
    </row>
    <row r="16448" spans="1:3" x14ac:dyDescent="0.2">
      <c r="A16448">
        <v>119</v>
      </c>
      <c r="B16448">
        <v>24</v>
      </c>
      <c r="C16448">
        <v>70</v>
      </c>
    </row>
    <row r="16449" spans="1:3" x14ac:dyDescent="0.2">
      <c r="A16449">
        <v>119</v>
      </c>
      <c r="B16449">
        <v>25</v>
      </c>
      <c r="C16449">
        <v>71</v>
      </c>
    </row>
    <row r="16450" spans="1:3" x14ac:dyDescent="0.2">
      <c r="A16450">
        <v>119</v>
      </c>
      <c r="B16450">
        <v>26</v>
      </c>
      <c r="C16450">
        <v>74</v>
      </c>
    </row>
    <row r="16451" spans="1:3" x14ac:dyDescent="0.2">
      <c r="A16451">
        <v>119</v>
      </c>
      <c r="B16451">
        <v>27</v>
      </c>
      <c r="C16451">
        <v>93</v>
      </c>
    </row>
    <row r="16452" spans="1:3" x14ac:dyDescent="0.2">
      <c r="A16452">
        <v>119</v>
      </c>
      <c r="B16452">
        <v>28</v>
      </c>
      <c r="C16452">
        <v>85</v>
      </c>
    </row>
    <row r="16453" spans="1:3" x14ac:dyDescent="0.2">
      <c r="A16453">
        <v>119</v>
      </c>
      <c r="B16453">
        <v>29</v>
      </c>
      <c r="C16453">
        <v>66</v>
      </c>
    </row>
    <row r="16454" spans="1:3" x14ac:dyDescent="0.2">
      <c r="A16454">
        <v>119</v>
      </c>
      <c r="B16454">
        <v>30</v>
      </c>
      <c r="C16454">
        <v>70</v>
      </c>
    </row>
    <row r="16455" spans="1:3" x14ac:dyDescent="0.2">
      <c r="A16455">
        <v>119</v>
      </c>
      <c r="B16455">
        <v>31</v>
      </c>
      <c r="C16455">
        <v>93</v>
      </c>
    </row>
    <row r="16456" spans="1:3" x14ac:dyDescent="0.2">
      <c r="A16456">
        <v>119</v>
      </c>
      <c r="B16456">
        <v>32</v>
      </c>
      <c r="C16456">
        <v>80</v>
      </c>
    </row>
    <row r="16457" spans="1:3" x14ac:dyDescent="0.2">
      <c r="A16457">
        <v>119</v>
      </c>
      <c r="B16457">
        <v>33</v>
      </c>
      <c r="C16457">
        <v>85</v>
      </c>
    </row>
    <row r="16458" spans="1:3" x14ac:dyDescent="0.2">
      <c r="A16458">
        <v>119</v>
      </c>
      <c r="B16458">
        <v>34</v>
      </c>
      <c r="C16458">
        <v>85</v>
      </c>
    </row>
    <row r="16459" spans="1:3" x14ac:dyDescent="0.2">
      <c r="A16459">
        <v>119</v>
      </c>
      <c r="B16459">
        <v>35</v>
      </c>
      <c r="C16459">
        <v>64</v>
      </c>
    </row>
    <row r="16460" spans="1:3" x14ac:dyDescent="0.2">
      <c r="A16460">
        <v>119</v>
      </c>
      <c r="B16460">
        <v>36</v>
      </c>
      <c r="C16460">
        <v>64</v>
      </c>
    </row>
    <row r="16461" spans="1:3" x14ac:dyDescent="0.2">
      <c r="A16461">
        <v>119</v>
      </c>
      <c r="B16461">
        <v>37</v>
      </c>
      <c r="C16461">
        <v>123</v>
      </c>
    </row>
    <row r="16462" spans="1:3" x14ac:dyDescent="0.2">
      <c r="A16462">
        <v>119</v>
      </c>
      <c r="B16462">
        <v>38</v>
      </c>
      <c r="C16462">
        <v>101</v>
      </c>
    </row>
    <row r="16463" spans="1:3" x14ac:dyDescent="0.2">
      <c r="A16463">
        <v>119</v>
      </c>
      <c r="B16463">
        <v>39</v>
      </c>
      <c r="C16463">
        <v>65</v>
      </c>
    </row>
    <row r="16464" spans="1:3" x14ac:dyDescent="0.2">
      <c r="A16464">
        <v>119</v>
      </c>
      <c r="B16464">
        <v>40</v>
      </c>
      <c r="C16464">
        <v>76</v>
      </c>
    </row>
    <row r="16465" spans="1:3" x14ac:dyDescent="0.2">
      <c r="A16465">
        <v>119</v>
      </c>
      <c r="B16465">
        <v>41</v>
      </c>
      <c r="C16465">
        <v>93</v>
      </c>
    </row>
    <row r="16466" spans="1:3" x14ac:dyDescent="0.2">
      <c r="A16466">
        <v>119</v>
      </c>
      <c r="B16466">
        <v>42</v>
      </c>
      <c r="C16466">
        <v>76</v>
      </c>
    </row>
    <row r="16467" spans="1:3" x14ac:dyDescent="0.2">
      <c r="A16467">
        <v>119</v>
      </c>
      <c r="B16467">
        <v>43</v>
      </c>
      <c r="C16467">
        <v>93</v>
      </c>
    </row>
    <row r="16468" spans="1:3" x14ac:dyDescent="0.2">
      <c r="A16468">
        <v>119</v>
      </c>
      <c r="B16468">
        <v>44</v>
      </c>
      <c r="C16468">
        <v>123</v>
      </c>
    </row>
    <row r="16469" spans="1:3" x14ac:dyDescent="0.2">
      <c r="A16469">
        <v>119</v>
      </c>
      <c r="B16469">
        <v>45</v>
      </c>
      <c r="C16469">
        <v>80</v>
      </c>
    </row>
    <row r="16470" spans="1:3" x14ac:dyDescent="0.2">
      <c r="A16470">
        <v>119</v>
      </c>
      <c r="B16470">
        <v>46</v>
      </c>
      <c r="C16470">
        <v>87</v>
      </c>
    </row>
    <row r="16471" spans="1:3" x14ac:dyDescent="0.2">
      <c r="A16471">
        <v>119</v>
      </c>
      <c r="B16471">
        <v>47</v>
      </c>
      <c r="C16471">
        <v>87</v>
      </c>
    </row>
    <row r="16472" spans="1:3" x14ac:dyDescent="0.2">
      <c r="A16472">
        <v>119</v>
      </c>
      <c r="B16472">
        <v>48</v>
      </c>
      <c r="C16472">
        <v>114</v>
      </c>
    </row>
    <row r="16473" spans="1:3" x14ac:dyDescent="0.2">
      <c r="A16473">
        <v>119</v>
      </c>
      <c r="B16473">
        <v>49</v>
      </c>
      <c r="C16473">
        <v>48</v>
      </c>
    </row>
    <row r="16474" spans="1:3" x14ac:dyDescent="0.2">
      <c r="A16474">
        <v>119</v>
      </c>
      <c r="B16474">
        <v>50</v>
      </c>
      <c r="C16474">
        <v>93</v>
      </c>
    </row>
    <row r="16475" spans="1:3" x14ac:dyDescent="0.2">
      <c r="A16475">
        <v>119</v>
      </c>
      <c r="B16475">
        <v>51</v>
      </c>
      <c r="C16475">
        <v>85</v>
      </c>
    </row>
    <row r="16476" spans="1:3" x14ac:dyDescent="0.2">
      <c r="A16476">
        <v>119</v>
      </c>
      <c r="B16476">
        <v>52</v>
      </c>
      <c r="C16476">
        <v>83</v>
      </c>
    </row>
    <row r="16477" spans="1:3" x14ac:dyDescent="0.2">
      <c r="A16477">
        <v>119</v>
      </c>
      <c r="B16477">
        <v>53</v>
      </c>
      <c r="C16477">
        <v>83</v>
      </c>
    </row>
    <row r="16478" spans="1:3" x14ac:dyDescent="0.2">
      <c r="A16478">
        <v>119</v>
      </c>
      <c r="B16478">
        <v>54</v>
      </c>
      <c r="C16478">
        <v>122</v>
      </c>
    </row>
    <row r="16479" spans="1:3" x14ac:dyDescent="0.2">
      <c r="A16479">
        <v>119</v>
      </c>
      <c r="B16479">
        <v>55</v>
      </c>
      <c r="C16479">
        <v>46</v>
      </c>
    </row>
    <row r="16480" spans="1:3" x14ac:dyDescent="0.2">
      <c r="A16480">
        <v>119</v>
      </c>
      <c r="B16480">
        <v>56</v>
      </c>
      <c r="C16480">
        <v>46</v>
      </c>
    </row>
    <row r="16481" spans="1:3" x14ac:dyDescent="0.2">
      <c r="A16481">
        <v>119</v>
      </c>
      <c r="B16481">
        <v>57</v>
      </c>
      <c r="C16481">
        <v>46</v>
      </c>
    </row>
    <row r="16482" spans="1:3" x14ac:dyDescent="0.2">
      <c r="A16482">
        <v>119</v>
      </c>
      <c r="B16482">
        <v>58</v>
      </c>
      <c r="C16482">
        <v>46</v>
      </c>
    </row>
    <row r="16483" spans="1:3" x14ac:dyDescent="0.2">
      <c r="A16483">
        <v>119</v>
      </c>
      <c r="B16483">
        <v>59</v>
      </c>
      <c r="C16483">
        <v>85</v>
      </c>
    </row>
    <row r="16484" spans="1:3" x14ac:dyDescent="0.2">
      <c r="A16484">
        <v>119</v>
      </c>
      <c r="B16484">
        <v>60</v>
      </c>
      <c r="C16484">
        <v>121</v>
      </c>
    </row>
    <row r="16485" spans="1:3" x14ac:dyDescent="0.2">
      <c r="A16485">
        <v>119</v>
      </c>
      <c r="B16485">
        <v>61</v>
      </c>
      <c r="C16485">
        <v>117</v>
      </c>
    </row>
    <row r="16486" spans="1:3" x14ac:dyDescent="0.2">
      <c r="A16486">
        <v>119</v>
      </c>
      <c r="B16486">
        <v>62</v>
      </c>
      <c r="C16486">
        <v>80</v>
      </c>
    </row>
    <row r="16487" spans="1:3" x14ac:dyDescent="0.2">
      <c r="A16487">
        <v>119</v>
      </c>
      <c r="B16487">
        <v>63</v>
      </c>
      <c r="C16487">
        <v>110</v>
      </c>
    </row>
    <row r="16488" spans="1:3" x14ac:dyDescent="0.2">
      <c r="A16488">
        <v>119</v>
      </c>
      <c r="B16488">
        <v>64</v>
      </c>
      <c r="C16488">
        <v>97</v>
      </c>
    </row>
    <row r="16489" spans="1:3" x14ac:dyDescent="0.2">
      <c r="A16489">
        <v>119</v>
      </c>
      <c r="B16489">
        <v>65</v>
      </c>
      <c r="C16489">
        <v>37</v>
      </c>
    </row>
    <row r="16490" spans="1:3" x14ac:dyDescent="0.2">
      <c r="A16490">
        <v>119</v>
      </c>
      <c r="B16490">
        <v>66</v>
      </c>
      <c r="C16490">
        <v>113</v>
      </c>
    </row>
    <row r="16491" spans="1:3" x14ac:dyDescent="0.2">
      <c r="A16491">
        <v>119</v>
      </c>
      <c r="B16491">
        <v>67</v>
      </c>
      <c r="C16491">
        <v>101</v>
      </c>
    </row>
    <row r="16492" spans="1:3" x14ac:dyDescent="0.2">
      <c r="A16492">
        <v>119</v>
      </c>
      <c r="B16492">
        <v>68</v>
      </c>
      <c r="C16492">
        <v>86</v>
      </c>
    </row>
    <row r="16493" spans="1:3" x14ac:dyDescent="0.2">
      <c r="A16493">
        <v>119</v>
      </c>
      <c r="B16493">
        <v>69</v>
      </c>
      <c r="C16493">
        <v>93</v>
      </c>
    </row>
    <row r="16494" spans="1:3" x14ac:dyDescent="0.2">
      <c r="A16494">
        <v>119</v>
      </c>
      <c r="B16494">
        <v>70</v>
      </c>
      <c r="C16494">
        <v>112</v>
      </c>
    </row>
    <row r="16495" spans="1:3" x14ac:dyDescent="0.2">
      <c r="A16495">
        <v>119</v>
      </c>
      <c r="B16495">
        <v>71</v>
      </c>
      <c r="C16495">
        <v>61</v>
      </c>
    </row>
    <row r="16496" spans="1:3" x14ac:dyDescent="0.2">
      <c r="A16496">
        <v>119</v>
      </c>
      <c r="B16496">
        <v>72</v>
      </c>
      <c r="C16496">
        <v>88</v>
      </c>
    </row>
    <row r="16497" spans="1:3" x14ac:dyDescent="0.2">
      <c r="A16497">
        <v>119</v>
      </c>
      <c r="B16497">
        <v>73</v>
      </c>
      <c r="C16497">
        <v>83</v>
      </c>
    </row>
    <row r="16498" spans="1:3" x14ac:dyDescent="0.2">
      <c r="A16498">
        <v>119</v>
      </c>
      <c r="B16498">
        <v>74</v>
      </c>
      <c r="C16498">
        <v>97</v>
      </c>
    </row>
    <row r="16499" spans="1:3" x14ac:dyDescent="0.2">
      <c r="A16499">
        <v>119</v>
      </c>
      <c r="B16499">
        <v>75</v>
      </c>
      <c r="C16499">
        <v>97</v>
      </c>
    </row>
    <row r="16500" spans="1:3" x14ac:dyDescent="0.2">
      <c r="A16500">
        <v>119</v>
      </c>
      <c r="B16500">
        <v>76</v>
      </c>
      <c r="C16500">
        <v>87</v>
      </c>
    </row>
    <row r="16501" spans="1:3" x14ac:dyDescent="0.2">
      <c r="A16501">
        <v>119</v>
      </c>
      <c r="B16501">
        <v>77</v>
      </c>
      <c r="C16501">
        <v>67</v>
      </c>
    </row>
    <row r="16502" spans="1:3" x14ac:dyDescent="0.2">
      <c r="A16502">
        <v>119</v>
      </c>
      <c r="B16502">
        <v>78</v>
      </c>
      <c r="C16502">
        <v>65</v>
      </c>
    </row>
    <row r="16503" spans="1:3" x14ac:dyDescent="0.2">
      <c r="A16503">
        <v>119</v>
      </c>
      <c r="B16503">
        <v>79</v>
      </c>
      <c r="C16503">
        <v>10</v>
      </c>
    </row>
    <row r="16504" spans="1:3" x14ac:dyDescent="0.2">
      <c r="A16504">
        <v>119</v>
      </c>
      <c r="B16504">
        <v>80</v>
      </c>
      <c r="C16504">
        <v>108</v>
      </c>
    </row>
    <row r="16505" spans="1:3" x14ac:dyDescent="0.2">
      <c r="A16505">
        <v>119</v>
      </c>
      <c r="B16505">
        <v>81</v>
      </c>
      <c r="C16505">
        <v>122</v>
      </c>
    </row>
    <row r="16506" spans="1:3" x14ac:dyDescent="0.2">
      <c r="A16506">
        <v>119</v>
      </c>
      <c r="B16506">
        <v>82</v>
      </c>
      <c r="C16506">
        <v>64</v>
      </c>
    </row>
    <row r="16507" spans="1:3" x14ac:dyDescent="0.2">
      <c r="A16507">
        <v>119</v>
      </c>
      <c r="B16507">
        <v>83</v>
      </c>
      <c r="C16507">
        <v>44</v>
      </c>
    </row>
    <row r="16508" spans="1:3" x14ac:dyDescent="0.2">
      <c r="A16508">
        <v>119</v>
      </c>
      <c r="B16508">
        <v>84</v>
      </c>
      <c r="C16508">
        <v>63</v>
      </c>
    </row>
    <row r="16509" spans="1:3" x14ac:dyDescent="0.2">
      <c r="A16509">
        <v>119</v>
      </c>
      <c r="B16509">
        <v>85</v>
      </c>
      <c r="C16509">
        <v>44</v>
      </c>
    </row>
    <row r="16510" spans="1:3" x14ac:dyDescent="0.2">
      <c r="A16510">
        <v>119</v>
      </c>
      <c r="B16510">
        <v>86</v>
      </c>
      <c r="C16510">
        <v>86</v>
      </c>
    </row>
    <row r="16511" spans="1:3" x14ac:dyDescent="0.2">
      <c r="A16511">
        <v>119</v>
      </c>
      <c r="B16511">
        <v>87</v>
      </c>
      <c r="C16511">
        <v>101</v>
      </c>
    </row>
    <row r="16512" spans="1:3" x14ac:dyDescent="0.2">
      <c r="A16512">
        <v>119</v>
      </c>
      <c r="B16512">
        <v>88</v>
      </c>
      <c r="C16512">
        <v>92</v>
      </c>
    </row>
    <row r="16513" spans="1:3" x14ac:dyDescent="0.2">
      <c r="A16513">
        <v>119</v>
      </c>
      <c r="B16513">
        <v>89</v>
      </c>
      <c r="C16513">
        <v>65</v>
      </c>
    </row>
    <row r="16514" spans="1:3" x14ac:dyDescent="0.2">
      <c r="A16514">
        <v>119</v>
      </c>
      <c r="B16514">
        <v>90</v>
      </c>
      <c r="C16514">
        <v>46</v>
      </c>
    </row>
    <row r="16515" spans="1:3" x14ac:dyDescent="0.2">
      <c r="A16515">
        <v>119</v>
      </c>
      <c r="B16515">
        <v>91</v>
      </c>
      <c r="C16515">
        <v>85</v>
      </c>
    </row>
    <row r="16516" spans="1:3" x14ac:dyDescent="0.2">
      <c r="A16516">
        <v>119</v>
      </c>
      <c r="B16516">
        <v>92</v>
      </c>
      <c r="C16516">
        <v>106</v>
      </c>
    </row>
    <row r="16517" spans="1:3" x14ac:dyDescent="0.2">
      <c r="A16517">
        <v>119</v>
      </c>
      <c r="B16517">
        <v>93</v>
      </c>
      <c r="C16517">
        <v>67</v>
      </c>
    </row>
    <row r="16518" spans="1:3" x14ac:dyDescent="0.2">
      <c r="A16518">
        <v>119</v>
      </c>
      <c r="B16518">
        <v>94</v>
      </c>
      <c r="C16518">
        <v>67</v>
      </c>
    </row>
    <row r="16519" spans="1:3" x14ac:dyDescent="0.2">
      <c r="A16519">
        <v>119</v>
      </c>
      <c r="B16519">
        <v>95</v>
      </c>
      <c r="C16519">
        <v>70</v>
      </c>
    </row>
    <row r="16520" spans="1:3" x14ac:dyDescent="0.2">
      <c r="A16520">
        <v>119</v>
      </c>
      <c r="B16520">
        <v>96</v>
      </c>
      <c r="C16520">
        <v>70</v>
      </c>
    </row>
    <row r="16521" spans="1:3" x14ac:dyDescent="0.2">
      <c r="A16521">
        <v>119</v>
      </c>
      <c r="B16521">
        <v>97</v>
      </c>
      <c r="C16521">
        <v>114</v>
      </c>
    </row>
    <row r="16522" spans="1:3" x14ac:dyDescent="0.2">
      <c r="A16522">
        <v>119</v>
      </c>
      <c r="B16522">
        <v>98</v>
      </c>
      <c r="C16522">
        <v>120</v>
      </c>
    </row>
    <row r="16523" spans="1:3" x14ac:dyDescent="0.2">
      <c r="A16523">
        <v>119</v>
      </c>
      <c r="B16523">
        <v>99</v>
      </c>
      <c r="C16523">
        <v>92</v>
      </c>
    </row>
    <row r="16524" spans="1:3" x14ac:dyDescent="0.2">
      <c r="A16524">
        <v>119</v>
      </c>
      <c r="B16524">
        <v>100</v>
      </c>
      <c r="C16524">
        <v>37</v>
      </c>
    </row>
    <row r="16525" spans="1:3" x14ac:dyDescent="0.2">
      <c r="A16525">
        <v>119</v>
      </c>
      <c r="B16525">
        <v>101</v>
      </c>
      <c r="C16525">
        <v>86</v>
      </c>
    </row>
    <row r="16526" spans="1:3" x14ac:dyDescent="0.2">
      <c r="A16526">
        <v>119</v>
      </c>
      <c r="B16526">
        <v>102</v>
      </c>
      <c r="C16526">
        <v>86</v>
      </c>
    </row>
    <row r="16527" spans="1:3" x14ac:dyDescent="0.2">
      <c r="A16527">
        <v>119</v>
      </c>
      <c r="B16527">
        <v>103</v>
      </c>
      <c r="C16527">
        <v>10</v>
      </c>
    </row>
    <row r="16528" spans="1:3" x14ac:dyDescent="0.2">
      <c r="A16528">
        <v>119</v>
      </c>
      <c r="B16528">
        <v>104</v>
      </c>
      <c r="C16528">
        <v>10</v>
      </c>
    </row>
    <row r="16529" spans="1:3" x14ac:dyDescent="0.2">
      <c r="A16529">
        <v>119</v>
      </c>
      <c r="B16529">
        <v>105</v>
      </c>
      <c r="C16529">
        <v>113</v>
      </c>
    </row>
    <row r="16530" spans="1:3" x14ac:dyDescent="0.2">
      <c r="A16530">
        <v>119</v>
      </c>
      <c r="B16530">
        <v>106</v>
      </c>
      <c r="C16530">
        <v>121</v>
      </c>
    </row>
    <row r="16531" spans="1:3" x14ac:dyDescent="0.2">
      <c r="A16531">
        <v>119</v>
      </c>
      <c r="B16531">
        <v>107</v>
      </c>
      <c r="C16531">
        <v>86</v>
      </c>
    </row>
    <row r="16532" spans="1:3" x14ac:dyDescent="0.2">
      <c r="A16532">
        <v>119</v>
      </c>
      <c r="B16532">
        <v>108</v>
      </c>
      <c r="C16532">
        <v>60</v>
      </c>
    </row>
    <row r="16533" spans="1:3" x14ac:dyDescent="0.2">
      <c r="A16533">
        <v>119</v>
      </c>
      <c r="B16533">
        <v>109</v>
      </c>
      <c r="C16533">
        <v>123</v>
      </c>
    </row>
    <row r="16534" spans="1:3" x14ac:dyDescent="0.2">
      <c r="A16534">
        <v>119</v>
      </c>
      <c r="B16534">
        <v>110</v>
      </c>
      <c r="C16534">
        <v>121</v>
      </c>
    </row>
    <row r="16535" spans="1:3" x14ac:dyDescent="0.2">
      <c r="A16535">
        <v>119</v>
      </c>
      <c r="B16535">
        <v>111</v>
      </c>
      <c r="C16535">
        <v>86</v>
      </c>
    </row>
    <row r="16536" spans="1:3" x14ac:dyDescent="0.2">
      <c r="A16536">
        <v>119</v>
      </c>
      <c r="B16536">
        <v>112</v>
      </c>
      <c r="C16536">
        <v>106</v>
      </c>
    </row>
    <row r="16537" spans="1:3" x14ac:dyDescent="0.2">
      <c r="A16537">
        <v>119</v>
      </c>
      <c r="B16537">
        <v>113</v>
      </c>
      <c r="C16537">
        <v>60</v>
      </c>
    </row>
    <row r="16538" spans="1:3" x14ac:dyDescent="0.2">
      <c r="A16538">
        <v>119</v>
      </c>
      <c r="B16538">
        <v>114</v>
      </c>
      <c r="C16538">
        <v>121</v>
      </c>
    </row>
    <row r="16539" spans="1:3" x14ac:dyDescent="0.2">
      <c r="A16539">
        <v>119</v>
      </c>
      <c r="B16539">
        <v>115</v>
      </c>
      <c r="C16539">
        <v>46</v>
      </c>
    </row>
    <row r="16540" spans="1:3" x14ac:dyDescent="0.2">
      <c r="A16540">
        <v>119</v>
      </c>
      <c r="B16540">
        <v>116</v>
      </c>
      <c r="C16540">
        <v>46</v>
      </c>
    </row>
    <row r="16541" spans="1:3" x14ac:dyDescent="0.2">
      <c r="A16541">
        <v>119</v>
      </c>
      <c r="B16541">
        <v>117</v>
      </c>
      <c r="C16541">
        <v>101</v>
      </c>
    </row>
    <row r="16542" spans="1:3" x14ac:dyDescent="0.2">
      <c r="A16542">
        <v>119</v>
      </c>
      <c r="B16542">
        <v>118</v>
      </c>
      <c r="C16542">
        <v>98</v>
      </c>
    </row>
    <row r="16543" spans="1:3" x14ac:dyDescent="0.2">
      <c r="A16543">
        <v>119</v>
      </c>
      <c r="B16543">
        <v>119</v>
      </c>
      <c r="C16543">
        <v>119</v>
      </c>
    </row>
    <row r="16544" spans="1:3" x14ac:dyDescent="0.2">
      <c r="A16544">
        <v>119</v>
      </c>
      <c r="B16544">
        <v>120</v>
      </c>
      <c r="C16544">
        <v>120</v>
      </c>
    </row>
    <row r="16545" spans="1:3" x14ac:dyDescent="0.2">
      <c r="A16545">
        <v>119</v>
      </c>
      <c r="B16545">
        <v>121</v>
      </c>
      <c r="C16545">
        <v>86</v>
      </c>
    </row>
    <row r="16546" spans="1:3" x14ac:dyDescent="0.2">
      <c r="A16546">
        <v>119</v>
      </c>
      <c r="B16546">
        <v>122</v>
      </c>
      <c r="C16546">
        <v>87</v>
      </c>
    </row>
    <row r="16547" spans="1:3" x14ac:dyDescent="0.2">
      <c r="A16547">
        <v>119</v>
      </c>
      <c r="B16547">
        <v>123</v>
      </c>
      <c r="C16547">
        <v>121</v>
      </c>
    </row>
    <row r="16548" spans="1:3" x14ac:dyDescent="0.2">
      <c r="A16548">
        <v>119</v>
      </c>
      <c r="B16548">
        <v>124</v>
      </c>
      <c r="C16548">
        <v>121</v>
      </c>
    </row>
    <row r="16549" spans="1:3" x14ac:dyDescent="0.2">
      <c r="A16549">
        <v>119</v>
      </c>
      <c r="B16549">
        <v>125</v>
      </c>
      <c r="C16549">
        <v>98</v>
      </c>
    </row>
    <row r="16550" spans="1:3" x14ac:dyDescent="0.2">
      <c r="A16550">
        <v>119</v>
      </c>
      <c r="B16550">
        <v>126</v>
      </c>
      <c r="C16550">
        <v>98</v>
      </c>
    </row>
    <row r="16551" spans="1:3" x14ac:dyDescent="0.2">
      <c r="A16551">
        <v>119</v>
      </c>
      <c r="B16551">
        <v>127</v>
      </c>
      <c r="C16551">
        <v>119</v>
      </c>
    </row>
    <row r="16552" spans="1:3" x14ac:dyDescent="0.2">
      <c r="A16552">
        <v>119</v>
      </c>
      <c r="B16552">
        <v>128</v>
      </c>
      <c r="C16552">
        <v>86</v>
      </c>
    </row>
    <row r="16553" spans="1:3" x14ac:dyDescent="0.2">
      <c r="A16553">
        <v>119</v>
      </c>
      <c r="B16553">
        <v>129</v>
      </c>
      <c r="C16553">
        <v>119</v>
      </c>
    </row>
    <row r="16554" spans="1:3" x14ac:dyDescent="0.2">
      <c r="A16554">
        <v>119</v>
      </c>
      <c r="B16554">
        <v>130</v>
      </c>
      <c r="C16554">
        <v>101</v>
      </c>
    </row>
    <row r="16555" spans="1:3" x14ac:dyDescent="0.2">
      <c r="A16555">
        <v>119</v>
      </c>
      <c r="B16555">
        <v>131</v>
      </c>
      <c r="C16555">
        <v>120</v>
      </c>
    </row>
    <row r="16556" spans="1:3" x14ac:dyDescent="0.2">
      <c r="A16556">
        <v>119</v>
      </c>
      <c r="B16556">
        <v>132</v>
      </c>
      <c r="C16556">
        <v>98</v>
      </c>
    </row>
    <row r="16557" spans="1:3" x14ac:dyDescent="0.2">
      <c r="A16557">
        <v>119</v>
      </c>
      <c r="B16557">
        <v>133</v>
      </c>
      <c r="C16557">
        <v>98</v>
      </c>
    </row>
    <row r="16558" spans="1:3" x14ac:dyDescent="0.2">
      <c r="A16558">
        <v>119</v>
      </c>
      <c r="B16558">
        <v>134</v>
      </c>
      <c r="C16558">
        <v>98</v>
      </c>
    </row>
    <row r="16559" spans="1:3" x14ac:dyDescent="0.2">
      <c r="A16559">
        <v>119</v>
      </c>
      <c r="B16559">
        <v>135</v>
      </c>
      <c r="C16559">
        <v>136</v>
      </c>
    </row>
    <row r="16560" spans="1:3" x14ac:dyDescent="0.2">
      <c r="A16560">
        <v>119</v>
      </c>
      <c r="B16560">
        <v>136</v>
      </c>
      <c r="C16560">
        <v>120</v>
      </c>
    </row>
    <row r="16561" spans="1:3" x14ac:dyDescent="0.2">
      <c r="A16561">
        <v>119</v>
      </c>
      <c r="B16561">
        <v>137</v>
      </c>
      <c r="C16561">
        <v>98</v>
      </c>
    </row>
    <row r="16562" spans="1:3" x14ac:dyDescent="0.2">
      <c r="A16562">
        <v>120</v>
      </c>
      <c r="B16562">
        <v>0</v>
      </c>
      <c r="C16562">
        <v>74</v>
      </c>
    </row>
    <row r="16563" spans="1:3" x14ac:dyDescent="0.2">
      <c r="A16563">
        <v>120</v>
      </c>
      <c r="B16563">
        <v>1</v>
      </c>
      <c r="C16563">
        <v>64</v>
      </c>
    </row>
    <row r="16564" spans="1:3" x14ac:dyDescent="0.2">
      <c r="A16564">
        <v>120</v>
      </c>
      <c r="B16564">
        <v>2</v>
      </c>
      <c r="C16564">
        <v>71</v>
      </c>
    </row>
    <row r="16565" spans="1:3" x14ac:dyDescent="0.2">
      <c r="A16565">
        <v>120</v>
      </c>
      <c r="B16565">
        <v>3</v>
      </c>
      <c r="C16565">
        <v>49</v>
      </c>
    </row>
    <row r="16566" spans="1:3" x14ac:dyDescent="0.2">
      <c r="A16566">
        <v>120</v>
      </c>
      <c r="B16566">
        <v>4</v>
      </c>
      <c r="C16566">
        <v>105</v>
      </c>
    </row>
    <row r="16567" spans="1:3" x14ac:dyDescent="0.2">
      <c r="A16567">
        <v>120</v>
      </c>
      <c r="B16567">
        <v>5</v>
      </c>
      <c r="C16567">
        <v>70</v>
      </c>
    </row>
    <row r="16568" spans="1:3" x14ac:dyDescent="0.2">
      <c r="A16568">
        <v>120</v>
      </c>
      <c r="B16568">
        <v>6</v>
      </c>
      <c r="C16568">
        <v>105</v>
      </c>
    </row>
    <row r="16569" spans="1:3" x14ac:dyDescent="0.2">
      <c r="A16569">
        <v>120</v>
      </c>
      <c r="B16569">
        <v>7</v>
      </c>
      <c r="C16569">
        <v>88</v>
      </c>
    </row>
    <row r="16570" spans="1:3" x14ac:dyDescent="0.2">
      <c r="A16570">
        <v>120</v>
      </c>
      <c r="B16570">
        <v>8</v>
      </c>
      <c r="C16570">
        <v>83</v>
      </c>
    </row>
    <row r="16571" spans="1:3" x14ac:dyDescent="0.2">
      <c r="A16571">
        <v>120</v>
      </c>
      <c r="B16571">
        <v>9</v>
      </c>
      <c r="C16571">
        <v>80</v>
      </c>
    </row>
    <row r="16572" spans="1:3" x14ac:dyDescent="0.2">
      <c r="A16572">
        <v>120</v>
      </c>
      <c r="B16572">
        <v>10</v>
      </c>
      <c r="C16572">
        <v>60</v>
      </c>
    </row>
    <row r="16573" spans="1:3" x14ac:dyDescent="0.2">
      <c r="A16573">
        <v>120</v>
      </c>
      <c r="B16573">
        <v>11</v>
      </c>
      <c r="C16573">
        <v>66</v>
      </c>
    </row>
    <row r="16574" spans="1:3" x14ac:dyDescent="0.2">
      <c r="A16574">
        <v>120</v>
      </c>
      <c r="B16574">
        <v>12</v>
      </c>
      <c r="C16574">
        <v>80</v>
      </c>
    </row>
    <row r="16575" spans="1:3" x14ac:dyDescent="0.2">
      <c r="A16575">
        <v>120</v>
      </c>
      <c r="B16575">
        <v>13</v>
      </c>
      <c r="C16575">
        <v>88</v>
      </c>
    </row>
    <row r="16576" spans="1:3" x14ac:dyDescent="0.2">
      <c r="A16576">
        <v>120</v>
      </c>
      <c r="B16576">
        <v>14</v>
      </c>
      <c r="C16576">
        <v>88</v>
      </c>
    </row>
    <row r="16577" spans="1:3" x14ac:dyDescent="0.2">
      <c r="A16577">
        <v>120</v>
      </c>
      <c r="B16577">
        <v>15</v>
      </c>
      <c r="C16577">
        <v>64</v>
      </c>
    </row>
    <row r="16578" spans="1:3" x14ac:dyDescent="0.2">
      <c r="A16578">
        <v>120</v>
      </c>
      <c r="B16578">
        <v>16</v>
      </c>
      <c r="C16578">
        <v>66</v>
      </c>
    </row>
    <row r="16579" spans="1:3" x14ac:dyDescent="0.2">
      <c r="A16579">
        <v>120</v>
      </c>
      <c r="B16579">
        <v>17</v>
      </c>
      <c r="C16579">
        <v>74</v>
      </c>
    </row>
    <row r="16580" spans="1:3" x14ac:dyDescent="0.2">
      <c r="A16580">
        <v>120</v>
      </c>
      <c r="B16580">
        <v>18</v>
      </c>
      <c r="C16580">
        <v>66</v>
      </c>
    </row>
    <row r="16581" spans="1:3" x14ac:dyDescent="0.2">
      <c r="A16581">
        <v>120</v>
      </c>
      <c r="B16581">
        <v>19</v>
      </c>
      <c r="C16581">
        <v>64</v>
      </c>
    </row>
    <row r="16582" spans="1:3" x14ac:dyDescent="0.2">
      <c r="A16582">
        <v>120</v>
      </c>
      <c r="B16582">
        <v>20</v>
      </c>
      <c r="C16582">
        <v>65</v>
      </c>
    </row>
    <row r="16583" spans="1:3" x14ac:dyDescent="0.2">
      <c r="A16583">
        <v>120</v>
      </c>
      <c r="B16583">
        <v>21</v>
      </c>
      <c r="C16583">
        <v>85</v>
      </c>
    </row>
    <row r="16584" spans="1:3" x14ac:dyDescent="0.2">
      <c r="A16584">
        <v>120</v>
      </c>
      <c r="B16584">
        <v>22</v>
      </c>
      <c r="C16584">
        <v>83</v>
      </c>
    </row>
    <row r="16585" spans="1:3" x14ac:dyDescent="0.2">
      <c r="A16585">
        <v>120</v>
      </c>
      <c r="B16585">
        <v>23</v>
      </c>
      <c r="C16585">
        <v>65</v>
      </c>
    </row>
    <row r="16586" spans="1:3" x14ac:dyDescent="0.2">
      <c r="A16586">
        <v>120</v>
      </c>
      <c r="B16586">
        <v>24</v>
      </c>
      <c r="C16586">
        <v>99</v>
      </c>
    </row>
    <row r="16587" spans="1:3" x14ac:dyDescent="0.2">
      <c r="A16587">
        <v>120</v>
      </c>
      <c r="B16587">
        <v>25</v>
      </c>
      <c r="C16587">
        <v>74</v>
      </c>
    </row>
    <row r="16588" spans="1:3" x14ac:dyDescent="0.2">
      <c r="A16588">
        <v>120</v>
      </c>
      <c r="B16588">
        <v>26</v>
      </c>
      <c r="C16588">
        <v>49</v>
      </c>
    </row>
    <row r="16589" spans="1:3" x14ac:dyDescent="0.2">
      <c r="A16589">
        <v>120</v>
      </c>
      <c r="B16589">
        <v>27</v>
      </c>
      <c r="C16589">
        <v>61</v>
      </c>
    </row>
    <row r="16590" spans="1:3" x14ac:dyDescent="0.2">
      <c r="A16590">
        <v>120</v>
      </c>
      <c r="B16590">
        <v>28</v>
      </c>
      <c r="C16590">
        <v>46</v>
      </c>
    </row>
    <row r="16591" spans="1:3" x14ac:dyDescent="0.2">
      <c r="A16591">
        <v>120</v>
      </c>
      <c r="B16591">
        <v>29</v>
      </c>
      <c r="C16591">
        <v>80</v>
      </c>
    </row>
    <row r="16592" spans="1:3" x14ac:dyDescent="0.2">
      <c r="A16592">
        <v>120</v>
      </c>
      <c r="B16592">
        <v>30</v>
      </c>
      <c r="C16592">
        <v>99</v>
      </c>
    </row>
    <row r="16593" spans="1:3" x14ac:dyDescent="0.2">
      <c r="A16593">
        <v>120</v>
      </c>
      <c r="B16593">
        <v>31</v>
      </c>
      <c r="C16593">
        <v>93</v>
      </c>
    </row>
    <row r="16594" spans="1:3" x14ac:dyDescent="0.2">
      <c r="A16594">
        <v>120</v>
      </c>
      <c r="B16594">
        <v>32</v>
      </c>
      <c r="C16594">
        <v>70</v>
      </c>
    </row>
    <row r="16595" spans="1:3" x14ac:dyDescent="0.2">
      <c r="A16595">
        <v>120</v>
      </c>
      <c r="B16595">
        <v>33</v>
      </c>
      <c r="C16595">
        <v>85</v>
      </c>
    </row>
    <row r="16596" spans="1:3" x14ac:dyDescent="0.2">
      <c r="A16596">
        <v>120</v>
      </c>
      <c r="B16596">
        <v>34</v>
      </c>
      <c r="C16596">
        <v>85</v>
      </c>
    </row>
    <row r="16597" spans="1:3" x14ac:dyDescent="0.2">
      <c r="A16597">
        <v>120</v>
      </c>
      <c r="B16597">
        <v>35</v>
      </c>
      <c r="C16597">
        <v>49</v>
      </c>
    </row>
    <row r="16598" spans="1:3" x14ac:dyDescent="0.2">
      <c r="A16598">
        <v>120</v>
      </c>
      <c r="B16598">
        <v>36</v>
      </c>
      <c r="C16598">
        <v>49</v>
      </c>
    </row>
    <row r="16599" spans="1:3" x14ac:dyDescent="0.2">
      <c r="A16599">
        <v>120</v>
      </c>
      <c r="B16599">
        <v>37</v>
      </c>
      <c r="C16599">
        <v>101</v>
      </c>
    </row>
    <row r="16600" spans="1:3" x14ac:dyDescent="0.2">
      <c r="A16600">
        <v>120</v>
      </c>
      <c r="B16600">
        <v>38</v>
      </c>
      <c r="C16600">
        <v>101</v>
      </c>
    </row>
    <row r="16601" spans="1:3" x14ac:dyDescent="0.2">
      <c r="A16601">
        <v>120</v>
      </c>
      <c r="B16601">
        <v>39</v>
      </c>
      <c r="C16601">
        <v>65</v>
      </c>
    </row>
    <row r="16602" spans="1:3" x14ac:dyDescent="0.2">
      <c r="A16602">
        <v>120</v>
      </c>
      <c r="B16602">
        <v>40</v>
      </c>
      <c r="C16602">
        <v>93</v>
      </c>
    </row>
    <row r="16603" spans="1:3" x14ac:dyDescent="0.2">
      <c r="A16603">
        <v>120</v>
      </c>
      <c r="B16603">
        <v>41</v>
      </c>
      <c r="C16603">
        <v>10</v>
      </c>
    </row>
    <row r="16604" spans="1:3" x14ac:dyDescent="0.2">
      <c r="A16604">
        <v>120</v>
      </c>
      <c r="B16604">
        <v>42</v>
      </c>
      <c r="C16604">
        <v>93</v>
      </c>
    </row>
    <row r="16605" spans="1:3" x14ac:dyDescent="0.2">
      <c r="A16605">
        <v>120</v>
      </c>
      <c r="B16605">
        <v>43</v>
      </c>
      <c r="C16605">
        <v>10</v>
      </c>
    </row>
    <row r="16606" spans="1:3" x14ac:dyDescent="0.2">
      <c r="A16606">
        <v>120</v>
      </c>
      <c r="B16606">
        <v>44</v>
      </c>
      <c r="C16606">
        <v>101</v>
      </c>
    </row>
    <row r="16607" spans="1:3" x14ac:dyDescent="0.2">
      <c r="A16607">
        <v>120</v>
      </c>
      <c r="B16607">
        <v>45</v>
      </c>
      <c r="C16607">
        <v>70</v>
      </c>
    </row>
    <row r="16608" spans="1:3" x14ac:dyDescent="0.2">
      <c r="A16608">
        <v>120</v>
      </c>
      <c r="B16608">
        <v>46</v>
      </c>
      <c r="C16608">
        <v>67</v>
      </c>
    </row>
    <row r="16609" spans="1:3" x14ac:dyDescent="0.2">
      <c r="A16609">
        <v>120</v>
      </c>
      <c r="B16609">
        <v>47</v>
      </c>
      <c r="C16609">
        <v>67</v>
      </c>
    </row>
    <row r="16610" spans="1:3" x14ac:dyDescent="0.2">
      <c r="A16610">
        <v>120</v>
      </c>
      <c r="B16610">
        <v>48</v>
      </c>
      <c r="C16610">
        <v>106</v>
      </c>
    </row>
    <row r="16611" spans="1:3" x14ac:dyDescent="0.2">
      <c r="A16611">
        <v>120</v>
      </c>
      <c r="B16611">
        <v>49</v>
      </c>
      <c r="C16611">
        <v>108</v>
      </c>
    </row>
    <row r="16612" spans="1:3" x14ac:dyDescent="0.2">
      <c r="A16612">
        <v>120</v>
      </c>
      <c r="B16612">
        <v>50</v>
      </c>
      <c r="C16612">
        <v>10</v>
      </c>
    </row>
    <row r="16613" spans="1:3" x14ac:dyDescent="0.2">
      <c r="A16613">
        <v>120</v>
      </c>
      <c r="B16613">
        <v>51</v>
      </c>
      <c r="C16613">
        <v>46</v>
      </c>
    </row>
    <row r="16614" spans="1:3" x14ac:dyDescent="0.2">
      <c r="A16614">
        <v>120</v>
      </c>
      <c r="B16614">
        <v>52</v>
      </c>
      <c r="C16614">
        <v>85</v>
      </c>
    </row>
    <row r="16615" spans="1:3" x14ac:dyDescent="0.2">
      <c r="A16615">
        <v>120</v>
      </c>
      <c r="B16615">
        <v>53</v>
      </c>
      <c r="C16615">
        <v>85</v>
      </c>
    </row>
    <row r="16616" spans="1:3" x14ac:dyDescent="0.2">
      <c r="A16616">
        <v>120</v>
      </c>
      <c r="B16616">
        <v>54</v>
      </c>
      <c r="C16616">
        <v>93</v>
      </c>
    </row>
    <row r="16617" spans="1:3" x14ac:dyDescent="0.2">
      <c r="A16617">
        <v>120</v>
      </c>
      <c r="B16617">
        <v>55</v>
      </c>
      <c r="C16617">
        <v>46</v>
      </c>
    </row>
    <row r="16618" spans="1:3" x14ac:dyDescent="0.2">
      <c r="A16618">
        <v>120</v>
      </c>
      <c r="B16618">
        <v>56</v>
      </c>
      <c r="C16618">
        <v>46</v>
      </c>
    </row>
    <row r="16619" spans="1:3" x14ac:dyDescent="0.2">
      <c r="A16619">
        <v>120</v>
      </c>
      <c r="B16619">
        <v>57</v>
      </c>
      <c r="C16619">
        <v>122</v>
      </c>
    </row>
    <row r="16620" spans="1:3" x14ac:dyDescent="0.2">
      <c r="A16620">
        <v>120</v>
      </c>
      <c r="B16620">
        <v>58</v>
      </c>
      <c r="C16620">
        <v>46</v>
      </c>
    </row>
    <row r="16621" spans="1:3" x14ac:dyDescent="0.2">
      <c r="A16621">
        <v>120</v>
      </c>
      <c r="B16621">
        <v>59</v>
      </c>
      <c r="C16621">
        <v>46</v>
      </c>
    </row>
    <row r="16622" spans="1:3" x14ac:dyDescent="0.2">
      <c r="A16622">
        <v>120</v>
      </c>
      <c r="B16622">
        <v>60</v>
      </c>
      <c r="C16622">
        <v>86</v>
      </c>
    </row>
    <row r="16623" spans="1:3" x14ac:dyDescent="0.2">
      <c r="A16623">
        <v>120</v>
      </c>
      <c r="B16623">
        <v>61</v>
      </c>
      <c r="C16623">
        <v>60</v>
      </c>
    </row>
    <row r="16624" spans="1:3" x14ac:dyDescent="0.2">
      <c r="A16624">
        <v>120</v>
      </c>
      <c r="B16624">
        <v>62</v>
      </c>
      <c r="C16624">
        <v>70</v>
      </c>
    </row>
    <row r="16625" spans="1:3" x14ac:dyDescent="0.2">
      <c r="A16625">
        <v>120</v>
      </c>
      <c r="B16625">
        <v>63</v>
      </c>
      <c r="C16625">
        <v>101</v>
      </c>
    </row>
    <row r="16626" spans="1:3" x14ac:dyDescent="0.2">
      <c r="A16626">
        <v>120</v>
      </c>
      <c r="B16626">
        <v>64</v>
      </c>
      <c r="C16626">
        <v>113</v>
      </c>
    </row>
    <row r="16627" spans="1:3" x14ac:dyDescent="0.2">
      <c r="A16627">
        <v>120</v>
      </c>
      <c r="B16627">
        <v>65</v>
      </c>
      <c r="C16627">
        <v>44</v>
      </c>
    </row>
    <row r="16628" spans="1:3" x14ac:dyDescent="0.2">
      <c r="A16628">
        <v>120</v>
      </c>
      <c r="B16628">
        <v>66</v>
      </c>
      <c r="C16628">
        <v>92</v>
      </c>
    </row>
    <row r="16629" spans="1:3" x14ac:dyDescent="0.2">
      <c r="A16629">
        <v>120</v>
      </c>
      <c r="B16629">
        <v>67</v>
      </c>
      <c r="C16629">
        <v>121</v>
      </c>
    </row>
    <row r="16630" spans="1:3" x14ac:dyDescent="0.2">
      <c r="A16630">
        <v>120</v>
      </c>
      <c r="B16630">
        <v>68</v>
      </c>
      <c r="C16630">
        <v>119</v>
      </c>
    </row>
    <row r="16631" spans="1:3" x14ac:dyDescent="0.2">
      <c r="A16631">
        <v>120</v>
      </c>
      <c r="B16631">
        <v>69</v>
      </c>
      <c r="C16631">
        <v>10</v>
      </c>
    </row>
    <row r="16632" spans="1:3" x14ac:dyDescent="0.2">
      <c r="A16632">
        <v>120</v>
      </c>
      <c r="B16632">
        <v>70</v>
      </c>
      <c r="C16632">
        <v>92</v>
      </c>
    </row>
    <row r="16633" spans="1:3" x14ac:dyDescent="0.2">
      <c r="A16633">
        <v>120</v>
      </c>
      <c r="B16633">
        <v>71</v>
      </c>
      <c r="C16633">
        <v>132</v>
      </c>
    </row>
    <row r="16634" spans="1:3" x14ac:dyDescent="0.2">
      <c r="A16634">
        <v>120</v>
      </c>
      <c r="B16634">
        <v>72</v>
      </c>
      <c r="C16634">
        <v>65</v>
      </c>
    </row>
    <row r="16635" spans="1:3" x14ac:dyDescent="0.2">
      <c r="A16635">
        <v>120</v>
      </c>
      <c r="B16635">
        <v>73</v>
      </c>
      <c r="C16635">
        <v>85</v>
      </c>
    </row>
    <row r="16636" spans="1:3" x14ac:dyDescent="0.2">
      <c r="A16636">
        <v>120</v>
      </c>
      <c r="B16636">
        <v>74</v>
      </c>
      <c r="C16636">
        <v>113</v>
      </c>
    </row>
    <row r="16637" spans="1:3" x14ac:dyDescent="0.2">
      <c r="A16637">
        <v>120</v>
      </c>
      <c r="B16637">
        <v>75</v>
      </c>
      <c r="C16637">
        <v>113</v>
      </c>
    </row>
    <row r="16638" spans="1:3" x14ac:dyDescent="0.2">
      <c r="A16638">
        <v>120</v>
      </c>
      <c r="B16638">
        <v>76</v>
      </c>
      <c r="C16638">
        <v>67</v>
      </c>
    </row>
    <row r="16639" spans="1:3" x14ac:dyDescent="0.2">
      <c r="A16639">
        <v>120</v>
      </c>
      <c r="B16639">
        <v>77</v>
      </c>
      <c r="C16639">
        <v>117</v>
      </c>
    </row>
    <row r="16640" spans="1:3" x14ac:dyDescent="0.2">
      <c r="A16640">
        <v>120</v>
      </c>
      <c r="B16640">
        <v>78</v>
      </c>
      <c r="C16640">
        <v>83</v>
      </c>
    </row>
    <row r="16641" spans="1:3" x14ac:dyDescent="0.2">
      <c r="A16641">
        <v>120</v>
      </c>
      <c r="B16641">
        <v>79</v>
      </c>
      <c r="C16641">
        <v>97</v>
      </c>
    </row>
    <row r="16642" spans="1:3" x14ac:dyDescent="0.2">
      <c r="A16642">
        <v>120</v>
      </c>
      <c r="B16642">
        <v>80</v>
      </c>
      <c r="C16642">
        <v>92</v>
      </c>
    </row>
    <row r="16643" spans="1:3" x14ac:dyDescent="0.2">
      <c r="A16643">
        <v>120</v>
      </c>
      <c r="B16643">
        <v>81</v>
      </c>
      <c r="C16643">
        <v>93</v>
      </c>
    </row>
    <row r="16644" spans="1:3" x14ac:dyDescent="0.2">
      <c r="A16644">
        <v>120</v>
      </c>
      <c r="B16644">
        <v>82</v>
      </c>
      <c r="C16644">
        <v>105</v>
      </c>
    </row>
    <row r="16645" spans="1:3" x14ac:dyDescent="0.2">
      <c r="A16645">
        <v>120</v>
      </c>
      <c r="B16645">
        <v>83</v>
      </c>
      <c r="C16645">
        <v>63</v>
      </c>
    </row>
    <row r="16646" spans="1:3" x14ac:dyDescent="0.2">
      <c r="A16646">
        <v>120</v>
      </c>
      <c r="B16646">
        <v>84</v>
      </c>
      <c r="C16646">
        <v>87</v>
      </c>
    </row>
    <row r="16647" spans="1:3" x14ac:dyDescent="0.2">
      <c r="A16647">
        <v>120</v>
      </c>
      <c r="B16647">
        <v>85</v>
      </c>
      <c r="C16647">
        <v>63</v>
      </c>
    </row>
    <row r="16648" spans="1:3" x14ac:dyDescent="0.2">
      <c r="A16648">
        <v>120</v>
      </c>
      <c r="B16648">
        <v>86</v>
      </c>
      <c r="C16648">
        <v>119</v>
      </c>
    </row>
    <row r="16649" spans="1:3" x14ac:dyDescent="0.2">
      <c r="A16649">
        <v>120</v>
      </c>
      <c r="B16649">
        <v>87</v>
      </c>
      <c r="C16649">
        <v>121</v>
      </c>
    </row>
    <row r="16650" spans="1:3" x14ac:dyDescent="0.2">
      <c r="A16650">
        <v>120</v>
      </c>
      <c r="B16650">
        <v>88</v>
      </c>
      <c r="C16650">
        <v>44</v>
      </c>
    </row>
    <row r="16651" spans="1:3" x14ac:dyDescent="0.2">
      <c r="A16651">
        <v>120</v>
      </c>
      <c r="B16651">
        <v>89</v>
      </c>
      <c r="C16651">
        <v>83</v>
      </c>
    </row>
    <row r="16652" spans="1:3" x14ac:dyDescent="0.2">
      <c r="A16652">
        <v>120</v>
      </c>
      <c r="B16652">
        <v>90</v>
      </c>
      <c r="C16652">
        <v>122</v>
      </c>
    </row>
    <row r="16653" spans="1:3" x14ac:dyDescent="0.2">
      <c r="A16653">
        <v>120</v>
      </c>
      <c r="B16653">
        <v>91</v>
      </c>
      <c r="C16653">
        <v>46</v>
      </c>
    </row>
    <row r="16654" spans="1:3" x14ac:dyDescent="0.2">
      <c r="A16654">
        <v>120</v>
      </c>
      <c r="B16654">
        <v>92</v>
      </c>
      <c r="C16654">
        <v>110</v>
      </c>
    </row>
    <row r="16655" spans="1:3" x14ac:dyDescent="0.2">
      <c r="A16655">
        <v>120</v>
      </c>
      <c r="B16655">
        <v>93</v>
      </c>
      <c r="C16655">
        <v>114</v>
      </c>
    </row>
    <row r="16656" spans="1:3" x14ac:dyDescent="0.2">
      <c r="A16656">
        <v>120</v>
      </c>
      <c r="B16656">
        <v>94</v>
      </c>
      <c r="C16656">
        <v>114</v>
      </c>
    </row>
    <row r="16657" spans="1:3" x14ac:dyDescent="0.2">
      <c r="A16657">
        <v>120</v>
      </c>
      <c r="B16657">
        <v>95</v>
      </c>
      <c r="C16657">
        <v>99</v>
      </c>
    </row>
    <row r="16658" spans="1:3" x14ac:dyDescent="0.2">
      <c r="A16658">
        <v>120</v>
      </c>
      <c r="B16658">
        <v>96</v>
      </c>
      <c r="C16658">
        <v>99</v>
      </c>
    </row>
    <row r="16659" spans="1:3" x14ac:dyDescent="0.2">
      <c r="A16659">
        <v>120</v>
      </c>
      <c r="B16659">
        <v>97</v>
      </c>
      <c r="C16659">
        <v>106</v>
      </c>
    </row>
    <row r="16660" spans="1:3" x14ac:dyDescent="0.2">
      <c r="A16660">
        <v>120</v>
      </c>
      <c r="B16660">
        <v>98</v>
      </c>
      <c r="C16660">
        <v>98</v>
      </c>
    </row>
    <row r="16661" spans="1:3" x14ac:dyDescent="0.2">
      <c r="A16661">
        <v>120</v>
      </c>
      <c r="B16661">
        <v>99</v>
      </c>
      <c r="C16661">
        <v>37</v>
      </c>
    </row>
    <row r="16662" spans="1:3" x14ac:dyDescent="0.2">
      <c r="A16662">
        <v>120</v>
      </c>
      <c r="B16662">
        <v>100</v>
      </c>
      <c r="C16662">
        <v>63</v>
      </c>
    </row>
    <row r="16663" spans="1:3" x14ac:dyDescent="0.2">
      <c r="A16663">
        <v>120</v>
      </c>
      <c r="B16663">
        <v>101</v>
      </c>
      <c r="C16663">
        <v>86</v>
      </c>
    </row>
    <row r="16664" spans="1:3" x14ac:dyDescent="0.2">
      <c r="A16664">
        <v>120</v>
      </c>
      <c r="B16664">
        <v>102</v>
      </c>
      <c r="C16664">
        <v>86</v>
      </c>
    </row>
    <row r="16665" spans="1:3" x14ac:dyDescent="0.2">
      <c r="A16665">
        <v>120</v>
      </c>
      <c r="B16665">
        <v>103</v>
      </c>
      <c r="C16665">
        <v>97</v>
      </c>
    </row>
    <row r="16666" spans="1:3" x14ac:dyDescent="0.2">
      <c r="A16666">
        <v>120</v>
      </c>
      <c r="B16666">
        <v>104</v>
      </c>
      <c r="C16666">
        <v>97</v>
      </c>
    </row>
    <row r="16667" spans="1:3" x14ac:dyDescent="0.2">
      <c r="A16667">
        <v>120</v>
      </c>
      <c r="B16667">
        <v>105</v>
      </c>
      <c r="C16667">
        <v>112</v>
      </c>
    </row>
    <row r="16668" spans="1:3" x14ac:dyDescent="0.2">
      <c r="A16668">
        <v>120</v>
      </c>
      <c r="B16668">
        <v>106</v>
      </c>
      <c r="C16668">
        <v>86</v>
      </c>
    </row>
    <row r="16669" spans="1:3" x14ac:dyDescent="0.2">
      <c r="A16669">
        <v>120</v>
      </c>
      <c r="B16669">
        <v>107</v>
      </c>
      <c r="C16669">
        <v>119</v>
      </c>
    </row>
    <row r="16670" spans="1:3" x14ac:dyDescent="0.2">
      <c r="A16670">
        <v>120</v>
      </c>
      <c r="B16670">
        <v>108</v>
      </c>
      <c r="C16670">
        <v>123</v>
      </c>
    </row>
    <row r="16671" spans="1:3" x14ac:dyDescent="0.2">
      <c r="A16671">
        <v>120</v>
      </c>
      <c r="B16671">
        <v>109</v>
      </c>
      <c r="C16671">
        <v>110</v>
      </c>
    </row>
    <row r="16672" spans="1:3" x14ac:dyDescent="0.2">
      <c r="A16672">
        <v>120</v>
      </c>
      <c r="B16672">
        <v>110</v>
      </c>
      <c r="C16672">
        <v>86</v>
      </c>
    </row>
    <row r="16673" spans="1:3" x14ac:dyDescent="0.2">
      <c r="A16673">
        <v>120</v>
      </c>
      <c r="B16673">
        <v>111</v>
      </c>
      <c r="C16673">
        <v>86</v>
      </c>
    </row>
    <row r="16674" spans="1:3" x14ac:dyDescent="0.2">
      <c r="A16674">
        <v>120</v>
      </c>
      <c r="B16674">
        <v>112</v>
      </c>
      <c r="C16674">
        <v>123</v>
      </c>
    </row>
    <row r="16675" spans="1:3" x14ac:dyDescent="0.2">
      <c r="A16675">
        <v>120</v>
      </c>
      <c r="B16675">
        <v>113</v>
      </c>
      <c r="C16675">
        <v>123</v>
      </c>
    </row>
    <row r="16676" spans="1:3" x14ac:dyDescent="0.2">
      <c r="A16676">
        <v>120</v>
      </c>
      <c r="B16676">
        <v>114</v>
      </c>
      <c r="C16676">
        <v>121</v>
      </c>
    </row>
    <row r="16677" spans="1:3" x14ac:dyDescent="0.2">
      <c r="A16677">
        <v>120</v>
      </c>
      <c r="B16677">
        <v>115</v>
      </c>
      <c r="C16677">
        <v>122</v>
      </c>
    </row>
    <row r="16678" spans="1:3" x14ac:dyDescent="0.2">
      <c r="A16678">
        <v>120</v>
      </c>
      <c r="B16678">
        <v>116</v>
      </c>
      <c r="C16678">
        <v>122</v>
      </c>
    </row>
    <row r="16679" spans="1:3" x14ac:dyDescent="0.2">
      <c r="A16679">
        <v>120</v>
      </c>
      <c r="B16679">
        <v>117</v>
      </c>
      <c r="C16679">
        <v>121</v>
      </c>
    </row>
    <row r="16680" spans="1:3" x14ac:dyDescent="0.2">
      <c r="A16680">
        <v>120</v>
      </c>
      <c r="B16680">
        <v>118</v>
      </c>
      <c r="C16680">
        <v>125</v>
      </c>
    </row>
    <row r="16681" spans="1:3" x14ac:dyDescent="0.2">
      <c r="A16681">
        <v>120</v>
      </c>
      <c r="B16681">
        <v>119</v>
      </c>
      <c r="C16681">
        <v>120</v>
      </c>
    </row>
    <row r="16682" spans="1:3" x14ac:dyDescent="0.2">
      <c r="A16682">
        <v>120</v>
      </c>
      <c r="B16682">
        <v>120</v>
      </c>
      <c r="C16682">
        <v>120</v>
      </c>
    </row>
    <row r="16683" spans="1:3" x14ac:dyDescent="0.2">
      <c r="A16683">
        <v>120</v>
      </c>
      <c r="B16683">
        <v>121</v>
      </c>
      <c r="C16683">
        <v>86</v>
      </c>
    </row>
    <row r="16684" spans="1:3" x14ac:dyDescent="0.2">
      <c r="A16684">
        <v>120</v>
      </c>
      <c r="B16684">
        <v>122</v>
      </c>
      <c r="C16684">
        <v>67</v>
      </c>
    </row>
    <row r="16685" spans="1:3" x14ac:dyDescent="0.2">
      <c r="A16685">
        <v>120</v>
      </c>
      <c r="B16685">
        <v>123</v>
      </c>
      <c r="C16685">
        <v>86</v>
      </c>
    </row>
    <row r="16686" spans="1:3" x14ac:dyDescent="0.2">
      <c r="A16686">
        <v>120</v>
      </c>
      <c r="B16686">
        <v>124</v>
      </c>
      <c r="C16686">
        <v>86</v>
      </c>
    </row>
    <row r="16687" spans="1:3" x14ac:dyDescent="0.2">
      <c r="A16687">
        <v>120</v>
      </c>
      <c r="B16687">
        <v>125</v>
      </c>
      <c r="C16687">
        <v>98</v>
      </c>
    </row>
    <row r="16688" spans="1:3" x14ac:dyDescent="0.2">
      <c r="A16688">
        <v>120</v>
      </c>
      <c r="B16688">
        <v>126</v>
      </c>
      <c r="C16688">
        <v>125</v>
      </c>
    </row>
    <row r="16689" spans="1:3" x14ac:dyDescent="0.2">
      <c r="A16689">
        <v>120</v>
      </c>
      <c r="B16689">
        <v>127</v>
      </c>
      <c r="C16689">
        <v>119</v>
      </c>
    </row>
    <row r="16690" spans="1:3" x14ac:dyDescent="0.2">
      <c r="A16690">
        <v>120</v>
      </c>
      <c r="B16690">
        <v>128</v>
      </c>
      <c r="C16690">
        <v>119</v>
      </c>
    </row>
    <row r="16691" spans="1:3" x14ac:dyDescent="0.2">
      <c r="A16691">
        <v>120</v>
      </c>
      <c r="B16691">
        <v>129</v>
      </c>
      <c r="C16691">
        <v>119</v>
      </c>
    </row>
    <row r="16692" spans="1:3" x14ac:dyDescent="0.2">
      <c r="A16692">
        <v>120</v>
      </c>
      <c r="B16692">
        <v>130</v>
      </c>
      <c r="C16692">
        <v>121</v>
      </c>
    </row>
    <row r="16693" spans="1:3" x14ac:dyDescent="0.2">
      <c r="A16693">
        <v>120</v>
      </c>
      <c r="B16693">
        <v>131</v>
      </c>
      <c r="C16693">
        <v>120</v>
      </c>
    </row>
    <row r="16694" spans="1:3" x14ac:dyDescent="0.2">
      <c r="A16694">
        <v>120</v>
      </c>
      <c r="B16694">
        <v>132</v>
      </c>
      <c r="C16694">
        <v>98</v>
      </c>
    </row>
    <row r="16695" spans="1:3" x14ac:dyDescent="0.2">
      <c r="A16695">
        <v>120</v>
      </c>
      <c r="B16695">
        <v>133</v>
      </c>
      <c r="C16695">
        <v>98</v>
      </c>
    </row>
    <row r="16696" spans="1:3" x14ac:dyDescent="0.2">
      <c r="A16696">
        <v>120</v>
      </c>
      <c r="B16696">
        <v>134</v>
      </c>
      <c r="C16696">
        <v>98</v>
      </c>
    </row>
    <row r="16697" spans="1:3" x14ac:dyDescent="0.2">
      <c r="A16697">
        <v>120</v>
      </c>
      <c r="B16697">
        <v>135</v>
      </c>
      <c r="C16697">
        <v>98</v>
      </c>
    </row>
    <row r="16698" spans="1:3" x14ac:dyDescent="0.2">
      <c r="A16698">
        <v>120</v>
      </c>
      <c r="B16698">
        <v>136</v>
      </c>
      <c r="C16698">
        <v>98</v>
      </c>
    </row>
    <row r="16699" spans="1:3" x14ac:dyDescent="0.2">
      <c r="A16699">
        <v>120</v>
      </c>
      <c r="B16699">
        <v>137</v>
      </c>
      <c r="C16699">
        <v>98</v>
      </c>
    </row>
    <row r="16700" spans="1:3" x14ac:dyDescent="0.2">
      <c r="A16700">
        <v>121</v>
      </c>
      <c r="B16700">
        <v>0</v>
      </c>
      <c r="C16700">
        <v>103</v>
      </c>
    </row>
    <row r="16701" spans="1:3" x14ac:dyDescent="0.2">
      <c r="A16701">
        <v>121</v>
      </c>
      <c r="B16701">
        <v>1</v>
      </c>
      <c r="C16701">
        <v>103</v>
      </c>
    </row>
    <row r="16702" spans="1:3" x14ac:dyDescent="0.2">
      <c r="A16702">
        <v>121</v>
      </c>
      <c r="B16702">
        <v>2</v>
      </c>
      <c r="C16702">
        <v>69</v>
      </c>
    </row>
    <row r="16703" spans="1:3" x14ac:dyDescent="0.2">
      <c r="A16703">
        <v>121</v>
      </c>
      <c r="B16703">
        <v>3</v>
      </c>
      <c r="C16703">
        <v>79</v>
      </c>
    </row>
    <row r="16704" spans="1:3" x14ac:dyDescent="0.2">
      <c r="A16704">
        <v>121</v>
      </c>
      <c r="B16704">
        <v>4</v>
      </c>
      <c r="C16704">
        <v>71</v>
      </c>
    </row>
    <row r="16705" spans="1:3" x14ac:dyDescent="0.2">
      <c r="A16705">
        <v>121</v>
      </c>
      <c r="B16705">
        <v>5</v>
      </c>
      <c r="C16705">
        <v>49</v>
      </c>
    </row>
    <row r="16706" spans="1:3" x14ac:dyDescent="0.2">
      <c r="A16706">
        <v>121</v>
      </c>
      <c r="B16706">
        <v>6</v>
      </c>
      <c r="C16706">
        <v>71</v>
      </c>
    </row>
    <row r="16707" spans="1:3" x14ac:dyDescent="0.2">
      <c r="A16707">
        <v>121</v>
      </c>
      <c r="B16707">
        <v>7</v>
      </c>
      <c r="C16707">
        <v>80</v>
      </c>
    </row>
    <row r="16708" spans="1:3" x14ac:dyDescent="0.2">
      <c r="A16708">
        <v>121</v>
      </c>
      <c r="B16708">
        <v>8</v>
      </c>
      <c r="C16708">
        <v>99</v>
      </c>
    </row>
    <row r="16709" spans="1:3" x14ac:dyDescent="0.2">
      <c r="A16709">
        <v>121</v>
      </c>
      <c r="B16709">
        <v>9</v>
      </c>
      <c r="C16709">
        <v>64</v>
      </c>
    </row>
    <row r="16710" spans="1:3" x14ac:dyDescent="0.2">
      <c r="A16710">
        <v>121</v>
      </c>
      <c r="B16710">
        <v>10</v>
      </c>
      <c r="C16710">
        <v>87</v>
      </c>
    </row>
    <row r="16711" spans="1:3" x14ac:dyDescent="0.2">
      <c r="A16711">
        <v>121</v>
      </c>
      <c r="B16711">
        <v>11</v>
      </c>
      <c r="C16711">
        <v>74</v>
      </c>
    </row>
    <row r="16712" spans="1:3" x14ac:dyDescent="0.2">
      <c r="A16712">
        <v>121</v>
      </c>
      <c r="B16712">
        <v>12</v>
      </c>
      <c r="C16712">
        <v>74</v>
      </c>
    </row>
    <row r="16713" spans="1:3" x14ac:dyDescent="0.2">
      <c r="A16713">
        <v>121</v>
      </c>
      <c r="B16713">
        <v>13</v>
      </c>
      <c r="C16713">
        <v>80</v>
      </c>
    </row>
    <row r="16714" spans="1:3" x14ac:dyDescent="0.2">
      <c r="A16714">
        <v>121</v>
      </c>
      <c r="B16714">
        <v>14</v>
      </c>
      <c r="C16714">
        <v>80</v>
      </c>
    </row>
    <row r="16715" spans="1:3" x14ac:dyDescent="0.2">
      <c r="A16715">
        <v>121</v>
      </c>
      <c r="B16715">
        <v>15</v>
      </c>
      <c r="C16715">
        <v>79</v>
      </c>
    </row>
    <row r="16716" spans="1:3" x14ac:dyDescent="0.2">
      <c r="A16716">
        <v>121</v>
      </c>
      <c r="B16716">
        <v>16</v>
      </c>
      <c r="C16716">
        <v>71</v>
      </c>
    </row>
    <row r="16717" spans="1:3" x14ac:dyDescent="0.2">
      <c r="A16717">
        <v>121</v>
      </c>
      <c r="B16717">
        <v>17</v>
      </c>
      <c r="C16717">
        <v>69</v>
      </c>
    </row>
    <row r="16718" spans="1:3" x14ac:dyDescent="0.2">
      <c r="A16718">
        <v>121</v>
      </c>
      <c r="B16718">
        <v>18</v>
      </c>
      <c r="C16718">
        <v>74</v>
      </c>
    </row>
    <row r="16719" spans="1:3" x14ac:dyDescent="0.2">
      <c r="A16719">
        <v>121</v>
      </c>
      <c r="B16719">
        <v>19</v>
      </c>
      <c r="C16719">
        <v>103</v>
      </c>
    </row>
    <row r="16720" spans="1:3" x14ac:dyDescent="0.2">
      <c r="A16720">
        <v>121</v>
      </c>
      <c r="B16720">
        <v>20</v>
      </c>
      <c r="C16720">
        <v>80</v>
      </c>
    </row>
    <row r="16721" spans="1:3" x14ac:dyDescent="0.2">
      <c r="A16721">
        <v>121</v>
      </c>
      <c r="B16721">
        <v>21</v>
      </c>
      <c r="C16721">
        <v>88</v>
      </c>
    </row>
    <row r="16722" spans="1:3" x14ac:dyDescent="0.2">
      <c r="A16722">
        <v>121</v>
      </c>
      <c r="B16722">
        <v>22</v>
      </c>
      <c r="C16722">
        <v>99</v>
      </c>
    </row>
    <row r="16723" spans="1:3" x14ac:dyDescent="0.2">
      <c r="A16723">
        <v>121</v>
      </c>
      <c r="B16723">
        <v>23</v>
      </c>
      <c r="C16723">
        <v>70</v>
      </c>
    </row>
    <row r="16724" spans="1:3" x14ac:dyDescent="0.2">
      <c r="A16724">
        <v>121</v>
      </c>
      <c r="B16724">
        <v>24</v>
      </c>
      <c r="C16724">
        <v>105</v>
      </c>
    </row>
    <row r="16725" spans="1:3" x14ac:dyDescent="0.2">
      <c r="A16725">
        <v>121</v>
      </c>
      <c r="B16725">
        <v>25</v>
      </c>
      <c r="C16725">
        <v>27</v>
      </c>
    </row>
    <row r="16726" spans="1:3" x14ac:dyDescent="0.2">
      <c r="A16726">
        <v>121</v>
      </c>
      <c r="B16726">
        <v>26</v>
      </c>
      <c r="C16726">
        <v>79</v>
      </c>
    </row>
    <row r="16727" spans="1:3" x14ac:dyDescent="0.2">
      <c r="A16727">
        <v>121</v>
      </c>
      <c r="B16727">
        <v>27</v>
      </c>
      <c r="C16727">
        <v>122</v>
      </c>
    </row>
    <row r="16728" spans="1:3" x14ac:dyDescent="0.2">
      <c r="A16728">
        <v>121</v>
      </c>
      <c r="B16728">
        <v>28</v>
      </c>
      <c r="C16728">
        <v>83</v>
      </c>
    </row>
    <row r="16729" spans="1:3" x14ac:dyDescent="0.2">
      <c r="A16729">
        <v>121</v>
      </c>
      <c r="B16729">
        <v>29</v>
      </c>
      <c r="C16729">
        <v>64</v>
      </c>
    </row>
    <row r="16730" spans="1:3" x14ac:dyDescent="0.2">
      <c r="A16730">
        <v>121</v>
      </c>
      <c r="B16730">
        <v>30</v>
      </c>
      <c r="C16730">
        <v>66</v>
      </c>
    </row>
    <row r="16731" spans="1:3" x14ac:dyDescent="0.2">
      <c r="A16731">
        <v>121</v>
      </c>
      <c r="B16731">
        <v>31</v>
      </c>
      <c r="C16731">
        <v>46</v>
      </c>
    </row>
    <row r="16732" spans="1:3" x14ac:dyDescent="0.2">
      <c r="A16732">
        <v>121</v>
      </c>
      <c r="B16732">
        <v>32</v>
      </c>
      <c r="C16732">
        <v>49</v>
      </c>
    </row>
    <row r="16733" spans="1:3" x14ac:dyDescent="0.2">
      <c r="A16733">
        <v>121</v>
      </c>
      <c r="B16733">
        <v>33</v>
      </c>
      <c r="C16733">
        <v>65</v>
      </c>
    </row>
    <row r="16734" spans="1:3" x14ac:dyDescent="0.2">
      <c r="A16734">
        <v>121</v>
      </c>
      <c r="B16734">
        <v>34</v>
      </c>
      <c r="C16734">
        <v>65</v>
      </c>
    </row>
    <row r="16735" spans="1:3" x14ac:dyDescent="0.2">
      <c r="A16735">
        <v>121</v>
      </c>
      <c r="B16735">
        <v>35</v>
      </c>
      <c r="C16735">
        <v>79</v>
      </c>
    </row>
    <row r="16736" spans="1:3" x14ac:dyDescent="0.2">
      <c r="A16736">
        <v>121</v>
      </c>
      <c r="B16736">
        <v>36</v>
      </c>
      <c r="C16736">
        <v>79</v>
      </c>
    </row>
    <row r="16737" spans="1:3" x14ac:dyDescent="0.2">
      <c r="A16737">
        <v>121</v>
      </c>
      <c r="B16737">
        <v>37</v>
      </c>
      <c r="C16737">
        <v>114</v>
      </c>
    </row>
    <row r="16738" spans="1:3" x14ac:dyDescent="0.2">
      <c r="A16738">
        <v>121</v>
      </c>
      <c r="B16738">
        <v>38</v>
      </c>
      <c r="C16738">
        <v>106</v>
      </c>
    </row>
    <row r="16739" spans="1:3" x14ac:dyDescent="0.2">
      <c r="A16739">
        <v>121</v>
      </c>
      <c r="B16739">
        <v>39</v>
      </c>
      <c r="C16739">
        <v>70</v>
      </c>
    </row>
    <row r="16740" spans="1:3" x14ac:dyDescent="0.2">
      <c r="A16740">
        <v>121</v>
      </c>
      <c r="B16740">
        <v>40</v>
      </c>
      <c r="C16740">
        <v>46</v>
      </c>
    </row>
    <row r="16741" spans="1:3" x14ac:dyDescent="0.2">
      <c r="A16741">
        <v>121</v>
      </c>
      <c r="B16741">
        <v>41</v>
      </c>
      <c r="C16741">
        <v>122</v>
      </c>
    </row>
    <row r="16742" spans="1:3" x14ac:dyDescent="0.2">
      <c r="A16742">
        <v>121</v>
      </c>
      <c r="B16742">
        <v>42</v>
      </c>
      <c r="C16742">
        <v>46</v>
      </c>
    </row>
    <row r="16743" spans="1:3" x14ac:dyDescent="0.2">
      <c r="A16743">
        <v>121</v>
      </c>
      <c r="B16743">
        <v>43</v>
      </c>
      <c r="C16743">
        <v>122</v>
      </c>
    </row>
    <row r="16744" spans="1:3" x14ac:dyDescent="0.2">
      <c r="A16744">
        <v>121</v>
      </c>
      <c r="B16744">
        <v>44</v>
      </c>
      <c r="C16744">
        <v>114</v>
      </c>
    </row>
    <row r="16745" spans="1:3" x14ac:dyDescent="0.2">
      <c r="A16745">
        <v>121</v>
      </c>
      <c r="B16745">
        <v>45</v>
      </c>
      <c r="C16745">
        <v>49</v>
      </c>
    </row>
    <row r="16746" spans="1:3" x14ac:dyDescent="0.2">
      <c r="A16746">
        <v>121</v>
      </c>
      <c r="B16746">
        <v>46</v>
      </c>
      <c r="C16746">
        <v>44</v>
      </c>
    </row>
    <row r="16747" spans="1:3" x14ac:dyDescent="0.2">
      <c r="A16747">
        <v>121</v>
      </c>
      <c r="B16747">
        <v>47</v>
      </c>
      <c r="C16747">
        <v>44</v>
      </c>
    </row>
    <row r="16748" spans="1:3" x14ac:dyDescent="0.2">
      <c r="A16748">
        <v>121</v>
      </c>
      <c r="B16748">
        <v>48</v>
      </c>
      <c r="C16748">
        <v>87</v>
      </c>
    </row>
    <row r="16749" spans="1:3" x14ac:dyDescent="0.2">
      <c r="A16749">
        <v>121</v>
      </c>
      <c r="B16749">
        <v>49</v>
      </c>
      <c r="C16749">
        <v>10</v>
      </c>
    </row>
    <row r="16750" spans="1:3" x14ac:dyDescent="0.2">
      <c r="A16750">
        <v>121</v>
      </c>
      <c r="B16750">
        <v>50</v>
      </c>
      <c r="C16750">
        <v>122</v>
      </c>
    </row>
    <row r="16751" spans="1:3" x14ac:dyDescent="0.2">
      <c r="A16751">
        <v>121</v>
      </c>
      <c r="B16751">
        <v>51</v>
      </c>
      <c r="C16751">
        <v>65</v>
      </c>
    </row>
    <row r="16752" spans="1:3" x14ac:dyDescent="0.2">
      <c r="A16752">
        <v>121</v>
      </c>
      <c r="B16752">
        <v>52</v>
      </c>
      <c r="C16752">
        <v>65</v>
      </c>
    </row>
    <row r="16753" spans="1:3" x14ac:dyDescent="0.2">
      <c r="A16753">
        <v>121</v>
      </c>
      <c r="B16753">
        <v>53</v>
      </c>
      <c r="C16753">
        <v>88</v>
      </c>
    </row>
    <row r="16754" spans="1:3" x14ac:dyDescent="0.2">
      <c r="A16754">
        <v>121</v>
      </c>
      <c r="B16754">
        <v>54</v>
      </c>
      <c r="C16754">
        <v>46</v>
      </c>
    </row>
    <row r="16755" spans="1:3" x14ac:dyDescent="0.2">
      <c r="A16755">
        <v>121</v>
      </c>
      <c r="B16755">
        <v>55</v>
      </c>
      <c r="C16755">
        <v>85</v>
      </c>
    </row>
    <row r="16756" spans="1:3" x14ac:dyDescent="0.2">
      <c r="A16756">
        <v>121</v>
      </c>
      <c r="B16756">
        <v>56</v>
      </c>
      <c r="C16756">
        <v>85</v>
      </c>
    </row>
    <row r="16757" spans="1:3" x14ac:dyDescent="0.2">
      <c r="A16757">
        <v>121</v>
      </c>
      <c r="B16757">
        <v>57</v>
      </c>
      <c r="C16757">
        <v>85</v>
      </c>
    </row>
    <row r="16758" spans="1:3" x14ac:dyDescent="0.2">
      <c r="A16758">
        <v>121</v>
      </c>
      <c r="B16758">
        <v>58</v>
      </c>
      <c r="C16758">
        <v>83</v>
      </c>
    </row>
    <row r="16759" spans="1:3" x14ac:dyDescent="0.2">
      <c r="A16759">
        <v>121</v>
      </c>
      <c r="B16759">
        <v>59</v>
      </c>
      <c r="C16759">
        <v>83</v>
      </c>
    </row>
    <row r="16760" spans="1:3" x14ac:dyDescent="0.2">
      <c r="A16760">
        <v>121</v>
      </c>
      <c r="B16760">
        <v>60</v>
      </c>
      <c r="C16760">
        <v>110</v>
      </c>
    </row>
    <row r="16761" spans="1:3" x14ac:dyDescent="0.2">
      <c r="A16761">
        <v>121</v>
      </c>
      <c r="B16761">
        <v>61</v>
      </c>
      <c r="C16761">
        <v>87</v>
      </c>
    </row>
    <row r="16762" spans="1:3" x14ac:dyDescent="0.2">
      <c r="A16762">
        <v>121</v>
      </c>
      <c r="B16762">
        <v>62</v>
      </c>
      <c r="C16762">
        <v>105</v>
      </c>
    </row>
    <row r="16763" spans="1:3" x14ac:dyDescent="0.2">
      <c r="A16763">
        <v>121</v>
      </c>
      <c r="B16763">
        <v>63</v>
      </c>
      <c r="C16763">
        <v>60</v>
      </c>
    </row>
    <row r="16764" spans="1:3" x14ac:dyDescent="0.2">
      <c r="A16764">
        <v>121</v>
      </c>
      <c r="B16764">
        <v>64</v>
      </c>
      <c r="C16764">
        <v>93</v>
      </c>
    </row>
    <row r="16765" spans="1:3" x14ac:dyDescent="0.2">
      <c r="A16765">
        <v>121</v>
      </c>
      <c r="B16765">
        <v>65</v>
      </c>
      <c r="C16765">
        <v>108</v>
      </c>
    </row>
    <row r="16766" spans="1:3" x14ac:dyDescent="0.2">
      <c r="A16766">
        <v>121</v>
      </c>
      <c r="B16766">
        <v>66</v>
      </c>
      <c r="C16766">
        <v>61</v>
      </c>
    </row>
    <row r="16767" spans="1:3" x14ac:dyDescent="0.2">
      <c r="A16767">
        <v>121</v>
      </c>
      <c r="B16767">
        <v>67</v>
      </c>
      <c r="C16767">
        <v>123</v>
      </c>
    </row>
    <row r="16768" spans="1:3" x14ac:dyDescent="0.2">
      <c r="A16768">
        <v>121</v>
      </c>
      <c r="B16768">
        <v>68</v>
      </c>
      <c r="C16768">
        <v>121</v>
      </c>
    </row>
    <row r="16769" spans="1:3" x14ac:dyDescent="0.2">
      <c r="A16769">
        <v>121</v>
      </c>
      <c r="B16769">
        <v>69</v>
      </c>
      <c r="C16769">
        <v>122</v>
      </c>
    </row>
    <row r="16770" spans="1:3" x14ac:dyDescent="0.2">
      <c r="A16770">
        <v>121</v>
      </c>
      <c r="B16770">
        <v>70</v>
      </c>
      <c r="C16770">
        <v>97</v>
      </c>
    </row>
    <row r="16771" spans="1:3" x14ac:dyDescent="0.2">
      <c r="A16771">
        <v>121</v>
      </c>
      <c r="B16771">
        <v>71</v>
      </c>
      <c r="C16771">
        <v>93</v>
      </c>
    </row>
    <row r="16772" spans="1:3" x14ac:dyDescent="0.2">
      <c r="A16772">
        <v>121</v>
      </c>
      <c r="B16772">
        <v>72</v>
      </c>
      <c r="C16772">
        <v>70</v>
      </c>
    </row>
    <row r="16773" spans="1:3" x14ac:dyDescent="0.2">
      <c r="A16773">
        <v>121</v>
      </c>
      <c r="B16773">
        <v>73</v>
      </c>
      <c r="C16773">
        <v>65</v>
      </c>
    </row>
    <row r="16774" spans="1:3" x14ac:dyDescent="0.2">
      <c r="A16774">
        <v>121</v>
      </c>
      <c r="B16774">
        <v>74</v>
      </c>
      <c r="C16774">
        <v>93</v>
      </c>
    </row>
    <row r="16775" spans="1:3" x14ac:dyDescent="0.2">
      <c r="A16775">
        <v>121</v>
      </c>
      <c r="B16775">
        <v>75</v>
      </c>
      <c r="C16775">
        <v>93</v>
      </c>
    </row>
    <row r="16776" spans="1:3" x14ac:dyDescent="0.2">
      <c r="A16776">
        <v>121</v>
      </c>
      <c r="B16776">
        <v>76</v>
      </c>
      <c r="C16776">
        <v>63</v>
      </c>
    </row>
    <row r="16777" spans="1:3" x14ac:dyDescent="0.2">
      <c r="A16777">
        <v>121</v>
      </c>
      <c r="B16777">
        <v>77</v>
      </c>
      <c r="C16777">
        <v>63</v>
      </c>
    </row>
    <row r="16778" spans="1:3" x14ac:dyDescent="0.2">
      <c r="A16778">
        <v>121</v>
      </c>
      <c r="B16778">
        <v>78</v>
      </c>
      <c r="C16778">
        <v>99</v>
      </c>
    </row>
    <row r="16779" spans="1:3" x14ac:dyDescent="0.2">
      <c r="A16779">
        <v>121</v>
      </c>
      <c r="B16779">
        <v>79</v>
      </c>
      <c r="C16779">
        <v>76</v>
      </c>
    </row>
    <row r="16780" spans="1:3" x14ac:dyDescent="0.2">
      <c r="A16780">
        <v>121</v>
      </c>
      <c r="B16780">
        <v>80</v>
      </c>
      <c r="C16780">
        <v>97</v>
      </c>
    </row>
    <row r="16781" spans="1:3" x14ac:dyDescent="0.2">
      <c r="A16781">
        <v>121</v>
      </c>
      <c r="B16781">
        <v>81</v>
      </c>
      <c r="C16781">
        <v>46</v>
      </c>
    </row>
    <row r="16782" spans="1:3" x14ac:dyDescent="0.2">
      <c r="A16782">
        <v>121</v>
      </c>
      <c r="B16782">
        <v>82</v>
      </c>
      <c r="C16782">
        <v>71</v>
      </c>
    </row>
    <row r="16783" spans="1:3" x14ac:dyDescent="0.2">
      <c r="A16783">
        <v>121</v>
      </c>
      <c r="B16783">
        <v>83</v>
      </c>
      <c r="C16783">
        <v>112</v>
      </c>
    </row>
    <row r="16784" spans="1:3" x14ac:dyDescent="0.2">
      <c r="A16784">
        <v>121</v>
      </c>
      <c r="B16784">
        <v>84</v>
      </c>
      <c r="C16784">
        <v>92</v>
      </c>
    </row>
    <row r="16785" spans="1:3" x14ac:dyDescent="0.2">
      <c r="A16785">
        <v>121</v>
      </c>
      <c r="B16785">
        <v>85</v>
      </c>
      <c r="C16785">
        <v>92</v>
      </c>
    </row>
    <row r="16786" spans="1:3" x14ac:dyDescent="0.2">
      <c r="A16786">
        <v>121</v>
      </c>
      <c r="B16786">
        <v>86</v>
      </c>
      <c r="C16786">
        <v>86</v>
      </c>
    </row>
    <row r="16787" spans="1:3" x14ac:dyDescent="0.2">
      <c r="A16787">
        <v>121</v>
      </c>
      <c r="B16787">
        <v>87</v>
      </c>
      <c r="C16787">
        <v>106</v>
      </c>
    </row>
    <row r="16788" spans="1:3" x14ac:dyDescent="0.2">
      <c r="A16788">
        <v>121</v>
      </c>
      <c r="B16788">
        <v>88</v>
      </c>
      <c r="C16788">
        <v>113</v>
      </c>
    </row>
    <row r="16789" spans="1:3" x14ac:dyDescent="0.2">
      <c r="A16789">
        <v>121</v>
      </c>
      <c r="B16789">
        <v>89</v>
      </c>
      <c r="C16789">
        <v>99</v>
      </c>
    </row>
    <row r="16790" spans="1:3" x14ac:dyDescent="0.2">
      <c r="A16790">
        <v>121</v>
      </c>
      <c r="B16790">
        <v>90</v>
      </c>
      <c r="C16790">
        <v>85</v>
      </c>
    </row>
    <row r="16791" spans="1:3" x14ac:dyDescent="0.2">
      <c r="A16791">
        <v>121</v>
      </c>
      <c r="B16791">
        <v>91</v>
      </c>
      <c r="C16791">
        <v>83</v>
      </c>
    </row>
    <row r="16792" spans="1:3" x14ac:dyDescent="0.2">
      <c r="A16792">
        <v>121</v>
      </c>
      <c r="B16792">
        <v>92</v>
      </c>
      <c r="C16792">
        <v>67</v>
      </c>
    </row>
    <row r="16793" spans="1:3" x14ac:dyDescent="0.2">
      <c r="A16793">
        <v>121</v>
      </c>
      <c r="B16793">
        <v>93</v>
      </c>
      <c r="C16793">
        <v>63</v>
      </c>
    </row>
    <row r="16794" spans="1:3" x14ac:dyDescent="0.2">
      <c r="A16794">
        <v>121</v>
      </c>
      <c r="B16794">
        <v>94</v>
      </c>
      <c r="C16794">
        <v>63</v>
      </c>
    </row>
    <row r="16795" spans="1:3" x14ac:dyDescent="0.2">
      <c r="A16795">
        <v>121</v>
      </c>
      <c r="B16795">
        <v>95</v>
      </c>
      <c r="C16795">
        <v>66</v>
      </c>
    </row>
    <row r="16796" spans="1:3" x14ac:dyDescent="0.2">
      <c r="A16796">
        <v>121</v>
      </c>
      <c r="B16796">
        <v>96</v>
      </c>
      <c r="C16796">
        <v>66</v>
      </c>
    </row>
    <row r="16797" spans="1:3" x14ac:dyDescent="0.2">
      <c r="A16797">
        <v>121</v>
      </c>
      <c r="B16797">
        <v>97</v>
      </c>
      <c r="C16797">
        <v>87</v>
      </c>
    </row>
    <row r="16798" spans="1:3" x14ac:dyDescent="0.2">
      <c r="A16798">
        <v>121</v>
      </c>
      <c r="B16798">
        <v>98</v>
      </c>
      <c r="C16798">
        <v>119</v>
      </c>
    </row>
    <row r="16799" spans="1:3" x14ac:dyDescent="0.2">
      <c r="A16799">
        <v>121</v>
      </c>
      <c r="B16799">
        <v>99</v>
      </c>
      <c r="C16799">
        <v>113</v>
      </c>
    </row>
    <row r="16800" spans="1:3" x14ac:dyDescent="0.2">
      <c r="A16800">
        <v>121</v>
      </c>
      <c r="B16800">
        <v>100</v>
      </c>
      <c r="C16800">
        <v>112</v>
      </c>
    </row>
    <row r="16801" spans="1:3" x14ac:dyDescent="0.2">
      <c r="A16801">
        <v>121</v>
      </c>
      <c r="B16801">
        <v>101</v>
      </c>
      <c r="C16801">
        <v>101</v>
      </c>
    </row>
    <row r="16802" spans="1:3" x14ac:dyDescent="0.2">
      <c r="A16802">
        <v>121</v>
      </c>
      <c r="B16802">
        <v>102</v>
      </c>
      <c r="C16802">
        <v>121</v>
      </c>
    </row>
    <row r="16803" spans="1:3" x14ac:dyDescent="0.2">
      <c r="A16803">
        <v>121</v>
      </c>
      <c r="B16803">
        <v>103</v>
      </c>
      <c r="C16803">
        <v>76</v>
      </c>
    </row>
    <row r="16804" spans="1:3" x14ac:dyDescent="0.2">
      <c r="A16804">
        <v>121</v>
      </c>
      <c r="B16804">
        <v>104</v>
      </c>
      <c r="C16804">
        <v>93</v>
      </c>
    </row>
    <row r="16805" spans="1:3" x14ac:dyDescent="0.2">
      <c r="A16805">
        <v>121</v>
      </c>
      <c r="B16805">
        <v>105</v>
      </c>
      <c r="C16805">
        <v>10</v>
      </c>
    </row>
    <row r="16806" spans="1:3" x14ac:dyDescent="0.2">
      <c r="A16806">
        <v>121</v>
      </c>
      <c r="B16806">
        <v>106</v>
      </c>
      <c r="C16806">
        <v>101</v>
      </c>
    </row>
    <row r="16807" spans="1:3" x14ac:dyDescent="0.2">
      <c r="A16807">
        <v>121</v>
      </c>
      <c r="B16807">
        <v>107</v>
      </c>
      <c r="C16807">
        <v>121</v>
      </c>
    </row>
    <row r="16808" spans="1:3" x14ac:dyDescent="0.2">
      <c r="A16808">
        <v>121</v>
      </c>
      <c r="B16808">
        <v>108</v>
      </c>
      <c r="C16808">
        <v>67</v>
      </c>
    </row>
    <row r="16809" spans="1:3" x14ac:dyDescent="0.2">
      <c r="A16809">
        <v>121</v>
      </c>
      <c r="B16809">
        <v>109</v>
      </c>
      <c r="C16809">
        <v>117</v>
      </c>
    </row>
    <row r="16810" spans="1:3" x14ac:dyDescent="0.2">
      <c r="A16810">
        <v>121</v>
      </c>
      <c r="B16810">
        <v>110</v>
      </c>
      <c r="C16810">
        <v>101</v>
      </c>
    </row>
    <row r="16811" spans="1:3" x14ac:dyDescent="0.2">
      <c r="A16811">
        <v>121</v>
      </c>
      <c r="B16811">
        <v>111</v>
      </c>
      <c r="C16811">
        <v>101</v>
      </c>
    </row>
    <row r="16812" spans="1:3" x14ac:dyDescent="0.2">
      <c r="A16812">
        <v>121</v>
      </c>
      <c r="B16812">
        <v>112</v>
      </c>
      <c r="C16812">
        <v>67</v>
      </c>
    </row>
    <row r="16813" spans="1:3" x14ac:dyDescent="0.2">
      <c r="A16813">
        <v>121</v>
      </c>
      <c r="B16813">
        <v>113</v>
      </c>
      <c r="C16813">
        <v>67</v>
      </c>
    </row>
    <row r="16814" spans="1:3" x14ac:dyDescent="0.2">
      <c r="A16814">
        <v>121</v>
      </c>
      <c r="B16814">
        <v>114</v>
      </c>
      <c r="C16814">
        <v>110</v>
      </c>
    </row>
    <row r="16815" spans="1:3" x14ac:dyDescent="0.2">
      <c r="A16815">
        <v>121</v>
      </c>
      <c r="B16815">
        <v>115</v>
      </c>
      <c r="C16815">
        <v>85</v>
      </c>
    </row>
    <row r="16816" spans="1:3" x14ac:dyDescent="0.2">
      <c r="A16816">
        <v>121</v>
      </c>
      <c r="B16816">
        <v>116</v>
      </c>
      <c r="C16816">
        <v>85</v>
      </c>
    </row>
    <row r="16817" spans="1:3" x14ac:dyDescent="0.2">
      <c r="A16817">
        <v>121</v>
      </c>
      <c r="B16817">
        <v>117</v>
      </c>
      <c r="C16817">
        <v>123</v>
      </c>
    </row>
    <row r="16818" spans="1:3" x14ac:dyDescent="0.2">
      <c r="A16818">
        <v>121</v>
      </c>
      <c r="B16818">
        <v>118</v>
      </c>
      <c r="C16818">
        <v>98</v>
      </c>
    </row>
    <row r="16819" spans="1:3" x14ac:dyDescent="0.2">
      <c r="A16819">
        <v>121</v>
      </c>
      <c r="B16819">
        <v>119</v>
      </c>
      <c r="C16819">
        <v>86</v>
      </c>
    </row>
    <row r="16820" spans="1:3" x14ac:dyDescent="0.2">
      <c r="A16820">
        <v>121</v>
      </c>
      <c r="B16820">
        <v>120</v>
      </c>
      <c r="C16820">
        <v>86</v>
      </c>
    </row>
    <row r="16821" spans="1:3" x14ac:dyDescent="0.2">
      <c r="A16821">
        <v>121</v>
      </c>
      <c r="B16821">
        <v>121</v>
      </c>
      <c r="C16821">
        <v>121</v>
      </c>
    </row>
    <row r="16822" spans="1:3" x14ac:dyDescent="0.2">
      <c r="A16822">
        <v>121</v>
      </c>
      <c r="B16822">
        <v>122</v>
      </c>
      <c r="C16822">
        <v>44</v>
      </c>
    </row>
    <row r="16823" spans="1:3" x14ac:dyDescent="0.2">
      <c r="A16823">
        <v>121</v>
      </c>
      <c r="B16823">
        <v>123</v>
      </c>
      <c r="C16823">
        <v>101</v>
      </c>
    </row>
    <row r="16824" spans="1:3" x14ac:dyDescent="0.2">
      <c r="A16824">
        <v>121</v>
      </c>
      <c r="B16824">
        <v>124</v>
      </c>
      <c r="C16824">
        <v>101</v>
      </c>
    </row>
    <row r="16825" spans="1:3" x14ac:dyDescent="0.2">
      <c r="A16825">
        <v>121</v>
      </c>
      <c r="B16825">
        <v>125</v>
      </c>
      <c r="C16825">
        <v>120</v>
      </c>
    </row>
    <row r="16826" spans="1:3" x14ac:dyDescent="0.2">
      <c r="A16826">
        <v>121</v>
      </c>
      <c r="B16826">
        <v>126</v>
      </c>
      <c r="C16826">
        <v>120</v>
      </c>
    </row>
    <row r="16827" spans="1:3" x14ac:dyDescent="0.2">
      <c r="A16827">
        <v>121</v>
      </c>
      <c r="B16827">
        <v>127</v>
      </c>
      <c r="C16827">
        <v>86</v>
      </c>
    </row>
    <row r="16828" spans="1:3" x14ac:dyDescent="0.2">
      <c r="A16828">
        <v>121</v>
      </c>
      <c r="B16828">
        <v>128</v>
      </c>
      <c r="C16828">
        <v>129</v>
      </c>
    </row>
    <row r="16829" spans="1:3" x14ac:dyDescent="0.2">
      <c r="A16829">
        <v>121</v>
      </c>
      <c r="B16829">
        <v>129</v>
      </c>
      <c r="C16829">
        <v>86</v>
      </c>
    </row>
    <row r="16830" spans="1:3" x14ac:dyDescent="0.2">
      <c r="A16830">
        <v>121</v>
      </c>
      <c r="B16830">
        <v>130</v>
      </c>
      <c r="C16830">
        <v>123</v>
      </c>
    </row>
    <row r="16831" spans="1:3" x14ac:dyDescent="0.2">
      <c r="A16831">
        <v>121</v>
      </c>
      <c r="B16831">
        <v>131</v>
      </c>
      <c r="C16831">
        <v>119</v>
      </c>
    </row>
    <row r="16832" spans="1:3" x14ac:dyDescent="0.2">
      <c r="A16832">
        <v>121</v>
      </c>
      <c r="B16832">
        <v>132</v>
      </c>
      <c r="C16832">
        <v>120</v>
      </c>
    </row>
    <row r="16833" spans="1:3" x14ac:dyDescent="0.2">
      <c r="A16833">
        <v>121</v>
      </c>
      <c r="B16833">
        <v>133</v>
      </c>
      <c r="C16833">
        <v>120</v>
      </c>
    </row>
    <row r="16834" spans="1:3" x14ac:dyDescent="0.2">
      <c r="A16834">
        <v>121</v>
      </c>
      <c r="B16834">
        <v>134</v>
      </c>
      <c r="C16834">
        <v>120</v>
      </c>
    </row>
    <row r="16835" spans="1:3" x14ac:dyDescent="0.2">
      <c r="A16835">
        <v>121</v>
      </c>
      <c r="B16835">
        <v>135</v>
      </c>
      <c r="C16835">
        <v>119</v>
      </c>
    </row>
    <row r="16836" spans="1:3" x14ac:dyDescent="0.2">
      <c r="A16836">
        <v>121</v>
      </c>
      <c r="B16836">
        <v>136</v>
      </c>
      <c r="C16836">
        <v>119</v>
      </c>
    </row>
    <row r="16837" spans="1:3" x14ac:dyDescent="0.2">
      <c r="A16837">
        <v>121</v>
      </c>
      <c r="B16837">
        <v>137</v>
      </c>
      <c r="C16837">
        <v>119</v>
      </c>
    </row>
    <row r="16838" spans="1:3" x14ac:dyDescent="0.2">
      <c r="A16838">
        <v>122</v>
      </c>
      <c r="B16838">
        <v>0</v>
      </c>
      <c r="C16838">
        <v>56</v>
      </c>
    </row>
    <row r="16839" spans="1:3" x14ac:dyDescent="0.2">
      <c r="A16839">
        <v>122</v>
      </c>
      <c r="B16839">
        <v>1</v>
      </c>
      <c r="C16839">
        <v>56</v>
      </c>
    </row>
    <row r="16840" spans="1:3" x14ac:dyDescent="0.2">
      <c r="A16840">
        <v>122</v>
      </c>
      <c r="B16840">
        <v>2</v>
      </c>
      <c r="C16840">
        <v>55</v>
      </c>
    </row>
    <row r="16841" spans="1:3" x14ac:dyDescent="0.2">
      <c r="A16841">
        <v>122</v>
      </c>
      <c r="B16841">
        <v>3</v>
      </c>
      <c r="C16841">
        <v>116</v>
      </c>
    </row>
    <row r="16842" spans="1:3" x14ac:dyDescent="0.2">
      <c r="A16842">
        <v>122</v>
      </c>
      <c r="B16842">
        <v>4</v>
      </c>
      <c r="C16842">
        <v>115</v>
      </c>
    </row>
    <row r="16843" spans="1:3" x14ac:dyDescent="0.2">
      <c r="A16843">
        <v>122</v>
      </c>
      <c r="B16843">
        <v>5</v>
      </c>
      <c r="C16843">
        <v>54</v>
      </c>
    </row>
    <row r="16844" spans="1:3" x14ac:dyDescent="0.2">
      <c r="A16844">
        <v>122</v>
      </c>
      <c r="B16844">
        <v>6</v>
      </c>
      <c r="C16844">
        <v>90</v>
      </c>
    </row>
    <row r="16845" spans="1:3" x14ac:dyDescent="0.2">
      <c r="A16845">
        <v>122</v>
      </c>
      <c r="B16845">
        <v>7</v>
      </c>
      <c r="C16845">
        <v>31</v>
      </c>
    </row>
    <row r="16846" spans="1:3" x14ac:dyDescent="0.2">
      <c r="A16846">
        <v>122</v>
      </c>
      <c r="B16846">
        <v>8</v>
      </c>
      <c r="C16846">
        <v>103</v>
      </c>
    </row>
    <row r="16847" spans="1:3" x14ac:dyDescent="0.2">
      <c r="A16847">
        <v>122</v>
      </c>
      <c r="B16847">
        <v>9</v>
      </c>
      <c r="C16847">
        <v>54</v>
      </c>
    </row>
    <row r="16848" spans="1:3" x14ac:dyDescent="0.2">
      <c r="A16848">
        <v>122</v>
      </c>
      <c r="B16848">
        <v>10</v>
      </c>
      <c r="C16848">
        <v>93</v>
      </c>
    </row>
    <row r="16849" spans="1:3" x14ac:dyDescent="0.2">
      <c r="A16849">
        <v>122</v>
      </c>
      <c r="B16849">
        <v>11</v>
      </c>
      <c r="C16849">
        <v>115</v>
      </c>
    </row>
    <row r="16850" spans="1:3" x14ac:dyDescent="0.2">
      <c r="A16850">
        <v>122</v>
      </c>
      <c r="B16850">
        <v>12</v>
      </c>
      <c r="C16850">
        <v>54</v>
      </c>
    </row>
    <row r="16851" spans="1:3" x14ac:dyDescent="0.2">
      <c r="A16851">
        <v>122</v>
      </c>
      <c r="B16851">
        <v>13</v>
      </c>
      <c r="C16851">
        <v>31</v>
      </c>
    </row>
    <row r="16852" spans="1:3" x14ac:dyDescent="0.2">
      <c r="A16852">
        <v>122</v>
      </c>
      <c r="B16852">
        <v>14</v>
      </c>
      <c r="C16852">
        <v>31</v>
      </c>
    </row>
    <row r="16853" spans="1:3" x14ac:dyDescent="0.2">
      <c r="A16853">
        <v>122</v>
      </c>
      <c r="B16853">
        <v>15</v>
      </c>
      <c r="C16853">
        <v>116</v>
      </c>
    </row>
    <row r="16854" spans="1:3" x14ac:dyDescent="0.2">
      <c r="A16854">
        <v>122</v>
      </c>
      <c r="B16854">
        <v>16</v>
      </c>
      <c r="C16854">
        <v>115</v>
      </c>
    </row>
    <row r="16855" spans="1:3" x14ac:dyDescent="0.2">
      <c r="A16855">
        <v>122</v>
      </c>
      <c r="B16855">
        <v>17</v>
      </c>
      <c r="C16855">
        <v>55</v>
      </c>
    </row>
    <row r="16856" spans="1:3" x14ac:dyDescent="0.2">
      <c r="A16856">
        <v>122</v>
      </c>
      <c r="B16856">
        <v>18</v>
      </c>
      <c r="C16856">
        <v>115</v>
      </c>
    </row>
    <row r="16857" spans="1:3" x14ac:dyDescent="0.2">
      <c r="A16857">
        <v>122</v>
      </c>
      <c r="B16857">
        <v>19</v>
      </c>
      <c r="C16857">
        <v>116</v>
      </c>
    </row>
    <row r="16858" spans="1:3" x14ac:dyDescent="0.2">
      <c r="A16858">
        <v>122</v>
      </c>
      <c r="B16858">
        <v>20</v>
      </c>
      <c r="C16858">
        <v>50</v>
      </c>
    </row>
    <row r="16859" spans="1:3" x14ac:dyDescent="0.2">
      <c r="A16859">
        <v>122</v>
      </c>
      <c r="B16859">
        <v>21</v>
      </c>
      <c r="C16859">
        <v>79</v>
      </c>
    </row>
    <row r="16860" spans="1:3" x14ac:dyDescent="0.2">
      <c r="A16860">
        <v>122</v>
      </c>
      <c r="B16860">
        <v>22</v>
      </c>
      <c r="C16860">
        <v>69</v>
      </c>
    </row>
    <row r="16861" spans="1:3" x14ac:dyDescent="0.2">
      <c r="A16861">
        <v>122</v>
      </c>
      <c r="B16861">
        <v>23</v>
      </c>
      <c r="C16861">
        <v>50</v>
      </c>
    </row>
    <row r="16862" spans="1:3" x14ac:dyDescent="0.2">
      <c r="A16862">
        <v>122</v>
      </c>
      <c r="B16862">
        <v>24</v>
      </c>
      <c r="C16862">
        <v>40</v>
      </c>
    </row>
    <row r="16863" spans="1:3" x14ac:dyDescent="0.2">
      <c r="A16863">
        <v>122</v>
      </c>
      <c r="B16863">
        <v>25</v>
      </c>
      <c r="C16863">
        <v>55</v>
      </c>
    </row>
    <row r="16864" spans="1:3" x14ac:dyDescent="0.2">
      <c r="A16864">
        <v>122</v>
      </c>
      <c r="B16864">
        <v>26</v>
      </c>
      <c r="C16864">
        <v>116</v>
      </c>
    </row>
    <row r="16865" spans="1:3" x14ac:dyDescent="0.2">
      <c r="A16865">
        <v>122</v>
      </c>
      <c r="B16865">
        <v>27</v>
      </c>
      <c r="C16865">
        <v>99</v>
      </c>
    </row>
    <row r="16866" spans="1:3" x14ac:dyDescent="0.2">
      <c r="A16866">
        <v>122</v>
      </c>
      <c r="B16866">
        <v>28</v>
      </c>
      <c r="C16866">
        <v>74</v>
      </c>
    </row>
    <row r="16867" spans="1:3" x14ac:dyDescent="0.2">
      <c r="A16867">
        <v>122</v>
      </c>
      <c r="B16867">
        <v>29</v>
      </c>
      <c r="C16867">
        <v>54</v>
      </c>
    </row>
    <row r="16868" spans="1:3" x14ac:dyDescent="0.2">
      <c r="A16868">
        <v>122</v>
      </c>
      <c r="B16868">
        <v>30</v>
      </c>
      <c r="C16868">
        <v>42</v>
      </c>
    </row>
    <row r="16869" spans="1:3" x14ac:dyDescent="0.2">
      <c r="A16869">
        <v>122</v>
      </c>
      <c r="B16869">
        <v>31</v>
      </c>
      <c r="C16869">
        <v>70</v>
      </c>
    </row>
    <row r="16870" spans="1:3" x14ac:dyDescent="0.2">
      <c r="A16870">
        <v>122</v>
      </c>
      <c r="B16870">
        <v>32</v>
      </c>
      <c r="C16870">
        <v>54</v>
      </c>
    </row>
    <row r="16871" spans="1:3" x14ac:dyDescent="0.2">
      <c r="A16871">
        <v>122</v>
      </c>
      <c r="B16871">
        <v>33</v>
      </c>
      <c r="C16871">
        <v>71</v>
      </c>
    </row>
    <row r="16872" spans="1:3" x14ac:dyDescent="0.2">
      <c r="A16872">
        <v>122</v>
      </c>
      <c r="B16872">
        <v>34</v>
      </c>
      <c r="C16872">
        <v>71</v>
      </c>
    </row>
    <row r="16873" spans="1:3" x14ac:dyDescent="0.2">
      <c r="A16873">
        <v>122</v>
      </c>
      <c r="B16873">
        <v>35</v>
      </c>
      <c r="C16873">
        <v>90</v>
      </c>
    </row>
    <row r="16874" spans="1:3" x14ac:dyDescent="0.2">
      <c r="A16874">
        <v>122</v>
      </c>
      <c r="B16874">
        <v>36</v>
      </c>
      <c r="C16874">
        <v>90</v>
      </c>
    </row>
    <row r="16875" spans="1:3" x14ac:dyDescent="0.2">
      <c r="A16875">
        <v>122</v>
      </c>
      <c r="B16875">
        <v>37</v>
      </c>
      <c r="C16875">
        <v>97</v>
      </c>
    </row>
    <row r="16876" spans="1:3" x14ac:dyDescent="0.2">
      <c r="A16876">
        <v>122</v>
      </c>
      <c r="B16876">
        <v>38</v>
      </c>
      <c r="C16876">
        <v>113</v>
      </c>
    </row>
    <row r="16877" spans="1:3" x14ac:dyDescent="0.2">
      <c r="A16877">
        <v>122</v>
      </c>
      <c r="B16877">
        <v>39</v>
      </c>
      <c r="C16877">
        <v>69</v>
      </c>
    </row>
    <row r="16878" spans="1:3" x14ac:dyDescent="0.2">
      <c r="A16878">
        <v>122</v>
      </c>
      <c r="B16878">
        <v>40</v>
      </c>
      <c r="C16878">
        <v>80</v>
      </c>
    </row>
    <row r="16879" spans="1:3" x14ac:dyDescent="0.2">
      <c r="A16879">
        <v>122</v>
      </c>
      <c r="B16879">
        <v>41</v>
      </c>
      <c r="C16879">
        <v>70</v>
      </c>
    </row>
    <row r="16880" spans="1:3" x14ac:dyDescent="0.2">
      <c r="A16880">
        <v>122</v>
      </c>
      <c r="B16880">
        <v>42</v>
      </c>
      <c r="C16880">
        <v>80</v>
      </c>
    </row>
    <row r="16881" spans="1:3" x14ac:dyDescent="0.2">
      <c r="A16881">
        <v>122</v>
      </c>
      <c r="B16881">
        <v>43</v>
      </c>
      <c r="C16881">
        <v>70</v>
      </c>
    </row>
    <row r="16882" spans="1:3" x14ac:dyDescent="0.2">
      <c r="A16882">
        <v>122</v>
      </c>
      <c r="B16882">
        <v>44</v>
      </c>
      <c r="C16882">
        <v>97</v>
      </c>
    </row>
    <row r="16883" spans="1:3" x14ac:dyDescent="0.2">
      <c r="A16883">
        <v>122</v>
      </c>
      <c r="B16883">
        <v>45</v>
      </c>
      <c r="C16883">
        <v>81</v>
      </c>
    </row>
    <row r="16884" spans="1:3" x14ac:dyDescent="0.2">
      <c r="A16884">
        <v>122</v>
      </c>
      <c r="B16884">
        <v>46</v>
      </c>
      <c r="C16884">
        <v>122</v>
      </c>
    </row>
    <row r="16885" spans="1:3" x14ac:dyDescent="0.2">
      <c r="A16885">
        <v>122</v>
      </c>
      <c r="B16885">
        <v>47</v>
      </c>
      <c r="C16885">
        <v>122</v>
      </c>
    </row>
    <row r="16886" spans="1:3" x14ac:dyDescent="0.2">
      <c r="A16886">
        <v>122</v>
      </c>
      <c r="B16886">
        <v>48</v>
      </c>
      <c r="C16886">
        <v>93</v>
      </c>
    </row>
    <row r="16887" spans="1:3" x14ac:dyDescent="0.2">
      <c r="A16887">
        <v>122</v>
      </c>
      <c r="B16887">
        <v>49</v>
      </c>
      <c r="C16887">
        <v>65</v>
      </c>
    </row>
    <row r="16888" spans="1:3" x14ac:dyDescent="0.2">
      <c r="A16888">
        <v>122</v>
      </c>
      <c r="B16888">
        <v>50</v>
      </c>
      <c r="C16888">
        <v>70</v>
      </c>
    </row>
    <row r="16889" spans="1:3" x14ac:dyDescent="0.2">
      <c r="A16889">
        <v>122</v>
      </c>
      <c r="B16889">
        <v>51</v>
      </c>
      <c r="C16889">
        <v>71</v>
      </c>
    </row>
    <row r="16890" spans="1:3" x14ac:dyDescent="0.2">
      <c r="A16890">
        <v>122</v>
      </c>
      <c r="B16890">
        <v>52</v>
      </c>
      <c r="C16890">
        <v>79</v>
      </c>
    </row>
    <row r="16891" spans="1:3" x14ac:dyDescent="0.2">
      <c r="A16891">
        <v>122</v>
      </c>
      <c r="B16891">
        <v>53</v>
      </c>
      <c r="C16891">
        <v>79</v>
      </c>
    </row>
    <row r="16892" spans="1:3" x14ac:dyDescent="0.2">
      <c r="A16892">
        <v>122</v>
      </c>
      <c r="B16892">
        <v>54</v>
      </c>
      <c r="C16892">
        <v>66</v>
      </c>
    </row>
    <row r="16893" spans="1:3" x14ac:dyDescent="0.2">
      <c r="A16893">
        <v>122</v>
      </c>
      <c r="B16893">
        <v>55</v>
      </c>
      <c r="C16893">
        <v>64</v>
      </c>
    </row>
    <row r="16894" spans="1:3" x14ac:dyDescent="0.2">
      <c r="A16894">
        <v>122</v>
      </c>
      <c r="B16894">
        <v>56</v>
      </c>
      <c r="C16894">
        <v>49</v>
      </c>
    </row>
    <row r="16895" spans="1:3" x14ac:dyDescent="0.2">
      <c r="A16895">
        <v>122</v>
      </c>
      <c r="B16895">
        <v>57</v>
      </c>
      <c r="C16895">
        <v>49</v>
      </c>
    </row>
    <row r="16896" spans="1:3" x14ac:dyDescent="0.2">
      <c r="A16896">
        <v>122</v>
      </c>
      <c r="B16896">
        <v>58</v>
      </c>
      <c r="C16896">
        <v>64</v>
      </c>
    </row>
    <row r="16897" spans="1:3" x14ac:dyDescent="0.2">
      <c r="A16897">
        <v>122</v>
      </c>
      <c r="B16897">
        <v>59</v>
      </c>
      <c r="C16897">
        <v>74</v>
      </c>
    </row>
    <row r="16898" spans="1:3" x14ac:dyDescent="0.2">
      <c r="A16898">
        <v>122</v>
      </c>
      <c r="B16898">
        <v>60</v>
      </c>
      <c r="C16898">
        <v>92</v>
      </c>
    </row>
    <row r="16899" spans="1:3" x14ac:dyDescent="0.2">
      <c r="A16899">
        <v>122</v>
      </c>
      <c r="B16899">
        <v>61</v>
      </c>
      <c r="C16899">
        <v>93</v>
      </c>
    </row>
    <row r="16900" spans="1:3" x14ac:dyDescent="0.2">
      <c r="A16900">
        <v>122</v>
      </c>
      <c r="B16900">
        <v>62</v>
      </c>
      <c r="C16900">
        <v>40</v>
      </c>
    </row>
    <row r="16901" spans="1:3" x14ac:dyDescent="0.2">
      <c r="A16901">
        <v>122</v>
      </c>
      <c r="B16901">
        <v>63</v>
      </c>
      <c r="C16901">
        <v>48</v>
      </c>
    </row>
    <row r="16902" spans="1:3" x14ac:dyDescent="0.2">
      <c r="A16902">
        <v>122</v>
      </c>
      <c r="B16902">
        <v>64</v>
      </c>
      <c r="C16902">
        <v>65</v>
      </c>
    </row>
    <row r="16903" spans="1:3" x14ac:dyDescent="0.2">
      <c r="A16903">
        <v>122</v>
      </c>
      <c r="B16903">
        <v>65</v>
      </c>
      <c r="C16903">
        <v>85</v>
      </c>
    </row>
    <row r="16904" spans="1:3" x14ac:dyDescent="0.2">
      <c r="A16904">
        <v>122</v>
      </c>
      <c r="B16904">
        <v>66</v>
      </c>
      <c r="C16904">
        <v>83</v>
      </c>
    </row>
    <row r="16905" spans="1:3" x14ac:dyDescent="0.2">
      <c r="A16905">
        <v>122</v>
      </c>
      <c r="B16905">
        <v>67</v>
      </c>
      <c r="C16905">
        <v>112</v>
      </c>
    </row>
    <row r="16906" spans="1:3" x14ac:dyDescent="0.2">
      <c r="A16906">
        <v>122</v>
      </c>
      <c r="B16906">
        <v>68</v>
      </c>
      <c r="C16906">
        <v>63</v>
      </c>
    </row>
    <row r="16907" spans="1:3" x14ac:dyDescent="0.2">
      <c r="A16907">
        <v>122</v>
      </c>
      <c r="B16907">
        <v>69</v>
      </c>
      <c r="C16907">
        <v>70</v>
      </c>
    </row>
    <row r="16908" spans="1:3" x14ac:dyDescent="0.2">
      <c r="A16908">
        <v>122</v>
      </c>
      <c r="B16908">
        <v>70</v>
      </c>
      <c r="C16908">
        <v>83</v>
      </c>
    </row>
    <row r="16909" spans="1:3" x14ac:dyDescent="0.2">
      <c r="A16909">
        <v>122</v>
      </c>
      <c r="B16909">
        <v>71</v>
      </c>
      <c r="C16909">
        <v>88</v>
      </c>
    </row>
    <row r="16910" spans="1:3" x14ac:dyDescent="0.2">
      <c r="A16910">
        <v>122</v>
      </c>
      <c r="B16910">
        <v>72</v>
      </c>
      <c r="C16910">
        <v>41</v>
      </c>
    </row>
    <row r="16911" spans="1:3" x14ac:dyDescent="0.2">
      <c r="A16911">
        <v>122</v>
      </c>
      <c r="B16911">
        <v>73</v>
      </c>
      <c r="C16911">
        <v>79</v>
      </c>
    </row>
    <row r="16912" spans="1:3" x14ac:dyDescent="0.2">
      <c r="A16912">
        <v>122</v>
      </c>
      <c r="B16912">
        <v>74</v>
      </c>
      <c r="C16912">
        <v>88</v>
      </c>
    </row>
    <row r="16913" spans="1:3" x14ac:dyDescent="0.2">
      <c r="A16913">
        <v>122</v>
      </c>
      <c r="B16913">
        <v>75</v>
      </c>
      <c r="C16913">
        <v>65</v>
      </c>
    </row>
    <row r="16914" spans="1:3" x14ac:dyDescent="0.2">
      <c r="A16914">
        <v>122</v>
      </c>
      <c r="B16914">
        <v>76</v>
      </c>
      <c r="C16914">
        <v>122</v>
      </c>
    </row>
    <row r="16915" spans="1:3" x14ac:dyDescent="0.2">
      <c r="A16915">
        <v>122</v>
      </c>
      <c r="B16915">
        <v>77</v>
      </c>
      <c r="C16915">
        <v>76</v>
      </c>
    </row>
    <row r="16916" spans="1:3" x14ac:dyDescent="0.2">
      <c r="A16916">
        <v>122</v>
      </c>
      <c r="B16916">
        <v>78</v>
      </c>
      <c r="C16916">
        <v>103</v>
      </c>
    </row>
    <row r="16917" spans="1:3" x14ac:dyDescent="0.2">
      <c r="A16917">
        <v>122</v>
      </c>
      <c r="B16917">
        <v>79</v>
      </c>
      <c r="C16917">
        <v>99</v>
      </c>
    </row>
    <row r="16918" spans="1:3" x14ac:dyDescent="0.2">
      <c r="A16918">
        <v>122</v>
      </c>
      <c r="B16918">
        <v>80</v>
      </c>
      <c r="C16918">
        <v>83</v>
      </c>
    </row>
    <row r="16919" spans="1:3" x14ac:dyDescent="0.2">
      <c r="A16919">
        <v>122</v>
      </c>
      <c r="B16919">
        <v>81</v>
      </c>
      <c r="C16919">
        <v>80</v>
      </c>
    </row>
    <row r="16920" spans="1:3" x14ac:dyDescent="0.2">
      <c r="A16920">
        <v>122</v>
      </c>
      <c r="B16920">
        <v>82</v>
      </c>
      <c r="C16920">
        <v>90</v>
      </c>
    </row>
    <row r="16921" spans="1:3" x14ac:dyDescent="0.2">
      <c r="A16921">
        <v>122</v>
      </c>
      <c r="B16921">
        <v>83</v>
      </c>
      <c r="C16921">
        <v>130</v>
      </c>
    </row>
    <row r="16922" spans="1:3" x14ac:dyDescent="0.2">
      <c r="A16922">
        <v>122</v>
      </c>
      <c r="B16922">
        <v>84</v>
      </c>
      <c r="C16922">
        <v>46</v>
      </c>
    </row>
    <row r="16923" spans="1:3" x14ac:dyDescent="0.2">
      <c r="A16923">
        <v>122</v>
      </c>
      <c r="B16923">
        <v>85</v>
      </c>
      <c r="C16923">
        <v>46</v>
      </c>
    </row>
    <row r="16924" spans="1:3" x14ac:dyDescent="0.2">
      <c r="A16924">
        <v>122</v>
      </c>
      <c r="B16924">
        <v>86</v>
      </c>
      <c r="C16924">
        <v>63</v>
      </c>
    </row>
    <row r="16925" spans="1:3" x14ac:dyDescent="0.2">
      <c r="A16925">
        <v>122</v>
      </c>
      <c r="B16925">
        <v>87</v>
      </c>
      <c r="C16925">
        <v>113</v>
      </c>
    </row>
    <row r="16926" spans="1:3" x14ac:dyDescent="0.2">
      <c r="A16926">
        <v>122</v>
      </c>
      <c r="B16926">
        <v>88</v>
      </c>
      <c r="C16926">
        <v>85</v>
      </c>
    </row>
    <row r="16927" spans="1:3" x14ac:dyDescent="0.2">
      <c r="A16927">
        <v>122</v>
      </c>
      <c r="B16927">
        <v>89</v>
      </c>
      <c r="C16927">
        <v>103</v>
      </c>
    </row>
    <row r="16928" spans="1:3" x14ac:dyDescent="0.2">
      <c r="A16928">
        <v>122</v>
      </c>
      <c r="B16928">
        <v>90</v>
      </c>
      <c r="C16928">
        <v>105</v>
      </c>
    </row>
    <row r="16929" spans="1:3" x14ac:dyDescent="0.2">
      <c r="A16929">
        <v>122</v>
      </c>
      <c r="B16929">
        <v>91</v>
      </c>
      <c r="C16929">
        <v>74</v>
      </c>
    </row>
    <row r="16930" spans="1:3" x14ac:dyDescent="0.2">
      <c r="A16930">
        <v>122</v>
      </c>
      <c r="B16930">
        <v>92</v>
      </c>
      <c r="C16930">
        <v>61</v>
      </c>
    </row>
    <row r="16931" spans="1:3" x14ac:dyDescent="0.2">
      <c r="A16931">
        <v>122</v>
      </c>
      <c r="B16931">
        <v>93</v>
      </c>
      <c r="C16931">
        <v>76</v>
      </c>
    </row>
    <row r="16932" spans="1:3" x14ac:dyDescent="0.2">
      <c r="A16932">
        <v>122</v>
      </c>
      <c r="B16932">
        <v>94</v>
      </c>
      <c r="C16932">
        <v>93</v>
      </c>
    </row>
    <row r="16933" spans="1:3" x14ac:dyDescent="0.2">
      <c r="A16933">
        <v>122</v>
      </c>
      <c r="B16933">
        <v>95</v>
      </c>
      <c r="C16933">
        <v>42</v>
      </c>
    </row>
    <row r="16934" spans="1:3" x14ac:dyDescent="0.2">
      <c r="A16934">
        <v>122</v>
      </c>
      <c r="B16934">
        <v>96</v>
      </c>
      <c r="C16934">
        <v>42</v>
      </c>
    </row>
    <row r="16935" spans="1:3" x14ac:dyDescent="0.2">
      <c r="A16935">
        <v>122</v>
      </c>
      <c r="B16935">
        <v>97</v>
      </c>
      <c r="C16935">
        <v>93</v>
      </c>
    </row>
    <row r="16936" spans="1:3" x14ac:dyDescent="0.2">
      <c r="A16936">
        <v>122</v>
      </c>
      <c r="B16936">
        <v>98</v>
      </c>
      <c r="C16936">
        <v>117</v>
      </c>
    </row>
    <row r="16937" spans="1:3" x14ac:dyDescent="0.2">
      <c r="A16937">
        <v>122</v>
      </c>
      <c r="B16937">
        <v>99</v>
      </c>
      <c r="C16937">
        <v>85</v>
      </c>
    </row>
    <row r="16938" spans="1:3" x14ac:dyDescent="0.2">
      <c r="A16938">
        <v>122</v>
      </c>
      <c r="B16938">
        <v>100</v>
      </c>
      <c r="C16938">
        <v>85</v>
      </c>
    </row>
    <row r="16939" spans="1:3" x14ac:dyDescent="0.2">
      <c r="A16939">
        <v>122</v>
      </c>
      <c r="B16939">
        <v>101</v>
      </c>
      <c r="C16939">
        <v>44</v>
      </c>
    </row>
    <row r="16940" spans="1:3" x14ac:dyDescent="0.2">
      <c r="A16940">
        <v>122</v>
      </c>
      <c r="B16940">
        <v>102</v>
      </c>
      <c r="C16940">
        <v>44</v>
      </c>
    </row>
    <row r="16941" spans="1:3" x14ac:dyDescent="0.2">
      <c r="A16941">
        <v>122</v>
      </c>
      <c r="B16941">
        <v>103</v>
      </c>
      <c r="C16941">
        <v>99</v>
      </c>
    </row>
    <row r="16942" spans="1:3" x14ac:dyDescent="0.2">
      <c r="A16942">
        <v>122</v>
      </c>
      <c r="B16942">
        <v>104</v>
      </c>
      <c r="C16942">
        <v>99</v>
      </c>
    </row>
    <row r="16943" spans="1:3" x14ac:dyDescent="0.2">
      <c r="A16943">
        <v>122</v>
      </c>
      <c r="B16943">
        <v>105</v>
      </c>
      <c r="C16943">
        <v>65</v>
      </c>
    </row>
    <row r="16944" spans="1:3" x14ac:dyDescent="0.2">
      <c r="A16944">
        <v>122</v>
      </c>
      <c r="B16944">
        <v>106</v>
      </c>
      <c r="C16944">
        <v>92</v>
      </c>
    </row>
    <row r="16945" spans="1:3" x14ac:dyDescent="0.2">
      <c r="A16945">
        <v>122</v>
      </c>
      <c r="B16945">
        <v>107</v>
      </c>
      <c r="C16945">
        <v>63</v>
      </c>
    </row>
    <row r="16946" spans="1:3" x14ac:dyDescent="0.2">
      <c r="A16946">
        <v>122</v>
      </c>
      <c r="B16946">
        <v>108</v>
      </c>
      <c r="C16946">
        <v>10</v>
      </c>
    </row>
    <row r="16947" spans="1:3" x14ac:dyDescent="0.2">
      <c r="A16947">
        <v>122</v>
      </c>
      <c r="B16947">
        <v>109</v>
      </c>
      <c r="C16947">
        <v>97</v>
      </c>
    </row>
    <row r="16948" spans="1:3" x14ac:dyDescent="0.2">
      <c r="A16948">
        <v>122</v>
      </c>
      <c r="B16948">
        <v>110</v>
      </c>
      <c r="C16948">
        <v>37</v>
      </c>
    </row>
    <row r="16949" spans="1:3" x14ac:dyDescent="0.2">
      <c r="A16949">
        <v>122</v>
      </c>
      <c r="B16949">
        <v>111</v>
      </c>
      <c r="C16949">
        <v>37</v>
      </c>
    </row>
    <row r="16950" spans="1:3" x14ac:dyDescent="0.2">
      <c r="A16950">
        <v>122</v>
      </c>
      <c r="B16950">
        <v>112</v>
      </c>
      <c r="C16950">
        <v>10</v>
      </c>
    </row>
    <row r="16951" spans="1:3" x14ac:dyDescent="0.2">
      <c r="A16951">
        <v>122</v>
      </c>
      <c r="B16951">
        <v>113</v>
      </c>
      <c r="C16951">
        <v>10</v>
      </c>
    </row>
    <row r="16952" spans="1:3" x14ac:dyDescent="0.2">
      <c r="A16952">
        <v>122</v>
      </c>
      <c r="B16952">
        <v>114</v>
      </c>
      <c r="C16952">
        <v>92</v>
      </c>
    </row>
    <row r="16953" spans="1:3" x14ac:dyDescent="0.2">
      <c r="A16953">
        <v>122</v>
      </c>
      <c r="B16953">
        <v>115</v>
      </c>
      <c r="C16953">
        <v>105</v>
      </c>
    </row>
    <row r="16954" spans="1:3" x14ac:dyDescent="0.2">
      <c r="A16954">
        <v>122</v>
      </c>
      <c r="B16954">
        <v>116</v>
      </c>
      <c r="C16954">
        <v>49</v>
      </c>
    </row>
    <row r="16955" spans="1:3" x14ac:dyDescent="0.2">
      <c r="A16955">
        <v>122</v>
      </c>
      <c r="B16955">
        <v>117</v>
      </c>
      <c r="C16955">
        <v>112</v>
      </c>
    </row>
    <row r="16956" spans="1:3" x14ac:dyDescent="0.2">
      <c r="A16956">
        <v>122</v>
      </c>
      <c r="B16956">
        <v>118</v>
      </c>
      <c r="C16956">
        <v>101</v>
      </c>
    </row>
    <row r="16957" spans="1:3" x14ac:dyDescent="0.2">
      <c r="A16957">
        <v>122</v>
      </c>
      <c r="B16957">
        <v>119</v>
      </c>
      <c r="C16957">
        <v>87</v>
      </c>
    </row>
    <row r="16958" spans="1:3" x14ac:dyDescent="0.2">
      <c r="A16958">
        <v>122</v>
      </c>
      <c r="B16958">
        <v>120</v>
      </c>
      <c r="C16958">
        <v>67</v>
      </c>
    </row>
    <row r="16959" spans="1:3" x14ac:dyDescent="0.2">
      <c r="A16959">
        <v>122</v>
      </c>
      <c r="B16959">
        <v>121</v>
      </c>
      <c r="C16959">
        <v>44</v>
      </c>
    </row>
    <row r="16960" spans="1:3" x14ac:dyDescent="0.2">
      <c r="A16960">
        <v>122</v>
      </c>
      <c r="B16960">
        <v>122</v>
      </c>
      <c r="C16960">
        <v>122</v>
      </c>
    </row>
    <row r="16961" spans="1:3" x14ac:dyDescent="0.2">
      <c r="A16961">
        <v>122</v>
      </c>
      <c r="B16961">
        <v>123</v>
      </c>
      <c r="C16961">
        <v>92</v>
      </c>
    </row>
    <row r="16962" spans="1:3" x14ac:dyDescent="0.2">
      <c r="A16962">
        <v>122</v>
      </c>
      <c r="B16962">
        <v>124</v>
      </c>
      <c r="C16962">
        <v>92</v>
      </c>
    </row>
    <row r="16963" spans="1:3" x14ac:dyDescent="0.2">
      <c r="A16963">
        <v>122</v>
      </c>
      <c r="B16963">
        <v>125</v>
      </c>
      <c r="C16963">
        <v>123</v>
      </c>
    </row>
    <row r="16964" spans="1:3" x14ac:dyDescent="0.2">
      <c r="A16964">
        <v>122</v>
      </c>
      <c r="B16964">
        <v>126</v>
      </c>
      <c r="C16964">
        <v>110</v>
      </c>
    </row>
    <row r="16965" spans="1:3" x14ac:dyDescent="0.2">
      <c r="A16965">
        <v>122</v>
      </c>
      <c r="B16965">
        <v>127</v>
      </c>
      <c r="C16965">
        <v>87</v>
      </c>
    </row>
    <row r="16966" spans="1:3" x14ac:dyDescent="0.2">
      <c r="A16966">
        <v>122</v>
      </c>
      <c r="B16966">
        <v>128</v>
      </c>
      <c r="C16966">
        <v>63</v>
      </c>
    </row>
    <row r="16967" spans="1:3" x14ac:dyDescent="0.2">
      <c r="A16967">
        <v>122</v>
      </c>
      <c r="B16967">
        <v>129</v>
      </c>
      <c r="C16967">
        <v>87</v>
      </c>
    </row>
    <row r="16968" spans="1:3" x14ac:dyDescent="0.2">
      <c r="A16968">
        <v>122</v>
      </c>
      <c r="B16968">
        <v>130</v>
      </c>
      <c r="C16968">
        <v>108</v>
      </c>
    </row>
    <row r="16969" spans="1:3" x14ac:dyDescent="0.2">
      <c r="A16969">
        <v>122</v>
      </c>
      <c r="B16969">
        <v>131</v>
      </c>
      <c r="C16969">
        <v>67</v>
      </c>
    </row>
    <row r="16970" spans="1:3" x14ac:dyDescent="0.2">
      <c r="A16970">
        <v>122</v>
      </c>
      <c r="B16970">
        <v>132</v>
      </c>
      <c r="C16970">
        <v>123</v>
      </c>
    </row>
    <row r="16971" spans="1:3" x14ac:dyDescent="0.2">
      <c r="A16971">
        <v>122</v>
      </c>
      <c r="B16971">
        <v>133</v>
      </c>
      <c r="C16971">
        <v>106</v>
      </c>
    </row>
    <row r="16972" spans="1:3" x14ac:dyDescent="0.2">
      <c r="A16972">
        <v>122</v>
      </c>
      <c r="B16972">
        <v>134</v>
      </c>
      <c r="C16972">
        <v>106</v>
      </c>
    </row>
    <row r="16973" spans="1:3" x14ac:dyDescent="0.2">
      <c r="A16973">
        <v>122</v>
      </c>
      <c r="B16973">
        <v>135</v>
      </c>
      <c r="C16973">
        <v>114</v>
      </c>
    </row>
    <row r="16974" spans="1:3" x14ac:dyDescent="0.2">
      <c r="A16974">
        <v>122</v>
      </c>
      <c r="B16974">
        <v>136</v>
      </c>
      <c r="C16974">
        <v>60</v>
      </c>
    </row>
    <row r="16975" spans="1:3" x14ac:dyDescent="0.2">
      <c r="A16975">
        <v>122</v>
      </c>
      <c r="B16975">
        <v>137</v>
      </c>
      <c r="C16975">
        <v>60</v>
      </c>
    </row>
    <row r="16976" spans="1:3" x14ac:dyDescent="0.2">
      <c r="A16976">
        <v>123</v>
      </c>
      <c r="B16976">
        <v>0</v>
      </c>
      <c r="C16976">
        <v>41</v>
      </c>
    </row>
    <row r="16977" spans="1:3" x14ac:dyDescent="0.2">
      <c r="A16977">
        <v>123</v>
      </c>
      <c r="B16977">
        <v>1</v>
      </c>
      <c r="C16977">
        <v>41</v>
      </c>
    </row>
    <row r="16978" spans="1:3" x14ac:dyDescent="0.2">
      <c r="A16978">
        <v>123</v>
      </c>
      <c r="B16978">
        <v>2</v>
      </c>
      <c r="C16978">
        <v>31</v>
      </c>
    </row>
    <row r="16979" spans="1:3" x14ac:dyDescent="0.2">
      <c r="A16979">
        <v>123</v>
      </c>
      <c r="B16979">
        <v>3</v>
      </c>
      <c r="C16979">
        <v>27</v>
      </c>
    </row>
    <row r="16980" spans="1:3" x14ac:dyDescent="0.2">
      <c r="A16980">
        <v>123</v>
      </c>
      <c r="B16980">
        <v>4</v>
      </c>
      <c r="C16980">
        <v>79</v>
      </c>
    </row>
    <row r="16981" spans="1:3" x14ac:dyDescent="0.2">
      <c r="A16981">
        <v>123</v>
      </c>
      <c r="B16981">
        <v>5</v>
      </c>
      <c r="C16981">
        <v>74</v>
      </c>
    </row>
    <row r="16982" spans="1:3" x14ac:dyDescent="0.2">
      <c r="A16982">
        <v>123</v>
      </c>
      <c r="B16982">
        <v>6</v>
      </c>
      <c r="C16982">
        <v>103</v>
      </c>
    </row>
    <row r="16983" spans="1:3" x14ac:dyDescent="0.2">
      <c r="A16983">
        <v>123</v>
      </c>
      <c r="B16983">
        <v>7</v>
      </c>
      <c r="C16983">
        <v>105</v>
      </c>
    </row>
    <row r="16984" spans="1:3" x14ac:dyDescent="0.2">
      <c r="A16984">
        <v>123</v>
      </c>
      <c r="B16984">
        <v>8</v>
      </c>
      <c r="C16984">
        <v>70</v>
      </c>
    </row>
    <row r="16985" spans="1:3" x14ac:dyDescent="0.2">
      <c r="A16985">
        <v>123</v>
      </c>
      <c r="B16985">
        <v>9</v>
      </c>
      <c r="C16985">
        <v>71</v>
      </c>
    </row>
    <row r="16986" spans="1:3" x14ac:dyDescent="0.2">
      <c r="A16986">
        <v>123</v>
      </c>
      <c r="B16986">
        <v>10</v>
      </c>
      <c r="C16986">
        <v>44</v>
      </c>
    </row>
    <row r="16987" spans="1:3" x14ac:dyDescent="0.2">
      <c r="A16987">
        <v>123</v>
      </c>
      <c r="B16987">
        <v>11</v>
      </c>
      <c r="C16987">
        <v>79</v>
      </c>
    </row>
    <row r="16988" spans="1:3" x14ac:dyDescent="0.2">
      <c r="A16988">
        <v>123</v>
      </c>
      <c r="B16988">
        <v>12</v>
      </c>
      <c r="C16988">
        <v>71</v>
      </c>
    </row>
    <row r="16989" spans="1:3" x14ac:dyDescent="0.2">
      <c r="A16989">
        <v>123</v>
      </c>
      <c r="B16989">
        <v>13</v>
      </c>
      <c r="C16989">
        <v>105</v>
      </c>
    </row>
    <row r="16990" spans="1:3" x14ac:dyDescent="0.2">
      <c r="A16990">
        <v>123</v>
      </c>
      <c r="B16990">
        <v>14</v>
      </c>
      <c r="C16990">
        <v>105</v>
      </c>
    </row>
    <row r="16991" spans="1:3" x14ac:dyDescent="0.2">
      <c r="A16991">
        <v>123</v>
      </c>
      <c r="B16991">
        <v>15</v>
      </c>
      <c r="C16991">
        <v>69</v>
      </c>
    </row>
    <row r="16992" spans="1:3" x14ac:dyDescent="0.2">
      <c r="A16992">
        <v>123</v>
      </c>
      <c r="B16992">
        <v>16</v>
      </c>
      <c r="C16992">
        <v>79</v>
      </c>
    </row>
    <row r="16993" spans="1:3" x14ac:dyDescent="0.2">
      <c r="A16993">
        <v>123</v>
      </c>
      <c r="B16993">
        <v>17</v>
      </c>
      <c r="C16993">
        <v>50</v>
      </c>
    </row>
    <row r="16994" spans="1:3" x14ac:dyDescent="0.2">
      <c r="A16994">
        <v>123</v>
      </c>
      <c r="B16994">
        <v>18</v>
      </c>
      <c r="C16994">
        <v>79</v>
      </c>
    </row>
    <row r="16995" spans="1:3" x14ac:dyDescent="0.2">
      <c r="A16995">
        <v>123</v>
      </c>
      <c r="B16995">
        <v>19</v>
      </c>
      <c r="C16995">
        <v>69</v>
      </c>
    </row>
    <row r="16996" spans="1:3" x14ac:dyDescent="0.2">
      <c r="A16996">
        <v>123</v>
      </c>
      <c r="B16996">
        <v>20</v>
      </c>
      <c r="C16996">
        <v>66</v>
      </c>
    </row>
    <row r="16997" spans="1:3" x14ac:dyDescent="0.2">
      <c r="A16997">
        <v>123</v>
      </c>
      <c r="B16997">
        <v>21</v>
      </c>
      <c r="C16997">
        <v>99</v>
      </c>
    </row>
    <row r="16998" spans="1:3" x14ac:dyDescent="0.2">
      <c r="A16998">
        <v>123</v>
      </c>
      <c r="B16998">
        <v>22</v>
      </c>
      <c r="C16998">
        <v>80</v>
      </c>
    </row>
    <row r="16999" spans="1:3" x14ac:dyDescent="0.2">
      <c r="A16999">
        <v>123</v>
      </c>
      <c r="B16999">
        <v>23</v>
      </c>
      <c r="C16999">
        <v>66</v>
      </c>
    </row>
    <row r="17000" spans="1:3" x14ac:dyDescent="0.2">
      <c r="A17000">
        <v>123</v>
      </c>
      <c r="B17000">
        <v>24</v>
      </c>
      <c r="C17000">
        <v>64</v>
      </c>
    </row>
    <row r="17001" spans="1:3" x14ac:dyDescent="0.2">
      <c r="A17001">
        <v>123</v>
      </c>
      <c r="B17001">
        <v>25</v>
      </c>
      <c r="C17001">
        <v>50</v>
      </c>
    </row>
    <row r="17002" spans="1:3" x14ac:dyDescent="0.2">
      <c r="A17002">
        <v>123</v>
      </c>
      <c r="B17002">
        <v>26</v>
      </c>
      <c r="C17002">
        <v>69</v>
      </c>
    </row>
    <row r="17003" spans="1:3" x14ac:dyDescent="0.2">
      <c r="A17003">
        <v>123</v>
      </c>
      <c r="B17003">
        <v>27</v>
      </c>
      <c r="C17003">
        <v>46</v>
      </c>
    </row>
    <row r="17004" spans="1:3" x14ac:dyDescent="0.2">
      <c r="A17004">
        <v>123</v>
      </c>
      <c r="B17004">
        <v>28</v>
      </c>
      <c r="C17004">
        <v>65</v>
      </c>
    </row>
    <row r="17005" spans="1:3" x14ac:dyDescent="0.2">
      <c r="A17005">
        <v>123</v>
      </c>
      <c r="B17005">
        <v>29</v>
      </c>
      <c r="C17005">
        <v>71</v>
      </c>
    </row>
    <row r="17006" spans="1:3" x14ac:dyDescent="0.2">
      <c r="A17006">
        <v>123</v>
      </c>
      <c r="B17006">
        <v>30</v>
      </c>
      <c r="C17006">
        <v>49</v>
      </c>
    </row>
    <row r="17007" spans="1:3" x14ac:dyDescent="0.2">
      <c r="A17007">
        <v>123</v>
      </c>
      <c r="B17007">
        <v>31</v>
      </c>
      <c r="C17007">
        <v>46</v>
      </c>
    </row>
    <row r="17008" spans="1:3" x14ac:dyDescent="0.2">
      <c r="A17008">
        <v>123</v>
      </c>
      <c r="B17008">
        <v>32</v>
      </c>
      <c r="C17008">
        <v>74</v>
      </c>
    </row>
    <row r="17009" spans="1:3" x14ac:dyDescent="0.2">
      <c r="A17009">
        <v>123</v>
      </c>
      <c r="B17009">
        <v>33</v>
      </c>
      <c r="C17009">
        <v>88</v>
      </c>
    </row>
    <row r="17010" spans="1:3" x14ac:dyDescent="0.2">
      <c r="A17010">
        <v>123</v>
      </c>
      <c r="B17010">
        <v>34</v>
      </c>
      <c r="C17010">
        <v>99</v>
      </c>
    </row>
    <row r="17011" spans="1:3" x14ac:dyDescent="0.2">
      <c r="A17011">
        <v>123</v>
      </c>
      <c r="B17011">
        <v>35</v>
      </c>
      <c r="C17011">
        <v>103</v>
      </c>
    </row>
    <row r="17012" spans="1:3" x14ac:dyDescent="0.2">
      <c r="A17012">
        <v>123</v>
      </c>
      <c r="B17012">
        <v>36</v>
      </c>
      <c r="C17012">
        <v>27</v>
      </c>
    </row>
    <row r="17013" spans="1:3" x14ac:dyDescent="0.2">
      <c r="A17013">
        <v>123</v>
      </c>
      <c r="B17013">
        <v>37</v>
      </c>
      <c r="C17013">
        <v>67</v>
      </c>
    </row>
    <row r="17014" spans="1:3" x14ac:dyDescent="0.2">
      <c r="A17014">
        <v>123</v>
      </c>
      <c r="B17014">
        <v>38</v>
      </c>
      <c r="C17014">
        <v>117</v>
      </c>
    </row>
    <row r="17015" spans="1:3" x14ac:dyDescent="0.2">
      <c r="A17015">
        <v>123</v>
      </c>
      <c r="B17015">
        <v>39</v>
      </c>
      <c r="C17015">
        <v>80</v>
      </c>
    </row>
    <row r="17016" spans="1:3" x14ac:dyDescent="0.2">
      <c r="A17016">
        <v>123</v>
      </c>
      <c r="B17016">
        <v>40</v>
      </c>
      <c r="C17016">
        <v>85</v>
      </c>
    </row>
    <row r="17017" spans="1:3" x14ac:dyDescent="0.2">
      <c r="A17017">
        <v>123</v>
      </c>
      <c r="B17017">
        <v>41</v>
      </c>
      <c r="C17017">
        <v>46</v>
      </c>
    </row>
    <row r="17018" spans="1:3" x14ac:dyDescent="0.2">
      <c r="A17018">
        <v>123</v>
      </c>
      <c r="B17018">
        <v>42</v>
      </c>
      <c r="C17018">
        <v>46</v>
      </c>
    </row>
    <row r="17019" spans="1:3" x14ac:dyDescent="0.2">
      <c r="A17019">
        <v>123</v>
      </c>
      <c r="B17019">
        <v>43</v>
      </c>
      <c r="C17019">
        <v>46</v>
      </c>
    </row>
    <row r="17020" spans="1:3" x14ac:dyDescent="0.2">
      <c r="A17020">
        <v>123</v>
      </c>
      <c r="B17020">
        <v>44</v>
      </c>
      <c r="C17020">
        <v>67</v>
      </c>
    </row>
    <row r="17021" spans="1:3" x14ac:dyDescent="0.2">
      <c r="A17021">
        <v>123</v>
      </c>
      <c r="B17021">
        <v>45</v>
      </c>
      <c r="C17021">
        <v>74</v>
      </c>
    </row>
    <row r="17022" spans="1:3" x14ac:dyDescent="0.2">
      <c r="A17022">
        <v>123</v>
      </c>
      <c r="B17022">
        <v>46</v>
      </c>
      <c r="C17022">
        <v>92</v>
      </c>
    </row>
    <row r="17023" spans="1:3" x14ac:dyDescent="0.2">
      <c r="A17023">
        <v>123</v>
      </c>
      <c r="B17023">
        <v>47</v>
      </c>
      <c r="C17023">
        <v>92</v>
      </c>
    </row>
    <row r="17024" spans="1:3" x14ac:dyDescent="0.2">
      <c r="A17024">
        <v>123</v>
      </c>
      <c r="B17024">
        <v>48</v>
      </c>
      <c r="C17024">
        <v>63</v>
      </c>
    </row>
    <row r="17025" spans="1:3" x14ac:dyDescent="0.2">
      <c r="A17025">
        <v>123</v>
      </c>
      <c r="B17025">
        <v>49</v>
      </c>
      <c r="C17025">
        <v>93</v>
      </c>
    </row>
    <row r="17026" spans="1:3" x14ac:dyDescent="0.2">
      <c r="A17026">
        <v>123</v>
      </c>
      <c r="B17026">
        <v>50</v>
      </c>
      <c r="C17026">
        <v>46</v>
      </c>
    </row>
    <row r="17027" spans="1:3" x14ac:dyDescent="0.2">
      <c r="A17027">
        <v>123</v>
      </c>
      <c r="B17027">
        <v>51</v>
      </c>
      <c r="C17027">
        <v>88</v>
      </c>
    </row>
    <row r="17028" spans="1:3" x14ac:dyDescent="0.2">
      <c r="A17028">
        <v>123</v>
      </c>
      <c r="B17028">
        <v>52</v>
      </c>
      <c r="C17028">
        <v>99</v>
      </c>
    </row>
    <row r="17029" spans="1:3" x14ac:dyDescent="0.2">
      <c r="A17029">
        <v>123</v>
      </c>
      <c r="B17029">
        <v>53</v>
      </c>
      <c r="C17029">
        <v>70</v>
      </c>
    </row>
    <row r="17030" spans="1:3" x14ac:dyDescent="0.2">
      <c r="A17030">
        <v>123</v>
      </c>
      <c r="B17030">
        <v>54</v>
      </c>
      <c r="C17030">
        <v>85</v>
      </c>
    </row>
    <row r="17031" spans="1:3" x14ac:dyDescent="0.2">
      <c r="A17031">
        <v>123</v>
      </c>
      <c r="B17031">
        <v>55</v>
      </c>
      <c r="C17031">
        <v>65</v>
      </c>
    </row>
    <row r="17032" spans="1:3" x14ac:dyDescent="0.2">
      <c r="A17032">
        <v>123</v>
      </c>
      <c r="B17032">
        <v>56</v>
      </c>
      <c r="C17032">
        <v>83</v>
      </c>
    </row>
    <row r="17033" spans="1:3" x14ac:dyDescent="0.2">
      <c r="A17033">
        <v>123</v>
      </c>
      <c r="B17033">
        <v>57</v>
      </c>
      <c r="C17033">
        <v>83</v>
      </c>
    </row>
    <row r="17034" spans="1:3" x14ac:dyDescent="0.2">
      <c r="A17034">
        <v>123</v>
      </c>
      <c r="B17034">
        <v>58</v>
      </c>
      <c r="C17034">
        <v>65</v>
      </c>
    </row>
    <row r="17035" spans="1:3" x14ac:dyDescent="0.2">
      <c r="A17035">
        <v>123</v>
      </c>
      <c r="B17035">
        <v>59</v>
      </c>
      <c r="C17035">
        <v>65</v>
      </c>
    </row>
    <row r="17036" spans="1:3" x14ac:dyDescent="0.2">
      <c r="A17036">
        <v>123</v>
      </c>
      <c r="B17036">
        <v>60</v>
      </c>
      <c r="C17036">
        <v>106</v>
      </c>
    </row>
    <row r="17037" spans="1:3" x14ac:dyDescent="0.2">
      <c r="A17037">
        <v>123</v>
      </c>
      <c r="B17037">
        <v>61</v>
      </c>
      <c r="C17037">
        <v>63</v>
      </c>
    </row>
    <row r="17038" spans="1:3" x14ac:dyDescent="0.2">
      <c r="A17038">
        <v>123</v>
      </c>
      <c r="B17038">
        <v>62</v>
      </c>
      <c r="C17038">
        <v>64</v>
      </c>
    </row>
    <row r="17039" spans="1:3" x14ac:dyDescent="0.2">
      <c r="A17039">
        <v>123</v>
      </c>
      <c r="B17039">
        <v>63</v>
      </c>
      <c r="C17039">
        <v>67</v>
      </c>
    </row>
    <row r="17040" spans="1:3" x14ac:dyDescent="0.2">
      <c r="A17040">
        <v>123</v>
      </c>
      <c r="B17040">
        <v>64</v>
      </c>
      <c r="C17040">
        <v>76</v>
      </c>
    </row>
    <row r="17041" spans="1:3" x14ac:dyDescent="0.2">
      <c r="A17041">
        <v>123</v>
      </c>
      <c r="B17041">
        <v>65</v>
      </c>
      <c r="C17041">
        <v>97</v>
      </c>
    </row>
    <row r="17042" spans="1:3" x14ac:dyDescent="0.2">
      <c r="A17042">
        <v>123</v>
      </c>
      <c r="B17042">
        <v>66</v>
      </c>
      <c r="C17042">
        <v>93</v>
      </c>
    </row>
    <row r="17043" spans="1:3" x14ac:dyDescent="0.2">
      <c r="A17043">
        <v>123</v>
      </c>
      <c r="B17043">
        <v>67</v>
      </c>
      <c r="C17043">
        <v>60</v>
      </c>
    </row>
    <row r="17044" spans="1:3" x14ac:dyDescent="0.2">
      <c r="A17044">
        <v>123</v>
      </c>
      <c r="B17044">
        <v>68</v>
      </c>
      <c r="C17044">
        <v>101</v>
      </c>
    </row>
    <row r="17045" spans="1:3" x14ac:dyDescent="0.2">
      <c r="A17045">
        <v>123</v>
      </c>
      <c r="B17045">
        <v>69</v>
      </c>
      <c r="C17045">
        <v>46</v>
      </c>
    </row>
    <row r="17046" spans="1:3" x14ac:dyDescent="0.2">
      <c r="A17046">
        <v>123</v>
      </c>
      <c r="B17046">
        <v>70</v>
      </c>
      <c r="C17046">
        <v>10</v>
      </c>
    </row>
    <row r="17047" spans="1:3" x14ac:dyDescent="0.2">
      <c r="A17047">
        <v>123</v>
      </c>
      <c r="B17047">
        <v>71</v>
      </c>
      <c r="C17047">
        <v>122</v>
      </c>
    </row>
    <row r="17048" spans="1:3" x14ac:dyDescent="0.2">
      <c r="A17048">
        <v>123</v>
      </c>
      <c r="B17048">
        <v>72</v>
      </c>
      <c r="C17048">
        <v>66</v>
      </c>
    </row>
    <row r="17049" spans="1:3" x14ac:dyDescent="0.2">
      <c r="A17049">
        <v>123</v>
      </c>
      <c r="B17049">
        <v>73</v>
      </c>
      <c r="C17049">
        <v>99</v>
      </c>
    </row>
    <row r="17050" spans="1:3" x14ac:dyDescent="0.2">
      <c r="A17050">
        <v>123</v>
      </c>
      <c r="B17050">
        <v>74</v>
      </c>
      <c r="C17050">
        <v>122</v>
      </c>
    </row>
    <row r="17051" spans="1:3" x14ac:dyDescent="0.2">
      <c r="A17051">
        <v>123</v>
      </c>
      <c r="B17051">
        <v>75</v>
      </c>
      <c r="C17051">
        <v>76</v>
      </c>
    </row>
    <row r="17052" spans="1:3" x14ac:dyDescent="0.2">
      <c r="A17052">
        <v>123</v>
      </c>
      <c r="B17052">
        <v>76</v>
      </c>
      <c r="C17052">
        <v>37</v>
      </c>
    </row>
    <row r="17053" spans="1:3" x14ac:dyDescent="0.2">
      <c r="A17053">
        <v>123</v>
      </c>
      <c r="B17053">
        <v>77</v>
      </c>
      <c r="C17053">
        <v>37</v>
      </c>
    </row>
    <row r="17054" spans="1:3" x14ac:dyDescent="0.2">
      <c r="A17054">
        <v>123</v>
      </c>
      <c r="B17054">
        <v>78</v>
      </c>
      <c r="C17054">
        <v>70</v>
      </c>
    </row>
    <row r="17055" spans="1:3" x14ac:dyDescent="0.2">
      <c r="A17055">
        <v>123</v>
      </c>
      <c r="B17055">
        <v>79</v>
      </c>
      <c r="C17055">
        <v>122</v>
      </c>
    </row>
    <row r="17056" spans="1:3" x14ac:dyDescent="0.2">
      <c r="A17056">
        <v>123</v>
      </c>
      <c r="B17056">
        <v>80</v>
      </c>
      <c r="C17056">
        <v>93</v>
      </c>
    </row>
    <row r="17057" spans="1:3" x14ac:dyDescent="0.2">
      <c r="A17057">
        <v>123</v>
      </c>
      <c r="B17057">
        <v>81</v>
      </c>
      <c r="C17057">
        <v>85</v>
      </c>
    </row>
    <row r="17058" spans="1:3" x14ac:dyDescent="0.2">
      <c r="A17058">
        <v>123</v>
      </c>
      <c r="B17058">
        <v>82</v>
      </c>
      <c r="C17058">
        <v>103</v>
      </c>
    </row>
    <row r="17059" spans="1:3" x14ac:dyDescent="0.2">
      <c r="A17059">
        <v>123</v>
      </c>
      <c r="B17059">
        <v>83</v>
      </c>
      <c r="C17059">
        <v>113</v>
      </c>
    </row>
    <row r="17060" spans="1:3" x14ac:dyDescent="0.2">
      <c r="A17060">
        <v>123</v>
      </c>
      <c r="B17060">
        <v>84</v>
      </c>
      <c r="C17060">
        <v>112</v>
      </c>
    </row>
    <row r="17061" spans="1:3" x14ac:dyDescent="0.2">
      <c r="A17061">
        <v>123</v>
      </c>
      <c r="B17061">
        <v>85</v>
      </c>
      <c r="C17061">
        <v>113</v>
      </c>
    </row>
    <row r="17062" spans="1:3" x14ac:dyDescent="0.2">
      <c r="A17062">
        <v>123</v>
      </c>
      <c r="B17062">
        <v>86</v>
      </c>
      <c r="C17062">
        <v>121</v>
      </c>
    </row>
    <row r="17063" spans="1:3" x14ac:dyDescent="0.2">
      <c r="A17063">
        <v>123</v>
      </c>
      <c r="B17063">
        <v>87</v>
      </c>
      <c r="C17063">
        <v>114</v>
      </c>
    </row>
    <row r="17064" spans="1:3" x14ac:dyDescent="0.2">
      <c r="A17064">
        <v>123</v>
      </c>
      <c r="B17064">
        <v>88</v>
      </c>
      <c r="C17064">
        <v>97</v>
      </c>
    </row>
    <row r="17065" spans="1:3" x14ac:dyDescent="0.2">
      <c r="A17065">
        <v>123</v>
      </c>
      <c r="B17065">
        <v>89</v>
      </c>
      <c r="C17065">
        <v>70</v>
      </c>
    </row>
    <row r="17066" spans="1:3" x14ac:dyDescent="0.2">
      <c r="A17066">
        <v>123</v>
      </c>
      <c r="B17066">
        <v>90</v>
      </c>
      <c r="C17066">
        <v>83</v>
      </c>
    </row>
    <row r="17067" spans="1:3" x14ac:dyDescent="0.2">
      <c r="A17067">
        <v>123</v>
      </c>
      <c r="B17067">
        <v>91</v>
      </c>
      <c r="C17067">
        <v>65</v>
      </c>
    </row>
    <row r="17068" spans="1:3" x14ac:dyDescent="0.2">
      <c r="A17068">
        <v>123</v>
      </c>
      <c r="B17068">
        <v>92</v>
      </c>
      <c r="C17068">
        <v>87</v>
      </c>
    </row>
    <row r="17069" spans="1:3" x14ac:dyDescent="0.2">
      <c r="A17069">
        <v>123</v>
      </c>
      <c r="B17069">
        <v>93</v>
      </c>
      <c r="C17069">
        <v>44</v>
      </c>
    </row>
    <row r="17070" spans="1:3" x14ac:dyDescent="0.2">
      <c r="A17070">
        <v>123</v>
      </c>
      <c r="B17070">
        <v>94</v>
      </c>
      <c r="C17070">
        <v>44</v>
      </c>
    </row>
    <row r="17071" spans="1:3" x14ac:dyDescent="0.2">
      <c r="A17071">
        <v>123</v>
      </c>
      <c r="B17071">
        <v>95</v>
      </c>
      <c r="C17071">
        <v>49</v>
      </c>
    </row>
    <row r="17072" spans="1:3" x14ac:dyDescent="0.2">
      <c r="A17072">
        <v>123</v>
      </c>
      <c r="B17072">
        <v>96</v>
      </c>
      <c r="C17072">
        <v>49</v>
      </c>
    </row>
    <row r="17073" spans="1:3" x14ac:dyDescent="0.2">
      <c r="A17073">
        <v>123</v>
      </c>
      <c r="B17073">
        <v>97</v>
      </c>
      <c r="C17073">
        <v>63</v>
      </c>
    </row>
    <row r="17074" spans="1:3" x14ac:dyDescent="0.2">
      <c r="A17074">
        <v>123</v>
      </c>
      <c r="B17074">
        <v>98</v>
      </c>
      <c r="C17074">
        <v>86</v>
      </c>
    </row>
    <row r="17075" spans="1:3" x14ac:dyDescent="0.2">
      <c r="A17075">
        <v>123</v>
      </c>
      <c r="B17075">
        <v>99</v>
      </c>
      <c r="C17075">
        <v>61</v>
      </c>
    </row>
    <row r="17076" spans="1:3" x14ac:dyDescent="0.2">
      <c r="A17076">
        <v>123</v>
      </c>
      <c r="B17076">
        <v>100</v>
      </c>
      <c r="C17076">
        <v>48</v>
      </c>
    </row>
    <row r="17077" spans="1:3" x14ac:dyDescent="0.2">
      <c r="A17077">
        <v>123</v>
      </c>
      <c r="B17077">
        <v>101</v>
      </c>
      <c r="C17077">
        <v>110</v>
      </c>
    </row>
    <row r="17078" spans="1:3" x14ac:dyDescent="0.2">
      <c r="A17078">
        <v>123</v>
      </c>
      <c r="B17078">
        <v>102</v>
      </c>
      <c r="C17078">
        <v>101</v>
      </c>
    </row>
    <row r="17079" spans="1:3" x14ac:dyDescent="0.2">
      <c r="A17079">
        <v>123</v>
      </c>
      <c r="B17079">
        <v>103</v>
      </c>
      <c r="C17079">
        <v>46</v>
      </c>
    </row>
    <row r="17080" spans="1:3" x14ac:dyDescent="0.2">
      <c r="A17080">
        <v>123</v>
      </c>
      <c r="B17080">
        <v>104</v>
      </c>
      <c r="C17080">
        <v>122</v>
      </c>
    </row>
    <row r="17081" spans="1:3" x14ac:dyDescent="0.2">
      <c r="A17081">
        <v>123</v>
      </c>
      <c r="B17081">
        <v>105</v>
      </c>
      <c r="C17081">
        <v>93</v>
      </c>
    </row>
    <row r="17082" spans="1:3" x14ac:dyDescent="0.2">
      <c r="A17082">
        <v>123</v>
      </c>
      <c r="B17082">
        <v>106</v>
      </c>
      <c r="C17082">
        <v>123</v>
      </c>
    </row>
    <row r="17083" spans="1:3" x14ac:dyDescent="0.2">
      <c r="A17083">
        <v>123</v>
      </c>
      <c r="B17083">
        <v>107</v>
      </c>
      <c r="C17083">
        <v>101</v>
      </c>
    </row>
    <row r="17084" spans="1:3" x14ac:dyDescent="0.2">
      <c r="A17084">
        <v>123</v>
      </c>
      <c r="B17084">
        <v>108</v>
      </c>
      <c r="C17084">
        <v>87</v>
      </c>
    </row>
    <row r="17085" spans="1:3" x14ac:dyDescent="0.2">
      <c r="A17085">
        <v>123</v>
      </c>
      <c r="B17085">
        <v>109</v>
      </c>
      <c r="C17085">
        <v>87</v>
      </c>
    </row>
    <row r="17086" spans="1:3" x14ac:dyDescent="0.2">
      <c r="A17086">
        <v>123</v>
      </c>
      <c r="B17086">
        <v>110</v>
      </c>
      <c r="C17086">
        <v>123</v>
      </c>
    </row>
    <row r="17087" spans="1:3" x14ac:dyDescent="0.2">
      <c r="A17087">
        <v>123</v>
      </c>
      <c r="B17087">
        <v>111</v>
      </c>
      <c r="C17087">
        <v>110</v>
      </c>
    </row>
    <row r="17088" spans="1:3" x14ac:dyDescent="0.2">
      <c r="A17088">
        <v>123</v>
      </c>
      <c r="B17088">
        <v>112</v>
      </c>
      <c r="C17088">
        <v>87</v>
      </c>
    </row>
    <row r="17089" spans="1:3" x14ac:dyDescent="0.2">
      <c r="A17089">
        <v>123</v>
      </c>
      <c r="B17089">
        <v>113</v>
      </c>
      <c r="C17089">
        <v>63</v>
      </c>
    </row>
    <row r="17090" spans="1:3" x14ac:dyDescent="0.2">
      <c r="A17090">
        <v>123</v>
      </c>
      <c r="B17090">
        <v>114</v>
      </c>
      <c r="C17090">
        <v>106</v>
      </c>
    </row>
    <row r="17091" spans="1:3" x14ac:dyDescent="0.2">
      <c r="A17091">
        <v>123</v>
      </c>
      <c r="B17091">
        <v>115</v>
      </c>
      <c r="C17091">
        <v>85</v>
      </c>
    </row>
    <row r="17092" spans="1:3" x14ac:dyDescent="0.2">
      <c r="A17092">
        <v>123</v>
      </c>
      <c r="B17092">
        <v>116</v>
      </c>
      <c r="C17092">
        <v>83</v>
      </c>
    </row>
    <row r="17093" spans="1:3" x14ac:dyDescent="0.2">
      <c r="A17093">
        <v>123</v>
      </c>
      <c r="B17093">
        <v>117</v>
      </c>
      <c r="C17093">
        <v>60</v>
      </c>
    </row>
    <row r="17094" spans="1:3" x14ac:dyDescent="0.2">
      <c r="A17094">
        <v>123</v>
      </c>
      <c r="B17094">
        <v>118</v>
      </c>
      <c r="C17094">
        <v>120</v>
      </c>
    </row>
    <row r="17095" spans="1:3" x14ac:dyDescent="0.2">
      <c r="A17095">
        <v>123</v>
      </c>
      <c r="B17095">
        <v>119</v>
      </c>
      <c r="C17095">
        <v>121</v>
      </c>
    </row>
    <row r="17096" spans="1:3" x14ac:dyDescent="0.2">
      <c r="A17096">
        <v>123</v>
      </c>
      <c r="B17096">
        <v>120</v>
      </c>
      <c r="C17096">
        <v>86</v>
      </c>
    </row>
    <row r="17097" spans="1:3" x14ac:dyDescent="0.2">
      <c r="A17097">
        <v>123</v>
      </c>
      <c r="B17097">
        <v>121</v>
      </c>
      <c r="C17097">
        <v>101</v>
      </c>
    </row>
    <row r="17098" spans="1:3" x14ac:dyDescent="0.2">
      <c r="A17098">
        <v>123</v>
      </c>
      <c r="B17098">
        <v>122</v>
      </c>
      <c r="C17098">
        <v>92</v>
      </c>
    </row>
    <row r="17099" spans="1:3" x14ac:dyDescent="0.2">
      <c r="A17099">
        <v>123</v>
      </c>
      <c r="B17099">
        <v>123</v>
      </c>
      <c r="C17099">
        <v>123</v>
      </c>
    </row>
    <row r="17100" spans="1:3" x14ac:dyDescent="0.2">
      <c r="A17100">
        <v>123</v>
      </c>
      <c r="B17100">
        <v>124</v>
      </c>
      <c r="C17100">
        <v>123</v>
      </c>
    </row>
    <row r="17101" spans="1:3" x14ac:dyDescent="0.2">
      <c r="A17101">
        <v>123</v>
      </c>
      <c r="B17101">
        <v>125</v>
      </c>
      <c r="C17101">
        <v>126</v>
      </c>
    </row>
    <row r="17102" spans="1:3" x14ac:dyDescent="0.2">
      <c r="A17102">
        <v>123</v>
      </c>
      <c r="B17102">
        <v>126</v>
      </c>
      <c r="C17102">
        <v>120</v>
      </c>
    </row>
    <row r="17103" spans="1:3" x14ac:dyDescent="0.2">
      <c r="A17103">
        <v>123</v>
      </c>
      <c r="B17103">
        <v>127</v>
      </c>
      <c r="C17103">
        <v>121</v>
      </c>
    </row>
    <row r="17104" spans="1:3" x14ac:dyDescent="0.2">
      <c r="A17104">
        <v>123</v>
      </c>
      <c r="B17104">
        <v>128</v>
      </c>
      <c r="C17104">
        <v>101</v>
      </c>
    </row>
    <row r="17105" spans="1:3" x14ac:dyDescent="0.2">
      <c r="A17105">
        <v>123</v>
      </c>
      <c r="B17105">
        <v>129</v>
      </c>
      <c r="C17105">
        <v>121</v>
      </c>
    </row>
    <row r="17106" spans="1:3" x14ac:dyDescent="0.2">
      <c r="A17106">
        <v>123</v>
      </c>
      <c r="B17106">
        <v>130</v>
      </c>
      <c r="C17106">
        <v>114</v>
      </c>
    </row>
    <row r="17107" spans="1:3" x14ac:dyDescent="0.2">
      <c r="A17107">
        <v>123</v>
      </c>
      <c r="B17107">
        <v>131</v>
      </c>
      <c r="C17107">
        <v>86</v>
      </c>
    </row>
    <row r="17108" spans="1:3" x14ac:dyDescent="0.2">
      <c r="A17108">
        <v>123</v>
      </c>
      <c r="B17108">
        <v>132</v>
      </c>
      <c r="C17108">
        <v>119</v>
      </c>
    </row>
    <row r="17109" spans="1:3" x14ac:dyDescent="0.2">
      <c r="A17109">
        <v>123</v>
      </c>
      <c r="B17109">
        <v>133</v>
      </c>
      <c r="C17109">
        <v>119</v>
      </c>
    </row>
    <row r="17110" spans="1:3" x14ac:dyDescent="0.2">
      <c r="A17110">
        <v>123</v>
      </c>
      <c r="B17110">
        <v>134</v>
      </c>
      <c r="C17110">
        <v>119</v>
      </c>
    </row>
    <row r="17111" spans="1:3" x14ac:dyDescent="0.2">
      <c r="A17111">
        <v>123</v>
      </c>
      <c r="B17111">
        <v>135</v>
      </c>
      <c r="C17111">
        <v>86</v>
      </c>
    </row>
    <row r="17112" spans="1:3" x14ac:dyDescent="0.2">
      <c r="A17112">
        <v>123</v>
      </c>
      <c r="B17112">
        <v>136</v>
      </c>
      <c r="C17112">
        <v>86</v>
      </c>
    </row>
    <row r="17113" spans="1:3" x14ac:dyDescent="0.2">
      <c r="A17113">
        <v>123</v>
      </c>
      <c r="B17113">
        <v>137</v>
      </c>
      <c r="C17113">
        <v>119</v>
      </c>
    </row>
    <row r="17114" spans="1:3" x14ac:dyDescent="0.2">
      <c r="A17114">
        <v>124</v>
      </c>
      <c r="B17114">
        <v>0</v>
      </c>
      <c r="C17114">
        <v>50</v>
      </c>
    </row>
    <row r="17115" spans="1:3" x14ac:dyDescent="0.2">
      <c r="A17115">
        <v>124</v>
      </c>
      <c r="B17115">
        <v>1</v>
      </c>
      <c r="C17115">
        <v>41</v>
      </c>
    </row>
    <row r="17116" spans="1:3" x14ac:dyDescent="0.2">
      <c r="A17116">
        <v>124</v>
      </c>
      <c r="B17116">
        <v>2</v>
      </c>
      <c r="C17116">
        <v>31</v>
      </c>
    </row>
    <row r="17117" spans="1:3" x14ac:dyDescent="0.2">
      <c r="A17117">
        <v>124</v>
      </c>
      <c r="B17117">
        <v>3</v>
      </c>
      <c r="C17117">
        <v>27</v>
      </c>
    </row>
    <row r="17118" spans="1:3" x14ac:dyDescent="0.2">
      <c r="A17118">
        <v>124</v>
      </c>
      <c r="B17118">
        <v>4</v>
      </c>
      <c r="C17118">
        <v>103</v>
      </c>
    </row>
    <row r="17119" spans="1:3" x14ac:dyDescent="0.2">
      <c r="A17119">
        <v>124</v>
      </c>
      <c r="B17119">
        <v>5</v>
      </c>
      <c r="C17119">
        <v>74</v>
      </c>
    </row>
    <row r="17120" spans="1:3" x14ac:dyDescent="0.2">
      <c r="A17120">
        <v>124</v>
      </c>
      <c r="B17120">
        <v>6</v>
      </c>
      <c r="C17120">
        <v>103</v>
      </c>
    </row>
    <row r="17121" spans="1:3" x14ac:dyDescent="0.2">
      <c r="A17121">
        <v>124</v>
      </c>
      <c r="B17121">
        <v>7</v>
      </c>
      <c r="C17121">
        <v>105</v>
      </c>
    </row>
    <row r="17122" spans="1:3" x14ac:dyDescent="0.2">
      <c r="A17122">
        <v>124</v>
      </c>
      <c r="B17122">
        <v>8</v>
      </c>
      <c r="C17122">
        <v>70</v>
      </c>
    </row>
    <row r="17123" spans="1:3" x14ac:dyDescent="0.2">
      <c r="A17123">
        <v>124</v>
      </c>
      <c r="B17123">
        <v>9</v>
      </c>
      <c r="C17123">
        <v>71</v>
      </c>
    </row>
    <row r="17124" spans="1:3" x14ac:dyDescent="0.2">
      <c r="A17124">
        <v>124</v>
      </c>
      <c r="B17124">
        <v>10</v>
      </c>
      <c r="C17124">
        <v>44</v>
      </c>
    </row>
    <row r="17125" spans="1:3" x14ac:dyDescent="0.2">
      <c r="A17125">
        <v>124</v>
      </c>
      <c r="B17125">
        <v>11</v>
      </c>
      <c r="C17125">
        <v>79</v>
      </c>
    </row>
    <row r="17126" spans="1:3" x14ac:dyDescent="0.2">
      <c r="A17126">
        <v>124</v>
      </c>
      <c r="B17126">
        <v>12</v>
      </c>
      <c r="C17126">
        <v>71</v>
      </c>
    </row>
    <row r="17127" spans="1:3" x14ac:dyDescent="0.2">
      <c r="A17127">
        <v>124</v>
      </c>
      <c r="B17127">
        <v>13</v>
      </c>
      <c r="C17127">
        <v>105</v>
      </c>
    </row>
    <row r="17128" spans="1:3" x14ac:dyDescent="0.2">
      <c r="A17128">
        <v>124</v>
      </c>
      <c r="B17128">
        <v>14</v>
      </c>
      <c r="C17128">
        <v>105</v>
      </c>
    </row>
    <row r="17129" spans="1:3" x14ac:dyDescent="0.2">
      <c r="A17129">
        <v>124</v>
      </c>
      <c r="B17129">
        <v>15</v>
      </c>
      <c r="C17129">
        <v>69</v>
      </c>
    </row>
    <row r="17130" spans="1:3" x14ac:dyDescent="0.2">
      <c r="A17130">
        <v>124</v>
      </c>
      <c r="B17130">
        <v>16</v>
      </c>
      <c r="C17130">
        <v>79</v>
      </c>
    </row>
    <row r="17131" spans="1:3" x14ac:dyDescent="0.2">
      <c r="A17131">
        <v>124</v>
      </c>
      <c r="B17131">
        <v>17</v>
      </c>
      <c r="C17131">
        <v>31</v>
      </c>
    </row>
    <row r="17132" spans="1:3" x14ac:dyDescent="0.2">
      <c r="A17132">
        <v>124</v>
      </c>
      <c r="B17132">
        <v>18</v>
      </c>
      <c r="C17132">
        <v>79</v>
      </c>
    </row>
    <row r="17133" spans="1:3" x14ac:dyDescent="0.2">
      <c r="A17133">
        <v>124</v>
      </c>
      <c r="B17133">
        <v>19</v>
      </c>
      <c r="C17133">
        <v>41</v>
      </c>
    </row>
    <row r="17134" spans="1:3" x14ac:dyDescent="0.2">
      <c r="A17134">
        <v>124</v>
      </c>
      <c r="B17134">
        <v>20</v>
      </c>
      <c r="C17134">
        <v>105</v>
      </c>
    </row>
    <row r="17135" spans="1:3" x14ac:dyDescent="0.2">
      <c r="A17135">
        <v>124</v>
      </c>
      <c r="B17135">
        <v>21</v>
      </c>
      <c r="C17135">
        <v>99</v>
      </c>
    </row>
    <row r="17136" spans="1:3" x14ac:dyDescent="0.2">
      <c r="A17136">
        <v>124</v>
      </c>
      <c r="B17136">
        <v>22</v>
      </c>
      <c r="C17136">
        <v>80</v>
      </c>
    </row>
    <row r="17137" spans="1:3" x14ac:dyDescent="0.2">
      <c r="A17137">
        <v>124</v>
      </c>
      <c r="B17137">
        <v>23</v>
      </c>
      <c r="C17137">
        <v>66</v>
      </c>
    </row>
    <row r="17138" spans="1:3" x14ac:dyDescent="0.2">
      <c r="A17138">
        <v>124</v>
      </c>
      <c r="B17138">
        <v>24</v>
      </c>
      <c r="C17138">
        <v>64</v>
      </c>
    </row>
    <row r="17139" spans="1:3" x14ac:dyDescent="0.2">
      <c r="A17139">
        <v>124</v>
      </c>
      <c r="B17139">
        <v>25</v>
      </c>
      <c r="C17139">
        <v>50</v>
      </c>
    </row>
    <row r="17140" spans="1:3" x14ac:dyDescent="0.2">
      <c r="A17140">
        <v>124</v>
      </c>
      <c r="B17140">
        <v>26</v>
      </c>
      <c r="C17140">
        <v>69</v>
      </c>
    </row>
    <row r="17141" spans="1:3" x14ac:dyDescent="0.2">
      <c r="A17141">
        <v>124</v>
      </c>
      <c r="B17141">
        <v>27</v>
      </c>
      <c r="C17141">
        <v>46</v>
      </c>
    </row>
    <row r="17142" spans="1:3" x14ac:dyDescent="0.2">
      <c r="A17142">
        <v>124</v>
      </c>
      <c r="B17142">
        <v>28</v>
      </c>
      <c r="C17142">
        <v>65</v>
      </c>
    </row>
    <row r="17143" spans="1:3" x14ac:dyDescent="0.2">
      <c r="A17143">
        <v>124</v>
      </c>
      <c r="B17143">
        <v>29</v>
      </c>
      <c r="C17143">
        <v>71</v>
      </c>
    </row>
    <row r="17144" spans="1:3" x14ac:dyDescent="0.2">
      <c r="A17144">
        <v>124</v>
      </c>
      <c r="B17144">
        <v>30</v>
      </c>
      <c r="C17144">
        <v>64</v>
      </c>
    </row>
    <row r="17145" spans="1:3" x14ac:dyDescent="0.2">
      <c r="A17145">
        <v>124</v>
      </c>
      <c r="B17145">
        <v>31</v>
      </c>
      <c r="C17145">
        <v>46</v>
      </c>
    </row>
    <row r="17146" spans="1:3" x14ac:dyDescent="0.2">
      <c r="A17146">
        <v>124</v>
      </c>
      <c r="B17146">
        <v>32</v>
      </c>
      <c r="C17146">
        <v>74</v>
      </c>
    </row>
    <row r="17147" spans="1:3" x14ac:dyDescent="0.2">
      <c r="A17147">
        <v>124</v>
      </c>
      <c r="B17147">
        <v>33</v>
      </c>
      <c r="C17147">
        <v>88</v>
      </c>
    </row>
    <row r="17148" spans="1:3" x14ac:dyDescent="0.2">
      <c r="A17148">
        <v>124</v>
      </c>
      <c r="B17148">
        <v>34</v>
      </c>
      <c r="C17148">
        <v>99</v>
      </c>
    </row>
    <row r="17149" spans="1:3" x14ac:dyDescent="0.2">
      <c r="A17149">
        <v>124</v>
      </c>
      <c r="B17149">
        <v>35</v>
      </c>
      <c r="C17149">
        <v>27</v>
      </c>
    </row>
    <row r="17150" spans="1:3" x14ac:dyDescent="0.2">
      <c r="A17150">
        <v>124</v>
      </c>
      <c r="B17150">
        <v>36</v>
      </c>
      <c r="C17150">
        <v>27</v>
      </c>
    </row>
    <row r="17151" spans="1:3" x14ac:dyDescent="0.2">
      <c r="A17151">
        <v>124</v>
      </c>
      <c r="B17151">
        <v>37</v>
      </c>
      <c r="C17151">
        <v>87</v>
      </c>
    </row>
    <row r="17152" spans="1:3" x14ac:dyDescent="0.2">
      <c r="A17152">
        <v>124</v>
      </c>
      <c r="B17152">
        <v>38</v>
      </c>
      <c r="C17152">
        <v>117</v>
      </c>
    </row>
    <row r="17153" spans="1:3" x14ac:dyDescent="0.2">
      <c r="A17153">
        <v>124</v>
      </c>
      <c r="B17153">
        <v>39</v>
      </c>
      <c r="C17153">
        <v>80</v>
      </c>
    </row>
    <row r="17154" spans="1:3" x14ac:dyDescent="0.2">
      <c r="A17154">
        <v>124</v>
      </c>
      <c r="B17154">
        <v>40</v>
      </c>
      <c r="C17154">
        <v>85</v>
      </c>
    </row>
    <row r="17155" spans="1:3" x14ac:dyDescent="0.2">
      <c r="A17155">
        <v>124</v>
      </c>
      <c r="B17155">
        <v>41</v>
      </c>
      <c r="C17155">
        <v>46</v>
      </c>
    </row>
    <row r="17156" spans="1:3" x14ac:dyDescent="0.2">
      <c r="A17156">
        <v>124</v>
      </c>
      <c r="B17156">
        <v>42</v>
      </c>
      <c r="C17156">
        <v>85</v>
      </c>
    </row>
    <row r="17157" spans="1:3" x14ac:dyDescent="0.2">
      <c r="A17157">
        <v>124</v>
      </c>
      <c r="B17157">
        <v>43</v>
      </c>
      <c r="C17157">
        <v>46</v>
      </c>
    </row>
    <row r="17158" spans="1:3" x14ac:dyDescent="0.2">
      <c r="A17158">
        <v>124</v>
      </c>
      <c r="B17158">
        <v>44</v>
      </c>
      <c r="C17158">
        <v>67</v>
      </c>
    </row>
    <row r="17159" spans="1:3" x14ac:dyDescent="0.2">
      <c r="A17159">
        <v>124</v>
      </c>
      <c r="B17159">
        <v>45</v>
      </c>
      <c r="C17159">
        <v>74</v>
      </c>
    </row>
    <row r="17160" spans="1:3" x14ac:dyDescent="0.2">
      <c r="A17160">
        <v>124</v>
      </c>
      <c r="B17160">
        <v>46</v>
      </c>
      <c r="C17160">
        <v>92</v>
      </c>
    </row>
    <row r="17161" spans="1:3" x14ac:dyDescent="0.2">
      <c r="A17161">
        <v>124</v>
      </c>
      <c r="B17161">
        <v>47</v>
      </c>
      <c r="C17161">
        <v>92</v>
      </c>
    </row>
    <row r="17162" spans="1:3" x14ac:dyDescent="0.2">
      <c r="A17162">
        <v>124</v>
      </c>
      <c r="B17162">
        <v>48</v>
      </c>
      <c r="C17162">
        <v>63</v>
      </c>
    </row>
    <row r="17163" spans="1:3" x14ac:dyDescent="0.2">
      <c r="A17163">
        <v>124</v>
      </c>
      <c r="B17163">
        <v>49</v>
      </c>
      <c r="C17163">
        <v>76</v>
      </c>
    </row>
    <row r="17164" spans="1:3" x14ac:dyDescent="0.2">
      <c r="A17164">
        <v>124</v>
      </c>
      <c r="B17164">
        <v>50</v>
      </c>
      <c r="C17164">
        <v>46</v>
      </c>
    </row>
    <row r="17165" spans="1:3" x14ac:dyDescent="0.2">
      <c r="A17165">
        <v>124</v>
      </c>
      <c r="B17165">
        <v>51</v>
      </c>
      <c r="C17165">
        <v>88</v>
      </c>
    </row>
    <row r="17166" spans="1:3" x14ac:dyDescent="0.2">
      <c r="A17166">
        <v>124</v>
      </c>
      <c r="B17166">
        <v>52</v>
      </c>
      <c r="C17166">
        <v>99</v>
      </c>
    </row>
    <row r="17167" spans="1:3" x14ac:dyDescent="0.2">
      <c r="A17167">
        <v>124</v>
      </c>
      <c r="B17167">
        <v>53</v>
      </c>
      <c r="C17167">
        <v>70</v>
      </c>
    </row>
    <row r="17168" spans="1:3" x14ac:dyDescent="0.2">
      <c r="A17168">
        <v>124</v>
      </c>
      <c r="B17168">
        <v>54</v>
      </c>
      <c r="C17168">
        <v>85</v>
      </c>
    </row>
    <row r="17169" spans="1:3" x14ac:dyDescent="0.2">
      <c r="A17169">
        <v>124</v>
      </c>
      <c r="B17169">
        <v>55</v>
      </c>
      <c r="C17169">
        <v>65</v>
      </c>
    </row>
    <row r="17170" spans="1:3" x14ac:dyDescent="0.2">
      <c r="A17170">
        <v>124</v>
      </c>
      <c r="B17170">
        <v>56</v>
      </c>
      <c r="C17170">
        <v>83</v>
      </c>
    </row>
    <row r="17171" spans="1:3" x14ac:dyDescent="0.2">
      <c r="A17171">
        <v>124</v>
      </c>
      <c r="B17171">
        <v>57</v>
      </c>
      <c r="C17171">
        <v>83</v>
      </c>
    </row>
    <row r="17172" spans="1:3" x14ac:dyDescent="0.2">
      <c r="A17172">
        <v>124</v>
      </c>
      <c r="B17172">
        <v>58</v>
      </c>
      <c r="C17172">
        <v>65</v>
      </c>
    </row>
    <row r="17173" spans="1:3" x14ac:dyDescent="0.2">
      <c r="A17173">
        <v>124</v>
      </c>
      <c r="B17173">
        <v>59</v>
      </c>
      <c r="C17173">
        <v>88</v>
      </c>
    </row>
    <row r="17174" spans="1:3" x14ac:dyDescent="0.2">
      <c r="A17174">
        <v>124</v>
      </c>
      <c r="B17174">
        <v>60</v>
      </c>
      <c r="C17174">
        <v>106</v>
      </c>
    </row>
    <row r="17175" spans="1:3" x14ac:dyDescent="0.2">
      <c r="A17175">
        <v>124</v>
      </c>
      <c r="B17175">
        <v>61</v>
      </c>
      <c r="C17175">
        <v>63</v>
      </c>
    </row>
    <row r="17176" spans="1:3" x14ac:dyDescent="0.2">
      <c r="A17176">
        <v>124</v>
      </c>
      <c r="B17176">
        <v>62</v>
      </c>
      <c r="C17176">
        <v>64</v>
      </c>
    </row>
    <row r="17177" spans="1:3" x14ac:dyDescent="0.2">
      <c r="A17177">
        <v>124</v>
      </c>
      <c r="B17177">
        <v>63</v>
      </c>
      <c r="C17177">
        <v>67</v>
      </c>
    </row>
    <row r="17178" spans="1:3" x14ac:dyDescent="0.2">
      <c r="A17178">
        <v>124</v>
      </c>
      <c r="B17178">
        <v>64</v>
      </c>
      <c r="C17178">
        <v>76</v>
      </c>
    </row>
    <row r="17179" spans="1:3" x14ac:dyDescent="0.2">
      <c r="A17179">
        <v>124</v>
      </c>
      <c r="B17179">
        <v>65</v>
      </c>
      <c r="C17179">
        <v>97</v>
      </c>
    </row>
    <row r="17180" spans="1:3" x14ac:dyDescent="0.2">
      <c r="A17180">
        <v>124</v>
      </c>
      <c r="B17180">
        <v>66</v>
      </c>
      <c r="C17180">
        <v>93</v>
      </c>
    </row>
    <row r="17181" spans="1:3" x14ac:dyDescent="0.2">
      <c r="A17181">
        <v>124</v>
      </c>
      <c r="B17181">
        <v>67</v>
      </c>
      <c r="C17181">
        <v>114</v>
      </c>
    </row>
    <row r="17182" spans="1:3" x14ac:dyDescent="0.2">
      <c r="A17182">
        <v>124</v>
      </c>
      <c r="B17182">
        <v>68</v>
      </c>
      <c r="C17182">
        <v>101</v>
      </c>
    </row>
    <row r="17183" spans="1:3" x14ac:dyDescent="0.2">
      <c r="A17183">
        <v>124</v>
      </c>
      <c r="B17183">
        <v>69</v>
      </c>
      <c r="C17183">
        <v>46</v>
      </c>
    </row>
    <row r="17184" spans="1:3" x14ac:dyDescent="0.2">
      <c r="A17184">
        <v>124</v>
      </c>
      <c r="B17184">
        <v>70</v>
      </c>
      <c r="C17184">
        <v>10</v>
      </c>
    </row>
    <row r="17185" spans="1:3" x14ac:dyDescent="0.2">
      <c r="A17185">
        <v>124</v>
      </c>
      <c r="B17185">
        <v>71</v>
      </c>
      <c r="C17185">
        <v>122</v>
      </c>
    </row>
    <row r="17186" spans="1:3" x14ac:dyDescent="0.2">
      <c r="A17186">
        <v>124</v>
      </c>
      <c r="B17186">
        <v>72</v>
      </c>
      <c r="C17186">
        <v>66</v>
      </c>
    </row>
    <row r="17187" spans="1:3" x14ac:dyDescent="0.2">
      <c r="A17187">
        <v>124</v>
      </c>
      <c r="B17187">
        <v>73</v>
      </c>
      <c r="C17187">
        <v>99</v>
      </c>
    </row>
    <row r="17188" spans="1:3" x14ac:dyDescent="0.2">
      <c r="A17188">
        <v>124</v>
      </c>
      <c r="B17188">
        <v>74</v>
      </c>
      <c r="C17188">
        <v>122</v>
      </c>
    </row>
    <row r="17189" spans="1:3" x14ac:dyDescent="0.2">
      <c r="A17189">
        <v>124</v>
      </c>
      <c r="B17189">
        <v>75</v>
      </c>
      <c r="C17189">
        <v>76</v>
      </c>
    </row>
    <row r="17190" spans="1:3" x14ac:dyDescent="0.2">
      <c r="A17190">
        <v>124</v>
      </c>
      <c r="B17190">
        <v>76</v>
      </c>
      <c r="C17190">
        <v>37</v>
      </c>
    </row>
    <row r="17191" spans="1:3" x14ac:dyDescent="0.2">
      <c r="A17191">
        <v>124</v>
      </c>
      <c r="B17191">
        <v>77</v>
      </c>
      <c r="C17191">
        <v>37</v>
      </c>
    </row>
    <row r="17192" spans="1:3" x14ac:dyDescent="0.2">
      <c r="A17192">
        <v>124</v>
      </c>
      <c r="B17192">
        <v>78</v>
      </c>
      <c r="C17192">
        <v>70</v>
      </c>
    </row>
    <row r="17193" spans="1:3" x14ac:dyDescent="0.2">
      <c r="A17193">
        <v>124</v>
      </c>
      <c r="B17193">
        <v>79</v>
      </c>
      <c r="C17193">
        <v>46</v>
      </c>
    </row>
    <row r="17194" spans="1:3" x14ac:dyDescent="0.2">
      <c r="A17194">
        <v>124</v>
      </c>
      <c r="B17194">
        <v>80</v>
      </c>
      <c r="C17194">
        <v>93</v>
      </c>
    </row>
    <row r="17195" spans="1:3" x14ac:dyDescent="0.2">
      <c r="A17195">
        <v>124</v>
      </c>
      <c r="B17195">
        <v>81</v>
      </c>
      <c r="C17195">
        <v>85</v>
      </c>
    </row>
    <row r="17196" spans="1:3" x14ac:dyDescent="0.2">
      <c r="A17196">
        <v>124</v>
      </c>
      <c r="B17196">
        <v>82</v>
      </c>
      <c r="C17196">
        <v>103</v>
      </c>
    </row>
    <row r="17197" spans="1:3" x14ac:dyDescent="0.2">
      <c r="A17197">
        <v>124</v>
      </c>
      <c r="B17197">
        <v>83</v>
      </c>
      <c r="C17197">
        <v>48</v>
      </c>
    </row>
    <row r="17198" spans="1:3" x14ac:dyDescent="0.2">
      <c r="A17198">
        <v>124</v>
      </c>
      <c r="B17198">
        <v>84</v>
      </c>
      <c r="C17198">
        <v>108</v>
      </c>
    </row>
    <row r="17199" spans="1:3" x14ac:dyDescent="0.2">
      <c r="A17199">
        <v>124</v>
      </c>
      <c r="B17199">
        <v>85</v>
      </c>
      <c r="C17199">
        <v>113</v>
      </c>
    </row>
    <row r="17200" spans="1:3" x14ac:dyDescent="0.2">
      <c r="A17200">
        <v>124</v>
      </c>
      <c r="B17200">
        <v>86</v>
      </c>
      <c r="C17200">
        <v>121</v>
      </c>
    </row>
    <row r="17201" spans="1:3" x14ac:dyDescent="0.2">
      <c r="A17201">
        <v>124</v>
      </c>
      <c r="B17201">
        <v>87</v>
      </c>
      <c r="C17201">
        <v>117</v>
      </c>
    </row>
    <row r="17202" spans="1:3" x14ac:dyDescent="0.2">
      <c r="A17202">
        <v>124</v>
      </c>
      <c r="B17202">
        <v>88</v>
      </c>
      <c r="C17202">
        <v>61</v>
      </c>
    </row>
    <row r="17203" spans="1:3" x14ac:dyDescent="0.2">
      <c r="A17203">
        <v>124</v>
      </c>
      <c r="B17203">
        <v>89</v>
      </c>
      <c r="C17203">
        <v>70</v>
      </c>
    </row>
    <row r="17204" spans="1:3" x14ac:dyDescent="0.2">
      <c r="A17204">
        <v>124</v>
      </c>
      <c r="B17204">
        <v>90</v>
      </c>
      <c r="C17204">
        <v>83</v>
      </c>
    </row>
    <row r="17205" spans="1:3" x14ac:dyDescent="0.2">
      <c r="A17205">
        <v>124</v>
      </c>
      <c r="B17205">
        <v>91</v>
      </c>
      <c r="C17205">
        <v>65</v>
      </c>
    </row>
    <row r="17206" spans="1:3" x14ac:dyDescent="0.2">
      <c r="A17206">
        <v>124</v>
      </c>
      <c r="B17206">
        <v>92</v>
      </c>
      <c r="C17206">
        <v>87</v>
      </c>
    </row>
    <row r="17207" spans="1:3" x14ac:dyDescent="0.2">
      <c r="A17207">
        <v>124</v>
      </c>
      <c r="B17207">
        <v>93</v>
      </c>
      <c r="C17207">
        <v>37</v>
      </c>
    </row>
    <row r="17208" spans="1:3" x14ac:dyDescent="0.2">
      <c r="A17208">
        <v>124</v>
      </c>
      <c r="B17208">
        <v>94</v>
      </c>
      <c r="C17208">
        <v>44</v>
      </c>
    </row>
    <row r="17209" spans="1:3" x14ac:dyDescent="0.2">
      <c r="A17209">
        <v>124</v>
      </c>
      <c r="B17209">
        <v>95</v>
      </c>
      <c r="C17209">
        <v>49</v>
      </c>
    </row>
    <row r="17210" spans="1:3" x14ac:dyDescent="0.2">
      <c r="A17210">
        <v>124</v>
      </c>
      <c r="B17210">
        <v>96</v>
      </c>
      <c r="C17210">
        <v>49</v>
      </c>
    </row>
    <row r="17211" spans="1:3" x14ac:dyDescent="0.2">
      <c r="A17211">
        <v>124</v>
      </c>
      <c r="B17211">
        <v>97</v>
      </c>
      <c r="C17211">
        <v>63</v>
      </c>
    </row>
    <row r="17212" spans="1:3" x14ac:dyDescent="0.2">
      <c r="A17212">
        <v>124</v>
      </c>
      <c r="B17212">
        <v>98</v>
      </c>
      <c r="C17212">
        <v>86</v>
      </c>
    </row>
    <row r="17213" spans="1:3" x14ac:dyDescent="0.2">
      <c r="A17213">
        <v>124</v>
      </c>
      <c r="B17213">
        <v>99</v>
      </c>
      <c r="C17213">
        <v>61</v>
      </c>
    </row>
    <row r="17214" spans="1:3" x14ac:dyDescent="0.2">
      <c r="A17214">
        <v>124</v>
      </c>
      <c r="B17214">
        <v>100</v>
      </c>
      <c r="C17214">
        <v>48</v>
      </c>
    </row>
    <row r="17215" spans="1:3" x14ac:dyDescent="0.2">
      <c r="A17215">
        <v>124</v>
      </c>
      <c r="B17215">
        <v>101</v>
      </c>
      <c r="C17215">
        <v>110</v>
      </c>
    </row>
    <row r="17216" spans="1:3" x14ac:dyDescent="0.2">
      <c r="A17216">
        <v>124</v>
      </c>
      <c r="B17216">
        <v>102</v>
      </c>
      <c r="C17216">
        <v>110</v>
      </c>
    </row>
    <row r="17217" spans="1:3" x14ac:dyDescent="0.2">
      <c r="A17217">
        <v>124</v>
      </c>
      <c r="B17217">
        <v>103</v>
      </c>
      <c r="C17217">
        <v>46</v>
      </c>
    </row>
    <row r="17218" spans="1:3" x14ac:dyDescent="0.2">
      <c r="A17218">
        <v>124</v>
      </c>
      <c r="B17218">
        <v>104</v>
      </c>
      <c r="C17218">
        <v>122</v>
      </c>
    </row>
    <row r="17219" spans="1:3" x14ac:dyDescent="0.2">
      <c r="A17219">
        <v>124</v>
      </c>
      <c r="B17219">
        <v>105</v>
      </c>
      <c r="C17219">
        <v>93</v>
      </c>
    </row>
    <row r="17220" spans="1:3" x14ac:dyDescent="0.2">
      <c r="A17220">
        <v>124</v>
      </c>
      <c r="B17220">
        <v>106</v>
      </c>
      <c r="C17220">
        <v>106</v>
      </c>
    </row>
    <row r="17221" spans="1:3" x14ac:dyDescent="0.2">
      <c r="A17221">
        <v>124</v>
      </c>
      <c r="B17221">
        <v>107</v>
      </c>
      <c r="C17221">
        <v>101</v>
      </c>
    </row>
    <row r="17222" spans="1:3" x14ac:dyDescent="0.2">
      <c r="A17222">
        <v>124</v>
      </c>
      <c r="B17222">
        <v>108</v>
      </c>
      <c r="C17222">
        <v>87</v>
      </c>
    </row>
    <row r="17223" spans="1:3" x14ac:dyDescent="0.2">
      <c r="A17223">
        <v>124</v>
      </c>
      <c r="B17223">
        <v>109</v>
      </c>
      <c r="C17223">
        <v>87</v>
      </c>
    </row>
    <row r="17224" spans="1:3" x14ac:dyDescent="0.2">
      <c r="A17224">
        <v>124</v>
      </c>
      <c r="B17224">
        <v>110</v>
      </c>
      <c r="C17224">
        <v>123</v>
      </c>
    </row>
    <row r="17225" spans="1:3" x14ac:dyDescent="0.2">
      <c r="A17225">
        <v>124</v>
      </c>
      <c r="B17225">
        <v>111</v>
      </c>
      <c r="C17225">
        <v>110</v>
      </c>
    </row>
    <row r="17226" spans="1:3" x14ac:dyDescent="0.2">
      <c r="A17226">
        <v>124</v>
      </c>
      <c r="B17226">
        <v>112</v>
      </c>
      <c r="C17226">
        <v>87</v>
      </c>
    </row>
    <row r="17227" spans="1:3" x14ac:dyDescent="0.2">
      <c r="A17227">
        <v>124</v>
      </c>
      <c r="B17227">
        <v>113</v>
      </c>
      <c r="C17227">
        <v>63</v>
      </c>
    </row>
    <row r="17228" spans="1:3" x14ac:dyDescent="0.2">
      <c r="A17228">
        <v>124</v>
      </c>
      <c r="B17228">
        <v>114</v>
      </c>
      <c r="C17228">
        <v>60</v>
      </c>
    </row>
    <row r="17229" spans="1:3" x14ac:dyDescent="0.2">
      <c r="A17229">
        <v>124</v>
      </c>
      <c r="B17229">
        <v>115</v>
      </c>
      <c r="C17229">
        <v>85</v>
      </c>
    </row>
    <row r="17230" spans="1:3" x14ac:dyDescent="0.2">
      <c r="A17230">
        <v>124</v>
      </c>
      <c r="B17230">
        <v>116</v>
      </c>
      <c r="C17230">
        <v>83</v>
      </c>
    </row>
    <row r="17231" spans="1:3" x14ac:dyDescent="0.2">
      <c r="A17231">
        <v>124</v>
      </c>
      <c r="B17231">
        <v>117</v>
      </c>
      <c r="C17231">
        <v>60</v>
      </c>
    </row>
    <row r="17232" spans="1:3" x14ac:dyDescent="0.2">
      <c r="A17232">
        <v>124</v>
      </c>
      <c r="B17232">
        <v>118</v>
      </c>
      <c r="C17232">
        <v>120</v>
      </c>
    </row>
    <row r="17233" spans="1:3" x14ac:dyDescent="0.2">
      <c r="A17233">
        <v>124</v>
      </c>
      <c r="B17233">
        <v>119</v>
      </c>
      <c r="C17233">
        <v>121</v>
      </c>
    </row>
    <row r="17234" spans="1:3" x14ac:dyDescent="0.2">
      <c r="A17234">
        <v>124</v>
      </c>
      <c r="B17234">
        <v>120</v>
      </c>
      <c r="C17234">
        <v>86</v>
      </c>
    </row>
    <row r="17235" spans="1:3" x14ac:dyDescent="0.2">
      <c r="A17235">
        <v>124</v>
      </c>
      <c r="B17235">
        <v>121</v>
      </c>
      <c r="C17235">
        <v>101</v>
      </c>
    </row>
    <row r="17236" spans="1:3" x14ac:dyDescent="0.2">
      <c r="A17236">
        <v>124</v>
      </c>
      <c r="B17236">
        <v>122</v>
      </c>
      <c r="C17236">
        <v>92</v>
      </c>
    </row>
    <row r="17237" spans="1:3" x14ac:dyDescent="0.2">
      <c r="A17237">
        <v>124</v>
      </c>
      <c r="B17237">
        <v>123</v>
      </c>
      <c r="C17237">
        <v>123</v>
      </c>
    </row>
    <row r="17238" spans="1:3" x14ac:dyDescent="0.2">
      <c r="A17238">
        <v>124</v>
      </c>
      <c r="B17238">
        <v>124</v>
      </c>
      <c r="C17238">
        <v>124</v>
      </c>
    </row>
    <row r="17239" spans="1:3" x14ac:dyDescent="0.2">
      <c r="A17239">
        <v>124</v>
      </c>
      <c r="B17239">
        <v>125</v>
      </c>
      <c r="C17239">
        <v>119</v>
      </c>
    </row>
    <row r="17240" spans="1:3" x14ac:dyDescent="0.2">
      <c r="A17240">
        <v>124</v>
      </c>
      <c r="B17240">
        <v>126</v>
      </c>
      <c r="C17240">
        <v>119</v>
      </c>
    </row>
    <row r="17241" spans="1:3" x14ac:dyDescent="0.2">
      <c r="A17241">
        <v>124</v>
      </c>
      <c r="B17241">
        <v>127</v>
      </c>
      <c r="C17241">
        <v>121</v>
      </c>
    </row>
    <row r="17242" spans="1:3" x14ac:dyDescent="0.2">
      <c r="A17242">
        <v>124</v>
      </c>
      <c r="B17242">
        <v>128</v>
      </c>
      <c r="C17242">
        <v>101</v>
      </c>
    </row>
    <row r="17243" spans="1:3" x14ac:dyDescent="0.2">
      <c r="A17243">
        <v>124</v>
      </c>
      <c r="B17243">
        <v>129</v>
      </c>
      <c r="C17243">
        <v>121</v>
      </c>
    </row>
    <row r="17244" spans="1:3" x14ac:dyDescent="0.2">
      <c r="A17244">
        <v>124</v>
      </c>
      <c r="B17244">
        <v>130</v>
      </c>
      <c r="C17244">
        <v>114</v>
      </c>
    </row>
    <row r="17245" spans="1:3" x14ac:dyDescent="0.2">
      <c r="A17245">
        <v>124</v>
      </c>
      <c r="B17245">
        <v>131</v>
      </c>
      <c r="C17245">
        <v>86</v>
      </c>
    </row>
    <row r="17246" spans="1:3" x14ac:dyDescent="0.2">
      <c r="A17246">
        <v>124</v>
      </c>
      <c r="B17246">
        <v>132</v>
      </c>
      <c r="C17246">
        <v>119</v>
      </c>
    </row>
    <row r="17247" spans="1:3" x14ac:dyDescent="0.2">
      <c r="A17247">
        <v>124</v>
      </c>
      <c r="B17247">
        <v>133</v>
      </c>
      <c r="C17247">
        <v>119</v>
      </c>
    </row>
    <row r="17248" spans="1:3" x14ac:dyDescent="0.2">
      <c r="A17248">
        <v>124</v>
      </c>
      <c r="B17248">
        <v>134</v>
      </c>
      <c r="C17248">
        <v>119</v>
      </c>
    </row>
    <row r="17249" spans="1:3" x14ac:dyDescent="0.2">
      <c r="A17249">
        <v>124</v>
      </c>
      <c r="B17249">
        <v>135</v>
      </c>
      <c r="C17249">
        <v>86</v>
      </c>
    </row>
    <row r="17250" spans="1:3" x14ac:dyDescent="0.2">
      <c r="A17250">
        <v>124</v>
      </c>
      <c r="B17250">
        <v>136</v>
      </c>
      <c r="C17250">
        <v>86</v>
      </c>
    </row>
    <row r="17251" spans="1:3" x14ac:dyDescent="0.2">
      <c r="A17251">
        <v>124</v>
      </c>
      <c r="B17251">
        <v>137</v>
      </c>
      <c r="C17251">
        <v>119</v>
      </c>
    </row>
    <row r="17252" spans="1:3" x14ac:dyDescent="0.2">
      <c r="A17252">
        <v>125</v>
      </c>
      <c r="B17252">
        <v>0</v>
      </c>
      <c r="C17252">
        <v>66</v>
      </c>
    </row>
    <row r="17253" spans="1:3" x14ac:dyDescent="0.2">
      <c r="A17253">
        <v>125</v>
      </c>
      <c r="B17253">
        <v>1</v>
      </c>
      <c r="C17253">
        <v>80</v>
      </c>
    </row>
    <row r="17254" spans="1:3" x14ac:dyDescent="0.2">
      <c r="A17254">
        <v>125</v>
      </c>
      <c r="B17254">
        <v>2</v>
      </c>
      <c r="C17254">
        <v>105</v>
      </c>
    </row>
    <row r="17255" spans="1:3" x14ac:dyDescent="0.2">
      <c r="A17255">
        <v>125</v>
      </c>
      <c r="B17255">
        <v>3</v>
      </c>
      <c r="C17255">
        <v>70</v>
      </c>
    </row>
    <row r="17256" spans="1:3" x14ac:dyDescent="0.2">
      <c r="A17256">
        <v>125</v>
      </c>
      <c r="B17256">
        <v>4</v>
      </c>
      <c r="C17256">
        <v>70</v>
      </c>
    </row>
    <row r="17257" spans="1:3" x14ac:dyDescent="0.2">
      <c r="A17257">
        <v>125</v>
      </c>
      <c r="B17257">
        <v>5</v>
      </c>
      <c r="C17257">
        <v>65</v>
      </c>
    </row>
    <row r="17258" spans="1:3" x14ac:dyDescent="0.2">
      <c r="A17258">
        <v>125</v>
      </c>
      <c r="B17258">
        <v>6</v>
      </c>
      <c r="C17258">
        <v>70</v>
      </c>
    </row>
    <row r="17259" spans="1:3" x14ac:dyDescent="0.2">
      <c r="A17259">
        <v>125</v>
      </c>
      <c r="B17259">
        <v>7</v>
      </c>
      <c r="C17259">
        <v>83</v>
      </c>
    </row>
    <row r="17260" spans="1:3" x14ac:dyDescent="0.2">
      <c r="A17260">
        <v>125</v>
      </c>
      <c r="B17260">
        <v>8</v>
      </c>
      <c r="C17260">
        <v>46</v>
      </c>
    </row>
    <row r="17261" spans="1:3" x14ac:dyDescent="0.2">
      <c r="A17261">
        <v>125</v>
      </c>
      <c r="B17261">
        <v>9</v>
      </c>
      <c r="C17261">
        <v>88</v>
      </c>
    </row>
    <row r="17262" spans="1:3" x14ac:dyDescent="0.2">
      <c r="A17262">
        <v>125</v>
      </c>
      <c r="B17262">
        <v>10</v>
      </c>
      <c r="C17262">
        <v>101</v>
      </c>
    </row>
    <row r="17263" spans="1:3" x14ac:dyDescent="0.2">
      <c r="A17263">
        <v>125</v>
      </c>
      <c r="B17263">
        <v>11</v>
      </c>
      <c r="C17263">
        <v>99</v>
      </c>
    </row>
    <row r="17264" spans="1:3" x14ac:dyDescent="0.2">
      <c r="A17264">
        <v>125</v>
      </c>
      <c r="B17264">
        <v>12</v>
      </c>
      <c r="C17264">
        <v>99</v>
      </c>
    </row>
    <row r="17265" spans="1:3" x14ac:dyDescent="0.2">
      <c r="A17265">
        <v>125</v>
      </c>
      <c r="B17265">
        <v>13</v>
      </c>
      <c r="C17265">
        <v>85</v>
      </c>
    </row>
    <row r="17266" spans="1:3" x14ac:dyDescent="0.2">
      <c r="A17266">
        <v>125</v>
      </c>
      <c r="B17266">
        <v>14</v>
      </c>
      <c r="C17266">
        <v>85</v>
      </c>
    </row>
    <row r="17267" spans="1:3" x14ac:dyDescent="0.2">
      <c r="A17267">
        <v>125</v>
      </c>
      <c r="B17267">
        <v>15</v>
      </c>
      <c r="C17267">
        <v>80</v>
      </c>
    </row>
    <row r="17268" spans="1:3" x14ac:dyDescent="0.2">
      <c r="A17268">
        <v>125</v>
      </c>
      <c r="B17268">
        <v>16</v>
      </c>
      <c r="C17268">
        <v>99</v>
      </c>
    </row>
    <row r="17269" spans="1:3" x14ac:dyDescent="0.2">
      <c r="A17269">
        <v>125</v>
      </c>
      <c r="B17269">
        <v>17</v>
      </c>
      <c r="C17269">
        <v>66</v>
      </c>
    </row>
    <row r="17270" spans="1:3" x14ac:dyDescent="0.2">
      <c r="A17270">
        <v>125</v>
      </c>
      <c r="B17270">
        <v>18</v>
      </c>
      <c r="C17270">
        <v>99</v>
      </c>
    </row>
    <row r="17271" spans="1:3" x14ac:dyDescent="0.2">
      <c r="A17271">
        <v>125</v>
      </c>
      <c r="B17271">
        <v>19</v>
      </c>
      <c r="C17271">
        <v>80</v>
      </c>
    </row>
    <row r="17272" spans="1:3" x14ac:dyDescent="0.2">
      <c r="A17272">
        <v>125</v>
      </c>
      <c r="B17272">
        <v>20</v>
      </c>
      <c r="C17272">
        <v>85</v>
      </c>
    </row>
    <row r="17273" spans="1:3" x14ac:dyDescent="0.2">
      <c r="A17273">
        <v>125</v>
      </c>
      <c r="B17273">
        <v>21</v>
      </c>
      <c r="C17273">
        <v>46</v>
      </c>
    </row>
    <row r="17274" spans="1:3" x14ac:dyDescent="0.2">
      <c r="A17274">
        <v>125</v>
      </c>
      <c r="B17274">
        <v>22</v>
      </c>
      <c r="C17274">
        <v>46</v>
      </c>
    </row>
    <row r="17275" spans="1:3" x14ac:dyDescent="0.2">
      <c r="A17275">
        <v>125</v>
      </c>
      <c r="B17275">
        <v>23</v>
      </c>
      <c r="C17275">
        <v>85</v>
      </c>
    </row>
    <row r="17276" spans="1:3" x14ac:dyDescent="0.2">
      <c r="A17276">
        <v>125</v>
      </c>
      <c r="B17276">
        <v>24</v>
      </c>
      <c r="C17276">
        <v>65</v>
      </c>
    </row>
    <row r="17277" spans="1:3" x14ac:dyDescent="0.2">
      <c r="A17277">
        <v>125</v>
      </c>
      <c r="B17277">
        <v>25</v>
      </c>
      <c r="C17277">
        <v>66</v>
      </c>
    </row>
    <row r="17278" spans="1:3" x14ac:dyDescent="0.2">
      <c r="A17278">
        <v>125</v>
      </c>
      <c r="B17278">
        <v>26</v>
      </c>
      <c r="C17278">
        <v>80</v>
      </c>
    </row>
    <row r="17279" spans="1:3" x14ac:dyDescent="0.2">
      <c r="A17279">
        <v>125</v>
      </c>
      <c r="B17279">
        <v>27</v>
      </c>
      <c r="C17279">
        <v>112</v>
      </c>
    </row>
    <row r="17280" spans="1:3" x14ac:dyDescent="0.2">
      <c r="A17280">
        <v>125</v>
      </c>
      <c r="B17280">
        <v>28</v>
      </c>
      <c r="C17280">
        <v>76</v>
      </c>
    </row>
    <row r="17281" spans="1:3" x14ac:dyDescent="0.2">
      <c r="A17281">
        <v>125</v>
      </c>
      <c r="B17281">
        <v>29</v>
      </c>
      <c r="C17281">
        <v>88</v>
      </c>
    </row>
    <row r="17282" spans="1:3" x14ac:dyDescent="0.2">
      <c r="A17282">
        <v>125</v>
      </c>
      <c r="B17282">
        <v>30</v>
      </c>
      <c r="C17282">
        <v>83</v>
      </c>
    </row>
    <row r="17283" spans="1:3" x14ac:dyDescent="0.2">
      <c r="A17283">
        <v>125</v>
      </c>
      <c r="B17283">
        <v>31</v>
      </c>
      <c r="C17283">
        <v>113</v>
      </c>
    </row>
    <row r="17284" spans="1:3" x14ac:dyDescent="0.2">
      <c r="A17284">
        <v>125</v>
      </c>
      <c r="B17284">
        <v>32</v>
      </c>
      <c r="C17284">
        <v>65</v>
      </c>
    </row>
    <row r="17285" spans="1:3" x14ac:dyDescent="0.2">
      <c r="A17285">
        <v>125</v>
      </c>
      <c r="B17285">
        <v>33</v>
      </c>
      <c r="C17285">
        <v>122</v>
      </c>
    </row>
    <row r="17286" spans="1:3" x14ac:dyDescent="0.2">
      <c r="A17286">
        <v>125</v>
      </c>
      <c r="B17286">
        <v>34</v>
      </c>
      <c r="C17286">
        <v>122</v>
      </c>
    </row>
    <row r="17287" spans="1:3" x14ac:dyDescent="0.2">
      <c r="A17287">
        <v>125</v>
      </c>
      <c r="B17287">
        <v>35</v>
      </c>
      <c r="C17287">
        <v>70</v>
      </c>
    </row>
    <row r="17288" spans="1:3" x14ac:dyDescent="0.2">
      <c r="A17288">
        <v>125</v>
      </c>
      <c r="B17288">
        <v>36</v>
      </c>
      <c r="C17288">
        <v>70</v>
      </c>
    </row>
    <row r="17289" spans="1:3" x14ac:dyDescent="0.2">
      <c r="A17289">
        <v>125</v>
      </c>
      <c r="B17289">
        <v>37</v>
      </c>
      <c r="C17289">
        <v>86</v>
      </c>
    </row>
    <row r="17290" spans="1:3" x14ac:dyDescent="0.2">
      <c r="A17290">
        <v>125</v>
      </c>
      <c r="B17290">
        <v>38</v>
      </c>
      <c r="C17290">
        <v>86</v>
      </c>
    </row>
    <row r="17291" spans="1:3" x14ac:dyDescent="0.2">
      <c r="A17291">
        <v>125</v>
      </c>
      <c r="B17291">
        <v>39</v>
      </c>
      <c r="C17291">
        <v>85</v>
      </c>
    </row>
    <row r="17292" spans="1:3" x14ac:dyDescent="0.2">
      <c r="A17292">
        <v>125</v>
      </c>
      <c r="B17292">
        <v>40</v>
      </c>
      <c r="C17292">
        <v>48</v>
      </c>
    </row>
    <row r="17293" spans="1:3" x14ac:dyDescent="0.2">
      <c r="A17293">
        <v>125</v>
      </c>
      <c r="B17293">
        <v>41</v>
      </c>
      <c r="C17293">
        <v>108</v>
      </c>
    </row>
    <row r="17294" spans="1:3" x14ac:dyDescent="0.2">
      <c r="A17294">
        <v>125</v>
      </c>
      <c r="B17294">
        <v>42</v>
      </c>
      <c r="C17294">
        <v>113</v>
      </c>
    </row>
    <row r="17295" spans="1:3" x14ac:dyDescent="0.2">
      <c r="A17295">
        <v>125</v>
      </c>
      <c r="B17295">
        <v>43</v>
      </c>
      <c r="C17295">
        <v>113</v>
      </c>
    </row>
    <row r="17296" spans="1:3" x14ac:dyDescent="0.2">
      <c r="A17296">
        <v>125</v>
      </c>
      <c r="B17296">
        <v>44</v>
      </c>
      <c r="C17296">
        <v>86</v>
      </c>
    </row>
    <row r="17297" spans="1:3" x14ac:dyDescent="0.2">
      <c r="A17297">
        <v>125</v>
      </c>
      <c r="B17297">
        <v>45</v>
      </c>
      <c r="C17297">
        <v>65</v>
      </c>
    </row>
    <row r="17298" spans="1:3" x14ac:dyDescent="0.2">
      <c r="A17298">
        <v>125</v>
      </c>
      <c r="B17298">
        <v>46</v>
      </c>
      <c r="C17298">
        <v>106</v>
      </c>
    </row>
    <row r="17299" spans="1:3" x14ac:dyDescent="0.2">
      <c r="A17299">
        <v>125</v>
      </c>
      <c r="B17299">
        <v>47</v>
      </c>
      <c r="C17299">
        <v>123</v>
      </c>
    </row>
    <row r="17300" spans="1:3" x14ac:dyDescent="0.2">
      <c r="A17300">
        <v>125</v>
      </c>
      <c r="B17300">
        <v>48</v>
      </c>
      <c r="C17300">
        <v>101</v>
      </c>
    </row>
    <row r="17301" spans="1:3" x14ac:dyDescent="0.2">
      <c r="A17301">
        <v>125</v>
      </c>
      <c r="B17301">
        <v>49</v>
      </c>
      <c r="C17301">
        <v>44</v>
      </c>
    </row>
    <row r="17302" spans="1:3" x14ac:dyDescent="0.2">
      <c r="A17302">
        <v>125</v>
      </c>
      <c r="B17302">
        <v>50</v>
      </c>
      <c r="C17302">
        <v>108</v>
      </c>
    </row>
    <row r="17303" spans="1:3" x14ac:dyDescent="0.2">
      <c r="A17303">
        <v>125</v>
      </c>
      <c r="B17303">
        <v>51</v>
      </c>
      <c r="C17303">
        <v>122</v>
      </c>
    </row>
    <row r="17304" spans="1:3" x14ac:dyDescent="0.2">
      <c r="A17304">
        <v>125</v>
      </c>
      <c r="B17304">
        <v>52</v>
      </c>
      <c r="C17304">
        <v>46</v>
      </c>
    </row>
    <row r="17305" spans="1:3" x14ac:dyDescent="0.2">
      <c r="A17305">
        <v>125</v>
      </c>
      <c r="B17305">
        <v>53</v>
      </c>
      <c r="C17305">
        <v>46</v>
      </c>
    </row>
    <row r="17306" spans="1:3" x14ac:dyDescent="0.2">
      <c r="A17306">
        <v>125</v>
      </c>
      <c r="B17306">
        <v>54</v>
      </c>
      <c r="C17306">
        <v>97</v>
      </c>
    </row>
    <row r="17307" spans="1:3" x14ac:dyDescent="0.2">
      <c r="A17307">
        <v>125</v>
      </c>
      <c r="B17307">
        <v>55</v>
      </c>
      <c r="C17307">
        <v>93</v>
      </c>
    </row>
    <row r="17308" spans="1:3" x14ac:dyDescent="0.2">
      <c r="A17308">
        <v>125</v>
      </c>
      <c r="B17308">
        <v>56</v>
      </c>
      <c r="C17308">
        <v>93</v>
      </c>
    </row>
    <row r="17309" spans="1:3" x14ac:dyDescent="0.2">
      <c r="A17309">
        <v>125</v>
      </c>
      <c r="B17309">
        <v>57</v>
      </c>
      <c r="C17309">
        <v>10</v>
      </c>
    </row>
    <row r="17310" spans="1:3" x14ac:dyDescent="0.2">
      <c r="A17310">
        <v>125</v>
      </c>
      <c r="B17310">
        <v>58</v>
      </c>
      <c r="C17310">
        <v>93</v>
      </c>
    </row>
    <row r="17311" spans="1:3" x14ac:dyDescent="0.2">
      <c r="A17311">
        <v>125</v>
      </c>
      <c r="B17311">
        <v>59</v>
      </c>
      <c r="C17311">
        <v>76</v>
      </c>
    </row>
    <row r="17312" spans="1:3" x14ac:dyDescent="0.2">
      <c r="A17312">
        <v>125</v>
      </c>
      <c r="B17312">
        <v>60</v>
      </c>
      <c r="C17312">
        <v>119</v>
      </c>
    </row>
    <row r="17313" spans="1:3" x14ac:dyDescent="0.2">
      <c r="A17313">
        <v>125</v>
      </c>
      <c r="B17313">
        <v>61</v>
      </c>
      <c r="C17313">
        <v>101</v>
      </c>
    </row>
    <row r="17314" spans="1:3" x14ac:dyDescent="0.2">
      <c r="A17314">
        <v>125</v>
      </c>
      <c r="B17314">
        <v>62</v>
      </c>
      <c r="C17314">
        <v>65</v>
      </c>
    </row>
    <row r="17315" spans="1:3" x14ac:dyDescent="0.2">
      <c r="A17315">
        <v>125</v>
      </c>
      <c r="B17315">
        <v>63</v>
      </c>
      <c r="C17315">
        <v>86</v>
      </c>
    </row>
    <row r="17316" spans="1:3" x14ac:dyDescent="0.2">
      <c r="A17316">
        <v>125</v>
      </c>
      <c r="B17316">
        <v>64</v>
      </c>
      <c r="C17316">
        <v>44</v>
      </c>
    </row>
    <row r="17317" spans="1:3" x14ac:dyDescent="0.2">
      <c r="A17317">
        <v>125</v>
      </c>
      <c r="B17317">
        <v>65</v>
      </c>
      <c r="C17317">
        <v>67</v>
      </c>
    </row>
    <row r="17318" spans="1:3" x14ac:dyDescent="0.2">
      <c r="A17318">
        <v>125</v>
      </c>
      <c r="B17318">
        <v>66</v>
      </c>
      <c r="C17318">
        <v>63</v>
      </c>
    </row>
    <row r="17319" spans="1:3" x14ac:dyDescent="0.2">
      <c r="A17319">
        <v>125</v>
      </c>
      <c r="B17319">
        <v>67</v>
      </c>
      <c r="C17319">
        <v>86</v>
      </c>
    </row>
    <row r="17320" spans="1:3" x14ac:dyDescent="0.2">
      <c r="A17320">
        <v>125</v>
      </c>
      <c r="B17320">
        <v>68</v>
      </c>
      <c r="C17320">
        <v>120</v>
      </c>
    </row>
    <row r="17321" spans="1:3" x14ac:dyDescent="0.2">
      <c r="A17321">
        <v>125</v>
      </c>
      <c r="B17321">
        <v>69</v>
      </c>
      <c r="C17321">
        <v>112</v>
      </c>
    </row>
    <row r="17322" spans="1:3" x14ac:dyDescent="0.2">
      <c r="A17322">
        <v>125</v>
      </c>
      <c r="B17322">
        <v>70</v>
      </c>
      <c r="C17322">
        <v>63</v>
      </c>
    </row>
    <row r="17323" spans="1:3" x14ac:dyDescent="0.2">
      <c r="A17323">
        <v>125</v>
      </c>
      <c r="B17323">
        <v>71</v>
      </c>
      <c r="C17323">
        <v>92</v>
      </c>
    </row>
    <row r="17324" spans="1:3" x14ac:dyDescent="0.2">
      <c r="A17324">
        <v>125</v>
      </c>
      <c r="B17324">
        <v>72</v>
      </c>
      <c r="C17324">
        <v>85</v>
      </c>
    </row>
    <row r="17325" spans="1:3" x14ac:dyDescent="0.2">
      <c r="A17325">
        <v>125</v>
      </c>
      <c r="B17325">
        <v>73</v>
      </c>
      <c r="C17325">
        <v>122</v>
      </c>
    </row>
    <row r="17326" spans="1:3" x14ac:dyDescent="0.2">
      <c r="A17326">
        <v>125</v>
      </c>
      <c r="B17326">
        <v>74</v>
      </c>
      <c r="C17326">
        <v>37</v>
      </c>
    </row>
    <row r="17327" spans="1:3" x14ac:dyDescent="0.2">
      <c r="A17327">
        <v>125</v>
      </c>
      <c r="B17327">
        <v>75</v>
      </c>
      <c r="C17327">
        <v>37</v>
      </c>
    </row>
    <row r="17328" spans="1:3" x14ac:dyDescent="0.2">
      <c r="A17328">
        <v>125</v>
      </c>
      <c r="B17328">
        <v>76</v>
      </c>
      <c r="C17328">
        <v>123</v>
      </c>
    </row>
    <row r="17329" spans="1:3" x14ac:dyDescent="0.2">
      <c r="A17329">
        <v>125</v>
      </c>
      <c r="B17329">
        <v>77</v>
      </c>
      <c r="C17329">
        <v>110</v>
      </c>
    </row>
    <row r="17330" spans="1:3" x14ac:dyDescent="0.2">
      <c r="A17330">
        <v>125</v>
      </c>
      <c r="B17330">
        <v>78</v>
      </c>
      <c r="C17330">
        <v>46</v>
      </c>
    </row>
    <row r="17331" spans="1:3" x14ac:dyDescent="0.2">
      <c r="A17331">
        <v>125</v>
      </c>
      <c r="B17331">
        <v>79</v>
      </c>
      <c r="C17331">
        <v>92</v>
      </c>
    </row>
    <row r="17332" spans="1:3" x14ac:dyDescent="0.2">
      <c r="A17332">
        <v>125</v>
      </c>
      <c r="B17332">
        <v>80</v>
      </c>
      <c r="C17332">
        <v>63</v>
      </c>
    </row>
    <row r="17333" spans="1:3" x14ac:dyDescent="0.2">
      <c r="A17333">
        <v>125</v>
      </c>
      <c r="B17333">
        <v>81</v>
      </c>
      <c r="C17333">
        <v>97</v>
      </c>
    </row>
    <row r="17334" spans="1:3" x14ac:dyDescent="0.2">
      <c r="A17334">
        <v>125</v>
      </c>
      <c r="B17334">
        <v>82</v>
      </c>
      <c r="C17334">
        <v>70</v>
      </c>
    </row>
    <row r="17335" spans="1:3" x14ac:dyDescent="0.2">
      <c r="A17335">
        <v>125</v>
      </c>
      <c r="B17335">
        <v>83</v>
      </c>
      <c r="C17335">
        <v>67</v>
      </c>
    </row>
    <row r="17336" spans="1:3" x14ac:dyDescent="0.2">
      <c r="A17336">
        <v>125</v>
      </c>
      <c r="B17336">
        <v>84</v>
      </c>
      <c r="C17336">
        <v>60</v>
      </c>
    </row>
    <row r="17337" spans="1:3" x14ac:dyDescent="0.2">
      <c r="A17337">
        <v>125</v>
      </c>
      <c r="B17337">
        <v>85</v>
      </c>
      <c r="C17337">
        <v>114</v>
      </c>
    </row>
    <row r="17338" spans="1:3" x14ac:dyDescent="0.2">
      <c r="A17338">
        <v>125</v>
      </c>
      <c r="B17338">
        <v>86</v>
      </c>
      <c r="C17338">
        <v>98</v>
      </c>
    </row>
    <row r="17339" spans="1:3" x14ac:dyDescent="0.2">
      <c r="A17339">
        <v>125</v>
      </c>
      <c r="B17339">
        <v>87</v>
      </c>
      <c r="C17339">
        <v>86</v>
      </c>
    </row>
    <row r="17340" spans="1:3" x14ac:dyDescent="0.2">
      <c r="A17340">
        <v>125</v>
      </c>
      <c r="B17340">
        <v>88</v>
      </c>
      <c r="C17340">
        <v>87</v>
      </c>
    </row>
    <row r="17341" spans="1:3" x14ac:dyDescent="0.2">
      <c r="A17341">
        <v>125</v>
      </c>
      <c r="B17341">
        <v>89</v>
      </c>
      <c r="C17341">
        <v>46</v>
      </c>
    </row>
    <row r="17342" spans="1:3" x14ac:dyDescent="0.2">
      <c r="A17342">
        <v>125</v>
      </c>
      <c r="B17342">
        <v>90</v>
      </c>
      <c r="C17342">
        <v>10</v>
      </c>
    </row>
    <row r="17343" spans="1:3" x14ac:dyDescent="0.2">
      <c r="A17343">
        <v>125</v>
      </c>
      <c r="B17343">
        <v>91</v>
      </c>
      <c r="C17343">
        <v>93</v>
      </c>
    </row>
    <row r="17344" spans="1:3" x14ac:dyDescent="0.2">
      <c r="A17344">
        <v>125</v>
      </c>
      <c r="B17344">
        <v>92</v>
      </c>
      <c r="C17344">
        <v>121</v>
      </c>
    </row>
    <row r="17345" spans="1:3" x14ac:dyDescent="0.2">
      <c r="A17345">
        <v>125</v>
      </c>
      <c r="B17345">
        <v>93</v>
      </c>
      <c r="C17345">
        <v>110</v>
      </c>
    </row>
    <row r="17346" spans="1:3" x14ac:dyDescent="0.2">
      <c r="A17346">
        <v>125</v>
      </c>
      <c r="B17346">
        <v>94</v>
      </c>
      <c r="C17346">
        <v>101</v>
      </c>
    </row>
    <row r="17347" spans="1:3" x14ac:dyDescent="0.2">
      <c r="A17347">
        <v>125</v>
      </c>
      <c r="B17347">
        <v>95</v>
      </c>
      <c r="C17347">
        <v>83</v>
      </c>
    </row>
    <row r="17348" spans="1:3" x14ac:dyDescent="0.2">
      <c r="A17348">
        <v>125</v>
      </c>
      <c r="B17348">
        <v>96</v>
      </c>
      <c r="C17348">
        <v>83</v>
      </c>
    </row>
    <row r="17349" spans="1:3" x14ac:dyDescent="0.2">
      <c r="A17349">
        <v>125</v>
      </c>
      <c r="B17349">
        <v>97</v>
      </c>
      <c r="C17349">
        <v>101</v>
      </c>
    </row>
    <row r="17350" spans="1:3" x14ac:dyDescent="0.2">
      <c r="A17350">
        <v>125</v>
      </c>
      <c r="B17350">
        <v>98</v>
      </c>
      <c r="C17350">
        <v>125</v>
      </c>
    </row>
    <row r="17351" spans="1:3" x14ac:dyDescent="0.2">
      <c r="A17351">
        <v>125</v>
      </c>
      <c r="B17351">
        <v>99</v>
      </c>
      <c r="C17351">
        <v>87</v>
      </c>
    </row>
    <row r="17352" spans="1:3" x14ac:dyDescent="0.2">
      <c r="A17352">
        <v>125</v>
      </c>
      <c r="B17352">
        <v>100</v>
      </c>
      <c r="C17352">
        <v>67</v>
      </c>
    </row>
    <row r="17353" spans="1:3" x14ac:dyDescent="0.2">
      <c r="A17353">
        <v>125</v>
      </c>
      <c r="B17353">
        <v>101</v>
      </c>
      <c r="C17353">
        <v>120</v>
      </c>
    </row>
    <row r="17354" spans="1:3" x14ac:dyDescent="0.2">
      <c r="A17354">
        <v>125</v>
      </c>
      <c r="B17354">
        <v>102</v>
      </c>
      <c r="C17354">
        <v>120</v>
      </c>
    </row>
    <row r="17355" spans="1:3" x14ac:dyDescent="0.2">
      <c r="A17355">
        <v>125</v>
      </c>
      <c r="B17355">
        <v>103</v>
      </c>
      <c r="C17355">
        <v>92</v>
      </c>
    </row>
    <row r="17356" spans="1:3" x14ac:dyDescent="0.2">
      <c r="A17356">
        <v>125</v>
      </c>
      <c r="B17356">
        <v>104</v>
      </c>
      <c r="C17356">
        <v>92</v>
      </c>
    </row>
    <row r="17357" spans="1:3" x14ac:dyDescent="0.2">
      <c r="A17357">
        <v>125</v>
      </c>
      <c r="B17357">
        <v>105</v>
      </c>
      <c r="C17357">
        <v>44</v>
      </c>
    </row>
    <row r="17358" spans="1:3" x14ac:dyDescent="0.2">
      <c r="A17358">
        <v>125</v>
      </c>
      <c r="B17358">
        <v>106</v>
      </c>
      <c r="C17358">
        <v>119</v>
      </c>
    </row>
    <row r="17359" spans="1:3" x14ac:dyDescent="0.2">
      <c r="A17359">
        <v>125</v>
      </c>
      <c r="B17359">
        <v>107</v>
      </c>
      <c r="C17359">
        <v>98</v>
      </c>
    </row>
    <row r="17360" spans="1:3" x14ac:dyDescent="0.2">
      <c r="A17360">
        <v>125</v>
      </c>
      <c r="B17360">
        <v>108</v>
      </c>
      <c r="C17360">
        <v>121</v>
      </c>
    </row>
    <row r="17361" spans="1:3" x14ac:dyDescent="0.2">
      <c r="A17361">
        <v>125</v>
      </c>
      <c r="B17361">
        <v>109</v>
      </c>
      <c r="C17361">
        <v>121</v>
      </c>
    </row>
    <row r="17362" spans="1:3" x14ac:dyDescent="0.2">
      <c r="A17362">
        <v>125</v>
      </c>
      <c r="B17362">
        <v>110</v>
      </c>
      <c r="C17362">
        <v>119</v>
      </c>
    </row>
    <row r="17363" spans="1:3" x14ac:dyDescent="0.2">
      <c r="A17363">
        <v>125</v>
      </c>
      <c r="B17363">
        <v>111</v>
      </c>
      <c r="C17363">
        <v>120</v>
      </c>
    </row>
    <row r="17364" spans="1:3" x14ac:dyDescent="0.2">
      <c r="A17364">
        <v>125</v>
      </c>
      <c r="B17364">
        <v>112</v>
      </c>
      <c r="C17364">
        <v>121</v>
      </c>
    </row>
    <row r="17365" spans="1:3" x14ac:dyDescent="0.2">
      <c r="A17365">
        <v>125</v>
      </c>
      <c r="B17365">
        <v>113</v>
      </c>
      <c r="C17365">
        <v>121</v>
      </c>
    </row>
    <row r="17366" spans="1:3" x14ac:dyDescent="0.2">
      <c r="A17366">
        <v>125</v>
      </c>
      <c r="B17366">
        <v>114</v>
      </c>
      <c r="C17366">
        <v>119</v>
      </c>
    </row>
    <row r="17367" spans="1:3" x14ac:dyDescent="0.2">
      <c r="A17367">
        <v>125</v>
      </c>
      <c r="B17367">
        <v>115</v>
      </c>
      <c r="C17367">
        <v>10</v>
      </c>
    </row>
    <row r="17368" spans="1:3" x14ac:dyDescent="0.2">
      <c r="A17368">
        <v>125</v>
      </c>
      <c r="B17368">
        <v>116</v>
      </c>
      <c r="C17368">
        <v>93</v>
      </c>
    </row>
    <row r="17369" spans="1:3" x14ac:dyDescent="0.2">
      <c r="A17369">
        <v>125</v>
      </c>
      <c r="B17369">
        <v>117</v>
      </c>
      <c r="C17369">
        <v>119</v>
      </c>
    </row>
    <row r="17370" spans="1:3" x14ac:dyDescent="0.2">
      <c r="A17370">
        <v>125</v>
      </c>
      <c r="B17370">
        <v>118</v>
      </c>
      <c r="C17370">
        <v>125</v>
      </c>
    </row>
    <row r="17371" spans="1:3" x14ac:dyDescent="0.2">
      <c r="A17371">
        <v>125</v>
      </c>
      <c r="B17371">
        <v>119</v>
      </c>
      <c r="C17371">
        <v>98</v>
      </c>
    </row>
    <row r="17372" spans="1:3" x14ac:dyDescent="0.2">
      <c r="A17372">
        <v>125</v>
      </c>
      <c r="B17372">
        <v>120</v>
      </c>
      <c r="C17372">
        <v>98</v>
      </c>
    </row>
    <row r="17373" spans="1:3" x14ac:dyDescent="0.2">
      <c r="A17373">
        <v>125</v>
      </c>
      <c r="B17373">
        <v>121</v>
      </c>
      <c r="C17373">
        <v>120</v>
      </c>
    </row>
    <row r="17374" spans="1:3" x14ac:dyDescent="0.2">
      <c r="A17374">
        <v>125</v>
      </c>
      <c r="B17374">
        <v>122</v>
      </c>
      <c r="C17374">
        <v>123</v>
      </c>
    </row>
    <row r="17375" spans="1:3" x14ac:dyDescent="0.2">
      <c r="A17375">
        <v>125</v>
      </c>
      <c r="B17375">
        <v>123</v>
      </c>
      <c r="C17375">
        <v>126</v>
      </c>
    </row>
    <row r="17376" spans="1:3" x14ac:dyDescent="0.2">
      <c r="A17376">
        <v>125</v>
      </c>
      <c r="B17376">
        <v>124</v>
      </c>
      <c r="C17376">
        <v>119</v>
      </c>
    </row>
    <row r="17377" spans="1:3" x14ac:dyDescent="0.2">
      <c r="A17377">
        <v>125</v>
      </c>
      <c r="B17377">
        <v>125</v>
      </c>
      <c r="C17377">
        <v>125</v>
      </c>
    </row>
    <row r="17378" spans="1:3" x14ac:dyDescent="0.2">
      <c r="A17378">
        <v>125</v>
      </c>
      <c r="B17378">
        <v>126</v>
      </c>
      <c r="C17378">
        <v>125</v>
      </c>
    </row>
    <row r="17379" spans="1:3" x14ac:dyDescent="0.2">
      <c r="A17379">
        <v>125</v>
      </c>
      <c r="B17379">
        <v>127</v>
      </c>
      <c r="C17379">
        <v>98</v>
      </c>
    </row>
    <row r="17380" spans="1:3" x14ac:dyDescent="0.2">
      <c r="A17380">
        <v>125</v>
      </c>
      <c r="B17380">
        <v>128</v>
      </c>
      <c r="C17380">
        <v>120</v>
      </c>
    </row>
    <row r="17381" spans="1:3" x14ac:dyDescent="0.2">
      <c r="A17381">
        <v>125</v>
      </c>
      <c r="B17381">
        <v>129</v>
      </c>
      <c r="C17381">
        <v>98</v>
      </c>
    </row>
    <row r="17382" spans="1:3" x14ac:dyDescent="0.2">
      <c r="A17382">
        <v>125</v>
      </c>
      <c r="B17382">
        <v>130</v>
      </c>
      <c r="C17382">
        <v>86</v>
      </c>
    </row>
    <row r="17383" spans="1:3" x14ac:dyDescent="0.2">
      <c r="A17383">
        <v>125</v>
      </c>
      <c r="B17383">
        <v>131</v>
      </c>
      <c r="C17383">
        <v>98</v>
      </c>
    </row>
    <row r="17384" spans="1:3" x14ac:dyDescent="0.2">
      <c r="A17384">
        <v>125</v>
      </c>
      <c r="B17384">
        <v>132</v>
      </c>
      <c r="C17384">
        <v>125</v>
      </c>
    </row>
    <row r="17385" spans="1:3" x14ac:dyDescent="0.2">
      <c r="A17385">
        <v>125</v>
      </c>
      <c r="B17385">
        <v>133</v>
      </c>
      <c r="C17385">
        <v>125</v>
      </c>
    </row>
    <row r="17386" spans="1:3" x14ac:dyDescent="0.2">
      <c r="A17386">
        <v>125</v>
      </c>
      <c r="B17386">
        <v>134</v>
      </c>
      <c r="C17386">
        <v>125</v>
      </c>
    </row>
    <row r="17387" spans="1:3" x14ac:dyDescent="0.2">
      <c r="A17387">
        <v>125</v>
      </c>
      <c r="B17387">
        <v>135</v>
      </c>
      <c r="C17387">
        <v>125</v>
      </c>
    </row>
    <row r="17388" spans="1:3" x14ac:dyDescent="0.2">
      <c r="A17388">
        <v>125</v>
      </c>
      <c r="B17388">
        <v>136</v>
      </c>
      <c r="C17388">
        <v>125</v>
      </c>
    </row>
    <row r="17389" spans="1:3" x14ac:dyDescent="0.2">
      <c r="A17389">
        <v>125</v>
      </c>
      <c r="B17389">
        <v>137</v>
      </c>
      <c r="C17389">
        <v>125</v>
      </c>
    </row>
    <row r="17390" spans="1:3" x14ac:dyDescent="0.2">
      <c r="A17390">
        <v>126</v>
      </c>
      <c r="B17390">
        <v>0</v>
      </c>
      <c r="C17390">
        <v>80</v>
      </c>
    </row>
    <row r="17391" spans="1:3" x14ac:dyDescent="0.2">
      <c r="A17391">
        <v>126</v>
      </c>
      <c r="B17391">
        <v>1</v>
      </c>
      <c r="C17391">
        <v>80</v>
      </c>
    </row>
    <row r="17392" spans="1:3" x14ac:dyDescent="0.2">
      <c r="A17392">
        <v>126</v>
      </c>
      <c r="B17392">
        <v>2</v>
      </c>
      <c r="C17392">
        <v>66</v>
      </c>
    </row>
    <row r="17393" spans="1:3" x14ac:dyDescent="0.2">
      <c r="A17393">
        <v>126</v>
      </c>
      <c r="B17393">
        <v>3</v>
      </c>
      <c r="C17393">
        <v>70</v>
      </c>
    </row>
    <row r="17394" spans="1:3" x14ac:dyDescent="0.2">
      <c r="A17394">
        <v>126</v>
      </c>
      <c r="B17394">
        <v>4</v>
      </c>
      <c r="C17394">
        <v>99</v>
      </c>
    </row>
    <row r="17395" spans="1:3" x14ac:dyDescent="0.2">
      <c r="A17395">
        <v>126</v>
      </c>
      <c r="B17395">
        <v>5</v>
      </c>
      <c r="C17395">
        <v>65</v>
      </c>
    </row>
    <row r="17396" spans="1:3" x14ac:dyDescent="0.2">
      <c r="A17396">
        <v>126</v>
      </c>
      <c r="B17396">
        <v>6</v>
      </c>
      <c r="C17396">
        <v>99</v>
      </c>
    </row>
    <row r="17397" spans="1:3" x14ac:dyDescent="0.2">
      <c r="A17397">
        <v>126</v>
      </c>
      <c r="B17397">
        <v>7</v>
      </c>
      <c r="C17397">
        <v>85</v>
      </c>
    </row>
    <row r="17398" spans="1:3" x14ac:dyDescent="0.2">
      <c r="A17398">
        <v>126</v>
      </c>
      <c r="B17398">
        <v>8</v>
      </c>
      <c r="C17398">
        <v>46</v>
      </c>
    </row>
    <row r="17399" spans="1:3" x14ac:dyDescent="0.2">
      <c r="A17399">
        <v>126</v>
      </c>
      <c r="B17399">
        <v>9</v>
      </c>
      <c r="C17399">
        <v>65</v>
      </c>
    </row>
    <row r="17400" spans="1:3" x14ac:dyDescent="0.2">
      <c r="A17400">
        <v>126</v>
      </c>
      <c r="B17400">
        <v>10</v>
      </c>
      <c r="C17400">
        <v>101</v>
      </c>
    </row>
    <row r="17401" spans="1:3" x14ac:dyDescent="0.2">
      <c r="A17401">
        <v>126</v>
      </c>
      <c r="B17401">
        <v>11</v>
      </c>
      <c r="C17401">
        <v>88</v>
      </c>
    </row>
    <row r="17402" spans="1:3" x14ac:dyDescent="0.2">
      <c r="A17402">
        <v>126</v>
      </c>
      <c r="B17402">
        <v>12</v>
      </c>
      <c r="C17402">
        <v>88</v>
      </c>
    </row>
    <row r="17403" spans="1:3" x14ac:dyDescent="0.2">
      <c r="A17403">
        <v>126</v>
      </c>
      <c r="B17403">
        <v>13</v>
      </c>
      <c r="C17403">
        <v>85</v>
      </c>
    </row>
    <row r="17404" spans="1:3" x14ac:dyDescent="0.2">
      <c r="A17404">
        <v>126</v>
      </c>
      <c r="B17404">
        <v>14</v>
      </c>
      <c r="C17404">
        <v>85</v>
      </c>
    </row>
    <row r="17405" spans="1:3" x14ac:dyDescent="0.2">
      <c r="A17405">
        <v>126</v>
      </c>
      <c r="B17405">
        <v>15</v>
      </c>
      <c r="C17405">
        <v>70</v>
      </c>
    </row>
    <row r="17406" spans="1:3" x14ac:dyDescent="0.2">
      <c r="A17406">
        <v>126</v>
      </c>
      <c r="B17406">
        <v>16</v>
      </c>
      <c r="C17406">
        <v>99</v>
      </c>
    </row>
    <row r="17407" spans="1:3" x14ac:dyDescent="0.2">
      <c r="A17407">
        <v>126</v>
      </c>
      <c r="B17407">
        <v>17</v>
      </c>
      <c r="C17407">
        <v>66</v>
      </c>
    </row>
    <row r="17408" spans="1:3" x14ac:dyDescent="0.2">
      <c r="A17408">
        <v>126</v>
      </c>
      <c r="B17408">
        <v>18</v>
      </c>
      <c r="C17408">
        <v>99</v>
      </c>
    </row>
    <row r="17409" spans="1:3" x14ac:dyDescent="0.2">
      <c r="A17409">
        <v>126</v>
      </c>
      <c r="B17409">
        <v>19</v>
      </c>
      <c r="C17409">
        <v>70</v>
      </c>
    </row>
    <row r="17410" spans="1:3" x14ac:dyDescent="0.2">
      <c r="A17410">
        <v>126</v>
      </c>
      <c r="B17410">
        <v>20</v>
      </c>
      <c r="C17410">
        <v>85</v>
      </c>
    </row>
    <row r="17411" spans="1:3" x14ac:dyDescent="0.2">
      <c r="A17411">
        <v>126</v>
      </c>
      <c r="B17411">
        <v>21</v>
      </c>
      <c r="C17411">
        <v>122</v>
      </c>
    </row>
    <row r="17412" spans="1:3" x14ac:dyDescent="0.2">
      <c r="A17412">
        <v>126</v>
      </c>
      <c r="B17412">
        <v>22</v>
      </c>
      <c r="C17412">
        <v>46</v>
      </c>
    </row>
    <row r="17413" spans="1:3" x14ac:dyDescent="0.2">
      <c r="A17413">
        <v>126</v>
      </c>
      <c r="B17413">
        <v>23</v>
      </c>
      <c r="C17413">
        <v>85</v>
      </c>
    </row>
    <row r="17414" spans="1:3" x14ac:dyDescent="0.2">
      <c r="A17414">
        <v>126</v>
      </c>
      <c r="B17414">
        <v>24</v>
      </c>
      <c r="C17414">
        <v>83</v>
      </c>
    </row>
    <row r="17415" spans="1:3" x14ac:dyDescent="0.2">
      <c r="A17415">
        <v>126</v>
      </c>
      <c r="B17415">
        <v>25</v>
      </c>
      <c r="C17415">
        <v>80</v>
      </c>
    </row>
    <row r="17416" spans="1:3" x14ac:dyDescent="0.2">
      <c r="A17416">
        <v>126</v>
      </c>
      <c r="B17416">
        <v>26</v>
      </c>
      <c r="C17416">
        <v>70</v>
      </c>
    </row>
    <row r="17417" spans="1:3" x14ac:dyDescent="0.2">
      <c r="A17417">
        <v>126</v>
      </c>
      <c r="B17417">
        <v>27</v>
      </c>
      <c r="C17417">
        <v>92</v>
      </c>
    </row>
    <row r="17418" spans="1:3" x14ac:dyDescent="0.2">
      <c r="A17418">
        <v>126</v>
      </c>
      <c r="B17418">
        <v>28</v>
      </c>
      <c r="C17418">
        <v>93</v>
      </c>
    </row>
    <row r="17419" spans="1:3" x14ac:dyDescent="0.2">
      <c r="A17419">
        <v>126</v>
      </c>
      <c r="B17419">
        <v>29</v>
      </c>
      <c r="C17419">
        <v>65</v>
      </c>
    </row>
    <row r="17420" spans="1:3" x14ac:dyDescent="0.2">
      <c r="A17420">
        <v>126</v>
      </c>
      <c r="B17420">
        <v>30</v>
      </c>
      <c r="C17420">
        <v>83</v>
      </c>
    </row>
    <row r="17421" spans="1:3" x14ac:dyDescent="0.2">
      <c r="A17421">
        <v>126</v>
      </c>
      <c r="B17421">
        <v>31</v>
      </c>
      <c r="C17421">
        <v>108</v>
      </c>
    </row>
    <row r="17422" spans="1:3" x14ac:dyDescent="0.2">
      <c r="A17422">
        <v>126</v>
      </c>
      <c r="B17422">
        <v>32</v>
      </c>
      <c r="C17422">
        <v>65</v>
      </c>
    </row>
    <row r="17423" spans="1:3" x14ac:dyDescent="0.2">
      <c r="A17423">
        <v>126</v>
      </c>
      <c r="B17423">
        <v>33</v>
      </c>
      <c r="C17423">
        <v>76</v>
      </c>
    </row>
    <row r="17424" spans="1:3" x14ac:dyDescent="0.2">
      <c r="A17424">
        <v>126</v>
      </c>
      <c r="B17424">
        <v>34</v>
      </c>
      <c r="C17424">
        <v>122</v>
      </c>
    </row>
    <row r="17425" spans="1:3" x14ac:dyDescent="0.2">
      <c r="A17425">
        <v>126</v>
      </c>
      <c r="B17425">
        <v>35</v>
      </c>
      <c r="C17425">
        <v>70</v>
      </c>
    </row>
    <row r="17426" spans="1:3" x14ac:dyDescent="0.2">
      <c r="A17426">
        <v>126</v>
      </c>
      <c r="B17426">
        <v>36</v>
      </c>
      <c r="C17426">
        <v>70</v>
      </c>
    </row>
    <row r="17427" spans="1:3" x14ac:dyDescent="0.2">
      <c r="A17427">
        <v>126</v>
      </c>
      <c r="B17427">
        <v>37</v>
      </c>
      <c r="C17427">
        <v>86</v>
      </c>
    </row>
    <row r="17428" spans="1:3" x14ac:dyDescent="0.2">
      <c r="A17428">
        <v>126</v>
      </c>
      <c r="B17428">
        <v>38</v>
      </c>
      <c r="C17428">
        <v>86</v>
      </c>
    </row>
    <row r="17429" spans="1:3" x14ac:dyDescent="0.2">
      <c r="A17429">
        <v>126</v>
      </c>
      <c r="B17429">
        <v>39</v>
      </c>
      <c r="C17429">
        <v>46</v>
      </c>
    </row>
    <row r="17430" spans="1:3" x14ac:dyDescent="0.2">
      <c r="A17430">
        <v>126</v>
      </c>
      <c r="B17430">
        <v>40</v>
      </c>
      <c r="C17430">
        <v>113</v>
      </c>
    </row>
    <row r="17431" spans="1:3" x14ac:dyDescent="0.2">
      <c r="A17431">
        <v>126</v>
      </c>
      <c r="B17431">
        <v>41</v>
      </c>
      <c r="C17431">
        <v>112</v>
      </c>
    </row>
    <row r="17432" spans="1:3" x14ac:dyDescent="0.2">
      <c r="A17432">
        <v>126</v>
      </c>
      <c r="B17432">
        <v>42</v>
      </c>
      <c r="C17432">
        <v>113</v>
      </c>
    </row>
    <row r="17433" spans="1:3" x14ac:dyDescent="0.2">
      <c r="A17433">
        <v>126</v>
      </c>
      <c r="B17433">
        <v>43</v>
      </c>
      <c r="C17433">
        <v>112</v>
      </c>
    </row>
    <row r="17434" spans="1:3" x14ac:dyDescent="0.2">
      <c r="A17434">
        <v>126</v>
      </c>
      <c r="B17434">
        <v>44</v>
      </c>
      <c r="C17434">
        <v>86</v>
      </c>
    </row>
    <row r="17435" spans="1:3" x14ac:dyDescent="0.2">
      <c r="A17435">
        <v>126</v>
      </c>
      <c r="B17435">
        <v>45</v>
      </c>
      <c r="C17435">
        <v>65</v>
      </c>
    </row>
    <row r="17436" spans="1:3" x14ac:dyDescent="0.2">
      <c r="A17436">
        <v>126</v>
      </c>
      <c r="B17436">
        <v>46</v>
      </c>
      <c r="C17436">
        <v>123</v>
      </c>
    </row>
    <row r="17437" spans="1:3" x14ac:dyDescent="0.2">
      <c r="A17437">
        <v>126</v>
      </c>
      <c r="B17437">
        <v>47</v>
      </c>
      <c r="C17437">
        <v>123</v>
      </c>
    </row>
    <row r="17438" spans="1:3" x14ac:dyDescent="0.2">
      <c r="A17438">
        <v>126</v>
      </c>
      <c r="B17438">
        <v>48</v>
      </c>
      <c r="C17438">
        <v>121</v>
      </c>
    </row>
    <row r="17439" spans="1:3" x14ac:dyDescent="0.2">
      <c r="A17439">
        <v>126</v>
      </c>
      <c r="B17439">
        <v>49</v>
      </c>
      <c r="C17439">
        <v>63</v>
      </c>
    </row>
    <row r="17440" spans="1:3" x14ac:dyDescent="0.2">
      <c r="A17440">
        <v>126</v>
      </c>
      <c r="B17440">
        <v>50</v>
      </c>
      <c r="C17440">
        <v>112</v>
      </c>
    </row>
    <row r="17441" spans="1:3" x14ac:dyDescent="0.2">
      <c r="A17441">
        <v>126</v>
      </c>
      <c r="B17441">
        <v>51</v>
      </c>
      <c r="C17441">
        <v>76</v>
      </c>
    </row>
    <row r="17442" spans="1:3" x14ac:dyDescent="0.2">
      <c r="A17442">
        <v>126</v>
      </c>
      <c r="B17442">
        <v>52</v>
      </c>
      <c r="C17442">
        <v>122</v>
      </c>
    </row>
    <row r="17443" spans="1:3" x14ac:dyDescent="0.2">
      <c r="A17443">
        <v>126</v>
      </c>
      <c r="B17443">
        <v>53</v>
      </c>
      <c r="C17443">
        <v>46</v>
      </c>
    </row>
    <row r="17444" spans="1:3" x14ac:dyDescent="0.2">
      <c r="A17444">
        <v>126</v>
      </c>
      <c r="B17444">
        <v>54</v>
      </c>
      <c r="C17444">
        <v>48</v>
      </c>
    </row>
    <row r="17445" spans="1:3" x14ac:dyDescent="0.2">
      <c r="A17445">
        <v>126</v>
      </c>
      <c r="B17445">
        <v>55</v>
      </c>
      <c r="C17445">
        <v>93</v>
      </c>
    </row>
    <row r="17446" spans="1:3" x14ac:dyDescent="0.2">
      <c r="A17446">
        <v>126</v>
      </c>
      <c r="B17446">
        <v>56</v>
      </c>
      <c r="C17446">
        <v>10</v>
      </c>
    </row>
    <row r="17447" spans="1:3" x14ac:dyDescent="0.2">
      <c r="A17447">
        <v>126</v>
      </c>
      <c r="B17447">
        <v>57</v>
      </c>
      <c r="C17447">
        <v>10</v>
      </c>
    </row>
    <row r="17448" spans="1:3" x14ac:dyDescent="0.2">
      <c r="A17448">
        <v>126</v>
      </c>
      <c r="B17448">
        <v>58</v>
      </c>
      <c r="C17448">
        <v>93</v>
      </c>
    </row>
    <row r="17449" spans="1:3" x14ac:dyDescent="0.2">
      <c r="A17449">
        <v>126</v>
      </c>
      <c r="B17449">
        <v>59</v>
      </c>
      <c r="C17449">
        <v>93</v>
      </c>
    </row>
    <row r="17450" spans="1:3" x14ac:dyDescent="0.2">
      <c r="A17450">
        <v>126</v>
      </c>
      <c r="B17450">
        <v>60</v>
      </c>
      <c r="C17450">
        <v>119</v>
      </c>
    </row>
    <row r="17451" spans="1:3" x14ac:dyDescent="0.2">
      <c r="A17451">
        <v>126</v>
      </c>
      <c r="B17451">
        <v>61</v>
      </c>
      <c r="C17451">
        <v>101</v>
      </c>
    </row>
    <row r="17452" spans="1:3" x14ac:dyDescent="0.2">
      <c r="A17452">
        <v>126</v>
      </c>
      <c r="B17452">
        <v>62</v>
      </c>
      <c r="C17452">
        <v>83</v>
      </c>
    </row>
    <row r="17453" spans="1:3" x14ac:dyDescent="0.2">
      <c r="A17453">
        <v>126</v>
      </c>
      <c r="B17453">
        <v>63</v>
      </c>
      <c r="C17453">
        <v>86</v>
      </c>
    </row>
    <row r="17454" spans="1:3" x14ac:dyDescent="0.2">
      <c r="A17454">
        <v>126</v>
      </c>
      <c r="B17454">
        <v>64</v>
      </c>
      <c r="C17454">
        <v>44</v>
      </c>
    </row>
    <row r="17455" spans="1:3" x14ac:dyDescent="0.2">
      <c r="A17455">
        <v>126</v>
      </c>
      <c r="B17455">
        <v>65</v>
      </c>
      <c r="C17455">
        <v>67</v>
      </c>
    </row>
    <row r="17456" spans="1:3" x14ac:dyDescent="0.2">
      <c r="A17456">
        <v>126</v>
      </c>
      <c r="B17456">
        <v>66</v>
      </c>
      <c r="C17456">
        <v>63</v>
      </c>
    </row>
    <row r="17457" spans="1:3" x14ac:dyDescent="0.2">
      <c r="A17457">
        <v>126</v>
      </c>
      <c r="B17457">
        <v>67</v>
      </c>
      <c r="C17457">
        <v>119</v>
      </c>
    </row>
    <row r="17458" spans="1:3" x14ac:dyDescent="0.2">
      <c r="A17458">
        <v>126</v>
      </c>
      <c r="B17458">
        <v>68</v>
      </c>
      <c r="C17458">
        <v>98</v>
      </c>
    </row>
    <row r="17459" spans="1:3" x14ac:dyDescent="0.2">
      <c r="A17459">
        <v>126</v>
      </c>
      <c r="B17459">
        <v>69</v>
      </c>
      <c r="C17459">
        <v>92</v>
      </c>
    </row>
    <row r="17460" spans="1:3" x14ac:dyDescent="0.2">
      <c r="A17460">
        <v>126</v>
      </c>
      <c r="B17460">
        <v>70</v>
      </c>
      <c r="C17460">
        <v>87</v>
      </c>
    </row>
    <row r="17461" spans="1:3" x14ac:dyDescent="0.2">
      <c r="A17461">
        <v>126</v>
      </c>
      <c r="B17461">
        <v>71</v>
      </c>
      <c r="C17461">
        <v>37</v>
      </c>
    </row>
    <row r="17462" spans="1:3" x14ac:dyDescent="0.2">
      <c r="A17462">
        <v>126</v>
      </c>
      <c r="B17462">
        <v>72</v>
      </c>
      <c r="C17462">
        <v>85</v>
      </c>
    </row>
    <row r="17463" spans="1:3" x14ac:dyDescent="0.2">
      <c r="A17463">
        <v>126</v>
      </c>
      <c r="B17463">
        <v>73</v>
      </c>
      <c r="C17463">
        <v>122</v>
      </c>
    </row>
    <row r="17464" spans="1:3" x14ac:dyDescent="0.2">
      <c r="A17464">
        <v>126</v>
      </c>
      <c r="B17464">
        <v>74</v>
      </c>
      <c r="C17464">
        <v>44</v>
      </c>
    </row>
    <row r="17465" spans="1:3" x14ac:dyDescent="0.2">
      <c r="A17465">
        <v>126</v>
      </c>
      <c r="B17465">
        <v>75</v>
      </c>
      <c r="C17465">
        <v>44</v>
      </c>
    </row>
    <row r="17466" spans="1:3" x14ac:dyDescent="0.2">
      <c r="A17466">
        <v>126</v>
      </c>
      <c r="B17466">
        <v>76</v>
      </c>
      <c r="C17466">
        <v>110</v>
      </c>
    </row>
    <row r="17467" spans="1:3" x14ac:dyDescent="0.2">
      <c r="A17467">
        <v>126</v>
      </c>
      <c r="B17467">
        <v>77</v>
      </c>
      <c r="C17467">
        <v>101</v>
      </c>
    </row>
    <row r="17468" spans="1:3" x14ac:dyDescent="0.2">
      <c r="A17468">
        <v>126</v>
      </c>
      <c r="B17468">
        <v>78</v>
      </c>
      <c r="C17468">
        <v>46</v>
      </c>
    </row>
    <row r="17469" spans="1:3" x14ac:dyDescent="0.2">
      <c r="A17469">
        <v>126</v>
      </c>
      <c r="B17469">
        <v>79</v>
      </c>
      <c r="C17469">
        <v>92</v>
      </c>
    </row>
    <row r="17470" spans="1:3" x14ac:dyDescent="0.2">
      <c r="A17470">
        <v>126</v>
      </c>
      <c r="B17470">
        <v>80</v>
      </c>
      <c r="C17470">
        <v>87</v>
      </c>
    </row>
    <row r="17471" spans="1:3" x14ac:dyDescent="0.2">
      <c r="A17471">
        <v>126</v>
      </c>
      <c r="B17471">
        <v>81</v>
      </c>
      <c r="C17471">
        <v>113</v>
      </c>
    </row>
    <row r="17472" spans="1:3" x14ac:dyDescent="0.2">
      <c r="A17472">
        <v>126</v>
      </c>
      <c r="B17472">
        <v>82</v>
      </c>
      <c r="C17472">
        <v>99</v>
      </c>
    </row>
    <row r="17473" spans="1:3" x14ac:dyDescent="0.2">
      <c r="A17473">
        <v>126</v>
      </c>
      <c r="B17473">
        <v>83</v>
      </c>
      <c r="C17473">
        <v>114</v>
      </c>
    </row>
    <row r="17474" spans="1:3" x14ac:dyDescent="0.2">
      <c r="A17474">
        <v>126</v>
      </c>
      <c r="B17474">
        <v>84</v>
      </c>
      <c r="C17474">
        <v>106</v>
      </c>
    </row>
    <row r="17475" spans="1:3" x14ac:dyDescent="0.2">
      <c r="A17475">
        <v>126</v>
      </c>
      <c r="B17475">
        <v>85</v>
      </c>
      <c r="C17475">
        <v>60</v>
      </c>
    </row>
    <row r="17476" spans="1:3" x14ac:dyDescent="0.2">
      <c r="A17476">
        <v>126</v>
      </c>
      <c r="B17476">
        <v>86</v>
      </c>
      <c r="C17476">
        <v>98</v>
      </c>
    </row>
    <row r="17477" spans="1:3" x14ac:dyDescent="0.2">
      <c r="A17477">
        <v>126</v>
      </c>
      <c r="B17477">
        <v>87</v>
      </c>
      <c r="C17477">
        <v>86</v>
      </c>
    </row>
    <row r="17478" spans="1:3" x14ac:dyDescent="0.2">
      <c r="A17478">
        <v>126</v>
      </c>
      <c r="B17478">
        <v>88</v>
      </c>
      <c r="C17478">
        <v>67</v>
      </c>
    </row>
    <row r="17479" spans="1:3" x14ac:dyDescent="0.2">
      <c r="A17479">
        <v>126</v>
      </c>
      <c r="B17479">
        <v>89</v>
      </c>
      <c r="C17479">
        <v>46</v>
      </c>
    </row>
    <row r="17480" spans="1:3" x14ac:dyDescent="0.2">
      <c r="A17480">
        <v>126</v>
      </c>
      <c r="B17480">
        <v>90</v>
      </c>
      <c r="C17480">
        <v>61</v>
      </c>
    </row>
    <row r="17481" spans="1:3" x14ac:dyDescent="0.2">
      <c r="A17481">
        <v>126</v>
      </c>
      <c r="B17481">
        <v>91</v>
      </c>
      <c r="C17481">
        <v>93</v>
      </c>
    </row>
    <row r="17482" spans="1:3" x14ac:dyDescent="0.2">
      <c r="A17482">
        <v>126</v>
      </c>
      <c r="B17482">
        <v>92</v>
      </c>
      <c r="C17482">
        <v>86</v>
      </c>
    </row>
    <row r="17483" spans="1:3" x14ac:dyDescent="0.2">
      <c r="A17483">
        <v>126</v>
      </c>
      <c r="B17483">
        <v>93</v>
      </c>
      <c r="C17483">
        <v>101</v>
      </c>
    </row>
    <row r="17484" spans="1:3" x14ac:dyDescent="0.2">
      <c r="A17484">
        <v>126</v>
      </c>
      <c r="B17484">
        <v>94</v>
      </c>
      <c r="C17484">
        <v>101</v>
      </c>
    </row>
    <row r="17485" spans="1:3" x14ac:dyDescent="0.2">
      <c r="A17485">
        <v>126</v>
      </c>
      <c r="B17485">
        <v>95</v>
      </c>
      <c r="C17485">
        <v>85</v>
      </c>
    </row>
    <row r="17486" spans="1:3" x14ac:dyDescent="0.2">
      <c r="A17486">
        <v>126</v>
      </c>
      <c r="B17486">
        <v>96</v>
      </c>
      <c r="C17486">
        <v>83</v>
      </c>
    </row>
    <row r="17487" spans="1:3" x14ac:dyDescent="0.2">
      <c r="A17487">
        <v>126</v>
      </c>
      <c r="B17487">
        <v>97</v>
      </c>
      <c r="C17487">
        <v>121</v>
      </c>
    </row>
    <row r="17488" spans="1:3" x14ac:dyDescent="0.2">
      <c r="A17488">
        <v>126</v>
      </c>
      <c r="B17488">
        <v>98</v>
      </c>
      <c r="C17488">
        <v>125</v>
      </c>
    </row>
    <row r="17489" spans="1:3" x14ac:dyDescent="0.2">
      <c r="A17489">
        <v>126</v>
      </c>
      <c r="B17489">
        <v>99</v>
      </c>
      <c r="C17489">
        <v>67</v>
      </c>
    </row>
    <row r="17490" spans="1:3" x14ac:dyDescent="0.2">
      <c r="A17490">
        <v>126</v>
      </c>
      <c r="B17490">
        <v>100</v>
      </c>
      <c r="C17490">
        <v>117</v>
      </c>
    </row>
    <row r="17491" spans="1:3" x14ac:dyDescent="0.2">
      <c r="A17491">
        <v>126</v>
      </c>
      <c r="B17491">
        <v>101</v>
      </c>
      <c r="C17491">
        <v>120</v>
      </c>
    </row>
    <row r="17492" spans="1:3" x14ac:dyDescent="0.2">
      <c r="A17492">
        <v>126</v>
      </c>
      <c r="B17492">
        <v>102</v>
      </c>
      <c r="C17492">
        <v>120</v>
      </c>
    </row>
    <row r="17493" spans="1:3" x14ac:dyDescent="0.2">
      <c r="A17493">
        <v>126</v>
      </c>
      <c r="B17493">
        <v>103</v>
      </c>
      <c r="C17493">
        <v>92</v>
      </c>
    </row>
    <row r="17494" spans="1:3" x14ac:dyDescent="0.2">
      <c r="A17494">
        <v>126</v>
      </c>
      <c r="B17494">
        <v>104</v>
      </c>
      <c r="C17494">
        <v>37</v>
      </c>
    </row>
    <row r="17495" spans="1:3" x14ac:dyDescent="0.2">
      <c r="A17495">
        <v>126</v>
      </c>
      <c r="B17495">
        <v>105</v>
      </c>
      <c r="C17495">
        <v>63</v>
      </c>
    </row>
    <row r="17496" spans="1:3" x14ac:dyDescent="0.2">
      <c r="A17496">
        <v>126</v>
      </c>
      <c r="B17496">
        <v>106</v>
      </c>
      <c r="C17496">
        <v>119</v>
      </c>
    </row>
    <row r="17497" spans="1:3" x14ac:dyDescent="0.2">
      <c r="A17497">
        <v>126</v>
      </c>
      <c r="B17497">
        <v>107</v>
      </c>
      <c r="C17497">
        <v>98</v>
      </c>
    </row>
    <row r="17498" spans="1:3" x14ac:dyDescent="0.2">
      <c r="A17498">
        <v>126</v>
      </c>
      <c r="B17498">
        <v>108</v>
      </c>
      <c r="C17498">
        <v>121</v>
      </c>
    </row>
    <row r="17499" spans="1:3" x14ac:dyDescent="0.2">
      <c r="A17499">
        <v>126</v>
      </c>
      <c r="B17499">
        <v>109</v>
      </c>
      <c r="C17499">
        <v>86</v>
      </c>
    </row>
    <row r="17500" spans="1:3" x14ac:dyDescent="0.2">
      <c r="A17500">
        <v>126</v>
      </c>
      <c r="B17500">
        <v>110</v>
      </c>
      <c r="C17500">
        <v>120</v>
      </c>
    </row>
    <row r="17501" spans="1:3" x14ac:dyDescent="0.2">
      <c r="A17501">
        <v>126</v>
      </c>
      <c r="B17501">
        <v>111</v>
      </c>
      <c r="C17501">
        <v>120</v>
      </c>
    </row>
    <row r="17502" spans="1:3" x14ac:dyDescent="0.2">
      <c r="A17502">
        <v>126</v>
      </c>
      <c r="B17502">
        <v>112</v>
      </c>
      <c r="C17502">
        <v>121</v>
      </c>
    </row>
    <row r="17503" spans="1:3" x14ac:dyDescent="0.2">
      <c r="A17503">
        <v>126</v>
      </c>
      <c r="B17503">
        <v>113</v>
      </c>
      <c r="C17503">
        <v>121</v>
      </c>
    </row>
    <row r="17504" spans="1:3" x14ac:dyDescent="0.2">
      <c r="A17504">
        <v>126</v>
      </c>
      <c r="B17504">
        <v>114</v>
      </c>
      <c r="C17504">
        <v>119</v>
      </c>
    </row>
    <row r="17505" spans="1:3" x14ac:dyDescent="0.2">
      <c r="A17505">
        <v>126</v>
      </c>
      <c r="B17505">
        <v>115</v>
      </c>
      <c r="C17505">
        <v>97</v>
      </c>
    </row>
    <row r="17506" spans="1:3" x14ac:dyDescent="0.2">
      <c r="A17506">
        <v>126</v>
      </c>
      <c r="B17506">
        <v>116</v>
      </c>
      <c r="C17506">
        <v>10</v>
      </c>
    </row>
    <row r="17507" spans="1:3" x14ac:dyDescent="0.2">
      <c r="A17507">
        <v>126</v>
      </c>
      <c r="B17507">
        <v>117</v>
      </c>
      <c r="C17507">
        <v>119</v>
      </c>
    </row>
    <row r="17508" spans="1:3" x14ac:dyDescent="0.2">
      <c r="A17508">
        <v>126</v>
      </c>
      <c r="B17508">
        <v>118</v>
      </c>
      <c r="C17508">
        <v>118</v>
      </c>
    </row>
    <row r="17509" spans="1:3" x14ac:dyDescent="0.2">
      <c r="A17509">
        <v>126</v>
      </c>
      <c r="B17509">
        <v>119</v>
      </c>
      <c r="C17509">
        <v>98</v>
      </c>
    </row>
    <row r="17510" spans="1:3" x14ac:dyDescent="0.2">
      <c r="A17510">
        <v>126</v>
      </c>
      <c r="B17510">
        <v>120</v>
      </c>
      <c r="C17510">
        <v>125</v>
      </c>
    </row>
    <row r="17511" spans="1:3" x14ac:dyDescent="0.2">
      <c r="A17511">
        <v>126</v>
      </c>
      <c r="B17511">
        <v>121</v>
      </c>
      <c r="C17511">
        <v>120</v>
      </c>
    </row>
    <row r="17512" spans="1:3" x14ac:dyDescent="0.2">
      <c r="A17512">
        <v>126</v>
      </c>
      <c r="B17512">
        <v>122</v>
      </c>
      <c r="C17512">
        <v>110</v>
      </c>
    </row>
    <row r="17513" spans="1:3" x14ac:dyDescent="0.2">
      <c r="A17513">
        <v>126</v>
      </c>
      <c r="B17513">
        <v>123</v>
      </c>
      <c r="C17513">
        <v>120</v>
      </c>
    </row>
    <row r="17514" spans="1:3" x14ac:dyDescent="0.2">
      <c r="A17514">
        <v>126</v>
      </c>
      <c r="B17514">
        <v>124</v>
      </c>
      <c r="C17514">
        <v>119</v>
      </c>
    </row>
    <row r="17515" spans="1:3" x14ac:dyDescent="0.2">
      <c r="A17515">
        <v>126</v>
      </c>
      <c r="B17515">
        <v>125</v>
      </c>
      <c r="C17515">
        <v>125</v>
      </c>
    </row>
    <row r="17516" spans="1:3" x14ac:dyDescent="0.2">
      <c r="A17516">
        <v>126</v>
      </c>
      <c r="B17516">
        <v>126</v>
      </c>
      <c r="C17516">
        <v>126</v>
      </c>
    </row>
    <row r="17517" spans="1:3" x14ac:dyDescent="0.2">
      <c r="A17517">
        <v>126</v>
      </c>
      <c r="B17517">
        <v>127</v>
      </c>
      <c r="C17517">
        <v>98</v>
      </c>
    </row>
    <row r="17518" spans="1:3" x14ac:dyDescent="0.2">
      <c r="A17518">
        <v>126</v>
      </c>
      <c r="B17518">
        <v>128</v>
      </c>
      <c r="C17518">
        <v>98</v>
      </c>
    </row>
    <row r="17519" spans="1:3" x14ac:dyDescent="0.2">
      <c r="A17519">
        <v>126</v>
      </c>
      <c r="B17519">
        <v>129</v>
      </c>
      <c r="C17519">
        <v>98</v>
      </c>
    </row>
    <row r="17520" spans="1:3" x14ac:dyDescent="0.2">
      <c r="A17520">
        <v>126</v>
      </c>
      <c r="B17520">
        <v>130</v>
      </c>
      <c r="C17520">
        <v>119</v>
      </c>
    </row>
    <row r="17521" spans="1:3" x14ac:dyDescent="0.2">
      <c r="A17521">
        <v>126</v>
      </c>
      <c r="B17521">
        <v>131</v>
      </c>
      <c r="C17521">
        <v>125</v>
      </c>
    </row>
    <row r="17522" spans="1:3" x14ac:dyDescent="0.2">
      <c r="A17522">
        <v>126</v>
      </c>
      <c r="B17522">
        <v>132</v>
      </c>
      <c r="C17522">
        <v>125</v>
      </c>
    </row>
    <row r="17523" spans="1:3" x14ac:dyDescent="0.2">
      <c r="A17523">
        <v>126</v>
      </c>
      <c r="B17523">
        <v>133</v>
      </c>
      <c r="C17523">
        <v>125</v>
      </c>
    </row>
    <row r="17524" spans="1:3" x14ac:dyDescent="0.2">
      <c r="A17524">
        <v>126</v>
      </c>
      <c r="B17524">
        <v>134</v>
      </c>
      <c r="C17524">
        <v>125</v>
      </c>
    </row>
    <row r="17525" spans="1:3" x14ac:dyDescent="0.2">
      <c r="A17525">
        <v>126</v>
      </c>
      <c r="B17525">
        <v>135</v>
      </c>
      <c r="C17525">
        <v>125</v>
      </c>
    </row>
    <row r="17526" spans="1:3" x14ac:dyDescent="0.2">
      <c r="A17526">
        <v>126</v>
      </c>
      <c r="B17526">
        <v>136</v>
      </c>
      <c r="C17526">
        <v>125</v>
      </c>
    </row>
    <row r="17527" spans="1:3" x14ac:dyDescent="0.2">
      <c r="A17527">
        <v>126</v>
      </c>
      <c r="B17527">
        <v>137</v>
      </c>
      <c r="C17527">
        <v>125</v>
      </c>
    </row>
    <row r="17528" spans="1:3" x14ac:dyDescent="0.2">
      <c r="A17528">
        <v>127</v>
      </c>
      <c r="B17528">
        <v>0</v>
      </c>
      <c r="C17528">
        <v>71</v>
      </c>
    </row>
    <row r="17529" spans="1:3" x14ac:dyDescent="0.2">
      <c r="A17529">
        <v>127</v>
      </c>
      <c r="B17529">
        <v>1</v>
      </c>
      <c r="C17529">
        <v>71</v>
      </c>
    </row>
    <row r="17530" spans="1:3" x14ac:dyDescent="0.2">
      <c r="A17530">
        <v>127</v>
      </c>
      <c r="B17530">
        <v>2</v>
      </c>
      <c r="C17530">
        <v>79</v>
      </c>
    </row>
    <row r="17531" spans="1:3" x14ac:dyDescent="0.2">
      <c r="A17531">
        <v>127</v>
      </c>
      <c r="B17531">
        <v>3</v>
      </c>
      <c r="C17531">
        <v>74</v>
      </c>
    </row>
    <row r="17532" spans="1:3" x14ac:dyDescent="0.2">
      <c r="A17532">
        <v>127</v>
      </c>
      <c r="B17532">
        <v>4</v>
      </c>
      <c r="C17532">
        <v>64</v>
      </c>
    </row>
    <row r="17533" spans="1:3" x14ac:dyDescent="0.2">
      <c r="A17533">
        <v>127</v>
      </c>
      <c r="B17533">
        <v>5</v>
      </c>
      <c r="C17533">
        <v>66</v>
      </c>
    </row>
    <row r="17534" spans="1:3" x14ac:dyDescent="0.2">
      <c r="A17534">
        <v>127</v>
      </c>
      <c r="B17534">
        <v>6</v>
      </c>
      <c r="C17534">
        <v>64</v>
      </c>
    </row>
    <row r="17535" spans="1:3" x14ac:dyDescent="0.2">
      <c r="A17535">
        <v>127</v>
      </c>
      <c r="B17535">
        <v>7</v>
      </c>
      <c r="C17535">
        <v>70</v>
      </c>
    </row>
    <row r="17536" spans="1:3" x14ac:dyDescent="0.2">
      <c r="A17536">
        <v>127</v>
      </c>
      <c r="B17536">
        <v>8</v>
      </c>
      <c r="C17536">
        <v>65</v>
      </c>
    </row>
    <row r="17537" spans="1:3" x14ac:dyDescent="0.2">
      <c r="A17537">
        <v>127</v>
      </c>
      <c r="B17537">
        <v>9</v>
      </c>
      <c r="C17537">
        <v>105</v>
      </c>
    </row>
    <row r="17538" spans="1:3" x14ac:dyDescent="0.2">
      <c r="A17538">
        <v>127</v>
      </c>
      <c r="B17538">
        <v>10</v>
      </c>
      <c r="C17538">
        <v>67</v>
      </c>
    </row>
    <row r="17539" spans="1:3" x14ac:dyDescent="0.2">
      <c r="A17539">
        <v>127</v>
      </c>
      <c r="B17539">
        <v>11</v>
      </c>
      <c r="C17539">
        <v>49</v>
      </c>
    </row>
    <row r="17540" spans="1:3" x14ac:dyDescent="0.2">
      <c r="A17540">
        <v>127</v>
      </c>
      <c r="B17540">
        <v>12</v>
      </c>
      <c r="C17540">
        <v>105</v>
      </c>
    </row>
    <row r="17541" spans="1:3" x14ac:dyDescent="0.2">
      <c r="A17541">
        <v>127</v>
      </c>
      <c r="B17541">
        <v>13</v>
      </c>
      <c r="C17541">
        <v>99</v>
      </c>
    </row>
    <row r="17542" spans="1:3" x14ac:dyDescent="0.2">
      <c r="A17542">
        <v>127</v>
      </c>
      <c r="B17542">
        <v>14</v>
      </c>
      <c r="C17542">
        <v>99</v>
      </c>
    </row>
    <row r="17543" spans="1:3" x14ac:dyDescent="0.2">
      <c r="A17543">
        <v>127</v>
      </c>
      <c r="B17543">
        <v>15</v>
      </c>
      <c r="C17543">
        <v>71</v>
      </c>
    </row>
    <row r="17544" spans="1:3" x14ac:dyDescent="0.2">
      <c r="A17544">
        <v>127</v>
      </c>
      <c r="B17544">
        <v>16</v>
      </c>
      <c r="C17544">
        <v>49</v>
      </c>
    </row>
    <row r="17545" spans="1:3" x14ac:dyDescent="0.2">
      <c r="A17545">
        <v>127</v>
      </c>
      <c r="B17545">
        <v>17</v>
      </c>
      <c r="C17545">
        <v>79</v>
      </c>
    </row>
    <row r="17546" spans="1:3" x14ac:dyDescent="0.2">
      <c r="A17546">
        <v>127</v>
      </c>
      <c r="B17546">
        <v>18</v>
      </c>
      <c r="C17546">
        <v>49</v>
      </c>
    </row>
    <row r="17547" spans="1:3" x14ac:dyDescent="0.2">
      <c r="A17547">
        <v>127</v>
      </c>
      <c r="B17547">
        <v>19</v>
      </c>
      <c r="C17547">
        <v>71</v>
      </c>
    </row>
    <row r="17548" spans="1:3" x14ac:dyDescent="0.2">
      <c r="A17548">
        <v>127</v>
      </c>
      <c r="B17548">
        <v>20</v>
      </c>
      <c r="C17548">
        <v>99</v>
      </c>
    </row>
    <row r="17549" spans="1:3" x14ac:dyDescent="0.2">
      <c r="A17549">
        <v>127</v>
      </c>
      <c r="B17549">
        <v>21</v>
      </c>
      <c r="C17549">
        <v>83</v>
      </c>
    </row>
    <row r="17550" spans="1:3" x14ac:dyDescent="0.2">
      <c r="A17550">
        <v>127</v>
      </c>
      <c r="B17550">
        <v>22</v>
      </c>
      <c r="C17550">
        <v>65</v>
      </c>
    </row>
    <row r="17551" spans="1:3" x14ac:dyDescent="0.2">
      <c r="A17551">
        <v>127</v>
      </c>
      <c r="B17551">
        <v>23</v>
      </c>
      <c r="C17551">
        <v>99</v>
      </c>
    </row>
    <row r="17552" spans="1:3" x14ac:dyDescent="0.2">
      <c r="A17552">
        <v>127</v>
      </c>
      <c r="B17552">
        <v>24</v>
      </c>
      <c r="C17552">
        <v>80</v>
      </c>
    </row>
    <row r="17553" spans="1:3" x14ac:dyDescent="0.2">
      <c r="A17553">
        <v>127</v>
      </c>
      <c r="B17553">
        <v>25</v>
      </c>
      <c r="C17553">
        <v>79</v>
      </c>
    </row>
    <row r="17554" spans="1:3" x14ac:dyDescent="0.2">
      <c r="A17554">
        <v>127</v>
      </c>
      <c r="B17554">
        <v>26</v>
      </c>
      <c r="C17554">
        <v>74</v>
      </c>
    </row>
    <row r="17555" spans="1:3" x14ac:dyDescent="0.2">
      <c r="A17555">
        <v>127</v>
      </c>
      <c r="B17555">
        <v>27</v>
      </c>
      <c r="C17555">
        <v>93</v>
      </c>
    </row>
    <row r="17556" spans="1:3" x14ac:dyDescent="0.2">
      <c r="A17556">
        <v>127</v>
      </c>
      <c r="B17556">
        <v>28</v>
      </c>
      <c r="C17556">
        <v>85</v>
      </c>
    </row>
    <row r="17557" spans="1:3" x14ac:dyDescent="0.2">
      <c r="A17557">
        <v>127</v>
      </c>
      <c r="B17557">
        <v>29</v>
      </c>
      <c r="C17557">
        <v>66</v>
      </c>
    </row>
    <row r="17558" spans="1:3" x14ac:dyDescent="0.2">
      <c r="A17558">
        <v>127</v>
      </c>
      <c r="B17558">
        <v>30</v>
      </c>
      <c r="C17558">
        <v>70</v>
      </c>
    </row>
    <row r="17559" spans="1:3" x14ac:dyDescent="0.2">
      <c r="A17559">
        <v>127</v>
      </c>
      <c r="B17559">
        <v>31</v>
      </c>
      <c r="C17559">
        <v>76</v>
      </c>
    </row>
    <row r="17560" spans="1:3" x14ac:dyDescent="0.2">
      <c r="A17560">
        <v>127</v>
      </c>
      <c r="B17560">
        <v>32</v>
      </c>
      <c r="C17560">
        <v>66</v>
      </c>
    </row>
    <row r="17561" spans="1:3" x14ac:dyDescent="0.2">
      <c r="A17561">
        <v>127</v>
      </c>
      <c r="B17561">
        <v>33</v>
      </c>
      <c r="C17561">
        <v>85</v>
      </c>
    </row>
    <row r="17562" spans="1:3" x14ac:dyDescent="0.2">
      <c r="A17562">
        <v>127</v>
      </c>
      <c r="B17562">
        <v>34</v>
      </c>
      <c r="C17562">
        <v>83</v>
      </c>
    </row>
    <row r="17563" spans="1:3" x14ac:dyDescent="0.2">
      <c r="A17563">
        <v>127</v>
      </c>
      <c r="B17563">
        <v>35</v>
      </c>
      <c r="C17563">
        <v>74</v>
      </c>
    </row>
    <row r="17564" spans="1:3" x14ac:dyDescent="0.2">
      <c r="A17564">
        <v>127</v>
      </c>
      <c r="B17564">
        <v>36</v>
      </c>
      <c r="C17564">
        <v>74</v>
      </c>
    </row>
    <row r="17565" spans="1:3" x14ac:dyDescent="0.2">
      <c r="A17565">
        <v>127</v>
      </c>
      <c r="B17565">
        <v>37</v>
      </c>
      <c r="C17565">
        <v>38</v>
      </c>
    </row>
    <row r="17566" spans="1:3" x14ac:dyDescent="0.2">
      <c r="A17566">
        <v>127</v>
      </c>
      <c r="B17566">
        <v>38</v>
      </c>
      <c r="C17566">
        <v>110</v>
      </c>
    </row>
    <row r="17567" spans="1:3" x14ac:dyDescent="0.2">
      <c r="A17567">
        <v>127</v>
      </c>
      <c r="B17567">
        <v>39</v>
      </c>
      <c r="C17567">
        <v>88</v>
      </c>
    </row>
    <row r="17568" spans="1:3" x14ac:dyDescent="0.2">
      <c r="A17568">
        <v>127</v>
      </c>
      <c r="B17568">
        <v>40</v>
      </c>
      <c r="C17568">
        <v>122</v>
      </c>
    </row>
    <row r="17569" spans="1:3" x14ac:dyDescent="0.2">
      <c r="A17569">
        <v>127</v>
      </c>
      <c r="B17569">
        <v>41</v>
      </c>
      <c r="C17569">
        <v>93</v>
      </c>
    </row>
    <row r="17570" spans="1:3" x14ac:dyDescent="0.2">
      <c r="A17570">
        <v>127</v>
      </c>
      <c r="B17570">
        <v>42</v>
      </c>
      <c r="C17570">
        <v>76</v>
      </c>
    </row>
    <row r="17571" spans="1:3" x14ac:dyDescent="0.2">
      <c r="A17571">
        <v>127</v>
      </c>
      <c r="B17571">
        <v>43</v>
      </c>
      <c r="C17571">
        <v>93</v>
      </c>
    </row>
    <row r="17572" spans="1:3" x14ac:dyDescent="0.2">
      <c r="A17572">
        <v>127</v>
      </c>
      <c r="B17572">
        <v>44</v>
      </c>
      <c r="C17572">
        <v>123</v>
      </c>
    </row>
    <row r="17573" spans="1:3" x14ac:dyDescent="0.2">
      <c r="A17573">
        <v>127</v>
      </c>
      <c r="B17573">
        <v>45</v>
      </c>
      <c r="C17573">
        <v>80</v>
      </c>
    </row>
    <row r="17574" spans="1:3" x14ac:dyDescent="0.2">
      <c r="A17574">
        <v>127</v>
      </c>
      <c r="B17574">
        <v>46</v>
      </c>
      <c r="C17574">
        <v>63</v>
      </c>
    </row>
    <row r="17575" spans="1:3" x14ac:dyDescent="0.2">
      <c r="A17575">
        <v>127</v>
      </c>
      <c r="B17575">
        <v>47</v>
      </c>
      <c r="C17575">
        <v>87</v>
      </c>
    </row>
    <row r="17576" spans="1:3" x14ac:dyDescent="0.2">
      <c r="A17576">
        <v>127</v>
      </c>
      <c r="B17576">
        <v>48</v>
      </c>
      <c r="C17576">
        <v>114</v>
      </c>
    </row>
    <row r="17577" spans="1:3" x14ac:dyDescent="0.2">
      <c r="A17577">
        <v>127</v>
      </c>
      <c r="B17577">
        <v>49</v>
      </c>
      <c r="C17577">
        <v>97</v>
      </c>
    </row>
    <row r="17578" spans="1:3" x14ac:dyDescent="0.2">
      <c r="A17578">
        <v>127</v>
      </c>
      <c r="B17578">
        <v>50</v>
      </c>
      <c r="C17578">
        <v>93</v>
      </c>
    </row>
    <row r="17579" spans="1:3" x14ac:dyDescent="0.2">
      <c r="A17579">
        <v>127</v>
      </c>
      <c r="B17579">
        <v>51</v>
      </c>
      <c r="C17579">
        <v>85</v>
      </c>
    </row>
    <row r="17580" spans="1:3" x14ac:dyDescent="0.2">
      <c r="A17580">
        <v>127</v>
      </c>
      <c r="B17580">
        <v>52</v>
      </c>
      <c r="C17580">
        <v>83</v>
      </c>
    </row>
    <row r="17581" spans="1:3" x14ac:dyDescent="0.2">
      <c r="A17581">
        <v>127</v>
      </c>
      <c r="B17581">
        <v>53</v>
      </c>
      <c r="C17581">
        <v>65</v>
      </c>
    </row>
    <row r="17582" spans="1:3" x14ac:dyDescent="0.2">
      <c r="A17582">
        <v>127</v>
      </c>
      <c r="B17582">
        <v>54</v>
      </c>
      <c r="C17582">
        <v>122</v>
      </c>
    </row>
    <row r="17583" spans="1:3" x14ac:dyDescent="0.2">
      <c r="A17583">
        <v>127</v>
      </c>
      <c r="B17583">
        <v>55</v>
      </c>
      <c r="C17583">
        <v>46</v>
      </c>
    </row>
    <row r="17584" spans="1:3" x14ac:dyDescent="0.2">
      <c r="A17584">
        <v>127</v>
      </c>
      <c r="B17584">
        <v>56</v>
      </c>
      <c r="C17584">
        <v>46</v>
      </c>
    </row>
    <row r="17585" spans="1:3" x14ac:dyDescent="0.2">
      <c r="A17585">
        <v>127</v>
      </c>
      <c r="B17585">
        <v>57</v>
      </c>
      <c r="C17585">
        <v>46</v>
      </c>
    </row>
    <row r="17586" spans="1:3" x14ac:dyDescent="0.2">
      <c r="A17586">
        <v>127</v>
      </c>
      <c r="B17586">
        <v>58</v>
      </c>
      <c r="C17586">
        <v>85</v>
      </c>
    </row>
    <row r="17587" spans="1:3" x14ac:dyDescent="0.2">
      <c r="A17587">
        <v>127</v>
      </c>
      <c r="B17587">
        <v>59</v>
      </c>
      <c r="C17587">
        <v>85</v>
      </c>
    </row>
    <row r="17588" spans="1:3" x14ac:dyDescent="0.2">
      <c r="A17588">
        <v>127</v>
      </c>
      <c r="B17588">
        <v>60</v>
      </c>
      <c r="C17588">
        <v>121</v>
      </c>
    </row>
    <row r="17589" spans="1:3" x14ac:dyDescent="0.2">
      <c r="A17589">
        <v>127</v>
      </c>
      <c r="B17589">
        <v>61</v>
      </c>
      <c r="C17589">
        <v>67</v>
      </c>
    </row>
    <row r="17590" spans="1:3" x14ac:dyDescent="0.2">
      <c r="A17590">
        <v>127</v>
      </c>
      <c r="B17590">
        <v>62</v>
      </c>
      <c r="C17590">
        <v>80</v>
      </c>
    </row>
    <row r="17591" spans="1:3" x14ac:dyDescent="0.2">
      <c r="A17591">
        <v>127</v>
      </c>
      <c r="B17591">
        <v>63</v>
      </c>
      <c r="C17591">
        <v>123</v>
      </c>
    </row>
    <row r="17592" spans="1:3" x14ac:dyDescent="0.2">
      <c r="A17592">
        <v>127</v>
      </c>
      <c r="B17592">
        <v>64</v>
      </c>
      <c r="C17592">
        <v>97</v>
      </c>
    </row>
    <row r="17593" spans="1:3" x14ac:dyDescent="0.2">
      <c r="A17593">
        <v>127</v>
      </c>
      <c r="B17593">
        <v>65</v>
      </c>
      <c r="C17593">
        <v>92</v>
      </c>
    </row>
    <row r="17594" spans="1:3" x14ac:dyDescent="0.2">
      <c r="A17594">
        <v>127</v>
      </c>
      <c r="B17594">
        <v>66</v>
      </c>
      <c r="C17594">
        <v>113</v>
      </c>
    </row>
    <row r="17595" spans="1:3" x14ac:dyDescent="0.2">
      <c r="A17595">
        <v>127</v>
      </c>
      <c r="B17595">
        <v>67</v>
      </c>
      <c r="C17595">
        <v>101</v>
      </c>
    </row>
    <row r="17596" spans="1:3" x14ac:dyDescent="0.2">
      <c r="A17596">
        <v>127</v>
      </c>
      <c r="B17596">
        <v>68</v>
      </c>
      <c r="C17596">
        <v>86</v>
      </c>
    </row>
    <row r="17597" spans="1:3" x14ac:dyDescent="0.2">
      <c r="A17597">
        <v>127</v>
      </c>
      <c r="B17597">
        <v>69</v>
      </c>
      <c r="C17597">
        <v>93</v>
      </c>
    </row>
    <row r="17598" spans="1:3" x14ac:dyDescent="0.2">
      <c r="A17598">
        <v>127</v>
      </c>
      <c r="B17598">
        <v>70</v>
      </c>
      <c r="C17598">
        <v>108</v>
      </c>
    </row>
    <row r="17599" spans="1:3" x14ac:dyDescent="0.2">
      <c r="A17599">
        <v>127</v>
      </c>
      <c r="B17599">
        <v>71</v>
      </c>
      <c r="C17599">
        <v>10</v>
      </c>
    </row>
    <row r="17600" spans="1:3" x14ac:dyDescent="0.2">
      <c r="A17600">
        <v>127</v>
      </c>
      <c r="B17600">
        <v>72</v>
      </c>
      <c r="C17600">
        <v>99</v>
      </c>
    </row>
    <row r="17601" spans="1:3" x14ac:dyDescent="0.2">
      <c r="A17601">
        <v>127</v>
      </c>
      <c r="B17601">
        <v>73</v>
      </c>
      <c r="C17601">
        <v>83</v>
      </c>
    </row>
    <row r="17602" spans="1:3" x14ac:dyDescent="0.2">
      <c r="A17602">
        <v>127</v>
      </c>
      <c r="B17602">
        <v>74</v>
      </c>
      <c r="C17602">
        <v>61</v>
      </c>
    </row>
    <row r="17603" spans="1:3" x14ac:dyDescent="0.2">
      <c r="A17603">
        <v>127</v>
      </c>
      <c r="B17603">
        <v>75</v>
      </c>
      <c r="C17603">
        <v>97</v>
      </c>
    </row>
    <row r="17604" spans="1:3" x14ac:dyDescent="0.2">
      <c r="A17604">
        <v>127</v>
      </c>
      <c r="B17604">
        <v>76</v>
      </c>
      <c r="C17604">
        <v>87</v>
      </c>
    </row>
    <row r="17605" spans="1:3" x14ac:dyDescent="0.2">
      <c r="A17605">
        <v>127</v>
      </c>
      <c r="B17605">
        <v>77</v>
      </c>
      <c r="C17605">
        <v>87</v>
      </c>
    </row>
    <row r="17606" spans="1:3" x14ac:dyDescent="0.2">
      <c r="A17606">
        <v>127</v>
      </c>
      <c r="B17606">
        <v>78</v>
      </c>
      <c r="C17606">
        <v>65</v>
      </c>
    </row>
    <row r="17607" spans="1:3" x14ac:dyDescent="0.2">
      <c r="A17607">
        <v>127</v>
      </c>
      <c r="B17607">
        <v>79</v>
      </c>
      <c r="C17607">
        <v>10</v>
      </c>
    </row>
    <row r="17608" spans="1:3" x14ac:dyDescent="0.2">
      <c r="A17608">
        <v>127</v>
      </c>
      <c r="B17608">
        <v>80</v>
      </c>
      <c r="C17608">
        <v>113</v>
      </c>
    </row>
    <row r="17609" spans="1:3" x14ac:dyDescent="0.2">
      <c r="A17609">
        <v>127</v>
      </c>
      <c r="B17609">
        <v>81</v>
      </c>
      <c r="C17609">
        <v>122</v>
      </c>
    </row>
    <row r="17610" spans="1:3" x14ac:dyDescent="0.2">
      <c r="A17610">
        <v>127</v>
      </c>
      <c r="B17610">
        <v>82</v>
      </c>
      <c r="C17610">
        <v>64</v>
      </c>
    </row>
    <row r="17611" spans="1:3" x14ac:dyDescent="0.2">
      <c r="A17611">
        <v>127</v>
      </c>
      <c r="B17611">
        <v>83</v>
      </c>
      <c r="C17611">
        <v>37</v>
      </c>
    </row>
    <row r="17612" spans="1:3" x14ac:dyDescent="0.2">
      <c r="A17612">
        <v>127</v>
      </c>
      <c r="B17612">
        <v>84</v>
      </c>
      <c r="C17612">
        <v>63</v>
      </c>
    </row>
    <row r="17613" spans="1:3" x14ac:dyDescent="0.2">
      <c r="A17613">
        <v>127</v>
      </c>
      <c r="B17613">
        <v>85</v>
      </c>
      <c r="C17613">
        <v>44</v>
      </c>
    </row>
    <row r="17614" spans="1:3" x14ac:dyDescent="0.2">
      <c r="A17614">
        <v>127</v>
      </c>
      <c r="B17614">
        <v>86</v>
      </c>
      <c r="C17614">
        <v>86</v>
      </c>
    </row>
    <row r="17615" spans="1:3" x14ac:dyDescent="0.2">
      <c r="A17615">
        <v>127</v>
      </c>
      <c r="B17615">
        <v>87</v>
      </c>
      <c r="C17615">
        <v>101</v>
      </c>
    </row>
    <row r="17616" spans="1:3" x14ac:dyDescent="0.2">
      <c r="A17616">
        <v>127</v>
      </c>
      <c r="B17616">
        <v>88</v>
      </c>
      <c r="C17616">
        <v>92</v>
      </c>
    </row>
    <row r="17617" spans="1:3" x14ac:dyDescent="0.2">
      <c r="A17617">
        <v>127</v>
      </c>
      <c r="B17617">
        <v>89</v>
      </c>
      <c r="C17617">
        <v>65</v>
      </c>
    </row>
    <row r="17618" spans="1:3" x14ac:dyDescent="0.2">
      <c r="A17618">
        <v>127</v>
      </c>
      <c r="B17618">
        <v>90</v>
      </c>
      <c r="C17618">
        <v>46</v>
      </c>
    </row>
    <row r="17619" spans="1:3" x14ac:dyDescent="0.2">
      <c r="A17619">
        <v>127</v>
      </c>
      <c r="B17619">
        <v>91</v>
      </c>
      <c r="C17619">
        <v>85</v>
      </c>
    </row>
    <row r="17620" spans="1:3" x14ac:dyDescent="0.2">
      <c r="A17620">
        <v>127</v>
      </c>
      <c r="B17620">
        <v>92</v>
      </c>
      <c r="C17620">
        <v>106</v>
      </c>
    </row>
    <row r="17621" spans="1:3" x14ac:dyDescent="0.2">
      <c r="A17621">
        <v>127</v>
      </c>
      <c r="B17621">
        <v>93</v>
      </c>
      <c r="C17621">
        <v>67</v>
      </c>
    </row>
    <row r="17622" spans="1:3" x14ac:dyDescent="0.2">
      <c r="A17622">
        <v>127</v>
      </c>
      <c r="B17622">
        <v>94</v>
      </c>
      <c r="C17622">
        <v>67</v>
      </c>
    </row>
    <row r="17623" spans="1:3" x14ac:dyDescent="0.2">
      <c r="A17623">
        <v>127</v>
      </c>
      <c r="B17623">
        <v>95</v>
      </c>
      <c r="C17623">
        <v>70</v>
      </c>
    </row>
    <row r="17624" spans="1:3" x14ac:dyDescent="0.2">
      <c r="A17624">
        <v>127</v>
      </c>
      <c r="B17624">
        <v>96</v>
      </c>
      <c r="C17624">
        <v>70</v>
      </c>
    </row>
    <row r="17625" spans="1:3" x14ac:dyDescent="0.2">
      <c r="A17625">
        <v>127</v>
      </c>
      <c r="B17625">
        <v>97</v>
      </c>
      <c r="C17625">
        <v>117</v>
      </c>
    </row>
    <row r="17626" spans="1:3" x14ac:dyDescent="0.2">
      <c r="A17626">
        <v>127</v>
      </c>
      <c r="B17626">
        <v>98</v>
      </c>
      <c r="C17626">
        <v>120</v>
      </c>
    </row>
    <row r="17627" spans="1:3" x14ac:dyDescent="0.2">
      <c r="A17627">
        <v>127</v>
      </c>
      <c r="B17627">
        <v>99</v>
      </c>
      <c r="C17627">
        <v>92</v>
      </c>
    </row>
    <row r="17628" spans="1:3" x14ac:dyDescent="0.2">
      <c r="A17628">
        <v>127</v>
      </c>
      <c r="B17628">
        <v>100</v>
      </c>
      <c r="C17628">
        <v>37</v>
      </c>
    </row>
    <row r="17629" spans="1:3" x14ac:dyDescent="0.2">
      <c r="A17629">
        <v>127</v>
      </c>
      <c r="B17629">
        <v>101</v>
      </c>
      <c r="C17629">
        <v>131</v>
      </c>
    </row>
    <row r="17630" spans="1:3" x14ac:dyDescent="0.2">
      <c r="A17630">
        <v>127</v>
      </c>
      <c r="B17630">
        <v>102</v>
      </c>
      <c r="C17630">
        <v>86</v>
      </c>
    </row>
    <row r="17631" spans="1:3" x14ac:dyDescent="0.2">
      <c r="A17631">
        <v>127</v>
      </c>
      <c r="B17631">
        <v>103</v>
      </c>
      <c r="C17631">
        <v>93</v>
      </c>
    </row>
    <row r="17632" spans="1:3" x14ac:dyDescent="0.2">
      <c r="A17632">
        <v>127</v>
      </c>
      <c r="B17632">
        <v>104</v>
      </c>
      <c r="C17632">
        <v>10</v>
      </c>
    </row>
    <row r="17633" spans="1:3" x14ac:dyDescent="0.2">
      <c r="A17633">
        <v>127</v>
      </c>
      <c r="B17633">
        <v>105</v>
      </c>
      <c r="C17633">
        <v>48</v>
      </c>
    </row>
    <row r="17634" spans="1:3" x14ac:dyDescent="0.2">
      <c r="A17634">
        <v>127</v>
      </c>
      <c r="B17634">
        <v>106</v>
      </c>
      <c r="C17634">
        <v>121</v>
      </c>
    </row>
    <row r="17635" spans="1:3" x14ac:dyDescent="0.2">
      <c r="A17635">
        <v>127</v>
      </c>
      <c r="B17635">
        <v>107</v>
      </c>
      <c r="C17635">
        <v>86</v>
      </c>
    </row>
    <row r="17636" spans="1:3" x14ac:dyDescent="0.2">
      <c r="A17636">
        <v>127</v>
      </c>
      <c r="B17636">
        <v>108</v>
      </c>
      <c r="C17636">
        <v>60</v>
      </c>
    </row>
    <row r="17637" spans="1:3" x14ac:dyDescent="0.2">
      <c r="A17637">
        <v>127</v>
      </c>
      <c r="B17637">
        <v>109</v>
      </c>
      <c r="C17637">
        <v>106</v>
      </c>
    </row>
    <row r="17638" spans="1:3" x14ac:dyDescent="0.2">
      <c r="A17638">
        <v>127</v>
      </c>
      <c r="B17638">
        <v>110</v>
      </c>
      <c r="C17638">
        <v>121</v>
      </c>
    </row>
    <row r="17639" spans="1:3" x14ac:dyDescent="0.2">
      <c r="A17639">
        <v>127</v>
      </c>
      <c r="B17639">
        <v>111</v>
      </c>
      <c r="C17639">
        <v>121</v>
      </c>
    </row>
    <row r="17640" spans="1:3" x14ac:dyDescent="0.2">
      <c r="A17640">
        <v>127</v>
      </c>
      <c r="B17640">
        <v>112</v>
      </c>
      <c r="C17640">
        <v>60</v>
      </c>
    </row>
    <row r="17641" spans="1:3" x14ac:dyDescent="0.2">
      <c r="A17641">
        <v>127</v>
      </c>
      <c r="B17641">
        <v>113</v>
      </c>
      <c r="C17641">
        <v>114</v>
      </c>
    </row>
    <row r="17642" spans="1:3" x14ac:dyDescent="0.2">
      <c r="A17642">
        <v>127</v>
      </c>
      <c r="B17642">
        <v>114</v>
      </c>
      <c r="C17642">
        <v>101</v>
      </c>
    </row>
    <row r="17643" spans="1:3" x14ac:dyDescent="0.2">
      <c r="A17643">
        <v>127</v>
      </c>
      <c r="B17643">
        <v>115</v>
      </c>
      <c r="C17643">
        <v>46</v>
      </c>
    </row>
    <row r="17644" spans="1:3" x14ac:dyDescent="0.2">
      <c r="A17644">
        <v>127</v>
      </c>
      <c r="B17644">
        <v>116</v>
      </c>
      <c r="C17644">
        <v>46</v>
      </c>
    </row>
    <row r="17645" spans="1:3" x14ac:dyDescent="0.2">
      <c r="A17645">
        <v>127</v>
      </c>
      <c r="B17645">
        <v>117</v>
      </c>
      <c r="C17645">
        <v>101</v>
      </c>
    </row>
    <row r="17646" spans="1:3" x14ac:dyDescent="0.2">
      <c r="A17646">
        <v>127</v>
      </c>
      <c r="B17646">
        <v>118</v>
      </c>
      <c r="C17646">
        <v>98</v>
      </c>
    </row>
    <row r="17647" spans="1:3" x14ac:dyDescent="0.2">
      <c r="A17647">
        <v>127</v>
      </c>
      <c r="B17647">
        <v>119</v>
      </c>
      <c r="C17647">
        <v>119</v>
      </c>
    </row>
    <row r="17648" spans="1:3" x14ac:dyDescent="0.2">
      <c r="A17648">
        <v>127</v>
      </c>
      <c r="B17648">
        <v>120</v>
      </c>
      <c r="C17648">
        <v>119</v>
      </c>
    </row>
    <row r="17649" spans="1:3" x14ac:dyDescent="0.2">
      <c r="A17649">
        <v>127</v>
      </c>
      <c r="B17649">
        <v>121</v>
      </c>
      <c r="C17649">
        <v>86</v>
      </c>
    </row>
    <row r="17650" spans="1:3" x14ac:dyDescent="0.2">
      <c r="A17650">
        <v>127</v>
      </c>
      <c r="B17650">
        <v>122</v>
      </c>
      <c r="C17650">
        <v>87</v>
      </c>
    </row>
    <row r="17651" spans="1:3" x14ac:dyDescent="0.2">
      <c r="A17651">
        <v>127</v>
      </c>
      <c r="B17651">
        <v>123</v>
      </c>
      <c r="C17651">
        <v>121</v>
      </c>
    </row>
    <row r="17652" spans="1:3" x14ac:dyDescent="0.2">
      <c r="A17652">
        <v>127</v>
      </c>
      <c r="B17652">
        <v>124</v>
      </c>
      <c r="C17652">
        <v>121</v>
      </c>
    </row>
    <row r="17653" spans="1:3" x14ac:dyDescent="0.2">
      <c r="A17653">
        <v>127</v>
      </c>
      <c r="B17653">
        <v>125</v>
      </c>
      <c r="C17653">
        <v>98</v>
      </c>
    </row>
    <row r="17654" spans="1:3" x14ac:dyDescent="0.2">
      <c r="A17654">
        <v>127</v>
      </c>
      <c r="B17654">
        <v>126</v>
      </c>
      <c r="C17654">
        <v>98</v>
      </c>
    </row>
    <row r="17655" spans="1:3" x14ac:dyDescent="0.2">
      <c r="A17655">
        <v>127</v>
      </c>
      <c r="B17655">
        <v>127</v>
      </c>
      <c r="C17655">
        <v>127</v>
      </c>
    </row>
    <row r="17656" spans="1:3" x14ac:dyDescent="0.2">
      <c r="A17656">
        <v>127</v>
      </c>
      <c r="B17656">
        <v>128</v>
      </c>
      <c r="C17656">
        <v>86</v>
      </c>
    </row>
    <row r="17657" spans="1:3" x14ac:dyDescent="0.2">
      <c r="A17657">
        <v>127</v>
      </c>
      <c r="B17657">
        <v>129</v>
      </c>
      <c r="C17657">
        <v>86</v>
      </c>
    </row>
    <row r="17658" spans="1:3" x14ac:dyDescent="0.2">
      <c r="A17658">
        <v>127</v>
      </c>
      <c r="B17658">
        <v>130</v>
      </c>
      <c r="C17658">
        <v>101</v>
      </c>
    </row>
    <row r="17659" spans="1:3" x14ac:dyDescent="0.2">
      <c r="A17659">
        <v>127</v>
      </c>
      <c r="B17659">
        <v>131</v>
      </c>
      <c r="C17659">
        <v>120</v>
      </c>
    </row>
    <row r="17660" spans="1:3" x14ac:dyDescent="0.2">
      <c r="A17660">
        <v>127</v>
      </c>
      <c r="B17660">
        <v>132</v>
      </c>
      <c r="C17660">
        <v>98</v>
      </c>
    </row>
    <row r="17661" spans="1:3" x14ac:dyDescent="0.2">
      <c r="A17661">
        <v>127</v>
      </c>
      <c r="B17661">
        <v>133</v>
      </c>
      <c r="C17661">
        <v>98</v>
      </c>
    </row>
    <row r="17662" spans="1:3" x14ac:dyDescent="0.2">
      <c r="A17662">
        <v>127</v>
      </c>
      <c r="B17662">
        <v>134</v>
      </c>
      <c r="C17662">
        <v>98</v>
      </c>
    </row>
    <row r="17663" spans="1:3" x14ac:dyDescent="0.2">
      <c r="A17663">
        <v>127</v>
      </c>
      <c r="B17663">
        <v>135</v>
      </c>
      <c r="C17663">
        <v>120</v>
      </c>
    </row>
    <row r="17664" spans="1:3" x14ac:dyDescent="0.2">
      <c r="A17664">
        <v>127</v>
      </c>
      <c r="B17664">
        <v>136</v>
      </c>
      <c r="C17664">
        <v>120</v>
      </c>
    </row>
    <row r="17665" spans="1:3" x14ac:dyDescent="0.2">
      <c r="A17665">
        <v>127</v>
      </c>
      <c r="B17665">
        <v>137</v>
      </c>
      <c r="C17665">
        <v>120</v>
      </c>
    </row>
    <row r="17666" spans="1:3" x14ac:dyDescent="0.2">
      <c r="A17666">
        <v>128</v>
      </c>
      <c r="B17666">
        <v>0</v>
      </c>
      <c r="C17666">
        <v>103</v>
      </c>
    </row>
    <row r="17667" spans="1:3" x14ac:dyDescent="0.2">
      <c r="A17667">
        <v>128</v>
      </c>
      <c r="B17667">
        <v>1</v>
      </c>
      <c r="C17667">
        <v>79</v>
      </c>
    </row>
    <row r="17668" spans="1:3" x14ac:dyDescent="0.2">
      <c r="A17668">
        <v>128</v>
      </c>
      <c r="B17668">
        <v>2</v>
      </c>
      <c r="C17668">
        <v>69</v>
      </c>
    </row>
    <row r="17669" spans="1:3" x14ac:dyDescent="0.2">
      <c r="A17669">
        <v>128</v>
      </c>
      <c r="B17669">
        <v>3</v>
      </c>
      <c r="C17669">
        <v>79</v>
      </c>
    </row>
    <row r="17670" spans="1:3" x14ac:dyDescent="0.2">
      <c r="A17670">
        <v>128</v>
      </c>
      <c r="B17670">
        <v>4</v>
      </c>
      <c r="C17670">
        <v>71</v>
      </c>
    </row>
    <row r="17671" spans="1:3" x14ac:dyDescent="0.2">
      <c r="A17671">
        <v>128</v>
      </c>
      <c r="B17671">
        <v>5</v>
      </c>
      <c r="C17671">
        <v>49</v>
      </c>
    </row>
    <row r="17672" spans="1:3" x14ac:dyDescent="0.2">
      <c r="A17672">
        <v>128</v>
      </c>
      <c r="B17672">
        <v>6</v>
      </c>
      <c r="C17672">
        <v>71</v>
      </c>
    </row>
    <row r="17673" spans="1:3" x14ac:dyDescent="0.2">
      <c r="A17673">
        <v>128</v>
      </c>
      <c r="B17673">
        <v>7</v>
      </c>
      <c r="C17673">
        <v>80</v>
      </c>
    </row>
    <row r="17674" spans="1:3" x14ac:dyDescent="0.2">
      <c r="A17674">
        <v>128</v>
      </c>
      <c r="B17674">
        <v>8</v>
      </c>
      <c r="C17674">
        <v>88</v>
      </c>
    </row>
    <row r="17675" spans="1:3" x14ac:dyDescent="0.2">
      <c r="A17675">
        <v>128</v>
      </c>
      <c r="B17675">
        <v>9</v>
      </c>
      <c r="C17675">
        <v>64</v>
      </c>
    </row>
    <row r="17676" spans="1:3" x14ac:dyDescent="0.2">
      <c r="A17676">
        <v>128</v>
      </c>
      <c r="B17676">
        <v>10</v>
      </c>
      <c r="C17676">
        <v>87</v>
      </c>
    </row>
    <row r="17677" spans="1:3" x14ac:dyDescent="0.2">
      <c r="A17677">
        <v>128</v>
      </c>
      <c r="B17677">
        <v>11</v>
      </c>
      <c r="C17677">
        <v>74</v>
      </c>
    </row>
    <row r="17678" spans="1:3" x14ac:dyDescent="0.2">
      <c r="A17678">
        <v>128</v>
      </c>
      <c r="B17678">
        <v>12</v>
      </c>
      <c r="C17678">
        <v>64</v>
      </c>
    </row>
    <row r="17679" spans="1:3" x14ac:dyDescent="0.2">
      <c r="A17679">
        <v>128</v>
      </c>
      <c r="B17679">
        <v>13</v>
      </c>
      <c r="C17679">
        <v>80</v>
      </c>
    </row>
    <row r="17680" spans="1:3" x14ac:dyDescent="0.2">
      <c r="A17680">
        <v>128</v>
      </c>
      <c r="B17680">
        <v>14</v>
      </c>
      <c r="C17680">
        <v>80</v>
      </c>
    </row>
    <row r="17681" spans="1:3" x14ac:dyDescent="0.2">
      <c r="A17681">
        <v>128</v>
      </c>
      <c r="B17681">
        <v>15</v>
      </c>
      <c r="C17681">
        <v>79</v>
      </c>
    </row>
    <row r="17682" spans="1:3" x14ac:dyDescent="0.2">
      <c r="A17682">
        <v>128</v>
      </c>
      <c r="B17682">
        <v>16</v>
      </c>
      <c r="C17682">
        <v>74</v>
      </c>
    </row>
    <row r="17683" spans="1:3" x14ac:dyDescent="0.2">
      <c r="A17683">
        <v>128</v>
      </c>
      <c r="B17683">
        <v>17</v>
      </c>
      <c r="C17683">
        <v>27</v>
      </c>
    </row>
    <row r="17684" spans="1:3" x14ac:dyDescent="0.2">
      <c r="A17684">
        <v>128</v>
      </c>
      <c r="B17684">
        <v>18</v>
      </c>
      <c r="C17684">
        <v>74</v>
      </c>
    </row>
    <row r="17685" spans="1:3" x14ac:dyDescent="0.2">
      <c r="A17685">
        <v>128</v>
      </c>
      <c r="B17685">
        <v>19</v>
      </c>
      <c r="C17685">
        <v>79</v>
      </c>
    </row>
    <row r="17686" spans="1:3" x14ac:dyDescent="0.2">
      <c r="A17686">
        <v>128</v>
      </c>
      <c r="B17686">
        <v>20</v>
      </c>
      <c r="C17686">
        <v>70</v>
      </c>
    </row>
    <row r="17687" spans="1:3" x14ac:dyDescent="0.2">
      <c r="A17687">
        <v>128</v>
      </c>
      <c r="B17687">
        <v>21</v>
      </c>
      <c r="C17687">
        <v>65</v>
      </c>
    </row>
    <row r="17688" spans="1:3" x14ac:dyDescent="0.2">
      <c r="A17688">
        <v>128</v>
      </c>
      <c r="B17688">
        <v>22</v>
      </c>
      <c r="C17688">
        <v>99</v>
      </c>
    </row>
    <row r="17689" spans="1:3" x14ac:dyDescent="0.2">
      <c r="A17689">
        <v>128</v>
      </c>
      <c r="B17689">
        <v>23</v>
      </c>
      <c r="C17689">
        <v>70</v>
      </c>
    </row>
    <row r="17690" spans="1:3" x14ac:dyDescent="0.2">
      <c r="A17690">
        <v>128</v>
      </c>
      <c r="B17690">
        <v>24</v>
      </c>
      <c r="C17690">
        <v>66</v>
      </c>
    </row>
    <row r="17691" spans="1:3" x14ac:dyDescent="0.2">
      <c r="A17691">
        <v>128</v>
      </c>
      <c r="B17691">
        <v>25</v>
      </c>
      <c r="C17691">
        <v>103</v>
      </c>
    </row>
    <row r="17692" spans="1:3" x14ac:dyDescent="0.2">
      <c r="A17692">
        <v>128</v>
      </c>
      <c r="B17692">
        <v>26</v>
      </c>
      <c r="C17692">
        <v>79</v>
      </c>
    </row>
    <row r="17693" spans="1:3" x14ac:dyDescent="0.2">
      <c r="A17693">
        <v>128</v>
      </c>
      <c r="B17693">
        <v>27</v>
      </c>
      <c r="C17693">
        <v>76</v>
      </c>
    </row>
    <row r="17694" spans="1:3" x14ac:dyDescent="0.2">
      <c r="A17694">
        <v>128</v>
      </c>
      <c r="B17694">
        <v>28</v>
      </c>
      <c r="C17694">
        <v>83</v>
      </c>
    </row>
    <row r="17695" spans="1:3" x14ac:dyDescent="0.2">
      <c r="A17695">
        <v>128</v>
      </c>
      <c r="B17695">
        <v>29</v>
      </c>
      <c r="C17695">
        <v>49</v>
      </c>
    </row>
    <row r="17696" spans="1:3" x14ac:dyDescent="0.2">
      <c r="A17696">
        <v>128</v>
      </c>
      <c r="B17696">
        <v>30</v>
      </c>
      <c r="C17696">
        <v>66</v>
      </c>
    </row>
    <row r="17697" spans="1:3" x14ac:dyDescent="0.2">
      <c r="A17697">
        <v>128</v>
      </c>
      <c r="B17697">
        <v>31</v>
      </c>
      <c r="C17697">
        <v>122</v>
      </c>
    </row>
    <row r="17698" spans="1:3" x14ac:dyDescent="0.2">
      <c r="A17698">
        <v>128</v>
      </c>
      <c r="B17698">
        <v>32</v>
      </c>
      <c r="C17698">
        <v>49</v>
      </c>
    </row>
    <row r="17699" spans="1:3" x14ac:dyDescent="0.2">
      <c r="A17699">
        <v>128</v>
      </c>
      <c r="B17699">
        <v>33</v>
      </c>
      <c r="C17699">
        <v>65</v>
      </c>
    </row>
    <row r="17700" spans="1:3" x14ac:dyDescent="0.2">
      <c r="A17700">
        <v>128</v>
      </c>
      <c r="B17700">
        <v>34</v>
      </c>
      <c r="C17700">
        <v>65</v>
      </c>
    </row>
    <row r="17701" spans="1:3" x14ac:dyDescent="0.2">
      <c r="A17701">
        <v>128</v>
      </c>
      <c r="B17701">
        <v>35</v>
      </c>
      <c r="C17701">
        <v>71</v>
      </c>
    </row>
    <row r="17702" spans="1:3" x14ac:dyDescent="0.2">
      <c r="A17702">
        <v>128</v>
      </c>
      <c r="B17702">
        <v>36</v>
      </c>
      <c r="C17702">
        <v>71</v>
      </c>
    </row>
    <row r="17703" spans="1:3" x14ac:dyDescent="0.2">
      <c r="A17703">
        <v>128</v>
      </c>
      <c r="B17703">
        <v>37</v>
      </c>
      <c r="C17703">
        <v>114</v>
      </c>
    </row>
    <row r="17704" spans="1:3" x14ac:dyDescent="0.2">
      <c r="A17704">
        <v>128</v>
      </c>
      <c r="B17704">
        <v>38</v>
      </c>
      <c r="C17704">
        <v>106</v>
      </c>
    </row>
    <row r="17705" spans="1:3" x14ac:dyDescent="0.2">
      <c r="A17705">
        <v>128</v>
      </c>
      <c r="B17705">
        <v>39</v>
      </c>
      <c r="C17705">
        <v>99</v>
      </c>
    </row>
    <row r="17706" spans="1:3" x14ac:dyDescent="0.2">
      <c r="A17706">
        <v>128</v>
      </c>
      <c r="B17706">
        <v>40</v>
      </c>
      <c r="C17706">
        <v>46</v>
      </c>
    </row>
    <row r="17707" spans="1:3" x14ac:dyDescent="0.2">
      <c r="A17707">
        <v>128</v>
      </c>
      <c r="B17707">
        <v>41</v>
      </c>
      <c r="C17707">
        <v>122</v>
      </c>
    </row>
    <row r="17708" spans="1:3" x14ac:dyDescent="0.2">
      <c r="A17708">
        <v>128</v>
      </c>
      <c r="B17708">
        <v>42</v>
      </c>
      <c r="C17708">
        <v>46</v>
      </c>
    </row>
    <row r="17709" spans="1:3" x14ac:dyDescent="0.2">
      <c r="A17709">
        <v>128</v>
      </c>
      <c r="B17709">
        <v>43</v>
      </c>
      <c r="C17709">
        <v>122</v>
      </c>
    </row>
    <row r="17710" spans="1:3" x14ac:dyDescent="0.2">
      <c r="A17710">
        <v>128</v>
      </c>
      <c r="B17710">
        <v>44</v>
      </c>
      <c r="C17710">
        <v>60</v>
      </c>
    </row>
    <row r="17711" spans="1:3" x14ac:dyDescent="0.2">
      <c r="A17711">
        <v>128</v>
      </c>
      <c r="B17711">
        <v>45</v>
      </c>
      <c r="C17711">
        <v>105</v>
      </c>
    </row>
    <row r="17712" spans="1:3" x14ac:dyDescent="0.2">
      <c r="A17712">
        <v>128</v>
      </c>
      <c r="B17712">
        <v>46</v>
      </c>
      <c r="C17712">
        <v>44</v>
      </c>
    </row>
    <row r="17713" spans="1:3" x14ac:dyDescent="0.2">
      <c r="A17713">
        <v>128</v>
      </c>
      <c r="B17713">
        <v>47</v>
      </c>
      <c r="C17713">
        <v>44</v>
      </c>
    </row>
    <row r="17714" spans="1:3" x14ac:dyDescent="0.2">
      <c r="A17714">
        <v>128</v>
      </c>
      <c r="B17714">
        <v>48</v>
      </c>
      <c r="C17714">
        <v>67</v>
      </c>
    </row>
    <row r="17715" spans="1:3" x14ac:dyDescent="0.2">
      <c r="A17715">
        <v>128</v>
      </c>
      <c r="B17715">
        <v>49</v>
      </c>
      <c r="C17715">
        <v>10</v>
      </c>
    </row>
    <row r="17716" spans="1:3" x14ac:dyDescent="0.2">
      <c r="A17716">
        <v>128</v>
      </c>
      <c r="B17716">
        <v>50</v>
      </c>
      <c r="C17716">
        <v>122</v>
      </c>
    </row>
    <row r="17717" spans="1:3" x14ac:dyDescent="0.2">
      <c r="A17717">
        <v>128</v>
      </c>
      <c r="B17717">
        <v>51</v>
      </c>
      <c r="C17717">
        <v>83</v>
      </c>
    </row>
    <row r="17718" spans="1:3" x14ac:dyDescent="0.2">
      <c r="A17718">
        <v>128</v>
      </c>
      <c r="B17718">
        <v>52</v>
      </c>
      <c r="C17718">
        <v>65</v>
      </c>
    </row>
    <row r="17719" spans="1:3" x14ac:dyDescent="0.2">
      <c r="A17719">
        <v>128</v>
      </c>
      <c r="B17719">
        <v>53</v>
      </c>
      <c r="C17719">
        <v>88</v>
      </c>
    </row>
    <row r="17720" spans="1:3" x14ac:dyDescent="0.2">
      <c r="A17720">
        <v>128</v>
      </c>
      <c r="B17720">
        <v>54</v>
      </c>
      <c r="C17720">
        <v>46</v>
      </c>
    </row>
    <row r="17721" spans="1:3" x14ac:dyDescent="0.2">
      <c r="A17721">
        <v>128</v>
      </c>
      <c r="B17721">
        <v>55</v>
      </c>
      <c r="C17721">
        <v>85</v>
      </c>
    </row>
    <row r="17722" spans="1:3" x14ac:dyDescent="0.2">
      <c r="A17722">
        <v>128</v>
      </c>
      <c r="B17722">
        <v>56</v>
      </c>
      <c r="C17722">
        <v>85</v>
      </c>
    </row>
    <row r="17723" spans="1:3" x14ac:dyDescent="0.2">
      <c r="A17723">
        <v>128</v>
      </c>
      <c r="B17723">
        <v>57</v>
      </c>
      <c r="C17723">
        <v>85</v>
      </c>
    </row>
    <row r="17724" spans="1:3" x14ac:dyDescent="0.2">
      <c r="A17724">
        <v>128</v>
      </c>
      <c r="B17724">
        <v>58</v>
      </c>
      <c r="C17724">
        <v>85</v>
      </c>
    </row>
    <row r="17725" spans="1:3" x14ac:dyDescent="0.2">
      <c r="A17725">
        <v>128</v>
      </c>
      <c r="B17725">
        <v>59</v>
      </c>
      <c r="C17725">
        <v>83</v>
      </c>
    </row>
    <row r="17726" spans="1:3" x14ac:dyDescent="0.2">
      <c r="A17726">
        <v>128</v>
      </c>
      <c r="B17726">
        <v>60</v>
      </c>
      <c r="C17726">
        <v>101</v>
      </c>
    </row>
    <row r="17727" spans="1:3" x14ac:dyDescent="0.2">
      <c r="A17727">
        <v>128</v>
      </c>
      <c r="B17727">
        <v>61</v>
      </c>
      <c r="C17727">
        <v>87</v>
      </c>
    </row>
    <row r="17728" spans="1:3" x14ac:dyDescent="0.2">
      <c r="A17728">
        <v>128</v>
      </c>
      <c r="B17728">
        <v>62</v>
      </c>
      <c r="C17728">
        <v>105</v>
      </c>
    </row>
    <row r="17729" spans="1:3" x14ac:dyDescent="0.2">
      <c r="A17729">
        <v>128</v>
      </c>
      <c r="B17729">
        <v>63</v>
      </c>
      <c r="C17729">
        <v>60</v>
      </c>
    </row>
    <row r="17730" spans="1:3" x14ac:dyDescent="0.2">
      <c r="A17730">
        <v>128</v>
      </c>
      <c r="B17730">
        <v>64</v>
      </c>
      <c r="C17730">
        <v>10</v>
      </c>
    </row>
    <row r="17731" spans="1:3" x14ac:dyDescent="0.2">
      <c r="A17731">
        <v>128</v>
      </c>
      <c r="B17731">
        <v>65</v>
      </c>
      <c r="C17731">
        <v>112</v>
      </c>
    </row>
    <row r="17732" spans="1:3" x14ac:dyDescent="0.2">
      <c r="A17732">
        <v>128</v>
      </c>
      <c r="B17732">
        <v>66</v>
      </c>
      <c r="C17732">
        <v>97</v>
      </c>
    </row>
    <row r="17733" spans="1:3" x14ac:dyDescent="0.2">
      <c r="A17733">
        <v>128</v>
      </c>
      <c r="B17733">
        <v>67</v>
      </c>
      <c r="C17733">
        <v>123</v>
      </c>
    </row>
    <row r="17734" spans="1:3" x14ac:dyDescent="0.2">
      <c r="A17734">
        <v>128</v>
      </c>
      <c r="B17734">
        <v>68</v>
      </c>
      <c r="C17734">
        <v>121</v>
      </c>
    </row>
    <row r="17735" spans="1:3" x14ac:dyDescent="0.2">
      <c r="A17735">
        <v>128</v>
      </c>
      <c r="B17735">
        <v>69</v>
      </c>
      <c r="C17735">
        <v>122</v>
      </c>
    </row>
    <row r="17736" spans="1:3" x14ac:dyDescent="0.2">
      <c r="A17736">
        <v>128</v>
      </c>
      <c r="B17736">
        <v>70</v>
      </c>
      <c r="C17736">
        <v>97</v>
      </c>
    </row>
    <row r="17737" spans="1:3" x14ac:dyDescent="0.2">
      <c r="A17737">
        <v>128</v>
      </c>
      <c r="B17737">
        <v>71</v>
      </c>
      <c r="C17737">
        <v>93</v>
      </c>
    </row>
    <row r="17738" spans="1:3" x14ac:dyDescent="0.2">
      <c r="A17738">
        <v>128</v>
      </c>
      <c r="B17738">
        <v>72</v>
      </c>
      <c r="C17738">
        <v>70</v>
      </c>
    </row>
    <row r="17739" spans="1:3" x14ac:dyDescent="0.2">
      <c r="A17739">
        <v>128</v>
      </c>
      <c r="B17739">
        <v>73</v>
      </c>
      <c r="C17739">
        <v>65</v>
      </c>
    </row>
    <row r="17740" spans="1:3" x14ac:dyDescent="0.2">
      <c r="A17740">
        <v>128</v>
      </c>
      <c r="B17740">
        <v>74</v>
      </c>
      <c r="C17740">
        <v>93</v>
      </c>
    </row>
    <row r="17741" spans="1:3" x14ac:dyDescent="0.2">
      <c r="A17741">
        <v>128</v>
      </c>
      <c r="B17741">
        <v>75</v>
      </c>
      <c r="C17741">
        <v>93</v>
      </c>
    </row>
    <row r="17742" spans="1:3" x14ac:dyDescent="0.2">
      <c r="A17742">
        <v>128</v>
      </c>
      <c r="B17742">
        <v>76</v>
      </c>
      <c r="C17742">
        <v>63</v>
      </c>
    </row>
    <row r="17743" spans="1:3" x14ac:dyDescent="0.2">
      <c r="A17743">
        <v>128</v>
      </c>
      <c r="B17743">
        <v>77</v>
      </c>
      <c r="C17743">
        <v>63</v>
      </c>
    </row>
    <row r="17744" spans="1:3" x14ac:dyDescent="0.2">
      <c r="A17744">
        <v>128</v>
      </c>
      <c r="B17744">
        <v>78</v>
      </c>
      <c r="C17744">
        <v>88</v>
      </c>
    </row>
    <row r="17745" spans="1:3" x14ac:dyDescent="0.2">
      <c r="A17745">
        <v>128</v>
      </c>
      <c r="B17745">
        <v>79</v>
      </c>
      <c r="C17745">
        <v>93</v>
      </c>
    </row>
    <row r="17746" spans="1:3" x14ac:dyDescent="0.2">
      <c r="A17746">
        <v>128</v>
      </c>
      <c r="B17746">
        <v>80</v>
      </c>
      <c r="C17746">
        <v>97</v>
      </c>
    </row>
    <row r="17747" spans="1:3" x14ac:dyDescent="0.2">
      <c r="A17747">
        <v>128</v>
      </c>
      <c r="B17747">
        <v>81</v>
      </c>
      <c r="C17747">
        <v>46</v>
      </c>
    </row>
    <row r="17748" spans="1:3" x14ac:dyDescent="0.2">
      <c r="A17748">
        <v>128</v>
      </c>
      <c r="B17748">
        <v>82</v>
      </c>
      <c r="C17748">
        <v>71</v>
      </c>
    </row>
    <row r="17749" spans="1:3" x14ac:dyDescent="0.2">
      <c r="A17749">
        <v>128</v>
      </c>
      <c r="B17749">
        <v>83</v>
      </c>
      <c r="C17749">
        <v>92</v>
      </c>
    </row>
    <row r="17750" spans="1:3" x14ac:dyDescent="0.2">
      <c r="A17750">
        <v>128</v>
      </c>
      <c r="B17750">
        <v>84</v>
      </c>
      <c r="C17750">
        <v>37</v>
      </c>
    </row>
    <row r="17751" spans="1:3" x14ac:dyDescent="0.2">
      <c r="A17751">
        <v>128</v>
      </c>
      <c r="B17751">
        <v>85</v>
      </c>
      <c r="C17751">
        <v>92</v>
      </c>
    </row>
    <row r="17752" spans="1:3" x14ac:dyDescent="0.2">
      <c r="A17752">
        <v>128</v>
      </c>
      <c r="B17752">
        <v>86</v>
      </c>
      <c r="C17752">
        <v>86</v>
      </c>
    </row>
    <row r="17753" spans="1:3" x14ac:dyDescent="0.2">
      <c r="A17753">
        <v>128</v>
      </c>
      <c r="B17753">
        <v>87</v>
      </c>
      <c r="C17753">
        <v>123</v>
      </c>
    </row>
    <row r="17754" spans="1:3" x14ac:dyDescent="0.2">
      <c r="A17754">
        <v>128</v>
      </c>
      <c r="B17754">
        <v>88</v>
      </c>
      <c r="C17754">
        <v>113</v>
      </c>
    </row>
    <row r="17755" spans="1:3" x14ac:dyDescent="0.2">
      <c r="A17755">
        <v>128</v>
      </c>
      <c r="B17755">
        <v>89</v>
      </c>
      <c r="C17755">
        <v>99</v>
      </c>
    </row>
    <row r="17756" spans="1:3" x14ac:dyDescent="0.2">
      <c r="A17756">
        <v>128</v>
      </c>
      <c r="B17756">
        <v>90</v>
      </c>
      <c r="C17756">
        <v>85</v>
      </c>
    </row>
    <row r="17757" spans="1:3" x14ac:dyDescent="0.2">
      <c r="A17757">
        <v>128</v>
      </c>
      <c r="B17757">
        <v>91</v>
      </c>
      <c r="C17757">
        <v>83</v>
      </c>
    </row>
    <row r="17758" spans="1:3" x14ac:dyDescent="0.2">
      <c r="A17758">
        <v>128</v>
      </c>
      <c r="B17758">
        <v>92</v>
      </c>
      <c r="C17758">
        <v>117</v>
      </c>
    </row>
    <row r="17759" spans="1:3" x14ac:dyDescent="0.2">
      <c r="A17759">
        <v>128</v>
      </c>
      <c r="B17759">
        <v>93</v>
      </c>
      <c r="C17759">
        <v>63</v>
      </c>
    </row>
    <row r="17760" spans="1:3" x14ac:dyDescent="0.2">
      <c r="A17760">
        <v>128</v>
      </c>
      <c r="B17760">
        <v>94</v>
      </c>
      <c r="C17760">
        <v>87</v>
      </c>
    </row>
    <row r="17761" spans="1:3" x14ac:dyDescent="0.2">
      <c r="A17761">
        <v>128</v>
      </c>
      <c r="B17761">
        <v>95</v>
      </c>
      <c r="C17761">
        <v>80</v>
      </c>
    </row>
    <row r="17762" spans="1:3" x14ac:dyDescent="0.2">
      <c r="A17762">
        <v>128</v>
      </c>
      <c r="B17762">
        <v>96</v>
      </c>
      <c r="C17762">
        <v>66</v>
      </c>
    </row>
    <row r="17763" spans="1:3" x14ac:dyDescent="0.2">
      <c r="A17763">
        <v>128</v>
      </c>
      <c r="B17763">
        <v>97</v>
      </c>
      <c r="C17763">
        <v>87</v>
      </c>
    </row>
    <row r="17764" spans="1:3" x14ac:dyDescent="0.2">
      <c r="A17764">
        <v>128</v>
      </c>
      <c r="B17764">
        <v>98</v>
      </c>
      <c r="C17764">
        <v>119</v>
      </c>
    </row>
    <row r="17765" spans="1:3" x14ac:dyDescent="0.2">
      <c r="A17765">
        <v>128</v>
      </c>
      <c r="B17765">
        <v>99</v>
      </c>
      <c r="C17765">
        <v>113</v>
      </c>
    </row>
    <row r="17766" spans="1:3" x14ac:dyDescent="0.2">
      <c r="A17766">
        <v>128</v>
      </c>
      <c r="B17766">
        <v>100</v>
      </c>
      <c r="C17766">
        <v>112</v>
      </c>
    </row>
    <row r="17767" spans="1:3" x14ac:dyDescent="0.2">
      <c r="A17767">
        <v>128</v>
      </c>
      <c r="B17767">
        <v>101</v>
      </c>
      <c r="C17767">
        <v>121</v>
      </c>
    </row>
    <row r="17768" spans="1:3" x14ac:dyDescent="0.2">
      <c r="A17768">
        <v>128</v>
      </c>
      <c r="B17768">
        <v>102</v>
      </c>
      <c r="C17768">
        <v>121</v>
      </c>
    </row>
    <row r="17769" spans="1:3" x14ac:dyDescent="0.2">
      <c r="A17769">
        <v>128</v>
      </c>
      <c r="B17769">
        <v>103</v>
      </c>
      <c r="C17769">
        <v>76</v>
      </c>
    </row>
    <row r="17770" spans="1:3" x14ac:dyDescent="0.2">
      <c r="A17770">
        <v>128</v>
      </c>
      <c r="B17770">
        <v>104</v>
      </c>
      <c r="C17770">
        <v>93</v>
      </c>
    </row>
    <row r="17771" spans="1:3" x14ac:dyDescent="0.2">
      <c r="A17771">
        <v>128</v>
      </c>
      <c r="B17771">
        <v>105</v>
      </c>
      <c r="C17771">
        <v>10</v>
      </c>
    </row>
    <row r="17772" spans="1:3" x14ac:dyDescent="0.2">
      <c r="A17772">
        <v>128</v>
      </c>
      <c r="B17772">
        <v>106</v>
      </c>
      <c r="C17772">
        <v>101</v>
      </c>
    </row>
    <row r="17773" spans="1:3" x14ac:dyDescent="0.2">
      <c r="A17773">
        <v>128</v>
      </c>
      <c r="B17773">
        <v>107</v>
      </c>
      <c r="C17773">
        <v>86</v>
      </c>
    </row>
    <row r="17774" spans="1:3" x14ac:dyDescent="0.2">
      <c r="A17774">
        <v>128</v>
      </c>
      <c r="B17774">
        <v>108</v>
      </c>
      <c r="C17774">
        <v>67</v>
      </c>
    </row>
    <row r="17775" spans="1:3" x14ac:dyDescent="0.2">
      <c r="A17775">
        <v>128</v>
      </c>
      <c r="B17775">
        <v>109</v>
      </c>
      <c r="C17775">
        <v>114</v>
      </c>
    </row>
    <row r="17776" spans="1:3" x14ac:dyDescent="0.2">
      <c r="A17776">
        <v>128</v>
      </c>
      <c r="B17776">
        <v>110</v>
      </c>
      <c r="C17776">
        <v>101</v>
      </c>
    </row>
    <row r="17777" spans="1:3" x14ac:dyDescent="0.2">
      <c r="A17777">
        <v>128</v>
      </c>
      <c r="B17777">
        <v>111</v>
      </c>
      <c r="C17777">
        <v>101</v>
      </c>
    </row>
    <row r="17778" spans="1:3" x14ac:dyDescent="0.2">
      <c r="A17778">
        <v>128</v>
      </c>
      <c r="B17778">
        <v>112</v>
      </c>
      <c r="C17778">
        <v>67</v>
      </c>
    </row>
    <row r="17779" spans="1:3" x14ac:dyDescent="0.2">
      <c r="A17779">
        <v>128</v>
      </c>
      <c r="B17779">
        <v>113</v>
      </c>
      <c r="C17779">
        <v>67</v>
      </c>
    </row>
    <row r="17780" spans="1:3" x14ac:dyDescent="0.2">
      <c r="A17780">
        <v>128</v>
      </c>
      <c r="B17780">
        <v>114</v>
      </c>
      <c r="C17780">
        <v>110</v>
      </c>
    </row>
    <row r="17781" spans="1:3" x14ac:dyDescent="0.2">
      <c r="A17781">
        <v>128</v>
      </c>
      <c r="B17781">
        <v>115</v>
      </c>
      <c r="C17781">
        <v>46</v>
      </c>
    </row>
    <row r="17782" spans="1:3" x14ac:dyDescent="0.2">
      <c r="A17782">
        <v>128</v>
      </c>
      <c r="B17782">
        <v>116</v>
      </c>
      <c r="C17782">
        <v>85</v>
      </c>
    </row>
    <row r="17783" spans="1:3" x14ac:dyDescent="0.2">
      <c r="A17783">
        <v>128</v>
      </c>
      <c r="B17783">
        <v>117</v>
      </c>
      <c r="C17783">
        <v>110</v>
      </c>
    </row>
    <row r="17784" spans="1:3" x14ac:dyDescent="0.2">
      <c r="A17784">
        <v>128</v>
      </c>
      <c r="B17784">
        <v>118</v>
      </c>
      <c r="C17784">
        <v>98</v>
      </c>
    </row>
    <row r="17785" spans="1:3" x14ac:dyDescent="0.2">
      <c r="A17785">
        <v>128</v>
      </c>
      <c r="B17785">
        <v>119</v>
      </c>
      <c r="C17785">
        <v>86</v>
      </c>
    </row>
    <row r="17786" spans="1:3" x14ac:dyDescent="0.2">
      <c r="A17786">
        <v>128</v>
      </c>
      <c r="B17786">
        <v>120</v>
      </c>
      <c r="C17786">
        <v>119</v>
      </c>
    </row>
    <row r="17787" spans="1:3" x14ac:dyDescent="0.2">
      <c r="A17787">
        <v>128</v>
      </c>
      <c r="B17787">
        <v>121</v>
      </c>
      <c r="C17787">
        <v>129</v>
      </c>
    </row>
    <row r="17788" spans="1:3" x14ac:dyDescent="0.2">
      <c r="A17788">
        <v>128</v>
      </c>
      <c r="B17788">
        <v>122</v>
      </c>
      <c r="C17788">
        <v>63</v>
      </c>
    </row>
    <row r="17789" spans="1:3" x14ac:dyDescent="0.2">
      <c r="A17789">
        <v>128</v>
      </c>
      <c r="B17789">
        <v>123</v>
      </c>
      <c r="C17789">
        <v>101</v>
      </c>
    </row>
    <row r="17790" spans="1:3" x14ac:dyDescent="0.2">
      <c r="A17790">
        <v>128</v>
      </c>
      <c r="B17790">
        <v>124</v>
      </c>
      <c r="C17790">
        <v>101</v>
      </c>
    </row>
    <row r="17791" spans="1:3" x14ac:dyDescent="0.2">
      <c r="A17791">
        <v>128</v>
      </c>
      <c r="B17791">
        <v>125</v>
      </c>
      <c r="C17791">
        <v>120</v>
      </c>
    </row>
    <row r="17792" spans="1:3" x14ac:dyDescent="0.2">
      <c r="A17792">
        <v>128</v>
      </c>
      <c r="B17792">
        <v>126</v>
      </c>
      <c r="C17792">
        <v>98</v>
      </c>
    </row>
    <row r="17793" spans="1:3" x14ac:dyDescent="0.2">
      <c r="A17793">
        <v>128</v>
      </c>
      <c r="B17793">
        <v>127</v>
      </c>
      <c r="C17793">
        <v>86</v>
      </c>
    </row>
    <row r="17794" spans="1:3" x14ac:dyDescent="0.2">
      <c r="A17794">
        <v>128</v>
      </c>
      <c r="B17794">
        <v>128</v>
      </c>
      <c r="C17794">
        <v>128</v>
      </c>
    </row>
    <row r="17795" spans="1:3" x14ac:dyDescent="0.2">
      <c r="A17795">
        <v>128</v>
      </c>
      <c r="B17795">
        <v>129</v>
      </c>
      <c r="C17795">
        <v>86</v>
      </c>
    </row>
    <row r="17796" spans="1:3" x14ac:dyDescent="0.2">
      <c r="A17796">
        <v>128</v>
      </c>
      <c r="B17796">
        <v>130</v>
      </c>
      <c r="C17796">
        <v>123</v>
      </c>
    </row>
    <row r="17797" spans="1:3" x14ac:dyDescent="0.2">
      <c r="A17797">
        <v>128</v>
      </c>
      <c r="B17797">
        <v>131</v>
      </c>
      <c r="C17797">
        <v>119</v>
      </c>
    </row>
    <row r="17798" spans="1:3" x14ac:dyDescent="0.2">
      <c r="A17798">
        <v>128</v>
      </c>
      <c r="B17798">
        <v>132</v>
      </c>
      <c r="C17798">
        <v>120</v>
      </c>
    </row>
    <row r="17799" spans="1:3" x14ac:dyDescent="0.2">
      <c r="A17799">
        <v>128</v>
      </c>
      <c r="B17799">
        <v>133</v>
      </c>
      <c r="C17799">
        <v>120</v>
      </c>
    </row>
    <row r="17800" spans="1:3" x14ac:dyDescent="0.2">
      <c r="A17800">
        <v>128</v>
      </c>
      <c r="B17800">
        <v>134</v>
      </c>
      <c r="C17800">
        <v>120</v>
      </c>
    </row>
    <row r="17801" spans="1:3" x14ac:dyDescent="0.2">
      <c r="A17801">
        <v>128</v>
      </c>
      <c r="B17801">
        <v>135</v>
      </c>
      <c r="C17801">
        <v>119</v>
      </c>
    </row>
    <row r="17802" spans="1:3" x14ac:dyDescent="0.2">
      <c r="A17802">
        <v>128</v>
      </c>
      <c r="B17802">
        <v>136</v>
      </c>
      <c r="C17802">
        <v>119</v>
      </c>
    </row>
    <row r="17803" spans="1:3" x14ac:dyDescent="0.2">
      <c r="A17803">
        <v>128</v>
      </c>
      <c r="B17803">
        <v>137</v>
      </c>
      <c r="C17803">
        <v>120</v>
      </c>
    </row>
    <row r="17804" spans="1:3" x14ac:dyDescent="0.2">
      <c r="A17804">
        <v>129</v>
      </c>
      <c r="B17804">
        <v>0</v>
      </c>
      <c r="C17804">
        <v>79</v>
      </c>
    </row>
    <row r="17805" spans="1:3" x14ac:dyDescent="0.2">
      <c r="A17805">
        <v>129</v>
      </c>
      <c r="B17805">
        <v>1</v>
      </c>
      <c r="C17805">
        <v>71</v>
      </c>
    </row>
    <row r="17806" spans="1:3" x14ac:dyDescent="0.2">
      <c r="A17806">
        <v>129</v>
      </c>
      <c r="B17806">
        <v>2</v>
      </c>
      <c r="C17806">
        <v>79</v>
      </c>
    </row>
    <row r="17807" spans="1:3" x14ac:dyDescent="0.2">
      <c r="A17807">
        <v>129</v>
      </c>
      <c r="B17807">
        <v>3</v>
      </c>
      <c r="C17807">
        <v>74</v>
      </c>
    </row>
    <row r="17808" spans="1:3" x14ac:dyDescent="0.2">
      <c r="A17808">
        <v>129</v>
      </c>
      <c r="B17808">
        <v>4</v>
      </c>
      <c r="C17808">
        <v>64</v>
      </c>
    </row>
    <row r="17809" spans="1:3" x14ac:dyDescent="0.2">
      <c r="A17809">
        <v>129</v>
      </c>
      <c r="B17809">
        <v>5</v>
      </c>
      <c r="C17809">
        <v>66</v>
      </c>
    </row>
    <row r="17810" spans="1:3" x14ac:dyDescent="0.2">
      <c r="A17810">
        <v>129</v>
      </c>
      <c r="B17810">
        <v>6</v>
      </c>
      <c r="C17810">
        <v>74</v>
      </c>
    </row>
    <row r="17811" spans="1:3" x14ac:dyDescent="0.2">
      <c r="A17811">
        <v>129</v>
      </c>
      <c r="B17811">
        <v>7</v>
      </c>
      <c r="C17811">
        <v>70</v>
      </c>
    </row>
    <row r="17812" spans="1:3" x14ac:dyDescent="0.2">
      <c r="A17812">
        <v>129</v>
      </c>
      <c r="B17812">
        <v>8</v>
      </c>
      <c r="C17812">
        <v>65</v>
      </c>
    </row>
    <row r="17813" spans="1:3" x14ac:dyDescent="0.2">
      <c r="A17813">
        <v>129</v>
      </c>
      <c r="B17813">
        <v>9</v>
      </c>
      <c r="C17813">
        <v>105</v>
      </c>
    </row>
    <row r="17814" spans="1:3" x14ac:dyDescent="0.2">
      <c r="A17814">
        <v>129</v>
      </c>
      <c r="B17814">
        <v>10</v>
      </c>
      <c r="C17814">
        <v>67</v>
      </c>
    </row>
    <row r="17815" spans="1:3" x14ac:dyDescent="0.2">
      <c r="A17815">
        <v>129</v>
      </c>
      <c r="B17815">
        <v>11</v>
      </c>
      <c r="C17815">
        <v>49</v>
      </c>
    </row>
    <row r="17816" spans="1:3" x14ac:dyDescent="0.2">
      <c r="A17816">
        <v>129</v>
      </c>
      <c r="B17816">
        <v>12</v>
      </c>
      <c r="C17816">
        <v>49</v>
      </c>
    </row>
    <row r="17817" spans="1:3" x14ac:dyDescent="0.2">
      <c r="A17817">
        <v>129</v>
      </c>
      <c r="B17817">
        <v>13</v>
      </c>
      <c r="C17817">
        <v>70</v>
      </c>
    </row>
    <row r="17818" spans="1:3" x14ac:dyDescent="0.2">
      <c r="A17818">
        <v>129</v>
      </c>
      <c r="B17818">
        <v>14</v>
      </c>
      <c r="C17818">
        <v>70</v>
      </c>
    </row>
    <row r="17819" spans="1:3" x14ac:dyDescent="0.2">
      <c r="A17819">
        <v>129</v>
      </c>
      <c r="B17819">
        <v>15</v>
      </c>
      <c r="C17819">
        <v>71</v>
      </c>
    </row>
    <row r="17820" spans="1:3" x14ac:dyDescent="0.2">
      <c r="A17820">
        <v>129</v>
      </c>
      <c r="B17820">
        <v>16</v>
      </c>
      <c r="C17820">
        <v>64</v>
      </c>
    </row>
    <row r="17821" spans="1:3" x14ac:dyDescent="0.2">
      <c r="A17821">
        <v>129</v>
      </c>
      <c r="B17821">
        <v>17</v>
      </c>
      <c r="C17821">
        <v>79</v>
      </c>
    </row>
    <row r="17822" spans="1:3" x14ac:dyDescent="0.2">
      <c r="A17822">
        <v>129</v>
      </c>
      <c r="B17822">
        <v>18</v>
      </c>
      <c r="C17822">
        <v>49</v>
      </c>
    </row>
    <row r="17823" spans="1:3" x14ac:dyDescent="0.2">
      <c r="A17823">
        <v>129</v>
      </c>
      <c r="B17823">
        <v>19</v>
      </c>
      <c r="C17823">
        <v>71</v>
      </c>
    </row>
    <row r="17824" spans="1:3" x14ac:dyDescent="0.2">
      <c r="A17824">
        <v>129</v>
      </c>
      <c r="B17824">
        <v>20</v>
      </c>
      <c r="C17824">
        <v>99</v>
      </c>
    </row>
    <row r="17825" spans="1:3" x14ac:dyDescent="0.2">
      <c r="A17825">
        <v>129</v>
      </c>
      <c r="B17825">
        <v>21</v>
      </c>
      <c r="C17825">
        <v>65</v>
      </c>
    </row>
    <row r="17826" spans="1:3" x14ac:dyDescent="0.2">
      <c r="A17826">
        <v>129</v>
      </c>
      <c r="B17826">
        <v>22</v>
      </c>
      <c r="C17826">
        <v>88</v>
      </c>
    </row>
    <row r="17827" spans="1:3" x14ac:dyDescent="0.2">
      <c r="A17827">
        <v>129</v>
      </c>
      <c r="B17827">
        <v>23</v>
      </c>
      <c r="C17827">
        <v>99</v>
      </c>
    </row>
    <row r="17828" spans="1:3" x14ac:dyDescent="0.2">
      <c r="A17828">
        <v>129</v>
      </c>
      <c r="B17828">
        <v>24</v>
      </c>
      <c r="C17828">
        <v>80</v>
      </c>
    </row>
    <row r="17829" spans="1:3" x14ac:dyDescent="0.2">
      <c r="A17829">
        <v>129</v>
      </c>
      <c r="B17829">
        <v>25</v>
      </c>
      <c r="C17829">
        <v>79</v>
      </c>
    </row>
    <row r="17830" spans="1:3" x14ac:dyDescent="0.2">
      <c r="A17830">
        <v>129</v>
      </c>
      <c r="B17830">
        <v>26</v>
      </c>
      <c r="C17830">
        <v>71</v>
      </c>
    </row>
    <row r="17831" spans="1:3" x14ac:dyDescent="0.2">
      <c r="A17831">
        <v>129</v>
      </c>
      <c r="B17831">
        <v>27</v>
      </c>
      <c r="C17831">
        <v>93</v>
      </c>
    </row>
    <row r="17832" spans="1:3" x14ac:dyDescent="0.2">
      <c r="A17832">
        <v>129</v>
      </c>
      <c r="B17832">
        <v>28</v>
      </c>
      <c r="C17832">
        <v>85</v>
      </c>
    </row>
    <row r="17833" spans="1:3" x14ac:dyDescent="0.2">
      <c r="A17833">
        <v>129</v>
      </c>
      <c r="B17833">
        <v>29</v>
      </c>
      <c r="C17833">
        <v>105</v>
      </c>
    </row>
    <row r="17834" spans="1:3" x14ac:dyDescent="0.2">
      <c r="A17834">
        <v>129</v>
      </c>
      <c r="B17834">
        <v>30</v>
      </c>
      <c r="C17834">
        <v>80</v>
      </c>
    </row>
    <row r="17835" spans="1:3" x14ac:dyDescent="0.2">
      <c r="A17835">
        <v>129</v>
      </c>
      <c r="B17835">
        <v>31</v>
      </c>
      <c r="C17835">
        <v>76</v>
      </c>
    </row>
    <row r="17836" spans="1:3" x14ac:dyDescent="0.2">
      <c r="A17836">
        <v>129</v>
      </c>
      <c r="B17836">
        <v>32</v>
      </c>
      <c r="C17836">
        <v>66</v>
      </c>
    </row>
    <row r="17837" spans="1:3" x14ac:dyDescent="0.2">
      <c r="A17837">
        <v>129</v>
      </c>
      <c r="B17837">
        <v>33</v>
      </c>
      <c r="C17837">
        <v>83</v>
      </c>
    </row>
    <row r="17838" spans="1:3" x14ac:dyDescent="0.2">
      <c r="A17838">
        <v>129</v>
      </c>
      <c r="B17838">
        <v>34</v>
      </c>
      <c r="C17838">
        <v>83</v>
      </c>
    </row>
    <row r="17839" spans="1:3" x14ac:dyDescent="0.2">
      <c r="A17839">
        <v>129</v>
      </c>
      <c r="B17839">
        <v>35</v>
      </c>
      <c r="C17839">
        <v>74</v>
      </c>
    </row>
    <row r="17840" spans="1:3" x14ac:dyDescent="0.2">
      <c r="A17840">
        <v>129</v>
      </c>
      <c r="B17840">
        <v>36</v>
      </c>
      <c r="C17840">
        <v>74</v>
      </c>
    </row>
    <row r="17841" spans="1:3" x14ac:dyDescent="0.2">
      <c r="A17841">
        <v>129</v>
      </c>
      <c r="B17841">
        <v>37</v>
      </c>
      <c r="C17841">
        <v>106</v>
      </c>
    </row>
    <row r="17842" spans="1:3" x14ac:dyDescent="0.2">
      <c r="A17842">
        <v>129</v>
      </c>
      <c r="B17842">
        <v>38</v>
      </c>
      <c r="C17842">
        <v>110</v>
      </c>
    </row>
    <row r="17843" spans="1:3" x14ac:dyDescent="0.2">
      <c r="A17843">
        <v>129</v>
      </c>
      <c r="B17843">
        <v>39</v>
      </c>
      <c r="C17843">
        <v>88</v>
      </c>
    </row>
    <row r="17844" spans="1:3" x14ac:dyDescent="0.2">
      <c r="A17844">
        <v>129</v>
      </c>
      <c r="B17844">
        <v>40</v>
      </c>
      <c r="C17844">
        <v>122</v>
      </c>
    </row>
    <row r="17845" spans="1:3" x14ac:dyDescent="0.2">
      <c r="A17845">
        <v>129</v>
      </c>
      <c r="B17845">
        <v>41</v>
      </c>
      <c r="C17845">
        <v>93</v>
      </c>
    </row>
    <row r="17846" spans="1:3" x14ac:dyDescent="0.2">
      <c r="A17846">
        <v>129</v>
      </c>
      <c r="B17846">
        <v>42</v>
      </c>
      <c r="C17846">
        <v>122</v>
      </c>
    </row>
    <row r="17847" spans="1:3" x14ac:dyDescent="0.2">
      <c r="A17847">
        <v>129</v>
      </c>
      <c r="B17847">
        <v>43</v>
      </c>
      <c r="C17847">
        <v>76</v>
      </c>
    </row>
    <row r="17848" spans="1:3" x14ac:dyDescent="0.2">
      <c r="A17848">
        <v>129</v>
      </c>
      <c r="B17848">
        <v>44</v>
      </c>
      <c r="C17848">
        <v>123</v>
      </c>
    </row>
    <row r="17849" spans="1:3" x14ac:dyDescent="0.2">
      <c r="A17849">
        <v>129</v>
      </c>
      <c r="B17849">
        <v>45</v>
      </c>
      <c r="C17849">
        <v>66</v>
      </c>
    </row>
    <row r="17850" spans="1:3" x14ac:dyDescent="0.2">
      <c r="A17850">
        <v>129</v>
      </c>
      <c r="B17850">
        <v>46</v>
      </c>
      <c r="C17850">
        <v>63</v>
      </c>
    </row>
    <row r="17851" spans="1:3" x14ac:dyDescent="0.2">
      <c r="A17851">
        <v>129</v>
      </c>
      <c r="B17851">
        <v>47</v>
      </c>
      <c r="C17851">
        <v>63</v>
      </c>
    </row>
    <row r="17852" spans="1:3" x14ac:dyDescent="0.2">
      <c r="A17852">
        <v>129</v>
      </c>
      <c r="B17852">
        <v>48</v>
      </c>
      <c r="C17852">
        <v>117</v>
      </c>
    </row>
    <row r="17853" spans="1:3" x14ac:dyDescent="0.2">
      <c r="A17853">
        <v>129</v>
      </c>
      <c r="B17853">
        <v>49</v>
      </c>
      <c r="C17853">
        <v>97</v>
      </c>
    </row>
    <row r="17854" spans="1:3" x14ac:dyDescent="0.2">
      <c r="A17854">
        <v>129</v>
      </c>
      <c r="B17854">
        <v>50</v>
      </c>
      <c r="C17854">
        <v>76</v>
      </c>
    </row>
    <row r="17855" spans="1:3" x14ac:dyDescent="0.2">
      <c r="A17855">
        <v>129</v>
      </c>
      <c r="B17855">
        <v>51</v>
      </c>
      <c r="C17855">
        <v>85</v>
      </c>
    </row>
    <row r="17856" spans="1:3" x14ac:dyDescent="0.2">
      <c r="A17856">
        <v>129</v>
      </c>
      <c r="B17856">
        <v>52</v>
      </c>
      <c r="C17856">
        <v>83</v>
      </c>
    </row>
    <row r="17857" spans="1:3" x14ac:dyDescent="0.2">
      <c r="A17857">
        <v>129</v>
      </c>
      <c r="B17857">
        <v>53</v>
      </c>
      <c r="C17857">
        <v>65</v>
      </c>
    </row>
    <row r="17858" spans="1:3" x14ac:dyDescent="0.2">
      <c r="A17858">
        <v>129</v>
      </c>
      <c r="B17858">
        <v>54</v>
      </c>
      <c r="C17858">
        <v>122</v>
      </c>
    </row>
    <row r="17859" spans="1:3" x14ac:dyDescent="0.2">
      <c r="A17859">
        <v>129</v>
      </c>
      <c r="B17859">
        <v>55</v>
      </c>
      <c r="C17859">
        <v>85</v>
      </c>
    </row>
    <row r="17860" spans="1:3" x14ac:dyDescent="0.2">
      <c r="A17860">
        <v>129</v>
      </c>
      <c r="B17860">
        <v>56</v>
      </c>
      <c r="C17860">
        <v>46</v>
      </c>
    </row>
    <row r="17861" spans="1:3" x14ac:dyDescent="0.2">
      <c r="A17861">
        <v>129</v>
      </c>
      <c r="B17861">
        <v>57</v>
      </c>
      <c r="C17861">
        <v>46</v>
      </c>
    </row>
    <row r="17862" spans="1:3" x14ac:dyDescent="0.2">
      <c r="A17862">
        <v>129</v>
      </c>
      <c r="B17862">
        <v>58</v>
      </c>
      <c r="C17862">
        <v>85</v>
      </c>
    </row>
    <row r="17863" spans="1:3" x14ac:dyDescent="0.2">
      <c r="A17863">
        <v>129</v>
      </c>
      <c r="B17863">
        <v>59</v>
      </c>
      <c r="C17863">
        <v>85</v>
      </c>
    </row>
    <row r="17864" spans="1:3" x14ac:dyDescent="0.2">
      <c r="A17864">
        <v>129</v>
      </c>
      <c r="B17864">
        <v>60</v>
      </c>
      <c r="C17864">
        <v>101</v>
      </c>
    </row>
    <row r="17865" spans="1:3" x14ac:dyDescent="0.2">
      <c r="A17865">
        <v>129</v>
      </c>
      <c r="B17865">
        <v>61</v>
      </c>
      <c r="C17865">
        <v>67</v>
      </c>
    </row>
    <row r="17866" spans="1:3" x14ac:dyDescent="0.2">
      <c r="A17866">
        <v>129</v>
      </c>
      <c r="B17866">
        <v>62</v>
      </c>
      <c r="C17866">
        <v>80</v>
      </c>
    </row>
    <row r="17867" spans="1:3" x14ac:dyDescent="0.2">
      <c r="A17867">
        <v>129</v>
      </c>
      <c r="B17867">
        <v>63</v>
      </c>
      <c r="C17867">
        <v>123</v>
      </c>
    </row>
    <row r="17868" spans="1:3" x14ac:dyDescent="0.2">
      <c r="A17868">
        <v>129</v>
      </c>
      <c r="B17868">
        <v>64</v>
      </c>
      <c r="C17868">
        <v>97</v>
      </c>
    </row>
    <row r="17869" spans="1:3" x14ac:dyDescent="0.2">
      <c r="A17869">
        <v>129</v>
      </c>
      <c r="B17869">
        <v>65</v>
      </c>
      <c r="C17869">
        <v>92</v>
      </c>
    </row>
    <row r="17870" spans="1:3" x14ac:dyDescent="0.2">
      <c r="A17870">
        <v>129</v>
      </c>
      <c r="B17870">
        <v>66</v>
      </c>
      <c r="C17870">
        <v>113</v>
      </c>
    </row>
    <row r="17871" spans="1:3" x14ac:dyDescent="0.2">
      <c r="A17871">
        <v>129</v>
      </c>
      <c r="B17871">
        <v>67</v>
      </c>
      <c r="C17871">
        <v>101</v>
      </c>
    </row>
    <row r="17872" spans="1:3" x14ac:dyDescent="0.2">
      <c r="A17872">
        <v>129</v>
      </c>
      <c r="B17872">
        <v>68</v>
      </c>
      <c r="C17872">
        <v>86</v>
      </c>
    </row>
    <row r="17873" spans="1:3" x14ac:dyDescent="0.2">
      <c r="A17873">
        <v>129</v>
      </c>
      <c r="B17873">
        <v>69</v>
      </c>
      <c r="C17873">
        <v>93</v>
      </c>
    </row>
    <row r="17874" spans="1:3" x14ac:dyDescent="0.2">
      <c r="A17874">
        <v>129</v>
      </c>
      <c r="B17874">
        <v>70</v>
      </c>
      <c r="C17874">
        <v>113</v>
      </c>
    </row>
    <row r="17875" spans="1:3" x14ac:dyDescent="0.2">
      <c r="A17875">
        <v>129</v>
      </c>
      <c r="B17875">
        <v>71</v>
      </c>
      <c r="C17875">
        <v>10</v>
      </c>
    </row>
    <row r="17876" spans="1:3" x14ac:dyDescent="0.2">
      <c r="A17876">
        <v>129</v>
      </c>
      <c r="B17876">
        <v>72</v>
      </c>
      <c r="C17876">
        <v>99</v>
      </c>
    </row>
    <row r="17877" spans="1:3" x14ac:dyDescent="0.2">
      <c r="A17877">
        <v>129</v>
      </c>
      <c r="B17877">
        <v>73</v>
      </c>
      <c r="C17877">
        <v>83</v>
      </c>
    </row>
    <row r="17878" spans="1:3" x14ac:dyDescent="0.2">
      <c r="A17878">
        <v>129</v>
      </c>
      <c r="B17878">
        <v>74</v>
      </c>
      <c r="C17878">
        <v>10</v>
      </c>
    </row>
    <row r="17879" spans="1:3" x14ac:dyDescent="0.2">
      <c r="A17879">
        <v>129</v>
      </c>
      <c r="B17879">
        <v>75</v>
      </c>
      <c r="C17879">
        <v>61</v>
      </c>
    </row>
    <row r="17880" spans="1:3" x14ac:dyDescent="0.2">
      <c r="A17880">
        <v>129</v>
      </c>
      <c r="B17880">
        <v>76</v>
      </c>
      <c r="C17880">
        <v>87</v>
      </c>
    </row>
    <row r="17881" spans="1:3" x14ac:dyDescent="0.2">
      <c r="A17881">
        <v>129</v>
      </c>
      <c r="B17881">
        <v>77</v>
      </c>
      <c r="C17881">
        <v>87</v>
      </c>
    </row>
    <row r="17882" spans="1:3" x14ac:dyDescent="0.2">
      <c r="A17882">
        <v>129</v>
      </c>
      <c r="B17882">
        <v>78</v>
      </c>
      <c r="C17882">
        <v>65</v>
      </c>
    </row>
    <row r="17883" spans="1:3" x14ac:dyDescent="0.2">
      <c r="A17883">
        <v>129</v>
      </c>
      <c r="B17883">
        <v>79</v>
      </c>
      <c r="C17883">
        <v>93</v>
      </c>
    </row>
    <row r="17884" spans="1:3" x14ac:dyDescent="0.2">
      <c r="A17884">
        <v>129</v>
      </c>
      <c r="B17884">
        <v>80</v>
      </c>
      <c r="C17884">
        <v>113</v>
      </c>
    </row>
    <row r="17885" spans="1:3" x14ac:dyDescent="0.2">
      <c r="A17885">
        <v>129</v>
      </c>
      <c r="B17885">
        <v>81</v>
      </c>
      <c r="C17885">
        <v>122</v>
      </c>
    </row>
    <row r="17886" spans="1:3" x14ac:dyDescent="0.2">
      <c r="A17886">
        <v>129</v>
      </c>
      <c r="B17886">
        <v>82</v>
      </c>
      <c r="C17886">
        <v>64</v>
      </c>
    </row>
    <row r="17887" spans="1:3" x14ac:dyDescent="0.2">
      <c r="A17887">
        <v>129</v>
      </c>
      <c r="B17887">
        <v>83</v>
      </c>
      <c r="C17887">
        <v>37</v>
      </c>
    </row>
    <row r="17888" spans="1:3" x14ac:dyDescent="0.2">
      <c r="A17888">
        <v>129</v>
      </c>
      <c r="B17888">
        <v>84</v>
      </c>
      <c r="C17888">
        <v>44</v>
      </c>
    </row>
    <row r="17889" spans="1:3" x14ac:dyDescent="0.2">
      <c r="A17889">
        <v>129</v>
      </c>
      <c r="B17889">
        <v>85</v>
      </c>
      <c r="C17889">
        <v>44</v>
      </c>
    </row>
    <row r="17890" spans="1:3" x14ac:dyDescent="0.2">
      <c r="A17890">
        <v>129</v>
      </c>
      <c r="B17890">
        <v>86</v>
      </c>
      <c r="C17890">
        <v>86</v>
      </c>
    </row>
    <row r="17891" spans="1:3" x14ac:dyDescent="0.2">
      <c r="A17891">
        <v>129</v>
      </c>
      <c r="B17891">
        <v>87</v>
      </c>
      <c r="C17891">
        <v>110</v>
      </c>
    </row>
    <row r="17892" spans="1:3" x14ac:dyDescent="0.2">
      <c r="A17892">
        <v>129</v>
      </c>
      <c r="B17892">
        <v>88</v>
      </c>
      <c r="C17892">
        <v>92</v>
      </c>
    </row>
    <row r="17893" spans="1:3" x14ac:dyDescent="0.2">
      <c r="A17893">
        <v>129</v>
      </c>
      <c r="B17893">
        <v>89</v>
      </c>
      <c r="C17893">
        <v>65</v>
      </c>
    </row>
    <row r="17894" spans="1:3" x14ac:dyDescent="0.2">
      <c r="A17894">
        <v>129</v>
      </c>
      <c r="B17894">
        <v>90</v>
      </c>
      <c r="C17894">
        <v>46</v>
      </c>
    </row>
    <row r="17895" spans="1:3" x14ac:dyDescent="0.2">
      <c r="A17895">
        <v>129</v>
      </c>
      <c r="B17895">
        <v>91</v>
      </c>
      <c r="C17895">
        <v>85</v>
      </c>
    </row>
    <row r="17896" spans="1:3" x14ac:dyDescent="0.2">
      <c r="A17896">
        <v>129</v>
      </c>
      <c r="B17896">
        <v>92</v>
      </c>
      <c r="C17896">
        <v>60</v>
      </c>
    </row>
    <row r="17897" spans="1:3" x14ac:dyDescent="0.2">
      <c r="A17897">
        <v>129</v>
      </c>
      <c r="B17897">
        <v>93</v>
      </c>
      <c r="C17897">
        <v>87</v>
      </c>
    </row>
    <row r="17898" spans="1:3" x14ac:dyDescent="0.2">
      <c r="A17898">
        <v>129</v>
      </c>
      <c r="B17898">
        <v>94</v>
      </c>
      <c r="C17898">
        <v>67</v>
      </c>
    </row>
    <row r="17899" spans="1:3" x14ac:dyDescent="0.2">
      <c r="A17899">
        <v>129</v>
      </c>
      <c r="B17899">
        <v>95</v>
      </c>
      <c r="C17899">
        <v>70</v>
      </c>
    </row>
    <row r="17900" spans="1:3" x14ac:dyDescent="0.2">
      <c r="A17900">
        <v>129</v>
      </c>
      <c r="B17900">
        <v>96</v>
      </c>
      <c r="C17900">
        <v>70</v>
      </c>
    </row>
    <row r="17901" spans="1:3" x14ac:dyDescent="0.2">
      <c r="A17901">
        <v>129</v>
      </c>
      <c r="B17901">
        <v>97</v>
      </c>
      <c r="C17901">
        <v>67</v>
      </c>
    </row>
    <row r="17902" spans="1:3" x14ac:dyDescent="0.2">
      <c r="A17902">
        <v>129</v>
      </c>
      <c r="B17902">
        <v>98</v>
      </c>
      <c r="C17902">
        <v>120</v>
      </c>
    </row>
    <row r="17903" spans="1:3" x14ac:dyDescent="0.2">
      <c r="A17903">
        <v>129</v>
      </c>
      <c r="B17903">
        <v>99</v>
      </c>
      <c r="C17903">
        <v>112</v>
      </c>
    </row>
    <row r="17904" spans="1:3" x14ac:dyDescent="0.2">
      <c r="A17904">
        <v>129</v>
      </c>
      <c r="B17904">
        <v>100</v>
      </c>
      <c r="C17904">
        <v>92</v>
      </c>
    </row>
    <row r="17905" spans="1:3" x14ac:dyDescent="0.2">
      <c r="A17905">
        <v>129</v>
      </c>
      <c r="B17905">
        <v>101</v>
      </c>
      <c r="C17905">
        <v>121</v>
      </c>
    </row>
    <row r="17906" spans="1:3" x14ac:dyDescent="0.2">
      <c r="A17906">
        <v>129</v>
      </c>
      <c r="B17906">
        <v>102</v>
      </c>
      <c r="C17906">
        <v>86</v>
      </c>
    </row>
    <row r="17907" spans="1:3" x14ac:dyDescent="0.2">
      <c r="A17907">
        <v>129</v>
      </c>
      <c r="B17907">
        <v>103</v>
      </c>
      <c r="C17907">
        <v>93</v>
      </c>
    </row>
    <row r="17908" spans="1:3" x14ac:dyDescent="0.2">
      <c r="A17908">
        <v>129</v>
      </c>
      <c r="B17908">
        <v>104</v>
      </c>
      <c r="C17908">
        <v>10</v>
      </c>
    </row>
    <row r="17909" spans="1:3" x14ac:dyDescent="0.2">
      <c r="A17909">
        <v>129</v>
      </c>
      <c r="B17909">
        <v>105</v>
      </c>
      <c r="C17909">
        <v>97</v>
      </c>
    </row>
    <row r="17910" spans="1:3" x14ac:dyDescent="0.2">
      <c r="A17910">
        <v>129</v>
      </c>
      <c r="B17910">
        <v>106</v>
      </c>
      <c r="C17910">
        <v>121</v>
      </c>
    </row>
    <row r="17911" spans="1:3" x14ac:dyDescent="0.2">
      <c r="A17911">
        <v>129</v>
      </c>
      <c r="B17911">
        <v>107</v>
      </c>
      <c r="C17911">
        <v>86</v>
      </c>
    </row>
    <row r="17912" spans="1:3" x14ac:dyDescent="0.2">
      <c r="A17912">
        <v>129</v>
      </c>
      <c r="B17912">
        <v>108</v>
      </c>
      <c r="C17912">
        <v>114</v>
      </c>
    </row>
    <row r="17913" spans="1:3" x14ac:dyDescent="0.2">
      <c r="A17913">
        <v>129</v>
      </c>
      <c r="B17913">
        <v>109</v>
      </c>
      <c r="C17913">
        <v>106</v>
      </c>
    </row>
    <row r="17914" spans="1:3" x14ac:dyDescent="0.2">
      <c r="A17914">
        <v>129</v>
      </c>
      <c r="B17914">
        <v>110</v>
      </c>
      <c r="C17914">
        <v>121</v>
      </c>
    </row>
    <row r="17915" spans="1:3" x14ac:dyDescent="0.2">
      <c r="A17915">
        <v>129</v>
      </c>
      <c r="B17915">
        <v>111</v>
      </c>
      <c r="C17915">
        <v>121</v>
      </c>
    </row>
    <row r="17916" spans="1:3" x14ac:dyDescent="0.2">
      <c r="A17916">
        <v>129</v>
      </c>
      <c r="B17916">
        <v>112</v>
      </c>
      <c r="C17916">
        <v>60</v>
      </c>
    </row>
    <row r="17917" spans="1:3" x14ac:dyDescent="0.2">
      <c r="A17917">
        <v>129</v>
      </c>
      <c r="B17917">
        <v>113</v>
      </c>
      <c r="C17917">
        <v>114</v>
      </c>
    </row>
    <row r="17918" spans="1:3" x14ac:dyDescent="0.2">
      <c r="A17918">
        <v>129</v>
      </c>
      <c r="B17918">
        <v>114</v>
      </c>
      <c r="C17918">
        <v>101</v>
      </c>
    </row>
    <row r="17919" spans="1:3" x14ac:dyDescent="0.2">
      <c r="A17919">
        <v>129</v>
      </c>
      <c r="B17919">
        <v>115</v>
      </c>
      <c r="C17919">
        <v>46</v>
      </c>
    </row>
    <row r="17920" spans="1:3" x14ac:dyDescent="0.2">
      <c r="A17920">
        <v>129</v>
      </c>
      <c r="B17920">
        <v>116</v>
      </c>
      <c r="C17920">
        <v>46</v>
      </c>
    </row>
    <row r="17921" spans="1:3" x14ac:dyDescent="0.2">
      <c r="A17921">
        <v>129</v>
      </c>
      <c r="B17921">
        <v>117</v>
      </c>
      <c r="C17921">
        <v>101</v>
      </c>
    </row>
    <row r="17922" spans="1:3" x14ac:dyDescent="0.2">
      <c r="A17922">
        <v>129</v>
      </c>
      <c r="B17922">
        <v>118</v>
      </c>
      <c r="C17922">
        <v>98</v>
      </c>
    </row>
    <row r="17923" spans="1:3" x14ac:dyDescent="0.2">
      <c r="A17923">
        <v>129</v>
      </c>
      <c r="B17923">
        <v>119</v>
      </c>
      <c r="C17923">
        <v>119</v>
      </c>
    </row>
    <row r="17924" spans="1:3" x14ac:dyDescent="0.2">
      <c r="A17924">
        <v>129</v>
      </c>
      <c r="B17924">
        <v>120</v>
      </c>
      <c r="C17924">
        <v>119</v>
      </c>
    </row>
    <row r="17925" spans="1:3" x14ac:dyDescent="0.2">
      <c r="A17925">
        <v>129</v>
      </c>
      <c r="B17925">
        <v>121</v>
      </c>
      <c r="C17925">
        <v>86</v>
      </c>
    </row>
    <row r="17926" spans="1:3" x14ac:dyDescent="0.2">
      <c r="A17926">
        <v>129</v>
      </c>
      <c r="B17926">
        <v>122</v>
      </c>
      <c r="C17926">
        <v>87</v>
      </c>
    </row>
    <row r="17927" spans="1:3" x14ac:dyDescent="0.2">
      <c r="A17927">
        <v>129</v>
      </c>
      <c r="B17927">
        <v>123</v>
      </c>
      <c r="C17927">
        <v>121</v>
      </c>
    </row>
    <row r="17928" spans="1:3" x14ac:dyDescent="0.2">
      <c r="A17928">
        <v>129</v>
      </c>
      <c r="B17928">
        <v>124</v>
      </c>
      <c r="C17928">
        <v>121</v>
      </c>
    </row>
    <row r="17929" spans="1:3" x14ac:dyDescent="0.2">
      <c r="A17929">
        <v>129</v>
      </c>
      <c r="B17929">
        <v>125</v>
      </c>
      <c r="C17929">
        <v>98</v>
      </c>
    </row>
    <row r="17930" spans="1:3" x14ac:dyDescent="0.2">
      <c r="A17930">
        <v>129</v>
      </c>
      <c r="B17930">
        <v>126</v>
      </c>
      <c r="C17930">
        <v>98</v>
      </c>
    </row>
    <row r="17931" spans="1:3" x14ac:dyDescent="0.2">
      <c r="A17931">
        <v>129</v>
      </c>
      <c r="B17931">
        <v>127</v>
      </c>
      <c r="C17931">
        <v>86</v>
      </c>
    </row>
    <row r="17932" spans="1:3" x14ac:dyDescent="0.2">
      <c r="A17932">
        <v>129</v>
      </c>
      <c r="B17932">
        <v>128</v>
      </c>
      <c r="C17932">
        <v>86</v>
      </c>
    </row>
    <row r="17933" spans="1:3" x14ac:dyDescent="0.2">
      <c r="A17933">
        <v>129</v>
      </c>
      <c r="B17933">
        <v>129</v>
      </c>
      <c r="C17933">
        <v>129</v>
      </c>
    </row>
    <row r="17934" spans="1:3" x14ac:dyDescent="0.2">
      <c r="A17934">
        <v>129</v>
      </c>
      <c r="B17934">
        <v>130</v>
      </c>
      <c r="C17934">
        <v>101</v>
      </c>
    </row>
    <row r="17935" spans="1:3" x14ac:dyDescent="0.2">
      <c r="A17935">
        <v>129</v>
      </c>
      <c r="B17935">
        <v>131</v>
      </c>
      <c r="C17935">
        <v>119</v>
      </c>
    </row>
    <row r="17936" spans="1:3" x14ac:dyDescent="0.2">
      <c r="A17936">
        <v>129</v>
      </c>
      <c r="B17936">
        <v>132</v>
      </c>
      <c r="C17936">
        <v>98</v>
      </c>
    </row>
    <row r="17937" spans="1:3" x14ac:dyDescent="0.2">
      <c r="A17937">
        <v>129</v>
      </c>
      <c r="B17937">
        <v>133</v>
      </c>
      <c r="C17937">
        <v>120</v>
      </c>
    </row>
    <row r="17938" spans="1:3" x14ac:dyDescent="0.2">
      <c r="A17938">
        <v>129</v>
      </c>
      <c r="B17938">
        <v>134</v>
      </c>
      <c r="C17938">
        <v>98</v>
      </c>
    </row>
    <row r="17939" spans="1:3" x14ac:dyDescent="0.2">
      <c r="A17939">
        <v>129</v>
      </c>
      <c r="B17939">
        <v>135</v>
      </c>
      <c r="C17939">
        <v>120</v>
      </c>
    </row>
    <row r="17940" spans="1:3" x14ac:dyDescent="0.2">
      <c r="A17940">
        <v>129</v>
      </c>
      <c r="B17940">
        <v>136</v>
      </c>
      <c r="C17940">
        <v>120</v>
      </c>
    </row>
    <row r="17941" spans="1:3" x14ac:dyDescent="0.2">
      <c r="A17941">
        <v>129</v>
      </c>
      <c r="B17941">
        <v>137</v>
      </c>
      <c r="C17941">
        <v>120</v>
      </c>
    </row>
    <row r="17942" spans="1:3" x14ac:dyDescent="0.2">
      <c r="A17942">
        <v>130</v>
      </c>
      <c r="B17942">
        <v>0</v>
      </c>
      <c r="C17942">
        <v>42</v>
      </c>
    </row>
    <row r="17943" spans="1:3" x14ac:dyDescent="0.2">
      <c r="A17943">
        <v>130</v>
      </c>
      <c r="B17943">
        <v>1</v>
      </c>
      <c r="C17943">
        <v>42</v>
      </c>
    </row>
    <row r="17944" spans="1:3" x14ac:dyDescent="0.2">
      <c r="A17944">
        <v>130</v>
      </c>
      <c r="B17944">
        <v>2</v>
      </c>
      <c r="C17944">
        <v>40</v>
      </c>
    </row>
    <row r="17945" spans="1:3" x14ac:dyDescent="0.2">
      <c r="A17945">
        <v>130</v>
      </c>
      <c r="B17945">
        <v>3</v>
      </c>
      <c r="C17945">
        <v>50</v>
      </c>
    </row>
    <row r="17946" spans="1:3" x14ac:dyDescent="0.2">
      <c r="A17946">
        <v>130</v>
      </c>
      <c r="B17946">
        <v>4</v>
      </c>
      <c r="C17946">
        <v>41</v>
      </c>
    </row>
    <row r="17947" spans="1:3" x14ac:dyDescent="0.2">
      <c r="A17947">
        <v>130</v>
      </c>
      <c r="B17947">
        <v>5</v>
      </c>
      <c r="C17947">
        <v>79</v>
      </c>
    </row>
    <row r="17948" spans="1:3" x14ac:dyDescent="0.2">
      <c r="A17948">
        <v>130</v>
      </c>
      <c r="B17948">
        <v>6</v>
      </c>
      <c r="C17948">
        <v>41</v>
      </c>
    </row>
    <row r="17949" spans="1:3" x14ac:dyDescent="0.2">
      <c r="A17949">
        <v>130</v>
      </c>
      <c r="B17949">
        <v>7</v>
      </c>
      <c r="C17949">
        <v>74</v>
      </c>
    </row>
    <row r="17950" spans="1:3" x14ac:dyDescent="0.2">
      <c r="A17950">
        <v>130</v>
      </c>
      <c r="B17950">
        <v>8</v>
      </c>
      <c r="C17950">
        <v>66</v>
      </c>
    </row>
    <row r="17951" spans="1:3" x14ac:dyDescent="0.2">
      <c r="A17951">
        <v>130</v>
      </c>
      <c r="B17951">
        <v>9</v>
      </c>
      <c r="C17951">
        <v>103</v>
      </c>
    </row>
    <row r="17952" spans="1:3" x14ac:dyDescent="0.2">
      <c r="A17952">
        <v>130</v>
      </c>
      <c r="B17952">
        <v>10</v>
      </c>
      <c r="C17952">
        <v>92</v>
      </c>
    </row>
    <row r="17953" spans="1:3" x14ac:dyDescent="0.2">
      <c r="A17953">
        <v>130</v>
      </c>
      <c r="B17953">
        <v>11</v>
      </c>
      <c r="C17953">
        <v>27</v>
      </c>
    </row>
    <row r="17954" spans="1:3" x14ac:dyDescent="0.2">
      <c r="A17954">
        <v>130</v>
      </c>
      <c r="B17954">
        <v>12</v>
      </c>
      <c r="C17954">
        <v>103</v>
      </c>
    </row>
    <row r="17955" spans="1:3" x14ac:dyDescent="0.2">
      <c r="A17955">
        <v>130</v>
      </c>
      <c r="B17955">
        <v>13</v>
      </c>
      <c r="C17955">
        <v>64</v>
      </c>
    </row>
    <row r="17956" spans="1:3" x14ac:dyDescent="0.2">
      <c r="A17956">
        <v>130</v>
      </c>
      <c r="B17956">
        <v>14</v>
      </c>
      <c r="C17956">
        <v>64</v>
      </c>
    </row>
    <row r="17957" spans="1:3" x14ac:dyDescent="0.2">
      <c r="A17957">
        <v>130</v>
      </c>
      <c r="B17957">
        <v>15</v>
      </c>
      <c r="C17957">
        <v>31</v>
      </c>
    </row>
    <row r="17958" spans="1:3" x14ac:dyDescent="0.2">
      <c r="A17958">
        <v>130</v>
      </c>
      <c r="B17958">
        <v>16</v>
      </c>
      <c r="C17958">
        <v>69</v>
      </c>
    </row>
    <row r="17959" spans="1:3" x14ac:dyDescent="0.2">
      <c r="A17959">
        <v>130</v>
      </c>
      <c r="B17959">
        <v>17</v>
      </c>
      <c r="C17959">
        <v>40</v>
      </c>
    </row>
    <row r="17960" spans="1:3" x14ac:dyDescent="0.2">
      <c r="A17960">
        <v>130</v>
      </c>
      <c r="B17960">
        <v>18</v>
      </c>
      <c r="C17960">
        <v>69</v>
      </c>
    </row>
    <row r="17961" spans="1:3" x14ac:dyDescent="0.2">
      <c r="A17961">
        <v>130</v>
      </c>
      <c r="B17961">
        <v>19</v>
      </c>
      <c r="C17961">
        <v>31</v>
      </c>
    </row>
    <row r="17962" spans="1:3" x14ac:dyDescent="0.2">
      <c r="A17962">
        <v>130</v>
      </c>
      <c r="B17962">
        <v>20</v>
      </c>
      <c r="C17962">
        <v>64</v>
      </c>
    </row>
    <row r="17963" spans="1:3" x14ac:dyDescent="0.2">
      <c r="A17963">
        <v>130</v>
      </c>
      <c r="B17963">
        <v>21</v>
      </c>
      <c r="C17963">
        <v>80</v>
      </c>
    </row>
    <row r="17964" spans="1:3" x14ac:dyDescent="0.2">
      <c r="A17964">
        <v>130</v>
      </c>
      <c r="B17964">
        <v>22</v>
      </c>
      <c r="C17964">
        <v>105</v>
      </c>
    </row>
    <row r="17965" spans="1:3" x14ac:dyDescent="0.2">
      <c r="A17965">
        <v>130</v>
      </c>
      <c r="B17965">
        <v>23</v>
      </c>
      <c r="C17965">
        <v>49</v>
      </c>
    </row>
    <row r="17966" spans="1:3" x14ac:dyDescent="0.2">
      <c r="A17966">
        <v>130</v>
      </c>
      <c r="B17966">
        <v>24</v>
      </c>
      <c r="C17966">
        <v>71</v>
      </c>
    </row>
    <row r="17967" spans="1:3" x14ac:dyDescent="0.2">
      <c r="A17967">
        <v>130</v>
      </c>
      <c r="B17967">
        <v>25</v>
      </c>
      <c r="C17967">
        <v>42</v>
      </c>
    </row>
    <row r="17968" spans="1:3" x14ac:dyDescent="0.2">
      <c r="A17968">
        <v>130</v>
      </c>
      <c r="B17968">
        <v>26</v>
      </c>
      <c r="C17968">
        <v>31</v>
      </c>
    </row>
    <row r="17969" spans="1:3" x14ac:dyDescent="0.2">
      <c r="A17969">
        <v>130</v>
      </c>
      <c r="B17969">
        <v>27</v>
      </c>
      <c r="C17969">
        <v>85</v>
      </c>
    </row>
    <row r="17970" spans="1:3" x14ac:dyDescent="0.2">
      <c r="A17970">
        <v>130</v>
      </c>
      <c r="B17970">
        <v>28</v>
      </c>
      <c r="C17970">
        <v>99</v>
      </c>
    </row>
    <row r="17971" spans="1:3" x14ac:dyDescent="0.2">
      <c r="A17971">
        <v>130</v>
      </c>
      <c r="B17971">
        <v>29</v>
      </c>
      <c r="C17971">
        <v>79</v>
      </c>
    </row>
    <row r="17972" spans="1:3" x14ac:dyDescent="0.2">
      <c r="A17972">
        <v>130</v>
      </c>
      <c r="B17972">
        <v>30</v>
      </c>
      <c r="C17972">
        <v>71</v>
      </c>
    </row>
    <row r="17973" spans="1:3" x14ac:dyDescent="0.2">
      <c r="A17973">
        <v>130</v>
      </c>
      <c r="B17973">
        <v>31</v>
      </c>
      <c r="C17973">
        <v>85</v>
      </c>
    </row>
    <row r="17974" spans="1:3" x14ac:dyDescent="0.2">
      <c r="A17974">
        <v>130</v>
      </c>
      <c r="B17974">
        <v>32</v>
      </c>
      <c r="C17974">
        <v>79</v>
      </c>
    </row>
    <row r="17975" spans="1:3" x14ac:dyDescent="0.2">
      <c r="A17975">
        <v>130</v>
      </c>
      <c r="B17975">
        <v>33</v>
      </c>
      <c r="C17975">
        <v>70</v>
      </c>
    </row>
    <row r="17976" spans="1:3" x14ac:dyDescent="0.2">
      <c r="A17976">
        <v>130</v>
      </c>
      <c r="B17976">
        <v>34</v>
      </c>
      <c r="C17976">
        <v>70</v>
      </c>
    </row>
    <row r="17977" spans="1:3" x14ac:dyDescent="0.2">
      <c r="A17977">
        <v>130</v>
      </c>
      <c r="B17977">
        <v>35</v>
      </c>
      <c r="C17977">
        <v>50</v>
      </c>
    </row>
    <row r="17978" spans="1:3" x14ac:dyDescent="0.2">
      <c r="A17978">
        <v>130</v>
      </c>
      <c r="B17978">
        <v>36</v>
      </c>
      <c r="C17978">
        <v>50</v>
      </c>
    </row>
    <row r="17979" spans="1:3" x14ac:dyDescent="0.2">
      <c r="A17979">
        <v>130</v>
      </c>
      <c r="B17979">
        <v>37</v>
      </c>
      <c r="C17979">
        <v>63</v>
      </c>
    </row>
    <row r="17980" spans="1:3" x14ac:dyDescent="0.2">
      <c r="A17980">
        <v>130</v>
      </c>
      <c r="B17980">
        <v>38</v>
      </c>
      <c r="C17980">
        <v>87</v>
      </c>
    </row>
    <row r="17981" spans="1:3" x14ac:dyDescent="0.2">
      <c r="A17981">
        <v>130</v>
      </c>
      <c r="B17981">
        <v>39</v>
      </c>
      <c r="C17981">
        <v>105</v>
      </c>
    </row>
    <row r="17982" spans="1:3" x14ac:dyDescent="0.2">
      <c r="A17982">
        <v>130</v>
      </c>
      <c r="B17982">
        <v>40</v>
      </c>
      <c r="C17982">
        <v>83</v>
      </c>
    </row>
    <row r="17983" spans="1:3" x14ac:dyDescent="0.2">
      <c r="A17983">
        <v>130</v>
      </c>
      <c r="B17983">
        <v>41</v>
      </c>
      <c r="C17983">
        <v>85</v>
      </c>
    </row>
    <row r="17984" spans="1:3" x14ac:dyDescent="0.2">
      <c r="A17984">
        <v>130</v>
      </c>
      <c r="B17984">
        <v>42</v>
      </c>
      <c r="C17984">
        <v>85</v>
      </c>
    </row>
    <row r="17985" spans="1:3" x14ac:dyDescent="0.2">
      <c r="A17985">
        <v>130</v>
      </c>
      <c r="B17985">
        <v>43</v>
      </c>
      <c r="C17985">
        <v>85</v>
      </c>
    </row>
    <row r="17986" spans="1:3" x14ac:dyDescent="0.2">
      <c r="A17986">
        <v>130</v>
      </c>
      <c r="B17986">
        <v>44</v>
      </c>
      <c r="C17986">
        <v>63</v>
      </c>
    </row>
    <row r="17987" spans="1:3" x14ac:dyDescent="0.2">
      <c r="A17987">
        <v>130</v>
      </c>
      <c r="B17987">
        <v>45</v>
      </c>
      <c r="C17987">
        <v>79</v>
      </c>
    </row>
    <row r="17988" spans="1:3" x14ac:dyDescent="0.2">
      <c r="A17988">
        <v>130</v>
      </c>
      <c r="B17988">
        <v>46</v>
      </c>
      <c r="C17988">
        <v>113</v>
      </c>
    </row>
    <row r="17989" spans="1:3" x14ac:dyDescent="0.2">
      <c r="A17989">
        <v>130</v>
      </c>
      <c r="B17989">
        <v>47</v>
      </c>
      <c r="C17989">
        <v>113</v>
      </c>
    </row>
    <row r="17990" spans="1:3" x14ac:dyDescent="0.2">
      <c r="A17990">
        <v>130</v>
      </c>
      <c r="B17990">
        <v>48</v>
      </c>
      <c r="C17990">
        <v>37</v>
      </c>
    </row>
    <row r="17991" spans="1:3" x14ac:dyDescent="0.2">
      <c r="A17991">
        <v>130</v>
      </c>
      <c r="B17991">
        <v>49</v>
      </c>
      <c r="C17991">
        <v>122</v>
      </c>
    </row>
    <row r="17992" spans="1:3" x14ac:dyDescent="0.2">
      <c r="A17992">
        <v>130</v>
      </c>
      <c r="B17992">
        <v>50</v>
      </c>
      <c r="C17992">
        <v>85</v>
      </c>
    </row>
    <row r="17993" spans="1:3" x14ac:dyDescent="0.2">
      <c r="A17993">
        <v>130</v>
      </c>
      <c r="B17993">
        <v>51</v>
      </c>
      <c r="C17993">
        <v>70</v>
      </c>
    </row>
    <row r="17994" spans="1:3" x14ac:dyDescent="0.2">
      <c r="A17994">
        <v>130</v>
      </c>
      <c r="B17994">
        <v>52</v>
      </c>
      <c r="C17994">
        <v>80</v>
      </c>
    </row>
    <row r="17995" spans="1:3" x14ac:dyDescent="0.2">
      <c r="A17995">
        <v>130</v>
      </c>
      <c r="B17995">
        <v>53</v>
      </c>
      <c r="C17995">
        <v>80</v>
      </c>
    </row>
    <row r="17996" spans="1:3" x14ac:dyDescent="0.2">
      <c r="A17996">
        <v>130</v>
      </c>
      <c r="B17996">
        <v>54</v>
      </c>
      <c r="C17996">
        <v>83</v>
      </c>
    </row>
    <row r="17997" spans="1:3" x14ac:dyDescent="0.2">
      <c r="A17997">
        <v>130</v>
      </c>
      <c r="B17997">
        <v>55</v>
      </c>
      <c r="C17997">
        <v>88</v>
      </c>
    </row>
    <row r="17998" spans="1:3" x14ac:dyDescent="0.2">
      <c r="A17998">
        <v>130</v>
      </c>
      <c r="B17998">
        <v>56</v>
      </c>
      <c r="C17998">
        <v>88</v>
      </c>
    </row>
    <row r="17999" spans="1:3" x14ac:dyDescent="0.2">
      <c r="A17999">
        <v>130</v>
      </c>
      <c r="B17999">
        <v>57</v>
      </c>
      <c r="C17999">
        <v>65</v>
      </c>
    </row>
    <row r="18000" spans="1:3" x14ac:dyDescent="0.2">
      <c r="A18000">
        <v>130</v>
      </c>
      <c r="B18000">
        <v>58</v>
      </c>
      <c r="C18000">
        <v>99</v>
      </c>
    </row>
    <row r="18001" spans="1:3" x14ac:dyDescent="0.2">
      <c r="A18001">
        <v>130</v>
      </c>
      <c r="B18001">
        <v>59</v>
      </c>
      <c r="C18001">
        <v>99</v>
      </c>
    </row>
    <row r="18002" spans="1:3" x14ac:dyDescent="0.2">
      <c r="A18002">
        <v>130</v>
      </c>
      <c r="B18002">
        <v>60</v>
      </c>
      <c r="C18002">
        <v>117</v>
      </c>
    </row>
    <row r="18003" spans="1:3" x14ac:dyDescent="0.2">
      <c r="A18003">
        <v>130</v>
      </c>
      <c r="B18003">
        <v>61</v>
      </c>
      <c r="C18003">
        <v>92</v>
      </c>
    </row>
    <row r="18004" spans="1:3" x14ac:dyDescent="0.2">
      <c r="A18004">
        <v>130</v>
      </c>
      <c r="B18004">
        <v>62</v>
      </c>
      <c r="C18004">
        <v>71</v>
      </c>
    </row>
    <row r="18005" spans="1:3" x14ac:dyDescent="0.2">
      <c r="A18005">
        <v>130</v>
      </c>
      <c r="B18005">
        <v>63</v>
      </c>
      <c r="C18005">
        <v>87</v>
      </c>
    </row>
    <row r="18006" spans="1:3" x14ac:dyDescent="0.2">
      <c r="A18006">
        <v>130</v>
      </c>
      <c r="B18006">
        <v>64</v>
      </c>
      <c r="C18006">
        <v>46</v>
      </c>
    </row>
    <row r="18007" spans="1:3" x14ac:dyDescent="0.2">
      <c r="A18007">
        <v>130</v>
      </c>
      <c r="B18007">
        <v>65</v>
      </c>
      <c r="C18007">
        <v>10</v>
      </c>
    </row>
    <row r="18008" spans="1:3" x14ac:dyDescent="0.2">
      <c r="A18008">
        <v>130</v>
      </c>
      <c r="B18008">
        <v>66</v>
      </c>
      <c r="C18008">
        <v>122</v>
      </c>
    </row>
    <row r="18009" spans="1:3" x14ac:dyDescent="0.2">
      <c r="A18009">
        <v>130</v>
      </c>
      <c r="B18009">
        <v>67</v>
      </c>
      <c r="C18009">
        <v>67</v>
      </c>
    </row>
    <row r="18010" spans="1:3" x14ac:dyDescent="0.2">
      <c r="A18010">
        <v>130</v>
      </c>
      <c r="B18010">
        <v>68</v>
      </c>
      <c r="C18010">
        <v>123</v>
      </c>
    </row>
    <row r="18011" spans="1:3" x14ac:dyDescent="0.2">
      <c r="A18011">
        <v>130</v>
      </c>
      <c r="B18011">
        <v>69</v>
      </c>
      <c r="C18011">
        <v>85</v>
      </c>
    </row>
    <row r="18012" spans="1:3" x14ac:dyDescent="0.2">
      <c r="A18012">
        <v>130</v>
      </c>
      <c r="B18012">
        <v>70</v>
      </c>
      <c r="C18012">
        <v>76</v>
      </c>
    </row>
    <row r="18013" spans="1:3" x14ac:dyDescent="0.2">
      <c r="A18013">
        <v>130</v>
      </c>
      <c r="B18013">
        <v>71</v>
      </c>
      <c r="C18013">
        <v>46</v>
      </c>
    </row>
    <row r="18014" spans="1:3" x14ac:dyDescent="0.2">
      <c r="A18014">
        <v>130</v>
      </c>
      <c r="B18014">
        <v>72</v>
      </c>
      <c r="C18014">
        <v>49</v>
      </c>
    </row>
    <row r="18015" spans="1:3" x14ac:dyDescent="0.2">
      <c r="A18015">
        <v>130</v>
      </c>
      <c r="B18015">
        <v>73</v>
      </c>
      <c r="C18015">
        <v>70</v>
      </c>
    </row>
    <row r="18016" spans="1:3" x14ac:dyDescent="0.2">
      <c r="A18016">
        <v>130</v>
      </c>
      <c r="B18016">
        <v>74</v>
      </c>
      <c r="C18016">
        <v>46</v>
      </c>
    </row>
    <row r="18017" spans="1:3" x14ac:dyDescent="0.2">
      <c r="A18017">
        <v>130</v>
      </c>
      <c r="B18017">
        <v>75</v>
      </c>
      <c r="C18017">
        <v>46</v>
      </c>
    </row>
    <row r="18018" spans="1:3" x14ac:dyDescent="0.2">
      <c r="A18018">
        <v>130</v>
      </c>
      <c r="B18018">
        <v>76</v>
      </c>
      <c r="C18018">
        <v>112</v>
      </c>
    </row>
    <row r="18019" spans="1:3" x14ac:dyDescent="0.2">
      <c r="A18019">
        <v>130</v>
      </c>
      <c r="B18019">
        <v>77</v>
      </c>
      <c r="C18019">
        <v>112</v>
      </c>
    </row>
    <row r="18020" spans="1:3" x14ac:dyDescent="0.2">
      <c r="A18020">
        <v>130</v>
      </c>
      <c r="B18020">
        <v>78</v>
      </c>
      <c r="C18020">
        <v>66</v>
      </c>
    </row>
    <row r="18021" spans="1:3" x14ac:dyDescent="0.2">
      <c r="A18021">
        <v>130</v>
      </c>
      <c r="B18021">
        <v>79</v>
      </c>
      <c r="C18021">
        <v>46</v>
      </c>
    </row>
    <row r="18022" spans="1:3" x14ac:dyDescent="0.2">
      <c r="A18022">
        <v>130</v>
      </c>
      <c r="B18022">
        <v>80</v>
      </c>
      <c r="C18022">
        <v>76</v>
      </c>
    </row>
    <row r="18023" spans="1:3" x14ac:dyDescent="0.2">
      <c r="A18023">
        <v>130</v>
      </c>
      <c r="B18023">
        <v>81</v>
      </c>
      <c r="C18023">
        <v>83</v>
      </c>
    </row>
    <row r="18024" spans="1:3" x14ac:dyDescent="0.2">
      <c r="A18024">
        <v>130</v>
      </c>
      <c r="B18024">
        <v>82</v>
      </c>
      <c r="C18024">
        <v>41</v>
      </c>
    </row>
    <row r="18025" spans="1:3" x14ac:dyDescent="0.2">
      <c r="A18025">
        <v>130</v>
      </c>
      <c r="B18025">
        <v>83</v>
      </c>
      <c r="C18025">
        <v>10</v>
      </c>
    </row>
    <row r="18026" spans="1:3" x14ac:dyDescent="0.2">
      <c r="A18026">
        <v>130</v>
      </c>
      <c r="B18026">
        <v>84</v>
      </c>
      <c r="C18026">
        <v>97</v>
      </c>
    </row>
    <row r="18027" spans="1:3" x14ac:dyDescent="0.2">
      <c r="A18027">
        <v>130</v>
      </c>
      <c r="B18027">
        <v>85</v>
      </c>
      <c r="C18027">
        <v>97</v>
      </c>
    </row>
    <row r="18028" spans="1:3" x14ac:dyDescent="0.2">
      <c r="A18028">
        <v>130</v>
      </c>
      <c r="B18028">
        <v>86</v>
      </c>
      <c r="C18028">
        <v>110</v>
      </c>
    </row>
    <row r="18029" spans="1:3" x14ac:dyDescent="0.2">
      <c r="A18029">
        <v>130</v>
      </c>
      <c r="B18029">
        <v>87</v>
      </c>
      <c r="C18029">
        <v>87</v>
      </c>
    </row>
    <row r="18030" spans="1:3" x14ac:dyDescent="0.2">
      <c r="A18030">
        <v>130</v>
      </c>
      <c r="B18030">
        <v>88</v>
      </c>
      <c r="C18030">
        <v>93</v>
      </c>
    </row>
    <row r="18031" spans="1:3" x14ac:dyDescent="0.2">
      <c r="A18031">
        <v>130</v>
      </c>
      <c r="B18031">
        <v>89</v>
      </c>
      <c r="C18031">
        <v>66</v>
      </c>
    </row>
    <row r="18032" spans="1:3" x14ac:dyDescent="0.2">
      <c r="A18032">
        <v>130</v>
      </c>
      <c r="B18032">
        <v>90</v>
      </c>
      <c r="C18032">
        <v>65</v>
      </c>
    </row>
    <row r="18033" spans="1:3" x14ac:dyDescent="0.2">
      <c r="A18033">
        <v>130</v>
      </c>
      <c r="B18033">
        <v>91</v>
      </c>
      <c r="C18033">
        <v>99</v>
      </c>
    </row>
    <row r="18034" spans="1:3" x14ac:dyDescent="0.2">
      <c r="A18034">
        <v>130</v>
      </c>
      <c r="B18034">
        <v>92</v>
      </c>
      <c r="C18034">
        <v>63</v>
      </c>
    </row>
    <row r="18035" spans="1:3" x14ac:dyDescent="0.2">
      <c r="A18035">
        <v>130</v>
      </c>
      <c r="B18035">
        <v>93</v>
      </c>
      <c r="C18035">
        <v>92</v>
      </c>
    </row>
    <row r="18036" spans="1:3" x14ac:dyDescent="0.2">
      <c r="A18036">
        <v>130</v>
      </c>
      <c r="B18036">
        <v>94</v>
      </c>
      <c r="C18036">
        <v>92</v>
      </c>
    </row>
    <row r="18037" spans="1:3" x14ac:dyDescent="0.2">
      <c r="A18037">
        <v>130</v>
      </c>
      <c r="B18037">
        <v>95</v>
      </c>
      <c r="C18037">
        <v>74</v>
      </c>
    </row>
    <row r="18038" spans="1:3" x14ac:dyDescent="0.2">
      <c r="A18038">
        <v>130</v>
      </c>
      <c r="B18038">
        <v>96</v>
      </c>
      <c r="C18038">
        <v>74</v>
      </c>
    </row>
    <row r="18039" spans="1:3" x14ac:dyDescent="0.2">
      <c r="A18039">
        <v>130</v>
      </c>
      <c r="B18039">
        <v>97</v>
      </c>
      <c r="C18039">
        <v>37</v>
      </c>
    </row>
    <row r="18040" spans="1:3" x14ac:dyDescent="0.2">
      <c r="A18040">
        <v>130</v>
      </c>
      <c r="B18040">
        <v>98</v>
      </c>
      <c r="C18040">
        <v>121</v>
      </c>
    </row>
    <row r="18041" spans="1:3" x14ac:dyDescent="0.2">
      <c r="A18041">
        <v>130</v>
      </c>
      <c r="B18041">
        <v>99</v>
      </c>
      <c r="C18041">
        <v>93</v>
      </c>
    </row>
    <row r="18042" spans="1:3" x14ac:dyDescent="0.2">
      <c r="A18042">
        <v>130</v>
      </c>
      <c r="B18042">
        <v>100</v>
      </c>
      <c r="C18042">
        <v>10</v>
      </c>
    </row>
    <row r="18043" spans="1:3" x14ac:dyDescent="0.2">
      <c r="A18043">
        <v>130</v>
      </c>
      <c r="B18043">
        <v>101</v>
      </c>
      <c r="C18043">
        <v>106</v>
      </c>
    </row>
    <row r="18044" spans="1:3" x14ac:dyDescent="0.2">
      <c r="A18044">
        <v>130</v>
      </c>
      <c r="B18044">
        <v>102</v>
      </c>
      <c r="C18044">
        <v>106</v>
      </c>
    </row>
    <row r="18045" spans="1:3" x14ac:dyDescent="0.2">
      <c r="A18045">
        <v>130</v>
      </c>
      <c r="B18045">
        <v>103</v>
      </c>
      <c r="C18045">
        <v>46</v>
      </c>
    </row>
    <row r="18046" spans="1:3" x14ac:dyDescent="0.2">
      <c r="A18046">
        <v>130</v>
      </c>
      <c r="B18046">
        <v>104</v>
      </c>
      <c r="C18046">
        <v>46</v>
      </c>
    </row>
    <row r="18047" spans="1:3" x14ac:dyDescent="0.2">
      <c r="A18047">
        <v>130</v>
      </c>
      <c r="B18047">
        <v>105</v>
      </c>
      <c r="C18047">
        <v>122</v>
      </c>
    </row>
    <row r="18048" spans="1:3" x14ac:dyDescent="0.2">
      <c r="A18048">
        <v>130</v>
      </c>
      <c r="B18048">
        <v>106</v>
      </c>
      <c r="C18048">
        <v>114</v>
      </c>
    </row>
    <row r="18049" spans="1:3" x14ac:dyDescent="0.2">
      <c r="A18049">
        <v>130</v>
      </c>
      <c r="B18049">
        <v>107</v>
      </c>
      <c r="C18049">
        <v>110</v>
      </c>
    </row>
    <row r="18050" spans="1:3" x14ac:dyDescent="0.2">
      <c r="A18050">
        <v>130</v>
      </c>
      <c r="B18050">
        <v>108</v>
      </c>
      <c r="C18050">
        <v>44</v>
      </c>
    </row>
    <row r="18051" spans="1:3" x14ac:dyDescent="0.2">
      <c r="A18051">
        <v>130</v>
      </c>
      <c r="B18051">
        <v>109</v>
      </c>
      <c r="C18051">
        <v>63</v>
      </c>
    </row>
    <row r="18052" spans="1:3" x14ac:dyDescent="0.2">
      <c r="A18052">
        <v>130</v>
      </c>
      <c r="B18052">
        <v>110</v>
      </c>
      <c r="C18052">
        <v>60</v>
      </c>
    </row>
    <row r="18053" spans="1:3" x14ac:dyDescent="0.2">
      <c r="A18053">
        <v>130</v>
      </c>
      <c r="B18053">
        <v>111</v>
      </c>
      <c r="C18053">
        <v>60</v>
      </c>
    </row>
    <row r="18054" spans="1:3" x14ac:dyDescent="0.2">
      <c r="A18054">
        <v>130</v>
      </c>
      <c r="B18054">
        <v>112</v>
      </c>
      <c r="C18054">
        <v>44</v>
      </c>
    </row>
    <row r="18055" spans="1:3" x14ac:dyDescent="0.2">
      <c r="A18055">
        <v>130</v>
      </c>
      <c r="B18055">
        <v>113</v>
      </c>
      <c r="C18055">
        <v>44</v>
      </c>
    </row>
    <row r="18056" spans="1:3" x14ac:dyDescent="0.2">
      <c r="A18056">
        <v>130</v>
      </c>
      <c r="B18056">
        <v>114</v>
      </c>
      <c r="C18056">
        <v>67</v>
      </c>
    </row>
    <row r="18057" spans="1:3" x14ac:dyDescent="0.2">
      <c r="A18057">
        <v>130</v>
      </c>
      <c r="B18057">
        <v>115</v>
      </c>
      <c r="C18057">
        <v>65</v>
      </c>
    </row>
    <row r="18058" spans="1:3" x14ac:dyDescent="0.2">
      <c r="A18058">
        <v>130</v>
      </c>
      <c r="B18058">
        <v>116</v>
      </c>
      <c r="C18058">
        <v>65</v>
      </c>
    </row>
    <row r="18059" spans="1:3" x14ac:dyDescent="0.2">
      <c r="A18059">
        <v>130</v>
      </c>
      <c r="B18059">
        <v>117</v>
      </c>
      <c r="C18059">
        <v>67</v>
      </c>
    </row>
    <row r="18060" spans="1:3" x14ac:dyDescent="0.2">
      <c r="A18060">
        <v>130</v>
      </c>
      <c r="B18060">
        <v>118</v>
      </c>
      <c r="C18060">
        <v>119</v>
      </c>
    </row>
    <row r="18061" spans="1:3" x14ac:dyDescent="0.2">
      <c r="A18061">
        <v>130</v>
      </c>
      <c r="B18061">
        <v>119</v>
      </c>
      <c r="C18061">
        <v>101</v>
      </c>
    </row>
    <row r="18062" spans="1:3" x14ac:dyDescent="0.2">
      <c r="A18062">
        <v>130</v>
      </c>
      <c r="B18062">
        <v>120</v>
      </c>
      <c r="C18062">
        <v>121</v>
      </c>
    </row>
    <row r="18063" spans="1:3" x14ac:dyDescent="0.2">
      <c r="A18063">
        <v>130</v>
      </c>
      <c r="B18063">
        <v>121</v>
      </c>
      <c r="C18063">
        <v>123</v>
      </c>
    </row>
    <row r="18064" spans="1:3" x14ac:dyDescent="0.2">
      <c r="A18064">
        <v>130</v>
      </c>
      <c r="B18064">
        <v>122</v>
      </c>
      <c r="C18064">
        <v>108</v>
      </c>
    </row>
    <row r="18065" spans="1:3" x14ac:dyDescent="0.2">
      <c r="A18065">
        <v>130</v>
      </c>
      <c r="B18065">
        <v>123</v>
      </c>
      <c r="C18065">
        <v>114</v>
      </c>
    </row>
    <row r="18066" spans="1:3" x14ac:dyDescent="0.2">
      <c r="A18066">
        <v>130</v>
      </c>
      <c r="B18066">
        <v>124</v>
      </c>
      <c r="C18066">
        <v>114</v>
      </c>
    </row>
    <row r="18067" spans="1:3" x14ac:dyDescent="0.2">
      <c r="A18067">
        <v>130</v>
      </c>
      <c r="B18067">
        <v>125</v>
      </c>
      <c r="C18067">
        <v>86</v>
      </c>
    </row>
    <row r="18068" spans="1:3" x14ac:dyDescent="0.2">
      <c r="A18068">
        <v>130</v>
      </c>
      <c r="B18068">
        <v>126</v>
      </c>
      <c r="C18068">
        <v>119</v>
      </c>
    </row>
    <row r="18069" spans="1:3" x14ac:dyDescent="0.2">
      <c r="A18069">
        <v>130</v>
      </c>
      <c r="B18069">
        <v>127</v>
      </c>
      <c r="C18069">
        <v>101</v>
      </c>
    </row>
    <row r="18070" spans="1:3" x14ac:dyDescent="0.2">
      <c r="A18070">
        <v>130</v>
      </c>
      <c r="B18070">
        <v>128</v>
      </c>
      <c r="C18070">
        <v>123</v>
      </c>
    </row>
    <row r="18071" spans="1:3" x14ac:dyDescent="0.2">
      <c r="A18071">
        <v>130</v>
      </c>
      <c r="B18071">
        <v>129</v>
      </c>
      <c r="C18071">
        <v>101</v>
      </c>
    </row>
    <row r="18072" spans="1:3" x14ac:dyDescent="0.2">
      <c r="A18072">
        <v>130</v>
      </c>
      <c r="B18072">
        <v>130</v>
      </c>
      <c r="C18072">
        <v>130</v>
      </c>
    </row>
    <row r="18073" spans="1:3" x14ac:dyDescent="0.2">
      <c r="A18073">
        <v>130</v>
      </c>
      <c r="B18073">
        <v>131</v>
      </c>
      <c r="C18073">
        <v>121</v>
      </c>
    </row>
    <row r="18074" spans="1:3" x14ac:dyDescent="0.2">
      <c r="A18074">
        <v>130</v>
      </c>
      <c r="B18074">
        <v>132</v>
      </c>
      <c r="C18074">
        <v>86</v>
      </c>
    </row>
    <row r="18075" spans="1:3" x14ac:dyDescent="0.2">
      <c r="A18075">
        <v>130</v>
      </c>
      <c r="B18075">
        <v>133</v>
      </c>
      <c r="C18075">
        <v>86</v>
      </c>
    </row>
    <row r="18076" spans="1:3" x14ac:dyDescent="0.2">
      <c r="A18076">
        <v>130</v>
      </c>
      <c r="B18076">
        <v>134</v>
      </c>
      <c r="C18076">
        <v>86</v>
      </c>
    </row>
    <row r="18077" spans="1:3" x14ac:dyDescent="0.2">
      <c r="A18077">
        <v>130</v>
      </c>
      <c r="B18077">
        <v>135</v>
      </c>
      <c r="C18077">
        <v>121</v>
      </c>
    </row>
    <row r="18078" spans="1:3" x14ac:dyDescent="0.2">
      <c r="A18078">
        <v>130</v>
      </c>
      <c r="B18078">
        <v>136</v>
      </c>
      <c r="C18078">
        <v>86</v>
      </c>
    </row>
    <row r="18079" spans="1:3" x14ac:dyDescent="0.2">
      <c r="A18079">
        <v>130</v>
      </c>
      <c r="B18079">
        <v>137</v>
      </c>
      <c r="C18079">
        <v>86</v>
      </c>
    </row>
    <row r="18080" spans="1:3" x14ac:dyDescent="0.2">
      <c r="A18080">
        <v>131</v>
      </c>
      <c r="B18080">
        <v>0</v>
      </c>
      <c r="C18080">
        <v>64</v>
      </c>
    </row>
    <row r="18081" spans="1:3" x14ac:dyDescent="0.2">
      <c r="A18081">
        <v>131</v>
      </c>
      <c r="B18081">
        <v>1</v>
      </c>
      <c r="C18081">
        <v>64</v>
      </c>
    </row>
    <row r="18082" spans="1:3" x14ac:dyDescent="0.2">
      <c r="A18082">
        <v>131</v>
      </c>
      <c r="B18082">
        <v>2</v>
      </c>
      <c r="C18082">
        <v>74</v>
      </c>
    </row>
    <row r="18083" spans="1:3" x14ac:dyDescent="0.2">
      <c r="A18083">
        <v>131</v>
      </c>
      <c r="B18083">
        <v>3</v>
      </c>
      <c r="C18083">
        <v>49</v>
      </c>
    </row>
    <row r="18084" spans="1:3" x14ac:dyDescent="0.2">
      <c r="A18084">
        <v>131</v>
      </c>
      <c r="B18084">
        <v>4</v>
      </c>
      <c r="C18084">
        <v>66</v>
      </c>
    </row>
    <row r="18085" spans="1:3" x14ac:dyDescent="0.2">
      <c r="A18085">
        <v>131</v>
      </c>
      <c r="B18085">
        <v>5</v>
      </c>
      <c r="C18085">
        <v>70</v>
      </c>
    </row>
    <row r="18086" spans="1:3" x14ac:dyDescent="0.2">
      <c r="A18086">
        <v>131</v>
      </c>
      <c r="B18086">
        <v>6</v>
      </c>
      <c r="C18086">
        <v>105</v>
      </c>
    </row>
    <row r="18087" spans="1:3" x14ac:dyDescent="0.2">
      <c r="A18087">
        <v>131</v>
      </c>
      <c r="B18087">
        <v>7</v>
      </c>
      <c r="C18087">
        <v>88</v>
      </c>
    </row>
    <row r="18088" spans="1:3" x14ac:dyDescent="0.2">
      <c r="A18088">
        <v>131</v>
      </c>
      <c r="B18088">
        <v>8</v>
      </c>
      <c r="C18088">
        <v>85</v>
      </c>
    </row>
    <row r="18089" spans="1:3" x14ac:dyDescent="0.2">
      <c r="A18089">
        <v>131</v>
      </c>
      <c r="B18089">
        <v>9</v>
      </c>
      <c r="C18089">
        <v>80</v>
      </c>
    </row>
    <row r="18090" spans="1:3" x14ac:dyDescent="0.2">
      <c r="A18090">
        <v>131</v>
      </c>
      <c r="B18090">
        <v>10</v>
      </c>
      <c r="C18090">
        <v>60</v>
      </c>
    </row>
    <row r="18091" spans="1:3" x14ac:dyDescent="0.2">
      <c r="A18091">
        <v>131</v>
      </c>
      <c r="B18091">
        <v>11</v>
      </c>
      <c r="C18091">
        <v>80</v>
      </c>
    </row>
    <row r="18092" spans="1:3" x14ac:dyDescent="0.2">
      <c r="A18092">
        <v>131</v>
      </c>
      <c r="B18092">
        <v>12</v>
      </c>
      <c r="C18092">
        <v>80</v>
      </c>
    </row>
    <row r="18093" spans="1:3" x14ac:dyDescent="0.2">
      <c r="A18093">
        <v>131</v>
      </c>
      <c r="B18093">
        <v>13</v>
      </c>
      <c r="C18093">
        <v>65</v>
      </c>
    </row>
    <row r="18094" spans="1:3" x14ac:dyDescent="0.2">
      <c r="A18094">
        <v>131</v>
      </c>
      <c r="B18094">
        <v>14</v>
      </c>
      <c r="C18094">
        <v>65</v>
      </c>
    </row>
    <row r="18095" spans="1:3" x14ac:dyDescent="0.2">
      <c r="A18095">
        <v>131</v>
      </c>
      <c r="B18095">
        <v>15</v>
      </c>
      <c r="C18095">
        <v>49</v>
      </c>
    </row>
    <row r="18096" spans="1:3" x14ac:dyDescent="0.2">
      <c r="A18096">
        <v>131</v>
      </c>
      <c r="B18096">
        <v>16</v>
      </c>
      <c r="C18096">
        <v>66</v>
      </c>
    </row>
    <row r="18097" spans="1:3" x14ac:dyDescent="0.2">
      <c r="A18097">
        <v>131</v>
      </c>
      <c r="B18097">
        <v>17</v>
      </c>
      <c r="C18097">
        <v>74</v>
      </c>
    </row>
    <row r="18098" spans="1:3" x14ac:dyDescent="0.2">
      <c r="A18098">
        <v>131</v>
      </c>
      <c r="B18098">
        <v>18</v>
      </c>
      <c r="C18098">
        <v>66</v>
      </c>
    </row>
    <row r="18099" spans="1:3" x14ac:dyDescent="0.2">
      <c r="A18099">
        <v>131</v>
      </c>
      <c r="B18099">
        <v>19</v>
      </c>
      <c r="C18099">
        <v>64</v>
      </c>
    </row>
    <row r="18100" spans="1:3" x14ac:dyDescent="0.2">
      <c r="A18100">
        <v>131</v>
      </c>
      <c r="B18100">
        <v>20</v>
      </c>
      <c r="C18100">
        <v>65</v>
      </c>
    </row>
    <row r="18101" spans="1:3" x14ac:dyDescent="0.2">
      <c r="A18101">
        <v>131</v>
      </c>
      <c r="B18101">
        <v>21</v>
      </c>
      <c r="C18101">
        <v>85</v>
      </c>
    </row>
    <row r="18102" spans="1:3" x14ac:dyDescent="0.2">
      <c r="A18102">
        <v>131</v>
      </c>
      <c r="B18102">
        <v>22</v>
      </c>
      <c r="C18102">
        <v>83</v>
      </c>
    </row>
    <row r="18103" spans="1:3" x14ac:dyDescent="0.2">
      <c r="A18103">
        <v>131</v>
      </c>
      <c r="B18103">
        <v>23</v>
      </c>
      <c r="C18103">
        <v>65</v>
      </c>
    </row>
    <row r="18104" spans="1:3" x14ac:dyDescent="0.2">
      <c r="A18104">
        <v>131</v>
      </c>
      <c r="B18104">
        <v>24</v>
      </c>
      <c r="C18104">
        <v>99</v>
      </c>
    </row>
    <row r="18105" spans="1:3" x14ac:dyDescent="0.2">
      <c r="A18105">
        <v>131</v>
      </c>
      <c r="B18105">
        <v>25</v>
      </c>
      <c r="C18105">
        <v>74</v>
      </c>
    </row>
    <row r="18106" spans="1:3" x14ac:dyDescent="0.2">
      <c r="A18106">
        <v>131</v>
      </c>
      <c r="B18106">
        <v>26</v>
      </c>
      <c r="C18106">
        <v>49</v>
      </c>
    </row>
    <row r="18107" spans="1:3" x14ac:dyDescent="0.2">
      <c r="A18107">
        <v>131</v>
      </c>
      <c r="B18107">
        <v>27</v>
      </c>
      <c r="C18107">
        <v>97</v>
      </c>
    </row>
    <row r="18108" spans="1:3" x14ac:dyDescent="0.2">
      <c r="A18108">
        <v>131</v>
      </c>
      <c r="B18108">
        <v>28</v>
      </c>
      <c r="C18108">
        <v>46</v>
      </c>
    </row>
    <row r="18109" spans="1:3" x14ac:dyDescent="0.2">
      <c r="A18109">
        <v>131</v>
      </c>
      <c r="B18109">
        <v>29</v>
      </c>
      <c r="C18109">
        <v>70</v>
      </c>
    </row>
    <row r="18110" spans="1:3" x14ac:dyDescent="0.2">
      <c r="A18110">
        <v>131</v>
      </c>
      <c r="B18110">
        <v>30</v>
      </c>
      <c r="C18110">
        <v>99</v>
      </c>
    </row>
    <row r="18111" spans="1:3" x14ac:dyDescent="0.2">
      <c r="A18111">
        <v>131</v>
      </c>
      <c r="B18111">
        <v>31</v>
      </c>
      <c r="C18111">
        <v>10</v>
      </c>
    </row>
    <row r="18112" spans="1:3" x14ac:dyDescent="0.2">
      <c r="A18112">
        <v>131</v>
      </c>
      <c r="B18112">
        <v>32</v>
      </c>
      <c r="C18112">
        <v>70</v>
      </c>
    </row>
    <row r="18113" spans="1:3" x14ac:dyDescent="0.2">
      <c r="A18113">
        <v>131</v>
      </c>
      <c r="B18113">
        <v>33</v>
      </c>
      <c r="C18113">
        <v>46</v>
      </c>
    </row>
    <row r="18114" spans="1:3" x14ac:dyDescent="0.2">
      <c r="A18114">
        <v>131</v>
      </c>
      <c r="B18114">
        <v>34</v>
      </c>
      <c r="C18114">
        <v>85</v>
      </c>
    </row>
    <row r="18115" spans="1:3" x14ac:dyDescent="0.2">
      <c r="A18115">
        <v>131</v>
      </c>
      <c r="B18115">
        <v>35</v>
      </c>
      <c r="C18115">
        <v>105</v>
      </c>
    </row>
    <row r="18116" spans="1:3" x14ac:dyDescent="0.2">
      <c r="A18116">
        <v>131</v>
      </c>
      <c r="B18116">
        <v>36</v>
      </c>
      <c r="C18116">
        <v>105</v>
      </c>
    </row>
    <row r="18117" spans="1:3" x14ac:dyDescent="0.2">
      <c r="A18117">
        <v>131</v>
      </c>
      <c r="B18117">
        <v>37</v>
      </c>
      <c r="C18117">
        <v>101</v>
      </c>
    </row>
    <row r="18118" spans="1:3" x14ac:dyDescent="0.2">
      <c r="A18118">
        <v>131</v>
      </c>
      <c r="B18118">
        <v>38</v>
      </c>
      <c r="C18118">
        <v>121</v>
      </c>
    </row>
    <row r="18119" spans="1:3" x14ac:dyDescent="0.2">
      <c r="A18119">
        <v>131</v>
      </c>
      <c r="B18119">
        <v>39</v>
      </c>
      <c r="C18119">
        <v>83</v>
      </c>
    </row>
    <row r="18120" spans="1:3" x14ac:dyDescent="0.2">
      <c r="A18120">
        <v>131</v>
      </c>
      <c r="B18120">
        <v>40</v>
      </c>
      <c r="C18120">
        <v>93</v>
      </c>
    </row>
    <row r="18121" spans="1:3" x14ac:dyDescent="0.2">
      <c r="A18121">
        <v>131</v>
      </c>
      <c r="B18121">
        <v>41</v>
      </c>
      <c r="C18121">
        <v>10</v>
      </c>
    </row>
    <row r="18122" spans="1:3" x14ac:dyDescent="0.2">
      <c r="A18122">
        <v>131</v>
      </c>
      <c r="B18122">
        <v>42</v>
      </c>
      <c r="C18122">
        <v>93</v>
      </c>
    </row>
    <row r="18123" spans="1:3" x14ac:dyDescent="0.2">
      <c r="A18123">
        <v>131</v>
      </c>
      <c r="B18123">
        <v>43</v>
      </c>
      <c r="C18123">
        <v>10</v>
      </c>
    </row>
    <row r="18124" spans="1:3" x14ac:dyDescent="0.2">
      <c r="A18124">
        <v>131</v>
      </c>
      <c r="B18124">
        <v>44</v>
      </c>
      <c r="C18124">
        <v>101</v>
      </c>
    </row>
    <row r="18125" spans="1:3" x14ac:dyDescent="0.2">
      <c r="A18125">
        <v>131</v>
      </c>
      <c r="B18125">
        <v>45</v>
      </c>
      <c r="C18125">
        <v>70</v>
      </c>
    </row>
    <row r="18126" spans="1:3" x14ac:dyDescent="0.2">
      <c r="A18126">
        <v>131</v>
      </c>
      <c r="B18126">
        <v>46</v>
      </c>
      <c r="C18126">
        <v>67</v>
      </c>
    </row>
    <row r="18127" spans="1:3" x14ac:dyDescent="0.2">
      <c r="A18127">
        <v>131</v>
      </c>
      <c r="B18127">
        <v>47</v>
      </c>
      <c r="C18127">
        <v>67</v>
      </c>
    </row>
    <row r="18128" spans="1:3" x14ac:dyDescent="0.2">
      <c r="A18128">
        <v>131</v>
      </c>
      <c r="B18128">
        <v>48</v>
      </c>
      <c r="C18128">
        <v>123</v>
      </c>
    </row>
    <row r="18129" spans="1:3" x14ac:dyDescent="0.2">
      <c r="A18129">
        <v>131</v>
      </c>
      <c r="B18129">
        <v>49</v>
      </c>
      <c r="C18129">
        <v>112</v>
      </c>
    </row>
    <row r="18130" spans="1:3" x14ac:dyDescent="0.2">
      <c r="A18130">
        <v>131</v>
      </c>
      <c r="B18130">
        <v>50</v>
      </c>
      <c r="C18130">
        <v>10</v>
      </c>
    </row>
    <row r="18131" spans="1:3" x14ac:dyDescent="0.2">
      <c r="A18131">
        <v>131</v>
      </c>
      <c r="B18131">
        <v>51</v>
      </c>
      <c r="C18131">
        <v>46</v>
      </c>
    </row>
    <row r="18132" spans="1:3" x14ac:dyDescent="0.2">
      <c r="A18132">
        <v>131</v>
      </c>
      <c r="B18132">
        <v>52</v>
      </c>
      <c r="C18132">
        <v>85</v>
      </c>
    </row>
    <row r="18133" spans="1:3" x14ac:dyDescent="0.2">
      <c r="A18133">
        <v>131</v>
      </c>
      <c r="B18133">
        <v>53</v>
      </c>
      <c r="C18133">
        <v>85</v>
      </c>
    </row>
    <row r="18134" spans="1:3" x14ac:dyDescent="0.2">
      <c r="A18134">
        <v>131</v>
      </c>
      <c r="B18134">
        <v>54</v>
      </c>
      <c r="C18134">
        <v>93</v>
      </c>
    </row>
    <row r="18135" spans="1:3" x14ac:dyDescent="0.2">
      <c r="A18135">
        <v>131</v>
      </c>
      <c r="B18135">
        <v>55</v>
      </c>
      <c r="C18135">
        <v>46</v>
      </c>
    </row>
    <row r="18136" spans="1:3" x14ac:dyDescent="0.2">
      <c r="A18136">
        <v>131</v>
      </c>
      <c r="B18136">
        <v>56</v>
      </c>
      <c r="C18136">
        <v>122</v>
      </c>
    </row>
    <row r="18137" spans="1:3" x14ac:dyDescent="0.2">
      <c r="A18137">
        <v>131</v>
      </c>
      <c r="B18137">
        <v>57</v>
      </c>
      <c r="C18137">
        <v>122</v>
      </c>
    </row>
    <row r="18138" spans="1:3" x14ac:dyDescent="0.2">
      <c r="A18138">
        <v>131</v>
      </c>
      <c r="B18138">
        <v>58</v>
      </c>
      <c r="C18138">
        <v>46</v>
      </c>
    </row>
    <row r="18139" spans="1:3" x14ac:dyDescent="0.2">
      <c r="A18139">
        <v>131</v>
      </c>
      <c r="B18139">
        <v>59</v>
      </c>
      <c r="C18139">
        <v>46</v>
      </c>
    </row>
    <row r="18140" spans="1:3" x14ac:dyDescent="0.2">
      <c r="A18140">
        <v>131</v>
      </c>
      <c r="B18140">
        <v>60</v>
      </c>
      <c r="C18140">
        <v>86</v>
      </c>
    </row>
    <row r="18141" spans="1:3" x14ac:dyDescent="0.2">
      <c r="A18141">
        <v>131</v>
      </c>
      <c r="B18141">
        <v>61</v>
      </c>
      <c r="C18141">
        <v>106</v>
      </c>
    </row>
    <row r="18142" spans="1:3" x14ac:dyDescent="0.2">
      <c r="A18142">
        <v>131</v>
      </c>
      <c r="B18142">
        <v>62</v>
      </c>
      <c r="C18142">
        <v>99</v>
      </c>
    </row>
    <row r="18143" spans="1:3" x14ac:dyDescent="0.2">
      <c r="A18143">
        <v>131</v>
      </c>
      <c r="B18143">
        <v>63</v>
      </c>
      <c r="C18143">
        <v>101</v>
      </c>
    </row>
    <row r="18144" spans="1:3" x14ac:dyDescent="0.2">
      <c r="A18144">
        <v>131</v>
      </c>
      <c r="B18144">
        <v>64</v>
      </c>
      <c r="C18144">
        <v>108</v>
      </c>
    </row>
    <row r="18145" spans="1:3" x14ac:dyDescent="0.2">
      <c r="A18145">
        <v>131</v>
      </c>
      <c r="B18145">
        <v>65</v>
      </c>
      <c r="C18145">
        <v>63</v>
      </c>
    </row>
    <row r="18146" spans="1:3" x14ac:dyDescent="0.2">
      <c r="A18146">
        <v>131</v>
      </c>
      <c r="B18146">
        <v>66</v>
      </c>
      <c r="C18146">
        <v>92</v>
      </c>
    </row>
    <row r="18147" spans="1:3" x14ac:dyDescent="0.2">
      <c r="A18147">
        <v>131</v>
      </c>
      <c r="B18147">
        <v>67</v>
      </c>
      <c r="C18147">
        <v>121</v>
      </c>
    </row>
    <row r="18148" spans="1:3" x14ac:dyDescent="0.2">
      <c r="A18148">
        <v>131</v>
      </c>
      <c r="B18148">
        <v>68</v>
      </c>
      <c r="C18148">
        <v>119</v>
      </c>
    </row>
    <row r="18149" spans="1:3" x14ac:dyDescent="0.2">
      <c r="A18149">
        <v>131</v>
      </c>
      <c r="B18149">
        <v>69</v>
      </c>
      <c r="C18149">
        <v>61</v>
      </c>
    </row>
    <row r="18150" spans="1:3" x14ac:dyDescent="0.2">
      <c r="A18150">
        <v>131</v>
      </c>
      <c r="B18150">
        <v>70</v>
      </c>
      <c r="C18150">
        <v>92</v>
      </c>
    </row>
    <row r="18151" spans="1:3" x14ac:dyDescent="0.2">
      <c r="A18151">
        <v>131</v>
      </c>
      <c r="B18151">
        <v>71</v>
      </c>
      <c r="C18151">
        <v>113</v>
      </c>
    </row>
    <row r="18152" spans="1:3" x14ac:dyDescent="0.2">
      <c r="A18152">
        <v>131</v>
      </c>
      <c r="B18152">
        <v>72</v>
      </c>
      <c r="C18152">
        <v>65</v>
      </c>
    </row>
    <row r="18153" spans="1:3" x14ac:dyDescent="0.2">
      <c r="A18153">
        <v>131</v>
      </c>
      <c r="B18153">
        <v>73</v>
      </c>
      <c r="C18153">
        <v>85</v>
      </c>
    </row>
    <row r="18154" spans="1:3" x14ac:dyDescent="0.2">
      <c r="A18154">
        <v>131</v>
      </c>
      <c r="B18154">
        <v>74</v>
      </c>
      <c r="C18154">
        <v>113</v>
      </c>
    </row>
    <row r="18155" spans="1:3" x14ac:dyDescent="0.2">
      <c r="A18155">
        <v>131</v>
      </c>
      <c r="B18155">
        <v>75</v>
      </c>
      <c r="C18155">
        <v>113</v>
      </c>
    </row>
    <row r="18156" spans="1:3" x14ac:dyDescent="0.2">
      <c r="A18156">
        <v>131</v>
      </c>
      <c r="B18156">
        <v>76</v>
      </c>
      <c r="C18156">
        <v>117</v>
      </c>
    </row>
    <row r="18157" spans="1:3" x14ac:dyDescent="0.2">
      <c r="A18157">
        <v>131</v>
      </c>
      <c r="B18157">
        <v>77</v>
      </c>
      <c r="C18157">
        <v>114</v>
      </c>
    </row>
    <row r="18158" spans="1:3" x14ac:dyDescent="0.2">
      <c r="A18158">
        <v>131</v>
      </c>
      <c r="B18158">
        <v>78</v>
      </c>
      <c r="C18158">
        <v>85</v>
      </c>
    </row>
    <row r="18159" spans="1:3" x14ac:dyDescent="0.2">
      <c r="A18159">
        <v>131</v>
      </c>
      <c r="B18159">
        <v>79</v>
      </c>
      <c r="C18159">
        <v>97</v>
      </c>
    </row>
    <row r="18160" spans="1:3" x14ac:dyDescent="0.2">
      <c r="A18160">
        <v>131</v>
      </c>
      <c r="B18160">
        <v>80</v>
      </c>
      <c r="C18160">
        <v>92</v>
      </c>
    </row>
    <row r="18161" spans="1:3" x14ac:dyDescent="0.2">
      <c r="A18161">
        <v>131</v>
      </c>
      <c r="B18161">
        <v>81</v>
      </c>
      <c r="C18161">
        <v>93</v>
      </c>
    </row>
    <row r="18162" spans="1:3" x14ac:dyDescent="0.2">
      <c r="A18162">
        <v>131</v>
      </c>
      <c r="B18162">
        <v>82</v>
      </c>
      <c r="C18162">
        <v>105</v>
      </c>
    </row>
    <row r="18163" spans="1:3" x14ac:dyDescent="0.2">
      <c r="A18163">
        <v>131</v>
      </c>
      <c r="B18163">
        <v>83</v>
      </c>
      <c r="C18163">
        <v>63</v>
      </c>
    </row>
    <row r="18164" spans="1:3" x14ac:dyDescent="0.2">
      <c r="A18164">
        <v>131</v>
      </c>
      <c r="B18164">
        <v>84</v>
      </c>
      <c r="C18164">
        <v>87</v>
      </c>
    </row>
    <row r="18165" spans="1:3" x14ac:dyDescent="0.2">
      <c r="A18165">
        <v>131</v>
      </c>
      <c r="B18165">
        <v>85</v>
      </c>
      <c r="C18165">
        <v>87</v>
      </c>
    </row>
    <row r="18166" spans="1:3" x14ac:dyDescent="0.2">
      <c r="A18166">
        <v>131</v>
      </c>
      <c r="B18166">
        <v>86</v>
      </c>
      <c r="C18166">
        <v>119</v>
      </c>
    </row>
    <row r="18167" spans="1:3" x14ac:dyDescent="0.2">
      <c r="A18167">
        <v>131</v>
      </c>
      <c r="B18167">
        <v>87</v>
      </c>
      <c r="C18167">
        <v>121</v>
      </c>
    </row>
    <row r="18168" spans="1:3" x14ac:dyDescent="0.2">
      <c r="A18168">
        <v>131</v>
      </c>
      <c r="B18168">
        <v>88</v>
      </c>
      <c r="C18168">
        <v>44</v>
      </c>
    </row>
    <row r="18169" spans="1:3" x14ac:dyDescent="0.2">
      <c r="A18169">
        <v>131</v>
      </c>
      <c r="B18169">
        <v>89</v>
      </c>
      <c r="C18169">
        <v>83</v>
      </c>
    </row>
    <row r="18170" spans="1:3" x14ac:dyDescent="0.2">
      <c r="A18170">
        <v>131</v>
      </c>
      <c r="B18170">
        <v>90</v>
      </c>
      <c r="C18170">
        <v>122</v>
      </c>
    </row>
    <row r="18171" spans="1:3" x14ac:dyDescent="0.2">
      <c r="A18171">
        <v>131</v>
      </c>
      <c r="B18171">
        <v>91</v>
      </c>
      <c r="C18171">
        <v>46</v>
      </c>
    </row>
    <row r="18172" spans="1:3" x14ac:dyDescent="0.2">
      <c r="A18172">
        <v>131</v>
      </c>
      <c r="B18172">
        <v>92</v>
      </c>
      <c r="C18172">
        <v>110</v>
      </c>
    </row>
    <row r="18173" spans="1:3" x14ac:dyDescent="0.2">
      <c r="A18173">
        <v>131</v>
      </c>
      <c r="B18173">
        <v>93</v>
      </c>
      <c r="C18173">
        <v>114</v>
      </c>
    </row>
    <row r="18174" spans="1:3" x14ac:dyDescent="0.2">
      <c r="A18174">
        <v>131</v>
      </c>
      <c r="B18174">
        <v>94</v>
      </c>
      <c r="C18174">
        <v>60</v>
      </c>
    </row>
    <row r="18175" spans="1:3" x14ac:dyDescent="0.2">
      <c r="A18175">
        <v>131</v>
      </c>
      <c r="B18175">
        <v>95</v>
      </c>
      <c r="C18175">
        <v>88</v>
      </c>
    </row>
    <row r="18176" spans="1:3" x14ac:dyDescent="0.2">
      <c r="A18176">
        <v>131</v>
      </c>
      <c r="B18176">
        <v>96</v>
      </c>
      <c r="C18176">
        <v>99</v>
      </c>
    </row>
    <row r="18177" spans="1:3" x14ac:dyDescent="0.2">
      <c r="A18177">
        <v>131</v>
      </c>
      <c r="B18177">
        <v>97</v>
      </c>
      <c r="C18177">
        <v>106</v>
      </c>
    </row>
    <row r="18178" spans="1:3" x14ac:dyDescent="0.2">
      <c r="A18178">
        <v>131</v>
      </c>
      <c r="B18178">
        <v>98</v>
      </c>
      <c r="C18178">
        <v>98</v>
      </c>
    </row>
    <row r="18179" spans="1:3" x14ac:dyDescent="0.2">
      <c r="A18179">
        <v>131</v>
      </c>
      <c r="B18179">
        <v>99</v>
      </c>
      <c r="C18179">
        <v>44</v>
      </c>
    </row>
    <row r="18180" spans="1:3" x14ac:dyDescent="0.2">
      <c r="A18180">
        <v>131</v>
      </c>
      <c r="B18180">
        <v>100</v>
      </c>
      <c r="C18180">
        <v>63</v>
      </c>
    </row>
    <row r="18181" spans="1:3" x14ac:dyDescent="0.2">
      <c r="A18181">
        <v>131</v>
      </c>
      <c r="B18181">
        <v>101</v>
      </c>
      <c r="C18181">
        <v>86</v>
      </c>
    </row>
    <row r="18182" spans="1:3" x14ac:dyDescent="0.2">
      <c r="A18182">
        <v>131</v>
      </c>
      <c r="B18182">
        <v>102</v>
      </c>
      <c r="C18182">
        <v>86</v>
      </c>
    </row>
    <row r="18183" spans="1:3" x14ac:dyDescent="0.2">
      <c r="A18183">
        <v>131</v>
      </c>
      <c r="B18183">
        <v>103</v>
      </c>
      <c r="C18183">
        <v>97</v>
      </c>
    </row>
    <row r="18184" spans="1:3" x14ac:dyDescent="0.2">
      <c r="A18184">
        <v>131</v>
      </c>
      <c r="B18184">
        <v>104</v>
      </c>
      <c r="C18184">
        <v>48</v>
      </c>
    </row>
    <row r="18185" spans="1:3" x14ac:dyDescent="0.2">
      <c r="A18185">
        <v>131</v>
      </c>
      <c r="B18185">
        <v>105</v>
      </c>
      <c r="C18185">
        <v>112</v>
      </c>
    </row>
    <row r="18186" spans="1:3" x14ac:dyDescent="0.2">
      <c r="A18186">
        <v>131</v>
      </c>
      <c r="B18186">
        <v>106</v>
      </c>
      <c r="C18186">
        <v>86</v>
      </c>
    </row>
    <row r="18187" spans="1:3" x14ac:dyDescent="0.2">
      <c r="A18187">
        <v>131</v>
      </c>
      <c r="B18187">
        <v>107</v>
      </c>
      <c r="C18187">
        <v>119</v>
      </c>
    </row>
    <row r="18188" spans="1:3" x14ac:dyDescent="0.2">
      <c r="A18188">
        <v>131</v>
      </c>
      <c r="B18188">
        <v>108</v>
      </c>
      <c r="C18188">
        <v>123</v>
      </c>
    </row>
    <row r="18189" spans="1:3" x14ac:dyDescent="0.2">
      <c r="A18189">
        <v>131</v>
      </c>
      <c r="B18189">
        <v>109</v>
      </c>
      <c r="C18189">
        <v>101</v>
      </c>
    </row>
    <row r="18190" spans="1:3" x14ac:dyDescent="0.2">
      <c r="A18190">
        <v>131</v>
      </c>
      <c r="B18190">
        <v>110</v>
      </c>
      <c r="C18190">
        <v>86</v>
      </c>
    </row>
    <row r="18191" spans="1:3" x14ac:dyDescent="0.2">
      <c r="A18191">
        <v>131</v>
      </c>
      <c r="B18191">
        <v>111</v>
      </c>
      <c r="C18191">
        <v>86</v>
      </c>
    </row>
    <row r="18192" spans="1:3" x14ac:dyDescent="0.2">
      <c r="A18192">
        <v>131</v>
      </c>
      <c r="B18192">
        <v>112</v>
      </c>
      <c r="C18192">
        <v>110</v>
      </c>
    </row>
    <row r="18193" spans="1:3" x14ac:dyDescent="0.2">
      <c r="A18193">
        <v>131</v>
      </c>
      <c r="B18193">
        <v>113</v>
      </c>
      <c r="C18193">
        <v>123</v>
      </c>
    </row>
    <row r="18194" spans="1:3" x14ac:dyDescent="0.2">
      <c r="A18194">
        <v>131</v>
      </c>
      <c r="B18194">
        <v>114</v>
      </c>
      <c r="C18194">
        <v>86</v>
      </c>
    </row>
    <row r="18195" spans="1:3" x14ac:dyDescent="0.2">
      <c r="A18195">
        <v>131</v>
      </c>
      <c r="B18195">
        <v>115</v>
      </c>
      <c r="C18195">
        <v>76</v>
      </c>
    </row>
    <row r="18196" spans="1:3" x14ac:dyDescent="0.2">
      <c r="A18196">
        <v>131</v>
      </c>
      <c r="B18196">
        <v>116</v>
      </c>
      <c r="C18196">
        <v>122</v>
      </c>
    </row>
    <row r="18197" spans="1:3" x14ac:dyDescent="0.2">
      <c r="A18197">
        <v>131</v>
      </c>
      <c r="B18197">
        <v>117</v>
      </c>
      <c r="C18197">
        <v>121</v>
      </c>
    </row>
    <row r="18198" spans="1:3" x14ac:dyDescent="0.2">
      <c r="A18198">
        <v>131</v>
      </c>
      <c r="B18198">
        <v>118</v>
      </c>
      <c r="C18198">
        <v>125</v>
      </c>
    </row>
    <row r="18199" spans="1:3" x14ac:dyDescent="0.2">
      <c r="A18199">
        <v>131</v>
      </c>
      <c r="B18199">
        <v>119</v>
      </c>
      <c r="C18199">
        <v>120</v>
      </c>
    </row>
    <row r="18200" spans="1:3" x14ac:dyDescent="0.2">
      <c r="A18200">
        <v>131</v>
      </c>
      <c r="B18200">
        <v>120</v>
      </c>
      <c r="C18200">
        <v>120</v>
      </c>
    </row>
    <row r="18201" spans="1:3" x14ac:dyDescent="0.2">
      <c r="A18201">
        <v>131</v>
      </c>
      <c r="B18201">
        <v>121</v>
      </c>
      <c r="C18201">
        <v>119</v>
      </c>
    </row>
    <row r="18202" spans="1:3" x14ac:dyDescent="0.2">
      <c r="A18202">
        <v>131</v>
      </c>
      <c r="B18202">
        <v>122</v>
      </c>
      <c r="C18202">
        <v>67</v>
      </c>
    </row>
    <row r="18203" spans="1:3" x14ac:dyDescent="0.2">
      <c r="A18203">
        <v>131</v>
      </c>
      <c r="B18203">
        <v>123</v>
      </c>
      <c r="C18203">
        <v>86</v>
      </c>
    </row>
    <row r="18204" spans="1:3" x14ac:dyDescent="0.2">
      <c r="A18204">
        <v>131</v>
      </c>
      <c r="B18204">
        <v>124</v>
      </c>
      <c r="C18204">
        <v>86</v>
      </c>
    </row>
    <row r="18205" spans="1:3" x14ac:dyDescent="0.2">
      <c r="A18205">
        <v>131</v>
      </c>
      <c r="B18205">
        <v>125</v>
      </c>
      <c r="C18205">
        <v>98</v>
      </c>
    </row>
    <row r="18206" spans="1:3" x14ac:dyDescent="0.2">
      <c r="A18206">
        <v>131</v>
      </c>
      <c r="B18206">
        <v>126</v>
      </c>
      <c r="C18206">
        <v>125</v>
      </c>
    </row>
    <row r="18207" spans="1:3" x14ac:dyDescent="0.2">
      <c r="A18207">
        <v>131</v>
      </c>
      <c r="B18207">
        <v>127</v>
      </c>
      <c r="C18207">
        <v>120</v>
      </c>
    </row>
    <row r="18208" spans="1:3" x14ac:dyDescent="0.2">
      <c r="A18208">
        <v>131</v>
      </c>
      <c r="B18208">
        <v>128</v>
      </c>
      <c r="C18208">
        <v>119</v>
      </c>
    </row>
    <row r="18209" spans="1:3" x14ac:dyDescent="0.2">
      <c r="A18209">
        <v>131</v>
      </c>
      <c r="B18209">
        <v>129</v>
      </c>
      <c r="C18209">
        <v>119</v>
      </c>
    </row>
    <row r="18210" spans="1:3" x14ac:dyDescent="0.2">
      <c r="A18210">
        <v>131</v>
      </c>
      <c r="B18210">
        <v>130</v>
      </c>
      <c r="C18210">
        <v>121</v>
      </c>
    </row>
    <row r="18211" spans="1:3" x14ac:dyDescent="0.2">
      <c r="A18211">
        <v>131</v>
      </c>
      <c r="B18211">
        <v>131</v>
      </c>
      <c r="C18211">
        <v>131</v>
      </c>
    </row>
    <row r="18212" spans="1:3" x14ac:dyDescent="0.2">
      <c r="A18212">
        <v>131</v>
      </c>
      <c r="B18212">
        <v>132</v>
      </c>
      <c r="C18212">
        <v>98</v>
      </c>
    </row>
    <row r="18213" spans="1:3" x14ac:dyDescent="0.2">
      <c r="A18213">
        <v>131</v>
      </c>
      <c r="B18213">
        <v>133</v>
      </c>
      <c r="C18213">
        <v>98</v>
      </c>
    </row>
    <row r="18214" spans="1:3" x14ac:dyDescent="0.2">
      <c r="A18214">
        <v>131</v>
      </c>
      <c r="B18214">
        <v>134</v>
      </c>
      <c r="C18214">
        <v>98</v>
      </c>
    </row>
    <row r="18215" spans="1:3" x14ac:dyDescent="0.2">
      <c r="A18215">
        <v>131</v>
      </c>
      <c r="B18215">
        <v>135</v>
      </c>
      <c r="C18215">
        <v>98</v>
      </c>
    </row>
    <row r="18216" spans="1:3" x14ac:dyDescent="0.2">
      <c r="A18216">
        <v>131</v>
      </c>
      <c r="B18216">
        <v>136</v>
      </c>
      <c r="C18216">
        <v>98</v>
      </c>
    </row>
    <row r="18217" spans="1:3" x14ac:dyDescent="0.2">
      <c r="A18217">
        <v>131</v>
      </c>
      <c r="B18217">
        <v>137</v>
      </c>
      <c r="C18217">
        <v>98</v>
      </c>
    </row>
    <row r="18218" spans="1:3" x14ac:dyDescent="0.2">
      <c r="A18218">
        <v>132</v>
      </c>
      <c r="B18218">
        <v>0</v>
      </c>
      <c r="C18218">
        <v>66</v>
      </c>
    </row>
    <row r="18219" spans="1:3" x14ac:dyDescent="0.2">
      <c r="A18219">
        <v>132</v>
      </c>
      <c r="B18219">
        <v>1</v>
      </c>
      <c r="C18219">
        <v>66</v>
      </c>
    </row>
    <row r="18220" spans="1:3" x14ac:dyDescent="0.2">
      <c r="A18220">
        <v>132</v>
      </c>
      <c r="B18220">
        <v>2</v>
      </c>
      <c r="C18220">
        <v>105</v>
      </c>
    </row>
    <row r="18221" spans="1:3" x14ac:dyDescent="0.2">
      <c r="A18221">
        <v>132</v>
      </c>
      <c r="B18221">
        <v>3</v>
      </c>
      <c r="C18221">
        <v>80</v>
      </c>
    </row>
    <row r="18222" spans="1:3" x14ac:dyDescent="0.2">
      <c r="A18222">
        <v>132</v>
      </c>
      <c r="B18222">
        <v>4</v>
      </c>
      <c r="C18222">
        <v>70</v>
      </c>
    </row>
    <row r="18223" spans="1:3" x14ac:dyDescent="0.2">
      <c r="A18223">
        <v>132</v>
      </c>
      <c r="B18223">
        <v>5</v>
      </c>
      <c r="C18223">
        <v>88</v>
      </c>
    </row>
    <row r="18224" spans="1:3" x14ac:dyDescent="0.2">
      <c r="A18224">
        <v>132</v>
      </c>
      <c r="B18224">
        <v>6</v>
      </c>
      <c r="C18224">
        <v>70</v>
      </c>
    </row>
    <row r="18225" spans="1:3" x14ac:dyDescent="0.2">
      <c r="A18225">
        <v>132</v>
      </c>
      <c r="B18225">
        <v>7</v>
      </c>
      <c r="C18225">
        <v>83</v>
      </c>
    </row>
    <row r="18226" spans="1:3" x14ac:dyDescent="0.2">
      <c r="A18226">
        <v>132</v>
      </c>
      <c r="B18226">
        <v>8</v>
      </c>
      <c r="C18226">
        <v>46</v>
      </c>
    </row>
    <row r="18227" spans="1:3" x14ac:dyDescent="0.2">
      <c r="A18227">
        <v>132</v>
      </c>
      <c r="B18227">
        <v>9</v>
      </c>
      <c r="C18227">
        <v>99</v>
      </c>
    </row>
    <row r="18228" spans="1:3" x14ac:dyDescent="0.2">
      <c r="A18228">
        <v>132</v>
      </c>
      <c r="B18228">
        <v>10</v>
      </c>
      <c r="C18228">
        <v>101</v>
      </c>
    </row>
    <row r="18229" spans="1:3" x14ac:dyDescent="0.2">
      <c r="A18229">
        <v>132</v>
      </c>
      <c r="B18229">
        <v>11</v>
      </c>
      <c r="C18229">
        <v>99</v>
      </c>
    </row>
    <row r="18230" spans="1:3" x14ac:dyDescent="0.2">
      <c r="A18230">
        <v>132</v>
      </c>
      <c r="B18230">
        <v>12</v>
      </c>
      <c r="C18230">
        <v>99</v>
      </c>
    </row>
    <row r="18231" spans="1:3" x14ac:dyDescent="0.2">
      <c r="A18231">
        <v>132</v>
      </c>
      <c r="B18231">
        <v>13</v>
      </c>
      <c r="C18231">
        <v>83</v>
      </c>
    </row>
    <row r="18232" spans="1:3" x14ac:dyDescent="0.2">
      <c r="A18232">
        <v>132</v>
      </c>
      <c r="B18232">
        <v>14</v>
      </c>
      <c r="C18232">
        <v>83</v>
      </c>
    </row>
    <row r="18233" spans="1:3" x14ac:dyDescent="0.2">
      <c r="A18233">
        <v>132</v>
      </c>
      <c r="B18233">
        <v>15</v>
      </c>
      <c r="C18233">
        <v>80</v>
      </c>
    </row>
    <row r="18234" spans="1:3" x14ac:dyDescent="0.2">
      <c r="A18234">
        <v>132</v>
      </c>
      <c r="B18234">
        <v>16</v>
      </c>
      <c r="C18234">
        <v>70</v>
      </c>
    </row>
    <row r="18235" spans="1:3" x14ac:dyDescent="0.2">
      <c r="A18235">
        <v>132</v>
      </c>
      <c r="B18235">
        <v>17</v>
      </c>
      <c r="C18235">
        <v>105</v>
      </c>
    </row>
    <row r="18236" spans="1:3" x14ac:dyDescent="0.2">
      <c r="A18236">
        <v>132</v>
      </c>
      <c r="B18236">
        <v>18</v>
      </c>
      <c r="C18236">
        <v>99</v>
      </c>
    </row>
    <row r="18237" spans="1:3" x14ac:dyDescent="0.2">
      <c r="A18237">
        <v>132</v>
      </c>
      <c r="B18237">
        <v>19</v>
      </c>
      <c r="C18237">
        <v>66</v>
      </c>
    </row>
    <row r="18238" spans="1:3" x14ac:dyDescent="0.2">
      <c r="A18238">
        <v>132</v>
      </c>
      <c r="B18238">
        <v>20</v>
      </c>
      <c r="C18238">
        <v>85</v>
      </c>
    </row>
    <row r="18239" spans="1:3" x14ac:dyDescent="0.2">
      <c r="A18239">
        <v>132</v>
      </c>
      <c r="B18239">
        <v>21</v>
      </c>
      <c r="C18239">
        <v>46</v>
      </c>
    </row>
    <row r="18240" spans="1:3" x14ac:dyDescent="0.2">
      <c r="A18240">
        <v>132</v>
      </c>
      <c r="B18240">
        <v>22</v>
      </c>
      <c r="C18240">
        <v>85</v>
      </c>
    </row>
    <row r="18241" spans="1:3" x14ac:dyDescent="0.2">
      <c r="A18241">
        <v>132</v>
      </c>
      <c r="B18241">
        <v>23</v>
      </c>
      <c r="C18241">
        <v>85</v>
      </c>
    </row>
    <row r="18242" spans="1:3" x14ac:dyDescent="0.2">
      <c r="A18242">
        <v>132</v>
      </c>
      <c r="B18242">
        <v>24</v>
      </c>
      <c r="C18242">
        <v>65</v>
      </c>
    </row>
    <row r="18243" spans="1:3" x14ac:dyDescent="0.2">
      <c r="A18243">
        <v>132</v>
      </c>
      <c r="B18243">
        <v>25</v>
      </c>
      <c r="C18243">
        <v>66</v>
      </c>
    </row>
    <row r="18244" spans="1:3" x14ac:dyDescent="0.2">
      <c r="A18244">
        <v>132</v>
      </c>
      <c r="B18244">
        <v>26</v>
      </c>
      <c r="C18244">
        <v>80</v>
      </c>
    </row>
    <row r="18245" spans="1:3" x14ac:dyDescent="0.2">
      <c r="A18245">
        <v>132</v>
      </c>
      <c r="B18245">
        <v>27</v>
      </c>
      <c r="C18245">
        <v>112</v>
      </c>
    </row>
    <row r="18246" spans="1:3" x14ac:dyDescent="0.2">
      <c r="A18246">
        <v>132</v>
      </c>
      <c r="B18246">
        <v>28</v>
      </c>
      <c r="C18246">
        <v>76</v>
      </c>
    </row>
    <row r="18247" spans="1:3" x14ac:dyDescent="0.2">
      <c r="A18247">
        <v>132</v>
      </c>
      <c r="B18247">
        <v>29</v>
      </c>
      <c r="C18247">
        <v>88</v>
      </c>
    </row>
    <row r="18248" spans="1:3" x14ac:dyDescent="0.2">
      <c r="A18248">
        <v>132</v>
      </c>
      <c r="B18248">
        <v>30</v>
      </c>
      <c r="C18248">
        <v>65</v>
      </c>
    </row>
    <row r="18249" spans="1:3" x14ac:dyDescent="0.2">
      <c r="A18249">
        <v>132</v>
      </c>
      <c r="B18249">
        <v>31</v>
      </c>
      <c r="C18249">
        <v>113</v>
      </c>
    </row>
    <row r="18250" spans="1:3" x14ac:dyDescent="0.2">
      <c r="A18250">
        <v>132</v>
      </c>
      <c r="B18250">
        <v>32</v>
      </c>
      <c r="C18250">
        <v>65</v>
      </c>
    </row>
    <row r="18251" spans="1:3" x14ac:dyDescent="0.2">
      <c r="A18251">
        <v>132</v>
      </c>
      <c r="B18251">
        <v>33</v>
      </c>
      <c r="C18251">
        <v>122</v>
      </c>
    </row>
    <row r="18252" spans="1:3" x14ac:dyDescent="0.2">
      <c r="A18252">
        <v>132</v>
      </c>
      <c r="B18252">
        <v>34</v>
      </c>
      <c r="C18252">
        <v>122</v>
      </c>
    </row>
    <row r="18253" spans="1:3" x14ac:dyDescent="0.2">
      <c r="A18253">
        <v>132</v>
      </c>
      <c r="B18253">
        <v>35</v>
      </c>
      <c r="C18253">
        <v>70</v>
      </c>
    </row>
    <row r="18254" spans="1:3" x14ac:dyDescent="0.2">
      <c r="A18254">
        <v>132</v>
      </c>
      <c r="B18254">
        <v>36</v>
      </c>
      <c r="C18254">
        <v>70</v>
      </c>
    </row>
    <row r="18255" spans="1:3" x14ac:dyDescent="0.2">
      <c r="A18255">
        <v>132</v>
      </c>
      <c r="B18255">
        <v>37</v>
      </c>
      <c r="C18255">
        <v>121</v>
      </c>
    </row>
    <row r="18256" spans="1:3" x14ac:dyDescent="0.2">
      <c r="A18256">
        <v>132</v>
      </c>
      <c r="B18256">
        <v>38</v>
      </c>
      <c r="C18256">
        <v>86</v>
      </c>
    </row>
    <row r="18257" spans="1:3" x14ac:dyDescent="0.2">
      <c r="A18257">
        <v>132</v>
      </c>
      <c r="B18257">
        <v>39</v>
      </c>
      <c r="C18257">
        <v>85</v>
      </c>
    </row>
    <row r="18258" spans="1:3" x14ac:dyDescent="0.2">
      <c r="A18258">
        <v>132</v>
      </c>
      <c r="B18258">
        <v>40</v>
      </c>
      <c r="C18258">
        <v>97</v>
      </c>
    </row>
    <row r="18259" spans="1:3" x14ac:dyDescent="0.2">
      <c r="A18259">
        <v>132</v>
      </c>
      <c r="B18259">
        <v>41</v>
      </c>
      <c r="C18259">
        <v>113</v>
      </c>
    </row>
    <row r="18260" spans="1:3" x14ac:dyDescent="0.2">
      <c r="A18260">
        <v>132</v>
      </c>
      <c r="B18260">
        <v>42</v>
      </c>
      <c r="C18260">
        <v>48</v>
      </c>
    </row>
    <row r="18261" spans="1:3" x14ac:dyDescent="0.2">
      <c r="A18261">
        <v>132</v>
      </c>
      <c r="B18261">
        <v>43</v>
      </c>
      <c r="C18261">
        <v>113</v>
      </c>
    </row>
    <row r="18262" spans="1:3" x14ac:dyDescent="0.2">
      <c r="A18262">
        <v>132</v>
      </c>
      <c r="B18262">
        <v>44</v>
      </c>
      <c r="C18262">
        <v>86</v>
      </c>
    </row>
    <row r="18263" spans="1:3" x14ac:dyDescent="0.2">
      <c r="A18263">
        <v>132</v>
      </c>
      <c r="B18263">
        <v>45</v>
      </c>
      <c r="C18263">
        <v>65</v>
      </c>
    </row>
    <row r="18264" spans="1:3" x14ac:dyDescent="0.2">
      <c r="A18264">
        <v>132</v>
      </c>
      <c r="B18264">
        <v>46</v>
      </c>
      <c r="C18264">
        <v>106</v>
      </c>
    </row>
    <row r="18265" spans="1:3" x14ac:dyDescent="0.2">
      <c r="A18265">
        <v>132</v>
      </c>
      <c r="B18265">
        <v>47</v>
      </c>
      <c r="C18265">
        <v>106</v>
      </c>
    </row>
    <row r="18266" spans="1:3" x14ac:dyDescent="0.2">
      <c r="A18266">
        <v>132</v>
      </c>
      <c r="B18266">
        <v>48</v>
      </c>
      <c r="C18266">
        <v>101</v>
      </c>
    </row>
    <row r="18267" spans="1:3" x14ac:dyDescent="0.2">
      <c r="A18267">
        <v>132</v>
      </c>
      <c r="B18267">
        <v>49</v>
      </c>
      <c r="C18267">
        <v>44</v>
      </c>
    </row>
    <row r="18268" spans="1:3" x14ac:dyDescent="0.2">
      <c r="A18268">
        <v>132</v>
      </c>
      <c r="B18268">
        <v>50</v>
      </c>
      <c r="C18268">
        <v>113</v>
      </c>
    </row>
    <row r="18269" spans="1:3" x14ac:dyDescent="0.2">
      <c r="A18269">
        <v>132</v>
      </c>
      <c r="B18269">
        <v>51</v>
      </c>
      <c r="C18269">
        <v>122</v>
      </c>
    </row>
    <row r="18270" spans="1:3" x14ac:dyDescent="0.2">
      <c r="A18270">
        <v>132</v>
      </c>
      <c r="B18270">
        <v>52</v>
      </c>
      <c r="C18270">
        <v>46</v>
      </c>
    </row>
    <row r="18271" spans="1:3" x14ac:dyDescent="0.2">
      <c r="A18271">
        <v>132</v>
      </c>
      <c r="B18271">
        <v>53</v>
      </c>
      <c r="C18271">
        <v>46</v>
      </c>
    </row>
    <row r="18272" spans="1:3" x14ac:dyDescent="0.2">
      <c r="A18272">
        <v>132</v>
      </c>
      <c r="B18272">
        <v>54</v>
      </c>
      <c r="C18272">
        <v>97</v>
      </c>
    </row>
    <row r="18273" spans="1:3" x14ac:dyDescent="0.2">
      <c r="A18273">
        <v>132</v>
      </c>
      <c r="B18273">
        <v>55</v>
      </c>
      <c r="C18273">
        <v>93</v>
      </c>
    </row>
    <row r="18274" spans="1:3" x14ac:dyDescent="0.2">
      <c r="A18274">
        <v>132</v>
      </c>
      <c r="B18274">
        <v>56</v>
      </c>
      <c r="C18274">
        <v>93</v>
      </c>
    </row>
    <row r="18275" spans="1:3" x14ac:dyDescent="0.2">
      <c r="A18275">
        <v>132</v>
      </c>
      <c r="B18275">
        <v>57</v>
      </c>
      <c r="C18275">
        <v>93</v>
      </c>
    </row>
    <row r="18276" spans="1:3" x14ac:dyDescent="0.2">
      <c r="A18276">
        <v>132</v>
      </c>
      <c r="B18276">
        <v>58</v>
      </c>
      <c r="C18276">
        <v>93</v>
      </c>
    </row>
    <row r="18277" spans="1:3" x14ac:dyDescent="0.2">
      <c r="A18277">
        <v>132</v>
      </c>
      <c r="B18277">
        <v>59</v>
      </c>
      <c r="C18277">
        <v>122</v>
      </c>
    </row>
    <row r="18278" spans="1:3" x14ac:dyDescent="0.2">
      <c r="A18278">
        <v>132</v>
      </c>
      <c r="B18278">
        <v>60</v>
      </c>
      <c r="C18278">
        <v>119</v>
      </c>
    </row>
    <row r="18279" spans="1:3" x14ac:dyDescent="0.2">
      <c r="A18279">
        <v>132</v>
      </c>
      <c r="B18279">
        <v>61</v>
      </c>
      <c r="C18279">
        <v>101</v>
      </c>
    </row>
    <row r="18280" spans="1:3" x14ac:dyDescent="0.2">
      <c r="A18280">
        <v>132</v>
      </c>
      <c r="B18280">
        <v>62</v>
      </c>
      <c r="C18280">
        <v>65</v>
      </c>
    </row>
    <row r="18281" spans="1:3" x14ac:dyDescent="0.2">
      <c r="A18281">
        <v>132</v>
      </c>
      <c r="B18281">
        <v>63</v>
      </c>
      <c r="C18281">
        <v>86</v>
      </c>
    </row>
    <row r="18282" spans="1:3" x14ac:dyDescent="0.2">
      <c r="A18282">
        <v>132</v>
      </c>
      <c r="B18282">
        <v>64</v>
      </c>
      <c r="C18282">
        <v>37</v>
      </c>
    </row>
    <row r="18283" spans="1:3" x14ac:dyDescent="0.2">
      <c r="A18283">
        <v>132</v>
      </c>
      <c r="B18283">
        <v>65</v>
      </c>
      <c r="C18283">
        <v>67</v>
      </c>
    </row>
    <row r="18284" spans="1:3" x14ac:dyDescent="0.2">
      <c r="A18284">
        <v>132</v>
      </c>
      <c r="B18284">
        <v>66</v>
      </c>
      <c r="C18284">
        <v>63</v>
      </c>
    </row>
    <row r="18285" spans="1:3" x14ac:dyDescent="0.2">
      <c r="A18285">
        <v>132</v>
      </c>
      <c r="B18285">
        <v>67</v>
      </c>
      <c r="C18285">
        <v>86</v>
      </c>
    </row>
    <row r="18286" spans="1:3" x14ac:dyDescent="0.2">
      <c r="A18286">
        <v>132</v>
      </c>
      <c r="B18286">
        <v>68</v>
      </c>
      <c r="C18286">
        <v>120</v>
      </c>
    </row>
    <row r="18287" spans="1:3" x14ac:dyDescent="0.2">
      <c r="A18287">
        <v>132</v>
      </c>
      <c r="B18287">
        <v>69</v>
      </c>
      <c r="C18287">
        <v>108</v>
      </c>
    </row>
    <row r="18288" spans="1:3" x14ac:dyDescent="0.2">
      <c r="A18288">
        <v>132</v>
      </c>
      <c r="B18288">
        <v>70</v>
      </c>
      <c r="C18288">
        <v>63</v>
      </c>
    </row>
    <row r="18289" spans="1:3" x14ac:dyDescent="0.2">
      <c r="A18289">
        <v>132</v>
      </c>
      <c r="B18289">
        <v>71</v>
      </c>
      <c r="C18289">
        <v>92</v>
      </c>
    </row>
    <row r="18290" spans="1:3" x14ac:dyDescent="0.2">
      <c r="A18290">
        <v>132</v>
      </c>
      <c r="B18290">
        <v>72</v>
      </c>
      <c r="C18290">
        <v>85</v>
      </c>
    </row>
    <row r="18291" spans="1:3" x14ac:dyDescent="0.2">
      <c r="A18291">
        <v>132</v>
      </c>
      <c r="B18291">
        <v>73</v>
      </c>
      <c r="C18291">
        <v>46</v>
      </c>
    </row>
    <row r="18292" spans="1:3" x14ac:dyDescent="0.2">
      <c r="A18292">
        <v>132</v>
      </c>
      <c r="B18292">
        <v>74</v>
      </c>
      <c r="C18292">
        <v>92</v>
      </c>
    </row>
    <row r="18293" spans="1:3" x14ac:dyDescent="0.2">
      <c r="A18293">
        <v>132</v>
      </c>
      <c r="B18293">
        <v>75</v>
      </c>
      <c r="C18293">
        <v>37</v>
      </c>
    </row>
    <row r="18294" spans="1:3" x14ac:dyDescent="0.2">
      <c r="A18294">
        <v>132</v>
      </c>
      <c r="B18294">
        <v>76</v>
      </c>
      <c r="C18294">
        <v>123</v>
      </c>
    </row>
    <row r="18295" spans="1:3" x14ac:dyDescent="0.2">
      <c r="A18295">
        <v>132</v>
      </c>
      <c r="B18295">
        <v>77</v>
      </c>
      <c r="C18295">
        <v>123</v>
      </c>
    </row>
    <row r="18296" spans="1:3" x14ac:dyDescent="0.2">
      <c r="A18296">
        <v>132</v>
      </c>
      <c r="B18296">
        <v>78</v>
      </c>
      <c r="C18296">
        <v>46</v>
      </c>
    </row>
    <row r="18297" spans="1:3" x14ac:dyDescent="0.2">
      <c r="A18297">
        <v>132</v>
      </c>
      <c r="B18297">
        <v>79</v>
      </c>
      <c r="C18297">
        <v>92</v>
      </c>
    </row>
    <row r="18298" spans="1:3" x14ac:dyDescent="0.2">
      <c r="A18298">
        <v>132</v>
      </c>
      <c r="B18298">
        <v>80</v>
      </c>
      <c r="C18298">
        <v>63</v>
      </c>
    </row>
    <row r="18299" spans="1:3" x14ac:dyDescent="0.2">
      <c r="A18299">
        <v>132</v>
      </c>
      <c r="B18299">
        <v>81</v>
      </c>
      <c r="C18299">
        <v>97</v>
      </c>
    </row>
    <row r="18300" spans="1:3" x14ac:dyDescent="0.2">
      <c r="A18300">
        <v>132</v>
      </c>
      <c r="B18300">
        <v>82</v>
      </c>
      <c r="C18300">
        <v>70</v>
      </c>
    </row>
    <row r="18301" spans="1:3" x14ac:dyDescent="0.2">
      <c r="A18301">
        <v>132</v>
      </c>
      <c r="B18301">
        <v>83</v>
      </c>
      <c r="C18301">
        <v>67</v>
      </c>
    </row>
    <row r="18302" spans="1:3" x14ac:dyDescent="0.2">
      <c r="A18302">
        <v>132</v>
      </c>
      <c r="B18302">
        <v>84</v>
      </c>
      <c r="C18302">
        <v>114</v>
      </c>
    </row>
    <row r="18303" spans="1:3" x14ac:dyDescent="0.2">
      <c r="A18303">
        <v>132</v>
      </c>
      <c r="B18303">
        <v>85</v>
      </c>
      <c r="C18303">
        <v>117</v>
      </c>
    </row>
    <row r="18304" spans="1:3" x14ac:dyDescent="0.2">
      <c r="A18304">
        <v>132</v>
      </c>
      <c r="B18304">
        <v>86</v>
      </c>
      <c r="C18304">
        <v>98</v>
      </c>
    </row>
    <row r="18305" spans="1:3" x14ac:dyDescent="0.2">
      <c r="A18305">
        <v>132</v>
      </c>
      <c r="B18305">
        <v>87</v>
      </c>
      <c r="C18305">
        <v>86</v>
      </c>
    </row>
    <row r="18306" spans="1:3" x14ac:dyDescent="0.2">
      <c r="A18306">
        <v>132</v>
      </c>
      <c r="B18306">
        <v>88</v>
      </c>
      <c r="C18306">
        <v>87</v>
      </c>
    </row>
    <row r="18307" spans="1:3" x14ac:dyDescent="0.2">
      <c r="A18307">
        <v>132</v>
      </c>
      <c r="B18307">
        <v>89</v>
      </c>
      <c r="C18307">
        <v>46</v>
      </c>
    </row>
    <row r="18308" spans="1:3" x14ac:dyDescent="0.2">
      <c r="A18308">
        <v>132</v>
      </c>
      <c r="B18308">
        <v>90</v>
      </c>
      <c r="C18308">
        <v>10</v>
      </c>
    </row>
    <row r="18309" spans="1:3" x14ac:dyDescent="0.2">
      <c r="A18309">
        <v>132</v>
      </c>
      <c r="B18309">
        <v>91</v>
      </c>
      <c r="C18309">
        <v>76</v>
      </c>
    </row>
    <row r="18310" spans="1:3" x14ac:dyDescent="0.2">
      <c r="A18310">
        <v>132</v>
      </c>
      <c r="B18310">
        <v>92</v>
      </c>
      <c r="C18310">
        <v>121</v>
      </c>
    </row>
    <row r="18311" spans="1:3" x14ac:dyDescent="0.2">
      <c r="A18311">
        <v>132</v>
      </c>
      <c r="B18311">
        <v>93</v>
      </c>
      <c r="C18311">
        <v>110</v>
      </c>
    </row>
    <row r="18312" spans="1:3" x14ac:dyDescent="0.2">
      <c r="A18312">
        <v>132</v>
      </c>
      <c r="B18312">
        <v>94</v>
      </c>
      <c r="C18312">
        <v>110</v>
      </c>
    </row>
    <row r="18313" spans="1:3" x14ac:dyDescent="0.2">
      <c r="A18313">
        <v>132</v>
      </c>
      <c r="B18313">
        <v>95</v>
      </c>
      <c r="C18313">
        <v>83</v>
      </c>
    </row>
    <row r="18314" spans="1:3" x14ac:dyDescent="0.2">
      <c r="A18314">
        <v>132</v>
      </c>
      <c r="B18314">
        <v>96</v>
      </c>
      <c r="C18314">
        <v>83</v>
      </c>
    </row>
    <row r="18315" spans="1:3" x14ac:dyDescent="0.2">
      <c r="A18315">
        <v>132</v>
      </c>
      <c r="B18315">
        <v>97</v>
      </c>
      <c r="C18315">
        <v>101</v>
      </c>
    </row>
    <row r="18316" spans="1:3" x14ac:dyDescent="0.2">
      <c r="A18316">
        <v>132</v>
      </c>
      <c r="B18316">
        <v>98</v>
      </c>
      <c r="C18316">
        <v>98</v>
      </c>
    </row>
    <row r="18317" spans="1:3" x14ac:dyDescent="0.2">
      <c r="A18317">
        <v>132</v>
      </c>
      <c r="B18317">
        <v>99</v>
      </c>
      <c r="C18317">
        <v>87</v>
      </c>
    </row>
    <row r="18318" spans="1:3" x14ac:dyDescent="0.2">
      <c r="A18318">
        <v>132</v>
      </c>
      <c r="B18318">
        <v>100</v>
      </c>
      <c r="C18318">
        <v>67</v>
      </c>
    </row>
    <row r="18319" spans="1:3" x14ac:dyDescent="0.2">
      <c r="A18319">
        <v>132</v>
      </c>
      <c r="B18319">
        <v>101</v>
      </c>
      <c r="C18319">
        <v>120</v>
      </c>
    </row>
    <row r="18320" spans="1:3" x14ac:dyDescent="0.2">
      <c r="A18320">
        <v>132</v>
      </c>
      <c r="B18320">
        <v>102</v>
      </c>
      <c r="C18320">
        <v>120</v>
      </c>
    </row>
    <row r="18321" spans="1:3" x14ac:dyDescent="0.2">
      <c r="A18321">
        <v>132</v>
      </c>
      <c r="B18321">
        <v>103</v>
      </c>
      <c r="C18321">
        <v>112</v>
      </c>
    </row>
    <row r="18322" spans="1:3" x14ac:dyDescent="0.2">
      <c r="A18322">
        <v>132</v>
      </c>
      <c r="B18322">
        <v>104</v>
      </c>
      <c r="C18322">
        <v>92</v>
      </c>
    </row>
    <row r="18323" spans="1:3" x14ac:dyDescent="0.2">
      <c r="A18323">
        <v>132</v>
      </c>
      <c r="B18323">
        <v>105</v>
      </c>
      <c r="C18323">
        <v>44</v>
      </c>
    </row>
    <row r="18324" spans="1:3" x14ac:dyDescent="0.2">
      <c r="A18324">
        <v>132</v>
      </c>
      <c r="B18324">
        <v>106</v>
      </c>
      <c r="C18324">
        <v>119</v>
      </c>
    </row>
    <row r="18325" spans="1:3" x14ac:dyDescent="0.2">
      <c r="A18325">
        <v>132</v>
      </c>
      <c r="B18325">
        <v>107</v>
      </c>
      <c r="C18325">
        <v>120</v>
      </c>
    </row>
    <row r="18326" spans="1:3" x14ac:dyDescent="0.2">
      <c r="A18326">
        <v>132</v>
      </c>
      <c r="B18326">
        <v>108</v>
      </c>
      <c r="C18326">
        <v>121</v>
      </c>
    </row>
    <row r="18327" spans="1:3" x14ac:dyDescent="0.2">
      <c r="A18327">
        <v>132</v>
      </c>
      <c r="B18327">
        <v>109</v>
      </c>
      <c r="C18327">
        <v>121</v>
      </c>
    </row>
    <row r="18328" spans="1:3" x14ac:dyDescent="0.2">
      <c r="A18328">
        <v>132</v>
      </c>
      <c r="B18328">
        <v>110</v>
      </c>
      <c r="C18328">
        <v>119</v>
      </c>
    </row>
    <row r="18329" spans="1:3" x14ac:dyDescent="0.2">
      <c r="A18329">
        <v>132</v>
      </c>
      <c r="B18329">
        <v>111</v>
      </c>
      <c r="C18329">
        <v>119</v>
      </c>
    </row>
    <row r="18330" spans="1:3" x14ac:dyDescent="0.2">
      <c r="A18330">
        <v>132</v>
      </c>
      <c r="B18330">
        <v>112</v>
      </c>
      <c r="C18330">
        <v>121</v>
      </c>
    </row>
    <row r="18331" spans="1:3" x14ac:dyDescent="0.2">
      <c r="A18331">
        <v>132</v>
      </c>
      <c r="B18331">
        <v>113</v>
      </c>
      <c r="C18331">
        <v>101</v>
      </c>
    </row>
    <row r="18332" spans="1:3" x14ac:dyDescent="0.2">
      <c r="A18332">
        <v>132</v>
      </c>
      <c r="B18332">
        <v>114</v>
      </c>
      <c r="C18332">
        <v>119</v>
      </c>
    </row>
    <row r="18333" spans="1:3" x14ac:dyDescent="0.2">
      <c r="A18333">
        <v>132</v>
      </c>
      <c r="B18333">
        <v>115</v>
      </c>
      <c r="C18333">
        <v>10</v>
      </c>
    </row>
    <row r="18334" spans="1:3" x14ac:dyDescent="0.2">
      <c r="A18334">
        <v>132</v>
      </c>
      <c r="B18334">
        <v>116</v>
      </c>
      <c r="C18334">
        <v>93</v>
      </c>
    </row>
    <row r="18335" spans="1:3" x14ac:dyDescent="0.2">
      <c r="A18335">
        <v>132</v>
      </c>
      <c r="B18335">
        <v>117</v>
      </c>
      <c r="C18335">
        <v>86</v>
      </c>
    </row>
    <row r="18336" spans="1:3" x14ac:dyDescent="0.2">
      <c r="A18336">
        <v>132</v>
      </c>
      <c r="B18336">
        <v>118</v>
      </c>
      <c r="C18336">
        <v>125</v>
      </c>
    </row>
    <row r="18337" spans="1:3" x14ac:dyDescent="0.2">
      <c r="A18337">
        <v>132</v>
      </c>
      <c r="B18337">
        <v>119</v>
      </c>
      <c r="C18337">
        <v>98</v>
      </c>
    </row>
    <row r="18338" spans="1:3" x14ac:dyDescent="0.2">
      <c r="A18338">
        <v>132</v>
      </c>
      <c r="B18338">
        <v>120</v>
      </c>
      <c r="C18338">
        <v>98</v>
      </c>
    </row>
    <row r="18339" spans="1:3" x14ac:dyDescent="0.2">
      <c r="A18339">
        <v>132</v>
      </c>
      <c r="B18339">
        <v>121</v>
      </c>
      <c r="C18339">
        <v>120</v>
      </c>
    </row>
    <row r="18340" spans="1:3" x14ac:dyDescent="0.2">
      <c r="A18340">
        <v>132</v>
      </c>
      <c r="B18340">
        <v>122</v>
      </c>
      <c r="C18340">
        <v>123</v>
      </c>
    </row>
    <row r="18341" spans="1:3" x14ac:dyDescent="0.2">
      <c r="A18341">
        <v>132</v>
      </c>
      <c r="B18341">
        <v>123</v>
      </c>
      <c r="C18341">
        <v>119</v>
      </c>
    </row>
    <row r="18342" spans="1:3" x14ac:dyDescent="0.2">
      <c r="A18342">
        <v>132</v>
      </c>
      <c r="B18342">
        <v>124</v>
      </c>
      <c r="C18342">
        <v>119</v>
      </c>
    </row>
    <row r="18343" spans="1:3" x14ac:dyDescent="0.2">
      <c r="A18343">
        <v>132</v>
      </c>
      <c r="B18343">
        <v>125</v>
      </c>
      <c r="C18343">
        <v>125</v>
      </c>
    </row>
    <row r="18344" spans="1:3" x14ac:dyDescent="0.2">
      <c r="A18344">
        <v>132</v>
      </c>
      <c r="B18344">
        <v>126</v>
      </c>
      <c r="C18344">
        <v>125</v>
      </c>
    </row>
    <row r="18345" spans="1:3" x14ac:dyDescent="0.2">
      <c r="A18345">
        <v>132</v>
      </c>
      <c r="B18345">
        <v>127</v>
      </c>
      <c r="C18345">
        <v>98</v>
      </c>
    </row>
    <row r="18346" spans="1:3" x14ac:dyDescent="0.2">
      <c r="A18346">
        <v>132</v>
      </c>
      <c r="B18346">
        <v>128</v>
      </c>
      <c r="C18346">
        <v>120</v>
      </c>
    </row>
    <row r="18347" spans="1:3" x14ac:dyDescent="0.2">
      <c r="A18347">
        <v>132</v>
      </c>
      <c r="B18347">
        <v>129</v>
      </c>
      <c r="C18347">
        <v>98</v>
      </c>
    </row>
    <row r="18348" spans="1:3" x14ac:dyDescent="0.2">
      <c r="A18348">
        <v>132</v>
      </c>
      <c r="B18348">
        <v>130</v>
      </c>
      <c r="C18348">
        <v>86</v>
      </c>
    </row>
    <row r="18349" spans="1:3" x14ac:dyDescent="0.2">
      <c r="A18349">
        <v>132</v>
      </c>
      <c r="B18349">
        <v>131</v>
      </c>
      <c r="C18349">
        <v>98</v>
      </c>
    </row>
    <row r="18350" spans="1:3" x14ac:dyDescent="0.2">
      <c r="A18350">
        <v>132</v>
      </c>
      <c r="B18350">
        <v>132</v>
      </c>
      <c r="C18350">
        <v>132</v>
      </c>
    </row>
    <row r="18351" spans="1:3" x14ac:dyDescent="0.2">
      <c r="A18351">
        <v>132</v>
      </c>
      <c r="B18351">
        <v>133</v>
      </c>
      <c r="C18351">
        <v>125</v>
      </c>
    </row>
    <row r="18352" spans="1:3" x14ac:dyDescent="0.2">
      <c r="A18352">
        <v>132</v>
      </c>
      <c r="B18352">
        <v>134</v>
      </c>
      <c r="C18352">
        <v>125</v>
      </c>
    </row>
    <row r="18353" spans="1:3" x14ac:dyDescent="0.2">
      <c r="A18353">
        <v>132</v>
      </c>
      <c r="B18353">
        <v>135</v>
      </c>
      <c r="C18353">
        <v>125</v>
      </c>
    </row>
    <row r="18354" spans="1:3" x14ac:dyDescent="0.2">
      <c r="A18354">
        <v>132</v>
      </c>
      <c r="B18354">
        <v>136</v>
      </c>
      <c r="C18354">
        <v>125</v>
      </c>
    </row>
    <row r="18355" spans="1:3" x14ac:dyDescent="0.2">
      <c r="A18355">
        <v>132</v>
      </c>
      <c r="B18355">
        <v>137</v>
      </c>
      <c r="C18355">
        <v>125</v>
      </c>
    </row>
    <row r="18356" spans="1:3" x14ac:dyDescent="0.2">
      <c r="A18356">
        <v>133</v>
      </c>
      <c r="B18356">
        <v>0</v>
      </c>
      <c r="C18356">
        <v>105</v>
      </c>
    </row>
    <row r="18357" spans="1:3" x14ac:dyDescent="0.2">
      <c r="A18357">
        <v>133</v>
      </c>
      <c r="B18357">
        <v>1</v>
      </c>
      <c r="C18357">
        <v>66</v>
      </c>
    </row>
    <row r="18358" spans="1:3" x14ac:dyDescent="0.2">
      <c r="A18358">
        <v>133</v>
      </c>
      <c r="B18358">
        <v>2</v>
      </c>
      <c r="C18358">
        <v>49</v>
      </c>
    </row>
    <row r="18359" spans="1:3" x14ac:dyDescent="0.2">
      <c r="A18359">
        <v>133</v>
      </c>
      <c r="B18359">
        <v>3</v>
      </c>
      <c r="C18359">
        <v>80</v>
      </c>
    </row>
    <row r="18360" spans="1:3" x14ac:dyDescent="0.2">
      <c r="A18360">
        <v>133</v>
      </c>
      <c r="B18360">
        <v>4</v>
      </c>
      <c r="C18360">
        <v>70</v>
      </c>
    </row>
    <row r="18361" spans="1:3" x14ac:dyDescent="0.2">
      <c r="A18361">
        <v>133</v>
      </c>
      <c r="B18361">
        <v>5</v>
      </c>
      <c r="C18361">
        <v>99</v>
      </c>
    </row>
    <row r="18362" spans="1:3" x14ac:dyDescent="0.2">
      <c r="A18362">
        <v>133</v>
      </c>
      <c r="B18362">
        <v>6</v>
      </c>
      <c r="C18362">
        <v>80</v>
      </c>
    </row>
    <row r="18363" spans="1:3" x14ac:dyDescent="0.2">
      <c r="A18363">
        <v>133</v>
      </c>
      <c r="B18363">
        <v>7</v>
      </c>
      <c r="C18363">
        <v>83</v>
      </c>
    </row>
    <row r="18364" spans="1:3" x14ac:dyDescent="0.2">
      <c r="A18364">
        <v>133</v>
      </c>
      <c r="B18364">
        <v>8</v>
      </c>
      <c r="C18364">
        <v>85</v>
      </c>
    </row>
    <row r="18365" spans="1:3" x14ac:dyDescent="0.2">
      <c r="A18365">
        <v>133</v>
      </c>
      <c r="B18365">
        <v>9</v>
      </c>
      <c r="C18365">
        <v>99</v>
      </c>
    </row>
    <row r="18366" spans="1:3" x14ac:dyDescent="0.2">
      <c r="A18366">
        <v>133</v>
      </c>
      <c r="B18366">
        <v>10</v>
      </c>
      <c r="C18366">
        <v>110</v>
      </c>
    </row>
    <row r="18367" spans="1:3" x14ac:dyDescent="0.2">
      <c r="A18367">
        <v>133</v>
      </c>
      <c r="B18367">
        <v>11</v>
      </c>
      <c r="C18367">
        <v>70</v>
      </c>
    </row>
    <row r="18368" spans="1:3" x14ac:dyDescent="0.2">
      <c r="A18368">
        <v>133</v>
      </c>
      <c r="B18368">
        <v>12</v>
      </c>
      <c r="C18368">
        <v>99</v>
      </c>
    </row>
    <row r="18369" spans="1:3" x14ac:dyDescent="0.2">
      <c r="A18369">
        <v>133</v>
      </c>
      <c r="B18369">
        <v>13</v>
      </c>
      <c r="C18369">
        <v>83</v>
      </c>
    </row>
    <row r="18370" spans="1:3" x14ac:dyDescent="0.2">
      <c r="A18370">
        <v>133</v>
      </c>
      <c r="B18370">
        <v>14</v>
      </c>
      <c r="C18370">
        <v>83</v>
      </c>
    </row>
    <row r="18371" spans="1:3" x14ac:dyDescent="0.2">
      <c r="A18371">
        <v>133</v>
      </c>
      <c r="B18371">
        <v>15</v>
      </c>
      <c r="C18371">
        <v>66</v>
      </c>
    </row>
    <row r="18372" spans="1:3" x14ac:dyDescent="0.2">
      <c r="A18372">
        <v>133</v>
      </c>
      <c r="B18372">
        <v>16</v>
      </c>
      <c r="C18372">
        <v>70</v>
      </c>
    </row>
    <row r="18373" spans="1:3" x14ac:dyDescent="0.2">
      <c r="A18373">
        <v>133</v>
      </c>
      <c r="B18373">
        <v>17</v>
      </c>
      <c r="C18373">
        <v>49</v>
      </c>
    </row>
    <row r="18374" spans="1:3" x14ac:dyDescent="0.2">
      <c r="A18374">
        <v>133</v>
      </c>
      <c r="B18374">
        <v>18</v>
      </c>
      <c r="C18374">
        <v>70</v>
      </c>
    </row>
    <row r="18375" spans="1:3" x14ac:dyDescent="0.2">
      <c r="A18375">
        <v>133</v>
      </c>
      <c r="B18375">
        <v>19</v>
      </c>
      <c r="C18375">
        <v>66</v>
      </c>
    </row>
    <row r="18376" spans="1:3" x14ac:dyDescent="0.2">
      <c r="A18376">
        <v>133</v>
      </c>
      <c r="B18376">
        <v>20</v>
      </c>
      <c r="C18376">
        <v>83</v>
      </c>
    </row>
    <row r="18377" spans="1:3" x14ac:dyDescent="0.2">
      <c r="A18377">
        <v>133</v>
      </c>
      <c r="B18377">
        <v>21</v>
      </c>
      <c r="C18377">
        <v>46</v>
      </c>
    </row>
    <row r="18378" spans="1:3" x14ac:dyDescent="0.2">
      <c r="A18378">
        <v>133</v>
      </c>
      <c r="B18378">
        <v>22</v>
      </c>
      <c r="C18378">
        <v>85</v>
      </c>
    </row>
    <row r="18379" spans="1:3" x14ac:dyDescent="0.2">
      <c r="A18379">
        <v>133</v>
      </c>
      <c r="B18379">
        <v>23</v>
      </c>
      <c r="C18379">
        <v>83</v>
      </c>
    </row>
    <row r="18380" spans="1:3" x14ac:dyDescent="0.2">
      <c r="A18380">
        <v>133</v>
      </c>
      <c r="B18380">
        <v>24</v>
      </c>
      <c r="C18380">
        <v>65</v>
      </c>
    </row>
    <row r="18381" spans="1:3" x14ac:dyDescent="0.2">
      <c r="A18381">
        <v>133</v>
      </c>
      <c r="B18381">
        <v>25</v>
      </c>
      <c r="C18381">
        <v>105</v>
      </c>
    </row>
    <row r="18382" spans="1:3" x14ac:dyDescent="0.2">
      <c r="A18382">
        <v>133</v>
      </c>
      <c r="B18382">
        <v>26</v>
      </c>
      <c r="C18382">
        <v>66</v>
      </c>
    </row>
    <row r="18383" spans="1:3" x14ac:dyDescent="0.2">
      <c r="A18383">
        <v>133</v>
      </c>
      <c r="B18383">
        <v>27</v>
      </c>
      <c r="C18383">
        <v>113</v>
      </c>
    </row>
    <row r="18384" spans="1:3" x14ac:dyDescent="0.2">
      <c r="A18384">
        <v>133</v>
      </c>
      <c r="B18384">
        <v>28</v>
      </c>
      <c r="C18384">
        <v>122</v>
      </c>
    </row>
    <row r="18385" spans="1:3" x14ac:dyDescent="0.2">
      <c r="A18385">
        <v>133</v>
      </c>
      <c r="B18385">
        <v>29</v>
      </c>
      <c r="C18385">
        <v>99</v>
      </c>
    </row>
    <row r="18386" spans="1:3" x14ac:dyDescent="0.2">
      <c r="A18386">
        <v>133</v>
      </c>
      <c r="B18386">
        <v>30</v>
      </c>
      <c r="C18386">
        <v>65</v>
      </c>
    </row>
    <row r="18387" spans="1:3" x14ac:dyDescent="0.2">
      <c r="A18387">
        <v>133</v>
      </c>
      <c r="B18387">
        <v>31</v>
      </c>
      <c r="C18387">
        <v>97</v>
      </c>
    </row>
    <row r="18388" spans="1:3" x14ac:dyDescent="0.2">
      <c r="A18388">
        <v>133</v>
      </c>
      <c r="B18388">
        <v>32</v>
      </c>
      <c r="C18388">
        <v>88</v>
      </c>
    </row>
    <row r="18389" spans="1:3" x14ac:dyDescent="0.2">
      <c r="A18389">
        <v>133</v>
      </c>
      <c r="B18389">
        <v>33</v>
      </c>
      <c r="C18389">
        <v>46</v>
      </c>
    </row>
    <row r="18390" spans="1:3" x14ac:dyDescent="0.2">
      <c r="A18390">
        <v>133</v>
      </c>
      <c r="B18390">
        <v>34</v>
      </c>
      <c r="C18390">
        <v>46</v>
      </c>
    </row>
    <row r="18391" spans="1:3" x14ac:dyDescent="0.2">
      <c r="A18391">
        <v>133</v>
      </c>
      <c r="B18391">
        <v>35</v>
      </c>
      <c r="C18391">
        <v>80</v>
      </c>
    </row>
    <row r="18392" spans="1:3" x14ac:dyDescent="0.2">
      <c r="A18392">
        <v>133</v>
      </c>
      <c r="B18392">
        <v>36</v>
      </c>
      <c r="C18392">
        <v>80</v>
      </c>
    </row>
    <row r="18393" spans="1:3" x14ac:dyDescent="0.2">
      <c r="A18393">
        <v>133</v>
      </c>
      <c r="B18393">
        <v>37</v>
      </c>
      <c r="C18393">
        <v>121</v>
      </c>
    </row>
    <row r="18394" spans="1:3" x14ac:dyDescent="0.2">
      <c r="A18394">
        <v>133</v>
      </c>
      <c r="B18394">
        <v>38</v>
      </c>
      <c r="C18394">
        <v>86</v>
      </c>
    </row>
    <row r="18395" spans="1:3" x14ac:dyDescent="0.2">
      <c r="A18395">
        <v>133</v>
      </c>
      <c r="B18395">
        <v>39</v>
      </c>
      <c r="C18395">
        <v>85</v>
      </c>
    </row>
    <row r="18396" spans="1:3" x14ac:dyDescent="0.2">
      <c r="A18396">
        <v>133</v>
      </c>
      <c r="B18396">
        <v>40</v>
      </c>
      <c r="C18396">
        <v>97</v>
      </c>
    </row>
    <row r="18397" spans="1:3" x14ac:dyDescent="0.2">
      <c r="A18397">
        <v>133</v>
      </c>
      <c r="B18397">
        <v>41</v>
      </c>
      <c r="C18397">
        <v>113</v>
      </c>
    </row>
    <row r="18398" spans="1:3" x14ac:dyDescent="0.2">
      <c r="A18398">
        <v>133</v>
      </c>
      <c r="B18398">
        <v>42</v>
      </c>
      <c r="C18398">
        <v>97</v>
      </c>
    </row>
    <row r="18399" spans="1:3" x14ac:dyDescent="0.2">
      <c r="A18399">
        <v>133</v>
      </c>
      <c r="B18399">
        <v>43</v>
      </c>
      <c r="C18399">
        <v>48</v>
      </c>
    </row>
    <row r="18400" spans="1:3" x14ac:dyDescent="0.2">
      <c r="A18400">
        <v>133</v>
      </c>
      <c r="B18400">
        <v>44</v>
      </c>
      <c r="C18400">
        <v>121</v>
      </c>
    </row>
    <row r="18401" spans="1:3" x14ac:dyDescent="0.2">
      <c r="A18401">
        <v>133</v>
      </c>
      <c r="B18401">
        <v>45</v>
      </c>
      <c r="C18401">
        <v>88</v>
      </c>
    </row>
    <row r="18402" spans="1:3" x14ac:dyDescent="0.2">
      <c r="A18402">
        <v>133</v>
      </c>
      <c r="B18402">
        <v>46</v>
      </c>
      <c r="C18402">
        <v>60</v>
      </c>
    </row>
    <row r="18403" spans="1:3" x14ac:dyDescent="0.2">
      <c r="A18403">
        <v>133</v>
      </c>
      <c r="B18403">
        <v>47</v>
      </c>
      <c r="C18403">
        <v>60</v>
      </c>
    </row>
    <row r="18404" spans="1:3" x14ac:dyDescent="0.2">
      <c r="A18404">
        <v>133</v>
      </c>
      <c r="B18404">
        <v>48</v>
      </c>
      <c r="C18404">
        <v>101</v>
      </c>
    </row>
    <row r="18405" spans="1:3" x14ac:dyDescent="0.2">
      <c r="A18405">
        <v>133</v>
      </c>
      <c r="B18405">
        <v>49</v>
      </c>
      <c r="C18405">
        <v>37</v>
      </c>
    </row>
    <row r="18406" spans="1:3" x14ac:dyDescent="0.2">
      <c r="A18406">
        <v>133</v>
      </c>
      <c r="B18406">
        <v>50</v>
      </c>
      <c r="C18406">
        <v>48</v>
      </c>
    </row>
    <row r="18407" spans="1:3" x14ac:dyDescent="0.2">
      <c r="A18407">
        <v>133</v>
      </c>
      <c r="B18407">
        <v>51</v>
      </c>
      <c r="C18407">
        <v>122</v>
      </c>
    </row>
    <row r="18408" spans="1:3" x14ac:dyDescent="0.2">
      <c r="A18408">
        <v>133</v>
      </c>
      <c r="B18408">
        <v>52</v>
      </c>
      <c r="C18408">
        <v>46</v>
      </c>
    </row>
    <row r="18409" spans="1:3" x14ac:dyDescent="0.2">
      <c r="A18409">
        <v>133</v>
      </c>
      <c r="B18409">
        <v>53</v>
      </c>
      <c r="C18409">
        <v>46</v>
      </c>
    </row>
    <row r="18410" spans="1:3" x14ac:dyDescent="0.2">
      <c r="A18410">
        <v>133</v>
      </c>
      <c r="B18410">
        <v>54</v>
      </c>
      <c r="C18410">
        <v>10</v>
      </c>
    </row>
    <row r="18411" spans="1:3" x14ac:dyDescent="0.2">
      <c r="A18411">
        <v>133</v>
      </c>
      <c r="B18411">
        <v>55</v>
      </c>
      <c r="C18411">
        <v>76</v>
      </c>
    </row>
    <row r="18412" spans="1:3" x14ac:dyDescent="0.2">
      <c r="A18412">
        <v>133</v>
      </c>
      <c r="B18412">
        <v>56</v>
      </c>
      <c r="C18412">
        <v>93</v>
      </c>
    </row>
    <row r="18413" spans="1:3" x14ac:dyDescent="0.2">
      <c r="A18413">
        <v>133</v>
      </c>
      <c r="B18413">
        <v>57</v>
      </c>
      <c r="C18413">
        <v>93</v>
      </c>
    </row>
    <row r="18414" spans="1:3" x14ac:dyDescent="0.2">
      <c r="A18414">
        <v>133</v>
      </c>
      <c r="B18414">
        <v>58</v>
      </c>
      <c r="C18414">
        <v>76</v>
      </c>
    </row>
    <row r="18415" spans="1:3" x14ac:dyDescent="0.2">
      <c r="A18415">
        <v>133</v>
      </c>
      <c r="B18415">
        <v>59</v>
      </c>
      <c r="C18415">
        <v>122</v>
      </c>
    </row>
    <row r="18416" spans="1:3" x14ac:dyDescent="0.2">
      <c r="A18416">
        <v>133</v>
      </c>
      <c r="B18416">
        <v>60</v>
      </c>
      <c r="C18416">
        <v>86</v>
      </c>
    </row>
    <row r="18417" spans="1:3" x14ac:dyDescent="0.2">
      <c r="A18417">
        <v>133</v>
      </c>
      <c r="B18417">
        <v>61</v>
      </c>
      <c r="C18417">
        <v>110</v>
      </c>
    </row>
    <row r="18418" spans="1:3" x14ac:dyDescent="0.2">
      <c r="A18418">
        <v>133</v>
      </c>
      <c r="B18418">
        <v>62</v>
      </c>
      <c r="C18418">
        <v>65</v>
      </c>
    </row>
    <row r="18419" spans="1:3" x14ac:dyDescent="0.2">
      <c r="A18419">
        <v>133</v>
      </c>
      <c r="B18419">
        <v>63</v>
      </c>
      <c r="C18419">
        <v>121</v>
      </c>
    </row>
    <row r="18420" spans="1:3" x14ac:dyDescent="0.2">
      <c r="A18420">
        <v>133</v>
      </c>
      <c r="B18420">
        <v>64</v>
      </c>
      <c r="C18420">
        <v>92</v>
      </c>
    </row>
    <row r="18421" spans="1:3" x14ac:dyDescent="0.2">
      <c r="A18421">
        <v>133</v>
      </c>
      <c r="B18421">
        <v>65</v>
      </c>
      <c r="C18421">
        <v>87</v>
      </c>
    </row>
    <row r="18422" spans="1:3" x14ac:dyDescent="0.2">
      <c r="A18422">
        <v>133</v>
      </c>
      <c r="B18422">
        <v>66</v>
      </c>
      <c r="C18422">
        <v>44</v>
      </c>
    </row>
    <row r="18423" spans="1:3" x14ac:dyDescent="0.2">
      <c r="A18423">
        <v>133</v>
      </c>
      <c r="B18423">
        <v>67</v>
      </c>
      <c r="C18423">
        <v>86</v>
      </c>
    </row>
    <row r="18424" spans="1:3" x14ac:dyDescent="0.2">
      <c r="A18424">
        <v>133</v>
      </c>
      <c r="B18424">
        <v>68</v>
      </c>
      <c r="C18424">
        <v>120</v>
      </c>
    </row>
    <row r="18425" spans="1:3" x14ac:dyDescent="0.2">
      <c r="A18425">
        <v>133</v>
      </c>
      <c r="B18425">
        <v>69</v>
      </c>
      <c r="C18425">
        <v>113</v>
      </c>
    </row>
    <row r="18426" spans="1:3" x14ac:dyDescent="0.2">
      <c r="A18426">
        <v>133</v>
      </c>
      <c r="B18426">
        <v>70</v>
      </c>
      <c r="C18426">
        <v>63</v>
      </c>
    </row>
    <row r="18427" spans="1:3" x14ac:dyDescent="0.2">
      <c r="A18427">
        <v>133</v>
      </c>
      <c r="B18427">
        <v>71</v>
      </c>
      <c r="C18427">
        <v>92</v>
      </c>
    </row>
    <row r="18428" spans="1:3" x14ac:dyDescent="0.2">
      <c r="A18428">
        <v>133</v>
      </c>
      <c r="B18428">
        <v>72</v>
      </c>
      <c r="C18428">
        <v>85</v>
      </c>
    </row>
    <row r="18429" spans="1:3" x14ac:dyDescent="0.2">
      <c r="A18429">
        <v>133</v>
      </c>
      <c r="B18429">
        <v>73</v>
      </c>
      <c r="C18429">
        <v>46</v>
      </c>
    </row>
    <row r="18430" spans="1:3" x14ac:dyDescent="0.2">
      <c r="A18430">
        <v>133</v>
      </c>
      <c r="B18430">
        <v>74</v>
      </c>
      <c r="C18430">
        <v>92</v>
      </c>
    </row>
    <row r="18431" spans="1:3" x14ac:dyDescent="0.2">
      <c r="A18431">
        <v>133</v>
      </c>
      <c r="B18431">
        <v>75</v>
      </c>
      <c r="C18431">
        <v>92</v>
      </c>
    </row>
    <row r="18432" spans="1:3" x14ac:dyDescent="0.2">
      <c r="A18432">
        <v>133</v>
      </c>
      <c r="B18432">
        <v>76</v>
      </c>
      <c r="C18432">
        <v>106</v>
      </c>
    </row>
    <row r="18433" spans="1:3" x14ac:dyDescent="0.2">
      <c r="A18433">
        <v>133</v>
      </c>
      <c r="B18433">
        <v>77</v>
      </c>
      <c r="C18433">
        <v>123</v>
      </c>
    </row>
    <row r="18434" spans="1:3" x14ac:dyDescent="0.2">
      <c r="A18434">
        <v>133</v>
      </c>
      <c r="B18434">
        <v>78</v>
      </c>
      <c r="C18434">
        <v>46</v>
      </c>
    </row>
    <row r="18435" spans="1:3" x14ac:dyDescent="0.2">
      <c r="A18435">
        <v>133</v>
      </c>
      <c r="B18435">
        <v>79</v>
      </c>
      <c r="C18435">
        <v>112</v>
      </c>
    </row>
    <row r="18436" spans="1:3" x14ac:dyDescent="0.2">
      <c r="A18436">
        <v>133</v>
      </c>
      <c r="B18436">
        <v>80</v>
      </c>
      <c r="C18436">
        <v>44</v>
      </c>
    </row>
    <row r="18437" spans="1:3" x14ac:dyDescent="0.2">
      <c r="A18437">
        <v>133</v>
      </c>
      <c r="B18437">
        <v>81</v>
      </c>
      <c r="C18437">
        <v>61</v>
      </c>
    </row>
    <row r="18438" spans="1:3" x14ac:dyDescent="0.2">
      <c r="A18438">
        <v>133</v>
      </c>
      <c r="B18438">
        <v>82</v>
      </c>
      <c r="C18438">
        <v>70</v>
      </c>
    </row>
    <row r="18439" spans="1:3" x14ac:dyDescent="0.2">
      <c r="A18439">
        <v>133</v>
      </c>
      <c r="B18439">
        <v>83</v>
      </c>
      <c r="C18439">
        <v>67</v>
      </c>
    </row>
    <row r="18440" spans="1:3" x14ac:dyDescent="0.2">
      <c r="A18440">
        <v>133</v>
      </c>
      <c r="B18440">
        <v>84</v>
      </c>
      <c r="C18440">
        <v>117</v>
      </c>
    </row>
    <row r="18441" spans="1:3" x14ac:dyDescent="0.2">
      <c r="A18441">
        <v>133</v>
      </c>
      <c r="B18441">
        <v>85</v>
      </c>
      <c r="C18441">
        <v>67</v>
      </c>
    </row>
    <row r="18442" spans="1:3" x14ac:dyDescent="0.2">
      <c r="A18442">
        <v>133</v>
      </c>
      <c r="B18442">
        <v>86</v>
      </c>
      <c r="C18442">
        <v>120</v>
      </c>
    </row>
    <row r="18443" spans="1:3" x14ac:dyDescent="0.2">
      <c r="A18443">
        <v>133</v>
      </c>
      <c r="B18443">
        <v>87</v>
      </c>
      <c r="C18443">
        <v>86</v>
      </c>
    </row>
    <row r="18444" spans="1:3" x14ac:dyDescent="0.2">
      <c r="A18444">
        <v>133</v>
      </c>
      <c r="B18444">
        <v>88</v>
      </c>
      <c r="C18444">
        <v>87</v>
      </c>
    </row>
    <row r="18445" spans="1:3" x14ac:dyDescent="0.2">
      <c r="A18445">
        <v>133</v>
      </c>
      <c r="B18445">
        <v>89</v>
      </c>
      <c r="C18445">
        <v>85</v>
      </c>
    </row>
    <row r="18446" spans="1:3" x14ac:dyDescent="0.2">
      <c r="A18446">
        <v>133</v>
      </c>
      <c r="B18446">
        <v>90</v>
      </c>
      <c r="C18446">
        <v>93</v>
      </c>
    </row>
    <row r="18447" spans="1:3" x14ac:dyDescent="0.2">
      <c r="A18447">
        <v>133</v>
      </c>
      <c r="B18447">
        <v>91</v>
      </c>
      <c r="C18447">
        <v>122</v>
      </c>
    </row>
    <row r="18448" spans="1:3" x14ac:dyDescent="0.2">
      <c r="A18448">
        <v>133</v>
      </c>
      <c r="B18448">
        <v>92</v>
      </c>
      <c r="C18448">
        <v>121</v>
      </c>
    </row>
    <row r="18449" spans="1:3" x14ac:dyDescent="0.2">
      <c r="A18449">
        <v>133</v>
      </c>
      <c r="B18449">
        <v>93</v>
      </c>
      <c r="C18449">
        <v>123</v>
      </c>
    </row>
    <row r="18450" spans="1:3" x14ac:dyDescent="0.2">
      <c r="A18450">
        <v>133</v>
      </c>
      <c r="B18450">
        <v>94</v>
      </c>
      <c r="C18450">
        <v>123</v>
      </c>
    </row>
    <row r="18451" spans="1:3" x14ac:dyDescent="0.2">
      <c r="A18451">
        <v>133</v>
      </c>
      <c r="B18451">
        <v>95</v>
      </c>
      <c r="C18451">
        <v>65</v>
      </c>
    </row>
    <row r="18452" spans="1:3" x14ac:dyDescent="0.2">
      <c r="A18452">
        <v>133</v>
      </c>
      <c r="B18452">
        <v>96</v>
      </c>
      <c r="C18452">
        <v>65</v>
      </c>
    </row>
    <row r="18453" spans="1:3" x14ac:dyDescent="0.2">
      <c r="A18453">
        <v>133</v>
      </c>
      <c r="B18453">
        <v>97</v>
      </c>
      <c r="C18453">
        <v>101</v>
      </c>
    </row>
    <row r="18454" spans="1:3" x14ac:dyDescent="0.2">
      <c r="A18454">
        <v>133</v>
      </c>
      <c r="B18454">
        <v>98</v>
      </c>
      <c r="C18454">
        <v>98</v>
      </c>
    </row>
    <row r="18455" spans="1:3" x14ac:dyDescent="0.2">
      <c r="A18455">
        <v>133</v>
      </c>
      <c r="B18455">
        <v>99</v>
      </c>
      <c r="C18455">
        <v>63</v>
      </c>
    </row>
    <row r="18456" spans="1:3" x14ac:dyDescent="0.2">
      <c r="A18456">
        <v>133</v>
      </c>
      <c r="B18456">
        <v>100</v>
      </c>
      <c r="C18456">
        <v>87</v>
      </c>
    </row>
    <row r="18457" spans="1:3" x14ac:dyDescent="0.2">
      <c r="A18457">
        <v>133</v>
      </c>
      <c r="B18457">
        <v>101</v>
      </c>
      <c r="C18457">
        <v>119</v>
      </c>
    </row>
    <row r="18458" spans="1:3" x14ac:dyDescent="0.2">
      <c r="A18458">
        <v>133</v>
      </c>
      <c r="B18458">
        <v>102</v>
      </c>
      <c r="C18458">
        <v>119</v>
      </c>
    </row>
    <row r="18459" spans="1:3" x14ac:dyDescent="0.2">
      <c r="A18459">
        <v>133</v>
      </c>
      <c r="B18459">
        <v>103</v>
      </c>
      <c r="C18459">
        <v>108</v>
      </c>
    </row>
    <row r="18460" spans="1:3" x14ac:dyDescent="0.2">
      <c r="A18460">
        <v>133</v>
      </c>
      <c r="B18460">
        <v>104</v>
      </c>
      <c r="C18460">
        <v>112</v>
      </c>
    </row>
    <row r="18461" spans="1:3" x14ac:dyDescent="0.2">
      <c r="A18461">
        <v>133</v>
      </c>
      <c r="B18461">
        <v>105</v>
      </c>
      <c r="C18461">
        <v>37</v>
      </c>
    </row>
    <row r="18462" spans="1:3" x14ac:dyDescent="0.2">
      <c r="A18462">
        <v>133</v>
      </c>
      <c r="B18462">
        <v>106</v>
      </c>
      <c r="C18462">
        <v>119</v>
      </c>
    </row>
    <row r="18463" spans="1:3" x14ac:dyDescent="0.2">
      <c r="A18463">
        <v>133</v>
      </c>
      <c r="B18463">
        <v>107</v>
      </c>
      <c r="C18463">
        <v>120</v>
      </c>
    </row>
    <row r="18464" spans="1:3" x14ac:dyDescent="0.2">
      <c r="A18464">
        <v>133</v>
      </c>
      <c r="B18464">
        <v>108</v>
      </c>
      <c r="C18464">
        <v>101</v>
      </c>
    </row>
    <row r="18465" spans="1:3" x14ac:dyDescent="0.2">
      <c r="A18465">
        <v>133</v>
      </c>
      <c r="B18465">
        <v>109</v>
      </c>
      <c r="C18465">
        <v>121</v>
      </c>
    </row>
    <row r="18466" spans="1:3" x14ac:dyDescent="0.2">
      <c r="A18466">
        <v>133</v>
      </c>
      <c r="B18466">
        <v>110</v>
      </c>
      <c r="C18466">
        <v>119</v>
      </c>
    </row>
    <row r="18467" spans="1:3" x14ac:dyDescent="0.2">
      <c r="A18467">
        <v>133</v>
      </c>
      <c r="B18467">
        <v>111</v>
      </c>
      <c r="C18467">
        <v>119</v>
      </c>
    </row>
    <row r="18468" spans="1:3" x14ac:dyDescent="0.2">
      <c r="A18468">
        <v>133</v>
      </c>
      <c r="B18468">
        <v>112</v>
      </c>
      <c r="C18468">
        <v>101</v>
      </c>
    </row>
    <row r="18469" spans="1:3" x14ac:dyDescent="0.2">
      <c r="A18469">
        <v>133</v>
      </c>
      <c r="B18469">
        <v>113</v>
      </c>
      <c r="C18469">
        <v>101</v>
      </c>
    </row>
    <row r="18470" spans="1:3" x14ac:dyDescent="0.2">
      <c r="A18470">
        <v>133</v>
      </c>
      <c r="B18470">
        <v>114</v>
      </c>
      <c r="C18470">
        <v>86</v>
      </c>
    </row>
    <row r="18471" spans="1:3" x14ac:dyDescent="0.2">
      <c r="A18471">
        <v>133</v>
      </c>
      <c r="B18471">
        <v>115</v>
      </c>
      <c r="C18471">
        <v>93</v>
      </c>
    </row>
    <row r="18472" spans="1:3" x14ac:dyDescent="0.2">
      <c r="A18472">
        <v>133</v>
      </c>
      <c r="B18472">
        <v>116</v>
      </c>
      <c r="C18472">
        <v>93</v>
      </c>
    </row>
    <row r="18473" spans="1:3" x14ac:dyDescent="0.2">
      <c r="A18473">
        <v>133</v>
      </c>
      <c r="B18473">
        <v>117</v>
      </c>
      <c r="C18473">
        <v>86</v>
      </c>
    </row>
    <row r="18474" spans="1:3" x14ac:dyDescent="0.2">
      <c r="A18474">
        <v>133</v>
      </c>
      <c r="B18474">
        <v>118</v>
      </c>
      <c r="C18474">
        <v>125</v>
      </c>
    </row>
    <row r="18475" spans="1:3" x14ac:dyDescent="0.2">
      <c r="A18475">
        <v>133</v>
      </c>
      <c r="B18475">
        <v>119</v>
      </c>
      <c r="C18475">
        <v>98</v>
      </c>
    </row>
    <row r="18476" spans="1:3" x14ac:dyDescent="0.2">
      <c r="A18476">
        <v>133</v>
      </c>
      <c r="B18476">
        <v>120</v>
      </c>
      <c r="C18476">
        <v>98</v>
      </c>
    </row>
    <row r="18477" spans="1:3" x14ac:dyDescent="0.2">
      <c r="A18477">
        <v>133</v>
      </c>
      <c r="B18477">
        <v>121</v>
      </c>
      <c r="C18477">
        <v>120</v>
      </c>
    </row>
    <row r="18478" spans="1:3" x14ac:dyDescent="0.2">
      <c r="A18478">
        <v>133</v>
      </c>
      <c r="B18478">
        <v>122</v>
      </c>
      <c r="C18478">
        <v>106</v>
      </c>
    </row>
    <row r="18479" spans="1:3" x14ac:dyDescent="0.2">
      <c r="A18479">
        <v>133</v>
      </c>
      <c r="B18479">
        <v>123</v>
      </c>
      <c r="C18479">
        <v>119</v>
      </c>
    </row>
    <row r="18480" spans="1:3" x14ac:dyDescent="0.2">
      <c r="A18480">
        <v>133</v>
      </c>
      <c r="B18480">
        <v>124</v>
      </c>
      <c r="C18480">
        <v>119</v>
      </c>
    </row>
    <row r="18481" spans="1:3" x14ac:dyDescent="0.2">
      <c r="A18481">
        <v>133</v>
      </c>
      <c r="B18481">
        <v>125</v>
      </c>
      <c r="C18481">
        <v>125</v>
      </c>
    </row>
    <row r="18482" spans="1:3" x14ac:dyDescent="0.2">
      <c r="A18482">
        <v>133</v>
      </c>
      <c r="B18482">
        <v>126</v>
      </c>
      <c r="C18482">
        <v>125</v>
      </c>
    </row>
    <row r="18483" spans="1:3" x14ac:dyDescent="0.2">
      <c r="A18483">
        <v>133</v>
      </c>
      <c r="B18483">
        <v>127</v>
      </c>
      <c r="C18483">
        <v>98</v>
      </c>
    </row>
    <row r="18484" spans="1:3" x14ac:dyDescent="0.2">
      <c r="A18484">
        <v>133</v>
      </c>
      <c r="B18484">
        <v>128</v>
      </c>
      <c r="C18484">
        <v>120</v>
      </c>
    </row>
    <row r="18485" spans="1:3" x14ac:dyDescent="0.2">
      <c r="A18485">
        <v>133</v>
      </c>
      <c r="B18485">
        <v>129</v>
      </c>
      <c r="C18485">
        <v>120</v>
      </c>
    </row>
    <row r="18486" spans="1:3" x14ac:dyDescent="0.2">
      <c r="A18486">
        <v>133</v>
      </c>
      <c r="B18486">
        <v>130</v>
      </c>
      <c r="C18486">
        <v>86</v>
      </c>
    </row>
    <row r="18487" spans="1:3" x14ac:dyDescent="0.2">
      <c r="A18487">
        <v>133</v>
      </c>
      <c r="B18487">
        <v>131</v>
      </c>
      <c r="C18487">
        <v>98</v>
      </c>
    </row>
    <row r="18488" spans="1:3" x14ac:dyDescent="0.2">
      <c r="A18488">
        <v>133</v>
      </c>
      <c r="B18488">
        <v>132</v>
      </c>
      <c r="C18488">
        <v>125</v>
      </c>
    </row>
    <row r="18489" spans="1:3" x14ac:dyDescent="0.2">
      <c r="A18489">
        <v>133</v>
      </c>
      <c r="B18489">
        <v>133</v>
      </c>
      <c r="C18489">
        <v>133</v>
      </c>
    </row>
    <row r="18490" spans="1:3" x14ac:dyDescent="0.2">
      <c r="A18490">
        <v>133</v>
      </c>
      <c r="B18490">
        <v>134</v>
      </c>
      <c r="C18490">
        <v>125</v>
      </c>
    </row>
    <row r="18491" spans="1:3" x14ac:dyDescent="0.2">
      <c r="A18491">
        <v>133</v>
      </c>
      <c r="B18491">
        <v>135</v>
      </c>
      <c r="C18491">
        <v>98</v>
      </c>
    </row>
    <row r="18492" spans="1:3" x14ac:dyDescent="0.2">
      <c r="A18492">
        <v>133</v>
      </c>
      <c r="B18492">
        <v>136</v>
      </c>
      <c r="C18492">
        <v>125</v>
      </c>
    </row>
    <row r="18493" spans="1:3" x14ac:dyDescent="0.2">
      <c r="A18493">
        <v>133</v>
      </c>
      <c r="B18493">
        <v>137</v>
      </c>
      <c r="C18493">
        <v>125</v>
      </c>
    </row>
    <row r="18494" spans="1:3" x14ac:dyDescent="0.2">
      <c r="A18494">
        <v>134</v>
      </c>
      <c r="B18494">
        <v>0</v>
      </c>
      <c r="C18494">
        <v>66</v>
      </c>
    </row>
    <row r="18495" spans="1:3" x14ac:dyDescent="0.2">
      <c r="A18495">
        <v>134</v>
      </c>
      <c r="B18495">
        <v>1</v>
      </c>
      <c r="C18495">
        <v>66</v>
      </c>
    </row>
    <row r="18496" spans="1:3" x14ac:dyDescent="0.2">
      <c r="A18496">
        <v>134</v>
      </c>
      <c r="B18496">
        <v>2</v>
      </c>
      <c r="C18496">
        <v>49</v>
      </c>
    </row>
    <row r="18497" spans="1:3" x14ac:dyDescent="0.2">
      <c r="A18497">
        <v>134</v>
      </c>
      <c r="B18497">
        <v>3</v>
      </c>
      <c r="C18497">
        <v>80</v>
      </c>
    </row>
    <row r="18498" spans="1:3" x14ac:dyDescent="0.2">
      <c r="A18498">
        <v>134</v>
      </c>
      <c r="B18498">
        <v>4</v>
      </c>
      <c r="C18498">
        <v>70</v>
      </c>
    </row>
    <row r="18499" spans="1:3" x14ac:dyDescent="0.2">
      <c r="A18499">
        <v>134</v>
      </c>
      <c r="B18499">
        <v>5</v>
      </c>
      <c r="C18499">
        <v>88</v>
      </c>
    </row>
    <row r="18500" spans="1:3" x14ac:dyDescent="0.2">
      <c r="A18500">
        <v>134</v>
      </c>
      <c r="B18500">
        <v>6</v>
      </c>
      <c r="C18500">
        <v>70</v>
      </c>
    </row>
    <row r="18501" spans="1:3" x14ac:dyDescent="0.2">
      <c r="A18501">
        <v>134</v>
      </c>
      <c r="B18501">
        <v>7</v>
      </c>
      <c r="C18501">
        <v>83</v>
      </c>
    </row>
    <row r="18502" spans="1:3" x14ac:dyDescent="0.2">
      <c r="A18502">
        <v>134</v>
      </c>
      <c r="B18502">
        <v>8</v>
      </c>
      <c r="C18502">
        <v>46</v>
      </c>
    </row>
    <row r="18503" spans="1:3" x14ac:dyDescent="0.2">
      <c r="A18503">
        <v>134</v>
      </c>
      <c r="B18503">
        <v>9</v>
      </c>
      <c r="C18503">
        <v>99</v>
      </c>
    </row>
    <row r="18504" spans="1:3" x14ac:dyDescent="0.2">
      <c r="A18504">
        <v>134</v>
      </c>
      <c r="B18504">
        <v>10</v>
      </c>
      <c r="C18504">
        <v>110</v>
      </c>
    </row>
    <row r="18505" spans="1:3" x14ac:dyDescent="0.2">
      <c r="A18505">
        <v>134</v>
      </c>
      <c r="B18505">
        <v>11</v>
      </c>
      <c r="C18505">
        <v>99</v>
      </c>
    </row>
    <row r="18506" spans="1:3" x14ac:dyDescent="0.2">
      <c r="A18506">
        <v>134</v>
      </c>
      <c r="B18506">
        <v>12</v>
      </c>
      <c r="C18506">
        <v>99</v>
      </c>
    </row>
    <row r="18507" spans="1:3" x14ac:dyDescent="0.2">
      <c r="A18507">
        <v>134</v>
      </c>
      <c r="B18507">
        <v>13</v>
      </c>
      <c r="C18507">
        <v>83</v>
      </c>
    </row>
    <row r="18508" spans="1:3" x14ac:dyDescent="0.2">
      <c r="A18508">
        <v>134</v>
      </c>
      <c r="B18508">
        <v>14</v>
      </c>
      <c r="C18508">
        <v>83</v>
      </c>
    </row>
    <row r="18509" spans="1:3" x14ac:dyDescent="0.2">
      <c r="A18509">
        <v>134</v>
      </c>
      <c r="B18509">
        <v>15</v>
      </c>
      <c r="C18509">
        <v>66</v>
      </c>
    </row>
    <row r="18510" spans="1:3" x14ac:dyDescent="0.2">
      <c r="A18510">
        <v>134</v>
      </c>
      <c r="B18510">
        <v>16</v>
      </c>
      <c r="C18510">
        <v>70</v>
      </c>
    </row>
    <row r="18511" spans="1:3" x14ac:dyDescent="0.2">
      <c r="A18511">
        <v>134</v>
      </c>
      <c r="B18511">
        <v>17</v>
      </c>
      <c r="C18511">
        <v>105</v>
      </c>
    </row>
    <row r="18512" spans="1:3" x14ac:dyDescent="0.2">
      <c r="A18512">
        <v>134</v>
      </c>
      <c r="B18512">
        <v>18</v>
      </c>
      <c r="C18512">
        <v>70</v>
      </c>
    </row>
    <row r="18513" spans="1:3" x14ac:dyDescent="0.2">
      <c r="A18513">
        <v>134</v>
      </c>
      <c r="B18513">
        <v>19</v>
      </c>
      <c r="C18513">
        <v>66</v>
      </c>
    </row>
    <row r="18514" spans="1:3" x14ac:dyDescent="0.2">
      <c r="A18514">
        <v>134</v>
      </c>
      <c r="B18514">
        <v>20</v>
      </c>
      <c r="C18514">
        <v>83</v>
      </c>
    </row>
    <row r="18515" spans="1:3" x14ac:dyDescent="0.2">
      <c r="A18515">
        <v>134</v>
      </c>
      <c r="B18515">
        <v>21</v>
      </c>
      <c r="C18515">
        <v>46</v>
      </c>
    </row>
    <row r="18516" spans="1:3" x14ac:dyDescent="0.2">
      <c r="A18516">
        <v>134</v>
      </c>
      <c r="B18516">
        <v>22</v>
      </c>
      <c r="C18516">
        <v>85</v>
      </c>
    </row>
    <row r="18517" spans="1:3" x14ac:dyDescent="0.2">
      <c r="A18517">
        <v>134</v>
      </c>
      <c r="B18517">
        <v>23</v>
      </c>
      <c r="C18517">
        <v>85</v>
      </c>
    </row>
    <row r="18518" spans="1:3" x14ac:dyDescent="0.2">
      <c r="A18518">
        <v>134</v>
      </c>
      <c r="B18518">
        <v>24</v>
      </c>
      <c r="C18518">
        <v>65</v>
      </c>
    </row>
    <row r="18519" spans="1:3" x14ac:dyDescent="0.2">
      <c r="A18519">
        <v>134</v>
      </c>
      <c r="B18519">
        <v>25</v>
      </c>
      <c r="C18519">
        <v>105</v>
      </c>
    </row>
    <row r="18520" spans="1:3" x14ac:dyDescent="0.2">
      <c r="A18520">
        <v>134</v>
      </c>
      <c r="B18520">
        <v>26</v>
      </c>
      <c r="C18520">
        <v>80</v>
      </c>
    </row>
    <row r="18521" spans="1:3" x14ac:dyDescent="0.2">
      <c r="A18521">
        <v>134</v>
      </c>
      <c r="B18521">
        <v>27</v>
      </c>
      <c r="C18521">
        <v>108</v>
      </c>
    </row>
    <row r="18522" spans="1:3" x14ac:dyDescent="0.2">
      <c r="A18522">
        <v>134</v>
      </c>
      <c r="B18522">
        <v>28</v>
      </c>
      <c r="C18522">
        <v>122</v>
      </c>
    </row>
    <row r="18523" spans="1:3" x14ac:dyDescent="0.2">
      <c r="A18523">
        <v>134</v>
      </c>
      <c r="B18523">
        <v>29</v>
      </c>
      <c r="C18523">
        <v>99</v>
      </c>
    </row>
    <row r="18524" spans="1:3" x14ac:dyDescent="0.2">
      <c r="A18524">
        <v>134</v>
      </c>
      <c r="B18524">
        <v>30</v>
      </c>
      <c r="C18524">
        <v>65</v>
      </c>
    </row>
    <row r="18525" spans="1:3" x14ac:dyDescent="0.2">
      <c r="A18525">
        <v>134</v>
      </c>
      <c r="B18525">
        <v>31</v>
      </c>
      <c r="C18525">
        <v>48</v>
      </c>
    </row>
    <row r="18526" spans="1:3" x14ac:dyDescent="0.2">
      <c r="A18526">
        <v>134</v>
      </c>
      <c r="B18526">
        <v>32</v>
      </c>
      <c r="C18526">
        <v>88</v>
      </c>
    </row>
    <row r="18527" spans="1:3" x14ac:dyDescent="0.2">
      <c r="A18527">
        <v>134</v>
      </c>
      <c r="B18527">
        <v>33</v>
      </c>
      <c r="C18527">
        <v>122</v>
      </c>
    </row>
    <row r="18528" spans="1:3" x14ac:dyDescent="0.2">
      <c r="A18528">
        <v>134</v>
      </c>
      <c r="B18528">
        <v>34</v>
      </c>
      <c r="C18528">
        <v>46</v>
      </c>
    </row>
    <row r="18529" spans="1:3" x14ac:dyDescent="0.2">
      <c r="A18529">
        <v>134</v>
      </c>
      <c r="B18529">
        <v>35</v>
      </c>
      <c r="C18529">
        <v>80</v>
      </c>
    </row>
    <row r="18530" spans="1:3" x14ac:dyDescent="0.2">
      <c r="A18530">
        <v>134</v>
      </c>
      <c r="B18530">
        <v>36</v>
      </c>
      <c r="C18530">
        <v>80</v>
      </c>
    </row>
    <row r="18531" spans="1:3" x14ac:dyDescent="0.2">
      <c r="A18531">
        <v>134</v>
      </c>
      <c r="B18531">
        <v>37</v>
      </c>
      <c r="C18531">
        <v>121</v>
      </c>
    </row>
    <row r="18532" spans="1:3" x14ac:dyDescent="0.2">
      <c r="A18532">
        <v>134</v>
      </c>
      <c r="B18532">
        <v>38</v>
      </c>
      <c r="C18532">
        <v>86</v>
      </c>
    </row>
    <row r="18533" spans="1:3" x14ac:dyDescent="0.2">
      <c r="A18533">
        <v>134</v>
      </c>
      <c r="B18533">
        <v>39</v>
      </c>
      <c r="C18533">
        <v>85</v>
      </c>
    </row>
    <row r="18534" spans="1:3" x14ac:dyDescent="0.2">
      <c r="A18534">
        <v>134</v>
      </c>
      <c r="B18534">
        <v>40</v>
      </c>
      <c r="C18534">
        <v>97</v>
      </c>
    </row>
    <row r="18535" spans="1:3" x14ac:dyDescent="0.2">
      <c r="A18535">
        <v>134</v>
      </c>
      <c r="B18535">
        <v>41</v>
      </c>
      <c r="C18535">
        <v>113</v>
      </c>
    </row>
    <row r="18536" spans="1:3" x14ac:dyDescent="0.2">
      <c r="A18536">
        <v>134</v>
      </c>
      <c r="B18536">
        <v>42</v>
      </c>
      <c r="C18536">
        <v>97</v>
      </c>
    </row>
    <row r="18537" spans="1:3" x14ac:dyDescent="0.2">
      <c r="A18537">
        <v>134</v>
      </c>
      <c r="B18537">
        <v>43</v>
      </c>
      <c r="C18537">
        <v>113</v>
      </c>
    </row>
    <row r="18538" spans="1:3" x14ac:dyDescent="0.2">
      <c r="A18538">
        <v>134</v>
      </c>
      <c r="B18538">
        <v>44</v>
      </c>
      <c r="C18538">
        <v>121</v>
      </c>
    </row>
    <row r="18539" spans="1:3" x14ac:dyDescent="0.2">
      <c r="A18539">
        <v>134</v>
      </c>
      <c r="B18539">
        <v>45</v>
      </c>
      <c r="C18539">
        <v>65</v>
      </c>
    </row>
    <row r="18540" spans="1:3" x14ac:dyDescent="0.2">
      <c r="A18540">
        <v>134</v>
      </c>
      <c r="B18540">
        <v>46</v>
      </c>
      <c r="C18540">
        <v>60</v>
      </c>
    </row>
    <row r="18541" spans="1:3" x14ac:dyDescent="0.2">
      <c r="A18541">
        <v>134</v>
      </c>
      <c r="B18541">
        <v>47</v>
      </c>
      <c r="C18541">
        <v>106</v>
      </c>
    </row>
    <row r="18542" spans="1:3" x14ac:dyDescent="0.2">
      <c r="A18542">
        <v>134</v>
      </c>
      <c r="B18542">
        <v>48</v>
      </c>
      <c r="C18542">
        <v>101</v>
      </c>
    </row>
    <row r="18543" spans="1:3" x14ac:dyDescent="0.2">
      <c r="A18543">
        <v>134</v>
      </c>
      <c r="B18543">
        <v>49</v>
      </c>
      <c r="C18543">
        <v>37</v>
      </c>
    </row>
    <row r="18544" spans="1:3" x14ac:dyDescent="0.2">
      <c r="A18544">
        <v>134</v>
      </c>
      <c r="B18544">
        <v>50</v>
      </c>
      <c r="C18544">
        <v>113</v>
      </c>
    </row>
    <row r="18545" spans="1:3" x14ac:dyDescent="0.2">
      <c r="A18545">
        <v>134</v>
      </c>
      <c r="B18545">
        <v>51</v>
      </c>
      <c r="C18545">
        <v>122</v>
      </c>
    </row>
    <row r="18546" spans="1:3" x14ac:dyDescent="0.2">
      <c r="A18546">
        <v>134</v>
      </c>
      <c r="B18546">
        <v>52</v>
      </c>
      <c r="C18546">
        <v>46</v>
      </c>
    </row>
    <row r="18547" spans="1:3" x14ac:dyDescent="0.2">
      <c r="A18547">
        <v>134</v>
      </c>
      <c r="B18547">
        <v>53</v>
      </c>
      <c r="C18547">
        <v>46</v>
      </c>
    </row>
    <row r="18548" spans="1:3" x14ac:dyDescent="0.2">
      <c r="A18548">
        <v>134</v>
      </c>
      <c r="B18548">
        <v>54</v>
      </c>
      <c r="C18548">
        <v>61</v>
      </c>
    </row>
    <row r="18549" spans="1:3" x14ac:dyDescent="0.2">
      <c r="A18549">
        <v>134</v>
      </c>
      <c r="B18549">
        <v>55</v>
      </c>
      <c r="C18549">
        <v>93</v>
      </c>
    </row>
    <row r="18550" spans="1:3" x14ac:dyDescent="0.2">
      <c r="A18550">
        <v>134</v>
      </c>
      <c r="B18550">
        <v>56</v>
      </c>
      <c r="C18550">
        <v>93</v>
      </c>
    </row>
    <row r="18551" spans="1:3" x14ac:dyDescent="0.2">
      <c r="A18551">
        <v>134</v>
      </c>
      <c r="B18551">
        <v>57</v>
      </c>
      <c r="C18551">
        <v>93</v>
      </c>
    </row>
    <row r="18552" spans="1:3" x14ac:dyDescent="0.2">
      <c r="A18552">
        <v>134</v>
      </c>
      <c r="B18552">
        <v>58</v>
      </c>
      <c r="C18552">
        <v>76</v>
      </c>
    </row>
    <row r="18553" spans="1:3" x14ac:dyDescent="0.2">
      <c r="A18553">
        <v>134</v>
      </c>
      <c r="B18553">
        <v>59</v>
      </c>
      <c r="C18553">
        <v>122</v>
      </c>
    </row>
    <row r="18554" spans="1:3" x14ac:dyDescent="0.2">
      <c r="A18554">
        <v>134</v>
      </c>
      <c r="B18554">
        <v>60</v>
      </c>
      <c r="C18554">
        <v>119</v>
      </c>
    </row>
    <row r="18555" spans="1:3" x14ac:dyDescent="0.2">
      <c r="A18555">
        <v>134</v>
      </c>
      <c r="B18555">
        <v>61</v>
      </c>
      <c r="C18555">
        <v>101</v>
      </c>
    </row>
    <row r="18556" spans="1:3" x14ac:dyDescent="0.2">
      <c r="A18556">
        <v>134</v>
      </c>
      <c r="B18556">
        <v>62</v>
      </c>
      <c r="C18556">
        <v>65</v>
      </c>
    </row>
    <row r="18557" spans="1:3" x14ac:dyDescent="0.2">
      <c r="A18557">
        <v>134</v>
      </c>
      <c r="B18557">
        <v>63</v>
      </c>
      <c r="C18557">
        <v>86</v>
      </c>
    </row>
    <row r="18558" spans="1:3" x14ac:dyDescent="0.2">
      <c r="A18558">
        <v>134</v>
      </c>
      <c r="B18558">
        <v>64</v>
      </c>
      <c r="C18558">
        <v>37</v>
      </c>
    </row>
    <row r="18559" spans="1:3" x14ac:dyDescent="0.2">
      <c r="A18559">
        <v>134</v>
      </c>
      <c r="B18559">
        <v>65</v>
      </c>
      <c r="C18559">
        <v>87</v>
      </c>
    </row>
    <row r="18560" spans="1:3" x14ac:dyDescent="0.2">
      <c r="A18560">
        <v>134</v>
      </c>
      <c r="B18560">
        <v>66</v>
      </c>
      <c r="C18560">
        <v>44</v>
      </c>
    </row>
    <row r="18561" spans="1:3" x14ac:dyDescent="0.2">
      <c r="A18561">
        <v>134</v>
      </c>
      <c r="B18561">
        <v>67</v>
      </c>
      <c r="C18561">
        <v>86</v>
      </c>
    </row>
    <row r="18562" spans="1:3" x14ac:dyDescent="0.2">
      <c r="A18562">
        <v>134</v>
      </c>
      <c r="B18562">
        <v>68</v>
      </c>
      <c r="C18562">
        <v>120</v>
      </c>
    </row>
    <row r="18563" spans="1:3" x14ac:dyDescent="0.2">
      <c r="A18563">
        <v>134</v>
      </c>
      <c r="B18563">
        <v>69</v>
      </c>
      <c r="C18563">
        <v>113</v>
      </c>
    </row>
    <row r="18564" spans="1:3" x14ac:dyDescent="0.2">
      <c r="A18564">
        <v>134</v>
      </c>
      <c r="B18564">
        <v>70</v>
      </c>
      <c r="C18564">
        <v>63</v>
      </c>
    </row>
    <row r="18565" spans="1:3" x14ac:dyDescent="0.2">
      <c r="A18565">
        <v>134</v>
      </c>
      <c r="B18565">
        <v>71</v>
      </c>
      <c r="C18565">
        <v>92</v>
      </c>
    </row>
    <row r="18566" spans="1:3" x14ac:dyDescent="0.2">
      <c r="A18566">
        <v>134</v>
      </c>
      <c r="B18566">
        <v>72</v>
      </c>
      <c r="C18566">
        <v>85</v>
      </c>
    </row>
    <row r="18567" spans="1:3" x14ac:dyDescent="0.2">
      <c r="A18567">
        <v>134</v>
      </c>
      <c r="B18567">
        <v>73</v>
      </c>
      <c r="C18567">
        <v>46</v>
      </c>
    </row>
    <row r="18568" spans="1:3" x14ac:dyDescent="0.2">
      <c r="A18568">
        <v>134</v>
      </c>
      <c r="B18568">
        <v>74</v>
      </c>
      <c r="C18568">
        <v>92</v>
      </c>
    </row>
    <row r="18569" spans="1:3" x14ac:dyDescent="0.2">
      <c r="A18569">
        <v>134</v>
      </c>
      <c r="B18569">
        <v>75</v>
      </c>
      <c r="C18569">
        <v>92</v>
      </c>
    </row>
    <row r="18570" spans="1:3" x14ac:dyDescent="0.2">
      <c r="A18570">
        <v>134</v>
      </c>
      <c r="B18570">
        <v>76</v>
      </c>
      <c r="C18570">
        <v>123</v>
      </c>
    </row>
    <row r="18571" spans="1:3" x14ac:dyDescent="0.2">
      <c r="A18571">
        <v>134</v>
      </c>
      <c r="B18571">
        <v>77</v>
      </c>
      <c r="C18571">
        <v>123</v>
      </c>
    </row>
    <row r="18572" spans="1:3" x14ac:dyDescent="0.2">
      <c r="A18572">
        <v>134</v>
      </c>
      <c r="B18572">
        <v>78</v>
      </c>
      <c r="C18572">
        <v>46</v>
      </c>
    </row>
    <row r="18573" spans="1:3" x14ac:dyDescent="0.2">
      <c r="A18573">
        <v>134</v>
      </c>
      <c r="B18573">
        <v>79</v>
      </c>
      <c r="C18573">
        <v>112</v>
      </c>
    </row>
    <row r="18574" spans="1:3" x14ac:dyDescent="0.2">
      <c r="A18574">
        <v>134</v>
      </c>
      <c r="B18574">
        <v>80</v>
      </c>
      <c r="C18574">
        <v>63</v>
      </c>
    </row>
    <row r="18575" spans="1:3" x14ac:dyDescent="0.2">
      <c r="A18575">
        <v>134</v>
      </c>
      <c r="B18575">
        <v>81</v>
      </c>
      <c r="C18575">
        <v>97</v>
      </c>
    </row>
    <row r="18576" spans="1:3" x14ac:dyDescent="0.2">
      <c r="A18576">
        <v>134</v>
      </c>
      <c r="B18576">
        <v>82</v>
      </c>
      <c r="C18576">
        <v>70</v>
      </c>
    </row>
    <row r="18577" spans="1:3" x14ac:dyDescent="0.2">
      <c r="A18577">
        <v>134</v>
      </c>
      <c r="B18577">
        <v>83</v>
      </c>
      <c r="C18577">
        <v>67</v>
      </c>
    </row>
    <row r="18578" spans="1:3" x14ac:dyDescent="0.2">
      <c r="A18578">
        <v>134</v>
      </c>
      <c r="B18578">
        <v>84</v>
      </c>
      <c r="C18578">
        <v>114</v>
      </c>
    </row>
    <row r="18579" spans="1:3" x14ac:dyDescent="0.2">
      <c r="A18579">
        <v>134</v>
      </c>
      <c r="B18579">
        <v>85</v>
      </c>
      <c r="C18579">
        <v>67</v>
      </c>
    </row>
    <row r="18580" spans="1:3" x14ac:dyDescent="0.2">
      <c r="A18580">
        <v>134</v>
      </c>
      <c r="B18580">
        <v>86</v>
      </c>
      <c r="C18580">
        <v>120</v>
      </c>
    </row>
    <row r="18581" spans="1:3" x14ac:dyDescent="0.2">
      <c r="A18581">
        <v>134</v>
      </c>
      <c r="B18581">
        <v>87</v>
      </c>
      <c r="C18581">
        <v>86</v>
      </c>
    </row>
    <row r="18582" spans="1:3" x14ac:dyDescent="0.2">
      <c r="A18582">
        <v>134</v>
      </c>
      <c r="B18582">
        <v>88</v>
      </c>
      <c r="C18582">
        <v>87</v>
      </c>
    </row>
    <row r="18583" spans="1:3" x14ac:dyDescent="0.2">
      <c r="A18583">
        <v>134</v>
      </c>
      <c r="B18583">
        <v>89</v>
      </c>
      <c r="C18583">
        <v>46</v>
      </c>
    </row>
    <row r="18584" spans="1:3" x14ac:dyDescent="0.2">
      <c r="A18584">
        <v>134</v>
      </c>
      <c r="B18584">
        <v>90</v>
      </c>
      <c r="C18584">
        <v>93</v>
      </c>
    </row>
    <row r="18585" spans="1:3" x14ac:dyDescent="0.2">
      <c r="A18585">
        <v>134</v>
      </c>
      <c r="B18585">
        <v>91</v>
      </c>
      <c r="C18585">
        <v>76</v>
      </c>
    </row>
    <row r="18586" spans="1:3" x14ac:dyDescent="0.2">
      <c r="A18586">
        <v>134</v>
      </c>
      <c r="B18586">
        <v>92</v>
      </c>
      <c r="C18586">
        <v>121</v>
      </c>
    </row>
    <row r="18587" spans="1:3" x14ac:dyDescent="0.2">
      <c r="A18587">
        <v>134</v>
      </c>
      <c r="B18587">
        <v>93</v>
      </c>
      <c r="C18587">
        <v>123</v>
      </c>
    </row>
    <row r="18588" spans="1:3" x14ac:dyDescent="0.2">
      <c r="A18588">
        <v>134</v>
      </c>
      <c r="B18588">
        <v>94</v>
      </c>
      <c r="C18588">
        <v>110</v>
      </c>
    </row>
    <row r="18589" spans="1:3" x14ac:dyDescent="0.2">
      <c r="A18589">
        <v>134</v>
      </c>
      <c r="B18589">
        <v>95</v>
      </c>
      <c r="C18589">
        <v>83</v>
      </c>
    </row>
    <row r="18590" spans="1:3" x14ac:dyDescent="0.2">
      <c r="A18590">
        <v>134</v>
      </c>
      <c r="B18590">
        <v>96</v>
      </c>
      <c r="C18590">
        <v>65</v>
      </c>
    </row>
    <row r="18591" spans="1:3" x14ac:dyDescent="0.2">
      <c r="A18591">
        <v>134</v>
      </c>
      <c r="B18591">
        <v>97</v>
      </c>
      <c r="C18591">
        <v>101</v>
      </c>
    </row>
    <row r="18592" spans="1:3" x14ac:dyDescent="0.2">
      <c r="A18592">
        <v>134</v>
      </c>
      <c r="B18592">
        <v>98</v>
      </c>
      <c r="C18592">
        <v>98</v>
      </c>
    </row>
    <row r="18593" spans="1:3" x14ac:dyDescent="0.2">
      <c r="A18593">
        <v>134</v>
      </c>
      <c r="B18593">
        <v>99</v>
      </c>
      <c r="C18593">
        <v>87</v>
      </c>
    </row>
    <row r="18594" spans="1:3" x14ac:dyDescent="0.2">
      <c r="A18594">
        <v>134</v>
      </c>
      <c r="B18594">
        <v>100</v>
      </c>
      <c r="C18594">
        <v>67</v>
      </c>
    </row>
    <row r="18595" spans="1:3" x14ac:dyDescent="0.2">
      <c r="A18595">
        <v>134</v>
      </c>
      <c r="B18595">
        <v>101</v>
      </c>
      <c r="C18595">
        <v>119</v>
      </c>
    </row>
    <row r="18596" spans="1:3" x14ac:dyDescent="0.2">
      <c r="A18596">
        <v>134</v>
      </c>
      <c r="B18596">
        <v>102</v>
      </c>
      <c r="C18596">
        <v>120</v>
      </c>
    </row>
    <row r="18597" spans="1:3" x14ac:dyDescent="0.2">
      <c r="A18597">
        <v>134</v>
      </c>
      <c r="B18597">
        <v>103</v>
      </c>
      <c r="C18597">
        <v>112</v>
      </c>
    </row>
    <row r="18598" spans="1:3" x14ac:dyDescent="0.2">
      <c r="A18598">
        <v>134</v>
      </c>
      <c r="B18598">
        <v>104</v>
      </c>
      <c r="C18598">
        <v>92</v>
      </c>
    </row>
    <row r="18599" spans="1:3" x14ac:dyDescent="0.2">
      <c r="A18599">
        <v>134</v>
      </c>
      <c r="B18599">
        <v>105</v>
      </c>
      <c r="C18599">
        <v>44</v>
      </c>
    </row>
    <row r="18600" spans="1:3" x14ac:dyDescent="0.2">
      <c r="A18600">
        <v>134</v>
      </c>
      <c r="B18600">
        <v>106</v>
      </c>
      <c r="C18600">
        <v>119</v>
      </c>
    </row>
    <row r="18601" spans="1:3" x14ac:dyDescent="0.2">
      <c r="A18601">
        <v>134</v>
      </c>
      <c r="B18601">
        <v>107</v>
      </c>
      <c r="C18601">
        <v>120</v>
      </c>
    </row>
    <row r="18602" spans="1:3" x14ac:dyDescent="0.2">
      <c r="A18602">
        <v>134</v>
      </c>
      <c r="B18602">
        <v>108</v>
      </c>
      <c r="C18602">
        <v>101</v>
      </c>
    </row>
    <row r="18603" spans="1:3" x14ac:dyDescent="0.2">
      <c r="A18603">
        <v>134</v>
      </c>
      <c r="B18603">
        <v>109</v>
      </c>
      <c r="C18603">
        <v>121</v>
      </c>
    </row>
    <row r="18604" spans="1:3" x14ac:dyDescent="0.2">
      <c r="A18604">
        <v>134</v>
      </c>
      <c r="B18604">
        <v>110</v>
      </c>
      <c r="C18604">
        <v>119</v>
      </c>
    </row>
    <row r="18605" spans="1:3" x14ac:dyDescent="0.2">
      <c r="A18605">
        <v>134</v>
      </c>
      <c r="B18605">
        <v>111</v>
      </c>
      <c r="C18605">
        <v>119</v>
      </c>
    </row>
    <row r="18606" spans="1:3" x14ac:dyDescent="0.2">
      <c r="A18606">
        <v>134</v>
      </c>
      <c r="B18606">
        <v>112</v>
      </c>
      <c r="C18606">
        <v>121</v>
      </c>
    </row>
    <row r="18607" spans="1:3" x14ac:dyDescent="0.2">
      <c r="A18607">
        <v>134</v>
      </c>
      <c r="B18607">
        <v>113</v>
      </c>
      <c r="C18607">
        <v>101</v>
      </c>
    </row>
    <row r="18608" spans="1:3" x14ac:dyDescent="0.2">
      <c r="A18608">
        <v>134</v>
      </c>
      <c r="B18608">
        <v>114</v>
      </c>
      <c r="C18608">
        <v>86</v>
      </c>
    </row>
    <row r="18609" spans="1:3" x14ac:dyDescent="0.2">
      <c r="A18609">
        <v>134</v>
      </c>
      <c r="B18609">
        <v>115</v>
      </c>
      <c r="C18609">
        <v>10</v>
      </c>
    </row>
    <row r="18610" spans="1:3" x14ac:dyDescent="0.2">
      <c r="A18610">
        <v>134</v>
      </c>
      <c r="B18610">
        <v>116</v>
      </c>
      <c r="C18610">
        <v>93</v>
      </c>
    </row>
    <row r="18611" spans="1:3" x14ac:dyDescent="0.2">
      <c r="A18611">
        <v>134</v>
      </c>
      <c r="B18611">
        <v>117</v>
      </c>
      <c r="C18611">
        <v>86</v>
      </c>
    </row>
    <row r="18612" spans="1:3" x14ac:dyDescent="0.2">
      <c r="A18612">
        <v>134</v>
      </c>
      <c r="B18612">
        <v>118</v>
      </c>
      <c r="C18612">
        <v>125</v>
      </c>
    </row>
    <row r="18613" spans="1:3" x14ac:dyDescent="0.2">
      <c r="A18613">
        <v>134</v>
      </c>
      <c r="B18613">
        <v>119</v>
      </c>
      <c r="C18613">
        <v>98</v>
      </c>
    </row>
    <row r="18614" spans="1:3" x14ac:dyDescent="0.2">
      <c r="A18614">
        <v>134</v>
      </c>
      <c r="B18614">
        <v>120</v>
      </c>
      <c r="C18614">
        <v>98</v>
      </c>
    </row>
    <row r="18615" spans="1:3" x14ac:dyDescent="0.2">
      <c r="A18615">
        <v>134</v>
      </c>
      <c r="B18615">
        <v>121</v>
      </c>
      <c r="C18615">
        <v>120</v>
      </c>
    </row>
    <row r="18616" spans="1:3" x14ac:dyDescent="0.2">
      <c r="A18616">
        <v>134</v>
      </c>
      <c r="B18616">
        <v>122</v>
      </c>
      <c r="C18616">
        <v>106</v>
      </c>
    </row>
    <row r="18617" spans="1:3" x14ac:dyDescent="0.2">
      <c r="A18617">
        <v>134</v>
      </c>
      <c r="B18617">
        <v>123</v>
      </c>
      <c r="C18617">
        <v>119</v>
      </c>
    </row>
    <row r="18618" spans="1:3" x14ac:dyDescent="0.2">
      <c r="A18618">
        <v>134</v>
      </c>
      <c r="B18618">
        <v>124</v>
      </c>
      <c r="C18618">
        <v>119</v>
      </c>
    </row>
    <row r="18619" spans="1:3" x14ac:dyDescent="0.2">
      <c r="A18619">
        <v>134</v>
      </c>
      <c r="B18619">
        <v>125</v>
      </c>
      <c r="C18619">
        <v>125</v>
      </c>
    </row>
    <row r="18620" spans="1:3" x14ac:dyDescent="0.2">
      <c r="A18620">
        <v>134</v>
      </c>
      <c r="B18620">
        <v>126</v>
      </c>
      <c r="C18620">
        <v>125</v>
      </c>
    </row>
    <row r="18621" spans="1:3" x14ac:dyDescent="0.2">
      <c r="A18621">
        <v>134</v>
      </c>
      <c r="B18621">
        <v>127</v>
      </c>
      <c r="C18621">
        <v>98</v>
      </c>
    </row>
    <row r="18622" spans="1:3" x14ac:dyDescent="0.2">
      <c r="A18622">
        <v>134</v>
      </c>
      <c r="B18622">
        <v>128</v>
      </c>
      <c r="C18622">
        <v>120</v>
      </c>
    </row>
    <row r="18623" spans="1:3" x14ac:dyDescent="0.2">
      <c r="A18623">
        <v>134</v>
      </c>
      <c r="B18623">
        <v>129</v>
      </c>
      <c r="C18623">
        <v>98</v>
      </c>
    </row>
    <row r="18624" spans="1:3" x14ac:dyDescent="0.2">
      <c r="A18624">
        <v>134</v>
      </c>
      <c r="B18624">
        <v>130</v>
      </c>
      <c r="C18624">
        <v>86</v>
      </c>
    </row>
    <row r="18625" spans="1:3" x14ac:dyDescent="0.2">
      <c r="A18625">
        <v>134</v>
      </c>
      <c r="B18625">
        <v>131</v>
      </c>
      <c r="C18625">
        <v>98</v>
      </c>
    </row>
    <row r="18626" spans="1:3" x14ac:dyDescent="0.2">
      <c r="A18626">
        <v>134</v>
      </c>
      <c r="B18626">
        <v>132</v>
      </c>
      <c r="C18626">
        <v>125</v>
      </c>
    </row>
    <row r="18627" spans="1:3" x14ac:dyDescent="0.2">
      <c r="A18627">
        <v>134</v>
      </c>
      <c r="B18627">
        <v>133</v>
      </c>
      <c r="C18627">
        <v>125</v>
      </c>
    </row>
    <row r="18628" spans="1:3" x14ac:dyDescent="0.2">
      <c r="A18628">
        <v>134</v>
      </c>
      <c r="B18628">
        <v>134</v>
      </c>
      <c r="C18628">
        <v>134</v>
      </c>
    </row>
    <row r="18629" spans="1:3" x14ac:dyDescent="0.2">
      <c r="A18629">
        <v>134</v>
      </c>
      <c r="B18629">
        <v>135</v>
      </c>
      <c r="C18629">
        <v>98</v>
      </c>
    </row>
    <row r="18630" spans="1:3" x14ac:dyDescent="0.2">
      <c r="A18630">
        <v>134</v>
      </c>
      <c r="B18630">
        <v>136</v>
      </c>
      <c r="C18630">
        <v>125</v>
      </c>
    </row>
    <row r="18631" spans="1:3" x14ac:dyDescent="0.2">
      <c r="A18631">
        <v>134</v>
      </c>
      <c r="B18631">
        <v>137</v>
      </c>
      <c r="C18631">
        <v>125</v>
      </c>
    </row>
    <row r="18632" spans="1:3" x14ac:dyDescent="0.2">
      <c r="A18632">
        <v>135</v>
      </c>
      <c r="B18632">
        <v>0</v>
      </c>
      <c r="C18632">
        <v>49</v>
      </c>
    </row>
    <row r="18633" spans="1:3" x14ac:dyDescent="0.2">
      <c r="A18633">
        <v>135</v>
      </c>
      <c r="B18633">
        <v>1</v>
      </c>
      <c r="C18633">
        <v>49</v>
      </c>
    </row>
    <row r="18634" spans="1:3" x14ac:dyDescent="0.2">
      <c r="A18634">
        <v>135</v>
      </c>
      <c r="B18634">
        <v>2</v>
      </c>
      <c r="C18634">
        <v>74</v>
      </c>
    </row>
    <row r="18635" spans="1:3" x14ac:dyDescent="0.2">
      <c r="A18635">
        <v>135</v>
      </c>
      <c r="B18635">
        <v>3</v>
      </c>
      <c r="C18635">
        <v>105</v>
      </c>
    </row>
    <row r="18636" spans="1:3" x14ac:dyDescent="0.2">
      <c r="A18636">
        <v>135</v>
      </c>
      <c r="B18636">
        <v>4</v>
      </c>
      <c r="C18636">
        <v>66</v>
      </c>
    </row>
    <row r="18637" spans="1:3" x14ac:dyDescent="0.2">
      <c r="A18637">
        <v>135</v>
      </c>
      <c r="B18637">
        <v>5</v>
      </c>
      <c r="C18637">
        <v>70</v>
      </c>
    </row>
    <row r="18638" spans="1:3" x14ac:dyDescent="0.2">
      <c r="A18638">
        <v>135</v>
      </c>
      <c r="B18638">
        <v>6</v>
      </c>
      <c r="C18638">
        <v>66</v>
      </c>
    </row>
    <row r="18639" spans="1:3" x14ac:dyDescent="0.2">
      <c r="A18639">
        <v>135</v>
      </c>
      <c r="B18639">
        <v>7</v>
      </c>
      <c r="C18639">
        <v>65</v>
      </c>
    </row>
    <row r="18640" spans="1:3" x14ac:dyDescent="0.2">
      <c r="A18640">
        <v>135</v>
      </c>
      <c r="B18640">
        <v>8</v>
      </c>
      <c r="C18640">
        <v>85</v>
      </c>
    </row>
    <row r="18641" spans="1:3" x14ac:dyDescent="0.2">
      <c r="A18641">
        <v>135</v>
      </c>
      <c r="B18641">
        <v>9</v>
      </c>
      <c r="C18641">
        <v>70</v>
      </c>
    </row>
    <row r="18642" spans="1:3" x14ac:dyDescent="0.2">
      <c r="A18642">
        <v>135</v>
      </c>
      <c r="B18642">
        <v>10</v>
      </c>
      <c r="C18642">
        <v>106</v>
      </c>
    </row>
    <row r="18643" spans="1:3" x14ac:dyDescent="0.2">
      <c r="A18643">
        <v>135</v>
      </c>
      <c r="B18643">
        <v>11</v>
      </c>
      <c r="C18643">
        <v>80</v>
      </c>
    </row>
    <row r="18644" spans="1:3" x14ac:dyDescent="0.2">
      <c r="A18644">
        <v>135</v>
      </c>
      <c r="B18644">
        <v>12</v>
      </c>
      <c r="C18644">
        <v>70</v>
      </c>
    </row>
    <row r="18645" spans="1:3" x14ac:dyDescent="0.2">
      <c r="A18645">
        <v>135</v>
      </c>
      <c r="B18645">
        <v>13</v>
      </c>
      <c r="C18645">
        <v>65</v>
      </c>
    </row>
    <row r="18646" spans="1:3" x14ac:dyDescent="0.2">
      <c r="A18646">
        <v>135</v>
      </c>
      <c r="B18646">
        <v>14</v>
      </c>
      <c r="C18646">
        <v>65</v>
      </c>
    </row>
    <row r="18647" spans="1:3" x14ac:dyDescent="0.2">
      <c r="A18647">
        <v>135</v>
      </c>
      <c r="B18647">
        <v>15</v>
      </c>
      <c r="C18647">
        <v>49</v>
      </c>
    </row>
    <row r="18648" spans="1:3" x14ac:dyDescent="0.2">
      <c r="A18648">
        <v>135</v>
      </c>
      <c r="B18648">
        <v>16</v>
      </c>
      <c r="C18648">
        <v>80</v>
      </c>
    </row>
    <row r="18649" spans="1:3" x14ac:dyDescent="0.2">
      <c r="A18649">
        <v>135</v>
      </c>
      <c r="B18649">
        <v>17</v>
      </c>
      <c r="C18649">
        <v>64</v>
      </c>
    </row>
    <row r="18650" spans="1:3" x14ac:dyDescent="0.2">
      <c r="A18650">
        <v>135</v>
      </c>
      <c r="B18650">
        <v>18</v>
      </c>
      <c r="C18650">
        <v>80</v>
      </c>
    </row>
    <row r="18651" spans="1:3" x14ac:dyDescent="0.2">
      <c r="A18651">
        <v>135</v>
      </c>
      <c r="B18651">
        <v>19</v>
      </c>
      <c r="C18651">
        <v>49</v>
      </c>
    </row>
    <row r="18652" spans="1:3" x14ac:dyDescent="0.2">
      <c r="A18652">
        <v>135</v>
      </c>
      <c r="B18652">
        <v>20</v>
      </c>
      <c r="C18652">
        <v>65</v>
      </c>
    </row>
    <row r="18653" spans="1:3" x14ac:dyDescent="0.2">
      <c r="A18653">
        <v>135</v>
      </c>
      <c r="B18653">
        <v>21</v>
      </c>
      <c r="C18653">
        <v>85</v>
      </c>
    </row>
    <row r="18654" spans="1:3" x14ac:dyDescent="0.2">
      <c r="A18654">
        <v>135</v>
      </c>
      <c r="B18654">
        <v>22</v>
      </c>
      <c r="C18654">
        <v>83</v>
      </c>
    </row>
    <row r="18655" spans="1:3" x14ac:dyDescent="0.2">
      <c r="A18655">
        <v>135</v>
      </c>
      <c r="B18655">
        <v>23</v>
      </c>
      <c r="C18655">
        <v>65</v>
      </c>
    </row>
    <row r="18656" spans="1:3" x14ac:dyDescent="0.2">
      <c r="A18656">
        <v>135</v>
      </c>
      <c r="B18656">
        <v>24</v>
      </c>
      <c r="C18656">
        <v>99</v>
      </c>
    </row>
    <row r="18657" spans="1:3" x14ac:dyDescent="0.2">
      <c r="A18657">
        <v>135</v>
      </c>
      <c r="B18657">
        <v>25</v>
      </c>
      <c r="C18657">
        <v>64</v>
      </c>
    </row>
    <row r="18658" spans="1:3" x14ac:dyDescent="0.2">
      <c r="A18658">
        <v>135</v>
      </c>
      <c r="B18658">
        <v>26</v>
      </c>
      <c r="C18658">
        <v>105</v>
      </c>
    </row>
    <row r="18659" spans="1:3" x14ac:dyDescent="0.2">
      <c r="A18659">
        <v>135</v>
      </c>
      <c r="B18659">
        <v>27</v>
      </c>
      <c r="C18659">
        <v>97</v>
      </c>
    </row>
    <row r="18660" spans="1:3" x14ac:dyDescent="0.2">
      <c r="A18660">
        <v>135</v>
      </c>
      <c r="B18660">
        <v>28</v>
      </c>
      <c r="C18660">
        <v>46</v>
      </c>
    </row>
    <row r="18661" spans="1:3" x14ac:dyDescent="0.2">
      <c r="A18661">
        <v>135</v>
      </c>
      <c r="B18661">
        <v>29</v>
      </c>
      <c r="C18661">
        <v>70</v>
      </c>
    </row>
    <row r="18662" spans="1:3" x14ac:dyDescent="0.2">
      <c r="A18662">
        <v>135</v>
      </c>
      <c r="B18662">
        <v>30</v>
      </c>
      <c r="C18662">
        <v>88</v>
      </c>
    </row>
    <row r="18663" spans="1:3" x14ac:dyDescent="0.2">
      <c r="A18663">
        <v>135</v>
      </c>
      <c r="B18663">
        <v>31</v>
      </c>
      <c r="C18663">
        <v>10</v>
      </c>
    </row>
    <row r="18664" spans="1:3" x14ac:dyDescent="0.2">
      <c r="A18664">
        <v>135</v>
      </c>
      <c r="B18664">
        <v>32</v>
      </c>
      <c r="C18664">
        <v>99</v>
      </c>
    </row>
    <row r="18665" spans="1:3" x14ac:dyDescent="0.2">
      <c r="A18665">
        <v>135</v>
      </c>
      <c r="B18665">
        <v>33</v>
      </c>
      <c r="C18665">
        <v>46</v>
      </c>
    </row>
    <row r="18666" spans="1:3" x14ac:dyDescent="0.2">
      <c r="A18666">
        <v>135</v>
      </c>
      <c r="B18666">
        <v>34</v>
      </c>
      <c r="C18666">
        <v>46</v>
      </c>
    </row>
    <row r="18667" spans="1:3" x14ac:dyDescent="0.2">
      <c r="A18667">
        <v>135</v>
      </c>
      <c r="B18667">
        <v>35</v>
      </c>
      <c r="C18667">
        <v>66</v>
      </c>
    </row>
    <row r="18668" spans="1:3" x14ac:dyDescent="0.2">
      <c r="A18668">
        <v>135</v>
      </c>
      <c r="B18668">
        <v>36</v>
      </c>
      <c r="C18668">
        <v>105</v>
      </c>
    </row>
    <row r="18669" spans="1:3" x14ac:dyDescent="0.2">
      <c r="A18669">
        <v>135</v>
      </c>
      <c r="B18669">
        <v>37</v>
      </c>
      <c r="C18669">
        <v>101</v>
      </c>
    </row>
    <row r="18670" spans="1:3" x14ac:dyDescent="0.2">
      <c r="A18670">
        <v>135</v>
      </c>
      <c r="B18670">
        <v>38</v>
      </c>
      <c r="C18670">
        <v>121</v>
      </c>
    </row>
    <row r="18671" spans="1:3" x14ac:dyDescent="0.2">
      <c r="A18671">
        <v>135</v>
      </c>
      <c r="B18671">
        <v>39</v>
      </c>
      <c r="C18671">
        <v>83</v>
      </c>
    </row>
    <row r="18672" spans="1:3" x14ac:dyDescent="0.2">
      <c r="A18672">
        <v>135</v>
      </c>
      <c r="B18672">
        <v>40</v>
      </c>
      <c r="C18672">
        <v>10</v>
      </c>
    </row>
    <row r="18673" spans="1:3" x14ac:dyDescent="0.2">
      <c r="A18673">
        <v>135</v>
      </c>
      <c r="B18673">
        <v>41</v>
      </c>
      <c r="C18673">
        <v>97</v>
      </c>
    </row>
    <row r="18674" spans="1:3" x14ac:dyDescent="0.2">
      <c r="A18674">
        <v>135</v>
      </c>
      <c r="B18674">
        <v>42</v>
      </c>
      <c r="C18674">
        <v>10</v>
      </c>
    </row>
    <row r="18675" spans="1:3" x14ac:dyDescent="0.2">
      <c r="A18675">
        <v>135</v>
      </c>
      <c r="B18675">
        <v>43</v>
      </c>
      <c r="C18675">
        <v>61</v>
      </c>
    </row>
    <row r="18676" spans="1:3" x14ac:dyDescent="0.2">
      <c r="A18676">
        <v>135</v>
      </c>
      <c r="B18676">
        <v>44</v>
      </c>
      <c r="C18676">
        <v>101</v>
      </c>
    </row>
    <row r="18677" spans="1:3" x14ac:dyDescent="0.2">
      <c r="A18677">
        <v>135</v>
      </c>
      <c r="B18677">
        <v>45</v>
      </c>
      <c r="C18677">
        <v>99</v>
      </c>
    </row>
    <row r="18678" spans="1:3" x14ac:dyDescent="0.2">
      <c r="A18678">
        <v>135</v>
      </c>
      <c r="B18678">
        <v>46</v>
      </c>
      <c r="C18678">
        <v>67</v>
      </c>
    </row>
    <row r="18679" spans="1:3" x14ac:dyDescent="0.2">
      <c r="A18679">
        <v>135</v>
      </c>
      <c r="B18679">
        <v>47</v>
      </c>
      <c r="C18679">
        <v>117</v>
      </c>
    </row>
    <row r="18680" spans="1:3" x14ac:dyDescent="0.2">
      <c r="A18680">
        <v>135</v>
      </c>
      <c r="B18680">
        <v>48</v>
      </c>
      <c r="C18680">
        <v>123</v>
      </c>
    </row>
    <row r="18681" spans="1:3" x14ac:dyDescent="0.2">
      <c r="A18681">
        <v>135</v>
      </c>
      <c r="B18681">
        <v>49</v>
      </c>
      <c r="C18681">
        <v>92</v>
      </c>
    </row>
    <row r="18682" spans="1:3" x14ac:dyDescent="0.2">
      <c r="A18682">
        <v>135</v>
      </c>
      <c r="B18682">
        <v>50</v>
      </c>
      <c r="C18682">
        <v>61</v>
      </c>
    </row>
    <row r="18683" spans="1:3" x14ac:dyDescent="0.2">
      <c r="A18683">
        <v>135</v>
      </c>
      <c r="B18683">
        <v>51</v>
      </c>
      <c r="C18683">
        <v>46</v>
      </c>
    </row>
    <row r="18684" spans="1:3" x14ac:dyDescent="0.2">
      <c r="A18684">
        <v>135</v>
      </c>
      <c r="B18684">
        <v>52</v>
      </c>
      <c r="C18684">
        <v>85</v>
      </c>
    </row>
    <row r="18685" spans="1:3" x14ac:dyDescent="0.2">
      <c r="A18685">
        <v>135</v>
      </c>
      <c r="B18685">
        <v>53</v>
      </c>
      <c r="C18685">
        <v>85</v>
      </c>
    </row>
    <row r="18686" spans="1:3" x14ac:dyDescent="0.2">
      <c r="A18686">
        <v>135</v>
      </c>
      <c r="B18686">
        <v>54</v>
      </c>
      <c r="C18686">
        <v>93</v>
      </c>
    </row>
    <row r="18687" spans="1:3" x14ac:dyDescent="0.2">
      <c r="A18687">
        <v>135</v>
      </c>
      <c r="B18687">
        <v>55</v>
      </c>
      <c r="C18687">
        <v>122</v>
      </c>
    </row>
    <row r="18688" spans="1:3" x14ac:dyDescent="0.2">
      <c r="A18688">
        <v>135</v>
      </c>
      <c r="B18688">
        <v>56</v>
      </c>
      <c r="C18688">
        <v>122</v>
      </c>
    </row>
    <row r="18689" spans="1:3" x14ac:dyDescent="0.2">
      <c r="A18689">
        <v>135</v>
      </c>
      <c r="B18689">
        <v>57</v>
      </c>
      <c r="C18689">
        <v>76</v>
      </c>
    </row>
    <row r="18690" spans="1:3" x14ac:dyDescent="0.2">
      <c r="A18690">
        <v>135</v>
      </c>
      <c r="B18690">
        <v>58</v>
      </c>
      <c r="C18690">
        <v>122</v>
      </c>
    </row>
    <row r="18691" spans="1:3" x14ac:dyDescent="0.2">
      <c r="A18691">
        <v>135</v>
      </c>
      <c r="B18691">
        <v>59</v>
      </c>
      <c r="C18691">
        <v>46</v>
      </c>
    </row>
    <row r="18692" spans="1:3" x14ac:dyDescent="0.2">
      <c r="A18692">
        <v>135</v>
      </c>
      <c r="B18692">
        <v>60</v>
      </c>
      <c r="C18692">
        <v>86</v>
      </c>
    </row>
    <row r="18693" spans="1:3" x14ac:dyDescent="0.2">
      <c r="A18693">
        <v>135</v>
      </c>
      <c r="B18693">
        <v>61</v>
      </c>
      <c r="C18693">
        <v>123</v>
      </c>
    </row>
    <row r="18694" spans="1:3" x14ac:dyDescent="0.2">
      <c r="A18694">
        <v>135</v>
      </c>
      <c r="B18694">
        <v>62</v>
      </c>
      <c r="C18694">
        <v>99</v>
      </c>
    </row>
    <row r="18695" spans="1:3" x14ac:dyDescent="0.2">
      <c r="A18695">
        <v>135</v>
      </c>
      <c r="B18695">
        <v>63</v>
      </c>
      <c r="C18695">
        <v>121</v>
      </c>
    </row>
    <row r="18696" spans="1:3" x14ac:dyDescent="0.2">
      <c r="A18696">
        <v>135</v>
      </c>
      <c r="B18696">
        <v>64</v>
      </c>
      <c r="C18696">
        <v>112</v>
      </c>
    </row>
    <row r="18697" spans="1:3" x14ac:dyDescent="0.2">
      <c r="A18697">
        <v>135</v>
      </c>
      <c r="B18697">
        <v>65</v>
      </c>
      <c r="C18697">
        <v>63</v>
      </c>
    </row>
    <row r="18698" spans="1:3" x14ac:dyDescent="0.2">
      <c r="A18698">
        <v>135</v>
      </c>
      <c r="B18698">
        <v>66</v>
      </c>
      <c r="C18698">
        <v>92</v>
      </c>
    </row>
    <row r="18699" spans="1:3" x14ac:dyDescent="0.2">
      <c r="A18699">
        <v>135</v>
      </c>
      <c r="B18699">
        <v>67</v>
      </c>
      <c r="C18699">
        <v>86</v>
      </c>
    </row>
    <row r="18700" spans="1:3" x14ac:dyDescent="0.2">
      <c r="A18700">
        <v>135</v>
      </c>
      <c r="B18700">
        <v>68</v>
      </c>
      <c r="C18700">
        <v>119</v>
      </c>
    </row>
    <row r="18701" spans="1:3" x14ac:dyDescent="0.2">
      <c r="A18701">
        <v>135</v>
      </c>
      <c r="B18701">
        <v>69</v>
      </c>
      <c r="C18701">
        <v>97</v>
      </c>
    </row>
    <row r="18702" spans="1:3" x14ac:dyDescent="0.2">
      <c r="A18702">
        <v>135</v>
      </c>
      <c r="B18702">
        <v>70</v>
      </c>
      <c r="C18702">
        <v>37</v>
      </c>
    </row>
    <row r="18703" spans="1:3" x14ac:dyDescent="0.2">
      <c r="A18703">
        <v>135</v>
      </c>
      <c r="B18703">
        <v>71</v>
      </c>
      <c r="C18703">
        <v>113</v>
      </c>
    </row>
    <row r="18704" spans="1:3" x14ac:dyDescent="0.2">
      <c r="A18704">
        <v>135</v>
      </c>
      <c r="B18704">
        <v>72</v>
      </c>
      <c r="C18704">
        <v>83</v>
      </c>
    </row>
    <row r="18705" spans="1:3" x14ac:dyDescent="0.2">
      <c r="A18705">
        <v>135</v>
      </c>
      <c r="B18705">
        <v>73</v>
      </c>
      <c r="C18705">
        <v>46</v>
      </c>
    </row>
    <row r="18706" spans="1:3" x14ac:dyDescent="0.2">
      <c r="A18706">
        <v>135</v>
      </c>
      <c r="B18706">
        <v>74</v>
      </c>
      <c r="C18706">
        <v>108</v>
      </c>
    </row>
    <row r="18707" spans="1:3" x14ac:dyDescent="0.2">
      <c r="A18707">
        <v>135</v>
      </c>
      <c r="B18707">
        <v>75</v>
      </c>
      <c r="C18707">
        <v>112</v>
      </c>
    </row>
    <row r="18708" spans="1:3" x14ac:dyDescent="0.2">
      <c r="A18708">
        <v>135</v>
      </c>
      <c r="B18708">
        <v>76</v>
      </c>
      <c r="C18708">
        <v>114</v>
      </c>
    </row>
    <row r="18709" spans="1:3" x14ac:dyDescent="0.2">
      <c r="A18709">
        <v>135</v>
      </c>
      <c r="B18709">
        <v>77</v>
      </c>
      <c r="C18709">
        <v>60</v>
      </c>
    </row>
    <row r="18710" spans="1:3" x14ac:dyDescent="0.2">
      <c r="A18710">
        <v>135</v>
      </c>
      <c r="B18710">
        <v>78</v>
      </c>
      <c r="C18710">
        <v>85</v>
      </c>
    </row>
    <row r="18711" spans="1:3" x14ac:dyDescent="0.2">
      <c r="A18711">
        <v>135</v>
      </c>
      <c r="B18711">
        <v>79</v>
      </c>
      <c r="C18711">
        <v>113</v>
      </c>
    </row>
    <row r="18712" spans="1:3" x14ac:dyDescent="0.2">
      <c r="A18712">
        <v>135</v>
      </c>
      <c r="B18712">
        <v>80</v>
      </c>
      <c r="C18712">
        <v>37</v>
      </c>
    </row>
    <row r="18713" spans="1:3" x14ac:dyDescent="0.2">
      <c r="A18713">
        <v>135</v>
      </c>
      <c r="B18713">
        <v>81</v>
      </c>
      <c r="C18713">
        <v>93</v>
      </c>
    </row>
    <row r="18714" spans="1:3" x14ac:dyDescent="0.2">
      <c r="A18714">
        <v>135</v>
      </c>
      <c r="B18714">
        <v>82</v>
      </c>
      <c r="C18714">
        <v>66</v>
      </c>
    </row>
    <row r="18715" spans="1:3" x14ac:dyDescent="0.2">
      <c r="A18715">
        <v>135</v>
      </c>
      <c r="B18715">
        <v>83</v>
      </c>
      <c r="C18715">
        <v>87</v>
      </c>
    </row>
    <row r="18716" spans="1:3" x14ac:dyDescent="0.2">
      <c r="A18716">
        <v>135</v>
      </c>
      <c r="B18716">
        <v>84</v>
      </c>
      <c r="C18716">
        <v>67</v>
      </c>
    </row>
    <row r="18717" spans="1:3" x14ac:dyDescent="0.2">
      <c r="A18717">
        <v>135</v>
      </c>
      <c r="B18717">
        <v>85</v>
      </c>
      <c r="C18717">
        <v>87</v>
      </c>
    </row>
    <row r="18718" spans="1:3" x14ac:dyDescent="0.2">
      <c r="A18718">
        <v>135</v>
      </c>
      <c r="B18718">
        <v>86</v>
      </c>
      <c r="C18718">
        <v>120</v>
      </c>
    </row>
    <row r="18719" spans="1:3" x14ac:dyDescent="0.2">
      <c r="A18719">
        <v>135</v>
      </c>
      <c r="B18719">
        <v>87</v>
      </c>
      <c r="C18719">
        <v>121</v>
      </c>
    </row>
    <row r="18720" spans="1:3" x14ac:dyDescent="0.2">
      <c r="A18720">
        <v>135</v>
      </c>
      <c r="B18720">
        <v>88</v>
      </c>
      <c r="C18720">
        <v>63</v>
      </c>
    </row>
    <row r="18721" spans="1:3" x14ac:dyDescent="0.2">
      <c r="A18721">
        <v>135</v>
      </c>
      <c r="B18721">
        <v>89</v>
      </c>
      <c r="C18721">
        <v>85</v>
      </c>
    </row>
    <row r="18722" spans="1:3" x14ac:dyDescent="0.2">
      <c r="A18722">
        <v>135</v>
      </c>
      <c r="B18722">
        <v>90</v>
      </c>
      <c r="C18722">
        <v>76</v>
      </c>
    </row>
    <row r="18723" spans="1:3" x14ac:dyDescent="0.2">
      <c r="A18723">
        <v>135</v>
      </c>
      <c r="B18723">
        <v>91</v>
      </c>
      <c r="C18723">
        <v>46</v>
      </c>
    </row>
    <row r="18724" spans="1:3" x14ac:dyDescent="0.2">
      <c r="A18724">
        <v>135</v>
      </c>
      <c r="B18724">
        <v>92</v>
      </c>
      <c r="C18724">
        <v>101</v>
      </c>
    </row>
    <row r="18725" spans="1:3" x14ac:dyDescent="0.2">
      <c r="A18725">
        <v>135</v>
      </c>
      <c r="B18725">
        <v>93</v>
      </c>
      <c r="C18725">
        <v>60</v>
      </c>
    </row>
    <row r="18726" spans="1:3" x14ac:dyDescent="0.2">
      <c r="A18726">
        <v>135</v>
      </c>
      <c r="B18726">
        <v>94</v>
      </c>
      <c r="C18726">
        <v>106</v>
      </c>
    </row>
    <row r="18727" spans="1:3" x14ac:dyDescent="0.2">
      <c r="A18727">
        <v>135</v>
      </c>
      <c r="B18727">
        <v>95</v>
      </c>
      <c r="C18727">
        <v>65</v>
      </c>
    </row>
    <row r="18728" spans="1:3" x14ac:dyDescent="0.2">
      <c r="A18728">
        <v>135</v>
      </c>
      <c r="B18728">
        <v>96</v>
      </c>
      <c r="C18728">
        <v>88</v>
      </c>
    </row>
    <row r="18729" spans="1:3" x14ac:dyDescent="0.2">
      <c r="A18729">
        <v>135</v>
      </c>
      <c r="B18729">
        <v>97</v>
      </c>
      <c r="C18729">
        <v>123</v>
      </c>
    </row>
    <row r="18730" spans="1:3" x14ac:dyDescent="0.2">
      <c r="A18730">
        <v>135</v>
      </c>
      <c r="B18730">
        <v>98</v>
      </c>
      <c r="C18730">
        <v>98</v>
      </c>
    </row>
    <row r="18731" spans="1:3" x14ac:dyDescent="0.2">
      <c r="A18731">
        <v>135</v>
      </c>
      <c r="B18731">
        <v>99</v>
      </c>
      <c r="C18731">
        <v>44</v>
      </c>
    </row>
    <row r="18732" spans="1:3" x14ac:dyDescent="0.2">
      <c r="A18732">
        <v>135</v>
      </c>
      <c r="B18732">
        <v>100</v>
      </c>
      <c r="C18732">
        <v>63</v>
      </c>
    </row>
    <row r="18733" spans="1:3" x14ac:dyDescent="0.2">
      <c r="A18733">
        <v>135</v>
      </c>
      <c r="B18733">
        <v>101</v>
      </c>
      <c r="C18733">
        <v>119</v>
      </c>
    </row>
    <row r="18734" spans="1:3" x14ac:dyDescent="0.2">
      <c r="A18734">
        <v>135</v>
      </c>
      <c r="B18734">
        <v>102</v>
      </c>
      <c r="C18734">
        <v>119</v>
      </c>
    </row>
    <row r="18735" spans="1:3" x14ac:dyDescent="0.2">
      <c r="A18735">
        <v>135</v>
      </c>
      <c r="B18735">
        <v>103</v>
      </c>
      <c r="C18735">
        <v>48</v>
      </c>
    </row>
    <row r="18736" spans="1:3" x14ac:dyDescent="0.2">
      <c r="A18736">
        <v>135</v>
      </c>
      <c r="B18736">
        <v>104</v>
      </c>
      <c r="C18736">
        <v>113</v>
      </c>
    </row>
    <row r="18737" spans="1:3" x14ac:dyDescent="0.2">
      <c r="A18737">
        <v>135</v>
      </c>
      <c r="B18737">
        <v>105</v>
      </c>
      <c r="C18737">
        <v>92</v>
      </c>
    </row>
    <row r="18738" spans="1:3" x14ac:dyDescent="0.2">
      <c r="A18738">
        <v>135</v>
      </c>
      <c r="B18738">
        <v>106</v>
      </c>
      <c r="C18738">
        <v>86</v>
      </c>
    </row>
    <row r="18739" spans="1:3" x14ac:dyDescent="0.2">
      <c r="A18739">
        <v>135</v>
      </c>
      <c r="B18739">
        <v>107</v>
      </c>
      <c r="C18739">
        <v>119</v>
      </c>
    </row>
    <row r="18740" spans="1:3" x14ac:dyDescent="0.2">
      <c r="A18740">
        <v>135</v>
      </c>
      <c r="B18740">
        <v>108</v>
      </c>
      <c r="C18740">
        <v>110</v>
      </c>
    </row>
    <row r="18741" spans="1:3" x14ac:dyDescent="0.2">
      <c r="A18741">
        <v>135</v>
      </c>
      <c r="B18741">
        <v>109</v>
      </c>
      <c r="C18741">
        <v>101</v>
      </c>
    </row>
    <row r="18742" spans="1:3" x14ac:dyDescent="0.2">
      <c r="A18742">
        <v>135</v>
      </c>
      <c r="B18742">
        <v>110</v>
      </c>
      <c r="C18742">
        <v>86</v>
      </c>
    </row>
    <row r="18743" spans="1:3" x14ac:dyDescent="0.2">
      <c r="A18743">
        <v>135</v>
      </c>
      <c r="B18743">
        <v>111</v>
      </c>
      <c r="C18743">
        <v>86</v>
      </c>
    </row>
    <row r="18744" spans="1:3" x14ac:dyDescent="0.2">
      <c r="A18744">
        <v>135</v>
      </c>
      <c r="B18744">
        <v>112</v>
      </c>
      <c r="C18744">
        <v>101</v>
      </c>
    </row>
    <row r="18745" spans="1:3" x14ac:dyDescent="0.2">
      <c r="A18745">
        <v>135</v>
      </c>
      <c r="B18745">
        <v>113</v>
      </c>
      <c r="C18745">
        <v>110</v>
      </c>
    </row>
    <row r="18746" spans="1:3" x14ac:dyDescent="0.2">
      <c r="A18746">
        <v>135</v>
      </c>
      <c r="B18746">
        <v>114</v>
      </c>
      <c r="C18746">
        <v>86</v>
      </c>
    </row>
    <row r="18747" spans="1:3" x14ac:dyDescent="0.2">
      <c r="A18747">
        <v>135</v>
      </c>
      <c r="B18747">
        <v>115</v>
      </c>
      <c r="C18747">
        <v>93</v>
      </c>
    </row>
    <row r="18748" spans="1:3" x14ac:dyDescent="0.2">
      <c r="A18748">
        <v>135</v>
      </c>
      <c r="B18748">
        <v>116</v>
      </c>
      <c r="C18748">
        <v>122</v>
      </c>
    </row>
    <row r="18749" spans="1:3" x14ac:dyDescent="0.2">
      <c r="A18749">
        <v>135</v>
      </c>
      <c r="B18749">
        <v>117</v>
      </c>
      <c r="C18749">
        <v>86</v>
      </c>
    </row>
    <row r="18750" spans="1:3" x14ac:dyDescent="0.2">
      <c r="A18750">
        <v>135</v>
      </c>
      <c r="B18750">
        <v>118</v>
      </c>
      <c r="C18750">
        <v>125</v>
      </c>
    </row>
    <row r="18751" spans="1:3" x14ac:dyDescent="0.2">
      <c r="A18751">
        <v>135</v>
      </c>
      <c r="B18751">
        <v>119</v>
      </c>
      <c r="C18751">
        <v>136</v>
      </c>
    </row>
    <row r="18752" spans="1:3" x14ac:dyDescent="0.2">
      <c r="A18752">
        <v>135</v>
      </c>
      <c r="B18752">
        <v>120</v>
      </c>
      <c r="C18752">
        <v>98</v>
      </c>
    </row>
    <row r="18753" spans="1:3" x14ac:dyDescent="0.2">
      <c r="A18753">
        <v>135</v>
      </c>
      <c r="B18753">
        <v>121</v>
      </c>
      <c r="C18753">
        <v>119</v>
      </c>
    </row>
    <row r="18754" spans="1:3" x14ac:dyDescent="0.2">
      <c r="A18754">
        <v>135</v>
      </c>
      <c r="B18754">
        <v>122</v>
      </c>
      <c r="C18754">
        <v>114</v>
      </c>
    </row>
    <row r="18755" spans="1:3" x14ac:dyDescent="0.2">
      <c r="A18755">
        <v>135</v>
      </c>
      <c r="B18755">
        <v>123</v>
      </c>
      <c r="C18755">
        <v>86</v>
      </c>
    </row>
    <row r="18756" spans="1:3" x14ac:dyDescent="0.2">
      <c r="A18756">
        <v>135</v>
      </c>
      <c r="B18756">
        <v>124</v>
      </c>
      <c r="C18756">
        <v>86</v>
      </c>
    </row>
    <row r="18757" spans="1:3" x14ac:dyDescent="0.2">
      <c r="A18757">
        <v>135</v>
      </c>
      <c r="B18757">
        <v>125</v>
      </c>
      <c r="C18757">
        <v>125</v>
      </c>
    </row>
    <row r="18758" spans="1:3" x14ac:dyDescent="0.2">
      <c r="A18758">
        <v>135</v>
      </c>
      <c r="B18758">
        <v>126</v>
      </c>
      <c r="C18758">
        <v>125</v>
      </c>
    </row>
    <row r="18759" spans="1:3" x14ac:dyDescent="0.2">
      <c r="A18759">
        <v>135</v>
      </c>
      <c r="B18759">
        <v>127</v>
      </c>
      <c r="C18759">
        <v>120</v>
      </c>
    </row>
    <row r="18760" spans="1:3" x14ac:dyDescent="0.2">
      <c r="A18760">
        <v>135</v>
      </c>
      <c r="B18760">
        <v>128</v>
      </c>
      <c r="C18760">
        <v>119</v>
      </c>
    </row>
    <row r="18761" spans="1:3" x14ac:dyDescent="0.2">
      <c r="A18761">
        <v>135</v>
      </c>
      <c r="B18761">
        <v>129</v>
      </c>
      <c r="C18761">
        <v>120</v>
      </c>
    </row>
    <row r="18762" spans="1:3" x14ac:dyDescent="0.2">
      <c r="A18762">
        <v>135</v>
      </c>
      <c r="B18762">
        <v>130</v>
      </c>
      <c r="C18762">
        <v>121</v>
      </c>
    </row>
    <row r="18763" spans="1:3" x14ac:dyDescent="0.2">
      <c r="A18763">
        <v>135</v>
      </c>
      <c r="B18763">
        <v>131</v>
      </c>
      <c r="C18763">
        <v>98</v>
      </c>
    </row>
    <row r="18764" spans="1:3" x14ac:dyDescent="0.2">
      <c r="A18764">
        <v>135</v>
      </c>
      <c r="B18764">
        <v>132</v>
      </c>
      <c r="C18764">
        <v>125</v>
      </c>
    </row>
    <row r="18765" spans="1:3" x14ac:dyDescent="0.2">
      <c r="A18765">
        <v>135</v>
      </c>
      <c r="B18765">
        <v>133</v>
      </c>
      <c r="C18765">
        <v>98</v>
      </c>
    </row>
    <row r="18766" spans="1:3" x14ac:dyDescent="0.2">
      <c r="A18766">
        <v>135</v>
      </c>
      <c r="B18766">
        <v>134</v>
      </c>
      <c r="C18766">
        <v>98</v>
      </c>
    </row>
    <row r="18767" spans="1:3" x14ac:dyDescent="0.2">
      <c r="A18767">
        <v>135</v>
      </c>
      <c r="B18767">
        <v>135</v>
      </c>
      <c r="C18767">
        <v>135</v>
      </c>
    </row>
    <row r="18768" spans="1:3" x14ac:dyDescent="0.2">
      <c r="A18768">
        <v>135</v>
      </c>
      <c r="B18768">
        <v>136</v>
      </c>
      <c r="C18768">
        <v>98</v>
      </c>
    </row>
    <row r="18769" spans="1:3" x14ac:dyDescent="0.2">
      <c r="A18769">
        <v>135</v>
      </c>
      <c r="B18769">
        <v>137</v>
      </c>
      <c r="C18769">
        <v>98</v>
      </c>
    </row>
    <row r="18770" spans="1:3" x14ac:dyDescent="0.2">
      <c r="A18770">
        <v>136</v>
      </c>
      <c r="B18770">
        <v>0</v>
      </c>
      <c r="C18770">
        <v>49</v>
      </c>
    </row>
    <row r="18771" spans="1:3" x14ac:dyDescent="0.2">
      <c r="A18771">
        <v>136</v>
      </c>
      <c r="B18771">
        <v>1</v>
      </c>
      <c r="C18771">
        <v>105</v>
      </c>
    </row>
    <row r="18772" spans="1:3" x14ac:dyDescent="0.2">
      <c r="A18772">
        <v>136</v>
      </c>
      <c r="B18772">
        <v>2</v>
      </c>
      <c r="C18772">
        <v>64</v>
      </c>
    </row>
    <row r="18773" spans="1:3" x14ac:dyDescent="0.2">
      <c r="A18773">
        <v>136</v>
      </c>
      <c r="B18773">
        <v>3</v>
      </c>
      <c r="C18773">
        <v>66</v>
      </c>
    </row>
    <row r="18774" spans="1:3" x14ac:dyDescent="0.2">
      <c r="A18774">
        <v>136</v>
      </c>
      <c r="B18774">
        <v>4</v>
      </c>
      <c r="C18774">
        <v>80</v>
      </c>
    </row>
    <row r="18775" spans="1:3" x14ac:dyDescent="0.2">
      <c r="A18775">
        <v>136</v>
      </c>
      <c r="B18775">
        <v>5</v>
      </c>
      <c r="C18775">
        <v>99</v>
      </c>
    </row>
    <row r="18776" spans="1:3" x14ac:dyDescent="0.2">
      <c r="A18776">
        <v>136</v>
      </c>
      <c r="B18776">
        <v>6</v>
      </c>
      <c r="C18776">
        <v>80</v>
      </c>
    </row>
    <row r="18777" spans="1:3" x14ac:dyDescent="0.2">
      <c r="A18777">
        <v>136</v>
      </c>
      <c r="B18777">
        <v>7</v>
      </c>
      <c r="C18777">
        <v>65</v>
      </c>
    </row>
    <row r="18778" spans="1:3" x14ac:dyDescent="0.2">
      <c r="A18778">
        <v>136</v>
      </c>
      <c r="B18778">
        <v>8</v>
      </c>
      <c r="C18778">
        <v>85</v>
      </c>
    </row>
    <row r="18779" spans="1:3" x14ac:dyDescent="0.2">
      <c r="A18779">
        <v>136</v>
      </c>
      <c r="B18779">
        <v>9</v>
      </c>
      <c r="C18779">
        <v>70</v>
      </c>
    </row>
    <row r="18780" spans="1:3" x14ac:dyDescent="0.2">
      <c r="A18780">
        <v>136</v>
      </c>
      <c r="B18780">
        <v>10</v>
      </c>
      <c r="C18780">
        <v>123</v>
      </c>
    </row>
    <row r="18781" spans="1:3" x14ac:dyDescent="0.2">
      <c r="A18781">
        <v>136</v>
      </c>
      <c r="B18781">
        <v>11</v>
      </c>
      <c r="C18781">
        <v>70</v>
      </c>
    </row>
    <row r="18782" spans="1:3" x14ac:dyDescent="0.2">
      <c r="A18782">
        <v>136</v>
      </c>
      <c r="B18782">
        <v>12</v>
      </c>
      <c r="C18782">
        <v>70</v>
      </c>
    </row>
    <row r="18783" spans="1:3" x14ac:dyDescent="0.2">
      <c r="A18783">
        <v>136</v>
      </c>
      <c r="B18783">
        <v>13</v>
      </c>
      <c r="C18783">
        <v>65</v>
      </c>
    </row>
    <row r="18784" spans="1:3" x14ac:dyDescent="0.2">
      <c r="A18784">
        <v>136</v>
      </c>
      <c r="B18784">
        <v>14</v>
      </c>
      <c r="C18784">
        <v>65</v>
      </c>
    </row>
    <row r="18785" spans="1:3" x14ac:dyDescent="0.2">
      <c r="A18785">
        <v>136</v>
      </c>
      <c r="B18785">
        <v>15</v>
      </c>
      <c r="C18785">
        <v>105</v>
      </c>
    </row>
    <row r="18786" spans="1:3" x14ac:dyDescent="0.2">
      <c r="A18786">
        <v>136</v>
      </c>
      <c r="B18786">
        <v>16</v>
      </c>
      <c r="C18786">
        <v>80</v>
      </c>
    </row>
    <row r="18787" spans="1:3" x14ac:dyDescent="0.2">
      <c r="A18787">
        <v>136</v>
      </c>
      <c r="B18787">
        <v>17</v>
      </c>
      <c r="C18787">
        <v>49</v>
      </c>
    </row>
    <row r="18788" spans="1:3" x14ac:dyDescent="0.2">
      <c r="A18788">
        <v>136</v>
      </c>
      <c r="B18788">
        <v>18</v>
      </c>
      <c r="C18788">
        <v>70</v>
      </c>
    </row>
    <row r="18789" spans="1:3" x14ac:dyDescent="0.2">
      <c r="A18789">
        <v>136</v>
      </c>
      <c r="B18789">
        <v>19</v>
      </c>
      <c r="C18789">
        <v>105</v>
      </c>
    </row>
    <row r="18790" spans="1:3" x14ac:dyDescent="0.2">
      <c r="A18790">
        <v>136</v>
      </c>
      <c r="B18790">
        <v>20</v>
      </c>
      <c r="C18790">
        <v>83</v>
      </c>
    </row>
    <row r="18791" spans="1:3" x14ac:dyDescent="0.2">
      <c r="A18791">
        <v>136</v>
      </c>
      <c r="B18791">
        <v>21</v>
      </c>
      <c r="C18791">
        <v>46</v>
      </c>
    </row>
    <row r="18792" spans="1:3" x14ac:dyDescent="0.2">
      <c r="A18792">
        <v>136</v>
      </c>
      <c r="B18792">
        <v>22</v>
      </c>
      <c r="C18792">
        <v>85</v>
      </c>
    </row>
    <row r="18793" spans="1:3" x14ac:dyDescent="0.2">
      <c r="A18793">
        <v>136</v>
      </c>
      <c r="B18793">
        <v>23</v>
      </c>
      <c r="C18793">
        <v>83</v>
      </c>
    </row>
    <row r="18794" spans="1:3" x14ac:dyDescent="0.2">
      <c r="A18794">
        <v>136</v>
      </c>
      <c r="B18794">
        <v>24</v>
      </c>
      <c r="C18794">
        <v>88</v>
      </c>
    </row>
    <row r="18795" spans="1:3" x14ac:dyDescent="0.2">
      <c r="A18795">
        <v>136</v>
      </c>
      <c r="B18795">
        <v>25</v>
      </c>
      <c r="C18795">
        <v>49</v>
      </c>
    </row>
    <row r="18796" spans="1:3" x14ac:dyDescent="0.2">
      <c r="A18796">
        <v>136</v>
      </c>
      <c r="B18796">
        <v>26</v>
      </c>
      <c r="C18796">
        <v>66</v>
      </c>
    </row>
    <row r="18797" spans="1:3" x14ac:dyDescent="0.2">
      <c r="A18797">
        <v>136</v>
      </c>
      <c r="B18797">
        <v>27</v>
      </c>
      <c r="C18797">
        <v>113</v>
      </c>
    </row>
    <row r="18798" spans="1:3" x14ac:dyDescent="0.2">
      <c r="A18798">
        <v>136</v>
      </c>
      <c r="B18798">
        <v>28</v>
      </c>
      <c r="C18798">
        <v>122</v>
      </c>
    </row>
    <row r="18799" spans="1:3" x14ac:dyDescent="0.2">
      <c r="A18799">
        <v>136</v>
      </c>
      <c r="B18799">
        <v>29</v>
      </c>
      <c r="C18799">
        <v>99</v>
      </c>
    </row>
    <row r="18800" spans="1:3" x14ac:dyDescent="0.2">
      <c r="A18800">
        <v>136</v>
      </c>
      <c r="B18800">
        <v>30</v>
      </c>
      <c r="C18800">
        <v>65</v>
      </c>
    </row>
    <row r="18801" spans="1:3" x14ac:dyDescent="0.2">
      <c r="A18801">
        <v>136</v>
      </c>
      <c r="B18801">
        <v>31</v>
      </c>
      <c r="C18801">
        <v>97</v>
      </c>
    </row>
    <row r="18802" spans="1:3" x14ac:dyDescent="0.2">
      <c r="A18802">
        <v>136</v>
      </c>
      <c r="B18802">
        <v>32</v>
      </c>
      <c r="C18802">
        <v>99</v>
      </c>
    </row>
    <row r="18803" spans="1:3" x14ac:dyDescent="0.2">
      <c r="A18803">
        <v>136</v>
      </c>
      <c r="B18803">
        <v>33</v>
      </c>
      <c r="C18803">
        <v>46</v>
      </c>
    </row>
    <row r="18804" spans="1:3" x14ac:dyDescent="0.2">
      <c r="A18804">
        <v>136</v>
      </c>
      <c r="B18804">
        <v>34</v>
      </c>
      <c r="C18804">
        <v>46</v>
      </c>
    </row>
    <row r="18805" spans="1:3" x14ac:dyDescent="0.2">
      <c r="A18805">
        <v>136</v>
      </c>
      <c r="B18805">
        <v>35</v>
      </c>
      <c r="C18805">
        <v>66</v>
      </c>
    </row>
    <row r="18806" spans="1:3" x14ac:dyDescent="0.2">
      <c r="A18806">
        <v>136</v>
      </c>
      <c r="B18806">
        <v>36</v>
      </c>
      <c r="C18806">
        <v>66</v>
      </c>
    </row>
    <row r="18807" spans="1:3" x14ac:dyDescent="0.2">
      <c r="A18807">
        <v>136</v>
      </c>
      <c r="B18807">
        <v>37</v>
      </c>
      <c r="C18807">
        <v>121</v>
      </c>
    </row>
    <row r="18808" spans="1:3" x14ac:dyDescent="0.2">
      <c r="A18808">
        <v>136</v>
      </c>
      <c r="B18808">
        <v>38</v>
      </c>
      <c r="C18808">
        <v>121</v>
      </c>
    </row>
    <row r="18809" spans="1:3" x14ac:dyDescent="0.2">
      <c r="A18809">
        <v>136</v>
      </c>
      <c r="B18809">
        <v>39</v>
      </c>
      <c r="C18809">
        <v>85</v>
      </c>
    </row>
    <row r="18810" spans="1:3" x14ac:dyDescent="0.2">
      <c r="A18810">
        <v>136</v>
      </c>
      <c r="B18810">
        <v>40</v>
      </c>
      <c r="C18810">
        <v>10</v>
      </c>
    </row>
    <row r="18811" spans="1:3" x14ac:dyDescent="0.2">
      <c r="A18811">
        <v>136</v>
      </c>
      <c r="B18811">
        <v>41</v>
      </c>
      <c r="C18811">
        <v>97</v>
      </c>
    </row>
    <row r="18812" spans="1:3" x14ac:dyDescent="0.2">
      <c r="A18812">
        <v>136</v>
      </c>
      <c r="B18812">
        <v>42</v>
      </c>
      <c r="C18812">
        <v>61</v>
      </c>
    </row>
    <row r="18813" spans="1:3" x14ac:dyDescent="0.2">
      <c r="A18813">
        <v>136</v>
      </c>
      <c r="B18813">
        <v>43</v>
      </c>
      <c r="C18813">
        <v>97</v>
      </c>
    </row>
    <row r="18814" spans="1:3" x14ac:dyDescent="0.2">
      <c r="A18814">
        <v>136</v>
      </c>
      <c r="B18814">
        <v>44</v>
      </c>
      <c r="C18814">
        <v>121</v>
      </c>
    </row>
    <row r="18815" spans="1:3" x14ac:dyDescent="0.2">
      <c r="A18815">
        <v>136</v>
      </c>
      <c r="B18815">
        <v>45</v>
      </c>
      <c r="C18815">
        <v>99</v>
      </c>
    </row>
    <row r="18816" spans="1:3" x14ac:dyDescent="0.2">
      <c r="A18816">
        <v>136</v>
      </c>
      <c r="B18816">
        <v>46</v>
      </c>
      <c r="C18816">
        <v>114</v>
      </c>
    </row>
    <row r="18817" spans="1:3" x14ac:dyDescent="0.2">
      <c r="A18817">
        <v>136</v>
      </c>
      <c r="B18817">
        <v>47</v>
      </c>
      <c r="C18817">
        <v>114</v>
      </c>
    </row>
    <row r="18818" spans="1:3" x14ac:dyDescent="0.2">
      <c r="A18818">
        <v>136</v>
      </c>
      <c r="B18818">
        <v>48</v>
      </c>
      <c r="C18818">
        <v>110</v>
      </c>
    </row>
    <row r="18819" spans="1:3" x14ac:dyDescent="0.2">
      <c r="A18819">
        <v>136</v>
      </c>
      <c r="B18819">
        <v>49</v>
      </c>
      <c r="C18819">
        <v>92</v>
      </c>
    </row>
    <row r="18820" spans="1:3" x14ac:dyDescent="0.2">
      <c r="A18820">
        <v>136</v>
      </c>
      <c r="B18820">
        <v>50</v>
      </c>
      <c r="C18820">
        <v>97</v>
      </c>
    </row>
    <row r="18821" spans="1:3" x14ac:dyDescent="0.2">
      <c r="A18821">
        <v>136</v>
      </c>
      <c r="B18821">
        <v>51</v>
      </c>
      <c r="C18821">
        <v>46</v>
      </c>
    </row>
    <row r="18822" spans="1:3" x14ac:dyDescent="0.2">
      <c r="A18822">
        <v>136</v>
      </c>
      <c r="B18822">
        <v>52</v>
      </c>
      <c r="C18822">
        <v>46</v>
      </c>
    </row>
    <row r="18823" spans="1:3" x14ac:dyDescent="0.2">
      <c r="A18823">
        <v>136</v>
      </c>
      <c r="B18823">
        <v>53</v>
      </c>
      <c r="C18823">
        <v>85</v>
      </c>
    </row>
    <row r="18824" spans="1:3" x14ac:dyDescent="0.2">
      <c r="A18824">
        <v>136</v>
      </c>
      <c r="B18824">
        <v>54</v>
      </c>
      <c r="C18824">
        <v>10</v>
      </c>
    </row>
    <row r="18825" spans="1:3" x14ac:dyDescent="0.2">
      <c r="A18825">
        <v>136</v>
      </c>
      <c r="B18825">
        <v>55</v>
      </c>
      <c r="C18825">
        <v>122</v>
      </c>
    </row>
    <row r="18826" spans="1:3" x14ac:dyDescent="0.2">
      <c r="A18826">
        <v>136</v>
      </c>
      <c r="B18826">
        <v>56</v>
      </c>
      <c r="C18826">
        <v>76</v>
      </c>
    </row>
    <row r="18827" spans="1:3" x14ac:dyDescent="0.2">
      <c r="A18827">
        <v>136</v>
      </c>
      <c r="B18827">
        <v>57</v>
      </c>
      <c r="C18827">
        <v>93</v>
      </c>
    </row>
    <row r="18828" spans="1:3" x14ac:dyDescent="0.2">
      <c r="A18828">
        <v>136</v>
      </c>
      <c r="B18828">
        <v>58</v>
      </c>
      <c r="C18828">
        <v>122</v>
      </c>
    </row>
    <row r="18829" spans="1:3" x14ac:dyDescent="0.2">
      <c r="A18829">
        <v>136</v>
      </c>
      <c r="B18829">
        <v>59</v>
      </c>
      <c r="C18829">
        <v>46</v>
      </c>
    </row>
    <row r="18830" spans="1:3" x14ac:dyDescent="0.2">
      <c r="A18830">
        <v>136</v>
      </c>
      <c r="B18830">
        <v>60</v>
      </c>
      <c r="C18830">
        <v>86</v>
      </c>
    </row>
    <row r="18831" spans="1:3" x14ac:dyDescent="0.2">
      <c r="A18831">
        <v>136</v>
      </c>
      <c r="B18831">
        <v>61</v>
      </c>
      <c r="C18831">
        <v>123</v>
      </c>
    </row>
    <row r="18832" spans="1:3" x14ac:dyDescent="0.2">
      <c r="A18832">
        <v>136</v>
      </c>
      <c r="B18832">
        <v>62</v>
      </c>
      <c r="C18832">
        <v>88</v>
      </c>
    </row>
    <row r="18833" spans="1:3" x14ac:dyDescent="0.2">
      <c r="A18833">
        <v>136</v>
      </c>
      <c r="B18833">
        <v>63</v>
      </c>
      <c r="C18833">
        <v>121</v>
      </c>
    </row>
    <row r="18834" spans="1:3" x14ac:dyDescent="0.2">
      <c r="A18834">
        <v>136</v>
      </c>
      <c r="B18834">
        <v>64</v>
      </c>
      <c r="C18834">
        <v>92</v>
      </c>
    </row>
    <row r="18835" spans="1:3" x14ac:dyDescent="0.2">
      <c r="A18835">
        <v>136</v>
      </c>
      <c r="B18835">
        <v>65</v>
      </c>
      <c r="C18835">
        <v>87</v>
      </c>
    </row>
    <row r="18836" spans="1:3" x14ac:dyDescent="0.2">
      <c r="A18836">
        <v>136</v>
      </c>
      <c r="B18836">
        <v>66</v>
      </c>
      <c r="C18836">
        <v>37</v>
      </c>
    </row>
    <row r="18837" spans="1:3" x14ac:dyDescent="0.2">
      <c r="A18837">
        <v>136</v>
      </c>
      <c r="B18837">
        <v>67</v>
      </c>
      <c r="C18837">
        <v>86</v>
      </c>
    </row>
    <row r="18838" spans="1:3" x14ac:dyDescent="0.2">
      <c r="A18838">
        <v>136</v>
      </c>
      <c r="B18838">
        <v>68</v>
      </c>
      <c r="C18838">
        <v>120</v>
      </c>
    </row>
    <row r="18839" spans="1:3" x14ac:dyDescent="0.2">
      <c r="A18839">
        <v>136</v>
      </c>
      <c r="B18839">
        <v>69</v>
      </c>
      <c r="C18839">
        <v>48</v>
      </c>
    </row>
    <row r="18840" spans="1:3" x14ac:dyDescent="0.2">
      <c r="A18840">
        <v>136</v>
      </c>
      <c r="B18840">
        <v>70</v>
      </c>
      <c r="C18840">
        <v>44</v>
      </c>
    </row>
    <row r="18841" spans="1:3" x14ac:dyDescent="0.2">
      <c r="A18841">
        <v>136</v>
      </c>
      <c r="B18841">
        <v>71</v>
      </c>
      <c r="C18841">
        <v>112</v>
      </c>
    </row>
    <row r="18842" spans="1:3" x14ac:dyDescent="0.2">
      <c r="A18842">
        <v>136</v>
      </c>
      <c r="B18842">
        <v>72</v>
      </c>
      <c r="C18842">
        <v>83</v>
      </c>
    </row>
    <row r="18843" spans="1:3" x14ac:dyDescent="0.2">
      <c r="A18843">
        <v>136</v>
      </c>
      <c r="B18843">
        <v>73</v>
      </c>
      <c r="C18843">
        <v>46</v>
      </c>
    </row>
    <row r="18844" spans="1:3" x14ac:dyDescent="0.2">
      <c r="A18844">
        <v>136</v>
      </c>
      <c r="B18844">
        <v>74</v>
      </c>
      <c r="C18844">
        <v>112</v>
      </c>
    </row>
    <row r="18845" spans="1:3" x14ac:dyDescent="0.2">
      <c r="A18845">
        <v>136</v>
      </c>
      <c r="B18845">
        <v>75</v>
      </c>
      <c r="C18845">
        <v>92</v>
      </c>
    </row>
    <row r="18846" spans="1:3" x14ac:dyDescent="0.2">
      <c r="A18846">
        <v>136</v>
      </c>
      <c r="B18846">
        <v>76</v>
      </c>
      <c r="C18846">
        <v>60</v>
      </c>
    </row>
    <row r="18847" spans="1:3" x14ac:dyDescent="0.2">
      <c r="A18847">
        <v>136</v>
      </c>
      <c r="B18847">
        <v>77</v>
      </c>
      <c r="C18847">
        <v>106</v>
      </c>
    </row>
    <row r="18848" spans="1:3" x14ac:dyDescent="0.2">
      <c r="A18848">
        <v>136</v>
      </c>
      <c r="B18848">
        <v>78</v>
      </c>
      <c r="C18848">
        <v>85</v>
      </c>
    </row>
    <row r="18849" spans="1:3" x14ac:dyDescent="0.2">
      <c r="A18849">
        <v>136</v>
      </c>
      <c r="B18849">
        <v>79</v>
      </c>
      <c r="C18849">
        <v>113</v>
      </c>
    </row>
    <row r="18850" spans="1:3" x14ac:dyDescent="0.2">
      <c r="A18850">
        <v>136</v>
      </c>
      <c r="B18850">
        <v>80</v>
      </c>
      <c r="C18850">
        <v>44</v>
      </c>
    </row>
    <row r="18851" spans="1:3" x14ac:dyDescent="0.2">
      <c r="A18851">
        <v>136</v>
      </c>
      <c r="B18851">
        <v>81</v>
      </c>
      <c r="C18851">
        <v>10</v>
      </c>
    </row>
    <row r="18852" spans="1:3" x14ac:dyDescent="0.2">
      <c r="A18852">
        <v>136</v>
      </c>
      <c r="B18852">
        <v>82</v>
      </c>
      <c r="C18852">
        <v>80</v>
      </c>
    </row>
    <row r="18853" spans="1:3" x14ac:dyDescent="0.2">
      <c r="A18853">
        <v>136</v>
      </c>
      <c r="B18853">
        <v>83</v>
      </c>
      <c r="C18853">
        <v>87</v>
      </c>
    </row>
    <row r="18854" spans="1:3" x14ac:dyDescent="0.2">
      <c r="A18854">
        <v>136</v>
      </c>
      <c r="B18854">
        <v>84</v>
      </c>
      <c r="C18854">
        <v>67</v>
      </c>
    </row>
    <row r="18855" spans="1:3" x14ac:dyDescent="0.2">
      <c r="A18855">
        <v>136</v>
      </c>
      <c r="B18855">
        <v>85</v>
      </c>
      <c r="C18855">
        <v>67</v>
      </c>
    </row>
    <row r="18856" spans="1:3" x14ac:dyDescent="0.2">
      <c r="A18856">
        <v>136</v>
      </c>
      <c r="B18856">
        <v>86</v>
      </c>
      <c r="C18856">
        <v>120</v>
      </c>
    </row>
    <row r="18857" spans="1:3" x14ac:dyDescent="0.2">
      <c r="A18857">
        <v>136</v>
      </c>
      <c r="B18857">
        <v>87</v>
      </c>
      <c r="C18857">
        <v>86</v>
      </c>
    </row>
    <row r="18858" spans="1:3" x14ac:dyDescent="0.2">
      <c r="A18858">
        <v>136</v>
      </c>
      <c r="B18858">
        <v>88</v>
      </c>
      <c r="C18858">
        <v>63</v>
      </c>
    </row>
    <row r="18859" spans="1:3" x14ac:dyDescent="0.2">
      <c r="A18859">
        <v>136</v>
      </c>
      <c r="B18859">
        <v>89</v>
      </c>
      <c r="C18859">
        <v>85</v>
      </c>
    </row>
    <row r="18860" spans="1:3" x14ac:dyDescent="0.2">
      <c r="A18860">
        <v>136</v>
      </c>
      <c r="B18860">
        <v>90</v>
      </c>
      <c r="C18860">
        <v>93</v>
      </c>
    </row>
    <row r="18861" spans="1:3" x14ac:dyDescent="0.2">
      <c r="A18861">
        <v>136</v>
      </c>
      <c r="B18861">
        <v>91</v>
      </c>
      <c r="C18861">
        <v>122</v>
      </c>
    </row>
    <row r="18862" spans="1:3" x14ac:dyDescent="0.2">
      <c r="A18862">
        <v>136</v>
      </c>
      <c r="B18862">
        <v>92</v>
      </c>
      <c r="C18862">
        <v>101</v>
      </c>
    </row>
    <row r="18863" spans="1:3" x14ac:dyDescent="0.2">
      <c r="A18863">
        <v>136</v>
      </c>
      <c r="B18863">
        <v>93</v>
      </c>
      <c r="C18863">
        <v>106</v>
      </c>
    </row>
    <row r="18864" spans="1:3" x14ac:dyDescent="0.2">
      <c r="A18864">
        <v>136</v>
      </c>
      <c r="B18864">
        <v>94</v>
      </c>
      <c r="C18864">
        <v>123</v>
      </c>
    </row>
    <row r="18865" spans="1:3" x14ac:dyDescent="0.2">
      <c r="A18865">
        <v>136</v>
      </c>
      <c r="B18865">
        <v>95</v>
      </c>
      <c r="C18865">
        <v>65</v>
      </c>
    </row>
    <row r="18866" spans="1:3" x14ac:dyDescent="0.2">
      <c r="A18866">
        <v>136</v>
      </c>
      <c r="B18866">
        <v>96</v>
      </c>
      <c r="C18866">
        <v>65</v>
      </c>
    </row>
    <row r="18867" spans="1:3" x14ac:dyDescent="0.2">
      <c r="A18867">
        <v>136</v>
      </c>
      <c r="B18867">
        <v>97</v>
      </c>
      <c r="C18867">
        <v>110</v>
      </c>
    </row>
    <row r="18868" spans="1:3" x14ac:dyDescent="0.2">
      <c r="A18868">
        <v>136</v>
      </c>
      <c r="B18868">
        <v>98</v>
      </c>
      <c r="C18868">
        <v>98</v>
      </c>
    </row>
    <row r="18869" spans="1:3" x14ac:dyDescent="0.2">
      <c r="A18869">
        <v>136</v>
      </c>
      <c r="B18869">
        <v>99</v>
      </c>
      <c r="C18869">
        <v>63</v>
      </c>
    </row>
    <row r="18870" spans="1:3" x14ac:dyDescent="0.2">
      <c r="A18870">
        <v>136</v>
      </c>
      <c r="B18870">
        <v>100</v>
      </c>
      <c r="C18870">
        <v>87</v>
      </c>
    </row>
    <row r="18871" spans="1:3" x14ac:dyDescent="0.2">
      <c r="A18871">
        <v>136</v>
      </c>
      <c r="B18871">
        <v>101</v>
      </c>
      <c r="C18871">
        <v>119</v>
      </c>
    </row>
    <row r="18872" spans="1:3" x14ac:dyDescent="0.2">
      <c r="A18872">
        <v>136</v>
      </c>
      <c r="B18872">
        <v>102</v>
      </c>
      <c r="C18872">
        <v>119</v>
      </c>
    </row>
    <row r="18873" spans="1:3" x14ac:dyDescent="0.2">
      <c r="A18873">
        <v>136</v>
      </c>
      <c r="B18873">
        <v>103</v>
      </c>
      <c r="C18873">
        <v>113</v>
      </c>
    </row>
    <row r="18874" spans="1:3" x14ac:dyDescent="0.2">
      <c r="A18874">
        <v>136</v>
      </c>
      <c r="B18874">
        <v>104</v>
      </c>
      <c r="C18874">
        <v>108</v>
      </c>
    </row>
    <row r="18875" spans="1:3" x14ac:dyDescent="0.2">
      <c r="A18875">
        <v>136</v>
      </c>
      <c r="B18875">
        <v>105</v>
      </c>
      <c r="C18875">
        <v>92</v>
      </c>
    </row>
    <row r="18876" spans="1:3" x14ac:dyDescent="0.2">
      <c r="A18876">
        <v>136</v>
      </c>
      <c r="B18876">
        <v>106</v>
      </c>
      <c r="C18876">
        <v>86</v>
      </c>
    </row>
    <row r="18877" spans="1:3" x14ac:dyDescent="0.2">
      <c r="A18877">
        <v>136</v>
      </c>
      <c r="B18877">
        <v>107</v>
      </c>
      <c r="C18877">
        <v>120</v>
      </c>
    </row>
    <row r="18878" spans="1:3" x14ac:dyDescent="0.2">
      <c r="A18878">
        <v>136</v>
      </c>
      <c r="B18878">
        <v>108</v>
      </c>
      <c r="C18878">
        <v>101</v>
      </c>
    </row>
    <row r="18879" spans="1:3" x14ac:dyDescent="0.2">
      <c r="A18879">
        <v>136</v>
      </c>
      <c r="B18879">
        <v>109</v>
      </c>
      <c r="C18879">
        <v>101</v>
      </c>
    </row>
    <row r="18880" spans="1:3" x14ac:dyDescent="0.2">
      <c r="A18880">
        <v>136</v>
      </c>
      <c r="B18880">
        <v>110</v>
      </c>
      <c r="C18880">
        <v>119</v>
      </c>
    </row>
    <row r="18881" spans="1:3" x14ac:dyDescent="0.2">
      <c r="A18881">
        <v>136</v>
      </c>
      <c r="B18881">
        <v>111</v>
      </c>
      <c r="C18881">
        <v>119</v>
      </c>
    </row>
    <row r="18882" spans="1:3" x14ac:dyDescent="0.2">
      <c r="A18882">
        <v>136</v>
      </c>
      <c r="B18882">
        <v>112</v>
      </c>
      <c r="C18882">
        <v>101</v>
      </c>
    </row>
    <row r="18883" spans="1:3" x14ac:dyDescent="0.2">
      <c r="A18883">
        <v>136</v>
      </c>
      <c r="B18883">
        <v>113</v>
      </c>
      <c r="C18883">
        <v>101</v>
      </c>
    </row>
    <row r="18884" spans="1:3" x14ac:dyDescent="0.2">
      <c r="A18884">
        <v>136</v>
      </c>
      <c r="B18884">
        <v>114</v>
      </c>
      <c r="C18884">
        <v>86</v>
      </c>
    </row>
    <row r="18885" spans="1:3" x14ac:dyDescent="0.2">
      <c r="A18885">
        <v>136</v>
      </c>
      <c r="B18885">
        <v>115</v>
      </c>
      <c r="C18885">
        <v>93</v>
      </c>
    </row>
    <row r="18886" spans="1:3" x14ac:dyDescent="0.2">
      <c r="A18886">
        <v>136</v>
      </c>
      <c r="B18886">
        <v>116</v>
      </c>
      <c r="C18886">
        <v>76</v>
      </c>
    </row>
    <row r="18887" spans="1:3" x14ac:dyDescent="0.2">
      <c r="A18887">
        <v>136</v>
      </c>
      <c r="B18887">
        <v>117</v>
      </c>
      <c r="C18887">
        <v>86</v>
      </c>
    </row>
    <row r="18888" spans="1:3" x14ac:dyDescent="0.2">
      <c r="A18888">
        <v>136</v>
      </c>
      <c r="B18888">
        <v>118</v>
      </c>
      <c r="C18888">
        <v>125</v>
      </c>
    </row>
    <row r="18889" spans="1:3" x14ac:dyDescent="0.2">
      <c r="A18889">
        <v>136</v>
      </c>
      <c r="B18889">
        <v>119</v>
      </c>
      <c r="C18889">
        <v>120</v>
      </c>
    </row>
    <row r="18890" spans="1:3" x14ac:dyDescent="0.2">
      <c r="A18890">
        <v>136</v>
      </c>
      <c r="B18890">
        <v>120</v>
      </c>
      <c r="C18890">
        <v>98</v>
      </c>
    </row>
    <row r="18891" spans="1:3" x14ac:dyDescent="0.2">
      <c r="A18891">
        <v>136</v>
      </c>
      <c r="B18891">
        <v>121</v>
      </c>
      <c r="C18891">
        <v>119</v>
      </c>
    </row>
    <row r="18892" spans="1:3" x14ac:dyDescent="0.2">
      <c r="A18892">
        <v>136</v>
      </c>
      <c r="B18892">
        <v>122</v>
      </c>
      <c r="C18892">
        <v>60</v>
      </c>
    </row>
    <row r="18893" spans="1:3" x14ac:dyDescent="0.2">
      <c r="A18893">
        <v>136</v>
      </c>
      <c r="B18893">
        <v>123</v>
      </c>
      <c r="C18893">
        <v>86</v>
      </c>
    </row>
    <row r="18894" spans="1:3" x14ac:dyDescent="0.2">
      <c r="A18894">
        <v>136</v>
      </c>
      <c r="B18894">
        <v>124</v>
      </c>
      <c r="C18894">
        <v>86</v>
      </c>
    </row>
    <row r="18895" spans="1:3" x14ac:dyDescent="0.2">
      <c r="A18895">
        <v>136</v>
      </c>
      <c r="B18895">
        <v>125</v>
      </c>
      <c r="C18895">
        <v>125</v>
      </c>
    </row>
    <row r="18896" spans="1:3" x14ac:dyDescent="0.2">
      <c r="A18896">
        <v>136</v>
      </c>
      <c r="B18896">
        <v>126</v>
      </c>
      <c r="C18896">
        <v>125</v>
      </c>
    </row>
    <row r="18897" spans="1:3" x14ac:dyDescent="0.2">
      <c r="A18897">
        <v>136</v>
      </c>
      <c r="B18897">
        <v>127</v>
      </c>
      <c r="C18897">
        <v>120</v>
      </c>
    </row>
    <row r="18898" spans="1:3" x14ac:dyDescent="0.2">
      <c r="A18898">
        <v>136</v>
      </c>
      <c r="B18898">
        <v>128</v>
      </c>
      <c r="C18898">
        <v>119</v>
      </c>
    </row>
    <row r="18899" spans="1:3" x14ac:dyDescent="0.2">
      <c r="A18899">
        <v>136</v>
      </c>
      <c r="B18899">
        <v>129</v>
      </c>
      <c r="C18899">
        <v>120</v>
      </c>
    </row>
    <row r="18900" spans="1:3" x14ac:dyDescent="0.2">
      <c r="A18900">
        <v>136</v>
      </c>
      <c r="B18900">
        <v>130</v>
      </c>
      <c r="C18900">
        <v>86</v>
      </c>
    </row>
    <row r="18901" spans="1:3" x14ac:dyDescent="0.2">
      <c r="A18901">
        <v>136</v>
      </c>
      <c r="B18901">
        <v>131</v>
      </c>
      <c r="C18901">
        <v>98</v>
      </c>
    </row>
    <row r="18902" spans="1:3" x14ac:dyDescent="0.2">
      <c r="A18902">
        <v>136</v>
      </c>
      <c r="B18902">
        <v>132</v>
      </c>
      <c r="C18902">
        <v>125</v>
      </c>
    </row>
    <row r="18903" spans="1:3" x14ac:dyDescent="0.2">
      <c r="A18903">
        <v>136</v>
      </c>
      <c r="B18903">
        <v>133</v>
      </c>
      <c r="C18903">
        <v>125</v>
      </c>
    </row>
    <row r="18904" spans="1:3" x14ac:dyDescent="0.2">
      <c r="A18904">
        <v>136</v>
      </c>
      <c r="B18904">
        <v>134</v>
      </c>
      <c r="C18904">
        <v>125</v>
      </c>
    </row>
    <row r="18905" spans="1:3" x14ac:dyDescent="0.2">
      <c r="A18905">
        <v>136</v>
      </c>
      <c r="B18905">
        <v>135</v>
      </c>
      <c r="C18905">
        <v>98</v>
      </c>
    </row>
    <row r="18906" spans="1:3" x14ac:dyDescent="0.2">
      <c r="A18906">
        <v>136</v>
      </c>
      <c r="B18906">
        <v>136</v>
      </c>
      <c r="C18906">
        <v>136</v>
      </c>
    </row>
    <row r="18907" spans="1:3" x14ac:dyDescent="0.2">
      <c r="A18907">
        <v>136</v>
      </c>
      <c r="B18907">
        <v>137</v>
      </c>
      <c r="C18907">
        <v>98</v>
      </c>
    </row>
    <row r="18908" spans="1:3" x14ac:dyDescent="0.2">
      <c r="A18908">
        <v>137</v>
      </c>
      <c r="B18908">
        <v>0</v>
      </c>
      <c r="C18908">
        <v>105</v>
      </c>
    </row>
    <row r="18909" spans="1:3" x14ac:dyDescent="0.2">
      <c r="A18909">
        <v>137</v>
      </c>
      <c r="B18909">
        <v>1</v>
      </c>
      <c r="C18909">
        <v>105</v>
      </c>
    </row>
    <row r="18910" spans="1:3" x14ac:dyDescent="0.2">
      <c r="A18910">
        <v>137</v>
      </c>
      <c r="B18910">
        <v>2</v>
      </c>
      <c r="C18910">
        <v>49</v>
      </c>
    </row>
    <row r="18911" spans="1:3" x14ac:dyDescent="0.2">
      <c r="A18911">
        <v>137</v>
      </c>
      <c r="B18911">
        <v>3</v>
      </c>
      <c r="C18911">
        <v>66</v>
      </c>
    </row>
    <row r="18912" spans="1:3" x14ac:dyDescent="0.2">
      <c r="A18912">
        <v>137</v>
      </c>
      <c r="B18912">
        <v>4</v>
      </c>
      <c r="C18912">
        <v>80</v>
      </c>
    </row>
    <row r="18913" spans="1:3" x14ac:dyDescent="0.2">
      <c r="A18913">
        <v>137</v>
      </c>
      <c r="B18913">
        <v>5</v>
      </c>
      <c r="C18913">
        <v>99</v>
      </c>
    </row>
    <row r="18914" spans="1:3" x14ac:dyDescent="0.2">
      <c r="A18914">
        <v>137</v>
      </c>
      <c r="B18914">
        <v>6</v>
      </c>
      <c r="C18914">
        <v>80</v>
      </c>
    </row>
    <row r="18915" spans="1:3" x14ac:dyDescent="0.2">
      <c r="A18915">
        <v>137</v>
      </c>
      <c r="B18915">
        <v>7</v>
      </c>
      <c r="C18915">
        <v>65</v>
      </c>
    </row>
    <row r="18916" spans="1:3" x14ac:dyDescent="0.2">
      <c r="A18916">
        <v>137</v>
      </c>
      <c r="B18916">
        <v>8</v>
      </c>
      <c r="C18916">
        <v>85</v>
      </c>
    </row>
    <row r="18917" spans="1:3" x14ac:dyDescent="0.2">
      <c r="A18917">
        <v>137</v>
      </c>
      <c r="B18917">
        <v>9</v>
      </c>
      <c r="C18917">
        <v>99</v>
      </c>
    </row>
    <row r="18918" spans="1:3" x14ac:dyDescent="0.2">
      <c r="A18918">
        <v>137</v>
      </c>
      <c r="B18918">
        <v>10</v>
      </c>
      <c r="C18918">
        <v>123</v>
      </c>
    </row>
    <row r="18919" spans="1:3" x14ac:dyDescent="0.2">
      <c r="A18919">
        <v>137</v>
      </c>
      <c r="B18919">
        <v>11</v>
      </c>
      <c r="C18919">
        <v>70</v>
      </c>
    </row>
    <row r="18920" spans="1:3" x14ac:dyDescent="0.2">
      <c r="A18920">
        <v>137</v>
      </c>
      <c r="B18920">
        <v>12</v>
      </c>
      <c r="C18920">
        <v>70</v>
      </c>
    </row>
    <row r="18921" spans="1:3" x14ac:dyDescent="0.2">
      <c r="A18921">
        <v>137</v>
      </c>
      <c r="B18921">
        <v>13</v>
      </c>
      <c r="C18921">
        <v>83</v>
      </c>
    </row>
    <row r="18922" spans="1:3" x14ac:dyDescent="0.2">
      <c r="A18922">
        <v>137</v>
      </c>
      <c r="B18922">
        <v>14</v>
      </c>
      <c r="C18922">
        <v>83</v>
      </c>
    </row>
    <row r="18923" spans="1:3" x14ac:dyDescent="0.2">
      <c r="A18923">
        <v>137</v>
      </c>
      <c r="B18923">
        <v>15</v>
      </c>
      <c r="C18923">
        <v>66</v>
      </c>
    </row>
    <row r="18924" spans="1:3" x14ac:dyDescent="0.2">
      <c r="A18924">
        <v>137</v>
      </c>
      <c r="B18924">
        <v>16</v>
      </c>
      <c r="C18924">
        <v>70</v>
      </c>
    </row>
    <row r="18925" spans="1:3" x14ac:dyDescent="0.2">
      <c r="A18925">
        <v>137</v>
      </c>
      <c r="B18925">
        <v>17</v>
      </c>
      <c r="C18925">
        <v>49</v>
      </c>
    </row>
    <row r="18926" spans="1:3" x14ac:dyDescent="0.2">
      <c r="A18926">
        <v>137</v>
      </c>
      <c r="B18926">
        <v>18</v>
      </c>
      <c r="C18926">
        <v>70</v>
      </c>
    </row>
    <row r="18927" spans="1:3" x14ac:dyDescent="0.2">
      <c r="A18927">
        <v>137</v>
      </c>
      <c r="B18927">
        <v>19</v>
      </c>
      <c r="C18927">
        <v>105</v>
      </c>
    </row>
    <row r="18928" spans="1:3" x14ac:dyDescent="0.2">
      <c r="A18928">
        <v>137</v>
      </c>
      <c r="B18928">
        <v>20</v>
      </c>
      <c r="C18928">
        <v>83</v>
      </c>
    </row>
    <row r="18929" spans="1:3" x14ac:dyDescent="0.2">
      <c r="A18929">
        <v>137</v>
      </c>
      <c r="B18929">
        <v>21</v>
      </c>
      <c r="C18929">
        <v>46</v>
      </c>
    </row>
    <row r="18930" spans="1:3" x14ac:dyDescent="0.2">
      <c r="A18930">
        <v>137</v>
      </c>
      <c r="B18930">
        <v>22</v>
      </c>
      <c r="C18930">
        <v>85</v>
      </c>
    </row>
    <row r="18931" spans="1:3" x14ac:dyDescent="0.2">
      <c r="A18931">
        <v>137</v>
      </c>
      <c r="B18931">
        <v>23</v>
      </c>
      <c r="C18931">
        <v>83</v>
      </c>
    </row>
    <row r="18932" spans="1:3" x14ac:dyDescent="0.2">
      <c r="A18932">
        <v>137</v>
      </c>
      <c r="B18932">
        <v>24</v>
      </c>
      <c r="C18932">
        <v>65</v>
      </c>
    </row>
    <row r="18933" spans="1:3" x14ac:dyDescent="0.2">
      <c r="A18933">
        <v>137</v>
      </c>
      <c r="B18933">
        <v>25</v>
      </c>
      <c r="C18933">
        <v>49</v>
      </c>
    </row>
    <row r="18934" spans="1:3" x14ac:dyDescent="0.2">
      <c r="A18934">
        <v>137</v>
      </c>
      <c r="B18934">
        <v>26</v>
      </c>
      <c r="C18934">
        <v>66</v>
      </c>
    </row>
    <row r="18935" spans="1:3" x14ac:dyDescent="0.2">
      <c r="A18935">
        <v>137</v>
      </c>
      <c r="B18935">
        <v>27</v>
      </c>
      <c r="C18935">
        <v>113</v>
      </c>
    </row>
    <row r="18936" spans="1:3" x14ac:dyDescent="0.2">
      <c r="A18936">
        <v>137</v>
      </c>
      <c r="B18936">
        <v>28</v>
      </c>
      <c r="C18936">
        <v>122</v>
      </c>
    </row>
    <row r="18937" spans="1:3" x14ac:dyDescent="0.2">
      <c r="A18937">
        <v>137</v>
      </c>
      <c r="B18937">
        <v>29</v>
      </c>
      <c r="C18937">
        <v>99</v>
      </c>
    </row>
    <row r="18938" spans="1:3" x14ac:dyDescent="0.2">
      <c r="A18938">
        <v>137</v>
      </c>
      <c r="B18938">
        <v>30</v>
      </c>
      <c r="C18938">
        <v>65</v>
      </c>
    </row>
    <row r="18939" spans="1:3" x14ac:dyDescent="0.2">
      <c r="A18939">
        <v>137</v>
      </c>
      <c r="B18939">
        <v>31</v>
      </c>
      <c r="C18939">
        <v>97</v>
      </c>
    </row>
    <row r="18940" spans="1:3" x14ac:dyDescent="0.2">
      <c r="A18940">
        <v>137</v>
      </c>
      <c r="B18940">
        <v>32</v>
      </c>
      <c r="C18940">
        <v>99</v>
      </c>
    </row>
    <row r="18941" spans="1:3" x14ac:dyDescent="0.2">
      <c r="A18941">
        <v>137</v>
      </c>
      <c r="B18941">
        <v>33</v>
      </c>
      <c r="C18941">
        <v>46</v>
      </c>
    </row>
    <row r="18942" spans="1:3" x14ac:dyDescent="0.2">
      <c r="A18942">
        <v>137</v>
      </c>
      <c r="B18942">
        <v>34</v>
      </c>
      <c r="C18942">
        <v>46</v>
      </c>
    </row>
    <row r="18943" spans="1:3" x14ac:dyDescent="0.2">
      <c r="A18943">
        <v>137</v>
      </c>
      <c r="B18943">
        <v>35</v>
      </c>
      <c r="C18943">
        <v>80</v>
      </c>
    </row>
    <row r="18944" spans="1:3" x14ac:dyDescent="0.2">
      <c r="A18944">
        <v>137</v>
      </c>
      <c r="B18944">
        <v>36</v>
      </c>
      <c r="C18944">
        <v>66</v>
      </c>
    </row>
    <row r="18945" spans="1:3" x14ac:dyDescent="0.2">
      <c r="A18945">
        <v>137</v>
      </c>
      <c r="B18945">
        <v>37</v>
      </c>
      <c r="C18945">
        <v>121</v>
      </c>
    </row>
    <row r="18946" spans="1:3" x14ac:dyDescent="0.2">
      <c r="A18946">
        <v>137</v>
      </c>
      <c r="B18946">
        <v>38</v>
      </c>
      <c r="C18946">
        <v>86</v>
      </c>
    </row>
    <row r="18947" spans="1:3" x14ac:dyDescent="0.2">
      <c r="A18947">
        <v>137</v>
      </c>
      <c r="B18947">
        <v>39</v>
      </c>
      <c r="C18947">
        <v>85</v>
      </c>
    </row>
    <row r="18948" spans="1:3" x14ac:dyDescent="0.2">
      <c r="A18948">
        <v>137</v>
      </c>
      <c r="B18948">
        <v>40</v>
      </c>
      <c r="C18948">
        <v>61</v>
      </c>
    </row>
    <row r="18949" spans="1:3" x14ac:dyDescent="0.2">
      <c r="A18949">
        <v>137</v>
      </c>
      <c r="B18949">
        <v>41</v>
      </c>
      <c r="C18949">
        <v>48</v>
      </c>
    </row>
    <row r="18950" spans="1:3" x14ac:dyDescent="0.2">
      <c r="A18950">
        <v>137</v>
      </c>
      <c r="B18950">
        <v>42</v>
      </c>
      <c r="C18950">
        <v>97</v>
      </c>
    </row>
    <row r="18951" spans="1:3" x14ac:dyDescent="0.2">
      <c r="A18951">
        <v>137</v>
      </c>
      <c r="B18951">
        <v>43</v>
      </c>
      <c r="C18951">
        <v>97</v>
      </c>
    </row>
    <row r="18952" spans="1:3" x14ac:dyDescent="0.2">
      <c r="A18952">
        <v>137</v>
      </c>
      <c r="B18952">
        <v>44</v>
      </c>
      <c r="C18952">
        <v>121</v>
      </c>
    </row>
    <row r="18953" spans="1:3" x14ac:dyDescent="0.2">
      <c r="A18953">
        <v>137</v>
      </c>
      <c r="B18953">
        <v>45</v>
      </c>
      <c r="C18953">
        <v>88</v>
      </c>
    </row>
    <row r="18954" spans="1:3" x14ac:dyDescent="0.2">
      <c r="A18954">
        <v>137</v>
      </c>
      <c r="B18954">
        <v>46</v>
      </c>
      <c r="C18954">
        <v>114</v>
      </c>
    </row>
    <row r="18955" spans="1:3" x14ac:dyDescent="0.2">
      <c r="A18955">
        <v>137</v>
      </c>
      <c r="B18955">
        <v>47</v>
      </c>
      <c r="C18955">
        <v>60</v>
      </c>
    </row>
    <row r="18956" spans="1:3" x14ac:dyDescent="0.2">
      <c r="A18956">
        <v>137</v>
      </c>
      <c r="B18956">
        <v>48</v>
      </c>
      <c r="C18956">
        <v>101</v>
      </c>
    </row>
    <row r="18957" spans="1:3" x14ac:dyDescent="0.2">
      <c r="A18957">
        <v>137</v>
      </c>
      <c r="B18957">
        <v>49</v>
      </c>
      <c r="C18957">
        <v>92</v>
      </c>
    </row>
    <row r="18958" spans="1:3" x14ac:dyDescent="0.2">
      <c r="A18958">
        <v>137</v>
      </c>
      <c r="B18958">
        <v>50</v>
      </c>
      <c r="C18958">
        <v>48</v>
      </c>
    </row>
    <row r="18959" spans="1:3" x14ac:dyDescent="0.2">
      <c r="A18959">
        <v>137</v>
      </c>
      <c r="B18959">
        <v>51</v>
      </c>
      <c r="C18959">
        <v>46</v>
      </c>
    </row>
    <row r="18960" spans="1:3" x14ac:dyDescent="0.2">
      <c r="A18960">
        <v>137</v>
      </c>
      <c r="B18960">
        <v>52</v>
      </c>
      <c r="C18960">
        <v>46</v>
      </c>
    </row>
    <row r="18961" spans="1:3" x14ac:dyDescent="0.2">
      <c r="A18961">
        <v>137</v>
      </c>
      <c r="B18961">
        <v>53</v>
      </c>
      <c r="C18961">
        <v>46</v>
      </c>
    </row>
    <row r="18962" spans="1:3" x14ac:dyDescent="0.2">
      <c r="A18962">
        <v>137</v>
      </c>
      <c r="B18962">
        <v>54</v>
      </c>
      <c r="C18962">
        <v>10</v>
      </c>
    </row>
    <row r="18963" spans="1:3" x14ac:dyDescent="0.2">
      <c r="A18963">
        <v>137</v>
      </c>
      <c r="B18963">
        <v>55</v>
      </c>
      <c r="C18963">
        <v>76</v>
      </c>
    </row>
    <row r="18964" spans="1:3" x14ac:dyDescent="0.2">
      <c r="A18964">
        <v>137</v>
      </c>
      <c r="B18964">
        <v>56</v>
      </c>
      <c r="C18964">
        <v>76</v>
      </c>
    </row>
    <row r="18965" spans="1:3" x14ac:dyDescent="0.2">
      <c r="A18965">
        <v>137</v>
      </c>
      <c r="B18965">
        <v>57</v>
      </c>
      <c r="C18965">
        <v>93</v>
      </c>
    </row>
    <row r="18966" spans="1:3" x14ac:dyDescent="0.2">
      <c r="A18966">
        <v>137</v>
      </c>
      <c r="B18966">
        <v>58</v>
      </c>
      <c r="C18966">
        <v>122</v>
      </c>
    </row>
    <row r="18967" spans="1:3" x14ac:dyDescent="0.2">
      <c r="A18967">
        <v>137</v>
      </c>
      <c r="B18967">
        <v>59</v>
      </c>
      <c r="C18967">
        <v>122</v>
      </c>
    </row>
    <row r="18968" spans="1:3" x14ac:dyDescent="0.2">
      <c r="A18968">
        <v>137</v>
      </c>
      <c r="B18968">
        <v>60</v>
      </c>
      <c r="C18968">
        <v>86</v>
      </c>
    </row>
    <row r="18969" spans="1:3" x14ac:dyDescent="0.2">
      <c r="A18969">
        <v>137</v>
      </c>
      <c r="B18969">
        <v>61</v>
      </c>
      <c r="C18969">
        <v>110</v>
      </c>
    </row>
    <row r="18970" spans="1:3" x14ac:dyDescent="0.2">
      <c r="A18970">
        <v>137</v>
      </c>
      <c r="B18970">
        <v>62</v>
      </c>
      <c r="C18970">
        <v>88</v>
      </c>
    </row>
    <row r="18971" spans="1:3" x14ac:dyDescent="0.2">
      <c r="A18971">
        <v>137</v>
      </c>
      <c r="B18971">
        <v>63</v>
      </c>
      <c r="C18971">
        <v>121</v>
      </c>
    </row>
    <row r="18972" spans="1:3" x14ac:dyDescent="0.2">
      <c r="A18972">
        <v>137</v>
      </c>
      <c r="B18972">
        <v>64</v>
      </c>
      <c r="C18972">
        <v>92</v>
      </c>
    </row>
    <row r="18973" spans="1:3" x14ac:dyDescent="0.2">
      <c r="A18973">
        <v>137</v>
      </c>
      <c r="B18973">
        <v>65</v>
      </c>
      <c r="C18973">
        <v>87</v>
      </c>
    </row>
    <row r="18974" spans="1:3" x14ac:dyDescent="0.2">
      <c r="A18974">
        <v>137</v>
      </c>
      <c r="B18974">
        <v>66</v>
      </c>
      <c r="C18974">
        <v>44</v>
      </c>
    </row>
    <row r="18975" spans="1:3" x14ac:dyDescent="0.2">
      <c r="A18975">
        <v>137</v>
      </c>
      <c r="B18975">
        <v>67</v>
      </c>
      <c r="C18975">
        <v>86</v>
      </c>
    </row>
    <row r="18976" spans="1:3" x14ac:dyDescent="0.2">
      <c r="A18976">
        <v>137</v>
      </c>
      <c r="B18976">
        <v>68</v>
      </c>
      <c r="C18976">
        <v>120</v>
      </c>
    </row>
    <row r="18977" spans="1:3" x14ac:dyDescent="0.2">
      <c r="A18977">
        <v>137</v>
      </c>
      <c r="B18977">
        <v>69</v>
      </c>
      <c r="C18977">
        <v>113</v>
      </c>
    </row>
    <row r="18978" spans="1:3" x14ac:dyDescent="0.2">
      <c r="A18978">
        <v>137</v>
      </c>
      <c r="B18978">
        <v>70</v>
      </c>
      <c r="C18978">
        <v>44</v>
      </c>
    </row>
    <row r="18979" spans="1:3" x14ac:dyDescent="0.2">
      <c r="A18979">
        <v>137</v>
      </c>
      <c r="B18979">
        <v>71</v>
      </c>
      <c r="C18979">
        <v>112</v>
      </c>
    </row>
    <row r="18980" spans="1:3" x14ac:dyDescent="0.2">
      <c r="A18980">
        <v>137</v>
      </c>
      <c r="B18980">
        <v>72</v>
      </c>
      <c r="C18980">
        <v>83</v>
      </c>
    </row>
    <row r="18981" spans="1:3" x14ac:dyDescent="0.2">
      <c r="A18981">
        <v>137</v>
      </c>
      <c r="B18981">
        <v>73</v>
      </c>
      <c r="C18981">
        <v>46</v>
      </c>
    </row>
    <row r="18982" spans="1:3" x14ac:dyDescent="0.2">
      <c r="A18982">
        <v>137</v>
      </c>
      <c r="B18982">
        <v>74</v>
      </c>
      <c r="C18982">
        <v>92</v>
      </c>
    </row>
    <row r="18983" spans="1:3" x14ac:dyDescent="0.2">
      <c r="A18983">
        <v>137</v>
      </c>
      <c r="B18983">
        <v>75</v>
      </c>
      <c r="C18983">
        <v>92</v>
      </c>
    </row>
    <row r="18984" spans="1:3" x14ac:dyDescent="0.2">
      <c r="A18984">
        <v>137</v>
      </c>
      <c r="B18984">
        <v>76</v>
      </c>
      <c r="C18984">
        <v>106</v>
      </c>
    </row>
    <row r="18985" spans="1:3" x14ac:dyDescent="0.2">
      <c r="A18985">
        <v>137</v>
      </c>
      <c r="B18985">
        <v>77</v>
      </c>
      <c r="C18985">
        <v>106</v>
      </c>
    </row>
    <row r="18986" spans="1:3" x14ac:dyDescent="0.2">
      <c r="A18986">
        <v>137</v>
      </c>
      <c r="B18986">
        <v>78</v>
      </c>
      <c r="C18986">
        <v>85</v>
      </c>
    </row>
    <row r="18987" spans="1:3" x14ac:dyDescent="0.2">
      <c r="A18987">
        <v>137</v>
      </c>
      <c r="B18987">
        <v>79</v>
      </c>
      <c r="C18987">
        <v>108</v>
      </c>
    </row>
    <row r="18988" spans="1:3" x14ac:dyDescent="0.2">
      <c r="A18988">
        <v>137</v>
      </c>
      <c r="B18988">
        <v>80</v>
      </c>
      <c r="C18988">
        <v>44</v>
      </c>
    </row>
    <row r="18989" spans="1:3" x14ac:dyDescent="0.2">
      <c r="A18989">
        <v>137</v>
      </c>
      <c r="B18989">
        <v>81</v>
      </c>
      <c r="C18989">
        <v>10</v>
      </c>
    </row>
    <row r="18990" spans="1:3" x14ac:dyDescent="0.2">
      <c r="A18990">
        <v>137</v>
      </c>
      <c r="B18990">
        <v>82</v>
      </c>
      <c r="C18990">
        <v>80</v>
      </c>
    </row>
    <row r="18991" spans="1:3" x14ac:dyDescent="0.2">
      <c r="A18991">
        <v>137</v>
      </c>
      <c r="B18991">
        <v>83</v>
      </c>
      <c r="C18991">
        <v>87</v>
      </c>
    </row>
    <row r="18992" spans="1:3" x14ac:dyDescent="0.2">
      <c r="A18992">
        <v>137</v>
      </c>
      <c r="B18992">
        <v>84</v>
      </c>
      <c r="C18992">
        <v>67</v>
      </c>
    </row>
    <row r="18993" spans="1:3" x14ac:dyDescent="0.2">
      <c r="A18993">
        <v>137</v>
      </c>
      <c r="B18993">
        <v>85</v>
      </c>
      <c r="C18993">
        <v>67</v>
      </c>
    </row>
    <row r="18994" spans="1:3" x14ac:dyDescent="0.2">
      <c r="A18994">
        <v>137</v>
      </c>
      <c r="B18994">
        <v>86</v>
      </c>
      <c r="C18994">
        <v>120</v>
      </c>
    </row>
    <row r="18995" spans="1:3" x14ac:dyDescent="0.2">
      <c r="A18995">
        <v>137</v>
      </c>
      <c r="B18995">
        <v>87</v>
      </c>
      <c r="C18995">
        <v>86</v>
      </c>
    </row>
    <row r="18996" spans="1:3" x14ac:dyDescent="0.2">
      <c r="A18996">
        <v>137</v>
      </c>
      <c r="B18996">
        <v>88</v>
      </c>
      <c r="C18996">
        <v>63</v>
      </c>
    </row>
    <row r="18997" spans="1:3" x14ac:dyDescent="0.2">
      <c r="A18997">
        <v>137</v>
      </c>
      <c r="B18997">
        <v>89</v>
      </c>
      <c r="C18997">
        <v>85</v>
      </c>
    </row>
    <row r="18998" spans="1:3" x14ac:dyDescent="0.2">
      <c r="A18998">
        <v>137</v>
      </c>
      <c r="B18998">
        <v>90</v>
      </c>
      <c r="C18998">
        <v>93</v>
      </c>
    </row>
    <row r="18999" spans="1:3" x14ac:dyDescent="0.2">
      <c r="A18999">
        <v>137</v>
      </c>
      <c r="B18999">
        <v>91</v>
      </c>
      <c r="C18999">
        <v>122</v>
      </c>
    </row>
    <row r="19000" spans="1:3" x14ac:dyDescent="0.2">
      <c r="A19000">
        <v>137</v>
      </c>
      <c r="B19000">
        <v>92</v>
      </c>
      <c r="C19000">
        <v>101</v>
      </c>
    </row>
    <row r="19001" spans="1:3" x14ac:dyDescent="0.2">
      <c r="A19001">
        <v>137</v>
      </c>
      <c r="B19001">
        <v>93</v>
      </c>
      <c r="C19001">
        <v>123</v>
      </c>
    </row>
    <row r="19002" spans="1:3" x14ac:dyDescent="0.2">
      <c r="A19002">
        <v>137</v>
      </c>
      <c r="B19002">
        <v>94</v>
      </c>
      <c r="C19002">
        <v>123</v>
      </c>
    </row>
    <row r="19003" spans="1:3" x14ac:dyDescent="0.2">
      <c r="A19003">
        <v>137</v>
      </c>
      <c r="B19003">
        <v>95</v>
      </c>
      <c r="C19003">
        <v>65</v>
      </c>
    </row>
    <row r="19004" spans="1:3" x14ac:dyDescent="0.2">
      <c r="A19004">
        <v>137</v>
      </c>
      <c r="B19004">
        <v>96</v>
      </c>
      <c r="C19004">
        <v>65</v>
      </c>
    </row>
    <row r="19005" spans="1:3" x14ac:dyDescent="0.2">
      <c r="A19005">
        <v>137</v>
      </c>
      <c r="B19005">
        <v>97</v>
      </c>
      <c r="C19005">
        <v>110</v>
      </c>
    </row>
    <row r="19006" spans="1:3" x14ac:dyDescent="0.2">
      <c r="A19006">
        <v>137</v>
      </c>
      <c r="B19006">
        <v>98</v>
      </c>
      <c r="C19006">
        <v>98</v>
      </c>
    </row>
    <row r="19007" spans="1:3" x14ac:dyDescent="0.2">
      <c r="A19007">
        <v>137</v>
      </c>
      <c r="B19007">
        <v>99</v>
      </c>
      <c r="C19007">
        <v>63</v>
      </c>
    </row>
    <row r="19008" spans="1:3" x14ac:dyDescent="0.2">
      <c r="A19008">
        <v>137</v>
      </c>
      <c r="B19008">
        <v>100</v>
      </c>
      <c r="C19008">
        <v>87</v>
      </c>
    </row>
    <row r="19009" spans="1:3" x14ac:dyDescent="0.2">
      <c r="A19009">
        <v>137</v>
      </c>
      <c r="B19009">
        <v>101</v>
      </c>
      <c r="C19009">
        <v>119</v>
      </c>
    </row>
    <row r="19010" spans="1:3" x14ac:dyDescent="0.2">
      <c r="A19010">
        <v>137</v>
      </c>
      <c r="B19010">
        <v>102</v>
      </c>
      <c r="C19010">
        <v>119</v>
      </c>
    </row>
    <row r="19011" spans="1:3" x14ac:dyDescent="0.2">
      <c r="A19011">
        <v>137</v>
      </c>
      <c r="B19011">
        <v>103</v>
      </c>
      <c r="C19011">
        <v>113</v>
      </c>
    </row>
    <row r="19012" spans="1:3" x14ac:dyDescent="0.2">
      <c r="A19012">
        <v>137</v>
      </c>
      <c r="B19012">
        <v>104</v>
      </c>
      <c r="C19012">
        <v>112</v>
      </c>
    </row>
    <row r="19013" spans="1:3" x14ac:dyDescent="0.2">
      <c r="A19013">
        <v>137</v>
      </c>
      <c r="B19013">
        <v>105</v>
      </c>
      <c r="C19013">
        <v>37</v>
      </c>
    </row>
    <row r="19014" spans="1:3" x14ac:dyDescent="0.2">
      <c r="A19014">
        <v>137</v>
      </c>
      <c r="B19014">
        <v>106</v>
      </c>
      <c r="C19014">
        <v>86</v>
      </c>
    </row>
    <row r="19015" spans="1:3" x14ac:dyDescent="0.2">
      <c r="A19015">
        <v>137</v>
      </c>
      <c r="B19015">
        <v>107</v>
      </c>
      <c r="C19015">
        <v>120</v>
      </c>
    </row>
    <row r="19016" spans="1:3" x14ac:dyDescent="0.2">
      <c r="A19016">
        <v>137</v>
      </c>
      <c r="B19016">
        <v>108</v>
      </c>
      <c r="C19016">
        <v>101</v>
      </c>
    </row>
    <row r="19017" spans="1:3" x14ac:dyDescent="0.2">
      <c r="A19017">
        <v>137</v>
      </c>
      <c r="B19017">
        <v>109</v>
      </c>
      <c r="C19017">
        <v>121</v>
      </c>
    </row>
    <row r="19018" spans="1:3" x14ac:dyDescent="0.2">
      <c r="A19018">
        <v>137</v>
      </c>
      <c r="B19018">
        <v>110</v>
      </c>
      <c r="C19018">
        <v>119</v>
      </c>
    </row>
    <row r="19019" spans="1:3" x14ac:dyDescent="0.2">
      <c r="A19019">
        <v>137</v>
      </c>
      <c r="B19019">
        <v>111</v>
      </c>
      <c r="C19019">
        <v>119</v>
      </c>
    </row>
    <row r="19020" spans="1:3" x14ac:dyDescent="0.2">
      <c r="A19020">
        <v>137</v>
      </c>
      <c r="B19020">
        <v>112</v>
      </c>
      <c r="C19020">
        <v>101</v>
      </c>
    </row>
    <row r="19021" spans="1:3" x14ac:dyDescent="0.2">
      <c r="A19021">
        <v>137</v>
      </c>
      <c r="B19021">
        <v>113</v>
      </c>
      <c r="C19021">
        <v>101</v>
      </c>
    </row>
    <row r="19022" spans="1:3" x14ac:dyDescent="0.2">
      <c r="A19022">
        <v>137</v>
      </c>
      <c r="B19022">
        <v>114</v>
      </c>
      <c r="C19022">
        <v>86</v>
      </c>
    </row>
    <row r="19023" spans="1:3" x14ac:dyDescent="0.2">
      <c r="A19023">
        <v>137</v>
      </c>
      <c r="B19023">
        <v>115</v>
      </c>
      <c r="C19023">
        <v>93</v>
      </c>
    </row>
    <row r="19024" spans="1:3" x14ac:dyDescent="0.2">
      <c r="A19024">
        <v>137</v>
      </c>
      <c r="B19024">
        <v>116</v>
      </c>
      <c r="C19024">
        <v>93</v>
      </c>
    </row>
    <row r="19025" spans="1:3" x14ac:dyDescent="0.2">
      <c r="A19025">
        <v>137</v>
      </c>
      <c r="B19025">
        <v>117</v>
      </c>
      <c r="C19025">
        <v>86</v>
      </c>
    </row>
    <row r="19026" spans="1:3" x14ac:dyDescent="0.2">
      <c r="A19026">
        <v>137</v>
      </c>
      <c r="B19026">
        <v>118</v>
      </c>
      <c r="C19026">
        <v>125</v>
      </c>
    </row>
    <row r="19027" spans="1:3" x14ac:dyDescent="0.2">
      <c r="A19027">
        <v>137</v>
      </c>
      <c r="B19027">
        <v>119</v>
      </c>
      <c r="C19027">
        <v>98</v>
      </c>
    </row>
    <row r="19028" spans="1:3" x14ac:dyDescent="0.2">
      <c r="A19028">
        <v>137</v>
      </c>
      <c r="B19028">
        <v>120</v>
      </c>
      <c r="C19028">
        <v>98</v>
      </c>
    </row>
    <row r="19029" spans="1:3" x14ac:dyDescent="0.2">
      <c r="A19029">
        <v>137</v>
      </c>
      <c r="B19029">
        <v>121</v>
      </c>
      <c r="C19029">
        <v>119</v>
      </c>
    </row>
    <row r="19030" spans="1:3" x14ac:dyDescent="0.2">
      <c r="A19030">
        <v>137</v>
      </c>
      <c r="B19030">
        <v>122</v>
      </c>
      <c r="C19030">
        <v>60</v>
      </c>
    </row>
    <row r="19031" spans="1:3" x14ac:dyDescent="0.2">
      <c r="A19031">
        <v>137</v>
      </c>
      <c r="B19031">
        <v>123</v>
      </c>
      <c r="C19031">
        <v>119</v>
      </c>
    </row>
    <row r="19032" spans="1:3" x14ac:dyDescent="0.2">
      <c r="A19032">
        <v>137</v>
      </c>
      <c r="B19032">
        <v>124</v>
      </c>
      <c r="C19032">
        <v>119</v>
      </c>
    </row>
    <row r="19033" spans="1:3" x14ac:dyDescent="0.2">
      <c r="A19033">
        <v>137</v>
      </c>
      <c r="B19033">
        <v>125</v>
      </c>
      <c r="C19033">
        <v>125</v>
      </c>
    </row>
    <row r="19034" spans="1:3" x14ac:dyDescent="0.2">
      <c r="A19034">
        <v>137</v>
      </c>
      <c r="B19034">
        <v>126</v>
      </c>
      <c r="C19034">
        <v>125</v>
      </c>
    </row>
    <row r="19035" spans="1:3" x14ac:dyDescent="0.2">
      <c r="A19035">
        <v>137</v>
      </c>
      <c r="B19035">
        <v>127</v>
      </c>
      <c r="C19035">
        <v>120</v>
      </c>
    </row>
    <row r="19036" spans="1:3" x14ac:dyDescent="0.2">
      <c r="A19036">
        <v>137</v>
      </c>
      <c r="B19036">
        <v>128</v>
      </c>
      <c r="C19036">
        <v>120</v>
      </c>
    </row>
    <row r="19037" spans="1:3" x14ac:dyDescent="0.2">
      <c r="A19037">
        <v>137</v>
      </c>
      <c r="B19037">
        <v>129</v>
      </c>
      <c r="C19037">
        <v>120</v>
      </c>
    </row>
    <row r="19038" spans="1:3" x14ac:dyDescent="0.2">
      <c r="A19038">
        <v>137</v>
      </c>
      <c r="B19038">
        <v>130</v>
      </c>
      <c r="C19038">
        <v>86</v>
      </c>
    </row>
    <row r="19039" spans="1:3" x14ac:dyDescent="0.2">
      <c r="A19039">
        <v>137</v>
      </c>
      <c r="B19039">
        <v>131</v>
      </c>
      <c r="C19039">
        <v>98</v>
      </c>
    </row>
    <row r="19040" spans="1:3" x14ac:dyDescent="0.2">
      <c r="A19040">
        <v>137</v>
      </c>
      <c r="B19040">
        <v>132</v>
      </c>
      <c r="C19040">
        <v>125</v>
      </c>
    </row>
    <row r="19041" spans="1:3" x14ac:dyDescent="0.2">
      <c r="A19041">
        <v>137</v>
      </c>
      <c r="B19041">
        <v>133</v>
      </c>
      <c r="C19041">
        <v>125</v>
      </c>
    </row>
    <row r="19042" spans="1:3" x14ac:dyDescent="0.2">
      <c r="A19042">
        <v>137</v>
      </c>
      <c r="B19042">
        <v>134</v>
      </c>
      <c r="C19042">
        <v>125</v>
      </c>
    </row>
    <row r="19043" spans="1:3" x14ac:dyDescent="0.2">
      <c r="A19043">
        <v>137</v>
      </c>
      <c r="B19043">
        <v>135</v>
      </c>
      <c r="C19043">
        <v>98</v>
      </c>
    </row>
    <row r="19044" spans="1:3" x14ac:dyDescent="0.2">
      <c r="A19044">
        <v>137</v>
      </c>
      <c r="B19044">
        <v>136</v>
      </c>
      <c r="C19044">
        <v>98</v>
      </c>
    </row>
    <row r="19045" spans="1:3" x14ac:dyDescent="0.2">
      <c r="A19045">
        <v>137</v>
      </c>
      <c r="B19045">
        <v>137</v>
      </c>
      <c r="C19045">
        <v>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2" max="3" width="28.42578125" customWidth="1"/>
    <col min="4" max="4" width="19" customWidth="1"/>
    <col min="5" max="5" width="14" customWidth="1"/>
  </cols>
  <sheetData>
    <row r="1" spans="1:13" ht="15.75" customHeight="1" x14ac:dyDescent="0.25">
      <c r="A1" s="7" t="s">
        <v>296</v>
      </c>
      <c r="B1" s="7" t="s">
        <v>297</v>
      </c>
      <c r="C1" s="7" t="s">
        <v>298</v>
      </c>
      <c r="D1" s="7" t="s">
        <v>299</v>
      </c>
      <c r="E1" s="1" t="s">
        <v>0</v>
      </c>
      <c r="F1" s="8" t="s">
        <v>300</v>
      </c>
      <c r="G1" s="8" t="s">
        <v>301</v>
      </c>
      <c r="H1" s="2" t="s">
        <v>302</v>
      </c>
      <c r="I1" s="8" t="s">
        <v>303</v>
      </c>
      <c r="J1" s="8" t="s">
        <v>304</v>
      </c>
      <c r="K1" s="8" t="s">
        <v>305</v>
      </c>
      <c r="L1" s="8" t="s">
        <v>306</v>
      </c>
      <c r="M1" s="8" t="s">
        <v>307</v>
      </c>
    </row>
    <row r="2" spans="1:13" ht="15.75" customHeight="1" x14ac:dyDescent="0.25">
      <c r="A2" s="7" t="s">
        <v>308</v>
      </c>
      <c r="B2" s="7" t="s">
        <v>309</v>
      </c>
      <c r="C2" s="7" t="s">
        <v>310</v>
      </c>
      <c r="D2" s="7" t="s">
        <v>262</v>
      </c>
      <c r="E2" s="1" t="s">
        <v>108</v>
      </c>
      <c r="F2" s="1" t="s">
        <v>107</v>
      </c>
      <c r="G2" s="1" t="s">
        <v>117</v>
      </c>
      <c r="H2" s="2" t="b">
        <f t="shared" ref="H2:H79" si="0">B2=C2</f>
        <v>0</v>
      </c>
      <c r="I2" s="9" t="e">
        <f>AND(F2=#REF!,G2=#REF!)</f>
        <v>#REF!</v>
      </c>
      <c r="J2" s="9" t="e">
        <f>AND(G2=#REF!,F2=#REF!)</f>
        <v>#REF!</v>
      </c>
      <c r="K2" s="9" t="e">
        <f t="shared" ref="K2:K79" si="1">OR(I2,J2)</f>
        <v>#REF!</v>
      </c>
      <c r="L2" s="1" t="str">
        <f t="shared" ref="L2:L79" si="2">F2 &amp; G2</f>
        <v>RelaxaurusSparkit</v>
      </c>
      <c r="M2" s="1" t="str">
        <f t="shared" ref="M2:M79" si="3">G2&amp;F2</f>
        <v>SparkitRelaxaurus</v>
      </c>
    </row>
    <row r="3" spans="1:13" ht="15.75" customHeight="1" x14ac:dyDescent="0.25">
      <c r="A3" s="7" t="s">
        <v>311</v>
      </c>
      <c r="B3" s="7" t="s">
        <v>312</v>
      </c>
      <c r="C3" s="7" t="s">
        <v>313</v>
      </c>
      <c r="D3" s="7" t="s">
        <v>207</v>
      </c>
      <c r="E3" s="1" t="s">
        <v>63</v>
      </c>
      <c r="F3" s="1" t="s">
        <v>62</v>
      </c>
      <c r="G3" s="1" t="s">
        <v>86</v>
      </c>
      <c r="H3" s="2" t="b">
        <f t="shared" si="0"/>
        <v>0</v>
      </c>
      <c r="I3" s="9" t="e">
        <f>AND(F3=#REF!,G3=#REF!)</f>
        <v>#REF!</v>
      </c>
      <c r="J3" s="9" t="e">
        <f>AND(G3=#REF!,F3=#REF!)</f>
        <v>#REF!</v>
      </c>
      <c r="K3" s="9" t="e">
        <f t="shared" si="1"/>
        <v>#REF!</v>
      </c>
      <c r="L3" s="1" t="str">
        <f t="shared" si="2"/>
        <v>IncineramMaraith</v>
      </c>
      <c r="M3" s="1" t="str">
        <f t="shared" si="3"/>
        <v>MaraithIncineram</v>
      </c>
    </row>
    <row r="4" spans="1:13" ht="15.75" customHeight="1" x14ac:dyDescent="0.25">
      <c r="A4" s="7" t="s">
        <v>314</v>
      </c>
      <c r="B4" s="7" t="s">
        <v>315</v>
      </c>
      <c r="C4" s="7" t="s">
        <v>316</v>
      </c>
      <c r="D4" s="7" t="s">
        <v>186</v>
      </c>
      <c r="E4" s="1" t="s">
        <v>88</v>
      </c>
      <c r="F4" s="1" t="s">
        <v>87</v>
      </c>
      <c r="G4" s="1" t="s">
        <v>99</v>
      </c>
      <c r="H4" s="2" t="b">
        <f t="shared" si="0"/>
        <v>0</v>
      </c>
      <c r="I4" s="9" t="e">
        <f>AND(F4=#REF!,G4=#REF!)</f>
        <v>#REF!</v>
      </c>
      <c r="J4" s="9" t="e">
        <f>AND(G4=#REF!,F4=#REF!)</f>
        <v>#REF!</v>
      </c>
      <c r="K4" s="9" t="e">
        <f t="shared" si="1"/>
        <v>#REF!</v>
      </c>
      <c r="L4" s="1" t="str">
        <f t="shared" si="2"/>
        <v>MauPengullet</v>
      </c>
      <c r="M4" s="1" t="str">
        <f t="shared" si="3"/>
        <v>PengulletMau</v>
      </c>
    </row>
    <row r="5" spans="1:13" ht="15.75" customHeight="1" x14ac:dyDescent="0.25">
      <c r="A5" s="7" t="s">
        <v>317</v>
      </c>
      <c r="B5" s="7" t="s">
        <v>318</v>
      </c>
      <c r="C5" s="7" t="s">
        <v>319</v>
      </c>
      <c r="D5" s="7" t="s">
        <v>244</v>
      </c>
      <c r="E5" s="1" t="s">
        <v>131</v>
      </c>
      <c r="F5" s="1" t="s">
        <v>130</v>
      </c>
      <c r="G5" s="1" t="s">
        <v>43</v>
      </c>
      <c r="H5" s="2" t="b">
        <f t="shared" si="0"/>
        <v>0</v>
      </c>
      <c r="I5" s="9" t="e">
        <f>AND(F5=#REF!,G5=#REF!)</f>
        <v>#REF!</v>
      </c>
      <c r="J5" s="9" t="e">
        <f>AND(G5=#REF!,F5=#REF!)</f>
        <v>#REF!</v>
      </c>
      <c r="K5" s="9" t="e">
        <f t="shared" si="1"/>
        <v>#REF!</v>
      </c>
      <c r="L5" s="1" t="str">
        <f t="shared" si="2"/>
        <v>VanwyrmFoxcicle</v>
      </c>
      <c r="M5" s="1" t="str">
        <f t="shared" si="3"/>
        <v>FoxcicleVanwyrm</v>
      </c>
    </row>
    <row r="6" spans="1:13" ht="15.75" customHeight="1" x14ac:dyDescent="0.25">
      <c r="A6" s="7" t="s">
        <v>320</v>
      </c>
      <c r="B6" s="7" t="s">
        <v>321</v>
      </c>
      <c r="C6" s="7" t="s">
        <v>322</v>
      </c>
      <c r="D6" s="7" t="s">
        <v>203</v>
      </c>
      <c r="E6" s="1" t="s">
        <v>34</v>
      </c>
      <c r="F6" s="1" t="s">
        <v>33</v>
      </c>
      <c r="G6" s="1" t="s">
        <v>56</v>
      </c>
      <c r="H6" s="2" t="b">
        <f t="shared" si="0"/>
        <v>0</v>
      </c>
      <c r="I6" s="9" t="e">
        <f>AND(F6=#REF!,G6=#REF!)</f>
        <v>#REF!</v>
      </c>
      <c r="J6" s="9" t="e">
        <f>AND(G6=#REF!,F6=#REF!)</f>
        <v>#REF!</v>
      </c>
      <c r="K6" s="9" t="e">
        <f t="shared" si="1"/>
        <v>#REF!</v>
      </c>
      <c r="L6" s="1" t="str">
        <f t="shared" si="2"/>
        <v>EikthyrdeerHangyu</v>
      </c>
      <c r="M6" s="1" t="str">
        <f t="shared" si="3"/>
        <v>HangyuEikthyrdeer</v>
      </c>
    </row>
    <row r="7" spans="1:13" ht="15.75" customHeight="1" x14ac:dyDescent="0.25">
      <c r="A7" s="7" t="s">
        <v>323</v>
      </c>
      <c r="B7" s="7" t="s">
        <v>324</v>
      </c>
      <c r="C7" s="7" t="s">
        <v>325</v>
      </c>
      <c r="D7" s="7" t="s">
        <v>254</v>
      </c>
      <c r="E7" s="1" t="s">
        <v>37</v>
      </c>
      <c r="F7" s="1" t="s">
        <v>36</v>
      </c>
      <c r="G7" s="1" t="s">
        <v>118</v>
      </c>
      <c r="H7" s="2" t="b">
        <f t="shared" si="0"/>
        <v>0</v>
      </c>
      <c r="I7" s="9" t="e">
        <f>AND(F7=#REF!,G7=#REF!)</f>
        <v>#REF!</v>
      </c>
      <c r="J7" s="9" t="e">
        <f>AND(G7=#REF!,F7=#REF!)</f>
        <v>#REF!</v>
      </c>
      <c r="K7" s="9" t="e">
        <f t="shared" si="1"/>
        <v>#REF!</v>
      </c>
      <c r="L7" s="1" t="str">
        <f t="shared" si="2"/>
        <v>ElphidranSurfent</v>
      </c>
      <c r="M7" s="1" t="str">
        <f t="shared" si="3"/>
        <v>SurfentElphidran</v>
      </c>
    </row>
    <row r="8" spans="1:13" ht="15.75" customHeight="1" x14ac:dyDescent="0.25">
      <c r="A8" s="7" t="s">
        <v>326</v>
      </c>
      <c r="B8" s="7" t="s">
        <v>327</v>
      </c>
      <c r="C8" s="7" t="s">
        <v>328</v>
      </c>
      <c r="D8" s="7" t="s">
        <v>228</v>
      </c>
      <c r="E8" s="1" t="s">
        <v>103</v>
      </c>
      <c r="F8" s="1" t="s">
        <v>102</v>
      </c>
      <c r="G8" s="1" t="s">
        <v>69</v>
      </c>
      <c r="H8" s="2" t="b">
        <f t="shared" si="0"/>
        <v>0</v>
      </c>
      <c r="I8" s="9" t="e">
        <f>AND(F8=#REF!,G8=#REF!)</f>
        <v>#REF!</v>
      </c>
      <c r="J8" s="9" t="e">
        <f>AND(G8=#REF!,F8=#REF!)</f>
        <v>#REF!</v>
      </c>
      <c r="K8" s="9" t="e">
        <f t="shared" si="1"/>
        <v>#REF!</v>
      </c>
      <c r="L8" s="1" t="str">
        <f t="shared" si="2"/>
        <v>PyrinKatress</v>
      </c>
      <c r="M8" s="1" t="str">
        <f t="shared" si="3"/>
        <v>KatressPyrin</v>
      </c>
    </row>
    <row r="9" spans="1:13" ht="15.75" customHeight="1" x14ac:dyDescent="0.25">
      <c r="A9" s="7" t="s">
        <v>329</v>
      </c>
      <c r="B9" s="7" t="s">
        <v>330</v>
      </c>
      <c r="C9" s="7" t="s">
        <v>331</v>
      </c>
      <c r="D9" s="7" t="s">
        <v>271</v>
      </c>
      <c r="E9" s="1" t="s">
        <v>85</v>
      </c>
      <c r="F9" s="1" t="s">
        <v>84</v>
      </c>
      <c r="G9" s="1" t="s">
        <v>137</v>
      </c>
      <c r="H9" s="2" t="b">
        <f t="shared" si="0"/>
        <v>0</v>
      </c>
      <c r="I9" s="9" t="e">
        <f>AND(F9=#REF!,G9=#REF!)</f>
        <v>#REF!</v>
      </c>
      <c r="J9" s="9" t="e">
        <f>AND(G9=#REF!,F9=#REF!)</f>
        <v>#REF!</v>
      </c>
      <c r="K9" s="9" t="e">
        <f t="shared" si="1"/>
        <v>#REF!</v>
      </c>
      <c r="L9" s="1" t="str">
        <f t="shared" si="2"/>
        <v>MammorestWumpo</v>
      </c>
      <c r="M9" s="1" t="str">
        <f t="shared" si="3"/>
        <v>WumpoMammorest</v>
      </c>
    </row>
    <row r="10" spans="1:13" ht="15.75" customHeight="1" x14ac:dyDescent="0.25">
      <c r="A10" s="7" t="s">
        <v>332</v>
      </c>
      <c r="B10" s="7" t="s">
        <v>333</v>
      </c>
      <c r="C10" s="7" t="s">
        <v>334</v>
      </c>
      <c r="D10" s="7" t="s">
        <v>198</v>
      </c>
      <c r="E10" s="1" t="s">
        <v>92</v>
      </c>
      <c r="F10" s="1" t="s">
        <v>91</v>
      </c>
      <c r="G10" s="1" t="s">
        <v>53</v>
      </c>
      <c r="H10" s="2" t="b">
        <f t="shared" si="0"/>
        <v>0</v>
      </c>
      <c r="I10" s="9" t="e">
        <f>AND(F10=#REF!,G10=#REF!)</f>
        <v>#REF!</v>
      </c>
      <c r="J10" s="9" t="e">
        <f>AND(G10=#REF!,F10=#REF!)</f>
        <v>#REF!</v>
      </c>
      <c r="K10" s="9" t="e">
        <f t="shared" si="1"/>
        <v>#REF!</v>
      </c>
      <c r="L10" s="1" t="str">
        <f t="shared" si="2"/>
        <v>MossandaGrizzbolt</v>
      </c>
      <c r="M10" s="1" t="str">
        <f t="shared" si="3"/>
        <v>GrizzboltMossanda</v>
      </c>
    </row>
    <row r="11" spans="1:13" ht="15.75" customHeight="1" x14ac:dyDescent="0.25">
      <c r="A11" s="7" t="s">
        <v>335</v>
      </c>
      <c r="B11" s="7" t="s">
        <v>336</v>
      </c>
      <c r="C11" s="7" t="s">
        <v>337</v>
      </c>
      <c r="D11" s="7" t="s">
        <v>235</v>
      </c>
      <c r="E11" s="1" t="s">
        <v>30</v>
      </c>
      <c r="F11" s="1" t="s">
        <v>29</v>
      </c>
      <c r="G11" s="1" t="s">
        <v>105</v>
      </c>
      <c r="H11" s="2" t="b">
        <f t="shared" si="0"/>
        <v>0</v>
      </c>
      <c r="I11" s="9" t="e">
        <f>AND(F11=#REF!,G11=#REF!)</f>
        <v>#REF!</v>
      </c>
      <c r="J11" s="9" t="e">
        <f>AND(G11=#REF!,F11=#REF!)</f>
        <v>#REF!</v>
      </c>
      <c r="K11" s="9" t="e">
        <f t="shared" si="1"/>
        <v>#REF!</v>
      </c>
      <c r="L11" s="1" t="str">
        <f t="shared" si="2"/>
        <v>DinossomRayhound</v>
      </c>
      <c r="M11" s="1" t="str">
        <f t="shared" si="3"/>
        <v>RayhoundDinossom</v>
      </c>
    </row>
    <row r="12" spans="1:13" ht="15.75" customHeight="1" x14ac:dyDescent="0.25">
      <c r="A12" s="7" t="s">
        <v>338</v>
      </c>
      <c r="B12" s="7" t="s">
        <v>339</v>
      </c>
      <c r="C12" s="7" t="s">
        <v>316</v>
      </c>
      <c r="D12" s="7" t="s">
        <v>171</v>
      </c>
      <c r="E12" s="1" t="s">
        <v>66</v>
      </c>
      <c r="F12" s="1" t="s">
        <v>65</v>
      </c>
      <c r="G12" s="1" t="s">
        <v>99</v>
      </c>
      <c r="H12" s="2" t="b">
        <f t="shared" si="0"/>
        <v>0</v>
      </c>
      <c r="I12" s="9" t="e">
        <f>AND(F12=#REF!,G12=#REF!)</f>
        <v>#REF!</v>
      </c>
      <c r="J12" s="9" t="e">
        <f>AND(G12=#REF!,F12=#REF!)</f>
        <v>#REF!</v>
      </c>
      <c r="K12" s="9" t="e">
        <f t="shared" si="1"/>
        <v>#REF!</v>
      </c>
      <c r="L12" s="1" t="str">
        <f t="shared" si="2"/>
        <v>JolthogPengullet</v>
      </c>
      <c r="M12" s="1" t="str">
        <f t="shared" si="3"/>
        <v>PengulletJolthog</v>
      </c>
    </row>
    <row r="13" spans="1:13" ht="15.75" customHeight="1" x14ac:dyDescent="0.25">
      <c r="A13" s="7" t="s">
        <v>340</v>
      </c>
      <c r="B13" s="7" t="s">
        <v>341</v>
      </c>
      <c r="C13" s="7" t="s">
        <v>342</v>
      </c>
      <c r="D13" s="7" t="s">
        <v>294</v>
      </c>
      <c r="E13" s="1" t="s">
        <v>45</v>
      </c>
      <c r="F13" s="1" t="s">
        <v>7</v>
      </c>
      <c r="G13" s="1" t="s">
        <v>58</v>
      </c>
      <c r="H13" s="2" t="b">
        <f t="shared" si="0"/>
        <v>0</v>
      </c>
      <c r="I13" s="9" t="e">
        <f>AND(F13=#REF!,G13=#REF!)</f>
        <v>#REF!</v>
      </c>
      <c r="J13" s="9" t="e">
        <f>AND(G13=#REF!,F13=#REF!)</f>
        <v>#REF!</v>
      </c>
      <c r="K13" s="9" t="e">
        <f t="shared" si="1"/>
        <v>#REF!</v>
      </c>
      <c r="L13" s="1" t="str">
        <f t="shared" si="2"/>
        <v>FrostallionHelzephyr</v>
      </c>
      <c r="M13" s="1" t="str">
        <f t="shared" si="3"/>
        <v>HelzephyrFrostallion</v>
      </c>
    </row>
    <row r="14" spans="1:13" ht="15.75" customHeight="1" x14ac:dyDescent="0.25">
      <c r="A14" s="7" t="s">
        <v>343</v>
      </c>
      <c r="B14" s="7" t="s">
        <v>344</v>
      </c>
      <c r="C14" s="7" t="s">
        <v>345</v>
      </c>
      <c r="D14" s="7" t="s">
        <v>269</v>
      </c>
      <c r="E14" s="1" t="s">
        <v>60</v>
      </c>
      <c r="F14" s="1" t="s">
        <v>73</v>
      </c>
      <c r="G14" s="1" t="s">
        <v>106</v>
      </c>
      <c r="H14" s="2" t="b">
        <f t="shared" si="0"/>
        <v>0</v>
      </c>
      <c r="I14" s="9" t="e">
        <f>AND(F14=#REF!,G14=#REF!)</f>
        <v>#REF!</v>
      </c>
      <c r="J14" s="9" t="e">
        <f>AND(G14=#REF!,F14=#REF!)</f>
        <v>#REF!</v>
      </c>
      <c r="K14" s="9" t="e">
        <f t="shared" si="1"/>
        <v>#REF!</v>
      </c>
      <c r="L14" s="1" t="str">
        <f t="shared" si="2"/>
        <v>KingpacaReindrix</v>
      </c>
      <c r="M14" s="1" t="str">
        <f t="shared" si="3"/>
        <v>ReindrixKingpaca</v>
      </c>
    </row>
    <row r="15" spans="1:13" ht="15.75" customHeight="1" x14ac:dyDescent="0.25">
      <c r="A15" s="7" t="s">
        <v>346</v>
      </c>
      <c r="B15" s="7" t="s">
        <v>347</v>
      </c>
      <c r="C15" s="7" t="s">
        <v>348</v>
      </c>
      <c r="D15" s="7" t="s">
        <v>287</v>
      </c>
      <c r="E15" s="1" t="s">
        <v>83</v>
      </c>
      <c r="F15" s="1" t="s">
        <v>82</v>
      </c>
      <c r="G15" s="1" t="s">
        <v>90</v>
      </c>
      <c r="H15" s="2" t="b">
        <f t="shared" si="0"/>
        <v>0</v>
      </c>
      <c r="I15" s="9" t="e">
        <f>AND(F15=#REF!,G15=#REF!)</f>
        <v>#REF!</v>
      </c>
      <c r="J15" s="9" t="e">
        <f>AND(G15=#REF!,F15=#REF!)</f>
        <v>#REF!</v>
      </c>
      <c r="K15" s="9" t="e">
        <f t="shared" si="1"/>
        <v>#REF!</v>
      </c>
      <c r="L15" s="1" t="str">
        <f t="shared" si="2"/>
        <v>LyleenMenasting</v>
      </c>
      <c r="M15" s="1" t="str">
        <f t="shared" si="3"/>
        <v>MenastingLyleen</v>
      </c>
    </row>
    <row r="16" spans="1:13" ht="15.75" customHeight="1" x14ac:dyDescent="0.25">
      <c r="A16" s="7" t="s">
        <v>349</v>
      </c>
      <c r="B16" s="7" t="s">
        <v>350</v>
      </c>
      <c r="C16" s="7" t="s">
        <v>351</v>
      </c>
      <c r="D16" s="7" t="s">
        <v>213</v>
      </c>
      <c r="E16" s="1" t="s">
        <v>77</v>
      </c>
      <c r="F16" s="1" t="s">
        <v>76</v>
      </c>
      <c r="G16" s="1" t="s">
        <v>41</v>
      </c>
      <c r="H16" s="2" t="b">
        <f t="shared" si="0"/>
        <v>0</v>
      </c>
      <c r="I16" s="9" t="e">
        <f>AND(F16=#REF!,G16=#REF!)</f>
        <v>#REF!</v>
      </c>
      <c r="J16" s="9" t="e">
        <f>AND(G16=#REF!,F16=#REF!)</f>
        <v>#REF!</v>
      </c>
      <c r="K16" s="9" t="e">
        <f t="shared" si="1"/>
        <v>#REF!</v>
      </c>
      <c r="L16" s="1" t="str">
        <f t="shared" si="2"/>
        <v>LeezpunkFlambelle</v>
      </c>
      <c r="M16" s="1" t="str">
        <f t="shared" si="3"/>
        <v>FlambelleLeezpunk</v>
      </c>
    </row>
    <row r="17" spans="1:13" ht="15.75" customHeight="1" x14ac:dyDescent="0.25">
      <c r="A17" s="7" t="s">
        <v>352</v>
      </c>
      <c r="B17" s="7" t="s">
        <v>353</v>
      </c>
      <c r="C17" s="7" t="s">
        <v>354</v>
      </c>
      <c r="D17" s="7" t="s">
        <v>260</v>
      </c>
      <c r="E17" s="1" t="s">
        <v>12</v>
      </c>
      <c r="F17" s="1" t="s">
        <v>10</v>
      </c>
      <c r="G17" s="1" t="s">
        <v>39</v>
      </c>
      <c r="H17" s="2" t="b">
        <f t="shared" si="0"/>
        <v>0</v>
      </c>
      <c r="I17" s="9" t="e">
        <f>AND(F17=#REF!,G17=#REF!)</f>
        <v>#REF!</v>
      </c>
      <c r="J17" s="9" t="e">
        <f>AND(G17=#REF!,F17=#REF!)</f>
        <v>#REF!</v>
      </c>
      <c r="K17" s="9" t="e">
        <f t="shared" si="1"/>
        <v>#REF!</v>
      </c>
      <c r="L17" s="1" t="str">
        <f t="shared" si="2"/>
        <v>BlazehowlFelbat</v>
      </c>
      <c r="M17" s="1" t="str">
        <f t="shared" si="3"/>
        <v>FelbatBlazehowl</v>
      </c>
    </row>
    <row r="18" spans="1:13" ht="15.75" customHeight="1" x14ac:dyDescent="0.25">
      <c r="A18" s="7" t="s">
        <v>355</v>
      </c>
      <c r="B18" s="7" t="s">
        <v>356</v>
      </c>
      <c r="C18" s="7" t="s">
        <v>357</v>
      </c>
      <c r="D18" s="7" t="s">
        <v>217</v>
      </c>
      <c r="E18" s="1" t="s">
        <v>112</v>
      </c>
      <c r="F18" s="1" t="s">
        <v>111</v>
      </c>
      <c r="G18" s="1" t="s">
        <v>47</v>
      </c>
      <c r="H18" s="2" t="b">
        <f t="shared" si="0"/>
        <v>0</v>
      </c>
      <c r="I18" s="9" t="e">
        <f>AND(F18=#REF!,G18=#REF!)</f>
        <v>#REF!</v>
      </c>
      <c r="J18" s="9" t="e">
        <f>AND(G18=#REF!,F18=#REF!)</f>
        <v>#REF!</v>
      </c>
      <c r="K18" s="9" t="e">
        <f t="shared" si="1"/>
        <v>#REF!</v>
      </c>
      <c r="L18" s="1" t="str">
        <f t="shared" si="2"/>
        <v>RobinquillFuddler</v>
      </c>
      <c r="M18" s="1" t="str">
        <f t="shared" si="3"/>
        <v>FuddlerRobinquill</v>
      </c>
    </row>
    <row r="19" spans="1:13" ht="15.75" customHeight="1" x14ac:dyDescent="0.25">
      <c r="A19" s="7" t="s">
        <v>358</v>
      </c>
      <c r="B19" s="7" t="s">
        <v>359</v>
      </c>
      <c r="C19" s="7" t="s">
        <v>360</v>
      </c>
      <c r="D19" s="7" t="s">
        <v>264</v>
      </c>
      <c r="E19" s="1" t="s">
        <v>15</v>
      </c>
      <c r="F19" s="1" t="s">
        <v>14</v>
      </c>
      <c r="G19" s="1" t="s">
        <v>46</v>
      </c>
      <c r="H19" s="2" t="b">
        <f t="shared" si="0"/>
        <v>0</v>
      </c>
      <c r="I19" s="9" t="e">
        <f>AND(F19=#REF!,G19=#REF!)</f>
        <v>#REF!</v>
      </c>
      <c r="J19" s="9" t="e">
        <f>AND(G19=#REF!,F19=#REF!)</f>
        <v>#REF!</v>
      </c>
      <c r="K19" s="9" t="e">
        <f t="shared" si="1"/>
        <v>#REF!</v>
      </c>
      <c r="L19" s="1" t="str">
        <f t="shared" si="2"/>
        <v>BroncherryFuack</v>
      </c>
      <c r="M19" s="1" t="str">
        <f t="shared" si="3"/>
        <v>FuackBroncherry</v>
      </c>
    </row>
    <row r="20" spans="1:13" ht="15.75" customHeight="1" x14ac:dyDescent="0.25">
      <c r="A20" s="7" t="s">
        <v>361</v>
      </c>
      <c r="B20" s="7" t="s">
        <v>325</v>
      </c>
      <c r="C20" s="7" t="s">
        <v>362</v>
      </c>
      <c r="D20" s="7" t="s">
        <v>237</v>
      </c>
      <c r="E20" s="1" t="s">
        <v>119</v>
      </c>
      <c r="F20" s="1" t="s">
        <v>118</v>
      </c>
      <c r="G20" s="1" t="s">
        <v>32</v>
      </c>
      <c r="H20" s="2" t="b">
        <f t="shared" si="0"/>
        <v>0</v>
      </c>
      <c r="I20" s="9" t="e">
        <f>AND(F20=#REF!,G20=#REF!)</f>
        <v>#REF!</v>
      </c>
      <c r="J20" s="9" t="e">
        <f>AND(G20=#REF!,F20=#REF!)</f>
        <v>#REF!</v>
      </c>
      <c r="K20" s="9" t="e">
        <f t="shared" si="1"/>
        <v>#REF!</v>
      </c>
      <c r="L20" s="1" t="str">
        <f t="shared" si="2"/>
        <v>SurfentDumud</v>
      </c>
      <c r="M20" s="1" t="str">
        <f t="shared" si="3"/>
        <v>DumudSurfent</v>
      </c>
    </row>
    <row r="21" spans="1:13" ht="15.75" customHeight="1" x14ac:dyDescent="0.25">
      <c r="A21" s="7" t="s">
        <v>363</v>
      </c>
      <c r="B21" s="7" t="s">
        <v>364</v>
      </c>
      <c r="C21" s="7" t="s">
        <v>365</v>
      </c>
      <c r="D21" s="7" t="s">
        <v>194</v>
      </c>
      <c r="E21" s="1" t="s">
        <v>50</v>
      </c>
      <c r="F21" s="1" t="s">
        <v>49</v>
      </c>
      <c r="G21" s="1" t="s">
        <v>113</v>
      </c>
      <c r="H21" s="2" t="b">
        <f t="shared" si="0"/>
        <v>0</v>
      </c>
      <c r="I21" s="9" t="e">
        <f>AND(F21=#REF!,G21=#REF!)</f>
        <v>#REF!</v>
      </c>
      <c r="J21" s="9" t="e">
        <f>AND(G21=#REF!,F21=#REF!)</f>
        <v>#REF!</v>
      </c>
      <c r="K21" s="9" t="e">
        <f t="shared" si="1"/>
        <v>#REF!</v>
      </c>
      <c r="L21" s="1" t="str">
        <f t="shared" si="2"/>
        <v>GobfinRooby</v>
      </c>
      <c r="M21" s="1" t="str">
        <f t="shared" si="3"/>
        <v>RoobyGobfin</v>
      </c>
    </row>
    <row r="22" spans="1:13" ht="15.75" customHeight="1" x14ac:dyDescent="0.25">
      <c r="A22" s="7" t="s">
        <v>366</v>
      </c>
      <c r="B22" s="7" t="s">
        <v>367</v>
      </c>
      <c r="C22" s="7" t="s">
        <v>368</v>
      </c>
      <c r="D22" s="7" t="s">
        <v>284</v>
      </c>
      <c r="E22" s="1" t="s">
        <v>121</v>
      </c>
      <c r="F22" s="1" t="s">
        <v>120</v>
      </c>
      <c r="G22" s="1" t="s">
        <v>67</v>
      </c>
      <c r="H22" s="2" t="b">
        <f t="shared" si="0"/>
        <v>0</v>
      </c>
      <c r="I22" s="9" t="e">
        <f>AND(F22=#REF!,G22=#REF!)</f>
        <v>#REF!</v>
      </c>
      <c r="J22" s="9" t="e">
        <f>AND(G22=#REF!,F22=#REF!)</f>
        <v>#REF!</v>
      </c>
      <c r="K22" s="9" t="e">
        <f t="shared" si="1"/>
        <v>#REF!</v>
      </c>
      <c r="L22" s="1" t="str">
        <f t="shared" si="2"/>
        <v>SuzakuJormuntide</v>
      </c>
      <c r="M22" s="1" t="str">
        <f t="shared" si="3"/>
        <v>JormuntideSuzaku</v>
      </c>
    </row>
    <row r="23" spans="1:13" ht="15.75" customHeight="1" x14ac:dyDescent="0.25">
      <c r="A23" s="7" t="s">
        <v>369</v>
      </c>
      <c r="B23" s="7" t="s">
        <v>370</v>
      </c>
      <c r="C23" s="7" t="s">
        <v>319</v>
      </c>
      <c r="D23" s="7" t="s">
        <v>267</v>
      </c>
      <c r="E23" s="1" t="s">
        <v>61</v>
      </c>
      <c r="F23" s="1" t="s">
        <v>109</v>
      </c>
      <c r="G23" s="1" t="s">
        <v>43</v>
      </c>
      <c r="H23" s="2" t="b">
        <f t="shared" si="0"/>
        <v>0</v>
      </c>
      <c r="I23" s="9" t="e">
        <f>AND(F23=#REF!,G23=#REF!)</f>
        <v>#REF!</v>
      </c>
      <c r="J23" s="9" t="e">
        <f>AND(G23=#REF!,F23=#REF!)</f>
        <v>#REF!</v>
      </c>
      <c r="K23" s="9" t="e">
        <f t="shared" si="1"/>
        <v>#REF!</v>
      </c>
      <c r="L23" s="1" t="str">
        <f t="shared" si="2"/>
        <v>ReptyroFoxcicle</v>
      </c>
      <c r="M23" s="1" t="str">
        <f t="shared" si="3"/>
        <v>FoxcicleReptyro</v>
      </c>
    </row>
    <row r="24" spans="1:13" ht="15.75" customHeight="1" x14ac:dyDescent="0.25">
      <c r="A24" s="7" t="s">
        <v>371</v>
      </c>
      <c r="B24" s="7" t="s">
        <v>322</v>
      </c>
      <c r="C24" s="7" t="s">
        <v>372</v>
      </c>
      <c r="D24" s="7" t="s">
        <v>196</v>
      </c>
      <c r="E24" s="1" t="s">
        <v>57</v>
      </c>
      <c r="F24" s="1" t="s">
        <v>56</v>
      </c>
      <c r="G24" s="1" t="s">
        <v>122</v>
      </c>
      <c r="H24" s="2" t="b">
        <f t="shared" si="0"/>
        <v>0</v>
      </c>
      <c r="I24" s="9" t="e">
        <f>AND(F24=#REF!,G24=#REF!)</f>
        <v>#REF!</v>
      </c>
      <c r="J24" s="9" t="e">
        <f>AND(G24=#REF!,F24=#REF!)</f>
        <v>#REF!</v>
      </c>
      <c r="K24" s="9" t="e">
        <f t="shared" si="1"/>
        <v>#REF!</v>
      </c>
      <c r="L24" s="1" t="str">
        <f t="shared" si="2"/>
        <v>HangyuSwee</v>
      </c>
      <c r="M24" s="1" t="str">
        <f t="shared" si="3"/>
        <v>SweeHangyu</v>
      </c>
    </row>
    <row r="25" spans="1:13" ht="15.75" customHeight="1" x14ac:dyDescent="0.25">
      <c r="A25" s="7" t="s">
        <v>373</v>
      </c>
      <c r="B25" s="7" t="s">
        <v>341</v>
      </c>
      <c r="C25" s="7" t="s">
        <v>341</v>
      </c>
      <c r="D25" s="7" t="s">
        <v>293</v>
      </c>
      <c r="E25" s="1" t="s">
        <v>7</v>
      </c>
      <c r="F25" s="1" t="s">
        <v>7</v>
      </c>
      <c r="G25" s="1" t="s">
        <v>7</v>
      </c>
      <c r="H25" s="2" t="b">
        <f t="shared" si="0"/>
        <v>1</v>
      </c>
      <c r="I25" s="9" t="e">
        <f>AND(F25=#REF!,G25=#REF!)</f>
        <v>#REF!</v>
      </c>
      <c r="J25" s="9" t="e">
        <f>AND(G25=#REF!,F25=#REF!)</f>
        <v>#REF!</v>
      </c>
      <c r="K25" s="9" t="e">
        <f t="shared" si="1"/>
        <v>#REF!</v>
      </c>
      <c r="L25" s="1" t="str">
        <f t="shared" si="2"/>
        <v>FrostallionFrostallion</v>
      </c>
      <c r="M25" s="1" t="str">
        <f t="shared" si="3"/>
        <v>FrostallionFrostallion</v>
      </c>
    </row>
    <row r="26" spans="1:13" ht="15.75" customHeight="1" x14ac:dyDescent="0.25">
      <c r="A26" s="7" t="s">
        <v>374</v>
      </c>
      <c r="B26" s="7" t="s">
        <v>375</v>
      </c>
      <c r="C26" s="7" t="s">
        <v>375</v>
      </c>
      <c r="D26" s="7" t="s">
        <v>295</v>
      </c>
      <c r="E26" s="1" t="s">
        <v>64</v>
      </c>
      <c r="F26" s="1" t="s">
        <v>64</v>
      </c>
      <c r="G26" s="1" t="s">
        <v>64</v>
      </c>
      <c r="H26" s="2" t="b">
        <f t="shared" si="0"/>
        <v>1</v>
      </c>
      <c r="I26" s="9" t="e">
        <f>AND(F26=#REF!,G26=#REF!)</f>
        <v>#REF!</v>
      </c>
      <c r="J26" s="9" t="e">
        <f>AND(G26=#REF!,F26=#REF!)</f>
        <v>#REF!</v>
      </c>
      <c r="K26" s="9" t="e">
        <f t="shared" si="1"/>
        <v>#REF!</v>
      </c>
      <c r="L26" s="1" t="str">
        <f t="shared" si="2"/>
        <v>JetragonJetragon</v>
      </c>
      <c r="M26" s="1" t="str">
        <f t="shared" si="3"/>
        <v>JetragonJetragon</v>
      </c>
    </row>
    <row r="27" spans="1:13" ht="15.75" customHeight="1" x14ac:dyDescent="0.25">
      <c r="A27" s="7" t="s">
        <v>376</v>
      </c>
      <c r="B27" s="7" t="s">
        <v>377</v>
      </c>
      <c r="C27" s="7" t="s">
        <v>377</v>
      </c>
      <c r="D27" s="7" t="s">
        <v>291</v>
      </c>
      <c r="E27" s="1" t="s">
        <v>98</v>
      </c>
      <c r="F27" s="1" t="s">
        <v>98</v>
      </c>
      <c r="G27" s="1" t="s">
        <v>98</v>
      </c>
      <c r="H27" s="2" t="b">
        <f t="shared" si="0"/>
        <v>1</v>
      </c>
      <c r="I27" s="9" t="e">
        <f>AND(F27=#REF!,G27=#REF!)</f>
        <v>#REF!</v>
      </c>
      <c r="J27" s="9" t="e">
        <f>AND(G27=#REF!,F27=#REF!)</f>
        <v>#REF!</v>
      </c>
      <c r="K27" s="9" t="e">
        <f t="shared" si="1"/>
        <v>#REF!</v>
      </c>
      <c r="L27" s="1" t="str">
        <f t="shared" si="2"/>
        <v>PaladiusPaladius</v>
      </c>
      <c r="M27" s="1" t="str">
        <f t="shared" si="3"/>
        <v>PaladiusPaladius</v>
      </c>
    </row>
    <row r="28" spans="1:13" ht="15.75" customHeight="1" x14ac:dyDescent="0.25">
      <c r="A28" s="7" t="s">
        <v>378</v>
      </c>
      <c r="B28" s="7" t="s">
        <v>379</v>
      </c>
      <c r="C28" s="7" t="s">
        <v>379</v>
      </c>
      <c r="D28" s="7" t="s">
        <v>292</v>
      </c>
      <c r="E28" s="1" t="s">
        <v>94</v>
      </c>
      <c r="F28" s="1" t="s">
        <v>94</v>
      </c>
      <c r="G28" s="1" t="s">
        <v>94</v>
      </c>
      <c r="H28" s="2" t="b">
        <f t="shared" si="0"/>
        <v>1</v>
      </c>
      <c r="I28" s="9" t="e">
        <f>AND(F28=#REF!,G28=#REF!)</f>
        <v>#REF!</v>
      </c>
      <c r="J28" s="9" t="e">
        <f>AND(G28=#REF!,F28=#REF!)</f>
        <v>#REF!</v>
      </c>
      <c r="K28" s="9" t="e">
        <f t="shared" si="1"/>
        <v>#REF!</v>
      </c>
      <c r="L28" s="1" t="str">
        <f t="shared" si="2"/>
        <v>NecromusNecromus</v>
      </c>
      <c r="M28" s="1" t="str">
        <f t="shared" si="3"/>
        <v>NecromusNecromus</v>
      </c>
    </row>
    <row r="29" spans="1:13" ht="15.75" customHeight="1" x14ac:dyDescent="0.25">
      <c r="A29" s="7" t="s">
        <v>380</v>
      </c>
      <c r="B29" s="7" t="s">
        <v>333</v>
      </c>
      <c r="C29" s="7" t="s">
        <v>381</v>
      </c>
      <c r="D29" s="7" t="s">
        <v>286</v>
      </c>
      <c r="E29" s="1" t="s">
        <v>82</v>
      </c>
      <c r="F29" s="1" t="s">
        <v>91</v>
      </c>
      <c r="G29" s="1" t="s">
        <v>101</v>
      </c>
      <c r="H29" s="2" t="b">
        <f t="shared" si="0"/>
        <v>0</v>
      </c>
      <c r="I29" s="9" t="e">
        <f>AND(F29=#REF!,G29=#REF!)</f>
        <v>#REF!</v>
      </c>
      <c r="J29" s="9" t="e">
        <f>AND(G29=#REF!,F29=#REF!)</f>
        <v>#REF!</v>
      </c>
      <c r="K29" s="9" t="e">
        <f t="shared" si="1"/>
        <v>#REF!</v>
      </c>
      <c r="L29" s="1" t="str">
        <f t="shared" si="2"/>
        <v>MossandaPetallia</v>
      </c>
      <c r="M29" s="1" t="str">
        <f t="shared" si="3"/>
        <v>PetalliaMossanda</v>
      </c>
    </row>
    <row r="30" spans="1:13" ht="15.75" customHeight="1" x14ac:dyDescent="0.25">
      <c r="A30" s="7" t="s">
        <v>382</v>
      </c>
      <c r="B30" s="7" t="s">
        <v>318</v>
      </c>
      <c r="C30" s="7" t="s">
        <v>383</v>
      </c>
      <c r="D30" s="7" t="s">
        <v>288</v>
      </c>
      <c r="E30" s="1" t="s">
        <v>38</v>
      </c>
      <c r="F30" s="1" t="s">
        <v>130</v>
      </c>
      <c r="G30" s="1" t="s">
        <v>1</v>
      </c>
      <c r="H30" s="2" t="b">
        <f t="shared" si="0"/>
        <v>0</v>
      </c>
      <c r="I30" s="9" t="e">
        <f>AND(F30=#REF!,G30=#REF!)</f>
        <v>#REF!</v>
      </c>
      <c r="J30" s="9" t="e">
        <f>AND(G30=#REF!,F30=#REF!)</f>
        <v>#REF!</v>
      </c>
      <c r="K30" s="9" t="e">
        <f t="shared" si="1"/>
        <v>#REF!</v>
      </c>
      <c r="L30" s="1" t="str">
        <f t="shared" si="2"/>
        <v>VanwyrmAnubis</v>
      </c>
      <c r="M30" s="1" t="str">
        <f t="shared" si="3"/>
        <v>AnubisVanwyrm</v>
      </c>
    </row>
    <row r="31" spans="1:13" ht="15.75" customHeight="1" x14ac:dyDescent="0.25">
      <c r="A31" s="7" t="s">
        <v>384</v>
      </c>
      <c r="B31" s="7" t="s">
        <v>333</v>
      </c>
      <c r="C31" s="7" t="s">
        <v>337</v>
      </c>
      <c r="D31" s="7" t="s">
        <v>285</v>
      </c>
      <c r="E31" s="1" t="s">
        <v>53</v>
      </c>
      <c r="F31" s="1" t="s">
        <v>91</v>
      </c>
      <c r="G31" s="1" t="s">
        <v>105</v>
      </c>
      <c r="H31" s="2" t="b">
        <f t="shared" si="0"/>
        <v>0</v>
      </c>
      <c r="I31" s="9" t="e">
        <f>AND(F31=#REF!,G31=#REF!)</f>
        <v>#REF!</v>
      </c>
      <c r="J31" s="9" t="e">
        <f>AND(G31=#REF!,F31=#REF!)</f>
        <v>#REF!</v>
      </c>
      <c r="K31" s="9" t="e">
        <f t="shared" si="1"/>
        <v>#REF!</v>
      </c>
      <c r="L31" s="1" t="str">
        <f t="shared" si="2"/>
        <v>MossandaRayhound</v>
      </c>
      <c r="M31" s="1" t="str">
        <f t="shared" si="3"/>
        <v>RayhoundMossanda</v>
      </c>
    </row>
    <row r="32" spans="1:13" ht="15.75" customHeight="1" x14ac:dyDescent="0.25">
      <c r="A32" s="7" t="s">
        <v>385</v>
      </c>
      <c r="B32" s="7" t="s">
        <v>334</v>
      </c>
      <c r="C32" s="7" t="s">
        <v>309</v>
      </c>
      <c r="D32" s="7" t="s">
        <v>289</v>
      </c>
      <c r="E32" s="1" t="s">
        <v>97</v>
      </c>
      <c r="F32" s="1" t="s">
        <v>53</v>
      </c>
      <c r="G32" s="1" t="s">
        <v>107</v>
      </c>
      <c r="H32" s="2" t="b">
        <f t="shared" si="0"/>
        <v>0</v>
      </c>
      <c r="I32" s="9" t="e">
        <f>AND(F32=#REF!,G32=#REF!)</f>
        <v>#REF!</v>
      </c>
      <c r="J32" s="9" t="e">
        <f>AND(G32=#REF!,F32=#REF!)</f>
        <v>#REF!</v>
      </c>
      <c r="K32" s="9" t="e">
        <f t="shared" si="1"/>
        <v>#REF!</v>
      </c>
      <c r="L32" s="1" t="str">
        <f t="shared" si="2"/>
        <v>GrizzboltRelaxaurus</v>
      </c>
      <c r="M32" s="1" t="str">
        <f t="shared" si="3"/>
        <v>RelaxaurusGrizzbolt</v>
      </c>
    </row>
    <row r="33" spans="1:13" ht="15.75" customHeight="1" x14ac:dyDescent="0.25">
      <c r="A33" s="7" t="s">
        <v>386</v>
      </c>
      <c r="B33" s="7" t="s">
        <v>387</v>
      </c>
      <c r="C33" s="7" t="s">
        <v>388</v>
      </c>
      <c r="D33" s="7" t="s">
        <v>290</v>
      </c>
      <c r="E33" s="1" t="s">
        <v>115</v>
      </c>
      <c r="F33" s="1" t="s">
        <v>74</v>
      </c>
      <c r="G33" s="1" t="s">
        <v>4</v>
      </c>
      <c r="H33" s="2" t="b">
        <f t="shared" si="0"/>
        <v>0</v>
      </c>
      <c r="I33" s="9" t="e">
        <f>AND(F33=#REF!,G33=#REF!)</f>
        <v>#REF!</v>
      </c>
      <c r="J33" s="9" t="e">
        <f>AND(G33=#REF!,F33=#REF!)</f>
        <v>#REF!</v>
      </c>
      <c r="K33" s="9" t="e">
        <f t="shared" si="1"/>
        <v>#REF!</v>
      </c>
      <c r="L33" s="1" t="str">
        <f t="shared" si="2"/>
        <v>KitsunAstegon</v>
      </c>
      <c r="M33" s="1" t="str">
        <f t="shared" si="3"/>
        <v>AstegonKitsun</v>
      </c>
    </row>
    <row r="34" spans="1:13" ht="15.75" customHeight="1" x14ac:dyDescent="0.25">
      <c r="A34" s="7" t="s">
        <v>389</v>
      </c>
      <c r="B34" s="7" t="s">
        <v>347</v>
      </c>
      <c r="C34" s="7" t="s">
        <v>347</v>
      </c>
      <c r="D34" s="7" t="s">
        <v>286</v>
      </c>
      <c r="E34" s="1" t="s">
        <v>82</v>
      </c>
      <c r="F34" s="1" t="s">
        <v>82</v>
      </c>
      <c r="G34" s="1" t="s">
        <v>82</v>
      </c>
      <c r="H34" s="2" t="b">
        <f t="shared" si="0"/>
        <v>1</v>
      </c>
      <c r="I34" s="9" t="e">
        <f>AND(F34=#REF!,G34=#REF!)</f>
        <v>#REF!</v>
      </c>
      <c r="J34" s="9" t="e">
        <f>AND(G34=#REF!,F34=#REF!)</f>
        <v>#REF!</v>
      </c>
      <c r="K34" s="9" t="e">
        <f t="shared" si="1"/>
        <v>#REF!</v>
      </c>
      <c r="L34" s="1" t="str">
        <f t="shared" si="2"/>
        <v>LyleenLyleen</v>
      </c>
      <c r="M34" s="1" t="str">
        <f t="shared" si="3"/>
        <v>LyleenLyleen</v>
      </c>
    </row>
    <row r="35" spans="1:13" ht="15.75" customHeight="1" x14ac:dyDescent="0.25">
      <c r="A35" s="7" t="s">
        <v>390</v>
      </c>
      <c r="B35" s="7" t="s">
        <v>391</v>
      </c>
      <c r="C35" s="7" t="s">
        <v>391</v>
      </c>
      <c r="D35" s="7" t="s">
        <v>288</v>
      </c>
      <c r="E35" s="1" t="s">
        <v>38</v>
      </c>
      <c r="F35" s="1" t="s">
        <v>38</v>
      </c>
      <c r="G35" s="1" t="s">
        <v>38</v>
      </c>
      <c r="H35" s="2" t="b">
        <f t="shared" si="0"/>
        <v>1</v>
      </c>
      <c r="I35" s="9" t="e">
        <f>AND(F35=#REF!,G35=#REF!)</f>
        <v>#REF!</v>
      </c>
      <c r="J35" s="9" t="e">
        <f>AND(G35=#REF!,F35=#REF!)</f>
        <v>#REF!</v>
      </c>
      <c r="K35" s="9" t="e">
        <f t="shared" si="1"/>
        <v>#REF!</v>
      </c>
      <c r="L35" s="1" t="str">
        <f t="shared" si="2"/>
        <v>FalerisFaleris</v>
      </c>
      <c r="M35" s="1" t="str">
        <f t="shared" si="3"/>
        <v>FalerisFaleris</v>
      </c>
    </row>
    <row r="36" spans="1:13" ht="15.75" customHeight="1" x14ac:dyDescent="0.25">
      <c r="A36" s="7" t="s">
        <v>392</v>
      </c>
      <c r="B36" s="7" t="s">
        <v>334</v>
      </c>
      <c r="C36" s="7" t="s">
        <v>334</v>
      </c>
      <c r="D36" s="7" t="s">
        <v>285</v>
      </c>
      <c r="E36" s="1" t="s">
        <v>53</v>
      </c>
      <c r="F36" s="1" t="s">
        <v>53</v>
      </c>
      <c r="G36" s="1" t="s">
        <v>53</v>
      </c>
      <c r="H36" s="2" t="b">
        <f t="shared" si="0"/>
        <v>1</v>
      </c>
      <c r="I36" s="9" t="e">
        <f>AND(F36=#REF!,G36=#REF!)</f>
        <v>#REF!</v>
      </c>
      <c r="J36" s="9" t="e">
        <f>AND(G36=#REF!,F36=#REF!)</f>
        <v>#REF!</v>
      </c>
      <c r="K36" s="9" t="e">
        <f t="shared" si="1"/>
        <v>#REF!</v>
      </c>
      <c r="L36" s="1" t="str">
        <f t="shared" si="2"/>
        <v>GrizzboltGrizzbolt</v>
      </c>
      <c r="M36" s="1" t="str">
        <f t="shared" si="3"/>
        <v>GrizzboltGrizzbolt</v>
      </c>
    </row>
    <row r="37" spans="1:13" ht="15" x14ac:dyDescent="0.25">
      <c r="A37" s="7" t="s">
        <v>393</v>
      </c>
      <c r="B37" s="7" t="s">
        <v>394</v>
      </c>
      <c r="C37" s="7" t="s">
        <v>394</v>
      </c>
      <c r="D37" s="7" t="s">
        <v>289</v>
      </c>
      <c r="E37" s="1" t="s">
        <v>97</v>
      </c>
      <c r="F37" s="1" t="s">
        <v>97</v>
      </c>
      <c r="G37" s="1" t="s">
        <v>97</v>
      </c>
      <c r="H37" s="2" t="b">
        <f t="shared" si="0"/>
        <v>1</v>
      </c>
      <c r="I37" s="9" t="e">
        <f>AND(F37=#REF!,G37=#REF!)</f>
        <v>#REF!</v>
      </c>
      <c r="J37" s="9" t="e">
        <f>AND(G37=#REF!,F37=#REF!)</f>
        <v>#REF!</v>
      </c>
      <c r="K37" s="9" t="e">
        <f t="shared" si="1"/>
        <v>#REF!</v>
      </c>
      <c r="L37" s="1" t="str">
        <f t="shared" si="2"/>
        <v>OrserkOrserk</v>
      </c>
      <c r="M37" s="1" t="str">
        <f t="shared" si="3"/>
        <v>OrserkOrserk</v>
      </c>
    </row>
    <row r="38" spans="1:13" ht="15" x14ac:dyDescent="0.25">
      <c r="A38" s="7" t="s">
        <v>395</v>
      </c>
      <c r="B38" s="7" t="s">
        <v>396</v>
      </c>
      <c r="C38" s="7" t="s">
        <v>396</v>
      </c>
      <c r="D38" s="7" t="s">
        <v>290</v>
      </c>
      <c r="E38" s="1" t="s">
        <v>115</v>
      </c>
      <c r="F38" s="1" t="s">
        <v>115</v>
      </c>
      <c r="G38" s="1" t="s">
        <v>115</v>
      </c>
      <c r="H38" s="2" t="b">
        <f t="shared" si="0"/>
        <v>1</v>
      </c>
      <c r="I38" s="9" t="e">
        <f>AND(F38=#REF!,G38=#REF!)</f>
        <v>#REF!</v>
      </c>
      <c r="J38" s="9" t="e">
        <f>AND(G38=#REF!,F38=#REF!)</f>
        <v>#REF!</v>
      </c>
      <c r="K38" s="9" t="e">
        <f t="shared" si="1"/>
        <v>#REF!</v>
      </c>
      <c r="L38" s="1" t="str">
        <f t="shared" si="2"/>
        <v>ShadowbeakShadowbeak</v>
      </c>
      <c r="M38" s="1" t="str">
        <f t="shared" si="3"/>
        <v>ShadowbeakShadowbeak</v>
      </c>
    </row>
    <row r="39" spans="1:13" ht="15" x14ac:dyDescent="0.25">
      <c r="A39" s="7" t="s">
        <v>397</v>
      </c>
      <c r="B39" s="7" t="s">
        <v>398</v>
      </c>
      <c r="C39" s="7" t="s">
        <v>398</v>
      </c>
      <c r="D39" s="7" t="s">
        <v>282</v>
      </c>
      <c r="E39" s="1" t="s">
        <v>68</v>
      </c>
      <c r="F39" s="1" t="s">
        <v>68</v>
      </c>
      <c r="G39" s="1" t="s">
        <v>68</v>
      </c>
      <c r="H39" s="2" t="b">
        <f t="shared" si="0"/>
        <v>1</v>
      </c>
      <c r="I39" s="9" t="e">
        <f>AND(F39=#REF!,G39=#REF!)</f>
        <v>#REF!</v>
      </c>
      <c r="J39" s="9" t="e">
        <f>AND(G39=#REF!,F39=#REF!)</f>
        <v>#REF!</v>
      </c>
      <c r="K39" s="9" t="e">
        <f t="shared" si="1"/>
        <v>#REF!</v>
      </c>
      <c r="L39" s="1" t="str">
        <f t="shared" si="2"/>
        <v>Jormuntide IgnisJormuntide Ignis</v>
      </c>
      <c r="M39" s="1" t="str">
        <f t="shared" si="3"/>
        <v>Jormuntide IgnisJormuntide Ignis</v>
      </c>
    </row>
    <row r="40" spans="1:13" ht="15" x14ac:dyDescent="0.25">
      <c r="A40" s="7" t="s">
        <v>399</v>
      </c>
      <c r="B40" s="7" t="s">
        <v>400</v>
      </c>
      <c r="C40" s="7" t="s">
        <v>400</v>
      </c>
      <c r="D40" s="7" t="s">
        <v>262</v>
      </c>
      <c r="E40" s="1" t="s">
        <v>108</v>
      </c>
      <c r="F40" s="1" t="s">
        <v>108</v>
      </c>
      <c r="G40" s="1" t="s">
        <v>108</v>
      </c>
      <c r="H40" s="2" t="b">
        <f t="shared" si="0"/>
        <v>1</v>
      </c>
      <c r="I40" s="9" t="e">
        <f>AND(F40=#REF!,G40=#REF!)</f>
        <v>#REF!</v>
      </c>
      <c r="J40" s="9" t="e">
        <f>AND(G40=#REF!,F40=#REF!)</f>
        <v>#REF!</v>
      </c>
      <c r="K40" s="9" t="e">
        <f t="shared" si="1"/>
        <v>#REF!</v>
      </c>
      <c r="L40" s="1" t="str">
        <f t="shared" si="2"/>
        <v>Relaxaurus LuxRelaxaurus Lux</v>
      </c>
      <c r="M40" s="1" t="str">
        <f t="shared" si="3"/>
        <v>Relaxaurus LuxRelaxaurus Lux</v>
      </c>
    </row>
    <row r="41" spans="1:13" ht="15" x14ac:dyDescent="0.25">
      <c r="A41" s="7" t="s">
        <v>401</v>
      </c>
      <c r="B41" s="7" t="s">
        <v>402</v>
      </c>
      <c r="C41" s="7" t="s">
        <v>402</v>
      </c>
      <c r="D41" s="7" t="s">
        <v>207</v>
      </c>
      <c r="E41" s="1" t="s">
        <v>63</v>
      </c>
      <c r="F41" s="1" t="s">
        <v>63</v>
      </c>
      <c r="G41" s="1" t="s">
        <v>63</v>
      </c>
      <c r="H41" s="2" t="b">
        <f t="shared" si="0"/>
        <v>1</v>
      </c>
      <c r="I41" s="9" t="e">
        <f>AND(F41=#REF!,G41=#REF!)</f>
        <v>#REF!</v>
      </c>
      <c r="J41" s="9" t="e">
        <f>AND(G41=#REF!,F41=#REF!)</f>
        <v>#REF!</v>
      </c>
      <c r="K41" s="9" t="e">
        <f t="shared" si="1"/>
        <v>#REF!</v>
      </c>
      <c r="L41" s="1" t="str">
        <f t="shared" si="2"/>
        <v>Incineram NoctIncineram Noct</v>
      </c>
      <c r="M41" s="1" t="str">
        <f t="shared" si="3"/>
        <v>Incineram NoctIncineram Noct</v>
      </c>
    </row>
    <row r="42" spans="1:13" ht="15" x14ac:dyDescent="0.25">
      <c r="A42" s="7" t="s">
        <v>403</v>
      </c>
      <c r="B42" s="7" t="s">
        <v>404</v>
      </c>
      <c r="C42" s="7" t="s">
        <v>404</v>
      </c>
      <c r="D42" s="7" t="s">
        <v>186</v>
      </c>
      <c r="E42" s="1" t="s">
        <v>88</v>
      </c>
      <c r="F42" s="1" t="s">
        <v>88</v>
      </c>
      <c r="G42" s="1" t="s">
        <v>88</v>
      </c>
      <c r="H42" s="2" t="b">
        <f t="shared" si="0"/>
        <v>1</v>
      </c>
      <c r="I42" s="9" t="e">
        <f>AND(F42=#REF!,G42=#REF!)</f>
        <v>#REF!</v>
      </c>
      <c r="J42" s="9" t="e">
        <f>AND(G42=#REF!,F42=#REF!)</f>
        <v>#REF!</v>
      </c>
      <c r="K42" s="9" t="e">
        <f t="shared" si="1"/>
        <v>#REF!</v>
      </c>
      <c r="L42" s="1" t="str">
        <f t="shared" si="2"/>
        <v>Mau CrystMau Cryst</v>
      </c>
      <c r="M42" s="1" t="str">
        <f t="shared" si="3"/>
        <v>Mau CrystMau Cryst</v>
      </c>
    </row>
    <row r="43" spans="1:13" ht="15" x14ac:dyDescent="0.25">
      <c r="A43" s="7" t="s">
        <v>405</v>
      </c>
      <c r="B43" s="7" t="s">
        <v>406</v>
      </c>
      <c r="C43" s="7" t="s">
        <v>406</v>
      </c>
      <c r="D43" s="7" t="s">
        <v>244</v>
      </c>
      <c r="E43" s="1" t="s">
        <v>131</v>
      </c>
      <c r="F43" s="1" t="s">
        <v>131</v>
      </c>
      <c r="G43" s="1" t="s">
        <v>131</v>
      </c>
      <c r="H43" s="2" t="b">
        <f t="shared" si="0"/>
        <v>1</v>
      </c>
      <c r="I43" s="9" t="e">
        <f>AND(F43=#REF!,G43=#REF!)</f>
        <v>#REF!</v>
      </c>
      <c r="J43" s="9" t="e">
        <f>AND(G43=#REF!,F43=#REF!)</f>
        <v>#REF!</v>
      </c>
      <c r="K43" s="9" t="e">
        <f t="shared" si="1"/>
        <v>#REF!</v>
      </c>
      <c r="L43" s="1" t="str">
        <f t="shared" si="2"/>
        <v>Vanwyrm CrystVanwyrm Cryst</v>
      </c>
      <c r="M43" s="1" t="str">
        <f t="shared" si="3"/>
        <v>Vanwyrm CrystVanwyrm Cryst</v>
      </c>
    </row>
    <row r="44" spans="1:13" ht="15" x14ac:dyDescent="0.25">
      <c r="A44" s="7" t="s">
        <v>407</v>
      </c>
      <c r="B44" s="7" t="s">
        <v>408</v>
      </c>
      <c r="C44" s="7" t="s">
        <v>408</v>
      </c>
      <c r="D44" s="7" t="s">
        <v>203</v>
      </c>
      <c r="E44" s="1" t="s">
        <v>34</v>
      </c>
      <c r="F44" s="1" t="s">
        <v>34</v>
      </c>
      <c r="G44" s="1" t="s">
        <v>34</v>
      </c>
      <c r="H44" s="2" t="b">
        <f t="shared" si="0"/>
        <v>1</v>
      </c>
      <c r="I44" s="9" t="e">
        <f>AND(F44=#REF!,G44=#REF!)</f>
        <v>#REF!</v>
      </c>
      <c r="J44" s="9" t="e">
        <f>AND(G44=#REF!,F44=#REF!)</f>
        <v>#REF!</v>
      </c>
      <c r="K44" s="9" t="e">
        <f t="shared" si="1"/>
        <v>#REF!</v>
      </c>
      <c r="L44" s="1" t="str">
        <f t="shared" si="2"/>
        <v>Eikthyrdeer TerraEikthyrdeer Terra</v>
      </c>
      <c r="M44" s="1" t="str">
        <f t="shared" si="3"/>
        <v>Eikthyrdeer TerraEikthyrdeer Terra</v>
      </c>
    </row>
    <row r="45" spans="1:13" ht="15" x14ac:dyDescent="0.25">
      <c r="A45" s="7" t="s">
        <v>409</v>
      </c>
      <c r="B45" s="7" t="s">
        <v>410</v>
      </c>
      <c r="C45" s="7" t="s">
        <v>410</v>
      </c>
      <c r="D45" s="7" t="s">
        <v>254</v>
      </c>
      <c r="E45" s="1" t="s">
        <v>37</v>
      </c>
      <c r="F45" s="1" t="s">
        <v>37</v>
      </c>
      <c r="G45" s="1" t="s">
        <v>37</v>
      </c>
      <c r="H45" s="2" t="b">
        <f t="shared" si="0"/>
        <v>1</v>
      </c>
      <c r="I45" s="9" t="e">
        <f>AND(F45=#REF!,G45=#REF!)</f>
        <v>#REF!</v>
      </c>
      <c r="J45" s="9" t="e">
        <f>AND(G45=#REF!,F45=#REF!)</f>
        <v>#REF!</v>
      </c>
      <c r="K45" s="9" t="e">
        <f t="shared" si="1"/>
        <v>#REF!</v>
      </c>
      <c r="L45" s="1" t="str">
        <f t="shared" si="2"/>
        <v>Elphidran AquaElphidran Aqua</v>
      </c>
      <c r="M45" s="1" t="str">
        <f t="shared" si="3"/>
        <v>Elphidran AquaElphidran Aqua</v>
      </c>
    </row>
    <row r="46" spans="1:13" ht="15" x14ac:dyDescent="0.25">
      <c r="A46" s="7" t="s">
        <v>411</v>
      </c>
      <c r="B46" s="7" t="s">
        <v>412</v>
      </c>
      <c r="C46" s="7" t="s">
        <v>412</v>
      </c>
      <c r="D46" s="7" t="s">
        <v>228</v>
      </c>
      <c r="E46" s="1" t="s">
        <v>103</v>
      </c>
      <c r="F46" s="1" t="s">
        <v>103</v>
      </c>
      <c r="G46" s="1" t="s">
        <v>103</v>
      </c>
      <c r="H46" s="2" t="b">
        <f t="shared" si="0"/>
        <v>1</v>
      </c>
      <c r="I46" s="9" t="e">
        <f>AND(F46=#REF!,G46=#REF!)</f>
        <v>#REF!</v>
      </c>
      <c r="J46" s="9" t="e">
        <f>AND(G46=#REF!,F46=#REF!)</f>
        <v>#REF!</v>
      </c>
      <c r="K46" s="9" t="e">
        <f t="shared" si="1"/>
        <v>#REF!</v>
      </c>
      <c r="L46" s="1" t="str">
        <f t="shared" si="2"/>
        <v>Pyrin NoctPyrin Noct</v>
      </c>
      <c r="M46" s="1" t="str">
        <f t="shared" si="3"/>
        <v>Pyrin NoctPyrin Noct</v>
      </c>
    </row>
    <row r="47" spans="1:13" ht="15" x14ac:dyDescent="0.25">
      <c r="A47" s="7" t="s">
        <v>413</v>
      </c>
      <c r="B47" s="7" t="s">
        <v>414</v>
      </c>
      <c r="C47" s="7" t="s">
        <v>414</v>
      </c>
      <c r="D47" s="7" t="s">
        <v>271</v>
      </c>
      <c r="E47" s="1" t="s">
        <v>85</v>
      </c>
      <c r="F47" s="1" t="s">
        <v>85</v>
      </c>
      <c r="G47" s="1" t="s">
        <v>85</v>
      </c>
      <c r="H47" s="2" t="b">
        <f t="shared" si="0"/>
        <v>1</v>
      </c>
      <c r="I47" s="9" t="e">
        <f>AND(F47=#REF!,G47=#REF!)</f>
        <v>#REF!</v>
      </c>
      <c r="J47" s="9" t="e">
        <f>AND(G47=#REF!,F47=#REF!)</f>
        <v>#REF!</v>
      </c>
      <c r="K47" s="9" t="e">
        <f t="shared" si="1"/>
        <v>#REF!</v>
      </c>
      <c r="L47" s="1" t="str">
        <f t="shared" si="2"/>
        <v>Mammorest CrystMammorest Cryst</v>
      </c>
      <c r="M47" s="1" t="str">
        <f t="shared" si="3"/>
        <v>Mammorest CrystMammorest Cryst</v>
      </c>
    </row>
    <row r="48" spans="1:13" ht="15" x14ac:dyDescent="0.25">
      <c r="A48" s="7" t="s">
        <v>415</v>
      </c>
      <c r="B48" s="7" t="s">
        <v>416</v>
      </c>
      <c r="C48" s="7" t="s">
        <v>416</v>
      </c>
      <c r="D48" s="7" t="s">
        <v>198</v>
      </c>
      <c r="E48" s="1" t="s">
        <v>92</v>
      </c>
      <c r="F48" s="1" t="s">
        <v>92</v>
      </c>
      <c r="G48" s="1" t="s">
        <v>92</v>
      </c>
      <c r="H48" s="2" t="b">
        <f t="shared" si="0"/>
        <v>1</v>
      </c>
      <c r="I48" s="9" t="e">
        <f>AND(F48=#REF!,G48=#REF!)</f>
        <v>#REF!</v>
      </c>
      <c r="J48" s="9" t="e">
        <f>AND(G48=#REF!,F48=#REF!)</f>
        <v>#REF!</v>
      </c>
      <c r="K48" s="9" t="e">
        <f t="shared" si="1"/>
        <v>#REF!</v>
      </c>
      <c r="L48" s="1" t="str">
        <f t="shared" si="2"/>
        <v>Mossanda LuxMossanda Lux</v>
      </c>
      <c r="M48" s="1" t="str">
        <f t="shared" si="3"/>
        <v>Mossanda LuxMossanda Lux</v>
      </c>
    </row>
    <row r="49" spans="1:13" ht="15" x14ac:dyDescent="0.25">
      <c r="A49" s="7" t="s">
        <v>417</v>
      </c>
      <c r="B49" s="7" t="s">
        <v>418</v>
      </c>
      <c r="C49" s="7" t="s">
        <v>418</v>
      </c>
      <c r="D49" s="7" t="s">
        <v>235</v>
      </c>
      <c r="E49" s="1" t="s">
        <v>30</v>
      </c>
      <c r="F49" s="1" t="s">
        <v>30</v>
      </c>
      <c r="G49" s="1" t="s">
        <v>30</v>
      </c>
      <c r="H49" s="2" t="b">
        <f t="shared" si="0"/>
        <v>1</v>
      </c>
      <c r="I49" s="9" t="e">
        <f>AND(F49=#REF!,G49=#REF!)</f>
        <v>#REF!</v>
      </c>
      <c r="J49" s="9" t="e">
        <f>AND(G49=#REF!,F49=#REF!)</f>
        <v>#REF!</v>
      </c>
      <c r="K49" s="9" t="e">
        <f t="shared" si="1"/>
        <v>#REF!</v>
      </c>
      <c r="L49" s="1" t="str">
        <f t="shared" si="2"/>
        <v>Dinossom LuxDinossom Lux</v>
      </c>
      <c r="M49" s="1" t="str">
        <f t="shared" si="3"/>
        <v>Dinossom LuxDinossom Lux</v>
      </c>
    </row>
    <row r="50" spans="1:13" ht="15" x14ac:dyDescent="0.25">
      <c r="A50" s="7" t="s">
        <v>419</v>
      </c>
      <c r="B50" s="7" t="s">
        <v>420</v>
      </c>
      <c r="C50" s="7" t="s">
        <v>420</v>
      </c>
      <c r="D50" s="7" t="s">
        <v>171</v>
      </c>
      <c r="E50" s="1" t="s">
        <v>66</v>
      </c>
      <c r="F50" s="1" t="s">
        <v>66</v>
      </c>
      <c r="G50" s="1" t="s">
        <v>66</v>
      </c>
      <c r="H50" s="2" t="b">
        <f t="shared" si="0"/>
        <v>1</v>
      </c>
      <c r="I50" s="9" t="e">
        <f>AND(F50=#REF!,G50=#REF!)</f>
        <v>#REF!</v>
      </c>
      <c r="J50" s="9" t="e">
        <f>AND(G50=#REF!,F50=#REF!)</f>
        <v>#REF!</v>
      </c>
      <c r="K50" s="9" t="e">
        <f t="shared" si="1"/>
        <v>#REF!</v>
      </c>
      <c r="L50" s="1" t="str">
        <f t="shared" si="2"/>
        <v>Jolthog CrystJolthog Cryst</v>
      </c>
      <c r="M50" s="1" t="str">
        <f t="shared" si="3"/>
        <v>Jolthog CrystJolthog Cryst</v>
      </c>
    </row>
    <row r="51" spans="1:13" ht="15" x14ac:dyDescent="0.25">
      <c r="A51" s="7" t="s">
        <v>421</v>
      </c>
      <c r="B51" s="7" t="s">
        <v>422</v>
      </c>
      <c r="C51" s="7" t="s">
        <v>422</v>
      </c>
      <c r="D51" s="7" t="s">
        <v>294</v>
      </c>
      <c r="E51" s="1" t="s">
        <v>45</v>
      </c>
      <c r="F51" s="1" t="s">
        <v>45</v>
      </c>
      <c r="G51" s="1" t="s">
        <v>45</v>
      </c>
      <c r="H51" s="2" t="b">
        <f t="shared" si="0"/>
        <v>1</v>
      </c>
      <c r="I51" s="9" t="e">
        <f>AND(F51=#REF!,G51=#REF!)</f>
        <v>#REF!</v>
      </c>
      <c r="J51" s="9" t="e">
        <f>AND(G51=#REF!,F51=#REF!)</f>
        <v>#REF!</v>
      </c>
      <c r="K51" s="9" t="e">
        <f t="shared" si="1"/>
        <v>#REF!</v>
      </c>
      <c r="L51" s="1" t="str">
        <f t="shared" si="2"/>
        <v>Frostallion NoctFrostallion Noct</v>
      </c>
      <c r="M51" s="1" t="str">
        <f t="shared" si="3"/>
        <v>Frostallion NoctFrostallion Noct</v>
      </c>
    </row>
    <row r="52" spans="1:13" ht="15" x14ac:dyDescent="0.25">
      <c r="A52" s="7" t="s">
        <v>423</v>
      </c>
      <c r="B52" s="7" t="s">
        <v>424</v>
      </c>
      <c r="C52" s="7" t="s">
        <v>424</v>
      </c>
      <c r="D52" s="7" t="s">
        <v>269</v>
      </c>
      <c r="E52" s="1" t="s">
        <v>60</v>
      </c>
      <c r="F52" s="1" t="s">
        <v>60</v>
      </c>
      <c r="G52" s="1" t="s">
        <v>60</v>
      </c>
      <c r="H52" s="2" t="b">
        <f t="shared" si="0"/>
        <v>1</v>
      </c>
      <c r="I52" s="9" t="e">
        <f>AND(F52=#REF!,G52=#REF!)</f>
        <v>#REF!</v>
      </c>
      <c r="J52" s="9" t="e">
        <f>AND(G52=#REF!,F52=#REF!)</f>
        <v>#REF!</v>
      </c>
      <c r="K52" s="9" t="e">
        <f t="shared" si="1"/>
        <v>#REF!</v>
      </c>
      <c r="L52" s="1" t="str">
        <f t="shared" si="2"/>
        <v>Ice KingpacaIce Kingpaca</v>
      </c>
      <c r="M52" s="1" t="str">
        <f t="shared" si="3"/>
        <v>Ice KingpacaIce Kingpaca</v>
      </c>
    </row>
    <row r="53" spans="1:13" ht="15" x14ac:dyDescent="0.25">
      <c r="A53" s="7" t="s">
        <v>425</v>
      </c>
      <c r="B53" s="7" t="s">
        <v>426</v>
      </c>
      <c r="C53" s="7" t="s">
        <v>426</v>
      </c>
      <c r="D53" s="7" t="s">
        <v>287</v>
      </c>
      <c r="E53" s="1" t="s">
        <v>83</v>
      </c>
      <c r="F53" s="1" t="s">
        <v>83</v>
      </c>
      <c r="G53" s="1" t="s">
        <v>83</v>
      </c>
      <c r="H53" s="2" t="b">
        <f t="shared" si="0"/>
        <v>1</v>
      </c>
      <c r="I53" s="9" t="e">
        <f>AND(F53=#REF!,G53=#REF!)</f>
        <v>#REF!</v>
      </c>
      <c r="J53" s="9" t="e">
        <f>AND(G53=#REF!,F53=#REF!)</f>
        <v>#REF!</v>
      </c>
      <c r="K53" s="9" t="e">
        <f t="shared" si="1"/>
        <v>#REF!</v>
      </c>
      <c r="L53" s="1" t="str">
        <f t="shared" si="2"/>
        <v>Lyleen NoctLyleen Noct</v>
      </c>
      <c r="M53" s="1" t="str">
        <f t="shared" si="3"/>
        <v>Lyleen NoctLyleen Noct</v>
      </c>
    </row>
    <row r="54" spans="1:13" ht="15" x14ac:dyDescent="0.25">
      <c r="A54" s="7" t="s">
        <v>427</v>
      </c>
      <c r="B54" s="7" t="s">
        <v>428</v>
      </c>
      <c r="C54" s="7" t="s">
        <v>428</v>
      </c>
      <c r="D54" s="7" t="s">
        <v>213</v>
      </c>
      <c r="E54" s="1" t="s">
        <v>77</v>
      </c>
      <c r="F54" s="1" t="s">
        <v>77</v>
      </c>
      <c r="G54" s="1" t="s">
        <v>77</v>
      </c>
      <c r="H54" s="2" t="b">
        <f t="shared" si="0"/>
        <v>1</v>
      </c>
      <c r="I54" s="9" t="e">
        <f>AND(F54=#REF!,G54=#REF!)</f>
        <v>#REF!</v>
      </c>
      <c r="J54" s="9" t="e">
        <f>AND(G54=#REF!,F54=#REF!)</f>
        <v>#REF!</v>
      </c>
      <c r="K54" s="9" t="e">
        <f t="shared" si="1"/>
        <v>#REF!</v>
      </c>
      <c r="L54" s="1" t="str">
        <f t="shared" si="2"/>
        <v>Leezpunk IgnisLeezpunk Ignis</v>
      </c>
      <c r="M54" s="1" t="str">
        <f t="shared" si="3"/>
        <v>Leezpunk IgnisLeezpunk Ignis</v>
      </c>
    </row>
    <row r="55" spans="1:13" ht="15" x14ac:dyDescent="0.25">
      <c r="A55" s="7" t="s">
        <v>429</v>
      </c>
      <c r="B55" s="7" t="s">
        <v>430</v>
      </c>
      <c r="C55" s="7" t="s">
        <v>430</v>
      </c>
      <c r="D55" s="7" t="s">
        <v>260</v>
      </c>
      <c r="E55" s="1" t="s">
        <v>12</v>
      </c>
      <c r="F55" s="1" t="s">
        <v>12</v>
      </c>
      <c r="G55" s="1" t="s">
        <v>12</v>
      </c>
      <c r="H55" s="2" t="b">
        <f t="shared" si="0"/>
        <v>1</v>
      </c>
      <c r="I55" s="9" t="e">
        <f>AND(F55=#REF!,G55=#REF!)</f>
        <v>#REF!</v>
      </c>
      <c r="J55" s="9" t="e">
        <f>AND(G55=#REF!,F55=#REF!)</f>
        <v>#REF!</v>
      </c>
      <c r="K55" s="9" t="e">
        <f t="shared" si="1"/>
        <v>#REF!</v>
      </c>
      <c r="L55" s="1" t="str">
        <f t="shared" si="2"/>
        <v>Blazehowl NoctBlazehowl Noct</v>
      </c>
      <c r="M55" s="1" t="str">
        <f t="shared" si="3"/>
        <v>Blazehowl NoctBlazehowl Noct</v>
      </c>
    </row>
    <row r="56" spans="1:13" ht="15" x14ac:dyDescent="0.25">
      <c r="A56" s="7" t="s">
        <v>431</v>
      </c>
      <c r="B56" s="7" t="s">
        <v>432</v>
      </c>
      <c r="C56" s="7" t="s">
        <v>432</v>
      </c>
      <c r="D56" s="7" t="s">
        <v>217</v>
      </c>
      <c r="E56" s="1" t="s">
        <v>112</v>
      </c>
      <c r="F56" s="1" t="s">
        <v>112</v>
      </c>
      <c r="G56" s="1" t="s">
        <v>112</v>
      </c>
      <c r="H56" s="2" t="b">
        <f t="shared" si="0"/>
        <v>1</v>
      </c>
      <c r="I56" s="9" t="e">
        <f>AND(F56=#REF!,G56=#REF!)</f>
        <v>#REF!</v>
      </c>
      <c r="J56" s="9" t="e">
        <f>AND(G56=#REF!,F56=#REF!)</f>
        <v>#REF!</v>
      </c>
      <c r="K56" s="9" t="e">
        <f t="shared" si="1"/>
        <v>#REF!</v>
      </c>
      <c r="L56" s="1" t="str">
        <f t="shared" si="2"/>
        <v>Robinquill TerraRobinquill Terra</v>
      </c>
      <c r="M56" s="1" t="str">
        <f t="shared" si="3"/>
        <v>Robinquill TerraRobinquill Terra</v>
      </c>
    </row>
    <row r="57" spans="1:13" ht="15" x14ac:dyDescent="0.25">
      <c r="A57" s="7" t="s">
        <v>433</v>
      </c>
      <c r="B57" s="7" t="s">
        <v>434</v>
      </c>
      <c r="C57" s="7" t="s">
        <v>434</v>
      </c>
      <c r="D57" s="7" t="s">
        <v>264</v>
      </c>
      <c r="E57" s="1" t="s">
        <v>15</v>
      </c>
      <c r="F57" s="1" t="s">
        <v>15</v>
      </c>
      <c r="G57" s="1" t="s">
        <v>15</v>
      </c>
      <c r="H57" s="2" t="b">
        <f t="shared" si="0"/>
        <v>1</v>
      </c>
      <c r="I57" s="9" t="e">
        <f>AND(F57=#REF!,G57=#REF!)</f>
        <v>#REF!</v>
      </c>
      <c r="J57" s="9" t="e">
        <f>AND(G57=#REF!,F57=#REF!)</f>
        <v>#REF!</v>
      </c>
      <c r="K57" s="9" t="e">
        <f t="shared" si="1"/>
        <v>#REF!</v>
      </c>
      <c r="L57" s="1" t="str">
        <f t="shared" si="2"/>
        <v>Broncherry AquaBroncherry Aqua</v>
      </c>
      <c r="M57" s="1" t="str">
        <f t="shared" si="3"/>
        <v>Broncherry AquaBroncherry Aqua</v>
      </c>
    </row>
    <row r="58" spans="1:13" ht="15" x14ac:dyDescent="0.25">
      <c r="A58" s="7" t="s">
        <v>435</v>
      </c>
      <c r="B58" s="7" t="s">
        <v>436</v>
      </c>
      <c r="C58" s="7" t="s">
        <v>436</v>
      </c>
      <c r="D58" s="7" t="s">
        <v>237</v>
      </c>
      <c r="E58" s="1" t="s">
        <v>119</v>
      </c>
      <c r="F58" s="1" t="s">
        <v>119</v>
      </c>
      <c r="G58" s="1" t="s">
        <v>119</v>
      </c>
      <c r="H58" s="2" t="b">
        <f t="shared" si="0"/>
        <v>1</v>
      </c>
      <c r="I58" s="9" t="e">
        <f>AND(F58=#REF!,G58=#REF!)</f>
        <v>#REF!</v>
      </c>
      <c r="J58" s="9" t="e">
        <f>AND(G58=#REF!,F58=#REF!)</f>
        <v>#REF!</v>
      </c>
      <c r="K58" s="9" t="e">
        <f t="shared" si="1"/>
        <v>#REF!</v>
      </c>
      <c r="L58" s="1" t="str">
        <f t="shared" si="2"/>
        <v>Surfent TerraSurfent Terra</v>
      </c>
      <c r="M58" s="1" t="str">
        <f t="shared" si="3"/>
        <v>Surfent TerraSurfent Terra</v>
      </c>
    </row>
    <row r="59" spans="1:13" ht="15" x14ac:dyDescent="0.25">
      <c r="A59" s="7" t="s">
        <v>437</v>
      </c>
      <c r="B59" s="7" t="s">
        <v>438</v>
      </c>
      <c r="C59" s="7" t="s">
        <v>438</v>
      </c>
      <c r="D59" s="7" t="s">
        <v>194</v>
      </c>
      <c r="E59" s="1" t="s">
        <v>50</v>
      </c>
      <c r="F59" s="1" t="s">
        <v>50</v>
      </c>
      <c r="G59" s="1" t="s">
        <v>50</v>
      </c>
      <c r="H59" s="2" t="b">
        <f t="shared" si="0"/>
        <v>1</v>
      </c>
      <c r="I59" s="9" t="e">
        <f>AND(F59=#REF!,G59=#REF!)</f>
        <v>#REF!</v>
      </c>
      <c r="J59" s="9" t="e">
        <f>AND(G59=#REF!,F59=#REF!)</f>
        <v>#REF!</v>
      </c>
      <c r="K59" s="9" t="e">
        <f t="shared" si="1"/>
        <v>#REF!</v>
      </c>
      <c r="L59" s="1" t="str">
        <f t="shared" si="2"/>
        <v>Gobfin IgnisGobfin Ignis</v>
      </c>
      <c r="M59" s="1" t="str">
        <f t="shared" si="3"/>
        <v>Gobfin IgnisGobfin Ignis</v>
      </c>
    </row>
    <row r="60" spans="1:13" ht="15" x14ac:dyDescent="0.25">
      <c r="A60" s="7" t="s">
        <v>439</v>
      </c>
      <c r="B60" s="7" t="s">
        <v>440</v>
      </c>
      <c r="C60" s="7" t="s">
        <v>440</v>
      </c>
      <c r="D60" s="7" t="s">
        <v>284</v>
      </c>
      <c r="E60" s="1" t="s">
        <v>121</v>
      </c>
      <c r="F60" s="1" t="s">
        <v>121</v>
      </c>
      <c r="G60" s="1" t="s">
        <v>121</v>
      </c>
      <c r="H60" s="2" t="b">
        <f t="shared" si="0"/>
        <v>1</v>
      </c>
      <c r="I60" s="9" t="e">
        <f>AND(F60=#REF!,G60=#REF!)</f>
        <v>#REF!</v>
      </c>
      <c r="J60" s="9" t="e">
        <f>AND(G60=#REF!,F60=#REF!)</f>
        <v>#REF!</v>
      </c>
      <c r="K60" s="9" t="e">
        <f t="shared" si="1"/>
        <v>#REF!</v>
      </c>
      <c r="L60" s="1" t="str">
        <f t="shared" si="2"/>
        <v>Suzaku AquaSuzaku Aqua</v>
      </c>
      <c r="M60" s="1" t="str">
        <f t="shared" si="3"/>
        <v>Suzaku AquaSuzaku Aqua</v>
      </c>
    </row>
    <row r="61" spans="1:13" ht="15" x14ac:dyDescent="0.25">
      <c r="A61" s="7" t="s">
        <v>441</v>
      </c>
      <c r="B61" s="7" t="s">
        <v>442</v>
      </c>
      <c r="C61" s="7" t="s">
        <v>442</v>
      </c>
      <c r="D61" s="7" t="s">
        <v>267</v>
      </c>
      <c r="E61" s="1" t="s">
        <v>61</v>
      </c>
      <c r="F61" s="1" t="s">
        <v>61</v>
      </c>
      <c r="G61" s="1" t="s">
        <v>61</v>
      </c>
      <c r="H61" s="2" t="b">
        <f t="shared" si="0"/>
        <v>1</v>
      </c>
      <c r="I61" s="9" t="e">
        <f>AND(F61=#REF!,G61=#REF!)</f>
        <v>#REF!</v>
      </c>
      <c r="J61" s="9" t="e">
        <f>AND(G61=#REF!,F61=#REF!)</f>
        <v>#REF!</v>
      </c>
      <c r="K61" s="9" t="e">
        <f t="shared" si="1"/>
        <v>#REF!</v>
      </c>
      <c r="L61" s="1" t="str">
        <f t="shared" si="2"/>
        <v>Ice ReptyroIce Reptyro</v>
      </c>
      <c r="M61" s="1" t="str">
        <f t="shared" si="3"/>
        <v>Ice ReptyroIce Reptyro</v>
      </c>
    </row>
    <row r="62" spans="1:13" ht="15" x14ac:dyDescent="0.25">
      <c r="A62" s="7" t="s">
        <v>443</v>
      </c>
      <c r="B62" s="7" t="s">
        <v>444</v>
      </c>
      <c r="C62" s="7" t="s">
        <v>444</v>
      </c>
      <c r="D62" s="7" t="s">
        <v>196</v>
      </c>
      <c r="E62" s="1" t="s">
        <v>57</v>
      </c>
      <c r="F62" s="1" t="s">
        <v>57</v>
      </c>
      <c r="G62" s="1" t="s">
        <v>57</v>
      </c>
      <c r="H62" s="2" t="b">
        <f t="shared" si="0"/>
        <v>1</v>
      </c>
      <c r="I62" s="9" t="e">
        <f>AND(F62=#REF!,G62=#REF!)</f>
        <v>#REF!</v>
      </c>
      <c r="J62" s="9" t="e">
        <f>AND(G62=#REF!,F62=#REF!)</f>
        <v>#REF!</v>
      </c>
      <c r="K62" s="9" t="e">
        <f t="shared" si="1"/>
        <v>#REF!</v>
      </c>
      <c r="L62" s="1" t="str">
        <f t="shared" si="2"/>
        <v>Hangyu CrystHangyu Cryst</v>
      </c>
      <c r="M62" s="1" t="str">
        <f t="shared" si="3"/>
        <v>Hangyu CrystHangyu Cryst</v>
      </c>
    </row>
    <row r="63" spans="1:13" ht="15" x14ac:dyDescent="0.25">
      <c r="A63" s="7" t="s">
        <v>445</v>
      </c>
      <c r="B63" s="7" t="s">
        <v>446</v>
      </c>
      <c r="C63" s="7" t="s">
        <v>446</v>
      </c>
      <c r="D63" s="7" t="s">
        <v>447</v>
      </c>
      <c r="E63" s="9" t="e">
        <v>#N/A</v>
      </c>
      <c r="F63" s="9" t="e">
        <v>#N/A</v>
      </c>
      <c r="G63" s="9" t="e">
        <v>#N/A</v>
      </c>
      <c r="H63" s="2" t="b">
        <f t="shared" si="0"/>
        <v>1</v>
      </c>
      <c r="I63" s="9" t="e">
        <f>AND(F63=#REF!,G63=#REF!)</f>
        <v>#N/A</v>
      </c>
      <c r="J63" s="9" t="e">
        <f>AND(G63=#REF!,F63=#REF!)</f>
        <v>#N/A</v>
      </c>
      <c r="K63" s="9" t="e">
        <f t="shared" si="1"/>
        <v>#N/A</v>
      </c>
      <c r="L63" s="9" t="e">
        <f t="shared" si="2"/>
        <v>#N/A</v>
      </c>
      <c r="M63" s="9" t="e">
        <f t="shared" si="3"/>
        <v>#N/A</v>
      </c>
    </row>
    <row r="64" spans="1:13" ht="15" x14ac:dyDescent="0.25">
      <c r="A64" s="7" t="s">
        <v>448</v>
      </c>
      <c r="B64" s="7" t="s">
        <v>449</v>
      </c>
      <c r="C64" s="7" t="s">
        <v>449</v>
      </c>
      <c r="D64" s="7" t="s">
        <v>450</v>
      </c>
      <c r="E64" s="9" t="e">
        <v>#N/A</v>
      </c>
      <c r="F64" s="9" t="e">
        <v>#N/A</v>
      </c>
      <c r="G64" s="9" t="e">
        <v>#N/A</v>
      </c>
      <c r="H64" s="2" t="b">
        <f t="shared" si="0"/>
        <v>1</v>
      </c>
      <c r="I64" s="9" t="e">
        <f>AND(F64=#REF!,G64=#REF!)</f>
        <v>#N/A</v>
      </c>
      <c r="J64" s="9" t="e">
        <f>AND(G64=#REF!,F64=#REF!)</f>
        <v>#N/A</v>
      </c>
      <c r="K64" s="9" t="e">
        <f t="shared" si="1"/>
        <v>#N/A</v>
      </c>
      <c r="L64" s="9" t="e">
        <f t="shared" si="2"/>
        <v>#N/A</v>
      </c>
      <c r="M64" s="9" t="e">
        <f t="shared" si="3"/>
        <v>#N/A</v>
      </c>
    </row>
    <row r="65" spans="1:13" ht="15" x14ac:dyDescent="0.25">
      <c r="A65" s="7" t="s">
        <v>451</v>
      </c>
      <c r="B65" s="7" t="s">
        <v>452</v>
      </c>
      <c r="C65" s="7" t="s">
        <v>452</v>
      </c>
      <c r="D65" s="7" t="s">
        <v>453</v>
      </c>
      <c r="E65" s="9" t="e">
        <v>#N/A</v>
      </c>
      <c r="F65" s="9" t="e">
        <v>#N/A</v>
      </c>
      <c r="G65" s="9" t="e">
        <v>#N/A</v>
      </c>
      <c r="H65" s="2" t="b">
        <f t="shared" si="0"/>
        <v>1</v>
      </c>
      <c r="I65" s="9" t="e">
        <f>AND(F65=#REF!,G65=#REF!)</f>
        <v>#N/A</v>
      </c>
      <c r="J65" s="9" t="e">
        <f>AND(G65=#REF!,F65=#REF!)</f>
        <v>#N/A</v>
      </c>
      <c r="K65" s="9" t="e">
        <f t="shared" si="1"/>
        <v>#N/A</v>
      </c>
      <c r="L65" s="9" t="e">
        <f t="shared" si="2"/>
        <v>#N/A</v>
      </c>
      <c r="M65" s="9" t="e">
        <f t="shared" si="3"/>
        <v>#N/A</v>
      </c>
    </row>
    <row r="66" spans="1:13" ht="15" x14ac:dyDescent="0.25">
      <c r="A66" s="7" t="s">
        <v>454</v>
      </c>
      <c r="B66" s="7" t="s">
        <v>455</v>
      </c>
      <c r="C66" s="7" t="s">
        <v>455</v>
      </c>
      <c r="D66" s="7" t="s">
        <v>456</v>
      </c>
      <c r="E66" s="9" t="e">
        <v>#N/A</v>
      </c>
      <c r="F66" s="9" t="e">
        <v>#N/A</v>
      </c>
      <c r="G66" s="9" t="e">
        <v>#N/A</v>
      </c>
      <c r="H66" s="2" t="b">
        <f t="shared" si="0"/>
        <v>1</v>
      </c>
      <c r="I66" s="9" t="e">
        <f>AND(F66=#REF!,G66=#REF!)</f>
        <v>#N/A</v>
      </c>
      <c r="J66" s="9" t="e">
        <f>AND(G66=#REF!,F66=#REF!)</f>
        <v>#N/A</v>
      </c>
      <c r="K66" s="9" t="e">
        <f t="shared" si="1"/>
        <v>#N/A</v>
      </c>
      <c r="L66" s="9" t="e">
        <f t="shared" si="2"/>
        <v>#N/A</v>
      </c>
      <c r="M66" s="9" t="e">
        <f t="shared" si="3"/>
        <v>#N/A</v>
      </c>
    </row>
    <row r="67" spans="1:13" ht="15" x14ac:dyDescent="0.25">
      <c r="A67" s="7" t="s">
        <v>457</v>
      </c>
      <c r="B67" s="7" t="s">
        <v>458</v>
      </c>
      <c r="C67" s="7" t="s">
        <v>458</v>
      </c>
      <c r="D67" s="7" t="s">
        <v>459</v>
      </c>
      <c r="E67" s="9" t="e">
        <v>#N/A</v>
      </c>
      <c r="F67" s="9" t="e">
        <v>#N/A</v>
      </c>
      <c r="G67" s="9" t="e">
        <v>#N/A</v>
      </c>
      <c r="H67" s="2" t="b">
        <f t="shared" si="0"/>
        <v>1</v>
      </c>
      <c r="I67" s="9" t="e">
        <f>AND(F67=#REF!,G67=#REF!)</f>
        <v>#N/A</v>
      </c>
      <c r="J67" s="9" t="e">
        <f>AND(G67=#REF!,F67=#REF!)</f>
        <v>#N/A</v>
      </c>
      <c r="K67" s="9" t="e">
        <f t="shared" si="1"/>
        <v>#N/A</v>
      </c>
      <c r="L67" s="9" t="e">
        <f t="shared" si="2"/>
        <v>#N/A</v>
      </c>
      <c r="M67" s="9" t="e">
        <f t="shared" si="3"/>
        <v>#N/A</v>
      </c>
    </row>
    <row r="68" spans="1:13" ht="15" x14ac:dyDescent="0.25">
      <c r="A68" s="7" t="s">
        <v>460</v>
      </c>
      <c r="B68" s="7" t="s">
        <v>461</v>
      </c>
      <c r="C68" s="7" t="s">
        <v>461</v>
      </c>
      <c r="D68" s="7" t="s">
        <v>462</v>
      </c>
      <c r="E68" s="9" t="e">
        <v>#N/A</v>
      </c>
      <c r="F68" s="9" t="e">
        <v>#N/A</v>
      </c>
      <c r="G68" s="9" t="e">
        <v>#N/A</v>
      </c>
      <c r="H68" s="2" t="b">
        <f t="shared" si="0"/>
        <v>1</v>
      </c>
      <c r="I68" s="9" t="e">
        <f>AND(F68=#REF!,G68=#REF!)</f>
        <v>#N/A</v>
      </c>
      <c r="J68" s="9" t="e">
        <f>AND(G68=#REF!,F68=#REF!)</f>
        <v>#N/A</v>
      </c>
      <c r="K68" s="9" t="e">
        <f t="shared" si="1"/>
        <v>#N/A</v>
      </c>
      <c r="L68" s="9" t="e">
        <f t="shared" si="2"/>
        <v>#N/A</v>
      </c>
      <c r="M68" s="9" t="e">
        <f t="shared" si="3"/>
        <v>#N/A</v>
      </c>
    </row>
    <row r="69" spans="1:13" ht="15" x14ac:dyDescent="0.25">
      <c r="A69" s="7" t="s">
        <v>463</v>
      </c>
      <c r="B69" s="7" t="s">
        <v>464</v>
      </c>
      <c r="C69" s="7" t="s">
        <v>464</v>
      </c>
      <c r="D69" s="7" t="s">
        <v>465</v>
      </c>
      <c r="E69" s="9" t="e">
        <v>#N/A</v>
      </c>
      <c r="F69" s="9" t="e">
        <v>#N/A</v>
      </c>
      <c r="G69" s="9" t="e">
        <v>#N/A</v>
      </c>
      <c r="H69" s="2" t="b">
        <f t="shared" si="0"/>
        <v>1</v>
      </c>
      <c r="I69" s="9" t="e">
        <f>AND(F69=#REF!,G69=#REF!)</f>
        <v>#N/A</v>
      </c>
      <c r="J69" s="9" t="e">
        <f>AND(G69=#REF!,F69=#REF!)</f>
        <v>#N/A</v>
      </c>
      <c r="K69" s="9" t="e">
        <f t="shared" si="1"/>
        <v>#N/A</v>
      </c>
      <c r="L69" s="9" t="e">
        <f t="shared" si="2"/>
        <v>#N/A</v>
      </c>
      <c r="M69" s="9" t="e">
        <f t="shared" si="3"/>
        <v>#N/A</v>
      </c>
    </row>
    <row r="70" spans="1:13" ht="15" x14ac:dyDescent="0.25">
      <c r="A70" s="7" t="s">
        <v>466</v>
      </c>
      <c r="B70" s="7" t="s">
        <v>467</v>
      </c>
      <c r="C70" s="7" t="s">
        <v>467</v>
      </c>
      <c r="D70" s="7" t="s">
        <v>468</v>
      </c>
      <c r="E70" s="9" t="e">
        <v>#N/A</v>
      </c>
      <c r="F70" s="9" t="e">
        <v>#N/A</v>
      </c>
      <c r="G70" s="9" t="e">
        <v>#N/A</v>
      </c>
      <c r="H70" s="2" t="b">
        <f t="shared" si="0"/>
        <v>1</v>
      </c>
      <c r="I70" s="9" t="e">
        <f>AND(F70=#REF!,G70=#REF!)</f>
        <v>#N/A</v>
      </c>
      <c r="J70" s="9" t="e">
        <f>AND(G70=#REF!,F70=#REF!)</f>
        <v>#N/A</v>
      </c>
      <c r="K70" s="9" t="e">
        <f t="shared" si="1"/>
        <v>#N/A</v>
      </c>
      <c r="L70" s="9" t="e">
        <f t="shared" si="2"/>
        <v>#N/A</v>
      </c>
      <c r="M70" s="9" t="e">
        <f t="shared" si="3"/>
        <v>#N/A</v>
      </c>
    </row>
    <row r="71" spans="1:13" ht="15" x14ac:dyDescent="0.25">
      <c r="A71" s="7" t="s">
        <v>469</v>
      </c>
      <c r="B71" s="7" t="s">
        <v>470</v>
      </c>
      <c r="C71" s="7" t="s">
        <v>470</v>
      </c>
      <c r="D71" s="7" t="s">
        <v>471</v>
      </c>
      <c r="E71" s="9" t="e">
        <v>#N/A</v>
      </c>
      <c r="F71" s="9" t="e">
        <v>#N/A</v>
      </c>
      <c r="G71" s="9" t="e">
        <v>#N/A</v>
      </c>
      <c r="H71" s="2" t="b">
        <f t="shared" si="0"/>
        <v>1</v>
      </c>
      <c r="I71" s="9" t="e">
        <f>AND(F71=#REF!,G71=#REF!)</f>
        <v>#N/A</v>
      </c>
      <c r="J71" s="9" t="e">
        <f>AND(G71=#REF!,F71=#REF!)</f>
        <v>#N/A</v>
      </c>
      <c r="K71" s="9" t="e">
        <f t="shared" si="1"/>
        <v>#N/A</v>
      </c>
      <c r="L71" s="9" t="e">
        <f t="shared" si="2"/>
        <v>#N/A</v>
      </c>
      <c r="M71" s="9" t="e">
        <f t="shared" si="3"/>
        <v>#N/A</v>
      </c>
    </row>
    <row r="72" spans="1:13" ht="15" x14ac:dyDescent="0.25">
      <c r="A72" s="7" t="s">
        <v>472</v>
      </c>
      <c r="B72" s="7" t="s">
        <v>473</v>
      </c>
      <c r="C72" s="7" t="s">
        <v>473</v>
      </c>
      <c r="D72" s="7" t="s">
        <v>474</v>
      </c>
      <c r="E72" s="9" t="e">
        <v>#N/A</v>
      </c>
      <c r="F72" s="9" t="e">
        <v>#N/A</v>
      </c>
      <c r="G72" s="9" t="e">
        <v>#N/A</v>
      </c>
      <c r="H72" s="2" t="b">
        <f t="shared" si="0"/>
        <v>1</v>
      </c>
      <c r="I72" s="9" t="e">
        <f>AND(F72=#REF!,G72=#REF!)</f>
        <v>#N/A</v>
      </c>
      <c r="J72" s="9" t="e">
        <f>AND(G72=#REF!,F72=#REF!)</f>
        <v>#N/A</v>
      </c>
      <c r="K72" s="9" t="e">
        <f t="shared" si="1"/>
        <v>#N/A</v>
      </c>
      <c r="L72" s="9" t="e">
        <f t="shared" si="2"/>
        <v>#N/A</v>
      </c>
      <c r="M72" s="9" t="e">
        <f t="shared" si="3"/>
        <v>#N/A</v>
      </c>
    </row>
    <row r="73" spans="1:13" ht="15" x14ac:dyDescent="0.25">
      <c r="A73" s="7" t="s">
        <v>475</v>
      </c>
      <c r="B73" s="7" t="s">
        <v>476</v>
      </c>
      <c r="C73" s="7" t="s">
        <v>476</v>
      </c>
      <c r="D73" s="7" t="s">
        <v>477</v>
      </c>
      <c r="E73" s="9" t="e">
        <v>#N/A</v>
      </c>
      <c r="F73" s="9" t="e">
        <v>#N/A</v>
      </c>
      <c r="G73" s="9" t="e">
        <v>#N/A</v>
      </c>
      <c r="H73" s="2" t="b">
        <f t="shared" si="0"/>
        <v>1</v>
      </c>
      <c r="I73" s="9" t="e">
        <f>AND(F73=#REF!,G73=#REF!)</f>
        <v>#N/A</v>
      </c>
      <c r="J73" s="9" t="e">
        <f>AND(G73=#REF!,F73=#REF!)</f>
        <v>#N/A</v>
      </c>
      <c r="K73" s="9" t="e">
        <f t="shared" si="1"/>
        <v>#N/A</v>
      </c>
      <c r="L73" s="9" t="e">
        <f t="shared" si="2"/>
        <v>#N/A</v>
      </c>
      <c r="M73" s="9" t="e">
        <f t="shared" si="3"/>
        <v>#N/A</v>
      </c>
    </row>
    <row r="74" spans="1:13" ht="15" x14ac:dyDescent="0.25">
      <c r="A74" s="7" t="s">
        <v>478</v>
      </c>
      <c r="B74" s="7" t="s">
        <v>479</v>
      </c>
      <c r="C74" s="7" t="s">
        <v>479</v>
      </c>
      <c r="D74" s="7" t="s">
        <v>480</v>
      </c>
      <c r="E74" s="9" t="e">
        <v>#N/A</v>
      </c>
      <c r="F74" s="9" t="e">
        <v>#N/A</v>
      </c>
      <c r="G74" s="9" t="e">
        <v>#N/A</v>
      </c>
      <c r="H74" s="2" t="b">
        <f t="shared" si="0"/>
        <v>1</v>
      </c>
      <c r="I74" s="9" t="e">
        <f>AND(F74=#REF!,G74=#REF!)</f>
        <v>#N/A</v>
      </c>
      <c r="J74" s="9" t="e">
        <f>AND(G74=#REF!,F74=#REF!)</f>
        <v>#N/A</v>
      </c>
      <c r="K74" s="9" t="e">
        <f t="shared" si="1"/>
        <v>#N/A</v>
      </c>
      <c r="L74" s="9" t="e">
        <f t="shared" si="2"/>
        <v>#N/A</v>
      </c>
      <c r="M74" s="9" t="e">
        <f t="shared" si="3"/>
        <v>#N/A</v>
      </c>
    </row>
    <row r="75" spans="1:13" ht="15" x14ac:dyDescent="0.25">
      <c r="A75" s="7" t="s">
        <v>481</v>
      </c>
      <c r="B75" s="7" t="s">
        <v>482</v>
      </c>
      <c r="C75" s="7" t="s">
        <v>482</v>
      </c>
      <c r="D75" s="7" t="s">
        <v>483</v>
      </c>
      <c r="E75" s="9" t="e">
        <v>#N/A</v>
      </c>
      <c r="F75" s="9" t="e">
        <v>#N/A</v>
      </c>
      <c r="G75" s="9" t="e">
        <v>#N/A</v>
      </c>
      <c r="H75" s="2" t="b">
        <f t="shared" si="0"/>
        <v>1</v>
      </c>
      <c r="I75" s="9" t="e">
        <f>AND(F75=#REF!,G75=#REF!)</f>
        <v>#N/A</v>
      </c>
      <c r="J75" s="9" t="e">
        <f>AND(G75=#REF!,F75=#REF!)</f>
        <v>#N/A</v>
      </c>
      <c r="K75" s="9" t="e">
        <f t="shared" si="1"/>
        <v>#N/A</v>
      </c>
      <c r="L75" s="9" t="e">
        <f t="shared" si="2"/>
        <v>#N/A</v>
      </c>
      <c r="M75" s="9" t="e">
        <f t="shared" si="3"/>
        <v>#N/A</v>
      </c>
    </row>
    <row r="76" spans="1:13" ht="15" x14ac:dyDescent="0.25">
      <c r="A76" s="7" t="s">
        <v>484</v>
      </c>
      <c r="B76" s="7" t="s">
        <v>485</v>
      </c>
      <c r="C76" s="7" t="s">
        <v>485</v>
      </c>
      <c r="D76" s="7" t="s">
        <v>486</v>
      </c>
      <c r="E76" s="9" t="e">
        <v>#N/A</v>
      </c>
      <c r="F76" s="9" t="e">
        <v>#N/A</v>
      </c>
      <c r="G76" s="9" t="e">
        <v>#N/A</v>
      </c>
      <c r="H76" s="2" t="b">
        <f t="shared" si="0"/>
        <v>1</v>
      </c>
      <c r="I76" s="9" t="e">
        <f>AND(F76=#REF!,G76=#REF!)</f>
        <v>#N/A</v>
      </c>
      <c r="J76" s="9" t="e">
        <f>AND(G76=#REF!,F76=#REF!)</f>
        <v>#N/A</v>
      </c>
      <c r="K76" s="9" t="e">
        <f t="shared" si="1"/>
        <v>#N/A</v>
      </c>
      <c r="L76" s="9" t="e">
        <f t="shared" si="2"/>
        <v>#N/A</v>
      </c>
      <c r="M76" s="9" t="e">
        <f t="shared" si="3"/>
        <v>#N/A</v>
      </c>
    </row>
    <row r="77" spans="1:13" ht="15" x14ac:dyDescent="0.25">
      <c r="A77" s="7" t="s">
        <v>487</v>
      </c>
      <c r="B77" s="7" t="s">
        <v>488</v>
      </c>
      <c r="C77" s="7" t="s">
        <v>488</v>
      </c>
      <c r="D77" s="7" t="s">
        <v>489</v>
      </c>
      <c r="E77" s="9" t="e">
        <v>#N/A</v>
      </c>
      <c r="F77" s="9" t="e">
        <v>#N/A</v>
      </c>
      <c r="G77" s="9" t="e">
        <v>#N/A</v>
      </c>
      <c r="H77" s="2" t="b">
        <f t="shared" si="0"/>
        <v>1</v>
      </c>
      <c r="I77" s="9" t="e">
        <f>AND(F77=#REF!,G77=#REF!)</f>
        <v>#N/A</v>
      </c>
      <c r="J77" s="9" t="e">
        <f>AND(G77=#REF!,F77=#REF!)</f>
        <v>#N/A</v>
      </c>
      <c r="K77" s="9" t="e">
        <f t="shared" si="1"/>
        <v>#N/A</v>
      </c>
      <c r="L77" s="9" t="e">
        <f t="shared" si="2"/>
        <v>#N/A</v>
      </c>
      <c r="M77" s="9" t="e">
        <f t="shared" si="3"/>
        <v>#N/A</v>
      </c>
    </row>
    <row r="78" spans="1:13" ht="15" x14ac:dyDescent="0.25">
      <c r="A78" s="7" t="s">
        <v>490</v>
      </c>
      <c r="B78" s="7" t="s">
        <v>491</v>
      </c>
      <c r="C78" s="7" t="s">
        <v>491</v>
      </c>
      <c r="D78" s="7" t="s">
        <v>492</v>
      </c>
      <c r="E78" s="9" t="e">
        <v>#N/A</v>
      </c>
      <c r="F78" s="9" t="e">
        <v>#N/A</v>
      </c>
      <c r="G78" s="9" t="e">
        <v>#N/A</v>
      </c>
      <c r="H78" s="2" t="b">
        <f t="shared" si="0"/>
        <v>1</v>
      </c>
      <c r="I78" s="9" t="e">
        <f>AND(F78=#REF!,G78=#REF!)</f>
        <v>#N/A</v>
      </c>
      <c r="J78" s="9" t="e">
        <f>AND(G78=#REF!,F78=#REF!)</f>
        <v>#N/A</v>
      </c>
      <c r="K78" s="9" t="e">
        <f t="shared" si="1"/>
        <v>#N/A</v>
      </c>
      <c r="L78" s="9" t="e">
        <f t="shared" si="2"/>
        <v>#N/A</v>
      </c>
      <c r="M78" s="9" t="e">
        <f t="shared" si="3"/>
        <v>#N/A</v>
      </c>
    </row>
    <row r="79" spans="1:13" ht="15" x14ac:dyDescent="0.25">
      <c r="A79" s="7" t="s">
        <v>493</v>
      </c>
      <c r="B79" s="7" t="s">
        <v>494</v>
      </c>
      <c r="C79" s="7" t="s">
        <v>494</v>
      </c>
      <c r="D79" s="7" t="s">
        <v>495</v>
      </c>
      <c r="E79" s="9" t="e">
        <v>#N/A</v>
      </c>
      <c r="F79" s="9" t="e">
        <v>#N/A</v>
      </c>
      <c r="G79" s="9" t="e">
        <v>#N/A</v>
      </c>
      <c r="H79" s="2" t="b">
        <f t="shared" si="0"/>
        <v>1</v>
      </c>
      <c r="I79" s="9" t="e">
        <f>AND(F79=#REF!,G79=#REF!)</f>
        <v>#N/A</v>
      </c>
      <c r="J79" s="9" t="e">
        <f>AND(G79=#REF!,F79=#REF!)</f>
        <v>#N/A</v>
      </c>
      <c r="K79" s="9" t="e">
        <f t="shared" si="1"/>
        <v>#N/A</v>
      </c>
      <c r="L79" s="9" t="e">
        <f t="shared" si="2"/>
        <v>#N/A</v>
      </c>
      <c r="M79" s="9" t="e">
        <f t="shared" si="3"/>
        <v>#N/A</v>
      </c>
    </row>
    <row r="80" spans="1:13" ht="12.75" x14ac:dyDescent="0.2">
      <c r="L80" s="1"/>
      <c r="M80" s="1"/>
    </row>
    <row r="81" spans="12:13" ht="12.75" x14ac:dyDescent="0.2">
      <c r="L81" s="1"/>
      <c r="M81" s="1"/>
    </row>
    <row r="82" spans="12:13" ht="12.75" x14ac:dyDescent="0.2">
      <c r="L82" s="1"/>
      <c r="M82" s="1"/>
    </row>
    <row r="83" spans="12:13" ht="12.75" x14ac:dyDescent="0.2">
      <c r="L83" s="1"/>
      <c r="M83" s="1"/>
    </row>
    <row r="84" spans="12:13" ht="12.75" x14ac:dyDescent="0.2">
      <c r="L84" s="1"/>
      <c r="M84" s="1"/>
    </row>
    <row r="85" spans="12:13" ht="12.75" x14ac:dyDescent="0.2">
      <c r="L85" s="1"/>
      <c r="M85" s="1"/>
    </row>
    <row r="86" spans="12:13" ht="12.75" x14ac:dyDescent="0.2">
      <c r="L86" s="1"/>
      <c r="M86" s="1"/>
    </row>
    <row r="87" spans="12:13" ht="12.75" x14ac:dyDescent="0.2">
      <c r="L87" s="1"/>
      <c r="M87" s="1"/>
    </row>
    <row r="88" spans="12:13" ht="12.75" x14ac:dyDescent="0.2">
      <c r="L88" s="1"/>
      <c r="M88" s="1"/>
    </row>
    <row r="89" spans="12:13" ht="12.75" x14ac:dyDescent="0.2">
      <c r="L89" s="1"/>
      <c r="M89" s="1"/>
    </row>
    <row r="90" spans="12:13" ht="12.75" x14ac:dyDescent="0.2">
      <c r="L90" s="1"/>
      <c r="M90" s="1"/>
    </row>
    <row r="91" spans="12:13" ht="12.75" x14ac:dyDescent="0.2">
      <c r="L91" s="1"/>
      <c r="M91" s="1"/>
    </row>
    <row r="92" spans="12:13" ht="12.75" x14ac:dyDescent="0.2">
      <c r="L92" s="1"/>
      <c r="M92" s="1"/>
    </row>
    <row r="93" spans="12:13" ht="12.75" x14ac:dyDescent="0.2">
      <c r="L93" s="1"/>
      <c r="M93" s="1"/>
    </row>
    <row r="94" spans="12:13" ht="12.75" x14ac:dyDescent="0.2">
      <c r="L94" s="1"/>
      <c r="M94" s="1"/>
    </row>
    <row r="95" spans="12:13" ht="12.75" x14ac:dyDescent="0.2">
      <c r="L95" s="1"/>
      <c r="M95" s="1"/>
    </row>
    <row r="96" spans="12:13" ht="12.75" x14ac:dyDescent="0.2">
      <c r="L96" s="1"/>
      <c r="M96" s="1"/>
    </row>
    <row r="97" spans="12:13" ht="12.75" x14ac:dyDescent="0.2">
      <c r="L97" s="1"/>
      <c r="M97" s="1"/>
    </row>
    <row r="98" spans="12:13" ht="12.75" x14ac:dyDescent="0.2">
      <c r="L98" s="1"/>
      <c r="M98" s="1"/>
    </row>
    <row r="99" spans="12:13" ht="12.75" x14ac:dyDescent="0.2">
      <c r="L99" s="1"/>
      <c r="M99" s="1"/>
    </row>
    <row r="100" spans="12:13" ht="12.75" x14ac:dyDescent="0.2">
      <c r="L100" s="1"/>
      <c r="M100" s="1"/>
    </row>
    <row r="101" spans="12:13" ht="12.75" x14ac:dyDescent="0.2">
      <c r="L101" s="1"/>
      <c r="M101" s="1"/>
    </row>
    <row r="102" spans="12:13" ht="12.75" x14ac:dyDescent="0.2">
      <c r="L102" s="1"/>
      <c r="M102" s="1"/>
    </row>
    <row r="103" spans="12:13" ht="12.75" x14ac:dyDescent="0.2">
      <c r="L103" s="1"/>
      <c r="M103" s="1"/>
    </row>
    <row r="104" spans="12:13" ht="12.75" x14ac:dyDescent="0.2">
      <c r="L104" s="1"/>
      <c r="M104" s="1"/>
    </row>
    <row r="105" spans="12:13" ht="12.75" x14ac:dyDescent="0.2">
      <c r="L105" s="1"/>
      <c r="M105" s="1"/>
    </row>
    <row r="106" spans="12:13" ht="12.75" x14ac:dyDescent="0.2">
      <c r="L106" s="1"/>
      <c r="M106" s="1"/>
    </row>
    <row r="107" spans="12:13" ht="12.75" x14ac:dyDescent="0.2">
      <c r="L107" s="1"/>
      <c r="M107" s="1"/>
    </row>
    <row r="108" spans="12:13" ht="12.75" x14ac:dyDescent="0.2">
      <c r="L108" s="1"/>
      <c r="M108" s="1"/>
    </row>
    <row r="109" spans="12:13" ht="12.75" x14ac:dyDescent="0.2">
      <c r="L109" s="1"/>
      <c r="M109" s="1"/>
    </row>
    <row r="110" spans="12:13" ht="12.75" x14ac:dyDescent="0.2">
      <c r="L110" s="1"/>
      <c r="M110" s="1"/>
    </row>
    <row r="111" spans="12:13" ht="12.75" x14ac:dyDescent="0.2">
      <c r="L111" s="1"/>
      <c r="M111" s="1"/>
    </row>
    <row r="112" spans="12:13" ht="12.75" x14ac:dyDescent="0.2">
      <c r="L112" s="1"/>
      <c r="M112" s="1"/>
    </row>
    <row r="113" spans="12:13" ht="12.75" x14ac:dyDescent="0.2">
      <c r="L113" s="1"/>
      <c r="M113" s="1"/>
    </row>
    <row r="114" spans="12:13" ht="12.75" x14ac:dyDescent="0.2">
      <c r="L114" s="1"/>
      <c r="M114" s="1"/>
    </row>
    <row r="115" spans="12:13" ht="12.75" x14ac:dyDescent="0.2">
      <c r="L115" s="1"/>
      <c r="M115" s="1"/>
    </row>
    <row r="116" spans="12:13" ht="12.75" x14ac:dyDescent="0.2">
      <c r="L116" s="1"/>
      <c r="M116" s="1"/>
    </row>
    <row r="117" spans="12:13" ht="12.75" x14ac:dyDescent="0.2">
      <c r="L117" s="1"/>
      <c r="M117" s="1"/>
    </row>
    <row r="118" spans="12:13" ht="12.75" x14ac:dyDescent="0.2">
      <c r="L118" s="1"/>
      <c r="M118" s="1"/>
    </row>
    <row r="119" spans="12:13" ht="12.75" x14ac:dyDescent="0.2">
      <c r="L119" s="1"/>
      <c r="M119" s="1"/>
    </row>
    <row r="120" spans="12:13" ht="12.75" x14ac:dyDescent="0.2">
      <c r="L120" s="1"/>
      <c r="M120" s="1"/>
    </row>
    <row r="121" spans="12:13" ht="12.75" x14ac:dyDescent="0.2">
      <c r="L121" s="1"/>
      <c r="M121" s="1"/>
    </row>
    <row r="122" spans="12:13" ht="12.75" x14ac:dyDescent="0.2">
      <c r="L122" s="1"/>
      <c r="M122" s="1"/>
    </row>
    <row r="123" spans="12:13" ht="12.75" x14ac:dyDescent="0.2">
      <c r="L123" s="1"/>
      <c r="M123" s="1"/>
    </row>
    <row r="124" spans="12:13" ht="12.75" x14ac:dyDescent="0.2">
      <c r="L124" s="1"/>
      <c r="M124" s="1"/>
    </row>
    <row r="125" spans="12:13" ht="12.75" x14ac:dyDescent="0.2">
      <c r="L125" s="1"/>
      <c r="M125" s="1"/>
    </row>
    <row r="126" spans="12:13" ht="12.75" x14ac:dyDescent="0.2">
      <c r="L126" s="1"/>
      <c r="M126" s="1"/>
    </row>
    <row r="127" spans="12:13" ht="12.75" x14ac:dyDescent="0.2">
      <c r="L127" s="1"/>
      <c r="M127" s="1"/>
    </row>
    <row r="128" spans="12:13" ht="12.75" x14ac:dyDescent="0.2">
      <c r="L128" s="1"/>
      <c r="M128" s="1"/>
    </row>
    <row r="129" spans="12:13" ht="12.75" x14ac:dyDescent="0.2">
      <c r="L129" s="1"/>
      <c r="M129" s="1"/>
    </row>
    <row r="130" spans="12:13" ht="12.75" x14ac:dyDescent="0.2">
      <c r="L130" s="1"/>
      <c r="M130" s="1"/>
    </row>
    <row r="131" spans="12:13" ht="12.75" x14ac:dyDescent="0.2">
      <c r="L131" s="1"/>
      <c r="M131" s="1"/>
    </row>
    <row r="132" spans="12:13" ht="12.75" x14ac:dyDescent="0.2">
      <c r="L132" s="1"/>
      <c r="M132" s="1"/>
    </row>
    <row r="133" spans="12:13" ht="12.75" x14ac:dyDescent="0.2">
      <c r="L133" s="1"/>
      <c r="M133" s="1"/>
    </row>
    <row r="134" spans="12:13" ht="12.75" x14ac:dyDescent="0.2">
      <c r="L134" s="1"/>
      <c r="M134" s="1"/>
    </row>
    <row r="135" spans="12:13" ht="12.75" x14ac:dyDescent="0.2">
      <c r="L135" s="1"/>
      <c r="M135" s="1"/>
    </row>
    <row r="136" spans="12:13" ht="12.75" x14ac:dyDescent="0.2">
      <c r="L136" s="1"/>
      <c r="M136" s="1"/>
    </row>
    <row r="137" spans="12:13" ht="12.75" x14ac:dyDescent="0.2">
      <c r="L137" s="1"/>
      <c r="M137" s="1"/>
    </row>
    <row r="138" spans="12:13" ht="12.75" x14ac:dyDescent="0.2">
      <c r="L138" s="1"/>
      <c r="M138" s="1"/>
    </row>
    <row r="139" spans="12:13" ht="12.75" x14ac:dyDescent="0.2">
      <c r="L139" s="1"/>
      <c r="M139" s="1"/>
    </row>
    <row r="140" spans="12:13" ht="12.75" x14ac:dyDescent="0.2">
      <c r="L140" s="1"/>
      <c r="M140" s="1"/>
    </row>
    <row r="141" spans="12:13" ht="12.75" x14ac:dyDescent="0.2">
      <c r="L141" s="1"/>
      <c r="M141" s="1"/>
    </row>
    <row r="142" spans="12:13" ht="12.75" x14ac:dyDescent="0.2">
      <c r="L142" s="1"/>
      <c r="M142" s="1"/>
    </row>
    <row r="143" spans="12:13" ht="12.75" x14ac:dyDescent="0.2">
      <c r="L143" s="1"/>
      <c r="M143" s="1"/>
    </row>
    <row r="144" spans="12:13" ht="12.75" x14ac:dyDescent="0.2">
      <c r="L144" s="1"/>
      <c r="M144" s="1"/>
    </row>
    <row r="145" spans="12:13" ht="12.75" x14ac:dyDescent="0.2">
      <c r="L145" s="1"/>
      <c r="M145" s="1"/>
    </row>
    <row r="146" spans="12:13" ht="12.75" x14ac:dyDescent="0.2">
      <c r="L146" s="1"/>
      <c r="M146" s="1"/>
    </row>
    <row r="147" spans="12:13" ht="12.75" x14ac:dyDescent="0.2">
      <c r="L147" s="1"/>
      <c r="M147" s="1"/>
    </row>
    <row r="148" spans="12:13" ht="12.75" x14ac:dyDescent="0.2">
      <c r="L148" s="1"/>
      <c r="M148" s="1"/>
    </row>
    <row r="149" spans="12:13" ht="12.75" x14ac:dyDescent="0.2">
      <c r="L149" s="1"/>
      <c r="M149" s="1"/>
    </row>
    <row r="150" spans="12:13" ht="12.75" x14ac:dyDescent="0.2">
      <c r="L150" s="1"/>
      <c r="M150" s="1"/>
    </row>
    <row r="151" spans="12:13" ht="12.75" x14ac:dyDescent="0.2">
      <c r="L151" s="1"/>
      <c r="M151" s="1"/>
    </row>
    <row r="152" spans="12:13" ht="12.75" x14ac:dyDescent="0.2">
      <c r="L152" s="1"/>
      <c r="M152" s="1"/>
    </row>
    <row r="153" spans="12:13" ht="12.75" x14ac:dyDescent="0.2">
      <c r="L153" s="1"/>
      <c r="M153" s="1"/>
    </row>
    <row r="154" spans="12:13" ht="12.75" x14ac:dyDescent="0.2">
      <c r="L154" s="1"/>
      <c r="M154" s="1"/>
    </row>
    <row r="155" spans="12:13" ht="12.75" x14ac:dyDescent="0.2">
      <c r="L155" s="1"/>
      <c r="M155" s="1"/>
    </row>
    <row r="156" spans="12:13" ht="12.75" x14ac:dyDescent="0.2">
      <c r="L156" s="1"/>
      <c r="M156" s="1"/>
    </row>
    <row r="157" spans="12:13" ht="12.75" x14ac:dyDescent="0.2">
      <c r="L157" s="1"/>
      <c r="M157" s="1"/>
    </row>
    <row r="158" spans="12:13" ht="12.75" x14ac:dyDescent="0.2">
      <c r="L158" s="1"/>
      <c r="M158" s="1"/>
    </row>
    <row r="159" spans="12:13" ht="12.75" x14ac:dyDescent="0.2">
      <c r="L159" s="1"/>
      <c r="M159" s="1"/>
    </row>
    <row r="160" spans="12:13" ht="12.75" x14ac:dyDescent="0.2">
      <c r="L160" s="1"/>
      <c r="M160" s="1"/>
    </row>
    <row r="161" spans="12:13" ht="12.75" x14ac:dyDescent="0.2">
      <c r="L161" s="1"/>
      <c r="M161" s="1"/>
    </row>
    <row r="162" spans="12:13" ht="12.75" x14ac:dyDescent="0.2">
      <c r="L162" s="1"/>
      <c r="M162" s="1"/>
    </row>
    <row r="163" spans="12:13" ht="12.75" x14ac:dyDescent="0.2">
      <c r="L163" s="1"/>
      <c r="M163" s="1"/>
    </row>
    <row r="164" spans="12:13" ht="12.75" x14ac:dyDescent="0.2">
      <c r="L164" s="1"/>
      <c r="M164" s="1"/>
    </row>
    <row r="165" spans="12:13" ht="12.75" x14ac:dyDescent="0.2">
      <c r="L165" s="1"/>
      <c r="M165" s="1"/>
    </row>
    <row r="166" spans="12:13" ht="12.75" x14ac:dyDescent="0.2">
      <c r="L166" s="1"/>
      <c r="M166" s="1"/>
    </row>
    <row r="167" spans="12:13" ht="12.75" x14ac:dyDescent="0.2">
      <c r="L167" s="1"/>
      <c r="M167" s="1"/>
    </row>
    <row r="168" spans="12:13" ht="12.75" x14ac:dyDescent="0.2">
      <c r="L168" s="1"/>
      <c r="M168" s="1"/>
    </row>
    <row r="169" spans="12:13" ht="12.75" x14ac:dyDescent="0.2">
      <c r="L169" s="1"/>
      <c r="M169" s="1"/>
    </row>
    <row r="170" spans="12:13" ht="12.75" x14ac:dyDescent="0.2">
      <c r="L170" s="1"/>
      <c r="M170" s="1"/>
    </row>
    <row r="171" spans="12:13" ht="12.75" x14ac:dyDescent="0.2">
      <c r="L171" s="1"/>
      <c r="M171" s="1"/>
    </row>
    <row r="172" spans="12:13" ht="12.75" x14ac:dyDescent="0.2">
      <c r="L172" s="1"/>
      <c r="M172" s="1"/>
    </row>
    <row r="173" spans="12:13" ht="12.75" x14ac:dyDescent="0.2">
      <c r="L173" s="1"/>
      <c r="M173" s="1"/>
    </row>
    <row r="174" spans="12:13" ht="12.75" x14ac:dyDescent="0.2">
      <c r="L174" s="1"/>
      <c r="M174" s="1"/>
    </row>
    <row r="175" spans="12:13" ht="12.75" x14ac:dyDescent="0.2">
      <c r="L175" s="1"/>
      <c r="M175" s="1"/>
    </row>
    <row r="176" spans="12:13" ht="12.75" x14ac:dyDescent="0.2">
      <c r="L176" s="1"/>
      <c r="M176" s="1"/>
    </row>
    <row r="177" spans="12:13" ht="12.75" x14ac:dyDescent="0.2">
      <c r="L177" s="1"/>
      <c r="M177" s="1"/>
    </row>
    <row r="178" spans="12:13" ht="12.75" x14ac:dyDescent="0.2">
      <c r="L178" s="1"/>
      <c r="M178" s="1"/>
    </row>
    <row r="179" spans="12:13" ht="12.75" x14ac:dyDescent="0.2">
      <c r="L179" s="1"/>
      <c r="M179" s="1"/>
    </row>
    <row r="180" spans="12:13" ht="12.75" x14ac:dyDescent="0.2">
      <c r="L180" s="1"/>
      <c r="M180" s="1"/>
    </row>
    <row r="181" spans="12:13" ht="12.75" x14ac:dyDescent="0.2">
      <c r="L181" s="1"/>
      <c r="M181" s="1"/>
    </row>
    <row r="182" spans="12:13" ht="12.75" x14ac:dyDescent="0.2">
      <c r="L182" s="1"/>
      <c r="M182" s="1"/>
    </row>
    <row r="183" spans="12:13" ht="12.75" x14ac:dyDescent="0.2">
      <c r="L183" s="1"/>
      <c r="M183" s="1"/>
    </row>
    <row r="184" spans="12:13" ht="12.75" x14ac:dyDescent="0.2">
      <c r="L184" s="1"/>
      <c r="M184" s="1"/>
    </row>
    <row r="185" spans="12:13" ht="12.75" x14ac:dyDescent="0.2">
      <c r="L185" s="1"/>
      <c r="M185" s="1"/>
    </row>
    <row r="186" spans="12:13" ht="12.75" x14ac:dyDescent="0.2">
      <c r="L186" s="1"/>
      <c r="M186" s="1"/>
    </row>
    <row r="187" spans="12:13" ht="12.75" x14ac:dyDescent="0.2">
      <c r="L187" s="1"/>
      <c r="M187" s="1"/>
    </row>
    <row r="188" spans="12:13" ht="12.75" x14ac:dyDescent="0.2">
      <c r="L188" s="1"/>
      <c r="M188" s="1"/>
    </row>
    <row r="189" spans="12:13" ht="12.75" x14ac:dyDescent="0.2">
      <c r="L189" s="1"/>
      <c r="M189" s="1"/>
    </row>
    <row r="190" spans="12:13" ht="12.75" x14ac:dyDescent="0.2">
      <c r="L190" s="1"/>
      <c r="M190" s="1"/>
    </row>
    <row r="191" spans="12:13" ht="12.75" x14ac:dyDescent="0.2">
      <c r="L191" s="1"/>
      <c r="M191" s="1"/>
    </row>
    <row r="192" spans="12:13" ht="12.75" x14ac:dyDescent="0.2">
      <c r="L192" s="1"/>
      <c r="M192" s="1"/>
    </row>
    <row r="193" spans="12:13" ht="12.75" x14ac:dyDescent="0.2">
      <c r="L193" s="1"/>
      <c r="M193" s="1"/>
    </row>
    <row r="194" spans="12:13" ht="12.75" x14ac:dyDescent="0.2">
      <c r="L194" s="1"/>
      <c r="M194" s="1"/>
    </row>
    <row r="195" spans="12:13" ht="12.75" x14ac:dyDescent="0.2">
      <c r="L195" s="1"/>
      <c r="M195" s="1"/>
    </row>
    <row r="196" spans="12:13" ht="12.75" x14ac:dyDescent="0.2">
      <c r="L196" s="1"/>
      <c r="M196" s="1"/>
    </row>
    <row r="197" spans="12:13" ht="12.75" x14ac:dyDescent="0.2">
      <c r="L197" s="1"/>
      <c r="M197" s="1"/>
    </row>
    <row r="198" spans="12:13" ht="12.75" x14ac:dyDescent="0.2">
      <c r="L198" s="1"/>
      <c r="M198" s="1"/>
    </row>
    <row r="199" spans="12:13" ht="12.75" x14ac:dyDescent="0.2">
      <c r="L199" s="1"/>
      <c r="M199" s="1"/>
    </row>
    <row r="200" spans="12:13" ht="12.75" x14ac:dyDescent="0.2">
      <c r="L200" s="1"/>
      <c r="M200" s="1"/>
    </row>
    <row r="201" spans="12:13" ht="12.75" x14ac:dyDescent="0.2">
      <c r="L201" s="1"/>
      <c r="M201" s="1"/>
    </row>
    <row r="202" spans="12:13" ht="12.75" x14ac:dyDescent="0.2">
      <c r="L202" s="1"/>
      <c r="M202" s="1"/>
    </row>
    <row r="203" spans="12:13" ht="12.75" x14ac:dyDescent="0.2">
      <c r="L203" s="1"/>
      <c r="M203" s="1"/>
    </row>
    <row r="204" spans="12:13" ht="12.75" x14ac:dyDescent="0.2">
      <c r="L204" s="1"/>
      <c r="M204" s="1"/>
    </row>
    <row r="205" spans="12:13" ht="12.75" x14ac:dyDescent="0.2">
      <c r="L205" s="1"/>
      <c r="M205" s="1"/>
    </row>
    <row r="206" spans="12:13" ht="12.75" x14ac:dyDescent="0.2">
      <c r="L206" s="1"/>
      <c r="M206" s="1"/>
    </row>
    <row r="207" spans="12:13" ht="12.75" x14ac:dyDescent="0.2">
      <c r="L207" s="1"/>
      <c r="M207" s="1"/>
    </row>
    <row r="208" spans="12:13" ht="12.75" x14ac:dyDescent="0.2">
      <c r="L208" s="1"/>
      <c r="M208" s="1"/>
    </row>
    <row r="209" spans="12:13" ht="12.75" x14ac:dyDescent="0.2">
      <c r="L209" s="1"/>
      <c r="M209" s="1"/>
    </row>
    <row r="210" spans="12:13" ht="12.75" x14ac:dyDescent="0.2">
      <c r="L210" s="1"/>
      <c r="M210" s="1"/>
    </row>
    <row r="211" spans="12:13" ht="12.75" x14ac:dyDescent="0.2">
      <c r="L211" s="1"/>
      <c r="M211" s="1"/>
    </row>
    <row r="212" spans="12:13" ht="12.75" x14ac:dyDescent="0.2">
      <c r="L212" s="1"/>
      <c r="M212" s="1"/>
    </row>
    <row r="213" spans="12:13" ht="12.75" x14ac:dyDescent="0.2">
      <c r="L213" s="1"/>
      <c r="M213" s="1"/>
    </row>
    <row r="214" spans="12:13" ht="12.75" x14ac:dyDescent="0.2">
      <c r="L214" s="1"/>
      <c r="M214" s="1"/>
    </row>
    <row r="215" spans="12:13" ht="12.75" x14ac:dyDescent="0.2">
      <c r="L215" s="1"/>
      <c r="M215" s="1"/>
    </row>
    <row r="216" spans="12:13" ht="12.75" x14ac:dyDescent="0.2">
      <c r="L216" s="1"/>
      <c r="M216" s="1"/>
    </row>
    <row r="217" spans="12:13" ht="12.75" x14ac:dyDescent="0.2">
      <c r="L217" s="1"/>
      <c r="M217" s="1"/>
    </row>
    <row r="218" spans="12:13" ht="12.75" x14ac:dyDescent="0.2">
      <c r="L218" s="1"/>
      <c r="M218" s="1"/>
    </row>
    <row r="219" spans="12:13" ht="12.75" x14ac:dyDescent="0.2">
      <c r="L219" s="1"/>
      <c r="M219" s="1"/>
    </row>
    <row r="220" spans="12:13" ht="12.75" x14ac:dyDescent="0.2">
      <c r="L220" s="1"/>
      <c r="M220" s="1"/>
    </row>
    <row r="221" spans="12:13" ht="12.75" x14ac:dyDescent="0.2">
      <c r="L221" s="1"/>
      <c r="M221" s="1"/>
    </row>
    <row r="222" spans="12:13" ht="12.75" x14ac:dyDescent="0.2">
      <c r="L222" s="1"/>
      <c r="M222" s="1"/>
    </row>
    <row r="223" spans="12:13" ht="12.75" x14ac:dyDescent="0.2">
      <c r="L223" s="1"/>
      <c r="M223" s="1"/>
    </row>
    <row r="224" spans="12:13" ht="12.75" x14ac:dyDescent="0.2">
      <c r="L224" s="1"/>
      <c r="M224" s="1"/>
    </row>
    <row r="225" spans="12:13" ht="12.75" x14ac:dyDescent="0.2">
      <c r="L225" s="1"/>
      <c r="M225" s="1"/>
    </row>
    <row r="226" spans="12:13" ht="12.75" x14ac:dyDescent="0.2">
      <c r="L226" s="1"/>
      <c r="M226" s="1"/>
    </row>
    <row r="227" spans="12:13" ht="12.75" x14ac:dyDescent="0.2">
      <c r="L227" s="1"/>
      <c r="M227" s="1"/>
    </row>
    <row r="228" spans="12:13" ht="12.75" x14ac:dyDescent="0.2">
      <c r="L228" s="1"/>
      <c r="M228" s="1"/>
    </row>
    <row r="229" spans="12:13" ht="12.75" x14ac:dyDescent="0.2">
      <c r="L229" s="1"/>
      <c r="M229" s="1"/>
    </row>
    <row r="230" spans="12:13" ht="12.75" x14ac:dyDescent="0.2">
      <c r="L230" s="1"/>
      <c r="M230" s="1"/>
    </row>
    <row r="231" spans="12:13" ht="12.75" x14ac:dyDescent="0.2">
      <c r="L231" s="1"/>
      <c r="M231" s="1"/>
    </row>
    <row r="232" spans="12:13" ht="12.75" x14ac:dyDescent="0.2">
      <c r="L232" s="1"/>
      <c r="M232" s="1"/>
    </row>
    <row r="233" spans="12:13" ht="12.75" x14ac:dyDescent="0.2">
      <c r="L233" s="1"/>
      <c r="M233" s="1"/>
    </row>
    <row r="234" spans="12:13" ht="12.75" x14ac:dyDescent="0.2">
      <c r="L234" s="1"/>
      <c r="M234" s="1"/>
    </row>
    <row r="235" spans="12:13" ht="12.75" x14ac:dyDescent="0.2">
      <c r="L235" s="1"/>
      <c r="M235" s="1"/>
    </row>
    <row r="236" spans="12:13" ht="12.75" x14ac:dyDescent="0.2">
      <c r="L236" s="1"/>
      <c r="M236" s="1"/>
    </row>
    <row r="237" spans="12:13" ht="12.75" x14ac:dyDescent="0.2">
      <c r="L237" s="1"/>
      <c r="M237" s="1"/>
    </row>
    <row r="238" spans="12:13" ht="12.75" x14ac:dyDescent="0.2">
      <c r="L238" s="1"/>
      <c r="M238" s="1"/>
    </row>
    <row r="239" spans="12:13" ht="12.75" x14ac:dyDescent="0.2">
      <c r="L239" s="1"/>
      <c r="M239" s="1"/>
    </row>
    <row r="240" spans="12:13" ht="12.75" x14ac:dyDescent="0.2">
      <c r="L240" s="1"/>
      <c r="M240" s="1"/>
    </row>
    <row r="241" spans="12:13" ht="12.75" x14ac:dyDescent="0.2">
      <c r="L241" s="1"/>
      <c r="M241" s="1"/>
    </row>
    <row r="242" spans="12:13" ht="12.75" x14ac:dyDescent="0.2">
      <c r="L242" s="1"/>
      <c r="M242" s="1"/>
    </row>
    <row r="243" spans="12:13" ht="12.75" x14ac:dyDescent="0.2">
      <c r="L243" s="1"/>
      <c r="M243" s="1"/>
    </row>
    <row r="244" spans="12:13" ht="12.75" x14ac:dyDescent="0.2">
      <c r="L244" s="1"/>
      <c r="M244" s="1"/>
    </row>
    <row r="245" spans="12:13" ht="12.75" x14ac:dyDescent="0.2">
      <c r="L245" s="1"/>
      <c r="M245" s="1"/>
    </row>
    <row r="246" spans="12:13" ht="12.75" x14ac:dyDescent="0.2">
      <c r="L246" s="1"/>
      <c r="M246" s="1"/>
    </row>
    <row r="247" spans="12:13" ht="12.75" x14ac:dyDescent="0.2">
      <c r="L247" s="1"/>
      <c r="M247" s="1"/>
    </row>
    <row r="248" spans="12:13" ht="12.75" x14ac:dyDescent="0.2">
      <c r="L248" s="1"/>
      <c r="M248" s="1"/>
    </row>
    <row r="249" spans="12:13" ht="12.75" x14ac:dyDescent="0.2">
      <c r="L249" s="1"/>
      <c r="M249" s="1"/>
    </row>
    <row r="250" spans="12:13" ht="12.75" x14ac:dyDescent="0.2">
      <c r="L250" s="1"/>
      <c r="M250" s="1"/>
    </row>
    <row r="251" spans="12:13" ht="12.75" x14ac:dyDescent="0.2">
      <c r="L251" s="1"/>
      <c r="M251" s="1"/>
    </row>
    <row r="252" spans="12:13" ht="12.75" x14ac:dyDescent="0.2">
      <c r="L252" s="1"/>
      <c r="M252" s="1"/>
    </row>
    <row r="253" spans="12:13" ht="12.75" x14ac:dyDescent="0.2">
      <c r="L253" s="1"/>
      <c r="M253" s="1"/>
    </row>
    <row r="254" spans="12:13" ht="12.75" x14ac:dyDescent="0.2">
      <c r="L254" s="1"/>
      <c r="M254" s="1"/>
    </row>
    <row r="255" spans="12:13" ht="12.75" x14ac:dyDescent="0.2">
      <c r="L255" s="1"/>
      <c r="M255" s="1"/>
    </row>
    <row r="256" spans="12:13" ht="12.75" x14ac:dyDescent="0.2">
      <c r="L256" s="1"/>
      <c r="M256" s="1"/>
    </row>
    <row r="257" spans="12:13" ht="12.75" x14ac:dyDescent="0.2">
      <c r="L257" s="1"/>
      <c r="M257" s="1"/>
    </row>
    <row r="258" spans="12:13" ht="12.75" x14ac:dyDescent="0.2">
      <c r="L258" s="1"/>
      <c r="M258" s="1"/>
    </row>
    <row r="259" spans="12:13" ht="12.75" x14ac:dyDescent="0.2">
      <c r="L259" s="1"/>
      <c r="M259" s="1"/>
    </row>
    <row r="260" spans="12:13" ht="12.75" x14ac:dyDescent="0.2">
      <c r="L260" s="1"/>
      <c r="M260" s="1"/>
    </row>
    <row r="261" spans="12:13" ht="12.75" x14ac:dyDescent="0.2">
      <c r="L261" s="1"/>
      <c r="M261" s="1"/>
    </row>
    <row r="262" spans="12:13" ht="12.75" x14ac:dyDescent="0.2">
      <c r="L262" s="1"/>
      <c r="M262" s="1"/>
    </row>
    <row r="263" spans="12:13" ht="12.75" x14ac:dyDescent="0.2">
      <c r="L263" s="1"/>
      <c r="M263" s="1"/>
    </row>
    <row r="264" spans="12:13" ht="12.75" x14ac:dyDescent="0.2">
      <c r="L264" s="1"/>
      <c r="M264" s="1"/>
    </row>
    <row r="265" spans="12:13" ht="12.75" x14ac:dyDescent="0.2">
      <c r="L265" s="1"/>
      <c r="M265" s="1"/>
    </row>
    <row r="266" spans="12:13" ht="12.75" x14ac:dyDescent="0.2">
      <c r="L266" s="1"/>
      <c r="M266" s="1"/>
    </row>
    <row r="267" spans="12:13" ht="12.75" x14ac:dyDescent="0.2">
      <c r="L267" s="1"/>
      <c r="M267" s="1"/>
    </row>
    <row r="268" spans="12:13" ht="12.75" x14ac:dyDescent="0.2">
      <c r="L268" s="1"/>
      <c r="M268" s="1"/>
    </row>
    <row r="269" spans="12:13" ht="12.75" x14ac:dyDescent="0.2">
      <c r="L269" s="1"/>
      <c r="M269" s="1"/>
    </row>
    <row r="270" spans="12:13" ht="12.75" x14ac:dyDescent="0.2">
      <c r="L270" s="1"/>
      <c r="M270" s="1"/>
    </row>
    <row r="271" spans="12:13" ht="12.75" x14ac:dyDescent="0.2">
      <c r="L271" s="1"/>
      <c r="M271" s="1"/>
    </row>
    <row r="272" spans="12:13" ht="12.75" x14ac:dyDescent="0.2">
      <c r="L272" s="1"/>
      <c r="M272" s="1"/>
    </row>
    <row r="273" spans="12:13" ht="12.75" x14ac:dyDescent="0.2">
      <c r="L273" s="1"/>
      <c r="M273" s="1"/>
    </row>
    <row r="274" spans="12:13" ht="12.75" x14ac:dyDescent="0.2">
      <c r="L274" s="1"/>
      <c r="M274" s="1"/>
    </row>
    <row r="275" spans="12:13" ht="12.75" x14ac:dyDescent="0.2">
      <c r="L275" s="1"/>
      <c r="M275" s="1"/>
    </row>
    <row r="276" spans="12:13" ht="12.75" x14ac:dyDescent="0.2">
      <c r="L276" s="1"/>
      <c r="M276" s="1"/>
    </row>
    <row r="277" spans="12:13" ht="12.75" x14ac:dyDescent="0.2">
      <c r="L277" s="1"/>
      <c r="M277" s="1"/>
    </row>
    <row r="278" spans="12:13" ht="12.75" x14ac:dyDescent="0.2">
      <c r="L278" s="1"/>
      <c r="M278" s="1"/>
    </row>
    <row r="279" spans="12:13" ht="12.75" x14ac:dyDescent="0.2">
      <c r="L279" s="1"/>
      <c r="M279" s="1"/>
    </row>
    <row r="280" spans="12:13" ht="12.75" x14ac:dyDescent="0.2">
      <c r="L280" s="1"/>
      <c r="M280" s="1"/>
    </row>
    <row r="281" spans="12:13" ht="12.75" x14ac:dyDescent="0.2">
      <c r="L281" s="1"/>
      <c r="M281" s="1"/>
    </row>
    <row r="282" spans="12:13" ht="12.75" x14ac:dyDescent="0.2">
      <c r="L282" s="1"/>
      <c r="M282" s="1"/>
    </row>
    <row r="283" spans="12:13" ht="12.75" x14ac:dyDescent="0.2">
      <c r="L283" s="1"/>
      <c r="M283" s="1"/>
    </row>
    <row r="284" spans="12:13" ht="12.75" x14ac:dyDescent="0.2">
      <c r="L284" s="1"/>
      <c r="M284" s="1"/>
    </row>
    <row r="285" spans="12:13" ht="12.75" x14ac:dyDescent="0.2">
      <c r="L285" s="1"/>
      <c r="M285" s="1"/>
    </row>
    <row r="286" spans="12:13" ht="12.75" x14ac:dyDescent="0.2">
      <c r="L286" s="1"/>
      <c r="M286" s="1"/>
    </row>
    <row r="287" spans="12:13" ht="12.75" x14ac:dyDescent="0.2">
      <c r="L287" s="1"/>
      <c r="M287" s="1"/>
    </row>
    <row r="288" spans="12:13" ht="12.75" x14ac:dyDescent="0.2">
      <c r="L288" s="1"/>
      <c r="M288" s="1"/>
    </row>
    <row r="289" spans="12:13" ht="12.75" x14ac:dyDescent="0.2">
      <c r="L289" s="1"/>
      <c r="M289" s="1"/>
    </row>
    <row r="290" spans="12:13" ht="12.75" x14ac:dyDescent="0.2">
      <c r="L290" s="1"/>
      <c r="M290" s="1"/>
    </row>
    <row r="291" spans="12:13" ht="12.75" x14ac:dyDescent="0.2">
      <c r="L291" s="1"/>
      <c r="M291" s="1"/>
    </row>
    <row r="292" spans="12:13" ht="12.75" x14ac:dyDescent="0.2">
      <c r="L292" s="1"/>
      <c r="M292" s="1"/>
    </row>
    <row r="293" spans="12:13" ht="12.75" x14ac:dyDescent="0.2">
      <c r="L293" s="1"/>
      <c r="M293" s="1"/>
    </row>
    <row r="294" spans="12:13" ht="12.75" x14ac:dyDescent="0.2">
      <c r="L294" s="1"/>
      <c r="M294" s="1"/>
    </row>
    <row r="295" spans="12:13" ht="12.75" x14ac:dyDescent="0.2">
      <c r="L295" s="1"/>
      <c r="M295" s="1"/>
    </row>
    <row r="296" spans="12:13" ht="12.75" x14ac:dyDescent="0.2">
      <c r="L296" s="1"/>
      <c r="M296" s="1"/>
    </row>
    <row r="297" spans="12:13" ht="12.75" x14ac:dyDescent="0.2">
      <c r="L297" s="1"/>
      <c r="M297" s="1"/>
    </row>
    <row r="298" spans="12:13" ht="12.75" x14ac:dyDescent="0.2">
      <c r="L298" s="1"/>
      <c r="M298" s="1"/>
    </row>
    <row r="299" spans="12:13" ht="12.75" x14ac:dyDescent="0.2">
      <c r="L299" s="1"/>
      <c r="M299" s="1"/>
    </row>
    <row r="300" spans="12:13" ht="12.75" x14ac:dyDescent="0.2">
      <c r="L300" s="1"/>
      <c r="M300" s="1"/>
    </row>
    <row r="301" spans="12:13" ht="12.75" x14ac:dyDescent="0.2">
      <c r="L301" s="1"/>
      <c r="M301" s="1"/>
    </row>
    <row r="302" spans="12:13" ht="12.75" x14ac:dyDescent="0.2">
      <c r="L302" s="1"/>
      <c r="M302" s="1"/>
    </row>
    <row r="303" spans="12:13" ht="12.75" x14ac:dyDescent="0.2">
      <c r="L303" s="1"/>
      <c r="M303" s="1"/>
    </row>
    <row r="304" spans="12:13" ht="12.75" x14ac:dyDescent="0.2">
      <c r="L304" s="1"/>
      <c r="M304" s="1"/>
    </row>
    <row r="305" spans="12:13" ht="12.75" x14ac:dyDescent="0.2">
      <c r="L305" s="1"/>
      <c r="M305" s="1"/>
    </row>
    <row r="306" spans="12:13" ht="12.75" x14ac:dyDescent="0.2">
      <c r="L306" s="1"/>
      <c r="M306" s="1"/>
    </row>
    <row r="307" spans="12:13" ht="12.75" x14ac:dyDescent="0.2">
      <c r="L307" s="1"/>
      <c r="M307" s="1"/>
    </row>
    <row r="308" spans="12:13" ht="12.75" x14ac:dyDescent="0.2">
      <c r="L308" s="1"/>
      <c r="M308" s="1"/>
    </row>
    <row r="309" spans="12:13" ht="12.75" x14ac:dyDescent="0.2">
      <c r="L309" s="1"/>
      <c r="M309" s="1"/>
    </row>
    <row r="310" spans="12:13" ht="12.75" x14ac:dyDescent="0.2">
      <c r="L310" s="1"/>
      <c r="M310" s="1"/>
    </row>
    <row r="311" spans="12:13" ht="12.75" x14ac:dyDescent="0.2">
      <c r="L311" s="1"/>
      <c r="M311" s="1"/>
    </row>
    <row r="312" spans="12:13" ht="12.75" x14ac:dyDescent="0.2">
      <c r="L312" s="1"/>
      <c r="M312" s="1"/>
    </row>
    <row r="313" spans="12:13" ht="12.75" x14ac:dyDescent="0.2">
      <c r="L313" s="1"/>
      <c r="M313" s="1"/>
    </row>
    <row r="314" spans="12:13" ht="12.75" x14ac:dyDescent="0.2">
      <c r="L314" s="1"/>
      <c r="M314" s="1"/>
    </row>
    <row r="315" spans="12:13" ht="12.75" x14ac:dyDescent="0.2">
      <c r="L315" s="1"/>
      <c r="M315" s="1"/>
    </row>
    <row r="316" spans="12:13" ht="12.75" x14ac:dyDescent="0.2">
      <c r="L316" s="1"/>
      <c r="M316" s="1"/>
    </row>
    <row r="317" spans="12:13" ht="12.75" x14ac:dyDescent="0.2">
      <c r="L317" s="1"/>
      <c r="M317" s="1"/>
    </row>
    <row r="318" spans="12:13" ht="12.75" x14ac:dyDescent="0.2">
      <c r="L318" s="1"/>
      <c r="M318" s="1"/>
    </row>
    <row r="319" spans="12:13" ht="12.75" x14ac:dyDescent="0.2">
      <c r="L319" s="1"/>
      <c r="M319" s="1"/>
    </row>
    <row r="320" spans="12:13" ht="12.75" x14ac:dyDescent="0.2">
      <c r="L320" s="1"/>
      <c r="M320" s="1"/>
    </row>
    <row r="321" spans="12:13" ht="12.75" x14ac:dyDescent="0.2">
      <c r="L321" s="1"/>
      <c r="M321" s="1"/>
    </row>
    <row r="322" spans="12:13" ht="12.75" x14ac:dyDescent="0.2">
      <c r="L322" s="1"/>
      <c r="M322" s="1"/>
    </row>
    <row r="323" spans="12:13" ht="12.75" x14ac:dyDescent="0.2">
      <c r="L323" s="1"/>
      <c r="M323" s="1"/>
    </row>
    <row r="324" spans="12:13" ht="12.75" x14ac:dyDescent="0.2">
      <c r="L324" s="1"/>
      <c r="M324" s="1"/>
    </row>
    <row r="325" spans="12:13" ht="12.75" x14ac:dyDescent="0.2">
      <c r="L325" s="1"/>
      <c r="M325" s="1"/>
    </row>
    <row r="326" spans="12:13" ht="12.75" x14ac:dyDescent="0.2">
      <c r="L326" s="1"/>
      <c r="M326" s="1"/>
    </row>
    <row r="327" spans="12:13" ht="12.75" x14ac:dyDescent="0.2">
      <c r="L327" s="1"/>
      <c r="M327" s="1"/>
    </row>
    <row r="328" spans="12:13" ht="12.75" x14ac:dyDescent="0.2">
      <c r="L328" s="1"/>
      <c r="M328" s="1"/>
    </row>
    <row r="329" spans="12:13" ht="12.75" x14ac:dyDescent="0.2">
      <c r="L329" s="1"/>
      <c r="M329" s="1"/>
    </row>
    <row r="330" spans="12:13" ht="12.75" x14ac:dyDescent="0.2">
      <c r="L330" s="1"/>
      <c r="M330" s="1"/>
    </row>
    <row r="331" spans="12:13" ht="12.75" x14ac:dyDescent="0.2">
      <c r="L331" s="1"/>
      <c r="M331" s="1"/>
    </row>
    <row r="332" spans="12:13" ht="12.75" x14ac:dyDescent="0.2">
      <c r="L332" s="1"/>
      <c r="M332" s="1"/>
    </row>
    <row r="333" spans="12:13" ht="12.75" x14ac:dyDescent="0.2">
      <c r="L333" s="1"/>
      <c r="M333" s="1"/>
    </row>
    <row r="334" spans="12:13" ht="12.75" x14ac:dyDescent="0.2">
      <c r="L334" s="1"/>
      <c r="M334" s="1"/>
    </row>
    <row r="335" spans="12:13" ht="12.75" x14ac:dyDescent="0.2">
      <c r="L335" s="1"/>
      <c r="M335" s="1"/>
    </row>
    <row r="336" spans="12:13" ht="12.75" x14ac:dyDescent="0.2">
      <c r="L336" s="1"/>
      <c r="M336" s="1"/>
    </row>
    <row r="337" spans="12:13" ht="12.75" x14ac:dyDescent="0.2">
      <c r="L337" s="1"/>
      <c r="M337" s="1"/>
    </row>
    <row r="338" spans="12:13" ht="12.75" x14ac:dyDescent="0.2">
      <c r="L338" s="1"/>
      <c r="M338" s="1"/>
    </row>
    <row r="339" spans="12:13" ht="12.75" x14ac:dyDescent="0.2">
      <c r="L339" s="1"/>
      <c r="M339" s="1"/>
    </row>
    <row r="340" spans="12:13" ht="12.75" x14ac:dyDescent="0.2">
      <c r="L340" s="1"/>
      <c r="M340" s="1"/>
    </row>
    <row r="341" spans="12:13" ht="12.75" x14ac:dyDescent="0.2">
      <c r="L341" s="1"/>
      <c r="M341" s="1"/>
    </row>
    <row r="342" spans="12:13" ht="12.75" x14ac:dyDescent="0.2">
      <c r="L342" s="1"/>
      <c r="M342" s="1"/>
    </row>
    <row r="343" spans="12:13" ht="12.75" x14ac:dyDescent="0.2">
      <c r="L343" s="1"/>
      <c r="M343" s="1"/>
    </row>
    <row r="344" spans="12:13" ht="12.75" x14ac:dyDescent="0.2">
      <c r="L344" s="1"/>
      <c r="M344" s="1"/>
    </row>
    <row r="345" spans="12:13" ht="12.75" x14ac:dyDescent="0.2">
      <c r="L345" s="1"/>
      <c r="M345" s="1"/>
    </row>
    <row r="346" spans="12:13" ht="12.75" x14ac:dyDescent="0.2">
      <c r="L346" s="1"/>
      <c r="M346" s="1"/>
    </row>
    <row r="347" spans="12:13" ht="12.75" x14ac:dyDescent="0.2">
      <c r="L347" s="1"/>
      <c r="M347" s="1"/>
    </row>
    <row r="348" spans="12:13" ht="12.75" x14ac:dyDescent="0.2">
      <c r="L348" s="1"/>
      <c r="M348" s="1"/>
    </row>
    <row r="349" spans="12:13" ht="12.75" x14ac:dyDescent="0.2">
      <c r="L349" s="1"/>
      <c r="M349" s="1"/>
    </row>
    <row r="350" spans="12:13" ht="12.75" x14ac:dyDescent="0.2">
      <c r="L350" s="1"/>
      <c r="M350" s="1"/>
    </row>
    <row r="351" spans="12:13" ht="12.75" x14ac:dyDescent="0.2">
      <c r="L351" s="1"/>
      <c r="M351" s="1"/>
    </row>
    <row r="352" spans="12:13" ht="12.75" x14ac:dyDescent="0.2">
      <c r="L352" s="1"/>
      <c r="M352" s="1"/>
    </row>
    <row r="353" spans="12:13" ht="12.75" x14ac:dyDescent="0.2">
      <c r="L353" s="1"/>
      <c r="M353" s="1"/>
    </row>
    <row r="354" spans="12:13" ht="12.75" x14ac:dyDescent="0.2">
      <c r="L354" s="1"/>
      <c r="M354" s="1"/>
    </row>
    <row r="355" spans="12:13" ht="12.75" x14ac:dyDescent="0.2">
      <c r="L355" s="1"/>
      <c r="M355" s="1"/>
    </row>
    <row r="356" spans="12:13" ht="12.75" x14ac:dyDescent="0.2">
      <c r="L356" s="1"/>
      <c r="M356" s="1"/>
    </row>
    <row r="357" spans="12:13" ht="12.75" x14ac:dyDescent="0.2">
      <c r="L357" s="1"/>
      <c r="M357" s="1"/>
    </row>
    <row r="358" spans="12:13" ht="12.75" x14ac:dyDescent="0.2">
      <c r="L358" s="1"/>
      <c r="M358" s="1"/>
    </row>
    <row r="359" spans="12:13" ht="12.75" x14ac:dyDescent="0.2">
      <c r="L359" s="1"/>
      <c r="M359" s="1"/>
    </row>
    <row r="360" spans="12:13" ht="12.75" x14ac:dyDescent="0.2">
      <c r="L360" s="1"/>
      <c r="M360" s="1"/>
    </row>
    <row r="361" spans="12:13" ht="12.75" x14ac:dyDescent="0.2">
      <c r="L361" s="1"/>
      <c r="M361" s="1"/>
    </row>
    <row r="362" spans="12:13" ht="12.75" x14ac:dyDescent="0.2">
      <c r="L362" s="1"/>
      <c r="M362" s="1"/>
    </row>
    <row r="363" spans="12:13" ht="12.75" x14ac:dyDescent="0.2">
      <c r="L363" s="1"/>
      <c r="M363" s="1"/>
    </row>
    <row r="364" spans="12:13" ht="12.75" x14ac:dyDescent="0.2">
      <c r="L364" s="1"/>
      <c r="M364" s="1"/>
    </row>
    <row r="365" spans="12:13" ht="12.75" x14ac:dyDescent="0.2">
      <c r="L365" s="1"/>
      <c r="M365" s="1"/>
    </row>
    <row r="366" spans="12:13" ht="12.75" x14ac:dyDescent="0.2">
      <c r="L366" s="1"/>
      <c r="M366" s="1"/>
    </row>
    <row r="367" spans="12:13" ht="12.75" x14ac:dyDescent="0.2">
      <c r="L367" s="1"/>
      <c r="M367" s="1"/>
    </row>
    <row r="368" spans="12:13" ht="12.75" x14ac:dyDescent="0.2">
      <c r="L368" s="1"/>
      <c r="M368" s="1"/>
    </row>
    <row r="369" spans="12:13" ht="12.75" x14ac:dyDescent="0.2">
      <c r="L369" s="1"/>
      <c r="M369" s="1"/>
    </row>
    <row r="370" spans="12:13" ht="12.75" x14ac:dyDescent="0.2">
      <c r="L370" s="1"/>
      <c r="M370" s="1"/>
    </row>
    <row r="371" spans="12:13" ht="12.75" x14ac:dyDescent="0.2">
      <c r="L371" s="1"/>
      <c r="M371" s="1"/>
    </row>
    <row r="372" spans="12:13" ht="12.75" x14ac:dyDescent="0.2">
      <c r="L372" s="1"/>
      <c r="M372" s="1"/>
    </row>
    <row r="373" spans="12:13" ht="12.75" x14ac:dyDescent="0.2">
      <c r="L373" s="1"/>
      <c r="M373" s="1"/>
    </row>
    <row r="374" spans="12:13" ht="12.75" x14ac:dyDescent="0.2">
      <c r="L374" s="1"/>
      <c r="M374" s="1"/>
    </row>
    <row r="375" spans="12:13" ht="12.75" x14ac:dyDescent="0.2">
      <c r="L375" s="1"/>
      <c r="M375" s="1"/>
    </row>
    <row r="376" spans="12:13" ht="12.75" x14ac:dyDescent="0.2">
      <c r="L376" s="1"/>
      <c r="M376" s="1"/>
    </row>
    <row r="377" spans="12:13" ht="12.75" x14ac:dyDescent="0.2">
      <c r="L377" s="1"/>
      <c r="M377" s="1"/>
    </row>
    <row r="378" spans="12:13" ht="12.75" x14ac:dyDescent="0.2">
      <c r="L378" s="1"/>
      <c r="M378" s="1"/>
    </row>
    <row r="379" spans="12:13" ht="12.75" x14ac:dyDescent="0.2">
      <c r="L379" s="1"/>
      <c r="M379" s="1"/>
    </row>
    <row r="380" spans="12:13" ht="12.75" x14ac:dyDescent="0.2">
      <c r="L380" s="1"/>
      <c r="M380" s="1"/>
    </row>
    <row r="381" spans="12:13" ht="12.75" x14ac:dyDescent="0.2">
      <c r="L381" s="1"/>
      <c r="M381" s="1"/>
    </row>
    <row r="382" spans="12:13" ht="12.75" x14ac:dyDescent="0.2">
      <c r="L382" s="1"/>
      <c r="M382" s="1"/>
    </row>
    <row r="383" spans="12:13" ht="12.75" x14ac:dyDescent="0.2">
      <c r="L383" s="1"/>
      <c r="M383" s="1"/>
    </row>
    <row r="384" spans="12:13" ht="12.75" x14ac:dyDescent="0.2">
      <c r="L384" s="1"/>
      <c r="M384" s="1"/>
    </row>
    <row r="385" spans="12:13" ht="12.75" x14ac:dyDescent="0.2">
      <c r="L385" s="1"/>
      <c r="M385" s="1"/>
    </row>
    <row r="386" spans="12:13" ht="12.75" x14ac:dyDescent="0.2">
      <c r="L386" s="1"/>
      <c r="M386" s="1"/>
    </row>
    <row r="387" spans="12:13" ht="12.75" x14ac:dyDescent="0.2">
      <c r="L387" s="1"/>
      <c r="M387" s="1"/>
    </row>
    <row r="388" spans="12:13" ht="12.75" x14ac:dyDescent="0.2">
      <c r="L388" s="1"/>
      <c r="M388" s="1"/>
    </row>
    <row r="389" spans="12:13" ht="12.75" x14ac:dyDescent="0.2">
      <c r="L389" s="1"/>
      <c r="M389" s="1"/>
    </row>
    <row r="390" spans="12:13" ht="12.75" x14ac:dyDescent="0.2">
      <c r="L390" s="1"/>
      <c r="M390" s="1"/>
    </row>
    <row r="391" spans="12:13" ht="12.75" x14ac:dyDescent="0.2">
      <c r="L391" s="1"/>
      <c r="M391" s="1"/>
    </row>
    <row r="392" spans="12:13" ht="12.75" x14ac:dyDescent="0.2">
      <c r="L392" s="1"/>
      <c r="M392" s="1"/>
    </row>
    <row r="393" spans="12:13" ht="12.75" x14ac:dyDescent="0.2">
      <c r="L393" s="1"/>
      <c r="M393" s="1"/>
    </row>
    <row r="394" spans="12:13" ht="12.75" x14ac:dyDescent="0.2">
      <c r="L394" s="1"/>
      <c r="M394" s="1"/>
    </row>
    <row r="395" spans="12:13" ht="12.75" x14ac:dyDescent="0.2">
      <c r="L395" s="1"/>
      <c r="M395" s="1"/>
    </row>
    <row r="396" spans="12:13" ht="12.75" x14ac:dyDescent="0.2">
      <c r="L396" s="1"/>
      <c r="M396" s="1"/>
    </row>
    <row r="397" spans="12:13" ht="12.75" x14ac:dyDescent="0.2">
      <c r="L397" s="1"/>
      <c r="M397" s="1"/>
    </row>
    <row r="398" spans="12:13" ht="12.75" x14ac:dyDescent="0.2">
      <c r="L398" s="1"/>
      <c r="M398" s="1"/>
    </row>
    <row r="399" spans="12:13" ht="12.75" x14ac:dyDescent="0.2">
      <c r="L399" s="1"/>
      <c r="M399" s="1"/>
    </row>
    <row r="400" spans="12:13" ht="12.75" x14ac:dyDescent="0.2">
      <c r="L400" s="1"/>
      <c r="M400" s="1"/>
    </row>
    <row r="401" spans="12:13" ht="12.75" x14ac:dyDescent="0.2">
      <c r="L401" s="1"/>
      <c r="M401" s="1"/>
    </row>
    <row r="402" spans="12:13" ht="12.75" x14ac:dyDescent="0.2">
      <c r="L402" s="1"/>
      <c r="M402" s="1"/>
    </row>
    <row r="403" spans="12:13" ht="12.75" x14ac:dyDescent="0.2">
      <c r="L403" s="1"/>
      <c r="M403" s="1"/>
    </row>
    <row r="404" spans="12:13" ht="12.75" x14ac:dyDescent="0.2">
      <c r="L404" s="1"/>
      <c r="M404" s="1"/>
    </row>
    <row r="405" spans="12:13" ht="12.75" x14ac:dyDescent="0.2">
      <c r="L405" s="1"/>
      <c r="M405" s="1"/>
    </row>
    <row r="406" spans="12:13" ht="12.75" x14ac:dyDescent="0.2">
      <c r="L406" s="1"/>
      <c r="M406" s="1"/>
    </row>
    <row r="407" spans="12:13" ht="12.75" x14ac:dyDescent="0.2">
      <c r="L407" s="1"/>
      <c r="M407" s="1"/>
    </row>
    <row r="408" spans="12:13" ht="12.75" x14ac:dyDescent="0.2">
      <c r="L408" s="1"/>
      <c r="M408" s="1"/>
    </row>
    <row r="409" spans="12:13" ht="12.75" x14ac:dyDescent="0.2">
      <c r="L409" s="1"/>
      <c r="M409" s="1"/>
    </row>
    <row r="410" spans="12:13" ht="12.75" x14ac:dyDescent="0.2">
      <c r="L410" s="1"/>
      <c r="M410" s="1"/>
    </row>
    <row r="411" spans="12:13" ht="12.75" x14ac:dyDescent="0.2">
      <c r="L411" s="1"/>
      <c r="M411" s="1"/>
    </row>
    <row r="412" spans="12:13" ht="12.75" x14ac:dyDescent="0.2">
      <c r="L412" s="1"/>
      <c r="M412" s="1"/>
    </row>
    <row r="413" spans="12:13" ht="12.75" x14ac:dyDescent="0.2">
      <c r="L413" s="1"/>
      <c r="M413" s="1"/>
    </row>
    <row r="414" spans="12:13" ht="12.75" x14ac:dyDescent="0.2">
      <c r="L414" s="1"/>
      <c r="M414" s="1"/>
    </row>
    <row r="415" spans="12:13" ht="12.75" x14ac:dyDescent="0.2">
      <c r="L415" s="1"/>
      <c r="M415" s="1"/>
    </row>
    <row r="416" spans="12:13" ht="12.75" x14ac:dyDescent="0.2">
      <c r="L416" s="1"/>
      <c r="M416" s="1"/>
    </row>
    <row r="417" spans="12:13" ht="12.75" x14ac:dyDescent="0.2">
      <c r="L417" s="1"/>
      <c r="M417" s="1"/>
    </row>
    <row r="418" spans="12:13" ht="12.75" x14ac:dyDescent="0.2">
      <c r="L418" s="1"/>
      <c r="M418" s="1"/>
    </row>
    <row r="419" spans="12:13" ht="12.75" x14ac:dyDescent="0.2">
      <c r="L419" s="1"/>
      <c r="M419" s="1"/>
    </row>
    <row r="420" spans="12:13" ht="12.75" x14ac:dyDescent="0.2">
      <c r="L420" s="1"/>
      <c r="M420" s="1"/>
    </row>
    <row r="421" spans="12:13" ht="12.75" x14ac:dyDescent="0.2">
      <c r="L421" s="1"/>
      <c r="M421" s="1"/>
    </row>
    <row r="422" spans="12:13" ht="12.75" x14ac:dyDescent="0.2">
      <c r="L422" s="1"/>
      <c r="M422" s="1"/>
    </row>
    <row r="423" spans="12:13" ht="12.75" x14ac:dyDescent="0.2">
      <c r="L423" s="1"/>
      <c r="M423" s="1"/>
    </row>
    <row r="424" spans="12:13" ht="12.75" x14ac:dyDescent="0.2">
      <c r="L424" s="1"/>
      <c r="M424" s="1"/>
    </row>
    <row r="425" spans="12:13" ht="12.75" x14ac:dyDescent="0.2">
      <c r="L425" s="1"/>
      <c r="M425" s="1"/>
    </row>
    <row r="426" spans="12:13" ht="12.75" x14ac:dyDescent="0.2">
      <c r="L426" s="1"/>
      <c r="M426" s="1"/>
    </row>
    <row r="427" spans="12:13" ht="12.75" x14ac:dyDescent="0.2">
      <c r="L427" s="1"/>
      <c r="M427" s="1"/>
    </row>
    <row r="428" spans="12:13" ht="12.75" x14ac:dyDescent="0.2">
      <c r="L428" s="1"/>
      <c r="M428" s="1"/>
    </row>
    <row r="429" spans="12:13" ht="12.75" x14ac:dyDescent="0.2">
      <c r="L429" s="1"/>
      <c r="M429" s="1"/>
    </row>
    <row r="430" spans="12:13" ht="12.75" x14ac:dyDescent="0.2">
      <c r="L430" s="1"/>
      <c r="M430" s="1"/>
    </row>
    <row r="431" spans="12:13" ht="12.75" x14ac:dyDescent="0.2">
      <c r="L431" s="1"/>
      <c r="M431" s="1"/>
    </row>
    <row r="432" spans="12:13" ht="12.75" x14ac:dyDescent="0.2">
      <c r="L432" s="1"/>
      <c r="M432" s="1"/>
    </row>
    <row r="433" spans="12:13" ht="12.75" x14ac:dyDescent="0.2">
      <c r="L433" s="1"/>
      <c r="M433" s="1"/>
    </row>
    <row r="434" spans="12:13" ht="12.75" x14ac:dyDescent="0.2">
      <c r="L434" s="1"/>
      <c r="M434" s="1"/>
    </row>
    <row r="435" spans="12:13" ht="12.75" x14ac:dyDescent="0.2">
      <c r="L435" s="1"/>
      <c r="M435" s="1"/>
    </row>
    <row r="436" spans="12:13" ht="12.75" x14ac:dyDescent="0.2">
      <c r="L436" s="1"/>
      <c r="M436" s="1"/>
    </row>
    <row r="437" spans="12:13" ht="12.75" x14ac:dyDescent="0.2">
      <c r="L437" s="1"/>
      <c r="M437" s="1"/>
    </row>
    <row r="438" spans="12:13" ht="12.75" x14ac:dyDescent="0.2">
      <c r="L438" s="1"/>
      <c r="M438" s="1"/>
    </row>
    <row r="439" spans="12:13" ht="12.75" x14ac:dyDescent="0.2">
      <c r="L439" s="1"/>
      <c r="M439" s="1"/>
    </row>
    <row r="440" spans="12:13" ht="12.75" x14ac:dyDescent="0.2">
      <c r="L440" s="1"/>
      <c r="M440" s="1"/>
    </row>
    <row r="441" spans="12:13" ht="12.75" x14ac:dyDescent="0.2">
      <c r="L441" s="1"/>
      <c r="M441" s="1"/>
    </row>
    <row r="442" spans="12:13" ht="12.75" x14ac:dyDescent="0.2">
      <c r="L442" s="1"/>
      <c r="M442" s="1"/>
    </row>
    <row r="443" spans="12:13" ht="12.75" x14ac:dyDescent="0.2">
      <c r="L443" s="1"/>
      <c r="M443" s="1"/>
    </row>
    <row r="444" spans="12:13" ht="12.75" x14ac:dyDescent="0.2">
      <c r="L444" s="1"/>
      <c r="M444" s="1"/>
    </row>
    <row r="445" spans="12:13" ht="12.75" x14ac:dyDescent="0.2">
      <c r="L445" s="1"/>
      <c r="M445" s="1"/>
    </row>
    <row r="446" spans="12:13" ht="12.75" x14ac:dyDescent="0.2">
      <c r="L446" s="1"/>
      <c r="M446" s="1"/>
    </row>
    <row r="447" spans="12:13" ht="12.75" x14ac:dyDescent="0.2">
      <c r="L447" s="1"/>
      <c r="M447" s="1"/>
    </row>
    <row r="448" spans="12:13" ht="12.75" x14ac:dyDescent="0.2">
      <c r="L448" s="1"/>
      <c r="M448" s="1"/>
    </row>
    <row r="449" spans="12:13" ht="12.75" x14ac:dyDescent="0.2">
      <c r="L449" s="1"/>
      <c r="M449" s="1"/>
    </row>
    <row r="450" spans="12:13" ht="12.75" x14ac:dyDescent="0.2">
      <c r="L450" s="1"/>
      <c r="M450" s="1"/>
    </row>
    <row r="451" spans="12:13" ht="12.75" x14ac:dyDescent="0.2">
      <c r="L451" s="1"/>
      <c r="M451" s="1"/>
    </row>
    <row r="452" spans="12:13" ht="12.75" x14ac:dyDescent="0.2">
      <c r="L452" s="1"/>
      <c r="M452" s="1"/>
    </row>
    <row r="453" spans="12:13" ht="12.75" x14ac:dyDescent="0.2">
      <c r="L453" s="1"/>
      <c r="M453" s="1"/>
    </row>
    <row r="454" spans="12:13" ht="12.75" x14ac:dyDescent="0.2">
      <c r="L454" s="1"/>
      <c r="M454" s="1"/>
    </row>
    <row r="455" spans="12:13" ht="12.75" x14ac:dyDescent="0.2">
      <c r="L455" s="1"/>
      <c r="M455" s="1"/>
    </row>
    <row r="456" spans="12:13" ht="12.75" x14ac:dyDescent="0.2">
      <c r="L456" s="1"/>
      <c r="M456" s="1"/>
    </row>
    <row r="457" spans="12:13" ht="12.75" x14ac:dyDescent="0.2">
      <c r="L457" s="1"/>
      <c r="M457" s="1"/>
    </row>
    <row r="458" spans="12:13" ht="12.75" x14ac:dyDescent="0.2">
      <c r="L458" s="1"/>
      <c r="M458" s="1"/>
    </row>
    <row r="459" spans="12:13" ht="12.75" x14ac:dyDescent="0.2">
      <c r="L459" s="1"/>
      <c r="M459" s="1"/>
    </row>
    <row r="460" spans="12:13" ht="12.75" x14ac:dyDescent="0.2">
      <c r="L460" s="1"/>
      <c r="M460" s="1"/>
    </row>
    <row r="461" spans="12:13" ht="12.75" x14ac:dyDescent="0.2">
      <c r="L461" s="1"/>
      <c r="M461" s="1"/>
    </row>
    <row r="462" spans="12:13" ht="12.75" x14ac:dyDescent="0.2">
      <c r="L462" s="1"/>
      <c r="M462" s="1"/>
    </row>
    <row r="463" spans="12:13" ht="12.75" x14ac:dyDescent="0.2">
      <c r="L463" s="1"/>
      <c r="M463" s="1"/>
    </row>
    <row r="464" spans="12:13" ht="12.75" x14ac:dyDescent="0.2">
      <c r="L464" s="1"/>
      <c r="M464" s="1"/>
    </row>
    <row r="465" spans="12:13" ht="12.75" x14ac:dyDescent="0.2">
      <c r="L465" s="1"/>
      <c r="M465" s="1"/>
    </row>
    <row r="466" spans="12:13" ht="12.75" x14ac:dyDescent="0.2">
      <c r="L466" s="1"/>
      <c r="M466" s="1"/>
    </row>
    <row r="467" spans="12:13" ht="12.75" x14ac:dyDescent="0.2">
      <c r="L467" s="1"/>
      <c r="M467" s="1"/>
    </row>
    <row r="468" spans="12:13" ht="12.75" x14ac:dyDescent="0.2">
      <c r="L468" s="1"/>
      <c r="M468" s="1"/>
    </row>
    <row r="469" spans="12:13" ht="12.75" x14ac:dyDescent="0.2">
      <c r="L469" s="1"/>
      <c r="M469" s="1"/>
    </row>
    <row r="470" spans="12:13" ht="12.75" x14ac:dyDescent="0.2">
      <c r="L470" s="1"/>
      <c r="M470" s="1"/>
    </row>
    <row r="471" spans="12:13" ht="12.75" x14ac:dyDescent="0.2">
      <c r="L471" s="1"/>
      <c r="M471" s="1"/>
    </row>
    <row r="472" spans="12:13" ht="12.75" x14ac:dyDescent="0.2">
      <c r="L472" s="1"/>
      <c r="M472" s="1"/>
    </row>
    <row r="473" spans="12:13" ht="12.75" x14ac:dyDescent="0.2">
      <c r="L473" s="1"/>
      <c r="M473" s="1"/>
    </row>
    <row r="474" spans="12:13" ht="12.75" x14ac:dyDescent="0.2">
      <c r="L474" s="1"/>
      <c r="M474" s="1"/>
    </row>
    <row r="475" spans="12:13" ht="12.75" x14ac:dyDescent="0.2">
      <c r="L475" s="1"/>
      <c r="M475" s="1"/>
    </row>
    <row r="476" spans="12:13" ht="12.75" x14ac:dyDescent="0.2">
      <c r="L476" s="1"/>
      <c r="M476" s="1"/>
    </row>
    <row r="477" spans="12:13" ht="12.75" x14ac:dyDescent="0.2">
      <c r="L477" s="1"/>
      <c r="M477" s="1"/>
    </row>
    <row r="478" spans="12:13" ht="12.75" x14ac:dyDescent="0.2">
      <c r="L478" s="1"/>
      <c r="M478" s="1"/>
    </row>
    <row r="479" spans="12:13" ht="12.75" x14ac:dyDescent="0.2">
      <c r="L479" s="1"/>
      <c r="M479" s="1"/>
    </row>
    <row r="480" spans="12:13" ht="12.75" x14ac:dyDescent="0.2">
      <c r="L480" s="1"/>
      <c r="M480" s="1"/>
    </row>
    <row r="481" spans="12:13" ht="12.75" x14ac:dyDescent="0.2">
      <c r="L481" s="1"/>
      <c r="M481" s="1"/>
    </row>
    <row r="482" spans="12:13" ht="12.75" x14ac:dyDescent="0.2">
      <c r="L482" s="1"/>
      <c r="M482" s="1"/>
    </row>
    <row r="483" spans="12:13" ht="12.75" x14ac:dyDescent="0.2">
      <c r="L483" s="1"/>
      <c r="M483" s="1"/>
    </row>
    <row r="484" spans="12:13" ht="12.75" x14ac:dyDescent="0.2">
      <c r="L484" s="1"/>
      <c r="M484" s="1"/>
    </row>
    <row r="485" spans="12:13" ht="12.75" x14ac:dyDescent="0.2">
      <c r="L485" s="1"/>
      <c r="M485" s="1"/>
    </row>
    <row r="486" spans="12:13" ht="12.75" x14ac:dyDescent="0.2">
      <c r="L486" s="1"/>
      <c r="M486" s="1"/>
    </row>
    <row r="487" spans="12:13" ht="12.75" x14ac:dyDescent="0.2">
      <c r="L487" s="1"/>
      <c r="M487" s="1"/>
    </row>
    <row r="488" spans="12:13" ht="12.75" x14ac:dyDescent="0.2">
      <c r="L488" s="1"/>
      <c r="M488" s="1"/>
    </row>
    <row r="489" spans="12:13" ht="12.75" x14ac:dyDescent="0.2">
      <c r="L489" s="1"/>
      <c r="M489" s="1"/>
    </row>
    <row r="490" spans="12:13" ht="12.75" x14ac:dyDescent="0.2">
      <c r="L490" s="1"/>
      <c r="M490" s="1"/>
    </row>
    <row r="491" spans="12:13" ht="12.75" x14ac:dyDescent="0.2">
      <c r="L491" s="1"/>
      <c r="M491" s="1"/>
    </row>
    <row r="492" spans="12:13" ht="12.75" x14ac:dyDescent="0.2">
      <c r="L492" s="1"/>
      <c r="M492" s="1"/>
    </row>
    <row r="493" spans="12:13" ht="12.75" x14ac:dyDescent="0.2">
      <c r="L493" s="1"/>
      <c r="M493" s="1"/>
    </row>
    <row r="494" spans="12:13" ht="12.75" x14ac:dyDescent="0.2">
      <c r="L494" s="1"/>
      <c r="M494" s="1"/>
    </row>
    <row r="495" spans="12:13" ht="12.75" x14ac:dyDescent="0.2">
      <c r="L495" s="1"/>
      <c r="M495" s="1"/>
    </row>
    <row r="496" spans="12:13" ht="12.75" x14ac:dyDescent="0.2">
      <c r="L496" s="1"/>
      <c r="M496" s="1"/>
    </row>
    <row r="497" spans="12:13" ht="12.75" x14ac:dyDescent="0.2">
      <c r="L497" s="1"/>
      <c r="M497" s="1"/>
    </row>
    <row r="498" spans="12:13" ht="12.75" x14ac:dyDescent="0.2">
      <c r="L498" s="1"/>
      <c r="M498" s="1"/>
    </row>
    <row r="499" spans="12:13" ht="12.75" x14ac:dyDescent="0.2">
      <c r="L499" s="1"/>
      <c r="M499" s="1"/>
    </row>
    <row r="500" spans="12:13" ht="12.75" x14ac:dyDescent="0.2">
      <c r="L500" s="1"/>
      <c r="M500" s="1"/>
    </row>
    <row r="501" spans="12:13" ht="12.75" x14ac:dyDescent="0.2">
      <c r="L501" s="1"/>
      <c r="M501" s="1"/>
    </row>
    <row r="502" spans="12:13" ht="12.75" x14ac:dyDescent="0.2">
      <c r="L502" s="1"/>
      <c r="M502" s="1"/>
    </row>
    <row r="503" spans="12:13" ht="12.75" x14ac:dyDescent="0.2">
      <c r="L503" s="1"/>
      <c r="M503" s="1"/>
    </row>
    <row r="504" spans="12:13" ht="12.75" x14ac:dyDescent="0.2">
      <c r="L504" s="1"/>
      <c r="M504" s="1"/>
    </row>
    <row r="505" spans="12:13" ht="12.75" x14ac:dyDescent="0.2">
      <c r="L505" s="1"/>
      <c r="M505" s="1"/>
    </row>
    <row r="506" spans="12:13" ht="12.75" x14ac:dyDescent="0.2">
      <c r="L506" s="1"/>
      <c r="M506" s="1"/>
    </row>
    <row r="507" spans="12:13" ht="12.75" x14ac:dyDescent="0.2">
      <c r="L507" s="1"/>
      <c r="M507" s="1"/>
    </row>
    <row r="508" spans="12:13" ht="12.75" x14ac:dyDescent="0.2">
      <c r="L508" s="1"/>
      <c r="M508" s="1"/>
    </row>
    <row r="509" spans="12:13" ht="12.75" x14ac:dyDescent="0.2">
      <c r="L509" s="1"/>
      <c r="M509" s="1"/>
    </row>
    <row r="510" spans="12:13" ht="12.75" x14ac:dyDescent="0.2">
      <c r="L510" s="1"/>
      <c r="M510" s="1"/>
    </row>
    <row r="511" spans="12:13" ht="12.75" x14ac:dyDescent="0.2">
      <c r="L511" s="1"/>
      <c r="M511" s="1"/>
    </row>
    <row r="512" spans="12:13" ht="12.75" x14ac:dyDescent="0.2">
      <c r="L512" s="1"/>
      <c r="M512" s="1"/>
    </row>
    <row r="513" spans="12:13" ht="12.75" x14ac:dyDescent="0.2">
      <c r="L513" s="1"/>
      <c r="M513" s="1"/>
    </row>
    <row r="514" spans="12:13" ht="12.75" x14ac:dyDescent="0.2">
      <c r="L514" s="1"/>
      <c r="M514" s="1"/>
    </row>
    <row r="515" spans="12:13" ht="12.75" x14ac:dyDescent="0.2">
      <c r="L515" s="1"/>
      <c r="M515" s="1"/>
    </row>
    <row r="516" spans="12:13" ht="12.75" x14ac:dyDescent="0.2">
      <c r="L516" s="1"/>
      <c r="M516" s="1"/>
    </row>
    <row r="517" spans="12:13" ht="12.75" x14ac:dyDescent="0.2">
      <c r="L517" s="1"/>
      <c r="M517" s="1"/>
    </row>
    <row r="518" spans="12:13" ht="12.75" x14ac:dyDescent="0.2">
      <c r="L518" s="1"/>
      <c r="M518" s="1"/>
    </row>
    <row r="519" spans="12:13" ht="12.75" x14ac:dyDescent="0.2">
      <c r="L519" s="1"/>
      <c r="M519" s="1"/>
    </row>
    <row r="520" spans="12:13" ht="12.75" x14ac:dyDescent="0.2">
      <c r="L520" s="1"/>
      <c r="M520" s="1"/>
    </row>
    <row r="521" spans="12:13" ht="12.75" x14ac:dyDescent="0.2">
      <c r="L521" s="1"/>
      <c r="M521" s="1"/>
    </row>
    <row r="522" spans="12:13" ht="12.75" x14ac:dyDescent="0.2">
      <c r="L522" s="1"/>
      <c r="M522" s="1"/>
    </row>
    <row r="523" spans="12:13" ht="12.75" x14ac:dyDescent="0.2">
      <c r="L523" s="1"/>
      <c r="M523" s="1"/>
    </row>
    <row r="524" spans="12:13" ht="12.75" x14ac:dyDescent="0.2">
      <c r="L524" s="1"/>
      <c r="M524" s="1"/>
    </row>
    <row r="525" spans="12:13" ht="12.75" x14ac:dyDescent="0.2">
      <c r="L525" s="1"/>
      <c r="M525" s="1"/>
    </row>
    <row r="526" spans="12:13" ht="12.75" x14ac:dyDescent="0.2">
      <c r="L526" s="1"/>
      <c r="M526" s="1"/>
    </row>
    <row r="527" spans="12:13" ht="12.75" x14ac:dyDescent="0.2">
      <c r="L527" s="1"/>
      <c r="M527" s="1"/>
    </row>
    <row r="528" spans="12:13" ht="12.75" x14ac:dyDescent="0.2">
      <c r="L528" s="1"/>
      <c r="M528" s="1"/>
    </row>
    <row r="529" spans="12:13" ht="12.75" x14ac:dyDescent="0.2">
      <c r="L529" s="1"/>
      <c r="M529" s="1"/>
    </row>
    <row r="530" spans="12:13" ht="12.75" x14ac:dyDescent="0.2">
      <c r="L530" s="1"/>
      <c r="M530" s="1"/>
    </row>
    <row r="531" spans="12:13" ht="12.75" x14ac:dyDescent="0.2">
      <c r="L531" s="1"/>
      <c r="M531" s="1"/>
    </row>
    <row r="532" spans="12:13" ht="12.75" x14ac:dyDescent="0.2">
      <c r="L532" s="1"/>
      <c r="M532" s="1"/>
    </row>
    <row r="533" spans="12:13" ht="12.75" x14ac:dyDescent="0.2">
      <c r="L533" s="1"/>
      <c r="M533" s="1"/>
    </row>
    <row r="534" spans="12:13" ht="12.75" x14ac:dyDescent="0.2">
      <c r="L534" s="1"/>
      <c r="M534" s="1"/>
    </row>
    <row r="535" spans="12:13" ht="12.75" x14ac:dyDescent="0.2">
      <c r="L535" s="1"/>
      <c r="M535" s="1"/>
    </row>
    <row r="536" spans="12:13" ht="12.75" x14ac:dyDescent="0.2">
      <c r="L536" s="1"/>
      <c r="M536" s="1"/>
    </row>
    <row r="537" spans="12:13" ht="12.75" x14ac:dyDescent="0.2">
      <c r="L537" s="1"/>
      <c r="M537" s="1"/>
    </row>
    <row r="538" spans="12:13" ht="12.75" x14ac:dyDescent="0.2">
      <c r="L538" s="1"/>
      <c r="M538" s="1"/>
    </row>
    <row r="539" spans="12:13" ht="12.75" x14ac:dyDescent="0.2">
      <c r="L539" s="1"/>
      <c r="M539" s="1"/>
    </row>
    <row r="540" spans="12:13" ht="12.75" x14ac:dyDescent="0.2">
      <c r="L540" s="1"/>
      <c r="M540" s="1"/>
    </row>
    <row r="541" spans="12:13" ht="12.75" x14ac:dyDescent="0.2">
      <c r="L541" s="1"/>
      <c r="M541" s="1"/>
    </row>
    <row r="542" spans="12:13" ht="12.75" x14ac:dyDescent="0.2">
      <c r="L542" s="1"/>
      <c r="M542" s="1"/>
    </row>
    <row r="543" spans="12:13" ht="12.75" x14ac:dyDescent="0.2">
      <c r="L543" s="1"/>
      <c r="M543" s="1"/>
    </row>
    <row r="544" spans="12:13" ht="12.75" x14ac:dyDescent="0.2">
      <c r="L544" s="1"/>
      <c r="M544" s="1"/>
    </row>
    <row r="545" spans="12:13" ht="12.75" x14ac:dyDescent="0.2">
      <c r="L545" s="1"/>
      <c r="M545" s="1"/>
    </row>
    <row r="546" spans="12:13" ht="12.75" x14ac:dyDescent="0.2">
      <c r="L546" s="1"/>
      <c r="M546" s="1"/>
    </row>
    <row r="547" spans="12:13" ht="12.75" x14ac:dyDescent="0.2">
      <c r="L547" s="1"/>
      <c r="M547" s="1"/>
    </row>
    <row r="548" spans="12:13" ht="12.75" x14ac:dyDescent="0.2">
      <c r="L548" s="1"/>
      <c r="M548" s="1"/>
    </row>
    <row r="549" spans="12:13" ht="12.75" x14ac:dyDescent="0.2">
      <c r="L549" s="1"/>
      <c r="M549" s="1"/>
    </row>
    <row r="550" spans="12:13" ht="12.75" x14ac:dyDescent="0.2">
      <c r="L550" s="1"/>
      <c r="M550" s="1"/>
    </row>
    <row r="551" spans="12:13" ht="12.75" x14ac:dyDescent="0.2">
      <c r="L551" s="1"/>
      <c r="M551" s="1"/>
    </row>
    <row r="552" spans="12:13" ht="12.75" x14ac:dyDescent="0.2">
      <c r="L552" s="1"/>
      <c r="M552" s="1"/>
    </row>
    <row r="553" spans="12:13" ht="12.75" x14ac:dyDescent="0.2">
      <c r="L553" s="1"/>
      <c r="M553" s="1"/>
    </row>
    <row r="554" spans="12:13" ht="12.75" x14ac:dyDescent="0.2">
      <c r="L554" s="1"/>
      <c r="M554" s="1"/>
    </row>
    <row r="555" spans="12:13" ht="12.75" x14ac:dyDescent="0.2">
      <c r="L555" s="1"/>
      <c r="M555" s="1"/>
    </row>
    <row r="556" spans="12:13" ht="12.75" x14ac:dyDescent="0.2">
      <c r="L556" s="1"/>
      <c r="M556" s="1"/>
    </row>
    <row r="557" spans="12:13" ht="12.75" x14ac:dyDescent="0.2">
      <c r="L557" s="1"/>
      <c r="M557" s="1"/>
    </row>
    <row r="558" spans="12:13" ht="12.75" x14ac:dyDescent="0.2">
      <c r="L558" s="1"/>
      <c r="M558" s="1"/>
    </row>
    <row r="559" spans="12:13" ht="12.75" x14ac:dyDescent="0.2">
      <c r="L559" s="1"/>
      <c r="M559" s="1"/>
    </row>
    <row r="560" spans="12:13" ht="12.75" x14ac:dyDescent="0.2">
      <c r="L560" s="1"/>
      <c r="M560" s="1"/>
    </row>
    <row r="561" spans="12:13" ht="12.75" x14ac:dyDescent="0.2">
      <c r="L561" s="1"/>
      <c r="M561" s="1"/>
    </row>
    <row r="562" spans="12:13" ht="12.75" x14ac:dyDescent="0.2">
      <c r="L562" s="1"/>
      <c r="M562" s="1"/>
    </row>
    <row r="563" spans="12:13" ht="12.75" x14ac:dyDescent="0.2">
      <c r="L563" s="1"/>
      <c r="M563" s="1"/>
    </row>
    <row r="564" spans="12:13" ht="12.75" x14ac:dyDescent="0.2">
      <c r="L564" s="1"/>
      <c r="M564" s="1"/>
    </row>
    <row r="565" spans="12:13" ht="12.75" x14ac:dyDescent="0.2">
      <c r="L565" s="1"/>
      <c r="M565" s="1"/>
    </row>
    <row r="566" spans="12:13" ht="12.75" x14ac:dyDescent="0.2">
      <c r="L566" s="1"/>
      <c r="M566" s="1"/>
    </row>
    <row r="567" spans="12:13" ht="12.75" x14ac:dyDescent="0.2">
      <c r="L567" s="1"/>
      <c r="M567" s="1"/>
    </row>
    <row r="568" spans="12:13" ht="12.75" x14ac:dyDescent="0.2">
      <c r="L568" s="1"/>
      <c r="M568" s="1"/>
    </row>
    <row r="569" spans="12:13" ht="12.75" x14ac:dyDescent="0.2">
      <c r="L569" s="1"/>
      <c r="M569" s="1"/>
    </row>
    <row r="570" spans="12:13" ht="12.75" x14ac:dyDescent="0.2">
      <c r="L570" s="1"/>
      <c r="M570" s="1"/>
    </row>
    <row r="571" spans="12:13" ht="12.75" x14ac:dyDescent="0.2">
      <c r="L571" s="1"/>
      <c r="M571" s="1"/>
    </row>
    <row r="572" spans="12:13" ht="12.75" x14ac:dyDescent="0.2">
      <c r="L572" s="1"/>
      <c r="M572" s="1"/>
    </row>
    <row r="573" spans="12:13" ht="12.75" x14ac:dyDescent="0.2">
      <c r="L573" s="1"/>
      <c r="M573" s="1"/>
    </row>
    <row r="574" spans="12:13" ht="12.75" x14ac:dyDescent="0.2">
      <c r="L574" s="1"/>
      <c r="M574" s="1"/>
    </row>
    <row r="575" spans="12:13" ht="12.75" x14ac:dyDescent="0.2">
      <c r="L575" s="1"/>
      <c r="M575" s="1"/>
    </row>
    <row r="576" spans="12:13" ht="12.75" x14ac:dyDescent="0.2">
      <c r="L576" s="1"/>
      <c r="M576" s="1"/>
    </row>
    <row r="577" spans="12:13" ht="12.75" x14ac:dyDescent="0.2">
      <c r="L577" s="1"/>
      <c r="M577" s="1"/>
    </row>
    <row r="578" spans="12:13" ht="12.75" x14ac:dyDescent="0.2">
      <c r="L578" s="1"/>
      <c r="M578" s="1"/>
    </row>
    <row r="579" spans="12:13" ht="12.75" x14ac:dyDescent="0.2">
      <c r="L579" s="1"/>
      <c r="M579" s="1"/>
    </row>
    <row r="580" spans="12:13" ht="12.75" x14ac:dyDescent="0.2">
      <c r="L580" s="1"/>
      <c r="M580" s="1"/>
    </row>
    <row r="581" spans="12:13" ht="12.75" x14ac:dyDescent="0.2">
      <c r="L581" s="1"/>
      <c r="M581" s="1"/>
    </row>
    <row r="582" spans="12:13" ht="12.75" x14ac:dyDescent="0.2">
      <c r="L582" s="1"/>
      <c r="M582" s="1"/>
    </row>
    <row r="583" spans="12:13" ht="12.75" x14ac:dyDescent="0.2">
      <c r="L583" s="1"/>
      <c r="M583" s="1"/>
    </row>
    <row r="584" spans="12:13" ht="12.75" x14ac:dyDescent="0.2">
      <c r="L584" s="1"/>
      <c r="M584" s="1"/>
    </row>
    <row r="585" spans="12:13" ht="12.75" x14ac:dyDescent="0.2">
      <c r="L585" s="1"/>
      <c r="M585" s="1"/>
    </row>
    <row r="586" spans="12:13" ht="12.75" x14ac:dyDescent="0.2">
      <c r="L586" s="1"/>
      <c r="M586" s="1"/>
    </row>
    <row r="587" spans="12:13" ht="12.75" x14ac:dyDescent="0.2">
      <c r="L587" s="1"/>
      <c r="M587" s="1"/>
    </row>
    <row r="588" spans="12:13" ht="12.75" x14ac:dyDescent="0.2">
      <c r="L588" s="1"/>
      <c r="M588" s="1"/>
    </row>
    <row r="589" spans="12:13" ht="12.75" x14ac:dyDescent="0.2">
      <c r="L589" s="1"/>
      <c r="M589" s="1"/>
    </row>
    <row r="590" spans="12:13" ht="12.75" x14ac:dyDescent="0.2">
      <c r="L590" s="1"/>
      <c r="M590" s="1"/>
    </row>
    <row r="591" spans="12:13" ht="12.75" x14ac:dyDescent="0.2">
      <c r="L591" s="1"/>
      <c r="M591" s="1"/>
    </row>
    <row r="592" spans="12:13" ht="12.75" x14ac:dyDescent="0.2">
      <c r="L592" s="1"/>
      <c r="M592" s="1"/>
    </row>
    <row r="593" spans="12:13" ht="12.75" x14ac:dyDescent="0.2">
      <c r="L593" s="1"/>
      <c r="M593" s="1"/>
    </row>
    <row r="594" spans="12:13" ht="12.75" x14ac:dyDescent="0.2">
      <c r="L594" s="1"/>
      <c r="M594" s="1"/>
    </row>
    <row r="595" spans="12:13" ht="12.75" x14ac:dyDescent="0.2">
      <c r="L595" s="1"/>
      <c r="M595" s="1"/>
    </row>
    <row r="596" spans="12:13" ht="12.75" x14ac:dyDescent="0.2">
      <c r="L596" s="1"/>
      <c r="M596" s="1"/>
    </row>
    <row r="597" spans="12:13" ht="12.75" x14ac:dyDescent="0.2">
      <c r="L597" s="1"/>
      <c r="M597" s="1"/>
    </row>
    <row r="598" spans="12:13" ht="12.75" x14ac:dyDescent="0.2">
      <c r="L598" s="1"/>
      <c r="M598" s="1"/>
    </row>
    <row r="599" spans="12:13" ht="12.75" x14ac:dyDescent="0.2">
      <c r="L599" s="1"/>
      <c r="M599" s="1"/>
    </row>
    <row r="600" spans="12:13" ht="12.75" x14ac:dyDescent="0.2">
      <c r="L600" s="1"/>
      <c r="M600" s="1"/>
    </row>
    <row r="601" spans="12:13" ht="12.75" x14ac:dyDescent="0.2">
      <c r="L601" s="1"/>
      <c r="M601" s="1"/>
    </row>
    <row r="602" spans="12:13" ht="12.75" x14ac:dyDescent="0.2">
      <c r="L602" s="1"/>
      <c r="M602" s="1"/>
    </row>
    <row r="603" spans="12:13" ht="12.75" x14ac:dyDescent="0.2">
      <c r="L603" s="1"/>
      <c r="M603" s="1"/>
    </row>
    <row r="604" spans="12:13" ht="12.75" x14ac:dyDescent="0.2">
      <c r="L604" s="1"/>
      <c r="M604" s="1"/>
    </row>
    <row r="605" spans="12:13" ht="12.75" x14ac:dyDescent="0.2">
      <c r="L605" s="1"/>
      <c r="M605" s="1"/>
    </row>
    <row r="606" spans="12:13" ht="12.75" x14ac:dyDescent="0.2">
      <c r="L606" s="1"/>
      <c r="M606" s="1"/>
    </row>
    <row r="607" spans="12:13" ht="12.75" x14ac:dyDescent="0.2">
      <c r="L607" s="1"/>
      <c r="M607" s="1"/>
    </row>
    <row r="608" spans="12:13" ht="12.75" x14ac:dyDescent="0.2">
      <c r="L608" s="1"/>
      <c r="M608" s="1"/>
    </row>
    <row r="609" spans="12:13" ht="12.75" x14ac:dyDescent="0.2">
      <c r="L609" s="1"/>
      <c r="M609" s="1"/>
    </row>
    <row r="610" spans="12:13" ht="12.75" x14ac:dyDescent="0.2">
      <c r="L610" s="1"/>
      <c r="M610" s="1"/>
    </row>
    <row r="611" spans="12:13" ht="12.75" x14ac:dyDescent="0.2">
      <c r="L611" s="1"/>
      <c r="M611" s="1"/>
    </row>
    <row r="612" spans="12:13" ht="12.75" x14ac:dyDescent="0.2">
      <c r="L612" s="1"/>
      <c r="M612" s="1"/>
    </row>
    <row r="613" spans="12:13" ht="12.75" x14ac:dyDescent="0.2">
      <c r="L613" s="1"/>
      <c r="M613" s="1"/>
    </row>
    <row r="614" spans="12:13" ht="12.75" x14ac:dyDescent="0.2">
      <c r="L614" s="1"/>
      <c r="M614" s="1"/>
    </row>
    <row r="615" spans="12:13" ht="12.75" x14ac:dyDescent="0.2">
      <c r="L615" s="1"/>
      <c r="M615" s="1"/>
    </row>
    <row r="616" spans="12:13" ht="12.75" x14ac:dyDescent="0.2">
      <c r="L616" s="1"/>
      <c r="M616" s="1"/>
    </row>
    <row r="617" spans="12:13" ht="12.75" x14ac:dyDescent="0.2">
      <c r="L617" s="1"/>
      <c r="M617" s="1"/>
    </row>
    <row r="618" spans="12:13" ht="12.75" x14ac:dyDescent="0.2">
      <c r="L618" s="1"/>
      <c r="M618" s="1"/>
    </row>
    <row r="619" spans="12:13" ht="12.75" x14ac:dyDescent="0.2">
      <c r="L619" s="1"/>
      <c r="M619" s="1"/>
    </row>
    <row r="620" spans="12:13" ht="12.75" x14ac:dyDescent="0.2">
      <c r="L620" s="1"/>
      <c r="M620" s="1"/>
    </row>
    <row r="621" spans="12:13" ht="12.75" x14ac:dyDescent="0.2">
      <c r="L621" s="1"/>
      <c r="M621" s="1"/>
    </row>
    <row r="622" spans="12:13" ht="12.75" x14ac:dyDescent="0.2">
      <c r="L622" s="1"/>
      <c r="M622" s="1"/>
    </row>
    <row r="623" spans="12:13" ht="12.75" x14ac:dyDescent="0.2">
      <c r="L623" s="1"/>
      <c r="M623" s="1"/>
    </row>
    <row r="624" spans="12:13" ht="12.75" x14ac:dyDescent="0.2">
      <c r="L624" s="1"/>
      <c r="M624" s="1"/>
    </row>
    <row r="625" spans="12:13" ht="12.75" x14ac:dyDescent="0.2">
      <c r="L625" s="1"/>
      <c r="M625" s="1"/>
    </row>
    <row r="626" spans="12:13" ht="12.75" x14ac:dyDescent="0.2">
      <c r="L626" s="1"/>
      <c r="M626" s="1"/>
    </row>
    <row r="627" spans="12:13" ht="12.75" x14ac:dyDescent="0.2">
      <c r="L627" s="1"/>
      <c r="M627" s="1"/>
    </row>
    <row r="628" spans="12:13" ht="12.75" x14ac:dyDescent="0.2">
      <c r="L628" s="1"/>
      <c r="M628" s="1"/>
    </row>
    <row r="629" spans="12:13" ht="12.75" x14ac:dyDescent="0.2">
      <c r="L629" s="1"/>
      <c r="M629" s="1"/>
    </row>
    <row r="630" spans="12:13" ht="12.75" x14ac:dyDescent="0.2">
      <c r="L630" s="1"/>
      <c r="M630" s="1"/>
    </row>
    <row r="631" spans="12:13" ht="12.75" x14ac:dyDescent="0.2">
      <c r="L631" s="1"/>
      <c r="M631" s="1"/>
    </row>
    <row r="632" spans="12:13" ht="12.75" x14ac:dyDescent="0.2">
      <c r="L632" s="1"/>
      <c r="M632" s="1"/>
    </row>
    <row r="633" spans="12:13" ht="12.75" x14ac:dyDescent="0.2">
      <c r="L633" s="1"/>
      <c r="M633" s="1"/>
    </row>
    <row r="634" spans="12:13" ht="12.75" x14ac:dyDescent="0.2">
      <c r="L634" s="1"/>
      <c r="M634" s="1"/>
    </row>
    <row r="635" spans="12:13" ht="12.75" x14ac:dyDescent="0.2">
      <c r="L635" s="1"/>
      <c r="M635" s="1"/>
    </row>
    <row r="636" spans="12:13" ht="12.75" x14ac:dyDescent="0.2">
      <c r="L636" s="1"/>
      <c r="M636" s="1"/>
    </row>
    <row r="637" spans="12:13" ht="12.75" x14ac:dyDescent="0.2">
      <c r="L637" s="1"/>
      <c r="M637" s="1"/>
    </row>
    <row r="638" spans="12:13" ht="12.75" x14ac:dyDescent="0.2">
      <c r="L638" s="1"/>
      <c r="M638" s="1"/>
    </row>
    <row r="639" spans="12:13" ht="12.75" x14ac:dyDescent="0.2">
      <c r="L639" s="1"/>
      <c r="M639" s="1"/>
    </row>
    <row r="640" spans="12:13" ht="12.75" x14ac:dyDescent="0.2">
      <c r="L640" s="1"/>
      <c r="M640" s="1"/>
    </row>
    <row r="641" spans="12:13" ht="12.75" x14ac:dyDescent="0.2">
      <c r="L641" s="1"/>
      <c r="M641" s="1"/>
    </row>
    <row r="642" spans="12:13" ht="12.75" x14ac:dyDescent="0.2">
      <c r="L642" s="1"/>
      <c r="M642" s="1"/>
    </row>
    <row r="643" spans="12:13" ht="12.75" x14ac:dyDescent="0.2">
      <c r="L643" s="1"/>
      <c r="M643" s="1"/>
    </row>
    <row r="644" spans="12:13" ht="12.75" x14ac:dyDescent="0.2">
      <c r="L644" s="1"/>
      <c r="M644" s="1"/>
    </row>
    <row r="645" spans="12:13" ht="12.75" x14ac:dyDescent="0.2">
      <c r="L645" s="1"/>
      <c r="M645" s="1"/>
    </row>
    <row r="646" spans="12:13" ht="12.75" x14ac:dyDescent="0.2">
      <c r="L646" s="1"/>
      <c r="M646" s="1"/>
    </row>
    <row r="647" spans="12:13" ht="12.75" x14ac:dyDescent="0.2">
      <c r="L647" s="1"/>
      <c r="M647" s="1"/>
    </row>
    <row r="648" spans="12:13" ht="12.75" x14ac:dyDescent="0.2">
      <c r="L648" s="1"/>
      <c r="M648" s="1"/>
    </row>
    <row r="649" spans="12:13" ht="12.75" x14ac:dyDescent="0.2">
      <c r="L649" s="1"/>
      <c r="M649" s="1"/>
    </row>
    <row r="650" spans="12:13" ht="12.75" x14ac:dyDescent="0.2">
      <c r="L650" s="1"/>
      <c r="M650" s="1"/>
    </row>
    <row r="651" spans="12:13" ht="12.75" x14ac:dyDescent="0.2">
      <c r="L651" s="1"/>
      <c r="M651" s="1"/>
    </row>
    <row r="652" spans="12:13" ht="12.75" x14ac:dyDescent="0.2">
      <c r="L652" s="1"/>
      <c r="M652" s="1"/>
    </row>
    <row r="653" spans="12:13" ht="12.75" x14ac:dyDescent="0.2">
      <c r="L653" s="1"/>
      <c r="M653" s="1"/>
    </row>
    <row r="654" spans="12:13" ht="12.75" x14ac:dyDescent="0.2">
      <c r="L654" s="1"/>
      <c r="M654" s="1"/>
    </row>
    <row r="655" spans="12:13" ht="12.75" x14ac:dyDescent="0.2">
      <c r="L655" s="1"/>
      <c r="M655" s="1"/>
    </row>
    <row r="656" spans="12:13" ht="12.75" x14ac:dyDescent="0.2">
      <c r="L656" s="1"/>
      <c r="M656" s="1"/>
    </row>
    <row r="657" spans="12:13" ht="12.75" x14ac:dyDescent="0.2">
      <c r="L657" s="1"/>
      <c r="M657" s="1"/>
    </row>
    <row r="658" spans="12:13" ht="12.75" x14ac:dyDescent="0.2">
      <c r="L658" s="1"/>
      <c r="M658" s="1"/>
    </row>
    <row r="659" spans="12:13" ht="12.75" x14ac:dyDescent="0.2">
      <c r="L659" s="1"/>
      <c r="M659" s="1"/>
    </row>
    <row r="660" spans="12:13" ht="12.75" x14ac:dyDescent="0.2">
      <c r="L660" s="1"/>
      <c r="M660" s="1"/>
    </row>
    <row r="661" spans="12:13" ht="12.75" x14ac:dyDescent="0.2">
      <c r="L661" s="1"/>
      <c r="M661" s="1"/>
    </row>
    <row r="662" spans="12:13" ht="12.75" x14ac:dyDescent="0.2">
      <c r="L662" s="1"/>
      <c r="M662" s="1"/>
    </row>
    <row r="663" spans="12:13" ht="12.75" x14ac:dyDescent="0.2">
      <c r="L663" s="1"/>
      <c r="M663" s="1"/>
    </row>
    <row r="664" spans="12:13" ht="12.75" x14ac:dyDescent="0.2">
      <c r="L664" s="1"/>
      <c r="M664" s="1"/>
    </row>
    <row r="665" spans="12:13" ht="12.75" x14ac:dyDescent="0.2">
      <c r="L665" s="1"/>
      <c r="M665" s="1"/>
    </row>
    <row r="666" spans="12:13" ht="12.75" x14ac:dyDescent="0.2">
      <c r="L666" s="1"/>
      <c r="M666" s="1"/>
    </row>
    <row r="667" spans="12:13" ht="12.75" x14ac:dyDescent="0.2">
      <c r="L667" s="1"/>
      <c r="M667" s="1"/>
    </row>
    <row r="668" spans="12:13" ht="12.75" x14ac:dyDescent="0.2">
      <c r="L668" s="1"/>
      <c r="M668" s="1"/>
    </row>
    <row r="669" spans="12:13" ht="12.75" x14ac:dyDescent="0.2">
      <c r="L669" s="1"/>
      <c r="M669" s="1"/>
    </row>
    <row r="670" spans="12:13" ht="12.75" x14ac:dyDescent="0.2">
      <c r="L670" s="1"/>
      <c r="M670" s="1"/>
    </row>
    <row r="671" spans="12:13" ht="12.75" x14ac:dyDescent="0.2">
      <c r="L671" s="1"/>
      <c r="M671" s="1"/>
    </row>
    <row r="672" spans="12:13" ht="12.75" x14ac:dyDescent="0.2">
      <c r="L672" s="1"/>
      <c r="M672" s="1"/>
    </row>
    <row r="673" spans="12:13" ht="12.75" x14ac:dyDescent="0.2">
      <c r="L673" s="1"/>
      <c r="M673" s="1"/>
    </row>
    <row r="674" spans="12:13" ht="12.75" x14ac:dyDescent="0.2">
      <c r="L674" s="1"/>
      <c r="M674" s="1"/>
    </row>
    <row r="675" spans="12:13" ht="12.75" x14ac:dyDescent="0.2">
      <c r="L675" s="1"/>
      <c r="M675" s="1"/>
    </row>
    <row r="676" spans="12:13" ht="12.75" x14ac:dyDescent="0.2">
      <c r="L676" s="1"/>
      <c r="M676" s="1"/>
    </row>
    <row r="677" spans="12:13" ht="12.75" x14ac:dyDescent="0.2">
      <c r="L677" s="1"/>
      <c r="M677" s="1"/>
    </row>
    <row r="678" spans="12:13" ht="12.75" x14ac:dyDescent="0.2">
      <c r="L678" s="1"/>
      <c r="M678" s="1"/>
    </row>
    <row r="679" spans="12:13" ht="12.75" x14ac:dyDescent="0.2">
      <c r="L679" s="1"/>
      <c r="M679" s="1"/>
    </row>
    <row r="680" spans="12:13" ht="12.75" x14ac:dyDescent="0.2">
      <c r="L680" s="1"/>
      <c r="M680" s="1"/>
    </row>
    <row r="681" spans="12:13" ht="12.75" x14ac:dyDescent="0.2">
      <c r="L681" s="1"/>
      <c r="M681" s="1"/>
    </row>
    <row r="682" spans="12:13" ht="12.75" x14ac:dyDescent="0.2">
      <c r="L682" s="1"/>
      <c r="M682" s="1"/>
    </row>
    <row r="683" spans="12:13" ht="12.75" x14ac:dyDescent="0.2">
      <c r="L683" s="1"/>
      <c r="M683" s="1"/>
    </row>
    <row r="684" spans="12:13" ht="12.75" x14ac:dyDescent="0.2">
      <c r="L684" s="1"/>
      <c r="M684" s="1"/>
    </row>
    <row r="685" spans="12:13" ht="12.75" x14ac:dyDescent="0.2">
      <c r="L685" s="1"/>
      <c r="M685" s="1"/>
    </row>
    <row r="686" spans="12:13" ht="12.75" x14ac:dyDescent="0.2">
      <c r="L686" s="1"/>
      <c r="M686" s="1"/>
    </row>
    <row r="687" spans="12:13" ht="12.75" x14ac:dyDescent="0.2">
      <c r="L687" s="1"/>
      <c r="M687" s="1"/>
    </row>
    <row r="688" spans="12:13" ht="12.75" x14ac:dyDescent="0.2">
      <c r="L688" s="1"/>
      <c r="M688" s="1"/>
    </row>
    <row r="689" spans="12:13" ht="12.75" x14ac:dyDescent="0.2">
      <c r="L689" s="1"/>
      <c r="M689" s="1"/>
    </row>
    <row r="690" spans="12:13" ht="12.75" x14ac:dyDescent="0.2">
      <c r="L690" s="1"/>
      <c r="M690" s="1"/>
    </row>
    <row r="691" spans="12:13" ht="12.75" x14ac:dyDescent="0.2">
      <c r="L691" s="1"/>
      <c r="M691" s="1"/>
    </row>
    <row r="692" spans="12:13" ht="12.75" x14ac:dyDescent="0.2">
      <c r="L692" s="1"/>
      <c r="M692" s="1"/>
    </row>
    <row r="693" spans="12:13" ht="12.75" x14ac:dyDescent="0.2">
      <c r="L693" s="1"/>
      <c r="M693" s="1"/>
    </row>
    <row r="694" spans="12:13" ht="12.75" x14ac:dyDescent="0.2">
      <c r="L694" s="1"/>
      <c r="M694" s="1"/>
    </row>
    <row r="695" spans="12:13" ht="12.75" x14ac:dyDescent="0.2">
      <c r="L695" s="1"/>
      <c r="M695" s="1"/>
    </row>
    <row r="696" spans="12:13" ht="12.75" x14ac:dyDescent="0.2">
      <c r="L696" s="1"/>
      <c r="M696" s="1"/>
    </row>
    <row r="697" spans="12:13" ht="12.75" x14ac:dyDescent="0.2">
      <c r="L697" s="1"/>
      <c r="M697" s="1"/>
    </row>
    <row r="698" spans="12:13" ht="12.75" x14ac:dyDescent="0.2">
      <c r="L698" s="1"/>
      <c r="M698" s="1"/>
    </row>
    <row r="699" spans="12:13" ht="12.75" x14ac:dyDescent="0.2">
      <c r="L699" s="1"/>
      <c r="M699" s="1"/>
    </row>
    <row r="700" spans="12:13" ht="12.75" x14ac:dyDescent="0.2">
      <c r="L700" s="1"/>
      <c r="M700" s="1"/>
    </row>
    <row r="701" spans="12:13" ht="12.75" x14ac:dyDescent="0.2">
      <c r="L701" s="1"/>
      <c r="M701" s="1"/>
    </row>
    <row r="702" spans="12:13" ht="12.75" x14ac:dyDescent="0.2">
      <c r="L702" s="1"/>
      <c r="M702" s="1"/>
    </row>
    <row r="703" spans="12:13" ht="12.75" x14ac:dyDescent="0.2">
      <c r="L703" s="1"/>
      <c r="M703" s="1"/>
    </row>
    <row r="704" spans="12:13" ht="12.75" x14ac:dyDescent="0.2">
      <c r="L704" s="1"/>
      <c r="M704" s="1"/>
    </row>
    <row r="705" spans="12:13" ht="12.75" x14ac:dyDescent="0.2">
      <c r="L705" s="1"/>
      <c r="M705" s="1"/>
    </row>
    <row r="706" spans="12:13" ht="12.75" x14ac:dyDescent="0.2">
      <c r="L706" s="1"/>
      <c r="M706" s="1"/>
    </row>
    <row r="707" spans="12:13" ht="12.75" x14ac:dyDescent="0.2">
      <c r="L707" s="1"/>
      <c r="M707" s="1"/>
    </row>
    <row r="708" spans="12:13" ht="12.75" x14ac:dyDescent="0.2">
      <c r="L708" s="1"/>
      <c r="M708" s="1"/>
    </row>
    <row r="709" spans="12:13" ht="12.75" x14ac:dyDescent="0.2">
      <c r="L709" s="1"/>
      <c r="M709" s="1"/>
    </row>
    <row r="710" spans="12:13" ht="12.75" x14ac:dyDescent="0.2">
      <c r="L710" s="1"/>
      <c r="M710" s="1"/>
    </row>
    <row r="711" spans="12:13" ht="12.75" x14ac:dyDescent="0.2">
      <c r="L711" s="1"/>
      <c r="M711" s="1"/>
    </row>
    <row r="712" spans="12:13" ht="12.75" x14ac:dyDescent="0.2">
      <c r="L712" s="1"/>
      <c r="M712" s="1"/>
    </row>
    <row r="713" spans="12:13" ht="12.75" x14ac:dyDescent="0.2">
      <c r="L713" s="1"/>
      <c r="M713" s="1"/>
    </row>
    <row r="714" spans="12:13" ht="12.75" x14ac:dyDescent="0.2">
      <c r="L714" s="1"/>
      <c r="M714" s="1"/>
    </row>
    <row r="715" spans="12:13" ht="12.75" x14ac:dyDescent="0.2">
      <c r="L715" s="1"/>
      <c r="M715" s="1"/>
    </row>
    <row r="716" spans="12:13" ht="12.75" x14ac:dyDescent="0.2">
      <c r="L716" s="1"/>
      <c r="M716" s="1"/>
    </row>
    <row r="717" spans="12:13" ht="12.75" x14ac:dyDescent="0.2">
      <c r="L717" s="1"/>
      <c r="M717" s="1"/>
    </row>
    <row r="718" spans="12:13" ht="12.75" x14ac:dyDescent="0.2">
      <c r="L718" s="1"/>
      <c r="M718" s="1"/>
    </row>
    <row r="719" spans="12:13" ht="12.75" x14ac:dyDescent="0.2">
      <c r="L719" s="1"/>
      <c r="M719" s="1"/>
    </row>
    <row r="720" spans="12:13" ht="12.75" x14ac:dyDescent="0.2">
      <c r="L720" s="1"/>
      <c r="M720" s="1"/>
    </row>
    <row r="721" spans="12:13" ht="12.75" x14ac:dyDescent="0.2">
      <c r="L721" s="1"/>
      <c r="M721" s="1"/>
    </row>
    <row r="722" spans="12:13" ht="12.75" x14ac:dyDescent="0.2">
      <c r="L722" s="1"/>
      <c r="M722" s="1"/>
    </row>
    <row r="723" spans="12:13" ht="12.75" x14ac:dyDescent="0.2">
      <c r="L723" s="1"/>
      <c r="M723" s="1"/>
    </row>
    <row r="724" spans="12:13" ht="12.75" x14ac:dyDescent="0.2">
      <c r="L724" s="1"/>
      <c r="M724" s="1"/>
    </row>
    <row r="725" spans="12:13" ht="12.75" x14ac:dyDescent="0.2">
      <c r="L725" s="1"/>
      <c r="M725" s="1"/>
    </row>
    <row r="726" spans="12:13" ht="12.75" x14ac:dyDescent="0.2">
      <c r="L726" s="1"/>
      <c r="M726" s="1"/>
    </row>
    <row r="727" spans="12:13" ht="12.75" x14ac:dyDescent="0.2">
      <c r="L727" s="1"/>
      <c r="M727" s="1"/>
    </row>
    <row r="728" spans="12:13" ht="12.75" x14ac:dyDescent="0.2">
      <c r="L728" s="1"/>
      <c r="M728" s="1"/>
    </row>
    <row r="729" spans="12:13" ht="12.75" x14ac:dyDescent="0.2">
      <c r="L729" s="1"/>
      <c r="M729" s="1"/>
    </row>
    <row r="730" spans="12:13" ht="12.75" x14ac:dyDescent="0.2">
      <c r="L730" s="1"/>
      <c r="M730" s="1"/>
    </row>
    <row r="731" spans="12:13" ht="12.75" x14ac:dyDescent="0.2">
      <c r="L731" s="1"/>
      <c r="M731" s="1"/>
    </row>
    <row r="732" spans="12:13" ht="12.75" x14ac:dyDescent="0.2">
      <c r="L732" s="1"/>
      <c r="M732" s="1"/>
    </row>
    <row r="733" spans="12:13" ht="12.75" x14ac:dyDescent="0.2">
      <c r="L733" s="1"/>
      <c r="M733" s="1"/>
    </row>
    <row r="734" spans="12:13" ht="12.75" x14ac:dyDescent="0.2">
      <c r="L734" s="1"/>
      <c r="M734" s="1"/>
    </row>
    <row r="735" spans="12:13" ht="12.75" x14ac:dyDescent="0.2">
      <c r="L735" s="1"/>
      <c r="M735" s="1"/>
    </row>
    <row r="736" spans="12:13" ht="12.75" x14ac:dyDescent="0.2">
      <c r="L736" s="1"/>
      <c r="M736" s="1"/>
    </row>
    <row r="737" spans="12:13" ht="12.75" x14ac:dyDescent="0.2">
      <c r="L737" s="1"/>
      <c r="M737" s="1"/>
    </row>
    <row r="738" spans="12:13" ht="12.75" x14ac:dyDescent="0.2">
      <c r="L738" s="1"/>
      <c r="M738" s="1"/>
    </row>
    <row r="739" spans="12:13" ht="12.75" x14ac:dyDescent="0.2">
      <c r="L739" s="1"/>
      <c r="M739" s="1"/>
    </row>
    <row r="740" spans="12:13" ht="12.75" x14ac:dyDescent="0.2">
      <c r="L740" s="1"/>
      <c r="M740" s="1"/>
    </row>
    <row r="741" spans="12:13" ht="12.75" x14ac:dyDescent="0.2">
      <c r="L741" s="1"/>
      <c r="M741" s="1"/>
    </row>
    <row r="742" spans="12:13" ht="12.75" x14ac:dyDescent="0.2">
      <c r="L742" s="1"/>
      <c r="M742" s="1"/>
    </row>
    <row r="743" spans="12:13" ht="12.75" x14ac:dyDescent="0.2">
      <c r="L743" s="1"/>
      <c r="M743" s="1"/>
    </row>
    <row r="744" spans="12:13" ht="12.75" x14ac:dyDescent="0.2">
      <c r="L744" s="1"/>
      <c r="M744" s="1"/>
    </row>
    <row r="745" spans="12:13" ht="12.75" x14ac:dyDescent="0.2">
      <c r="L745" s="1"/>
      <c r="M745" s="1"/>
    </row>
    <row r="746" spans="12:13" ht="12.75" x14ac:dyDescent="0.2">
      <c r="L746" s="1"/>
      <c r="M746" s="1"/>
    </row>
    <row r="747" spans="12:13" ht="12.75" x14ac:dyDescent="0.2">
      <c r="L747" s="1"/>
      <c r="M747" s="1"/>
    </row>
    <row r="748" spans="12:13" ht="12.75" x14ac:dyDescent="0.2">
      <c r="L748" s="1"/>
      <c r="M748" s="1"/>
    </row>
    <row r="749" spans="12:13" ht="12.75" x14ac:dyDescent="0.2">
      <c r="L749" s="1"/>
      <c r="M749" s="1"/>
    </row>
    <row r="750" spans="12:13" ht="12.75" x14ac:dyDescent="0.2">
      <c r="L750" s="1"/>
      <c r="M750" s="1"/>
    </row>
    <row r="751" spans="12:13" ht="12.75" x14ac:dyDescent="0.2">
      <c r="L751" s="1"/>
      <c r="M751" s="1"/>
    </row>
    <row r="752" spans="12:13" ht="12.75" x14ac:dyDescent="0.2">
      <c r="L752" s="1"/>
      <c r="M752" s="1"/>
    </row>
    <row r="753" spans="12:13" ht="12.75" x14ac:dyDescent="0.2">
      <c r="L753" s="1"/>
      <c r="M753" s="1"/>
    </row>
    <row r="754" spans="12:13" ht="12.75" x14ac:dyDescent="0.2">
      <c r="L754" s="1"/>
      <c r="M754" s="1"/>
    </row>
    <row r="755" spans="12:13" ht="12.75" x14ac:dyDescent="0.2">
      <c r="L755" s="1"/>
      <c r="M755" s="1"/>
    </row>
    <row r="756" spans="12:13" ht="12.75" x14ac:dyDescent="0.2">
      <c r="L756" s="1"/>
      <c r="M756" s="1"/>
    </row>
    <row r="757" spans="12:13" ht="12.75" x14ac:dyDescent="0.2">
      <c r="L757" s="1"/>
      <c r="M757" s="1"/>
    </row>
    <row r="758" spans="12:13" ht="12.75" x14ac:dyDescent="0.2">
      <c r="L758" s="1"/>
      <c r="M758" s="1"/>
    </row>
    <row r="759" spans="12:13" ht="12.75" x14ac:dyDescent="0.2">
      <c r="L759" s="1"/>
      <c r="M759" s="1"/>
    </row>
    <row r="760" spans="12:13" ht="12.75" x14ac:dyDescent="0.2">
      <c r="L760" s="1"/>
      <c r="M760" s="1"/>
    </row>
    <row r="761" spans="12:13" ht="12.75" x14ac:dyDescent="0.2">
      <c r="L761" s="1"/>
      <c r="M761" s="1"/>
    </row>
    <row r="762" spans="12:13" ht="12.75" x14ac:dyDescent="0.2">
      <c r="L762" s="1"/>
      <c r="M762" s="1"/>
    </row>
    <row r="763" spans="12:13" ht="12.75" x14ac:dyDescent="0.2">
      <c r="L763" s="1"/>
      <c r="M763" s="1"/>
    </row>
    <row r="764" spans="12:13" ht="12.75" x14ac:dyDescent="0.2">
      <c r="L764" s="1"/>
      <c r="M764" s="1"/>
    </row>
    <row r="765" spans="12:13" ht="12.75" x14ac:dyDescent="0.2">
      <c r="L765" s="1"/>
      <c r="M765" s="1"/>
    </row>
    <row r="766" spans="12:13" ht="12.75" x14ac:dyDescent="0.2">
      <c r="L766" s="1"/>
      <c r="M766" s="1"/>
    </row>
    <row r="767" spans="12:13" ht="12.75" x14ac:dyDescent="0.2">
      <c r="L767" s="1"/>
      <c r="M767" s="1"/>
    </row>
    <row r="768" spans="12:13" ht="12.75" x14ac:dyDescent="0.2">
      <c r="L768" s="1"/>
      <c r="M768" s="1"/>
    </row>
    <row r="769" spans="12:13" ht="12.75" x14ac:dyDescent="0.2">
      <c r="L769" s="1"/>
      <c r="M769" s="1"/>
    </row>
    <row r="770" spans="12:13" ht="12.75" x14ac:dyDescent="0.2">
      <c r="L770" s="1"/>
      <c r="M770" s="1"/>
    </row>
    <row r="771" spans="12:13" ht="12.75" x14ac:dyDescent="0.2">
      <c r="L771" s="1"/>
      <c r="M771" s="1"/>
    </row>
    <row r="772" spans="12:13" ht="12.75" x14ac:dyDescent="0.2">
      <c r="L772" s="1"/>
      <c r="M772" s="1"/>
    </row>
    <row r="773" spans="12:13" ht="12.75" x14ac:dyDescent="0.2">
      <c r="L773" s="1"/>
      <c r="M773" s="1"/>
    </row>
    <row r="774" spans="12:13" ht="12.75" x14ac:dyDescent="0.2">
      <c r="L774" s="1"/>
      <c r="M774" s="1"/>
    </row>
    <row r="775" spans="12:13" ht="12.75" x14ac:dyDescent="0.2">
      <c r="L775" s="1"/>
      <c r="M775" s="1"/>
    </row>
    <row r="776" spans="12:13" ht="12.75" x14ac:dyDescent="0.2">
      <c r="L776" s="1"/>
      <c r="M776" s="1"/>
    </row>
    <row r="777" spans="12:13" ht="12.75" x14ac:dyDescent="0.2">
      <c r="L777" s="1"/>
      <c r="M777" s="1"/>
    </row>
    <row r="778" spans="12:13" ht="12.75" x14ac:dyDescent="0.2">
      <c r="L778" s="1"/>
      <c r="M778" s="1"/>
    </row>
    <row r="779" spans="12:13" ht="12.75" x14ac:dyDescent="0.2">
      <c r="L779" s="1"/>
      <c r="M779" s="1"/>
    </row>
    <row r="780" spans="12:13" ht="12.75" x14ac:dyDescent="0.2">
      <c r="L780" s="1"/>
      <c r="M780" s="1"/>
    </row>
    <row r="781" spans="12:13" ht="12.75" x14ac:dyDescent="0.2">
      <c r="L781" s="1"/>
      <c r="M781" s="1"/>
    </row>
    <row r="782" spans="12:13" ht="12.75" x14ac:dyDescent="0.2">
      <c r="L782" s="1"/>
      <c r="M782" s="1"/>
    </row>
    <row r="783" spans="12:13" ht="12.75" x14ac:dyDescent="0.2">
      <c r="L783" s="1"/>
      <c r="M783" s="1"/>
    </row>
    <row r="784" spans="12:13" ht="12.75" x14ac:dyDescent="0.2">
      <c r="L784" s="1"/>
      <c r="M784" s="1"/>
    </row>
    <row r="785" spans="12:13" ht="12.75" x14ac:dyDescent="0.2">
      <c r="L785" s="1"/>
      <c r="M785" s="1"/>
    </row>
    <row r="786" spans="12:13" ht="12.75" x14ac:dyDescent="0.2">
      <c r="L786" s="1"/>
      <c r="M786" s="1"/>
    </row>
    <row r="787" spans="12:13" ht="12.75" x14ac:dyDescent="0.2">
      <c r="L787" s="1"/>
      <c r="M787" s="1"/>
    </row>
    <row r="788" spans="12:13" ht="12.75" x14ac:dyDescent="0.2">
      <c r="L788" s="1"/>
      <c r="M788" s="1"/>
    </row>
    <row r="789" spans="12:13" ht="12.75" x14ac:dyDescent="0.2">
      <c r="L789" s="1"/>
      <c r="M789" s="1"/>
    </row>
    <row r="790" spans="12:13" ht="12.75" x14ac:dyDescent="0.2">
      <c r="L790" s="1"/>
      <c r="M790" s="1"/>
    </row>
    <row r="791" spans="12:13" ht="12.75" x14ac:dyDescent="0.2">
      <c r="L791" s="1"/>
      <c r="M791" s="1"/>
    </row>
    <row r="792" spans="12:13" ht="12.75" x14ac:dyDescent="0.2">
      <c r="L792" s="1"/>
      <c r="M792" s="1"/>
    </row>
    <row r="793" spans="12:13" ht="12.75" x14ac:dyDescent="0.2">
      <c r="L793" s="1"/>
      <c r="M793" s="1"/>
    </row>
    <row r="794" spans="12:13" ht="12.75" x14ac:dyDescent="0.2">
      <c r="L794" s="1"/>
      <c r="M794" s="1"/>
    </row>
    <row r="795" spans="12:13" ht="12.75" x14ac:dyDescent="0.2">
      <c r="L795" s="1"/>
      <c r="M795" s="1"/>
    </row>
    <row r="796" spans="12:13" ht="12.75" x14ac:dyDescent="0.2">
      <c r="L796" s="1"/>
      <c r="M796" s="1"/>
    </row>
    <row r="797" spans="12:13" ht="12.75" x14ac:dyDescent="0.2">
      <c r="L797" s="1"/>
      <c r="M797" s="1"/>
    </row>
    <row r="798" spans="12:13" ht="12.75" x14ac:dyDescent="0.2">
      <c r="L798" s="1"/>
      <c r="M798" s="1"/>
    </row>
    <row r="799" spans="12:13" ht="12.75" x14ac:dyDescent="0.2">
      <c r="L799" s="1"/>
      <c r="M799" s="1"/>
    </row>
    <row r="800" spans="12:13" ht="12.75" x14ac:dyDescent="0.2">
      <c r="L800" s="1"/>
      <c r="M800" s="1"/>
    </row>
    <row r="801" spans="12:13" ht="12.75" x14ac:dyDescent="0.2">
      <c r="L801" s="1"/>
      <c r="M801" s="1"/>
    </row>
    <row r="802" spans="12:13" ht="12.75" x14ac:dyDescent="0.2">
      <c r="L802" s="1"/>
      <c r="M802" s="1"/>
    </row>
    <row r="803" spans="12:13" ht="12.75" x14ac:dyDescent="0.2">
      <c r="L803" s="1"/>
      <c r="M803" s="1"/>
    </row>
    <row r="804" spans="12:13" ht="12.75" x14ac:dyDescent="0.2">
      <c r="L804" s="1"/>
      <c r="M804" s="1"/>
    </row>
    <row r="805" spans="12:13" ht="12.75" x14ac:dyDescent="0.2">
      <c r="L805" s="1"/>
      <c r="M805" s="1"/>
    </row>
    <row r="806" spans="12:13" ht="12.75" x14ac:dyDescent="0.2">
      <c r="L806" s="1"/>
      <c r="M806" s="1"/>
    </row>
    <row r="807" spans="12:13" ht="12.75" x14ac:dyDescent="0.2">
      <c r="L807" s="1"/>
      <c r="M807" s="1"/>
    </row>
    <row r="808" spans="12:13" ht="12.75" x14ac:dyDescent="0.2">
      <c r="L808" s="1"/>
      <c r="M808" s="1"/>
    </row>
    <row r="809" spans="12:13" ht="12.75" x14ac:dyDescent="0.2">
      <c r="L809" s="1"/>
      <c r="M809" s="1"/>
    </row>
    <row r="810" spans="12:13" ht="12.75" x14ac:dyDescent="0.2">
      <c r="L810" s="1"/>
      <c r="M810" s="1"/>
    </row>
    <row r="811" spans="12:13" ht="12.75" x14ac:dyDescent="0.2">
      <c r="L811" s="1"/>
      <c r="M811" s="1"/>
    </row>
    <row r="812" spans="12:13" ht="12.75" x14ac:dyDescent="0.2">
      <c r="L812" s="1"/>
      <c r="M812" s="1"/>
    </row>
    <row r="813" spans="12:13" ht="12.75" x14ac:dyDescent="0.2">
      <c r="L813" s="1"/>
      <c r="M813" s="1"/>
    </row>
    <row r="814" spans="12:13" ht="12.75" x14ac:dyDescent="0.2">
      <c r="L814" s="1"/>
      <c r="M814" s="1"/>
    </row>
    <row r="815" spans="12:13" ht="12.75" x14ac:dyDescent="0.2">
      <c r="L815" s="1"/>
      <c r="M815" s="1"/>
    </row>
    <row r="816" spans="12:13" ht="12.75" x14ac:dyDescent="0.2">
      <c r="L816" s="1"/>
      <c r="M816" s="1"/>
    </row>
    <row r="817" spans="12:13" ht="12.75" x14ac:dyDescent="0.2">
      <c r="L817" s="1"/>
      <c r="M817" s="1"/>
    </row>
    <row r="818" spans="12:13" ht="12.75" x14ac:dyDescent="0.2">
      <c r="L818" s="1"/>
      <c r="M818" s="1"/>
    </row>
    <row r="819" spans="12:13" ht="12.75" x14ac:dyDescent="0.2">
      <c r="L819" s="1"/>
      <c r="M819" s="1"/>
    </row>
    <row r="820" spans="12:13" ht="12.75" x14ac:dyDescent="0.2">
      <c r="L820" s="1"/>
      <c r="M820" s="1"/>
    </row>
    <row r="821" spans="12:13" ht="12.75" x14ac:dyDescent="0.2">
      <c r="L821" s="1"/>
      <c r="M821" s="1"/>
    </row>
    <row r="822" spans="12:13" ht="12.75" x14ac:dyDescent="0.2">
      <c r="L822" s="1"/>
      <c r="M822" s="1"/>
    </row>
    <row r="823" spans="12:13" ht="12.75" x14ac:dyDescent="0.2">
      <c r="L823" s="1"/>
      <c r="M823" s="1"/>
    </row>
    <row r="824" spans="12:13" ht="12.75" x14ac:dyDescent="0.2">
      <c r="L824" s="1"/>
      <c r="M824" s="1"/>
    </row>
    <row r="825" spans="12:13" ht="12.75" x14ac:dyDescent="0.2">
      <c r="L825" s="1"/>
      <c r="M825" s="1"/>
    </row>
    <row r="826" spans="12:13" ht="12.75" x14ac:dyDescent="0.2">
      <c r="L826" s="1"/>
      <c r="M826" s="1"/>
    </row>
    <row r="827" spans="12:13" ht="12.75" x14ac:dyDescent="0.2">
      <c r="L827" s="1"/>
      <c r="M827" s="1"/>
    </row>
    <row r="828" spans="12:13" ht="12.75" x14ac:dyDescent="0.2">
      <c r="L828" s="1"/>
      <c r="M828" s="1"/>
    </row>
    <row r="829" spans="12:13" ht="12.75" x14ac:dyDescent="0.2">
      <c r="L829" s="1"/>
      <c r="M829" s="1"/>
    </row>
    <row r="830" spans="12:13" ht="12.75" x14ac:dyDescent="0.2">
      <c r="L830" s="1"/>
      <c r="M830" s="1"/>
    </row>
    <row r="831" spans="12:13" ht="12.75" x14ac:dyDescent="0.2">
      <c r="L831" s="1"/>
      <c r="M831" s="1"/>
    </row>
    <row r="832" spans="12:13" ht="12.75" x14ac:dyDescent="0.2">
      <c r="L832" s="1"/>
      <c r="M832" s="1"/>
    </row>
    <row r="833" spans="12:13" ht="12.75" x14ac:dyDescent="0.2">
      <c r="L833" s="1"/>
      <c r="M833" s="1"/>
    </row>
    <row r="834" spans="12:13" ht="12.75" x14ac:dyDescent="0.2">
      <c r="L834" s="1"/>
      <c r="M834" s="1"/>
    </row>
    <row r="835" spans="12:13" ht="12.75" x14ac:dyDescent="0.2">
      <c r="L835" s="1"/>
      <c r="M835" s="1"/>
    </row>
    <row r="836" spans="12:13" ht="12.75" x14ac:dyDescent="0.2">
      <c r="L836" s="1"/>
      <c r="M836" s="1"/>
    </row>
    <row r="837" spans="12:13" ht="12.75" x14ac:dyDescent="0.2">
      <c r="L837" s="1"/>
      <c r="M837" s="1"/>
    </row>
    <row r="838" spans="12:13" ht="12.75" x14ac:dyDescent="0.2">
      <c r="L838" s="1"/>
      <c r="M838" s="1"/>
    </row>
    <row r="839" spans="12:13" ht="12.75" x14ac:dyDescent="0.2">
      <c r="L839" s="1"/>
      <c r="M839" s="1"/>
    </row>
    <row r="840" spans="12:13" ht="12.75" x14ac:dyDescent="0.2">
      <c r="L840" s="1"/>
      <c r="M840" s="1"/>
    </row>
    <row r="841" spans="12:13" ht="12.75" x14ac:dyDescent="0.2">
      <c r="L841" s="1"/>
      <c r="M841" s="1"/>
    </row>
    <row r="842" spans="12:13" ht="12.75" x14ac:dyDescent="0.2">
      <c r="L842" s="1"/>
      <c r="M842" s="1"/>
    </row>
    <row r="843" spans="12:13" ht="12.75" x14ac:dyDescent="0.2">
      <c r="L843" s="1"/>
      <c r="M843" s="1"/>
    </row>
    <row r="844" spans="12:13" ht="12.75" x14ac:dyDescent="0.2">
      <c r="L844" s="1"/>
      <c r="M844" s="1"/>
    </row>
    <row r="845" spans="12:13" ht="12.75" x14ac:dyDescent="0.2">
      <c r="L845" s="1"/>
      <c r="M845" s="1"/>
    </row>
    <row r="846" spans="12:13" ht="12.75" x14ac:dyDescent="0.2">
      <c r="L846" s="1"/>
      <c r="M846" s="1"/>
    </row>
    <row r="847" spans="12:13" ht="12.75" x14ac:dyDescent="0.2">
      <c r="L847" s="1"/>
      <c r="M847" s="1"/>
    </row>
    <row r="848" spans="12:13" ht="12.75" x14ac:dyDescent="0.2">
      <c r="L848" s="1"/>
      <c r="M848" s="1"/>
    </row>
    <row r="849" spans="12:13" ht="12.75" x14ac:dyDescent="0.2">
      <c r="L849" s="1"/>
      <c r="M849" s="1"/>
    </row>
    <row r="850" spans="12:13" ht="12.75" x14ac:dyDescent="0.2">
      <c r="L850" s="1"/>
      <c r="M850" s="1"/>
    </row>
    <row r="851" spans="12:13" ht="12.75" x14ac:dyDescent="0.2">
      <c r="L851" s="1"/>
      <c r="M851" s="1"/>
    </row>
    <row r="852" spans="12:13" ht="12.75" x14ac:dyDescent="0.2">
      <c r="L852" s="1"/>
      <c r="M852" s="1"/>
    </row>
    <row r="853" spans="12:13" ht="12.75" x14ac:dyDescent="0.2">
      <c r="L853" s="1"/>
      <c r="M853" s="1"/>
    </row>
    <row r="854" spans="12:13" ht="12.75" x14ac:dyDescent="0.2">
      <c r="L854" s="1"/>
      <c r="M854" s="1"/>
    </row>
    <row r="855" spans="12:13" ht="12.75" x14ac:dyDescent="0.2">
      <c r="L855" s="1"/>
      <c r="M855" s="1"/>
    </row>
    <row r="856" spans="12:13" ht="12.75" x14ac:dyDescent="0.2">
      <c r="L856" s="1"/>
      <c r="M856" s="1"/>
    </row>
    <row r="857" spans="12:13" ht="12.75" x14ac:dyDescent="0.2">
      <c r="L857" s="1"/>
      <c r="M857" s="1"/>
    </row>
    <row r="858" spans="12:13" ht="12.75" x14ac:dyDescent="0.2">
      <c r="L858" s="1"/>
      <c r="M858" s="1"/>
    </row>
    <row r="859" spans="12:13" ht="12.75" x14ac:dyDescent="0.2">
      <c r="L859" s="1"/>
      <c r="M859" s="1"/>
    </row>
    <row r="860" spans="12:13" ht="12.75" x14ac:dyDescent="0.2">
      <c r="L860" s="1"/>
      <c r="M860" s="1"/>
    </row>
    <row r="861" spans="12:13" ht="12.75" x14ac:dyDescent="0.2">
      <c r="L861" s="1"/>
      <c r="M861" s="1"/>
    </row>
    <row r="862" spans="12:13" ht="12.75" x14ac:dyDescent="0.2">
      <c r="L862" s="1"/>
      <c r="M862" s="1"/>
    </row>
    <row r="863" spans="12:13" ht="12.75" x14ac:dyDescent="0.2">
      <c r="L863" s="1"/>
      <c r="M863" s="1"/>
    </row>
    <row r="864" spans="12:13" ht="12.75" x14ac:dyDescent="0.2">
      <c r="L864" s="1"/>
      <c r="M864" s="1"/>
    </row>
    <row r="865" spans="12:13" ht="12.75" x14ac:dyDescent="0.2">
      <c r="L865" s="1"/>
      <c r="M865" s="1"/>
    </row>
    <row r="866" spans="12:13" ht="12.75" x14ac:dyDescent="0.2">
      <c r="L866" s="1"/>
      <c r="M866" s="1"/>
    </row>
    <row r="867" spans="12:13" ht="12.75" x14ac:dyDescent="0.2">
      <c r="L867" s="1"/>
      <c r="M867" s="1"/>
    </row>
    <row r="868" spans="12:13" ht="12.75" x14ac:dyDescent="0.2">
      <c r="L868" s="1"/>
      <c r="M868" s="1"/>
    </row>
    <row r="869" spans="12:13" ht="12.75" x14ac:dyDescent="0.2">
      <c r="L869" s="1"/>
      <c r="M869" s="1"/>
    </row>
    <row r="870" spans="12:13" ht="12.75" x14ac:dyDescent="0.2">
      <c r="L870" s="1"/>
      <c r="M870" s="1"/>
    </row>
    <row r="871" spans="12:13" ht="12.75" x14ac:dyDescent="0.2">
      <c r="L871" s="1"/>
      <c r="M871" s="1"/>
    </row>
    <row r="872" spans="12:13" ht="12.75" x14ac:dyDescent="0.2">
      <c r="L872" s="1"/>
      <c r="M872" s="1"/>
    </row>
    <row r="873" spans="12:13" ht="12.75" x14ac:dyDescent="0.2">
      <c r="L873" s="1"/>
      <c r="M873" s="1"/>
    </row>
    <row r="874" spans="12:13" ht="12.75" x14ac:dyDescent="0.2">
      <c r="L874" s="1"/>
      <c r="M874" s="1"/>
    </row>
    <row r="875" spans="12:13" ht="12.75" x14ac:dyDescent="0.2">
      <c r="L875" s="1"/>
      <c r="M875" s="1"/>
    </row>
    <row r="876" spans="12:13" ht="12.75" x14ac:dyDescent="0.2">
      <c r="L876" s="1"/>
      <c r="M876" s="1"/>
    </row>
    <row r="877" spans="12:13" ht="12.75" x14ac:dyDescent="0.2">
      <c r="L877" s="1"/>
      <c r="M877" s="1"/>
    </row>
    <row r="878" spans="12:13" ht="12.75" x14ac:dyDescent="0.2">
      <c r="L878" s="1"/>
      <c r="M878" s="1"/>
    </row>
    <row r="879" spans="12:13" ht="12.75" x14ac:dyDescent="0.2">
      <c r="L879" s="1"/>
      <c r="M879" s="1"/>
    </row>
    <row r="880" spans="12:13" ht="12.75" x14ac:dyDescent="0.2">
      <c r="L880" s="1"/>
      <c r="M880" s="1"/>
    </row>
    <row r="881" spans="12:13" ht="12.75" x14ac:dyDescent="0.2">
      <c r="L881" s="1"/>
      <c r="M881" s="1"/>
    </row>
    <row r="882" spans="12:13" ht="12.75" x14ac:dyDescent="0.2">
      <c r="L882" s="1"/>
      <c r="M882" s="1"/>
    </row>
    <row r="883" spans="12:13" ht="12.75" x14ac:dyDescent="0.2">
      <c r="L883" s="1"/>
      <c r="M883" s="1"/>
    </row>
    <row r="884" spans="12:13" ht="12.75" x14ac:dyDescent="0.2">
      <c r="L884" s="1"/>
      <c r="M884" s="1"/>
    </row>
    <row r="885" spans="12:13" ht="12.75" x14ac:dyDescent="0.2">
      <c r="L885" s="1"/>
      <c r="M885" s="1"/>
    </row>
    <row r="886" spans="12:13" ht="12.75" x14ac:dyDescent="0.2">
      <c r="L886" s="1"/>
      <c r="M886" s="1"/>
    </row>
    <row r="887" spans="12:13" ht="12.75" x14ac:dyDescent="0.2">
      <c r="L887" s="1"/>
      <c r="M887" s="1"/>
    </row>
    <row r="888" spans="12:13" ht="12.75" x14ac:dyDescent="0.2">
      <c r="L888" s="1"/>
      <c r="M888" s="1"/>
    </row>
    <row r="889" spans="12:13" ht="12.75" x14ac:dyDescent="0.2">
      <c r="L889" s="1"/>
      <c r="M889" s="1"/>
    </row>
    <row r="890" spans="12:13" ht="12.75" x14ac:dyDescent="0.2">
      <c r="L890" s="1"/>
      <c r="M890" s="1"/>
    </row>
    <row r="891" spans="12:13" ht="12.75" x14ac:dyDescent="0.2">
      <c r="L891" s="1"/>
      <c r="M891" s="1"/>
    </row>
    <row r="892" spans="12:13" ht="12.75" x14ac:dyDescent="0.2">
      <c r="L892" s="1"/>
      <c r="M892" s="1"/>
    </row>
    <row r="893" spans="12:13" ht="12.75" x14ac:dyDescent="0.2">
      <c r="L893" s="1"/>
      <c r="M893" s="1"/>
    </row>
    <row r="894" spans="12:13" ht="12.75" x14ac:dyDescent="0.2">
      <c r="L894" s="1"/>
      <c r="M894" s="1"/>
    </row>
    <row r="895" spans="12:13" ht="12.75" x14ac:dyDescent="0.2">
      <c r="L895" s="1"/>
      <c r="M895" s="1"/>
    </row>
    <row r="896" spans="12:13" ht="12.75" x14ac:dyDescent="0.2">
      <c r="L896" s="1"/>
      <c r="M896" s="1"/>
    </row>
    <row r="897" spans="12:13" ht="12.75" x14ac:dyDescent="0.2">
      <c r="L897" s="1"/>
      <c r="M897" s="1"/>
    </row>
    <row r="898" spans="12:13" ht="12.75" x14ac:dyDescent="0.2">
      <c r="L898" s="1"/>
      <c r="M898" s="1"/>
    </row>
    <row r="899" spans="12:13" ht="12.75" x14ac:dyDescent="0.2">
      <c r="L899" s="1"/>
      <c r="M899" s="1"/>
    </row>
    <row r="900" spans="12:13" ht="12.75" x14ac:dyDescent="0.2">
      <c r="L900" s="1"/>
      <c r="M900" s="1"/>
    </row>
    <row r="901" spans="12:13" ht="12.75" x14ac:dyDescent="0.2">
      <c r="L901" s="1"/>
      <c r="M901" s="1"/>
    </row>
    <row r="902" spans="12:13" ht="12.75" x14ac:dyDescent="0.2">
      <c r="L902" s="1"/>
      <c r="M902" s="1"/>
    </row>
    <row r="903" spans="12:13" ht="12.75" x14ac:dyDescent="0.2">
      <c r="L903" s="1"/>
      <c r="M903" s="1"/>
    </row>
    <row r="904" spans="12:13" ht="12.75" x14ac:dyDescent="0.2">
      <c r="L904" s="1"/>
      <c r="M904" s="1"/>
    </row>
    <row r="905" spans="12:13" ht="12.75" x14ac:dyDescent="0.2">
      <c r="L905" s="1"/>
      <c r="M905" s="1"/>
    </row>
    <row r="906" spans="12:13" ht="12.75" x14ac:dyDescent="0.2">
      <c r="L906" s="1"/>
      <c r="M906" s="1"/>
    </row>
    <row r="907" spans="12:13" ht="12.75" x14ac:dyDescent="0.2">
      <c r="L907" s="1"/>
      <c r="M907" s="1"/>
    </row>
    <row r="908" spans="12:13" ht="12.75" x14ac:dyDescent="0.2">
      <c r="L908" s="1"/>
      <c r="M908" s="1"/>
    </row>
    <row r="909" spans="12:13" ht="12.75" x14ac:dyDescent="0.2">
      <c r="L909" s="1"/>
      <c r="M909" s="1"/>
    </row>
    <row r="910" spans="12:13" ht="12.75" x14ac:dyDescent="0.2">
      <c r="L910" s="1"/>
      <c r="M910" s="1"/>
    </row>
    <row r="911" spans="12:13" ht="12.75" x14ac:dyDescent="0.2">
      <c r="L911" s="1"/>
      <c r="M911" s="1"/>
    </row>
    <row r="912" spans="12:13" ht="12.75" x14ac:dyDescent="0.2">
      <c r="L912" s="1"/>
      <c r="M912" s="1"/>
    </row>
    <row r="913" spans="12:13" ht="12.75" x14ac:dyDescent="0.2">
      <c r="L913" s="1"/>
      <c r="M913" s="1"/>
    </row>
    <row r="914" spans="12:13" ht="12.75" x14ac:dyDescent="0.2">
      <c r="L914" s="1"/>
      <c r="M914" s="1"/>
    </row>
    <row r="915" spans="12:13" ht="12.75" x14ac:dyDescent="0.2">
      <c r="L915" s="1"/>
      <c r="M915" s="1"/>
    </row>
    <row r="916" spans="12:13" ht="12.75" x14ac:dyDescent="0.2">
      <c r="L916" s="1"/>
      <c r="M916" s="1"/>
    </row>
    <row r="917" spans="12:13" ht="12.75" x14ac:dyDescent="0.2">
      <c r="L917" s="1"/>
      <c r="M917" s="1"/>
    </row>
    <row r="918" spans="12:13" ht="12.75" x14ac:dyDescent="0.2">
      <c r="L918" s="1"/>
      <c r="M918" s="1"/>
    </row>
    <row r="919" spans="12:13" ht="12.75" x14ac:dyDescent="0.2">
      <c r="L919" s="1"/>
      <c r="M919" s="1"/>
    </row>
    <row r="920" spans="12:13" ht="12.75" x14ac:dyDescent="0.2">
      <c r="L920" s="1"/>
      <c r="M920" s="1"/>
    </row>
    <row r="921" spans="12:13" ht="12.75" x14ac:dyDescent="0.2">
      <c r="L921" s="1"/>
      <c r="M921" s="1"/>
    </row>
    <row r="922" spans="12:13" ht="12.75" x14ac:dyDescent="0.2">
      <c r="L922" s="1"/>
      <c r="M922" s="1"/>
    </row>
    <row r="923" spans="12:13" ht="12.75" x14ac:dyDescent="0.2">
      <c r="L923" s="1"/>
      <c r="M923" s="1"/>
    </row>
    <row r="924" spans="12:13" ht="12.75" x14ac:dyDescent="0.2">
      <c r="L924" s="1"/>
      <c r="M924" s="1"/>
    </row>
    <row r="925" spans="12:13" ht="12.75" x14ac:dyDescent="0.2">
      <c r="L925" s="1"/>
      <c r="M925" s="1"/>
    </row>
    <row r="926" spans="12:13" ht="12.75" x14ac:dyDescent="0.2">
      <c r="L926" s="1"/>
      <c r="M926" s="1"/>
    </row>
    <row r="927" spans="12:13" ht="12.75" x14ac:dyDescent="0.2">
      <c r="L927" s="1"/>
      <c r="M927" s="1"/>
    </row>
    <row r="928" spans="12:13" ht="12.75" x14ac:dyDescent="0.2">
      <c r="L928" s="1"/>
      <c r="M928" s="1"/>
    </row>
    <row r="929" spans="12:13" ht="12.75" x14ac:dyDescent="0.2">
      <c r="L929" s="1"/>
      <c r="M929" s="1"/>
    </row>
    <row r="930" spans="12:13" ht="12.75" x14ac:dyDescent="0.2">
      <c r="L930" s="1"/>
      <c r="M930" s="1"/>
    </row>
    <row r="931" spans="12:13" ht="12.75" x14ac:dyDescent="0.2">
      <c r="L931" s="1"/>
      <c r="M931" s="1"/>
    </row>
    <row r="932" spans="12:13" ht="12.75" x14ac:dyDescent="0.2">
      <c r="L932" s="1"/>
      <c r="M932" s="1"/>
    </row>
    <row r="933" spans="12:13" ht="12.75" x14ac:dyDescent="0.2">
      <c r="L933" s="1"/>
      <c r="M933" s="1"/>
    </row>
    <row r="934" spans="12:13" ht="12.75" x14ac:dyDescent="0.2">
      <c r="L934" s="1"/>
      <c r="M934" s="1"/>
    </row>
    <row r="935" spans="12:13" ht="12.75" x14ac:dyDescent="0.2">
      <c r="L935" s="1"/>
      <c r="M935" s="1"/>
    </row>
    <row r="936" spans="12:13" ht="12.75" x14ac:dyDescent="0.2">
      <c r="L936" s="1"/>
      <c r="M936" s="1"/>
    </row>
    <row r="937" spans="12:13" ht="12.75" x14ac:dyDescent="0.2">
      <c r="L937" s="1"/>
      <c r="M937" s="1"/>
    </row>
    <row r="938" spans="12:13" ht="12.75" x14ac:dyDescent="0.2">
      <c r="L938" s="1"/>
      <c r="M938" s="1"/>
    </row>
    <row r="939" spans="12:13" ht="12.75" x14ac:dyDescent="0.2">
      <c r="L939" s="1"/>
      <c r="M939" s="1"/>
    </row>
    <row r="940" spans="12:13" ht="12.75" x14ac:dyDescent="0.2">
      <c r="L940" s="1"/>
      <c r="M940" s="1"/>
    </row>
    <row r="941" spans="12:13" ht="12.75" x14ac:dyDescent="0.2">
      <c r="L941" s="1"/>
      <c r="M941" s="1"/>
    </row>
    <row r="942" spans="12:13" ht="12.75" x14ac:dyDescent="0.2">
      <c r="L942" s="1"/>
      <c r="M942" s="1"/>
    </row>
    <row r="943" spans="12:13" ht="12.75" x14ac:dyDescent="0.2">
      <c r="L943" s="1"/>
      <c r="M943" s="1"/>
    </row>
    <row r="944" spans="12:13" ht="12.75" x14ac:dyDescent="0.2">
      <c r="L944" s="1"/>
      <c r="M944" s="1"/>
    </row>
    <row r="945" spans="12:13" ht="12.75" x14ac:dyDescent="0.2">
      <c r="L945" s="1"/>
      <c r="M945" s="1"/>
    </row>
    <row r="946" spans="12:13" ht="12.75" x14ac:dyDescent="0.2">
      <c r="L946" s="1"/>
      <c r="M946" s="1"/>
    </row>
    <row r="947" spans="12:13" ht="12.75" x14ac:dyDescent="0.2">
      <c r="L947" s="1"/>
      <c r="M947" s="1"/>
    </row>
    <row r="948" spans="12:13" ht="12.75" x14ac:dyDescent="0.2">
      <c r="L948" s="1"/>
      <c r="M948" s="1"/>
    </row>
    <row r="949" spans="12:13" ht="12.75" x14ac:dyDescent="0.2">
      <c r="L949" s="1"/>
      <c r="M949" s="1"/>
    </row>
    <row r="950" spans="12:13" ht="12.75" x14ac:dyDescent="0.2">
      <c r="L950" s="1"/>
      <c r="M950" s="1"/>
    </row>
    <row r="951" spans="12:13" ht="12.75" x14ac:dyDescent="0.2">
      <c r="L951" s="1"/>
      <c r="M951" s="1"/>
    </row>
    <row r="952" spans="12:13" ht="12.75" x14ac:dyDescent="0.2">
      <c r="L952" s="1"/>
      <c r="M952" s="1"/>
    </row>
    <row r="953" spans="12:13" ht="12.75" x14ac:dyDescent="0.2">
      <c r="L953" s="1"/>
      <c r="M953" s="1"/>
    </row>
    <row r="954" spans="12:13" ht="12.75" x14ac:dyDescent="0.2">
      <c r="L954" s="1"/>
      <c r="M954" s="1"/>
    </row>
    <row r="955" spans="12:13" ht="12.75" x14ac:dyDescent="0.2">
      <c r="L955" s="1"/>
      <c r="M955" s="1"/>
    </row>
    <row r="956" spans="12:13" ht="12.75" x14ac:dyDescent="0.2">
      <c r="L956" s="1"/>
      <c r="M956" s="1"/>
    </row>
    <row r="957" spans="12:13" ht="12.75" x14ac:dyDescent="0.2">
      <c r="L957" s="1"/>
      <c r="M957" s="1"/>
    </row>
    <row r="958" spans="12:13" ht="12.75" x14ac:dyDescent="0.2">
      <c r="L958" s="1"/>
      <c r="M958" s="1"/>
    </row>
    <row r="959" spans="12:13" ht="12.75" x14ac:dyDescent="0.2">
      <c r="L959" s="1"/>
      <c r="M959" s="1"/>
    </row>
    <row r="960" spans="12:13" ht="12.75" x14ac:dyDescent="0.2">
      <c r="L960" s="1"/>
      <c r="M960" s="1"/>
    </row>
    <row r="961" spans="12:13" ht="12.75" x14ac:dyDescent="0.2">
      <c r="L961" s="1"/>
      <c r="M961" s="1"/>
    </row>
    <row r="962" spans="12:13" ht="12.75" x14ac:dyDescent="0.2">
      <c r="L962" s="1"/>
      <c r="M962" s="1"/>
    </row>
    <row r="963" spans="12:13" ht="12.75" x14ac:dyDescent="0.2">
      <c r="L963" s="1"/>
      <c r="M963" s="1"/>
    </row>
    <row r="964" spans="12:13" ht="12.75" x14ac:dyDescent="0.2">
      <c r="L964" s="1"/>
      <c r="M964" s="1"/>
    </row>
    <row r="965" spans="12:13" ht="12.75" x14ac:dyDescent="0.2">
      <c r="L965" s="1"/>
      <c r="M965" s="1"/>
    </row>
    <row r="966" spans="12:13" ht="12.75" x14ac:dyDescent="0.2">
      <c r="L966" s="1"/>
      <c r="M966" s="1"/>
    </row>
    <row r="967" spans="12:13" ht="12.75" x14ac:dyDescent="0.2">
      <c r="L967" s="1"/>
      <c r="M967" s="1"/>
    </row>
    <row r="968" spans="12:13" ht="12.75" x14ac:dyDescent="0.2">
      <c r="L968" s="1"/>
      <c r="M968" s="1"/>
    </row>
    <row r="969" spans="12:13" ht="12.75" x14ac:dyDescent="0.2">
      <c r="L969" s="1"/>
      <c r="M969" s="1"/>
    </row>
    <row r="970" spans="12:13" ht="12.75" x14ac:dyDescent="0.2">
      <c r="L970" s="1"/>
      <c r="M970" s="1"/>
    </row>
    <row r="971" spans="12:13" ht="12.75" x14ac:dyDescent="0.2">
      <c r="L971" s="1"/>
      <c r="M971" s="1"/>
    </row>
    <row r="972" spans="12:13" ht="12.75" x14ac:dyDescent="0.2">
      <c r="L972" s="1"/>
      <c r="M972" s="1"/>
    </row>
    <row r="973" spans="12:13" ht="12.75" x14ac:dyDescent="0.2">
      <c r="L973" s="1"/>
      <c r="M973" s="1"/>
    </row>
    <row r="974" spans="12:13" ht="12.75" x14ac:dyDescent="0.2">
      <c r="L974" s="1"/>
      <c r="M974" s="1"/>
    </row>
    <row r="975" spans="12:13" ht="12.75" x14ac:dyDescent="0.2">
      <c r="L975" s="1"/>
      <c r="M975" s="1"/>
    </row>
    <row r="976" spans="12:13" ht="12.75" x14ac:dyDescent="0.2">
      <c r="L976" s="1"/>
      <c r="M976" s="1"/>
    </row>
    <row r="977" spans="12:13" ht="12.75" x14ac:dyDescent="0.2">
      <c r="L977" s="1"/>
      <c r="M977" s="1"/>
    </row>
    <row r="978" spans="12:13" ht="12.75" x14ac:dyDescent="0.2">
      <c r="L978" s="1"/>
      <c r="M978" s="1"/>
    </row>
    <row r="979" spans="12:13" ht="12.75" x14ac:dyDescent="0.2">
      <c r="L979" s="1"/>
      <c r="M979" s="1"/>
    </row>
    <row r="980" spans="12:13" ht="12.75" x14ac:dyDescent="0.2">
      <c r="L980" s="1"/>
      <c r="M980" s="1"/>
    </row>
    <row r="981" spans="12:13" ht="12.75" x14ac:dyDescent="0.2">
      <c r="L981" s="1"/>
      <c r="M981" s="1"/>
    </row>
    <row r="982" spans="12:13" ht="12.75" x14ac:dyDescent="0.2">
      <c r="L982" s="1"/>
      <c r="M982" s="1"/>
    </row>
    <row r="983" spans="12:13" ht="12.75" x14ac:dyDescent="0.2">
      <c r="L983" s="1"/>
      <c r="M983" s="1"/>
    </row>
    <row r="984" spans="12:13" ht="12.75" x14ac:dyDescent="0.2">
      <c r="L984" s="1"/>
      <c r="M984" s="1"/>
    </row>
    <row r="985" spans="12:13" ht="12.75" x14ac:dyDescent="0.2">
      <c r="L985" s="1"/>
      <c r="M985" s="1"/>
    </row>
    <row r="986" spans="12:13" ht="12.75" x14ac:dyDescent="0.2">
      <c r="L986" s="1"/>
      <c r="M986" s="1"/>
    </row>
    <row r="987" spans="12:13" ht="12.75" x14ac:dyDescent="0.2">
      <c r="L987" s="1"/>
      <c r="M987" s="1"/>
    </row>
    <row r="988" spans="12:13" ht="12.75" x14ac:dyDescent="0.2">
      <c r="L988" s="1"/>
      <c r="M988" s="1"/>
    </row>
    <row r="989" spans="12:13" ht="12.75" x14ac:dyDescent="0.2">
      <c r="L989" s="1"/>
      <c r="M989" s="1"/>
    </row>
    <row r="990" spans="12:13" ht="12.75" x14ac:dyDescent="0.2">
      <c r="L990" s="1"/>
      <c r="M990" s="1"/>
    </row>
    <row r="991" spans="12:13" ht="12.75" x14ac:dyDescent="0.2">
      <c r="L991" s="1"/>
      <c r="M991" s="1"/>
    </row>
    <row r="992" spans="12:13" ht="12.75" x14ac:dyDescent="0.2">
      <c r="L992" s="1"/>
      <c r="M992" s="1"/>
    </row>
    <row r="993" spans="12:13" ht="12.75" x14ac:dyDescent="0.2">
      <c r="L993" s="1"/>
      <c r="M993" s="1"/>
    </row>
    <row r="994" spans="12:13" ht="12.75" x14ac:dyDescent="0.2">
      <c r="L994" s="1"/>
      <c r="M994" s="1"/>
    </row>
    <row r="995" spans="12:13" ht="12.75" x14ac:dyDescent="0.2">
      <c r="L995" s="1"/>
      <c r="M995" s="1"/>
    </row>
    <row r="996" spans="12:13" ht="12.75" x14ac:dyDescent="0.2">
      <c r="L996" s="1"/>
      <c r="M996" s="1"/>
    </row>
    <row r="997" spans="12:13" ht="12.75" x14ac:dyDescent="0.2">
      <c r="L997" s="1"/>
      <c r="M997" s="1"/>
    </row>
    <row r="998" spans="12:13" ht="12.75" x14ac:dyDescent="0.2">
      <c r="L998" s="1"/>
      <c r="M998" s="1"/>
    </row>
    <row r="999" spans="12:13" ht="12.75" x14ac:dyDescent="0.2">
      <c r="L999" s="1"/>
      <c r="M999" s="1"/>
    </row>
    <row r="1000" spans="12:13" ht="12.75" x14ac:dyDescent="0.2">
      <c r="L1000" s="1"/>
      <c r="M10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148"/>
  <sheetViews>
    <sheetView workbookViewId="0"/>
  </sheetViews>
  <sheetFormatPr defaultColWidth="12.5703125" defaultRowHeight="15.75" customHeight="1" x14ac:dyDescent="0.2"/>
  <cols>
    <col min="1" max="1" width="15.5703125" customWidth="1"/>
    <col min="2" max="2" width="13.140625" customWidth="1"/>
  </cols>
  <sheetData>
    <row r="1" spans="1:5" ht="12.75" x14ac:dyDescent="0.2">
      <c r="A1" s="2" t="s">
        <v>496</v>
      </c>
      <c r="D1" s="1" t="s">
        <v>497</v>
      </c>
      <c r="E1" s="1"/>
    </row>
    <row r="2" spans="1:5" ht="15.75" customHeight="1" x14ac:dyDescent="0.25">
      <c r="A2" s="4" t="s">
        <v>0</v>
      </c>
      <c r="B2" s="4" t="s">
        <v>498</v>
      </c>
      <c r="D2" s="5" t="s">
        <v>0</v>
      </c>
      <c r="E2" s="5" t="s">
        <v>498</v>
      </c>
    </row>
    <row r="3" spans="1:5" ht="15.75" customHeight="1" x14ac:dyDescent="0.25">
      <c r="A3" s="4" t="s">
        <v>1</v>
      </c>
      <c r="B3" s="4">
        <v>100</v>
      </c>
      <c r="D3" s="4" t="s">
        <v>1</v>
      </c>
      <c r="E3" s="6">
        <v>100</v>
      </c>
    </row>
    <row r="4" spans="1:5" ht="15.75" customHeight="1" x14ac:dyDescent="0.25">
      <c r="A4" s="4" t="s">
        <v>2</v>
      </c>
      <c r="B4" s="4">
        <v>42</v>
      </c>
      <c r="D4" s="4" t="s">
        <v>2</v>
      </c>
      <c r="E4" s="6">
        <v>42</v>
      </c>
    </row>
    <row r="5" spans="1:5" ht="15.75" customHeight="1" x14ac:dyDescent="0.25">
      <c r="A5" s="4" t="s">
        <v>4</v>
      </c>
      <c r="B5" s="4">
        <v>98</v>
      </c>
      <c r="D5" s="4" t="s">
        <v>4</v>
      </c>
      <c r="E5" s="6">
        <v>98</v>
      </c>
    </row>
    <row r="6" spans="1:5" ht="15.75" customHeight="1" x14ac:dyDescent="0.25">
      <c r="A6" s="4" t="s">
        <v>5</v>
      </c>
      <c r="B6" s="4">
        <v>82</v>
      </c>
      <c r="D6" s="4" t="s">
        <v>5</v>
      </c>
      <c r="E6" s="6">
        <v>82</v>
      </c>
    </row>
    <row r="7" spans="1:5" ht="15.75" customHeight="1" x14ac:dyDescent="0.25">
      <c r="A7" s="4" t="s">
        <v>6</v>
      </c>
      <c r="B7" s="4">
        <v>73</v>
      </c>
      <c r="D7" s="4" t="s">
        <v>6</v>
      </c>
      <c r="E7" s="6">
        <v>73</v>
      </c>
    </row>
    <row r="8" spans="1:5" ht="15.75" customHeight="1" x14ac:dyDescent="0.25">
      <c r="A8" s="4" t="s">
        <v>8</v>
      </c>
      <c r="B8" s="4">
        <v>50</v>
      </c>
      <c r="D8" s="4" t="s">
        <v>8</v>
      </c>
      <c r="E8" s="6">
        <v>50</v>
      </c>
    </row>
    <row r="9" spans="1:5" ht="15.75" customHeight="1" x14ac:dyDescent="0.25">
      <c r="A9" s="4" t="s">
        <v>9</v>
      </c>
      <c r="B9" s="4">
        <v>96</v>
      </c>
      <c r="D9" s="4" t="s">
        <v>9</v>
      </c>
      <c r="E9" s="6">
        <v>96</v>
      </c>
    </row>
    <row r="10" spans="1:5" ht="15.75" customHeight="1" x14ac:dyDescent="0.25">
      <c r="A10" s="4" t="s">
        <v>10</v>
      </c>
      <c r="B10" s="4">
        <v>84</v>
      </c>
      <c r="D10" s="4" t="s">
        <v>10</v>
      </c>
      <c r="E10" s="6">
        <v>84</v>
      </c>
    </row>
    <row r="11" spans="1:5" ht="15.75" customHeight="1" x14ac:dyDescent="0.25">
      <c r="A11" s="4" t="s">
        <v>12</v>
      </c>
      <c r="B11" s="4">
        <v>84</v>
      </c>
      <c r="D11" s="4" t="s">
        <v>12</v>
      </c>
      <c r="E11" s="6">
        <v>84</v>
      </c>
    </row>
    <row r="12" spans="1:5" ht="15.75" customHeight="1" x14ac:dyDescent="0.25">
      <c r="A12" s="4" t="s">
        <v>13</v>
      </c>
      <c r="B12" s="4">
        <v>30</v>
      </c>
      <c r="D12" s="4" t="s">
        <v>13</v>
      </c>
      <c r="E12" s="6">
        <v>30</v>
      </c>
    </row>
    <row r="13" spans="1:5" ht="15.75" customHeight="1" x14ac:dyDescent="0.25">
      <c r="A13" s="4" t="s">
        <v>14</v>
      </c>
      <c r="B13" s="4">
        <v>86</v>
      </c>
      <c r="D13" s="4" t="s">
        <v>14</v>
      </c>
      <c r="E13" s="6">
        <v>86</v>
      </c>
    </row>
    <row r="14" spans="1:5" ht="15.75" customHeight="1" x14ac:dyDescent="0.25">
      <c r="A14" s="4" t="s">
        <v>15</v>
      </c>
      <c r="B14" s="4">
        <v>86</v>
      </c>
      <c r="D14" s="4" t="s">
        <v>15</v>
      </c>
      <c r="E14" s="6">
        <v>86</v>
      </c>
    </row>
    <row r="15" spans="1:5" ht="15.75" customHeight="1" x14ac:dyDescent="0.25">
      <c r="A15" s="4" t="s">
        <v>11</v>
      </c>
      <c r="B15" s="4">
        <v>72</v>
      </c>
      <c r="D15" s="4" t="s">
        <v>11</v>
      </c>
      <c r="E15" s="6">
        <v>72</v>
      </c>
    </row>
    <row r="16" spans="1:5" ht="15.75" customHeight="1" x14ac:dyDescent="0.25">
      <c r="A16" s="4" t="s">
        <v>16</v>
      </c>
      <c r="B16" s="4">
        <v>35</v>
      </c>
      <c r="D16" s="4" t="s">
        <v>16</v>
      </c>
      <c r="E16" s="6">
        <v>35</v>
      </c>
    </row>
    <row r="17" spans="1:5" ht="15.75" customHeight="1" x14ac:dyDescent="0.25">
      <c r="A17" s="4" t="s">
        <v>17</v>
      </c>
      <c r="B17" s="4">
        <v>2</v>
      </c>
      <c r="D17" s="4" t="s">
        <v>17</v>
      </c>
      <c r="E17" s="6">
        <v>2</v>
      </c>
    </row>
    <row r="18" spans="1:5" ht="15.75" customHeight="1" x14ac:dyDescent="0.25">
      <c r="A18" s="4" t="s">
        <v>18</v>
      </c>
      <c r="B18" s="4">
        <v>44</v>
      </c>
      <c r="D18" s="4" t="s">
        <v>18</v>
      </c>
      <c r="E18" s="6">
        <v>44</v>
      </c>
    </row>
    <row r="19" spans="1:5" ht="15.75" customHeight="1" x14ac:dyDescent="0.25">
      <c r="A19" s="4" t="s">
        <v>19</v>
      </c>
      <c r="B19" s="4">
        <v>25</v>
      </c>
      <c r="D19" s="4" t="s">
        <v>19</v>
      </c>
      <c r="E19" s="6">
        <v>25</v>
      </c>
    </row>
    <row r="20" spans="1:5" ht="15.75" customHeight="1" x14ac:dyDescent="0.25">
      <c r="A20" s="4" t="s">
        <v>20</v>
      </c>
      <c r="B20" s="4">
        <v>3</v>
      </c>
      <c r="D20" s="4" t="s">
        <v>20</v>
      </c>
      <c r="E20" s="6">
        <v>3</v>
      </c>
    </row>
    <row r="21" spans="1:5" ht="15.75" customHeight="1" x14ac:dyDescent="0.25">
      <c r="A21" s="4" t="s">
        <v>21</v>
      </c>
      <c r="B21" s="4">
        <v>55</v>
      </c>
      <c r="D21" s="4" t="s">
        <v>21</v>
      </c>
      <c r="E21" s="6">
        <v>55</v>
      </c>
    </row>
    <row r="22" spans="1:5" ht="15.75" customHeight="1" x14ac:dyDescent="0.25">
      <c r="A22" s="4" t="s">
        <v>22</v>
      </c>
      <c r="B22" s="4">
        <v>41</v>
      </c>
      <c r="D22" s="4" t="s">
        <v>22</v>
      </c>
      <c r="E22" s="6">
        <v>41</v>
      </c>
    </row>
    <row r="23" spans="1:5" ht="15.75" customHeight="1" x14ac:dyDescent="0.25">
      <c r="A23" s="4" t="s">
        <v>23</v>
      </c>
      <c r="B23" s="4">
        <v>18</v>
      </c>
      <c r="D23" s="4" t="s">
        <v>23</v>
      </c>
      <c r="E23" s="6">
        <v>18</v>
      </c>
    </row>
    <row r="24" spans="1:5" ht="15.75" customHeight="1" x14ac:dyDescent="0.25">
      <c r="A24" s="4" t="s">
        <v>24</v>
      </c>
      <c r="B24" s="4">
        <v>83</v>
      </c>
      <c r="D24" s="4" t="s">
        <v>24</v>
      </c>
      <c r="E24" s="6">
        <v>83</v>
      </c>
    </row>
    <row r="25" spans="1:5" ht="15.75" customHeight="1" x14ac:dyDescent="0.25">
      <c r="A25" s="4" t="s">
        <v>25</v>
      </c>
      <c r="B25" s="4">
        <v>19</v>
      </c>
      <c r="D25" s="4" t="s">
        <v>25</v>
      </c>
      <c r="E25" s="6">
        <v>19</v>
      </c>
    </row>
    <row r="26" spans="1:5" ht="15.75" customHeight="1" x14ac:dyDescent="0.25">
      <c r="A26" s="4" t="s">
        <v>26</v>
      </c>
      <c r="B26" s="4">
        <v>62</v>
      </c>
      <c r="D26" s="4" t="s">
        <v>26</v>
      </c>
      <c r="E26" s="6">
        <v>62</v>
      </c>
    </row>
    <row r="27" spans="1:5" ht="15.75" customHeight="1" x14ac:dyDescent="0.25">
      <c r="A27" s="4" t="s">
        <v>27</v>
      </c>
      <c r="B27" s="4">
        <v>17</v>
      </c>
      <c r="D27" s="4" t="s">
        <v>27</v>
      </c>
      <c r="E27" s="6">
        <v>17</v>
      </c>
    </row>
    <row r="28" spans="1:5" ht="15.75" customHeight="1" x14ac:dyDescent="0.25">
      <c r="A28" s="4" t="s">
        <v>28</v>
      </c>
      <c r="B28" s="4">
        <v>67</v>
      </c>
      <c r="D28" s="4" t="s">
        <v>28</v>
      </c>
      <c r="E28" s="6">
        <v>67</v>
      </c>
    </row>
    <row r="29" spans="1:5" ht="15.75" customHeight="1" x14ac:dyDescent="0.25">
      <c r="A29" s="4" t="s">
        <v>29</v>
      </c>
      <c r="B29" s="4">
        <v>64</v>
      </c>
      <c r="D29" s="4" t="s">
        <v>29</v>
      </c>
      <c r="E29" s="6">
        <v>64</v>
      </c>
    </row>
    <row r="30" spans="1:5" ht="15.75" customHeight="1" x14ac:dyDescent="0.25">
      <c r="A30" s="4" t="s">
        <v>30</v>
      </c>
      <c r="B30" s="4">
        <v>64</v>
      </c>
      <c r="D30" s="4" t="s">
        <v>30</v>
      </c>
      <c r="E30" s="6">
        <v>64</v>
      </c>
    </row>
    <row r="31" spans="1:5" ht="15.75" customHeight="1" x14ac:dyDescent="0.25">
      <c r="A31" s="4" t="s">
        <v>31</v>
      </c>
      <c r="B31" s="4">
        <v>26</v>
      </c>
      <c r="D31" s="4" t="s">
        <v>31</v>
      </c>
      <c r="E31" s="6">
        <v>26</v>
      </c>
    </row>
    <row r="32" spans="1:5" ht="15.75" customHeight="1" x14ac:dyDescent="0.25">
      <c r="A32" s="4" t="s">
        <v>32</v>
      </c>
      <c r="B32" s="4">
        <v>43</v>
      </c>
      <c r="D32" s="4" t="s">
        <v>32</v>
      </c>
      <c r="E32" s="6">
        <v>43</v>
      </c>
    </row>
    <row r="33" spans="1:5" ht="15.75" customHeight="1" x14ac:dyDescent="0.25">
      <c r="A33" s="4" t="s">
        <v>33</v>
      </c>
      <c r="B33" s="4">
        <v>37</v>
      </c>
      <c r="D33" s="4" t="s">
        <v>33</v>
      </c>
      <c r="E33" s="6">
        <v>37</v>
      </c>
    </row>
    <row r="34" spans="1:5" ht="15.75" customHeight="1" x14ac:dyDescent="0.25">
      <c r="A34" s="4" t="s">
        <v>34</v>
      </c>
      <c r="B34" s="4">
        <v>37</v>
      </c>
      <c r="D34" s="4" t="s">
        <v>34</v>
      </c>
      <c r="E34" s="6">
        <v>37</v>
      </c>
    </row>
    <row r="35" spans="1:5" x14ac:dyDescent="0.25">
      <c r="A35" s="4" t="s">
        <v>35</v>
      </c>
      <c r="B35" s="4">
        <v>51</v>
      </c>
      <c r="D35" s="4" t="s">
        <v>35</v>
      </c>
      <c r="E35" s="6">
        <v>51</v>
      </c>
    </row>
    <row r="36" spans="1:5" x14ac:dyDescent="0.25">
      <c r="A36" s="4" t="s">
        <v>36</v>
      </c>
      <c r="B36" s="4">
        <v>80</v>
      </c>
      <c r="D36" s="4" t="s">
        <v>36</v>
      </c>
      <c r="E36" s="6">
        <v>80</v>
      </c>
    </row>
    <row r="37" spans="1:5" x14ac:dyDescent="0.25">
      <c r="A37" s="4" t="s">
        <v>37</v>
      </c>
      <c r="B37" s="4">
        <v>80</v>
      </c>
      <c r="D37" s="4" t="s">
        <v>37</v>
      </c>
      <c r="E37" s="6">
        <v>80</v>
      </c>
    </row>
    <row r="38" spans="1:5" x14ac:dyDescent="0.25">
      <c r="A38" s="4" t="s">
        <v>38</v>
      </c>
      <c r="B38" s="4">
        <v>105</v>
      </c>
      <c r="D38" s="4" t="s">
        <v>38</v>
      </c>
      <c r="E38" s="6">
        <v>105</v>
      </c>
    </row>
    <row r="39" spans="1:5" x14ac:dyDescent="0.25">
      <c r="A39" s="4" t="s">
        <v>39</v>
      </c>
      <c r="B39" s="4">
        <v>94</v>
      </c>
      <c r="D39" s="4" t="s">
        <v>39</v>
      </c>
      <c r="E39" s="6">
        <v>94</v>
      </c>
    </row>
    <row r="40" spans="1:5" x14ac:dyDescent="0.25">
      <c r="A40" s="4" t="s">
        <v>40</v>
      </c>
      <c r="B40" s="4">
        <v>93</v>
      </c>
      <c r="D40" s="4" t="s">
        <v>40</v>
      </c>
      <c r="E40" s="6">
        <v>93</v>
      </c>
    </row>
    <row r="41" spans="1:5" x14ac:dyDescent="0.25">
      <c r="A41" s="4" t="s">
        <v>41</v>
      </c>
      <c r="B41" s="4">
        <v>70</v>
      </c>
      <c r="D41" s="4" t="s">
        <v>41</v>
      </c>
      <c r="E41" s="6">
        <v>70</v>
      </c>
    </row>
    <row r="42" spans="1:5" x14ac:dyDescent="0.25">
      <c r="A42" s="4" t="s">
        <v>42</v>
      </c>
      <c r="B42" s="4">
        <v>28</v>
      </c>
      <c r="D42" s="4" t="s">
        <v>42</v>
      </c>
      <c r="E42" s="6">
        <v>28</v>
      </c>
    </row>
    <row r="43" spans="1:5" x14ac:dyDescent="0.25">
      <c r="A43" s="4" t="s">
        <v>43</v>
      </c>
      <c r="B43" s="4">
        <v>57</v>
      </c>
      <c r="D43" s="4" t="s">
        <v>43</v>
      </c>
      <c r="E43" s="6">
        <v>57</v>
      </c>
    </row>
    <row r="44" spans="1:5" x14ac:dyDescent="0.25">
      <c r="A44" s="4" t="s">
        <v>44</v>
      </c>
      <c r="B44" s="4">
        <v>5</v>
      </c>
      <c r="D44" s="4" t="s">
        <v>44</v>
      </c>
      <c r="E44" s="6">
        <v>5</v>
      </c>
    </row>
    <row r="45" spans="1:5" x14ac:dyDescent="0.25">
      <c r="A45" s="4" t="s">
        <v>7</v>
      </c>
      <c r="B45" s="4">
        <v>110</v>
      </c>
      <c r="D45" s="4" t="s">
        <v>7</v>
      </c>
      <c r="E45" s="6">
        <v>110</v>
      </c>
    </row>
    <row r="46" spans="1:5" x14ac:dyDescent="0.25">
      <c r="A46" s="4" t="s">
        <v>45</v>
      </c>
      <c r="B46" s="4">
        <v>110</v>
      </c>
      <c r="D46" s="4" t="s">
        <v>45</v>
      </c>
      <c r="E46" s="6">
        <v>110</v>
      </c>
    </row>
    <row r="47" spans="1:5" x14ac:dyDescent="0.25">
      <c r="A47" s="4" t="s">
        <v>46</v>
      </c>
      <c r="B47" s="4">
        <v>6</v>
      </c>
      <c r="D47" s="4" t="s">
        <v>46</v>
      </c>
      <c r="E47" s="6">
        <v>6</v>
      </c>
    </row>
    <row r="48" spans="1:5" x14ac:dyDescent="0.25">
      <c r="A48" s="4" t="s">
        <v>47</v>
      </c>
      <c r="B48" s="4">
        <v>22</v>
      </c>
      <c r="D48" s="4" t="s">
        <v>47</v>
      </c>
      <c r="E48" s="6">
        <v>22</v>
      </c>
    </row>
    <row r="49" spans="1:5" x14ac:dyDescent="0.25">
      <c r="A49" s="4" t="s">
        <v>48</v>
      </c>
      <c r="B49" s="4">
        <v>47</v>
      </c>
      <c r="D49" s="4" t="s">
        <v>48</v>
      </c>
      <c r="E49" s="6">
        <v>47</v>
      </c>
    </row>
    <row r="50" spans="1:5" x14ac:dyDescent="0.25">
      <c r="A50" s="4" t="s">
        <v>49</v>
      </c>
      <c r="B50" s="4">
        <v>31</v>
      </c>
      <c r="D50" s="4" t="s">
        <v>49</v>
      </c>
      <c r="E50" s="6">
        <v>31</v>
      </c>
    </row>
    <row r="51" spans="1:5" x14ac:dyDescent="0.25">
      <c r="A51" s="4" t="s">
        <v>50</v>
      </c>
      <c r="B51" s="4">
        <v>31</v>
      </c>
      <c r="D51" s="4" t="s">
        <v>50</v>
      </c>
      <c r="E51" s="6">
        <v>31</v>
      </c>
    </row>
    <row r="52" spans="1:5" x14ac:dyDescent="0.25">
      <c r="A52" s="4" t="s">
        <v>51</v>
      </c>
      <c r="B52" s="4">
        <v>49</v>
      </c>
      <c r="D52" s="4" t="s">
        <v>51</v>
      </c>
      <c r="E52" s="6">
        <v>49</v>
      </c>
    </row>
    <row r="53" spans="1:5" x14ac:dyDescent="0.25">
      <c r="A53" s="4" t="s">
        <v>52</v>
      </c>
      <c r="B53" s="4">
        <v>52</v>
      </c>
      <c r="D53" s="4" t="s">
        <v>52</v>
      </c>
      <c r="E53" s="6">
        <v>52</v>
      </c>
    </row>
    <row r="54" spans="1:5" x14ac:dyDescent="0.25">
      <c r="A54" s="4" t="s">
        <v>53</v>
      </c>
      <c r="B54" s="4">
        <v>103</v>
      </c>
      <c r="D54" s="4" t="s">
        <v>53</v>
      </c>
      <c r="E54" s="6">
        <v>103</v>
      </c>
    </row>
    <row r="55" spans="1:5" x14ac:dyDescent="0.25">
      <c r="A55" s="4" t="s">
        <v>54</v>
      </c>
      <c r="B55" s="4">
        <v>13</v>
      </c>
      <c r="D55" s="4" t="s">
        <v>54</v>
      </c>
      <c r="E55" s="6">
        <v>13</v>
      </c>
    </row>
    <row r="56" spans="1:5" x14ac:dyDescent="0.25">
      <c r="A56" s="4" t="s">
        <v>55</v>
      </c>
      <c r="B56" s="4">
        <v>13</v>
      </c>
      <c r="D56" s="4" t="s">
        <v>55</v>
      </c>
      <c r="E56" s="6">
        <v>13</v>
      </c>
    </row>
    <row r="57" spans="1:5" x14ac:dyDescent="0.25">
      <c r="A57" s="4" t="s">
        <v>56</v>
      </c>
      <c r="B57" s="4">
        <v>32</v>
      </c>
      <c r="D57" s="4" t="s">
        <v>56</v>
      </c>
      <c r="E57" s="6">
        <v>32</v>
      </c>
    </row>
    <row r="58" spans="1:5" x14ac:dyDescent="0.25">
      <c r="A58" s="4" t="s">
        <v>57</v>
      </c>
      <c r="B58" s="4">
        <v>32</v>
      </c>
      <c r="D58" s="4" t="s">
        <v>57</v>
      </c>
      <c r="E58" s="6">
        <v>32</v>
      </c>
    </row>
    <row r="59" spans="1:5" x14ac:dyDescent="0.25">
      <c r="A59" s="4" t="s">
        <v>58</v>
      </c>
      <c r="B59" s="4">
        <v>97</v>
      </c>
      <c r="D59" s="4" t="s">
        <v>58</v>
      </c>
      <c r="E59" s="6">
        <v>97</v>
      </c>
    </row>
    <row r="60" spans="1:5" x14ac:dyDescent="0.25">
      <c r="A60" s="4" t="s">
        <v>59</v>
      </c>
      <c r="B60" s="4">
        <v>15</v>
      </c>
      <c r="D60" s="4" t="s">
        <v>59</v>
      </c>
      <c r="E60" s="6">
        <v>15</v>
      </c>
    </row>
    <row r="61" spans="1:5" x14ac:dyDescent="0.25">
      <c r="A61" s="4" t="s">
        <v>60</v>
      </c>
      <c r="B61" s="4">
        <v>89</v>
      </c>
      <c r="D61" s="4" t="s">
        <v>60</v>
      </c>
      <c r="E61" s="6">
        <v>89</v>
      </c>
    </row>
    <row r="62" spans="1:5" x14ac:dyDescent="0.25">
      <c r="A62" s="4" t="s">
        <v>61</v>
      </c>
      <c r="B62" s="4">
        <v>88</v>
      </c>
      <c r="D62" s="4" t="s">
        <v>61</v>
      </c>
      <c r="E62" s="6">
        <v>88</v>
      </c>
    </row>
    <row r="63" spans="1:5" x14ac:dyDescent="0.25">
      <c r="A63" s="4" t="s">
        <v>62</v>
      </c>
      <c r="B63" s="4">
        <v>40</v>
      </c>
      <c r="D63" s="4" t="s">
        <v>62</v>
      </c>
      <c r="E63" s="6">
        <v>40</v>
      </c>
    </row>
    <row r="64" spans="1:5" x14ac:dyDescent="0.25">
      <c r="A64" s="4" t="s">
        <v>63</v>
      </c>
      <c r="B64" s="4">
        <v>40</v>
      </c>
      <c r="D64" s="4" t="s">
        <v>63</v>
      </c>
      <c r="E64" s="6">
        <v>40</v>
      </c>
    </row>
    <row r="65" spans="1:5" x14ac:dyDescent="0.25">
      <c r="A65" s="4" t="s">
        <v>64</v>
      </c>
      <c r="B65" s="4">
        <v>111</v>
      </c>
      <c r="D65" s="4" t="s">
        <v>64</v>
      </c>
      <c r="E65" s="6">
        <v>111</v>
      </c>
    </row>
    <row r="66" spans="1:5" x14ac:dyDescent="0.25">
      <c r="A66" s="4" t="s">
        <v>65</v>
      </c>
      <c r="B66" s="4">
        <v>12</v>
      </c>
      <c r="D66" s="4" t="s">
        <v>65</v>
      </c>
      <c r="E66" s="6">
        <v>12</v>
      </c>
    </row>
    <row r="67" spans="1:5" x14ac:dyDescent="0.25">
      <c r="A67" s="4" t="s">
        <v>66</v>
      </c>
      <c r="B67" s="4">
        <v>12</v>
      </c>
      <c r="D67" s="4" t="s">
        <v>66</v>
      </c>
      <c r="E67" s="6">
        <v>12</v>
      </c>
    </row>
    <row r="68" spans="1:5" x14ac:dyDescent="0.25">
      <c r="A68" s="4" t="s">
        <v>67</v>
      </c>
      <c r="B68" s="4">
        <v>101</v>
      </c>
      <c r="D68" s="4" t="s">
        <v>67</v>
      </c>
      <c r="E68" s="6">
        <v>101</v>
      </c>
    </row>
    <row r="69" spans="1:5" x14ac:dyDescent="0.25">
      <c r="A69" s="4" t="s">
        <v>68</v>
      </c>
      <c r="B69" s="4">
        <v>101</v>
      </c>
      <c r="D69" s="4" t="s">
        <v>68</v>
      </c>
      <c r="E69" s="6">
        <v>101</v>
      </c>
    </row>
    <row r="70" spans="1:5" x14ac:dyDescent="0.25">
      <c r="A70" s="4" t="s">
        <v>69</v>
      </c>
      <c r="B70" s="4">
        <v>75</v>
      </c>
      <c r="D70" s="4" t="s">
        <v>69</v>
      </c>
      <c r="E70" s="6">
        <v>75</v>
      </c>
    </row>
    <row r="71" spans="1:5" x14ac:dyDescent="0.25">
      <c r="A71" s="4" t="s">
        <v>70</v>
      </c>
      <c r="B71" s="4">
        <v>81</v>
      </c>
      <c r="D71" s="4" t="s">
        <v>70</v>
      </c>
      <c r="E71" s="6">
        <v>81</v>
      </c>
    </row>
    <row r="72" spans="1:5" x14ac:dyDescent="0.25">
      <c r="A72" s="4" t="s">
        <v>71</v>
      </c>
      <c r="B72" s="4">
        <v>81</v>
      </c>
      <c r="D72" s="4" t="s">
        <v>71</v>
      </c>
      <c r="E72" s="6">
        <v>81</v>
      </c>
    </row>
    <row r="73" spans="1:5" x14ac:dyDescent="0.25">
      <c r="A73" s="4" t="s">
        <v>72</v>
      </c>
      <c r="B73" s="4">
        <v>23</v>
      </c>
      <c r="D73" s="4" t="s">
        <v>72</v>
      </c>
      <c r="E73" s="6">
        <v>23</v>
      </c>
    </row>
    <row r="74" spans="1:5" x14ac:dyDescent="0.25">
      <c r="A74" s="4" t="s">
        <v>73</v>
      </c>
      <c r="B74" s="4">
        <v>89</v>
      </c>
      <c r="D74" s="4" t="s">
        <v>73</v>
      </c>
      <c r="E74" s="6">
        <v>89</v>
      </c>
    </row>
    <row r="75" spans="1:5" x14ac:dyDescent="0.25">
      <c r="A75" s="4" t="s">
        <v>74</v>
      </c>
      <c r="B75" s="4">
        <v>61</v>
      </c>
      <c r="D75" s="4" t="s">
        <v>74</v>
      </c>
      <c r="E75" s="6">
        <v>61</v>
      </c>
    </row>
    <row r="76" spans="1:5" x14ac:dyDescent="0.25">
      <c r="A76" s="4" t="s">
        <v>75</v>
      </c>
      <c r="B76" s="4">
        <v>1</v>
      </c>
      <c r="D76" s="4" t="s">
        <v>75</v>
      </c>
      <c r="E76" s="6">
        <v>1</v>
      </c>
    </row>
    <row r="77" spans="1:5" x14ac:dyDescent="0.25">
      <c r="A77" s="4" t="s">
        <v>76</v>
      </c>
      <c r="B77" s="4">
        <v>45</v>
      </c>
      <c r="D77" s="4" t="s">
        <v>76</v>
      </c>
      <c r="E77" s="6">
        <v>45</v>
      </c>
    </row>
    <row r="78" spans="1:5" x14ac:dyDescent="0.25">
      <c r="A78" s="4" t="s">
        <v>77</v>
      </c>
      <c r="B78" s="4">
        <v>45</v>
      </c>
      <c r="D78" s="4" t="s">
        <v>77</v>
      </c>
      <c r="E78" s="6">
        <v>45</v>
      </c>
    </row>
    <row r="79" spans="1:5" x14ac:dyDescent="0.25">
      <c r="A79" s="4" t="s">
        <v>78</v>
      </c>
      <c r="B79" s="4">
        <v>4</v>
      </c>
      <c r="D79" s="4" t="s">
        <v>78</v>
      </c>
      <c r="E79" s="6">
        <v>4</v>
      </c>
    </row>
    <row r="80" spans="1:5" x14ac:dyDescent="0.25">
      <c r="A80" s="4" t="s">
        <v>79</v>
      </c>
      <c r="B80" s="4">
        <v>46</v>
      </c>
      <c r="D80" s="4" t="s">
        <v>79</v>
      </c>
      <c r="E80" s="6">
        <v>46</v>
      </c>
    </row>
    <row r="81" spans="1:5" x14ac:dyDescent="0.25">
      <c r="A81" s="4" t="s">
        <v>80</v>
      </c>
      <c r="B81" s="4">
        <v>69</v>
      </c>
      <c r="D81" s="4" t="s">
        <v>80</v>
      </c>
      <c r="E81" s="6">
        <v>69</v>
      </c>
    </row>
    <row r="82" spans="1:5" x14ac:dyDescent="0.25">
      <c r="A82" s="4" t="s">
        <v>81</v>
      </c>
      <c r="B82" s="4">
        <v>63</v>
      </c>
      <c r="D82" s="4" t="s">
        <v>81</v>
      </c>
      <c r="E82" s="6">
        <v>63</v>
      </c>
    </row>
    <row r="83" spans="1:5" x14ac:dyDescent="0.25">
      <c r="A83" s="4" t="s">
        <v>82</v>
      </c>
      <c r="B83" s="4">
        <v>104</v>
      </c>
      <c r="D83" s="4" t="s">
        <v>82</v>
      </c>
      <c r="E83" s="6">
        <v>104</v>
      </c>
    </row>
    <row r="84" spans="1:5" x14ac:dyDescent="0.25">
      <c r="A84" s="4" t="s">
        <v>83</v>
      </c>
      <c r="B84" s="4">
        <v>104</v>
      </c>
      <c r="D84" s="4" t="s">
        <v>83</v>
      </c>
      <c r="E84" s="6">
        <v>104</v>
      </c>
    </row>
    <row r="85" spans="1:5" x14ac:dyDescent="0.25">
      <c r="A85" s="4" t="s">
        <v>84</v>
      </c>
      <c r="B85" s="4">
        <v>90</v>
      </c>
      <c r="D85" s="4" t="s">
        <v>84</v>
      </c>
      <c r="E85" s="6">
        <v>90</v>
      </c>
    </row>
    <row r="86" spans="1:5" x14ac:dyDescent="0.25">
      <c r="A86" s="4" t="s">
        <v>85</v>
      </c>
      <c r="B86" s="4">
        <v>90</v>
      </c>
      <c r="D86" s="4" t="s">
        <v>85</v>
      </c>
      <c r="E86" s="6">
        <v>90</v>
      </c>
    </row>
    <row r="87" spans="1:5" x14ac:dyDescent="0.25">
      <c r="A87" s="4" t="s">
        <v>86</v>
      </c>
      <c r="B87" s="4">
        <v>66</v>
      </c>
      <c r="D87" s="4" t="s">
        <v>86</v>
      </c>
      <c r="E87" s="6">
        <v>66</v>
      </c>
    </row>
    <row r="88" spans="1:5" x14ac:dyDescent="0.25">
      <c r="A88" s="4" t="s">
        <v>87</v>
      </c>
      <c r="B88" s="4">
        <v>24</v>
      </c>
      <c r="D88" s="4" t="s">
        <v>87</v>
      </c>
      <c r="E88" s="6">
        <v>24</v>
      </c>
    </row>
    <row r="89" spans="1:5" x14ac:dyDescent="0.25">
      <c r="A89" s="4" t="s">
        <v>88</v>
      </c>
      <c r="B89" s="4">
        <v>24</v>
      </c>
      <c r="D89" s="4" t="s">
        <v>88</v>
      </c>
      <c r="E89" s="6">
        <v>24</v>
      </c>
    </row>
    <row r="90" spans="1:5" x14ac:dyDescent="0.25">
      <c r="A90" s="4" t="s">
        <v>89</v>
      </c>
      <c r="B90" s="4">
        <v>36</v>
      </c>
      <c r="D90" s="4" t="s">
        <v>89</v>
      </c>
      <c r="E90" s="6">
        <v>36</v>
      </c>
    </row>
    <row r="91" spans="1:5" x14ac:dyDescent="0.25">
      <c r="A91" s="4" t="s">
        <v>90</v>
      </c>
      <c r="B91" s="4">
        <v>99</v>
      </c>
      <c r="D91" s="4" t="s">
        <v>90</v>
      </c>
      <c r="E91" s="6">
        <v>99</v>
      </c>
    </row>
    <row r="92" spans="1:5" x14ac:dyDescent="0.25">
      <c r="A92" s="4" t="s">
        <v>91</v>
      </c>
      <c r="B92" s="4">
        <v>33</v>
      </c>
      <c r="D92" s="4" t="s">
        <v>91</v>
      </c>
      <c r="E92" s="6">
        <v>33</v>
      </c>
    </row>
    <row r="93" spans="1:5" x14ac:dyDescent="0.25">
      <c r="A93" s="4" t="s">
        <v>92</v>
      </c>
      <c r="B93" s="4">
        <v>33</v>
      </c>
      <c r="D93" s="4" t="s">
        <v>92</v>
      </c>
      <c r="E93" s="6">
        <v>33</v>
      </c>
    </row>
    <row r="94" spans="1:5" x14ac:dyDescent="0.25">
      <c r="A94" s="4" t="s">
        <v>93</v>
      </c>
      <c r="B94" s="4">
        <v>29</v>
      </c>
      <c r="D94" s="4" t="s">
        <v>93</v>
      </c>
      <c r="E94" s="6">
        <v>29</v>
      </c>
    </row>
    <row r="95" spans="1:5" x14ac:dyDescent="0.25">
      <c r="A95" s="4" t="s">
        <v>94</v>
      </c>
      <c r="B95" s="4">
        <v>109</v>
      </c>
      <c r="D95" s="4" t="s">
        <v>94</v>
      </c>
      <c r="E95" s="6">
        <v>109</v>
      </c>
    </row>
    <row r="96" spans="1:5" x14ac:dyDescent="0.25">
      <c r="A96" s="4" t="s">
        <v>95</v>
      </c>
      <c r="B96" s="4">
        <v>38</v>
      </c>
      <c r="D96" s="4" t="s">
        <v>95</v>
      </c>
      <c r="E96" s="6">
        <v>38</v>
      </c>
    </row>
    <row r="97" spans="1:5" x14ac:dyDescent="0.25">
      <c r="A97" s="4" t="s">
        <v>96</v>
      </c>
      <c r="B97" s="4">
        <v>21</v>
      </c>
      <c r="D97" s="4" t="s">
        <v>96</v>
      </c>
      <c r="E97" s="6">
        <v>21</v>
      </c>
    </row>
    <row r="98" spans="1:5" x14ac:dyDescent="0.25">
      <c r="A98" s="4" t="s">
        <v>97</v>
      </c>
      <c r="B98" s="4">
        <v>106</v>
      </c>
      <c r="D98" s="4" t="s">
        <v>97</v>
      </c>
      <c r="E98" s="6">
        <v>106</v>
      </c>
    </row>
    <row r="99" spans="1:5" x14ac:dyDescent="0.25">
      <c r="A99" s="4" t="s">
        <v>98</v>
      </c>
      <c r="B99" s="4">
        <v>108</v>
      </c>
      <c r="D99" s="4" t="s">
        <v>98</v>
      </c>
      <c r="E99" s="6">
        <v>108</v>
      </c>
    </row>
    <row r="100" spans="1:5" x14ac:dyDescent="0.25">
      <c r="A100" s="4" t="s">
        <v>99</v>
      </c>
      <c r="B100" s="4">
        <v>10</v>
      </c>
      <c r="D100" s="4" t="s">
        <v>99</v>
      </c>
      <c r="E100" s="6">
        <v>10</v>
      </c>
    </row>
    <row r="101" spans="1:5" x14ac:dyDescent="0.25">
      <c r="A101" s="4" t="s">
        <v>100</v>
      </c>
      <c r="B101" s="4">
        <v>11</v>
      </c>
      <c r="D101" s="4" t="s">
        <v>100</v>
      </c>
      <c r="E101" s="6">
        <v>11</v>
      </c>
    </row>
    <row r="102" spans="1:5" x14ac:dyDescent="0.25">
      <c r="A102" s="4" t="s">
        <v>101</v>
      </c>
      <c r="B102" s="4">
        <v>87</v>
      </c>
      <c r="D102" s="4" t="s">
        <v>101</v>
      </c>
      <c r="E102" s="6">
        <v>87</v>
      </c>
    </row>
    <row r="103" spans="1:5" x14ac:dyDescent="0.25">
      <c r="A103" s="4" t="s">
        <v>102</v>
      </c>
      <c r="B103" s="4">
        <v>58</v>
      </c>
      <c r="D103" s="4" t="s">
        <v>102</v>
      </c>
      <c r="E103" s="6">
        <v>58</v>
      </c>
    </row>
    <row r="104" spans="1:5" x14ac:dyDescent="0.25">
      <c r="A104" s="4" t="s">
        <v>103</v>
      </c>
      <c r="B104" s="4">
        <v>58</v>
      </c>
      <c r="D104" s="4" t="s">
        <v>103</v>
      </c>
      <c r="E104" s="6">
        <v>58</v>
      </c>
    </row>
    <row r="105" spans="1:5" x14ac:dyDescent="0.25">
      <c r="A105" s="4" t="s">
        <v>104</v>
      </c>
      <c r="B105" s="4">
        <v>95</v>
      </c>
      <c r="D105" s="4" t="s">
        <v>104</v>
      </c>
      <c r="E105" s="6">
        <v>95</v>
      </c>
    </row>
    <row r="106" spans="1:5" x14ac:dyDescent="0.25">
      <c r="A106" s="4" t="s">
        <v>3</v>
      </c>
      <c r="B106" s="4">
        <v>74</v>
      </c>
      <c r="D106" s="4" t="s">
        <v>3</v>
      </c>
      <c r="E106" s="6">
        <v>74</v>
      </c>
    </row>
    <row r="107" spans="1:5" x14ac:dyDescent="0.25">
      <c r="A107" s="4" t="s">
        <v>105</v>
      </c>
      <c r="B107" s="4">
        <v>60</v>
      </c>
      <c r="D107" s="4" t="s">
        <v>105</v>
      </c>
      <c r="E107" s="6">
        <v>60</v>
      </c>
    </row>
    <row r="108" spans="1:5" x14ac:dyDescent="0.25">
      <c r="A108" s="4" t="s">
        <v>106</v>
      </c>
      <c r="B108" s="4">
        <v>59</v>
      </c>
      <c r="D108" s="4" t="s">
        <v>106</v>
      </c>
      <c r="E108" s="6">
        <v>59</v>
      </c>
    </row>
    <row r="109" spans="1:5" x14ac:dyDescent="0.25">
      <c r="A109" s="4" t="s">
        <v>107</v>
      </c>
      <c r="B109" s="4">
        <v>85</v>
      </c>
      <c r="D109" s="4" t="s">
        <v>107</v>
      </c>
      <c r="E109" s="6">
        <v>85</v>
      </c>
    </row>
    <row r="110" spans="1:5" x14ac:dyDescent="0.25">
      <c r="A110" s="4" t="s">
        <v>108</v>
      </c>
      <c r="B110" s="4">
        <v>85</v>
      </c>
      <c r="D110" s="4" t="s">
        <v>108</v>
      </c>
      <c r="E110" s="6">
        <v>85</v>
      </c>
    </row>
    <row r="111" spans="1:5" x14ac:dyDescent="0.25">
      <c r="A111" s="4" t="s">
        <v>109</v>
      </c>
      <c r="B111" s="4">
        <v>88</v>
      </c>
      <c r="D111" s="4" t="s">
        <v>109</v>
      </c>
      <c r="E111" s="6">
        <v>88</v>
      </c>
    </row>
    <row r="112" spans="1:5" x14ac:dyDescent="0.25">
      <c r="A112" s="4" t="s">
        <v>110</v>
      </c>
      <c r="B112" s="4">
        <v>39</v>
      </c>
      <c r="D112" s="4" t="s">
        <v>110</v>
      </c>
      <c r="E112" s="6">
        <v>39</v>
      </c>
    </row>
    <row r="113" spans="1:5" x14ac:dyDescent="0.25">
      <c r="A113" s="4" t="s">
        <v>111</v>
      </c>
      <c r="B113" s="4">
        <v>48</v>
      </c>
      <c r="D113" s="4" t="s">
        <v>111</v>
      </c>
      <c r="E113" s="6">
        <v>48</v>
      </c>
    </row>
    <row r="114" spans="1:5" x14ac:dyDescent="0.25">
      <c r="A114" s="4" t="s">
        <v>112</v>
      </c>
      <c r="B114" s="4">
        <v>48</v>
      </c>
      <c r="D114" s="4" t="s">
        <v>112</v>
      </c>
      <c r="E114" s="6">
        <v>48</v>
      </c>
    </row>
    <row r="115" spans="1:5" x14ac:dyDescent="0.25">
      <c r="A115" s="4" t="s">
        <v>113</v>
      </c>
      <c r="B115" s="4">
        <v>9</v>
      </c>
      <c r="D115" s="4" t="s">
        <v>113</v>
      </c>
      <c r="E115" s="6">
        <v>9</v>
      </c>
    </row>
    <row r="116" spans="1:5" x14ac:dyDescent="0.25">
      <c r="A116" s="4" t="s">
        <v>114</v>
      </c>
      <c r="B116" s="4">
        <v>20</v>
      </c>
      <c r="D116" s="4" t="s">
        <v>114</v>
      </c>
      <c r="E116" s="6">
        <v>20</v>
      </c>
    </row>
    <row r="117" spans="1:5" x14ac:dyDescent="0.25">
      <c r="A117" s="4" t="s">
        <v>115</v>
      </c>
      <c r="B117" s="4">
        <v>107</v>
      </c>
      <c r="D117" s="4" t="s">
        <v>115</v>
      </c>
      <c r="E117" s="6">
        <v>107</v>
      </c>
    </row>
    <row r="118" spans="1:5" x14ac:dyDescent="0.25">
      <c r="A118" s="4" t="s">
        <v>116</v>
      </c>
      <c r="B118" s="4">
        <v>79</v>
      </c>
      <c r="D118" s="4" t="s">
        <v>116</v>
      </c>
      <c r="E118" s="6">
        <v>79</v>
      </c>
    </row>
    <row r="119" spans="1:5" x14ac:dyDescent="0.25">
      <c r="A119" s="4" t="s">
        <v>117</v>
      </c>
      <c r="B119" s="4">
        <v>7</v>
      </c>
      <c r="D119" s="4" t="s">
        <v>117</v>
      </c>
      <c r="E119" s="6">
        <v>7</v>
      </c>
    </row>
    <row r="120" spans="1:5" x14ac:dyDescent="0.25">
      <c r="A120" s="4" t="s">
        <v>118</v>
      </c>
      <c r="B120" s="4">
        <v>65</v>
      </c>
      <c r="D120" s="4" t="s">
        <v>118</v>
      </c>
      <c r="E120" s="6">
        <v>65</v>
      </c>
    </row>
    <row r="121" spans="1:5" x14ac:dyDescent="0.25">
      <c r="A121" s="4" t="s">
        <v>119</v>
      </c>
      <c r="B121" s="4">
        <v>65</v>
      </c>
      <c r="D121" s="4" t="s">
        <v>119</v>
      </c>
      <c r="E121" s="6">
        <v>65</v>
      </c>
    </row>
    <row r="122" spans="1:5" x14ac:dyDescent="0.25">
      <c r="A122" s="4" t="s">
        <v>120</v>
      </c>
      <c r="B122" s="4">
        <v>102</v>
      </c>
      <c r="D122" s="4" t="s">
        <v>120</v>
      </c>
      <c r="E122" s="6">
        <v>102</v>
      </c>
    </row>
    <row r="123" spans="1:5" x14ac:dyDescent="0.25">
      <c r="A123" s="4" t="s">
        <v>121</v>
      </c>
      <c r="B123" s="4">
        <v>102</v>
      </c>
      <c r="D123" s="4" t="s">
        <v>121</v>
      </c>
      <c r="E123" s="6">
        <v>102</v>
      </c>
    </row>
    <row r="124" spans="1:5" x14ac:dyDescent="0.25">
      <c r="A124" s="4" t="s">
        <v>122</v>
      </c>
      <c r="B124" s="4">
        <v>53</v>
      </c>
      <c r="D124" s="4" t="s">
        <v>122</v>
      </c>
      <c r="E124" s="6">
        <v>53</v>
      </c>
    </row>
    <row r="125" spans="1:5" x14ac:dyDescent="0.25">
      <c r="A125" s="4" t="s">
        <v>123</v>
      </c>
      <c r="B125" s="4">
        <v>54</v>
      </c>
      <c r="D125" s="4" t="s">
        <v>123</v>
      </c>
      <c r="E125" s="6">
        <v>54</v>
      </c>
    </row>
    <row r="126" spans="1:5" x14ac:dyDescent="0.25">
      <c r="A126" s="4" t="s">
        <v>124</v>
      </c>
      <c r="B126" s="4">
        <v>8</v>
      </c>
      <c r="D126" s="4" t="s">
        <v>124</v>
      </c>
      <c r="E126" s="6">
        <v>8</v>
      </c>
    </row>
    <row r="127" spans="1:5" x14ac:dyDescent="0.25">
      <c r="A127" s="4" t="s">
        <v>125</v>
      </c>
      <c r="B127" s="4">
        <v>16</v>
      </c>
      <c r="D127" s="4" t="s">
        <v>125</v>
      </c>
      <c r="E127" s="6">
        <v>16</v>
      </c>
    </row>
    <row r="128" spans="1:5" x14ac:dyDescent="0.25">
      <c r="A128" s="4" t="s">
        <v>126</v>
      </c>
      <c r="B128" s="4">
        <v>27</v>
      </c>
      <c r="D128" s="4" t="s">
        <v>126</v>
      </c>
      <c r="E128" s="6">
        <v>27</v>
      </c>
    </row>
    <row r="129" spans="1:5" x14ac:dyDescent="0.25">
      <c r="A129" s="4" t="s">
        <v>127</v>
      </c>
      <c r="B129" s="4">
        <v>68</v>
      </c>
      <c r="D129" s="4" t="s">
        <v>127</v>
      </c>
      <c r="E129" s="6">
        <v>68</v>
      </c>
    </row>
    <row r="130" spans="1:5" x14ac:dyDescent="0.25">
      <c r="A130" s="4" t="s">
        <v>128</v>
      </c>
      <c r="B130" s="4">
        <v>56</v>
      </c>
      <c r="D130" s="4" t="s">
        <v>128</v>
      </c>
      <c r="E130" s="6">
        <v>56</v>
      </c>
    </row>
    <row r="131" spans="1:5" x14ac:dyDescent="0.25">
      <c r="A131" s="4" t="s">
        <v>129</v>
      </c>
      <c r="B131" s="4">
        <v>78</v>
      </c>
      <c r="D131" s="4" t="s">
        <v>129</v>
      </c>
      <c r="E131" s="6">
        <v>78</v>
      </c>
    </row>
    <row r="132" spans="1:5" x14ac:dyDescent="0.25">
      <c r="A132" s="4" t="s">
        <v>130</v>
      </c>
      <c r="B132" s="4">
        <v>71</v>
      </c>
      <c r="D132" s="4" t="s">
        <v>130</v>
      </c>
      <c r="E132" s="6">
        <v>71</v>
      </c>
    </row>
    <row r="133" spans="1:5" x14ac:dyDescent="0.25">
      <c r="A133" s="4" t="s">
        <v>131</v>
      </c>
      <c r="B133" s="4">
        <v>71</v>
      </c>
      <c r="D133" s="4" t="s">
        <v>131</v>
      </c>
      <c r="E133" s="6">
        <v>71</v>
      </c>
    </row>
    <row r="134" spans="1:5" x14ac:dyDescent="0.25">
      <c r="A134" s="4" t="s">
        <v>132</v>
      </c>
      <c r="B134" s="4">
        <v>77</v>
      </c>
      <c r="D134" s="4" t="s">
        <v>132</v>
      </c>
      <c r="E134" s="6">
        <v>77</v>
      </c>
    </row>
    <row r="135" spans="1:5" x14ac:dyDescent="0.25">
      <c r="A135" s="4" t="s">
        <v>133</v>
      </c>
      <c r="B135" s="4">
        <v>14</v>
      </c>
      <c r="D135" s="4" t="s">
        <v>133</v>
      </c>
      <c r="E135" s="6">
        <v>14</v>
      </c>
    </row>
    <row r="136" spans="1:5" x14ac:dyDescent="0.25">
      <c r="A136" s="4" t="s">
        <v>134</v>
      </c>
      <c r="B136" s="4">
        <v>92</v>
      </c>
      <c r="D136" s="4" t="s">
        <v>134</v>
      </c>
      <c r="E136" s="6">
        <v>92</v>
      </c>
    </row>
    <row r="137" spans="1:5" x14ac:dyDescent="0.25">
      <c r="A137" s="4" t="s">
        <v>135</v>
      </c>
      <c r="B137" s="4">
        <v>76</v>
      </c>
      <c r="D137" s="4" t="s">
        <v>135</v>
      </c>
      <c r="E137" s="6">
        <v>76</v>
      </c>
    </row>
    <row r="138" spans="1:5" x14ac:dyDescent="0.25">
      <c r="A138" s="4" t="s">
        <v>136</v>
      </c>
      <c r="B138" s="4">
        <v>34</v>
      </c>
      <c r="D138" s="4" t="s">
        <v>136</v>
      </c>
      <c r="E138" s="6">
        <v>34</v>
      </c>
    </row>
    <row r="139" spans="1:5" x14ac:dyDescent="0.25">
      <c r="A139" s="4" t="s">
        <v>137</v>
      </c>
      <c r="B139" s="4">
        <v>91</v>
      </c>
      <c r="D139" s="4" t="s">
        <v>137</v>
      </c>
      <c r="E139" s="6">
        <v>91</v>
      </c>
    </row>
    <row r="140" spans="1:5" x14ac:dyDescent="0.25">
      <c r="A140" s="4" t="s">
        <v>138</v>
      </c>
      <c r="B140" s="4">
        <v>91</v>
      </c>
      <c r="D140" s="4" t="s">
        <v>138</v>
      </c>
      <c r="E140" s="6">
        <v>91</v>
      </c>
    </row>
    <row r="141" spans="1:5" ht="12.75" x14ac:dyDescent="0.2">
      <c r="D141" s="10" t="s">
        <v>499</v>
      </c>
      <c r="E141" s="11">
        <v>-1</v>
      </c>
    </row>
    <row r="142" spans="1:5" ht="12.75" x14ac:dyDescent="0.2">
      <c r="D142" s="10" t="s">
        <v>151</v>
      </c>
      <c r="E142" s="11">
        <v>-1</v>
      </c>
    </row>
    <row r="143" spans="1:5" ht="12.75" x14ac:dyDescent="0.2">
      <c r="D143" s="10" t="s">
        <v>500</v>
      </c>
      <c r="E143" s="11">
        <v>-1</v>
      </c>
    </row>
    <row r="144" spans="1:5" ht="12.75" x14ac:dyDescent="0.2">
      <c r="D144" s="10" t="s">
        <v>501</v>
      </c>
      <c r="E144" s="11">
        <v>-1</v>
      </c>
    </row>
    <row r="145" spans="4:5" ht="12.75" x14ac:dyDescent="0.2">
      <c r="D145" s="10" t="s">
        <v>502</v>
      </c>
      <c r="E145" s="11">
        <v>-1</v>
      </c>
    </row>
    <row r="146" spans="4:5" ht="12.75" x14ac:dyDescent="0.2">
      <c r="D146" s="10" t="s">
        <v>503</v>
      </c>
      <c r="E146" s="11">
        <v>-1</v>
      </c>
    </row>
    <row r="147" spans="4:5" ht="12.75" x14ac:dyDescent="0.2">
      <c r="D147" s="10" t="s">
        <v>504</v>
      </c>
      <c r="E147" s="11">
        <v>-1</v>
      </c>
    </row>
    <row r="148" spans="4:5" ht="12.75" x14ac:dyDescent="0.2">
      <c r="D148" s="10" t="s">
        <v>505</v>
      </c>
      <c r="E148" s="11">
        <v>-1</v>
      </c>
    </row>
  </sheetData>
  <autoFilter ref="A2:B140" xr:uid="{00000000-0009-0000-0000-00000A000000}">
    <sortState xmlns:xlrd2="http://schemas.microsoft.com/office/spreadsheetml/2017/richdata2" ref="A2:B140">
      <sortCondition ref="A2:A140"/>
      <sortCondition ref="B2:B140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823"/>
  <sheetViews>
    <sheetView workbookViewId="0"/>
  </sheetViews>
  <sheetFormatPr defaultColWidth="12.5703125" defaultRowHeight="15.75" customHeight="1" x14ac:dyDescent="0.2"/>
  <cols>
    <col min="1" max="1" width="13.42578125" customWidth="1"/>
  </cols>
  <sheetData>
    <row r="1" spans="1:3" ht="15.75" customHeight="1" x14ac:dyDescent="0.25">
      <c r="A1" s="4" t="s">
        <v>0</v>
      </c>
      <c r="B1" s="4" t="s">
        <v>498</v>
      </c>
      <c r="C1" s="4" t="s">
        <v>506</v>
      </c>
    </row>
    <row r="2" spans="1:3" ht="15.75" customHeight="1" x14ac:dyDescent="0.25">
      <c r="A2" s="4" t="s">
        <v>1</v>
      </c>
      <c r="B2" s="4">
        <v>100</v>
      </c>
      <c r="C2" s="4"/>
    </row>
    <row r="3" spans="1:3" ht="15.75" customHeight="1" x14ac:dyDescent="0.25">
      <c r="A3" s="4" t="s">
        <v>62</v>
      </c>
      <c r="B3" s="4">
        <v>40</v>
      </c>
      <c r="C3" s="4"/>
    </row>
    <row r="4" spans="1:3" ht="15.75" customHeight="1" x14ac:dyDescent="0.25">
      <c r="A4" s="4" t="s">
        <v>63</v>
      </c>
      <c r="B4" s="4">
        <v>40</v>
      </c>
      <c r="C4" s="4"/>
    </row>
    <row r="5" spans="1:3" ht="15.75" customHeight="1" x14ac:dyDescent="0.25">
      <c r="A5" s="4" t="s">
        <v>87</v>
      </c>
      <c r="B5" s="4">
        <v>24</v>
      </c>
      <c r="C5" s="4"/>
    </row>
    <row r="6" spans="1:3" ht="15.75" customHeight="1" x14ac:dyDescent="0.25">
      <c r="A6" s="4" t="s">
        <v>88</v>
      </c>
      <c r="B6" s="4">
        <v>24</v>
      </c>
      <c r="C6" s="4"/>
    </row>
    <row r="7" spans="1:3" ht="15.75" customHeight="1" x14ac:dyDescent="0.25">
      <c r="A7" s="4" t="s">
        <v>114</v>
      </c>
      <c r="B7" s="4">
        <v>20</v>
      </c>
      <c r="C7" s="4"/>
    </row>
    <row r="8" spans="1:3" ht="15.75" customHeight="1" x14ac:dyDescent="0.25">
      <c r="A8" s="4" t="s">
        <v>78</v>
      </c>
      <c r="B8" s="4">
        <v>4</v>
      </c>
      <c r="C8" s="4"/>
    </row>
    <row r="9" spans="1:3" ht="15.75" customHeight="1" x14ac:dyDescent="0.25">
      <c r="A9" s="4" t="s">
        <v>126</v>
      </c>
      <c r="B9" s="4">
        <v>27</v>
      </c>
      <c r="C9" s="4"/>
    </row>
    <row r="10" spans="1:3" ht="15.75" customHeight="1" x14ac:dyDescent="0.25">
      <c r="A10" s="4" t="s">
        <v>33</v>
      </c>
      <c r="B10" s="4">
        <v>37</v>
      </c>
      <c r="C10" s="4"/>
    </row>
    <row r="11" spans="1:3" ht="15.75" customHeight="1" x14ac:dyDescent="0.25">
      <c r="A11" s="4" t="s">
        <v>34</v>
      </c>
      <c r="B11" s="4">
        <v>37</v>
      </c>
      <c r="C11" s="4"/>
    </row>
    <row r="12" spans="1:3" ht="15.75" customHeight="1" x14ac:dyDescent="0.25">
      <c r="A12" s="4" t="s">
        <v>28</v>
      </c>
      <c r="B12" s="4">
        <v>67</v>
      </c>
      <c r="C12" s="4"/>
    </row>
    <row r="13" spans="1:3" ht="15.75" customHeight="1" x14ac:dyDescent="0.25">
      <c r="A13" s="4" t="s">
        <v>48</v>
      </c>
      <c r="B13" s="4">
        <v>47</v>
      </c>
      <c r="C13" s="4"/>
    </row>
    <row r="14" spans="1:3" ht="15.75" customHeight="1" x14ac:dyDescent="0.25">
      <c r="A14" s="4" t="s">
        <v>53</v>
      </c>
      <c r="B14" s="4">
        <v>103</v>
      </c>
      <c r="C14" s="4"/>
    </row>
    <row r="15" spans="1:3" ht="15.75" customHeight="1" x14ac:dyDescent="0.25">
      <c r="A15" s="4" t="s">
        <v>125</v>
      </c>
      <c r="B15" s="4">
        <v>16</v>
      </c>
      <c r="C15" s="4"/>
    </row>
    <row r="16" spans="1:3" ht="15.75" customHeight="1" x14ac:dyDescent="0.25">
      <c r="A16" s="4" t="s">
        <v>31</v>
      </c>
      <c r="B16" s="4">
        <v>26</v>
      </c>
      <c r="C16" s="4"/>
    </row>
    <row r="17" spans="1:3" ht="15.75" customHeight="1" x14ac:dyDescent="0.25">
      <c r="A17" s="4" t="s">
        <v>51</v>
      </c>
      <c r="B17" s="4">
        <v>49</v>
      </c>
      <c r="C17" s="4"/>
    </row>
    <row r="18" spans="1:3" ht="15.75" customHeight="1" x14ac:dyDescent="0.25">
      <c r="A18" s="4" t="s">
        <v>65</v>
      </c>
      <c r="B18" s="4">
        <v>12</v>
      </c>
      <c r="C18" s="4"/>
    </row>
    <row r="19" spans="1:3" ht="15.75" customHeight="1" x14ac:dyDescent="0.25">
      <c r="A19" s="4" t="s">
        <v>66</v>
      </c>
      <c r="B19" s="4">
        <v>12</v>
      </c>
      <c r="C19" s="4"/>
    </row>
    <row r="20" spans="1:3" ht="15.75" customHeight="1" x14ac:dyDescent="0.25">
      <c r="A20" s="4" t="s">
        <v>128</v>
      </c>
      <c r="B20" s="4">
        <v>56</v>
      </c>
      <c r="C20" s="4"/>
    </row>
    <row r="21" spans="1:3" ht="15.75" customHeight="1" x14ac:dyDescent="0.25">
      <c r="A21" s="4" t="s">
        <v>44</v>
      </c>
      <c r="B21" s="4">
        <v>5</v>
      </c>
      <c r="C21" s="4"/>
    </row>
    <row r="22" spans="1:3" ht="15.75" customHeight="1" x14ac:dyDescent="0.25">
      <c r="A22" s="4" t="s">
        <v>13</v>
      </c>
      <c r="B22" s="4">
        <v>30</v>
      </c>
      <c r="C22" s="4"/>
    </row>
    <row r="23" spans="1:3" ht="15.75" customHeight="1" x14ac:dyDescent="0.25">
      <c r="A23" s="4" t="s">
        <v>81</v>
      </c>
      <c r="B23" s="4">
        <v>63</v>
      </c>
      <c r="C23" s="4"/>
    </row>
    <row r="24" spans="1:3" ht="15.75" customHeight="1" x14ac:dyDescent="0.25">
      <c r="A24" s="4" t="s">
        <v>99</v>
      </c>
      <c r="B24" s="4">
        <v>10</v>
      </c>
      <c r="C24" s="4"/>
    </row>
    <row r="25" spans="1:3" ht="15.75" customHeight="1" x14ac:dyDescent="0.25">
      <c r="A25" s="4" t="s">
        <v>26</v>
      </c>
      <c r="B25" s="4">
        <v>62</v>
      </c>
      <c r="C25" s="4"/>
    </row>
    <row r="26" spans="1:3" ht="15.75" customHeight="1" x14ac:dyDescent="0.25">
      <c r="A26" s="4" t="s">
        <v>49</v>
      </c>
      <c r="B26" s="4">
        <v>31</v>
      </c>
      <c r="C26" s="4"/>
    </row>
    <row r="27" spans="1:3" ht="15.75" customHeight="1" x14ac:dyDescent="0.25">
      <c r="A27" s="4" t="s">
        <v>50</v>
      </c>
      <c r="B27" s="4">
        <v>31</v>
      </c>
      <c r="C27" s="4"/>
    </row>
    <row r="28" spans="1:3" ht="15.75" customHeight="1" x14ac:dyDescent="0.25">
      <c r="A28" s="4" t="s">
        <v>75</v>
      </c>
      <c r="B28" s="4">
        <v>1</v>
      </c>
      <c r="C28" s="4"/>
    </row>
    <row r="29" spans="1:3" ht="15.75" customHeight="1" x14ac:dyDescent="0.25">
      <c r="A29" s="4" t="s">
        <v>67</v>
      </c>
      <c r="B29" s="4">
        <v>101</v>
      </c>
      <c r="C29" s="4"/>
    </row>
    <row r="30" spans="1:3" ht="15.75" customHeight="1" x14ac:dyDescent="0.25">
      <c r="A30" s="4" t="s">
        <v>68</v>
      </c>
      <c r="B30" s="4">
        <v>101</v>
      </c>
      <c r="C30" s="4"/>
    </row>
    <row r="31" spans="1:3" ht="15.75" customHeight="1" x14ac:dyDescent="0.25">
      <c r="A31" s="4" t="s">
        <v>79</v>
      </c>
      <c r="B31" s="4">
        <v>46</v>
      </c>
      <c r="C31" s="4"/>
    </row>
    <row r="32" spans="1:3" ht="15.75" customHeight="1" x14ac:dyDescent="0.25">
      <c r="A32" s="4" t="s">
        <v>56</v>
      </c>
      <c r="B32" s="4">
        <v>32</v>
      </c>
      <c r="C32" s="4"/>
    </row>
    <row r="33" spans="1:3" ht="15.75" customHeight="1" x14ac:dyDescent="0.25">
      <c r="A33" s="4" t="s">
        <v>57</v>
      </c>
      <c r="B33" s="4">
        <v>32</v>
      </c>
      <c r="C33" s="4"/>
    </row>
    <row r="34" spans="1:3" ht="15.75" customHeight="1" x14ac:dyDescent="0.25">
      <c r="A34" s="4" t="s">
        <v>120</v>
      </c>
      <c r="B34" s="4">
        <v>102</v>
      </c>
      <c r="C34" s="4"/>
    </row>
    <row r="35" spans="1:3" x14ac:dyDescent="0.25">
      <c r="A35" s="4" t="s">
        <v>121</v>
      </c>
      <c r="B35" s="4">
        <v>102</v>
      </c>
      <c r="C35" s="4"/>
    </row>
    <row r="36" spans="1:3" x14ac:dyDescent="0.25">
      <c r="A36" s="4" t="s">
        <v>102</v>
      </c>
      <c r="B36" s="4">
        <v>58</v>
      </c>
      <c r="C36" s="4"/>
    </row>
    <row r="37" spans="1:3" x14ac:dyDescent="0.25">
      <c r="A37" s="4" t="s">
        <v>103</v>
      </c>
      <c r="B37" s="4">
        <v>58</v>
      </c>
      <c r="C37" s="4"/>
    </row>
    <row r="38" spans="1:3" x14ac:dyDescent="0.25">
      <c r="A38" s="4" t="s">
        <v>36</v>
      </c>
      <c r="B38" s="4">
        <v>80</v>
      </c>
      <c r="C38" s="4"/>
    </row>
    <row r="39" spans="1:3" x14ac:dyDescent="0.25">
      <c r="A39" s="4" t="s">
        <v>37</v>
      </c>
      <c r="B39" s="4">
        <v>80</v>
      </c>
      <c r="C39" s="4"/>
    </row>
    <row r="40" spans="1:3" x14ac:dyDescent="0.25">
      <c r="A40" s="4" t="s">
        <v>136</v>
      </c>
      <c r="B40" s="4">
        <v>34</v>
      </c>
      <c r="C40" s="4"/>
    </row>
    <row r="41" spans="1:3" x14ac:dyDescent="0.25">
      <c r="A41" s="4" t="s">
        <v>24</v>
      </c>
      <c r="B41" s="4">
        <v>83</v>
      </c>
      <c r="C41" s="4"/>
    </row>
    <row r="42" spans="1:3" x14ac:dyDescent="0.25">
      <c r="A42" s="4" t="s">
        <v>89</v>
      </c>
      <c r="B42" s="4">
        <v>36</v>
      </c>
      <c r="C42" s="4"/>
    </row>
    <row r="43" spans="1:3" x14ac:dyDescent="0.25">
      <c r="A43" s="4" t="s">
        <v>118</v>
      </c>
      <c r="B43" s="4">
        <v>65</v>
      </c>
      <c r="C43" s="4"/>
    </row>
    <row r="44" spans="1:3" x14ac:dyDescent="0.25">
      <c r="A44" s="4" t="s">
        <v>119</v>
      </c>
      <c r="B44" s="4">
        <v>65</v>
      </c>
      <c r="C44" s="4"/>
    </row>
    <row r="45" spans="1:3" x14ac:dyDescent="0.25">
      <c r="A45" s="4" t="s">
        <v>18</v>
      </c>
      <c r="B45" s="4">
        <v>44</v>
      </c>
      <c r="C45" s="4"/>
    </row>
    <row r="46" spans="1:3" x14ac:dyDescent="0.25">
      <c r="A46" s="4" t="s">
        <v>5</v>
      </c>
      <c r="B46" s="4">
        <v>82</v>
      </c>
      <c r="C46" s="4"/>
    </row>
    <row r="47" spans="1:3" x14ac:dyDescent="0.25">
      <c r="A47" s="4" t="s">
        <v>17</v>
      </c>
      <c r="B47" s="4">
        <v>2</v>
      </c>
      <c r="C47" s="4"/>
    </row>
    <row r="48" spans="1:3" x14ac:dyDescent="0.25">
      <c r="A48" s="4" t="s">
        <v>27</v>
      </c>
      <c r="B48" s="4">
        <v>17</v>
      </c>
      <c r="C48" s="4"/>
    </row>
    <row r="49" spans="1:3" x14ac:dyDescent="0.25">
      <c r="A49" s="4" t="s">
        <v>40</v>
      </c>
      <c r="B49" s="4">
        <v>93</v>
      </c>
      <c r="C49" s="4"/>
    </row>
    <row r="50" spans="1:3" x14ac:dyDescent="0.25">
      <c r="A50" s="4" t="s">
        <v>109</v>
      </c>
      <c r="B50" s="4">
        <v>88</v>
      </c>
      <c r="C50" s="4"/>
    </row>
    <row r="51" spans="1:3" x14ac:dyDescent="0.25">
      <c r="A51" s="4" t="s">
        <v>61</v>
      </c>
      <c r="B51" s="4">
        <v>88</v>
      </c>
      <c r="C51" s="4"/>
    </row>
    <row r="52" spans="1:3" x14ac:dyDescent="0.25">
      <c r="A52" s="4" t="s">
        <v>86</v>
      </c>
      <c r="B52" s="4">
        <v>66</v>
      </c>
      <c r="C52" s="4"/>
    </row>
    <row r="53" spans="1:3" x14ac:dyDescent="0.25">
      <c r="A53" s="4" t="s">
        <v>111</v>
      </c>
      <c r="B53" s="4">
        <v>48</v>
      </c>
      <c r="C53" s="4"/>
    </row>
    <row r="54" spans="1:3" x14ac:dyDescent="0.25">
      <c r="A54" s="4" t="s">
        <v>112</v>
      </c>
      <c r="B54" s="4">
        <v>48</v>
      </c>
      <c r="C54" s="4"/>
    </row>
    <row r="55" spans="1:3" x14ac:dyDescent="0.25">
      <c r="A55" s="4" t="s">
        <v>107</v>
      </c>
      <c r="B55" s="4">
        <v>85</v>
      </c>
      <c r="C55" s="4"/>
    </row>
    <row r="56" spans="1:3" x14ac:dyDescent="0.25">
      <c r="A56" s="4" t="s">
        <v>108</v>
      </c>
      <c r="B56" s="4">
        <v>85</v>
      </c>
      <c r="C56" s="4"/>
    </row>
    <row r="57" spans="1:3" x14ac:dyDescent="0.25">
      <c r="A57" s="4" t="s">
        <v>74</v>
      </c>
      <c r="B57" s="4">
        <v>61</v>
      </c>
      <c r="C57" s="4"/>
    </row>
    <row r="58" spans="1:3" x14ac:dyDescent="0.25">
      <c r="A58" s="4" t="s">
        <v>76</v>
      </c>
      <c r="B58" s="4">
        <v>45</v>
      </c>
      <c r="C58" s="4"/>
    </row>
    <row r="59" spans="1:3" x14ac:dyDescent="0.25">
      <c r="A59" s="4" t="s">
        <v>77</v>
      </c>
      <c r="B59" s="4">
        <v>45</v>
      </c>
      <c r="C59" s="4"/>
    </row>
    <row r="60" spans="1:3" x14ac:dyDescent="0.25">
      <c r="A60" s="4" t="s">
        <v>46</v>
      </c>
      <c r="B60" s="4">
        <v>6</v>
      </c>
      <c r="C60" s="4"/>
    </row>
    <row r="61" spans="1:3" x14ac:dyDescent="0.25">
      <c r="A61" s="4" t="s">
        <v>130</v>
      </c>
      <c r="B61" s="4">
        <v>71</v>
      </c>
      <c r="C61" s="4"/>
    </row>
    <row r="62" spans="1:3" x14ac:dyDescent="0.25">
      <c r="A62" s="4" t="s">
        <v>131</v>
      </c>
      <c r="B62" s="4">
        <v>71</v>
      </c>
      <c r="C62" s="4"/>
    </row>
    <row r="63" spans="1:3" x14ac:dyDescent="0.25">
      <c r="A63" s="4" t="s">
        <v>20</v>
      </c>
      <c r="B63" s="4">
        <v>3</v>
      </c>
      <c r="C63" s="4"/>
    </row>
    <row r="64" spans="1:3" x14ac:dyDescent="0.25">
      <c r="A64" s="4" t="s">
        <v>29</v>
      </c>
      <c r="B64" s="4">
        <v>64</v>
      </c>
      <c r="C64" s="4"/>
    </row>
    <row r="65" spans="1:3" x14ac:dyDescent="0.25">
      <c r="A65" s="4" t="s">
        <v>30</v>
      </c>
      <c r="B65" s="4">
        <v>64</v>
      </c>
      <c r="C65" s="4"/>
    </row>
    <row r="66" spans="1:3" x14ac:dyDescent="0.25">
      <c r="A66" s="4" t="s">
        <v>117</v>
      </c>
      <c r="B66" s="4">
        <v>7</v>
      </c>
      <c r="C66" s="4"/>
    </row>
    <row r="67" spans="1:3" x14ac:dyDescent="0.25">
      <c r="A67" s="4" t="s">
        <v>7</v>
      </c>
      <c r="B67" s="4">
        <v>110</v>
      </c>
      <c r="C67" s="4"/>
    </row>
    <row r="68" spans="1:3" x14ac:dyDescent="0.25">
      <c r="A68" s="4" t="s">
        <v>45</v>
      </c>
      <c r="B68" s="4">
        <v>110</v>
      </c>
      <c r="C68" s="4"/>
    </row>
    <row r="69" spans="1:3" x14ac:dyDescent="0.25">
      <c r="A69" s="4" t="s">
        <v>84</v>
      </c>
      <c r="B69" s="4">
        <v>90</v>
      </c>
      <c r="C69" s="4"/>
    </row>
    <row r="70" spans="1:3" x14ac:dyDescent="0.25">
      <c r="A70" s="4" t="s">
        <v>85</v>
      </c>
      <c r="B70" s="4">
        <v>90</v>
      </c>
      <c r="C70" s="4"/>
    </row>
    <row r="71" spans="1:3" x14ac:dyDescent="0.25">
      <c r="A71" s="4" t="s">
        <v>39</v>
      </c>
      <c r="B71" s="4">
        <v>94</v>
      </c>
      <c r="C71" s="4"/>
    </row>
    <row r="72" spans="1:3" x14ac:dyDescent="0.25">
      <c r="A72" s="4" t="s">
        <v>14</v>
      </c>
      <c r="B72" s="4">
        <v>86</v>
      </c>
      <c r="C72" s="4"/>
    </row>
    <row r="73" spans="1:3" x14ac:dyDescent="0.25">
      <c r="A73" s="4" t="s">
        <v>15</v>
      </c>
      <c r="B73" s="4">
        <v>86</v>
      </c>
      <c r="C73" s="4"/>
    </row>
    <row r="74" spans="1:3" x14ac:dyDescent="0.25">
      <c r="A74" s="4" t="s">
        <v>38</v>
      </c>
      <c r="B74" s="4">
        <v>105</v>
      </c>
      <c r="C74" s="4"/>
    </row>
    <row r="75" spans="1:3" x14ac:dyDescent="0.25">
      <c r="A75" s="4" t="s">
        <v>9</v>
      </c>
      <c r="B75" s="4">
        <v>96</v>
      </c>
      <c r="C75" s="4"/>
    </row>
    <row r="76" spans="1:3" x14ac:dyDescent="0.25">
      <c r="A76" s="4" t="s">
        <v>16</v>
      </c>
      <c r="B76" s="4">
        <v>35</v>
      </c>
      <c r="C76" s="4"/>
    </row>
    <row r="77" spans="1:3" x14ac:dyDescent="0.25">
      <c r="A77" s="4" t="s">
        <v>106</v>
      </c>
      <c r="B77" s="4">
        <v>59</v>
      </c>
      <c r="C77" s="4"/>
    </row>
    <row r="78" spans="1:3" x14ac:dyDescent="0.25">
      <c r="A78" s="4" t="s">
        <v>115</v>
      </c>
      <c r="B78" s="4">
        <v>107</v>
      </c>
      <c r="C78" s="4"/>
    </row>
    <row r="79" spans="1:3" x14ac:dyDescent="0.25">
      <c r="A79" s="4" t="s">
        <v>116</v>
      </c>
      <c r="B79" s="4">
        <v>79</v>
      </c>
      <c r="C79" s="4"/>
    </row>
    <row r="80" spans="1:3" x14ac:dyDescent="0.25">
      <c r="A80" s="4" t="s">
        <v>133</v>
      </c>
      <c r="B80" s="4">
        <v>14</v>
      </c>
      <c r="C80" s="4"/>
    </row>
    <row r="81" spans="1:3" x14ac:dyDescent="0.25">
      <c r="A81" s="4" t="s">
        <v>135</v>
      </c>
      <c r="B81" s="4">
        <v>76</v>
      </c>
      <c r="C81" s="4"/>
    </row>
    <row r="82" spans="1:3" x14ac:dyDescent="0.25">
      <c r="A82" s="4" t="s">
        <v>80</v>
      </c>
      <c r="B82" s="4">
        <v>69</v>
      </c>
      <c r="C82" s="4"/>
    </row>
    <row r="83" spans="1:3" x14ac:dyDescent="0.25">
      <c r="A83" s="4" t="s">
        <v>59</v>
      </c>
      <c r="B83" s="4">
        <v>15</v>
      </c>
      <c r="C83" s="4"/>
    </row>
    <row r="84" spans="1:3" x14ac:dyDescent="0.25">
      <c r="A84" s="4" t="s">
        <v>70</v>
      </c>
      <c r="B84" s="4">
        <v>81</v>
      </c>
      <c r="C84" s="4"/>
    </row>
    <row r="85" spans="1:3" x14ac:dyDescent="0.25">
      <c r="A85" s="4" t="s">
        <v>71</v>
      </c>
      <c r="B85" s="4">
        <v>81</v>
      </c>
      <c r="C85" s="4"/>
    </row>
    <row r="86" spans="1:3" x14ac:dyDescent="0.25">
      <c r="A86" s="4" t="s">
        <v>72</v>
      </c>
      <c r="B86" s="4">
        <v>23</v>
      </c>
      <c r="C86" s="4"/>
    </row>
    <row r="87" spans="1:3" x14ac:dyDescent="0.25">
      <c r="A87" s="4" t="s">
        <v>93</v>
      </c>
      <c r="B87" s="4">
        <v>29</v>
      </c>
      <c r="C87" s="4"/>
    </row>
    <row r="88" spans="1:3" x14ac:dyDescent="0.25">
      <c r="A88" s="4" t="s">
        <v>137</v>
      </c>
      <c r="B88" s="4">
        <v>91</v>
      </c>
      <c r="C88" s="4"/>
    </row>
    <row r="89" spans="1:3" x14ac:dyDescent="0.25">
      <c r="A89" s="4" t="s">
        <v>138</v>
      </c>
      <c r="B89" s="4">
        <v>91</v>
      </c>
      <c r="C89" s="4"/>
    </row>
    <row r="90" spans="1:3" x14ac:dyDescent="0.25">
      <c r="A90" s="4" t="s">
        <v>129</v>
      </c>
      <c r="B90" s="4">
        <v>78</v>
      </c>
      <c r="C90" s="4"/>
    </row>
    <row r="91" spans="1:3" x14ac:dyDescent="0.25">
      <c r="A91" s="4" t="s">
        <v>95</v>
      </c>
      <c r="B91" s="4">
        <v>38</v>
      </c>
      <c r="C91" s="4"/>
    </row>
    <row r="92" spans="1:3" x14ac:dyDescent="0.25">
      <c r="A92" s="4" t="s">
        <v>42</v>
      </c>
      <c r="B92" s="4">
        <v>28</v>
      </c>
      <c r="C92" s="4"/>
    </row>
    <row r="93" spans="1:3" x14ac:dyDescent="0.25">
      <c r="A93" s="4" t="s">
        <v>82</v>
      </c>
      <c r="B93" s="4">
        <v>104</v>
      </c>
      <c r="C93" s="4"/>
    </row>
    <row r="94" spans="1:3" x14ac:dyDescent="0.25">
      <c r="A94" s="4" t="s">
        <v>83</v>
      </c>
      <c r="B94" s="4">
        <v>104</v>
      </c>
      <c r="C94" s="4"/>
    </row>
    <row r="95" spans="1:3" x14ac:dyDescent="0.25">
      <c r="A95" s="4" t="s">
        <v>35</v>
      </c>
      <c r="B95" s="4">
        <v>51</v>
      </c>
      <c r="C95" s="4"/>
    </row>
    <row r="96" spans="1:3" x14ac:dyDescent="0.25">
      <c r="A96" s="4" t="s">
        <v>8</v>
      </c>
      <c r="B96" s="4">
        <v>50</v>
      </c>
      <c r="C96" s="4"/>
    </row>
    <row r="97" spans="1:3" x14ac:dyDescent="0.25">
      <c r="A97" s="4" t="s">
        <v>127</v>
      </c>
      <c r="B97" s="4">
        <v>68</v>
      </c>
      <c r="C97" s="4"/>
    </row>
    <row r="98" spans="1:3" x14ac:dyDescent="0.25">
      <c r="A98" s="4" t="s">
        <v>91</v>
      </c>
      <c r="B98" s="4">
        <v>33</v>
      </c>
      <c r="C98" s="4"/>
    </row>
    <row r="99" spans="1:3" x14ac:dyDescent="0.25">
      <c r="A99" s="4" t="s">
        <v>92</v>
      </c>
      <c r="B99" s="4">
        <v>33</v>
      </c>
      <c r="C99" s="4"/>
    </row>
    <row r="100" spans="1:3" x14ac:dyDescent="0.25">
      <c r="A100" s="4" t="s">
        <v>2</v>
      </c>
      <c r="B100" s="4">
        <v>42</v>
      </c>
      <c r="C100" s="4"/>
    </row>
    <row r="101" spans="1:3" x14ac:dyDescent="0.25">
      <c r="A101" s="4" t="s">
        <v>105</v>
      </c>
      <c r="B101" s="4">
        <v>60</v>
      </c>
      <c r="C101" s="4"/>
    </row>
    <row r="102" spans="1:3" x14ac:dyDescent="0.25">
      <c r="A102" s="4" t="s">
        <v>47</v>
      </c>
      <c r="B102" s="4">
        <v>22</v>
      </c>
      <c r="C102" s="4"/>
    </row>
    <row r="103" spans="1:3" x14ac:dyDescent="0.25">
      <c r="A103" s="4" t="s">
        <v>4</v>
      </c>
      <c r="B103" s="4">
        <v>98</v>
      </c>
      <c r="C103" s="4"/>
    </row>
    <row r="104" spans="1:3" x14ac:dyDescent="0.25">
      <c r="A104" s="4" t="s">
        <v>132</v>
      </c>
      <c r="B104" s="4">
        <v>77</v>
      </c>
      <c r="C104" s="4"/>
    </row>
    <row r="105" spans="1:3" x14ac:dyDescent="0.25">
      <c r="A105" s="4" t="s">
        <v>43</v>
      </c>
      <c r="B105" s="4">
        <v>57</v>
      </c>
      <c r="C105" s="4"/>
    </row>
    <row r="106" spans="1:3" x14ac:dyDescent="0.25">
      <c r="A106" s="4" t="s">
        <v>64</v>
      </c>
      <c r="B106" s="4">
        <v>111</v>
      </c>
      <c r="C106" s="4"/>
    </row>
    <row r="107" spans="1:3" x14ac:dyDescent="0.25">
      <c r="A107" s="4" t="s">
        <v>25</v>
      </c>
      <c r="B107" s="4">
        <v>19</v>
      </c>
      <c r="C107" s="4"/>
    </row>
    <row r="108" spans="1:3" x14ac:dyDescent="0.25">
      <c r="A108" s="4" t="s">
        <v>124</v>
      </c>
      <c r="B108" s="4">
        <v>8</v>
      </c>
      <c r="C108" s="4"/>
    </row>
    <row r="109" spans="1:3" x14ac:dyDescent="0.25">
      <c r="A109" s="4" t="s">
        <v>10</v>
      </c>
      <c r="B109" s="4">
        <v>84</v>
      </c>
      <c r="C109" s="4"/>
    </row>
    <row r="110" spans="1:3" x14ac:dyDescent="0.25">
      <c r="A110" s="4" t="s">
        <v>12</v>
      </c>
      <c r="B110" s="4">
        <v>84</v>
      </c>
      <c r="C110" s="4"/>
    </row>
    <row r="111" spans="1:3" x14ac:dyDescent="0.25">
      <c r="A111" s="4" t="s">
        <v>73</v>
      </c>
      <c r="B111" s="4">
        <v>89</v>
      </c>
      <c r="C111" s="4"/>
    </row>
    <row r="112" spans="1:3" x14ac:dyDescent="0.25">
      <c r="A112" s="4" t="s">
        <v>60</v>
      </c>
      <c r="B112" s="4">
        <v>89</v>
      </c>
      <c r="C112" s="4"/>
    </row>
    <row r="113" spans="1:3" x14ac:dyDescent="0.25">
      <c r="A113" s="4" t="s">
        <v>54</v>
      </c>
      <c r="B113" s="4">
        <v>13</v>
      </c>
      <c r="C113" s="4"/>
    </row>
    <row r="114" spans="1:3" x14ac:dyDescent="0.25">
      <c r="A114" s="4" t="s">
        <v>55</v>
      </c>
      <c r="B114" s="4">
        <v>13</v>
      </c>
      <c r="C114" s="4"/>
    </row>
    <row r="115" spans="1:3" x14ac:dyDescent="0.25">
      <c r="A115" s="4" t="s">
        <v>122</v>
      </c>
      <c r="B115" s="4">
        <v>53</v>
      </c>
      <c r="C115" s="4"/>
    </row>
    <row r="116" spans="1:3" x14ac:dyDescent="0.25">
      <c r="A116" s="4" t="s">
        <v>123</v>
      </c>
      <c r="B116" s="4">
        <v>54</v>
      </c>
      <c r="C116" s="4"/>
    </row>
    <row r="117" spans="1:3" x14ac:dyDescent="0.25">
      <c r="A117" s="4" t="s">
        <v>69</v>
      </c>
      <c r="B117" s="4">
        <v>75</v>
      </c>
      <c r="C117" s="4"/>
    </row>
    <row r="118" spans="1:3" x14ac:dyDescent="0.25">
      <c r="A118" s="4" t="s">
        <v>110</v>
      </c>
      <c r="B118" s="4">
        <v>39</v>
      </c>
      <c r="C118" s="4"/>
    </row>
    <row r="119" spans="1:3" x14ac:dyDescent="0.25">
      <c r="A119" s="4" t="s">
        <v>6</v>
      </c>
      <c r="B119" s="4">
        <v>73</v>
      </c>
      <c r="C119" s="4"/>
    </row>
    <row r="120" spans="1:3" x14ac:dyDescent="0.25">
      <c r="A120" s="4" t="s">
        <v>134</v>
      </c>
      <c r="B120" s="4">
        <v>92</v>
      </c>
      <c r="C120" s="4"/>
    </row>
    <row r="121" spans="1:3" x14ac:dyDescent="0.25">
      <c r="A121" s="4" t="s">
        <v>98</v>
      </c>
      <c r="B121" s="4">
        <v>108</v>
      </c>
      <c r="C121" s="4"/>
    </row>
    <row r="122" spans="1:3" x14ac:dyDescent="0.25">
      <c r="A122" s="4" t="s">
        <v>96</v>
      </c>
      <c r="B122" s="4">
        <v>21</v>
      </c>
      <c r="C122" s="4"/>
    </row>
    <row r="123" spans="1:3" x14ac:dyDescent="0.25">
      <c r="A123" s="4" t="s">
        <v>100</v>
      </c>
      <c r="B123" s="4">
        <v>11</v>
      </c>
      <c r="C123" s="4"/>
    </row>
    <row r="124" spans="1:3" x14ac:dyDescent="0.25">
      <c r="A124" s="4" t="s">
        <v>21</v>
      </c>
      <c r="B124" s="4">
        <v>55</v>
      </c>
      <c r="C124" s="4"/>
    </row>
    <row r="125" spans="1:3" x14ac:dyDescent="0.25">
      <c r="A125" s="4" t="s">
        <v>104</v>
      </c>
      <c r="B125" s="4">
        <v>95</v>
      </c>
      <c r="C125" s="4"/>
    </row>
    <row r="126" spans="1:3" x14ac:dyDescent="0.25">
      <c r="A126" s="4" t="s">
        <v>58</v>
      </c>
      <c r="B126" s="4">
        <v>97</v>
      </c>
      <c r="C126" s="4"/>
    </row>
    <row r="127" spans="1:3" x14ac:dyDescent="0.25">
      <c r="A127" s="4" t="s">
        <v>3</v>
      </c>
      <c r="B127" s="4">
        <v>74</v>
      </c>
      <c r="C127" s="4"/>
    </row>
    <row r="128" spans="1:3" x14ac:dyDescent="0.25">
      <c r="A128" s="4" t="s">
        <v>11</v>
      </c>
      <c r="B128" s="4">
        <v>72</v>
      </c>
      <c r="C128" s="4"/>
    </row>
    <row r="129" spans="1:3" x14ac:dyDescent="0.25">
      <c r="A129" s="4" t="s">
        <v>19</v>
      </c>
      <c r="B129" s="4">
        <v>25</v>
      </c>
      <c r="C129" s="4"/>
    </row>
    <row r="130" spans="1:3" x14ac:dyDescent="0.25">
      <c r="A130" s="4" t="s">
        <v>94</v>
      </c>
      <c r="B130" s="4">
        <v>109</v>
      </c>
      <c r="C130" s="4"/>
    </row>
    <row r="131" spans="1:3" x14ac:dyDescent="0.25">
      <c r="A131" s="4" t="s">
        <v>101</v>
      </c>
      <c r="B131" s="4">
        <v>87</v>
      </c>
      <c r="C131" s="4"/>
    </row>
    <row r="132" spans="1:3" x14ac:dyDescent="0.25">
      <c r="A132" s="4" t="s">
        <v>52</v>
      </c>
      <c r="B132" s="4">
        <v>52</v>
      </c>
      <c r="C132" s="4"/>
    </row>
    <row r="133" spans="1:3" x14ac:dyDescent="0.25">
      <c r="A133" s="4" t="s">
        <v>22</v>
      </c>
      <c r="B133" s="4">
        <v>41</v>
      </c>
      <c r="C133" s="4"/>
    </row>
    <row r="134" spans="1:3" x14ac:dyDescent="0.25">
      <c r="A134" s="4" t="s">
        <v>90</v>
      </c>
      <c r="B134" s="4">
        <v>99</v>
      </c>
      <c r="C134" s="4"/>
    </row>
    <row r="135" spans="1:3" x14ac:dyDescent="0.25">
      <c r="A135" s="4" t="s">
        <v>97</v>
      </c>
      <c r="B135" s="4">
        <v>106</v>
      </c>
      <c r="C135" s="4"/>
    </row>
    <row r="136" spans="1:3" x14ac:dyDescent="0.25">
      <c r="A136" s="4" t="s">
        <v>23</v>
      </c>
      <c r="B136" s="4">
        <v>18</v>
      </c>
      <c r="C136" s="4"/>
    </row>
    <row r="137" spans="1:3" x14ac:dyDescent="0.25">
      <c r="A137" s="4" t="s">
        <v>32</v>
      </c>
      <c r="B137" s="4">
        <v>43</v>
      </c>
      <c r="C137" s="4"/>
    </row>
    <row r="138" spans="1:3" x14ac:dyDescent="0.25">
      <c r="A138" s="4" t="s">
        <v>41</v>
      </c>
      <c r="B138" s="4">
        <v>70</v>
      </c>
      <c r="C138" s="4"/>
    </row>
    <row r="139" spans="1:3" x14ac:dyDescent="0.25">
      <c r="A139" s="4" t="s">
        <v>113</v>
      </c>
      <c r="B139" s="4">
        <v>9</v>
      </c>
      <c r="C139" s="4"/>
    </row>
    <row r="140" spans="1:3" x14ac:dyDescent="0.25">
      <c r="A140" s="4"/>
      <c r="B140" s="4"/>
      <c r="C140" s="4"/>
    </row>
    <row r="141" spans="1:3" x14ac:dyDescent="0.25">
      <c r="A141" s="4"/>
      <c r="B141" s="4"/>
      <c r="C141" s="4"/>
    </row>
    <row r="142" spans="1:3" x14ac:dyDescent="0.25">
      <c r="A142" s="4"/>
      <c r="B142" s="4"/>
      <c r="C142" s="4"/>
    </row>
    <row r="143" spans="1:3" x14ac:dyDescent="0.25">
      <c r="A143" s="4"/>
      <c r="B143" s="4"/>
      <c r="C143" s="4"/>
    </row>
    <row r="144" spans="1:3" x14ac:dyDescent="0.25">
      <c r="A144" s="4"/>
      <c r="B144" s="4"/>
      <c r="C144" s="4"/>
    </row>
    <row r="145" spans="1:3" x14ac:dyDescent="0.25">
      <c r="A145" s="4"/>
      <c r="B145" s="4"/>
      <c r="C145" s="4"/>
    </row>
    <row r="146" spans="1:3" x14ac:dyDescent="0.25">
      <c r="A146" s="4"/>
      <c r="B146" s="4"/>
      <c r="C146" s="4"/>
    </row>
    <row r="147" spans="1:3" x14ac:dyDescent="0.25">
      <c r="A147" s="4"/>
      <c r="B147" s="4"/>
      <c r="C147" s="4"/>
    </row>
    <row r="148" spans="1:3" x14ac:dyDescent="0.25">
      <c r="A148" s="4"/>
      <c r="B148" s="4"/>
      <c r="C148" s="4"/>
    </row>
    <row r="149" spans="1:3" x14ac:dyDescent="0.25">
      <c r="A149" s="4"/>
      <c r="B149" s="4"/>
      <c r="C149" s="4"/>
    </row>
    <row r="150" spans="1:3" x14ac:dyDescent="0.25">
      <c r="A150" s="4"/>
      <c r="B150" s="4"/>
      <c r="C150" s="4"/>
    </row>
    <row r="151" spans="1:3" x14ac:dyDescent="0.25">
      <c r="A151" s="4"/>
      <c r="B151" s="4"/>
      <c r="C151" s="4"/>
    </row>
    <row r="152" spans="1:3" x14ac:dyDescent="0.25">
      <c r="A152" s="4"/>
      <c r="B152" s="4"/>
      <c r="C152" s="4"/>
    </row>
    <row r="153" spans="1:3" x14ac:dyDescent="0.25">
      <c r="A153" s="4"/>
      <c r="B153" s="4"/>
      <c r="C153" s="4"/>
    </row>
    <row r="154" spans="1:3" x14ac:dyDescent="0.25">
      <c r="A154" s="4"/>
      <c r="B154" s="4"/>
      <c r="C154" s="4"/>
    </row>
    <row r="155" spans="1:3" x14ac:dyDescent="0.25">
      <c r="A155" s="4"/>
      <c r="B155" s="4"/>
      <c r="C155" s="4"/>
    </row>
    <row r="156" spans="1:3" x14ac:dyDescent="0.25">
      <c r="A156" s="4"/>
      <c r="B156" s="4"/>
      <c r="C156" s="4"/>
    </row>
    <row r="157" spans="1:3" x14ac:dyDescent="0.25">
      <c r="A157" s="4"/>
      <c r="B157" s="4"/>
      <c r="C157" s="4"/>
    </row>
    <row r="158" spans="1:3" x14ac:dyDescent="0.25">
      <c r="A158" s="4"/>
      <c r="B158" s="4"/>
      <c r="C158" s="4"/>
    </row>
    <row r="159" spans="1:3" x14ac:dyDescent="0.25">
      <c r="A159" s="4"/>
      <c r="B159" s="4"/>
      <c r="C159" s="4"/>
    </row>
    <row r="160" spans="1:3" x14ac:dyDescent="0.25">
      <c r="A160" s="4"/>
      <c r="B160" s="4"/>
      <c r="C160" s="4"/>
    </row>
    <row r="161" spans="1:3" x14ac:dyDescent="0.25">
      <c r="A161" s="4"/>
      <c r="B161" s="4"/>
      <c r="C161" s="4"/>
    </row>
    <row r="162" spans="1:3" x14ac:dyDescent="0.25">
      <c r="A162" s="4"/>
      <c r="B162" s="4"/>
      <c r="C162" s="4"/>
    </row>
    <row r="163" spans="1:3" x14ac:dyDescent="0.25">
      <c r="A163" s="4"/>
      <c r="B163" s="4"/>
      <c r="C163" s="4"/>
    </row>
    <row r="164" spans="1:3" x14ac:dyDescent="0.25">
      <c r="A164" s="4"/>
      <c r="B164" s="4"/>
      <c r="C164" s="4"/>
    </row>
    <row r="165" spans="1:3" x14ac:dyDescent="0.25">
      <c r="A165" s="4"/>
      <c r="B165" s="4"/>
      <c r="C165" s="4"/>
    </row>
    <row r="166" spans="1:3" x14ac:dyDescent="0.25">
      <c r="A166" s="4"/>
      <c r="B166" s="4"/>
      <c r="C166" s="4"/>
    </row>
    <row r="167" spans="1:3" x14ac:dyDescent="0.25">
      <c r="A167" s="4"/>
      <c r="B167" s="4"/>
      <c r="C167" s="4"/>
    </row>
    <row r="168" spans="1:3" x14ac:dyDescent="0.25">
      <c r="A168" s="4"/>
      <c r="B168" s="4"/>
      <c r="C168" s="4"/>
    </row>
    <row r="169" spans="1:3" x14ac:dyDescent="0.25">
      <c r="A169" s="4"/>
      <c r="B169" s="4"/>
      <c r="C169" s="4"/>
    </row>
    <row r="170" spans="1:3" x14ac:dyDescent="0.25">
      <c r="A170" s="4"/>
      <c r="B170" s="4"/>
      <c r="C170" s="4"/>
    </row>
    <row r="171" spans="1:3" x14ac:dyDescent="0.25">
      <c r="A171" s="4"/>
      <c r="B171" s="4"/>
      <c r="C171" s="4"/>
    </row>
    <row r="172" spans="1:3" x14ac:dyDescent="0.25">
      <c r="A172" s="4"/>
      <c r="B172" s="4"/>
      <c r="C172" s="4"/>
    </row>
    <row r="173" spans="1:3" x14ac:dyDescent="0.25">
      <c r="A173" s="4"/>
      <c r="B173" s="4"/>
      <c r="C173" s="4"/>
    </row>
    <row r="174" spans="1:3" x14ac:dyDescent="0.25">
      <c r="A174" s="4"/>
      <c r="B174" s="4"/>
      <c r="C174" s="4"/>
    </row>
    <row r="175" spans="1:3" x14ac:dyDescent="0.25">
      <c r="A175" s="4"/>
      <c r="B175" s="4"/>
      <c r="C175" s="4"/>
    </row>
    <row r="176" spans="1:3" x14ac:dyDescent="0.25">
      <c r="A176" s="4"/>
      <c r="B176" s="4"/>
      <c r="C176" s="4"/>
    </row>
    <row r="177" spans="1:3" x14ac:dyDescent="0.25">
      <c r="A177" s="4"/>
      <c r="B177" s="4"/>
      <c r="C177" s="4"/>
    </row>
    <row r="178" spans="1:3" x14ac:dyDescent="0.25">
      <c r="A178" s="4"/>
      <c r="B178" s="4"/>
      <c r="C178" s="4"/>
    </row>
    <row r="179" spans="1:3" x14ac:dyDescent="0.25">
      <c r="A179" s="4"/>
      <c r="B179" s="4"/>
      <c r="C179" s="4"/>
    </row>
    <row r="180" spans="1:3" x14ac:dyDescent="0.25">
      <c r="A180" s="4"/>
      <c r="B180" s="4"/>
      <c r="C180" s="4"/>
    </row>
    <row r="181" spans="1:3" x14ac:dyDescent="0.25">
      <c r="A181" s="4"/>
      <c r="B181" s="4"/>
      <c r="C181" s="4"/>
    </row>
    <row r="182" spans="1:3" x14ac:dyDescent="0.25">
      <c r="A182" s="4"/>
      <c r="B182" s="4"/>
      <c r="C182" s="4"/>
    </row>
    <row r="183" spans="1:3" x14ac:dyDescent="0.25">
      <c r="A183" s="4"/>
      <c r="B183" s="4"/>
      <c r="C183" s="4"/>
    </row>
    <row r="184" spans="1:3" x14ac:dyDescent="0.25">
      <c r="A184" s="4"/>
      <c r="B184" s="4"/>
      <c r="C184" s="4"/>
    </row>
    <row r="185" spans="1:3" x14ac:dyDescent="0.25">
      <c r="A185" s="4"/>
      <c r="B185" s="4"/>
      <c r="C185" s="4"/>
    </row>
    <row r="186" spans="1:3" x14ac:dyDescent="0.25">
      <c r="A186" s="4"/>
      <c r="B186" s="4"/>
      <c r="C186" s="4"/>
    </row>
    <row r="187" spans="1:3" x14ac:dyDescent="0.25">
      <c r="A187" s="4"/>
      <c r="B187" s="4"/>
      <c r="C187" s="4"/>
    </row>
    <row r="188" spans="1:3" x14ac:dyDescent="0.25">
      <c r="A188" s="4"/>
      <c r="B188" s="4"/>
      <c r="C188" s="4"/>
    </row>
    <row r="189" spans="1:3" x14ac:dyDescent="0.25">
      <c r="A189" s="4"/>
      <c r="B189" s="4"/>
      <c r="C189" s="4"/>
    </row>
    <row r="190" spans="1:3" x14ac:dyDescent="0.25">
      <c r="A190" s="4"/>
      <c r="B190" s="4"/>
      <c r="C190" s="4"/>
    </row>
    <row r="191" spans="1:3" x14ac:dyDescent="0.25">
      <c r="A191" s="4"/>
      <c r="B191" s="4"/>
      <c r="C191" s="4"/>
    </row>
    <row r="192" spans="1:3" x14ac:dyDescent="0.25">
      <c r="A192" s="4"/>
      <c r="B192" s="4"/>
      <c r="C192" s="4"/>
    </row>
    <row r="193" spans="1:3" x14ac:dyDescent="0.25">
      <c r="A193" s="4"/>
      <c r="B193" s="4"/>
      <c r="C193" s="4"/>
    </row>
    <row r="194" spans="1:3" x14ac:dyDescent="0.25">
      <c r="A194" s="4"/>
      <c r="B194" s="4"/>
      <c r="C194" s="4"/>
    </row>
    <row r="195" spans="1:3" x14ac:dyDescent="0.25">
      <c r="A195" s="4"/>
      <c r="B195" s="4"/>
      <c r="C195" s="4"/>
    </row>
    <row r="196" spans="1:3" x14ac:dyDescent="0.25">
      <c r="A196" s="4"/>
      <c r="B196" s="4"/>
      <c r="C196" s="4"/>
    </row>
    <row r="197" spans="1:3" x14ac:dyDescent="0.25">
      <c r="A197" s="4"/>
      <c r="B197" s="4"/>
      <c r="C197" s="4"/>
    </row>
    <row r="198" spans="1:3" x14ac:dyDescent="0.25">
      <c r="A198" s="4"/>
      <c r="B198" s="4"/>
      <c r="C198" s="4"/>
    </row>
    <row r="199" spans="1:3" x14ac:dyDescent="0.25">
      <c r="A199" s="4"/>
      <c r="B199" s="4"/>
      <c r="C199" s="4"/>
    </row>
    <row r="200" spans="1:3" x14ac:dyDescent="0.25">
      <c r="A200" s="4"/>
      <c r="B200" s="4"/>
      <c r="C200" s="4"/>
    </row>
    <row r="201" spans="1:3" x14ac:dyDescent="0.25">
      <c r="A201" s="4"/>
      <c r="B201" s="4"/>
      <c r="C201" s="4"/>
    </row>
    <row r="202" spans="1:3" x14ac:dyDescent="0.25">
      <c r="A202" s="4"/>
      <c r="B202" s="4"/>
      <c r="C202" s="4"/>
    </row>
    <row r="203" spans="1:3" x14ac:dyDescent="0.25">
      <c r="A203" s="4"/>
      <c r="B203" s="4"/>
      <c r="C203" s="4"/>
    </row>
    <row r="204" spans="1:3" x14ac:dyDescent="0.25">
      <c r="A204" s="4"/>
      <c r="B204" s="4"/>
      <c r="C204" s="4"/>
    </row>
    <row r="205" spans="1:3" x14ac:dyDescent="0.25">
      <c r="A205" s="4"/>
      <c r="B205" s="4"/>
      <c r="C205" s="4"/>
    </row>
    <row r="206" spans="1:3" x14ac:dyDescent="0.25">
      <c r="A206" s="4"/>
      <c r="B206" s="4"/>
      <c r="C206" s="4"/>
    </row>
    <row r="207" spans="1:3" x14ac:dyDescent="0.25">
      <c r="A207" s="4"/>
      <c r="B207" s="4"/>
      <c r="C207" s="4"/>
    </row>
    <row r="208" spans="1:3" x14ac:dyDescent="0.25">
      <c r="A208" s="4"/>
      <c r="B208" s="4"/>
      <c r="C208" s="4"/>
    </row>
    <row r="209" spans="1:3" x14ac:dyDescent="0.25">
      <c r="A209" s="4"/>
      <c r="B209" s="4"/>
      <c r="C209" s="4"/>
    </row>
    <row r="210" spans="1:3" x14ac:dyDescent="0.25">
      <c r="A210" s="4"/>
      <c r="B210" s="4"/>
      <c r="C210" s="4"/>
    </row>
    <row r="211" spans="1:3" x14ac:dyDescent="0.25">
      <c r="A211" s="4"/>
      <c r="B211" s="4"/>
      <c r="C211" s="4"/>
    </row>
    <row r="212" spans="1:3" x14ac:dyDescent="0.25">
      <c r="A212" s="4"/>
      <c r="B212" s="4"/>
      <c r="C212" s="4"/>
    </row>
    <row r="213" spans="1:3" x14ac:dyDescent="0.25">
      <c r="A213" s="4"/>
      <c r="B213" s="4"/>
      <c r="C213" s="4"/>
    </row>
    <row r="214" spans="1:3" x14ac:dyDescent="0.25">
      <c r="A214" s="4"/>
      <c r="B214" s="4"/>
      <c r="C214" s="4"/>
    </row>
    <row r="215" spans="1:3" x14ac:dyDescent="0.25">
      <c r="A215" s="4"/>
      <c r="B215" s="4"/>
      <c r="C215" s="4"/>
    </row>
    <row r="216" spans="1:3" x14ac:dyDescent="0.25">
      <c r="A216" s="4"/>
      <c r="B216" s="4"/>
      <c r="C216" s="4"/>
    </row>
    <row r="217" spans="1:3" x14ac:dyDescent="0.25">
      <c r="A217" s="4"/>
      <c r="B217" s="4"/>
      <c r="C217" s="4"/>
    </row>
    <row r="218" spans="1:3" x14ac:dyDescent="0.25">
      <c r="A218" s="4"/>
      <c r="B218" s="4"/>
      <c r="C218" s="4"/>
    </row>
    <row r="219" spans="1:3" x14ac:dyDescent="0.25">
      <c r="A219" s="4"/>
      <c r="B219" s="4"/>
      <c r="C219" s="4"/>
    </row>
    <row r="220" spans="1:3" x14ac:dyDescent="0.25">
      <c r="A220" s="4"/>
      <c r="B220" s="4"/>
      <c r="C220" s="4"/>
    </row>
    <row r="221" spans="1:3" x14ac:dyDescent="0.25">
      <c r="A221" s="4"/>
      <c r="B221" s="4"/>
      <c r="C221" s="4"/>
    </row>
    <row r="222" spans="1:3" x14ac:dyDescent="0.25">
      <c r="A222" s="4"/>
      <c r="B222" s="4"/>
      <c r="C222" s="4"/>
    </row>
    <row r="223" spans="1:3" x14ac:dyDescent="0.25">
      <c r="A223" s="4"/>
      <c r="B223" s="4"/>
      <c r="C223" s="4"/>
    </row>
    <row r="224" spans="1:3" x14ac:dyDescent="0.25">
      <c r="A224" s="4"/>
      <c r="B224" s="4"/>
      <c r="C224" s="4"/>
    </row>
    <row r="225" spans="1:3" x14ac:dyDescent="0.25">
      <c r="A225" s="4"/>
      <c r="B225" s="4"/>
      <c r="C225" s="4"/>
    </row>
    <row r="226" spans="1:3" x14ac:dyDescent="0.25">
      <c r="A226" s="4"/>
      <c r="B226" s="4"/>
      <c r="C226" s="4"/>
    </row>
    <row r="227" spans="1:3" x14ac:dyDescent="0.25">
      <c r="A227" s="4"/>
      <c r="B227" s="4"/>
      <c r="C227" s="4"/>
    </row>
    <row r="228" spans="1:3" x14ac:dyDescent="0.25">
      <c r="A228" s="4"/>
      <c r="B228" s="4"/>
      <c r="C228" s="4"/>
    </row>
    <row r="229" spans="1:3" x14ac:dyDescent="0.25">
      <c r="A229" s="4"/>
      <c r="B229" s="4"/>
      <c r="C229" s="4"/>
    </row>
    <row r="230" spans="1:3" x14ac:dyDescent="0.25">
      <c r="A230" s="4"/>
      <c r="B230" s="4"/>
      <c r="C230" s="4"/>
    </row>
    <row r="231" spans="1:3" x14ac:dyDescent="0.25">
      <c r="A231" s="4"/>
      <c r="B231" s="4"/>
      <c r="C231" s="4"/>
    </row>
    <row r="232" spans="1:3" x14ac:dyDescent="0.25">
      <c r="A232" s="4"/>
      <c r="B232" s="4"/>
      <c r="C232" s="4"/>
    </row>
    <row r="233" spans="1:3" x14ac:dyDescent="0.25">
      <c r="A233" s="4"/>
      <c r="B233" s="4"/>
      <c r="C233" s="4"/>
    </row>
    <row r="234" spans="1:3" x14ac:dyDescent="0.25">
      <c r="A234" s="4"/>
      <c r="B234" s="4"/>
      <c r="C234" s="4"/>
    </row>
    <row r="235" spans="1:3" x14ac:dyDescent="0.25">
      <c r="A235" s="4"/>
      <c r="B235" s="4"/>
      <c r="C235" s="4"/>
    </row>
    <row r="236" spans="1:3" x14ac:dyDescent="0.25">
      <c r="A236" s="4"/>
      <c r="B236" s="4"/>
      <c r="C236" s="4"/>
    </row>
    <row r="237" spans="1:3" x14ac:dyDescent="0.25">
      <c r="A237" s="4"/>
      <c r="B237" s="4"/>
      <c r="C237" s="4"/>
    </row>
    <row r="238" spans="1:3" x14ac:dyDescent="0.25">
      <c r="A238" s="4"/>
      <c r="B238" s="4"/>
      <c r="C238" s="4"/>
    </row>
    <row r="239" spans="1:3" x14ac:dyDescent="0.25">
      <c r="A239" s="4"/>
      <c r="B239" s="4"/>
      <c r="C239" s="4"/>
    </row>
    <row r="240" spans="1:3" x14ac:dyDescent="0.25">
      <c r="A240" s="4"/>
      <c r="B240" s="4"/>
      <c r="C240" s="4"/>
    </row>
    <row r="241" spans="1:3" x14ac:dyDescent="0.25">
      <c r="A241" s="4"/>
      <c r="B241" s="4"/>
      <c r="C241" s="4"/>
    </row>
    <row r="242" spans="1:3" x14ac:dyDescent="0.25">
      <c r="A242" s="4"/>
      <c r="B242" s="4"/>
      <c r="C242" s="4"/>
    </row>
    <row r="243" spans="1:3" x14ac:dyDescent="0.25">
      <c r="A243" s="4"/>
      <c r="B243" s="4"/>
      <c r="C243" s="4"/>
    </row>
    <row r="244" spans="1:3" x14ac:dyDescent="0.25">
      <c r="A244" s="4"/>
      <c r="B244" s="4"/>
      <c r="C244" s="4"/>
    </row>
    <row r="245" spans="1:3" x14ac:dyDescent="0.25">
      <c r="A245" s="4"/>
      <c r="B245" s="4"/>
      <c r="C245" s="4"/>
    </row>
    <row r="246" spans="1:3" x14ac:dyDescent="0.25">
      <c r="A246" s="4"/>
      <c r="B246" s="4"/>
      <c r="C246" s="4"/>
    </row>
    <row r="247" spans="1:3" x14ac:dyDescent="0.25">
      <c r="A247" s="4"/>
      <c r="B247" s="4"/>
      <c r="C247" s="4"/>
    </row>
    <row r="248" spans="1:3" x14ac:dyDescent="0.25">
      <c r="A248" s="4"/>
      <c r="B248" s="4"/>
      <c r="C248" s="4"/>
    </row>
    <row r="249" spans="1:3" x14ac:dyDescent="0.25">
      <c r="A249" s="4"/>
      <c r="B249" s="4"/>
      <c r="C249" s="4"/>
    </row>
    <row r="250" spans="1:3" x14ac:dyDescent="0.25">
      <c r="A250" s="4"/>
      <c r="B250" s="4"/>
      <c r="C250" s="4"/>
    </row>
    <row r="251" spans="1:3" x14ac:dyDescent="0.25">
      <c r="A251" s="4"/>
      <c r="B251" s="4"/>
      <c r="C251" s="4"/>
    </row>
    <row r="252" spans="1:3" x14ac:dyDescent="0.25">
      <c r="A252" s="4"/>
      <c r="B252" s="4"/>
      <c r="C252" s="4"/>
    </row>
    <row r="253" spans="1:3" x14ac:dyDescent="0.25">
      <c r="A253" s="4"/>
      <c r="B253" s="4"/>
      <c r="C253" s="4"/>
    </row>
    <row r="254" spans="1:3" x14ac:dyDescent="0.25">
      <c r="A254" s="4"/>
      <c r="B254" s="4"/>
      <c r="C254" s="4"/>
    </row>
    <row r="255" spans="1:3" x14ac:dyDescent="0.25">
      <c r="A255" s="4"/>
      <c r="B255" s="4"/>
      <c r="C255" s="4"/>
    </row>
    <row r="256" spans="1:3" x14ac:dyDescent="0.25">
      <c r="A256" s="4"/>
      <c r="B256" s="4"/>
      <c r="C256" s="4"/>
    </row>
    <row r="257" spans="1:3" x14ac:dyDescent="0.25">
      <c r="A257" s="4"/>
      <c r="B257" s="4"/>
      <c r="C257" s="4"/>
    </row>
    <row r="258" spans="1:3" x14ac:dyDescent="0.25">
      <c r="A258" s="4"/>
      <c r="B258" s="4"/>
      <c r="C258" s="4"/>
    </row>
    <row r="259" spans="1:3" x14ac:dyDescent="0.25">
      <c r="A259" s="4"/>
      <c r="B259" s="4"/>
      <c r="C259" s="4"/>
    </row>
    <row r="260" spans="1:3" x14ac:dyDescent="0.25">
      <c r="A260" s="4"/>
      <c r="B260" s="4"/>
      <c r="C260" s="4"/>
    </row>
    <row r="261" spans="1:3" x14ac:dyDescent="0.25">
      <c r="A261" s="4"/>
      <c r="B261" s="4"/>
      <c r="C261" s="4"/>
    </row>
    <row r="262" spans="1:3" x14ac:dyDescent="0.25">
      <c r="A262" s="4"/>
      <c r="B262" s="4"/>
      <c r="C262" s="4"/>
    </row>
    <row r="263" spans="1:3" x14ac:dyDescent="0.25">
      <c r="A263" s="4"/>
      <c r="B263" s="4"/>
      <c r="C263" s="4"/>
    </row>
    <row r="264" spans="1:3" x14ac:dyDescent="0.25">
      <c r="A264" s="4"/>
      <c r="B264" s="4"/>
      <c r="C264" s="4"/>
    </row>
    <row r="265" spans="1:3" x14ac:dyDescent="0.25">
      <c r="A265" s="4"/>
      <c r="B265" s="4"/>
      <c r="C265" s="4"/>
    </row>
    <row r="266" spans="1:3" x14ac:dyDescent="0.25">
      <c r="A266" s="4"/>
      <c r="B266" s="4"/>
      <c r="C266" s="4"/>
    </row>
    <row r="267" spans="1:3" x14ac:dyDescent="0.25">
      <c r="A267" s="4"/>
      <c r="B267" s="4"/>
      <c r="C267" s="4"/>
    </row>
    <row r="268" spans="1:3" x14ac:dyDescent="0.25">
      <c r="A268" s="4"/>
      <c r="B268" s="4"/>
      <c r="C268" s="4"/>
    </row>
    <row r="269" spans="1:3" x14ac:dyDescent="0.25">
      <c r="A269" s="4"/>
      <c r="B269" s="4"/>
      <c r="C269" s="4"/>
    </row>
    <row r="270" spans="1:3" x14ac:dyDescent="0.25">
      <c r="A270" s="4"/>
      <c r="B270" s="4"/>
      <c r="C270" s="4"/>
    </row>
    <row r="271" spans="1:3" x14ac:dyDescent="0.25">
      <c r="A271" s="4"/>
      <c r="B271" s="4"/>
      <c r="C271" s="4"/>
    </row>
    <row r="272" spans="1:3" x14ac:dyDescent="0.25">
      <c r="A272" s="4"/>
      <c r="B272" s="4"/>
      <c r="C272" s="4"/>
    </row>
    <row r="273" spans="1:3" x14ac:dyDescent="0.25">
      <c r="A273" s="4"/>
      <c r="B273" s="4"/>
      <c r="C273" s="4"/>
    </row>
    <row r="274" spans="1:3" x14ac:dyDescent="0.25">
      <c r="A274" s="4"/>
      <c r="B274" s="4"/>
      <c r="C274" s="4"/>
    </row>
    <row r="275" spans="1:3" x14ac:dyDescent="0.25">
      <c r="A275" s="4"/>
      <c r="B275" s="4"/>
      <c r="C275" s="4"/>
    </row>
    <row r="276" spans="1:3" x14ac:dyDescent="0.25">
      <c r="A276" s="4"/>
      <c r="B276" s="4"/>
      <c r="C276" s="4"/>
    </row>
    <row r="277" spans="1:3" x14ac:dyDescent="0.25">
      <c r="A277" s="4"/>
      <c r="B277" s="4"/>
      <c r="C277" s="4"/>
    </row>
    <row r="278" spans="1:3" x14ac:dyDescent="0.25">
      <c r="A278" s="4"/>
      <c r="B278" s="4"/>
      <c r="C278" s="4"/>
    </row>
    <row r="279" spans="1:3" x14ac:dyDescent="0.25">
      <c r="A279" s="4"/>
      <c r="B279" s="4"/>
      <c r="C279" s="4"/>
    </row>
    <row r="280" spans="1:3" x14ac:dyDescent="0.25">
      <c r="A280" s="4"/>
      <c r="B280" s="4"/>
      <c r="C280" s="4"/>
    </row>
    <row r="281" spans="1:3" x14ac:dyDescent="0.25">
      <c r="A281" s="4"/>
      <c r="B281" s="4"/>
      <c r="C281" s="4"/>
    </row>
    <row r="282" spans="1:3" x14ac:dyDescent="0.25">
      <c r="A282" s="4"/>
      <c r="B282" s="4"/>
      <c r="C282" s="4"/>
    </row>
    <row r="283" spans="1:3" x14ac:dyDescent="0.25">
      <c r="A283" s="4"/>
      <c r="B283" s="4"/>
      <c r="C283" s="4"/>
    </row>
    <row r="284" spans="1:3" x14ac:dyDescent="0.25">
      <c r="A284" s="4"/>
      <c r="B284" s="4"/>
      <c r="C284" s="4"/>
    </row>
    <row r="285" spans="1:3" x14ac:dyDescent="0.25">
      <c r="A285" s="4"/>
      <c r="B285" s="4"/>
      <c r="C285" s="4"/>
    </row>
    <row r="286" spans="1:3" x14ac:dyDescent="0.25">
      <c r="A286" s="4"/>
      <c r="B286" s="4"/>
      <c r="C286" s="4"/>
    </row>
    <row r="287" spans="1:3" x14ac:dyDescent="0.25">
      <c r="A287" s="4"/>
      <c r="B287" s="4"/>
      <c r="C287" s="4"/>
    </row>
    <row r="288" spans="1:3" x14ac:dyDescent="0.25">
      <c r="A288" s="4"/>
      <c r="B288" s="4"/>
      <c r="C288" s="4"/>
    </row>
    <row r="289" spans="1:3" x14ac:dyDescent="0.25">
      <c r="A289" s="4"/>
      <c r="B289" s="4"/>
      <c r="C289" s="4"/>
    </row>
    <row r="290" spans="1:3" x14ac:dyDescent="0.25">
      <c r="A290" s="4"/>
      <c r="B290" s="4"/>
      <c r="C290" s="4"/>
    </row>
    <row r="291" spans="1:3" x14ac:dyDescent="0.25">
      <c r="A291" s="4"/>
      <c r="B291" s="4"/>
      <c r="C291" s="4"/>
    </row>
    <row r="292" spans="1:3" x14ac:dyDescent="0.25">
      <c r="A292" s="4"/>
      <c r="B292" s="4"/>
      <c r="C292" s="4"/>
    </row>
    <row r="293" spans="1:3" x14ac:dyDescent="0.25">
      <c r="A293" s="4"/>
      <c r="B293" s="4"/>
      <c r="C293" s="4"/>
    </row>
    <row r="294" spans="1:3" x14ac:dyDescent="0.25">
      <c r="A294" s="4"/>
      <c r="B294" s="4"/>
      <c r="C294" s="4"/>
    </row>
    <row r="295" spans="1:3" x14ac:dyDescent="0.25">
      <c r="A295" s="4"/>
      <c r="B295" s="4"/>
      <c r="C295" s="4"/>
    </row>
    <row r="296" spans="1:3" x14ac:dyDescent="0.25">
      <c r="A296" s="4"/>
      <c r="B296" s="4"/>
      <c r="C296" s="4"/>
    </row>
    <row r="297" spans="1:3" x14ac:dyDescent="0.25">
      <c r="A297" s="4"/>
      <c r="B297" s="4"/>
      <c r="C297" s="4"/>
    </row>
    <row r="298" spans="1:3" x14ac:dyDescent="0.25">
      <c r="A298" s="4"/>
      <c r="B298" s="4"/>
      <c r="C298" s="4"/>
    </row>
    <row r="299" spans="1:3" x14ac:dyDescent="0.25">
      <c r="A299" s="4"/>
      <c r="B299" s="4"/>
      <c r="C299" s="4"/>
    </row>
    <row r="300" spans="1:3" x14ac:dyDescent="0.25">
      <c r="A300" s="4"/>
      <c r="B300" s="4"/>
      <c r="C300" s="4"/>
    </row>
    <row r="301" spans="1:3" x14ac:dyDescent="0.25">
      <c r="A301" s="4"/>
      <c r="B301" s="4"/>
      <c r="C301" s="4"/>
    </row>
    <row r="302" spans="1:3" x14ac:dyDescent="0.25">
      <c r="A302" s="4"/>
      <c r="B302" s="4"/>
      <c r="C302" s="4"/>
    </row>
    <row r="303" spans="1:3" x14ac:dyDescent="0.25">
      <c r="A303" s="4"/>
      <c r="B303" s="4"/>
      <c r="C303" s="4"/>
    </row>
    <row r="304" spans="1:3" x14ac:dyDescent="0.25">
      <c r="A304" s="4"/>
      <c r="B304" s="4"/>
      <c r="C304" s="4"/>
    </row>
    <row r="305" spans="1:3" x14ac:dyDescent="0.25">
      <c r="A305" s="4"/>
      <c r="B305" s="4"/>
      <c r="C305" s="4"/>
    </row>
    <row r="306" spans="1:3" x14ac:dyDescent="0.25">
      <c r="A306" s="4"/>
      <c r="B306" s="4"/>
      <c r="C306" s="4"/>
    </row>
    <row r="307" spans="1:3" x14ac:dyDescent="0.25">
      <c r="A307" s="4"/>
      <c r="B307" s="4"/>
      <c r="C307" s="4"/>
    </row>
    <row r="308" spans="1:3" x14ac:dyDescent="0.25">
      <c r="A308" s="4"/>
      <c r="B308" s="4"/>
      <c r="C308" s="4"/>
    </row>
    <row r="309" spans="1:3" x14ac:dyDescent="0.25">
      <c r="A309" s="4"/>
      <c r="B309" s="4"/>
      <c r="C309" s="4"/>
    </row>
    <row r="310" spans="1:3" x14ac:dyDescent="0.25">
      <c r="A310" s="4"/>
      <c r="B310" s="4"/>
      <c r="C310" s="4"/>
    </row>
    <row r="311" spans="1:3" x14ac:dyDescent="0.25">
      <c r="A311" s="4"/>
      <c r="B311" s="4"/>
      <c r="C311" s="4"/>
    </row>
    <row r="312" spans="1:3" x14ac:dyDescent="0.25">
      <c r="A312" s="4"/>
      <c r="B312" s="4"/>
      <c r="C312" s="4"/>
    </row>
    <row r="313" spans="1:3" x14ac:dyDescent="0.25">
      <c r="A313" s="4"/>
      <c r="B313" s="4"/>
      <c r="C313" s="4"/>
    </row>
    <row r="314" spans="1:3" x14ac:dyDescent="0.25">
      <c r="A314" s="4"/>
      <c r="B314" s="4"/>
      <c r="C314" s="4"/>
    </row>
    <row r="315" spans="1:3" x14ac:dyDescent="0.25">
      <c r="A315" s="4"/>
      <c r="B315" s="4"/>
      <c r="C315" s="4"/>
    </row>
    <row r="316" spans="1:3" x14ac:dyDescent="0.25">
      <c r="A316" s="4"/>
      <c r="B316" s="4"/>
      <c r="C316" s="4"/>
    </row>
    <row r="317" spans="1:3" x14ac:dyDescent="0.25">
      <c r="A317" s="4"/>
      <c r="B317" s="4"/>
      <c r="C317" s="4"/>
    </row>
    <row r="318" spans="1:3" x14ac:dyDescent="0.25">
      <c r="A318" s="4"/>
      <c r="B318" s="4"/>
      <c r="C318" s="4"/>
    </row>
    <row r="319" spans="1:3" x14ac:dyDescent="0.25">
      <c r="A319" s="4"/>
      <c r="B319" s="4"/>
      <c r="C319" s="4"/>
    </row>
    <row r="320" spans="1:3" x14ac:dyDescent="0.25">
      <c r="A320" s="4"/>
      <c r="B320" s="4"/>
      <c r="C320" s="4"/>
    </row>
    <row r="321" spans="1:3" x14ac:dyDescent="0.25">
      <c r="A321" s="4"/>
      <c r="B321" s="4"/>
      <c r="C321" s="4"/>
    </row>
    <row r="322" spans="1:3" x14ac:dyDescent="0.25">
      <c r="A322" s="4"/>
      <c r="B322" s="4"/>
      <c r="C322" s="4"/>
    </row>
    <row r="323" spans="1:3" x14ac:dyDescent="0.25">
      <c r="A323" s="4"/>
      <c r="B323" s="4"/>
      <c r="C323" s="4"/>
    </row>
    <row r="324" spans="1:3" x14ac:dyDescent="0.25">
      <c r="A324" s="4"/>
      <c r="B324" s="4"/>
      <c r="C324" s="4"/>
    </row>
    <row r="325" spans="1:3" x14ac:dyDescent="0.25">
      <c r="A325" s="4"/>
      <c r="B325" s="4"/>
      <c r="C325" s="4"/>
    </row>
    <row r="326" spans="1:3" x14ac:dyDescent="0.25">
      <c r="A326" s="4"/>
      <c r="B326" s="4"/>
      <c r="C326" s="4"/>
    </row>
    <row r="327" spans="1:3" x14ac:dyDescent="0.25">
      <c r="A327" s="4"/>
      <c r="B327" s="4"/>
      <c r="C327" s="4"/>
    </row>
    <row r="328" spans="1:3" x14ac:dyDescent="0.25">
      <c r="A328" s="4"/>
      <c r="B328" s="4"/>
      <c r="C328" s="4"/>
    </row>
    <row r="329" spans="1:3" x14ac:dyDescent="0.25">
      <c r="A329" s="4"/>
      <c r="B329" s="4"/>
      <c r="C329" s="4"/>
    </row>
    <row r="330" spans="1:3" x14ac:dyDescent="0.25">
      <c r="A330" s="4"/>
      <c r="B330" s="4"/>
      <c r="C330" s="4"/>
    </row>
    <row r="331" spans="1:3" x14ac:dyDescent="0.25">
      <c r="A331" s="4"/>
      <c r="B331" s="4"/>
      <c r="C331" s="4"/>
    </row>
    <row r="332" spans="1:3" x14ac:dyDescent="0.25">
      <c r="A332" s="4"/>
      <c r="B332" s="4"/>
      <c r="C332" s="4"/>
    </row>
    <row r="333" spans="1:3" x14ac:dyDescent="0.25">
      <c r="A333" s="4"/>
      <c r="B333" s="4"/>
      <c r="C333" s="4"/>
    </row>
    <row r="334" spans="1:3" x14ac:dyDescent="0.25">
      <c r="A334" s="4"/>
      <c r="B334" s="4"/>
      <c r="C334" s="4"/>
    </row>
    <row r="335" spans="1:3" x14ac:dyDescent="0.25">
      <c r="A335" s="4"/>
      <c r="B335" s="4"/>
      <c r="C335" s="4"/>
    </row>
    <row r="336" spans="1:3" x14ac:dyDescent="0.25">
      <c r="A336" s="4"/>
      <c r="B336" s="4"/>
      <c r="C336" s="4"/>
    </row>
    <row r="337" spans="1:3" x14ac:dyDescent="0.25">
      <c r="A337" s="4"/>
      <c r="B337" s="4"/>
      <c r="C337" s="4"/>
    </row>
    <row r="338" spans="1:3" x14ac:dyDescent="0.25">
      <c r="A338" s="4"/>
      <c r="B338" s="4"/>
      <c r="C338" s="4"/>
    </row>
    <row r="339" spans="1:3" x14ac:dyDescent="0.25">
      <c r="A339" s="4"/>
      <c r="B339" s="4"/>
      <c r="C339" s="4"/>
    </row>
    <row r="340" spans="1:3" x14ac:dyDescent="0.25">
      <c r="A340" s="4"/>
      <c r="B340" s="4"/>
      <c r="C340" s="4"/>
    </row>
    <row r="341" spans="1:3" x14ac:dyDescent="0.25">
      <c r="A341" s="4"/>
      <c r="B341" s="4"/>
      <c r="C341" s="4"/>
    </row>
    <row r="342" spans="1:3" x14ac:dyDescent="0.25">
      <c r="A342" s="4"/>
      <c r="B342" s="4"/>
      <c r="C342" s="4"/>
    </row>
    <row r="343" spans="1:3" x14ac:dyDescent="0.25">
      <c r="A343" s="4"/>
      <c r="B343" s="4"/>
      <c r="C343" s="4"/>
    </row>
    <row r="344" spans="1:3" x14ac:dyDescent="0.25">
      <c r="A344" s="4"/>
      <c r="B344" s="4"/>
      <c r="C344" s="4"/>
    </row>
    <row r="345" spans="1:3" x14ac:dyDescent="0.25">
      <c r="A345" s="4"/>
      <c r="B345" s="4"/>
      <c r="C345" s="4"/>
    </row>
    <row r="346" spans="1:3" x14ac:dyDescent="0.25">
      <c r="A346" s="4"/>
      <c r="B346" s="4"/>
      <c r="C346" s="4"/>
    </row>
    <row r="347" spans="1:3" x14ac:dyDescent="0.25">
      <c r="A347" s="4"/>
      <c r="B347" s="4"/>
      <c r="C347" s="4"/>
    </row>
    <row r="348" spans="1:3" x14ac:dyDescent="0.25">
      <c r="A348" s="4"/>
      <c r="B348" s="4"/>
      <c r="C348" s="4"/>
    </row>
    <row r="349" spans="1:3" x14ac:dyDescent="0.25">
      <c r="A349" s="4"/>
      <c r="B349" s="4"/>
      <c r="C349" s="4"/>
    </row>
    <row r="350" spans="1:3" x14ac:dyDescent="0.25">
      <c r="A350" s="4"/>
      <c r="B350" s="4"/>
      <c r="C350" s="4"/>
    </row>
    <row r="351" spans="1:3" x14ac:dyDescent="0.25">
      <c r="A351" s="4"/>
      <c r="B351" s="4"/>
      <c r="C351" s="4"/>
    </row>
    <row r="352" spans="1:3" x14ac:dyDescent="0.25">
      <c r="A352" s="4"/>
      <c r="B352" s="4"/>
      <c r="C352" s="4"/>
    </row>
    <row r="353" spans="1:3" x14ac:dyDescent="0.25">
      <c r="A353" s="4"/>
      <c r="B353" s="4"/>
      <c r="C353" s="4"/>
    </row>
    <row r="354" spans="1:3" x14ac:dyDescent="0.25">
      <c r="A354" s="4"/>
      <c r="B354" s="4"/>
      <c r="C354" s="4"/>
    </row>
    <row r="355" spans="1:3" x14ac:dyDescent="0.25">
      <c r="A355" s="4"/>
      <c r="B355" s="4"/>
      <c r="C355" s="4"/>
    </row>
    <row r="356" spans="1:3" x14ac:dyDescent="0.25">
      <c r="A356" s="4"/>
      <c r="B356" s="4"/>
      <c r="C356" s="4"/>
    </row>
    <row r="357" spans="1:3" x14ac:dyDescent="0.25">
      <c r="A357" s="4"/>
      <c r="B357" s="4"/>
      <c r="C357" s="4"/>
    </row>
    <row r="358" spans="1:3" x14ac:dyDescent="0.25">
      <c r="A358" s="4"/>
      <c r="B358" s="4"/>
      <c r="C358" s="4"/>
    </row>
    <row r="359" spans="1:3" x14ac:dyDescent="0.25">
      <c r="A359" s="4"/>
      <c r="B359" s="4"/>
      <c r="C359" s="4"/>
    </row>
    <row r="360" spans="1:3" x14ac:dyDescent="0.25">
      <c r="A360" s="4"/>
      <c r="B360" s="4"/>
      <c r="C360" s="4"/>
    </row>
    <row r="361" spans="1:3" x14ac:dyDescent="0.25">
      <c r="A361" s="4"/>
      <c r="B361" s="4"/>
      <c r="C361" s="4"/>
    </row>
    <row r="362" spans="1:3" x14ac:dyDescent="0.25">
      <c r="A362" s="4"/>
      <c r="B362" s="4"/>
      <c r="C362" s="4"/>
    </row>
    <row r="363" spans="1:3" x14ac:dyDescent="0.25">
      <c r="A363" s="4"/>
      <c r="B363" s="4"/>
      <c r="C363" s="4"/>
    </row>
    <row r="364" spans="1:3" x14ac:dyDescent="0.25">
      <c r="A364" s="4"/>
      <c r="B364" s="4"/>
      <c r="C364" s="4"/>
    </row>
    <row r="365" spans="1:3" x14ac:dyDescent="0.25">
      <c r="A365" s="4"/>
      <c r="B365" s="4"/>
      <c r="C365" s="4"/>
    </row>
    <row r="366" spans="1:3" x14ac:dyDescent="0.25">
      <c r="A366" s="4"/>
      <c r="B366" s="4"/>
      <c r="C366" s="4"/>
    </row>
    <row r="367" spans="1:3" x14ac:dyDescent="0.25">
      <c r="A367" s="4"/>
      <c r="B367" s="4"/>
      <c r="C367" s="4"/>
    </row>
    <row r="368" spans="1:3" x14ac:dyDescent="0.25">
      <c r="A368" s="4"/>
      <c r="B368" s="4"/>
      <c r="C368" s="4"/>
    </row>
    <row r="369" spans="1:3" x14ac:dyDescent="0.25">
      <c r="A369" s="4"/>
      <c r="B369" s="4"/>
      <c r="C369" s="4"/>
    </row>
    <row r="370" spans="1:3" x14ac:dyDescent="0.25">
      <c r="A370" s="4"/>
      <c r="B370" s="4"/>
      <c r="C370" s="4"/>
    </row>
    <row r="371" spans="1:3" x14ac:dyDescent="0.25">
      <c r="A371" s="4"/>
      <c r="B371" s="4"/>
      <c r="C371" s="4"/>
    </row>
    <row r="372" spans="1:3" x14ac:dyDescent="0.25">
      <c r="A372" s="4"/>
      <c r="B372" s="4"/>
      <c r="C372" s="4"/>
    </row>
    <row r="373" spans="1:3" x14ac:dyDescent="0.25">
      <c r="A373" s="4"/>
      <c r="B373" s="4"/>
      <c r="C373" s="4"/>
    </row>
    <row r="374" spans="1:3" x14ac:dyDescent="0.25">
      <c r="A374" s="4"/>
      <c r="B374" s="4"/>
      <c r="C374" s="4"/>
    </row>
    <row r="375" spans="1:3" x14ac:dyDescent="0.25">
      <c r="A375" s="4"/>
      <c r="B375" s="4"/>
      <c r="C375" s="4"/>
    </row>
    <row r="376" spans="1:3" x14ac:dyDescent="0.25">
      <c r="A376" s="4"/>
      <c r="B376" s="4"/>
      <c r="C376" s="4"/>
    </row>
    <row r="377" spans="1:3" x14ac:dyDescent="0.25">
      <c r="A377" s="4"/>
      <c r="B377" s="4"/>
      <c r="C377" s="4"/>
    </row>
    <row r="378" spans="1:3" x14ac:dyDescent="0.25">
      <c r="A378" s="4"/>
      <c r="B378" s="4"/>
      <c r="C378" s="4"/>
    </row>
    <row r="379" spans="1:3" x14ac:dyDescent="0.25">
      <c r="A379" s="4"/>
      <c r="B379" s="4"/>
      <c r="C379" s="4"/>
    </row>
    <row r="380" spans="1:3" x14ac:dyDescent="0.25">
      <c r="A380" s="4"/>
      <c r="B380" s="4"/>
      <c r="C380" s="4"/>
    </row>
    <row r="381" spans="1:3" x14ac:dyDescent="0.25">
      <c r="A381" s="4"/>
      <c r="B381" s="4"/>
      <c r="C381" s="4"/>
    </row>
    <row r="382" spans="1:3" x14ac:dyDescent="0.25">
      <c r="A382" s="4"/>
      <c r="B382" s="4"/>
      <c r="C382" s="4"/>
    </row>
    <row r="383" spans="1:3" x14ac:dyDescent="0.25">
      <c r="A383" s="4"/>
      <c r="B383" s="4"/>
      <c r="C383" s="4"/>
    </row>
    <row r="384" spans="1:3" x14ac:dyDescent="0.25">
      <c r="A384" s="4"/>
      <c r="B384" s="4"/>
      <c r="C384" s="4"/>
    </row>
    <row r="385" spans="1:3" x14ac:dyDescent="0.25">
      <c r="A385" s="4"/>
      <c r="B385" s="4"/>
      <c r="C385" s="4"/>
    </row>
    <row r="386" spans="1:3" x14ac:dyDescent="0.25">
      <c r="A386" s="4"/>
      <c r="B386" s="4"/>
      <c r="C386" s="4"/>
    </row>
    <row r="387" spans="1:3" x14ac:dyDescent="0.25">
      <c r="A387" s="4"/>
      <c r="B387" s="4"/>
      <c r="C387" s="4"/>
    </row>
    <row r="388" spans="1:3" x14ac:dyDescent="0.25">
      <c r="A388" s="4"/>
      <c r="B388" s="4"/>
      <c r="C388" s="4"/>
    </row>
    <row r="389" spans="1:3" x14ac:dyDescent="0.25">
      <c r="A389" s="4"/>
      <c r="B389" s="4"/>
      <c r="C389" s="4"/>
    </row>
    <row r="390" spans="1:3" x14ac:dyDescent="0.25">
      <c r="A390" s="4"/>
      <c r="B390" s="4"/>
      <c r="C390" s="4"/>
    </row>
    <row r="391" spans="1:3" x14ac:dyDescent="0.25">
      <c r="A391" s="4"/>
      <c r="B391" s="4"/>
      <c r="C391" s="4"/>
    </row>
    <row r="392" spans="1:3" x14ac:dyDescent="0.25">
      <c r="A392" s="4"/>
      <c r="B392" s="4"/>
      <c r="C392" s="4"/>
    </row>
    <row r="393" spans="1:3" x14ac:dyDescent="0.25">
      <c r="A393" s="4"/>
      <c r="B393" s="4"/>
      <c r="C393" s="4"/>
    </row>
    <row r="394" spans="1:3" x14ac:dyDescent="0.25">
      <c r="A394" s="4"/>
      <c r="B394" s="4"/>
      <c r="C394" s="4"/>
    </row>
    <row r="395" spans="1:3" x14ac:dyDescent="0.25">
      <c r="A395" s="4"/>
      <c r="B395" s="4"/>
      <c r="C395" s="4"/>
    </row>
    <row r="396" spans="1:3" x14ac:dyDescent="0.25">
      <c r="A396" s="4"/>
      <c r="B396" s="4"/>
      <c r="C396" s="4"/>
    </row>
    <row r="397" spans="1:3" x14ac:dyDescent="0.25">
      <c r="A397" s="4"/>
      <c r="B397" s="4"/>
      <c r="C397" s="4"/>
    </row>
    <row r="398" spans="1:3" x14ac:dyDescent="0.25">
      <c r="A398" s="4"/>
      <c r="B398" s="4"/>
      <c r="C398" s="4"/>
    </row>
    <row r="399" spans="1:3" x14ac:dyDescent="0.25">
      <c r="A399" s="4"/>
      <c r="B399" s="4"/>
      <c r="C399" s="4"/>
    </row>
    <row r="400" spans="1:3" x14ac:dyDescent="0.25">
      <c r="A400" s="4"/>
      <c r="B400" s="4"/>
      <c r="C400" s="4"/>
    </row>
    <row r="401" spans="1:3" x14ac:dyDescent="0.25">
      <c r="A401" s="4"/>
      <c r="B401" s="4"/>
      <c r="C401" s="4"/>
    </row>
    <row r="402" spans="1:3" x14ac:dyDescent="0.25">
      <c r="A402" s="4"/>
      <c r="B402" s="4"/>
      <c r="C402" s="4"/>
    </row>
    <row r="403" spans="1:3" x14ac:dyDescent="0.25">
      <c r="A403" s="4"/>
      <c r="B403" s="4"/>
      <c r="C403" s="4"/>
    </row>
    <row r="404" spans="1:3" x14ac:dyDescent="0.25">
      <c r="A404" s="4"/>
      <c r="B404" s="4"/>
      <c r="C404" s="4"/>
    </row>
    <row r="405" spans="1:3" x14ac:dyDescent="0.25">
      <c r="A405" s="4"/>
      <c r="B405" s="4"/>
      <c r="C405" s="4"/>
    </row>
    <row r="406" spans="1:3" x14ac:dyDescent="0.25">
      <c r="A406" s="4"/>
      <c r="B406" s="4"/>
      <c r="C406" s="4"/>
    </row>
    <row r="407" spans="1:3" x14ac:dyDescent="0.25">
      <c r="A407" s="4"/>
      <c r="B407" s="4"/>
      <c r="C407" s="4"/>
    </row>
    <row r="408" spans="1:3" x14ac:dyDescent="0.25">
      <c r="A408" s="4"/>
      <c r="B408" s="4"/>
      <c r="C408" s="4"/>
    </row>
    <row r="409" spans="1:3" x14ac:dyDescent="0.25">
      <c r="A409" s="4"/>
      <c r="B409" s="4"/>
      <c r="C409" s="4"/>
    </row>
    <row r="410" spans="1:3" x14ac:dyDescent="0.25">
      <c r="A410" s="4"/>
      <c r="B410" s="4"/>
      <c r="C410" s="4"/>
    </row>
    <row r="411" spans="1:3" x14ac:dyDescent="0.25">
      <c r="A411" s="4"/>
      <c r="B411" s="4"/>
      <c r="C411" s="4"/>
    </row>
    <row r="412" spans="1:3" x14ac:dyDescent="0.25">
      <c r="A412" s="4"/>
      <c r="B412" s="4"/>
      <c r="C412" s="4"/>
    </row>
    <row r="413" spans="1:3" x14ac:dyDescent="0.25">
      <c r="A413" s="4"/>
      <c r="B413" s="4"/>
      <c r="C413" s="4"/>
    </row>
    <row r="414" spans="1:3" x14ac:dyDescent="0.25">
      <c r="A414" s="4"/>
      <c r="B414" s="4"/>
      <c r="C414" s="4"/>
    </row>
    <row r="415" spans="1:3" x14ac:dyDescent="0.25">
      <c r="A415" s="4"/>
      <c r="B415" s="4"/>
      <c r="C415" s="4"/>
    </row>
    <row r="416" spans="1:3" x14ac:dyDescent="0.25">
      <c r="A416" s="4"/>
      <c r="B416" s="4"/>
      <c r="C416" s="4"/>
    </row>
    <row r="417" spans="1:3" x14ac:dyDescent="0.25">
      <c r="A417" s="4"/>
      <c r="B417" s="4"/>
      <c r="C417" s="4"/>
    </row>
    <row r="418" spans="1:3" x14ac:dyDescent="0.25">
      <c r="A418" s="4"/>
      <c r="B418" s="4"/>
      <c r="C418" s="4"/>
    </row>
    <row r="419" spans="1:3" x14ac:dyDescent="0.25">
      <c r="A419" s="4"/>
      <c r="B419" s="4"/>
      <c r="C419" s="4"/>
    </row>
    <row r="420" spans="1:3" x14ac:dyDescent="0.25">
      <c r="A420" s="4"/>
      <c r="B420" s="4"/>
      <c r="C420" s="4"/>
    </row>
    <row r="421" spans="1:3" x14ac:dyDescent="0.25">
      <c r="A421" s="4"/>
      <c r="B421" s="4"/>
      <c r="C421" s="4"/>
    </row>
    <row r="422" spans="1:3" x14ac:dyDescent="0.25">
      <c r="A422" s="4"/>
      <c r="B422" s="4"/>
      <c r="C422" s="4"/>
    </row>
    <row r="423" spans="1:3" x14ac:dyDescent="0.25">
      <c r="A423" s="4"/>
      <c r="B423" s="4"/>
      <c r="C423" s="4"/>
    </row>
    <row r="424" spans="1:3" x14ac:dyDescent="0.25">
      <c r="A424" s="4"/>
      <c r="B424" s="4"/>
      <c r="C424" s="4"/>
    </row>
    <row r="425" spans="1:3" x14ac:dyDescent="0.25">
      <c r="A425" s="4"/>
      <c r="B425" s="4"/>
      <c r="C425" s="4"/>
    </row>
    <row r="426" spans="1:3" x14ac:dyDescent="0.25">
      <c r="A426" s="4"/>
      <c r="B426" s="4"/>
      <c r="C426" s="4"/>
    </row>
    <row r="427" spans="1:3" x14ac:dyDescent="0.25">
      <c r="A427" s="4"/>
      <c r="B427" s="4"/>
      <c r="C427" s="4"/>
    </row>
    <row r="428" spans="1:3" x14ac:dyDescent="0.25">
      <c r="A428" s="4"/>
      <c r="B428" s="4"/>
      <c r="C428" s="4"/>
    </row>
    <row r="429" spans="1:3" x14ac:dyDescent="0.25">
      <c r="A429" s="4"/>
      <c r="B429" s="4"/>
      <c r="C429" s="4"/>
    </row>
    <row r="430" spans="1:3" x14ac:dyDescent="0.25">
      <c r="A430" s="4"/>
      <c r="B430" s="4"/>
      <c r="C430" s="4"/>
    </row>
    <row r="431" spans="1:3" x14ac:dyDescent="0.25">
      <c r="A431" s="4"/>
      <c r="B431" s="4"/>
      <c r="C431" s="4"/>
    </row>
    <row r="432" spans="1:3" x14ac:dyDescent="0.25">
      <c r="A432" s="4"/>
      <c r="B432" s="4"/>
      <c r="C432" s="4"/>
    </row>
    <row r="433" spans="1:3" x14ac:dyDescent="0.25">
      <c r="A433" s="4"/>
      <c r="B433" s="4"/>
      <c r="C433" s="4"/>
    </row>
    <row r="434" spans="1:3" x14ac:dyDescent="0.25">
      <c r="A434" s="4"/>
      <c r="B434" s="4"/>
      <c r="C434" s="4"/>
    </row>
    <row r="435" spans="1:3" x14ac:dyDescent="0.25">
      <c r="A435" s="4"/>
      <c r="B435" s="4"/>
      <c r="C435" s="4"/>
    </row>
    <row r="436" spans="1:3" x14ac:dyDescent="0.25">
      <c r="A436" s="4"/>
      <c r="B436" s="4"/>
      <c r="C436" s="4"/>
    </row>
    <row r="437" spans="1:3" x14ac:dyDescent="0.25">
      <c r="A437" s="4"/>
      <c r="B437" s="4"/>
      <c r="C437" s="4"/>
    </row>
    <row r="438" spans="1:3" x14ac:dyDescent="0.25">
      <c r="A438" s="4"/>
      <c r="B438" s="4"/>
      <c r="C438" s="4"/>
    </row>
    <row r="439" spans="1:3" x14ac:dyDescent="0.25">
      <c r="A439" s="4"/>
      <c r="B439" s="4"/>
      <c r="C439" s="4"/>
    </row>
    <row r="440" spans="1:3" x14ac:dyDescent="0.25">
      <c r="A440" s="4"/>
      <c r="B440" s="4"/>
      <c r="C440" s="4"/>
    </row>
    <row r="441" spans="1:3" x14ac:dyDescent="0.25">
      <c r="A441" s="4"/>
      <c r="B441" s="4"/>
      <c r="C441" s="4"/>
    </row>
    <row r="442" spans="1:3" x14ac:dyDescent="0.25">
      <c r="A442" s="4"/>
      <c r="B442" s="4"/>
      <c r="C442" s="4"/>
    </row>
    <row r="443" spans="1:3" x14ac:dyDescent="0.25">
      <c r="A443" s="4"/>
      <c r="B443" s="4"/>
      <c r="C443" s="4"/>
    </row>
    <row r="444" spans="1:3" x14ac:dyDescent="0.25">
      <c r="A444" s="4"/>
      <c r="B444" s="4"/>
      <c r="C444" s="4"/>
    </row>
    <row r="445" spans="1:3" x14ac:dyDescent="0.25">
      <c r="A445" s="4"/>
      <c r="B445" s="4"/>
      <c r="C445" s="4"/>
    </row>
    <row r="446" spans="1:3" x14ac:dyDescent="0.25">
      <c r="A446" s="4"/>
      <c r="B446" s="4"/>
      <c r="C446" s="4"/>
    </row>
    <row r="447" spans="1:3" x14ac:dyDescent="0.25">
      <c r="A447" s="4"/>
      <c r="B447" s="4"/>
      <c r="C447" s="4"/>
    </row>
    <row r="448" spans="1:3" x14ac:dyDescent="0.25">
      <c r="A448" s="4"/>
      <c r="B448" s="4"/>
      <c r="C448" s="4"/>
    </row>
    <row r="449" spans="1:3" x14ac:dyDescent="0.25">
      <c r="A449" s="4"/>
      <c r="B449" s="4"/>
      <c r="C449" s="4"/>
    </row>
    <row r="450" spans="1:3" x14ac:dyDescent="0.25">
      <c r="A450" s="4"/>
      <c r="B450" s="4"/>
      <c r="C450" s="4"/>
    </row>
    <row r="451" spans="1:3" x14ac:dyDescent="0.25">
      <c r="A451" s="4"/>
      <c r="B451" s="4"/>
      <c r="C451" s="4"/>
    </row>
    <row r="452" spans="1:3" x14ac:dyDescent="0.25">
      <c r="A452" s="4"/>
      <c r="B452" s="4"/>
      <c r="C452" s="4"/>
    </row>
    <row r="453" spans="1:3" x14ac:dyDescent="0.25">
      <c r="A453" s="4"/>
      <c r="B453" s="4"/>
      <c r="C453" s="4"/>
    </row>
    <row r="454" spans="1:3" x14ac:dyDescent="0.25">
      <c r="A454" s="4"/>
      <c r="B454" s="4"/>
      <c r="C454" s="4"/>
    </row>
    <row r="455" spans="1:3" x14ac:dyDescent="0.25">
      <c r="A455" s="4"/>
      <c r="B455" s="4"/>
      <c r="C455" s="4"/>
    </row>
    <row r="456" spans="1:3" x14ac:dyDescent="0.25">
      <c r="A456" s="4"/>
      <c r="B456" s="4"/>
      <c r="C456" s="4"/>
    </row>
    <row r="457" spans="1:3" x14ac:dyDescent="0.25">
      <c r="A457" s="4"/>
      <c r="B457" s="4"/>
      <c r="C457" s="4"/>
    </row>
    <row r="458" spans="1:3" x14ac:dyDescent="0.25">
      <c r="A458" s="4"/>
      <c r="B458" s="4"/>
      <c r="C458" s="4"/>
    </row>
    <row r="459" spans="1:3" x14ac:dyDescent="0.25">
      <c r="A459" s="4"/>
      <c r="B459" s="4"/>
      <c r="C459" s="4"/>
    </row>
    <row r="460" spans="1:3" x14ac:dyDescent="0.25">
      <c r="A460" s="4"/>
      <c r="B460" s="4"/>
      <c r="C460" s="4"/>
    </row>
    <row r="461" spans="1:3" x14ac:dyDescent="0.25">
      <c r="A461" s="4"/>
      <c r="B461" s="4"/>
      <c r="C461" s="4"/>
    </row>
    <row r="462" spans="1:3" x14ac:dyDescent="0.25">
      <c r="A462" s="4"/>
      <c r="B462" s="4"/>
      <c r="C462" s="4"/>
    </row>
    <row r="463" spans="1:3" x14ac:dyDescent="0.25">
      <c r="A463" s="4"/>
      <c r="B463" s="4"/>
      <c r="C463" s="4"/>
    </row>
    <row r="464" spans="1:3" x14ac:dyDescent="0.25">
      <c r="A464" s="4"/>
      <c r="B464" s="4"/>
      <c r="C464" s="4"/>
    </row>
    <row r="465" spans="1:3" x14ac:dyDescent="0.25">
      <c r="A465" s="4"/>
      <c r="B465" s="4"/>
      <c r="C465" s="4"/>
    </row>
    <row r="466" spans="1:3" x14ac:dyDescent="0.25">
      <c r="A466" s="4"/>
      <c r="B466" s="4"/>
      <c r="C466" s="4"/>
    </row>
    <row r="467" spans="1:3" x14ac:dyDescent="0.25">
      <c r="A467" s="4"/>
      <c r="B467" s="4"/>
      <c r="C467" s="4"/>
    </row>
    <row r="468" spans="1:3" x14ac:dyDescent="0.25">
      <c r="A468" s="4"/>
      <c r="B468" s="4"/>
      <c r="C468" s="4"/>
    </row>
    <row r="469" spans="1:3" x14ac:dyDescent="0.25">
      <c r="A469" s="4"/>
      <c r="B469" s="4"/>
      <c r="C469" s="4"/>
    </row>
    <row r="470" spans="1:3" x14ac:dyDescent="0.25">
      <c r="A470" s="4"/>
      <c r="B470" s="4"/>
      <c r="C470" s="4"/>
    </row>
    <row r="471" spans="1:3" x14ac:dyDescent="0.25">
      <c r="A471" s="4"/>
      <c r="B471" s="4"/>
      <c r="C471" s="4"/>
    </row>
    <row r="472" spans="1:3" x14ac:dyDescent="0.25">
      <c r="A472" s="4"/>
      <c r="B472" s="4"/>
      <c r="C472" s="4"/>
    </row>
    <row r="473" spans="1:3" x14ac:dyDescent="0.25">
      <c r="A473" s="4"/>
      <c r="B473" s="4"/>
      <c r="C473" s="4"/>
    </row>
    <row r="474" spans="1:3" x14ac:dyDescent="0.25">
      <c r="A474" s="4"/>
      <c r="B474" s="4"/>
      <c r="C474" s="4"/>
    </row>
    <row r="475" spans="1:3" x14ac:dyDescent="0.25">
      <c r="A475" s="4"/>
      <c r="B475" s="4"/>
      <c r="C475" s="4"/>
    </row>
    <row r="476" spans="1:3" x14ac:dyDescent="0.25">
      <c r="A476" s="4"/>
      <c r="B476" s="4"/>
      <c r="C476" s="4"/>
    </row>
    <row r="477" spans="1:3" x14ac:dyDescent="0.25">
      <c r="A477" s="4"/>
      <c r="B477" s="4"/>
      <c r="C477" s="4"/>
    </row>
    <row r="478" spans="1:3" x14ac:dyDescent="0.25">
      <c r="A478" s="4"/>
      <c r="B478" s="4"/>
      <c r="C478" s="4"/>
    </row>
    <row r="479" spans="1:3" x14ac:dyDescent="0.25">
      <c r="A479" s="4"/>
      <c r="B479" s="4"/>
      <c r="C479" s="4"/>
    </row>
    <row r="480" spans="1:3" x14ac:dyDescent="0.25">
      <c r="A480" s="4"/>
      <c r="B480" s="4"/>
      <c r="C480" s="4"/>
    </row>
    <row r="481" spans="1:3" x14ac:dyDescent="0.25">
      <c r="A481" s="4"/>
      <c r="B481" s="4"/>
      <c r="C481" s="4"/>
    </row>
    <row r="482" spans="1:3" x14ac:dyDescent="0.25">
      <c r="A482" s="4"/>
      <c r="B482" s="4"/>
      <c r="C482" s="4"/>
    </row>
    <row r="483" spans="1:3" x14ac:dyDescent="0.25">
      <c r="A483" s="4"/>
      <c r="B483" s="4"/>
      <c r="C483" s="4"/>
    </row>
    <row r="484" spans="1:3" x14ac:dyDescent="0.25">
      <c r="A484" s="4"/>
      <c r="B484" s="4"/>
      <c r="C484" s="4"/>
    </row>
    <row r="485" spans="1:3" x14ac:dyDescent="0.25">
      <c r="A485" s="4"/>
      <c r="B485" s="4"/>
      <c r="C485" s="4"/>
    </row>
    <row r="486" spans="1:3" x14ac:dyDescent="0.25">
      <c r="A486" s="4"/>
      <c r="B486" s="4"/>
      <c r="C486" s="4"/>
    </row>
    <row r="487" spans="1:3" x14ac:dyDescent="0.25">
      <c r="A487" s="4"/>
      <c r="B487" s="4"/>
      <c r="C487" s="4"/>
    </row>
    <row r="488" spans="1:3" x14ac:dyDescent="0.25">
      <c r="A488" s="4"/>
      <c r="B488" s="4"/>
      <c r="C488" s="4"/>
    </row>
    <row r="489" spans="1:3" x14ac:dyDescent="0.25">
      <c r="A489" s="4"/>
      <c r="B489" s="4"/>
      <c r="C489" s="4"/>
    </row>
    <row r="490" spans="1:3" x14ac:dyDescent="0.25">
      <c r="A490" s="4"/>
      <c r="B490" s="4"/>
      <c r="C490" s="4"/>
    </row>
    <row r="491" spans="1:3" x14ac:dyDescent="0.25">
      <c r="A491" s="4"/>
      <c r="B491" s="4"/>
      <c r="C491" s="4"/>
    </row>
    <row r="492" spans="1:3" x14ac:dyDescent="0.25">
      <c r="A492" s="4"/>
      <c r="B492" s="4"/>
      <c r="C492" s="4"/>
    </row>
    <row r="493" spans="1:3" x14ac:dyDescent="0.25">
      <c r="A493" s="4"/>
      <c r="B493" s="4"/>
      <c r="C493" s="4"/>
    </row>
    <row r="494" spans="1:3" x14ac:dyDescent="0.25">
      <c r="A494" s="4"/>
      <c r="B494" s="4"/>
      <c r="C494" s="4"/>
    </row>
    <row r="495" spans="1:3" x14ac:dyDescent="0.25">
      <c r="A495" s="4"/>
      <c r="B495" s="4"/>
      <c r="C495" s="4"/>
    </row>
    <row r="496" spans="1:3" x14ac:dyDescent="0.25">
      <c r="A496" s="4"/>
      <c r="B496" s="4"/>
      <c r="C496" s="4"/>
    </row>
    <row r="497" spans="1:3" x14ac:dyDescent="0.25">
      <c r="A497" s="4"/>
      <c r="B497" s="4"/>
      <c r="C497" s="4"/>
    </row>
    <row r="498" spans="1:3" x14ac:dyDescent="0.25">
      <c r="A498" s="4"/>
      <c r="B498" s="4"/>
      <c r="C498" s="4"/>
    </row>
    <row r="499" spans="1:3" x14ac:dyDescent="0.25">
      <c r="A499" s="4"/>
      <c r="B499" s="4"/>
      <c r="C499" s="4"/>
    </row>
    <row r="500" spans="1:3" x14ac:dyDescent="0.25">
      <c r="A500" s="4"/>
      <c r="B500" s="4"/>
      <c r="C500" s="4"/>
    </row>
    <row r="501" spans="1:3" x14ac:dyDescent="0.25">
      <c r="A501" s="4"/>
      <c r="B501" s="4"/>
      <c r="C501" s="4"/>
    </row>
    <row r="502" spans="1:3" x14ac:dyDescent="0.25">
      <c r="A502" s="4"/>
      <c r="B502" s="4"/>
      <c r="C502" s="4"/>
    </row>
    <row r="503" spans="1:3" x14ac:dyDescent="0.25">
      <c r="A503" s="4"/>
      <c r="B503" s="4"/>
      <c r="C503" s="4"/>
    </row>
    <row r="504" spans="1:3" x14ac:dyDescent="0.25">
      <c r="A504" s="4"/>
      <c r="B504" s="4"/>
      <c r="C504" s="4"/>
    </row>
    <row r="505" spans="1:3" x14ac:dyDescent="0.25">
      <c r="A505" s="4"/>
      <c r="B505" s="4"/>
      <c r="C505" s="4"/>
    </row>
    <row r="506" spans="1:3" x14ac:dyDescent="0.25">
      <c r="A506" s="4"/>
      <c r="B506" s="4"/>
      <c r="C506" s="4"/>
    </row>
    <row r="507" spans="1:3" x14ac:dyDescent="0.25">
      <c r="A507" s="4"/>
      <c r="B507" s="4"/>
      <c r="C507" s="4"/>
    </row>
    <row r="508" spans="1:3" x14ac:dyDescent="0.25">
      <c r="A508" s="4"/>
      <c r="B508" s="4"/>
      <c r="C508" s="4"/>
    </row>
    <row r="509" spans="1:3" x14ac:dyDescent="0.25">
      <c r="A509" s="4"/>
      <c r="B509" s="4"/>
      <c r="C509" s="4"/>
    </row>
    <row r="510" spans="1:3" x14ac:dyDescent="0.25">
      <c r="A510" s="4"/>
      <c r="B510" s="4"/>
      <c r="C510" s="4"/>
    </row>
    <row r="511" spans="1:3" x14ac:dyDescent="0.25">
      <c r="A511" s="4"/>
      <c r="B511" s="4"/>
      <c r="C511" s="4"/>
    </row>
    <row r="512" spans="1:3" x14ac:dyDescent="0.25">
      <c r="A512" s="4"/>
      <c r="B512" s="4"/>
      <c r="C512" s="4"/>
    </row>
    <row r="513" spans="1:3" x14ac:dyDescent="0.25">
      <c r="A513" s="4"/>
      <c r="B513" s="4"/>
      <c r="C513" s="4"/>
    </row>
    <row r="514" spans="1:3" x14ac:dyDescent="0.25">
      <c r="A514" s="4"/>
      <c r="B514" s="4"/>
      <c r="C514" s="4"/>
    </row>
    <row r="515" spans="1:3" x14ac:dyDescent="0.25">
      <c r="A515" s="4"/>
      <c r="B515" s="4"/>
      <c r="C515" s="4"/>
    </row>
    <row r="516" spans="1:3" x14ac:dyDescent="0.25">
      <c r="A516" s="4"/>
      <c r="B516" s="4"/>
      <c r="C516" s="4"/>
    </row>
    <row r="517" spans="1:3" x14ac:dyDescent="0.25">
      <c r="A517" s="4"/>
      <c r="B517" s="4"/>
      <c r="C517" s="4"/>
    </row>
    <row r="518" spans="1:3" x14ac:dyDescent="0.25">
      <c r="A518" s="4"/>
      <c r="B518" s="4"/>
      <c r="C518" s="4"/>
    </row>
    <row r="519" spans="1:3" x14ac:dyDescent="0.25">
      <c r="A519" s="4"/>
      <c r="B519" s="4"/>
      <c r="C519" s="4"/>
    </row>
    <row r="520" spans="1:3" x14ac:dyDescent="0.25">
      <c r="A520" s="4"/>
      <c r="B520" s="4"/>
      <c r="C520" s="4"/>
    </row>
    <row r="521" spans="1:3" x14ac:dyDescent="0.25">
      <c r="A521" s="4"/>
      <c r="B521" s="4"/>
      <c r="C521" s="4"/>
    </row>
    <row r="522" spans="1:3" x14ac:dyDescent="0.25">
      <c r="A522" s="4"/>
      <c r="B522" s="4"/>
      <c r="C522" s="4"/>
    </row>
    <row r="523" spans="1:3" x14ac:dyDescent="0.25">
      <c r="A523" s="4"/>
      <c r="B523" s="4"/>
      <c r="C523" s="4"/>
    </row>
    <row r="524" spans="1:3" x14ac:dyDescent="0.25">
      <c r="A524" s="4"/>
      <c r="B524" s="4"/>
      <c r="C524" s="4"/>
    </row>
    <row r="525" spans="1:3" x14ac:dyDescent="0.25">
      <c r="A525" s="4"/>
      <c r="B525" s="4"/>
      <c r="C525" s="4"/>
    </row>
    <row r="526" spans="1:3" x14ac:dyDescent="0.25">
      <c r="A526" s="4"/>
      <c r="B526" s="4"/>
      <c r="C526" s="4"/>
    </row>
    <row r="527" spans="1:3" x14ac:dyDescent="0.25">
      <c r="A527" s="4"/>
      <c r="B527" s="4"/>
      <c r="C527" s="4"/>
    </row>
    <row r="528" spans="1:3" x14ac:dyDescent="0.25">
      <c r="A528" s="4"/>
      <c r="B528" s="4"/>
      <c r="C528" s="4"/>
    </row>
    <row r="529" spans="1:3" x14ac:dyDescent="0.25">
      <c r="A529" s="4"/>
      <c r="B529" s="4"/>
      <c r="C529" s="4"/>
    </row>
    <row r="530" spans="1:3" x14ac:dyDescent="0.25">
      <c r="A530" s="4"/>
      <c r="B530" s="4"/>
      <c r="C530" s="4"/>
    </row>
    <row r="531" spans="1:3" x14ac:dyDescent="0.25">
      <c r="A531" s="4"/>
      <c r="B531" s="4"/>
      <c r="C531" s="4"/>
    </row>
    <row r="532" spans="1:3" x14ac:dyDescent="0.25">
      <c r="A532" s="4"/>
      <c r="B532" s="4"/>
      <c r="C532" s="4"/>
    </row>
    <row r="533" spans="1:3" x14ac:dyDescent="0.25">
      <c r="A533" s="4"/>
      <c r="B533" s="4"/>
      <c r="C533" s="4"/>
    </row>
    <row r="534" spans="1:3" x14ac:dyDescent="0.25">
      <c r="A534" s="4"/>
      <c r="B534" s="4"/>
      <c r="C534" s="4"/>
    </row>
    <row r="535" spans="1:3" x14ac:dyDescent="0.25">
      <c r="A535" s="4"/>
      <c r="B535" s="4"/>
      <c r="C535" s="4"/>
    </row>
    <row r="536" spans="1:3" x14ac:dyDescent="0.25">
      <c r="A536" s="4"/>
      <c r="B536" s="4"/>
      <c r="C536" s="4"/>
    </row>
    <row r="537" spans="1:3" x14ac:dyDescent="0.25">
      <c r="A537" s="4"/>
      <c r="B537" s="4"/>
      <c r="C537" s="4"/>
    </row>
    <row r="538" spans="1:3" x14ac:dyDescent="0.25">
      <c r="A538" s="4"/>
      <c r="B538" s="4"/>
      <c r="C538" s="4"/>
    </row>
    <row r="539" spans="1:3" x14ac:dyDescent="0.25">
      <c r="A539" s="4"/>
      <c r="B539" s="4"/>
      <c r="C539" s="4"/>
    </row>
    <row r="540" spans="1:3" x14ac:dyDescent="0.25">
      <c r="A540" s="4"/>
      <c r="B540" s="4"/>
      <c r="C540" s="4"/>
    </row>
    <row r="541" spans="1:3" x14ac:dyDescent="0.25">
      <c r="A541" s="4"/>
      <c r="B541" s="4"/>
      <c r="C541" s="4"/>
    </row>
    <row r="542" spans="1:3" x14ac:dyDescent="0.25">
      <c r="A542" s="4"/>
      <c r="B542" s="4"/>
      <c r="C542" s="4"/>
    </row>
    <row r="543" spans="1:3" x14ac:dyDescent="0.25">
      <c r="A543" s="4"/>
      <c r="B543" s="4"/>
      <c r="C543" s="4"/>
    </row>
    <row r="544" spans="1:3" x14ac:dyDescent="0.25">
      <c r="A544" s="4"/>
      <c r="B544" s="4"/>
      <c r="C544" s="4"/>
    </row>
    <row r="545" spans="1:3" x14ac:dyDescent="0.25">
      <c r="A545" s="4"/>
      <c r="B545" s="4"/>
      <c r="C545" s="4"/>
    </row>
    <row r="546" spans="1:3" x14ac:dyDescent="0.25">
      <c r="A546" s="4"/>
      <c r="B546" s="4"/>
      <c r="C546" s="4"/>
    </row>
    <row r="547" spans="1:3" x14ac:dyDescent="0.25">
      <c r="A547" s="4"/>
      <c r="B547" s="4"/>
      <c r="C547" s="4"/>
    </row>
    <row r="548" spans="1:3" x14ac:dyDescent="0.25">
      <c r="A548" s="4"/>
      <c r="B548" s="4"/>
      <c r="C548" s="4"/>
    </row>
    <row r="549" spans="1:3" x14ac:dyDescent="0.25">
      <c r="A549" s="4"/>
      <c r="B549" s="4"/>
      <c r="C549" s="4"/>
    </row>
    <row r="550" spans="1:3" x14ac:dyDescent="0.25">
      <c r="A550" s="4"/>
      <c r="B550" s="4"/>
      <c r="C550" s="4"/>
    </row>
    <row r="551" spans="1:3" x14ac:dyDescent="0.25">
      <c r="A551" s="4"/>
      <c r="B551" s="4"/>
      <c r="C551" s="4"/>
    </row>
    <row r="552" spans="1:3" x14ac:dyDescent="0.25">
      <c r="A552" s="4"/>
      <c r="B552" s="4"/>
      <c r="C552" s="4"/>
    </row>
    <row r="553" spans="1:3" x14ac:dyDescent="0.25">
      <c r="A553" s="4"/>
      <c r="B553" s="4"/>
      <c r="C553" s="4"/>
    </row>
    <row r="554" spans="1:3" x14ac:dyDescent="0.25">
      <c r="A554" s="4"/>
      <c r="B554" s="4"/>
      <c r="C554" s="4"/>
    </row>
    <row r="555" spans="1:3" x14ac:dyDescent="0.25">
      <c r="A555" s="4"/>
      <c r="B555" s="4"/>
      <c r="C555" s="4"/>
    </row>
    <row r="556" spans="1:3" x14ac:dyDescent="0.25">
      <c r="A556" s="4"/>
      <c r="B556" s="4"/>
      <c r="C556" s="4"/>
    </row>
    <row r="557" spans="1:3" x14ac:dyDescent="0.25">
      <c r="A557" s="4"/>
      <c r="B557" s="4"/>
      <c r="C557" s="4"/>
    </row>
    <row r="558" spans="1:3" x14ac:dyDescent="0.25">
      <c r="A558" s="4"/>
      <c r="B558" s="4"/>
      <c r="C558" s="4"/>
    </row>
    <row r="559" spans="1:3" x14ac:dyDescent="0.25">
      <c r="A559" s="4"/>
      <c r="B559" s="4"/>
      <c r="C559" s="4"/>
    </row>
    <row r="560" spans="1:3" x14ac:dyDescent="0.25">
      <c r="A560" s="4"/>
      <c r="B560" s="4"/>
      <c r="C560" s="4"/>
    </row>
    <row r="561" spans="1:3" x14ac:dyDescent="0.25">
      <c r="A561" s="4"/>
      <c r="B561" s="4"/>
      <c r="C561" s="4"/>
    </row>
    <row r="562" spans="1:3" x14ac:dyDescent="0.25">
      <c r="A562" s="4"/>
      <c r="B562" s="4"/>
      <c r="C562" s="4"/>
    </row>
    <row r="563" spans="1:3" x14ac:dyDescent="0.25">
      <c r="A563" s="4"/>
      <c r="B563" s="4"/>
      <c r="C563" s="4"/>
    </row>
    <row r="564" spans="1:3" x14ac:dyDescent="0.25">
      <c r="A564" s="4"/>
      <c r="B564" s="4"/>
      <c r="C564" s="4"/>
    </row>
    <row r="565" spans="1:3" x14ac:dyDescent="0.25">
      <c r="A565" s="4"/>
      <c r="B565" s="4"/>
      <c r="C565" s="4"/>
    </row>
    <row r="566" spans="1:3" x14ac:dyDescent="0.25">
      <c r="A566" s="4"/>
      <c r="B566" s="4"/>
      <c r="C566" s="4"/>
    </row>
    <row r="567" spans="1:3" x14ac:dyDescent="0.25">
      <c r="A567" s="4"/>
      <c r="B567" s="4"/>
      <c r="C567" s="4"/>
    </row>
    <row r="568" spans="1:3" x14ac:dyDescent="0.25">
      <c r="A568" s="4"/>
      <c r="B568" s="4"/>
      <c r="C568" s="4"/>
    </row>
    <row r="569" spans="1:3" x14ac:dyDescent="0.25">
      <c r="A569" s="4"/>
      <c r="B569" s="4"/>
      <c r="C569" s="4"/>
    </row>
    <row r="570" spans="1:3" x14ac:dyDescent="0.25">
      <c r="A570" s="4"/>
      <c r="B570" s="4"/>
      <c r="C570" s="4"/>
    </row>
    <row r="571" spans="1:3" x14ac:dyDescent="0.25">
      <c r="A571" s="4"/>
      <c r="B571" s="4"/>
      <c r="C571" s="4"/>
    </row>
    <row r="572" spans="1:3" x14ac:dyDescent="0.25">
      <c r="A572" s="4"/>
      <c r="B572" s="4"/>
      <c r="C572" s="4"/>
    </row>
    <row r="573" spans="1:3" x14ac:dyDescent="0.25">
      <c r="A573" s="4"/>
      <c r="B573" s="4"/>
      <c r="C573" s="4"/>
    </row>
    <row r="574" spans="1:3" x14ac:dyDescent="0.25">
      <c r="A574" s="4"/>
      <c r="B574" s="4"/>
      <c r="C574" s="4"/>
    </row>
    <row r="575" spans="1:3" x14ac:dyDescent="0.25">
      <c r="A575" s="4"/>
      <c r="B575" s="4"/>
      <c r="C575" s="4"/>
    </row>
    <row r="576" spans="1:3" x14ac:dyDescent="0.25">
      <c r="A576" s="4"/>
      <c r="B576" s="4"/>
      <c r="C576" s="4"/>
    </row>
    <row r="577" spans="1:3" x14ac:dyDescent="0.25">
      <c r="A577" s="4"/>
      <c r="B577" s="4"/>
      <c r="C577" s="4"/>
    </row>
    <row r="578" spans="1:3" x14ac:dyDescent="0.25">
      <c r="A578" s="4"/>
      <c r="B578" s="4"/>
      <c r="C578" s="4"/>
    </row>
    <row r="579" spans="1:3" x14ac:dyDescent="0.25">
      <c r="A579" s="4"/>
      <c r="B579" s="4"/>
      <c r="C579" s="4"/>
    </row>
    <row r="580" spans="1:3" x14ac:dyDescent="0.25">
      <c r="A580" s="4"/>
      <c r="B580" s="4"/>
      <c r="C580" s="4"/>
    </row>
    <row r="581" spans="1:3" x14ac:dyDescent="0.25">
      <c r="A581" s="4"/>
      <c r="B581" s="4"/>
      <c r="C581" s="4"/>
    </row>
    <row r="582" spans="1:3" x14ac:dyDescent="0.25">
      <c r="A582" s="4"/>
      <c r="B582" s="4"/>
      <c r="C582" s="4"/>
    </row>
    <row r="583" spans="1:3" x14ac:dyDescent="0.25">
      <c r="A583" s="4"/>
      <c r="B583" s="4"/>
      <c r="C583" s="4"/>
    </row>
    <row r="584" spans="1:3" x14ac:dyDescent="0.25">
      <c r="A584" s="4"/>
      <c r="B584" s="4"/>
      <c r="C584" s="4"/>
    </row>
    <row r="585" spans="1:3" x14ac:dyDescent="0.25">
      <c r="A585" s="4"/>
      <c r="B585" s="4"/>
      <c r="C585" s="4"/>
    </row>
    <row r="586" spans="1:3" x14ac:dyDescent="0.25">
      <c r="A586" s="4"/>
      <c r="B586" s="4"/>
      <c r="C586" s="4"/>
    </row>
    <row r="587" spans="1:3" x14ac:dyDescent="0.25">
      <c r="A587" s="4"/>
      <c r="B587" s="4"/>
      <c r="C587" s="4"/>
    </row>
    <row r="588" spans="1:3" x14ac:dyDescent="0.25">
      <c r="A588" s="4"/>
      <c r="B588" s="4"/>
      <c r="C588" s="4"/>
    </row>
    <row r="589" spans="1:3" x14ac:dyDescent="0.25">
      <c r="A589" s="4"/>
      <c r="B589" s="4"/>
      <c r="C589" s="4"/>
    </row>
    <row r="590" spans="1:3" x14ac:dyDescent="0.25">
      <c r="A590" s="4"/>
      <c r="B590" s="4"/>
      <c r="C590" s="4"/>
    </row>
    <row r="591" spans="1:3" x14ac:dyDescent="0.25">
      <c r="A591" s="4"/>
      <c r="B591" s="4"/>
      <c r="C591" s="4"/>
    </row>
    <row r="592" spans="1:3" x14ac:dyDescent="0.25">
      <c r="A592" s="4"/>
      <c r="B592" s="4"/>
      <c r="C592" s="4"/>
    </row>
    <row r="593" spans="1:3" x14ac:dyDescent="0.25">
      <c r="A593" s="4"/>
      <c r="B593" s="4"/>
      <c r="C593" s="4"/>
    </row>
    <row r="594" spans="1:3" x14ac:dyDescent="0.25">
      <c r="A594" s="4"/>
      <c r="B594" s="4"/>
      <c r="C594" s="4"/>
    </row>
    <row r="595" spans="1:3" x14ac:dyDescent="0.25">
      <c r="A595" s="4"/>
      <c r="B595" s="4"/>
      <c r="C595" s="4"/>
    </row>
    <row r="596" spans="1:3" x14ac:dyDescent="0.25">
      <c r="A596" s="4"/>
      <c r="B596" s="4"/>
      <c r="C596" s="4"/>
    </row>
    <row r="597" spans="1:3" x14ac:dyDescent="0.25">
      <c r="A597" s="4"/>
      <c r="B597" s="4"/>
      <c r="C597" s="4"/>
    </row>
    <row r="598" spans="1:3" x14ac:dyDescent="0.25">
      <c r="A598" s="4"/>
      <c r="B598" s="4"/>
      <c r="C598" s="4"/>
    </row>
    <row r="599" spans="1:3" x14ac:dyDescent="0.25">
      <c r="A599" s="4"/>
      <c r="B599" s="4"/>
      <c r="C599" s="4"/>
    </row>
    <row r="600" spans="1:3" x14ac:dyDescent="0.25">
      <c r="A600" s="4"/>
      <c r="B600" s="4"/>
      <c r="C600" s="4"/>
    </row>
    <row r="601" spans="1:3" x14ac:dyDescent="0.25">
      <c r="A601" s="4"/>
      <c r="B601" s="4"/>
      <c r="C601" s="4"/>
    </row>
    <row r="602" spans="1:3" x14ac:dyDescent="0.25">
      <c r="A602" s="4"/>
      <c r="B602" s="4"/>
      <c r="C602" s="4"/>
    </row>
    <row r="603" spans="1:3" x14ac:dyDescent="0.25">
      <c r="A603" s="4"/>
      <c r="B603" s="4"/>
      <c r="C603" s="4"/>
    </row>
    <row r="604" spans="1:3" x14ac:dyDescent="0.25">
      <c r="A604" s="4"/>
      <c r="B604" s="4"/>
      <c r="C604" s="4"/>
    </row>
    <row r="605" spans="1:3" x14ac:dyDescent="0.25">
      <c r="A605" s="4"/>
      <c r="B605" s="4"/>
      <c r="C605" s="4"/>
    </row>
    <row r="606" spans="1:3" x14ac:dyDescent="0.25">
      <c r="A606" s="4"/>
      <c r="B606" s="4"/>
      <c r="C606" s="4"/>
    </row>
    <row r="607" spans="1:3" x14ac:dyDescent="0.25">
      <c r="A607" s="4"/>
      <c r="B607" s="4"/>
      <c r="C607" s="4"/>
    </row>
    <row r="608" spans="1:3" x14ac:dyDescent="0.25">
      <c r="A608" s="4"/>
      <c r="B608" s="4"/>
      <c r="C608" s="4"/>
    </row>
    <row r="609" spans="1:3" x14ac:dyDescent="0.25">
      <c r="A609" s="4"/>
      <c r="B609" s="4"/>
      <c r="C609" s="4"/>
    </row>
    <row r="610" spans="1:3" x14ac:dyDescent="0.25">
      <c r="A610" s="4"/>
      <c r="B610" s="4"/>
      <c r="C610" s="4"/>
    </row>
    <row r="611" spans="1:3" x14ac:dyDescent="0.25">
      <c r="A611" s="4"/>
      <c r="B611" s="4"/>
      <c r="C611" s="4"/>
    </row>
    <row r="612" spans="1:3" x14ac:dyDescent="0.25">
      <c r="A612" s="4"/>
      <c r="B612" s="4"/>
      <c r="C612" s="4"/>
    </row>
    <row r="613" spans="1:3" x14ac:dyDescent="0.25">
      <c r="A613" s="4"/>
      <c r="B613" s="4"/>
      <c r="C613" s="4"/>
    </row>
    <row r="614" spans="1:3" x14ac:dyDescent="0.25">
      <c r="A614" s="4"/>
      <c r="B614" s="4"/>
      <c r="C614" s="4"/>
    </row>
    <row r="615" spans="1:3" x14ac:dyDescent="0.25">
      <c r="A615" s="4"/>
      <c r="B615" s="4"/>
      <c r="C615" s="4"/>
    </row>
    <row r="616" spans="1:3" x14ac:dyDescent="0.25">
      <c r="A616" s="4"/>
      <c r="B616" s="4"/>
      <c r="C616" s="4"/>
    </row>
    <row r="617" spans="1:3" x14ac:dyDescent="0.25">
      <c r="A617" s="4"/>
      <c r="B617" s="4"/>
      <c r="C617" s="4"/>
    </row>
    <row r="618" spans="1:3" x14ac:dyDescent="0.25">
      <c r="A618" s="4"/>
      <c r="B618" s="4"/>
      <c r="C618" s="4"/>
    </row>
    <row r="619" spans="1:3" x14ac:dyDescent="0.25">
      <c r="A619" s="4"/>
      <c r="B619" s="4"/>
      <c r="C619" s="4"/>
    </row>
    <row r="620" spans="1:3" x14ac:dyDescent="0.25">
      <c r="A620" s="4"/>
      <c r="B620" s="4"/>
      <c r="C620" s="4"/>
    </row>
    <row r="621" spans="1:3" x14ac:dyDescent="0.25">
      <c r="A621" s="4"/>
      <c r="B621" s="4"/>
      <c r="C621" s="4"/>
    </row>
    <row r="622" spans="1:3" x14ac:dyDescent="0.25">
      <c r="A622" s="4"/>
      <c r="B622" s="4"/>
      <c r="C622" s="4"/>
    </row>
    <row r="623" spans="1:3" x14ac:dyDescent="0.25">
      <c r="A623" s="4"/>
      <c r="B623" s="4"/>
      <c r="C623" s="4"/>
    </row>
    <row r="624" spans="1:3" x14ac:dyDescent="0.25">
      <c r="A624" s="4"/>
      <c r="B624" s="4"/>
      <c r="C624" s="4"/>
    </row>
    <row r="625" spans="1:3" x14ac:dyDescent="0.25">
      <c r="A625" s="4"/>
      <c r="B625" s="4"/>
      <c r="C625" s="4"/>
    </row>
    <row r="626" spans="1:3" x14ac:dyDescent="0.25">
      <c r="A626" s="4"/>
      <c r="B626" s="4"/>
      <c r="C626" s="4"/>
    </row>
    <row r="627" spans="1:3" x14ac:dyDescent="0.25">
      <c r="A627" s="4"/>
      <c r="B627" s="4"/>
      <c r="C627" s="4"/>
    </row>
    <row r="628" spans="1:3" x14ac:dyDescent="0.25">
      <c r="A628" s="4"/>
      <c r="B628" s="4"/>
      <c r="C628" s="4"/>
    </row>
    <row r="629" spans="1:3" x14ac:dyDescent="0.25">
      <c r="A629" s="4"/>
      <c r="B629" s="4"/>
      <c r="C629" s="4"/>
    </row>
    <row r="630" spans="1:3" x14ac:dyDescent="0.25">
      <c r="A630" s="4"/>
      <c r="B630" s="4"/>
      <c r="C630" s="4"/>
    </row>
    <row r="631" spans="1:3" x14ac:dyDescent="0.25">
      <c r="A631" s="4"/>
      <c r="B631" s="4"/>
      <c r="C631" s="4"/>
    </row>
    <row r="632" spans="1:3" x14ac:dyDescent="0.25">
      <c r="A632" s="4"/>
      <c r="B632" s="4"/>
      <c r="C632" s="4"/>
    </row>
    <row r="633" spans="1:3" x14ac:dyDescent="0.25">
      <c r="A633" s="4"/>
      <c r="B633" s="4"/>
      <c r="C633" s="4"/>
    </row>
    <row r="634" spans="1:3" x14ac:dyDescent="0.25">
      <c r="A634" s="4"/>
      <c r="B634" s="4"/>
      <c r="C634" s="4"/>
    </row>
    <row r="635" spans="1:3" x14ac:dyDescent="0.25">
      <c r="A635" s="4"/>
      <c r="B635" s="4"/>
      <c r="C635" s="4"/>
    </row>
    <row r="636" spans="1:3" x14ac:dyDescent="0.25">
      <c r="A636" s="4"/>
      <c r="B636" s="4"/>
      <c r="C636" s="4"/>
    </row>
    <row r="637" spans="1:3" x14ac:dyDescent="0.25">
      <c r="A637" s="4"/>
      <c r="B637" s="4"/>
      <c r="C637" s="4"/>
    </row>
    <row r="638" spans="1:3" x14ac:dyDescent="0.25">
      <c r="A638" s="4"/>
      <c r="B638" s="4"/>
      <c r="C638" s="4"/>
    </row>
    <row r="639" spans="1:3" x14ac:dyDescent="0.25">
      <c r="A639" s="4"/>
      <c r="B639" s="4"/>
      <c r="C639" s="4"/>
    </row>
    <row r="640" spans="1:3" x14ac:dyDescent="0.25">
      <c r="A640" s="4"/>
      <c r="B640" s="4"/>
      <c r="C640" s="4"/>
    </row>
    <row r="641" spans="1:3" x14ac:dyDescent="0.25">
      <c r="A641" s="4"/>
      <c r="B641" s="4"/>
      <c r="C641" s="4"/>
    </row>
    <row r="642" spans="1:3" x14ac:dyDescent="0.25">
      <c r="A642" s="4"/>
      <c r="B642" s="4"/>
      <c r="C642" s="4"/>
    </row>
    <row r="643" spans="1:3" x14ac:dyDescent="0.25">
      <c r="A643" s="4"/>
      <c r="B643" s="4"/>
      <c r="C643" s="4"/>
    </row>
    <row r="644" spans="1:3" x14ac:dyDescent="0.25">
      <c r="A644" s="4"/>
      <c r="B644" s="4"/>
      <c r="C644" s="4"/>
    </row>
    <row r="645" spans="1:3" x14ac:dyDescent="0.25">
      <c r="A645" s="4"/>
      <c r="B645" s="4"/>
      <c r="C645" s="4"/>
    </row>
    <row r="646" spans="1:3" x14ac:dyDescent="0.25">
      <c r="A646" s="4"/>
      <c r="B646" s="4"/>
      <c r="C646" s="4"/>
    </row>
    <row r="647" spans="1:3" x14ac:dyDescent="0.25">
      <c r="A647" s="4"/>
      <c r="B647" s="4"/>
      <c r="C647" s="4"/>
    </row>
    <row r="648" spans="1:3" x14ac:dyDescent="0.25">
      <c r="A648" s="4"/>
      <c r="B648" s="4"/>
      <c r="C648" s="4"/>
    </row>
    <row r="649" spans="1:3" x14ac:dyDescent="0.25">
      <c r="A649" s="4"/>
      <c r="B649" s="4"/>
      <c r="C649" s="4"/>
    </row>
    <row r="650" spans="1:3" x14ac:dyDescent="0.25">
      <c r="A650" s="4"/>
      <c r="B650" s="4"/>
      <c r="C650" s="4"/>
    </row>
    <row r="651" spans="1:3" x14ac:dyDescent="0.25">
      <c r="A651" s="4"/>
      <c r="B651" s="4"/>
      <c r="C651" s="4"/>
    </row>
    <row r="652" spans="1:3" x14ac:dyDescent="0.25">
      <c r="A652" s="4"/>
      <c r="B652" s="4"/>
      <c r="C652" s="4"/>
    </row>
    <row r="653" spans="1:3" x14ac:dyDescent="0.25">
      <c r="A653" s="4"/>
      <c r="B653" s="4"/>
      <c r="C653" s="4"/>
    </row>
    <row r="654" spans="1:3" x14ac:dyDescent="0.25">
      <c r="A654" s="4"/>
      <c r="B654" s="4"/>
      <c r="C654" s="4"/>
    </row>
    <row r="655" spans="1:3" x14ac:dyDescent="0.25">
      <c r="A655" s="4"/>
      <c r="B655" s="4"/>
      <c r="C655" s="4"/>
    </row>
    <row r="656" spans="1:3" x14ac:dyDescent="0.25">
      <c r="A656" s="4"/>
      <c r="B656" s="4"/>
      <c r="C656" s="4"/>
    </row>
    <row r="657" spans="1:3" x14ac:dyDescent="0.25">
      <c r="A657" s="4"/>
      <c r="B657" s="4"/>
      <c r="C657" s="4"/>
    </row>
    <row r="658" spans="1:3" x14ac:dyDescent="0.25">
      <c r="A658" s="4"/>
      <c r="B658" s="4"/>
      <c r="C658" s="4"/>
    </row>
    <row r="659" spans="1:3" x14ac:dyDescent="0.25">
      <c r="A659" s="4"/>
      <c r="B659" s="4"/>
      <c r="C659" s="4"/>
    </row>
    <row r="660" spans="1:3" x14ac:dyDescent="0.25">
      <c r="A660" s="4"/>
      <c r="B660" s="4"/>
      <c r="C660" s="4"/>
    </row>
    <row r="661" spans="1:3" x14ac:dyDescent="0.25">
      <c r="A661" s="4"/>
      <c r="B661" s="4"/>
      <c r="C661" s="4"/>
    </row>
    <row r="662" spans="1:3" x14ac:dyDescent="0.25">
      <c r="A662" s="4"/>
      <c r="B662" s="4"/>
      <c r="C662" s="4"/>
    </row>
    <row r="663" spans="1:3" x14ac:dyDescent="0.25">
      <c r="A663" s="4"/>
      <c r="B663" s="4"/>
      <c r="C663" s="4"/>
    </row>
    <row r="664" spans="1:3" x14ac:dyDescent="0.25">
      <c r="A664" s="4"/>
      <c r="B664" s="4"/>
      <c r="C664" s="4"/>
    </row>
    <row r="665" spans="1:3" x14ac:dyDescent="0.25">
      <c r="A665" s="4"/>
      <c r="B665" s="4"/>
      <c r="C665" s="4"/>
    </row>
    <row r="666" spans="1:3" x14ac:dyDescent="0.25">
      <c r="A666" s="4"/>
      <c r="B666" s="4"/>
      <c r="C666" s="4"/>
    </row>
    <row r="667" spans="1:3" x14ac:dyDescent="0.25">
      <c r="A667" s="4"/>
      <c r="B667" s="4"/>
      <c r="C667" s="4"/>
    </row>
    <row r="668" spans="1:3" x14ac:dyDescent="0.25">
      <c r="A668" s="4"/>
      <c r="B668" s="4"/>
      <c r="C668" s="4"/>
    </row>
    <row r="669" spans="1:3" x14ac:dyDescent="0.25">
      <c r="A669" s="4"/>
      <c r="B669" s="4"/>
      <c r="C669" s="4"/>
    </row>
    <row r="670" spans="1:3" x14ac:dyDescent="0.25">
      <c r="A670" s="4"/>
      <c r="B670" s="4"/>
      <c r="C670" s="4"/>
    </row>
    <row r="671" spans="1:3" x14ac:dyDescent="0.25">
      <c r="A671" s="4"/>
      <c r="B671" s="4"/>
      <c r="C671" s="4"/>
    </row>
    <row r="672" spans="1:3" x14ac:dyDescent="0.25">
      <c r="A672" s="4"/>
      <c r="B672" s="4"/>
      <c r="C672" s="4"/>
    </row>
    <row r="673" spans="1:3" x14ac:dyDescent="0.25">
      <c r="A673" s="4"/>
      <c r="B673" s="4"/>
      <c r="C673" s="4"/>
    </row>
    <row r="674" spans="1:3" x14ac:dyDescent="0.25">
      <c r="A674" s="4"/>
      <c r="B674" s="4"/>
      <c r="C674" s="4"/>
    </row>
    <row r="675" spans="1:3" x14ac:dyDescent="0.25">
      <c r="A675" s="4"/>
      <c r="B675" s="4"/>
      <c r="C675" s="4"/>
    </row>
    <row r="676" spans="1:3" x14ac:dyDescent="0.25">
      <c r="A676" s="4"/>
      <c r="B676" s="4"/>
      <c r="C676" s="4"/>
    </row>
    <row r="677" spans="1:3" x14ac:dyDescent="0.25">
      <c r="A677" s="4"/>
      <c r="B677" s="4"/>
      <c r="C677" s="4"/>
    </row>
    <row r="678" spans="1:3" x14ac:dyDescent="0.25">
      <c r="A678" s="4"/>
      <c r="B678" s="4"/>
      <c r="C678" s="4"/>
    </row>
    <row r="679" spans="1:3" x14ac:dyDescent="0.25">
      <c r="A679" s="4"/>
      <c r="B679" s="4"/>
      <c r="C679" s="4"/>
    </row>
    <row r="680" spans="1:3" x14ac:dyDescent="0.25">
      <c r="A680" s="4"/>
      <c r="B680" s="4"/>
      <c r="C680" s="4"/>
    </row>
    <row r="681" spans="1:3" x14ac:dyDescent="0.25">
      <c r="A681" s="4"/>
      <c r="B681" s="4"/>
      <c r="C681" s="4"/>
    </row>
    <row r="682" spans="1:3" x14ac:dyDescent="0.25">
      <c r="A682" s="4"/>
      <c r="B682" s="4"/>
      <c r="C682" s="4"/>
    </row>
    <row r="683" spans="1:3" x14ac:dyDescent="0.25">
      <c r="A683" s="4"/>
      <c r="B683" s="4"/>
      <c r="C683" s="4"/>
    </row>
    <row r="684" spans="1:3" x14ac:dyDescent="0.25">
      <c r="A684" s="4"/>
      <c r="B684" s="4"/>
      <c r="C684" s="4"/>
    </row>
    <row r="685" spans="1:3" x14ac:dyDescent="0.25">
      <c r="A685" s="4"/>
      <c r="B685" s="4"/>
      <c r="C685" s="4"/>
    </row>
    <row r="686" spans="1:3" x14ac:dyDescent="0.25">
      <c r="A686" s="4"/>
      <c r="B686" s="4"/>
      <c r="C686" s="4"/>
    </row>
    <row r="687" spans="1:3" x14ac:dyDescent="0.25">
      <c r="A687" s="4"/>
      <c r="B687" s="4"/>
      <c r="C687" s="4"/>
    </row>
    <row r="688" spans="1:3" x14ac:dyDescent="0.25">
      <c r="A688" s="4"/>
      <c r="B688" s="4"/>
      <c r="C688" s="4"/>
    </row>
    <row r="689" spans="1:3" x14ac:dyDescent="0.25">
      <c r="A689" s="4"/>
      <c r="B689" s="4"/>
      <c r="C689" s="4"/>
    </row>
    <row r="690" spans="1:3" x14ac:dyDescent="0.25">
      <c r="A690" s="4"/>
      <c r="B690" s="4"/>
      <c r="C690" s="4"/>
    </row>
    <row r="691" spans="1:3" x14ac:dyDescent="0.25">
      <c r="A691" s="4"/>
      <c r="B691" s="4"/>
      <c r="C691" s="4"/>
    </row>
    <row r="692" spans="1:3" x14ac:dyDescent="0.25">
      <c r="A692" s="4"/>
      <c r="B692" s="4"/>
      <c r="C692" s="4"/>
    </row>
    <row r="693" spans="1:3" x14ac:dyDescent="0.25">
      <c r="A693" s="4"/>
      <c r="B693" s="4"/>
      <c r="C693" s="4"/>
    </row>
    <row r="694" spans="1:3" x14ac:dyDescent="0.25">
      <c r="A694" s="4"/>
      <c r="B694" s="4"/>
      <c r="C694" s="4"/>
    </row>
    <row r="695" spans="1:3" x14ac:dyDescent="0.25">
      <c r="A695" s="4"/>
      <c r="B695" s="4"/>
      <c r="C695" s="4"/>
    </row>
    <row r="696" spans="1:3" x14ac:dyDescent="0.25">
      <c r="A696" s="4"/>
      <c r="B696" s="4"/>
      <c r="C696" s="4"/>
    </row>
    <row r="697" spans="1:3" x14ac:dyDescent="0.25">
      <c r="A697" s="4"/>
      <c r="B697" s="4"/>
      <c r="C697" s="4"/>
    </row>
    <row r="698" spans="1:3" x14ac:dyDescent="0.25">
      <c r="A698" s="4"/>
      <c r="B698" s="4"/>
      <c r="C698" s="4"/>
    </row>
    <row r="699" spans="1:3" x14ac:dyDescent="0.25">
      <c r="A699" s="4"/>
      <c r="B699" s="4"/>
      <c r="C699" s="4"/>
    </row>
    <row r="700" spans="1:3" x14ac:dyDescent="0.25">
      <c r="A700" s="4"/>
      <c r="B700" s="4"/>
      <c r="C700" s="4"/>
    </row>
    <row r="701" spans="1:3" x14ac:dyDescent="0.25">
      <c r="A701" s="4"/>
      <c r="B701" s="4"/>
      <c r="C701" s="4"/>
    </row>
    <row r="702" spans="1:3" x14ac:dyDescent="0.25">
      <c r="A702" s="4"/>
      <c r="B702" s="4"/>
      <c r="C702" s="4"/>
    </row>
    <row r="703" spans="1:3" x14ac:dyDescent="0.25">
      <c r="A703" s="4"/>
      <c r="B703" s="4"/>
      <c r="C703" s="4"/>
    </row>
    <row r="704" spans="1:3" x14ac:dyDescent="0.25">
      <c r="A704" s="4"/>
      <c r="B704" s="4"/>
      <c r="C704" s="4"/>
    </row>
    <row r="705" spans="1:3" x14ac:dyDescent="0.25">
      <c r="A705" s="4"/>
      <c r="B705" s="4"/>
      <c r="C705" s="4"/>
    </row>
    <row r="706" spans="1:3" x14ac:dyDescent="0.25">
      <c r="A706" s="4"/>
      <c r="B706" s="4"/>
      <c r="C706" s="4"/>
    </row>
    <row r="707" spans="1:3" x14ac:dyDescent="0.25">
      <c r="A707" s="4"/>
      <c r="B707" s="4"/>
      <c r="C707" s="4"/>
    </row>
    <row r="708" spans="1:3" x14ac:dyDescent="0.25">
      <c r="A708" s="4"/>
      <c r="B708" s="4"/>
      <c r="C708" s="4"/>
    </row>
    <row r="709" spans="1:3" x14ac:dyDescent="0.25">
      <c r="A709" s="4"/>
      <c r="B709" s="4"/>
      <c r="C709" s="4"/>
    </row>
    <row r="710" spans="1:3" x14ac:dyDescent="0.25">
      <c r="A710" s="4"/>
      <c r="B710" s="4"/>
      <c r="C710" s="4"/>
    </row>
    <row r="711" spans="1:3" x14ac:dyDescent="0.25">
      <c r="A711" s="4"/>
      <c r="B711" s="4"/>
      <c r="C711" s="4"/>
    </row>
    <row r="712" spans="1:3" x14ac:dyDescent="0.25">
      <c r="A712" s="4"/>
      <c r="B712" s="4"/>
      <c r="C712" s="4"/>
    </row>
    <row r="713" spans="1:3" x14ac:dyDescent="0.25">
      <c r="A713" s="4"/>
      <c r="B713" s="4"/>
      <c r="C713" s="4"/>
    </row>
    <row r="714" spans="1:3" x14ac:dyDescent="0.25">
      <c r="A714" s="4"/>
      <c r="B714" s="4"/>
      <c r="C714" s="4"/>
    </row>
    <row r="715" spans="1:3" x14ac:dyDescent="0.25">
      <c r="A715" s="4"/>
      <c r="B715" s="4"/>
      <c r="C715" s="4"/>
    </row>
    <row r="716" spans="1:3" x14ac:dyDescent="0.25">
      <c r="A716" s="4"/>
      <c r="B716" s="4"/>
      <c r="C716" s="4"/>
    </row>
    <row r="717" spans="1:3" x14ac:dyDescent="0.25">
      <c r="A717" s="4"/>
      <c r="B717" s="4"/>
      <c r="C717" s="4"/>
    </row>
    <row r="718" spans="1:3" x14ac:dyDescent="0.25">
      <c r="A718" s="4"/>
      <c r="B718" s="4"/>
      <c r="C718" s="4"/>
    </row>
    <row r="719" spans="1:3" x14ac:dyDescent="0.25">
      <c r="A719" s="4"/>
      <c r="B719" s="4"/>
      <c r="C719" s="4"/>
    </row>
    <row r="720" spans="1:3" x14ac:dyDescent="0.25">
      <c r="A720" s="4"/>
      <c r="B720" s="4"/>
      <c r="C720" s="4"/>
    </row>
    <row r="721" spans="1:3" x14ac:dyDescent="0.25">
      <c r="A721" s="4"/>
      <c r="B721" s="4"/>
      <c r="C721" s="4"/>
    </row>
    <row r="722" spans="1:3" x14ac:dyDescent="0.25">
      <c r="A722" s="4"/>
      <c r="B722" s="4"/>
      <c r="C722" s="4"/>
    </row>
    <row r="723" spans="1:3" x14ac:dyDescent="0.25">
      <c r="A723" s="4"/>
      <c r="B723" s="4"/>
      <c r="C723" s="4"/>
    </row>
    <row r="724" spans="1:3" x14ac:dyDescent="0.25">
      <c r="A724" s="4"/>
      <c r="B724" s="4"/>
      <c r="C724" s="4"/>
    </row>
    <row r="725" spans="1:3" x14ac:dyDescent="0.25">
      <c r="A725" s="4"/>
      <c r="B725" s="4"/>
      <c r="C725" s="4"/>
    </row>
    <row r="726" spans="1:3" x14ac:dyDescent="0.25">
      <c r="A726" s="4"/>
      <c r="B726" s="4"/>
      <c r="C726" s="4"/>
    </row>
    <row r="727" spans="1:3" x14ac:dyDescent="0.25">
      <c r="A727" s="4"/>
      <c r="B727" s="4"/>
      <c r="C727" s="4"/>
    </row>
    <row r="728" spans="1:3" x14ac:dyDescent="0.25">
      <c r="A728" s="4"/>
      <c r="B728" s="4"/>
      <c r="C728" s="4"/>
    </row>
    <row r="729" spans="1:3" x14ac:dyDescent="0.25">
      <c r="A729" s="4"/>
      <c r="B729" s="4"/>
      <c r="C729" s="4"/>
    </row>
    <row r="730" spans="1:3" x14ac:dyDescent="0.25">
      <c r="A730" s="4"/>
      <c r="B730" s="4"/>
      <c r="C730" s="4"/>
    </row>
    <row r="731" spans="1:3" x14ac:dyDescent="0.25">
      <c r="A731" s="4"/>
      <c r="B731" s="4"/>
      <c r="C731" s="4"/>
    </row>
    <row r="732" spans="1:3" x14ac:dyDescent="0.25">
      <c r="A732" s="4"/>
      <c r="B732" s="4"/>
      <c r="C732" s="4"/>
    </row>
    <row r="733" spans="1:3" x14ac:dyDescent="0.25">
      <c r="A733" s="4"/>
      <c r="B733" s="4"/>
      <c r="C733" s="4"/>
    </row>
    <row r="734" spans="1:3" x14ac:dyDescent="0.25">
      <c r="A734" s="4"/>
      <c r="B734" s="4"/>
      <c r="C734" s="4"/>
    </row>
    <row r="735" spans="1:3" x14ac:dyDescent="0.25">
      <c r="A735" s="4"/>
      <c r="B735" s="4"/>
      <c r="C735" s="4"/>
    </row>
    <row r="736" spans="1:3" x14ac:dyDescent="0.25">
      <c r="A736" s="4"/>
      <c r="B736" s="4"/>
      <c r="C736" s="4"/>
    </row>
    <row r="737" spans="1:3" x14ac:dyDescent="0.25">
      <c r="A737" s="4"/>
      <c r="B737" s="4"/>
      <c r="C737" s="4"/>
    </row>
    <row r="738" spans="1:3" x14ac:dyDescent="0.25">
      <c r="A738" s="4"/>
      <c r="B738" s="4"/>
      <c r="C738" s="4"/>
    </row>
    <row r="739" spans="1:3" x14ac:dyDescent="0.25">
      <c r="A739" s="4"/>
      <c r="B739" s="4"/>
      <c r="C739" s="4"/>
    </row>
    <row r="740" spans="1:3" x14ac:dyDescent="0.25">
      <c r="A740" s="4"/>
      <c r="B740" s="4"/>
      <c r="C740" s="4"/>
    </row>
    <row r="741" spans="1:3" x14ac:dyDescent="0.25">
      <c r="A741" s="4"/>
      <c r="B741" s="4"/>
      <c r="C741" s="4"/>
    </row>
    <row r="742" spans="1:3" x14ac:dyDescent="0.25">
      <c r="A742" s="4"/>
      <c r="B742" s="4"/>
      <c r="C742" s="4"/>
    </row>
    <row r="743" spans="1:3" x14ac:dyDescent="0.25">
      <c r="A743" s="4"/>
      <c r="B743" s="4"/>
      <c r="C743" s="4"/>
    </row>
    <row r="744" spans="1:3" x14ac:dyDescent="0.25">
      <c r="A744" s="4"/>
      <c r="B744" s="4"/>
      <c r="C744" s="4"/>
    </row>
    <row r="745" spans="1:3" x14ac:dyDescent="0.25">
      <c r="A745" s="4"/>
      <c r="B745" s="4"/>
      <c r="C745" s="4"/>
    </row>
    <row r="746" spans="1:3" x14ac:dyDescent="0.25">
      <c r="A746" s="4"/>
      <c r="B746" s="4"/>
      <c r="C746" s="4"/>
    </row>
    <row r="747" spans="1:3" x14ac:dyDescent="0.25">
      <c r="A747" s="4"/>
      <c r="B747" s="4"/>
      <c r="C747" s="4"/>
    </row>
    <row r="748" spans="1:3" x14ac:dyDescent="0.25">
      <c r="A748" s="4"/>
      <c r="B748" s="4"/>
      <c r="C748" s="4"/>
    </row>
    <row r="749" spans="1:3" x14ac:dyDescent="0.25">
      <c r="A749" s="4"/>
      <c r="B749" s="4"/>
      <c r="C749" s="4"/>
    </row>
    <row r="750" spans="1:3" x14ac:dyDescent="0.25">
      <c r="A750" s="4"/>
      <c r="B750" s="4"/>
      <c r="C750" s="4"/>
    </row>
    <row r="751" spans="1:3" x14ac:dyDescent="0.25">
      <c r="A751" s="4"/>
      <c r="B751" s="4"/>
      <c r="C751" s="4"/>
    </row>
    <row r="752" spans="1:3" x14ac:dyDescent="0.25">
      <c r="A752" s="4"/>
      <c r="B752" s="4"/>
      <c r="C752" s="4"/>
    </row>
    <row r="753" spans="1:3" x14ac:dyDescent="0.25">
      <c r="A753" s="4"/>
      <c r="B753" s="4"/>
      <c r="C753" s="4"/>
    </row>
    <row r="754" spans="1:3" x14ac:dyDescent="0.25">
      <c r="A754" s="4"/>
      <c r="B754" s="4"/>
      <c r="C754" s="4"/>
    </row>
    <row r="755" spans="1:3" x14ac:dyDescent="0.25">
      <c r="A755" s="4"/>
      <c r="B755" s="4"/>
      <c r="C755" s="4"/>
    </row>
    <row r="756" spans="1:3" x14ac:dyDescent="0.25">
      <c r="A756" s="4"/>
      <c r="B756" s="4"/>
      <c r="C756" s="4"/>
    </row>
    <row r="757" spans="1:3" x14ac:dyDescent="0.25">
      <c r="A757" s="4"/>
      <c r="B757" s="4"/>
      <c r="C757" s="4"/>
    </row>
    <row r="758" spans="1:3" x14ac:dyDescent="0.25">
      <c r="A758" s="4"/>
      <c r="B758" s="4"/>
      <c r="C758" s="4"/>
    </row>
    <row r="759" spans="1:3" x14ac:dyDescent="0.25">
      <c r="A759" s="4"/>
      <c r="B759" s="4"/>
      <c r="C759" s="4"/>
    </row>
    <row r="760" spans="1:3" x14ac:dyDescent="0.25">
      <c r="A760" s="4"/>
      <c r="B760" s="4"/>
      <c r="C760" s="4"/>
    </row>
    <row r="761" spans="1:3" x14ac:dyDescent="0.25">
      <c r="A761" s="4"/>
      <c r="B761" s="4"/>
      <c r="C761" s="4"/>
    </row>
    <row r="762" spans="1:3" x14ac:dyDescent="0.25">
      <c r="A762" s="4"/>
      <c r="B762" s="4"/>
      <c r="C762" s="4"/>
    </row>
    <row r="763" spans="1:3" x14ac:dyDescent="0.25">
      <c r="A763" s="4"/>
      <c r="B763" s="4"/>
      <c r="C763" s="4"/>
    </row>
    <row r="764" spans="1:3" x14ac:dyDescent="0.25">
      <c r="A764" s="4"/>
      <c r="B764" s="4"/>
      <c r="C764" s="4"/>
    </row>
    <row r="765" spans="1:3" x14ac:dyDescent="0.25">
      <c r="A765" s="4"/>
      <c r="B765" s="4"/>
      <c r="C765" s="4"/>
    </row>
    <row r="766" spans="1:3" x14ac:dyDescent="0.25">
      <c r="A766" s="4"/>
      <c r="B766" s="4"/>
      <c r="C766" s="4"/>
    </row>
    <row r="767" spans="1:3" x14ac:dyDescent="0.25">
      <c r="A767" s="4"/>
      <c r="B767" s="4"/>
      <c r="C767" s="4"/>
    </row>
    <row r="768" spans="1:3" x14ac:dyDescent="0.25">
      <c r="A768" s="4"/>
      <c r="B768" s="4"/>
      <c r="C768" s="4"/>
    </row>
    <row r="769" spans="1:3" x14ac:dyDescent="0.25">
      <c r="A769" s="4"/>
      <c r="B769" s="4"/>
      <c r="C769" s="4"/>
    </row>
    <row r="770" spans="1:3" x14ac:dyDescent="0.25">
      <c r="A770" s="4"/>
      <c r="B770" s="4"/>
      <c r="C770" s="4"/>
    </row>
    <row r="771" spans="1:3" x14ac:dyDescent="0.25">
      <c r="A771" s="4"/>
      <c r="B771" s="4"/>
      <c r="C771" s="4"/>
    </row>
    <row r="772" spans="1:3" x14ac:dyDescent="0.25">
      <c r="A772" s="4"/>
      <c r="B772" s="4"/>
      <c r="C772" s="4"/>
    </row>
    <row r="773" spans="1:3" x14ac:dyDescent="0.25">
      <c r="A773" s="4"/>
      <c r="B773" s="4"/>
      <c r="C773" s="4"/>
    </row>
    <row r="774" spans="1:3" x14ac:dyDescent="0.25">
      <c r="A774" s="4"/>
      <c r="B774" s="4"/>
      <c r="C774" s="4"/>
    </row>
    <row r="775" spans="1:3" x14ac:dyDescent="0.25">
      <c r="A775" s="4"/>
      <c r="B775" s="4"/>
      <c r="C775" s="4"/>
    </row>
    <row r="776" spans="1:3" x14ac:dyDescent="0.25">
      <c r="A776" s="4"/>
      <c r="B776" s="4"/>
      <c r="C776" s="4"/>
    </row>
    <row r="777" spans="1:3" x14ac:dyDescent="0.25">
      <c r="A777" s="4"/>
      <c r="B777" s="4"/>
      <c r="C777" s="4"/>
    </row>
    <row r="778" spans="1:3" x14ac:dyDescent="0.25">
      <c r="A778" s="4"/>
      <c r="B778" s="4"/>
      <c r="C778" s="4"/>
    </row>
    <row r="779" spans="1:3" x14ac:dyDescent="0.25">
      <c r="A779" s="4"/>
      <c r="B779" s="4"/>
      <c r="C779" s="4"/>
    </row>
    <row r="780" spans="1:3" x14ac:dyDescent="0.25">
      <c r="A780" s="4"/>
      <c r="B780" s="4"/>
      <c r="C780" s="4"/>
    </row>
    <row r="781" spans="1:3" x14ac:dyDescent="0.25">
      <c r="A781" s="4"/>
      <c r="B781" s="4"/>
      <c r="C781" s="4"/>
    </row>
    <row r="782" spans="1:3" x14ac:dyDescent="0.25">
      <c r="A782" s="4"/>
      <c r="B782" s="4"/>
      <c r="C782" s="4"/>
    </row>
    <row r="783" spans="1:3" x14ac:dyDescent="0.25">
      <c r="A783" s="4"/>
      <c r="B783" s="4"/>
      <c r="C783" s="4"/>
    </row>
    <row r="784" spans="1:3" x14ac:dyDescent="0.25">
      <c r="A784" s="4"/>
      <c r="B784" s="4"/>
      <c r="C784" s="4"/>
    </row>
    <row r="785" spans="1:3" x14ac:dyDescent="0.25">
      <c r="A785" s="4"/>
      <c r="B785" s="4"/>
      <c r="C785" s="4"/>
    </row>
    <row r="786" spans="1:3" x14ac:dyDescent="0.25">
      <c r="A786" s="4"/>
      <c r="B786" s="4"/>
      <c r="C786" s="4"/>
    </row>
    <row r="787" spans="1:3" x14ac:dyDescent="0.25">
      <c r="A787" s="4"/>
      <c r="B787" s="4"/>
      <c r="C787" s="4"/>
    </row>
    <row r="788" spans="1:3" x14ac:dyDescent="0.25">
      <c r="A788" s="4"/>
      <c r="B788" s="4"/>
      <c r="C788" s="4"/>
    </row>
    <row r="789" spans="1:3" x14ac:dyDescent="0.25">
      <c r="A789" s="4"/>
      <c r="B789" s="4"/>
      <c r="C789" s="4"/>
    </row>
    <row r="790" spans="1:3" x14ac:dyDescent="0.25">
      <c r="A790" s="4"/>
      <c r="B790" s="4"/>
      <c r="C790" s="4"/>
    </row>
    <row r="791" spans="1:3" x14ac:dyDescent="0.25">
      <c r="A791" s="4"/>
      <c r="B791" s="4"/>
      <c r="C791" s="4"/>
    </row>
    <row r="792" spans="1:3" x14ac:dyDescent="0.25">
      <c r="A792" s="4"/>
      <c r="B792" s="4"/>
      <c r="C792" s="4"/>
    </row>
    <row r="793" spans="1:3" x14ac:dyDescent="0.25">
      <c r="A793" s="4"/>
      <c r="B793" s="4"/>
      <c r="C793" s="4"/>
    </row>
    <row r="794" spans="1:3" x14ac:dyDescent="0.25">
      <c r="A794" s="4"/>
      <c r="B794" s="4"/>
      <c r="C794" s="4"/>
    </row>
    <row r="795" spans="1:3" x14ac:dyDescent="0.25">
      <c r="A795" s="4"/>
      <c r="B795" s="4"/>
      <c r="C795" s="4"/>
    </row>
    <row r="796" spans="1:3" x14ac:dyDescent="0.25">
      <c r="A796" s="4"/>
      <c r="B796" s="4"/>
      <c r="C796" s="4"/>
    </row>
    <row r="797" spans="1:3" x14ac:dyDescent="0.25">
      <c r="A797" s="4"/>
      <c r="B797" s="4"/>
      <c r="C797" s="4"/>
    </row>
    <row r="798" spans="1:3" x14ac:dyDescent="0.25">
      <c r="A798" s="4"/>
      <c r="B798" s="4"/>
      <c r="C798" s="4"/>
    </row>
    <row r="799" spans="1:3" x14ac:dyDescent="0.25">
      <c r="A799" s="4"/>
      <c r="B799" s="4"/>
      <c r="C799" s="4"/>
    </row>
    <row r="800" spans="1:3" x14ac:dyDescent="0.25">
      <c r="A800" s="4"/>
      <c r="B800" s="4"/>
      <c r="C800" s="4"/>
    </row>
    <row r="801" spans="1:3" x14ac:dyDescent="0.25">
      <c r="A801" s="4"/>
      <c r="B801" s="4"/>
      <c r="C801" s="4"/>
    </row>
    <row r="802" spans="1:3" x14ac:dyDescent="0.25">
      <c r="A802" s="4"/>
      <c r="B802" s="4"/>
      <c r="C802" s="4"/>
    </row>
    <row r="803" spans="1:3" x14ac:dyDescent="0.25">
      <c r="A803" s="4"/>
      <c r="B803" s="4"/>
      <c r="C803" s="4"/>
    </row>
    <row r="804" spans="1:3" x14ac:dyDescent="0.25">
      <c r="A804" s="4"/>
      <c r="B804" s="4"/>
      <c r="C804" s="4"/>
    </row>
    <row r="805" spans="1:3" x14ac:dyDescent="0.25">
      <c r="A805" s="4"/>
      <c r="B805" s="4"/>
      <c r="C805" s="4"/>
    </row>
    <row r="806" spans="1:3" x14ac:dyDescent="0.25">
      <c r="A806" s="4"/>
      <c r="B806" s="4"/>
      <c r="C806" s="4"/>
    </row>
    <row r="807" spans="1:3" x14ac:dyDescent="0.25">
      <c r="A807" s="4"/>
      <c r="B807" s="4"/>
      <c r="C807" s="4"/>
    </row>
    <row r="808" spans="1:3" x14ac:dyDescent="0.25">
      <c r="A808" s="4"/>
      <c r="B808" s="4"/>
      <c r="C808" s="4"/>
    </row>
    <row r="809" spans="1:3" x14ac:dyDescent="0.25">
      <c r="A809" s="4"/>
      <c r="B809" s="4"/>
      <c r="C809" s="4"/>
    </row>
    <row r="810" spans="1:3" x14ac:dyDescent="0.25">
      <c r="A810" s="4"/>
      <c r="B810" s="4"/>
      <c r="C810" s="4"/>
    </row>
    <row r="811" spans="1:3" x14ac:dyDescent="0.25">
      <c r="A811" s="4"/>
      <c r="B811" s="4"/>
      <c r="C811" s="4"/>
    </row>
    <row r="812" spans="1:3" x14ac:dyDescent="0.25">
      <c r="A812" s="4"/>
      <c r="B812" s="4"/>
      <c r="C812" s="4"/>
    </row>
    <row r="813" spans="1:3" x14ac:dyDescent="0.25">
      <c r="A813" s="4"/>
      <c r="B813" s="4"/>
      <c r="C813" s="4"/>
    </row>
    <row r="814" spans="1:3" x14ac:dyDescent="0.25">
      <c r="A814" s="4"/>
      <c r="B814" s="4"/>
      <c r="C814" s="4"/>
    </row>
    <row r="815" spans="1:3" x14ac:dyDescent="0.25">
      <c r="A815" s="4"/>
      <c r="B815" s="4"/>
      <c r="C815" s="4"/>
    </row>
    <row r="816" spans="1:3" x14ac:dyDescent="0.25">
      <c r="A816" s="4"/>
      <c r="B816" s="4"/>
      <c r="C816" s="4"/>
    </row>
    <row r="817" spans="1:3" x14ac:dyDescent="0.25">
      <c r="A817" s="4"/>
      <c r="B817" s="4"/>
      <c r="C817" s="4"/>
    </row>
    <row r="818" spans="1:3" x14ac:dyDescent="0.25">
      <c r="A818" s="4"/>
      <c r="B818" s="4"/>
      <c r="C818" s="4"/>
    </row>
    <row r="819" spans="1:3" x14ac:dyDescent="0.25">
      <c r="A819" s="4"/>
      <c r="B819" s="4"/>
      <c r="C819" s="4"/>
    </row>
    <row r="820" spans="1:3" x14ac:dyDescent="0.25">
      <c r="A820" s="4"/>
      <c r="B820" s="4"/>
      <c r="C820" s="4"/>
    </row>
    <row r="821" spans="1:3" x14ac:dyDescent="0.25">
      <c r="A821" s="4"/>
      <c r="B821" s="4"/>
      <c r="C821" s="4"/>
    </row>
    <row r="822" spans="1:3" x14ac:dyDescent="0.25">
      <c r="A822" s="4"/>
      <c r="B822" s="4"/>
      <c r="C822" s="4"/>
    </row>
    <row r="823" spans="1:3" x14ac:dyDescent="0.25">
      <c r="A823" s="4"/>
      <c r="B823" s="4"/>
      <c r="C823" s="4"/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R1001"/>
  <sheetViews>
    <sheetView workbookViewId="0"/>
  </sheetViews>
  <sheetFormatPr defaultColWidth="12.5703125" defaultRowHeight="15.75" customHeight="1" x14ac:dyDescent="0.2"/>
  <sheetData>
    <row r="1" spans="1:18" x14ac:dyDescent="0.2">
      <c r="A1" s="14" t="s">
        <v>507</v>
      </c>
      <c r="B1" s="15"/>
      <c r="C1" s="15"/>
      <c r="D1" s="15"/>
      <c r="E1" s="15"/>
      <c r="G1" s="14" t="s">
        <v>508</v>
      </c>
      <c r="H1" s="15"/>
      <c r="I1" s="15"/>
      <c r="J1" s="15"/>
      <c r="L1" s="16" t="s">
        <v>509</v>
      </c>
      <c r="M1" s="15"/>
      <c r="N1" s="15"/>
      <c r="O1" s="15"/>
      <c r="P1" s="15"/>
      <c r="Q1" s="15"/>
      <c r="R1" s="1"/>
    </row>
    <row r="2" spans="1:18" x14ac:dyDescent="0.2">
      <c r="A2" s="14" t="s">
        <v>510</v>
      </c>
      <c r="B2" s="15"/>
      <c r="D2" s="14" t="s">
        <v>511</v>
      </c>
      <c r="E2" s="15"/>
      <c r="G2" s="2" t="s">
        <v>512</v>
      </c>
      <c r="H2" s="2"/>
      <c r="I2" s="2" t="s">
        <v>513</v>
      </c>
      <c r="J2" s="2" t="s">
        <v>514</v>
      </c>
      <c r="L2" s="1" t="s">
        <v>515</v>
      </c>
      <c r="M2" s="1" t="s">
        <v>516</v>
      </c>
      <c r="N2" s="1" t="s">
        <v>517</v>
      </c>
      <c r="O2" s="1"/>
      <c r="P2" s="1" t="s">
        <v>518</v>
      </c>
      <c r="Q2" s="1" t="s">
        <v>519</v>
      </c>
      <c r="R2" s="1"/>
    </row>
    <row r="3" spans="1:18" x14ac:dyDescent="0.2">
      <c r="A3" s="2" t="str">
        <f ca="1">IFERROR(__xludf.DUMMYFUNCTION("ARRAYFORMULA(SPLIT(TRANSPOSE(IFERROR(SPLIT(ARRAYFORMULA(IFERROR(TEXTJOIN(CHAR(10), TRUE, IF('All Combos'!$C$3:$EJ$140='Parent Search'!$F$8, INDEX('All Combos'!$B$3:$B$140 &amp;"",""&amp;INDEX('All Combos'!$C$2:$EJ$2, , ),) ,"""")))), CHAR(10)))),"","",,))"),"Penking")</f>
        <v>Penking</v>
      </c>
      <c r="B3" s="2" t="str">
        <f ca="1">IFERROR(__xludf.DUMMYFUNCTION("""COMPUTED_VALUE"""),"Pyrin Noct")</f>
        <v>Pyrin Noct</v>
      </c>
      <c r="D3" s="2" t="str">
        <f ca="1">IFERROR(__xludf.DUMMYFUNCTION("unique(filter(ReverseSearchData!A3:B1001,countifs(ReverseSearchData!A3:A1001,ReverseSearchData!B3:B1001,ReverseSearchData!B3:B1001,ReverseSearchData!A3:A1001,row(ReverseSearchData!A3:A1001),""&lt;""&amp;row(ReverseSearchData!A3:A1001))=0))"),"Penking")</f>
        <v>Penking</v>
      </c>
      <c r="E3" s="2" t="str">
        <f ca="1">IFERROR(__xludf.DUMMYFUNCTION("""COMPUTED_VALUE"""),"Pyrin Noct")</f>
        <v>Pyrin Noct</v>
      </c>
      <c r="G3" s="2" t="str">
        <f ca="1">IFERROR(__xludf.DUMMYFUNCTION("IFERROR(CHOOSECOLS(IFERROR(FILTER(ReverseSearchData!$D$3:$E1001,ReverseSearchData!$D$3:$D1001='Parent Search'!$M$11),),2),)"),"")</f>
        <v/>
      </c>
      <c r="H3" s="2" t="str">
        <f ca="1">IFERROR(__xludf.DUMMYFUNCTION("IFERROR(CHOOSECOLS(IFERROR(FILTER(ReverseSearchData!$D$3:$E1001,ReverseSearchData!$E$3:$E1001='Parent Search'!$M$11),),1))"),"Vanwyrm")</f>
        <v>Vanwyrm</v>
      </c>
      <c r="I3" s="2" t="str">
        <f ca="1">IFERROR(__xludf.DUMMYFUNCTION("SORT(unique(TOCOL(D3:E1001)),1,TRUE)"),"Anubis")</f>
        <v>Anubis</v>
      </c>
      <c r="J3" s="2" t="str">
        <f ca="1">IFERROR(__xludf.DUMMYFUNCTION("UNIQUE(TOCOL(ReverseSearchData!$G$3:$H1001,3))"),"Vanwyrm")</f>
        <v>Vanwyrm</v>
      </c>
      <c r="L3" s="9" t="e">
        <f t="array" aca="1" ref="L3:L1001" ca="1">_xludf.XLOOKUP(A3:A1001,#REF!,#REF!,,0,1)</f>
        <v>#NAME?</v>
      </c>
      <c r="M3" s="9" t="e">
        <f t="array" aca="1" ref="M3:M1001" ca="1">_xludf.XLOOKUP(B3:B1001,#REF!,#REF!,,0,1)</f>
        <v>#NAME?</v>
      </c>
      <c r="N3" s="9" t="e">
        <f t="array" aca="1" ref="N3:N1001" ca="1">(L3:L1001=TRUE)*(M3:M1001=TRUE) = 1</f>
        <v>#NAME?</v>
      </c>
      <c r="O3" s="1"/>
      <c r="P3" s="1" t="e">
        <f t="array" aca="1" ref="P3:P1001" ca="1">IF(N3:N1001,A3:B1001,)</f>
        <v>#NAME?</v>
      </c>
      <c r="Q3" s="1"/>
      <c r="R3" s="1"/>
    </row>
    <row r="4" spans="1:18" x14ac:dyDescent="0.2">
      <c r="A4" s="2" t="str">
        <f ca="1">IFERROR(__xludf.DUMMYFUNCTION("""COMPUTED_VALUE"""),"Penking")</f>
        <v>Penking</v>
      </c>
      <c r="B4" s="2" t="str">
        <f ca="1">IFERROR(__xludf.DUMMYFUNCTION("""COMPUTED_VALUE"""),"Ice Reptyro")</f>
        <v>Ice Reptyro</v>
      </c>
      <c r="D4" s="2" t="str">
        <f ca="1">IFERROR(__xludf.DUMMYFUNCTION("""COMPUTED_VALUE"""),"Penking")</f>
        <v>Penking</v>
      </c>
      <c r="E4" s="2" t="str">
        <f ca="1">IFERROR(__xludf.DUMMYFUNCTION("""COMPUTED_VALUE"""),"Ice Reptyro")</f>
        <v>Ice Reptyro</v>
      </c>
      <c r="H4" s="2" t="str">
        <f ca="1">IFERROR(__xludf.DUMMYFUNCTION("""COMPUTED_VALUE"""),"Bushi")</f>
        <v>Bushi</v>
      </c>
      <c r="I4" s="2" t="str">
        <f ca="1">IFERROR(__xludf.DUMMYFUNCTION("""COMPUTED_VALUE"""),"Astegon")</f>
        <v>Astegon</v>
      </c>
      <c r="J4" s="2" t="str">
        <f ca="1">IFERROR(__xludf.DUMMYFUNCTION("""COMPUTED_VALUE"""),"Bushi")</f>
        <v>Bushi</v>
      </c>
      <c r="L4" s="9" t="e">
        <f ca="1"/>
        <v>#NAME?</v>
      </c>
      <c r="M4" s="9" t="e">
        <f ca="1"/>
        <v>#NAME?</v>
      </c>
      <c r="N4" s="9" t="e">
        <f ca="1"/>
        <v>#NAME?</v>
      </c>
      <c r="O4" s="1"/>
      <c r="P4" s="1" t="e">
        <f ca="1"/>
        <v>#NAME?</v>
      </c>
      <c r="Q4" s="1"/>
      <c r="R4" s="1"/>
    </row>
    <row r="5" spans="1:18" x14ac:dyDescent="0.2">
      <c r="A5" s="2" t="str">
        <f ca="1">IFERROR(__xludf.DUMMYFUNCTION("""COMPUTED_VALUE"""),"Penking")</f>
        <v>Penking</v>
      </c>
      <c r="B5" s="2" t="str">
        <f ca="1">IFERROR(__xludf.DUMMYFUNCTION("""COMPUTED_VALUE"""),"Menasting")</f>
        <v>Menasting</v>
      </c>
      <c r="D5" s="2" t="str">
        <f ca="1">IFERROR(__xludf.DUMMYFUNCTION("""COMPUTED_VALUE"""),"Penking")</f>
        <v>Penking</v>
      </c>
      <c r="E5" s="2" t="str">
        <f ca="1">IFERROR(__xludf.DUMMYFUNCTION("""COMPUTED_VALUE"""),"Menasting")</f>
        <v>Menasting</v>
      </c>
      <c r="I5" s="2" t="str">
        <f ca="1">IFERROR(__xludf.DUMMYFUNCTION("""COMPUTED_VALUE"""),"Azurobe")</f>
        <v>Azurobe</v>
      </c>
      <c r="L5" s="9" t="e">
        <f ca="1"/>
        <v>#NAME?</v>
      </c>
      <c r="M5" s="9" t="e">
        <f ca="1"/>
        <v>#NAME?</v>
      </c>
      <c r="N5" s="9" t="e">
        <f ca="1"/>
        <v>#NAME?</v>
      </c>
      <c r="O5" s="1"/>
      <c r="P5" s="1" t="e">
        <f ca="1"/>
        <v>#NAME?</v>
      </c>
      <c r="Q5" s="1"/>
      <c r="R5" s="1"/>
    </row>
    <row r="6" spans="1:18" x14ac:dyDescent="0.2">
      <c r="A6" s="2" t="str">
        <f ca="1">IFERROR(__xludf.DUMMYFUNCTION("""COMPUTED_VALUE"""),"Penking")</f>
        <v>Penking</v>
      </c>
      <c r="B6" s="2" t="str">
        <f ca="1">IFERROR(__xludf.DUMMYFUNCTION("""COMPUTED_VALUE"""),"Lyleen")</f>
        <v>Lyleen</v>
      </c>
      <c r="D6" s="2" t="str">
        <f ca="1">IFERROR(__xludf.DUMMYFUNCTION("""COMPUTED_VALUE"""),"Penking")</f>
        <v>Penking</v>
      </c>
      <c r="E6" s="2" t="str">
        <f ca="1">IFERROR(__xludf.DUMMYFUNCTION("""COMPUTED_VALUE"""),"Lyleen")</f>
        <v>Lyleen</v>
      </c>
      <c r="I6" s="2" t="str">
        <f ca="1">IFERROR(__xludf.DUMMYFUNCTION("""COMPUTED_VALUE"""),"Beakon")</f>
        <v>Beakon</v>
      </c>
      <c r="L6" s="9" t="e">
        <f ca="1"/>
        <v>#NAME?</v>
      </c>
      <c r="M6" s="9" t="e">
        <f ca="1"/>
        <v>#NAME?</v>
      </c>
      <c r="N6" s="9" t="e">
        <f ca="1"/>
        <v>#NAME?</v>
      </c>
      <c r="O6" s="1"/>
      <c r="P6" s="1" t="e">
        <f ca="1"/>
        <v>#NAME?</v>
      </c>
      <c r="Q6" s="1"/>
      <c r="R6" s="1"/>
    </row>
    <row r="7" spans="1:18" x14ac:dyDescent="0.2">
      <c r="A7" s="2" t="str">
        <f ca="1">IFERROR(__xludf.DUMMYFUNCTION("""COMPUTED_VALUE"""),"Mossanda")</f>
        <v>Mossanda</v>
      </c>
      <c r="B7" s="2" t="str">
        <f ca="1">IFERROR(__xludf.DUMMYFUNCTION("""COMPUTED_VALUE"""),"Elizabee")</f>
        <v>Elizabee</v>
      </c>
      <c r="D7" s="2" t="str">
        <f ca="1">IFERROR(__xludf.DUMMYFUNCTION("""COMPUTED_VALUE"""),"Mossanda")</f>
        <v>Mossanda</v>
      </c>
      <c r="E7" s="2" t="str">
        <f ca="1">IFERROR(__xludf.DUMMYFUNCTION("""COMPUTED_VALUE"""),"Elizabee")</f>
        <v>Elizabee</v>
      </c>
      <c r="I7" s="2" t="str">
        <f ca="1">IFERROR(__xludf.DUMMYFUNCTION("""COMPUTED_VALUE"""),"Blazamut")</f>
        <v>Blazamut</v>
      </c>
      <c r="L7" s="9" t="e">
        <f ca="1"/>
        <v>#NAME?</v>
      </c>
      <c r="M7" s="9" t="e">
        <f ca="1"/>
        <v>#NAME?</v>
      </c>
      <c r="N7" s="9" t="e">
        <f ca="1"/>
        <v>#NAME?</v>
      </c>
      <c r="O7" s="1"/>
      <c r="P7" s="1" t="e">
        <f ca="1"/>
        <v>#NAME?</v>
      </c>
      <c r="Q7" s="1"/>
      <c r="R7" s="1"/>
    </row>
    <row r="8" spans="1:18" x14ac:dyDescent="0.2">
      <c r="A8" s="2" t="str">
        <f ca="1">IFERROR(__xludf.DUMMYFUNCTION("""COMPUTED_VALUE"""),"Mossanda")</f>
        <v>Mossanda</v>
      </c>
      <c r="B8" s="2" t="str">
        <f ca="1">IFERROR(__xludf.DUMMYFUNCTION("""COMPUTED_VALUE"""),"Reptyro")</f>
        <v>Reptyro</v>
      </c>
      <c r="D8" s="2" t="str">
        <f ca="1">IFERROR(__xludf.DUMMYFUNCTION("""COMPUTED_VALUE"""),"Mossanda")</f>
        <v>Mossanda</v>
      </c>
      <c r="E8" s="2" t="str">
        <f ca="1">IFERROR(__xludf.DUMMYFUNCTION("""COMPUTED_VALUE"""),"Reptyro")</f>
        <v>Reptyro</v>
      </c>
      <c r="I8" s="2" t="str">
        <f ca="1">IFERROR(__xludf.DUMMYFUNCTION("""COMPUTED_VALUE"""),"Blazehowl")</f>
        <v>Blazehowl</v>
      </c>
      <c r="L8" s="9" t="e">
        <f ca="1"/>
        <v>#NAME?</v>
      </c>
      <c r="M8" s="9" t="e">
        <f ca="1"/>
        <v>#NAME?</v>
      </c>
      <c r="N8" s="9" t="e">
        <f ca="1"/>
        <v>#NAME?</v>
      </c>
      <c r="O8" s="1"/>
      <c r="P8" s="1" t="e">
        <f ca="1"/>
        <v>#NAME?</v>
      </c>
      <c r="Q8" s="1"/>
      <c r="R8" s="1"/>
    </row>
    <row r="9" spans="1:18" x14ac:dyDescent="0.2">
      <c r="A9" s="2" t="str">
        <f ca="1">IFERROR(__xludf.DUMMYFUNCTION("""COMPUTED_VALUE"""),"Mossanda")</f>
        <v>Mossanda</v>
      </c>
      <c r="B9" s="2" t="str">
        <f ca="1">IFERROR(__xludf.DUMMYFUNCTION("""COMPUTED_VALUE"""),"Warsect")</f>
        <v>Warsect</v>
      </c>
      <c r="D9" s="2" t="str">
        <f ca="1">IFERROR(__xludf.DUMMYFUNCTION("""COMPUTED_VALUE"""),"Mossanda")</f>
        <v>Mossanda</v>
      </c>
      <c r="E9" s="2" t="str">
        <f ca="1">IFERROR(__xludf.DUMMYFUNCTION("""COMPUTED_VALUE"""),"Warsect")</f>
        <v>Warsect</v>
      </c>
      <c r="I9" s="2" t="str">
        <f ca="1">IFERROR(__xludf.DUMMYFUNCTION("""COMPUTED_VALUE"""),"Blazehowl Noct")</f>
        <v>Blazehowl Noct</v>
      </c>
      <c r="L9" s="9" t="e">
        <f ca="1"/>
        <v>#NAME?</v>
      </c>
      <c r="M9" s="9" t="e">
        <f ca="1"/>
        <v>#NAME?</v>
      </c>
      <c r="N9" s="9" t="e">
        <f ca="1"/>
        <v>#NAME?</v>
      </c>
      <c r="O9" s="1"/>
      <c r="P9" s="1" t="e">
        <f ca="1"/>
        <v>#NAME?</v>
      </c>
      <c r="Q9" s="1"/>
      <c r="R9" s="1"/>
    </row>
    <row r="10" spans="1:18" x14ac:dyDescent="0.2">
      <c r="A10" s="2" t="str">
        <f ca="1">IFERROR(__xludf.DUMMYFUNCTION("""COMPUTED_VALUE"""),"Mossanda")</f>
        <v>Mossanda</v>
      </c>
      <c r="B10" s="2" t="str">
        <f ca="1">IFERROR(__xludf.DUMMYFUNCTION("""COMPUTED_VALUE"""),"Quivern")</f>
        <v>Quivern</v>
      </c>
      <c r="D10" s="2" t="str">
        <f ca="1">IFERROR(__xludf.DUMMYFUNCTION("""COMPUTED_VALUE"""),"Mossanda")</f>
        <v>Mossanda</v>
      </c>
      <c r="E10" s="2" t="str">
        <f ca="1">IFERROR(__xludf.DUMMYFUNCTION("""COMPUTED_VALUE"""),"Quivern")</f>
        <v>Quivern</v>
      </c>
      <c r="I10" s="2" t="str">
        <f ca="1">IFERROR(__xludf.DUMMYFUNCTION("""COMPUTED_VALUE"""),"Bushi")</f>
        <v>Bushi</v>
      </c>
      <c r="L10" s="9" t="e">
        <f ca="1"/>
        <v>#NAME?</v>
      </c>
      <c r="M10" s="9" t="e">
        <f ca="1"/>
        <v>#NAME?</v>
      </c>
      <c r="N10" s="9" t="e">
        <f ca="1"/>
        <v>#NAME?</v>
      </c>
      <c r="O10" s="1"/>
      <c r="P10" s="1" t="e">
        <f ca="1"/>
        <v>#NAME?</v>
      </c>
      <c r="Q10" s="1"/>
      <c r="R10" s="1"/>
    </row>
    <row r="11" spans="1:18" x14ac:dyDescent="0.2">
      <c r="A11" s="2" t="str">
        <f ca="1">IFERROR(__xludf.DUMMYFUNCTION("""COMPUTED_VALUE"""),"Mossanda")</f>
        <v>Mossanda</v>
      </c>
      <c r="B11" s="2" t="str">
        <f ca="1">IFERROR(__xludf.DUMMYFUNCTION("""COMPUTED_VALUE"""),"Jormuntide Ignis")</f>
        <v>Jormuntide Ignis</v>
      </c>
      <c r="D11" s="2" t="str">
        <f ca="1">IFERROR(__xludf.DUMMYFUNCTION("""COMPUTED_VALUE"""),"Mossanda")</f>
        <v>Mossanda</v>
      </c>
      <c r="E11" s="2" t="str">
        <f ca="1">IFERROR(__xludf.DUMMYFUNCTION("""COMPUTED_VALUE"""),"Jormuntide Ignis")</f>
        <v>Jormuntide Ignis</v>
      </c>
      <c r="I11" s="2" t="str">
        <f ca="1">IFERROR(__xludf.DUMMYFUNCTION("""COMPUTED_VALUE"""),"Cinnamoth")</f>
        <v>Cinnamoth</v>
      </c>
      <c r="L11" s="9" t="e">
        <f ca="1"/>
        <v>#NAME?</v>
      </c>
      <c r="M11" s="9" t="e">
        <f ca="1"/>
        <v>#NAME?</v>
      </c>
      <c r="N11" s="9" t="e">
        <f ca="1"/>
        <v>#NAME?</v>
      </c>
      <c r="O11" s="1"/>
      <c r="P11" s="1" t="e">
        <f ca="1"/>
        <v>#NAME?</v>
      </c>
      <c r="Q11" s="1"/>
      <c r="R11" s="1"/>
    </row>
    <row r="12" spans="1:18" x14ac:dyDescent="0.2">
      <c r="A12" s="2" t="str">
        <f ca="1">IFERROR(__xludf.DUMMYFUNCTION("""COMPUTED_VALUE"""),"Mossanda Lux")</f>
        <v>Mossanda Lux</v>
      </c>
      <c r="B12" s="2" t="str">
        <f ca="1">IFERROR(__xludf.DUMMYFUNCTION("""COMPUTED_VALUE"""),"Pyrin")</f>
        <v>Pyrin</v>
      </c>
      <c r="D12" s="2" t="str">
        <f ca="1">IFERROR(__xludf.DUMMYFUNCTION("""COMPUTED_VALUE"""),"Mossanda Lux")</f>
        <v>Mossanda Lux</v>
      </c>
      <c r="E12" s="2" t="str">
        <f ca="1">IFERROR(__xludf.DUMMYFUNCTION("""COMPUTED_VALUE"""),"Pyrin")</f>
        <v>Pyrin</v>
      </c>
      <c r="I12" s="2" t="str">
        <f ca="1">IFERROR(__xludf.DUMMYFUNCTION("""COMPUTED_VALUE"""),"Cryolinx")</f>
        <v>Cryolinx</v>
      </c>
      <c r="L12" s="9" t="e">
        <f ca="1"/>
        <v>#NAME?</v>
      </c>
      <c r="M12" s="9" t="e">
        <f ca="1"/>
        <v>#NAME?</v>
      </c>
      <c r="N12" s="9" t="e">
        <f ca="1"/>
        <v>#NAME?</v>
      </c>
      <c r="O12" s="1"/>
      <c r="P12" s="1" t="e">
        <f ca="1"/>
        <v>#NAME?</v>
      </c>
      <c r="Q12" s="1"/>
      <c r="R12" s="1"/>
    </row>
    <row r="13" spans="1:18" x14ac:dyDescent="0.2">
      <c r="A13" s="2" t="str">
        <f ca="1">IFERROR(__xludf.DUMMYFUNCTION("""COMPUTED_VALUE"""),"Mossanda Lux")</f>
        <v>Mossanda Lux</v>
      </c>
      <c r="B13" s="2" t="str">
        <f ca="1">IFERROR(__xludf.DUMMYFUNCTION("""COMPUTED_VALUE"""),"Ragnahawk")</f>
        <v>Ragnahawk</v>
      </c>
      <c r="D13" s="2" t="str">
        <f ca="1">IFERROR(__xludf.DUMMYFUNCTION("""COMPUTED_VALUE"""),"Mossanda Lux")</f>
        <v>Mossanda Lux</v>
      </c>
      <c r="E13" s="2" t="str">
        <f ca="1">IFERROR(__xludf.DUMMYFUNCTION("""COMPUTED_VALUE"""),"Ragnahawk")</f>
        <v>Ragnahawk</v>
      </c>
      <c r="I13" s="2" t="str">
        <f ca="1">IFERROR(__xludf.DUMMYFUNCTION("""COMPUTED_VALUE"""),"Elizabee")</f>
        <v>Elizabee</v>
      </c>
      <c r="L13" s="9" t="e">
        <f ca="1"/>
        <v>#NAME?</v>
      </c>
      <c r="M13" s="9" t="e">
        <f ca="1"/>
        <v>#NAME?</v>
      </c>
      <c r="N13" s="9" t="e">
        <f ca="1"/>
        <v>#NAME?</v>
      </c>
      <c r="O13" s="1"/>
      <c r="P13" s="1" t="e">
        <f ca="1"/>
        <v>#NAME?</v>
      </c>
      <c r="Q13" s="1"/>
      <c r="R13" s="1"/>
    </row>
    <row r="14" spans="1:18" x14ac:dyDescent="0.2">
      <c r="A14" s="2" t="str">
        <f ca="1">IFERROR(__xludf.DUMMYFUNCTION("""COMPUTED_VALUE"""),"Mossanda Lux")</f>
        <v>Mossanda Lux</v>
      </c>
      <c r="B14" s="2" t="str">
        <f ca="1">IFERROR(__xludf.DUMMYFUNCTION("""COMPUTED_VALUE"""),"Faleris")</f>
        <v>Faleris</v>
      </c>
      <c r="D14" s="2" t="str">
        <f ca="1">IFERROR(__xludf.DUMMYFUNCTION("""COMPUTED_VALUE"""),"Mossanda Lux")</f>
        <v>Mossanda Lux</v>
      </c>
      <c r="E14" s="2" t="str">
        <f ca="1">IFERROR(__xludf.DUMMYFUNCTION("""COMPUTED_VALUE"""),"Faleris")</f>
        <v>Faleris</v>
      </c>
      <c r="I14" s="2" t="str">
        <f ca="1">IFERROR(__xludf.DUMMYFUNCTION("""COMPUTED_VALUE"""),"Elphidran")</f>
        <v>Elphidran</v>
      </c>
      <c r="L14" s="9" t="e">
        <f ca="1"/>
        <v>#NAME?</v>
      </c>
      <c r="M14" s="9" t="e">
        <f ca="1"/>
        <v>#NAME?</v>
      </c>
      <c r="N14" s="9" t="e">
        <f ca="1"/>
        <v>#NAME?</v>
      </c>
      <c r="O14" s="1"/>
      <c r="P14" s="1" t="e">
        <f ca="1"/>
        <v>#NAME?</v>
      </c>
      <c r="Q14" s="1"/>
      <c r="R14" s="1"/>
    </row>
    <row r="15" spans="1:18" x14ac:dyDescent="0.2">
      <c r="A15" s="2" t="str">
        <f ca="1">IFERROR(__xludf.DUMMYFUNCTION("""COMPUTED_VALUE"""),"Nitewing")</f>
        <v>Nitewing</v>
      </c>
      <c r="B15" s="2" t="str">
        <f ca="1">IFERROR(__xludf.DUMMYFUNCTION("""COMPUTED_VALUE"""),"Elizabee")</f>
        <v>Elizabee</v>
      </c>
      <c r="D15" s="2" t="str">
        <f ca="1">IFERROR(__xludf.DUMMYFUNCTION("""COMPUTED_VALUE"""),"Nitewing")</f>
        <v>Nitewing</v>
      </c>
      <c r="E15" s="2" t="str">
        <f ca="1">IFERROR(__xludf.DUMMYFUNCTION("""COMPUTED_VALUE"""),"Elizabee")</f>
        <v>Elizabee</v>
      </c>
      <c r="I15" s="2" t="str">
        <f ca="1">IFERROR(__xludf.DUMMYFUNCTION("""COMPUTED_VALUE"""),"Elphidran Aqua")</f>
        <v>Elphidran Aqua</v>
      </c>
      <c r="L15" s="9" t="e">
        <f ca="1"/>
        <v>#NAME?</v>
      </c>
      <c r="M15" s="9" t="e">
        <f ca="1"/>
        <v>#NAME?</v>
      </c>
      <c r="N15" s="9" t="e">
        <f ca="1"/>
        <v>#NAME?</v>
      </c>
      <c r="O15" s="1"/>
      <c r="P15" s="1" t="e">
        <f ca="1"/>
        <v>#NAME?</v>
      </c>
      <c r="Q15" s="1"/>
      <c r="R15" s="1"/>
    </row>
    <row r="16" spans="1:18" x14ac:dyDescent="0.2">
      <c r="A16" s="2" t="str">
        <f ca="1">IFERROR(__xludf.DUMMYFUNCTION("""COMPUTED_VALUE"""),"Nitewing")</f>
        <v>Nitewing</v>
      </c>
      <c r="B16" s="2" t="str">
        <f ca="1">IFERROR(__xludf.DUMMYFUNCTION("""COMPUTED_VALUE"""),"Pyrin")</f>
        <v>Pyrin</v>
      </c>
      <c r="D16" s="2" t="str">
        <f ca="1">IFERROR(__xludf.DUMMYFUNCTION("""COMPUTED_VALUE"""),"Nitewing")</f>
        <v>Nitewing</v>
      </c>
      <c r="E16" s="2" t="str">
        <f ca="1">IFERROR(__xludf.DUMMYFUNCTION("""COMPUTED_VALUE"""),"Pyrin")</f>
        <v>Pyrin</v>
      </c>
      <c r="I16" s="2" t="str">
        <f ca="1">IFERROR(__xludf.DUMMYFUNCTION("""COMPUTED_VALUE"""),"Faleris")</f>
        <v>Faleris</v>
      </c>
      <c r="L16" s="9" t="e">
        <f ca="1"/>
        <v>#NAME?</v>
      </c>
      <c r="M16" s="9" t="e">
        <f ca="1"/>
        <v>#NAME?</v>
      </c>
      <c r="N16" s="9" t="e">
        <f ca="1"/>
        <v>#NAME?</v>
      </c>
      <c r="O16" s="1"/>
      <c r="P16" s="1" t="e">
        <f ca="1"/>
        <v>#NAME?</v>
      </c>
      <c r="Q16" s="1"/>
      <c r="R16" s="1"/>
    </row>
    <row r="17" spans="1:18" x14ac:dyDescent="0.2">
      <c r="A17" s="2" t="str">
        <f ca="1">IFERROR(__xludf.DUMMYFUNCTION("""COMPUTED_VALUE"""),"Nitewing")</f>
        <v>Nitewing</v>
      </c>
      <c r="B17" s="2" t="str">
        <f ca="1">IFERROR(__xludf.DUMMYFUNCTION("""COMPUTED_VALUE"""),"Warsect")</f>
        <v>Warsect</v>
      </c>
      <c r="D17" s="2" t="str">
        <f ca="1">IFERROR(__xludf.DUMMYFUNCTION("""COMPUTED_VALUE"""),"Nitewing")</f>
        <v>Nitewing</v>
      </c>
      <c r="E17" s="2" t="str">
        <f ca="1">IFERROR(__xludf.DUMMYFUNCTION("""COMPUTED_VALUE"""),"Warsect")</f>
        <v>Warsect</v>
      </c>
      <c r="I17" s="2" t="str">
        <f ca="1">IFERROR(__xludf.DUMMYFUNCTION("""COMPUTED_VALUE"""),"Foxcicle")</f>
        <v>Foxcicle</v>
      </c>
      <c r="L17" s="9" t="e">
        <f ca="1"/>
        <v>#NAME?</v>
      </c>
      <c r="M17" s="9" t="e">
        <f ca="1"/>
        <v>#NAME?</v>
      </c>
      <c r="N17" s="9" t="e">
        <f ca="1"/>
        <v>#NAME?</v>
      </c>
      <c r="O17" s="1"/>
      <c r="P17" s="1" t="e">
        <f ca="1"/>
        <v>#NAME?</v>
      </c>
      <c r="Q17" s="1"/>
      <c r="R17" s="1"/>
    </row>
    <row r="18" spans="1:18" x14ac:dyDescent="0.2">
      <c r="A18" s="2" t="str">
        <f ca="1">IFERROR(__xludf.DUMMYFUNCTION("""COMPUTED_VALUE"""),"Nitewing")</f>
        <v>Nitewing</v>
      </c>
      <c r="B18" s="2" t="str">
        <f ca="1">IFERROR(__xludf.DUMMYFUNCTION("""COMPUTED_VALUE"""),"Quivern")</f>
        <v>Quivern</v>
      </c>
      <c r="D18" s="2" t="str">
        <f ca="1">IFERROR(__xludf.DUMMYFUNCTION("""COMPUTED_VALUE"""),"Nitewing")</f>
        <v>Nitewing</v>
      </c>
      <c r="E18" s="2" t="str">
        <f ca="1">IFERROR(__xludf.DUMMYFUNCTION("""COMPUTED_VALUE"""),"Quivern")</f>
        <v>Quivern</v>
      </c>
      <c r="I18" s="2" t="str">
        <f ca="1">IFERROR(__xludf.DUMMYFUNCTION("""COMPUTED_VALUE"""),"Frostallion")</f>
        <v>Frostallion</v>
      </c>
      <c r="L18" s="9" t="e">
        <f ca="1"/>
        <v>#NAME?</v>
      </c>
      <c r="M18" s="9" t="e">
        <f ca="1"/>
        <v>#NAME?</v>
      </c>
      <c r="N18" s="9" t="e">
        <f ca="1"/>
        <v>#NAME?</v>
      </c>
      <c r="O18" s="1"/>
      <c r="P18" s="1" t="e">
        <f ca="1"/>
        <v>#NAME?</v>
      </c>
      <c r="Q18" s="1"/>
      <c r="R18" s="1"/>
    </row>
    <row r="19" spans="1:18" x14ac:dyDescent="0.2">
      <c r="A19" s="2" t="str">
        <f ca="1">IFERROR(__xludf.DUMMYFUNCTION("""COMPUTED_VALUE"""),"Incineram")</f>
        <v>Incineram</v>
      </c>
      <c r="B19" s="2" t="str">
        <f ca="1">IFERROR(__xludf.DUMMYFUNCTION("""COMPUTED_VALUE"""),"Helzephyr")</f>
        <v>Helzephyr</v>
      </c>
      <c r="D19" s="2" t="str">
        <f ca="1">IFERROR(__xludf.DUMMYFUNCTION("""COMPUTED_VALUE"""),"Incineram")</f>
        <v>Incineram</v>
      </c>
      <c r="E19" s="2" t="str">
        <f ca="1">IFERROR(__xludf.DUMMYFUNCTION("""COMPUTED_VALUE"""),"Helzephyr")</f>
        <v>Helzephyr</v>
      </c>
      <c r="I19" s="2" t="str">
        <f ca="1">IFERROR(__xludf.DUMMYFUNCTION("""COMPUTED_VALUE"""),"Frostallion Noct")</f>
        <v>Frostallion Noct</v>
      </c>
      <c r="L19" s="9" t="e">
        <f ca="1"/>
        <v>#NAME?</v>
      </c>
      <c r="M19" s="9" t="e">
        <f ca="1"/>
        <v>#NAME?</v>
      </c>
      <c r="N19" s="9" t="e">
        <f ca="1"/>
        <v>#NAME?</v>
      </c>
      <c r="O19" s="1"/>
      <c r="P19" s="1" t="e">
        <f ca="1"/>
        <v>#NAME?</v>
      </c>
      <c r="Q19" s="1"/>
      <c r="R19" s="1"/>
    </row>
    <row r="20" spans="1:18" x14ac:dyDescent="0.2">
      <c r="A20" s="2" t="str">
        <f ca="1">IFERROR(__xludf.DUMMYFUNCTION("""COMPUTED_VALUE"""),"Incineram Noct")</f>
        <v>Incineram Noct</v>
      </c>
      <c r="B20" s="2" t="str">
        <f ca="1">IFERROR(__xludf.DUMMYFUNCTION("""COMPUTED_VALUE"""),"Helzephyr")</f>
        <v>Helzephyr</v>
      </c>
      <c r="D20" s="2" t="str">
        <f ca="1">IFERROR(__xludf.DUMMYFUNCTION("""COMPUTED_VALUE"""),"Incineram Noct")</f>
        <v>Incineram Noct</v>
      </c>
      <c r="E20" s="2" t="str">
        <f ca="1">IFERROR(__xludf.DUMMYFUNCTION("""COMPUTED_VALUE"""),"Helzephyr")</f>
        <v>Helzephyr</v>
      </c>
      <c r="I20" s="2" t="str">
        <f ca="1">IFERROR(__xludf.DUMMYFUNCTION("""COMPUTED_VALUE"""),"Grintale")</f>
        <v>Grintale</v>
      </c>
      <c r="L20" s="9" t="e">
        <f ca="1"/>
        <v>#NAME?</v>
      </c>
      <c r="M20" s="9" t="e">
        <f ca="1"/>
        <v>#NAME?</v>
      </c>
      <c r="N20" s="9" t="e">
        <f ca="1"/>
        <v>#NAME?</v>
      </c>
      <c r="O20" s="1"/>
      <c r="P20" s="1" t="e">
        <f ca="1"/>
        <v>#NAME?</v>
      </c>
      <c r="Q20" s="1"/>
      <c r="R20" s="1"/>
    </row>
    <row r="21" spans="1:18" x14ac:dyDescent="0.2">
      <c r="A21" s="2" t="str">
        <f ca="1">IFERROR(__xludf.DUMMYFUNCTION("""COMPUTED_VALUE"""),"Incineram Noct")</f>
        <v>Incineram Noct</v>
      </c>
      <c r="B21" s="2" t="str">
        <f ca="1">IFERROR(__xludf.DUMMYFUNCTION("""COMPUTED_VALUE"""),"Grizzbolt")</f>
        <v>Grizzbolt</v>
      </c>
      <c r="D21" s="2" t="str">
        <f ca="1">IFERROR(__xludf.DUMMYFUNCTION("""COMPUTED_VALUE"""),"Incineram Noct")</f>
        <v>Incineram Noct</v>
      </c>
      <c r="E21" s="2" t="str">
        <f ca="1">IFERROR(__xludf.DUMMYFUNCTION("""COMPUTED_VALUE"""),"Grizzbolt")</f>
        <v>Grizzbolt</v>
      </c>
      <c r="I21" s="2" t="str">
        <f ca="1">IFERROR(__xludf.DUMMYFUNCTION("""COMPUTED_VALUE"""),"Grizzbolt")</f>
        <v>Grizzbolt</v>
      </c>
      <c r="L21" s="9" t="e">
        <f ca="1"/>
        <v>#NAME?</v>
      </c>
      <c r="M21" s="9" t="e">
        <f ca="1"/>
        <v>#NAME?</v>
      </c>
      <c r="N21" s="9" t="e">
        <f ca="1"/>
        <v>#NAME?</v>
      </c>
      <c r="O21" s="1"/>
      <c r="P21" s="1" t="e">
        <f ca="1"/>
        <v>#NAME?</v>
      </c>
      <c r="Q21" s="1"/>
      <c r="R21" s="1"/>
    </row>
    <row r="22" spans="1:18" x14ac:dyDescent="0.2">
      <c r="A22" s="2" t="str">
        <f ca="1">IFERROR(__xludf.DUMMYFUNCTION("""COMPUTED_VALUE"""),"Cinnamoth")</f>
        <v>Cinnamoth</v>
      </c>
      <c r="B22" s="2" t="str">
        <f ca="1">IFERROR(__xludf.DUMMYFUNCTION("""COMPUTED_VALUE"""),"Relaxaurus")</f>
        <v>Relaxaurus</v>
      </c>
      <c r="D22" s="2" t="str">
        <f ca="1">IFERROR(__xludf.DUMMYFUNCTION("""COMPUTED_VALUE"""),"Cinnamoth")</f>
        <v>Cinnamoth</v>
      </c>
      <c r="E22" s="2" t="str">
        <f ca="1">IFERROR(__xludf.DUMMYFUNCTION("""COMPUTED_VALUE"""),"Relaxaurus")</f>
        <v>Relaxaurus</v>
      </c>
      <c r="I22" s="2" t="str">
        <f ca="1">IFERROR(__xludf.DUMMYFUNCTION("""COMPUTED_VALUE"""),"Helzephyr")</f>
        <v>Helzephyr</v>
      </c>
      <c r="L22" s="9" t="e">
        <f ca="1"/>
        <v>#NAME?</v>
      </c>
      <c r="M22" s="9" t="e">
        <f ca="1"/>
        <v>#NAME?</v>
      </c>
      <c r="N22" s="9" t="e">
        <f ca="1"/>
        <v>#NAME?</v>
      </c>
      <c r="O22" s="1"/>
      <c r="P22" s="1" t="e">
        <f ca="1"/>
        <v>#NAME?</v>
      </c>
      <c r="Q22" s="1"/>
      <c r="R22" s="1"/>
    </row>
    <row r="23" spans="1:18" x14ac:dyDescent="0.2">
      <c r="A23" s="2" t="str">
        <f ca="1">IFERROR(__xludf.DUMMYFUNCTION("""COMPUTED_VALUE"""),"Cinnamoth")</f>
        <v>Cinnamoth</v>
      </c>
      <c r="B23" s="2" t="str">
        <f ca="1">IFERROR(__xludf.DUMMYFUNCTION("""COMPUTED_VALUE"""),"Relaxaurus Lux")</f>
        <v>Relaxaurus Lux</v>
      </c>
      <c r="D23" s="2" t="str">
        <f ca="1">IFERROR(__xludf.DUMMYFUNCTION("""COMPUTED_VALUE"""),"Cinnamoth")</f>
        <v>Cinnamoth</v>
      </c>
      <c r="E23" s="2" t="str">
        <f ca="1">IFERROR(__xludf.DUMMYFUNCTION("""COMPUTED_VALUE"""),"Relaxaurus Lux")</f>
        <v>Relaxaurus Lux</v>
      </c>
      <c r="I23" s="2" t="str">
        <f ca="1">IFERROR(__xludf.DUMMYFUNCTION("""COMPUTED_VALUE"""),"Ice Kingpaca")</f>
        <v>Ice Kingpaca</v>
      </c>
      <c r="L23" s="9" t="e">
        <f ca="1"/>
        <v>#NAME?</v>
      </c>
      <c r="M23" s="9" t="e">
        <f ca="1"/>
        <v>#NAME?</v>
      </c>
      <c r="N23" s="9" t="e">
        <f ca="1"/>
        <v>#NAME?</v>
      </c>
      <c r="O23" s="1"/>
      <c r="P23" s="1" t="e">
        <f ca="1"/>
        <v>#NAME?</v>
      </c>
      <c r="Q23" s="1"/>
      <c r="R23" s="1"/>
    </row>
    <row r="24" spans="1:18" x14ac:dyDescent="0.2">
      <c r="A24" s="2" t="str">
        <f ca="1">IFERROR(__xludf.DUMMYFUNCTION("""COMPUTED_VALUE"""),"Cinnamoth")</f>
        <v>Cinnamoth</v>
      </c>
      <c r="B24" s="2" t="str">
        <f ca="1">IFERROR(__xludf.DUMMYFUNCTION("""COMPUTED_VALUE"""),"Mammorest Cryst")</f>
        <v>Mammorest Cryst</v>
      </c>
      <c r="D24" s="2" t="str">
        <f ca="1">IFERROR(__xludf.DUMMYFUNCTION("""COMPUTED_VALUE"""),"Cinnamoth")</f>
        <v>Cinnamoth</v>
      </c>
      <c r="E24" s="2" t="str">
        <f ca="1">IFERROR(__xludf.DUMMYFUNCTION("""COMPUTED_VALUE"""),"Mammorest Cryst")</f>
        <v>Mammorest Cryst</v>
      </c>
      <c r="I24" s="2" t="str">
        <f ca="1">IFERROR(__xludf.DUMMYFUNCTION("""COMPUTED_VALUE"""),"Ice Reptyro")</f>
        <v>Ice Reptyro</v>
      </c>
      <c r="L24" s="9" t="e">
        <f ca="1"/>
        <v>#NAME?</v>
      </c>
      <c r="M24" s="9" t="e">
        <f ca="1"/>
        <v>#NAME?</v>
      </c>
      <c r="N24" s="9" t="e">
        <f ca="1"/>
        <v>#NAME?</v>
      </c>
      <c r="O24" s="1"/>
      <c r="P24" s="1" t="e">
        <f ca="1"/>
        <v>#NAME?</v>
      </c>
      <c r="Q24" s="1"/>
      <c r="R24" s="1"/>
    </row>
    <row r="25" spans="1:18" x14ac:dyDescent="0.2">
      <c r="A25" s="2" t="str">
        <f ca="1">IFERROR(__xludf.DUMMYFUNCTION("""COMPUTED_VALUE"""),"Cinnamoth")</f>
        <v>Cinnamoth</v>
      </c>
      <c r="B25" s="2" t="str">
        <f ca="1">IFERROR(__xludf.DUMMYFUNCTION("""COMPUTED_VALUE"""),"Menasting")</f>
        <v>Menasting</v>
      </c>
      <c r="D25" s="2" t="str">
        <f ca="1">IFERROR(__xludf.DUMMYFUNCTION("""COMPUTED_VALUE"""),"Cinnamoth")</f>
        <v>Cinnamoth</v>
      </c>
      <c r="E25" s="2" t="str">
        <f ca="1">IFERROR(__xludf.DUMMYFUNCTION("""COMPUTED_VALUE"""),"Menasting")</f>
        <v>Menasting</v>
      </c>
      <c r="I25" s="2" t="str">
        <f ca="1">IFERROR(__xludf.DUMMYFUNCTION("""COMPUTED_VALUE"""),"Incineram")</f>
        <v>Incineram</v>
      </c>
      <c r="L25" s="9" t="e">
        <f ca="1"/>
        <v>#NAME?</v>
      </c>
      <c r="M25" s="9" t="e">
        <f ca="1"/>
        <v>#NAME?</v>
      </c>
      <c r="N25" s="9" t="e">
        <f ca="1"/>
        <v>#NAME?</v>
      </c>
      <c r="O25" s="1"/>
      <c r="P25" s="1" t="e">
        <f ca="1"/>
        <v>#NAME?</v>
      </c>
      <c r="Q25" s="1"/>
      <c r="R25" s="1"/>
    </row>
    <row r="26" spans="1:18" x14ac:dyDescent="0.2">
      <c r="A26" s="2" t="str">
        <f ca="1">IFERROR(__xludf.DUMMYFUNCTION("""COMPUTED_VALUE"""),"Elizabee")</f>
        <v>Elizabee</v>
      </c>
      <c r="B26" s="2" t="str">
        <f ca="1">IFERROR(__xludf.DUMMYFUNCTION("""COMPUTED_VALUE"""),"Mossanda")</f>
        <v>Mossanda</v>
      </c>
      <c r="D26" s="2" t="str">
        <f ca="1">IFERROR(__xludf.DUMMYFUNCTION("""COMPUTED_VALUE"""),"Elizabee")</f>
        <v>Elizabee</v>
      </c>
      <c r="E26" s="2" t="str">
        <f ca="1">IFERROR(__xludf.DUMMYFUNCTION("""COMPUTED_VALUE"""),"Sibelyx")</f>
        <v>Sibelyx</v>
      </c>
      <c r="I26" s="2" t="str">
        <f ca="1">IFERROR(__xludf.DUMMYFUNCTION("""COMPUTED_VALUE"""),"Incineram Noct")</f>
        <v>Incineram Noct</v>
      </c>
      <c r="L26" s="9" t="e">
        <f ca="1"/>
        <v>#NAME?</v>
      </c>
      <c r="M26" s="9" t="e">
        <f ca="1"/>
        <v>#NAME?</v>
      </c>
      <c r="N26" s="9" t="e">
        <f ca="1"/>
        <v>#NAME?</v>
      </c>
      <c r="O26" s="1"/>
      <c r="P26" s="1" t="e">
        <f ca="1"/>
        <v>#NAME?</v>
      </c>
      <c r="Q26" s="1"/>
      <c r="R26" s="1"/>
    </row>
    <row r="27" spans="1:18" x14ac:dyDescent="0.2">
      <c r="A27" s="2" t="str">
        <f ca="1">IFERROR(__xludf.DUMMYFUNCTION("""COMPUTED_VALUE"""),"Elizabee")</f>
        <v>Elizabee</v>
      </c>
      <c r="B27" s="2" t="str">
        <f ca="1">IFERROR(__xludf.DUMMYFUNCTION("""COMPUTED_VALUE"""),"Nitewing")</f>
        <v>Nitewing</v>
      </c>
      <c r="D27" s="2" t="str">
        <f ca="1">IFERROR(__xludf.DUMMYFUNCTION("""COMPUTED_VALUE"""),"Elizabee")</f>
        <v>Elizabee</v>
      </c>
      <c r="E27" s="2" t="str">
        <f ca="1">IFERROR(__xludf.DUMMYFUNCTION("""COMPUTED_VALUE"""),"Ice Kingpaca")</f>
        <v>Ice Kingpaca</v>
      </c>
      <c r="I27" s="2" t="str">
        <f ca="1">IFERROR(__xludf.DUMMYFUNCTION("""COMPUTED_VALUE"""),"Jetragon")</f>
        <v>Jetragon</v>
      </c>
      <c r="L27" s="9" t="e">
        <f ca="1"/>
        <v>#NAME?</v>
      </c>
      <c r="M27" s="9" t="e">
        <f ca="1"/>
        <v>#NAME?</v>
      </c>
      <c r="N27" s="9" t="e">
        <f ca="1"/>
        <v>#NAME?</v>
      </c>
      <c r="O27" s="1"/>
      <c r="P27" s="1" t="e">
        <f ca="1"/>
        <v>#NAME?</v>
      </c>
      <c r="Q27" s="1"/>
      <c r="R27" s="1"/>
    </row>
    <row r="28" spans="1:18" x14ac:dyDescent="0.2">
      <c r="A28" s="2" t="str">
        <f ca="1">IFERROR(__xludf.DUMMYFUNCTION("""COMPUTED_VALUE"""),"Elizabee")</f>
        <v>Elizabee</v>
      </c>
      <c r="B28" s="2" t="str">
        <f ca="1">IFERROR(__xludf.DUMMYFUNCTION("""COMPUTED_VALUE"""),"Sibelyx")</f>
        <v>Sibelyx</v>
      </c>
      <c r="D28" s="2" t="str">
        <f ca="1">IFERROR(__xludf.DUMMYFUNCTION("""COMPUTED_VALUE"""),"Grintale")</f>
        <v>Grintale</v>
      </c>
      <c r="E28" s="2" t="str">
        <f ca="1">IFERROR(__xludf.DUMMYFUNCTION("""COMPUTED_VALUE"""),"Pyrin Noct")</f>
        <v>Pyrin Noct</v>
      </c>
      <c r="I28" s="2" t="str">
        <f ca="1">IFERROR(__xludf.DUMMYFUNCTION("""COMPUTED_VALUE"""),"Jormuntide")</f>
        <v>Jormuntide</v>
      </c>
      <c r="L28" s="9" t="e">
        <f ca="1"/>
        <v>#NAME?</v>
      </c>
      <c r="M28" s="9" t="e">
        <f ca="1"/>
        <v>#NAME?</v>
      </c>
      <c r="N28" s="9" t="e">
        <f ca="1"/>
        <v>#NAME?</v>
      </c>
      <c r="O28" s="1"/>
      <c r="P28" s="1" t="e">
        <f ca="1"/>
        <v>#NAME?</v>
      </c>
      <c r="Q28" s="1"/>
      <c r="R28" s="1"/>
    </row>
    <row r="29" spans="1:18" x14ac:dyDescent="0.2">
      <c r="A29" s="2" t="str">
        <f ca="1">IFERROR(__xludf.DUMMYFUNCTION("""COMPUTED_VALUE"""),"Elizabee")</f>
        <v>Elizabee</v>
      </c>
      <c r="B29" s="2" t="str">
        <f ca="1">IFERROR(__xludf.DUMMYFUNCTION("""COMPUTED_VALUE"""),"Ice Kingpaca")</f>
        <v>Ice Kingpaca</v>
      </c>
      <c r="D29" s="2" t="str">
        <f ca="1">IFERROR(__xludf.DUMMYFUNCTION("""COMPUTED_VALUE"""),"Grintale")</f>
        <v>Grintale</v>
      </c>
      <c r="E29" s="2" t="str">
        <f ca="1">IFERROR(__xludf.DUMMYFUNCTION("""COMPUTED_VALUE"""),"Relaxaurus Lux")</f>
        <v>Relaxaurus Lux</v>
      </c>
      <c r="I29" s="2" t="str">
        <f ca="1">IFERROR(__xludf.DUMMYFUNCTION("""COMPUTED_VALUE"""),"Jormuntide Ignis")</f>
        <v>Jormuntide Ignis</v>
      </c>
      <c r="L29" s="9" t="e">
        <f ca="1"/>
        <v>#NAME?</v>
      </c>
      <c r="M29" s="9" t="e">
        <f ca="1"/>
        <v>#NAME?</v>
      </c>
      <c r="N29" s="9" t="e">
        <f ca="1"/>
        <v>#NAME?</v>
      </c>
      <c r="O29" s="1"/>
      <c r="P29" s="1" t="e">
        <f ca="1"/>
        <v>#NAME?</v>
      </c>
      <c r="Q29" s="1"/>
      <c r="R29" s="1"/>
    </row>
    <row r="30" spans="1:18" x14ac:dyDescent="0.2">
      <c r="A30" s="2" t="str">
        <f ca="1">IFERROR(__xludf.DUMMYFUNCTION("""COMPUTED_VALUE"""),"Grintale")</f>
        <v>Grintale</v>
      </c>
      <c r="B30" s="2" t="str">
        <f ca="1">IFERROR(__xludf.DUMMYFUNCTION("""COMPUTED_VALUE"""),"Pyrin Noct")</f>
        <v>Pyrin Noct</v>
      </c>
      <c r="D30" s="2" t="str">
        <f ca="1">IFERROR(__xludf.DUMMYFUNCTION("""COMPUTED_VALUE"""),"Grintale")</f>
        <v>Grintale</v>
      </c>
      <c r="E30" s="2" t="str">
        <f ca="1">IFERROR(__xludf.DUMMYFUNCTION("""COMPUTED_VALUE"""),"Menasting")</f>
        <v>Menasting</v>
      </c>
      <c r="I30" s="2" t="str">
        <f ca="1">IFERROR(__xludf.DUMMYFUNCTION("""COMPUTED_VALUE"""),"Katress")</f>
        <v>Katress</v>
      </c>
      <c r="L30" s="9" t="e">
        <f ca="1"/>
        <v>#NAME?</v>
      </c>
      <c r="M30" s="9" t="e">
        <f ca="1"/>
        <v>#NAME?</v>
      </c>
      <c r="N30" s="9" t="e">
        <f ca="1"/>
        <v>#NAME?</v>
      </c>
      <c r="O30" s="1"/>
      <c r="P30" s="1" t="e">
        <f ca="1"/>
        <v>#NAME?</v>
      </c>
      <c r="Q30" s="1"/>
      <c r="R30" s="1"/>
    </row>
    <row r="31" spans="1:18" x14ac:dyDescent="0.2">
      <c r="A31" s="2" t="str">
        <f ca="1">IFERROR(__xludf.DUMMYFUNCTION("""COMPUTED_VALUE"""),"Grintale")</f>
        <v>Grintale</v>
      </c>
      <c r="B31" s="2" t="str">
        <f ca="1">IFERROR(__xludf.DUMMYFUNCTION("""COMPUTED_VALUE"""),"Relaxaurus Lux")</f>
        <v>Relaxaurus Lux</v>
      </c>
      <c r="D31" s="2" t="str">
        <f ca="1">IFERROR(__xludf.DUMMYFUNCTION("""COMPUTED_VALUE"""),"Grintale")</f>
        <v>Grintale</v>
      </c>
      <c r="E31" s="2" t="str">
        <f ca="1">IFERROR(__xludf.DUMMYFUNCTION("""COMPUTED_VALUE"""),"Lyleen")</f>
        <v>Lyleen</v>
      </c>
      <c r="I31" s="2" t="str">
        <f ca="1">IFERROR(__xludf.DUMMYFUNCTION("""COMPUTED_VALUE"""),"Kingpaca")</f>
        <v>Kingpaca</v>
      </c>
      <c r="L31" s="9" t="e">
        <f ca="1"/>
        <v>#NAME?</v>
      </c>
      <c r="M31" s="9" t="e">
        <f ca="1"/>
        <v>#NAME?</v>
      </c>
      <c r="N31" s="9" t="e">
        <f ca="1"/>
        <v>#NAME?</v>
      </c>
      <c r="O31" s="1"/>
      <c r="P31" s="1" t="e">
        <f ca="1"/>
        <v>#NAME?</v>
      </c>
      <c r="Q31" s="1"/>
      <c r="R31" s="1"/>
    </row>
    <row r="32" spans="1:18" x14ac:dyDescent="0.2">
      <c r="A32" s="2" t="str">
        <f ca="1">IFERROR(__xludf.DUMMYFUNCTION("""COMPUTED_VALUE"""),"Grintale")</f>
        <v>Grintale</v>
      </c>
      <c r="B32" s="2" t="str">
        <f ca="1">IFERROR(__xludf.DUMMYFUNCTION("""COMPUTED_VALUE"""),"Menasting")</f>
        <v>Menasting</v>
      </c>
      <c r="D32" s="2" t="str">
        <f ca="1">IFERROR(__xludf.DUMMYFUNCTION("""COMPUTED_VALUE"""),"Sweepa")</f>
        <v>Sweepa</v>
      </c>
      <c r="E32" s="2" t="str">
        <f ca="1">IFERROR(__xludf.DUMMYFUNCTION("""COMPUTED_VALUE"""),"Pyrin")</f>
        <v>Pyrin</v>
      </c>
      <c r="I32" s="2" t="str">
        <f ca="1">IFERROR(__xludf.DUMMYFUNCTION("""COMPUTED_VALUE"""),"Lyleen")</f>
        <v>Lyleen</v>
      </c>
      <c r="L32" s="9" t="e">
        <f ca="1"/>
        <v>#NAME?</v>
      </c>
      <c r="M32" s="9" t="e">
        <f ca="1"/>
        <v>#NAME?</v>
      </c>
      <c r="N32" s="9" t="e">
        <f ca="1"/>
        <v>#NAME?</v>
      </c>
      <c r="O32" s="1"/>
      <c r="P32" s="1" t="e">
        <f ca="1"/>
        <v>#NAME?</v>
      </c>
      <c r="Q32" s="1"/>
      <c r="R32" s="1"/>
    </row>
    <row r="33" spans="1:18" x14ac:dyDescent="0.2">
      <c r="A33" s="2" t="str">
        <f ca="1">IFERROR(__xludf.DUMMYFUNCTION("""COMPUTED_VALUE"""),"Grintale")</f>
        <v>Grintale</v>
      </c>
      <c r="B33" s="2" t="str">
        <f ca="1">IFERROR(__xludf.DUMMYFUNCTION("""COMPUTED_VALUE"""),"Lyleen")</f>
        <v>Lyleen</v>
      </c>
      <c r="D33" s="2" t="str">
        <f ca="1">IFERROR(__xludf.DUMMYFUNCTION("""COMPUTED_VALUE"""),"Sweepa")</f>
        <v>Sweepa</v>
      </c>
      <c r="E33" s="2" t="str">
        <f ca="1">IFERROR(__xludf.DUMMYFUNCTION("""COMPUTED_VALUE"""),"Warsect")</f>
        <v>Warsect</v>
      </c>
      <c r="I33" s="2" t="str">
        <f ca="1">IFERROR(__xludf.DUMMYFUNCTION("""COMPUTED_VALUE"""),"Lyleen Noct")</f>
        <v>Lyleen Noct</v>
      </c>
      <c r="L33" s="9" t="e">
        <f ca="1"/>
        <v>#NAME?</v>
      </c>
      <c r="M33" s="9" t="e">
        <f ca="1"/>
        <v>#NAME?</v>
      </c>
      <c r="N33" s="9" t="e">
        <f ca="1"/>
        <v>#NAME?</v>
      </c>
      <c r="O33" s="1"/>
      <c r="P33" s="1" t="e">
        <f ca="1"/>
        <v>#NAME?</v>
      </c>
      <c r="Q33" s="1"/>
      <c r="R33" s="1"/>
    </row>
    <row r="34" spans="1:18" x14ac:dyDescent="0.2">
      <c r="A34" s="2" t="str">
        <f ca="1">IFERROR(__xludf.DUMMYFUNCTION("""COMPUTED_VALUE"""),"Sweepa")</f>
        <v>Sweepa</v>
      </c>
      <c r="B34" s="2" t="str">
        <f ca="1">IFERROR(__xludf.DUMMYFUNCTION("""COMPUTED_VALUE"""),"Pyrin")</f>
        <v>Pyrin</v>
      </c>
      <c r="D34" s="2" t="str">
        <f ca="1">IFERROR(__xludf.DUMMYFUNCTION("""COMPUTED_VALUE"""),"Sweepa")</f>
        <v>Sweepa</v>
      </c>
      <c r="E34" s="2" t="str">
        <f ca="1">IFERROR(__xludf.DUMMYFUNCTION("""COMPUTED_VALUE"""),"Quivern")</f>
        <v>Quivern</v>
      </c>
      <c r="I34" s="2" t="str">
        <f ca="1">IFERROR(__xludf.DUMMYFUNCTION("""COMPUTED_VALUE"""),"Mammorest")</f>
        <v>Mammorest</v>
      </c>
      <c r="L34" s="9" t="e">
        <f ca="1"/>
        <v>#NAME?</v>
      </c>
      <c r="M34" s="9" t="e">
        <f ca="1"/>
        <v>#NAME?</v>
      </c>
      <c r="N34" s="9" t="e">
        <f ca="1"/>
        <v>#NAME?</v>
      </c>
      <c r="O34" s="1"/>
      <c r="P34" s="1" t="e">
        <f ca="1"/>
        <v>#NAME?</v>
      </c>
      <c r="Q34" s="1"/>
      <c r="R34" s="1"/>
    </row>
    <row r="35" spans="1:18" x14ac:dyDescent="0.2">
      <c r="A35" s="2" t="str">
        <f ca="1">IFERROR(__xludf.DUMMYFUNCTION("""COMPUTED_VALUE"""),"Sweepa")</f>
        <v>Sweepa</v>
      </c>
      <c r="B35" s="2" t="str">
        <f ca="1">IFERROR(__xludf.DUMMYFUNCTION("""COMPUTED_VALUE"""),"Warsect")</f>
        <v>Warsect</v>
      </c>
      <c r="D35" s="2" t="str">
        <f ca="1">IFERROR(__xludf.DUMMYFUNCTION("""COMPUTED_VALUE"""),"Sweepa")</f>
        <v>Sweepa</v>
      </c>
      <c r="E35" s="2" t="str">
        <f ca="1">IFERROR(__xludf.DUMMYFUNCTION("""COMPUTED_VALUE"""),"Faleris")</f>
        <v>Faleris</v>
      </c>
      <c r="I35" s="2" t="str">
        <f ca="1">IFERROR(__xludf.DUMMYFUNCTION("""COMPUTED_VALUE"""),"Mammorest Cryst")</f>
        <v>Mammorest Cryst</v>
      </c>
      <c r="L35" s="9" t="e">
        <f ca="1"/>
        <v>#NAME?</v>
      </c>
      <c r="M35" s="9" t="e">
        <f ca="1"/>
        <v>#NAME?</v>
      </c>
      <c r="N35" s="9" t="e">
        <f ca="1"/>
        <v>#NAME?</v>
      </c>
      <c r="O35" s="1"/>
      <c r="P35" s="1" t="e">
        <f ca="1"/>
        <v>#NAME?</v>
      </c>
      <c r="Q35" s="1"/>
      <c r="R35" s="1"/>
    </row>
    <row r="36" spans="1:18" x14ac:dyDescent="0.2">
      <c r="A36" s="2" t="str">
        <f ca="1">IFERROR(__xludf.DUMMYFUNCTION("""COMPUTED_VALUE"""),"Sweepa")</f>
        <v>Sweepa</v>
      </c>
      <c r="B36" s="2" t="str">
        <f ca="1">IFERROR(__xludf.DUMMYFUNCTION("""COMPUTED_VALUE"""),"Quivern")</f>
        <v>Quivern</v>
      </c>
      <c r="D36" s="2" t="str">
        <f ca="1">IFERROR(__xludf.DUMMYFUNCTION("""COMPUTED_VALUE"""),"Univolt")</f>
        <v>Univolt</v>
      </c>
      <c r="E36" s="2" t="str">
        <f ca="1">IFERROR(__xludf.DUMMYFUNCTION("""COMPUTED_VALUE"""),"Paladius")</f>
        <v>Paladius</v>
      </c>
      <c r="I36" s="2" t="str">
        <f ca="1">IFERROR(__xludf.DUMMYFUNCTION("""COMPUTED_VALUE"""),"Menasting")</f>
        <v>Menasting</v>
      </c>
      <c r="L36" s="9" t="e">
        <f ca="1"/>
        <v>#NAME?</v>
      </c>
      <c r="M36" s="9" t="e">
        <f ca="1"/>
        <v>#NAME?</v>
      </c>
      <c r="N36" s="9" t="e">
        <f ca="1"/>
        <v>#NAME?</v>
      </c>
      <c r="O36" s="1"/>
      <c r="P36" s="1" t="e">
        <f ca="1"/>
        <v>#NAME?</v>
      </c>
      <c r="Q36" s="1"/>
      <c r="R36" s="1"/>
    </row>
    <row r="37" spans="1:18" x14ac:dyDescent="0.2">
      <c r="A37" s="2" t="str">
        <f ca="1">IFERROR(__xludf.DUMMYFUNCTION("""COMPUTED_VALUE"""),"Sweepa")</f>
        <v>Sweepa</v>
      </c>
      <c r="B37" s="2" t="str">
        <f ca="1">IFERROR(__xludf.DUMMYFUNCTION("""COMPUTED_VALUE"""),"Faleris")</f>
        <v>Faleris</v>
      </c>
      <c r="D37" s="2" t="str">
        <f ca="1">IFERROR(__xludf.DUMMYFUNCTION("""COMPUTED_VALUE"""),"Univolt")</f>
        <v>Univolt</v>
      </c>
      <c r="E37" s="2" t="str">
        <f ca="1">IFERROR(__xludf.DUMMYFUNCTION("""COMPUTED_VALUE"""),"Necromus")</f>
        <v>Necromus</v>
      </c>
      <c r="I37" s="2" t="str">
        <f ca="1">IFERROR(__xludf.DUMMYFUNCTION("""COMPUTED_VALUE"""),"Mossanda")</f>
        <v>Mossanda</v>
      </c>
      <c r="L37" s="9" t="e">
        <f ca="1"/>
        <v>#NAME?</v>
      </c>
      <c r="M37" s="9" t="e">
        <f ca="1"/>
        <v>#NAME?</v>
      </c>
      <c r="N37" s="9" t="e">
        <f ca="1"/>
        <v>#NAME?</v>
      </c>
      <c r="O37" s="1"/>
      <c r="P37" s="1" t="e">
        <f ca="1"/>
        <v>#NAME?</v>
      </c>
      <c r="Q37" s="1"/>
      <c r="R37" s="1"/>
    </row>
    <row r="38" spans="1:18" x14ac:dyDescent="0.2">
      <c r="A38" s="2" t="str">
        <f ca="1">IFERROR(__xludf.DUMMYFUNCTION("""COMPUTED_VALUE"""),"Univolt")</f>
        <v>Univolt</v>
      </c>
      <c r="B38" s="2" t="str">
        <f ca="1">IFERROR(__xludf.DUMMYFUNCTION("""COMPUTED_VALUE"""),"Paladius")</f>
        <v>Paladius</v>
      </c>
      <c r="D38" s="2" t="str">
        <f ca="1">IFERROR(__xludf.DUMMYFUNCTION("""COMPUTED_VALUE"""),"Univolt")</f>
        <v>Univolt</v>
      </c>
      <c r="E38" s="2" t="str">
        <f ca="1">IFERROR(__xludf.DUMMYFUNCTION("""COMPUTED_VALUE"""),"Frostallion Noct")</f>
        <v>Frostallion Noct</v>
      </c>
      <c r="I38" s="2" t="str">
        <f ca="1">IFERROR(__xludf.DUMMYFUNCTION("""COMPUTED_VALUE"""),"Mossanda Lux")</f>
        <v>Mossanda Lux</v>
      </c>
      <c r="L38" s="9" t="e">
        <f ca="1"/>
        <v>#NAME?</v>
      </c>
      <c r="M38" s="9" t="e">
        <f ca="1"/>
        <v>#NAME?</v>
      </c>
      <c r="N38" s="9" t="e">
        <f ca="1"/>
        <v>#NAME?</v>
      </c>
      <c r="O38" s="1"/>
      <c r="P38" s="1" t="e">
        <f ca="1"/>
        <v>#NAME?</v>
      </c>
      <c r="Q38" s="1"/>
      <c r="R38" s="1"/>
    </row>
    <row r="39" spans="1:18" x14ac:dyDescent="0.2">
      <c r="A39" s="2" t="str">
        <f ca="1">IFERROR(__xludf.DUMMYFUNCTION("""COMPUTED_VALUE"""),"Univolt")</f>
        <v>Univolt</v>
      </c>
      <c r="B39" s="2" t="str">
        <f ca="1">IFERROR(__xludf.DUMMYFUNCTION("""COMPUTED_VALUE"""),"Necromus")</f>
        <v>Necromus</v>
      </c>
      <c r="D39" s="2" t="str">
        <f ca="1">IFERROR(__xludf.DUMMYFUNCTION("""COMPUTED_VALUE"""),"Univolt")</f>
        <v>Univolt</v>
      </c>
      <c r="E39" s="2" t="str">
        <f ca="1">IFERROR(__xludf.DUMMYFUNCTION("""COMPUTED_VALUE"""),"Jetragon")</f>
        <v>Jetragon</v>
      </c>
      <c r="I39" s="2" t="str">
        <f ca="1">IFERROR(__xludf.DUMMYFUNCTION("""COMPUTED_VALUE"""),"Necromus")</f>
        <v>Necromus</v>
      </c>
      <c r="L39" s="9" t="e">
        <f ca="1"/>
        <v>#NAME?</v>
      </c>
      <c r="M39" s="9" t="e">
        <f ca="1"/>
        <v>#NAME?</v>
      </c>
      <c r="N39" s="9" t="e">
        <f ca="1"/>
        <v>#NAME?</v>
      </c>
      <c r="O39" s="1"/>
      <c r="P39" s="1" t="e">
        <f ca="1"/>
        <v>#NAME?</v>
      </c>
      <c r="Q39" s="1"/>
      <c r="R39" s="1"/>
    </row>
    <row r="40" spans="1:18" x14ac:dyDescent="0.2">
      <c r="A40" s="2" t="str">
        <f ca="1">IFERROR(__xludf.DUMMYFUNCTION("""COMPUTED_VALUE"""),"Univolt")</f>
        <v>Univolt</v>
      </c>
      <c r="B40" s="2" t="str">
        <f ca="1">IFERROR(__xludf.DUMMYFUNCTION("""COMPUTED_VALUE"""),"Frostallion Noct")</f>
        <v>Frostallion Noct</v>
      </c>
      <c r="D40" s="2" t="str">
        <f ca="1">IFERROR(__xludf.DUMMYFUNCTION("""COMPUTED_VALUE"""),"Foxcicle")</f>
        <v>Foxcicle</v>
      </c>
      <c r="E40" s="2" t="str">
        <f ca="1">IFERROR(__xludf.DUMMYFUNCTION("""COMPUTED_VALUE"""),"Blazamut")</f>
        <v>Blazamut</v>
      </c>
      <c r="I40" s="2" t="str">
        <f ca="1">IFERROR(__xludf.DUMMYFUNCTION("""COMPUTED_VALUE"""),"Nitewing")</f>
        <v>Nitewing</v>
      </c>
      <c r="L40" s="9" t="e">
        <f ca="1"/>
        <v>#NAME?</v>
      </c>
      <c r="M40" s="9" t="e">
        <f ca="1"/>
        <v>#NAME?</v>
      </c>
      <c r="N40" s="9" t="e">
        <f ca="1"/>
        <v>#NAME?</v>
      </c>
      <c r="O40" s="1"/>
      <c r="P40" s="1" t="e">
        <f ca="1"/>
        <v>#NAME?</v>
      </c>
      <c r="Q40" s="1"/>
      <c r="R40" s="1"/>
    </row>
    <row r="41" spans="1:18" x14ac:dyDescent="0.2">
      <c r="A41" s="2" t="str">
        <f ca="1">IFERROR(__xludf.DUMMYFUNCTION("""COMPUTED_VALUE"""),"Univolt")</f>
        <v>Univolt</v>
      </c>
      <c r="B41" s="2" t="str">
        <f ca="1">IFERROR(__xludf.DUMMYFUNCTION("""COMPUTED_VALUE"""),"Jetragon")</f>
        <v>Jetragon</v>
      </c>
      <c r="D41" s="2" t="str">
        <f ca="1">IFERROR(__xludf.DUMMYFUNCTION("""COMPUTED_VALUE"""),"Pyrin Noct")</f>
        <v>Pyrin Noct</v>
      </c>
      <c r="E41" s="2" t="str">
        <f ca="1">IFERROR(__xludf.DUMMYFUNCTION("""COMPUTED_VALUE"""),"Elphidran")</f>
        <v>Elphidran</v>
      </c>
      <c r="I41" s="2" t="str">
        <f ca="1">IFERROR(__xludf.DUMMYFUNCTION("""COMPUTED_VALUE"""),"Orserk")</f>
        <v>Orserk</v>
      </c>
      <c r="L41" s="9" t="e">
        <f ca="1"/>
        <v>#NAME?</v>
      </c>
      <c r="M41" s="9" t="e">
        <f ca="1"/>
        <v>#NAME?</v>
      </c>
      <c r="N41" s="9" t="e">
        <f ca="1"/>
        <v>#NAME?</v>
      </c>
      <c r="O41" s="1"/>
      <c r="P41" s="1" t="e">
        <f ca="1"/>
        <v>#NAME?</v>
      </c>
      <c r="Q41" s="1"/>
      <c r="R41" s="1"/>
    </row>
    <row r="42" spans="1:18" x14ac:dyDescent="0.2">
      <c r="A42" s="2" t="str">
        <f ca="1">IFERROR(__xludf.DUMMYFUNCTION("""COMPUTED_VALUE"""),"Foxcicle")</f>
        <v>Foxcicle</v>
      </c>
      <c r="B42" s="2" t="str">
        <f ca="1">IFERROR(__xludf.DUMMYFUNCTION("""COMPUTED_VALUE"""),"Blazamut")</f>
        <v>Blazamut</v>
      </c>
      <c r="D42" s="2" t="str">
        <f ca="1">IFERROR(__xludf.DUMMYFUNCTION("""COMPUTED_VALUE"""),"Pyrin Noct")</f>
        <v>Pyrin Noct</v>
      </c>
      <c r="E42" s="2" t="str">
        <f ca="1">IFERROR(__xludf.DUMMYFUNCTION("""COMPUTED_VALUE"""),"Elphidran Aqua")</f>
        <v>Elphidran Aqua</v>
      </c>
      <c r="I42" s="2" t="str">
        <f ca="1">IFERROR(__xludf.DUMMYFUNCTION("""COMPUTED_VALUE"""),"Paladius")</f>
        <v>Paladius</v>
      </c>
      <c r="L42" s="9" t="e">
        <f ca="1"/>
        <v>#NAME?</v>
      </c>
      <c r="M42" s="9" t="e">
        <f ca="1"/>
        <v>#NAME?</v>
      </c>
      <c r="N42" s="9" t="e">
        <f ca="1"/>
        <v>#NAME?</v>
      </c>
      <c r="O42" s="1"/>
      <c r="P42" s="1" t="e">
        <f ca="1"/>
        <v>#NAME?</v>
      </c>
      <c r="Q42" s="1"/>
      <c r="R42" s="1"/>
    </row>
    <row r="43" spans="1:18" x14ac:dyDescent="0.2">
      <c r="A43" s="2" t="str">
        <f ca="1">IFERROR(__xludf.DUMMYFUNCTION("""COMPUTED_VALUE"""),"Pyrin")</f>
        <v>Pyrin</v>
      </c>
      <c r="B43" s="2" t="str">
        <f ca="1">IFERROR(__xludf.DUMMYFUNCTION("""COMPUTED_VALUE"""),"Mossanda Lux")</f>
        <v>Mossanda Lux</v>
      </c>
      <c r="D43" s="2" t="str">
        <f ca="1">IFERROR(__xludf.DUMMYFUNCTION("""COMPUTED_VALUE"""),"Rayhound")</f>
        <v>Rayhound</v>
      </c>
      <c r="E43" s="2" t="str">
        <f ca="1">IFERROR(__xludf.DUMMYFUNCTION("""COMPUTED_VALUE"""),"Blazamut")</f>
        <v>Blazamut</v>
      </c>
      <c r="I43" s="2" t="str">
        <f ca="1">IFERROR(__xludf.DUMMYFUNCTION("""COMPUTED_VALUE"""),"Penking")</f>
        <v>Penking</v>
      </c>
      <c r="L43" s="9" t="e">
        <f ca="1"/>
        <v>#NAME?</v>
      </c>
      <c r="M43" s="9" t="e">
        <f ca="1"/>
        <v>#NAME?</v>
      </c>
      <c r="N43" s="9" t="e">
        <f ca="1"/>
        <v>#NAME?</v>
      </c>
      <c r="O43" s="1"/>
      <c r="P43" s="1" t="e">
        <f ca="1"/>
        <v>#NAME?</v>
      </c>
      <c r="Q43" s="1"/>
      <c r="R43" s="1"/>
    </row>
    <row r="44" spans="1:18" x14ac:dyDescent="0.2">
      <c r="A44" s="2" t="str">
        <f ca="1">IFERROR(__xludf.DUMMYFUNCTION("""COMPUTED_VALUE"""),"Pyrin")</f>
        <v>Pyrin</v>
      </c>
      <c r="B44" s="2" t="str">
        <f ca="1">IFERROR(__xludf.DUMMYFUNCTION("""COMPUTED_VALUE"""),"Nitewing")</f>
        <v>Nitewing</v>
      </c>
      <c r="D44" s="2" t="str">
        <f ca="1">IFERROR(__xludf.DUMMYFUNCTION("""COMPUTED_VALUE"""),"Rayhound")</f>
        <v>Rayhound</v>
      </c>
      <c r="E44" s="2" t="str">
        <f ca="1">IFERROR(__xludf.DUMMYFUNCTION("""COMPUTED_VALUE"""),"Suzaku Aqua")</f>
        <v>Suzaku Aqua</v>
      </c>
      <c r="I44" s="2" t="str">
        <f ca="1">IFERROR(__xludf.DUMMYFUNCTION("""COMPUTED_VALUE"""),"Pyrin")</f>
        <v>Pyrin</v>
      </c>
      <c r="L44" s="9" t="e">
        <f ca="1"/>
        <v>#NAME?</v>
      </c>
      <c r="M44" s="9" t="e">
        <f ca="1"/>
        <v>#NAME?</v>
      </c>
      <c r="N44" s="9" t="e">
        <f ca="1"/>
        <v>#NAME?</v>
      </c>
      <c r="O44" s="1"/>
      <c r="P44" s="1" t="e">
        <f ca="1"/>
        <v>#NAME?</v>
      </c>
      <c r="Q44" s="1"/>
      <c r="R44" s="1"/>
    </row>
    <row r="45" spans="1:18" x14ac:dyDescent="0.2">
      <c r="A45" s="2" t="str">
        <f ca="1">IFERROR(__xludf.DUMMYFUNCTION("""COMPUTED_VALUE"""),"Pyrin")</f>
        <v>Pyrin</v>
      </c>
      <c r="B45" s="2" t="str">
        <f ca="1">IFERROR(__xludf.DUMMYFUNCTION("""COMPUTED_VALUE"""),"Sweepa")</f>
        <v>Sweepa</v>
      </c>
      <c r="D45" s="2" t="str">
        <f ca="1">IFERROR(__xludf.DUMMYFUNCTION("""COMPUTED_VALUE"""),"Surfent")</f>
        <v>Surfent</v>
      </c>
      <c r="E45" s="2" t="str">
        <f ca="1">IFERROR(__xludf.DUMMYFUNCTION("""COMPUTED_VALUE"""),"Beakon")</f>
        <v>Beakon</v>
      </c>
      <c r="I45" s="2" t="str">
        <f ca="1">IFERROR(__xludf.DUMMYFUNCTION("""COMPUTED_VALUE"""),"Pyrin Noct")</f>
        <v>Pyrin Noct</v>
      </c>
      <c r="L45" s="9" t="e">
        <f ca="1"/>
        <v>#NAME?</v>
      </c>
      <c r="M45" s="9" t="e">
        <f ca="1"/>
        <v>#NAME?</v>
      </c>
      <c r="N45" s="9" t="e">
        <f ca="1"/>
        <v>#NAME?</v>
      </c>
      <c r="O45" s="1"/>
      <c r="P45" s="1" t="e">
        <f ca="1"/>
        <v>#NAME?</v>
      </c>
      <c r="Q45" s="1"/>
      <c r="R45" s="1"/>
    </row>
    <row r="46" spans="1:18" x14ac:dyDescent="0.2">
      <c r="A46" s="2" t="str">
        <f ca="1">IFERROR(__xludf.DUMMYFUNCTION("""COMPUTED_VALUE"""),"Pyrin Noct")</f>
        <v>Pyrin Noct</v>
      </c>
      <c r="B46" s="2" t="str">
        <f ca="1">IFERROR(__xludf.DUMMYFUNCTION("""COMPUTED_VALUE"""),"Penking")</f>
        <v>Penking</v>
      </c>
      <c r="D46" s="2" t="str">
        <f ca="1">IFERROR(__xludf.DUMMYFUNCTION("""COMPUTED_VALUE"""),"Surfent")</f>
        <v>Surfent</v>
      </c>
      <c r="E46" s="2" t="str">
        <f ca="1">IFERROR(__xludf.DUMMYFUNCTION("""COMPUTED_VALUE"""),"Helzephyr")</f>
        <v>Helzephyr</v>
      </c>
      <c r="I46" s="2" t="str">
        <f ca="1">IFERROR(__xludf.DUMMYFUNCTION("""COMPUTED_VALUE"""),"Quivern")</f>
        <v>Quivern</v>
      </c>
      <c r="L46" s="9" t="e">
        <f ca="1"/>
        <v>#NAME?</v>
      </c>
      <c r="M46" s="9" t="e">
        <f ca="1"/>
        <v>#NAME?</v>
      </c>
      <c r="N46" s="9" t="e">
        <f ca="1"/>
        <v>#NAME?</v>
      </c>
      <c r="O46" s="1"/>
      <c r="P46" s="1" t="e">
        <f ca="1"/>
        <v>#NAME?</v>
      </c>
      <c r="Q46" s="1"/>
      <c r="R46" s="1"/>
    </row>
    <row r="47" spans="1:18" x14ac:dyDescent="0.2">
      <c r="A47" s="2" t="str">
        <f ca="1">IFERROR(__xludf.DUMMYFUNCTION("""COMPUTED_VALUE"""),"Pyrin Noct")</f>
        <v>Pyrin Noct</v>
      </c>
      <c r="B47" s="2" t="str">
        <f ca="1">IFERROR(__xludf.DUMMYFUNCTION("""COMPUTED_VALUE"""),"Grintale")</f>
        <v>Grintale</v>
      </c>
      <c r="D47" s="2" t="str">
        <f ca="1">IFERROR(__xludf.DUMMYFUNCTION("""COMPUTED_VALUE"""),"Surfent")</f>
        <v>Surfent</v>
      </c>
      <c r="E47" s="2" t="str">
        <f ca="1">IFERROR(__xludf.DUMMYFUNCTION("""COMPUTED_VALUE"""),"Grizzbolt")</f>
        <v>Grizzbolt</v>
      </c>
      <c r="I47" s="2" t="str">
        <f ca="1">IFERROR(__xludf.DUMMYFUNCTION("""COMPUTED_VALUE"""),"Ragnahawk")</f>
        <v>Ragnahawk</v>
      </c>
      <c r="L47" s="9" t="e">
        <f ca="1"/>
        <v>#NAME?</v>
      </c>
      <c r="M47" s="9" t="e">
        <f ca="1"/>
        <v>#NAME?</v>
      </c>
      <c r="N47" s="9" t="e">
        <f ca="1"/>
        <v>#NAME?</v>
      </c>
      <c r="O47" s="1"/>
      <c r="P47" s="1" t="e">
        <f ca="1"/>
        <v>#NAME?</v>
      </c>
      <c r="Q47" s="1"/>
      <c r="R47" s="1"/>
    </row>
    <row r="48" spans="1:18" x14ac:dyDescent="0.2">
      <c r="A48" s="2" t="str">
        <f ca="1">IFERROR(__xludf.DUMMYFUNCTION("""COMPUTED_VALUE"""),"Pyrin Noct")</f>
        <v>Pyrin Noct</v>
      </c>
      <c r="B48" s="2" t="str">
        <f ca="1">IFERROR(__xludf.DUMMYFUNCTION("""COMPUTED_VALUE"""),"Elphidran")</f>
        <v>Elphidran</v>
      </c>
      <c r="D48" s="2" t="str">
        <f ca="1">IFERROR(__xludf.DUMMYFUNCTION("""COMPUTED_VALUE"""),"Surfent")</f>
        <v>Surfent</v>
      </c>
      <c r="E48" s="2" t="str">
        <f ca="1">IFERROR(__xludf.DUMMYFUNCTION("""COMPUTED_VALUE"""),"Lyleen Noct")</f>
        <v>Lyleen Noct</v>
      </c>
      <c r="I48" s="2" t="str">
        <f ca="1">IFERROR(__xludf.DUMMYFUNCTION("""COMPUTED_VALUE"""),"Rayhound")</f>
        <v>Rayhound</v>
      </c>
      <c r="L48" s="9" t="e">
        <f ca="1"/>
        <v>#NAME?</v>
      </c>
      <c r="M48" s="9" t="e">
        <f ca="1"/>
        <v>#NAME?</v>
      </c>
      <c r="N48" s="9" t="e">
        <f ca="1"/>
        <v>#NAME?</v>
      </c>
      <c r="O48" s="1"/>
      <c r="P48" s="1" t="e">
        <f ca="1"/>
        <v>#NAME?</v>
      </c>
      <c r="Q48" s="1"/>
      <c r="R48" s="1"/>
    </row>
    <row r="49" spans="1:18" x14ac:dyDescent="0.2">
      <c r="A49" s="2" t="str">
        <f ca="1">IFERROR(__xludf.DUMMYFUNCTION("""COMPUTED_VALUE"""),"Pyrin Noct")</f>
        <v>Pyrin Noct</v>
      </c>
      <c r="B49" s="2" t="str">
        <f ca="1">IFERROR(__xludf.DUMMYFUNCTION("""COMPUTED_VALUE"""),"Elphidran Aqua")</f>
        <v>Elphidran Aqua</v>
      </c>
      <c r="D49" s="2" t="str">
        <f ca="1">IFERROR(__xludf.DUMMYFUNCTION("""COMPUTED_VALUE"""),"Surfent Terra")</f>
        <v>Surfent Terra</v>
      </c>
      <c r="E49" s="2" t="str">
        <f ca="1">IFERROR(__xludf.DUMMYFUNCTION("""COMPUTED_VALUE"""),"Beakon")</f>
        <v>Beakon</v>
      </c>
      <c r="I49" s="2" t="str">
        <f ca="1">IFERROR(__xludf.DUMMYFUNCTION("""COMPUTED_VALUE"""),"Relaxaurus")</f>
        <v>Relaxaurus</v>
      </c>
      <c r="L49" s="9" t="e">
        <f ca="1"/>
        <v>#NAME?</v>
      </c>
      <c r="M49" s="9" t="e">
        <f ca="1"/>
        <v>#NAME?</v>
      </c>
      <c r="N49" s="9" t="e">
        <f ca="1"/>
        <v>#NAME?</v>
      </c>
      <c r="O49" s="1"/>
      <c r="P49" s="1" t="e">
        <f ca="1"/>
        <v>#NAME?</v>
      </c>
      <c r="Q49" s="1"/>
      <c r="R49" s="1"/>
    </row>
    <row r="50" spans="1:18" x14ac:dyDescent="0.2">
      <c r="A50" s="2" t="str">
        <f ca="1">IFERROR(__xludf.DUMMYFUNCTION("""COMPUTED_VALUE"""),"Rayhound")</f>
        <v>Rayhound</v>
      </c>
      <c r="B50" s="2" t="str">
        <f ca="1">IFERROR(__xludf.DUMMYFUNCTION("""COMPUTED_VALUE"""),"Blazamut")</f>
        <v>Blazamut</v>
      </c>
      <c r="D50" s="2" t="str">
        <f ca="1">IFERROR(__xludf.DUMMYFUNCTION("""COMPUTED_VALUE"""),"Surfent Terra")</f>
        <v>Surfent Terra</v>
      </c>
      <c r="E50" s="2" t="str">
        <f ca="1">IFERROR(__xludf.DUMMYFUNCTION("""COMPUTED_VALUE"""),"Ice Reptyro")</f>
        <v>Ice Reptyro</v>
      </c>
      <c r="I50" s="2" t="str">
        <f ca="1">IFERROR(__xludf.DUMMYFUNCTION("""COMPUTED_VALUE"""),"Relaxaurus Lux")</f>
        <v>Relaxaurus Lux</v>
      </c>
      <c r="L50" s="9" t="e">
        <f ca="1"/>
        <v>#NAME?</v>
      </c>
      <c r="M50" s="9" t="e">
        <f ca="1"/>
        <v>#NAME?</v>
      </c>
      <c r="N50" s="9" t="e">
        <f ca="1"/>
        <v>#NAME?</v>
      </c>
      <c r="O50" s="1"/>
      <c r="P50" s="1" t="e">
        <f ca="1"/>
        <v>#NAME?</v>
      </c>
      <c r="Q50" s="1"/>
      <c r="R50" s="1"/>
    </row>
    <row r="51" spans="1:18" x14ac:dyDescent="0.2">
      <c r="A51" s="2" t="str">
        <f ca="1">IFERROR(__xludf.DUMMYFUNCTION("""COMPUTED_VALUE"""),"Rayhound")</f>
        <v>Rayhound</v>
      </c>
      <c r="B51" s="2" t="str">
        <f ca="1">IFERROR(__xludf.DUMMYFUNCTION("""COMPUTED_VALUE"""),"Suzaku Aqua")</f>
        <v>Suzaku Aqua</v>
      </c>
      <c r="D51" s="2" t="str">
        <f ca="1">IFERROR(__xludf.DUMMYFUNCTION("""COMPUTED_VALUE"""),"Surfent Terra")</f>
        <v>Surfent Terra</v>
      </c>
      <c r="E51" s="2" t="str">
        <f ca="1">IFERROR(__xludf.DUMMYFUNCTION("""COMPUTED_VALUE"""),"Grizzbolt")</f>
        <v>Grizzbolt</v>
      </c>
      <c r="I51" s="2" t="str">
        <f ca="1">IFERROR(__xludf.DUMMYFUNCTION("""COMPUTED_VALUE"""),"Reptyro")</f>
        <v>Reptyro</v>
      </c>
      <c r="L51" s="9" t="e">
        <f ca="1"/>
        <v>#NAME?</v>
      </c>
      <c r="M51" s="9" t="e">
        <f ca="1"/>
        <v>#NAME?</v>
      </c>
      <c r="N51" s="9" t="e">
        <f ca="1"/>
        <v>#NAME?</v>
      </c>
      <c r="O51" s="1"/>
      <c r="P51" s="1" t="e">
        <f ca="1"/>
        <v>#NAME?</v>
      </c>
      <c r="Q51" s="1"/>
      <c r="R51" s="1"/>
    </row>
    <row r="52" spans="1:18" x14ac:dyDescent="0.2">
      <c r="A52" s="2" t="str">
        <f ca="1">IFERROR(__xludf.DUMMYFUNCTION("""COMPUTED_VALUE"""),"Surfent")</f>
        <v>Surfent</v>
      </c>
      <c r="B52" s="2" t="str">
        <f ca="1">IFERROR(__xludf.DUMMYFUNCTION("""COMPUTED_VALUE"""),"Beakon")</f>
        <v>Beakon</v>
      </c>
      <c r="D52" s="2" t="str">
        <f ca="1">IFERROR(__xludf.DUMMYFUNCTION("""COMPUTED_VALUE"""),"Surfent Terra")</f>
        <v>Surfent Terra</v>
      </c>
      <c r="E52" s="2" t="str">
        <f ca="1">IFERROR(__xludf.DUMMYFUNCTION("""COMPUTED_VALUE"""),"Lyleen Noct")</f>
        <v>Lyleen Noct</v>
      </c>
      <c r="I52" s="2" t="str">
        <f ca="1">IFERROR(__xludf.DUMMYFUNCTION("""COMPUTED_VALUE"""),"Shadowbeak")</f>
        <v>Shadowbeak</v>
      </c>
      <c r="L52" s="9" t="e">
        <f ca="1"/>
        <v>#NAME?</v>
      </c>
      <c r="M52" s="9" t="e">
        <f ca="1"/>
        <v>#NAME?</v>
      </c>
      <c r="N52" s="9" t="e">
        <f ca="1"/>
        <v>#NAME?</v>
      </c>
      <c r="O52" s="1"/>
      <c r="P52" s="1" t="e">
        <f ca="1"/>
        <v>#NAME?</v>
      </c>
      <c r="Q52" s="1"/>
      <c r="R52" s="1"/>
    </row>
    <row r="53" spans="1:18" x14ac:dyDescent="0.2">
      <c r="A53" s="2" t="str">
        <f ca="1">IFERROR(__xludf.DUMMYFUNCTION("""COMPUTED_VALUE"""),"Surfent")</f>
        <v>Surfent</v>
      </c>
      <c r="B53" s="2" t="str">
        <f ca="1">IFERROR(__xludf.DUMMYFUNCTION("""COMPUTED_VALUE"""),"Helzephyr")</f>
        <v>Helzephyr</v>
      </c>
      <c r="D53" s="2" t="str">
        <f ca="1">IFERROR(__xludf.DUMMYFUNCTION("""COMPUTED_VALUE"""),"Tombat")</f>
        <v>Tombat</v>
      </c>
      <c r="E53" s="2" t="str">
        <f ca="1">IFERROR(__xludf.DUMMYFUNCTION("""COMPUTED_VALUE"""),"Blazamut")</f>
        <v>Blazamut</v>
      </c>
      <c r="I53" s="2" t="str">
        <f ca="1">IFERROR(__xludf.DUMMYFUNCTION("""COMPUTED_VALUE"""),"Sibelyx")</f>
        <v>Sibelyx</v>
      </c>
      <c r="L53" s="9" t="e">
        <f ca="1"/>
        <v>#NAME?</v>
      </c>
      <c r="M53" s="9" t="e">
        <f ca="1"/>
        <v>#NAME?</v>
      </c>
      <c r="N53" s="9" t="e">
        <f ca="1"/>
        <v>#NAME?</v>
      </c>
      <c r="O53" s="1"/>
      <c r="P53" s="1" t="e">
        <f ca="1"/>
        <v>#NAME?</v>
      </c>
      <c r="Q53" s="1"/>
      <c r="R53" s="1"/>
    </row>
    <row r="54" spans="1:18" x14ac:dyDescent="0.2">
      <c r="A54" s="2" t="str">
        <f ca="1">IFERROR(__xludf.DUMMYFUNCTION("""COMPUTED_VALUE"""),"Surfent")</f>
        <v>Surfent</v>
      </c>
      <c r="B54" s="2" t="str">
        <f ca="1">IFERROR(__xludf.DUMMYFUNCTION("""COMPUTED_VALUE"""),"Grizzbolt")</f>
        <v>Grizzbolt</v>
      </c>
      <c r="D54" s="2" t="str">
        <f ca="1">IFERROR(__xludf.DUMMYFUNCTION("""COMPUTED_VALUE"""),"Tombat")</f>
        <v>Tombat</v>
      </c>
      <c r="E54" s="2" t="str">
        <f ca="1">IFERROR(__xludf.DUMMYFUNCTION("""COMPUTED_VALUE"""),"Suzaku Aqua")</f>
        <v>Suzaku Aqua</v>
      </c>
      <c r="I54" s="2" t="str">
        <f ca="1">IFERROR(__xludf.DUMMYFUNCTION("""COMPUTED_VALUE"""),"Surfent")</f>
        <v>Surfent</v>
      </c>
      <c r="L54" s="9" t="e">
        <f ca="1"/>
        <v>#NAME?</v>
      </c>
      <c r="M54" s="9" t="e">
        <f ca="1"/>
        <v>#NAME?</v>
      </c>
      <c r="N54" s="9" t="e">
        <f ca="1"/>
        <v>#NAME?</v>
      </c>
      <c r="O54" s="1"/>
      <c r="P54" s="1" t="e">
        <f ca="1"/>
        <v>#NAME?</v>
      </c>
      <c r="Q54" s="1"/>
      <c r="R54" s="1"/>
    </row>
    <row r="55" spans="1:18" x14ac:dyDescent="0.2">
      <c r="A55" s="2" t="str">
        <f ca="1">IFERROR(__xludf.DUMMYFUNCTION("""COMPUTED_VALUE"""),"Surfent")</f>
        <v>Surfent</v>
      </c>
      <c r="B55" s="2" t="str">
        <f ca="1">IFERROR(__xludf.DUMMYFUNCTION("""COMPUTED_VALUE"""),"Lyleen Noct")</f>
        <v>Lyleen Noct</v>
      </c>
      <c r="D55" s="2" t="str">
        <f ca="1">IFERROR(__xludf.DUMMYFUNCTION("""COMPUTED_VALUE"""),"Vanwyrm")</f>
        <v>Vanwyrm</v>
      </c>
      <c r="E55" s="2" t="str">
        <f ca="1">IFERROR(__xludf.DUMMYFUNCTION("""COMPUTED_VALUE"""),"Frostallion")</f>
        <v>Frostallion</v>
      </c>
      <c r="I55" s="2" t="str">
        <f ca="1">IFERROR(__xludf.DUMMYFUNCTION("""COMPUTED_VALUE"""),"Surfent Terra")</f>
        <v>Surfent Terra</v>
      </c>
      <c r="L55" s="9" t="e">
        <f ca="1"/>
        <v>#NAME?</v>
      </c>
      <c r="M55" s="9" t="e">
        <f ca="1"/>
        <v>#NAME?</v>
      </c>
      <c r="N55" s="9" t="e">
        <f ca="1"/>
        <v>#NAME?</v>
      </c>
      <c r="O55" s="1"/>
      <c r="P55" s="1" t="e">
        <f ca="1"/>
        <v>#NAME?</v>
      </c>
      <c r="Q55" s="1"/>
      <c r="R55" s="1"/>
    </row>
    <row r="56" spans="1:18" x14ac:dyDescent="0.2">
      <c r="A56" s="2" t="str">
        <f ca="1">IFERROR(__xludf.DUMMYFUNCTION("""COMPUTED_VALUE"""),"Surfent Terra")</f>
        <v>Surfent Terra</v>
      </c>
      <c r="B56" s="2" t="str">
        <f ca="1">IFERROR(__xludf.DUMMYFUNCTION("""COMPUTED_VALUE"""),"Beakon")</f>
        <v>Beakon</v>
      </c>
      <c r="D56" s="2" t="str">
        <f ca="1">IFERROR(__xludf.DUMMYFUNCTION("""COMPUTED_VALUE"""),"Vanwyrm")</f>
        <v>Vanwyrm</v>
      </c>
      <c r="E56" s="2" t="str">
        <f ca="1">IFERROR(__xludf.DUMMYFUNCTION("""COMPUTED_VALUE"""),"Frostallion Noct")</f>
        <v>Frostallion Noct</v>
      </c>
      <c r="I56" s="2" t="str">
        <f ca="1">IFERROR(__xludf.DUMMYFUNCTION("""COMPUTED_VALUE"""),"Suzaku")</f>
        <v>Suzaku</v>
      </c>
      <c r="L56" s="9" t="e">
        <f ca="1"/>
        <v>#NAME?</v>
      </c>
      <c r="M56" s="9" t="e">
        <f ca="1"/>
        <v>#NAME?</v>
      </c>
      <c r="N56" s="9" t="e">
        <f ca="1"/>
        <v>#NAME?</v>
      </c>
      <c r="O56" s="1"/>
      <c r="P56" s="1" t="e">
        <f ca="1"/>
        <v>#NAME?</v>
      </c>
      <c r="Q56" s="1"/>
      <c r="R56" s="1"/>
    </row>
    <row r="57" spans="1:18" x14ac:dyDescent="0.2">
      <c r="A57" s="2" t="str">
        <f ca="1">IFERROR(__xludf.DUMMYFUNCTION("""COMPUTED_VALUE"""),"Surfent Terra")</f>
        <v>Surfent Terra</v>
      </c>
      <c r="B57" s="2" t="str">
        <f ca="1">IFERROR(__xludf.DUMMYFUNCTION("""COMPUTED_VALUE"""),"Ice Reptyro")</f>
        <v>Ice Reptyro</v>
      </c>
      <c r="D57" s="2" t="str">
        <f ca="1">IFERROR(__xludf.DUMMYFUNCTION("""COMPUTED_VALUE"""),"Vanwyrm")</f>
        <v>Vanwyrm</v>
      </c>
      <c r="E57" s="2" t="str">
        <f ca="1">IFERROR(__xludf.DUMMYFUNCTION("""COMPUTED_VALUE"""),"Jetragon")</f>
        <v>Jetragon</v>
      </c>
      <c r="I57" s="2" t="str">
        <f ca="1">IFERROR(__xludf.DUMMYFUNCTION("""COMPUTED_VALUE"""),"Suzaku Aqua")</f>
        <v>Suzaku Aqua</v>
      </c>
      <c r="L57" s="9" t="e">
        <f ca="1"/>
        <v>#NAME?</v>
      </c>
      <c r="M57" s="9" t="e">
        <f ca="1"/>
        <v>#NAME?</v>
      </c>
      <c r="N57" s="9" t="e">
        <f ca="1"/>
        <v>#NAME?</v>
      </c>
      <c r="O57" s="1"/>
      <c r="P57" s="1" t="e">
        <f ca="1"/>
        <v>#NAME?</v>
      </c>
      <c r="Q57" s="1"/>
      <c r="R57" s="1"/>
    </row>
    <row r="58" spans="1:18" x14ac:dyDescent="0.2">
      <c r="A58" s="2" t="str">
        <f ca="1">IFERROR(__xludf.DUMMYFUNCTION("""COMPUTED_VALUE"""),"Surfent Terra")</f>
        <v>Surfent Terra</v>
      </c>
      <c r="B58" s="2" t="str">
        <f ca="1">IFERROR(__xludf.DUMMYFUNCTION("""COMPUTED_VALUE"""),"Grizzbolt")</f>
        <v>Grizzbolt</v>
      </c>
      <c r="D58" s="2" t="str">
        <f ca="1">IFERROR(__xludf.DUMMYFUNCTION("""COMPUTED_VALUE"""),"Vanwyrm Cryst")</f>
        <v>Vanwyrm Cryst</v>
      </c>
      <c r="E58" s="2" t="str">
        <f ca="1">IFERROR(__xludf.DUMMYFUNCTION("""COMPUTED_VALUE"""),"Cryolinx")</f>
        <v>Cryolinx</v>
      </c>
      <c r="I58" s="2" t="str">
        <f ca="1">IFERROR(__xludf.DUMMYFUNCTION("""COMPUTED_VALUE"""),"Sweepa")</f>
        <v>Sweepa</v>
      </c>
      <c r="L58" s="9" t="e">
        <f ca="1"/>
        <v>#NAME?</v>
      </c>
      <c r="M58" s="9" t="e">
        <f ca="1"/>
        <v>#NAME?</v>
      </c>
      <c r="N58" s="9" t="e">
        <f ca="1"/>
        <v>#NAME?</v>
      </c>
      <c r="O58" s="1"/>
      <c r="P58" s="1" t="e">
        <f ca="1"/>
        <v>#NAME?</v>
      </c>
      <c r="Q58" s="1"/>
      <c r="R58" s="1"/>
    </row>
    <row r="59" spans="1:18" x14ac:dyDescent="0.2">
      <c r="A59" s="2" t="str">
        <f ca="1">IFERROR(__xludf.DUMMYFUNCTION("""COMPUTED_VALUE"""),"Surfent Terra")</f>
        <v>Surfent Terra</v>
      </c>
      <c r="B59" s="2" t="str">
        <f ca="1">IFERROR(__xludf.DUMMYFUNCTION("""COMPUTED_VALUE"""),"Lyleen Noct")</f>
        <v>Lyleen Noct</v>
      </c>
      <c r="D59" s="2" t="str">
        <f ca="1">IFERROR(__xludf.DUMMYFUNCTION("""COMPUTED_VALUE"""),"Vanwyrm Cryst")</f>
        <v>Vanwyrm Cryst</v>
      </c>
      <c r="E59" s="2" t="str">
        <f ca="1">IFERROR(__xludf.DUMMYFUNCTION("""COMPUTED_VALUE"""),"Astegon")</f>
        <v>Astegon</v>
      </c>
      <c r="I59" s="2" t="str">
        <f ca="1">IFERROR(__xludf.DUMMYFUNCTION("""COMPUTED_VALUE"""),"Tombat")</f>
        <v>Tombat</v>
      </c>
      <c r="L59" s="9" t="e">
        <f ca="1"/>
        <v>#NAME?</v>
      </c>
      <c r="M59" s="9" t="e">
        <f ca="1"/>
        <v>#NAME?</v>
      </c>
      <c r="N59" s="9" t="e">
        <f ca="1"/>
        <v>#NAME?</v>
      </c>
      <c r="O59" s="1"/>
      <c r="P59" s="1" t="e">
        <f ca="1"/>
        <v>#NAME?</v>
      </c>
      <c r="Q59" s="1"/>
      <c r="R59" s="1"/>
    </row>
    <row r="60" spans="1:18" x14ac:dyDescent="0.2">
      <c r="A60" s="2" t="str">
        <f ca="1">IFERROR(__xludf.DUMMYFUNCTION("""COMPUTED_VALUE"""),"Tombat")</f>
        <v>Tombat</v>
      </c>
      <c r="B60" s="2" t="str">
        <f ca="1">IFERROR(__xludf.DUMMYFUNCTION("""COMPUTED_VALUE"""),"Blazamut")</f>
        <v>Blazamut</v>
      </c>
      <c r="D60" s="2" t="str">
        <f ca="1">IFERROR(__xludf.DUMMYFUNCTION("""COMPUTED_VALUE"""),"Vanwyrm Cryst")</f>
        <v>Vanwyrm Cryst</v>
      </c>
      <c r="E60" s="2" t="str">
        <f ca="1">IFERROR(__xludf.DUMMYFUNCTION("""COMPUTED_VALUE"""),"Orserk")</f>
        <v>Orserk</v>
      </c>
      <c r="I60" s="2" t="str">
        <f ca="1">IFERROR(__xludf.DUMMYFUNCTION("""COMPUTED_VALUE"""),"Univolt")</f>
        <v>Univolt</v>
      </c>
      <c r="L60" s="9" t="e">
        <f ca="1"/>
        <v>#NAME?</v>
      </c>
      <c r="M60" s="9" t="e">
        <f ca="1"/>
        <v>#NAME?</v>
      </c>
      <c r="N60" s="9" t="e">
        <f ca="1"/>
        <v>#NAME?</v>
      </c>
      <c r="O60" s="1"/>
      <c r="P60" s="1" t="e">
        <f ca="1"/>
        <v>#NAME?</v>
      </c>
      <c r="Q60" s="1"/>
      <c r="R60" s="1"/>
    </row>
    <row r="61" spans="1:18" x14ac:dyDescent="0.2">
      <c r="A61" s="2" t="str">
        <f ca="1">IFERROR(__xludf.DUMMYFUNCTION("""COMPUTED_VALUE"""),"Tombat")</f>
        <v>Tombat</v>
      </c>
      <c r="B61" s="2" t="str">
        <f ca="1">IFERROR(__xludf.DUMMYFUNCTION("""COMPUTED_VALUE"""),"Suzaku Aqua")</f>
        <v>Suzaku Aqua</v>
      </c>
      <c r="D61" s="2" t="str">
        <f ca="1">IFERROR(__xludf.DUMMYFUNCTION("""COMPUTED_VALUE"""),"Bushi")</f>
        <v>Bushi</v>
      </c>
      <c r="E61" s="2" t="str">
        <f ca="1">IFERROR(__xludf.DUMMYFUNCTION("""COMPUTED_VALUE"""),"Cryolinx")</f>
        <v>Cryolinx</v>
      </c>
      <c r="I61" s="2" t="str">
        <f ca="1">IFERROR(__xludf.DUMMYFUNCTION("""COMPUTED_VALUE"""),"Vanwyrm")</f>
        <v>Vanwyrm</v>
      </c>
      <c r="L61" s="9" t="e">
        <f ca="1"/>
        <v>#NAME?</v>
      </c>
      <c r="M61" s="9" t="e">
        <f ca="1"/>
        <v>#NAME?</v>
      </c>
      <c r="N61" s="9" t="e">
        <f ca="1"/>
        <v>#NAME?</v>
      </c>
      <c r="O61" s="1"/>
      <c r="P61" s="1" t="e">
        <f ca="1"/>
        <v>#NAME?</v>
      </c>
      <c r="Q61" s="1"/>
      <c r="R61" s="1"/>
    </row>
    <row r="62" spans="1:18" x14ac:dyDescent="0.2">
      <c r="A62" s="2" t="str">
        <f ca="1">IFERROR(__xludf.DUMMYFUNCTION("""COMPUTED_VALUE"""),"Vanwyrm")</f>
        <v>Vanwyrm</v>
      </c>
      <c r="B62" s="2" t="str">
        <f ca="1">IFERROR(__xludf.DUMMYFUNCTION("""COMPUTED_VALUE"""),"Frostallion")</f>
        <v>Frostallion</v>
      </c>
      <c r="D62" s="2" t="str">
        <f ca="1">IFERROR(__xludf.DUMMYFUNCTION("""COMPUTED_VALUE"""),"Bushi")</f>
        <v>Bushi</v>
      </c>
      <c r="E62" s="2" t="str">
        <f ca="1">IFERROR(__xludf.DUMMYFUNCTION("""COMPUTED_VALUE"""),"Orserk")</f>
        <v>Orserk</v>
      </c>
      <c r="I62" s="2" t="str">
        <f ca="1">IFERROR(__xludf.DUMMYFUNCTION("""COMPUTED_VALUE"""),"Vanwyrm Cryst")</f>
        <v>Vanwyrm Cryst</v>
      </c>
      <c r="L62" s="9" t="e">
        <f ca="1"/>
        <v>#NAME?</v>
      </c>
      <c r="M62" s="9" t="e">
        <f ca="1"/>
        <v>#NAME?</v>
      </c>
      <c r="N62" s="9" t="e">
        <f ca="1"/>
        <v>#NAME?</v>
      </c>
      <c r="O62" s="1"/>
      <c r="P62" s="1" t="e">
        <f ca="1"/>
        <v>#NAME?</v>
      </c>
      <c r="Q62" s="1"/>
      <c r="R62" s="1"/>
    </row>
    <row r="63" spans="1:18" x14ac:dyDescent="0.2">
      <c r="A63" s="2" t="str">
        <f ca="1">IFERROR(__xludf.DUMMYFUNCTION("""COMPUTED_VALUE"""),"Vanwyrm")</f>
        <v>Vanwyrm</v>
      </c>
      <c r="B63" s="2" t="str">
        <f ca="1">IFERROR(__xludf.DUMMYFUNCTION("""COMPUTED_VALUE"""),"Frostallion Noct")</f>
        <v>Frostallion Noct</v>
      </c>
      <c r="D63" s="2" t="str">
        <f ca="1">IFERROR(__xludf.DUMMYFUNCTION("""COMPUTED_VALUE"""),"Bushi")</f>
        <v>Bushi</v>
      </c>
      <c r="E63" s="2" t="str">
        <f ca="1">IFERROR(__xludf.DUMMYFUNCTION("""COMPUTED_VALUE"""),"Frostallion")</f>
        <v>Frostallion</v>
      </c>
      <c r="I63" s="2" t="str">
        <f ca="1">IFERROR(__xludf.DUMMYFUNCTION("""COMPUTED_VALUE"""),"Warsect")</f>
        <v>Warsect</v>
      </c>
      <c r="L63" s="9" t="e">
        <f ca="1"/>
        <v>#NAME?</v>
      </c>
      <c r="M63" s="9" t="e">
        <f ca="1"/>
        <v>#NAME?</v>
      </c>
      <c r="N63" s="9" t="e">
        <f ca="1"/>
        <v>#NAME?</v>
      </c>
      <c r="O63" s="1"/>
      <c r="P63" s="1" t="e">
        <f ca="1"/>
        <v>#NAME?</v>
      </c>
      <c r="Q63" s="1"/>
      <c r="R63" s="1"/>
    </row>
    <row r="64" spans="1:18" x14ac:dyDescent="0.2">
      <c r="A64" s="2" t="str">
        <f ca="1">IFERROR(__xludf.DUMMYFUNCTION("""COMPUTED_VALUE"""),"Vanwyrm")</f>
        <v>Vanwyrm</v>
      </c>
      <c r="B64" s="2" t="str">
        <f ca="1">IFERROR(__xludf.DUMMYFUNCTION("""COMPUTED_VALUE"""),"Jetragon")</f>
        <v>Jetragon</v>
      </c>
      <c r="D64" s="2" t="str">
        <f ca="1">IFERROR(__xludf.DUMMYFUNCTION("""COMPUTED_VALUE"""),"Beakon")</f>
        <v>Beakon</v>
      </c>
      <c r="E64" s="2" t="str">
        <f ca="1">IFERROR(__xludf.DUMMYFUNCTION("""COMPUTED_VALUE"""),"Elphidran")</f>
        <v>Elphidran</v>
      </c>
      <c r="I64" s="2" t="str">
        <f ca="1">IFERROR(__xludf.DUMMYFUNCTION("""COMPUTED_VALUE"""),"Wumpo")</f>
        <v>Wumpo</v>
      </c>
      <c r="L64" s="9" t="e">
        <f ca="1"/>
        <v>#NAME?</v>
      </c>
      <c r="M64" s="9" t="e">
        <f ca="1"/>
        <v>#NAME?</v>
      </c>
      <c r="N64" s="9" t="e">
        <f ca="1"/>
        <v>#NAME?</v>
      </c>
      <c r="O64" s="1"/>
      <c r="P64" s="1" t="e">
        <f ca="1"/>
        <v>#NAME?</v>
      </c>
      <c r="Q64" s="1"/>
      <c r="R64" s="1"/>
    </row>
    <row r="65" spans="1:18" x14ac:dyDescent="0.2">
      <c r="A65" s="2" t="str">
        <f ca="1">IFERROR(__xludf.DUMMYFUNCTION("""COMPUTED_VALUE"""),"Vanwyrm Cryst")</f>
        <v>Vanwyrm Cryst</v>
      </c>
      <c r="B65" s="2" t="str">
        <f ca="1">IFERROR(__xludf.DUMMYFUNCTION("""COMPUTED_VALUE"""),"Cryolinx")</f>
        <v>Cryolinx</v>
      </c>
      <c r="D65" s="2" t="str">
        <f ca="1">IFERROR(__xludf.DUMMYFUNCTION("""COMPUTED_VALUE"""),"Beakon")</f>
        <v>Beakon</v>
      </c>
      <c r="E65" s="2" t="str">
        <f ca="1">IFERROR(__xludf.DUMMYFUNCTION("""COMPUTED_VALUE"""),"Elphidran Aqua")</f>
        <v>Elphidran Aqua</v>
      </c>
      <c r="I65" s="2" t="str">
        <f ca="1">IFERROR(__xludf.DUMMYFUNCTION("""COMPUTED_VALUE"""),"Wumpo Botan")</f>
        <v>Wumpo Botan</v>
      </c>
      <c r="L65" s="9" t="e">
        <f ca="1"/>
        <v>#NAME?</v>
      </c>
      <c r="M65" s="9" t="e">
        <f ca="1"/>
        <v>#NAME?</v>
      </c>
      <c r="N65" s="9" t="e">
        <f ca="1"/>
        <v>#NAME?</v>
      </c>
      <c r="O65" s="1"/>
      <c r="P65" s="1" t="e">
        <f ca="1"/>
        <v>#NAME?</v>
      </c>
      <c r="Q65" s="1"/>
      <c r="R65" s="1"/>
    </row>
    <row r="66" spans="1:18" x14ac:dyDescent="0.2">
      <c r="A66" s="2" t="str">
        <f ca="1">IFERROR(__xludf.DUMMYFUNCTION("""COMPUTED_VALUE"""),"Vanwyrm Cryst")</f>
        <v>Vanwyrm Cryst</v>
      </c>
      <c r="B66" s="2" t="str">
        <f ca="1">IFERROR(__xludf.DUMMYFUNCTION("""COMPUTED_VALUE"""),"Astegon")</f>
        <v>Astegon</v>
      </c>
      <c r="D66" s="2" t="str">
        <f ca="1">IFERROR(__xludf.DUMMYFUNCTION("""COMPUTED_VALUE"""),"Ragnahawk")</f>
        <v>Ragnahawk</v>
      </c>
      <c r="E66" s="2" t="str">
        <f ca="1">IFERROR(__xludf.DUMMYFUNCTION("""COMPUTED_VALUE"""),"Ragnahawk")</f>
        <v>Ragnahawk</v>
      </c>
      <c r="I66" s="2"/>
      <c r="L66" s="9" t="e">
        <f ca="1"/>
        <v>#NAME?</v>
      </c>
      <c r="M66" s="9" t="e">
        <f ca="1"/>
        <v>#NAME?</v>
      </c>
      <c r="N66" s="9" t="e">
        <f ca="1"/>
        <v>#NAME?</v>
      </c>
      <c r="O66" s="1"/>
      <c r="P66" s="1" t="e">
        <f ca="1"/>
        <v>#NAME?</v>
      </c>
      <c r="Q66" s="1"/>
      <c r="R66" s="1"/>
    </row>
    <row r="67" spans="1:18" x14ac:dyDescent="0.2">
      <c r="A67" s="2" t="str">
        <f ca="1">IFERROR(__xludf.DUMMYFUNCTION("""COMPUTED_VALUE"""),"Vanwyrm Cryst")</f>
        <v>Vanwyrm Cryst</v>
      </c>
      <c r="B67" s="2" t="str">
        <f ca="1">IFERROR(__xludf.DUMMYFUNCTION("""COMPUTED_VALUE"""),"Orserk")</f>
        <v>Orserk</v>
      </c>
      <c r="D67" s="2" t="str">
        <f ca="1">IFERROR(__xludf.DUMMYFUNCTION("""COMPUTED_VALUE"""),"Ragnahawk")</f>
        <v>Ragnahawk</v>
      </c>
      <c r="E67" s="2" t="str">
        <f ca="1">IFERROR(__xludf.DUMMYFUNCTION("""COMPUTED_VALUE"""),"Faleris")</f>
        <v>Faleris</v>
      </c>
      <c r="L67" s="9" t="e">
        <f ca="1"/>
        <v>#NAME?</v>
      </c>
      <c r="M67" s="9" t="e">
        <f ca="1"/>
        <v>#NAME?</v>
      </c>
      <c r="N67" s="9" t="e">
        <f ca="1"/>
        <v>#NAME?</v>
      </c>
      <c r="O67" s="1"/>
      <c r="P67" s="1" t="e">
        <f ca="1"/>
        <v>#NAME?</v>
      </c>
      <c r="Q67" s="1"/>
      <c r="R67" s="1"/>
    </row>
    <row r="68" spans="1:18" x14ac:dyDescent="0.2">
      <c r="A68" s="2" t="str">
        <f ca="1">IFERROR(__xludf.DUMMYFUNCTION("""COMPUTED_VALUE"""),"Bushi")</f>
        <v>Bushi</v>
      </c>
      <c r="B68" s="2" t="str">
        <f ca="1">IFERROR(__xludf.DUMMYFUNCTION("""COMPUTED_VALUE"""),"Cryolinx")</f>
        <v>Cryolinx</v>
      </c>
      <c r="D68" s="2" t="str">
        <f ca="1">IFERROR(__xludf.DUMMYFUNCTION("""COMPUTED_VALUE"""),"Katress")</f>
        <v>Katress</v>
      </c>
      <c r="E68" s="2" t="str">
        <f ca="1">IFERROR(__xludf.DUMMYFUNCTION("""COMPUTED_VALUE"""),"Suzaku")</f>
        <v>Suzaku</v>
      </c>
      <c r="L68" s="9" t="e">
        <f ca="1"/>
        <v>#NAME?</v>
      </c>
      <c r="M68" s="9" t="e">
        <f ca="1"/>
        <v>#NAME?</v>
      </c>
      <c r="N68" s="9" t="e">
        <f ca="1"/>
        <v>#NAME?</v>
      </c>
      <c r="O68" s="1"/>
      <c r="P68" s="1" t="e">
        <f ca="1"/>
        <v>#NAME?</v>
      </c>
      <c r="Q68" s="1"/>
      <c r="R68" s="1"/>
    </row>
    <row r="69" spans="1:18" x14ac:dyDescent="0.2">
      <c r="A69" s="2" t="str">
        <f ca="1">IFERROR(__xludf.DUMMYFUNCTION("""COMPUTED_VALUE"""),"Bushi")</f>
        <v>Bushi</v>
      </c>
      <c r="B69" s="2" t="str">
        <f ca="1">IFERROR(__xludf.DUMMYFUNCTION("""COMPUTED_VALUE"""),"Orserk")</f>
        <v>Orserk</v>
      </c>
      <c r="D69" s="2" t="str">
        <f ca="1">IFERROR(__xludf.DUMMYFUNCTION("""COMPUTED_VALUE"""),"Katress")</f>
        <v>Katress</v>
      </c>
      <c r="E69" s="2" t="str">
        <f ca="1">IFERROR(__xludf.DUMMYFUNCTION("""COMPUTED_VALUE"""),"Shadowbeak")</f>
        <v>Shadowbeak</v>
      </c>
      <c r="L69" s="9" t="e">
        <f ca="1"/>
        <v>#NAME?</v>
      </c>
      <c r="M69" s="9" t="e">
        <f ca="1"/>
        <v>#NAME?</v>
      </c>
      <c r="N69" s="9" t="e">
        <f ca="1"/>
        <v>#NAME?</v>
      </c>
      <c r="O69" s="1"/>
      <c r="P69" s="1" t="e">
        <f ca="1"/>
        <v>#NAME?</v>
      </c>
      <c r="Q69" s="1"/>
      <c r="R69" s="1"/>
    </row>
    <row r="70" spans="1:18" x14ac:dyDescent="0.2">
      <c r="A70" s="2" t="str">
        <f ca="1">IFERROR(__xludf.DUMMYFUNCTION("""COMPUTED_VALUE"""),"Bushi")</f>
        <v>Bushi</v>
      </c>
      <c r="B70" s="2" t="str">
        <f ca="1">IFERROR(__xludf.DUMMYFUNCTION("""COMPUTED_VALUE"""),"Frostallion")</f>
        <v>Frostallion</v>
      </c>
      <c r="D70" s="2" t="str">
        <f ca="1">IFERROR(__xludf.DUMMYFUNCTION("""COMPUTED_VALUE"""),"Katress")</f>
        <v>Katress</v>
      </c>
      <c r="E70" s="2" t="str">
        <f ca="1">IFERROR(__xludf.DUMMYFUNCTION("""COMPUTED_VALUE"""),"Paladius")</f>
        <v>Paladius</v>
      </c>
      <c r="L70" s="9" t="e">
        <f ca="1"/>
        <v>#NAME?</v>
      </c>
      <c r="M70" s="9" t="e">
        <f ca="1"/>
        <v>#NAME?</v>
      </c>
      <c r="N70" s="9" t="e">
        <f ca="1"/>
        <v>#NAME?</v>
      </c>
      <c r="O70" s="1"/>
      <c r="P70" s="1" t="e">
        <f ca="1"/>
        <v>#NAME?</v>
      </c>
      <c r="Q70" s="1"/>
      <c r="R70" s="1"/>
    </row>
    <row r="71" spans="1:18" x14ac:dyDescent="0.2">
      <c r="A71" s="2" t="str">
        <f ca="1">IFERROR(__xludf.DUMMYFUNCTION("""COMPUTED_VALUE"""),"Beakon")</f>
        <v>Beakon</v>
      </c>
      <c r="B71" s="2" t="str">
        <f ca="1">IFERROR(__xludf.DUMMYFUNCTION("""COMPUTED_VALUE"""),"Surfent")</f>
        <v>Surfent</v>
      </c>
      <c r="D71" s="2" t="str">
        <f ca="1">IFERROR(__xludf.DUMMYFUNCTION("""COMPUTED_VALUE"""),"Katress")</f>
        <v>Katress</v>
      </c>
      <c r="E71" s="2" t="str">
        <f ca="1">IFERROR(__xludf.DUMMYFUNCTION("""COMPUTED_VALUE"""),"Necromus")</f>
        <v>Necromus</v>
      </c>
      <c r="L71" s="9" t="e">
        <f ca="1"/>
        <v>#NAME?</v>
      </c>
      <c r="M71" s="9" t="e">
        <f ca="1"/>
        <v>#NAME?</v>
      </c>
      <c r="N71" s="9" t="e">
        <f ca="1"/>
        <v>#NAME?</v>
      </c>
      <c r="O71" s="1"/>
      <c r="P71" s="1" t="e">
        <f ca="1"/>
        <v>#NAME?</v>
      </c>
      <c r="Q71" s="1"/>
      <c r="R71" s="1"/>
    </row>
    <row r="72" spans="1:18" x14ac:dyDescent="0.2">
      <c r="A72" s="2" t="str">
        <f ca="1">IFERROR(__xludf.DUMMYFUNCTION("""COMPUTED_VALUE"""),"Beakon")</f>
        <v>Beakon</v>
      </c>
      <c r="B72" s="2" t="str">
        <f ca="1">IFERROR(__xludf.DUMMYFUNCTION("""COMPUTED_VALUE"""),"Surfent Terra")</f>
        <v>Surfent Terra</v>
      </c>
      <c r="D72" s="2" t="str">
        <f ca="1">IFERROR(__xludf.DUMMYFUNCTION("""COMPUTED_VALUE"""),"Sibelyx")</f>
        <v>Sibelyx</v>
      </c>
      <c r="E72" s="2" t="str">
        <f ca="1">IFERROR(__xludf.DUMMYFUNCTION("""COMPUTED_VALUE"""),"Reptyro")</f>
        <v>Reptyro</v>
      </c>
      <c r="L72" s="9" t="e">
        <f ca="1"/>
        <v>#NAME?</v>
      </c>
      <c r="M72" s="9" t="e">
        <f ca="1"/>
        <v>#NAME?</v>
      </c>
      <c r="N72" s="9" t="e">
        <f ca="1"/>
        <v>#NAME?</v>
      </c>
      <c r="O72" s="1"/>
      <c r="P72" s="1" t="e">
        <f ca="1"/>
        <v>#NAME?</v>
      </c>
      <c r="Q72" s="1"/>
      <c r="R72" s="1"/>
    </row>
    <row r="73" spans="1:18" x14ac:dyDescent="0.2">
      <c r="A73" s="2" t="str">
        <f ca="1">IFERROR(__xludf.DUMMYFUNCTION("""COMPUTED_VALUE"""),"Beakon")</f>
        <v>Beakon</v>
      </c>
      <c r="B73" s="2" t="str">
        <f ca="1">IFERROR(__xludf.DUMMYFUNCTION("""COMPUTED_VALUE"""),"Elphidran")</f>
        <v>Elphidran</v>
      </c>
      <c r="D73" s="2" t="str">
        <f ca="1">IFERROR(__xludf.DUMMYFUNCTION("""COMPUTED_VALUE"""),"Sibelyx")</f>
        <v>Sibelyx</v>
      </c>
      <c r="E73" s="2" t="str">
        <f ca="1">IFERROR(__xludf.DUMMYFUNCTION("""COMPUTED_VALUE"""),"Mammorest")</f>
        <v>Mammorest</v>
      </c>
      <c r="L73" s="9" t="e">
        <f ca="1"/>
        <v>#NAME?</v>
      </c>
      <c r="M73" s="9" t="e">
        <f ca="1"/>
        <v>#NAME?</v>
      </c>
      <c r="N73" s="9" t="e">
        <f ca="1"/>
        <v>#NAME?</v>
      </c>
      <c r="O73" s="1"/>
      <c r="P73" s="1" t="e">
        <f ca="1"/>
        <v>#NAME?</v>
      </c>
      <c r="Q73" s="1"/>
      <c r="R73" s="1"/>
    </row>
    <row r="74" spans="1:18" x14ac:dyDescent="0.2">
      <c r="A74" s="2" t="str">
        <f ca="1">IFERROR(__xludf.DUMMYFUNCTION("""COMPUTED_VALUE"""),"Beakon")</f>
        <v>Beakon</v>
      </c>
      <c r="B74" s="2" t="str">
        <f ca="1">IFERROR(__xludf.DUMMYFUNCTION("""COMPUTED_VALUE"""),"Elphidran Aqua")</f>
        <v>Elphidran Aqua</v>
      </c>
      <c r="D74" s="2" t="str">
        <f ca="1">IFERROR(__xludf.DUMMYFUNCTION("""COMPUTED_VALUE"""),"Sibelyx")</f>
        <v>Sibelyx</v>
      </c>
      <c r="E74" s="2" t="str">
        <f ca="1">IFERROR(__xludf.DUMMYFUNCTION("""COMPUTED_VALUE"""),"Jormuntide")</f>
        <v>Jormuntide</v>
      </c>
      <c r="L74" s="9" t="e">
        <f ca="1"/>
        <v>#NAME?</v>
      </c>
      <c r="M74" s="9" t="e">
        <f ca="1"/>
        <v>#NAME?</v>
      </c>
      <c r="N74" s="9" t="e">
        <f ca="1"/>
        <v>#NAME?</v>
      </c>
      <c r="O74" s="1"/>
      <c r="P74" s="1" t="e">
        <f ca="1"/>
        <v>#NAME?</v>
      </c>
      <c r="Q74" s="1"/>
      <c r="R74" s="1"/>
    </row>
    <row r="75" spans="1:18" x14ac:dyDescent="0.2">
      <c r="A75" s="2" t="str">
        <f ca="1">IFERROR(__xludf.DUMMYFUNCTION("""COMPUTED_VALUE"""),"Ragnahawk")</f>
        <v>Ragnahawk</v>
      </c>
      <c r="B75" s="2" t="str">
        <f ca="1">IFERROR(__xludf.DUMMYFUNCTION("""COMPUTED_VALUE"""),"Mossanda Lux")</f>
        <v>Mossanda Lux</v>
      </c>
      <c r="D75" s="2" t="str">
        <f ca="1">IFERROR(__xludf.DUMMYFUNCTION("""COMPUTED_VALUE"""),"Sibelyx")</f>
        <v>Sibelyx</v>
      </c>
      <c r="E75" s="2" t="str">
        <f ca="1">IFERROR(__xludf.DUMMYFUNCTION("""COMPUTED_VALUE"""),"Jormuntide Ignis")</f>
        <v>Jormuntide Ignis</v>
      </c>
      <c r="L75" s="9" t="e">
        <f ca="1"/>
        <v>#NAME?</v>
      </c>
      <c r="M75" s="9" t="e">
        <f ca="1"/>
        <v>#NAME?</v>
      </c>
      <c r="N75" s="9" t="e">
        <f ca="1"/>
        <v>#NAME?</v>
      </c>
      <c r="O75" s="1"/>
      <c r="P75" s="1" t="e">
        <f ca="1"/>
        <v>#NAME?</v>
      </c>
      <c r="Q75" s="1"/>
      <c r="R75" s="1"/>
    </row>
    <row r="76" spans="1:18" x14ac:dyDescent="0.2">
      <c r="A76" s="2" t="str">
        <f ca="1">IFERROR(__xludf.DUMMYFUNCTION("""COMPUTED_VALUE"""),"Ragnahawk")</f>
        <v>Ragnahawk</v>
      </c>
      <c r="B76" s="2" t="str">
        <f ca="1">IFERROR(__xludf.DUMMYFUNCTION("""COMPUTED_VALUE"""),"Ragnahawk")</f>
        <v>Ragnahawk</v>
      </c>
      <c r="D76" s="2" t="str">
        <f ca="1">IFERROR(__xludf.DUMMYFUNCTION("""COMPUTED_VALUE"""),"Elphidran")</f>
        <v>Elphidran</v>
      </c>
      <c r="E76" s="2" t="str">
        <f ca="1">IFERROR(__xludf.DUMMYFUNCTION("""COMPUTED_VALUE"""),"Ice Reptyro")</f>
        <v>Ice Reptyro</v>
      </c>
      <c r="L76" s="9" t="e">
        <f ca="1"/>
        <v>#NAME?</v>
      </c>
      <c r="M76" s="9" t="e">
        <f ca="1"/>
        <v>#NAME?</v>
      </c>
      <c r="N76" s="9" t="e">
        <f ca="1"/>
        <v>#NAME?</v>
      </c>
      <c r="O76" s="1"/>
      <c r="P76" s="1" t="e">
        <f ca="1"/>
        <v>#NAME?</v>
      </c>
      <c r="Q76" s="1"/>
      <c r="R76" s="1"/>
    </row>
    <row r="77" spans="1:18" x14ac:dyDescent="0.2">
      <c r="A77" s="2" t="str">
        <f ca="1">IFERROR(__xludf.DUMMYFUNCTION("""COMPUTED_VALUE"""),"Ragnahawk")</f>
        <v>Ragnahawk</v>
      </c>
      <c r="B77" s="2" t="str">
        <f ca="1">IFERROR(__xludf.DUMMYFUNCTION("""COMPUTED_VALUE"""),"Faleris")</f>
        <v>Faleris</v>
      </c>
      <c r="D77" s="2" t="str">
        <f ca="1">IFERROR(__xludf.DUMMYFUNCTION("""COMPUTED_VALUE"""),"Elphidran")</f>
        <v>Elphidran</v>
      </c>
      <c r="E77" s="2" t="str">
        <f ca="1">IFERROR(__xludf.DUMMYFUNCTION("""COMPUTED_VALUE"""),"Lyleen Noct")</f>
        <v>Lyleen Noct</v>
      </c>
      <c r="L77" s="9" t="e">
        <f ca="1"/>
        <v>#NAME?</v>
      </c>
      <c r="M77" s="9" t="e">
        <f ca="1"/>
        <v>#NAME?</v>
      </c>
      <c r="N77" s="9" t="e">
        <f ca="1"/>
        <v>#NAME?</v>
      </c>
      <c r="O77" s="1"/>
      <c r="P77" s="1" t="e">
        <f ca="1"/>
        <v>#NAME?</v>
      </c>
      <c r="Q77" s="1"/>
      <c r="R77" s="1"/>
    </row>
    <row r="78" spans="1:18" x14ac:dyDescent="0.2">
      <c r="A78" s="2" t="str">
        <f ca="1">IFERROR(__xludf.DUMMYFUNCTION("""COMPUTED_VALUE"""),"Katress")</f>
        <v>Katress</v>
      </c>
      <c r="B78" s="2" t="str">
        <f ca="1">IFERROR(__xludf.DUMMYFUNCTION("""COMPUTED_VALUE"""),"Suzaku")</f>
        <v>Suzaku</v>
      </c>
      <c r="D78" s="2" t="str">
        <f ca="1">IFERROR(__xludf.DUMMYFUNCTION("""COMPUTED_VALUE"""),"Elphidran Aqua")</f>
        <v>Elphidran Aqua</v>
      </c>
      <c r="E78" s="2" t="str">
        <f ca="1">IFERROR(__xludf.DUMMYFUNCTION("""COMPUTED_VALUE"""),"Ice Reptyro")</f>
        <v>Ice Reptyro</v>
      </c>
      <c r="L78" s="9" t="e">
        <f ca="1"/>
        <v>#NAME?</v>
      </c>
      <c r="M78" s="9" t="e">
        <f ca="1"/>
        <v>#NAME?</v>
      </c>
      <c r="N78" s="9" t="e">
        <f ca="1"/>
        <v>#NAME?</v>
      </c>
      <c r="O78" s="1"/>
      <c r="P78" s="1" t="e">
        <f ca="1"/>
        <v>#NAME?</v>
      </c>
      <c r="Q78" s="1"/>
      <c r="R78" s="1"/>
    </row>
    <row r="79" spans="1:18" x14ac:dyDescent="0.2">
      <c r="A79" s="2" t="str">
        <f ca="1">IFERROR(__xludf.DUMMYFUNCTION("""COMPUTED_VALUE"""),"Katress")</f>
        <v>Katress</v>
      </c>
      <c r="B79" s="2" t="str">
        <f ca="1">IFERROR(__xludf.DUMMYFUNCTION("""COMPUTED_VALUE"""),"Shadowbeak")</f>
        <v>Shadowbeak</v>
      </c>
      <c r="D79" s="2" t="str">
        <f ca="1">IFERROR(__xludf.DUMMYFUNCTION("""COMPUTED_VALUE"""),"Elphidran Aqua")</f>
        <v>Elphidran Aqua</v>
      </c>
      <c r="E79" s="2" t="str">
        <f ca="1">IFERROR(__xludf.DUMMYFUNCTION("""COMPUTED_VALUE"""),"Lyleen")</f>
        <v>Lyleen</v>
      </c>
      <c r="L79" s="9" t="e">
        <f ca="1"/>
        <v>#NAME?</v>
      </c>
      <c r="M79" s="9" t="e">
        <f ca="1"/>
        <v>#NAME?</v>
      </c>
      <c r="N79" s="9" t="e">
        <f ca="1"/>
        <v>#NAME?</v>
      </c>
      <c r="O79" s="1"/>
      <c r="P79" s="1" t="e">
        <f ca="1"/>
        <v>#NAME?</v>
      </c>
      <c r="Q79" s="1"/>
      <c r="R79" s="1"/>
    </row>
    <row r="80" spans="1:18" x14ac:dyDescent="0.2">
      <c r="A80" s="2" t="str">
        <f ca="1">IFERROR(__xludf.DUMMYFUNCTION("""COMPUTED_VALUE"""),"Katress")</f>
        <v>Katress</v>
      </c>
      <c r="B80" s="2" t="str">
        <f ca="1">IFERROR(__xludf.DUMMYFUNCTION("""COMPUTED_VALUE"""),"Paladius")</f>
        <v>Paladius</v>
      </c>
      <c r="D80" s="2" t="str">
        <f ca="1">IFERROR(__xludf.DUMMYFUNCTION("""COMPUTED_VALUE"""),"Azurobe")</f>
        <v>Azurobe</v>
      </c>
      <c r="E80" s="2" t="str">
        <f ca="1">IFERROR(__xludf.DUMMYFUNCTION("""COMPUTED_VALUE"""),"Relaxaurus")</f>
        <v>Relaxaurus</v>
      </c>
      <c r="L80" s="9" t="e">
        <f ca="1"/>
        <v>#NAME?</v>
      </c>
      <c r="M80" s="9" t="e">
        <f ca="1"/>
        <v>#NAME?</v>
      </c>
      <c r="N80" s="9" t="e">
        <f ca="1"/>
        <v>#NAME?</v>
      </c>
      <c r="O80" s="1"/>
      <c r="P80" s="1" t="e">
        <f ca="1"/>
        <v>#NAME?</v>
      </c>
      <c r="Q80" s="1"/>
      <c r="R80" s="1"/>
    </row>
    <row r="81" spans="1:18" x14ac:dyDescent="0.2">
      <c r="A81" s="2" t="str">
        <f ca="1">IFERROR(__xludf.DUMMYFUNCTION("""COMPUTED_VALUE"""),"Katress")</f>
        <v>Katress</v>
      </c>
      <c r="B81" s="2" t="str">
        <f ca="1">IFERROR(__xludf.DUMMYFUNCTION("""COMPUTED_VALUE"""),"Necromus")</f>
        <v>Necromus</v>
      </c>
      <c r="D81" s="2" t="str">
        <f ca="1">IFERROR(__xludf.DUMMYFUNCTION("""COMPUTED_VALUE"""),"Azurobe")</f>
        <v>Azurobe</v>
      </c>
      <c r="E81" s="2" t="str">
        <f ca="1">IFERROR(__xludf.DUMMYFUNCTION("""COMPUTED_VALUE"""),"Relaxaurus Lux")</f>
        <v>Relaxaurus Lux</v>
      </c>
      <c r="L81" s="9" t="e">
        <f ca="1"/>
        <v>#NAME?</v>
      </c>
      <c r="M81" s="9" t="e">
        <f ca="1"/>
        <v>#NAME?</v>
      </c>
      <c r="N81" s="9" t="e">
        <f ca="1"/>
        <v>#NAME?</v>
      </c>
      <c r="O81" s="1"/>
      <c r="P81" s="1" t="e">
        <f ca="1"/>
        <v>#NAME?</v>
      </c>
      <c r="Q81" s="1"/>
      <c r="R81" s="1"/>
    </row>
    <row r="82" spans="1:18" x14ac:dyDescent="0.2">
      <c r="A82" s="2" t="str">
        <f ca="1">IFERROR(__xludf.DUMMYFUNCTION("""COMPUTED_VALUE"""),"Sibelyx")</f>
        <v>Sibelyx</v>
      </c>
      <c r="B82" s="2" t="str">
        <f ca="1">IFERROR(__xludf.DUMMYFUNCTION("""COMPUTED_VALUE"""),"Elizabee")</f>
        <v>Elizabee</v>
      </c>
      <c r="D82" s="2" t="str">
        <f ca="1">IFERROR(__xludf.DUMMYFUNCTION("""COMPUTED_VALUE"""),"Azurobe")</f>
        <v>Azurobe</v>
      </c>
      <c r="E82" s="2" t="str">
        <f ca="1">IFERROR(__xludf.DUMMYFUNCTION("""COMPUTED_VALUE"""),"Menasting")</f>
        <v>Menasting</v>
      </c>
      <c r="L82" s="9" t="e">
        <f ca="1"/>
        <v>#NAME?</v>
      </c>
      <c r="M82" s="9" t="e">
        <f ca="1"/>
        <v>#NAME?</v>
      </c>
      <c r="N82" s="9" t="e">
        <f ca="1"/>
        <v>#NAME?</v>
      </c>
      <c r="O82" s="1"/>
      <c r="P82" s="1" t="e">
        <f ca="1"/>
        <v>#NAME?</v>
      </c>
      <c r="Q82" s="1"/>
      <c r="R82" s="1"/>
    </row>
    <row r="83" spans="1:18" x14ac:dyDescent="0.2">
      <c r="A83" s="2" t="str">
        <f ca="1">IFERROR(__xludf.DUMMYFUNCTION("""COMPUTED_VALUE"""),"Sibelyx")</f>
        <v>Sibelyx</v>
      </c>
      <c r="B83" s="2" t="str">
        <f ca="1">IFERROR(__xludf.DUMMYFUNCTION("""COMPUTED_VALUE"""),"Reptyro")</f>
        <v>Reptyro</v>
      </c>
      <c r="D83" s="2" t="str">
        <f ca="1">IFERROR(__xludf.DUMMYFUNCTION("""COMPUTED_VALUE"""),"Azurobe")</f>
        <v>Azurobe</v>
      </c>
      <c r="E83" s="2" t="str">
        <f ca="1">IFERROR(__xludf.DUMMYFUNCTION("""COMPUTED_VALUE"""),"Lyleen")</f>
        <v>Lyleen</v>
      </c>
      <c r="L83" s="9" t="e">
        <f ca="1"/>
        <v>#NAME?</v>
      </c>
      <c r="M83" s="9" t="e">
        <f ca="1"/>
        <v>#NAME?</v>
      </c>
      <c r="N83" s="9" t="e">
        <f ca="1"/>
        <v>#NAME?</v>
      </c>
      <c r="O83" s="1"/>
      <c r="P83" s="1" t="e">
        <f ca="1"/>
        <v>#NAME?</v>
      </c>
      <c r="Q83" s="1"/>
      <c r="R83" s="1"/>
    </row>
    <row r="84" spans="1:18" x14ac:dyDescent="0.2">
      <c r="A84" s="2" t="str">
        <f ca="1">IFERROR(__xludf.DUMMYFUNCTION("""COMPUTED_VALUE"""),"Sibelyx")</f>
        <v>Sibelyx</v>
      </c>
      <c r="B84" s="2" t="str">
        <f ca="1">IFERROR(__xludf.DUMMYFUNCTION("""COMPUTED_VALUE"""),"Mammorest")</f>
        <v>Mammorest</v>
      </c>
      <c r="D84" s="2" t="str">
        <f ca="1">IFERROR(__xludf.DUMMYFUNCTION("""COMPUTED_VALUE"""),"Blazehowl")</f>
        <v>Blazehowl</v>
      </c>
      <c r="E84" s="2" t="str">
        <f ca="1">IFERROR(__xludf.DUMMYFUNCTION("""COMPUTED_VALUE"""),"Suzaku")</f>
        <v>Suzaku</v>
      </c>
      <c r="L84" s="9" t="e">
        <f ca="1"/>
        <v>#NAME?</v>
      </c>
      <c r="M84" s="9" t="e">
        <f ca="1"/>
        <v>#NAME?</v>
      </c>
      <c r="N84" s="9" t="e">
        <f ca="1"/>
        <v>#NAME?</v>
      </c>
      <c r="O84" s="1"/>
      <c r="P84" s="1" t="e">
        <f ca="1"/>
        <v>#NAME?</v>
      </c>
      <c r="Q84" s="1"/>
      <c r="R84" s="1"/>
    </row>
    <row r="85" spans="1:18" x14ac:dyDescent="0.2">
      <c r="A85" s="2" t="str">
        <f ca="1">IFERROR(__xludf.DUMMYFUNCTION("""COMPUTED_VALUE"""),"Sibelyx")</f>
        <v>Sibelyx</v>
      </c>
      <c r="B85" s="2" t="str">
        <f ca="1">IFERROR(__xludf.DUMMYFUNCTION("""COMPUTED_VALUE"""),"Jormuntide")</f>
        <v>Jormuntide</v>
      </c>
      <c r="D85" s="2" t="str">
        <f ca="1">IFERROR(__xludf.DUMMYFUNCTION("""COMPUTED_VALUE"""),"Blazehowl")</f>
        <v>Blazehowl</v>
      </c>
      <c r="E85" s="2" t="str">
        <f ca="1">IFERROR(__xludf.DUMMYFUNCTION("""COMPUTED_VALUE"""),"Shadowbeak")</f>
        <v>Shadowbeak</v>
      </c>
      <c r="L85" s="9" t="e">
        <f ca="1"/>
        <v>#NAME?</v>
      </c>
      <c r="M85" s="9" t="e">
        <f ca="1"/>
        <v>#NAME?</v>
      </c>
      <c r="N85" s="9" t="e">
        <f ca="1"/>
        <v>#NAME?</v>
      </c>
      <c r="O85" s="1"/>
      <c r="P85" s="1" t="e">
        <f ca="1"/>
        <v>#NAME?</v>
      </c>
      <c r="Q85" s="1"/>
      <c r="R85" s="1"/>
    </row>
    <row r="86" spans="1:18" x14ac:dyDescent="0.2">
      <c r="A86" s="2" t="str">
        <f ca="1">IFERROR(__xludf.DUMMYFUNCTION("""COMPUTED_VALUE"""),"Sibelyx")</f>
        <v>Sibelyx</v>
      </c>
      <c r="B86" s="2" t="str">
        <f ca="1">IFERROR(__xludf.DUMMYFUNCTION("""COMPUTED_VALUE"""),"Jormuntide Ignis")</f>
        <v>Jormuntide Ignis</v>
      </c>
      <c r="D86" s="2" t="str">
        <f ca="1">IFERROR(__xludf.DUMMYFUNCTION("""COMPUTED_VALUE"""),"Blazehowl")</f>
        <v>Blazehowl</v>
      </c>
      <c r="E86" s="2" t="str">
        <f ca="1">IFERROR(__xludf.DUMMYFUNCTION("""COMPUTED_VALUE"""),"Necromus")</f>
        <v>Necromus</v>
      </c>
      <c r="L86" s="9" t="e">
        <f ca="1"/>
        <v>#NAME?</v>
      </c>
      <c r="M86" s="9" t="e">
        <f ca="1"/>
        <v>#NAME?</v>
      </c>
      <c r="N86" s="9" t="e">
        <f ca="1"/>
        <v>#NAME?</v>
      </c>
      <c r="O86" s="1"/>
      <c r="P86" s="1" t="e">
        <f ca="1"/>
        <v>#NAME?</v>
      </c>
      <c r="Q86" s="1"/>
      <c r="R86" s="1"/>
    </row>
    <row r="87" spans="1:18" x14ac:dyDescent="0.2">
      <c r="A87" s="2" t="str">
        <f ca="1">IFERROR(__xludf.DUMMYFUNCTION("""COMPUTED_VALUE"""),"Elphidran")</f>
        <v>Elphidran</v>
      </c>
      <c r="B87" s="2" t="str">
        <f ca="1">IFERROR(__xludf.DUMMYFUNCTION("""COMPUTED_VALUE"""),"Pyrin Noct")</f>
        <v>Pyrin Noct</v>
      </c>
      <c r="D87" s="2" t="str">
        <f ca="1">IFERROR(__xludf.DUMMYFUNCTION("""COMPUTED_VALUE"""),"Blazehowl Noct")</f>
        <v>Blazehowl Noct</v>
      </c>
      <c r="E87" s="2" t="str">
        <f ca="1">IFERROR(__xludf.DUMMYFUNCTION("""COMPUTED_VALUE"""),"Paladius")</f>
        <v>Paladius</v>
      </c>
      <c r="L87" s="9" t="e">
        <f ca="1"/>
        <v>#NAME?</v>
      </c>
      <c r="M87" s="9" t="e">
        <f ca="1"/>
        <v>#NAME?</v>
      </c>
      <c r="N87" s="9" t="e">
        <f ca="1"/>
        <v>#NAME?</v>
      </c>
      <c r="O87" s="1"/>
      <c r="P87" s="1" t="e">
        <f ca="1"/>
        <v>#NAME?</v>
      </c>
      <c r="Q87" s="1"/>
      <c r="R87" s="1"/>
    </row>
    <row r="88" spans="1:18" x14ac:dyDescent="0.2">
      <c r="A88" s="2" t="str">
        <f ca="1">IFERROR(__xludf.DUMMYFUNCTION("""COMPUTED_VALUE"""),"Elphidran")</f>
        <v>Elphidran</v>
      </c>
      <c r="B88" s="2" t="str">
        <f ca="1">IFERROR(__xludf.DUMMYFUNCTION("""COMPUTED_VALUE"""),"Beakon")</f>
        <v>Beakon</v>
      </c>
      <c r="D88" s="2" t="str">
        <f ca="1">IFERROR(__xludf.DUMMYFUNCTION("""COMPUTED_VALUE"""),"Blazehowl Noct")</f>
        <v>Blazehowl Noct</v>
      </c>
      <c r="E88" s="2" t="str">
        <f ca="1">IFERROR(__xludf.DUMMYFUNCTION("""COMPUTED_VALUE"""),"Frostallion Noct")</f>
        <v>Frostallion Noct</v>
      </c>
      <c r="L88" s="9" t="e">
        <f ca="1"/>
        <v>#NAME?</v>
      </c>
      <c r="M88" s="9" t="e">
        <f ca="1"/>
        <v>#NAME?</v>
      </c>
      <c r="N88" s="9" t="e">
        <f ca="1"/>
        <v>#NAME?</v>
      </c>
      <c r="O88" s="1"/>
      <c r="P88" s="1" t="e">
        <f ca="1"/>
        <v>#NAME?</v>
      </c>
      <c r="Q88" s="1"/>
      <c r="R88" s="1"/>
    </row>
    <row r="89" spans="1:18" x14ac:dyDescent="0.2">
      <c r="A89" s="2" t="str">
        <f ca="1">IFERROR(__xludf.DUMMYFUNCTION("""COMPUTED_VALUE"""),"Elphidran")</f>
        <v>Elphidran</v>
      </c>
      <c r="B89" s="2" t="str">
        <f ca="1">IFERROR(__xludf.DUMMYFUNCTION("""COMPUTED_VALUE"""),"Ice Reptyro")</f>
        <v>Ice Reptyro</v>
      </c>
      <c r="D89" s="2" t="str">
        <f ca="1">IFERROR(__xludf.DUMMYFUNCTION("""COMPUTED_VALUE"""),"Blazehowl Noct")</f>
        <v>Blazehowl Noct</v>
      </c>
      <c r="E89" s="2" t="str">
        <f ca="1">IFERROR(__xludf.DUMMYFUNCTION("""COMPUTED_VALUE"""),"Jetragon")</f>
        <v>Jetragon</v>
      </c>
      <c r="L89" s="9" t="e">
        <f ca="1"/>
        <v>#NAME?</v>
      </c>
      <c r="M89" s="9" t="e">
        <f ca="1"/>
        <v>#NAME?</v>
      </c>
      <c r="N89" s="9" t="e">
        <f ca="1"/>
        <v>#NAME?</v>
      </c>
      <c r="O89" s="1"/>
      <c r="P89" s="1" t="e">
        <f ca="1"/>
        <v>#NAME?</v>
      </c>
      <c r="Q89" s="1"/>
      <c r="R89" s="1"/>
    </row>
    <row r="90" spans="1:18" x14ac:dyDescent="0.2">
      <c r="A90" s="2" t="str">
        <f ca="1">IFERROR(__xludf.DUMMYFUNCTION("""COMPUTED_VALUE"""),"Elphidran")</f>
        <v>Elphidran</v>
      </c>
      <c r="B90" s="2" t="str">
        <f ca="1">IFERROR(__xludf.DUMMYFUNCTION("""COMPUTED_VALUE"""),"Lyleen Noct")</f>
        <v>Lyleen Noct</v>
      </c>
      <c r="D90" s="2" t="str">
        <f ca="1">IFERROR(__xludf.DUMMYFUNCTION("""COMPUTED_VALUE"""),"Relaxaurus")</f>
        <v>Relaxaurus</v>
      </c>
      <c r="E90" s="2" t="str">
        <f ca="1">IFERROR(__xludf.DUMMYFUNCTION("""COMPUTED_VALUE"""),"Kingpaca")</f>
        <v>Kingpaca</v>
      </c>
      <c r="L90" s="9" t="e">
        <f ca="1"/>
        <v>#NAME?</v>
      </c>
      <c r="M90" s="9" t="e">
        <f ca="1"/>
        <v>#NAME?</v>
      </c>
      <c r="N90" s="9" t="e">
        <f ca="1"/>
        <v>#NAME?</v>
      </c>
      <c r="O90" s="1"/>
      <c r="P90" s="1" t="e">
        <f ca="1"/>
        <v>#NAME?</v>
      </c>
      <c r="Q90" s="1"/>
      <c r="R90" s="1"/>
    </row>
    <row r="91" spans="1:18" x14ac:dyDescent="0.2">
      <c r="A91" s="2" t="str">
        <f ca="1">IFERROR(__xludf.DUMMYFUNCTION("""COMPUTED_VALUE"""),"Elphidran Aqua")</f>
        <v>Elphidran Aqua</v>
      </c>
      <c r="B91" s="2" t="str">
        <f ca="1">IFERROR(__xludf.DUMMYFUNCTION("""COMPUTED_VALUE"""),"Pyrin Noct")</f>
        <v>Pyrin Noct</v>
      </c>
      <c r="D91" s="2" t="str">
        <f ca="1">IFERROR(__xludf.DUMMYFUNCTION("""COMPUTED_VALUE"""),"Relaxaurus")</f>
        <v>Relaxaurus</v>
      </c>
      <c r="E91" s="2" t="str">
        <f ca="1">IFERROR(__xludf.DUMMYFUNCTION("""COMPUTED_VALUE"""),"Wumpo Botan")</f>
        <v>Wumpo Botan</v>
      </c>
      <c r="L91" s="9" t="e">
        <f ca="1"/>
        <v>#NAME?</v>
      </c>
      <c r="M91" s="9" t="e">
        <f ca="1"/>
        <v>#NAME?</v>
      </c>
      <c r="N91" s="9" t="e">
        <f ca="1"/>
        <v>#NAME?</v>
      </c>
      <c r="O91" s="1"/>
      <c r="P91" s="1" t="e">
        <f ca="1"/>
        <v>#NAME?</v>
      </c>
      <c r="Q91" s="1"/>
      <c r="R91" s="1"/>
    </row>
    <row r="92" spans="1:18" x14ac:dyDescent="0.2">
      <c r="A92" s="2" t="str">
        <f ca="1">IFERROR(__xludf.DUMMYFUNCTION("""COMPUTED_VALUE"""),"Elphidran Aqua")</f>
        <v>Elphidran Aqua</v>
      </c>
      <c r="B92" s="2" t="str">
        <f ca="1">IFERROR(__xludf.DUMMYFUNCTION("""COMPUTED_VALUE"""),"Beakon")</f>
        <v>Beakon</v>
      </c>
      <c r="D92" s="2" t="str">
        <f ca="1">IFERROR(__xludf.DUMMYFUNCTION("""COMPUTED_VALUE"""),"Relaxaurus Lux")</f>
        <v>Relaxaurus Lux</v>
      </c>
      <c r="E92" s="2" t="str">
        <f ca="1">IFERROR(__xludf.DUMMYFUNCTION("""COMPUTED_VALUE"""),"Wumpo Botan")</f>
        <v>Wumpo Botan</v>
      </c>
      <c r="L92" s="9" t="e">
        <f ca="1"/>
        <v>#NAME?</v>
      </c>
      <c r="M92" s="9" t="e">
        <f ca="1"/>
        <v>#NAME?</v>
      </c>
      <c r="N92" s="9" t="e">
        <f ca="1"/>
        <v>#NAME?</v>
      </c>
      <c r="O92" s="1"/>
      <c r="P92" s="1" t="e">
        <f ca="1"/>
        <v>#NAME?</v>
      </c>
      <c r="Q92" s="1"/>
      <c r="R92" s="1"/>
    </row>
    <row r="93" spans="1:18" x14ac:dyDescent="0.2">
      <c r="A93" s="2" t="str">
        <f ca="1">IFERROR(__xludf.DUMMYFUNCTION("""COMPUTED_VALUE"""),"Elphidran Aqua")</f>
        <v>Elphidran Aqua</v>
      </c>
      <c r="B93" s="2" t="str">
        <f ca="1">IFERROR(__xludf.DUMMYFUNCTION("""COMPUTED_VALUE"""),"Ice Reptyro")</f>
        <v>Ice Reptyro</v>
      </c>
      <c r="D93" s="2" t="str">
        <f ca="1">IFERROR(__xludf.DUMMYFUNCTION("""COMPUTED_VALUE"""),"Reptyro")</f>
        <v>Reptyro</v>
      </c>
      <c r="E93" s="2" t="str">
        <f ca="1">IFERROR(__xludf.DUMMYFUNCTION("""COMPUTED_VALUE"""),"Ice Kingpaca")</f>
        <v>Ice Kingpaca</v>
      </c>
      <c r="L93" s="9" t="e">
        <f ca="1"/>
        <v>#NAME?</v>
      </c>
      <c r="M93" s="9" t="e">
        <f ca="1"/>
        <v>#NAME?</v>
      </c>
      <c r="N93" s="9" t="e">
        <f ca="1"/>
        <v>#NAME?</v>
      </c>
      <c r="O93" s="1"/>
      <c r="P93" s="1" t="e">
        <f ca="1"/>
        <v>#NAME?</v>
      </c>
      <c r="Q93" s="1"/>
      <c r="R93" s="1"/>
    </row>
    <row r="94" spans="1:18" x14ac:dyDescent="0.2">
      <c r="A94" s="2" t="str">
        <f ca="1">IFERROR(__xludf.DUMMYFUNCTION("""COMPUTED_VALUE"""),"Elphidran Aqua")</f>
        <v>Elphidran Aqua</v>
      </c>
      <c r="B94" s="2" t="str">
        <f ca="1">IFERROR(__xludf.DUMMYFUNCTION("""COMPUTED_VALUE"""),"Lyleen")</f>
        <v>Lyleen</v>
      </c>
      <c r="D94" s="2" t="str">
        <f ca="1">IFERROR(__xludf.DUMMYFUNCTION("""COMPUTED_VALUE"""),"Reptyro")</f>
        <v>Reptyro</v>
      </c>
      <c r="E94" s="2" t="str">
        <f ca="1">IFERROR(__xludf.DUMMYFUNCTION("""COMPUTED_VALUE"""),"Wumpo")</f>
        <v>Wumpo</v>
      </c>
      <c r="L94" s="9" t="e">
        <f ca="1"/>
        <v>#NAME?</v>
      </c>
      <c r="M94" s="9" t="e">
        <f ca="1"/>
        <v>#NAME?</v>
      </c>
      <c r="N94" s="9" t="e">
        <f ca="1"/>
        <v>#NAME?</v>
      </c>
      <c r="O94" s="1"/>
      <c r="P94" s="1" t="e">
        <f ca="1"/>
        <v>#NAME?</v>
      </c>
      <c r="Q94" s="1"/>
      <c r="R94" s="1"/>
    </row>
    <row r="95" spans="1:18" x14ac:dyDescent="0.2">
      <c r="A95" s="2" t="str">
        <f ca="1">IFERROR(__xludf.DUMMYFUNCTION("""COMPUTED_VALUE"""),"Azurobe")</f>
        <v>Azurobe</v>
      </c>
      <c r="B95" s="2" t="str">
        <f ca="1">IFERROR(__xludf.DUMMYFUNCTION("""COMPUTED_VALUE"""),"Relaxaurus")</f>
        <v>Relaxaurus</v>
      </c>
      <c r="D95" s="2" t="str">
        <f ca="1">IFERROR(__xludf.DUMMYFUNCTION("""COMPUTED_VALUE"""),"Kingpaca")</f>
        <v>Kingpaca</v>
      </c>
      <c r="E95" s="2" t="str">
        <f ca="1">IFERROR(__xludf.DUMMYFUNCTION("""COMPUTED_VALUE"""),"Mammorest")</f>
        <v>Mammorest</v>
      </c>
      <c r="L95" s="9" t="e">
        <f ca="1"/>
        <v>#NAME?</v>
      </c>
      <c r="M95" s="9" t="e">
        <f ca="1"/>
        <v>#NAME?</v>
      </c>
      <c r="N95" s="9" t="e">
        <f ca="1"/>
        <v>#NAME?</v>
      </c>
      <c r="O95" s="1"/>
      <c r="P95" s="1" t="e">
        <f ca="1"/>
        <v>#NAME?</v>
      </c>
      <c r="Q95" s="1"/>
      <c r="R95" s="1"/>
    </row>
    <row r="96" spans="1:18" x14ac:dyDescent="0.2">
      <c r="A96" s="2" t="str">
        <f ca="1">IFERROR(__xludf.DUMMYFUNCTION("""COMPUTED_VALUE"""),"Azurobe")</f>
        <v>Azurobe</v>
      </c>
      <c r="B96" s="2" t="str">
        <f ca="1">IFERROR(__xludf.DUMMYFUNCTION("""COMPUTED_VALUE"""),"Relaxaurus Lux")</f>
        <v>Relaxaurus Lux</v>
      </c>
      <c r="D96" s="2" t="str">
        <f ca="1">IFERROR(__xludf.DUMMYFUNCTION("""COMPUTED_VALUE"""),"Kingpaca")</f>
        <v>Kingpaca</v>
      </c>
      <c r="E96" s="2" t="str">
        <f ca="1">IFERROR(__xludf.DUMMYFUNCTION("""COMPUTED_VALUE"""),"Mammorest Cryst")</f>
        <v>Mammorest Cryst</v>
      </c>
      <c r="L96" s="9" t="e">
        <f ca="1"/>
        <v>#NAME?</v>
      </c>
      <c r="M96" s="9" t="e">
        <f ca="1"/>
        <v>#NAME?</v>
      </c>
      <c r="N96" s="9" t="e">
        <f ca="1"/>
        <v>#NAME?</v>
      </c>
      <c r="O96" s="1"/>
      <c r="P96" s="1" t="e">
        <f ca="1"/>
        <v>#NAME?</v>
      </c>
      <c r="Q96" s="1"/>
      <c r="R96" s="1"/>
    </row>
    <row r="97" spans="1:18" x14ac:dyDescent="0.2">
      <c r="A97" s="2" t="str">
        <f ca="1">IFERROR(__xludf.DUMMYFUNCTION("""COMPUTED_VALUE"""),"Azurobe")</f>
        <v>Azurobe</v>
      </c>
      <c r="B97" s="2" t="str">
        <f ca="1">IFERROR(__xludf.DUMMYFUNCTION("""COMPUTED_VALUE"""),"Menasting")</f>
        <v>Menasting</v>
      </c>
      <c r="D97" s="2" t="str">
        <f ca="1">IFERROR(__xludf.DUMMYFUNCTION("""COMPUTED_VALUE"""),"Kingpaca")</f>
        <v>Kingpaca</v>
      </c>
      <c r="E97" s="2" t="str">
        <f ca="1">IFERROR(__xludf.DUMMYFUNCTION("""COMPUTED_VALUE"""),"Jormuntide")</f>
        <v>Jormuntide</v>
      </c>
      <c r="L97" s="9" t="e">
        <f ca="1"/>
        <v>#NAME?</v>
      </c>
      <c r="M97" s="9" t="e">
        <f ca="1"/>
        <v>#NAME?</v>
      </c>
      <c r="N97" s="9" t="e">
        <f ca="1"/>
        <v>#NAME?</v>
      </c>
      <c r="O97" s="1"/>
      <c r="P97" s="1" t="e">
        <f ca="1"/>
        <v>#NAME?</v>
      </c>
      <c r="Q97" s="1"/>
      <c r="R97" s="1"/>
    </row>
    <row r="98" spans="1:18" x14ac:dyDescent="0.2">
      <c r="A98" s="2" t="str">
        <f ca="1">IFERROR(__xludf.DUMMYFUNCTION("""COMPUTED_VALUE"""),"Azurobe")</f>
        <v>Azurobe</v>
      </c>
      <c r="B98" s="2" t="str">
        <f ca="1">IFERROR(__xludf.DUMMYFUNCTION("""COMPUTED_VALUE"""),"Lyleen")</f>
        <v>Lyleen</v>
      </c>
      <c r="D98" s="2" t="str">
        <f ca="1">IFERROR(__xludf.DUMMYFUNCTION("""COMPUTED_VALUE"""),"Kingpaca")</f>
        <v>Kingpaca</v>
      </c>
      <c r="E98" s="2" t="str">
        <f ca="1">IFERROR(__xludf.DUMMYFUNCTION("""COMPUTED_VALUE"""),"Jormuntide Ignis")</f>
        <v>Jormuntide Ignis</v>
      </c>
      <c r="L98" s="9" t="e">
        <f ca="1"/>
        <v>#NAME?</v>
      </c>
      <c r="M98" s="9" t="e">
        <f ca="1"/>
        <v>#NAME?</v>
      </c>
      <c r="N98" s="9" t="e">
        <f ca="1"/>
        <v>#NAME?</v>
      </c>
      <c r="O98" s="1"/>
      <c r="P98" s="1" t="e">
        <f ca="1"/>
        <v>#NAME?</v>
      </c>
      <c r="Q98" s="1"/>
      <c r="R98" s="1"/>
    </row>
    <row r="99" spans="1:18" x14ac:dyDescent="0.2">
      <c r="A99" s="2" t="str">
        <f ca="1">IFERROR(__xludf.DUMMYFUNCTION("""COMPUTED_VALUE"""),"Cryolinx")</f>
        <v>Cryolinx</v>
      </c>
      <c r="B99" s="2" t="str">
        <f ca="1">IFERROR(__xludf.DUMMYFUNCTION("""COMPUTED_VALUE"""),"Vanwyrm Cryst")</f>
        <v>Vanwyrm Cryst</v>
      </c>
      <c r="D99" s="2" t="str">
        <f ca="1">IFERROR(__xludf.DUMMYFUNCTION("""COMPUTED_VALUE"""),"Ice Kingpaca")</f>
        <v>Ice Kingpaca</v>
      </c>
      <c r="E99" s="2" t="str">
        <f ca="1">IFERROR(__xludf.DUMMYFUNCTION("""COMPUTED_VALUE"""),"Warsect")</f>
        <v>Warsect</v>
      </c>
      <c r="L99" s="9" t="e">
        <f ca="1"/>
        <v>#NAME?</v>
      </c>
      <c r="M99" s="9" t="e">
        <f ca="1"/>
        <v>#NAME?</v>
      </c>
      <c r="N99" s="9" t="e">
        <f ca="1"/>
        <v>#NAME?</v>
      </c>
      <c r="O99" s="1"/>
      <c r="P99" s="1" t="e">
        <f ca="1"/>
        <v>#NAME?</v>
      </c>
      <c r="Q99" s="1"/>
      <c r="R99" s="1"/>
    </row>
    <row r="100" spans="1:18" x14ac:dyDescent="0.2">
      <c r="A100" s="2" t="str">
        <f ca="1">IFERROR(__xludf.DUMMYFUNCTION("""COMPUTED_VALUE"""),"Cryolinx")</f>
        <v>Cryolinx</v>
      </c>
      <c r="B100" s="2" t="str">
        <f ca="1">IFERROR(__xludf.DUMMYFUNCTION("""COMPUTED_VALUE"""),"Bushi")</f>
        <v>Bushi</v>
      </c>
      <c r="D100" s="2" t="str">
        <f ca="1">IFERROR(__xludf.DUMMYFUNCTION("""COMPUTED_VALUE"""),"Ice Kingpaca")</f>
        <v>Ice Kingpaca</v>
      </c>
      <c r="E100" s="2" t="str">
        <f ca="1">IFERROR(__xludf.DUMMYFUNCTION("""COMPUTED_VALUE"""),"Jormuntide")</f>
        <v>Jormuntide</v>
      </c>
      <c r="L100" s="9" t="e">
        <f ca="1"/>
        <v>#NAME?</v>
      </c>
      <c r="M100" s="9" t="e">
        <f ca="1"/>
        <v>#NAME?</v>
      </c>
      <c r="N100" s="9" t="e">
        <f ca="1"/>
        <v>#NAME?</v>
      </c>
      <c r="O100" s="1"/>
      <c r="P100" s="1" t="e">
        <f ca="1"/>
        <v>#NAME?</v>
      </c>
      <c r="Q100" s="1"/>
      <c r="R100" s="1"/>
    </row>
    <row r="101" spans="1:18" x14ac:dyDescent="0.2">
      <c r="A101" s="2" t="str">
        <f ca="1">IFERROR(__xludf.DUMMYFUNCTION("""COMPUTED_VALUE"""),"Blazehowl")</f>
        <v>Blazehowl</v>
      </c>
      <c r="B101" s="2" t="str">
        <f ca="1">IFERROR(__xludf.DUMMYFUNCTION("""COMPUTED_VALUE"""),"Suzaku")</f>
        <v>Suzaku</v>
      </c>
      <c r="D101" s="2" t="str">
        <f ca="1">IFERROR(__xludf.DUMMYFUNCTION("""COMPUTED_VALUE"""),"Ice Kingpaca")</f>
        <v>Ice Kingpaca</v>
      </c>
      <c r="E101" s="2" t="str">
        <f ca="1">IFERROR(__xludf.DUMMYFUNCTION("""COMPUTED_VALUE"""),"Jormuntide Ignis")</f>
        <v>Jormuntide Ignis</v>
      </c>
      <c r="L101" s="9" t="e">
        <f ca="1"/>
        <v>#NAME?</v>
      </c>
      <c r="M101" s="9" t="e">
        <f ca="1"/>
        <v>#NAME?</v>
      </c>
      <c r="N101" s="9" t="e">
        <f ca="1"/>
        <v>#NAME?</v>
      </c>
      <c r="O101" s="1"/>
      <c r="P101" s="1" t="e">
        <f ca="1"/>
        <v>#NAME?</v>
      </c>
      <c r="Q101" s="1"/>
      <c r="R101" s="1"/>
    </row>
    <row r="102" spans="1:18" x14ac:dyDescent="0.2">
      <c r="A102" s="2" t="str">
        <f ca="1">IFERROR(__xludf.DUMMYFUNCTION("""COMPUTED_VALUE"""),"Blazehowl")</f>
        <v>Blazehowl</v>
      </c>
      <c r="B102" s="2" t="str">
        <f ca="1">IFERROR(__xludf.DUMMYFUNCTION("""COMPUTED_VALUE"""),"Shadowbeak")</f>
        <v>Shadowbeak</v>
      </c>
      <c r="D102" s="2" t="str">
        <f ca="1">IFERROR(__xludf.DUMMYFUNCTION("""COMPUTED_VALUE"""),"Mammorest")</f>
        <v>Mammorest</v>
      </c>
      <c r="E102" s="2" t="str">
        <f ca="1">IFERROR(__xludf.DUMMYFUNCTION("""COMPUTED_VALUE"""),"Wumpo Botan")</f>
        <v>Wumpo Botan</v>
      </c>
      <c r="L102" s="9" t="e">
        <f ca="1"/>
        <v>#NAME?</v>
      </c>
      <c r="M102" s="9" t="e">
        <f ca="1"/>
        <v>#NAME?</v>
      </c>
      <c r="N102" s="9" t="e">
        <f ca="1"/>
        <v>#NAME?</v>
      </c>
      <c r="O102" s="1"/>
      <c r="P102" s="1" t="e">
        <f ca="1"/>
        <v>#NAME?</v>
      </c>
      <c r="Q102" s="1"/>
      <c r="R102" s="1"/>
    </row>
    <row r="103" spans="1:18" x14ac:dyDescent="0.2">
      <c r="A103" s="2" t="str">
        <f ca="1">IFERROR(__xludf.DUMMYFUNCTION("""COMPUTED_VALUE"""),"Blazehowl")</f>
        <v>Blazehowl</v>
      </c>
      <c r="B103" s="2" t="str">
        <f ca="1">IFERROR(__xludf.DUMMYFUNCTION("""COMPUTED_VALUE"""),"Necromus")</f>
        <v>Necromus</v>
      </c>
      <c r="D103" s="2" t="str">
        <f ca="1">IFERROR(__xludf.DUMMYFUNCTION("""COMPUTED_VALUE"""),"Mammorest Cryst")</f>
        <v>Mammorest Cryst</v>
      </c>
      <c r="E103" s="2" t="str">
        <f ca="1">IFERROR(__xludf.DUMMYFUNCTION("""COMPUTED_VALUE"""),"Wumpo")</f>
        <v>Wumpo</v>
      </c>
      <c r="L103" s="9" t="e">
        <f ca="1"/>
        <v>#NAME?</v>
      </c>
      <c r="M103" s="9" t="e">
        <f ca="1"/>
        <v>#NAME?</v>
      </c>
      <c r="N103" s="9" t="e">
        <f ca="1"/>
        <v>#NAME?</v>
      </c>
      <c r="O103" s="1"/>
      <c r="P103" s="1" t="e">
        <f ca="1"/>
        <v>#NAME?</v>
      </c>
      <c r="Q103" s="1"/>
      <c r="R103" s="1"/>
    </row>
    <row r="104" spans="1:18" x14ac:dyDescent="0.2">
      <c r="A104" s="2" t="str">
        <f ca="1">IFERROR(__xludf.DUMMYFUNCTION("""COMPUTED_VALUE"""),"Blazehowl Noct")</f>
        <v>Blazehowl Noct</v>
      </c>
      <c r="B104" s="2" t="str">
        <f ca="1">IFERROR(__xludf.DUMMYFUNCTION("""COMPUTED_VALUE"""),"Paladius")</f>
        <v>Paladius</v>
      </c>
      <c r="D104" s="2" t="str">
        <f ca="1">IFERROR(__xludf.DUMMYFUNCTION("""COMPUTED_VALUE"""),"Mammorest Cryst")</f>
        <v>Mammorest Cryst</v>
      </c>
      <c r="E104" s="2" t="str">
        <f ca="1">IFERROR(__xludf.DUMMYFUNCTION("""COMPUTED_VALUE"""),"Wumpo Botan")</f>
        <v>Wumpo Botan</v>
      </c>
      <c r="L104" s="9" t="e">
        <f ca="1"/>
        <v>#NAME?</v>
      </c>
      <c r="M104" s="9" t="e">
        <f ca="1"/>
        <v>#NAME?</v>
      </c>
      <c r="N104" s="9" t="e">
        <f ca="1"/>
        <v>#NAME?</v>
      </c>
      <c r="O104" s="1"/>
      <c r="P104" s="1" t="e">
        <f ca="1"/>
        <v>#NAME?</v>
      </c>
      <c r="Q104" s="1"/>
      <c r="R104" s="1"/>
    </row>
    <row r="105" spans="1:18" x14ac:dyDescent="0.2">
      <c r="A105" s="2" t="str">
        <f ca="1">IFERROR(__xludf.DUMMYFUNCTION("""COMPUTED_VALUE"""),"Blazehowl Noct")</f>
        <v>Blazehowl Noct</v>
      </c>
      <c r="B105" s="2" t="str">
        <f ca="1">IFERROR(__xludf.DUMMYFUNCTION("""COMPUTED_VALUE"""),"Frostallion Noct")</f>
        <v>Frostallion Noct</v>
      </c>
      <c r="D105" s="2" t="str">
        <f ca="1">IFERROR(__xludf.DUMMYFUNCTION("""COMPUTED_VALUE"""),"Wumpo")</f>
        <v>Wumpo</v>
      </c>
      <c r="E105" s="2" t="str">
        <f ca="1">IFERROR(__xludf.DUMMYFUNCTION("""COMPUTED_VALUE"""),"Jormuntide")</f>
        <v>Jormuntide</v>
      </c>
      <c r="L105" s="9" t="e">
        <f ca="1"/>
        <v>#NAME?</v>
      </c>
      <c r="M105" s="9" t="e">
        <f ca="1"/>
        <v>#NAME?</v>
      </c>
      <c r="N105" s="9" t="e">
        <f ca="1"/>
        <v>#NAME?</v>
      </c>
      <c r="O105" s="1"/>
      <c r="P105" s="1" t="e">
        <f ca="1"/>
        <v>#NAME?</v>
      </c>
      <c r="Q105" s="1"/>
      <c r="R105" s="1"/>
    </row>
    <row r="106" spans="1:18" x14ac:dyDescent="0.2">
      <c r="A106" s="2" t="str">
        <f ca="1">IFERROR(__xludf.DUMMYFUNCTION("""COMPUTED_VALUE"""),"Blazehowl Noct")</f>
        <v>Blazehowl Noct</v>
      </c>
      <c r="B106" s="2" t="str">
        <f ca="1">IFERROR(__xludf.DUMMYFUNCTION("""COMPUTED_VALUE"""),"Jetragon")</f>
        <v>Jetragon</v>
      </c>
      <c r="D106" s="2" t="str">
        <f ca="1">IFERROR(__xludf.DUMMYFUNCTION("""COMPUTED_VALUE"""),"Wumpo")</f>
        <v>Wumpo</v>
      </c>
      <c r="E106" s="2" t="str">
        <f ca="1">IFERROR(__xludf.DUMMYFUNCTION("""COMPUTED_VALUE"""),"Jormuntide Ignis")</f>
        <v>Jormuntide Ignis</v>
      </c>
      <c r="L106" s="9" t="e">
        <f ca="1"/>
        <v>#NAME?</v>
      </c>
      <c r="M106" s="9" t="e">
        <f ca="1"/>
        <v>#NAME?</v>
      </c>
      <c r="N106" s="9" t="e">
        <f ca="1"/>
        <v>#NAME?</v>
      </c>
      <c r="O106" s="1"/>
      <c r="P106" s="1" t="e">
        <f ca="1"/>
        <v>#NAME?</v>
      </c>
      <c r="Q106" s="1"/>
      <c r="R106" s="1"/>
    </row>
    <row r="107" spans="1:18" x14ac:dyDescent="0.2">
      <c r="A107" s="2" t="str">
        <f ca="1">IFERROR(__xludf.DUMMYFUNCTION("""COMPUTED_VALUE"""),"Relaxaurus")</f>
        <v>Relaxaurus</v>
      </c>
      <c r="B107" s="2" t="str">
        <f ca="1">IFERROR(__xludf.DUMMYFUNCTION("""COMPUTED_VALUE"""),"Cinnamoth")</f>
        <v>Cinnamoth</v>
      </c>
      <c r="D107" s="2" t="str">
        <f ca="1">IFERROR(__xludf.DUMMYFUNCTION("""COMPUTED_VALUE"""),"Helzephyr")</f>
        <v>Helzephyr</v>
      </c>
      <c r="E107" s="2" t="str">
        <f ca="1">IFERROR(__xludf.DUMMYFUNCTION("""COMPUTED_VALUE"""),"Anubis")</f>
        <v>Anubis</v>
      </c>
      <c r="L107" s="9" t="e">
        <f ca="1"/>
        <v>#NAME?</v>
      </c>
      <c r="M107" s="9" t="e">
        <f ca="1"/>
        <v>#NAME?</v>
      </c>
      <c r="N107" s="9" t="e">
        <f ca="1"/>
        <v>#NAME?</v>
      </c>
      <c r="O107" s="1"/>
      <c r="P107" s="1" t="e">
        <f ca="1"/>
        <v>#NAME?</v>
      </c>
      <c r="Q107" s="1"/>
      <c r="R107" s="1"/>
    </row>
    <row r="108" spans="1:18" x14ac:dyDescent="0.2">
      <c r="A108" s="2" t="str">
        <f ca="1">IFERROR(__xludf.DUMMYFUNCTION("""COMPUTED_VALUE"""),"Relaxaurus")</f>
        <v>Relaxaurus</v>
      </c>
      <c r="B108" s="2" t="str">
        <f ca="1">IFERROR(__xludf.DUMMYFUNCTION("""COMPUTED_VALUE"""),"Azurobe")</f>
        <v>Azurobe</v>
      </c>
      <c r="D108" s="2" t="str">
        <f ca="1">IFERROR(__xludf.DUMMYFUNCTION("""COMPUTED_VALUE"""),"Anubis")</f>
        <v>Anubis</v>
      </c>
      <c r="E108" s="2" t="str">
        <f ca="1">IFERROR(__xludf.DUMMYFUNCTION("""COMPUTED_VALUE"""),"Grizzbolt")</f>
        <v>Grizzbolt</v>
      </c>
      <c r="L108" s="9" t="e">
        <f ca="1"/>
        <v>#NAME?</v>
      </c>
      <c r="M108" s="9" t="e">
        <f ca="1"/>
        <v>#NAME?</v>
      </c>
      <c r="N108" s="9" t="e">
        <f ca="1"/>
        <v>#NAME?</v>
      </c>
      <c r="O108" s="1"/>
      <c r="P108" s="1" t="e">
        <f ca="1"/>
        <v>#NAME?</v>
      </c>
      <c r="Q108" s="1"/>
      <c r="R108" s="1"/>
    </row>
    <row r="109" spans="1:18" x14ac:dyDescent="0.2">
      <c r="A109" s="2" t="str">
        <f ca="1">IFERROR(__xludf.DUMMYFUNCTION("""COMPUTED_VALUE"""),"Relaxaurus")</f>
        <v>Relaxaurus</v>
      </c>
      <c r="B109" s="2" t="str">
        <f ca="1">IFERROR(__xludf.DUMMYFUNCTION("""COMPUTED_VALUE"""),"Kingpaca")</f>
        <v>Kingpaca</v>
      </c>
      <c r="D109" s="2" t="str">
        <f ca="1">IFERROR(__xludf.DUMMYFUNCTION("""COMPUTED_VALUE"""),"Anubis")</f>
        <v>Anubis</v>
      </c>
      <c r="E109" s="2" t="str">
        <f ca="1">IFERROR(__xludf.DUMMYFUNCTION("""COMPUTED_VALUE"""),"Lyleen Noct")</f>
        <v>Lyleen Noct</v>
      </c>
      <c r="L109" s="9" t="e">
        <f ca="1"/>
        <v>#NAME?</v>
      </c>
      <c r="M109" s="9" t="e">
        <f ca="1"/>
        <v>#NAME?</v>
      </c>
      <c r="N109" s="9" t="e">
        <f ca="1"/>
        <v>#NAME?</v>
      </c>
      <c r="O109" s="1"/>
      <c r="P109" s="1" t="e">
        <f ca="1"/>
        <v>#NAME?</v>
      </c>
      <c r="Q109" s="1"/>
      <c r="R109" s="1"/>
    </row>
    <row r="110" spans="1:18" x14ac:dyDescent="0.2">
      <c r="A110" s="2" t="str">
        <f ca="1">IFERROR(__xludf.DUMMYFUNCTION("""COMPUTED_VALUE"""),"Relaxaurus")</f>
        <v>Relaxaurus</v>
      </c>
      <c r="B110" s="2" t="str">
        <f ca="1">IFERROR(__xludf.DUMMYFUNCTION("""COMPUTED_VALUE"""),"Wumpo Botan")</f>
        <v>Wumpo Botan</v>
      </c>
      <c r="D110" s="2"/>
      <c r="E110" s="2"/>
      <c r="L110" s="9" t="e">
        <f ca="1"/>
        <v>#NAME?</v>
      </c>
      <c r="M110" s="9" t="e">
        <f ca="1"/>
        <v>#NAME?</v>
      </c>
      <c r="N110" s="9" t="e">
        <f ca="1"/>
        <v>#NAME?</v>
      </c>
      <c r="O110" s="1"/>
      <c r="P110" s="1" t="e">
        <f ca="1"/>
        <v>#NAME?</v>
      </c>
      <c r="Q110" s="1"/>
      <c r="R110" s="1"/>
    </row>
    <row r="111" spans="1:18" x14ac:dyDescent="0.2">
      <c r="A111" s="2" t="str">
        <f ca="1">IFERROR(__xludf.DUMMYFUNCTION("""COMPUTED_VALUE"""),"Relaxaurus Lux")</f>
        <v>Relaxaurus Lux</v>
      </c>
      <c r="B111" s="2" t="str">
        <f ca="1">IFERROR(__xludf.DUMMYFUNCTION("""COMPUTED_VALUE"""),"Cinnamoth")</f>
        <v>Cinnamoth</v>
      </c>
      <c r="L111" s="9" t="e">
        <f ca="1"/>
        <v>#NAME?</v>
      </c>
      <c r="M111" s="9" t="e">
        <f ca="1"/>
        <v>#NAME?</v>
      </c>
      <c r="N111" s="9" t="e">
        <f ca="1"/>
        <v>#NAME?</v>
      </c>
      <c r="O111" s="1"/>
      <c r="P111" s="1" t="e">
        <f ca="1"/>
        <v>#NAME?</v>
      </c>
      <c r="Q111" s="1"/>
      <c r="R111" s="1"/>
    </row>
    <row r="112" spans="1:18" x14ac:dyDescent="0.2">
      <c r="A112" s="2" t="str">
        <f ca="1">IFERROR(__xludf.DUMMYFUNCTION("""COMPUTED_VALUE"""),"Relaxaurus Lux")</f>
        <v>Relaxaurus Lux</v>
      </c>
      <c r="B112" s="2" t="str">
        <f ca="1">IFERROR(__xludf.DUMMYFUNCTION("""COMPUTED_VALUE"""),"Grintale")</f>
        <v>Grintale</v>
      </c>
      <c r="L112" s="9" t="e">
        <f ca="1"/>
        <v>#NAME?</v>
      </c>
      <c r="M112" s="9" t="e">
        <f ca="1"/>
        <v>#NAME?</v>
      </c>
      <c r="N112" s="9" t="e">
        <f ca="1"/>
        <v>#NAME?</v>
      </c>
      <c r="O112" s="1"/>
      <c r="P112" s="1" t="e">
        <f ca="1"/>
        <v>#NAME?</v>
      </c>
      <c r="Q112" s="1"/>
      <c r="R112" s="1"/>
    </row>
    <row r="113" spans="1:18" x14ac:dyDescent="0.2">
      <c r="A113" s="2" t="str">
        <f ca="1">IFERROR(__xludf.DUMMYFUNCTION("""COMPUTED_VALUE"""),"Relaxaurus Lux")</f>
        <v>Relaxaurus Lux</v>
      </c>
      <c r="B113" s="2" t="str">
        <f ca="1">IFERROR(__xludf.DUMMYFUNCTION("""COMPUTED_VALUE"""),"Azurobe")</f>
        <v>Azurobe</v>
      </c>
      <c r="L113" s="9" t="e">
        <f ca="1"/>
        <v>#NAME?</v>
      </c>
      <c r="M113" s="9" t="e">
        <f ca="1"/>
        <v>#NAME?</v>
      </c>
      <c r="N113" s="9" t="e">
        <f ca="1"/>
        <v>#NAME?</v>
      </c>
      <c r="O113" s="1"/>
      <c r="P113" s="1" t="e">
        <f ca="1"/>
        <v>#NAME?</v>
      </c>
      <c r="Q113" s="1"/>
      <c r="R113" s="1"/>
    </row>
    <row r="114" spans="1:18" x14ac:dyDescent="0.2">
      <c r="A114" s="2" t="str">
        <f ca="1">IFERROR(__xludf.DUMMYFUNCTION("""COMPUTED_VALUE"""),"Relaxaurus Lux")</f>
        <v>Relaxaurus Lux</v>
      </c>
      <c r="B114" s="2" t="str">
        <f ca="1">IFERROR(__xludf.DUMMYFUNCTION("""COMPUTED_VALUE"""),"Wumpo Botan")</f>
        <v>Wumpo Botan</v>
      </c>
      <c r="L114" s="9" t="e">
        <f ca="1"/>
        <v>#NAME?</v>
      </c>
      <c r="M114" s="9" t="e">
        <f ca="1"/>
        <v>#NAME?</v>
      </c>
      <c r="N114" s="9" t="e">
        <f ca="1"/>
        <v>#NAME?</v>
      </c>
      <c r="O114" s="1"/>
      <c r="P114" s="1" t="e">
        <f ca="1"/>
        <v>#NAME?</v>
      </c>
      <c r="Q114" s="1"/>
      <c r="R114" s="1"/>
    </row>
    <row r="115" spans="1:18" x14ac:dyDescent="0.2">
      <c r="A115" s="2" t="str">
        <f ca="1">IFERROR(__xludf.DUMMYFUNCTION("""COMPUTED_VALUE"""),"Reptyro")</f>
        <v>Reptyro</v>
      </c>
      <c r="B115" s="2" t="str">
        <f ca="1">IFERROR(__xludf.DUMMYFUNCTION("""COMPUTED_VALUE"""),"Mossanda")</f>
        <v>Mossanda</v>
      </c>
      <c r="L115" s="9" t="e">
        <f ca="1"/>
        <v>#NAME?</v>
      </c>
      <c r="M115" s="9" t="e">
        <f ca="1"/>
        <v>#NAME?</v>
      </c>
      <c r="N115" s="9" t="e">
        <f ca="1"/>
        <v>#NAME?</v>
      </c>
      <c r="O115" s="1"/>
      <c r="P115" s="1" t="e">
        <f ca="1"/>
        <v>#NAME?</v>
      </c>
      <c r="Q115" s="1"/>
      <c r="R115" s="1"/>
    </row>
    <row r="116" spans="1:18" x14ac:dyDescent="0.2">
      <c r="A116" s="2" t="str">
        <f ca="1">IFERROR(__xludf.DUMMYFUNCTION("""COMPUTED_VALUE"""),"Reptyro")</f>
        <v>Reptyro</v>
      </c>
      <c r="B116" s="2" t="str">
        <f ca="1">IFERROR(__xludf.DUMMYFUNCTION("""COMPUTED_VALUE"""),"Sibelyx")</f>
        <v>Sibelyx</v>
      </c>
      <c r="L116" s="9" t="e">
        <f ca="1"/>
        <v>#NAME?</v>
      </c>
      <c r="M116" s="9" t="e">
        <f ca="1"/>
        <v>#NAME?</v>
      </c>
      <c r="N116" s="9" t="e">
        <f ca="1"/>
        <v>#NAME?</v>
      </c>
      <c r="O116" s="1"/>
      <c r="P116" s="1" t="e">
        <f ca="1"/>
        <v>#NAME?</v>
      </c>
      <c r="Q116" s="1"/>
      <c r="R116" s="1"/>
    </row>
    <row r="117" spans="1:18" x14ac:dyDescent="0.2">
      <c r="A117" s="2" t="str">
        <f ca="1">IFERROR(__xludf.DUMMYFUNCTION("""COMPUTED_VALUE"""),"Reptyro")</f>
        <v>Reptyro</v>
      </c>
      <c r="B117" s="2" t="str">
        <f ca="1">IFERROR(__xludf.DUMMYFUNCTION("""COMPUTED_VALUE"""),"Ice Kingpaca")</f>
        <v>Ice Kingpaca</v>
      </c>
      <c r="L117" s="9" t="e">
        <f ca="1"/>
        <v>#NAME?</v>
      </c>
      <c r="M117" s="9" t="e">
        <f ca="1"/>
        <v>#NAME?</v>
      </c>
      <c r="N117" s="9" t="e">
        <f ca="1"/>
        <v>#NAME?</v>
      </c>
      <c r="O117" s="1"/>
      <c r="P117" s="1" t="e">
        <f ca="1"/>
        <v>#NAME?</v>
      </c>
      <c r="Q117" s="1"/>
      <c r="R117" s="1"/>
    </row>
    <row r="118" spans="1:18" x14ac:dyDescent="0.2">
      <c r="A118" s="2" t="str">
        <f ca="1">IFERROR(__xludf.DUMMYFUNCTION("""COMPUTED_VALUE"""),"Reptyro")</f>
        <v>Reptyro</v>
      </c>
      <c r="B118" s="2" t="str">
        <f ca="1">IFERROR(__xludf.DUMMYFUNCTION("""COMPUTED_VALUE"""),"Wumpo")</f>
        <v>Wumpo</v>
      </c>
      <c r="L118" s="9" t="e">
        <f ca="1"/>
        <v>#NAME?</v>
      </c>
      <c r="M118" s="9" t="e">
        <f ca="1"/>
        <v>#NAME?</v>
      </c>
      <c r="N118" s="9" t="e">
        <f ca="1"/>
        <v>#NAME?</v>
      </c>
      <c r="O118" s="1"/>
      <c r="P118" s="1" t="e">
        <f ca="1"/>
        <v>#NAME?</v>
      </c>
      <c r="Q118" s="1"/>
      <c r="R118" s="1"/>
    </row>
    <row r="119" spans="1:18" x14ac:dyDescent="0.2">
      <c r="A119" s="2" t="str">
        <f ca="1">IFERROR(__xludf.DUMMYFUNCTION("""COMPUTED_VALUE"""),"Ice Reptyro")</f>
        <v>Ice Reptyro</v>
      </c>
      <c r="B119" s="2" t="str">
        <f ca="1">IFERROR(__xludf.DUMMYFUNCTION("""COMPUTED_VALUE"""),"Penking")</f>
        <v>Penking</v>
      </c>
      <c r="L119" s="9" t="e">
        <f ca="1"/>
        <v>#NAME?</v>
      </c>
      <c r="M119" s="9" t="e">
        <f ca="1"/>
        <v>#NAME?</v>
      </c>
      <c r="N119" s="9" t="e">
        <f ca="1"/>
        <v>#NAME?</v>
      </c>
      <c r="O119" s="1"/>
      <c r="P119" s="1" t="e">
        <f ca="1"/>
        <v>#NAME?</v>
      </c>
      <c r="Q119" s="1"/>
      <c r="R119" s="1"/>
    </row>
    <row r="120" spans="1:18" x14ac:dyDescent="0.2">
      <c r="A120" s="2" t="str">
        <f ca="1">IFERROR(__xludf.DUMMYFUNCTION("""COMPUTED_VALUE"""),"Ice Reptyro")</f>
        <v>Ice Reptyro</v>
      </c>
      <c r="B120" s="2" t="str">
        <f ca="1">IFERROR(__xludf.DUMMYFUNCTION("""COMPUTED_VALUE"""),"Surfent Terra")</f>
        <v>Surfent Terra</v>
      </c>
      <c r="L120" s="9" t="e">
        <f ca="1"/>
        <v>#NAME?</v>
      </c>
      <c r="M120" s="9" t="e">
        <f ca="1"/>
        <v>#NAME?</v>
      </c>
      <c r="N120" s="9" t="e">
        <f ca="1"/>
        <v>#NAME?</v>
      </c>
      <c r="O120" s="1"/>
      <c r="P120" s="1" t="e">
        <f ca="1"/>
        <v>#NAME?</v>
      </c>
      <c r="Q120" s="1"/>
      <c r="R120" s="1"/>
    </row>
    <row r="121" spans="1:18" x14ac:dyDescent="0.2">
      <c r="A121" s="2" t="str">
        <f ca="1">IFERROR(__xludf.DUMMYFUNCTION("""COMPUTED_VALUE"""),"Ice Reptyro")</f>
        <v>Ice Reptyro</v>
      </c>
      <c r="B121" s="2" t="str">
        <f ca="1">IFERROR(__xludf.DUMMYFUNCTION("""COMPUTED_VALUE"""),"Elphidran")</f>
        <v>Elphidran</v>
      </c>
      <c r="L121" s="9" t="e">
        <f ca="1"/>
        <v>#NAME?</v>
      </c>
      <c r="M121" s="9" t="e">
        <f ca="1"/>
        <v>#NAME?</v>
      </c>
      <c r="N121" s="9" t="e">
        <f ca="1"/>
        <v>#NAME?</v>
      </c>
      <c r="O121" s="1"/>
      <c r="P121" s="1" t="e">
        <f ca="1"/>
        <v>#NAME?</v>
      </c>
      <c r="Q121" s="1"/>
      <c r="R121" s="1"/>
    </row>
    <row r="122" spans="1:18" x14ac:dyDescent="0.2">
      <c r="A122" s="2" t="str">
        <f ca="1">IFERROR(__xludf.DUMMYFUNCTION("""COMPUTED_VALUE"""),"Ice Reptyro")</f>
        <v>Ice Reptyro</v>
      </c>
      <c r="B122" s="2" t="str">
        <f ca="1">IFERROR(__xludf.DUMMYFUNCTION("""COMPUTED_VALUE"""),"Elphidran Aqua")</f>
        <v>Elphidran Aqua</v>
      </c>
      <c r="L122" s="9" t="e">
        <f ca="1"/>
        <v>#NAME?</v>
      </c>
      <c r="M122" s="9" t="e">
        <f ca="1"/>
        <v>#NAME?</v>
      </c>
      <c r="N122" s="9" t="e">
        <f ca="1"/>
        <v>#NAME?</v>
      </c>
      <c r="O122" s="1"/>
      <c r="P122" s="1" t="e">
        <f ca="1"/>
        <v>#NAME?</v>
      </c>
      <c r="Q122" s="1"/>
      <c r="R122" s="1"/>
    </row>
    <row r="123" spans="1:18" x14ac:dyDescent="0.2">
      <c r="A123" s="2" t="str">
        <f ca="1">IFERROR(__xludf.DUMMYFUNCTION("""COMPUTED_VALUE"""),"Kingpaca")</f>
        <v>Kingpaca</v>
      </c>
      <c r="B123" s="2" t="str">
        <f ca="1">IFERROR(__xludf.DUMMYFUNCTION("""COMPUTED_VALUE"""),"Relaxaurus")</f>
        <v>Relaxaurus</v>
      </c>
      <c r="L123" s="9" t="e">
        <f ca="1"/>
        <v>#NAME?</v>
      </c>
      <c r="M123" s="9" t="e">
        <f ca="1"/>
        <v>#NAME?</v>
      </c>
      <c r="N123" s="9" t="e">
        <f ca="1"/>
        <v>#NAME?</v>
      </c>
      <c r="O123" s="1"/>
      <c r="P123" s="1" t="e">
        <f ca="1"/>
        <v>#NAME?</v>
      </c>
      <c r="Q123" s="1"/>
      <c r="R123" s="1"/>
    </row>
    <row r="124" spans="1:18" x14ac:dyDescent="0.2">
      <c r="A124" s="2" t="str">
        <f ca="1">IFERROR(__xludf.DUMMYFUNCTION("""COMPUTED_VALUE"""),"Kingpaca")</f>
        <v>Kingpaca</v>
      </c>
      <c r="B124" s="2" t="str">
        <f ca="1">IFERROR(__xludf.DUMMYFUNCTION("""COMPUTED_VALUE"""),"Mammorest")</f>
        <v>Mammorest</v>
      </c>
      <c r="L124" s="9" t="e">
        <f ca="1"/>
        <v>#NAME?</v>
      </c>
      <c r="M124" s="9" t="e">
        <f ca="1"/>
        <v>#NAME?</v>
      </c>
      <c r="N124" s="9" t="e">
        <f ca="1"/>
        <v>#NAME?</v>
      </c>
      <c r="O124" s="1"/>
      <c r="P124" s="1" t="e">
        <f ca="1"/>
        <v>#NAME?</v>
      </c>
      <c r="Q124" s="1"/>
      <c r="R124" s="1"/>
    </row>
    <row r="125" spans="1:18" x14ac:dyDescent="0.2">
      <c r="A125" s="2" t="str">
        <f ca="1">IFERROR(__xludf.DUMMYFUNCTION("""COMPUTED_VALUE"""),"Kingpaca")</f>
        <v>Kingpaca</v>
      </c>
      <c r="B125" s="2" t="str">
        <f ca="1">IFERROR(__xludf.DUMMYFUNCTION("""COMPUTED_VALUE"""),"Mammorest Cryst")</f>
        <v>Mammorest Cryst</v>
      </c>
      <c r="L125" s="9" t="e">
        <f ca="1"/>
        <v>#NAME?</v>
      </c>
      <c r="M125" s="9" t="e">
        <f ca="1"/>
        <v>#NAME?</v>
      </c>
      <c r="N125" s="9" t="e">
        <f ca="1"/>
        <v>#NAME?</v>
      </c>
      <c r="O125" s="1"/>
      <c r="P125" s="1" t="e">
        <f ca="1"/>
        <v>#NAME?</v>
      </c>
      <c r="Q125" s="1"/>
      <c r="R125" s="1"/>
    </row>
    <row r="126" spans="1:18" x14ac:dyDescent="0.2">
      <c r="A126" s="2" t="str">
        <f ca="1">IFERROR(__xludf.DUMMYFUNCTION("""COMPUTED_VALUE"""),"Kingpaca")</f>
        <v>Kingpaca</v>
      </c>
      <c r="B126" s="2" t="str">
        <f ca="1">IFERROR(__xludf.DUMMYFUNCTION("""COMPUTED_VALUE"""),"Jormuntide")</f>
        <v>Jormuntide</v>
      </c>
      <c r="L126" s="9" t="e">
        <f ca="1"/>
        <v>#NAME?</v>
      </c>
      <c r="M126" s="9" t="e">
        <f ca="1"/>
        <v>#NAME?</v>
      </c>
      <c r="N126" s="9" t="e">
        <f ca="1"/>
        <v>#NAME?</v>
      </c>
      <c r="O126" s="1"/>
      <c r="P126" s="1" t="e">
        <f ca="1"/>
        <v>#NAME?</v>
      </c>
      <c r="Q126" s="1"/>
      <c r="R126" s="1"/>
    </row>
    <row r="127" spans="1:18" x14ac:dyDescent="0.2">
      <c r="A127" s="2" t="str">
        <f ca="1">IFERROR(__xludf.DUMMYFUNCTION("""COMPUTED_VALUE"""),"Kingpaca")</f>
        <v>Kingpaca</v>
      </c>
      <c r="B127" s="2" t="str">
        <f ca="1">IFERROR(__xludf.DUMMYFUNCTION("""COMPUTED_VALUE"""),"Jormuntide Ignis")</f>
        <v>Jormuntide Ignis</v>
      </c>
      <c r="L127" s="9" t="e">
        <f ca="1"/>
        <v>#NAME?</v>
      </c>
      <c r="M127" s="9" t="e">
        <f ca="1"/>
        <v>#NAME?</v>
      </c>
      <c r="N127" s="9" t="e">
        <f ca="1"/>
        <v>#NAME?</v>
      </c>
      <c r="O127" s="1"/>
      <c r="P127" s="1" t="e">
        <f ca="1"/>
        <v>#NAME?</v>
      </c>
      <c r="Q127" s="1"/>
      <c r="R127" s="1"/>
    </row>
    <row r="128" spans="1:18" x14ac:dyDescent="0.2">
      <c r="A128" s="2" t="str">
        <f ca="1">IFERROR(__xludf.DUMMYFUNCTION("""COMPUTED_VALUE"""),"Ice Kingpaca")</f>
        <v>Ice Kingpaca</v>
      </c>
      <c r="B128" s="2" t="str">
        <f ca="1">IFERROR(__xludf.DUMMYFUNCTION("""COMPUTED_VALUE"""),"Elizabee")</f>
        <v>Elizabee</v>
      </c>
      <c r="L128" s="9" t="e">
        <f ca="1"/>
        <v>#NAME?</v>
      </c>
      <c r="M128" s="9" t="e">
        <f ca="1"/>
        <v>#NAME?</v>
      </c>
      <c r="N128" s="9" t="e">
        <f ca="1"/>
        <v>#NAME?</v>
      </c>
      <c r="O128" s="1"/>
      <c r="P128" s="1" t="e">
        <f ca="1"/>
        <v>#NAME?</v>
      </c>
      <c r="Q128" s="1"/>
      <c r="R128" s="1"/>
    </row>
    <row r="129" spans="1:18" x14ac:dyDescent="0.2">
      <c r="A129" s="2" t="str">
        <f ca="1">IFERROR(__xludf.DUMMYFUNCTION("""COMPUTED_VALUE"""),"Ice Kingpaca")</f>
        <v>Ice Kingpaca</v>
      </c>
      <c r="B129" s="2" t="str">
        <f ca="1">IFERROR(__xludf.DUMMYFUNCTION("""COMPUTED_VALUE"""),"Reptyro")</f>
        <v>Reptyro</v>
      </c>
      <c r="L129" s="9" t="e">
        <f ca="1"/>
        <v>#NAME?</v>
      </c>
      <c r="M129" s="9" t="e">
        <f ca="1"/>
        <v>#NAME?</v>
      </c>
      <c r="N129" s="9" t="e">
        <f ca="1"/>
        <v>#NAME?</v>
      </c>
      <c r="O129" s="1"/>
      <c r="P129" s="1" t="e">
        <f ca="1"/>
        <v>#NAME?</v>
      </c>
      <c r="Q129" s="1"/>
      <c r="R129" s="1"/>
    </row>
    <row r="130" spans="1:18" x14ac:dyDescent="0.2">
      <c r="A130" s="2" t="str">
        <f ca="1">IFERROR(__xludf.DUMMYFUNCTION("""COMPUTED_VALUE"""),"Ice Kingpaca")</f>
        <v>Ice Kingpaca</v>
      </c>
      <c r="B130" s="2" t="str">
        <f ca="1">IFERROR(__xludf.DUMMYFUNCTION("""COMPUTED_VALUE"""),"Warsect")</f>
        <v>Warsect</v>
      </c>
      <c r="L130" s="9" t="e">
        <f ca="1"/>
        <v>#NAME?</v>
      </c>
      <c r="M130" s="9" t="e">
        <f ca="1"/>
        <v>#NAME?</v>
      </c>
      <c r="N130" s="9" t="e">
        <f ca="1"/>
        <v>#NAME?</v>
      </c>
      <c r="O130" s="1"/>
      <c r="P130" s="1" t="e">
        <f ca="1"/>
        <v>#NAME?</v>
      </c>
      <c r="Q130" s="1"/>
      <c r="R130" s="1"/>
    </row>
    <row r="131" spans="1:18" x14ac:dyDescent="0.2">
      <c r="A131" s="2" t="str">
        <f ca="1">IFERROR(__xludf.DUMMYFUNCTION("""COMPUTED_VALUE"""),"Ice Kingpaca")</f>
        <v>Ice Kingpaca</v>
      </c>
      <c r="B131" s="2" t="str">
        <f ca="1">IFERROR(__xludf.DUMMYFUNCTION("""COMPUTED_VALUE"""),"Jormuntide")</f>
        <v>Jormuntide</v>
      </c>
      <c r="L131" s="9" t="e">
        <f ca="1"/>
        <v>#NAME?</v>
      </c>
      <c r="M131" s="9" t="e">
        <f ca="1"/>
        <v>#NAME?</v>
      </c>
      <c r="N131" s="9" t="e">
        <f ca="1"/>
        <v>#NAME?</v>
      </c>
      <c r="O131" s="1"/>
      <c r="P131" s="1" t="e">
        <f ca="1"/>
        <v>#NAME?</v>
      </c>
      <c r="Q131" s="1"/>
      <c r="R131" s="1"/>
    </row>
    <row r="132" spans="1:18" x14ac:dyDescent="0.2">
      <c r="A132" s="2" t="str">
        <f ca="1">IFERROR(__xludf.DUMMYFUNCTION("""COMPUTED_VALUE"""),"Ice Kingpaca")</f>
        <v>Ice Kingpaca</v>
      </c>
      <c r="B132" s="2" t="str">
        <f ca="1">IFERROR(__xludf.DUMMYFUNCTION("""COMPUTED_VALUE"""),"Jormuntide Ignis")</f>
        <v>Jormuntide Ignis</v>
      </c>
      <c r="L132" s="9" t="e">
        <f ca="1"/>
        <v>#NAME?</v>
      </c>
      <c r="M132" s="9" t="e">
        <f ca="1"/>
        <v>#NAME?</v>
      </c>
      <c r="N132" s="9" t="e">
        <f ca="1"/>
        <v>#NAME?</v>
      </c>
      <c r="O132" s="1"/>
      <c r="P132" s="1" t="e">
        <f ca="1"/>
        <v>#NAME?</v>
      </c>
      <c r="Q132" s="1"/>
      <c r="R132" s="1"/>
    </row>
    <row r="133" spans="1:18" x14ac:dyDescent="0.2">
      <c r="A133" s="2" t="str">
        <f ca="1">IFERROR(__xludf.DUMMYFUNCTION("""COMPUTED_VALUE"""),"Mammorest")</f>
        <v>Mammorest</v>
      </c>
      <c r="B133" s="2" t="str">
        <f ca="1">IFERROR(__xludf.DUMMYFUNCTION("""COMPUTED_VALUE"""),"Sibelyx")</f>
        <v>Sibelyx</v>
      </c>
      <c r="L133" s="9" t="e">
        <f ca="1"/>
        <v>#NAME?</v>
      </c>
      <c r="M133" s="9" t="e">
        <f ca="1"/>
        <v>#NAME?</v>
      </c>
      <c r="N133" s="9" t="e">
        <f ca="1"/>
        <v>#NAME?</v>
      </c>
      <c r="O133" s="1"/>
      <c r="P133" s="1" t="e">
        <f ca="1"/>
        <v>#NAME?</v>
      </c>
      <c r="Q133" s="1"/>
      <c r="R133" s="1"/>
    </row>
    <row r="134" spans="1:18" x14ac:dyDescent="0.2">
      <c r="A134" s="2" t="str">
        <f ca="1">IFERROR(__xludf.DUMMYFUNCTION("""COMPUTED_VALUE"""),"Mammorest")</f>
        <v>Mammorest</v>
      </c>
      <c r="B134" s="2" t="str">
        <f ca="1">IFERROR(__xludf.DUMMYFUNCTION("""COMPUTED_VALUE"""),"Kingpaca")</f>
        <v>Kingpaca</v>
      </c>
      <c r="L134" s="9" t="e">
        <f ca="1"/>
        <v>#NAME?</v>
      </c>
      <c r="M134" s="9" t="e">
        <f ca="1"/>
        <v>#NAME?</v>
      </c>
      <c r="N134" s="9" t="e">
        <f ca="1"/>
        <v>#NAME?</v>
      </c>
      <c r="O134" s="1"/>
      <c r="P134" s="1" t="e">
        <f ca="1"/>
        <v>#NAME?</v>
      </c>
      <c r="Q134" s="1"/>
      <c r="R134" s="1"/>
    </row>
    <row r="135" spans="1:18" x14ac:dyDescent="0.2">
      <c r="A135" s="2" t="str">
        <f ca="1">IFERROR(__xludf.DUMMYFUNCTION("""COMPUTED_VALUE"""),"Mammorest")</f>
        <v>Mammorest</v>
      </c>
      <c r="B135" s="2" t="str">
        <f ca="1">IFERROR(__xludf.DUMMYFUNCTION("""COMPUTED_VALUE"""),"Wumpo Botan")</f>
        <v>Wumpo Botan</v>
      </c>
      <c r="L135" s="9" t="e">
        <f ca="1"/>
        <v>#NAME?</v>
      </c>
      <c r="M135" s="9" t="e">
        <f ca="1"/>
        <v>#NAME?</v>
      </c>
      <c r="N135" s="9" t="e">
        <f ca="1"/>
        <v>#NAME?</v>
      </c>
      <c r="O135" s="1"/>
      <c r="P135" s="1" t="e">
        <f ca="1"/>
        <v>#NAME?</v>
      </c>
      <c r="Q135" s="1"/>
      <c r="R135" s="1"/>
    </row>
    <row r="136" spans="1:18" x14ac:dyDescent="0.2">
      <c r="A136" s="2" t="str">
        <f ca="1">IFERROR(__xludf.DUMMYFUNCTION("""COMPUTED_VALUE"""),"Mammorest Cryst")</f>
        <v>Mammorest Cryst</v>
      </c>
      <c r="B136" s="2" t="str">
        <f ca="1">IFERROR(__xludf.DUMMYFUNCTION("""COMPUTED_VALUE"""),"Cinnamoth")</f>
        <v>Cinnamoth</v>
      </c>
      <c r="L136" s="9" t="e">
        <f ca="1"/>
        <v>#NAME?</v>
      </c>
      <c r="M136" s="9" t="e">
        <f ca="1"/>
        <v>#NAME?</v>
      </c>
      <c r="N136" s="9" t="e">
        <f ca="1"/>
        <v>#NAME?</v>
      </c>
      <c r="O136" s="1"/>
      <c r="P136" s="1" t="e">
        <f ca="1"/>
        <v>#NAME?</v>
      </c>
      <c r="Q136" s="1"/>
      <c r="R136" s="1"/>
    </row>
    <row r="137" spans="1:18" x14ac:dyDescent="0.2">
      <c r="A137" s="2" t="str">
        <f ca="1">IFERROR(__xludf.DUMMYFUNCTION("""COMPUTED_VALUE"""),"Mammorest Cryst")</f>
        <v>Mammorest Cryst</v>
      </c>
      <c r="B137" s="2" t="str">
        <f ca="1">IFERROR(__xludf.DUMMYFUNCTION("""COMPUTED_VALUE"""),"Kingpaca")</f>
        <v>Kingpaca</v>
      </c>
      <c r="L137" s="9" t="e">
        <f ca="1"/>
        <v>#NAME?</v>
      </c>
      <c r="M137" s="9" t="e">
        <f ca="1"/>
        <v>#NAME?</v>
      </c>
      <c r="N137" s="9" t="e">
        <f ca="1"/>
        <v>#NAME?</v>
      </c>
      <c r="O137" s="1"/>
      <c r="P137" s="1" t="e">
        <f ca="1"/>
        <v>#NAME?</v>
      </c>
      <c r="Q137" s="1"/>
      <c r="R137" s="1"/>
    </row>
    <row r="138" spans="1:18" x14ac:dyDescent="0.2">
      <c r="A138" s="2" t="str">
        <f ca="1">IFERROR(__xludf.DUMMYFUNCTION("""COMPUTED_VALUE"""),"Mammorest Cryst")</f>
        <v>Mammorest Cryst</v>
      </c>
      <c r="B138" s="2" t="str">
        <f ca="1">IFERROR(__xludf.DUMMYFUNCTION("""COMPUTED_VALUE"""),"Wumpo")</f>
        <v>Wumpo</v>
      </c>
      <c r="L138" s="9" t="e">
        <f ca="1"/>
        <v>#NAME?</v>
      </c>
      <c r="M138" s="9" t="e">
        <f ca="1"/>
        <v>#NAME?</v>
      </c>
      <c r="N138" s="9" t="e">
        <f ca="1"/>
        <v>#NAME?</v>
      </c>
      <c r="O138" s="1"/>
      <c r="P138" s="1" t="e">
        <f ca="1"/>
        <v>#NAME?</v>
      </c>
      <c r="Q138" s="1"/>
      <c r="R138" s="1"/>
    </row>
    <row r="139" spans="1:18" x14ac:dyDescent="0.2">
      <c r="A139" s="2" t="str">
        <f ca="1">IFERROR(__xludf.DUMMYFUNCTION("""COMPUTED_VALUE"""),"Mammorest Cryst")</f>
        <v>Mammorest Cryst</v>
      </c>
      <c r="B139" s="2" t="str">
        <f ca="1">IFERROR(__xludf.DUMMYFUNCTION("""COMPUTED_VALUE"""),"Wumpo Botan")</f>
        <v>Wumpo Botan</v>
      </c>
      <c r="L139" s="9" t="e">
        <f ca="1"/>
        <v>#NAME?</v>
      </c>
      <c r="M139" s="9" t="e">
        <f ca="1"/>
        <v>#NAME?</v>
      </c>
      <c r="N139" s="9" t="e">
        <f ca="1"/>
        <v>#NAME?</v>
      </c>
      <c r="O139" s="1"/>
      <c r="P139" s="1" t="e">
        <f ca="1"/>
        <v>#NAME?</v>
      </c>
      <c r="Q139" s="1"/>
      <c r="R139" s="1"/>
    </row>
    <row r="140" spans="1:18" x14ac:dyDescent="0.2">
      <c r="A140" s="2" t="str">
        <f ca="1">IFERROR(__xludf.DUMMYFUNCTION("""COMPUTED_VALUE"""),"Wumpo")</f>
        <v>Wumpo</v>
      </c>
      <c r="B140" s="2" t="str">
        <f ca="1">IFERROR(__xludf.DUMMYFUNCTION("""COMPUTED_VALUE"""),"Reptyro")</f>
        <v>Reptyro</v>
      </c>
      <c r="L140" s="9" t="e">
        <f ca="1"/>
        <v>#NAME?</v>
      </c>
      <c r="M140" s="9" t="e">
        <f ca="1"/>
        <v>#NAME?</v>
      </c>
      <c r="N140" s="9" t="e">
        <f ca="1"/>
        <v>#NAME?</v>
      </c>
      <c r="O140" s="1"/>
      <c r="P140" s="1" t="e">
        <f ca="1"/>
        <v>#NAME?</v>
      </c>
      <c r="Q140" s="1"/>
      <c r="R140" s="1"/>
    </row>
    <row r="141" spans="1:18" x14ac:dyDescent="0.2">
      <c r="A141" s="2" t="str">
        <f ca="1">IFERROR(__xludf.DUMMYFUNCTION("""COMPUTED_VALUE"""),"Wumpo")</f>
        <v>Wumpo</v>
      </c>
      <c r="B141" s="2" t="str">
        <f ca="1">IFERROR(__xludf.DUMMYFUNCTION("""COMPUTED_VALUE"""),"Mammorest Cryst")</f>
        <v>Mammorest Cryst</v>
      </c>
      <c r="L141" s="9" t="e">
        <f ca="1"/>
        <v>#NAME?</v>
      </c>
      <c r="M141" s="9" t="e">
        <f ca="1"/>
        <v>#NAME?</v>
      </c>
      <c r="N141" s="9" t="e">
        <f ca="1"/>
        <v>#NAME?</v>
      </c>
      <c r="O141" s="1"/>
      <c r="P141" s="1" t="e">
        <f ca="1"/>
        <v>#NAME?</v>
      </c>
      <c r="Q141" s="1"/>
      <c r="R141" s="1"/>
    </row>
    <row r="142" spans="1:18" x14ac:dyDescent="0.2">
      <c r="A142" s="2" t="str">
        <f ca="1">IFERROR(__xludf.DUMMYFUNCTION("""COMPUTED_VALUE"""),"Wumpo")</f>
        <v>Wumpo</v>
      </c>
      <c r="B142" s="2" t="str">
        <f ca="1">IFERROR(__xludf.DUMMYFUNCTION("""COMPUTED_VALUE"""),"Jormuntide")</f>
        <v>Jormuntide</v>
      </c>
      <c r="L142" s="9" t="e">
        <f ca="1"/>
        <v>#NAME?</v>
      </c>
      <c r="M142" s="9" t="e">
        <f ca="1"/>
        <v>#NAME?</v>
      </c>
      <c r="N142" s="9" t="e">
        <f ca="1"/>
        <v>#NAME?</v>
      </c>
      <c r="O142" s="1"/>
      <c r="P142" s="1" t="e">
        <f ca="1"/>
        <v>#NAME?</v>
      </c>
      <c r="Q142" s="1"/>
      <c r="R142" s="1"/>
    </row>
    <row r="143" spans="1:18" x14ac:dyDescent="0.2">
      <c r="A143" s="2" t="str">
        <f ca="1">IFERROR(__xludf.DUMMYFUNCTION("""COMPUTED_VALUE"""),"Wumpo")</f>
        <v>Wumpo</v>
      </c>
      <c r="B143" s="2" t="str">
        <f ca="1">IFERROR(__xludf.DUMMYFUNCTION("""COMPUTED_VALUE"""),"Jormuntide Ignis")</f>
        <v>Jormuntide Ignis</v>
      </c>
      <c r="L143" s="9" t="e">
        <f ca="1"/>
        <v>#NAME?</v>
      </c>
      <c r="M143" s="9" t="e">
        <f ca="1"/>
        <v>#NAME?</v>
      </c>
      <c r="N143" s="9" t="e">
        <f ca="1"/>
        <v>#NAME?</v>
      </c>
      <c r="O143" s="1"/>
      <c r="P143" s="1" t="e">
        <f ca="1"/>
        <v>#NAME?</v>
      </c>
      <c r="Q143" s="1"/>
      <c r="R143" s="1"/>
    </row>
    <row r="144" spans="1:18" x14ac:dyDescent="0.2">
      <c r="A144" s="2" t="str">
        <f ca="1">IFERROR(__xludf.DUMMYFUNCTION("""COMPUTED_VALUE"""),"Wumpo Botan")</f>
        <v>Wumpo Botan</v>
      </c>
      <c r="B144" s="2" t="str">
        <f ca="1">IFERROR(__xludf.DUMMYFUNCTION("""COMPUTED_VALUE"""),"Relaxaurus")</f>
        <v>Relaxaurus</v>
      </c>
      <c r="L144" s="9" t="e">
        <f ca="1"/>
        <v>#NAME?</v>
      </c>
      <c r="M144" s="9" t="e">
        <f ca="1"/>
        <v>#NAME?</v>
      </c>
      <c r="N144" s="9" t="e">
        <f ca="1"/>
        <v>#NAME?</v>
      </c>
      <c r="O144" s="1"/>
      <c r="P144" s="1" t="e">
        <f ca="1"/>
        <v>#NAME?</v>
      </c>
      <c r="Q144" s="1"/>
      <c r="R144" s="1"/>
    </row>
    <row r="145" spans="1:18" x14ac:dyDescent="0.2">
      <c r="A145" s="2" t="str">
        <f ca="1">IFERROR(__xludf.DUMMYFUNCTION("""COMPUTED_VALUE"""),"Wumpo Botan")</f>
        <v>Wumpo Botan</v>
      </c>
      <c r="B145" s="2" t="str">
        <f ca="1">IFERROR(__xludf.DUMMYFUNCTION("""COMPUTED_VALUE"""),"Relaxaurus Lux")</f>
        <v>Relaxaurus Lux</v>
      </c>
      <c r="L145" s="9" t="e">
        <f ca="1"/>
        <v>#NAME?</v>
      </c>
      <c r="M145" s="9" t="e">
        <f ca="1"/>
        <v>#NAME?</v>
      </c>
      <c r="N145" s="9" t="e">
        <f ca="1"/>
        <v>#NAME?</v>
      </c>
      <c r="O145" s="1"/>
      <c r="P145" s="1" t="e">
        <f ca="1"/>
        <v>#NAME?</v>
      </c>
      <c r="Q145" s="1"/>
      <c r="R145" s="1"/>
    </row>
    <row r="146" spans="1:18" x14ac:dyDescent="0.2">
      <c r="A146" s="2" t="str">
        <f ca="1">IFERROR(__xludf.DUMMYFUNCTION("""COMPUTED_VALUE"""),"Wumpo Botan")</f>
        <v>Wumpo Botan</v>
      </c>
      <c r="B146" s="2" t="str">
        <f ca="1">IFERROR(__xludf.DUMMYFUNCTION("""COMPUTED_VALUE"""),"Mammorest")</f>
        <v>Mammorest</v>
      </c>
      <c r="L146" s="9" t="e">
        <f ca="1"/>
        <v>#NAME?</v>
      </c>
      <c r="M146" s="9" t="e">
        <f ca="1"/>
        <v>#NAME?</v>
      </c>
      <c r="N146" s="9" t="e">
        <f ca="1"/>
        <v>#NAME?</v>
      </c>
      <c r="O146" s="1"/>
      <c r="P146" s="1" t="e">
        <f ca="1"/>
        <v>#NAME?</v>
      </c>
      <c r="Q146" s="1"/>
      <c r="R146" s="1"/>
    </row>
    <row r="147" spans="1:18" x14ac:dyDescent="0.2">
      <c r="A147" s="2" t="str">
        <f ca="1">IFERROR(__xludf.DUMMYFUNCTION("""COMPUTED_VALUE"""),"Wumpo Botan")</f>
        <v>Wumpo Botan</v>
      </c>
      <c r="B147" s="2" t="str">
        <f ca="1">IFERROR(__xludf.DUMMYFUNCTION("""COMPUTED_VALUE"""),"Mammorest Cryst")</f>
        <v>Mammorest Cryst</v>
      </c>
      <c r="L147" s="9" t="e">
        <f ca="1"/>
        <v>#NAME?</v>
      </c>
      <c r="M147" s="9" t="e">
        <f ca="1"/>
        <v>#NAME?</v>
      </c>
      <c r="N147" s="9" t="e">
        <f ca="1"/>
        <v>#NAME?</v>
      </c>
      <c r="O147" s="1"/>
      <c r="P147" s="1" t="e">
        <f ca="1"/>
        <v>#NAME?</v>
      </c>
      <c r="Q147" s="1"/>
      <c r="R147" s="1"/>
    </row>
    <row r="148" spans="1:18" x14ac:dyDescent="0.2">
      <c r="A148" s="2" t="str">
        <f ca="1">IFERROR(__xludf.DUMMYFUNCTION("""COMPUTED_VALUE"""),"Warsect")</f>
        <v>Warsect</v>
      </c>
      <c r="B148" s="2" t="str">
        <f ca="1">IFERROR(__xludf.DUMMYFUNCTION("""COMPUTED_VALUE"""),"Mossanda")</f>
        <v>Mossanda</v>
      </c>
      <c r="L148" s="9" t="e">
        <f ca="1"/>
        <v>#NAME?</v>
      </c>
      <c r="M148" s="9" t="e">
        <f ca="1"/>
        <v>#NAME?</v>
      </c>
      <c r="N148" s="9" t="e">
        <f ca="1"/>
        <v>#NAME?</v>
      </c>
      <c r="O148" s="1"/>
      <c r="P148" s="1" t="e">
        <f ca="1"/>
        <v>#NAME?</v>
      </c>
      <c r="Q148" s="1"/>
      <c r="R148" s="1"/>
    </row>
    <row r="149" spans="1:18" x14ac:dyDescent="0.2">
      <c r="A149" s="2" t="str">
        <f ca="1">IFERROR(__xludf.DUMMYFUNCTION("""COMPUTED_VALUE"""),"Warsect")</f>
        <v>Warsect</v>
      </c>
      <c r="B149" s="2" t="str">
        <f ca="1">IFERROR(__xludf.DUMMYFUNCTION("""COMPUTED_VALUE"""),"Nitewing")</f>
        <v>Nitewing</v>
      </c>
      <c r="L149" s="9" t="e">
        <f ca="1"/>
        <v>#NAME?</v>
      </c>
      <c r="M149" s="9" t="e">
        <f ca="1"/>
        <v>#NAME?</v>
      </c>
      <c r="N149" s="9" t="e">
        <f ca="1"/>
        <v>#NAME?</v>
      </c>
      <c r="O149" s="1"/>
      <c r="P149" s="1" t="e">
        <f ca="1"/>
        <v>#NAME?</v>
      </c>
      <c r="Q149" s="1"/>
      <c r="R149" s="1"/>
    </row>
    <row r="150" spans="1:18" x14ac:dyDescent="0.2">
      <c r="A150" s="2" t="str">
        <f ca="1">IFERROR(__xludf.DUMMYFUNCTION("""COMPUTED_VALUE"""),"Warsect")</f>
        <v>Warsect</v>
      </c>
      <c r="B150" s="2" t="str">
        <f ca="1">IFERROR(__xludf.DUMMYFUNCTION("""COMPUTED_VALUE"""),"Sweepa")</f>
        <v>Sweepa</v>
      </c>
      <c r="L150" s="9" t="e">
        <f ca="1"/>
        <v>#NAME?</v>
      </c>
      <c r="M150" s="9" t="e">
        <f ca="1"/>
        <v>#NAME?</v>
      </c>
      <c r="N150" s="9" t="e">
        <f ca="1"/>
        <v>#NAME?</v>
      </c>
      <c r="O150" s="1"/>
      <c r="P150" s="1" t="e">
        <f ca="1"/>
        <v>#NAME?</v>
      </c>
      <c r="Q150" s="1"/>
      <c r="R150" s="1"/>
    </row>
    <row r="151" spans="1:18" x14ac:dyDescent="0.2">
      <c r="A151" s="2" t="str">
        <f ca="1">IFERROR(__xludf.DUMMYFUNCTION("""COMPUTED_VALUE"""),"Warsect")</f>
        <v>Warsect</v>
      </c>
      <c r="B151" s="2" t="str">
        <f ca="1">IFERROR(__xludf.DUMMYFUNCTION("""COMPUTED_VALUE"""),"Ice Kingpaca")</f>
        <v>Ice Kingpaca</v>
      </c>
      <c r="L151" s="9" t="e">
        <f ca="1"/>
        <v>#NAME?</v>
      </c>
      <c r="M151" s="9" t="e">
        <f ca="1"/>
        <v>#NAME?</v>
      </c>
      <c r="N151" s="9" t="e">
        <f ca="1"/>
        <v>#NAME?</v>
      </c>
      <c r="O151" s="1"/>
      <c r="P151" s="1" t="e">
        <f ca="1"/>
        <v>#NAME?</v>
      </c>
      <c r="Q151" s="1"/>
      <c r="R151" s="1"/>
    </row>
    <row r="152" spans="1:18" x14ac:dyDescent="0.2">
      <c r="A152" s="2" t="str">
        <f ca="1">IFERROR(__xludf.DUMMYFUNCTION("""COMPUTED_VALUE"""),"Quivern")</f>
        <v>Quivern</v>
      </c>
      <c r="B152" s="2" t="str">
        <f ca="1">IFERROR(__xludf.DUMMYFUNCTION("""COMPUTED_VALUE"""),"Mossanda")</f>
        <v>Mossanda</v>
      </c>
      <c r="L152" s="9" t="e">
        <f ca="1"/>
        <v>#NAME?</v>
      </c>
      <c r="M152" s="9" t="e">
        <f ca="1"/>
        <v>#NAME?</v>
      </c>
      <c r="N152" s="9" t="e">
        <f ca="1"/>
        <v>#NAME?</v>
      </c>
      <c r="O152" s="1"/>
      <c r="P152" s="1" t="e">
        <f ca="1"/>
        <v>#NAME?</v>
      </c>
      <c r="Q152" s="1"/>
      <c r="R152" s="1"/>
    </row>
    <row r="153" spans="1:18" x14ac:dyDescent="0.2">
      <c r="A153" s="2" t="str">
        <f ca="1">IFERROR(__xludf.DUMMYFUNCTION("""COMPUTED_VALUE"""),"Quivern")</f>
        <v>Quivern</v>
      </c>
      <c r="B153" s="2" t="str">
        <f ca="1">IFERROR(__xludf.DUMMYFUNCTION("""COMPUTED_VALUE"""),"Nitewing")</f>
        <v>Nitewing</v>
      </c>
      <c r="L153" s="9" t="e">
        <f ca="1"/>
        <v>#NAME?</v>
      </c>
      <c r="M153" s="9" t="e">
        <f ca="1"/>
        <v>#NAME?</v>
      </c>
      <c r="N153" s="9" t="e">
        <f ca="1"/>
        <v>#NAME?</v>
      </c>
      <c r="O153" s="1"/>
      <c r="P153" s="1" t="e">
        <f ca="1"/>
        <v>#NAME?</v>
      </c>
      <c r="Q153" s="1"/>
      <c r="R153" s="1"/>
    </row>
    <row r="154" spans="1:18" x14ac:dyDescent="0.2">
      <c r="A154" s="2" t="str">
        <f ca="1">IFERROR(__xludf.DUMMYFUNCTION("""COMPUTED_VALUE"""),"Quivern")</f>
        <v>Quivern</v>
      </c>
      <c r="B154" s="2" t="str">
        <f ca="1">IFERROR(__xludf.DUMMYFUNCTION("""COMPUTED_VALUE"""),"Sweepa")</f>
        <v>Sweepa</v>
      </c>
      <c r="L154" s="9" t="e">
        <f ca="1"/>
        <v>#NAME?</v>
      </c>
      <c r="M154" s="9" t="e">
        <f ca="1"/>
        <v>#NAME?</v>
      </c>
      <c r="N154" s="9" t="e">
        <f ca="1"/>
        <v>#NAME?</v>
      </c>
      <c r="O154" s="1"/>
      <c r="P154" s="1" t="e">
        <f ca="1"/>
        <v>#NAME?</v>
      </c>
      <c r="Q154" s="1"/>
      <c r="R154" s="1"/>
    </row>
    <row r="155" spans="1:18" x14ac:dyDescent="0.2">
      <c r="A155" s="2" t="str">
        <f ca="1">IFERROR(__xludf.DUMMYFUNCTION("""COMPUTED_VALUE"""),"Blazamut")</f>
        <v>Blazamut</v>
      </c>
      <c r="B155" s="2" t="str">
        <f ca="1">IFERROR(__xludf.DUMMYFUNCTION("""COMPUTED_VALUE"""),"Foxcicle")</f>
        <v>Foxcicle</v>
      </c>
      <c r="L155" s="9" t="e">
        <f ca="1"/>
        <v>#NAME?</v>
      </c>
      <c r="M155" s="9" t="e">
        <f ca="1"/>
        <v>#NAME?</v>
      </c>
      <c r="N155" s="9" t="e">
        <f ca="1"/>
        <v>#NAME?</v>
      </c>
      <c r="O155" s="1"/>
      <c r="P155" s="1" t="e">
        <f ca="1"/>
        <v>#NAME?</v>
      </c>
      <c r="Q155" s="1"/>
      <c r="R155" s="1"/>
    </row>
    <row r="156" spans="1:18" x14ac:dyDescent="0.2">
      <c r="A156" s="2" t="str">
        <f ca="1">IFERROR(__xludf.DUMMYFUNCTION("""COMPUTED_VALUE"""),"Blazamut")</f>
        <v>Blazamut</v>
      </c>
      <c r="B156" s="2" t="str">
        <f ca="1">IFERROR(__xludf.DUMMYFUNCTION("""COMPUTED_VALUE"""),"Rayhound")</f>
        <v>Rayhound</v>
      </c>
      <c r="L156" s="9" t="e">
        <f ca="1"/>
        <v>#NAME?</v>
      </c>
      <c r="M156" s="9" t="e">
        <f ca="1"/>
        <v>#NAME?</v>
      </c>
      <c r="N156" s="9" t="e">
        <f ca="1"/>
        <v>#NAME?</v>
      </c>
      <c r="O156" s="1"/>
      <c r="P156" s="1" t="e">
        <f ca="1"/>
        <v>#NAME?</v>
      </c>
      <c r="Q156" s="1"/>
      <c r="R156" s="1"/>
    </row>
    <row r="157" spans="1:18" x14ac:dyDescent="0.2">
      <c r="A157" s="2" t="str">
        <f ca="1">IFERROR(__xludf.DUMMYFUNCTION("""COMPUTED_VALUE"""),"Blazamut")</f>
        <v>Blazamut</v>
      </c>
      <c r="B157" s="2" t="str">
        <f ca="1">IFERROR(__xludf.DUMMYFUNCTION("""COMPUTED_VALUE"""),"Tombat")</f>
        <v>Tombat</v>
      </c>
      <c r="L157" s="9" t="e">
        <f ca="1"/>
        <v>#NAME?</v>
      </c>
      <c r="M157" s="9" t="e">
        <f ca="1"/>
        <v>#NAME?</v>
      </c>
      <c r="N157" s="9" t="e">
        <f ca="1"/>
        <v>#NAME?</v>
      </c>
      <c r="O157" s="1"/>
      <c r="P157" s="1" t="e">
        <f ca="1"/>
        <v>#NAME?</v>
      </c>
      <c r="Q157" s="1"/>
      <c r="R157" s="1"/>
    </row>
    <row r="158" spans="1:18" x14ac:dyDescent="0.2">
      <c r="A158" s="2" t="str">
        <f ca="1">IFERROR(__xludf.DUMMYFUNCTION("""COMPUTED_VALUE"""),"Helzephyr")</f>
        <v>Helzephyr</v>
      </c>
      <c r="B158" s="2" t="str">
        <f ca="1">IFERROR(__xludf.DUMMYFUNCTION("""COMPUTED_VALUE"""),"Incineram")</f>
        <v>Incineram</v>
      </c>
      <c r="L158" s="9" t="e">
        <f ca="1"/>
        <v>#NAME?</v>
      </c>
      <c r="M158" s="9" t="e">
        <f ca="1"/>
        <v>#NAME?</v>
      </c>
      <c r="N158" s="9" t="e">
        <f ca="1"/>
        <v>#NAME?</v>
      </c>
      <c r="O158" s="1"/>
      <c r="P158" s="1" t="e">
        <f ca="1"/>
        <v>#NAME?</v>
      </c>
      <c r="Q158" s="1"/>
      <c r="R158" s="1"/>
    </row>
    <row r="159" spans="1:18" x14ac:dyDescent="0.2">
      <c r="A159" s="2" t="str">
        <f ca="1">IFERROR(__xludf.DUMMYFUNCTION("""COMPUTED_VALUE"""),"Helzephyr")</f>
        <v>Helzephyr</v>
      </c>
      <c r="B159" s="2" t="str">
        <f ca="1">IFERROR(__xludf.DUMMYFUNCTION("""COMPUTED_VALUE"""),"Incineram Noct")</f>
        <v>Incineram Noct</v>
      </c>
      <c r="L159" s="9" t="e">
        <f ca="1"/>
        <v>#NAME?</v>
      </c>
      <c r="M159" s="9" t="e">
        <f ca="1"/>
        <v>#NAME?</v>
      </c>
      <c r="N159" s="9" t="e">
        <f ca="1"/>
        <v>#NAME?</v>
      </c>
      <c r="O159" s="1"/>
      <c r="P159" s="1" t="e">
        <f ca="1"/>
        <v>#NAME?</v>
      </c>
      <c r="Q159" s="1"/>
      <c r="R159" s="1"/>
    </row>
    <row r="160" spans="1:18" x14ac:dyDescent="0.2">
      <c r="A160" s="2" t="str">
        <f ca="1">IFERROR(__xludf.DUMMYFUNCTION("""COMPUTED_VALUE"""),"Helzephyr")</f>
        <v>Helzephyr</v>
      </c>
      <c r="B160" s="2" t="str">
        <f ca="1">IFERROR(__xludf.DUMMYFUNCTION("""COMPUTED_VALUE"""),"Surfent")</f>
        <v>Surfent</v>
      </c>
      <c r="L160" s="9" t="e">
        <f ca="1"/>
        <v>#NAME?</v>
      </c>
      <c r="M160" s="9" t="e">
        <f ca="1"/>
        <v>#NAME?</v>
      </c>
      <c r="N160" s="9" t="e">
        <f ca="1"/>
        <v>#NAME?</v>
      </c>
      <c r="O160" s="1"/>
      <c r="P160" s="1" t="e">
        <f ca="1"/>
        <v>#NAME?</v>
      </c>
      <c r="Q160" s="1"/>
      <c r="R160" s="1"/>
    </row>
    <row r="161" spans="1:18" x14ac:dyDescent="0.2">
      <c r="A161" s="2" t="str">
        <f ca="1">IFERROR(__xludf.DUMMYFUNCTION("""COMPUTED_VALUE"""),"Helzephyr")</f>
        <v>Helzephyr</v>
      </c>
      <c r="B161" s="2" t="str">
        <f ca="1">IFERROR(__xludf.DUMMYFUNCTION("""COMPUTED_VALUE"""),"Anubis")</f>
        <v>Anubis</v>
      </c>
      <c r="L161" s="9" t="e">
        <f ca="1"/>
        <v>#NAME?</v>
      </c>
      <c r="M161" s="9" t="e">
        <f ca="1"/>
        <v>#NAME?</v>
      </c>
      <c r="N161" s="9" t="e">
        <f ca="1"/>
        <v>#NAME?</v>
      </c>
      <c r="O161" s="1"/>
      <c r="P161" s="1" t="e">
        <f ca="1"/>
        <v>#NAME?</v>
      </c>
      <c r="Q161" s="1"/>
      <c r="R161" s="1"/>
    </row>
    <row r="162" spans="1:18" x14ac:dyDescent="0.2">
      <c r="A162" s="2" t="str">
        <f ca="1">IFERROR(__xludf.DUMMYFUNCTION("""COMPUTED_VALUE"""),"Astegon")</f>
        <v>Astegon</v>
      </c>
      <c r="B162" s="2" t="str">
        <f ca="1">IFERROR(__xludf.DUMMYFUNCTION("""COMPUTED_VALUE"""),"Vanwyrm Cryst")</f>
        <v>Vanwyrm Cryst</v>
      </c>
      <c r="L162" s="9" t="e">
        <f ca="1"/>
        <v>#NAME?</v>
      </c>
      <c r="M162" s="9" t="e">
        <f ca="1"/>
        <v>#NAME?</v>
      </c>
      <c r="N162" s="9" t="e">
        <f ca="1"/>
        <v>#NAME?</v>
      </c>
      <c r="O162" s="1"/>
      <c r="P162" s="1" t="e">
        <f ca="1"/>
        <v>#NAME?</v>
      </c>
      <c r="Q162" s="1"/>
      <c r="R162" s="1"/>
    </row>
    <row r="163" spans="1:18" x14ac:dyDescent="0.2">
      <c r="A163" s="2" t="str">
        <f ca="1">IFERROR(__xludf.DUMMYFUNCTION("""COMPUTED_VALUE"""),"Menasting")</f>
        <v>Menasting</v>
      </c>
      <c r="B163" s="2" t="str">
        <f ca="1">IFERROR(__xludf.DUMMYFUNCTION("""COMPUTED_VALUE"""),"Penking")</f>
        <v>Penking</v>
      </c>
      <c r="L163" s="9" t="e">
        <f ca="1"/>
        <v>#NAME?</v>
      </c>
      <c r="M163" s="9" t="e">
        <f ca="1"/>
        <v>#NAME?</v>
      </c>
      <c r="N163" s="9" t="e">
        <f ca="1"/>
        <v>#NAME?</v>
      </c>
      <c r="O163" s="1"/>
      <c r="P163" s="1" t="e">
        <f ca="1"/>
        <v>#NAME?</v>
      </c>
      <c r="Q163" s="1"/>
      <c r="R163" s="1"/>
    </row>
    <row r="164" spans="1:18" x14ac:dyDescent="0.2">
      <c r="A164" s="2" t="str">
        <f ca="1">IFERROR(__xludf.DUMMYFUNCTION("""COMPUTED_VALUE"""),"Menasting")</f>
        <v>Menasting</v>
      </c>
      <c r="B164" s="2" t="str">
        <f ca="1">IFERROR(__xludf.DUMMYFUNCTION("""COMPUTED_VALUE"""),"Cinnamoth")</f>
        <v>Cinnamoth</v>
      </c>
      <c r="L164" s="9" t="e">
        <f ca="1"/>
        <v>#NAME?</v>
      </c>
      <c r="M164" s="9" t="e">
        <f ca="1"/>
        <v>#NAME?</v>
      </c>
      <c r="N164" s="9" t="e">
        <f ca="1"/>
        <v>#NAME?</v>
      </c>
      <c r="O164" s="1"/>
      <c r="P164" s="1" t="e">
        <f ca="1"/>
        <v>#NAME?</v>
      </c>
      <c r="Q164" s="1"/>
      <c r="R164" s="1"/>
    </row>
    <row r="165" spans="1:18" x14ac:dyDescent="0.2">
      <c r="A165" s="2" t="str">
        <f ca="1">IFERROR(__xludf.DUMMYFUNCTION("""COMPUTED_VALUE"""),"Menasting")</f>
        <v>Menasting</v>
      </c>
      <c r="B165" s="2" t="str">
        <f ca="1">IFERROR(__xludf.DUMMYFUNCTION("""COMPUTED_VALUE"""),"Grintale")</f>
        <v>Grintale</v>
      </c>
      <c r="L165" s="9" t="e">
        <f ca="1"/>
        <v>#NAME?</v>
      </c>
      <c r="M165" s="9" t="e">
        <f ca="1"/>
        <v>#NAME?</v>
      </c>
      <c r="N165" s="9" t="e">
        <f ca="1"/>
        <v>#NAME?</v>
      </c>
      <c r="O165" s="1"/>
      <c r="P165" s="1" t="e">
        <f ca="1"/>
        <v>#NAME?</v>
      </c>
      <c r="Q165" s="1"/>
      <c r="R165" s="1"/>
    </row>
    <row r="166" spans="1:18" x14ac:dyDescent="0.2">
      <c r="A166" s="2" t="str">
        <f ca="1">IFERROR(__xludf.DUMMYFUNCTION("""COMPUTED_VALUE"""),"Menasting")</f>
        <v>Menasting</v>
      </c>
      <c r="B166" s="2" t="str">
        <f ca="1">IFERROR(__xludf.DUMMYFUNCTION("""COMPUTED_VALUE"""),"Azurobe")</f>
        <v>Azurobe</v>
      </c>
      <c r="L166" s="9" t="e">
        <f ca="1"/>
        <v>#NAME?</v>
      </c>
      <c r="M166" s="9" t="e">
        <f ca="1"/>
        <v>#NAME?</v>
      </c>
      <c r="N166" s="9" t="e">
        <f ca="1"/>
        <v>#NAME?</v>
      </c>
      <c r="O166" s="1"/>
      <c r="P166" s="1" t="e">
        <f ca="1"/>
        <v>#NAME?</v>
      </c>
      <c r="Q166" s="1"/>
      <c r="R166" s="1"/>
    </row>
    <row r="167" spans="1:18" x14ac:dyDescent="0.2">
      <c r="A167" s="2" t="str">
        <f ca="1">IFERROR(__xludf.DUMMYFUNCTION("""COMPUTED_VALUE"""),"Anubis")</f>
        <v>Anubis</v>
      </c>
      <c r="B167" s="2" t="str">
        <f ca="1">IFERROR(__xludf.DUMMYFUNCTION("""COMPUTED_VALUE"""),"Helzephyr")</f>
        <v>Helzephyr</v>
      </c>
      <c r="L167" s="9" t="e">
        <f ca="1"/>
        <v>#NAME?</v>
      </c>
      <c r="M167" s="9" t="e">
        <f ca="1"/>
        <v>#NAME?</v>
      </c>
      <c r="N167" s="9" t="e">
        <f ca="1"/>
        <v>#NAME?</v>
      </c>
      <c r="O167" s="1"/>
      <c r="P167" s="1" t="e">
        <f ca="1"/>
        <v>#NAME?</v>
      </c>
      <c r="Q167" s="1"/>
      <c r="R167" s="1"/>
    </row>
    <row r="168" spans="1:18" x14ac:dyDescent="0.2">
      <c r="A168" s="2" t="str">
        <f ca="1">IFERROR(__xludf.DUMMYFUNCTION("""COMPUTED_VALUE"""),"Anubis")</f>
        <v>Anubis</v>
      </c>
      <c r="B168" s="2" t="str">
        <f ca="1">IFERROR(__xludf.DUMMYFUNCTION("""COMPUTED_VALUE"""),"Grizzbolt")</f>
        <v>Grizzbolt</v>
      </c>
      <c r="L168" s="9" t="e">
        <f ca="1"/>
        <v>#NAME?</v>
      </c>
      <c r="M168" s="9" t="e">
        <f ca="1"/>
        <v>#NAME?</v>
      </c>
      <c r="N168" s="9" t="e">
        <f ca="1"/>
        <v>#NAME?</v>
      </c>
      <c r="O168" s="1"/>
      <c r="P168" s="1" t="e">
        <f ca="1"/>
        <v>#NAME?</v>
      </c>
      <c r="Q168" s="1"/>
      <c r="R168" s="1"/>
    </row>
    <row r="169" spans="1:18" x14ac:dyDescent="0.2">
      <c r="A169" s="2" t="str">
        <f ca="1">IFERROR(__xludf.DUMMYFUNCTION("""COMPUTED_VALUE"""),"Anubis")</f>
        <v>Anubis</v>
      </c>
      <c r="B169" s="2" t="str">
        <f ca="1">IFERROR(__xludf.DUMMYFUNCTION("""COMPUTED_VALUE"""),"Lyleen Noct")</f>
        <v>Lyleen Noct</v>
      </c>
      <c r="L169" s="9" t="e">
        <f ca="1"/>
        <v>#NAME?</v>
      </c>
      <c r="M169" s="9" t="e">
        <f ca="1"/>
        <v>#NAME?</v>
      </c>
      <c r="N169" s="9" t="e">
        <f ca="1"/>
        <v>#NAME?</v>
      </c>
      <c r="O169" s="1"/>
      <c r="P169" s="1" t="e">
        <f ca="1"/>
        <v>#NAME?</v>
      </c>
      <c r="Q169" s="1"/>
      <c r="R169" s="1"/>
    </row>
    <row r="170" spans="1:18" x14ac:dyDescent="0.2">
      <c r="A170" s="2" t="str">
        <f ca="1">IFERROR(__xludf.DUMMYFUNCTION("""COMPUTED_VALUE"""),"Jormuntide")</f>
        <v>Jormuntide</v>
      </c>
      <c r="B170" s="2" t="str">
        <f ca="1">IFERROR(__xludf.DUMMYFUNCTION("""COMPUTED_VALUE"""),"Sibelyx")</f>
        <v>Sibelyx</v>
      </c>
      <c r="L170" s="9" t="e">
        <f ca="1"/>
        <v>#NAME?</v>
      </c>
      <c r="M170" s="9" t="e">
        <f ca="1"/>
        <v>#NAME?</v>
      </c>
      <c r="N170" s="9" t="e">
        <f ca="1"/>
        <v>#NAME?</v>
      </c>
      <c r="O170" s="1"/>
      <c r="P170" s="1" t="e">
        <f ca="1"/>
        <v>#NAME?</v>
      </c>
      <c r="Q170" s="1"/>
      <c r="R170" s="1"/>
    </row>
    <row r="171" spans="1:18" x14ac:dyDescent="0.2">
      <c r="A171" s="2" t="str">
        <f ca="1">IFERROR(__xludf.DUMMYFUNCTION("""COMPUTED_VALUE"""),"Jormuntide")</f>
        <v>Jormuntide</v>
      </c>
      <c r="B171" s="2" t="str">
        <f ca="1">IFERROR(__xludf.DUMMYFUNCTION("""COMPUTED_VALUE"""),"Kingpaca")</f>
        <v>Kingpaca</v>
      </c>
      <c r="L171" s="9" t="e">
        <f ca="1"/>
        <v>#NAME?</v>
      </c>
      <c r="M171" s="9" t="e">
        <f ca="1"/>
        <v>#NAME?</v>
      </c>
      <c r="N171" s="9" t="e">
        <f ca="1"/>
        <v>#NAME?</v>
      </c>
      <c r="O171" s="1"/>
      <c r="P171" s="1" t="e">
        <f ca="1"/>
        <v>#NAME?</v>
      </c>
      <c r="Q171" s="1"/>
      <c r="R171" s="1"/>
    </row>
    <row r="172" spans="1:18" x14ac:dyDescent="0.2">
      <c r="A172" s="2" t="str">
        <f ca="1">IFERROR(__xludf.DUMMYFUNCTION("""COMPUTED_VALUE"""),"Jormuntide")</f>
        <v>Jormuntide</v>
      </c>
      <c r="B172" s="2" t="str">
        <f ca="1">IFERROR(__xludf.DUMMYFUNCTION("""COMPUTED_VALUE"""),"Ice Kingpaca")</f>
        <v>Ice Kingpaca</v>
      </c>
      <c r="L172" s="9" t="e">
        <f ca="1"/>
        <v>#NAME?</v>
      </c>
      <c r="M172" s="9" t="e">
        <f ca="1"/>
        <v>#NAME?</v>
      </c>
      <c r="N172" s="9" t="e">
        <f ca="1"/>
        <v>#NAME?</v>
      </c>
      <c r="O172" s="1"/>
      <c r="P172" s="1" t="e">
        <f ca="1"/>
        <v>#NAME?</v>
      </c>
      <c r="Q172" s="1"/>
      <c r="R172" s="1"/>
    </row>
    <row r="173" spans="1:18" x14ac:dyDescent="0.2">
      <c r="A173" s="2" t="str">
        <f ca="1">IFERROR(__xludf.DUMMYFUNCTION("""COMPUTED_VALUE"""),"Jormuntide")</f>
        <v>Jormuntide</v>
      </c>
      <c r="B173" s="2" t="str">
        <f ca="1">IFERROR(__xludf.DUMMYFUNCTION("""COMPUTED_VALUE"""),"Wumpo")</f>
        <v>Wumpo</v>
      </c>
      <c r="L173" s="9" t="e">
        <f ca="1"/>
        <v>#NAME?</v>
      </c>
      <c r="M173" s="9" t="e">
        <f ca="1"/>
        <v>#NAME?</v>
      </c>
      <c r="N173" s="9" t="e">
        <f ca="1"/>
        <v>#NAME?</v>
      </c>
      <c r="O173" s="1"/>
      <c r="P173" s="1" t="e">
        <f ca="1"/>
        <v>#NAME?</v>
      </c>
      <c r="Q173" s="1"/>
      <c r="R173" s="1"/>
    </row>
    <row r="174" spans="1:18" x14ac:dyDescent="0.2">
      <c r="A174" s="2" t="str">
        <f ca="1">IFERROR(__xludf.DUMMYFUNCTION("""COMPUTED_VALUE"""),"Jormuntide Ignis")</f>
        <v>Jormuntide Ignis</v>
      </c>
      <c r="B174" s="2" t="str">
        <f ca="1">IFERROR(__xludf.DUMMYFUNCTION("""COMPUTED_VALUE"""),"Mossanda")</f>
        <v>Mossanda</v>
      </c>
      <c r="L174" s="9" t="e">
        <f ca="1"/>
        <v>#NAME?</v>
      </c>
      <c r="M174" s="9" t="e">
        <f ca="1"/>
        <v>#NAME?</v>
      </c>
      <c r="N174" s="9" t="e">
        <f ca="1"/>
        <v>#NAME?</v>
      </c>
      <c r="O174" s="1"/>
      <c r="P174" s="1" t="e">
        <f ca="1"/>
        <v>#NAME?</v>
      </c>
      <c r="Q174" s="1"/>
      <c r="R174" s="1"/>
    </row>
    <row r="175" spans="1:18" x14ac:dyDescent="0.2">
      <c r="A175" s="2" t="str">
        <f ca="1">IFERROR(__xludf.DUMMYFUNCTION("""COMPUTED_VALUE"""),"Jormuntide Ignis")</f>
        <v>Jormuntide Ignis</v>
      </c>
      <c r="B175" s="2" t="str">
        <f ca="1">IFERROR(__xludf.DUMMYFUNCTION("""COMPUTED_VALUE"""),"Sibelyx")</f>
        <v>Sibelyx</v>
      </c>
      <c r="L175" s="9" t="e">
        <f ca="1"/>
        <v>#NAME?</v>
      </c>
      <c r="M175" s="9" t="e">
        <f ca="1"/>
        <v>#NAME?</v>
      </c>
      <c r="N175" s="9" t="e">
        <f ca="1"/>
        <v>#NAME?</v>
      </c>
      <c r="O175" s="1"/>
      <c r="P175" s="1" t="e">
        <f ca="1"/>
        <v>#NAME?</v>
      </c>
      <c r="Q175" s="1"/>
      <c r="R175" s="1"/>
    </row>
    <row r="176" spans="1:18" x14ac:dyDescent="0.2">
      <c r="A176" s="2" t="str">
        <f ca="1">IFERROR(__xludf.DUMMYFUNCTION("""COMPUTED_VALUE"""),"Jormuntide Ignis")</f>
        <v>Jormuntide Ignis</v>
      </c>
      <c r="B176" s="2" t="str">
        <f ca="1">IFERROR(__xludf.DUMMYFUNCTION("""COMPUTED_VALUE"""),"Kingpaca")</f>
        <v>Kingpaca</v>
      </c>
      <c r="L176" s="9" t="e">
        <f ca="1"/>
        <v>#NAME?</v>
      </c>
      <c r="M176" s="9" t="e">
        <f ca="1"/>
        <v>#NAME?</v>
      </c>
      <c r="N176" s="9" t="e">
        <f ca="1"/>
        <v>#NAME?</v>
      </c>
      <c r="O176" s="1"/>
      <c r="P176" s="1" t="e">
        <f ca="1"/>
        <v>#NAME?</v>
      </c>
      <c r="Q176" s="1"/>
      <c r="R176" s="1"/>
    </row>
    <row r="177" spans="1:18" x14ac:dyDescent="0.2">
      <c r="A177" s="2" t="str">
        <f ca="1">IFERROR(__xludf.DUMMYFUNCTION("""COMPUTED_VALUE"""),"Jormuntide Ignis")</f>
        <v>Jormuntide Ignis</v>
      </c>
      <c r="B177" s="2" t="str">
        <f ca="1">IFERROR(__xludf.DUMMYFUNCTION("""COMPUTED_VALUE"""),"Ice Kingpaca")</f>
        <v>Ice Kingpaca</v>
      </c>
      <c r="L177" s="9" t="e">
        <f ca="1"/>
        <v>#NAME?</v>
      </c>
      <c r="M177" s="9" t="e">
        <f ca="1"/>
        <v>#NAME?</v>
      </c>
      <c r="N177" s="9" t="e">
        <f ca="1"/>
        <v>#NAME?</v>
      </c>
      <c r="O177" s="1"/>
      <c r="P177" s="1" t="e">
        <f ca="1"/>
        <v>#NAME?</v>
      </c>
      <c r="Q177" s="1"/>
      <c r="R177" s="1"/>
    </row>
    <row r="178" spans="1:18" x14ac:dyDescent="0.2">
      <c r="A178" s="2" t="str">
        <f ca="1">IFERROR(__xludf.DUMMYFUNCTION("""COMPUTED_VALUE"""),"Jormuntide Ignis")</f>
        <v>Jormuntide Ignis</v>
      </c>
      <c r="B178" s="2" t="str">
        <f ca="1">IFERROR(__xludf.DUMMYFUNCTION("""COMPUTED_VALUE"""),"Wumpo")</f>
        <v>Wumpo</v>
      </c>
      <c r="L178" s="9" t="e">
        <f ca="1"/>
        <v>#NAME?</v>
      </c>
      <c r="M178" s="9" t="e">
        <f ca="1"/>
        <v>#NAME?</v>
      </c>
      <c r="N178" s="9" t="e">
        <f ca="1"/>
        <v>#NAME?</v>
      </c>
      <c r="O178" s="1"/>
      <c r="P178" s="1" t="e">
        <f ca="1"/>
        <v>#NAME?</v>
      </c>
      <c r="Q178" s="1"/>
      <c r="R178" s="1"/>
    </row>
    <row r="179" spans="1:18" x14ac:dyDescent="0.2">
      <c r="A179" s="2" t="str">
        <f ca="1">IFERROR(__xludf.DUMMYFUNCTION("""COMPUTED_VALUE"""),"Suzaku")</f>
        <v>Suzaku</v>
      </c>
      <c r="B179" s="2" t="str">
        <f ca="1">IFERROR(__xludf.DUMMYFUNCTION("""COMPUTED_VALUE"""),"Katress")</f>
        <v>Katress</v>
      </c>
      <c r="L179" s="9" t="e">
        <f ca="1"/>
        <v>#NAME?</v>
      </c>
      <c r="M179" s="9" t="e">
        <f ca="1"/>
        <v>#NAME?</v>
      </c>
      <c r="N179" s="9" t="e">
        <f ca="1"/>
        <v>#NAME?</v>
      </c>
      <c r="O179" s="1"/>
      <c r="P179" s="1" t="e">
        <f ca="1"/>
        <v>#NAME?</v>
      </c>
      <c r="Q179" s="1"/>
      <c r="R179" s="1"/>
    </row>
    <row r="180" spans="1:18" x14ac:dyDescent="0.2">
      <c r="A180" s="2" t="str">
        <f ca="1">IFERROR(__xludf.DUMMYFUNCTION("""COMPUTED_VALUE"""),"Suzaku")</f>
        <v>Suzaku</v>
      </c>
      <c r="B180" s="2" t="str">
        <f ca="1">IFERROR(__xludf.DUMMYFUNCTION("""COMPUTED_VALUE"""),"Blazehowl")</f>
        <v>Blazehowl</v>
      </c>
      <c r="L180" s="9" t="e">
        <f ca="1"/>
        <v>#NAME?</v>
      </c>
      <c r="M180" s="9" t="e">
        <f ca="1"/>
        <v>#NAME?</v>
      </c>
      <c r="N180" s="9" t="e">
        <f ca="1"/>
        <v>#NAME?</v>
      </c>
      <c r="O180" s="1"/>
      <c r="P180" s="1" t="e">
        <f ca="1"/>
        <v>#NAME?</v>
      </c>
      <c r="Q180" s="1"/>
      <c r="R180" s="1"/>
    </row>
    <row r="181" spans="1:18" x14ac:dyDescent="0.2">
      <c r="A181" s="2" t="str">
        <f ca="1">IFERROR(__xludf.DUMMYFUNCTION("""COMPUTED_VALUE"""),"Suzaku Aqua")</f>
        <v>Suzaku Aqua</v>
      </c>
      <c r="B181" s="2" t="str">
        <f ca="1">IFERROR(__xludf.DUMMYFUNCTION("""COMPUTED_VALUE"""),"Rayhound")</f>
        <v>Rayhound</v>
      </c>
      <c r="L181" s="9" t="e">
        <f ca="1"/>
        <v>#NAME?</v>
      </c>
      <c r="M181" s="9" t="e">
        <f ca="1"/>
        <v>#NAME?</v>
      </c>
      <c r="N181" s="9" t="e">
        <f ca="1"/>
        <v>#NAME?</v>
      </c>
      <c r="O181" s="1"/>
      <c r="P181" s="1" t="e">
        <f ca="1"/>
        <v>#NAME?</v>
      </c>
      <c r="Q181" s="1"/>
      <c r="R181" s="1"/>
    </row>
    <row r="182" spans="1:18" x14ac:dyDescent="0.2">
      <c r="A182" s="2" t="str">
        <f ca="1">IFERROR(__xludf.DUMMYFUNCTION("""COMPUTED_VALUE"""),"Suzaku Aqua")</f>
        <v>Suzaku Aqua</v>
      </c>
      <c r="B182" s="2" t="str">
        <f ca="1">IFERROR(__xludf.DUMMYFUNCTION("""COMPUTED_VALUE"""),"Tombat")</f>
        <v>Tombat</v>
      </c>
      <c r="L182" s="9" t="e">
        <f ca="1"/>
        <v>#NAME?</v>
      </c>
      <c r="M182" s="9" t="e">
        <f ca="1"/>
        <v>#NAME?</v>
      </c>
      <c r="N182" s="9" t="e">
        <f ca="1"/>
        <v>#NAME?</v>
      </c>
      <c r="O182" s="1"/>
      <c r="P182" s="1" t="e">
        <f ca="1"/>
        <v>#NAME?</v>
      </c>
      <c r="Q182" s="1"/>
      <c r="R182" s="1"/>
    </row>
    <row r="183" spans="1:18" x14ac:dyDescent="0.2">
      <c r="A183" s="2" t="str">
        <f ca="1">IFERROR(__xludf.DUMMYFUNCTION("""COMPUTED_VALUE"""),"Grizzbolt")</f>
        <v>Grizzbolt</v>
      </c>
      <c r="B183" s="2" t="str">
        <f ca="1">IFERROR(__xludf.DUMMYFUNCTION("""COMPUTED_VALUE"""),"Incineram Noct")</f>
        <v>Incineram Noct</v>
      </c>
      <c r="L183" s="9" t="e">
        <f ca="1"/>
        <v>#NAME?</v>
      </c>
      <c r="M183" s="9" t="e">
        <f ca="1"/>
        <v>#NAME?</v>
      </c>
      <c r="N183" s="9" t="e">
        <f ca="1"/>
        <v>#NAME?</v>
      </c>
      <c r="O183" s="1"/>
      <c r="P183" s="1" t="e">
        <f ca="1"/>
        <v>#NAME?</v>
      </c>
      <c r="Q183" s="1"/>
      <c r="R183" s="1"/>
    </row>
    <row r="184" spans="1:18" x14ac:dyDescent="0.2">
      <c r="A184" s="2" t="str">
        <f ca="1">IFERROR(__xludf.DUMMYFUNCTION("""COMPUTED_VALUE"""),"Grizzbolt")</f>
        <v>Grizzbolt</v>
      </c>
      <c r="B184" s="2" t="str">
        <f ca="1">IFERROR(__xludf.DUMMYFUNCTION("""COMPUTED_VALUE"""),"Surfent")</f>
        <v>Surfent</v>
      </c>
      <c r="L184" s="9" t="e">
        <f ca="1"/>
        <v>#NAME?</v>
      </c>
      <c r="M184" s="9" t="e">
        <f ca="1"/>
        <v>#NAME?</v>
      </c>
      <c r="N184" s="9" t="e">
        <f ca="1"/>
        <v>#NAME?</v>
      </c>
      <c r="O184" s="1"/>
      <c r="P184" s="1" t="e">
        <f ca="1"/>
        <v>#NAME?</v>
      </c>
      <c r="Q184" s="1"/>
      <c r="R184" s="1"/>
    </row>
    <row r="185" spans="1:18" x14ac:dyDescent="0.2">
      <c r="A185" s="2" t="str">
        <f ca="1">IFERROR(__xludf.DUMMYFUNCTION("""COMPUTED_VALUE"""),"Grizzbolt")</f>
        <v>Grizzbolt</v>
      </c>
      <c r="B185" s="2" t="str">
        <f ca="1">IFERROR(__xludf.DUMMYFUNCTION("""COMPUTED_VALUE"""),"Surfent Terra")</f>
        <v>Surfent Terra</v>
      </c>
      <c r="L185" s="9" t="e">
        <f ca="1"/>
        <v>#NAME?</v>
      </c>
      <c r="M185" s="9" t="e">
        <f ca="1"/>
        <v>#NAME?</v>
      </c>
      <c r="N185" s="9" t="e">
        <f ca="1"/>
        <v>#NAME?</v>
      </c>
      <c r="O185" s="1"/>
      <c r="P185" s="1" t="e">
        <f ca="1"/>
        <v>#NAME?</v>
      </c>
      <c r="Q185" s="1"/>
      <c r="R185" s="1"/>
    </row>
    <row r="186" spans="1:18" x14ac:dyDescent="0.2">
      <c r="A186" s="2" t="str">
        <f ca="1">IFERROR(__xludf.DUMMYFUNCTION("""COMPUTED_VALUE"""),"Grizzbolt")</f>
        <v>Grizzbolt</v>
      </c>
      <c r="B186" s="2" t="str">
        <f ca="1">IFERROR(__xludf.DUMMYFUNCTION("""COMPUTED_VALUE"""),"Anubis")</f>
        <v>Anubis</v>
      </c>
      <c r="L186" s="9" t="e">
        <f ca="1"/>
        <v>#NAME?</v>
      </c>
      <c r="M186" s="9" t="e">
        <f ca="1"/>
        <v>#NAME?</v>
      </c>
      <c r="N186" s="9" t="e">
        <f ca="1"/>
        <v>#NAME?</v>
      </c>
      <c r="O186" s="1"/>
      <c r="P186" s="1" t="e">
        <f ca="1"/>
        <v>#NAME?</v>
      </c>
      <c r="Q186" s="1"/>
      <c r="R186" s="1"/>
    </row>
    <row r="187" spans="1:18" x14ac:dyDescent="0.2">
      <c r="A187" s="2" t="str">
        <f ca="1">IFERROR(__xludf.DUMMYFUNCTION("""COMPUTED_VALUE"""),"Lyleen")</f>
        <v>Lyleen</v>
      </c>
      <c r="B187" s="2" t="str">
        <f ca="1">IFERROR(__xludf.DUMMYFUNCTION("""COMPUTED_VALUE"""),"Penking")</f>
        <v>Penking</v>
      </c>
      <c r="L187" s="9" t="e">
        <f ca="1"/>
        <v>#NAME?</v>
      </c>
      <c r="M187" s="9" t="e">
        <f ca="1"/>
        <v>#NAME?</v>
      </c>
      <c r="N187" s="9" t="e">
        <f ca="1"/>
        <v>#NAME?</v>
      </c>
      <c r="O187" s="1"/>
      <c r="P187" s="1" t="e">
        <f ca="1"/>
        <v>#NAME?</v>
      </c>
      <c r="Q187" s="1"/>
      <c r="R187" s="1"/>
    </row>
    <row r="188" spans="1:18" x14ac:dyDescent="0.2">
      <c r="A188" s="2" t="str">
        <f ca="1">IFERROR(__xludf.DUMMYFUNCTION("""COMPUTED_VALUE"""),"Lyleen")</f>
        <v>Lyleen</v>
      </c>
      <c r="B188" s="2" t="str">
        <f ca="1">IFERROR(__xludf.DUMMYFUNCTION("""COMPUTED_VALUE"""),"Grintale")</f>
        <v>Grintale</v>
      </c>
      <c r="L188" s="9" t="e">
        <f ca="1"/>
        <v>#NAME?</v>
      </c>
      <c r="M188" s="9" t="e">
        <f ca="1"/>
        <v>#NAME?</v>
      </c>
      <c r="N188" s="9" t="e">
        <f ca="1"/>
        <v>#NAME?</v>
      </c>
      <c r="O188" s="1"/>
      <c r="P188" s="1" t="e">
        <f ca="1"/>
        <v>#NAME?</v>
      </c>
      <c r="Q188" s="1"/>
      <c r="R188" s="1"/>
    </row>
    <row r="189" spans="1:18" x14ac:dyDescent="0.2">
      <c r="A189" s="2" t="str">
        <f ca="1">IFERROR(__xludf.DUMMYFUNCTION("""COMPUTED_VALUE"""),"Lyleen")</f>
        <v>Lyleen</v>
      </c>
      <c r="B189" s="2" t="str">
        <f ca="1">IFERROR(__xludf.DUMMYFUNCTION("""COMPUTED_VALUE"""),"Elphidran Aqua")</f>
        <v>Elphidran Aqua</v>
      </c>
      <c r="L189" s="9" t="e">
        <f ca="1"/>
        <v>#NAME?</v>
      </c>
      <c r="M189" s="9" t="e">
        <f ca="1"/>
        <v>#NAME?</v>
      </c>
      <c r="N189" s="9" t="e">
        <f ca="1"/>
        <v>#NAME?</v>
      </c>
      <c r="O189" s="1"/>
      <c r="P189" s="1" t="e">
        <f ca="1"/>
        <v>#NAME?</v>
      </c>
      <c r="Q189" s="1"/>
      <c r="R189" s="1"/>
    </row>
    <row r="190" spans="1:18" x14ac:dyDescent="0.2">
      <c r="A190" s="2" t="str">
        <f ca="1">IFERROR(__xludf.DUMMYFUNCTION("""COMPUTED_VALUE"""),"Lyleen")</f>
        <v>Lyleen</v>
      </c>
      <c r="B190" s="2" t="str">
        <f ca="1">IFERROR(__xludf.DUMMYFUNCTION("""COMPUTED_VALUE"""),"Azurobe")</f>
        <v>Azurobe</v>
      </c>
      <c r="L190" s="9" t="e">
        <f ca="1"/>
        <v>#NAME?</v>
      </c>
      <c r="M190" s="9" t="e">
        <f ca="1"/>
        <v>#NAME?</v>
      </c>
      <c r="N190" s="9" t="e">
        <f ca="1"/>
        <v>#NAME?</v>
      </c>
      <c r="O190" s="1"/>
      <c r="P190" s="1" t="e">
        <f ca="1"/>
        <v>#NAME?</v>
      </c>
      <c r="Q190" s="1"/>
      <c r="R190" s="1"/>
    </row>
    <row r="191" spans="1:18" x14ac:dyDescent="0.2">
      <c r="A191" s="2" t="str">
        <f ca="1">IFERROR(__xludf.DUMMYFUNCTION("""COMPUTED_VALUE"""),"Lyleen Noct")</f>
        <v>Lyleen Noct</v>
      </c>
      <c r="B191" s="2" t="str">
        <f ca="1">IFERROR(__xludf.DUMMYFUNCTION("""COMPUTED_VALUE"""),"Surfent")</f>
        <v>Surfent</v>
      </c>
      <c r="L191" s="9" t="e">
        <f ca="1"/>
        <v>#NAME?</v>
      </c>
      <c r="M191" s="9" t="e">
        <f ca="1"/>
        <v>#NAME?</v>
      </c>
      <c r="N191" s="9" t="e">
        <f ca="1"/>
        <v>#NAME?</v>
      </c>
      <c r="O191" s="1"/>
      <c r="P191" s="1" t="e">
        <f ca="1"/>
        <v>#NAME?</v>
      </c>
      <c r="Q191" s="1"/>
      <c r="R191" s="1"/>
    </row>
    <row r="192" spans="1:18" x14ac:dyDescent="0.2">
      <c r="A192" s="2" t="str">
        <f ca="1">IFERROR(__xludf.DUMMYFUNCTION("""COMPUTED_VALUE"""),"Lyleen Noct")</f>
        <v>Lyleen Noct</v>
      </c>
      <c r="B192" s="2" t="str">
        <f ca="1">IFERROR(__xludf.DUMMYFUNCTION("""COMPUTED_VALUE"""),"Surfent Terra")</f>
        <v>Surfent Terra</v>
      </c>
      <c r="L192" s="9" t="e">
        <f ca="1"/>
        <v>#NAME?</v>
      </c>
      <c r="M192" s="9" t="e">
        <f ca="1"/>
        <v>#NAME?</v>
      </c>
      <c r="N192" s="9" t="e">
        <f ca="1"/>
        <v>#NAME?</v>
      </c>
      <c r="O192" s="1"/>
      <c r="P192" s="1" t="e">
        <f ca="1"/>
        <v>#NAME?</v>
      </c>
      <c r="Q192" s="1"/>
      <c r="R192" s="1"/>
    </row>
    <row r="193" spans="1:18" x14ac:dyDescent="0.2">
      <c r="A193" s="2" t="str">
        <f ca="1">IFERROR(__xludf.DUMMYFUNCTION("""COMPUTED_VALUE"""),"Lyleen Noct")</f>
        <v>Lyleen Noct</v>
      </c>
      <c r="B193" s="2" t="str">
        <f ca="1">IFERROR(__xludf.DUMMYFUNCTION("""COMPUTED_VALUE"""),"Elphidran")</f>
        <v>Elphidran</v>
      </c>
      <c r="L193" s="9" t="e">
        <f ca="1"/>
        <v>#NAME?</v>
      </c>
      <c r="M193" s="9" t="e">
        <f ca="1"/>
        <v>#NAME?</v>
      </c>
      <c r="N193" s="9" t="e">
        <f ca="1"/>
        <v>#NAME?</v>
      </c>
      <c r="O193" s="1"/>
      <c r="P193" s="1" t="e">
        <f ca="1"/>
        <v>#NAME?</v>
      </c>
      <c r="Q193" s="1"/>
      <c r="R193" s="1"/>
    </row>
    <row r="194" spans="1:18" x14ac:dyDescent="0.2">
      <c r="A194" s="2" t="str">
        <f ca="1">IFERROR(__xludf.DUMMYFUNCTION("""COMPUTED_VALUE"""),"Lyleen Noct")</f>
        <v>Lyleen Noct</v>
      </c>
      <c r="B194" s="2" t="str">
        <f ca="1">IFERROR(__xludf.DUMMYFUNCTION("""COMPUTED_VALUE"""),"Anubis")</f>
        <v>Anubis</v>
      </c>
      <c r="L194" s="9" t="e">
        <f ca="1"/>
        <v>#NAME?</v>
      </c>
      <c r="M194" s="9" t="e">
        <f ca="1"/>
        <v>#NAME?</v>
      </c>
      <c r="N194" s="9" t="e">
        <f ca="1"/>
        <v>#NAME?</v>
      </c>
      <c r="O194" s="1"/>
      <c r="P194" s="1" t="e">
        <f ca="1"/>
        <v>#NAME?</v>
      </c>
      <c r="Q194" s="1"/>
      <c r="R194" s="1"/>
    </row>
    <row r="195" spans="1:18" x14ac:dyDescent="0.2">
      <c r="A195" s="2" t="str">
        <f ca="1">IFERROR(__xludf.DUMMYFUNCTION("""COMPUTED_VALUE"""),"Faleris")</f>
        <v>Faleris</v>
      </c>
      <c r="B195" s="2" t="str">
        <f ca="1">IFERROR(__xludf.DUMMYFUNCTION("""COMPUTED_VALUE"""),"Mossanda Lux")</f>
        <v>Mossanda Lux</v>
      </c>
      <c r="L195" s="9" t="e">
        <f ca="1"/>
        <v>#NAME?</v>
      </c>
      <c r="M195" s="9" t="e">
        <f ca="1"/>
        <v>#NAME?</v>
      </c>
      <c r="N195" s="9" t="e">
        <f ca="1"/>
        <v>#NAME?</v>
      </c>
      <c r="O195" s="1"/>
      <c r="P195" s="1" t="e">
        <f ca="1"/>
        <v>#NAME?</v>
      </c>
      <c r="Q195" s="1"/>
      <c r="R195" s="1"/>
    </row>
    <row r="196" spans="1:18" x14ac:dyDescent="0.2">
      <c r="A196" s="2" t="str">
        <f ca="1">IFERROR(__xludf.DUMMYFUNCTION("""COMPUTED_VALUE"""),"Faleris")</f>
        <v>Faleris</v>
      </c>
      <c r="B196" s="2" t="str">
        <f ca="1">IFERROR(__xludf.DUMMYFUNCTION("""COMPUTED_VALUE"""),"Sweepa")</f>
        <v>Sweepa</v>
      </c>
      <c r="L196" s="9" t="e">
        <f ca="1"/>
        <v>#NAME?</v>
      </c>
      <c r="M196" s="9" t="e">
        <f ca="1"/>
        <v>#NAME?</v>
      </c>
      <c r="N196" s="9" t="e">
        <f ca="1"/>
        <v>#NAME?</v>
      </c>
      <c r="O196" s="1"/>
      <c r="P196" s="1" t="e">
        <f ca="1"/>
        <v>#NAME?</v>
      </c>
      <c r="Q196" s="1"/>
      <c r="R196" s="1"/>
    </row>
    <row r="197" spans="1:18" x14ac:dyDescent="0.2">
      <c r="A197" s="2" t="str">
        <f ca="1">IFERROR(__xludf.DUMMYFUNCTION("""COMPUTED_VALUE"""),"Faleris")</f>
        <v>Faleris</v>
      </c>
      <c r="B197" s="2" t="str">
        <f ca="1">IFERROR(__xludf.DUMMYFUNCTION("""COMPUTED_VALUE"""),"Ragnahawk")</f>
        <v>Ragnahawk</v>
      </c>
      <c r="L197" s="9" t="e">
        <f ca="1"/>
        <v>#NAME?</v>
      </c>
      <c r="M197" s="9" t="e">
        <f ca="1"/>
        <v>#NAME?</v>
      </c>
      <c r="N197" s="9" t="e">
        <f ca="1"/>
        <v>#NAME?</v>
      </c>
      <c r="O197" s="1"/>
      <c r="P197" s="1" t="e">
        <f ca="1"/>
        <v>#NAME?</v>
      </c>
      <c r="Q197" s="1"/>
      <c r="R197" s="1"/>
    </row>
    <row r="198" spans="1:18" x14ac:dyDescent="0.2">
      <c r="A198" s="2" t="str">
        <f ca="1">IFERROR(__xludf.DUMMYFUNCTION("""COMPUTED_VALUE"""),"Orserk")</f>
        <v>Orserk</v>
      </c>
      <c r="B198" s="2" t="str">
        <f ca="1">IFERROR(__xludf.DUMMYFUNCTION("""COMPUTED_VALUE"""),"Vanwyrm Cryst")</f>
        <v>Vanwyrm Cryst</v>
      </c>
      <c r="L198" s="9" t="e">
        <f ca="1"/>
        <v>#NAME?</v>
      </c>
      <c r="M198" s="9" t="e">
        <f ca="1"/>
        <v>#NAME?</v>
      </c>
      <c r="N198" s="9" t="e">
        <f ca="1"/>
        <v>#NAME?</v>
      </c>
      <c r="O198" s="1"/>
      <c r="P198" s="1" t="e">
        <f ca="1"/>
        <v>#NAME?</v>
      </c>
      <c r="Q198" s="1"/>
      <c r="R198" s="1"/>
    </row>
    <row r="199" spans="1:18" x14ac:dyDescent="0.2">
      <c r="A199" s="2" t="str">
        <f ca="1">IFERROR(__xludf.DUMMYFUNCTION("""COMPUTED_VALUE"""),"Orserk")</f>
        <v>Orserk</v>
      </c>
      <c r="B199" s="2" t="str">
        <f ca="1">IFERROR(__xludf.DUMMYFUNCTION("""COMPUTED_VALUE"""),"Bushi")</f>
        <v>Bushi</v>
      </c>
      <c r="L199" s="9" t="e">
        <f ca="1"/>
        <v>#NAME?</v>
      </c>
      <c r="M199" s="9" t="e">
        <f ca="1"/>
        <v>#NAME?</v>
      </c>
      <c r="N199" s="9" t="e">
        <f ca="1"/>
        <v>#NAME?</v>
      </c>
      <c r="O199" s="1"/>
      <c r="P199" s="1" t="e">
        <f ca="1"/>
        <v>#NAME?</v>
      </c>
      <c r="Q199" s="1"/>
      <c r="R199" s="1"/>
    </row>
    <row r="200" spans="1:18" x14ac:dyDescent="0.2">
      <c r="A200" s="2" t="str">
        <f ca="1">IFERROR(__xludf.DUMMYFUNCTION("""COMPUTED_VALUE"""),"Shadowbeak")</f>
        <v>Shadowbeak</v>
      </c>
      <c r="B200" s="2" t="str">
        <f ca="1">IFERROR(__xludf.DUMMYFUNCTION("""COMPUTED_VALUE"""),"Katress")</f>
        <v>Katress</v>
      </c>
      <c r="L200" s="9" t="e">
        <f ca="1"/>
        <v>#NAME?</v>
      </c>
      <c r="M200" s="9" t="e">
        <f ca="1"/>
        <v>#NAME?</v>
      </c>
      <c r="N200" s="9" t="e">
        <f ca="1"/>
        <v>#NAME?</v>
      </c>
      <c r="O200" s="1"/>
      <c r="P200" s="1" t="e">
        <f ca="1"/>
        <v>#NAME?</v>
      </c>
      <c r="Q200" s="1"/>
      <c r="R200" s="1"/>
    </row>
    <row r="201" spans="1:18" x14ac:dyDescent="0.2">
      <c r="A201" s="2" t="str">
        <f ca="1">IFERROR(__xludf.DUMMYFUNCTION("""COMPUTED_VALUE"""),"Shadowbeak")</f>
        <v>Shadowbeak</v>
      </c>
      <c r="B201" s="2" t="str">
        <f ca="1">IFERROR(__xludf.DUMMYFUNCTION("""COMPUTED_VALUE"""),"Blazehowl")</f>
        <v>Blazehowl</v>
      </c>
      <c r="L201" s="9" t="e">
        <f ca="1"/>
        <v>#NAME?</v>
      </c>
      <c r="M201" s="9" t="e">
        <f ca="1"/>
        <v>#NAME?</v>
      </c>
      <c r="N201" s="9" t="e">
        <f ca="1"/>
        <v>#NAME?</v>
      </c>
      <c r="O201" s="1"/>
      <c r="P201" s="1" t="e">
        <f ca="1"/>
        <v>#NAME?</v>
      </c>
      <c r="Q201" s="1"/>
      <c r="R201" s="1"/>
    </row>
    <row r="202" spans="1:18" x14ac:dyDescent="0.2">
      <c r="A202" s="2" t="str">
        <f ca="1">IFERROR(__xludf.DUMMYFUNCTION("""COMPUTED_VALUE"""),"Paladius")</f>
        <v>Paladius</v>
      </c>
      <c r="B202" s="2" t="str">
        <f ca="1">IFERROR(__xludf.DUMMYFUNCTION("""COMPUTED_VALUE"""),"Univolt")</f>
        <v>Univolt</v>
      </c>
      <c r="L202" s="9" t="e">
        <f ca="1"/>
        <v>#NAME?</v>
      </c>
      <c r="M202" s="9" t="e">
        <f ca="1"/>
        <v>#NAME?</v>
      </c>
      <c r="N202" s="9" t="e">
        <f ca="1"/>
        <v>#NAME?</v>
      </c>
      <c r="O202" s="1"/>
      <c r="P202" s="1" t="e">
        <f ca="1"/>
        <v>#NAME?</v>
      </c>
      <c r="Q202" s="1"/>
      <c r="R202" s="1"/>
    </row>
    <row r="203" spans="1:18" x14ac:dyDescent="0.2">
      <c r="A203" s="2" t="str">
        <f ca="1">IFERROR(__xludf.DUMMYFUNCTION("""COMPUTED_VALUE"""),"Paladius")</f>
        <v>Paladius</v>
      </c>
      <c r="B203" s="2" t="str">
        <f ca="1">IFERROR(__xludf.DUMMYFUNCTION("""COMPUTED_VALUE"""),"Katress")</f>
        <v>Katress</v>
      </c>
      <c r="L203" s="9" t="e">
        <f ca="1"/>
        <v>#NAME?</v>
      </c>
      <c r="M203" s="9" t="e">
        <f ca="1"/>
        <v>#NAME?</v>
      </c>
      <c r="N203" s="9" t="e">
        <f ca="1"/>
        <v>#NAME?</v>
      </c>
      <c r="O203" s="1"/>
      <c r="P203" s="1" t="e">
        <f ca="1"/>
        <v>#NAME?</v>
      </c>
      <c r="Q203" s="1"/>
      <c r="R203" s="1"/>
    </row>
    <row r="204" spans="1:18" x14ac:dyDescent="0.2">
      <c r="A204" s="2" t="str">
        <f ca="1">IFERROR(__xludf.DUMMYFUNCTION("""COMPUTED_VALUE"""),"Paladius")</f>
        <v>Paladius</v>
      </c>
      <c r="B204" s="2" t="str">
        <f ca="1">IFERROR(__xludf.DUMMYFUNCTION("""COMPUTED_VALUE"""),"Blazehowl Noct")</f>
        <v>Blazehowl Noct</v>
      </c>
      <c r="L204" s="9" t="e">
        <f ca="1"/>
        <v>#NAME?</v>
      </c>
      <c r="M204" s="9" t="e">
        <f ca="1"/>
        <v>#NAME?</v>
      </c>
      <c r="N204" s="9" t="e">
        <f ca="1"/>
        <v>#NAME?</v>
      </c>
      <c r="O204" s="1"/>
      <c r="P204" s="1" t="e">
        <f ca="1"/>
        <v>#NAME?</v>
      </c>
      <c r="Q204" s="1"/>
      <c r="R204" s="1"/>
    </row>
    <row r="205" spans="1:18" x14ac:dyDescent="0.2">
      <c r="A205" s="2" t="str">
        <f ca="1">IFERROR(__xludf.DUMMYFUNCTION("""COMPUTED_VALUE"""),"Necromus")</f>
        <v>Necromus</v>
      </c>
      <c r="B205" s="2" t="str">
        <f ca="1">IFERROR(__xludf.DUMMYFUNCTION("""COMPUTED_VALUE"""),"Univolt")</f>
        <v>Univolt</v>
      </c>
      <c r="L205" s="9" t="e">
        <f ca="1"/>
        <v>#NAME?</v>
      </c>
      <c r="M205" s="9" t="e">
        <f ca="1"/>
        <v>#NAME?</v>
      </c>
      <c r="N205" s="9" t="e">
        <f ca="1"/>
        <v>#NAME?</v>
      </c>
      <c r="O205" s="1"/>
      <c r="P205" s="1" t="e">
        <f ca="1"/>
        <v>#NAME?</v>
      </c>
      <c r="Q205" s="1"/>
      <c r="R205" s="1"/>
    </row>
    <row r="206" spans="1:18" x14ac:dyDescent="0.2">
      <c r="A206" s="2" t="str">
        <f ca="1">IFERROR(__xludf.DUMMYFUNCTION("""COMPUTED_VALUE"""),"Necromus")</f>
        <v>Necromus</v>
      </c>
      <c r="B206" s="2" t="str">
        <f ca="1">IFERROR(__xludf.DUMMYFUNCTION("""COMPUTED_VALUE"""),"Katress")</f>
        <v>Katress</v>
      </c>
      <c r="L206" s="9" t="e">
        <f ca="1"/>
        <v>#NAME?</v>
      </c>
      <c r="M206" s="9" t="e">
        <f ca="1"/>
        <v>#NAME?</v>
      </c>
      <c r="N206" s="9" t="e">
        <f ca="1"/>
        <v>#NAME?</v>
      </c>
      <c r="O206" s="1"/>
      <c r="P206" s="1" t="e">
        <f ca="1"/>
        <v>#NAME?</v>
      </c>
      <c r="Q206" s="1"/>
      <c r="R206" s="1"/>
    </row>
    <row r="207" spans="1:18" x14ac:dyDescent="0.2">
      <c r="A207" s="2" t="str">
        <f ca="1">IFERROR(__xludf.DUMMYFUNCTION("""COMPUTED_VALUE"""),"Necromus")</f>
        <v>Necromus</v>
      </c>
      <c r="B207" s="2" t="str">
        <f ca="1">IFERROR(__xludf.DUMMYFUNCTION("""COMPUTED_VALUE"""),"Blazehowl")</f>
        <v>Blazehowl</v>
      </c>
      <c r="L207" s="9" t="e">
        <f ca="1"/>
        <v>#NAME?</v>
      </c>
      <c r="M207" s="9" t="e">
        <f ca="1"/>
        <v>#NAME?</v>
      </c>
      <c r="N207" s="9" t="e">
        <f ca="1"/>
        <v>#NAME?</v>
      </c>
      <c r="O207" s="1"/>
      <c r="P207" s="1" t="e">
        <f ca="1"/>
        <v>#NAME?</v>
      </c>
      <c r="Q207" s="1"/>
      <c r="R207" s="1"/>
    </row>
    <row r="208" spans="1:18" x14ac:dyDescent="0.2">
      <c r="A208" s="2" t="str">
        <f ca="1">IFERROR(__xludf.DUMMYFUNCTION("""COMPUTED_VALUE"""),"Frostallion")</f>
        <v>Frostallion</v>
      </c>
      <c r="B208" s="2" t="str">
        <f ca="1">IFERROR(__xludf.DUMMYFUNCTION("""COMPUTED_VALUE"""),"Vanwyrm")</f>
        <v>Vanwyrm</v>
      </c>
      <c r="L208" s="9" t="e">
        <f ca="1"/>
        <v>#NAME?</v>
      </c>
      <c r="M208" s="9" t="e">
        <f ca="1"/>
        <v>#NAME?</v>
      </c>
      <c r="N208" s="9" t="e">
        <f ca="1"/>
        <v>#NAME?</v>
      </c>
      <c r="O208" s="1"/>
      <c r="P208" s="1" t="e">
        <f ca="1"/>
        <v>#NAME?</v>
      </c>
      <c r="Q208" s="1"/>
      <c r="R208" s="1"/>
    </row>
    <row r="209" spans="1:18" x14ac:dyDescent="0.2">
      <c r="A209" s="2" t="str">
        <f ca="1">IFERROR(__xludf.DUMMYFUNCTION("""COMPUTED_VALUE"""),"Frostallion")</f>
        <v>Frostallion</v>
      </c>
      <c r="B209" s="2" t="str">
        <f ca="1">IFERROR(__xludf.DUMMYFUNCTION("""COMPUTED_VALUE"""),"Bushi")</f>
        <v>Bushi</v>
      </c>
      <c r="L209" s="9" t="e">
        <f ca="1"/>
        <v>#NAME?</v>
      </c>
      <c r="M209" s="9" t="e">
        <f ca="1"/>
        <v>#NAME?</v>
      </c>
      <c r="N209" s="9" t="e">
        <f ca="1"/>
        <v>#NAME?</v>
      </c>
      <c r="O209" s="1"/>
      <c r="P209" s="1" t="e">
        <f ca="1"/>
        <v>#NAME?</v>
      </c>
      <c r="Q209" s="1"/>
      <c r="R209" s="1"/>
    </row>
    <row r="210" spans="1:18" x14ac:dyDescent="0.2">
      <c r="A210" s="2" t="str">
        <f ca="1">IFERROR(__xludf.DUMMYFUNCTION("""COMPUTED_VALUE"""),"Frostallion Noct")</f>
        <v>Frostallion Noct</v>
      </c>
      <c r="B210" s="2" t="str">
        <f ca="1">IFERROR(__xludf.DUMMYFUNCTION("""COMPUTED_VALUE"""),"Univolt")</f>
        <v>Univolt</v>
      </c>
      <c r="L210" s="9" t="e">
        <f ca="1"/>
        <v>#NAME?</v>
      </c>
      <c r="M210" s="9" t="e">
        <f ca="1"/>
        <v>#NAME?</v>
      </c>
      <c r="N210" s="9" t="e">
        <f ca="1"/>
        <v>#NAME?</v>
      </c>
      <c r="O210" s="1"/>
      <c r="P210" s="1" t="e">
        <f ca="1"/>
        <v>#NAME?</v>
      </c>
      <c r="Q210" s="1"/>
      <c r="R210" s="1"/>
    </row>
    <row r="211" spans="1:18" x14ac:dyDescent="0.2">
      <c r="A211" s="2" t="str">
        <f ca="1">IFERROR(__xludf.DUMMYFUNCTION("""COMPUTED_VALUE"""),"Frostallion Noct")</f>
        <v>Frostallion Noct</v>
      </c>
      <c r="B211" s="2" t="str">
        <f ca="1">IFERROR(__xludf.DUMMYFUNCTION("""COMPUTED_VALUE"""),"Vanwyrm")</f>
        <v>Vanwyrm</v>
      </c>
      <c r="L211" s="9" t="e">
        <f ca="1"/>
        <v>#NAME?</v>
      </c>
      <c r="M211" s="9" t="e">
        <f ca="1"/>
        <v>#NAME?</v>
      </c>
      <c r="N211" s="9" t="e">
        <f ca="1"/>
        <v>#NAME?</v>
      </c>
      <c r="O211" s="1"/>
      <c r="P211" s="1" t="e">
        <f ca="1"/>
        <v>#NAME?</v>
      </c>
      <c r="Q211" s="1"/>
      <c r="R211" s="1"/>
    </row>
    <row r="212" spans="1:18" x14ac:dyDescent="0.2">
      <c r="A212" s="2" t="str">
        <f ca="1">IFERROR(__xludf.DUMMYFUNCTION("""COMPUTED_VALUE"""),"Frostallion Noct")</f>
        <v>Frostallion Noct</v>
      </c>
      <c r="B212" s="2" t="str">
        <f ca="1">IFERROR(__xludf.DUMMYFUNCTION("""COMPUTED_VALUE"""),"Blazehowl Noct")</f>
        <v>Blazehowl Noct</v>
      </c>
      <c r="L212" s="9" t="e">
        <f ca="1"/>
        <v>#NAME?</v>
      </c>
      <c r="M212" s="9" t="e">
        <f ca="1"/>
        <v>#NAME?</v>
      </c>
      <c r="N212" s="9" t="e">
        <f ca="1"/>
        <v>#NAME?</v>
      </c>
      <c r="O212" s="1"/>
      <c r="P212" s="1" t="e">
        <f ca="1"/>
        <v>#NAME?</v>
      </c>
      <c r="Q212" s="1"/>
      <c r="R212" s="1"/>
    </row>
    <row r="213" spans="1:18" x14ac:dyDescent="0.2">
      <c r="A213" s="2" t="str">
        <f ca="1">IFERROR(__xludf.DUMMYFUNCTION("""COMPUTED_VALUE"""),"Jetragon")</f>
        <v>Jetragon</v>
      </c>
      <c r="B213" s="2" t="str">
        <f ca="1">IFERROR(__xludf.DUMMYFUNCTION("""COMPUTED_VALUE"""),"Univolt")</f>
        <v>Univolt</v>
      </c>
      <c r="L213" s="9" t="e">
        <f ca="1"/>
        <v>#NAME?</v>
      </c>
      <c r="M213" s="9" t="e">
        <f ca="1"/>
        <v>#NAME?</v>
      </c>
      <c r="N213" s="9" t="e">
        <f ca="1"/>
        <v>#NAME?</v>
      </c>
      <c r="O213" s="1"/>
      <c r="P213" s="1" t="e">
        <f ca="1"/>
        <v>#NAME?</v>
      </c>
      <c r="Q213" s="1"/>
      <c r="R213" s="1"/>
    </row>
    <row r="214" spans="1:18" x14ac:dyDescent="0.2">
      <c r="A214" s="2" t="str">
        <f ca="1">IFERROR(__xludf.DUMMYFUNCTION("""COMPUTED_VALUE"""),"Jetragon")</f>
        <v>Jetragon</v>
      </c>
      <c r="B214" s="2" t="str">
        <f ca="1">IFERROR(__xludf.DUMMYFUNCTION("""COMPUTED_VALUE"""),"Vanwyrm")</f>
        <v>Vanwyrm</v>
      </c>
      <c r="L214" s="9" t="e">
        <f ca="1"/>
        <v>#NAME?</v>
      </c>
      <c r="M214" s="9" t="e">
        <f ca="1"/>
        <v>#NAME?</v>
      </c>
      <c r="N214" s="9" t="e">
        <f ca="1"/>
        <v>#NAME?</v>
      </c>
      <c r="O214" s="1"/>
      <c r="P214" s="1" t="e">
        <f ca="1"/>
        <v>#NAME?</v>
      </c>
      <c r="Q214" s="1"/>
      <c r="R214" s="1"/>
    </row>
    <row r="215" spans="1:18" x14ac:dyDescent="0.2">
      <c r="A215" s="2" t="str">
        <f ca="1">IFERROR(__xludf.DUMMYFUNCTION("""COMPUTED_VALUE"""),"Jetragon")</f>
        <v>Jetragon</v>
      </c>
      <c r="B215" s="2" t="str">
        <f ca="1">IFERROR(__xludf.DUMMYFUNCTION("""COMPUTED_VALUE"""),"Blazehowl Noct")</f>
        <v>Blazehowl Noct</v>
      </c>
      <c r="L215" s="9" t="e">
        <f ca="1"/>
        <v>#NAME?</v>
      </c>
      <c r="M215" s="9" t="e">
        <f ca="1"/>
        <v>#NAME?</v>
      </c>
      <c r="N215" s="9" t="e">
        <f ca="1"/>
        <v>#NAME?</v>
      </c>
      <c r="O215" s="1"/>
      <c r="P215" s="1" t="e">
        <f ca="1"/>
        <v>#NAME?</v>
      </c>
      <c r="Q215" s="1"/>
      <c r="R215" s="1"/>
    </row>
    <row r="216" spans="1:18" x14ac:dyDescent="0.2">
      <c r="L216" s="1" t="e">
        <f ca="1"/>
        <v>#NAME?</v>
      </c>
      <c r="M216" s="1" t="e">
        <f ca="1"/>
        <v>#NAME?</v>
      </c>
      <c r="N216" s="9" t="e">
        <f ca="1"/>
        <v>#NAME?</v>
      </c>
      <c r="O216" s="1"/>
      <c r="P216" s="1" t="e">
        <f ca="1"/>
        <v>#NAME?</v>
      </c>
      <c r="Q216" s="1"/>
      <c r="R216" s="1"/>
    </row>
    <row r="217" spans="1:18" x14ac:dyDescent="0.2">
      <c r="L217" s="1" t="e">
        <f ca="1"/>
        <v>#NAME?</v>
      </c>
      <c r="M217" s="1" t="e">
        <f ca="1"/>
        <v>#NAME?</v>
      </c>
      <c r="N217" s="9" t="e">
        <f ca="1"/>
        <v>#NAME?</v>
      </c>
      <c r="O217" s="1"/>
      <c r="P217" s="1" t="e">
        <f ca="1"/>
        <v>#NAME?</v>
      </c>
      <c r="Q217" s="1"/>
      <c r="R217" s="1"/>
    </row>
    <row r="218" spans="1:18" x14ac:dyDescent="0.2">
      <c r="L218" s="1" t="e">
        <f ca="1"/>
        <v>#NAME?</v>
      </c>
      <c r="M218" s="1" t="e">
        <f ca="1"/>
        <v>#NAME?</v>
      </c>
      <c r="N218" s="9" t="e">
        <f ca="1"/>
        <v>#NAME?</v>
      </c>
      <c r="O218" s="1"/>
      <c r="P218" s="1" t="e">
        <f ca="1"/>
        <v>#NAME?</v>
      </c>
      <c r="Q218" s="1"/>
      <c r="R218" s="1"/>
    </row>
    <row r="219" spans="1:18" x14ac:dyDescent="0.2">
      <c r="L219" s="1" t="e">
        <f ca="1"/>
        <v>#NAME?</v>
      </c>
      <c r="M219" s="1" t="e">
        <f ca="1"/>
        <v>#NAME?</v>
      </c>
      <c r="N219" s="9" t="e">
        <f ca="1"/>
        <v>#NAME?</v>
      </c>
      <c r="O219" s="1"/>
      <c r="P219" s="1" t="e">
        <f ca="1"/>
        <v>#NAME?</v>
      </c>
      <c r="Q219" s="1"/>
      <c r="R219" s="1"/>
    </row>
    <row r="220" spans="1:18" x14ac:dyDescent="0.2">
      <c r="L220" s="1" t="e">
        <f ca="1"/>
        <v>#NAME?</v>
      </c>
      <c r="M220" s="1" t="e">
        <f ca="1"/>
        <v>#NAME?</v>
      </c>
      <c r="N220" s="9" t="e">
        <f ca="1"/>
        <v>#NAME?</v>
      </c>
      <c r="O220" s="1"/>
      <c r="P220" s="1" t="e">
        <f ca="1"/>
        <v>#NAME?</v>
      </c>
      <c r="Q220" s="1"/>
      <c r="R220" s="1"/>
    </row>
    <row r="221" spans="1:18" x14ac:dyDescent="0.2">
      <c r="L221" s="1" t="e">
        <f ca="1"/>
        <v>#NAME?</v>
      </c>
      <c r="M221" s="1" t="e">
        <f ca="1"/>
        <v>#NAME?</v>
      </c>
      <c r="N221" s="9" t="e">
        <f ca="1"/>
        <v>#NAME?</v>
      </c>
      <c r="O221" s="1"/>
      <c r="P221" s="1" t="e">
        <f ca="1"/>
        <v>#NAME?</v>
      </c>
      <c r="Q221" s="1"/>
      <c r="R221" s="1"/>
    </row>
    <row r="222" spans="1:18" x14ac:dyDescent="0.2">
      <c r="L222" s="1" t="e">
        <f ca="1"/>
        <v>#NAME?</v>
      </c>
      <c r="M222" s="1" t="e">
        <f ca="1"/>
        <v>#NAME?</v>
      </c>
      <c r="N222" s="9" t="e">
        <f ca="1"/>
        <v>#NAME?</v>
      </c>
      <c r="O222" s="1"/>
      <c r="P222" s="1" t="e">
        <f ca="1"/>
        <v>#NAME?</v>
      </c>
      <c r="Q222" s="1"/>
      <c r="R222" s="1"/>
    </row>
    <row r="223" spans="1:18" x14ac:dyDescent="0.2">
      <c r="L223" s="1" t="e">
        <f ca="1"/>
        <v>#NAME?</v>
      </c>
      <c r="M223" s="1" t="e">
        <f ca="1"/>
        <v>#NAME?</v>
      </c>
      <c r="N223" s="9" t="e">
        <f ca="1"/>
        <v>#NAME?</v>
      </c>
      <c r="O223" s="1"/>
      <c r="P223" s="1" t="e">
        <f ca="1"/>
        <v>#NAME?</v>
      </c>
      <c r="Q223" s="1"/>
      <c r="R223" s="1"/>
    </row>
    <row r="224" spans="1:18" x14ac:dyDescent="0.2">
      <c r="L224" s="1" t="e">
        <f ca="1"/>
        <v>#NAME?</v>
      </c>
      <c r="M224" s="1" t="e">
        <f ca="1"/>
        <v>#NAME?</v>
      </c>
      <c r="N224" s="9" t="e">
        <f ca="1"/>
        <v>#NAME?</v>
      </c>
      <c r="O224" s="1"/>
      <c r="P224" s="1" t="e">
        <f ca="1"/>
        <v>#NAME?</v>
      </c>
      <c r="Q224" s="1"/>
      <c r="R224" s="1"/>
    </row>
    <row r="225" spans="12:18" x14ac:dyDescent="0.2">
      <c r="L225" s="1" t="e">
        <f ca="1"/>
        <v>#NAME?</v>
      </c>
      <c r="M225" s="1" t="e">
        <f ca="1"/>
        <v>#NAME?</v>
      </c>
      <c r="N225" s="9" t="e">
        <f ca="1"/>
        <v>#NAME?</v>
      </c>
      <c r="O225" s="1"/>
      <c r="P225" s="1" t="e">
        <f ca="1"/>
        <v>#NAME?</v>
      </c>
      <c r="Q225" s="1"/>
      <c r="R225" s="1"/>
    </row>
    <row r="226" spans="12:18" x14ac:dyDescent="0.2">
      <c r="L226" s="1" t="e">
        <f ca="1"/>
        <v>#NAME?</v>
      </c>
      <c r="M226" s="1" t="e">
        <f ca="1"/>
        <v>#NAME?</v>
      </c>
      <c r="N226" s="9" t="e">
        <f ca="1"/>
        <v>#NAME?</v>
      </c>
      <c r="O226" s="1"/>
      <c r="P226" s="1" t="e">
        <f ca="1"/>
        <v>#NAME?</v>
      </c>
      <c r="Q226" s="1"/>
      <c r="R226" s="1"/>
    </row>
    <row r="227" spans="12:18" x14ac:dyDescent="0.2">
      <c r="L227" s="1" t="e">
        <f ca="1"/>
        <v>#NAME?</v>
      </c>
      <c r="M227" s="1" t="e">
        <f ca="1"/>
        <v>#NAME?</v>
      </c>
      <c r="N227" s="9" t="e">
        <f ca="1"/>
        <v>#NAME?</v>
      </c>
      <c r="O227" s="1"/>
      <c r="P227" s="1" t="e">
        <f ca="1"/>
        <v>#NAME?</v>
      </c>
      <c r="Q227" s="1"/>
      <c r="R227" s="1"/>
    </row>
    <row r="228" spans="12:18" x14ac:dyDescent="0.2">
      <c r="L228" s="1" t="e">
        <f ca="1"/>
        <v>#NAME?</v>
      </c>
      <c r="M228" s="1" t="e">
        <f ca="1"/>
        <v>#NAME?</v>
      </c>
      <c r="N228" s="9" t="e">
        <f ca="1"/>
        <v>#NAME?</v>
      </c>
      <c r="O228" s="1"/>
      <c r="P228" s="1" t="e">
        <f ca="1"/>
        <v>#NAME?</v>
      </c>
      <c r="Q228" s="1"/>
      <c r="R228" s="1"/>
    </row>
    <row r="229" spans="12:18" x14ac:dyDescent="0.2">
      <c r="L229" s="1" t="e">
        <f ca="1"/>
        <v>#NAME?</v>
      </c>
      <c r="M229" s="1" t="e">
        <f ca="1"/>
        <v>#NAME?</v>
      </c>
      <c r="N229" s="9" t="e">
        <f ca="1"/>
        <v>#NAME?</v>
      </c>
      <c r="O229" s="1"/>
      <c r="P229" s="1" t="e">
        <f ca="1"/>
        <v>#NAME?</v>
      </c>
      <c r="Q229" s="1"/>
      <c r="R229" s="1"/>
    </row>
    <row r="230" spans="12:18" x14ac:dyDescent="0.2">
      <c r="L230" s="1" t="e">
        <f ca="1"/>
        <v>#NAME?</v>
      </c>
      <c r="M230" s="1" t="e">
        <f ca="1"/>
        <v>#NAME?</v>
      </c>
      <c r="N230" s="9" t="e">
        <f ca="1"/>
        <v>#NAME?</v>
      </c>
      <c r="O230" s="1"/>
      <c r="P230" s="1" t="e">
        <f ca="1"/>
        <v>#NAME?</v>
      </c>
      <c r="Q230" s="1"/>
      <c r="R230" s="1"/>
    </row>
    <row r="231" spans="12:18" x14ac:dyDescent="0.2">
      <c r="L231" s="1" t="e">
        <f ca="1"/>
        <v>#NAME?</v>
      </c>
      <c r="M231" s="1" t="e">
        <f ca="1"/>
        <v>#NAME?</v>
      </c>
      <c r="N231" s="9" t="e">
        <f ca="1"/>
        <v>#NAME?</v>
      </c>
      <c r="O231" s="1"/>
      <c r="P231" s="1" t="e">
        <f ca="1"/>
        <v>#NAME?</v>
      </c>
      <c r="Q231" s="1"/>
      <c r="R231" s="1"/>
    </row>
    <row r="232" spans="12:18" x14ac:dyDescent="0.2">
      <c r="L232" s="1" t="e">
        <f ca="1"/>
        <v>#NAME?</v>
      </c>
      <c r="M232" s="1" t="e">
        <f ca="1"/>
        <v>#NAME?</v>
      </c>
      <c r="N232" s="9" t="e">
        <f ca="1"/>
        <v>#NAME?</v>
      </c>
      <c r="O232" s="1"/>
      <c r="P232" s="1" t="e">
        <f ca="1"/>
        <v>#NAME?</v>
      </c>
      <c r="Q232" s="1"/>
      <c r="R232" s="1"/>
    </row>
    <row r="233" spans="12:18" x14ac:dyDescent="0.2">
      <c r="L233" s="1" t="e">
        <f ca="1"/>
        <v>#NAME?</v>
      </c>
      <c r="M233" s="1" t="e">
        <f ca="1"/>
        <v>#NAME?</v>
      </c>
      <c r="N233" s="9" t="e">
        <f ca="1"/>
        <v>#NAME?</v>
      </c>
      <c r="O233" s="1"/>
      <c r="P233" s="1" t="e">
        <f ca="1"/>
        <v>#NAME?</v>
      </c>
      <c r="Q233" s="1"/>
      <c r="R233" s="1"/>
    </row>
    <row r="234" spans="12:18" x14ac:dyDescent="0.2">
      <c r="L234" s="1" t="e">
        <f ca="1"/>
        <v>#NAME?</v>
      </c>
      <c r="M234" s="1" t="e">
        <f ca="1"/>
        <v>#NAME?</v>
      </c>
      <c r="N234" s="9" t="e">
        <f ca="1"/>
        <v>#NAME?</v>
      </c>
      <c r="O234" s="1"/>
      <c r="P234" s="1" t="e">
        <f ca="1"/>
        <v>#NAME?</v>
      </c>
      <c r="Q234" s="1"/>
      <c r="R234" s="1"/>
    </row>
    <row r="235" spans="12:18" x14ac:dyDescent="0.2">
      <c r="L235" s="1" t="e">
        <f ca="1"/>
        <v>#NAME?</v>
      </c>
      <c r="M235" s="1" t="e">
        <f ca="1"/>
        <v>#NAME?</v>
      </c>
      <c r="N235" s="9" t="e">
        <f ca="1"/>
        <v>#NAME?</v>
      </c>
      <c r="O235" s="1"/>
      <c r="P235" s="1" t="e">
        <f ca="1"/>
        <v>#NAME?</v>
      </c>
      <c r="Q235" s="1"/>
      <c r="R235" s="1"/>
    </row>
    <row r="236" spans="12:18" x14ac:dyDescent="0.2">
      <c r="L236" s="1" t="e">
        <f ca="1"/>
        <v>#NAME?</v>
      </c>
      <c r="M236" s="1" t="e">
        <f ca="1"/>
        <v>#NAME?</v>
      </c>
      <c r="N236" s="9" t="e">
        <f ca="1"/>
        <v>#NAME?</v>
      </c>
      <c r="O236" s="1"/>
      <c r="P236" s="1" t="e">
        <f ca="1"/>
        <v>#NAME?</v>
      </c>
      <c r="Q236" s="1"/>
      <c r="R236" s="1"/>
    </row>
    <row r="237" spans="12:18" x14ac:dyDescent="0.2">
      <c r="L237" s="1" t="e">
        <f ca="1"/>
        <v>#NAME?</v>
      </c>
      <c r="M237" s="1" t="e">
        <f ca="1"/>
        <v>#NAME?</v>
      </c>
      <c r="N237" s="9" t="e">
        <f ca="1"/>
        <v>#NAME?</v>
      </c>
      <c r="O237" s="1"/>
      <c r="P237" s="1" t="e">
        <f ca="1"/>
        <v>#NAME?</v>
      </c>
      <c r="Q237" s="1"/>
      <c r="R237" s="1"/>
    </row>
    <row r="238" spans="12:18" x14ac:dyDescent="0.2">
      <c r="L238" s="1" t="e">
        <f ca="1"/>
        <v>#NAME?</v>
      </c>
      <c r="M238" s="1" t="e">
        <f ca="1"/>
        <v>#NAME?</v>
      </c>
      <c r="N238" s="9" t="e">
        <f ca="1"/>
        <v>#NAME?</v>
      </c>
      <c r="O238" s="1"/>
      <c r="P238" s="1" t="e">
        <f ca="1"/>
        <v>#NAME?</v>
      </c>
      <c r="Q238" s="1"/>
      <c r="R238" s="1"/>
    </row>
    <row r="239" spans="12:18" x14ac:dyDescent="0.2">
      <c r="L239" s="1" t="e">
        <f ca="1"/>
        <v>#NAME?</v>
      </c>
      <c r="M239" s="1" t="e">
        <f ca="1"/>
        <v>#NAME?</v>
      </c>
      <c r="N239" s="9" t="e">
        <f ca="1"/>
        <v>#NAME?</v>
      </c>
      <c r="O239" s="1"/>
      <c r="P239" s="1" t="e">
        <f ca="1"/>
        <v>#NAME?</v>
      </c>
      <c r="Q239" s="1"/>
      <c r="R239" s="1"/>
    </row>
    <row r="240" spans="12:18" x14ac:dyDescent="0.2">
      <c r="L240" s="1" t="e">
        <f ca="1"/>
        <v>#NAME?</v>
      </c>
      <c r="M240" s="1" t="e">
        <f ca="1"/>
        <v>#NAME?</v>
      </c>
      <c r="N240" s="9" t="e">
        <f ca="1"/>
        <v>#NAME?</v>
      </c>
      <c r="O240" s="1"/>
      <c r="P240" s="1" t="e">
        <f ca="1"/>
        <v>#NAME?</v>
      </c>
      <c r="Q240" s="1"/>
      <c r="R240" s="1"/>
    </row>
    <row r="241" spans="12:18" x14ac:dyDescent="0.2">
      <c r="L241" s="1" t="e">
        <f ca="1"/>
        <v>#NAME?</v>
      </c>
      <c r="M241" s="1" t="e">
        <f ca="1"/>
        <v>#NAME?</v>
      </c>
      <c r="N241" s="9" t="e">
        <f ca="1"/>
        <v>#NAME?</v>
      </c>
      <c r="O241" s="1"/>
      <c r="P241" s="1" t="e">
        <f ca="1"/>
        <v>#NAME?</v>
      </c>
      <c r="Q241" s="1"/>
      <c r="R241" s="1"/>
    </row>
    <row r="242" spans="12:18" x14ac:dyDescent="0.2">
      <c r="L242" s="1" t="e">
        <f ca="1"/>
        <v>#NAME?</v>
      </c>
      <c r="M242" s="1" t="e">
        <f ca="1"/>
        <v>#NAME?</v>
      </c>
      <c r="N242" s="9" t="e">
        <f ca="1"/>
        <v>#NAME?</v>
      </c>
      <c r="O242" s="1"/>
      <c r="P242" s="1" t="e">
        <f ca="1"/>
        <v>#NAME?</v>
      </c>
      <c r="Q242" s="1"/>
      <c r="R242" s="1"/>
    </row>
    <row r="243" spans="12:18" x14ac:dyDescent="0.2">
      <c r="L243" s="1" t="e">
        <f ca="1"/>
        <v>#NAME?</v>
      </c>
      <c r="M243" s="1" t="e">
        <f ca="1"/>
        <v>#NAME?</v>
      </c>
      <c r="N243" s="9" t="e">
        <f ca="1"/>
        <v>#NAME?</v>
      </c>
      <c r="O243" s="1"/>
      <c r="P243" s="1" t="e">
        <f ca="1"/>
        <v>#NAME?</v>
      </c>
      <c r="Q243" s="1"/>
      <c r="R243" s="1"/>
    </row>
    <row r="244" spans="12:18" x14ac:dyDescent="0.2">
      <c r="L244" s="1" t="e">
        <f ca="1"/>
        <v>#NAME?</v>
      </c>
      <c r="M244" s="1" t="e">
        <f ca="1"/>
        <v>#NAME?</v>
      </c>
      <c r="N244" s="9" t="e">
        <f ca="1"/>
        <v>#NAME?</v>
      </c>
      <c r="O244" s="1"/>
      <c r="P244" s="1" t="e">
        <f ca="1"/>
        <v>#NAME?</v>
      </c>
      <c r="Q244" s="1"/>
      <c r="R244" s="1"/>
    </row>
    <row r="245" spans="12:18" x14ac:dyDescent="0.2">
      <c r="L245" s="1" t="e">
        <f ca="1"/>
        <v>#NAME?</v>
      </c>
      <c r="M245" s="1" t="e">
        <f ca="1"/>
        <v>#NAME?</v>
      </c>
      <c r="N245" s="9" t="e">
        <f ca="1"/>
        <v>#NAME?</v>
      </c>
      <c r="O245" s="1"/>
      <c r="P245" s="1" t="e">
        <f ca="1"/>
        <v>#NAME?</v>
      </c>
      <c r="Q245" s="1"/>
      <c r="R245" s="1"/>
    </row>
    <row r="246" spans="12:18" x14ac:dyDescent="0.2">
      <c r="L246" s="1" t="e">
        <f ca="1"/>
        <v>#NAME?</v>
      </c>
      <c r="M246" s="1" t="e">
        <f ca="1"/>
        <v>#NAME?</v>
      </c>
      <c r="N246" s="9" t="e">
        <f ca="1"/>
        <v>#NAME?</v>
      </c>
      <c r="O246" s="1"/>
      <c r="P246" s="1" t="e">
        <f ca="1"/>
        <v>#NAME?</v>
      </c>
      <c r="Q246" s="1"/>
      <c r="R246" s="1"/>
    </row>
    <row r="247" spans="12:18" x14ac:dyDescent="0.2">
      <c r="L247" s="1" t="e">
        <f ca="1"/>
        <v>#NAME?</v>
      </c>
      <c r="M247" s="1" t="e">
        <f ca="1"/>
        <v>#NAME?</v>
      </c>
      <c r="N247" s="9" t="e">
        <f ca="1"/>
        <v>#NAME?</v>
      </c>
      <c r="O247" s="1"/>
      <c r="P247" s="1" t="e">
        <f ca="1"/>
        <v>#NAME?</v>
      </c>
      <c r="Q247" s="1"/>
      <c r="R247" s="1"/>
    </row>
    <row r="248" spans="12:18" x14ac:dyDescent="0.2">
      <c r="L248" s="1" t="e">
        <f ca="1"/>
        <v>#NAME?</v>
      </c>
      <c r="M248" s="1" t="e">
        <f ca="1"/>
        <v>#NAME?</v>
      </c>
      <c r="N248" s="9" t="e">
        <f ca="1"/>
        <v>#NAME?</v>
      </c>
      <c r="O248" s="1"/>
      <c r="P248" s="1" t="e">
        <f ca="1"/>
        <v>#NAME?</v>
      </c>
      <c r="Q248" s="1"/>
      <c r="R248" s="1"/>
    </row>
    <row r="249" spans="12:18" x14ac:dyDescent="0.2">
      <c r="L249" s="1" t="e">
        <f ca="1"/>
        <v>#NAME?</v>
      </c>
      <c r="M249" s="1" t="e">
        <f ca="1"/>
        <v>#NAME?</v>
      </c>
      <c r="N249" s="9" t="e">
        <f ca="1"/>
        <v>#NAME?</v>
      </c>
      <c r="O249" s="1"/>
      <c r="P249" s="1" t="e">
        <f ca="1"/>
        <v>#NAME?</v>
      </c>
      <c r="Q249" s="1"/>
      <c r="R249" s="1"/>
    </row>
    <row r="250" spans="12:18" x14ac:dyDescent="0.2">
      <c r="L250" s="1" t="e">
        <f ca="1"/>
        <v>#NAME?</v>
      </c>
      <c r="M250" s="1" t="e">
        <f ca="1"/>
        <v>#NAME?</v>
      </c>
      <c r="N250" s="9" t="e">
        <f ca="1"/>
        <v>#NAME?</v>
      </c>
      <c r="O250" s="1"/>
      <c r="P250" s="1" t="e">
        <f ca="1"/>
        <v>#NAME?</v>
      </c>
      <c r="Q250" s="1"/>
      <c r="R250" s="1"/>
    </row>
    <row r="251" spans="12:18" x14ac:dyDescent="0.2">
      <c r="L251" s="1" t="e">
        <f ca="1"/>
        <v>#NAME?</v>
      </c>
      <c r="M251" s="1" t="e">
        <f ca="1"/>
        <v>#NAME?</v>
      </c>
      <c r="N251" s="9" t="e">
        <f ca="1"/>
        <v>#NAME?</v>
      </c>
      <c r="O251" s="1"/>
      <c r="P251" s="1" t="e">
        <f ca="1"/>
        <v>#NAME?</v>
      </c>
      <c r="Q251" s="1"/>
      <c r="R251" s="1"/>
    </row>
    <row r="252" spans="12:18" x14ac:dyDescent="0.2">
      <c r="L252" s="1" t="e">
        <f ca="1"/>
        <v>#NAME?</v>
      </c>
      <c r="M252" s="1" t="e">
        <f ca="1"/>
        <v>#NAME?</v>
      </c>
      <c r="N252" s="9" t="e">
        <f ca="1"/>
        <v>#NAME?</v>
      </c>
      <c r="O252" s="1"/>
      <c r="P252" s="1" t="e">
        <f ca="1"/>
        <v>#NAME?</v>
      </c>
      <c r="Q252" s="1"/>
      <c r="R252" s="1"/>
    </row>
    <row r="253" spans="12:18" x14ac:dyDescent="0.2">
      <c r="L253" s="1" t="e">
        <f ca="1"/>
        <v>#NAME?</v>
      </c>
      <c r="M253" s="1" t="e">
        <f ca="1"/>
        <v>#NAME?</v>
      </c>
      <c r="N253" s="9" t="e">
        <f ca="1"/>
        <v>#NAME?</v>
      </c>
      <c r="O253" s="1"/>
      <c r="P253" s="1" t="e">
        <f ca="1"/>
        <v>#NAME?</v>
      </c>
      <c r="Q253" s="1"/>
      <c r="R253" s="1"/>
    </row>
    <row r="254" spans="12:18" x14ac:dyDescent="0.2">
      <c r="L254" s="1" t="e">
        <f ca="1"/>
        <v>#NAME?</v>
      </c>
      <c r="M254" s="1" t="e">
        <f ca="1"/>
        <v>#NAME?</v>
      </c>
      <c r="N254" s="9" t="e">
        <f ca="1"/>
        <v>#NAME?</v>
      </c>
      <c r="O254" s="1"/>
      <c r="P254" s="1" t="e">
        <f ca="1"/>
        <v>#NAME?</v>
      </c>
      <c r="Q254" s="1"/>
      <c r="R254" s="1"/>
    </row>
    <row r="255" spans="12:18" x14ac:dyDescent="0.2">
      <c r="L255" s="1" t="e">
        <f ca="1"/>
        <v>#NAME?</v>
      </c>
      <c r="M255" s="1" t="e">
        <f ca="1"/>
        <v>#NAME?</v>
      </c>
      <c r="N255" s="9" t="e">
        <f ca="1"/>
        <v>#NAME?</v>
      </c>
      <c r="O255" s="1"/>
      <c r="P255" s="1" t="e">
        <f ca="1"/>
        <v>#NAME?</v>
      </c>
      <c r="Q255" s="1"/>
      <c r="R255" s="1"/>
    </row>
    <row r="256" spans="12:18" x14ac:dyDescent="0.2">
      <c r="L256" s="1" t="e">
        <f ca="1"/>
        <v>#NAME?</v>
      </c>
      <c r="M256" s="1" t="e">
        <f ca="1"/>
        <v>#NAME?</v>
      </c>
      <c r="N256" s="9" t="e">
        <f ca="1"/>
        <v>#NAME?</v>
      </c>
      <c r="O256" s="1"/>
      <c r="P256" s="1" t="e">
        <f ca="1"/>
        <v>#NAME?</v>
      </c>
      <c r="Q256" s="1"/>
      <c r="R256" s="1"/>
    </row>
    <row r="257" spans="12:18" x14ac:dyDescent="0.2">
      <c r="L257" s="1" t="e">
        <f ca="1"/>
        <v>#NAME?</v>
      </c>
      <c r="M257" s="1" t="e">
        <f ca="1"/>
        <v>#NAME?</v>
      </c>
      <c r="N257" s="9" t="e">
        <f ca="1"/>
        <v>#NAME?</v>
      </c>
      <c r="O257" s="1"/>
      <c r="P257" s="1" t="e">
        <f ca="1"/>
        <v>#NAME?</v>
      </c>
      <c r="Q257" s="1"/>
      <c r="R257" s="1"/>
    </row>
    <row r="258" spans="12:18" x14ac:dyDescent="0.2">
      <c r="L258" s="1" t="e">
        <f ca="1"/>
        <v>#NAME?</v>
      </c>
      <c r="M258" s="1" t="e">
        <f ca="1"/>
        <v>#NAME?</v>
      </c>
      <c r="N258" s="9" t="e">
        <f ca="1"/>
        <v>#NAME?</v>
      </c>
      <c r="O258" s="1"/>
      <c r="P258" s="1" t="e">
        <f ca="1"/>
        <v>#NAME?</v>
      </c>
      <c r="Q258" s="1"/>
      <c r="R258" s="1"/>
    </row>
    <row r="259" spans="12:18" x14ac:dyDescent="0.2">
      <c r="L259" s="1" t="e">
        <f ca="1"/>
        <v>#NAME?</v>
      </c>
      <c r="M259" s="1" t="e">
        <f ca="1"/>
        <v>#NAME?</v>
      </c>
      <c r="N259" s="9" t="e">
        <f ca="1"/>
        <v>#NAME?</v>
      </c>
      <c r="O259" s="1"/>
      <c r="P259" s="1" t="e">
        <f ca="1"/>
        <v>#NAME?</v>
      </c>
      <c r="Q259" s="1"/>
      <c r="R259" s="1"/>
    </row>
    <row r="260" spans="12:18" x14ac:dyDescent="0.2">
      <c r="L260" s="1" t="e">
        <f ca="1"/>
        <v>#NAME?</v>
      </c>
      <c r="M260" s="1" t="e">
        <f ca="1"/>
        <v>#NAME?</v>
      </c>
      <c r="N260" s="9" t="e">
        <f ca="1"/>
        <v>#NAME?</v>
      </c>
      <c r="O260" s="1"/>
      <c r="P260" s="1" t="e">
        <f ca="1"/>
        <v>#NAME?</v>
      </c>
      <c r="Q260" s="1"/>
      <c r="R260" s="1"/>
    </row>
    <row r="261" spans="12:18" x14ac:dyDescent="0.2">
      <c r="L261" s="1" t="e">
        <f ca="1"/>
        <v>#NAME?</v>
      </c>
      <c r="M261" s="1" t="e">
        <f ca="1"/>
        <v>#NAME?</v>
      </c>
      <c r="N261" s="9" t="e">
        <f ca="1"/>
        <v>#NAME?</v>
      </c>
      <c r="O261" s="1"/>
      <c r="P261" s="1" t="e">
        <f ca="1"/>
        <v>#NAME?</v>
      </c>
      <c r="Q261" s="1"/>
      <c r="R261" s="1"/>
    </row>
    <row r="262" spans="12:18" x14ac:dyDescent="0.2">
      <c r="L262" s="1" t="e">
        <f ca="1"/>
        <v>#NAME?</v>
      </c>
      <c r="M262" s="1" t="e">
        <f ca="1"/>
        <v>#NAME?</v>
      </c>
      <c r="N262" s="9" t="e">
        <f ca="1"/>
        <v>#NAME?</v>
      </c>
      <c r="O262" s="1"/>
      <c r="P262" s="1" t="e">
        <f ca="1"/>
        <v>#NAME?</v>
      </c>
      <c r="Q262" s="1"/>
      <c r="R262" s="1"/>
    </row>
    <row r="263" spans="12:18" x14ac:dyDescent="0.2">
      <c r="L263" s="1" t="e">
        <f ca="1"/>
        <v>#NAME?</v>
      </c>
      <c r="M263" s="1" t="e">
        <f ca="1"/>
        <v>#NAME?</v>
      </c>
      <c r="N263" s="9" t="e">
        <f ca="1"/>
        <v>#NAME?</v>
      </c>
      <c r="O263" s="1"/>
      <c r="P263" s="1" t="e">
        <f ca="1"/>
        <v>#NAME?</v>
      </c>
      <c r="Q263" s="1"/>
      <c r="R263" s="1"/>
    </row>
    <row r="264" spans="12:18" x14ac:dyDescent="0.2">
      <c r="L264" s="1" t="e">
        <f ca="1"/>
        <v>#NAME?</v>
      </c>
      <c r="M264" s="1" t="e">
        <f ca="1"/>
        <v>#NAME?</v>
      </c>
      <c r="N264" s="9" t="e">
        <f ca="1"/>
        <v>#NAME?</v>
      </c>
      <c r="O264" s="1"/>
      <c r="P264" s="1" t="e">
        <f ca="1"/>
        <v>#NAME?</v>
      </c>
      <c r="Q264" s="1"/>
      <c r="R264" s="1"/>
    </row>
    <row r="265" spans="12:18" x14ac:dyDescent="0.2">
      <c r="L265" s="1" t="e">
        <f ca="1"/>
        <v>#NAME?</v>
      </c>
      <c r="M265" s="1" t="e">
        <f ca="1"/>
        <v>#NAME?</v>
      </c>
      <c r="N265" s="9" t="e">
        <f ca="1"/>
        <v>#NAME?</v>
      </c>
      <c r="O265" s="1"/>
      <c r="P265" s="1" t="e">
        <f ca="1"/>
        <v>#NAME?</v>
      </c>
      <c r="Q265" s="1"/>
      <c r="R265" s="1"/>
    </row>
    <row r="266" spans="12:18" x14ac:dyDescent="0.2">
      <c r="L266" s="1" t="e">
        <f ca="1"/>
        <v>#NAME?</v>
      </c>
      <c r="M266" s="1" t="e">
        <f ca="1"/>
        <v>#NAME?</v>
      </c>
      <c r="N266" s="9" t="e">
        <f ca="1"/>
        <v>#NAME?</v>
      </c>
      <c r="O266" s="1"/>
      <c r="P266" s="1" t="e">
        <f ca="1"/>
        <v>#NAME?</v>
      </c>
      <c r="Q266" s="1"/>
      <c r="R266" s="1"/>
    </row>
    <row r="267" spans="12:18" x14ac:dyDescent="0.2">
      <c r="L267" s="1" t="e">
        <f ca="1"/>
        <v>#NAME?</v>
      </c>
      <c r="M267" s="1" t="e">
        <f ca="1"/>
        <v>#NAME?</v>
      </c>
      <c r="N267" s="9" t="e">
        <f ca="1"/>
        <v>#NAME?</v>
      </c>
      <c r="O267" s="1"/>
      <c r="P267" s="1" t="e">
        <f ca="1"/>
        <v>#NAME?</v>
      </c>
      <c r="Q267" s="1"/>
      <c r="R267" s="1"/>
    </row>
    <row r="268" spans="12:18" x14ac:dyDescent="0.2">
      <c r="L268" s="1" t="e">
        <f ca="1"/>
        <v>#NAME?</v>
      </c>
      <c r="M268" s="1" t="e">
        <f ca="1"/>
        <v>#NAME?</v>
      </c>
      <c r="N268" s="9" t="e">
        <f ca="1"/>
        <v>#NAME?</v>
      </c>
      <c r="O268" s="1"/>
      <c r="P268" s="1" t="e">
        <f ca="1"/>
        <v>#NAME?</v>
      </c>
      <c r="Q268" s="1"/>
      <c r="R268" s="1"/>
    </row>
    <row r="269" spans="12:18" x14ac:dyDescent="0.2">
      <c r="L269" s="1" t="e">
        <f ca="1"/>
        <v>#NAME?</v>
      </c>
      <c r="M269" s="1" t="e">
        <f ca="1"/>
        <v>#NAME?</v>
      </c>
      <c r="N269" s="9" t="e">
        <f ca="1"/>
        <v>#NAME?</v>
      </c>
      <c r="O269" s="1"/>
      <c r="P269" s="1" t="e">
        <f ca="1"/>
        <v>#NAME?</v>
      </c>
      <c r="Q269" s="1"/>
      <c r="R269" s="1"/>
    </row>
    <row r="270" spans="12:18" x14ac:dyDescent="0.2">
      <c r="L270" s="1" t="e">
        <f ca="1"/>
        <v>#NAME?</v>
      </c>
      <c r="M270" s="1" t="e">
        <f ca="1"/>
        <v>#NAME?</v>
      </c>
      <c r="N270" s="9" t="e">
        <f ca="1"/>
        <v>#NAME?</v>
      </c>
      <c r="O270" s="1"/>
      <c r="P270" s="1" t="e">
        <f ca="1"/>
        <v>#NAME?</v>
      </c>
      <c r="Q270" s="1"/>
      <c r="R270" s="1"/>
    </row>
    <row r="271" spans="12:18" x14ac:dyDescent="0.2">
      <c r="L271" s="1" t="e">
        <f ca="1"/>
        <v>#NAME?</v>
      </c>
      <c r="M271" s="1" t="e">
        <f ca="1"/>
        <v>#NAME?</v>
      </c>
      <c r="N271" s="9" t="e">
        <f ca="1"/>
        <v>#NAME?</v>
      </c>
      <c r="O271" s="1"/>
      <c r="P271" s="1" t="e">
        <f ca="1"/>
        <v>#NAME?</v>
      </c>
      <c r="Q271" s="1"/>
      <c r="R271" s="1"/>
    </row>
    <row r="272" spans="12:18" x14ac:dyDescent="0.2">
      <c r="L272" s="1" t="e">
        <f ca="1"/>
        <v>#NAME?</v>
      </c>
      <c r="M272" s="1" t="e">
        <f ca="1"/>
        <v>#NAME?</v>
      </c>
      <c r="N272" s="9" t="e">
        <f ca="1"/>
        <v>#NAME?</v>
      </c>
      <c r="O272" s="1"/>
      <c r="P272" s="1" t="e">
        <f ca="1"/>
        <v>#NAME?</v>
      </c>
      <c r="Q272" s="1"/>
      <c r="R272" s="1"/>
    </row>
    <row r="273" spans="12:18" x14ac:dyDescent="0.2">
      <c r="L273" s="1" t="e">
        <f ca="1"/>
        <v>#NAME?</v>
      </c>
      <c r="M273" s="1" t="e">
        <f ca="1"/>
        <v>#NAME?</v>
      </c>
      <c r="N273" s="9" t="e">
        <f ca="1"/>
        <v>#NAME?</v>
      </c>
      <c r="O273" s="1"/>
      <c r="P273" s="1" t="e">
        <f ca="1"/>
        <v>#NAME?</v>
      </c>
      <c r="Q273" s="1"/>
      <c r="R273" s="1"/>
    </row>
    <row r="274" spans="12:18" x14ac:dyDescent="0.2">
      <c r="L274" s="1" t="e">
        <f ca="1"/>
        <v>#NAME?</v>
      </c>
      <c r="M274" s="1" t="e">
        <f ca="1"/>
        <v>#NAME?</v>
      </c>
      <c r="N274" s="9" t="e">
        <f ca="1"/>
        <v>#NAME?</v>
      </c>
      <c r="O274" s="1"/>
      <c r="P274" s="1" t="e">
        <f ca="1"/>
        <v>#NAME?</v>
      </c>
      <c r="Q274" s="1"/>
      <c r="R274" s="1"/>
    </row>
    <row r="275" spans="12:18" x14ac:dyDescent="0.2">
      <c r="L275" s="1" t="e">
        <f ca="1"/>
        <v>#NAME?</v>
      </c>
      <c r="M275" s="1" t="e">
        <f ca="1"/>
        <v>#NAME?</v>
      </c>
      <c r="N275" s="9" t="e">
        <f ca="1"/>
        <v>#NAME?</v>
      </c>
      <c r="O275" s="1"/>
      <c r="P275" s="1" t="e">
        <f ca="1"/>
        <v>#NAME?</v>
      </c>
      <c r="Q275" s="1"/>
      <c r="R275" s="1"/>
    </row>
    <row r="276" spans="12:18" x14ac:dyDescent="0.2">
      <c r="L276" s="1" t="e">
        <f ca="1"/>
        <v>#NAME?</v>
      </c>
      <c r="M276" s="1" t="e">
        <f ca="1"/>
        <v>#NAME?</v>
      </c>
      <c r="N276" s="9" t="e">
        <f ca="1"/>
        <v>#NAME?</v>
      </c>
      <c r="O276" s="1"/>
      <c r="P276" s="1" t="e">
        <f ca="1"/>
        <v>#NAME?</v>
      </c>
      <c r="Q276" s="1"/>
      <c r="R276" s="1"/>
    </row>
    <row r="277" spans="12:18" x14ac:dyDescent="0.2">
      <c r="L277" s="1" t="e">
        <f ca="1"/>
        <v>#NAME?</v>
      </c>
      <c r="M277" s="1" t="e">
        <f ca="1"/>
        <v>#NAME?</v>
      </c>
      <c r="N277" s="9" t="e">
        <f ca="1"/>
        <v>#NAME?</v>
      </c>
      <c r="O277" s="1"/>
      <c r="P277" s="1" t="e">
        <f ca="1"/>
        <v>#NAME?</v>
      </c>
      <c r="Q277" s="1"/>
      <c r="R277" s="1"/>
    </row>
    <row r="278" spans="12:18" x14ac:dyDescent="0.2">
      <c r="L278" s="1" t="e">
        <f ca="1"/>
        <v>#NAME?</v>
      </c>
      <c r="M278" s="1" t="e">
        <f ca="1"/>
        <v>#NAME?</v>
      </c>
      <c r="N278" s="9" t="e">
        <f ca="1"/>
        <v>#NAME?</v>
      </c>
      <c r="O278" s="1"/>
      <c r="P278" s="1" t="e">
        <f ca="1"/>
        <v>#NAME?</v>
      </c>
      <c r="Q278" s="1"/>
      <c r="R278" s="1"/>
    </row>
    <row r="279" spans="12:18" x14ac:dyDescent="0.2">
      <c r="L279" s="1" t="e">
        <f ca="1"/>
        <v>#NAME?</v>
      </c>
      <c r="M279" s="1" t="e">
        <f ca="1"/>
        <v>#NAME?</v>
      </c>
      <c r="N279" s="9" t="e">
        <f ca="1"/>
        <v>#NAME?</v>
      </c>
      <c r="O279" s="1"/>
      <c r="P279" s="1" t="e">
        <f ca="1"/>
        <v>#NAME?</v>
      </c>
      <c r="Q279" s="1"/>
      <c r="R279" s="1"/>
    </row>
    <row r="280" spans="12:18" x14ac:dyDescent="0.2">
      <c r="L280" s="1" t="e">
        <f ca="1"/>
        <v>#NAME?</v>
      </c>
      <c r="M280" s="1" t="e">
        <f ca="1"/>
        <v>#NAME?</v>
      </c>
      <c r="N280" s="9" t="e">
        <f ca="1"/>
        <v>#NAME?</v>
      </c>
      <c r="O280" s="1"/>
      <c r="P280" s="1" t="e">
        <f ca="1"/>
        <v>#NAME?</v>
      </c>
      <c r="Q280" s="1"/>
      <c r="R280" s="1"/>
    </row>
    <row r="281" spans="12:18" x14ac:dyDescent="0.2">
      <c r="L281" s="1" t="e">
        <f ca="1"/>
        <v>#NAME?</v>
      </c>
      <c r="M281" s="1" t="e">
        <f ca="1"/>
        <v>#NAME?</v>
      </c>
      <c r="N281" s="9" t="e">
        <f ca="1"/>
        <v>#NAME?</v>
      </c>
      <c r="O281" s="1"/>
      <c r="P281" s="1" t="e">
        <f ca="1"/>
        <v>#NAME?</v>
      </c>
      <c r="Q281" s="1"/>
      <c r="R281" s="1"/>
    </row>
    <row r="282" spans="12:18" x14ac:dyDescent="0.2">
      <c r="L282" s="1" t="e">
        <f ca="1"/>
        <v>#NAME?</v>
      </c>
      <c r="M282" s="1" t="e">
        <f ca="1"/>
        <v>#NAME?</v>
      </c>
      <c r="N282" s="9" t="e">
        <f ca="1"/>
        <v>#NAME?</v>
      </c>
      <c r="O282" s="1"/>
      <c r="P282" s="1" t="e">
        <f ca="1"/>
        <v>#NAME?</v>
      </c>
      <c r="Q282" s="1"/>
      <c r="R282" s="1"/>
    </row>
    <row r="283" spans="12:18" x14ac:dyDescent="0.2">
      <c r="L283" s="1" t="e">
        <f ca="1"/>
        <v>#NAME?</v>
      </c>
      <c r="M283" s="1" t="e">
        <f ca="1"/>
        <v>#NAME?</v>
      </c>
      <c r="N283" s="9" t="e">
        <f ca="1"/>
        <v>#NAME?</v>
      </c>
      <c r="O283" s="1"/>
      <c r="P283" s="1" t="e">
        <f ca="1"/>
        <v>#NAME?</v>
      </c>
      <c r="Q283" s="1"/>
      <c r="R283" s="1"/>
    </row>
    <row r="284" spans="12:18" x14ac:dyDescent="0.2">
      <c r="L284" s="1" t="e">
        <f ca="1"/>
        <v>#NAME?</v>
      </c>
      <c r="M284" s="1" t="e">
        <f ca="1"/>
        <v>#NAME?</v>
      </c>
      <c r="N284" s="9" t="e">
        <f ca="1"/>
        <v>#NAME?</v>
      </c>
      <c r="O284" s="1"/>
      <c r="P284" s="1" t="e">
        <f ca="1"/>
        <v>#NAME?</v>
      </c>
      <c r="Q284" s="1"/>
      <c r="R284" s="1"/>
    </row>
    <row r="285" spans="12:18" x14ac:dyDescent="0.2">
      <c r="L285" s="1" t="e">
        <f ca="1"/>
        <v>#NAME?</v>
      </c>
      <c r="M285" s="1" t="e">
        <f ca="1"/>
        <v>#NAME?</v>
      </c>
      <c r="N285" s="9" t="e">
        <f ca="1"/>
        <v>#NAME?</v>
      </c>
      <c r="O285" s="1"/>
      <c r="P285" s="1" t="e">
        <f ca="1"/>
        <v>#NAME?</v>
      </c>
      <c r="Q285" s="1"/>
      <c r="R285" s="1"/>
    </row>
    <row r="286" spans="12:18" x14ac:dyDescent="0.2">
      <c r="L286" s="1" t="e">
        <f ca="1"/>
        <v>#NAME?</v>
      </c>
      <c r="M286" s="1" t="e">
        <f ca="1"/>
        <v>#NAME?</v>
      </c>
      <c r="N286" s="9" t="e">
        <f ca="1"/>
        <v>#NAME?</v>
      </c>
      <c r="O286" s="1"/>
      <c r="P286" s="1" t="e">
        <f ca="1"/>
        <v>#NAME?</v>
      </c>
      <c r="Q286" s="1"/>
      <c r="R286" s="1"/>
    </row>
    <row r="287" spans="12:18" x14ac:dyDescent="0.2">
      <c r="L287" s="1" t="e">
        <f ca="1"/>
        <v>#NAME?</v>
      </c>
      <c r="M287" s="1" t="e">
        <f ca="1"/>
        <v>#NAME?</v>
      </c>
      <c r="N287" s="9" t="e">
        <f ca="1"/>
        <v>#NAME?</v>
      </c>
      <c r="O287" s="1"/>
      <c r="P287" s="1" t="e">
        <f ca="1"/>
        <v>#NAME?</v>
      </c>
      <c r="Q287" s="1"/>
      <c r="R287" s="1"/>
    </row>
    <row r="288" spans="12:18" x14ac:dyDescent="0.2">
      <c r="L288" s="1" t="e">
        <f ca="1"/>
        <v>#NAME?</v>
      </c>
      <c r="M288" s="1" t="e">
        <f ca="1"/>
        <v>#NAME?</v>
      </c>
      <c r="N288" s="9" t="e">
        <f ca="1"/>
        <v>#NAME?</v>
      </c>
      <c r="O288" s="1"/>
      <c r="P288" s="1" t="e">
        <f ca="1"/>
        <v>#NAME?</v>
      </c>
      <c r="Q288" s="1"/>
      <c r="R288" s="1"/>
    </row>
    <row r="289" spans="12:18" x14ac:dyDescent="0.2">
      <c r="L289" s="1" t="e">
        <f ca="1"/>
        <v>#NAME?</v>
      </c>
      <c r="M289" s="1" t="e">
        <f ca="1"/>
        <v>#NAME?</v>
      </c>
      <c r="N289" s="9" t="e">
        <f ca="1"/>
        <v>#NAME?</v>
      </c>
      <c r="O289" s="1"/>
      <c r="P289" s="1" t="e">
        <f ca="1"/>
        <v>#NAME?</v>
      </c>
      <c r="Q289" s="1"/>
      <c r="R289" s="1"/>
    </row>
    <row r="290" spans="12:18" x14ac:dyDescent="0.2">
      <c r="L290" s="1" t="e">
        <f ca="1"/>
        <v>#NAME?</v>
      </c>
      <c r="M290" s="1" t="e">
        <f ca="1"/>
        <v>#NAME?</v>
      </c>
      <c r="N290" s="9" t="e">
        <f ca="1"/>
        <v>#NAME?</v>
      </c>
      <c r="O290" s="1"/>
      <c r="P290" s="1" t="e">
        <f ca="1"/>
        <v>#NAME?</v>
      </c>
      <c r="Q290" s="1"/>
      <c r="R290" s="1"/>
    </row>
    <row r="291" spans="12:18" x14ac:dyDescent="0.2">
      <c r="L291" s="1" t="e">
        <f ca="1"/>
        <v>#NAME?</v>
      </c>
      <c r="M291" s="1" t="e">
        <f ca="1"/>
        <v>#NAME?</v>
      </c>
      <c r="N291" s="9" t="e">
        <f ca="1"/>
        <v>#NAME?</v>
      </c>
      <c r="O291" s="1"/>
      <c r="P291" s="1" t="e">
        <f ca="1"/>
        <v>#NAME?</v>
      </c>
      <c r="Q291" s="1"/>
      <c r="R291" s="1"/>
    </row>
    <row r="292" spans="12:18" x14ac:dyDescent="0.2">
      <c r="L292" s="1" t="e">
        <f ca="1"/>
        <v>#NAME?</v>
      </c>
      <c r="M292" s="1" t="e">
        <f ca="1"/>
        <v>#NAME?</v>
      </c>
      <c r="N292" s="9" t="e">
        <f ca="1"/>
        <v>#NAME?</v>
      </c>
      <c r="O292" s="1"/>
      <c r="P292" s="1" t="e">
        <f ca="1"/>
        <v>#NAME?</v>
      </c>
      <c r="Q292" s="1"/>
      <c r="R292" s="1"/>
    </row>
    <row r="293" spans="12:18" x14ac:dyDescent="0.2">
      <c r="L293" s="1" t="e">
        <f ca="1"/>
        <v>#NAME?</v>
      </c>
      <c r="M293" s="1" t="e">
        <f ca="1"/>
        <v>#NAME?</v>
      </c>
      <c r="N293" s="9" t="e">
        <f ca="1"/>
        <v>#NAME?</v>
      </c>
      <c r="O293" s="1"/>
      <c r="P293" s="1" t="e">
        <f ca="1"/>
        <v>#NAME?</v>
      </c>
      <c r="Q293" s="1"/>
      <c r="R293" s="1"/>
    </row>
    <row r="294" spans="12:18" x14ac:dyDescent="0.2">
      <c r="L294" s="1" t="e">
        <f ca="1"/>
        <v>#NAME?</v>
      </c>
      <c r="M294" s="1" t="e">
        <f ca="1"/>
        <v>#NAME?</v>
      </c>
      <c r="N294" s="9" t="e">
        <f ca="1"/>
        <v>#NAME?</v>
      </c>
      <c r="O294" s="1"/>
      <c r="P294" s="1" t="e">
        <f ca="1"/>
        <v>#NAME?</v>
      </c>
      <c r="Q294" s="1"/>
      <c r="R294" s="1"/>
    </row>
    <row r="295" spans="12:18" x14ac:dyDescent="0.2">
      <c r="L295" s="1" t="e">
        <f ca="1"/>
        <v>#NAME?</v>
      </c>
      <c r="M295" s="1" t="e">
        <f ca="1"/>
        <v>#NAME?</v>
      </c>
      <c r="N295" s="9" t="e">
        <f ca="1"/>
        <v>#NAME?</v>
      </c>
      <c r="O295" s="1"/>
      <c r="P295" s="1" t="e">
        <f ca="1"/>
        <v>#NAME?</v>
      </c>
      <c r="Q295" s="1"/>
      <c r="R295" s="1"/>
    </row>
    <row r="296" spans="12:18" x14ac:dyDescent="0.2">
      <c r="L296" s="1" t="e">
        <f ca="1"/>
        <v>#NAME?</v>
      </c>
      <c r="M296" s="1" t="e">
        <f ca="1"/>
        <v>#NAME?</v>
      </c>
      <c r="N296" s="9" t="e">
        <f ca="1"/>
        <v>#NAME?</v>
      </c>
      <c r="O296" s="1"/>
      <c r="P296" s="1" t="e">
        <f ca="1"/>
        <v>#NAME?</v>
      </c>
      <c r="Q296" s="1"/>
      <c r="R296" s="1"/>
    </row>
    <row r="297" spans="12:18" x14ac:dyDescent="0.2">
      <c r="L297" s="1" t="e">
        <f ca="1"/>
        <v>#NAME?</v>
      </c>
      <c r="M297" s="1" t="e">
        <f ca="1"/>
        <v>#NAME?</v>
      </c>
      <c r="N297" s="9" t="e">
        <f ca="1"/>
        <v>#NAME?</v>
      </c>
      <c r="O297" s="1"/>
      <c r="P297" s="1" t="e">
        <f ca="1"/>
        <v>#NAME?</v>
      </c>
      <c r="Q297" s="1"/>
      <c r="R297" s="1"/>
    </row>
    <row r="298" spans="12:18" x14ac:dyDescent="0.2">
      <c r="L298" s="1" t="e">
        <f ca="1"/>
        <v>#NAME?</v>
      </c>
      <c r="M298" s="1" t="e">
        <f ca="1"/>
        <v>#NAME?</v>
      </c>
      <c r="N298" s="9" t="e">
        <f ca="1"/>
        <v>#NAME?</v>
      </c>
      <c r="O298" s="1"/>
      <c r="P298" s="1" t="e">
        <f ca="1"/>
        <v>#NAME?</v>
      </c>
      <c r="Q298" s="1"/>
      <c r="R298" s="1"/>
    </row>
    <row r="299" spans="12:18" x14ac:dyDescent="0.2">
      <c r="L299" s="1" t="e">
        <f ca="1"/>
        <v>#NAME?</v>
      </c>
      <c r="M299" s="1" t="e">
        <f ca="1"/>
        <v>#NAME?</v>
      </c>
      <c r="N299" s="9" t="e">
        <f ca="1"/>
        <v>#NAME?</v>
      </c>
      <c r="O299" s="1"/>
      <c r="P299" s="1" t="e">
        <f ca="1"/>
        <v>#NAME?</v>
      </c>
      <c r="Q299" s="1"/>
      <c r="R299" s="1"/>
    </row>
    <row r="300" spans="12:18" x14ac:dyDescent="0.2">
      <c r="L300" s="1" t="e">
        <f ca="1"/>
        <v>#NAME?</v>
      </c>
      <c r="M300" s="1" t="e">
        <f ca="1"/>
        <v>#NAME?</v>
      </c>
      <c r="N300" s="9" t="e">
        <f ca="1"/>
        <v>#NAME?</v>
      </c>
      <c r="O300" s="1"/>
      <c r="P300" s="1" t="e">
        <f ca="1"/>
        <v>#NAME?</v>
      </c>
      <c r="Q300" s="1"/>
      <c r="R300" s="1"/>
    </row>
    <row r="301" spans="12:18" x14ac:dyDescent="0.2">
      <c r="L301" s="1" t="e">
        <f ca="1"/>
        <v>#NAME?</v>
      </c>
      <c r="M301" s="1" t="e">
        <f ca="1"/>
        <v>#NAME?</v>
      </c>
      <c r="N301" s="9" t="e">
        <f ca="1"/>
        <v>#NAME?</v>
      </c>
      <c r="O301" s="1"/>
      <c r="P301" s="1" t="e">
        <f ca="1"/>
        <v>#NAME?</v>
      </c>
      <c r="Q301" s="1"/>
      <c r="R301" s="1"/>
    </row>
    <row r="302" spans="12:18" x14ac:dyDescent="0.2">
      <c r="L302" s="1" t="e">
        <f ca="1"/>
        <v>#NAME?</v>
      </c>
      <c r="M302" s="1" t="e">
        <f ca="1"/>
        <v>#NAME?</v>
      </c>
      <c r="N302" s="9" t="e">
        <f ca="1"/>
        <v>#NAME?</v>
      </c>
      <c r="O302" s="1"/>
      <c r="P302" s="1" t="e">
        <f ca="1"/>
        <v>#NAME?</v>
      </c>
      <c r="Q302" s="1"/>
      <c r="R302" s="1"/>
    </row>
    <row r="303" spans="12:18" x14ac:dyDescent="0.2">
      <c r="L303" s="1" t="e">
        <f ca="1"/>
        <v>#NAME?</v>
      </c>
      <c r="M303" s="1" t="e">
        <f ca="1"/>
        <v>#NAME?</v>
      </c>
      <c r="N303" s="9" t="e">
        <f ca="1"/>
        <v>#NAME?</v>
      </c>
      <c r="O303" s="1"/>
      <c r="P303" s="1" t="e">
        <f ca="1"/>
        <v>#NAME?</v>
      </c>
      <c r="Q303" s="1"/>
      <c r="R303" s="1"/>
    </row>
    <row r="304" spans="12:18" x14ac:dyDescent="0.2">
      <c r="L304" s="1" t="e">
        <f ca="1"/>
        <v>#NAME?</v>
      </c>
      <c r="M304" s="1" t="e">
        <f ca="1"/>
        <v>#NAME?</v>
      </c>
      <c r="N304" s="9" t="e">
        <f ca="1"/>
        <v>#NAME?</v>
      </c>
      <c r="O304" s="1"/>
      <c r="P304" s="1" t="e">
        <f ca="1"/>
        <v>#NAME?</v>
      </c>
      <c r="Q304" s="1"/>
      <c r="R304" s="1"/>
    </row>
    <row r="305" spans="12:18" x14ac:dyDescent="0.2">
      <c r="L305" s="1" t="e">
        <f ca="1"/>
        <v>#NAME?</v>
      </c>
      <c r="M305" s="1" t="e">
        <f ca="1"/>
        <v>#NAME?</v>
      </c>
      <c r="N305" s="9" t="e">
        <f ca="1"/>
        <v>#NAME?</v>
      </c>
      <c r="O305" s="1"/>
      <c r="P305" s="1" t="e">
        <f ca="1"/>
        <v>#NAME?</v>
      </c>
      <c r="Q305" s="1"/>
      <c r="R305" s="1"/>
    </row>
    <row r="306" spans="12:18" x14ac:dyDescent="0.2">
      <c r="L306" s="1" t="e">
        <f ca="1"/>
        <v>#NAME?</v>
      </c>
      <c r="M306" s="1" t="e">
        <f ca="1"/>
        <v>#NAME?</v>
      </c>
      <c r="N306" s="9" t="e">
        <f ca="1"/>
        <v>#NAME?</v>
      </c>
      <c r="O306" s="1"/>
      <c r="P306" s="1" t="e">
        <f ca="1"/>
        <v>#NAME?</v>
      </c>
      <c r="Q306" s="1"/>
      <c r="R306" s="1"/>
    </row>
    <row r="307" spans="12:18" x14ac:dyDescent="0.2">
      <c r="L307" s="1" t="e">
        <f ca="1"/>
        <v>#NAME?</v>
      </c>
      <c r="M307" s="1" t="e">
        <f ca="1"/>
        <v>#NAME?</v>
      </c>
      <c r="N307" s="9" t="e">
        <f ca="1"/>
        <v>#NAME?</v>
      </c>
      <c r="O307" s="1"/>
      <c r="P307" s="1" t="e">
        <f ca="1"/>
        <v>#NAME?</v>
      </c>
      <c r="Q307" s="1"/>
      <c r="R307" s="1"/>
    </row>
    <row r="308" spans="12:18" x14ac:dyDescent="0.2">
      <c r="L308" s="1" t="e">
        <f ca="1"/>
        <v>#NAME?</v>
      </c>
      <c r="M308" s="1" t="e">
        <f ca="1"/>
        <v>#NAME?</v>
      </c>
      <c r="N308" s="9" t="e">
        <f ca="1"/>
        <v>#NAME?</v>
      </c>
      <c r="O308" s="1"/>
      <c r="P308" s="1" t="e">
        <f ca="1"/>
        <v>#NAME?</v>
      </c>
      <c r="Q308" s="1"/>
      <c r="R308" s="1"/>
    </row>
    <row r="309" spans="12:18" x14ac:dyDescent="0.2">
      <c r="L309" s="1" t="e">
        <f ca="1"/>
        <v>#NAME?</v>
      </c>
      <c r="M309" s="1" t="e">
        <f ca="1"/>
        <v>#NAME?</v>
      </c>
      <c r="N309" s="9" t="e">
        <f ca="1"/>
        <v>#NAME?</v>
      </c>
      <c r="O309" s="1"/>
      <c r="P309" s="1" t="e">
        <f ca="1"/>
        <v>#NAME?</v>
      </c>
      <c r="Q309" s="1"/>
      <c r="R309" s="1"/>
    </row>
    <row r="310" spans="12:18" x14ac:dyDescent="0.2">
      <c r="L310" s="1" t="e">
        <f ca="1"/>
        <v>#NAME?</v>
      </c>
      <c r="M310" s="1" t="e">
        <f ca="1"/>
        <v>#NAME?</v>
      </c>
      <c r="N310" s="9" t="e">
        <f ca="1"/>
        <v>#NAME?</v>
      </c>
      <c r="O310" s="1"/>
      <c r="P310" s="1" t="e">
        <f ca="1"/>
        <v>#NAME?</v>
      </c>
      <c r="Q310" s="1"/>
      <c r="R310" s="1"/>
    </row>
    <row r="311" spans="12:18" x14ac:dyDescent="0.2">
      <c r="L311" s="1" t="e">
        <f ca="1"/>
        <v>#NAME?</v>
      </c>
      <c r="M311" s="1" t="e">
        <f ca="1"/>
        <v>#NAME?</v>
      </c>
      <c r="N311" s="9" t="e">
        <f ca="1"/>
        <v>#NAME?</v>
      </c>
      <c r="O311" s="1"/>
      <c r="P311" s="1" t="e">
        <f ca="1"/>
        <v>#NAME?</v>
      </c>
      <c r="Q311" s="1"/>
      <c r="R311" s="1"/>
    </row>
    <row r="312" spans="12:18" x14ac:dyDescent="0.2">
      <c r="L312" s="1" t="e">
        <f ca="1"/>
        <v>#NAME?</v>
      </c>
      <c r="M312" s="1" t="e">
        <f ca="1"/>
        <v>#NAME?</v>
      </c>
      <c r="N312" s="9" t="e">
        <f ca="1"/>
        <v>#NAME?</v>
      </c>
      <c r="O312" s="1"/>
      <c r="P312" s="1" t="e">
        <f ca="1"/>
        <v>#NAME?</v>
      </c>
      <c r="Q312" s="1"/>
      <c r="R312" s="1"/>
    </row>
    <row r="313" spans="12:18" x14ac:dyDescent="0.2">
      <c r="L313" s="1" t="e">
        <f ca="1"/>
        <v>#NAME?</v>
      </c>
      <c r="M313" s="1" t="e">
        <f ca="1"/>
        <v>#NAME?</v>
      </c>
      <c r="N313" s="9" t="e">
        <f ca="1"/>
        <v>#NAME?</v>
      </c>
      <c r="O313" s="1"/>
      <c r="P313" s="1" t="e">
        <f ca="1"/>
        <v>#NAME?</v>
      </c>
      <c r="Q313" s="1"/>
      <c r="R313" s="1"/>
    </row>
    <row r="314" spans="12:18" x14ac:dyDescent="0.2">
      <c r="L314" s="1" t="e">
        <f ca="1"/>
        <v>#NAME?</v>
      </c>
      <c r="M314" s="1" t="e">
        <f ca="1"/>
        <v>#NAME?</v>
      </c>
      <c r="N314" s="9" t="e">
        <f ca="1"/>
        <v>#NAME?</v>
      </c>
      <c r="O314" s="1"/>
      <c r="P314" s="1" t="e">
        <f ca="1"/>
        <v>#NAME?</v>
      </c>
      <c r="Q314" s="1"/>
      <c r="R314" s="1"/>
    </row>
    <row r="315" spans="12:18" x14ac:dyDescent="0.2">
      <c r="L315" s="1" t="e">
        <f ca="1"/>
        <v>#NAME?</v>
      </c>
      <c r="M315" s="1" t="e">
        <f ca="1"/>
        <v>#NAME?</v>
      </c>
      <c r="N315" s="9" t="e">
        <f ca="1"/>
        <v>#NAME?</v>
      </c>
      <c r="O315" s="1"/>
      <c r="P315" s="1" t="e">
        <f ca="1"/>
        <v>#NAME?</v>
      </c>
      <c r="Q315" s="1"/>
      <c r="R315" s="1"/>
    </row>
    <row r="316" spans="12:18" x14ac:dyDescent="0.2">
      <c r="L316" s="1" t="e">
        <f ca="1"/>
        <v>#NAME?</v>
      </c>
      <c r="M316" s="1" t="e">
        <f ca="1"/>
        <v>#NAME?</v>
      </c>
      <c r="N316" s="9" t="e">
        <f ca="1"/>
        <v>#NAME?</v>
      </c>
      <c r="O316" s="1"/>
      <c r="P316" s="1" t="e">
        <f ca="1"/>
        <v>#NAME?</v>
      </c>
      <c r="Q316" s="1"/>
      <c r="R316" s="1"/>
    </row>
    <row r="317" spans="12:18" x14ac:dyDescent="0.2">
      <c r="L317" s="1" t="e">
        <f ca="1"/>
        <v>#NAME?</v>
      </c>
      <c r="M317" s="1" t="e">
        <f ca="1"/>
        <v>#NAME?</v>
      </c>
      <c r="N317" s="9" t="e">
        <f ca="1"/>
        <v>#NAME?</v>
      </c>
      <c r="O317" s="1"/>
      <c r="P317" s="1" t="e">
        <f ca="1"/>
        <v>#NAME?</v>
      </c>
      <c r="Q317" s="1"/>
      <c r="R317" s="1"/>
    </row>
    <row r="318" spans="12:18" x14ac:dyDescent="0.2">
      <c r="L318" s="1" t="e">
        <f ca="1"/>
        <v>#NAME?</v>
      </c>
      <c r="M318" s="1" t="e">
        <f ca="1"/>
        <v>#NAME?</v>
      </c>
      <c r="N318" s="9" t="e">
        <f ca="1"/>
        <v>#NAME?</v>
      </c>
      <c r="O318" s="1"/>
      <c r="P318" s="1" t="e">
        <f ca="1"/>
        <v>#NAME?</v>
      </c>
      <c r="Q318" s="1"/>
      <c r="R318" s="1"/>
    </row>
    <row r="319" spans="12:18" x14ac:dyDescent="0.2">
      <c r="L319" s="1" t="e">
        <f ca="1"/>
        <v>#NAME?</v>
      </c>
      <c r="M319" s="1" t="e">
        <f ca="1"/>
        <v>#NAME?</v>
      </c>
      <c r="N319" s="9" t="e">
        <f ca="1"/>
        <v>#NAME?</v>
      </c>
      <c r="O319" s="1"/>
      <c r="P319" s="1" t="e">
        <f ca="1"/>
        <v>#NAME?</v>
      </c>
      <c r="Q319" s="1"/>
      <c r="R319" s="1"/>
    </row>
    <row r="320" spans="12:18" x14ac:dyDescent="0.2">
      <c r="L320" s="1" t="e">
        <f ca="1"/>
        <v>#NAME?</v>
      </c>
      <c r="M320" s="1" t="e">
        <f ca="1"/>
        <v>#NAME?</v>
      </c>
      <c r="N320" s="9" t="e">
        <f ca="1"/>
        <v>#NAME?</v>
      </c>
      <c r="O320" s="1"/>
      <c r="P320" s="1" t="e">
        <f ca="1"/>
        <v>#NAME?</v>
      </c>
      <c r="Q320" s="1"/>
      <c r="R320" s="1"/>
    </row>
    <row r="321" spans="12:18" x14ac:dyDescent="0.2">
      <c r="L321" s="1" t="e">
        <f ca="1"/>
        <v>#NAME?</v>
      </c>
      <c r="M321" s="1" t="e">
        <f ca="1"/>
        <v>#NAME?</v>
      </c>
      <c r="N321" s="9" t="e">
        <f ca="1"/>
        <v>#NAME?</v>
      </c>
      <c r="O321" s="1"/>
      <c r="P321" s="1" t="e">
        <f ca="1"/>
        <v>#NAME?</v>
      </c>
      <c r="Q321" s="1"/>
      <c r="R321" s="1"/>
    </row>
    <row r="322" spans="12:18" x14ac:dyDescent="0.2">
      <c r="L322" s="1" t="e">
        <f ca="1"/>
        <v>#NAME?</v>
      </c>
      <c r="M322" s="1" t="e">
        <f ca="1"/>
        <v>#NAME?</v>
      </c>
      <c r="N322" s="9" t="e">
        <f ca="1"/>
        <v>#NAME?</v>
      </c>
      <c r="O322" s="1"/>
      <c r="P322" s="1" t="e">
        <f ca="1"/>
        <v>#NAME?</v>
      </c>
      <c r="Q322" s="1"/>
      <c r="R322" s="1"/>
    </row>
    <row r="323" spans="12:18" x14ac:dyDescent="0.2">
      <c r="L323" s="1" t="e">
        <f ca="1"/>
        <v>#NAME?</v>
      </c>
      <c r="M323" s="1" t="e">
        <f ca="1"/>
        <v>#NAME?</v>
      </c>
      <c r="N323" s="9" t="e">
        <f ca="1"/>
        <v>#NAME?</v>
      </c>
      <c r="O323" s="1"/>
      <c r="P323" s="1" t="e">
        <f ca="1"/>
        <v>#NAME?</v>
      </c>
      <c r="Q323" s="1"/>
      <c r="R323" s="1"/>
    </row>
    <row r="324" spans="12:18" x14ac:dyDescent="0.2">
      <c r="L324" s="1" t="e">
        <f ca="1"/>
        <v>#NAME?</v>
      </c>
      <c r="M324" s="1" t="e">
        <f ca="1"/>
        <v>#NAME?</v>
      </c>
      <c r="N324" s="9" t="e">
        <f ca="1"/>
        <v>#NAME?</v>
      </c>
      <c r="O324" s="1"/>
      <c r="P324" s="1" t="e">
        <f ca="1"/>
        <v>#NAME?</v>
      </c>
      <c r="Q324" s="1"/>
      <c r="R324" s="1"/>
    </row>
    <row r="325" spans="12:18" x14ac:dyDescent="0.2">
      <c r="L325" s="1" t="e">
        <f ca="1"/>
        <v>#NAME?</v>
      </c>
      <c r="M325" s="1" t="e">
        <f ca="1"/>
        <v>#NAME?</v>
      </c>
      <c r="N325" s="9" t="e">
        <f ca="1"/>
        <v>#NAME?</v>
      </c>
      <c r="O325" s="1"/>
      <c r="P325" s="1" t="e">
        <f ca="1"/>
        <v>#NAME?</v>
      </c>
      <c r="Q325" s="1"/>
      <c r="R325" s="1"/>
    </row>
    <row r="326" spans="12:18" x14ac:dyDescent="0.2">
      <c r="L326" s="1" t="e">
        <f ca="1"/>
        <v>#NAME?</v>
      </c>
      <c r="M326" s="1" t="e">
        <f ca="1"/>
        <v>#NAME?</v>
      </c>
      <c r="N326" s="9" t="e">
        <f ca="1"/>
        <v>#NAME?</v>
      </c>
      <c r="O326" s="1"/>
      <c r="P326" s="1" t="e">
        <f ca="1"/>
        <v>#NAME?</v>
      </c>
      <c r="Q326" s="1"/>
      <c r="R326" s="1"/>
    </row>
    <row r="327" spans="12:18" x14ac:dyDescent="0.2">
      <c r="L327" s="1" t="e">
        <f ca="1"/>
        <v>#NAME?</v>
      </c>
      <c r="M327" s="1" t="e">
        <f ca="1"/>
        <v>#NAME?</v>
      </c>
      <c r="N327" s="9" t="e">
        <f ca="1"/>
        <v>#NAME?</v>
      </c>
      <c r="O327" s="1"/>
      <c r="P327" s="1" t="e">
        <f ca="1"/>
        <v>#NAME?</v>
      </c>
      <c r="Q327" s="1"/>
      <c r="R327" s="1"/>
    </row>
    <row r="328" spans="12:18" x14ac:dyDescent="0.2">
      <c r="L328" s="1" t="e">
        <f ca="1"/>
        <v>#NAME?</v>
      </c>
      <c r="M328" s="1" t="e">
        <f ca="1"/>
        <v>#NAME?</v>
      </c>
      <c r="N328" s="9" t="e">
        <f ca="1"/>
        <v>#NAME?</v>
      </c>
      <c r="O328" s="1"/>
      <c r="P328" s="1" t="e">
        <f ca="1"/>
        <v>#NAME?</v>
      </c>
      <c r="Q328" s="1"/>
      <c r="R328" s="1"/>
    </row>
    <row r="329" spans="12:18" x14ac:dyDescent="0.2">
      <c r="L329" s="1" t="e">
        <f ca="1"/>
        <v>#NAME?</v>
      </c>
      <c r="M329" s="1" t="e">
        <f ca="1"/>
        <v>#NAME?</v>
      </c>
      <c r="N329" s="9" t="e">
        <f ca="1"/>
        <v>#NAME?</v>
      </c>
      <c r="O329" s="1"/>
      <c r="P329" s="1" t="e">
        <f ca="1"/>
        <v>#NAME?</v>
      </c>
      <c r="Q329" s="1"/>
      <c r="R329" s="1"/>
    </row>
    <row r="330" spans="12:18" x14ac:dyDescent="0.2">
      <c r="L330" s="1" t="e">
        <f ca="1"/>
        <v>#NAME?</v>
      </c>
      <c r="M330" s="1" t="e">
        <f ca="1"/>
        <v>#NAME?</v>
      </c>
      <c r="N330" s="9" t="e">
        <f ca="1"/>
        <v>#NAME?</v>
      </c>
      <c r="O330" s="1"/>
      <c r="P330" s="1" t="e">
        <f ca="1"/>
        <v>#NAME?</v>
      </c>
      <c r="Q330" s="1"/>
      <c r="R330" s="1"/>
    </row>
    <row r="331" spans="12:18" x14ac:dyDescent="0.2">
      <c r="L331" s="1" t="e">
        <f ca="1"/>
        <v>#NAME?</v>
      </c>
      <c r="M331" s="1" t="e">
        <f ca="1"/>
        <v>#NAME?</v>
      </c>
      <c r="N331" s="9" t="e">
        <f ca="1"/>
        <v>#NAME?</v>
      </c>
      <c r="O331" s="1"/>
      <c r="P331" s="1" t="e">
        <f ca="1"/>
        <v>#NAME?</v>
      </c>
      <c r="Q331" s="1"/>
      <c r="R331" s="1"/>
    </row>
    <row r="332" spans="12:18" x14ac:dyDescent="0.2">
      <c r="L332" s="1" t="e">
        <f ca="1"/>
        <v>#NAME?</v>
      </c>
      <c r="M332" s="1" t="e">
        <f ca="1"/>
        <v>#NAME?</v>
      </c>
      <c r="N332" s="9" t="e">
        <f ca="1"/>
        <v>#NAME?</v>
      </c>
      <c r="O332" s="1"/>
      <c r="P332" s="1" t="e">
        <f ca="1"/>
        <v>#NAME?</v>
      </c>
      <c r="Q332" s="1"/>
      <c r="R332" s="1"/>
    </row>
    <row r="333" spans="12:18" x14ac:dyDescent="0.2">
      <c r="L333" s="1" t="e">
        <f ca="1"/>
        <v>#NAME?</v>
      </c>
      <c r="M333" s="1" t="e">
        <f ca="1"/>
        <v>#NAME?</v>
      </c>
      <c r="N333" s="9" t="e">
        <f ca="1"/>
        <v>#NAME?</v>
      </c>
      <c r="O333" s="1"/>
      <c r="P333" s="1" t="e">
        <f ca="1"/>
        <v>#NAME?</v>
      </c>
      <c r="Q333" s="1"/>
      <c r="R333" s="1"/>
    </row>
    <row r="334" spans="12:18" x14ac:dyDescent="0.2">
      <c r="L334" s="1" t="e">
        <f ca="1"/>
        <v>#NAME?</v>
      </c>
      <c r="M334" s="1" t="e">
        <f ca="1"/>
        <v>#NAME?</v>
      </c>
      <c r="N334" s="9" t="e">
        <f ca="1"/>
        <v>#NAME?</v>
      </c>
      <c r="O334" s="1"/>
      <c r="P334" s="1" t="e">
        <f ca="1"/>
        <v>#NAME?</v>
      </c>
      <c r="Q334" s="1"/>
      <c r="R334" s="1"/>
    </row>
    <row r="335" spans="12:18" x14ac:dyDescent="0.2">
      <c r="L335" s="1" t="e">
        <f ca="1"/>
        <v>#NAME?</v>
      </c>
      <c r="M335" s="1" t="e">
        <f ca="1"/>
        <v>#NAME?</v>
      </c>
      <c r="N335" s="9" t="e">
        <f ca="1"/>
        <v>#NAME?</v>
      </c>
      <c r="O335" s="1"/>
      <c r="P335" s="1" t="e">
        <f ca="1"/>
        <v>#NAME?</v>
      </c>
      <c r="Q335" s="1"/>
      <c r="R335" s="1"/>
    </row>
    <row r="336" spans="12:18" x14ac:dyDescent="0.2">
      <c r="L336" s="1" t="e">
        <f ca="1"/>
        <v>#NAME?</v>
      </c>
      <c r="M336" s="1" t="e">
        <f ca="1"/>
        <v>#NAME?</v>
      </c>
      <c r="N336" s="9" t="e">
        <f ca="1"/>
        <v>#NAME?</v>
      </c>
      <c r="O336" s="1"/>
      <c r="P336" s="1" t="e">
        <f ca="1"/>
        <v>#NAME?</v>
      </c>
      <c r="Q336" s="1"/>
      <c r="R336" s="1"/>
    </row>
    <row r="337" spans="12:18" x14ac:dyDescent="0.2">
      <c r="L337" s="1" t="e">
        <f ca="1"/>
        <v>#NAME?</v>
      </c>
      <c r="M337" s="1" t="e">
        <f ca="1"/>
        <v>#NAME?</v>
      </c>
      <c r="N337" s="9" t="e">
        <f ca="1"/>
        <v>#NAME?</v>
      </c>
      <c r="O337" s="1"/>
      <c r="P337" s="1" t="e">
        <f ca="1"/>
        <v>#NAME?</v>
      </c>
      <c r="Q337" s="1"/>
      <c r="R337" s="1"/>
    </row>
    <row r="338" spans="12:18" x14ac:dyDescent="0.2">
      <c r="L338" s="1" t="e">
        <f ca="1"/>
        <v>#NAME?</v>
      </c>
      <c r="M338" s="1" t="e">
        <f ca="1"/>
        <v>#NAME?</v>
      </c>
      <c r="N338" s="9" t="e">
        <f ca="1"/>
        <v>#NAME?</v>
      </c>
      <c r="O338" s="1"/>
      <c r="P338" s="1" t="e">
        <f ca="1"/>
        <v>#NAME?</v>
      </c>
      <c r="Q338" s="1"/>
      <c r="R338" s="1"/>
    </row>
    <row r="339" spans="12:18" x14ac:dyDescent="0.2">
      <c r="L339" s="1" t="e">
        <f ca="1"/>
        <v>#NAME?</v>
      </c>
      <c r="M339" s="1" t="e">
        <f ca="1"/>
        <v>#NAME?</v>
      </c>
      <c r="N339" s="9" t="e">
        <f ca="1"/>
        <v>#NAME?</v>
      </c>
      <c r="O339" s="1"/>
      <c r="P339" s="1" t="e">
        <f ca="1"/>
        <v>#NAME?</v>
      </c>
      <c r="Q339" s="1"/>
      <c r="R339" s="1"/>
    </row>
    <row r="340" spans="12:18" x14ac:dyDescent="0.2">
      <c r="L340" s="1" t="e">
        <f ca="1"/>
        <v>#NAME?</v>
      </c>
      <c r="M340" s="1" t="e">
        <f ca="1"/>
        <v>#NAME?</v>
      </c>
      <c r="N340" s="9" t="e">
        <f ca="1"/>
        <v>#NAME?</v>
      </c>
      <c r="O340" s="1"/>
      <c r="P340" s="1" t="e">
        <f ca="1"/>
        <v>#NAME?</v>
      </c>
      <c r="Q340" s="1"/>
      <c r="R340" s="1"/>
    </row>
    <row r="341" spans="12:18" x14ac:dyDescent="0.2">
      <c r="L341" s="1" t="e">
        <f ca="1"/>
        <v>#NAME?</v>
      </c>
      <c r="M341" s="1" t="e">
        <f ca="1"/>
        <v>#NAME?</v>
      </c>
      <c r="N341" s="9" t="e">
        <f ca="1"/>
        <v>#NAME?</v>
      </c>
      <c r="O341" s="1"/>
      <c r="P341" s="1" t="e">
        <f ca="1"/>
        <v>#NAME?</v>
      </c>
      <c r="Q341" s="1"/>
      <c r="R341" s="1"/>
    </row>
    <row r="342" spans="12:18" x14ac:dyDescent="0.2">
      <c r="L342" s="1" t="e">
        <f ca="1"/>
        <v>#NAME?</v>
      </c>
      <c r="M342" s="1" t="e">
        <f ca="1"/>
        <v>#NAME?</v>
      </c>
      <c r="N342" s="9" t="e">
        <f ca="1"/>
        <v>#NAME?</v>
      </c>
      <c r="O342" s="1"/>
      <c r="P342" s="1" t="e">
        <f ca="1"/>
        <v>#NAME?</v>
      </c>
      <c r="Q342" s="1"/>
      <c r="R342" s="1"/>
    </row>
    <row r="343" spans="12:18" x14ac:dyDescent="0.2">
      <c r="L343" s="1" t="e">
        <f ca="1"/>
        <v>#NAME?</v>
      </c>
      <c r="M343" s="1" t="e">
        <f ca="1"/>
        <v>#NAME?</v>
      </c>
      <c r="N343" s="9" t="e">
        <f ca="1"/>
        <v>#NAME?</v>
      </c>
      <c r="O343" s="1"/>
      <c r="P343" s="1" t="e">
        <f ca="1"/>
        <v>#NAME?</v>
      </c>
      <c r="Q343" s="1"/>
      <c r="R343" s="1"/>
    </row>
    <row r="344" spans="12:18" x14ac:dyDescent="0.2">
      <c r="L344" s="1" t="e">
        <f ca="1"/>
        <v>#NAME?</v>
      </c>
      <c r="M344" s="1" t="e">
        <f ca="1"/>
        <v>#NAME?</v>
      </c>
      <c r="N344" s="9" t="e">
        <f ca="1"/>
        <v>#NAME?</v>
      </c>
      <c r="O344" s="1"/>
      <c r="P344" s="1" t="e">
        <f ca="1"/>
        <v>#NAME?</v>
      </c>
      <c r="Q344" s="1"/>
      <c r="R344" s="1"/>
    </row>
    <row r="345" spans="12:18" x14ac:dyDescent="0.2">
      <c r="L345" s="1" t="e">
        <f ca="1"/>
        <v>#NAME?</v>
      </c>
      <c r="M345" s="1" t="e">
        <f ca="1"/>
        <v>#NAME?</v>
      </c>
      <c r="N345" s="9" t="e">
        <f ca="1"/>
        <v>#NAME?</v>
      </c>
      <c r="O345" s="1"/>
      <c r="P345" s="1" t="e">
        <f ca="1"/>
        <v>#NAME?</v>
      </c>
      <c r="Q345" s="1"/>
      <c r="R345" s="1"/>
    </row>
    <row r="346" spans="12:18" x14ac:dyDescent="0.2">
      <c r="L346" s="1" t="e">
        <f ca="1"/>
        <v>#NAME?</v>
      </c>
      <c r="M346" s="1" t="e">
        <f ca="1"/>
        <v>#NAME?</v>
      </c>
      <c r="N346" s="9" t="e">
        <f ca="1"/>
        <v>#NAME?</v>
      </c>
      <c r="O346" s="1"/>
      <c r="P346" s="1" t="e">
        <f ca="1"/>
        <v>#NAME?</v>
      </c>
      <c r="Q346" s="1"/>
      <c r="R346" s="1"/>
    </row>
    <row r="347" spans="12:18" x14ac:dyDescent="0.2">
      <c r="L347" s="1" t="e">
        <f ca="1"/>
        <v>#NAME?</v>
      </c>
      <c r="M347" s="1" t="e">
        <f ca="1"/>
        <v>#NAME?</v>
      </c>
      <c r="N347" s="9" t="e">
        <f ca="1"/>
        <v>#NAME?</v>
      </c>
      <c r="O347" s="1"/>
      <c r="P347" s="1" t="e">
        <f ca="1"/>
        <v>#NAME?</v>
      </c>
      <c r="Q347" s="1"/>
      <c r="R347" s="1"/>
    </row>
    <row r="348" spans="12:18" x14ac:dyDescent="0.2">
      <c r="L348" s="1" t="e">
        <f ca="1"/>
        <v>#NAME?</v>
      </c>
      <c r="M348" s="1" t="e">
        <f ca="1"/>
        <v>#NAME?</v>
      </c>
      <c r="N348" s="9" t="e">
        <f ca="1"/>
        <v>#NAME?</v>
      </c>
      <c r="O348" s="1"/>
      <c r="P348" s="1" t="e">
        <f ca="1"/>
        <v>#NAME?</v>
      </c>
      <c r="Q348" s="1"/>
      <c r="R348" s="1"/>
    </row>
    <row r="349" spans="12:18" x14ac:dyDescent="0.2">
      <c r="L349" s="1" t="e">
        <f ca="1"/>
        <v>#NAME?</v>
      </c>
      <c r="M349" s="1" t="e">
        <f ca="1"/>
        <v>#NAME?</v>
      </c>
      <c r="N349" s="9" t="e">
        <f ca="1"/>
        <v>#NAME?</v>
      </c>
      <c r="O349" s="1"/>
      <c r="P349" s="1" t="e">
        <f ca="1"/>
        <v>#NAME?</v>
      </c>
      <c r="Q349" s="1"/>
      <c r="R349" s="1"/>
    </row>
    <row r="350" spans="12:18" x14ac:dyDescent="0.2">
      <c r="L350" s="1" t="e">
        <f ca="1"/>
        <v>#NAME?</v>
      </c>
      <c r="M350" s="1" t="e">
        <f ca="1"/>
        <v>#NAME?</v>
      </c>
      <c r="N350" s="9" t="e">
        <f ca="1"/>
        <v>#NAME?</v>
      </c>
      <c r="O350" s="1"/>
      <c r="P350" s="1" t="e">
        <f ca="1"/>
        <v>#NAME?</v>
      </c>
      <c r="Q350" s="1"/>
      <c r="R350" s="1"/>
    </row>
    <row r="351" spans="12:18" x14ac:dyDescent="0.2">
      <c r="L351" s="1" t="e">
        <f ca="1"/>
        <v>#NAME?</v>
      </c>
      <c r="M351" s="1" t="e">
        <f ca="1"/>
        <v>#NAME?</v>
      </c>
      <c r="N351" s="9" t="e">
        <f ca="1"/>
        <v>#NAME?</v>
      </c>
      <c r="O351" s="1"/>
      <c r="P351" s="1" t="e">
        <f ca="1"/>
        <v>#NAME?</v>
      </c>
      <c r="Q351" s="1"/>
      <c r="R351" s="1"/>
    </row>
    <row r="352" spans="12:18" x14ac:dyDescent="0.2">
      <c r="L352" s="1" t="e">
        <f ca="1"/>
        <v>#NAME?</v>
      </c>
      <c r="M352" s="1" t="e">
        <f ca="1"/>
        <v>#NAME?</v>
      </c>
      <c r="N352" s="9" t="e">
        <f ca="1"/>
        <v>#NAME?</v>
      </c>
      <c r="O352" s="1"/>
      <c r="P352" s="1" t="e">
        <f ca="1"/>
        <v>#NAME?</v>
      </c>
      <c r="Q352" s="1"/>
      <c r="R352" s="1"/>
    </row>
    <row r="353" spans="12:18" x14ac:dyDescent="0.2">
      <c r="L353" s="1" t="e">
        <f ca="1"/>
        <v>#NAME?</v>
      </c>
      <c r="M353" s="1" t="e">
        <f ca="1"/>
        <v>#NAME?</v>
      </c>
      <c r="N353" s="9" t="e">
        <f ca="1"/>
        <v>#NAME?</v>
      </c>
      <c r="O353" s="1"/>
      <c r="P353" s="1" t="e">
        <f ca="1"/>
        <v>#NAME?</v>
      </c>
      <c r="Q353" s="1"/>
      <c r="R353" s="1"/>
    </row>
    <row r="354" spans="12:18" x14ac:dyDescent="0.2">
      <c r="L354" s="1" t="e">
        <f ca="1"/>
        <v>#NAME?</v>
      </c>
      <c r="M354" s="1" t="e">
        <f ca="1"/>
        <v>#NAME?</v>
      </c>
      <c r="N354" s="9" t="e">
        <f ca="1"/>
        <v>#NAME?</v>
      </c>
      <c r="O354" s="1"/>
      <c r="P354" s="1" t="e">
        <f ca="1"/>
        <v>#NAME?</v>
      </c>
      <c r="Q354" s="1"/>
      <c r="R354" s="1"/>
    </row>
    <row r="355" spans="12:18" x14ac:dyDescent="0.2">
      <c r="L355" s="1" t="e">
        <f ca="1"/>
        <v>#NAME?</v>
      </c>
      <c r="M355" s="1" t="e">
        <f ca="1"/>
        <v>#NAME?</v>
      </c>
      <c r="N355" s="9" t="e">
        <f ca="1"/>
        <v>#NAME?</v>
      </c>
      <c r="O355" s="1"/>
      <c r="P355" s="1" t="e">
        <f ca="1"/>
        <v>#NAME?</v>
      </c>
      <c r="Q355" s="1"/>
      <c r="R355" s="1"/>
    </row>
    <row r="356" spans="12:18" x14ac:dyDescent="0.2">
      <c r="L356" s="1" t="e">
        <f ca="1"/>
        <v>#NAME?</v>
      </c>
      <c r="M356" s="1" t="e">
        <f ca="1"/>
        <v>#NAME?</v>
      </c>
      <c r="N356" s="9" t="e">
        <f ca="1"/>
        <v>#NAME?</v>
      </c>
      <c r="O356" s="1"/>
      <c r="P356" s="1" t="e">
        <f ca="1"/>
        <v>#NAME?</v>
      </c>
      <c r="Q356" s="1"/>
      <c r="R356" s="1"/>
    </row>
    <row r="357" spans="12:18" x14ac:dyDescent="0.2">
      <c r="L357" s="1" t="e">
        <f ca="1"/>
        <v>#NAME?</v>
      </c>
      <c r="M357" s="1" t="e">
        <f ca="1"/>
        <v>#NAME?</v>
      </c>
      <c r="N357" s="9" t="e">
        <f ca="1"/>
        <v>#NAME?</v>
      </c>
      <c r="O357" s="1"/>
      <c r="P357" s="1" t="e">
        <f ca="1"/>
        <v>#NAME?</v>
      </c>
      <c r="Q357" s="1"/>
      <c r="R357" s="1"/>
    </row>
    <row r="358" spans="12:18" x14ac:dyDescent="0.2">
      <c r="L358" s="1" t="e">
        <f ca="1"/>
        <v>#NAME?</v>
      </c>
      <c r="M358" s="1" t="e">
        <f ca="1"/>
        <v>#NAME?</v>
      </c>
      <c r="N358" s="9" t="e">
        <f ca="1"/>
        <v>#NAME?</v>
      </c>
      <c r="O358" s="1"/>
      <c r="P358" s="1" t="e">
        <f ca="1"/>
        <v>#NAME?</v>
      </c>
      <c r="Q358" s="1"/>
      <c r="R358" s="1"/>
    </row>
    <row r="359" spans="12:18" x14ac:dyDescent="0.2">
      <c r="L359" s="1" t="e">
        <f ca="1"/>
        <v>#NAME?</v>
      </c>
      <c r="M359" s="1" t="e">
        <f ca="1"/>
        <v>#NAME?</v>
      </c>
      <c r="N359" s="9" t="e">
        <f ca="1"/>
        <v>#NAME?</v>
      </c>
      <c r="O359" s="1"/>
      <c r="P359" s="1" t="e">
        <f ca="1"/>
        <v>#NAME?</v>
      </c>
      <c r="Q359" s="1"/>
      <c r="R359" s="1"/>
    </row>
    <row r="360" spans="12:18" x14ac:dyDescent="0.2">
      <c r="L360" s="1" t="e">
        <f ca="1"/>
        <v>#NAME?</v>
      </c>
      <c r="M360" s="1" t="e">
        <f ca="1"/>
        <v>#NAME?</v>
      </c>
      <c r="N360" s="9" t="e">
        <f ca="1"/>
        <v>#NAME?</v>
      </c>
      <c r="O360" s="1"/>
      <c r="P360" s="1" t="e">
        <f ca="1"/>
        <v>#NAME?</v>
      </c>
      <c r="Q360" s="1"/>
      <c r="R360" s="1"/>
    </row>
    <row r="361" spans="12:18" x14ac:dyDescent="0.2">
      <c r="L361" s="1" t="e">
        <f ca="1"/>
        <v>#NAME?</v>
      </c>
      <c r="M361" s="1" t="e">
        <f ca="1"/>
        <v>#NAME?</v>
      </c>
      <c r="N361" s="9" t="e">
        <f ca="1"/>
        <v>#NAME?</v>
      </c>
      <c r="O361" s="1"/>
      <c r="P361" s="1" t="e">
        <f ca="1"/>
        <v>#NAME?</v>
      </c>
      <c r="Q361" s="1"/>
      <c r="R361" s="1"/>
    </row>
    <row r="362" spans="12:18" x14ac:dyDescent="0.2">
      <c r="L362" s="1" t="e">
        <f ca="1"/>
        <v>#NAME?</v>
      </c>
      <c r="M362" s="1" t="e">
        <f ca="1"/>
        <v>#NAME?</v>
      </c>
      <c r="N362" s="9" t="e">
        <f ca="1"/>
        <v>#NAME?</v>
      </c>
      <c r="O362" s="1"/>
      <c r="P362" s="1" t="e">
        <f ca="1"/>
        <v>#NAME?</v>
      </c>
      <c r="Q362" s="1"/>
      <c r="R362" s="1"/>
    </row>
    <row r="363" spans="12:18" x14ac:dyDescent="0.2">
      <c r="L363" s="1" t="e">
        <f ca="1"/>
        <v>#NAME?</v>
      </c>
      <c r="M363" s="1" t="e">
        <f ca="1"/>
        <v>#NAME?</v>
      </c>
      <c r="N363" s="9" t="e">
        <f ca="1"/>
        <v>#NAME?</v>
      </c>
      <c r="O363" s="1"/>
      <c r="P363" s="1" t="e">
        <f ca="1"/>
        <v>#NAME?</v>
      </c>
      <c r="Q363" s="1"/>
      <c r="R363" s="1"/>
    </row>
    <row r="364" spans="12:18" x14ac:dyDescent="0.2">
      <c r="L364" s="1" t="e">
        <f ca="1"/>
        <v>#NAME?</v>
      </c>
      <c r="M364" s="1" t="e">
        <f ca="1"/>
        <v>#NAME?</v>
      </c>
      <c r="N364" s="9" t="e">
        <f ca="1"/>
        <v>#NAME?</v>
      </c>
      <c r="O364" s="1"/>
      <c r="P364" s="1" t="e">
        <f ca="1"/>
        <v>#NAME?</v>
      </c>
      <c r="Q364" s="1"/>
      <c r="R364" s="1"/>
    </row>
    <row r="365" spans="12:18" x14ac:dyDescent="0.2">
      <c r="L365" s="1" t="e">
        <f ca="1"/>
        <v>#NAME?</v>
      </c>
      <c r="M365" s="1" t="e">
        <f ca="1"/>
        <v>#NAME?</v>
      </c>
      <c r="N365" s="9" t="e">
        <f ca="1"/>
        <v>#NAME?</v>
      </c>
      <c r="O365" s="1"/>
      <c r="P365" s="1" t="e">
        <f ca="1"/>
        <v>#NAME?</v>
      </c>
      <c r="Q365" s="1"/>
      <c r="R365" s="1"/>
    </row>
    <row r="366" spans="12:18" x14ac:dyDescent="0.2">
      <c r="L366" s="1" t="e">
        <f ca="1"/>
        <v>#NAME?</v>
      </c>
      <c r="M366" s="1" t="e">
        <f ca="1"/>
        <v>#NAME?</v>
      </c>
      <c r="N366" s="9" t="e">
        <f ca="1"/>
        <v>#NAME?</v>
      </c>
      <c r="O366" s="1"/>
      <c r="P366" s="1" t="e">
        <f ca="1"/>
        <v>#NAME?</v>
      </c>
      <c r="Q366" s="1"/>
      <c r="R366" s="1"/>
    </row>
    <row r="367" spans="12:18" x14ac:dyDescent="0.2">
      <c r="L367" s="1" t="e">
        <f ca="1"/>
        <v>#NAME?</v>
      </c>
      <c r="M367" s="1" t="e">
        <f ca="1"/>
        <v>#NAME?</v>
      </c>
      <c r="N367" s="9" t="e">
        <f ca="1"/>
        <v>#NAME?</v>
      </c>
      <c r="O367" s="1"/>
      <c r="P367" s="1" t="e">
        <f ca="1"/>
        <v>#NAME?</v>
      </c>
      <c r="Q367" s="1"/>
      <c r="R367" s="1"/>
    </row>
    <row r="368" spans="12:18" x14ac:dyDescent="0.2">
      <c r="L368" s="1" t="e">
        <f ca="1"/>
        <v>#NAME?</v>
      </c>
      <c r="M368" s="1" t="e">
        <f ca="1"/>
        <v>#NAME?</v>
      </c>
      <c r="N368" s="9" t="e">
        <f ca="1"/>
        <v>#NAME?</v>
      </c>
      <c r="O368" s="1"/>
      <c r="P368" s="1" t="e">
        <f ca="1"/>
        <v>#NAME?</v>
      </c>
      <c r="Q368" s="1"/>
      <c r="R368" s="1"/>
    </row>
    <row r="369" spans="12:18" x14ac:dyDescent="0.2">
      <c r="L369" s="1" t="e">
        <f ca="1"/>
        <v>#NAME?</v>
      </c>
      <c r="M369" s="1" t="e">
        <f ca="1"/>
        <v>#NAME?</v>
      </c>
      <c r="N369" s="9" t="e">
        <f ca="1"/>
        <v>#NAME?</v>
      </c>
      <c r="O369" s="1"/>
      <c r="P369" s="1" t="e">
        <f ca="1"/>
        <v>#NAME?</v>
      </c>
      <c r="Q369" s="1"/>
      <c r="R369" s="1"/>
    </row>
    <row r="370" spans="12:18" x14ac:dyDescent="0.2">
      <c r="L370" s="1" t="e">
        <f ca="1"/>
        <v>#NAME?</v>
      </c>
      <c r="M370" s="1" t="e">
        <f ca="1"/>
        <v>#NAME?</v>
      </c>
      <c r="N370" s="9" t="e">
        <f ca="1"/>
        <v>#NAME?</v>
      </c>
      <c r="O370" s="1"/>
      <c r="P370" s="1" t="e">
        <f ca="1"/>
        <v>#NAME?</v>
      </c>
      <c r="Q370" s="1"/>
      <c r="R370" s="1"/>
    </row>
    <row r="371" spans="12:18" x14ac:dyDescent="0.2">
      <c r="L371" s="1" t="e">
        <f ca="1"/>
        <v>#NAME?</v>
      </c>
      <c r="M371" s="1" t="e">
        <f ca="1"/>
        <v>#NAME?</v>
      </c>
      <c r="N371" s="9" t="e">
        <f ca="1"/>
        <v>#NAME?</v>
      </c>
      <c r="O371" s="1"/>
      <c r="P371" s="1" t="e">
        <f ca="1"/>
        <v>#NAME?</v>
      </c>
      <c r="Q371" s="1"/>
      <c r="R371" s="1"/>
    </row>
    <row r="372" spans="12:18" x14ac:dyDescent="0.2">
      <c r="L372" s="1" t="e">
        <f ca="1"/>
        <v>#NAME?</v>
      </c>
      <c r="M372" s="1" t="e">
        <f ca="1"/>
        <v>#NAME?</v>
      </c>
      <c r="N372" s="9" t="e">
        <f ca="1"/>
        <v>#NAME?</v>
      </c>
      <c r="O372" s="1"/>
      <c r="P372" s="1" t="e">
        <f ca="1"/>
        <v>#NAME?</v>
      </c>
      <c r="Q372" s="1"/>
      <c r="R372" s="1"/>
    </row>
    <row r="373" spans="12:18" x14ac:dyDescent="0.2">
      <c r="L373" s="1" t="e">
        <f ca="1"/>
        <v>#NAME?</v>
      </c>
      <c r="M373" s="1" t="e">
        <f ca="1"/>
        <v>#NAME?</v>
      </c>
      <c r="N373" s="9" t="e">
        <f ca="1"/>
        <v>#NAME?</v>
      </c>
      <c r="O373" s="1"/>
      <c r="P373" s="1" t="e">
        <f ca="1"/>
        <v>#NAME?</v>
      </c>
      <c r="Q373" s="1"/>
      <c r="R373" s="1"/>
    </row>
    <row r="374" spans="12:18" x14ac:dyDescent="0.2">
      <c r="L374" s="1" t="e">
        <f ca="1"/>
        <v>#NAME?</v>
      </c>
      <c r="M374" s="1" t="e">
        <f ca="1"/>
        <v>#NAME?</v>
      </c>
      <c r="N374" s="9" t="e">
        <f ca="1"/>
        <v>#NAME?</v>
      </c>
      <c r="O374" s="1"/>
      <c r="P374" s="1" t="e">
        <f ca="1"/>
        <v>#NAME?</v>
      </c>
      <c r="Q374" s="1"/>
      <c r="R374" s="1"/>
    </row>
    <row r="375" spans="12:18" x14ac:dyDescent="0.2">
      <c r="L375" s="1" t="e">
        <f ca="1"/>
        <v>#NAME?</v>
      </c>
      <c r="M375" s="1" t="e">
        <f ca="1"/>
        <v>#NAME?</v>
      </c>
      <c r="N375" s="9" t="e">
        <f ca="1"/>
        <v>#NAME?</v>
      </c>
      <c r="O375" s="1"/>
      <c r="P375" s="1" t="e">
        <f ca="1"/>
        <v>#NAME?</v>
      </c>
      <c r="Q375" s="1"/>
      <c r="R375" s="1"/>
    </row>
    <row r="376" spans="12:18" x14ac:dyDescent="0.2">
      <c r="L376" s="1" t="e">
        <f ca="1"/>
        <v>#NAME?</v>
      </c>
      <c r="M376" s="1" t="e">
        <f ca="1"/>
        <v>#NAME?</v>
      </c>
      <c r="N376" s="9" t="e">
        <f ca="1"/>
        <v>#NAME?</v>
      </c>
      <c r="O376" s="1"/>
      <c r="P376" s="1" t="e">
        <f ca="1"/>
        <v>#NAME?</v>
      </c>
      <c r="Q376" s="1"/>
      <c r="R376" s="1"/>
    </row>
    <row r="377" spans="12:18" x14ac:dyDescent="0.2">
      <c r="L377" s="1" t="e">
        <f ca="1"/>
        <v>#NAME?</v>
      </c>
      <c r="M377" s="1" t="e">
        <f ca="1"/>
        <v>#NAME?</v>
      </c>
      <c r="N377" s="9" t="e">
        <f ca="1"/>
        <v>#NAME?</v>
      </c>
      <c r="O377" s="1"/>
      <c r="P377" s="1" t="e">
        <f ca="1"/>
        <v>#NAME?</v>
      </c>
      <c r="Q377" s="1"/>
      <c r="R377" s="1"/>
    </row>
    <row r="378" spans="12:18" x14ac:dyDescent="0.2">
      <c r="L378" s="1" t="e">
        <f ca="1"/>
        <v>#NAME?</v>
      </c>
      <c r="M378" s="1" t="e">
        <f ca="1"/>
        <v>#NAME?</v>
      </c>
      <c r="N378" s="9" t="e">
        <f ca="1"/>
        <v>#NAME?</v>
      </c>
      <c r="O378" s="1"/>
      <c r="P378" s="1" t="e">
        <f ca="1"/>
        <v>#NAME?</v>
      </c>
      <c r="Q378" s="1"/>
      <c r="R378" s="1"/>
    </row>
    <row r="379" spans="12:18" x14ac:dyDescent="0.2">
      <c r="L379" s="1" t="e">
        <f ca="1"/>
        <v>#NAME?</v>
      </c>
      <c r="M379" s="1" t="e">
        <f ca="1"/>
        <v>#NAME?</v>
      </c>
      <c r="N379" s="9" t="e">
        <f ca="1"/>
        <v>#NAME?</v>
      </c>
      <c r="O379" s="1"/>
      <c r="P379" s="1" t="e">
        <f ca="1"/>
        <v>#NAME?</v>
      </c>
      <c r="Q379" s="1"/>
      <c r="R379" s="1"/>
    </row>
    <row r="380" spans="12:18" x14ac:dyDescent="0.2">
      <c r="L380" s="1" t="e">
        <f ca="1"/>
        <v>#NAME?</v>
      </c>
      <c r="M380" s="1" t="e">
        <f ca="1"/>
        <v>#NAME?</v>
      </c>
      <c r="N380" s="9" t="e">
        <f ca="1"/>
        <v>#NAME?</v>
      </c>
      <c r="O380" s="1"/>
      <c r="P380" s="1" t="e">
        <f ca="1"/>
        <v>#NAME?</v>
      </c>
      <c r="Q380" s="1"/>
      <c r="R380" s="1"/>
    </row>
    <row r="381" spans="12:18" x14ac:dyDescent="0.2">
      <c r="L381" s="1" t="e">
        <f ca="1"/>
        <v>#NAME?</v>
      </c>
      <c r="M381" s="1" t="e">
        <f ca="1"/>
        <v>#NAME?</v>
      </c>
      <c r="N381" s="9" t="e">
        <f ca="1"/>
        <v>#NAME?</v>
      </c>
      <c r="O381" s="1"/>
      <c r="P381" s="1" t="e">
        <f ca="1"/>
        <v>#NAME?</v>
      </c>
      <c r="Q381" s="1"/>
      <c r="R381" s="1"/>
    </row>
    <row r="382" spans="12:18" x14ac:dyDescent="0.2">
      <c r="L382" s="1" t="e">
        <f ca="1"/>
        <v>#NAME?</v>
      </c>
      <c r="M382" s="1" t="e">
        <f ca="1"/>
        <v>#NAME?</v>
      </c>
      <c r="N382" s="9" t="e">
        <f ca="1"/>
        <v>#NAME?</v>
      </c>
      <c r="O382" s="1"/>
      <c r="P382" s="1" t="e">
        <f ca="1"/>
        <v>#NAME?</v>
      </c>
      <c r="Q382" s="1"/>
      <c r="R382" s="1"/>
    </row>
    <row r="383" spans="12:18" x14ac:dyDescent="0.2">
      <c r="L383" s="1" t="e">
        <f ca="1"/>
        <v>#NAME?</v>
      </c>
      <c r="M383" s="1" t="e">
        <f ca="1"/>
        <v>#NAME?</v>
      </c>
      <c r="N383" s="9" t="e">
        <f ca="1"/>
        <v>#NAME?</v>
      </c>
      <c r="O383" s="1"/>
      <c r="P383" s="1" t="e">
        <f ca="1"/>
        <v>#NAME?</v>
      </c>
      <c r="Q383" s="1"/>
      <c r="R383" s="1"/>
    </row>
    <row r="384" spans="12:18" x14ac:dyDescent="0.2">
      <c r="L384" s="1" t="e">
        <f ca="1"/>
        <v>#NAME?</v>
      </c>
      <c r="M384" s="1" t="e">
        <f ca="1"/>
        <v>#NAME?</v>
      </c>
      <c r="N384" s="9" t="e">
        <f ca="1"/>
        <v>#NAME?</v>
      </c>
      <c r="O384" s="1"/>
      <c r="P384" s="1" t="e">
        <f ca="1"/>
        <v>#NAME?</v>
      </c>
      <c r="Q384" s="1"/>
      <c r="R384" s="1"/>
    </row>
    <row r="385" spans="12:18" x14ac:dyDescent="0.2">
      <c r="L385" s="1" t="e">
        <f ca="1"/>
        <v>#NAME?</v>
      </c>
      <c r="M385" s="1" t="e">
        <f ca="1"/>
        <v>#NAME?</v>
      </c>
      <c r="N385" s="9" t="e">
        <f ca="1"/>
        <v>#NAME?</v>
      </c>
      <c r="O385" s="1"/>
      <c r="P385" s="1" t="e">
        <f ca="1"/>
        <v>#NAME?</v>
      </c>
      <c r="Q385" s="1"/>
      <c r="R385" s="1"/>
    </row>
    <row r="386" spans="12:18" x14ac:dyDescent="0.2">
      <c r="L386" s="1" t="e">
        <f ca="1"/>
        <v>#NAME?</v>
      </c>
      <c r="M386" s="1" t="e">
        <f ca="1"/>
        <v>#NAME?</v>
      </c>
      <c r="N386" s="9" t="e">
        <f ca="1"/>
        <v>#NAME?</v>
      </c>
      <c r="O386" s="1"/>
      <c r="P386" s="1" t="e">
        <f ca="1"/>
        <v>#NAME?</v>
      </c>
      <c r="Q386" s="1"/>
      <c r="R386" s="1"/>
    </row>
    <row r="387" spans="12:18" x14ac:dyDescent="0.2">
      <c r="L387" s="1" t="e">
        <f ca="1"/>
        <v>#NAME?</v>
      </c>
      <c r="M387" s="1" t="e">
        <f ca="1"/>
        <v>#NAME?</v>
      </c>
      <c r="N387" s="9" t="e">
        <f ca="1"/>
        <v>#NAME?</v>
      </c>
      <c r="O387" s="1"/>
      <c r="P387" s="1" t="e">
        <f ca="1"/>
        <v>#NAME?</v>
      </c>
      <c r="Q387" s="1"/>
      <c r="R387" s="1"/>
    </row>
    <row r="388" spans="12:18" x14ac:dyDescent="0.2">
      <c r="L388" s="1" t="e">
        <f ca="1"/>
        <v>#NAME?</v>
      </c>
      <c r="M388" s="1" t="e">
        <f ca="1"/>
        <v>#NAME?</v>
      </c>
      <c r="N388" s="9" t="e">
        <f ca="1"/>
        <v>#NAME?</v>
      </c>
      <c r="O388" s="1"/>
      <c r="P388" s="1" t="e">
        <f ca="1"/>
        <v>#NAME?</v>
      </c>
      <c r="Q388" s="1"/>
      <c r="R388" s="1"/>
    </row>
    <row r="389" spans="12:18" x14ac:dyDescent="0.2">
      <c r="L389" s="1" t="e">
        <f ca="1"/>
        <v>#NAME?</v>
      </c>
      <c r="M389" s="1" t="e">
        <f ca="1"/>
        <v>#NAME?</v>
      </c>
      <c r="N389" s="9" t="e">
        <f ca="1"/>
        <v>#NAME?</v>
      </c>
      <c r="O389" s="1"/>
      <c r="P389" s="1" t="e">
        <f ca="1"/>
        <v>#NAME?</v>
      </c>
      <c r="Q389" s="1"/>
      <c r="R389" s="1"/>
    </row>
    <row r="390" spans="12:18" x14ac:dyDescent="0.2">
      <c r="L390" s="1" t="e">
        <f ca="1"/>
        <v>#NAME?</v>
      </c>
      <c r="M390" s="1" t="e">
        <f ca="1"/>
        <v>#NAME?</v>
      </c>
      <c r="N390" s="9" t="e">
        <f ca="1"/>
        <v>#NAME?</v>
      </c>
      <c r="O390" s="1"/>
      <c r="P390" s="1" t="e">
        <f ca="1"/>
        <v>#NAME?</v>
      </c>
      <c r="Q390" s="1"/>
      <c r="R390" s="1"/>
    </row>
    <row r="391" spans="12:18" x14ac:dyDescent="0.2">
      <c r="L391" s="1" t="e">
        <f ca="1"/>
        <v>#NAME?</v>
      </c>
      <c r="M391" s="1" t="e">
        <f ca="1"/>
        <v>#NAME?</v>
      </c>
      <c r="N391" s="9" t="e">
        <f ca="1"/>
        <v>#NAME?</v>
      </c>
      <c r="O391" s="1"/>
      <c r="P391" s="1" t="e">
        <f ca="1"/>
        <v>#NAME?</v>
      </c>
      <c r="Q391" s="1"/>
      <c r="R391" s="1"/>
    </row>
    <row r="392" spans="12:18" x14ac:dyDescent="0.2">
      <c r="L392" s="1" t="e">
        <f ca="1"/>
        <v>#NAME?</v>
      </c>
      <c r="M392" s="1" t="e">
        <f ca="1"/>
        <v>#NAME?</v>
      </c>
      <c r="N392" s="9" t="e">
        <f ca="1"/>
        <v>#NAME?</v>
      </c>
      <c r="O392" s="1"/>
      <c r="P392" s="1" t="e">
        <f ca="1"/>
        <v>#NAME?</v>
      </c>
      <c r="Q392" s="1"/>
      <c r="R392" s="1"/>
    </row>
    <row r="393" spans="12:18" x14ac:dyDescent="0.2">
      <c r="L393" s="1" t="e">
        <f ca="1"/>
        <v>#NAME?</v>
      </c>
      <c r="M393" s="1" t="e">
        <f ca="1"/>
        <v>#NAME?</v>
      </c>
      <c r="N393" s="9" t="e">
        <f ca="1"/>
        <v>#NAME?</v>
      </c>
      <c r="O393" s="1"/>
      <c r="P393" s="1" t="e">
        <f ca="1"/>
        <v>#NAME?</v>
      </c>
      <c r="Q393" s="1"/>
      <c r="R393" s="1"/>
    </row>
    <row r="394" spans="12:18" x14ac:dyDescent="0.2">
      <c r="L394" s="1" t="e">
        <f ca="1"/>
        <v>#NAME?</v>
      </c>
      <c r="M394" s="1" t="e">
        <f ca="1"/>
        <v>#NAME?</v>
      </c>
      <c r="N394" s="9" t="e">
        <f ca="1"/>
        <v>#NAME?</v>
      </c>
      <c r="O394" s="1"/>
      <c r="P394" s="1" t="e">
        <f ca="1"/>
        <v>#NAME?</v>
      </c>
      <c r="Q394" s="1"/>
      <c r="R394" s="1"/>
    </row>
    <row r="395" spans="12:18" x14ac:dyDescent="0.2">
      <c r="L395" s="1" t="e">
        <f ca="1"/>
        <v>#NAME?</v>
      </c>
      <c r="M395" s="1" t="e">
        <f ca="1"/>
        <v>#NAME?</v>
      </c>
      <c r="N395" s="9" t="e">
        <f ca="1"/>
        <v>#NAME?</v>
      </c>
      <c r="O395" s="1"/>
      <c r="P395" s="1" t="e">
        <f ca="1"/>
        <v>#NAME?</v>
      </c>
      <c r="Q395" s="1"/>
      <c r="R395" s="1"/>
    </row>
    <row r="396" spans="12:18" x14ac:dyDescent="0.2">
      <c r="L396" s="1" t="e">
        <f ca="1"/>
        <v>#NAME?</v>
      </c>
      <c r="M396" s="1" t="e">
        <f ca="1"/>
        <v>#NAME?</v>
      </c>
      <c r="N396" s="9" t="e">
        <f ca="1"/>
        <v>#NAME?</v>
      </c>
      <c r="O396" s="1"/>
      <c r="P396" s="1" t="e">
        <f ca="1"/>
        <v>#NAME?</v>
      </c>
      <c r="Q396" s="1"/>
      <c r="R396" s="1"/>
    </row>
    <row r="397" spans="12:18" x14ac:dyDescent="0.2">
      <c r="L397" s="1" t="e">
        <f ca="1"/>
        <v>#NAME?</v>
      </c>
      <c r="M397" s="1" t="e">
        <f ca="1"/>
        <v>#NAME?</v>
      </c>
      <c r="N397" s="9" t="e">
        <f ca="1"/>
        <v>#NAME?</v>
      </c>
      <c r="O397" s="1"/>
      <c r="P397" s="1" t="e">
        <f ca="1"/>
        <v>#NAME?</v>
      </c>
      <c r="Q397" s="1"/>
      <c r="R397" s="1"/>
    </row>
    <row r="398" spans="12:18" x14ac:dyDescent="0.2">
      <c r="L398" s="1" t="e">
        <f ca="1"/>
        <v>#NAME?</v>
      </c>
      <c r="M398" s="1" t="e">
        <f ca="1"/>
        <v>#NAME?</v>
      </c>
      <c r="N398" s="9" t="e">
        <f ca="1"/>
        <v>#NAME?</v>
      </c>
      <c r="O398" s="1"/>
      <c r="P398" s="1" t="e">
        <f ca="1"/>
        <v>#NAME?</v>
      </c>
      <c r="Q398" s="1"/>
      <c r="R398" s="1"/>
    </row>
    <row r="399" spans="12:18" x14ac:dyDescent="0.2">
      <c r="L399" s="1" t="e">
        <f ca="1"/>
        <v>#NAME?</v>
      </c>
      <c r="M399" s="1" t="e">
        <f ca="1"/>
        <v>#NAME?</v>
      </c>
      <c r="N399" s="9" t="e">
        <f ca="1"/>
        <v>#NAME?</v>
      </c>
      <c r="O399" s="1"/>
      <c r="P399" s="1" t="e">
        <f ca="1"/>
        <v>#NAME?</v>
      </c>
      <c r="Q399" s="1"/>
      <c r="R399" s="1"/>
    </row>
    <row r="400" spans="12:18" x14ac:dyDescent="0.2">
      <c r="L400" s="1" t="e">
        <f ca="1"/>
        <v>#NAME?</v>
      </c>
      <c r="M400" s="1" t="e">
        <f ca="1"/>
        <v>#NAME?</v>
      </c>
      <c r="N400" s="9" t="e">
        <f ca="1"/>
        <v>#NAME?</v>
      </c>
      <c r="O400" s="1"/>
      <c r="P400" s="1" t="e">
        <f ca="1"/>
        <v>#NAME?</v>
      </c>
      <c r="Q400" s="1"/>
      <c r="R400" s="1"/>
    </row>
    <row r="401" spans="12:18" x14ac:dyDescent="0.2">
      <c r="L401" s="1" t="e">
        <f ca="1"/>
        <v>#NAME?</v>
      </c>
      <c r="M401" s="1" t="e">
        <f ca="1"/>
        <v>#NAME?</v>
      </c>
      <c r="N401" s="9" t="e">
        <f ca="1"/>
        <v>#NAME?</v>
      </c>
      <c r="O401" s="1"/>
      <c r="P401" s="1" t="e">
        <f ca="1"/>
        <v>#NAME?</v>
      </c>
      <c r="Q401" s="1"/>
      <c r="R401" s="1"/>
    </row>
    <row r="402" spans="12:18" x14ac:dyDescent="0.2">
      <c r="L402" s="1" t="e">
        <f ca="1"/>
        <v>#NAME?</v>
      </c>
      <c r="M402" s="1" t="e">
        <f ca="1"/>
        <v>#NAME?</v>
      </c>
      <c r="N402" s="9" t="e">
        <f ca="1"/>
        <v>#NAME?</v>
      </c>
      <c r="O402" s="1"/>
      <c r="P402" s="1" t="e">
        <f ca="1"/>
        <v>#NAME?</v>
      </c>
      <c r="Q402" s="1"/>
      <c r="R402" s="1"/>
    </row>
    <row r="403" spans="12:18" x14ac:dyDescent="0.2">
      <c r="L403" s="1" t="e">
        <f ca="1"/>
        <v>#NAME?</v>
      </c>
      <c r="M403" s="1" t="e">
        <f ca="1"/>
        <v>#NAME?</v>
      </c>
      <c r="N403" s="9" t="e">
        <f ca="1"/>
        <v>#NAME?</v>
      </c>
      <c r="O403" s="1"/>
      <c r="P403" s="1" t="e">
        <f ca="1"/>
        <v>#NAME?</v>
      </c>
      <c r="Q403" s="1"/>
      <c r="R403" s="1"/>
    </row>
    <row r="404" spans="12:18" x14ac:dyDescent="0.2">
      <c r="L404" s="1" t="e">
        <f ca="1"/>
        <v>#NAME?</v>
      </c>
      <c r="M404" s="1" t="e">
        <f ca="1"/>
        <v>#NAME?</v>
      </c>
      <c r="N404" s="9" t="e">
        <f ca="1"/>
        <v>#NAME?</v>
      </c>
      <c r="O404" s="1"/>
      <c r="P404" s="1" t="e">
        <f ca="1"/>
        <v>#NAME?</v>
      </c>
      <c r="Q404" s="1"/>
      <c r="R404" s="1"/>
    </row>
    <row r="405" spans="12:18" x14ac:dyDescent="0.2">
      <c r="L405" s="1" t="e">
        <f ca="1"/>
        <v>#NAME?</v>
      </c>
      <c r="M405" s="1" t="e">
        <f ca="1"/>
        <v>#NAME?</v>
      </c>
      <c r="N405" s="9" t="e">
        <f ca="1"/>
        <v>#NAME?</v>
      </c>
      <c r="O405" s="1"/>
      <c r="P405" s="1" t="e">
        <f ca="1"/>
        <v>#NAME?</v>
      </c>
      <c r="Q405" s="1"/>
      <c r="R405" s="1"/>
    </row>
    <row r="406" spans="12:18" x14ac:dyDescent="0.2">
      <c r="L406" s="1" t="e">
        <f ca="1"/>
        <v>#NAME?</v>
      </c>
      <c r="M406" s="1" t="e">
        <f ca="1"/>
        <v>#NAME?</v>
      </c>
      <c r="N406" s="9" t="e">
        <f ca="1"/>
        <v>#NAME?</v>
      </c>
      <c r="O406" s="1"/>
      <c r="P406" s="1" t="e">
        <f ca="1"/>
        <v>#NAME?</v>
      </c>
      <c r="Q406" s="1"/>
      <c r="R406" s="1"/>
    </row>
    <row r="407" spans="12:18" x14ac:dyDescent="0.2">
      <c r="L407" s="1" t="e">
        <f ca="1"/>
        <v>#NAME?</v>
      </c>
      <c r="M407" s="1" t="e">
        <f ca="1"/>
        <v>#NAME?</v>
      </c>
      <c r="N407" s="9" t="e">
        <f ca="1"/>
        <v>#NAME?</v>
      </c>
      <c r="O407" s="1"/>
      <c r="P407" s="1" t="e">
        <f ca="1"/>
        <v>#NAME?</v>
      </c>
      <c r="Q407" s="1"/>
      <c r="R407" s="1"/>
    </row>
    <row r="408" spans="12:18" x14ac:dyDescent="0.2">
      <c r="L408" s="1" t="e">
        <f ca="1"/>
        <v>#NAME?</v>
      </c>
      <c r="M408" s="1" t="e">
        <f ca="1"/>
        <v>#NAME?</v>
      </c>
      <c r="N408" s="9" t="e">
        <f ca="1"/>
        <v>#NAME?</v>
      </c>
      <c r="O408" s="1"/>
      <c r="P408" s="1" t="e">
        <f ca="1"/>
        <v>#NAME?</v>
      </c>
      <c r="Q408" s="1"/>
      <c r="R408" s="1"/>
    </row>
    <row r="409" spans="12:18" x14ac:dyDescent="0.2">
      <c r="L409" s="1" t="e">
        <f ca="1"/>
        <v>#NAME?</v>
      </c>
      <c r="M409" s="1" t="e">
        <f ca="1"/>
        <v>#NAME?</v>
      </c>
      <c r="N409" s="9" t="e">
        <f ca="1"/>
        <v>#NAME?</v>
      </c>
      <c r="O409" s="1"/>
      <c r="P409" s="1" t="e">
        <f ca="1"/>
        <v>#NAME?</v>
      </c>
      <c r="Q409" s="1"/>
      <c r="R409" s="1"/>
    </row>
    <row r="410" spans="12:18" x14ac:dyDescent="0.2">
      <c r="L410" s="1" t="e">
        <f ca="1"/>
        <v>#NAME?</v>
      </c>
      <c r="M410" s="1" t="e">
        <f ca="1"/>
        <v>#NAME?</v>
      </c>
      <c r="N410" s="9" t="e">
        <f ca="1"/>
        <v>#NAME?</v>
      </c>
      <c r="O410" s="1"/>
      <c r="P410" s="1" t="e">
        <f ca="1"/>
        <v>#NAME?</v>
      </c>
      <c r="Q410" s="1"/>
      <c r="R410" s="1"/>
    </row>
    <row r="411" spans="12:18" x14ac:dyDescent="0.2">
      <c r="L411" s="1" t="e">
        <f ca="1"/>
        <v>#NAME?</v>
      </c>
      <c r="M411" s="1" t="e">
        <f ca="1"/>
        <v>#NAME?</v>
      </c>
      <c r="N411" s="9" t="e">
        <f ca="1"/>
        <v>#NAME?</v>
      </c>
      <c r="O411" s="1"/>
      <c r="P411" s="1" t="e">
        <f ca="1"/>
        <v>#NAME?</v>
      </c>
      <c r="Q411" s="1"/>
      <c r="R411" s="1"/>
    </row>
    <row r="412" spans="12:18" x14ac:dyDescent="0.2">
      <c r="L412" s="1" t="e">
        <f ca="1"/>
        <v>#NAME?</v>
      </c>
      <c r="M412" s="1" t="e">
        <f ca="1"/>
        <v>#NAME?</v>
      </c>
      <c r="N412" s="9" t="e">
        <f ca="1"/>
        <v>#NAME?</v>
      </c>
      <c r="O412" s="1"/>
      <c r="P412" s="1" t="e">
        <f ca="1"/>
        <v>#NAME?</v>
      </c>
      <c r="Q412" s="1"/>
      <c r="R412" s="1"/>
    </row>
    <row r="413" spans="12:18" x14ac:dyDescent="0.2">
      <c r="L413" s="1" t="e">
        <f ca="1"/>
        <v>#NAME?</v>
      </c>
      <c r="M413" s="1" t="e">
        <f ca="1"/>
        <v>#NAME?</v>
      </c>
      <c r="N413" s="9" t="e">
        <f ca="1"/>
        <v>#NAME?</v>
      </c>
      <c r="O413" s="1"/>
      <c r="P413" s="1" t="e">
        <f ca="1"/>
        <v>#NAME?</v>
      </c>
      <c r="Q413" s="1"/>
      <c r="R413" s="1"/>
    </row>
    <row r="414" spans="12:18" x14ac:dyDescent="0.2">
      <c r="L414" s="1" t="e">
        <f ca="1"/>
        <v>#NAME?</v>
      </c>
      <c r="M414" s="1" t="e">
        <f ca="1"/>
        <v>#NAME?</v>
      </c>
      <c r="N414" s="9" t="e">
        <f ca="1"/>
        <v>#NAME?</v>
      </c>
      <c r="O414" s="1"/>
      <c r="P414" s="1" t="e">
        <f ca="1"/>
        <v>#NAME?</v>
      </c>
      <c r="Q414" s="1"/>
      <c r="R414" s="1"/>
    </row>
    <row r="415" spans="12:18" x14ac:dyDescent="0.2">
      <c r="L415" s="1" t="e">
        <f ca="1"/>
        <v>#NAME?</v>
      </c>
      <c r="M415" s="1" t="e">
        <f ca="1"/>
        <v>#NAME?</v>
      </c>
      <c r="N415" s="9" t="e">
        <f ca="1"/>
        <v>#NAME?</v>
      </c>
      <c r="O415" s="1"/>
      <c r="P415" s="1" t="e">
        <f ca="1"/>
        <v>#NAME?</v>
      </c>
      <c r="Q415" s="1"/>
      <c r="R415" s="1"/>
    </row>
    <row r="416" spans="12:18" x14ac:dyDescent="0.2">
      <c r="L416" s="1" t="e">
        <f ca="1"/>
        <v>#NAME?</v>
      </c>
      <c r="M416" s="1" t="e">
        <f ca="1"/>
        <v>#NAME?</v>
      </c>
      <c r="N416" s="9" t="e">
        <f ca="1"/>
        <v>#NAME?</v>
      </c>
      <c r="O416" s="1"/>
      <c r="P416" s="1" t="e">
        <f ca="1"/>
        <v>#NAME?</v>
      </c>
      <c r="Q416" s="1"/>
      <c r="R416" s="1"/>
    </row>
    <row r="417" spans="12:18" x14ac:dyDescent="0.2">
      <c r="L417" s="1" t="e">
        <f ca="1"/>
        <v>#NAME?</v>
      </c>
      <c r="M417" s="1" t="e">
        <f ca="1"/>
        <v>#NAME?</v>
      </c>
      <c r="N417" s="9" t="e">
        <f ca="1"/>
        <v>#NAME?</v>
      </c>
      <c r="O417" s="1"/>
      <c r="P417" s="1" t="e">
        <f ca="1"/>
        <v>#NAME?</v>
      </c>
      <c r="Q417" s="1"/>
      <c r="R417" s="1"/>
    </row>
    <row r="418" spans="12:18" x14ac:dyDescent="0.2">
      <c r="L418" s="1" t="e">
        <f ca="1"/>
        <v>#NAME?</v>
      </c>
      <c r="M418" s="1" t="e">
        <f ca="1"/>
        <v>#NAME?</v>
      </c>
      <c r="N418" s="9" t="e">
        <f ca="1"/>
        <v>#NAME?</v>
      </c>
      <c r="O418" s="1"/>
      <c r="P418" s="1" t="e">
        <f ca="1"/>
        <v>#NAME?</v>
      </c>
      <c r="Q418" s="1"/>
      <c r="R418" s="1"/>
    </row>
    <row r="419" spans="12:18" x14ac:dyDescent="0.2">
      <c r="L419" s="1" t="e">
        <f ca="1"/>
        <v>#NAME?</v>
      </c>
      <c r="M419" s="1" t="e">
        <f ca="1"/>
        <v>#NAME?</v>
      </c>
      <c r="N419" s="9" t="e">
        <f ca="1"/>
        <v>#NAME?</v>
      </c>
      <c r="O419" s="1"/>
      <c r="P419" s="1" t="e">
        <f ca="1"/>
        <v>#NAME?</v>
      </c>
      <c r="Q419" s="1"/>
      <c r="R419" s="1"/>
    </row>
    <row r="420" spans="12:18" x14ac:dyDescent="0.2">
      <c r="L420" s="1" t="e">
        <f ca="1"/>
        <v>#NAME?</v>
      </c>
      <c r="M420" s="1" t="e">
        <f ca="1"/>
        <v>#NAME?</v>
      </c>
      <c r="N420" s="9" t="e">
        <f ca="1"/>
        <v>#NAME?</v>
      </c>
      <c r="O420" s="1"/>
      <c r="P420" s="1" t="e">
        <f ca="1"/>
        <v>#NAME?</v>
      </c>
      <c r="Q420" s="1"/>
      <c r="R420" s="1"/>
    </row>
    <row r="421" spans="12:18" x14ac:dyDescent="0.2">
      <c r="L421" s="1" t="e">
        <f ca="1"/>
        <v>#NAME?</v>
      </c>
      <c r="M421" s="1" t="e">
        <f ca="1"/>
        <v>#NAME?</v>
      </c>
      <c r="N421" s="9" t="e">
        <f ca="1"/>
        <v>#NAME?</v>
      </c>
      <c r="O421" s="1"/>
      <c r="P421" s="1" t="e">
        <f ca="1"/>
        <v>#NAME?</v>
      </c>
      <c r="Q421" s="1"/>
      <c r="R421" s="1"/>
    </row>
    <row r="422" spans="12:18" x14ac:dyDescent="0.2">
      <c r="L422" s="1" t="e">
        <f ca="1"/>
        <v>#NAME?</v>
      </c>
      <c r="M422" s="1" t="e">
        <f ca="1"/>
        <v>#NAME?</v>
      </c>
      <c r="N422" s="9" t="e">
        <f ca="1"/>
        <v>#NAME?</v>
      </c>
      <c r="O422" s="1"/>
      <c r="P422" s="1" t="e">
        <f ca="1"/>
        <v>#NAME?</v>
      </c>
      <c r="Q422" s="1"/>
      <c r="R422" s="1"/>
    </row>
    <row r="423" spans="12:18" x14ac:dyDescent="0.2">
      <c r="L423" s="1" t="e">
        <f ca="1"/>
        <v>#NAME?</v>
      </c>
      <c r="M423" s="1" t="e">
        <f ca="1"/>
        <v>#NAME?</v>
      </c>
      <c r="N423" s="9" t="e">
        <f ca="1"/>
        <v>#NAME?</v>
      </c>
      <c r="O423" s="1"/>
      <c r="P423" s="1" t="e">
        <f ca="1"/>
        <v>#NAME?</v>
      </c>
      <c r="Q423" s="1"/>
      <c r="R423" s="1"/>
    </row>
    <row r="424" spans="12:18" x14ac:dyDescent="0.2">
      <c r="L424" s="1" t="e">
        <f ca="1"/>
        <v>#NAME?</v>
      </c>
      <c r="M424" s="1" t="e">
        <f ca="1"/>
        <v>#NAME?</v>
      </c>
      <c r="N424" s="9" t="e">
        <f ca="1"/>
        <v>#NAME?</v>
      </c>
      <c r="O424" s="1"/>
      <c r="P424" s="1" t="e">
        <f ca="1"/>
        <v>#NAME?</v>
      </c>
      <c r="Q424" s="1"/>
      <c r="R424" s="1"/>
    </row>
    <row r="425" spans="12:18" x14ac:dyDescent="0.2">
      <c r="L425" s="1" t="e">
        <f ca="1"/>
        <v>#NAME?</v>
      </c>
      <c r="M425" s="1" t="e">
        <f ca="1"/>
        <v>#NAME?</v>
      </c>
      <c r="N425" s="9" t="e">
        <f ca="1"/>
        <v>#NAME?</v>
      </c>
      <c r="O425" s="1"/>
      <c r="P425" s="1" t="e">
        <f ca="1"/>
        <v>#NAME?</v>
      </c>
      <c r="Q425" s="1"/>
      <c r="R425" s="1"/>
    </row>
    <row r="426" spans="12:18" x14ac:dyDescent="0.2">
      <c r="L426" s="1" t="e">
        <f ca="1"/>
        <v>#NAME?</v>
      </c>
      <c r="M426" s="1" t="e">
        <f ca="1"/>
        <v>#NAME?</v>
      </c>
      <c r="N426" s="9" t="e">
        <f ca="1"/>
        <v>#NAME?</v>
      </c>
      <c r="O426" s="1"/>
      <c r="P426" s="1" t="e">
        <f ca="1"/>
        <v>#NAME?</v>
      </c>
      <c r="Q426" s="1"/>
      <c r="R426" s="1"/>
    </row>
    <row r="427" spans="12:18" x14ac:dyDescent="0.2">
      <c r="L427" s="1" t="e">
        <f ca="1"/>
        <v>#NAME?</v>
      </c>
      <c r="M427" s="1" t="e">
        <f ca="1"/>
        <v>#NAME?</v>
      </c>
      <c r="N427" s="9" t="e">
        <f ca="1"/>
        <v>#NAME?</v>
      </c>
      <c r="O427" s="1"/>
      <c r="P427" s="1" t="e">
        <f ca="1"/>
        <v>#NAME?</v>
      </c>
      <c r="Q427" s="1"/>
      <c r="R427" s="1"/>
    </row>
    <row r="428" spans="12:18" x14ac:dyDescent="0.2">
      <c r="L428" s="1" t="e">
        <f ca="1"/>
        <v>#NAME?</v>
      </c>
      <c r="M428" s="1" t="e">
        <f ca="1"/>
        <v>#NAME?</v>
      </c>
      <c r="N428" s="9" t="e">
        <f ca="1"/>
        <v>#NAME?</v>
      </c>
      <c r="O428" s="1"/>
      <c r="P428" s="1" t="e">
        <f ca="1"/>
        <v>#NAME?</v>
      </c>
      <c r="Q428" s="1"/>
      <c r="R428" s="1"/>
    </row>
    <row r="429" spans="12:18" x14ac:dyDescent="0.2">
      <c r="L429" s="1" t="e">
        <f ca="1"/>
        <v>#NAME?</v>
      </c>
      <c r="M429" s="1" t="e">
        <f ca="1"/>
        <v>#NAME?</v>
      </c>
      <c r="N429" s="9" t="e">
        <f ca="1"/>
        <v>#NAME?</v>
      </c>
      <c r="O429" s="1"/>
      <c r="P429" s="1" t="e">
        <f ca="1"/>
        <v>#NAME?</v>
      </c>
      <c r="Q429" s="1"/>
      <c r="R429" s="1"/>
    </row>
    <row r="430" spans="12:18" x14ac:dyDescent="0.2">
      <c r="L430" s="1" t="e">
        <f ca="1"/>
        <v>#NAME?</v>
      </c>
      <c r="M430" s="1" t="e">
        <f ca="1"/>
        <v>#NAME?</v>
      </c>
      <c r="N430" s="9" t="e">
        <f ca="1"/>
        <v>#NAME?</v>
      </c>
      <c r="O430" s="1"/>
      <c r="P430" s="1" t="e">
        <f ca="1"/>
        <v>#NAME?</v>
      </c>
      <c r="Q430" s="1"/>
      <c r="R430" s="1"/>
    </row>
    <row r="431" spans="12:18" x14ac:dyDescent="0.2">
      <c r="L431" s="1" t="e">
        <f ca="1"/>
        <v>#NAME?</v>
      </c>
      <c r="M431" s="1" t="e">
        <f ca="1"/>
        <v>#NAME?</v>
      </c>
      <c r="N431" s="9" t="e">
        <f ca="1"/>
        <v>#NAME?</v>
      </c>
      <c r="O431" s="1"/>
      <c r="P431" s="1" t="e">
        <f ca="1"/>
        <v>#NAME?</v>
      </c>
      <c r="Q431" s="1"/>
      <c r="R431" s="1"/>
    </row>
    <row r="432" spans="12:18" x14ac:dyDescent="0.2">
      <c r="L432" s="1" t="e">
        <f ca="1"/>
        <v>#NAME?</v>
      </c>
      <c r="M432" s="1" t="e">
        <f ca="1"/>
        <v>#NAME?</v>
      </c>
      <c r="N432" s="9" t="e">
        <f ca="1"/>
        <v>#NAME?</v>
      </c>
      <c r="O432" s="1"/>
      <c r="P432" s="1" t="e">
        <f ca="1"/>
        <v>#NAME?</v>
      </c>
      <c r="Q432" s="1"/>
      <c r="R432" s="1"/>
    </row>
    <row r="433" spans="12:18" x14ac:dyDescent="0.2">
      <c r="L433" s="1" t="e">
        <f ca="1"/>
        <v>#NAME?</v>
      </c>
      <c r="M433" s="1" t="e">
        <f ca="1"/>
        <v>#NAME?</v>
      </c>
      <c r="N433" s="9" t="e">
        <f ca="1"/>
        <v>#NAME?</v>
      </c>
      <c r="O433" s="1"/>
      <c r="P433" s="1" t="e">
        <f ca="1"/>
        <v>#NAME?</v>
      </c>
      <c r="Q433" s="1"/>
      <c r="R433" s="1"/>
    </row>
    <row r="434" spans="12:18" x14ac:dyDescent="0.2">
      <c r="L434" s="1" t="e">
        <f ca="1"/>
        <v>#NAME?</v>
      </c>
      <c r="M434" s="1" t="e">
        <f ca="1"/>
        <v>#NAME?</v>
      </c>
      <c r="N434" s="9" t="e">
        <f ca="1"/>
        <v>#NAME?</v>
      </c>
      <c r="O434" s="1"/>
      <c r="P434" s="1" t="e">
        <f ca="1"/>
        <v>#NAME?</v>
      </c>
      <c r="Q434" s="1"/>
      <c r="R434" s="1"/>
    </row>
    <row r="435" spans="12:18" x14ac:dyDescent="0.2">
      <c r="L435" s="1" t="e">
        <f ca="1"/>
        <v>#NAME?</v>
      </c>
      <c r="M435" s="1" t="e">
        <f ca="1"/>
        <v>#NAME?</v>
      </c>
      <c r="N435" s="9" t="e">
        <f ca="1"/>
        <v>#NAME?</v>
      </c>
      <c r="O435" s="1"/>
      <c r="P435" s="1" t="e">
        <f ca="1"/>
        <v>#NAME?</v>
      </c>
      <c r="Q435" s="1"/>
      <c r="R435" s="1"/>
    </row>
    <row r="436" spans="12:18" x14ac:dyDescent="0.2">
      <c r="L436" s="1" t="e">
        <f ca="1"/>
        <v>#NAME?</v>
      </c>
      <c r="M436" s="1" t="e">
        <f ca="1"/>
        <v>#NAME?</v>
      </c>
      <c r="N436" s="9" t="e">
        <f ca="1"/>
        <v>#NAME?</v>
      </c>
      <c r="O436" s="1"/>
      <c r="P436" s="1" t="e">
        <f ca="1"/>
        <v>#NAME?</v>
      </c>
      <c r="Q436" s="1"/>
      <c r="R436" s="1"/>
    </row>
    <row r="437" spans="12:18" x14ac:dyDescent="0.2">
      <c r="L437" s="1" t="e">
        <f ca="1"/>
        <v>#NAME?</v>
      </c>
      <c r="M437" s="1" t="e">
        <f ca="1"/>
        <v>#NAME?</v>
      </c>
      <c r="N437" s="9" t="e">
        <f ca="1"/>
        <v>#NAME?</v>
      </c>
      <c r="O437" s="1"/>
      <c r="P437" s="1" t="e">
        <f ca="1"/>
        <v>#NAME?</v>
      </c>
      <c r="Q437" s="1"/>
      <c r="R437" s="1"/>
    </row>
    <row r="438" spans="12:18" x14ac:dyDescent="0.2">
      <c r="L438" s="1" t="e">
        <f ca="1"/>
        <v>#NAME?</v>
      </c>
      <c r="M438" s="1" t="e">
        <f ca="1"/>
        <v>#NAME?</v>
      </c>
      <c r="N438" s="9" t="e">
        <f ca="1"/>
        <v>#NAME?</v>
      </c>
      <c r="O438" s="1"/>
      <c r="P438" s="1" t="e">
        <f ca="1"/>
        <v>#NAME?</v>
      </c>
      <c r="Q438" s="1"/>
      <c r="R438" s="1"/>
    </row>
    <row r="439" spans="12:18" x14ac:dyDescent="0.2">
      <c r="L439" s="1" t="e">
        <f ca="1"/>
        <v>#NAME?</v>
      </c>
      <c r="M439" s="1" t="e">
        <f ca="1"/>
        <v>#NAME?</v>
      </c>
      <c r="N439" s="9" t="e">
        <f ca="1"/>
        <v>#NAME?</v>
      </c>
      <c r="O439" s="1"/>
      <c r="P439" s="1" t="e">
        <f ca="1"/>
        <v>#NAME?</v>
      </c>
      <c r="Q439" s="1"/>
      <c r="R439" s="1"/>
    </row>
    <row r="440" spans="12:18" x14ac:dyDescent="0.2">
      <c r="L440" s="1" t="e">
        <f ca="1"/>
        <v>#NAME?</v>
      </c>
      <c r="M440" s="1" t="e">
        <f ca="1"/>
        <v>#NAME?</v>
      </c>
      <c r="N440" s="9" t="e">
        <f ca="1"/>
        <v>#NAME?</v>
      </c>
      <c r="O440" s="1"/>
      <c r="P440" s="1" t="e">
        <f ca="1"/>
        <v>#NAME?</v>
      </c>
      <c r="Q440" s="1"/>
      <c r="R440" s="1"/>
    </row>
    <row r="441" spans="12:18" x14ac:dyDescent="0.2">
      <c r="L441" s="1" t="e">
        <f ca="1"/>
        <v>#NAME?</v>
      </c>
      <c r="M441" s="1" t="e">
        <f ca="1"/>
        <v>#NAME?</v>
      </c>
      <c r="N441" s="9" t="e">
        <f ca="1"/>
        <v>#NAME?</v>
      </c>
      <c r="O441" s="1"/>
      <c r="P441" s="1" t="e">
        <f ca="1"/>
        <v>#NAME?</v>
      </c>
      <c r="Q441" s="1"/>
      <c r="R441" s="1"/>
    </row>
    <row r="442" spans="12:18" x14ac:dyDescent="0.2">
      <c r="L442" s="1" t="e">
        <f ca="1"/>
        <v>#NAME?</v>
      </c>
      <c r="M442" s="1" t="e">
        <f ca="1"/>
        <v>#NAME?</v>
      </c>
      <c r="N442" s="9" t="e">
        <f ca="1"/>
        <v>#NAME?</v>
      </c>
      <c r="O442" s="1"/>
      <c r="P442" s="1" t="e">
        <f ca="1"/>
        <v>#NAME?</v>
      </c>
      <c r="Q442" s="1"/>
      <c r="R442" s="1"/>
    </row>
    <row r="443" spans="12:18" x14ac:dyDescent="0.2">
      <c r="L443" s="1" t="e">
        <f ca="1"/>
        <v>#NAME?</v>
      </c>
      <c r="M443" s="1" t="e">
        <f ca="1"/>
        <v>#NAME?</v>
      </c>
      <c r="N443" s="9" t="e">
        <f ca="1"/>
        <v>#NAME?</v>
      </c>
      <c r="O443" s="1"/>
      <c r="P443" s="1" t="e">
        <f ca="1"/>
        <v>#NAME?</v>
      </c>
      <c r="Q443" s="1"/>
      <c r="R443" s="1"/>
    </row>
    <row r="444" spans="12:18" x14ac:dyDescent="0.2">
      <c r="L444" s="1" t="e">
        <f ca="1"/>
        <v>#NAME?</v>
      </c>
      <c r="M444" s="1" t="e">
        <f ca="1"/>
        <v>#NAME?</v>
      </c>
      <c r="N444" s="9" t="e">
        <f ca="1"/>
        <v>#NAME?</v>
      </c>
      <c r="O444" s="1"/>
      <c r="P444" s="1" t="e">
        <f ca="1"/>
        <v>#NAME?</v>
      </c>
      <c r="Q444" s="1"/>
      <c r="R444" s="1"/>
    </row>
    <row r="445" spans="12:18" x14ac:dyDescent="0.2">
      <c r="L445" s="1" t="e">
        <f ca="1"/>
        <v>#NAME?</v>
      </c>
      <c r="M445" s="1" t="e">
        <f ca="1"/>
        <v>#NAME?</v>
      </c>
      <c r="N445" s="9" t="e">
        <f ca="1"/>
        <v>#NAME?</v>
      </c>
      <c r="O445" s="1"/>
      <c r="P445" s="1" t="e">
        <f ca="1"/>
        <v>#NAME?</v>
      </c>
      <c r="Q445" s="1"/>
      <c r="R445" s="1"/>
    </row>
    <row r="446" spans="12:18" x14ac:dyDescent="0.2">
      <c r="L446" s="1" t="e">
        <f ca="1"/>
        <v>#NAME?</v>
      </c>
      <c r="M446" s="1" t="e">
        <f ca="1"/>
        <v>#NAME?</v>
      </c>
      <c r="N446" s="9" t="e">
        <f ca="1"/>
        <v>#NAME?</v>
      </c>
      <c r="O446" s="1"/>
      <c r="P446" s="1" t="e">
        <f ca="1"/>
        <v>#NAME?</v>
      </c>
      <c r="Q446" s="1"/>
      <c r="R446" s="1"/>
    </row>
    <row r="447" spans="12:18" x14ac:dyDescent="0.2">
      <c r="L447" s="1" t="e">
        <f ca="1"/>
        <v>#NAME?</v>
      </c>
      <c r="M447" s="1" t="e">
        <f ca="1"/>
        <v>#NAME?</v>
      </c>
      <c r="N447" s="9" t="e">
        <f ca="1"/>
        <v>#NAME?</v>
      </c>
      <c r="O447" s="1"/>
      <c r="P447" s="1" t="e">
        <f ca="1"/>
        <v>#NAME?</v>
      </c>
      <c r="Q447" s="1"/>
      <c r="R447" s="1"/>
    </row>
    <row r="448" spans="12:18" x14ac:dyDescent="0.2">
      <c r="L448" s="1" t="e">
        <f ca="1"/>
        <v>#NAME?</v>
      </c>
      <c r="M448" s="1" t="e">
        <f ca="1"/>
        <v>#NAME?</v>
      </c>
      <c r="N448" s="9" t="e">
        <f ca="1"/>
        <v>#NAME?</v>
      </c>
      <c r="O448" s="1"/>
      <c r="P448" s="1" t="e">
        <f ca="1"/>
        <v>#NAME?</v>
      </c>
      <c r="Q448" s="1"/>
      <c r="R448" s="1"/>
    </row>
    <row r="449" spans="12:18" x14ac:dyDescent="0.2">
      <c r="L449" s="1" t="e">
        <f ca="1"/>
        <v>#NAME?</v>
      </c>
      <c r="M449" s="1" t="e">
        <f ca="1"/>
        <v>#NAME?</v>
      </c>
      <c r="N449" s="9" t="e">
        <f ca="1"/>
        <v>#NAME?</v>
      </c>
      <c r="O449" s="1"/>
      <c r="P449" s="1" t="e">
        <f ca="1"/>
        <v>#NAME?</v>
      </c>
      <c r="Q449" s="1"/>
      <c r="R449" s="1"/>
    </row>
    <row r="450" spans="12:18" x14ac:dyDescent="0.2">
      <c r="L450" s="1" t="e">
        <f ca="1"/>
        <v>#NAME?</v>
      </c>
      <c r="M450" s="1" t="e">
        <f ca="1"/>
        <v>#NAME?</v>
      </c>
      <c r="N450" s="9" t="e">
        <f ca="1"/>
        <v>#NAME?</v>
      </c>
      <c r="O450" s="1"/>
      <c r="P450" s="1" t="e">
        <f ca="1"/>
        <v>#NAME?</v>
      </c>
      <c r="Q450" s="1"/>
      <c r="R450" s="1"/>
    </row>
    <row r="451" spans="12:18" x14ac:dyDescent="0.2">
      <c r="L451" s="1" t="e">
        <f ca="1"/>
        <v>#NAME?</v>
      </c>
      <c r="M451" s="1" t="e">
        <f ca="1"/>
        <v>#NAME?</v>
      </c>
      <c r="N451" s="9" t="e">
        <f ca="1"/>
        <v>#NAME?</v>
      </c>
      <c r="O451" s="1"/>
      <c r="P451" s="1" t="e">
        <f ca="1"/>
        <v>#NAME?</v>
      </c>
      <c r="Q451" s="1"/>
      <c r="R451" s="1"/>
    </row>
    <row r="452" spans="12:18" x14ac:dyDescent="0.2">
      <c r="L452" s="1" t="e">
        <f ca="1"/>
        <v>#NAME?</v>
      </c>
      <c r="M452" s="1" t="e">
        <f ca="1"/>
        <v>#NAME?</v>
      </c>
      <c r="N452" s="9" t="e">
        <f ca="1"/>
        <v>#NAME?</v>
      </c>
      <c r="O452" s="1"/>
      <c r="P452" s="1" t="e">
        <f ca="1"/>
        <v>#NAME?</v>
      </c>
      <c r="Q452" s="1"/>
      <c r="R452" s="1"/>
    </row>
    <row r="453" spans="12:18" x14ac:dyDescent="0.2">
      <c r="L453" s="1" t="e">
        <f ca="1"/>
        <v>#NAME?</v>
      </c>
      <c r="M453" s="1" t="e">
        <f ca="1"/>
        <v>#NAME?</v>
      </c>
      <c r="N453" s="9" t="e">
        <f ca="1"/>
        <v>#NAME?</v>
      </c>
      <c r="O453" s="1"/>
      <c r="P453" s="1" t="e">
        <f ca="1"/>
        <v>#NAME?</v>
      </c>
      <c r="Q453" s="1"/>
      <c r="R453" s="1"/>
    </row>
    <row r="454" spans="12:18" x14ac:dyDescent="0.2">
      <c r="L454" s="1" t="e">
        <f ca="1"/>
        <v>#NAME?</v>
      </c>
      <c r="M454" s="1" t="e">
        <f ca="1"/>
        <v>#NAME?</v>
      </c>
      <c r="N454" s="9" t="e">
        <f ca="1"/>
        <v>#NAME?</v>
      </c>
      <c r="O454" s="1"/>
      <c r="P454" s="1" t="e">
        <f ca="1"/>
        <v>#NAME?</v>
      </c>
      <c r="Q454" s="1"/>
      <c r="R454" s="1"/>
    </row>
    <row r="455" spans="12:18" x14ac:dyDescent="0.2">
      <c r="L455" s="1" t="e">
        <f ca="1"/>
        <v>#NAME?</v>
      </c>
      <c r="M455" s="1" t="e">
        <f ca="1"/>
        <v>#NAME?</v>
      </c>
      <c r="N455" s="9" t="e">
        <f ca="1"/>
        <v>#NAME?</v>
      </c>
      <c r="O455" s="1"/>
      <c r="P455" s="1" t="e">
        <f ca="1"/>
        <v>#NAME?</v>
      </c>
      <c r="Q455" s="1"/>
      <c r="R455" s="1"/>
    </row>
    <row r="456" spans="12:18" x14ac:dyDescent="0.2">
      <c r="L456" s="1" t="e">
        <f ca="1"/>
        <v>#NAME?</v>
      </c>
      <c r="M456" s="1" t="e">
        <f ca="1"/>
        <v>#NAME?</v>
      </c>
      <c r="N456" s="9" t="e">
        <f ca="1"/>
        <v>#NAME?</v>
      </c>
      <c r="O456" s="1"/>
      <c r="P456" s="1" t="e">
        <f ca="1"/>
        <v>#NAME?</v>
      </c>
      <c r="Q456" s="1"/>
      <c r="R456" s="1"/>
    </row>
    <row r="457" spans="12:18" x14ac:dyDescent="0.2">
      <c r="L457" s="1" t="e">
        <f ca="1"/>
        <v>#NAME?</v>
      </c>
      <c r="M457" s="1" t="e">
        <f ca="1"/>
        <v>#NAME?</v>
      </c>
      <c r="N457" s="9" t="e">
        <f ca="1"/>
        <v>#NAME?</v>
      </c>
      <c r="O457" s="1"/>
      <c r="P457" s="1" t="e">
        <f ca="1"/>
        <v>#NAME?</v>
      </c>
      <c r="Q457" s="1"/>
      <c r="R457" s="1"/>
    </row>
    <row r="458" spans="12:18" x14ac:dyDescent="0.2">
      <c r="L458" s="1" t="e">
        <f ca="1"/>
        <v>#NAME?</v>
      </c>
      <c r="M458" s="1" t="e">
        <f ca="1"/>
        <v>#NAME?</v>
      </c>
      <c r="N458" s="9" t="e">
        <f ca="1"/>
        <v>#NAME?</v>
      </c>
      <c r="O458" s="1"/>
      <c r="P458" s="1" t="e">
        <f ca="1"/>
        <v>#NAME?</v>
      </c>
      <c r="Q458" s="1"/>
      <c r="R458" s="1"/>
    </row>
    <row r="459" spans="12:18" x14ac:dyDescent="0.2">
      <c r="L459" s="1" t="e">
        <f ca="1"/>
        <v>#NAME?</v>
      </c>
      <c r="M459" s="1" t="e">
        <f ca="1"/>
        <v>#NAME?</v>
      </c>
      <c r="N459" s="9" t="e">
        <f ca="1"/>
        <v>#NAME?</v>
      </c>
      <c r="O459" s="1"/>
      <c r="P459" s="1" t="e">
        <f ca="1"/>
        <v>#NAME?</v>
      </c>
      <c r="Q459" s="1"/>
      <c r="R459" s="1"/>
    </row>
    <row r="460" spans="12:18" x14ac:dyDescent="0.2">
      <c r="L460" s="1" t="e">
        <f ca="1"/>
        <v>#NAME?</v>
      </c>
      <c r="M460" s="1" t="e">
        <f ca="1"/>
        <v>#NAME?</v>
      </c>
      <c r="N460" s="9" t="e">
        <f ca="1"/>
        <v>#NAME?</v>
      </c>
      <c r="O460" s="1"/>
      <c r="P460" s="1" t="e">
        <f ca="1"/>
        <v>#NAME?</v>
      </c>
      <c r="Q460" s="1"/>
      <c r="R460" s="1"/>
    </row>
    <row r="461" spans="12:18" x14ac:dyDescent="0.2">
      <c r="L461" s="1" t="e">
        <f ca="1"/>
        <v>#NAME?</v>
      </c>
      <c r="M461" s="1" t="e">
        <f ca="1"/>
        <v>#NAME?</v>
      </c>
      <c r="N461" s="9" t="e">
        <f ca="1"/>
        <v>#NAME?</v>
      </c>
      <c r="O461" s="1"/>
      <c r="P461" s="1" t="e">
        <f ca="1"/>
        <v>#NAME?</v>
      </c>
      <c r="Q461" s="1"/>
      <c r="R461" s="1"/>
    </row>
    <row r="462" spans="12:18" x14ac:dyDescent="0.2">
      <c r="L462" s="1" t="e">
        <f ca="1"/>
        <v>#NAME?</v>
      </c>
      <c r="M462" s="1" t="e">
        <f ca="1"/>
        <v>#NAME?</v>
      </c>
      <c r="N462" s="9" t="e">
        <f ca="1"/>
        <v>#NAME?</v>
      </c>
      <c r="O462" s="1"/>
      <c r="P462" s="1" t="e">
        <f ca="1"/>
        <v>#NAME?</v>
      </c>
      <c r="Q462" s="1"/>
      <c r="R462" s="1"/>
    </row>
    <row r="463" spans="12:18" x14ac:dyDescent="0.2">
      <c r="L463" s="1" t="e">
        <f ca="1"/>
        <v>#NAME?</v>
      </c>
      <c r="M463" s="1" t="e">
        <f ca="1"/>
        <v>#NAME?</v>
      </c>
      <c r="N463" s="9" t="e">
        <f ca="1"/>
        <v>#NAME?</v>
      </c>
      <c r="O463" s="1"/>
      <c r="P463" s="1" t="e">
        <f ca="1"/>
        <v>#NAME?</v>
      </c>
      <c r="Q463" s="1"/>
      <c r="R463" s="1"/>
    </row>
    <row r="464" spans="12:18" x14ac:dyDescent="0.2">
      <c r="L464" s="1" t="e">
        <f ca="1"/>
        <v>#NAME?</v>
      </c>
      <c r="M464" s="1" t="e">
        <f ca="1"/>
        <v>#NAME?</v>
      </c>
      <c r="N464" s="9" t="e">
        <f ca="1"/>
        <v>#NAME?</v>
      </c>
      <c r="O464" s="1"/>
      <c r="P464" s="1" t="e">
        <f ca="1"/>
        <v>#NAME?</v>
      </c>
      <c r="Q464" s="1"/>
      <c r="R464" s="1"/>
    </row>
    <row r="465" spans="12:18" x14ac:dyDescent="0.2">
      <c r="L465" s="1" t="e">
        <f ca="1"/>
        <v>#NAME?</v>
      </c>
      <c r="M465" s="1" t="e">
        <f ca="1"/>
        <v>#NAME?</v>
      </c>
      <c r="N465" s="9" t="e">
        <f ca="1"/>
        <v>#NAME?</v>
      </c>
      <c r="O465" s="1"/>
      <c r="P465" s="1" t="e">
        <f ca="1"/>
        <v>#NAME?</v>
      </c>
      <c r="Q465" s="1"/>
      <c r="R465" s="1"/>
    </row>
    <row r="466" spans="12:18" x14ac:dyDescent="0.2">
      <c r="L466" s="1" t="e">
        <f ca="1"/>
        <v>#NAME?</v>
      </c>
      <c r="M466" s="1" t="e">
        <f ca="1"/>
        <v>#NAME?</v>
      </c>
      <c r="N466" s="9" t="e">
        <f ca="1"/>
        <v>#NAME?</v>
      </c>
      <c r="O466" s="1"/>
      <c r="P466" s="1" t="e">
        <f ca="1"/>
        <v>#NAME?</v>
      </c>
      <c r="Q466" s="1"/>
      <c r="R466" s="1"/>
    </row>
    <row r="467" spans="12:18" x14ac:dyDescent="0.2">
      <c r="L467" s="1" t="e">
        <f ca="1"/>
        <v>#NAME?</v>
      </c>
      <c r="M467" s="1" t="e">
        <f ca="1"/>
        <v>#NAME?</v>
      </c>
      <c r="N467" s="9" t="e">
        <f ca="1"/>
        <v>#NAME?</v>
      </c>
      <c r="O467" s="1"/>
      <c r="P467" s="1" t="e">
        <f ca="1"/>
        <v>#NAME?</v>
      </c>
      <c r="Q467" s="1"/>
      <c r="R467" s="1"/>
    </row>
    <row r="468" spans="12:18" x14ac:dyDescent="0.2">
      <c r="L468" s="1" t="e">
        <f ca="1"/>
        <v>#NAME?</v>
      </c>
      <c r="M468" s="1" t="e">
        <f ca="1"/>
        <v>#NAME?</v>
      </c>
      <c r="N468" s="9" t="e">
        <f ca="1"/>
        <v>#NAME?</v>
      </c>
      <c r="O468" s="1"/>
      <c r="P468" s="1" t="e">
        <f ca="1"/>
        <v>#NAME?</v>
      </c>
      <c r="Q468" s="1"/>
      <c r="R468" s="1"/>
    </row>
    <row r="469" spans="12:18" x14ac:dyDescent="0.2">
      <c r="L469" s="1" t="e">
        <f ca="1"/>
        <v>#NAME?</v>
      </c>
      <c r="M469" s="1" t="e">
        <f ca="1"/>
        <v>#NAME?</v>
      </c>
      <c r="N469" s="9" t="e">
        <f ca="1"/>
        <v>#NAME?</v>
      </c>
      <c r="O469" s="1"/>
      <c r="P469" s="1" t="e">
        <f ca="1"/>
        <v>#NAME?</v>
      </c>
      <c r="Q469" s="1"/>
      <c r="R469" s="1"/>
    </row>
    <row r="470" spans="12:18" x14ac:dyDescent="0.2">
      <c r="L470" s="1" t="e">
        <f ca="1"/>
        <v>#NAME?</v>
      </c>
      <c r="M470" s="1" t="e">
        <f ca="1"/>
        <v>#NAME?</v>
      </c>
      <c r="N470" s="9" t="e">
        <f ca="1"/>
        <v>#NAME?</v>
      </c>
      <c r="O470" s="1"/>
      <c r="P470" s="1" t="e">
        <f ca="1"/>
        <v>#NAME?</v>
      </c>
      <c r="Q470" s="1"/>
      <c r="R470" s="1"/>
    </row>
    <row r="471" spans="12:18" x14ac:dyDescent="0.2">
      <c r="L471" s="1" t="e">
        <f ca="1"/>
        <v>#NAME?</v>
      </c>
      <c r="M471" s="1" t="e">
        <f ca="1"/>
        <v>#NAME?</v>
      </c>
      <c r="N471" s="9" t="e">
        <f ca="1"/>
        <v>#NAME?</v>
      </c>
      <c r="O471" s="1"/>
      <c r="P471" s="1" t="e">
        <f ca="1"/>
        <v>#NAME?</v>
      </c>
      <c r="Q471" s="1"/>
      <c r="R471" s="1"/>
    </row>
    <row r="472" spans="12:18" x14ac:dyDescent="0.2">
      <c r="L472" s="1" t="e">
        <f ca="1"/>
        <v>#NAME?</v>
      </c>
      <c r="M472" s="1" t="e">
        <f ca="1"/>
        <v>#NAME?</v>
      </c>
      <c r="N472" s="9" t="e">
        <f ca="1"/>
        <v>#NAME?</v>
      </c>
      <c r="O472" s="1"/>
      <c r="P472" s="1" t="e">
        <f ca="1"/>
        <v>#NAME?</v>
      </c>
      <c r="Q472" s="1"/>
      <c r="R472" s="1"/>
    </row>
    <row r="473" spans="12:18" x14ac:dyDescent="0.2">
      <c r="L473" s="1" t="e">
        <f ca="1"/>
        <v>#NAME?</v>
      </c>
      <c r="M473" s="1" t="e">
        <f ca="1"/>
        <v>#NAME?</v>
      </c>
      <c r="N473" s="9" t="e">
        <f ca="1"/>
        <v>#NAME?</v>
      </c>
      <c r="O473" s="1"/>
      <c r="P473" s="1" t="e">
        <f ca="1"/>
        <v>#NAME?</v>
      </c>
      <c r="Q473" s="1"/>
      <c r="R473" s="1"/>
    </row>
    <row r="474" spans="12:18" x14ac:dyDescent="0.2">
      <c r="L474" s="1" t="e">
        <f ca="1"/>
        <v>#NAME?</v>
      </c>
      <c r="M474" s="1" t="e">
        <f ca="1"/>
        <v>#NAME?</v>
      </c>
      <c r="N474" s="9" t="e">
        <f ca="1"/>
        <v>#NAME?</v>
      </c>
      <c r="O474" s="1"/>
      <c r="P474" s="1" t="e">
        <f ca="1"/>
        <v>#NAME?</v>
      </c>
      <c r="Q474" s="1"/>
      <c r="R474" s="1"/>
    </row>
    <row r="475" spans="12:18" x14ac:dyDescent="0.2">
      <c r="L475" s="1" t="e">
        <f ca="1"/>
        <v>#NAME?</v>
      </c>
      <c r="M475" s="1" t="e">
        <f ca="1"/>
        <v>#NAME?</v>
      </c>
      <c r="N475" s="9" t="e">
        <f ca="1"/>
        <v>#NAME?</v>
      </c>
      <c r="O475" s="1"/>
      <c r="P475" s="1" t="e">
        <f ca="1"/>
        <v>#NAME?</v>
      </c>
      <c r="Q475" s="1"/>
      <c r="R475" s="1"/>
    </row>
    <row r="476" spans="12:18" x14ac:dyDescent="0.2">
      <c r="L476" s="1" t="e">
        <f ca="1"/>
        <v>#NAME?</v>
      </c>
      <c r="M476" s="1" t="e">
        <f ca="1"/>
        <v>#NAME?</v>
      </c>
      <c r="N476" s="9" t="e">
        <f ca="1"/>
        <v>#NAME?</v>
      </c>
      <c r="O476" s="1"/>
      <c r="P476" s="1" t="e">
        <f ca="1"/>
        <v>#NAME?</v>
      </c>
      <c r="Q476" s="1"/>
      <c r="R476" s="1"/>
    </row>
    <row r="477" spans="12:18" x14ac:dyDescent="0.2">
      <c r="L477" s="1" t="e">
        <f ca="1"/>
        <v>#NAME?</v>
      </c>
      <c r="M477" s="1" t="e">
        <f ca="1"/>
        <v>#NAME?</v>
      </c>
      <c r="N477" s="9" t="e">
        <f ca="1"/>
        <v>#NAME?</v>
      </c>
      <c r="O477" s="1"/>
      <c r="P477" s="1" t="e">
        <f ca="1"/>
        <v>#NAME?</v>
      </c>
      <c r="Q477" s="1"/>
      <c r="R477" s="1"/>
    </row>
    <row r="478" spans="12:18" x14ac:dyDescent="0.2">
      <c r="L478" s="1" t="e">
        <f ca="1"/>
        <v>#NAME?</v>
      </c>
      <c r="M478" s="1" t="e">
        <f ca="1"/>
        <v>#NAME?</v>
      </c>
      <c r="N478" s="9" t="e">
        <f ca="1"/>
        <v>#NAME?</v>
      </c>
      <c r="O478" s="1"/>
      <c r="P478" s="1" t="e">
        <f ca="1"/>
        <v>#NAME?</v>
      </c>
      <c r="Q478" s="1"/>
      <c r="R478" s="1"/>
    </row>
    <row r="479" spans="12:18" x14ac:dyDescent="0.2">
      <c r="L479" s="1" t="e">
        <f ca="1"/>
        <v>#NAME?</v>
      </c>
      <c r="M479" s="1" t="e">
        <f ca="1"/>
        <v>#NAME?</v>
      </c>
      <c r="N479" s="9" t="e">
        <f ca="1"/>
        <v>#NAME?</v>
      </c>
      <c r="O479" s="1"/>
      <c r="P479" s="1" t="e">
        <f ca="1"/>
        <v>#NAME?</v>
      </c>
      <c r="Q479" s="1"/>
      <c r="R479" s="1"/>
    </row>
    <row r="480" spans="12:18" x14ac:dyDescent="0.2">
      <c r="L480" s="1" t="e">
        <f ca="1"/>
        <v>#NAME?</v>
      </c>
      <c r="M480" s="1" t="e">
        <f ca="1"/>
        <v>#NAME?</v>
      </c>
      <c r="N480" s="9" t="e">
        <f ca="1"/>
        <v>#NAME?</v>
      </c>
      <c r="O480" s="1"/>
      <c r="P480" s="1" t="e">
        <f ca="1"/>
        <v>#NAME?</v>
      </c>
      <c r="Q480" s="1"/>
      <c r="R480" s="1"/>
    </row>
    <row r="481" spans="12:18" x14ac:dyDescent="0.2">
      <c r="L481" s="1" t="e">
        <f ca="1"/>
        <v>#NAME?</v>
      </c>
      <c r="M481" s="1" t="e">
        <f ca="1"/>
        <v>#NAME?</v>
      </c>
      <c r="N481" s="9" t="e">
        <f ca="1"/>
        <v>#NAME?</v>
      </c>
      <c r="O481" s="1"/>
      <c r="P481" s="1" t="e">
        <f ca="1"/>
        <v>#NAME?</v>
      </c>
      <c r="Q481" s="1"/>
      <c r="R481" s="1"/>
    </row>
    <row r="482" spans="12:18" x14ac:dyDescent="0.2">
      <c r="L482" s="1" t="e">
        <f ca="1"/>
        <v>#NAME?</v>
      </c>
      <c r="M482" s="1" t="e">
        <f ca="1"/>
        <v>#NAME?</v>
      </c>
      <c r="N482" s="9" t="e">
        <f ca="1"/>
        <v>#NAME?</v>
      </c>
      <c r="O482" s="1"/>
      <c r="P482" s="1" t="e">
        <f ca="1"/>
        <v>#NAME?</v>
      </c>
      <c r="Q482" s="1"/>
      <c r="R482" s="1"/>
    </row>
    <row r="483" spans="12:18" x14ac:dyDescent="0.2">
      <c r="L483" s="1" t="e">
        <f ca="1"/>
        <v>#NAME?</v>
      </c>
      <c r="M483" s="1" t="e">
        <f ca="1"/>
        <v>#NAME?</v>
      </c>
      <c r="N483" s="9" t="e">
        <f ca="1"/>
        <v>#NAME?</v>
      </c>
      <c r="O483" s="1"/>
      <c r="P483" s="1" t="e">
        <f ca="1"/>
        <v>#NAME?</v>
      </c>
      <c r="Q483" s="1"/>
      <c r="R483" s="1"/>
    </row>
    <row r="484" spans="12:18" x14ac:dyDescent="0.2">
      <c r="L484" s="1" t="e">
        <f ca="1"/>
        <v>#NAME?</v>
      </c>
      <c r="M484" s="1" t="e">
        <f ca="1"/>
        <v>#NAME?</v>
      </c>
      <c r="N484" s="9" t="e">
        <f ca="1"/>
        <v>#NAME?</v>
      </c>
      <c r="O484" s="1"/>
      <c r="P484" s="1" t="e">
        <f ca="1"/>
        <v>#NAME?</v>
      </c>
      <c r="Q484" s="1"/>
      <c r="R484" s="1"/>
    </row>
    <row r="485" spans="12:18" x14ac:dyDescent="0.2">
      <c r="L485" s="1" t="e">
        <f ca="1"/>
        <v>#NAME?</v>
      </c>
      <c r="M485" s="1" t="e">
        <f ca="1"/>
        <v>#NAME?</v>
      </c>
      <c r="N485" s="9" t="e">
        <f ca="1"/>
        <v>#NAME?</v>
      </c>
      <c r="O485" s="1"/>
      <c r="P485" s="1" t="e">
        <f ca="1"/>
        <v>#NAME?</v>
      </c>
      <c r="Q485" s="1"/>
      <c r="R485" s="1"/>
    </row>
    <row r="486" spans="12:18" x14ac:dyDescent="0.2">
      <c r="L486" s="1" t="e">
        <f ca="1"/>
        <v>#NAME?</v>
      </c>
      <c r="M486" s="1" t="e">
        <f ca="1"/>
        <v>#NAME?</v>
      </c>
      <c r="N486" s="9" t="e">
        <f ca="1"/>
        <v>#NAME?</v>
      </c>
      <c r="O486" s="1"/>
      <c r="P486" s="1" t="e">
        <f ca="1"/>
        <v>#NAME?</v>
      </c>
      <c r="Q486" s="1"/>
      <c r="R486" s="1"/>
    </row>
    <row r="487" spans="12:18" x14ac:dyDescent="0.2">
      <c r="L487" s="1" t="e">
        <f ca="1"/>
        <v>#NAME?</v>
      </c>
      <c r="M487" s="1" t="e">
        <f ca="1"/>
        <v>#NAME?</v>
      </c>
      <c r="N487" s="9" t="e">
        <f ca="1"/>
        <v>#NAME?</v>
      </c>
      <c r="O487" s="1"/>
      <c r="P487" s="1" t="e">
        <f ca="1"/>
        <v>#NAME?</v>
      </c>
      <c r="Q487" s="1"/>
      <c r="R487" s="1"/>
    </row>
    <row r="488" spans="12:18" x14ac:dyDescent="0.2">
      <c r="L488" s="1" t="e">
        <f ca="1"/>
        <v>#NAME?</v>
      </c>
      <c r="M488" s="1" t="e">
        <f ca="1"/>
        <v>#NAME?</v>
      </c>
      <c r="N488" s="9" t="e">
        <f ca="1"/>
        <v>#NAME?</v>
      </c>
      <c r="O488" s="1"/>
      <c r="P488" s="1" t="e">
        <f ca="1"/>
        <v>#NAME?</v>
      </c>
      <c r="Q488" s="1"/>
      <c r="R488" s="1"/>
    </row>
    <row r="489" spans="12:18" x14ac:dyDescent="0.2">
      <c r="L489" s="1" t="e">
        <f ca="1"/>
        <v>#NAME?</v>
      </c>
      <c r="M489" s="1" t="e">
        <f ca="1"/>
        <v>#NAME?</v>
      </c>
      <c r="N489" s="9" t="e">
        <f ca="1"/>
        <v>#NAME?</v>
      </c>
      <c r="O489" s="1"/>
      <c r="P489" s="1" t="e">
        <f ca="1"/>
        <v>#NAME?</v>
      </c>
      <c r="Q489" s="1"/>
      <c r="R489" s="1"/>
    </row>
    <row r="490" spans="12:18" x14ac:dyDescent="0.2">
      <c r="L490" s="1" t="e">
        <f ca="1"/>
        <v>#NAME?</v>
      </c>
      <c r="M490" s="1" t="e">
        <f ca="1"/>
        <v>#NAME?</v>
      </c>
      <c r="N490" s="9" t="e">
        <f ca="1"/>
        <v>#NAME?</v>
      </c>
      <c r="O490" s="1"/>
      <c r="P490" s="1" t="e">
        <f ca="1"/>
        <v>#NAME?</v>
      </c>
      <c r="Q490" s="1"/>
      <c r="R490" s="1"/>
    </row>
    <row r="491" spans="12:18" x14ac:dyDescent="0.2">
      <c r="L491" s="1" t="e">
        <f ca="1"/>
        <v>#NAME?</v>
      </c>
      <c r="M491" s="1" t="e">
        <f ca="1"/>
        <v>#NAME?</v>
      </c>
      <c r="N491" s="9" t="e">
        <f ca="1"/>
        <v>#NAME?</v>
      </c>
      <c r="O491" s="1"/>
      <c r="P491" s="1" t="e">
        <f ca="1"/>
        <v>#NAME?</v>
      </c>
      <c r="Q491" s="1"/>
      <c r="R491" s="1"/>
    </row>
    <row r="492" spans="12:18" x14ac:dyDescent="0.2">
      <c r="L492" s="1" t="e">
        <f ca="1"/>
        <v>#NAME?</v>
      </c>
      <c r="M492" s="1" t="e">
        <f ca="1"/>
        <v>#NAME?</v>
      </c>
      <c r="N492" s="9" t="e">
        <f ca="1"/>
        <v>#NAME?</v>
      </c>
      <c r="O492" s="1"/>
      <c r="P492" s="1" t="e">
        <f ca="1"/>
        <v>#NAME?</v>
      </c>
      <c r="Q492" s="1"/>
      <c r="R492" s="1"/>
    </row>
    <row r="493" spans="12:18" x14ac:dyDescent="0.2">
      <c r="L493" s="1" t="e">
        <f ca="1"/>
        <v>#NAME?</v>
      </c>
      <c r="M493" s="1" t="e">
        <f ca="1"/>
        <v>#NAME?</v>
      </c>
      <c r="N493" s="9" t="e">
        <f ca="1"/>
        <v>#NAME?</v>
      </c>
      <c r="O493" s="1"/>
      <c r="P493" s="1" t="e">
        <f ca="1"/>
        <v>#NAME?</v>
      </c>
      <c r="Q493" s="1"/>
      <c r="R493" s="1"/>
    </row>
    <row r="494" spans="12:18" x14ac:dyDescent="0.2">
      <c r="L494" s="1" t="e">
        <f ca="1"/>
        <v>#NAME?</v>
      </c>
      <c r="M494" s="1" t="e">
        <f ca="1"/>
        <v>#NAME?</v>
      </c>
      <c r="N494" s="9" t="e">
        <f ca="1"/>
        <v>#NAME?</v>
      </c>
      <c r="O494" s="1"/>
      <c r="P494" s="1" t="e">
        <f ca="1"/>
        <v>#NAME?</v>
      </c>
      <c r="Q494" s="1"/>
      <c r="R494" s="1"/>
    </row>
    <row r="495" spans="12:18" x14ac:dyDescent="0.2">
      <c r="L495" s="1" t="e">
        <f ca="1"/>
        <v>#NAME?</v>
      </c>
      <c r="M495" s="1" t="e">
        <f ca="1"/>
        <v>#NAME?</v>
      </c>
      <c r="N495" s="9" t="e">
        <f ca="1"/>
        <v>#NAME?</v>
      </c>
      <c r="O495" s="1"/>
      <c r="P495" s="1" t="e">
        <f ca="1"/>
        <v>#NAME?</v>
      </c>
      <c r="Q495" s="1"/>
      <c r="R495" s="1"/>
    </row>
    <row r="496" spans="12:18" x14ac:dyDescent="0.2">
      <c r="L496" s="1" t="e">
        <f ca="1"/>
        <v>#NAME?</v>
      </c>
      <c r="M496" s="1" t="e">
        <f ca="1"/>
        <v>#NAME?</v>
      </c>
      <c r="N496" s="9" t="e">
        <f ca="1"/>
        <v>#NAME?</v>
      </c>
      <c r="O496" s="1"/>
      <c r="P496" s="1" t="e">
        <f ca="1"/>
        <v>#NAME?</v>
      </c>
      <c r="Q496" s="1"/>
      <c r="R496" s="1"/>
    </row>
    <row r="497" spans="12:18" x14ac:dyDescent="0.2">
      <c r="L497" s="1" t="e">
        <f ca="1"/>
        <v>#NAME?</v>
      </c>
      <c r="M497" s="1" t="e">
        <f ca="1"/>
        <v>#NAME?</v>
      </c>
      <c r="N497" s="9" t="e">
        <f ca="1"/>
        <v>#NAME?</v>
      </c>
      <c r="O497" s="1"/>
      <c r="P497" s="1" t="e">
        <f ca="1"/>
        <v>#NAME?</v>
      </c>
      <c r="Q497" s="1"/>
      <c r="R497" s="1"/>
    </row>
    <row r="498" spans="12:18" x14ac:dyDescent="0.2">
      <c r="L498" s="1" t="e">
        <f ca="1"/>
        <v>#NAME?</v>
      </c>
      <c r="M498" s="1" t="e">
        <f ca="1"/>
        <v>#NAME?</v>
      </c>
      <c r="N498" s="9" t="e">
        <f ca="1"/>
        <v>#NAME?</v>
      </c>
      <c r="O498" s="1"/>
      <c r="P498" s="1" t="e">
        <f ca="1"/>
        <v>#NAME?</v>
      </c>
      <c r="Q498" s="1"/>
      <c r="R498" s="1"/>
    </row>
    <row r="499" spans="12:18" x14ac:dyDescent="0.2">
      <c r="L499" s="1" t="e">
        <f ca="1"/>
        <v>#NAME?</v>
      </c>
      <c r="M499" s="1" t="e">
        <f ca="1"/>
        <v>#NAME?</v>
      </c>
      <c r="N499" s="9" t="e">
        <f ca="1"/>
        <v>#NAME?</v>
      </c>
      <c r="O499" s="1"/>
      <c r="P499" s="1" t="e">
        <f ca="1"/>
        <v>#NAME?</v>
      </c>
      <c r="Q499" s="1"/>
      <c r="R499" s="1"/>
    </row>
    <row r="500" spans="12:18" x14ac:dyDescent="0.2">
      <c r="L500" s="1" t="e">
        <f ca="1"/>
        <v>#NAME?</v>
      </c>
      <c r="M500" s="1" t="e">
        <f ca="1"/>
        <v>#NAME?</v>
      </c>
      <c r="N500" s="9" t="e">
        <f ca="1"/>
        <v>#NAME?</v>
      </c>
      <c r="O500" s="1"/>
      <c r="P500" s="1" t="e">
        <f ca="1"/>
        <v>#NAME?</v>
      </c>
      <c r="Q500" s="1"/>
      <c r="R500" s="1"/>
    </row>
    <row r="501" spans="12:18" x14ac:dyDescent="0.2">
      <c r="L501" s="1" t="e">
        <f ca="1"/>
        <v>#NAME?</v>
      </c>
      <c r="M501" s="1" t="e">
        <f ca="1"/>
        <v>#NAME?</v>
      </c>
      <c r="N501" s="9" t="e">
        <f ca="1"/>
        <v>#NAME?</v>
      </c>
      <c r="O501" s="1"/>
      <c r="P501" s="1" t="e">
        <f ca="1"/>
        <v>#NAME?</v>
      </c>
      <c r="Q501" s="1"/>
      <c r="R501" s="1"/>
    </row>
    <row r="502" spans="12:18" x14ac:dyDescent="0.2">
      <c r="L502" s="1" t="e">
        <f ca="1"/>
        <v>#NAME?</v>
      </c>
      <c r="M502" s="1" t="e">
        <f ca="1"/>
        <v>#NAME?</v>
      </c>
      <c r="N502" s="9" t="e">
        <f ca="1"/>
        <v>#NAME?</v>
      </c>
      <c r="O502" s="1"/>
      <c r="P502" s="1" t="e">
        <f ca="1"/>
        <v>#NAME?</v>
      </c>
      <c r="Q502" s="1"/>
      <c r="R502" s="1"/>
    </row>
    <row r="503" spans="12:18" x14ac:dyDescent="0.2">
      <c r="L503" s="1" t="e">
        <f ca="1"/>
        <v>#NAME?</v>
      </c>
      <c r="M503" s="1" t="e">
        <f ca="1"/>
        <v>#NAME?</v>
      </c>
      <c r="N503" s="9" t="e">
        <f ca="1"/>
        <v>#NAME?</v>
      </c>
      <c r="O503" s="1"/>
      <c r="P503" s="1" t="e">
        <f ca="1"/>
        <v>#NAME?</v>
      </c>
      <c r="Q503" s="1"/>
      <c r="R503" s="1"/>
    </row>
    <row r="504" spans="12:18" x14ac:dyDescent="0.2">
      <c r="L504" s="1" t="e">
        <f ca="1"/>
        <v>#NAME?</v>
      </c>
      <c r="M504" s="1" t="e">
        <f ca="1"/>
        <v>#NAME?</v>
      </c>
      <c r="N504" s="9" t="e">
        <f ca="1"/>
        <v>#NAME?</v>
      </c>
      <c r="O504" s="1"/>
      <c r="P504" s="1" t="e">
        <f ca="1"/>
        <v>#NAME?</v>
      </c>
      <c r="Q504" s="1"/>
      <c r="R504" s="1"/>
    </row>
    <row r="505" spans="12:18" x14ac:dyDescent="0.2">
      <c r="L505" s="1" t="e">
        <f ca="1"/>
        <v>#NAME?</v>
      </c>
      <c r="M505" s="1" t="e">
        <f ca="1"/>
        <v>#NAME?</v>
      </c>
      <c r="N505" s="9" t="e">
        <f ca="1"/>
        <v>#NAME?</v>
      </c>
      <c r="O505" s="1"/>
      <c r="P505" s="1" t="e">
        <f ca="1"/>
        <v>#NAME?</v>
      </c>
      <c r="Q505" s="1"/>
      <c r="R505" s="1"/>
    </row>
    <row r="506" spans="12:18" x14ac:dyDescent="0.2">
      <c r="L506" s="1" t="e">
        <f ca="1"/>
        <v>#NAME?</v>
      </c>
      <c r="M506" s="1" t="e">
        <f ca="1"/>
        <v>#NAME?</v>
      </c>
      <c r="N506" s="9" t="e">
        <f ca="1"/>
        <v>#NAME?</v>
      </c>
      <c r="O506" s="1"/>
      <c r="P506" s="1" t="e">
        <f ca="1"/>
        <v>#NAME?</v>
      </c>
      <c r="Q506" s="1"/>
      <c r="R506" s="1"/>
    </row>
    <row r="507" spans="12:18" x14ac:dyDescent="0.2">
      <c r="L507" s="1" t="e">
        <f ca="1"/>
        <v>#NAME?</v>
      </c>
      <c r="M507" s="1" t="e">
        <f ca="1"/>
        <v>#NAME?</v>
      </c>
      <c r="N507" s="9" t="e">
        <f ca="1"/>
        <v>#NAME?</v>
      </c>
      <c r="O507" s="1"/>
      <c r="P507" s="1" t="e">
        <f ca="1"/>
        <v>#NAME?</v>
      </c>
      <c r="Q507" s="1"/>
      <c r="R507" s="1"/>
    </row>
    <row r="508" spans="12:18" x14ac:dyDescent="0.2">
      <c r="L508" s="1" t="e">
        <f ca="1"/>
        <v>#NAME?</v>
      </c>
      <c r="M508" s="1" t="e">
        <f ca="1"/>
        <v>#NAME?</v>
      </c>
      <c r="N508" s="9" t="e">
        <f ca="1"/>
        <v>#NAME?</v>
      </c>
      <c r="O508" s="1"/>
      <c r="P508" s="1" t="e">
        <f ca="1"/>
        <v>#NAME?</v>
      </c>
      <c r="Q508" s="1"/>
      <c r="R508" s="1"/>
    </row>
    <row r="509" spans="12:18" x14ac:dyDescent="0.2">
      <c r="L509" s="1" t="e">
        <f ca="1"/>
        <v>#NAME?</v>
      </c>
      <c r="M509" s="1" t="e">
        <f ca="1"/>
        <v>#NAME?</v>
      </c>
      <c r="N509" s="9" t="e">
        <f ca="1"/>
        <v>#NAME?</v>
      </c>
      <c r="O509" s="1"/>
      <c r="P509" s="1" t="e">
        <f ca="1"/>
        <v>#NAME?</v>
      </c>
      <c r="Q509" s="1"/>
      <c r="R509" s="1"/>
    </row>
    <row r="510" spans="12:18" x14ac:dyDescent="0.2">
      <c r="L510" s="1" t="e">
        <f ca="1"/>
        <v>#NAME?</v>
      </c>
      <c r="M510" s="1" t="e">
        <f ca="1"/>
        <v>#NAME?</v>
      </c>
      <c r="N510" s="9" t="e">
        <f ca="1"/>
        <v>#NAME?</v>
      </c>
      <c r="O510" s="1"/>
      <c r="P510" s="1" t="e">
        <f ca="1"/>
        <v>#NAME?</v>
      </c>
      <c r="Q510" s="1"/>
      <c r="R510" s="1"/>
    </row>
    <row r="511" spans="12:18" x14ac:dyDescent="0.2">
      <c r="L511" s="1" t="e">
        <f ca="1"/>
        <v>#NAME?</v>
      </c>
      <c r="M511" s="1" t="e">
        <f ca="1"/>
        <v>#NAME?</v>
      </c>
      <c r="N511" s="9" t="e">
        <f ca="1"/>
        <v>#NAME?</v>
      </c>
      <c r="O511" s="1"/>
      <c r="P511" s="1" t="e">
        <f ca="1"/>
        <v>#NAME?</v>
      </c>
      <c r="Q511" s="1"/>
      <c r="R511" s="1"/>
    </row>
    <row r="512" spans="12:18" x14ac:dyDescent="0.2">
      <c r="L512" s="1" t="e">
        <f ca="1"/>
        <v>#NAME?</v>
      </c>
      <c r="M512" s="1" t="e">
        <f ca="1"/>
        <v>#NAME?</v>
      </c>
      <c r="N512" s="9" t="e">
        <f ca="1"/>
        <v>#NAME?</v>
      </c>
      <c r="O512" s="1"/>
      <c r="P512" s="1" t="e">
        <f ca="1"/>
        <v>#NAME?</v>
      </c>
      <c r="Q512" s="1"/>
      <c r="R512" s="1"/>
    </row>
    <row r="513" spans="12:18" x14ac:dyDescent="0.2">
      <c r="L513" s="1" t="e">
        <f ca="1"/>
        <v>#NAME?</v>
      </c>
      <c r="M513" s="1" t="e">
        <f ca="1"/>
        <v>#NAME?</v>
      </c>
      <c r="N513" s="9" t="e">
        <f ca="1"/>
        <v>#NAME?</v>
      </c>
      <c r="O513" s="1"/>
      <c r="P513" s="1" t="e">
        <f ca="1"/>
        <v>#NAME?</v>
      </c>
      <c r="Q513" s="1"/>
      <c r="R513" s="1"/>
    </row>
    <row r="514" spans="12:18" x14ac:dyDescent="0.2">
      <c r="L514" s="1" t="e">
        <f ca="1"/>
        <v>#NAME?</v>
      </c>
      <c r="M514" s="1" t="e">
        <f ca="1"/>
        <v>#NAME?</v>
      </c>
      <c r="N514" s="9" t="e">
        <f ca="1"/>
        <v>#NAME?</v>
      </c>
      <c r="O514" s="1"/>
      <c r="P514" s="1" t="e">
        <f ca="1"/>
        <v>#NAME?</v>
      </c>
      <c r="Q514" s="1"/>
      <c r="R514" s="1"/>
    </row>
    <row r="515" spans="12:18" x14ac:dyDescent="0.2">
      <c r="L515" s="1" t="e">
        <f ca="1"/>
        <v>#NAME?</v>
      </c>
      <c r="M515" s="1" t="e">
        <f ca="1"/>
        <v>#NAME?</v>
      </c>
      <c r="N515" s="9" t="e">
        <f ca="1"/>
        <v>#NAME?</v>
      </c>
      <c r="O515" s="1"/>
      <c r="P515" s="1" t="e">
        <f ca="1"/>
        <v>#NAME?</v>
      </c>
      <c r="Q515" s="1"/>
      <c r="R515" s="1"/>
    </row>
    <row r="516" spans="12:18" x14ac:dyDescent="0.2">
      <c r="L516" s="1" t="e">
        <f ca="1"/>
        <v>#NAME?</v>
      </c>
      <c r="M516" s="1" t="e">
        <f ca="1"/>
        <v>#NAME?</v>
      </c>
      <c r="N516" s="9" t="e">
        <f ca="1"/>
        <v>#NAME?</v>
      </c>
      <c r="O516" s="1"/>
      <c r="P516" s="1" t="e">
        <f ca="1"/>
        <v>#NAME?</v>
      </c>
      <c r="Q516" s="1"/>
      <c r="R516" s="1"/>
    </row>
    <row r="517" spans="12:18" x14ac:dyDescent="0.2">
      <c r="L517" s="1" t="e">
        <f ca="1"/>
        <v>#NAME?</v>
      </c>
      <c r="M517" s="1" t="e">
        <f ca="1"/>
        <v>#NAME?</v>
      </c>
      <c r="N517" s="9" t="e">
        <f ca="1"/>
        <v>#NAME?</v>
      </c>
      <c r="O517" s="1"/>
      <c r="P517" s="1" t="e">
        <f ca="1"/>
        <v>#NAME?</v>
      </c>
      <c r="Q517" s="1"/>
      <c r="R517" s="1"/>
    </row>
    <row r="518" spans="12:18" x14ac:dyDescent="0.2">
      <c r="L518" s="1" t="e">
        <f ca="1"/>
        <v>#NAME?</v>
      </c>
      <c r="M518" s="1" t="e">
        <f ca="1"/>
        <v>#NAME?</v>
      </c>
      <c r="N518" s="9" t="e">
        <f ca="1"/>
        <v>#NAME?</v>
      </c>
      <c r="O518" s="1"/>
      <c r="P518" s="1" t="e">
        <f ca="1"/>
        <v>#NAME?</v>
      </c>
      <c r="Q518" s="1"/>
      <c r="R518" s="1"/>
    </row>
    <row r="519" spans="12:18" x14ac:dyDescent="0.2">
      <c r="L519" s="1" t="e">
        <f ca="1"/>
        <v>#NAME?</v>
      </c>
      <c r="M519" s="1" t="e">
        <f ca="1"/>
        <v>#NAME?</v>
      </c>
      <c r="N519" s="9" t="e">
        <f ca="1"/>
        <v>#NAME?</v>
      </c>
      <c r="O519" s="1"/>
      <c r="P519" s="1" t="e">
        <f ca="1"/>
        <v>#NAME?</v>
      </c>
      <c r="Q519" s="1"/>
      <c r="R519" s="1"/>
    </row>
    <row r="520" spans="12:18" x14ac:dyDescent="0.2">
      <c r="L520" s="1" t="e">
        <f ca="1"/>
        <v>#NAME?</v>
      </c>
      <c r="M520" s="1" t="e">
        <f ca="1"/>
        <v>#NAME?</v>
      </c>
      <c r="N520" s="9" t="e">
        <f ca="1"/>
        <v>#NAME?</v>
      </c>
      <c r="O520" s="1"/>
      <c r="P520" s="1" t="e">
        <f ca="1"/>
        <v>#NAME?</v>
      </c>
      <c r="Q520" s="1"/>
      <c r="R520" s="1"/>
    </row>
    <row r="521" spans="12:18" x14ac:dyDescent="0.2">
      <c r="L521" s="1" t="e">
        <f ca="1"/>
        <v>#NAME?</v>
      </c>
      <c r="M521" s="1" t="e">
        <f ca="1"/>
        <v>#NAME?</v>
      </c>
      <c r="N521" s="9" t="e">
        <f ca="1"/>
        <v>#NAME?</v>
      </c>
      <c r="O521" s="1"/>
      <c r="P521" s="1" t="e">
        <f ca="1"/>
        <v>#NAME?</v>
      </c>
      <c r="Q521" s="1"/>
      <c r="R521" s="1"/>
    </row>
    <row r="522" spans="12:18" x14ac:dyDescent="0.2">
      <c r="L522" s="1" t="e">
        <f ca="1"/>
        <v>#NAME?</v>
      </c>
      <c r="M522" s="1" t="e">
        <f ca="1"/>
        <v>#NAME?</v>
      </c>
      <c r="N522" s="9" t="e">
        <f ca="1"/>
        <v>#NAME?</v>
      </c>
      <c r="O522" s="1"/>
      <c r="P522" s="1" t="e">
        <f ca="1"/>
        <v>#NAME?</v>
      </c>
      <c r="Q522" s="1"/>
      <c r="R522" s="1"/>
    </row>
    <row r="523" spans="12:18" x14ac:dyDescent="0.2">
      <c r="L523" s="1" t="e">
        <f ca="1"/>
        <v>#NAME?</v>
      </c>
      <c r="M523" s="1" t="e">
        <f ca="1"/>
        <v>#NAME?</v>
      </c>
      <c r="N523" s="9" t="e">
        <f ca="1"/>
        <v>#NAME?</v>
      </c>
      <c r="O523" s="1"/>
      <c r="P523" s="1" t="e">
        <f ca="1"/>
        <v>#NAME?</v>
      </c>
      <c r="Q523" s="1"/>
      <c r="R523" s="1"/>
    </row>
    <row r="524" spans="12:18" x14ac:dyDescent="0.2">
      <c r="L524" s="1" t="e">
        <f ca="1"/>
        <v>#NAME?</v>
      </c>
      <c r="M524" s="1" t="e">
        <f ca="1"/>
        <v>#NAME?</v>
      </c>
      <c r="N524" s="9" t="e">
        <f ca="1"/>
        <v>#NAME?</v>
      </c>
      <c r="O524" s="1"/>
      <c r="P524" s="1" t="e">
        <f ca="1"/>
        <v>#NAME?</v>
      </c>
      <c r="Q524" s="1"/>
      <c r="R524" s="1"/>
    </row>
    <row r="525" spans="12:18" x14ac:dyDescent="0.2">
      <c r="L525" s="1" t="e">
        <f ca="1"/>
        <v>#NAME?</v>
      </c>
      <c r="M525" s="1" t="e">
        <f ca="1"/>
        <v>#NAME?</v>
      </c>
      <c r="N525" s="9" t="e">
        <f ca="1"/>
        <v>#NAME?</v>
      </c>
      <c r="O525" s="1"/>
      <c r="P525" s="1" t="e">
        <f ca="1"/>
        <v>#NAME?</v>
      </c>
      <c r="Q525" s="1"/>
      <c r="R525" s="1"/>
    </row>
    <row r="526" spans="12:18" x14ac:dyDescent="0.2">
      <c r="L526" s="1" t="e">
        <f ca="1"/>
        <v>#NAME?</v>
      </c>
      <c r="M526" s="1" t="e">
        <f ca="1"/>
        <v>#NAME?</v>
      </c>
      <c r="N526" s="9" t="e">
        <f ca="1"/>
        <v>#NAME?</v>
      </c>
      <c r="O526" s="1"/>
      <c r="P526" s="1" t="e">
        <f ca="1"/>
        <v>#NAME?</v>
      </c>
      <c r="Q526" s="1"/>
      <c r="R526" s="1"/>
    </row>
    <row r="527" spans="12:18" x14ac:dyDescent="0.2">
      <c r="L527" s="1" t="e">
        <f ca="1"/>
        <v>#NAME?</v>
      </c>
      <c r="M527" s="1" t="e">
        <f ca="1"/>
        <v>#NAME?</v>
      </c>
      <c r="N527" s="9" t="e">
        <f ca="1"/>
        <v>#NAME?</v>
      </c>
      <c r="O527" s="1"/>
      <c r="P527" s="1" t="e">
        <f ca="1"/>
        <v>#NAME?</v>
      </c>
      <c r="Q527" s="1"/>
      <c r="R527" s="1"/>
    </row>
    <row r="528" spans="12:18" x14ac:dyDescent="0.2">
      <c r="L528" s="1" t="e">
        <f ca="1"/>
        <v>#NAME?</v>
      </c>
      <c r="M528" s="1" t="e">
        <f ca="1"/>
        <v>#NAME?</v>
      </c>
      <c r="N528" s="9" t="e">
        <f ca="1"/>
        <v>#NAME?</v>
      </c>
      <c r="O528" s="1"/>
      <c r="P528" s="1" t="e">
        <f ca="1"/>
        <v>#NAME?</v>
      </c>
      <c r="Q528" s="1"/>
      <c r="R528" s="1"/>
    </row>
    <row r="529" spans="12:18" x14ac:dyDescent="0.2">
      <c r="L529" s="1" t="e">
        <f ca="1"/>
        <v>#NAME?</v>
      </c>
      <c r="M529" s="1" t="e">
        <f ca="1"/>
        <v>#NAME?</v>
      </c>
      <c r="N529" s="9" t="e">
        <f ca="1"/>
        <v>#NAME?</v>
      </c>
      <c r="O529" s="1"/>
      <c r="P529" s="1" t="e">
        <f ca="1"/>
        <v>#NAME?</v>
      </c>
      <c r="Q529" s="1"/>
      <c r="R529" s="1"/>
    </row>
    <row r="530" spans="12:18" x14ac:dyDescent="0.2">
      <c r="L530" s="1" t="e">
        <f ca="1"/>
        <v>#NAME?</v>
      </c>
      <c r="M530" s="1" t="e">
        <f ca="1"/>
        <v>#NAME?</v>
      </c>
      <c r="N530" s="9" t="e">
        <f ca="1"/>
        <v>#NAME?</v>
      </c>
      <c r="O530" s="1"/>
      <c r="P530" s="1" t="e">
        <f ca="1"/>
        <v>#NAME?</v>
      </c>
      <c r="Q530" s="1"/>
      <c r="R530" s="1"/>
    </row>
    <row r="531" spans="12:18" x14ac:dyDescent="0.2">
      <c r="L531" s="1" t="e">
        <f ca="1"/>
        <v>#NAME?</v>
      </c>
      <c r="M531" s="1" t="e">
        <f ca="1"/>
        <v>#NAME?</v>
      </c>
      <c r="N531" s="9" t="e">
        <f ca="1"/>
        <v>#NAME?</v>
      </c>
      <c r="O531" s="1"/>
      <c r="P531" s="1" t="e">
        <f ca="1"/>
        <v>#NAME?</v>
      </c>
      <c r="Q531" s="1"/>
      <c r="R531" s="1"/>
    </row>
    <row r="532" spans="12:18" x14ac:dyDescent="0.2">
      <c r="L532" s="1" t="e">
        <f ca="1"/>
        <v>#NAME?</v>
      </c>
      <c r="M532" s="1" t="e">
        <f ca="1"/>
        <v>#NAME?</v>
      </c>
      <c r="N532" s="9" t="e">
        <f ca="1"/>
        <v>#NAME?</v>
      </c>
      <c r="O532" s="1"/>
      <c r="P532" s="1" t="e">
        <f ca="1"/>
        <v>#NAME?</v>
      </c>
      <c r="Q532" s="1"/>
      <c r="R532" s="1"/>
    </row>
    <row r="533" spans="12:18" x14ac:dyDescent="0.2">
      <c r="L533" s="1" t="e">
        <f ca="1"/>
        <v>#NAME?</v>
      </c>
      <c r="M533" s="1" t="e">
        <f ca="1"/>
        <v>#NAME?</v>
      </c>
      <c r="N533" s="9" t="e">
        <f ca="1"/>
        <v>#NAME?</v>
      </c>
      <c r="O533" s="1"/>
      <c r="P533" s="1" t="e">
        <f ca="1"/>
        <v>#NAME?</v>
      </c>
      <c r="Q533" s="1"/>
      <c r="R533" s="1"/>
    </row>
    <row r="534" spans="12:18" x14ac:dyDescent="0.2">
      <c r="L534" s="1" t="e">
        <f ca="1"/>
        <v>#NAME?</v>
      </c>
      <c r="M534" s="1" t="e">
        <f ca="1"/>
        <v>#NAME?</v>
      </c>
      <c r="N534" s="9" t="e">
        <f ca="1"/>
        <v>#NAME?</v>
      </c>
      <c r="O534" s="1"/>
      <c r="P534" s="1" t="e">
        <f ca="1"/>
        <v>#NAME?</v>
      </c>
      <c r="Q534" s="1"/>
      <c r="R534" s="1"/>
    </row>
    <row r="535" spans="12:18" x14ac:dyDescent="0.2">
      <c r="L535" s="1" t="e">
        <f ca="1"/>
        <v>#NAME?</v>
      </c>
      <c r="M535" s="1" t="e">
        <f ca="1"/>
        <v>#NAME?</v>
      </c>
      <c r="N535" s="9" t="e">
        <f ca="1"/>
        <v>#NAME?</v>
      </c>
      <c r="O535" s="1"/>
      <c r="P535" s="1" t="e">
        <f ca="1"/>
        <v>#NAME?</v>
      </c>
      <c r="Q535" s="1"/>
      <c r="R535" s="1"/>
    </row>
    <row r="536" spans="12:18" x14ac:dyDescent="0.2">
      <c r="L536" s="1" t="e">
        <f ca="1"/>
        <v>#NAME?</v>
      </c>
      <c r="M536" s="1" t="e">
        <f ca="1"/>
        <v>#NAME?</v>
      </c>
      <c r="N536" s="9" t="e">
        <f ca="1"/>
        <v>#NAME?</v>
      </c>
      <c r="O536" s="1"/>
      <c r="P536" s="1" t="e">
        <f ca="1"/>
        <v>#NAME?</v>
      </c>
      <c r="Q536" s="1"/>
      <c r="R536" s="1"/>
    </row>
    <row r="537" spans="12:18" x14ac:dyDescent="0.2">
      <c r="L537" s="1" t="e">
        <f ca="1"/>
        <v>#NAME?</v>
      </c>
      <c r="M537" s="1" t="e">
        <f ca="1"/>
        <v>#NAME?</v>
      </c>
      <c r="N537" s="9" t="e">
        <f ca="1"/>
        <v>#NAME?</v>
      </c>
      <c r="O537" s="1"/>
      <c r="P537" s="1" t="e">
        <f ca="1"/>
        <v>#NAME?</v>
      </c>
      <c r="Q537" s="1"/>
      <c r="R537" s="1"/>
    </row>
    <row r="538" spans="12:18" x14ac:dyDescent="0.2">
      <c r="L538" s="1" t="e">
        <f ca="1"/>
        <v>#NAME?</v>
      </c>
      <c r="M538" s="1" t="e">
        <f ca="1"/>
        <v>#NAME?</v>
      </c>
      <c r="N538" s="9" t="e">
        <f ca="1"/>
        <v>#NAME?</v>
      </c>
      <c r="O538" s="1"/>
      <c r="P538" s="1" t="e">
        <f ca="1"/>
        <v>#NAME?</v>
      </c>
      <c r="Q538" s="1"/>
      <c r="R538" s="1"/>
    </row>
    <row r="539" spans="12:18" x14ac:dyDescent="0.2">
      <c r="L539" s="1" t="e">
        <f ca="1"/>
        <v>#NAME?</v>
      </c>
      <c r="M539" s="1" t="e">
        <f ca="1"/>
        <v>#NAME?</v>
      </c>
      <c r="N539" s="9" t="e">
        <f ca="1"/>
        <v>#NAME?</v>
      </c>
      <c r="O539" s="1"/>
      <c r="P539" s="1" t="e">
        <f ca="1"/>
        <v>#NAME?</v>
      </c>
      <c r="Q539" s="1"/>
      <c r="R539" s="1"/>
    </row>
    <row r="540" spans="12:18" x14ac:dyDescent="0.2">
      <c r="L540" s="1" t="e">
        <f ca="1"/>
        <v>#NAME?</v>
      </c>
      <c r="M540" s="1" t="e">
        <f ca="1"/>
        <v>#NAME?</v>
      </c>
      <c r="N540" s="9" t="e">
        <f ca="1"/>
        <v>#NAME?</v>
      </c>
      <c r="O540" s="1"/>
      <c r="P540" s="1" t="e">
        <f ca="1"/>
        <v>#NAME?</v>
      </c>
      <c r="Q540" s="1"/>
      <c r="R540" s="1"/>
    </row>
    <row r="541" spans="12:18" x14ac:dyDescent="0.2">
      <c r="L541" s="1" t="e">
        <f ca="1"/>
        <v>#NAME?</v>
      </c>
      <c r="M541" s="1" t="e">
        <f ca="1"/>
        <v>#NAME?</v>
      </c>
      <c r="N541" s="9" t="e">
        <f ca="1"/>
        <v>#NAME?</v>
      </c>
      <c r="O541" s="1"/>
      <c r="P541" s="1" t="e">
        <f ca="1"/>
        <v>#NAME?</v>
      </c>
      <c r="Q541" s="1"/>
      <c r="R541" s="1"/>
    </row>
    <row r="542" spans="12:18" x14ac:dyDescent="0.2">
      <c r="L542" s="1" t="e">
        <f ca="1"/>
        <v>#NAME?</v>
      </c>
      <c r="M542" s="1" t="e">
        <f ca="1"/>
        <v>#NAME?</v>
      </c>
      <c r="N542" s="9" t="e">
        <f ca="1"/>
        <v>#NAME?</v>
      </c>
      <c r="O542" s="1"/>
      <c r="P542" s="1" t="e">
        <f ca="1"/>
        <v>#NAME?</v>
      </c>
      <c r="Q542" s="1"/>
      <c r="R542" s="1"/>
    </row>
    <row r="543" spans="12:18" x14ac:dyDescent="0.2">
      <c r="L543" s="1" t="e">
        <f ca="1"/>
        <v>#NAME?</v>
      </c>
      <c r="M543" s="1" t="e">
        <f ca="1"/>
        <v>#NAME?</v>
      </c>
      <c r="N543" s="9" t="e">
        <f ca="1"/>
        <v>#NAME?</v>
      </c>
      <c r="O543" s="1"/>
      <c r="P543" s="1" t="e">
        <f ca="1"/>
        <v>#NAME?</v>
      </c>
      <c r="Q543" s="1"/>
      <c r="R543" s="1"/>
    </row>
    <row r="544" spans="12:18" x14ac:dyDescent="0.2">
      <c r="L544" s="1" t="e">
        <f ca="1"/>
        <v>#NAME?</v>
      </c>
      <c r="M544" s="1" t="e">
        <f ca="1"/>
        <v>#NAME?</v>
      </c>
      <c r="N544" s="9" t="e">
        <f ca="1"/>
        <v>#NAME?</v>
      </c>
      <c r="O544" s="1"/>
      <c r="P544" s="1" t="e">
        <f ca="1"/>
        <v>#NAME?</v>
      </c>
      <c r="Q544" s="1"/>
      <c r="R544" s="1"/>
    </row>
    <row r="545" spans="12:18" x14ac:dyDescent="0.2">
      <c r="L545" s="1" t="e">
        <f ca="1"/>
        <v>#NAME?</v>
      </c>
      <c r="M545" s="1" t="e">
        <f ca="1"/>
        <v>#NAME?</v>
      </c>
      <c r="N545" s="9" t="e">
        <f ca="1"/>
        <v>#NAME?</v>
      </c>
      <c r="O545" s="1"/>
      <c r="P545" s="1" t="e">
        <f ca="1"/>
        <v>#NAME?</v>
      </c>
      <c r="Q545" s="1"/>
      <c r="R545" s="1"/>
    </row>
    <row r="546" spans="12:18" x14ac:dyDescent="0.2">
      <c r="L546" s="1" t="e">
        <f ca="1"/>
        <v>#NAME?</v>
      </c>
      <c r="M546" s="1" t="e">
        <f ca="1"/>
        <v>#NAME?</v>
      </c>
      <c r="N546" s="9" t="e">
        <f ca="1"/>
        <v>#NAME?</v>
      </c>
      <c r="O546" s="1"/>
      <c r="P546" s="1" t="e">
        <f ca="1"/>
        <v>#NAME?</v>
      </c>
      <c r="Q546" s="1"/>
      <c r="R546" s="1"/>
    </row>
    <row r="547" spans="12:18" x14ac:dyDescent="0.2">
      <c r="L547" s="1" t="e">
        <f ca="1"/>
        <v>#NAME?</v>
      </c>
      <c r="M547" s="1" t="e">
        <f ca="1"/>
        <v>#NAME?</v>
      </c>
      <c r="N547" s="9" t="e">
        <f ca="1"/>
        <v>#NAME?</v>
      </c>
      <c r="O547" s="1"/>
      <c r="P547" s="1" t="e">
        <f ca="1"/>
        <v>#NAME?</v>
      </c>
      <c r="Q547" s="1"/>
      <c r="R547" s="1"/>
    </row>
    <row r="548" spans="12:18" x14ac:dyDescent="0.2">
      <c r="L548" s="1" t="e">
        <f ca="1"/>
        <v>#NAME?</v>
      </c>
      <c r="M548" s="1" t="e">
        <f ca="1"/>
        <v>#NAME?</v>
      </c>
      <c r="N548" s="9" t="e">
        <f ca="1"/>
        <v>#NAME?</v>
      </c>
      <c r="O548" s="1"/>
      <c r="P548" s="1" t="e">
        <f ca="1"/>
        <v>#NAME?</v>
      </c>
      <c r="Q548" s="1"/>
      <c r="R548" s="1"/>
    </row>
    <row r="549" spans="12:18" x14ac:dyDescent="0.2">
      <c r="L549" s="1" t="e">
        <f ca="1"/>
        <v>#NAME?</v>
      </c>
      <c r="M549" s="1" t="e">
        <f ca="1"/>
        <v>#NAME?</v>
      </c>
      <c r="N549" s="9" t="e">
        <f ca="1"/>
        <v>#NAME?</v>
      </c>
      <c r="O549" s="1"/>
      <c r="P549" s="1" t="e">
        <f ca="1"/>
        <v>#NAME?</v>
      </c>
      <c r="Q549" s="1"/>
      <c r="R549" s="1"/>
    </row>
    <row r="550" spans="12:18" x14ac:dyDescent="0.2">
      <c r="L550" s="1" t="e">
        <f ca="1"/>
        <v>#NAME?</v>
      </c>
      <c r="M550" s="1" t="e">
        <f ca="1"/>
        <v>#NAME?</v>
      </c>
      <c r="N550" s="9" t="e">
        <f ca="1"/>
        <v>#NAME?</v>
      </c>
      <c r="O550" s="1"/>
      <c r="P550" s="1" t="e">
        <f ca="1"/>
        <v>#NAME?</v>
      </c>
      <c r="Q550" s="1"/>
      <c r="R550" s="1"/>
    </row>
    <row r="551" spans="12:18" x14ac:dyDescent="0.2">
      <c r="L551" s="1" t="e">
        <f ca="1"/>
        <v>#NAME?</v>
      </c>
      <c r="M551" s="1" t="e">
        <f ca="1"/>
        <v>#NAME?</v>
      </c>
      <c r="N551" s="9" t="e">
        <f ca="1"/>
        <v>#NAME?</v>
      </c>
      <c r="O551" s="1"/>
      <c r="P551" s="1" t="e">
        <f ca="1"/>
        <v>#NAME?</v>
      </c>
      <c r="Q551" s="1"/>
      <c r="R551" s="1"/>
    </row>
    <row r="552" spans="12:18" x14ac:dyDescent="0.2">
      <c r="L552" s="1" t="e">
        <f ca="1"/>
        <v>#NAME?</v>
      </c>
      <c r="M552" s="1" t="e">
        <f ca="1"/>
        <v>#NAME?</v>
      </c>
      <c r="N552" s="9" t="e">
        <f ca="1"/>
        <v>#NAME?</v>
      </c>
      <c r="O552" s="1"/>
      <c r="P552" s="1" t="e">
        <f ca="1"/>
        <v>#NAME?</v>
      </c>
      <c r="Q552" s="1"/>
      <c r="R552" s="1"/>
    </row>
    <row r="553" spans="12:18" x14ac:dyDescent="0.2">
      <c r="L553" s="1" t="e">
        <f ca="1"/>
        <v>#NAME?</v>
      </c>
      <c r="M553" s="1" t="e">
        <f ca="1"/>
        <v>#NAME?</v>
      </c>
      <c r="N553" s="9" t="e">
        <f ca="1"/>
        <v>#NAME?</v>
      </c>
      <c r="O553" s="1"/>
      <c r="P553" s="1" t="e">
        <f ca="1"/>
        <v>#NAME?</v>
      </c>
      <c r="Q553" s="1"/>
      <c r="R553" s="1"/>
    </row>
    <row r="554" spans="12:18" x14ac:dyDescent="0.2">
      <c r="L554" s="1" t="e">
        <f ca="1"/>
        <v>#NAME?</v>
      </c>
      <c r="M554" s="1" t="e">
        <f ca="1"/>
        <v>#NAME?</v>
      </c>
      <c r="N554" s="9" t="e">
        <f ca="1"/>
        <v>#NAME?</v>
      </c>
      <c r="O554" s="1"/>
      <c r="P554" s="1" t="e">
        <f ca="1"/>
        <v>#NAME?</v>
      </c>
      <c r="Q554" s="1"/>
      <c r="R554" s="1"/>
    </row>
    <row r="555" spans="12:18" x14ac:dyDescent="0.2">
      <c r="L555" s="1" t="e">
        <f ca="1"/>
        <v>#NAME?</v>
      </c>
      <c r="M555" s="1" t="e">
        <f ca="1"/>
        <v>#NAME?</v>
      </c>
      <c r="N555" s="9" t="e">
        <f ca="1"/>
        <v>#NAME?</v>
      </c>
      <c r="O555" s="1"/>
      <c r="P555" s="1" t="e">
        <f ca="1"/>
        <v>#NAME?</v>
      </c>
      <c r="Q555" s="1"/>
      <c r="R555" s="1"/>
    </row>
    <row r="556" spans="12:18" x14ac:dyDescent="0.2">
      <c r="L556" s="1" t="e">
        <f ca="1"/>
        <v>#NAME?</v>
      </c>
      <c r="M556" s="1" t="e">
        <f ca="1"/>
        <v>#NAME?</v>
      </c>
      <c r="N556" s="9" t="e">
        <f ca="1"/>
        <v>#NAME?</v>
      </c>
      <c r="O556" s="1"/>
      <c r="P556" s="1" t="e">
        <f ca="1"/>
        <v>#NAME?</v>
      </c>
      <c r="Q556" s="1"/>
      <c r="R556" s="1"/>
    </row>
    <row r="557" spans="12:18" x14ac:dyDescent="0.2">
      <c r="L557" s="1" t="e">
        <f ca="1"/>
        <v>#NAME?</v>
      </c>
      <c r="M557" s="1" t="e">
        <f ca="1"/>
        <v>#NAME?</v>
      </c>
      <c r="N557" s="9" t="e">
        <f ca="1"/>
        <v>#NAME?</v>
      </c>
      <c r="O557" s="1"/>
      <c r="P557" s="1" t="e">
        <f ca="1"/>
        <v>#NAME?</v>
      </c>
      <c r="Q557" s="1"/>
      <c r="R557" s="1"/>
    </row>
    <row r="558" spans="12:18" x14ac:dyDescent="0.2">
      <c r="L558" s="1" t="e">
        <f ca="1"/>
        <v>#NAME?</v>
      </c>
      <c r="M558" s="1" t="e">
        <f ca="1"/>
        <v>#NAME?</v>
      </c>
      <c r="N558" s="9" t="e">
        <f ca="1"/>
        <v>#NAME?</v>
      </c>
      <c r="O558" s="1"/>
      <c r="P558" s="1" t="e">
        <f ca="1"/>
        <v>#NAME?</v>
      </c>
      <c r="Q558" s="1"/>
      <c r="R558" s="1"/>
    </row>
    <row r="559" spans="12:18" x14ac:dyDescent="0.2">
      <c r="L559" s="1" t="e">
        <f ca="1"/>
        <v>#NAME?</v>
      </c>
      <c r="M559" s="1" t="e">
        <f ca="1"/>
        <v>#NAME?</v>
      </c>
      <c r="N559" s="9" t="e">
        <f ca="1"/>
        <v>#NAME?</v>
      </c>
      <c r="O559" s="1"/>
      <c r="P559" s="1" t="e">
        <f ca="1"/>
        <v>#NAME?</v>
      </c>
      <c r="Q559" s="1"/>
      <c r="R559" s="1"/>
    </row>
    <row r="560" spans="12:18" x14ac:dyDescent="0.2">
      <c r="L560" s="1" t="e">
        <f ca="1"/>
        <v>#NAME?</v>
      </c>
      <c r="M560" s="1" t="e">
        <f ca="1"/>
        <v>#NAME?</v>
      </c>
      <c r="N560" s="9" t="e">
        <f ca="1"/>
        <v>#NAME?</v>
      </c>
      <c r="O560" s="1"/>
      <c r="P560" s="1" t="e">
        <f ca="1"/>
        <v>#NAME?</v>
      </c>
      <c r="Q560" s="1"/>
      <c r="R560" s="1"/>
    </row>
    <row r="561" spans="12:18" x14ac:dyDescent="0.2">
      <c r="L561" s="1" t="e">
        <f ca="1"/>
        <v>#NAME?</v>
      </c>
      <c r="M561" s="1" t="e">
        <f ca="1"/>
        <v>#NAME?</v>
      </c>
      <c r="N561" s="9" t="e">
        <f ca="1"/>
        <v>#NAME?</v>
      </c>
      <c r="O561" s="1"/>
      <c r="P561" s="1" t="e">
        <f ca="1"/>
        <v>#NAME?</v>
      </c>
      <c r="Q561" s="1"/>
      <c r="R561" s="1"/>
    </row>
    <row r="562" spans="12:18" x14ac:dyDescent="0.2">
      <c r="L562" s="1" t="e">
        <f ca="1"/>
        <v>#NAME?</v>
      </c>
      <c r="M562" s="1" t="e">
        <f ca="1"/>
        <v>#NAME?</v>
      </c>
      <c r="N562" s="9" t="e">
        <f ca="1"/>
        <v>#NAME?</v>
      </c>
      <c r="O562" s="1"/>
      <c r="P562" s="1" t="e">
        <f ca="1"/>
        <v>#NAME?</v>
      </c>
      <c r="Q562" s="1"/>
      <c r="R562" s="1"/>
    </row>
    <row r="563" spans="12:18" x14ac:dyDescent="0.2">
      <c r="L563" s="1" t="e">
        <f ca="1"/>
        <v>#NAME?</v>
      </c>
      <c r="M563" s="1" t="e">
        <f ca="1"/>
        <v>#NAME?</v>
      </c>
      <c r="N563" s="9" t="e">
        <f ca="1"/>
        <v>#NAME?</v>
      </c>
      <c r="O563" s="1"/>
      <c r="P563" s="1" t="e">
        <f ca="1"/>
        <v>#NAME?</v>
      </c>
      <c r="Q563" s="1"/>
      <c r="R563" s="1"/>
    </row>
    <row r="564" spans="12:18" x14ac:dyDescent="0.2">
      <c r="L564" s="1" t="e">
        <f ca="1"/>
        <v>#NAME?</v>
      </c>
      <c r="M564" s="1" t="e">
        <f ca="1"/>
        <v>#NAME?</v>
      </c>
      <c r="N564" s="9" t="e">
        <f ca="1"/>
        <v>#NAME?</v>
      </c>
      <c r="O564" s="1"/>
      <c r="P564" s="1" t="e">
        <f ca="1"/>
        <v>#NAME?</v>
      </c>
      <c r="Q564" s="1"/>
      <c r="R564" s="1"/>
    </row>
    <row r="565" spans="12:18" x14ac:dyDescent="0.2">
      <c r="L565" s="1" t="e">
        <f ca="1"/>
        <v>#NAME?</v>
      </c>
      <c r="M565" s="1" t="e">
        <f ca="1"/>
        <v>#NAME?</v>
      </c>
      <c r="N565" s="9" t="e">
        <f ca="1"/>
        <v>#NAME?</v>
      </c>
      <c r="O565" s="1"/>
      <c r="P565" s="1" t="e">
        <f ca="1"/>
        <v>#NAME?</v>
      </c>
      <c r="Q565" s="1"/>
      <c r="R565" s="1"/>
    </row>
    <row r="566" spans="12:18" x14ac:dyDescent="0.2">
      <c r="L566" s="1" t="e">
        <f ca="1"/>
        <v>#NAME?</v>
      </c>
      <c r="M566" s="1" t="e">
        <f ca="1"/>
        <v>#NAME?</v>
      </c>
      <c r="N566" s="9" t="e">
        <f ca="1"/>
        <v>#NAME?</v>
      </c>
      <c r="O566" s="1"/>
      <c r="P566" s="1" t="e">
        <f ca="1"/>
        <v>#NAME?</v>
      </c>
      <c r="Q566" s="1"/>
      <c r="R566" s="1"/>
    </row>
    <row r="567" spans="12:18" x14ac:dyDescent="0.2">
      <c r="L567" s="1" t="e">
        <f ca="1"/>
        <v>#NAME?</v>
      </c>
      <c r="M567" s="1" t="e">
        <f ca="1"/>
        <v>#NAME?</v>
      </c>
      <c r="N567" s="9" t="e">
        <f ca="1"/>
        <v>#NAME?</v>
      </c>
      <c r="O567" s="1"/>
      <c r="P567" s="1" t="e">
        <f ca="1"/>
        <v>#NAME?</v>
      </c>
      <c r="Q567" s="1"/>
      <c r="R567" s="1"/>
    </row>
    <row r="568" spans="12:18" x14ac:dyDescent="0.2">
      <c r="L568" s="1" t="e">
        <f ca="1"/>
        <v>#NAME?</v>
      </c>
      <c r="M568" s="1" t="e">
        <f ca="1"/>
        <v>#NAME?</v>
      </c>
      <c r="N568" s="9" t="e">
        <f ca="1"/>
        <v>#NAME?</v>
      </c>
      <c r="O568" s="1"/>
      <c r="P568" s="1" t="e">
        <f ca="1"/>
        <v>#NAME?</v>
      </c>
      <c r="Q568" s="1"/>
      <c r="R568" s="1"/>
    </row>
    <row r="569" spans="12:18" x14ac:dyDescent="0.2">
      <c r="L569" s="1" t="e">
        <f ca="1"/>
        <v>#NAME?</v>
      </c>
      <c r="M569" s="1" t="e">
        <f ca="1"/>
        <v>#NAME?</v>
      </c>
      <c r="N569" s="9" t="e">
        <f ca="1"/>
        <v>#NAME?</v>
      </c>
      <c r="O569" s="1"/>
      <c r="P569" s="1" t="e">
        <f ca="1"/>
        <v>#NAME?</v>
      </c>
      <c r="Q569" s="1"/>
      <c r="R569" s="1"/>
    </row>
    <row r="570" spans="12:18" x14ac:dyDescent="0.2">
      <c r="L570" s="1" t="e">
        <f ca="1"/>
        <v>#NAME?</v>
      </c>
      <c r="M570" s="1" t="e">
        <f ca="1"/>
        <v>#NAME?</v>
      </c>
      <c r="N570" s="9" t="e">
        <f ca="1"/>
        <v>#NAME?</v>
      </c>
      <c r="O570" s="1"/>
      <c r="P570" s="1" t="e">
        <f ca="1"/>
        <v>#NAME?</v>
      </c>
      <c r="Q570" s="1"/>
      <c r="R570" s="1"/>
    </row>
    <row r="571" spans="12:18" x14ac:dyDescent="0.2">
      <c r="L571" s="1" t="e">
        <f ca="1"/>
        <v>#NAME?</v>
      </c>
      <c r="M571" s="1" t="e">
        <f ca="1"/>
        <v>#NAME?</v>
      </c>
      <c r="N571" s="9" t="e">
        <f ca="1"/>
        <v>#NAME?</v>
      </c>
      <c r="O571" s="1"/>
      <c r="P571" s="1" t="e">
        <f ca="1"/>
        <v>#NAME?</v>
      </c>
      <c r="Q571" s="1"/>
      <c r="R571" s="1"/>
    </row>
    <row r="572" spans="12:18" x14ac:dyDescent="0.2">
      <c r="L572" s="1" t="e">
        <f ca="1"/>
        <v>#NAME?</v>
      </c>
      <c r="M572" s="1" t="e">
        <f ca="1"/>
        <v>#NAME?</v>
      </c>
      <c r="N572" s="9" t="e">
        <f ca="1"/>
        <v>#NAME?</v>
      </c>
      <c r="O572" s="1"/>
      <c r="P572" s="1" t="e">
        <f ca="1"/>
        <v>#NAME?</v>
      </c>
      <c r="Q572" s="1"/>
      <c r="R572" s="1"/>
    </row>
    <row r="573" spans="12:18" x14ac:dyDescent="0.2">
      <c r="L573" s="1" t="e">
        <f ca="1"/>
        <v>#NAME?</v>
      </c>
      <c r="M573" s="1" t="e">
        <f ca="1"/>
        <v>#NAME?</v>
      </c>
      <c r="N573" s="9" t="e">
        <f ca="1"/>
        <v>#NAME?</v>
      </c>
      <c r="O573" s="1"/>
      <c r="P573" s="1" t="e">
        <f ca="1"/>
        <v>#NAME?</v>
      </c>
      <c r="Q573" s="1"/>
      <c r="R573" s="1"/>
    </row>
    <row r="574" spans="12:18" x14ac:dyDescent="0.2">
      <c r="L574" s="1" t="e">
        <f ca="1"/>
        <v>#NAME?</v>
      </c>
      <c r="M574" s="1" t="e">
        <f ca="1"/>
        <v>#NAME?</v>
      </c>
      <c r="N574" s="9" t="e">
        <f ca="1"/>
        <v>#NAME?</v>
      </c>
      <c r="O574" s="1"/>
      <c r="P574" s="1" t="e">
        <f ca="1"/>
        <v>#NAME?</v>
      </c>
      <c r="Q574" s="1"/>
      <c r="R574" s="1"/>
    </row>
    <row r="575" spans="12:18" x14ac:dyDescent="0.2">
      <c r="L575" s="1" t="e">
        <f ca="1"/>
        <v>#NAME?</v>
      </c>
      <c r="M575" s="1" t="e">
        <f ca="1"/>
        <v>#NAME?</v>
      </c>
      <c r="N575" s="9" t="e">
        <f ca="1"/>
        <v>#NAME?</v>
      </c>
      <c r="O575" s="1"/>
      <c r="P575" s="1" t="e">
        <f ca="1"/>
        <v>#NAME?</v>
      </c>
      <c r="Q575" s="1"/>
      <c r="R575" s="1"/>
    </row>
    <row r="576" spans="12:18" x14ac:dyDescent="0.2">
      <c r="L576" s="1" t="e">
        <f ca="1"/>
        <v>#NAME?</v>
      </c>
      <c r="M576" s="1" t="e">
        <f ca="1"/>
        <v>#NAME?</v>
      </c>
      <c r="N576" s="9" t="e">
        <f ca="1"/>
        <v>#NAME?</v>
      </c>
      <c r="O576" s="1"/>
      <c r="P576" s="1" t="e">
        <f ca="1"/>
        <v>#NAME?</v>
      </c>
      <c r="Q576" s="1"/>
      <c r="R576" s="1"/>
    </row>
    <row r="577" spans="12:18" x14ac:dyDescent="0.2">
      <c r="L577" s="1" t="e">
        <f ca="1"/>
        <v>#NAME?</v>
      </c>
      <c r="M577" s="1" t="e">
        <f ca="1"/>
        <v>#NAME?</v>
      </c>
      <c r="N577" s="9" t="e">
        <f ca="1"/>
        <v>#NAME?</v>
      </c>
      <c r="O577" s="1"/>
      <c r="P577" s="1" t="e">
        <f ca="1"/>
        <v>#NAME?</v>
      </c>
      <c r="Q577" s="1"/>
      <c r="R577" s="1"/>
    </row>
    <row r="578" spans="12:18" x14ac:dyDescent="0.2">
      <c r="L578" s="1" t="e">
        <f ca="1"/>
        <v>#NAME?</v>
      </c>
      <c r="M578" s="1" t="e">
        <f ca="1"/>
        <v>#NAME?</v>
      </c>
      <c r="N578" s="9" t="e">
        <f ca="1"/>
        <v>#NAME?</v>
      </c>
      <c r="O578" s="1"/>
      <c r="P578" s="1" t="e">
        <f ca="1"/>
        <v>#NAME?</v>
      </c>
      <c r="Q578" s="1"/>
      <c r="R578" s="1"/>
    </row>
    <row r="579" spans="12:18" x14ac:dyDescent="0.2">
      <c r="L579" s="1" t="e">
        <f ca="1"/>
        <v>#NAME?</v>
      </c>
      <c r="M579" s="1" t="e">
        <f ca="1"/>
        <v>#NAME?</v>
      </c>
      <c r="N579" s="9" t="e">
        <f ca="1"/>
        <v>#NAME?</v>
      </c>
      <c r="O579" s="1"/>
      <c r="P579" s="1" t="e">
        <f ca="1"/>
        <v>#NAME?</v>
      </c>
      <c r="Q579" s="1"/>
      <c r="R579" s="1"/>
    </row>
    <row r="580" spans="12:18" x14ac:dyDescent="0.2">
      <c r="L580" s="1" t="e">
        <f ca="1"/>
        <v>#NAME?</v>
      </c>
      <c r="M580" s="1" t="e">
        <f ca="1"/>
        <v>#NAME?</v>
      </c>
      <c r="N580" s="9" t="e">
        <f ca="1"/>
        <v>#NAME?</v>
      </c>
      <c r="O580" s="1"/>
      <c r="P580" s="1" t="e">
        <f ca="1"/>
        <v>#NAME?</v>
      </c>
      <c r="Q580" s="1"/>
      <c r="R580" s="1"/>
    </row>
    <row r="581" spans="12:18" x14ac:dyDescent="0.2">
      <c r="L581" s="1" t="e">
        <f ca="1"/>
        <v>#NAME?</v>
      </c>
      <c r="M581" s="1" t="e">
        <f ca="1"/>
        <v>#NAME?</v>
      </c>
      <c r="N581" s="9" t="e">
        <f ca="1"/>
        <v>#NAME?</v>
      </c>
      <c r="O581" s="1"/>
      <c r="P581" s="1" t="e">
        <f ca="1"/>
        <v>#NAME?</v>
      </c>
      <c r="Q581" s="1"/>
      <c r="R581" s="1"/>
    </row>
    <row r="582" spans="12:18" x14ac:dyDescent="0.2">
      <c r="L582" s="1" t="e">
        <f ca="1"/>
        <v>#NAME?</v>
      </c>
      <c r="M582" s="1" t="e">
        <f ca="1"/>
        <v>#NAME?</v>
      </c>
      <c r="N582" s="9" t="e">
        <f ca="1"/>
        <v>#NAME?</v>
      </c>
      <c r="O582" s="1"/>
      <c r="P582" s="1" t="e">
        <f ca="1"/>
        <v>#NAME?</v>
      </c>
      <c r="Q582" s="1"/>
      <c r="R582" s="1"/>
    </row>
    <row r="583" spans="12:18" x14ac:dyDescent="0.2">
      <c r="L583" s="1" t="e">
        <f ca="1"/>
        <v>#NAME?</v>
      </c>
      <c r="M583" s="1" t="e">
        <f ca="1"/>
        <v>#NAME?</v>
      </c>
      <c r="N583" s="9" t="e">
        <f ca="1"/>
        <v>#NAME?</v>
      </c>
      <c r="O583" s="1"/>
      <c r="P583" s="1" t="e">
        <f ca="1"/>
        <v>#NAME?</v>
      </c>
      <c r="Q583" s="1"/>
      <c r="R583" s="1"/>
    </row>
    <row r="584" spans="12:18" x14ac:dyDescent="0.2">
      <c r="L584" s="1" t="e">
        <f ca="1"/>
        <v>#NAME?</v>
      </c>
      <c r="M584" s="1" t="e">
        <f ca="1"/>
        <v>#NAME?</v>
      </c>
      <c r="N584" s="9" t="e">
        <f ca="1"/>
        <v>#NAME?</v>
      </c>
      <c r="O584" s="1"/>
      <c r="P584" s="1" t="e">
        <f ca="1"/>
        <v>#NAME?</v>
      </c>
      <c r="Q584" s="1"/>
      <c r="R584" s="1"/>
    </row>
    <row r="585" spans="12:18" x14ac:dyDescent="0.2">
      <c r="L585" s="1" t="e">
        <f ca="1"/>
        <v>#NAME?</v>
      </c>
      <c r="M585" s="1" t="e">
        <f ca="1"/>
        <v>#NAME?</v>
      </c>
      <c r="N585" s="9" t="e">
        <f ca="1"/>
        <v>#NAME?</v>
      </c>
      <c r="O585" s="1"/>
      <c r="P585" s="1" t="e">
        <f ca="1"/>
        <v>#NAME?</v>
      </c>
      <c r="Q585" s="1"/>
      <c r="R585" s="1"/>
    </row>
    <row r="586" spans="12:18" x14ac:dyDescent="0.2">
      <c r="L586" s="1" t="e">
        <f ca="1"/>
        <v>#NAME?</v>
      </c>
      <c r="M586" s="1" t="e">
        <f ca="1"/>
        <v>#NAME?</v>
      </c>
      <c r="N586" s="9" t="e">
        <f ca="1"/>
        <v>#NAME?</v>
      </c>
      <c r="O586" s="1"/>
      <c r="P586" s="1" t="e">
        <f ca="1"/>
        <v>#NAME?</v>
      </c>
      <c r="Q586" s="1"/>
      <c r="R586" s="1"/>
    </row>
    <row r="587" spans="12:18" x14ac:dyDescent="0.2">
      <c r="L587" s="1" t="e">
        <f ca="1"/>
        <v>#NAME?</v>
      </c>
      <c r="M587" s="1" t="e">
        <f ca="1"/>
        <v>#NAME?</v>
      </c>
      <c r="N587" s="9" t="e">
        <f ca="1"/>
        <v>#NAME?</v>
      </c>
      <c r="O587" s="1"/>
      <c r="P587" s="1" t="e">
        <f ca="1"/>
        <v>#NAME?</v>
      </c>
      <c r="Q587" s="1"/>
      <c r="R587" s="1"/>
    </row>
    <row r="588" spans="12:18" x14ac:dyDescent="0.2">
      <c r="L588" s="1" t="e">
        <f ca="1"/>
        <v>#NAME?</v>
      </c>
      <c r="M588" s="1" t="e">
        <f ca="1"/>
        <v>#NAME?</v>
      </c>
      <c r="N588" s="9" t="e">
        <f ca="1"/>
        <v>#NAME?</v>
      </c>
      <c r="O588" s="1"/>
      <c r="P588" s="1" t="e">
        <f ca="1"/>
        <v>#NAME?</v>
      </c>
      <c r="Q588" s="1"/>
      <c r="R588" s="1"/>
    </row>
    <row r="589" spans="12:18" x14ac:dyDescent="0.2">
      <c r="L589" s="1" t="e">
        <f ca="1"/>
        <v>#NAME?</v>
      </c>
      <c r="M589" s="1" t="e">
        <f ca="1"/>
        <v>#NAME?</v>
      </c>
      <c r="N589" s="9" t="e">
        <f ca="1"/>
        <v>#NAME?</v>
      </c>
      <c r="O589" s="1"/>
      <c r="P589" s="1" t="e">
        <f ca="1"/>
        <v>#NAME?</v>
      </c>
      <c r="Q589" s="1"/>
      <c r="R589" s="1"/>
    </row>
    <row r="590" spans="12:18" x14ac:dyDescent="0.2">
      <c r="L590" s="1" t="e">
        <f ca="1"/>
        <v>#NAME?</v>
      </c>
      <c r="M590" s="1" t="e">
        <f ca="1"/>
        <v>#NAME?</v>
      </c>
      <c r="N590" s="9" t="e">
        <f ca="1"/>
        <v>#NAME?</v>
      </c>
      <c r="O590" s="1"/>
      <c r="P590" s="1" t="e">
        <f ca="1"/>
        <v>#NAME?</v>
      </c>
      <c r="Q590" s="1"/>
      <c r="R590" s="1"/>
    </row>
    <row r="591" spans="12:18" x14ac:dyDescent="0.2">
      <c r="L591" s="1" t="e">
        <f ca="1"/>
        <v>#NAME?</v>
      </c>
      <c r="M591" s="1" t="e">
        <f ca="1"/>
        <v>#NAME?</v>
      </c>
      <c r="N591" s="9" t="e">
        <f ca="1"/>
        <v>#NAME?</v>
      </c>
      <c r="O591" s="1"/>
      <c r="P591" s="1" t="e">
        <f ca="1"/>
        <v>#NAME?</v>
      </c>
      <c r="Q591" s="1"/>
      <c r="R591" s="1"/>
    </row>
    <row r="592" spans="12:18" x14ac:dyDescent="0.2">
      <c r="L592" s="1" t="e">
        <f ca="1"/>
        <v>#NAME?</v>
      </c>
      <c r="M592" s="1" t="e">
        <f ca="1"/>
        <v>#NAME?</v>
      </c>
      <c r="N592" s="9" t="e">
        <f ca="1"/>
        <v>#NAME?</v>
      </c>
      <c r="O592" s="1"/>
      <c r="P592" s="1" t="e">
        <f ca="1"/>
        <v>#NAME?</v>
      </c>
      <c r="Q592" s="1"/>
      <c r="R592" s="1"/>
    </row>
    <row r="593" spans="12:18" x14ac:dyDescent="0.2">
      <c r="L593" s="1" t="e">
        <f ca="1"/>
        <v>#NAME?</v>
      </c>
      <c r="M593" s="1" t="e">
        <f ca="1"/>
        <v>#NAME?</v>
      </c>
      <c r="N593" s="9" t="e">
        <f ca="1"/>
        <v>#NAME?</v>
      </c>
      <c r="O593" s="1"/>
      <c r="P593" s="1" t="e">
        <f ca="1"/>
        <v>#NAME?</v>
      </c>
      <c r="Q593" s="1"/>
      <c r="R593" s="1"/>
    </row>
    <row r="594" spans="12:18" x14ac:dyDescent="0.2">
      <c r="L594" s="1" t="e">
        <f ca="1"/>
        <v>#NAME?</v>
      </c>
      <c r="M594" s="1" t="e">
        <f ca="1"/>
        <v>#NAME?</v>
      </c>
      <c r="N594" s="9" t="e">
        <f ca="1"/>
        <v>#NAME?</v>
      </c>
      <c r="O594" s="1"/>
      <c r="P594" s="1" t="e">
        <f ca="1"/>
        <v>#NAME?</v>
      </c>
      <c r="Q594" s="1"/>
      <c r="R594" s="1"/>
    </row>
    <row r="595" spans="12:18" x14ac:dyDescent="0.2">
      <c r="L595" s="1" t="e">
        <f ca="1"/>
        <v>#NAME?</v>
      </c>
      <c r="M595" s="1" t="e">
        <f ca="1"/>
        <v>#NAME?</v>
      </c>
      <c r="N595" s="9" t="e">
        <f ca="1"/>
        <v>#NAME?</v>
      </c>
      <c r="O595" s="1"/>
      <c r="P595" s="1" t="e">
        <f ca="1"/>
        <v>#NAME?</v>
      </c>
      <c r="Q595" s="1"/>
      <c r="R595" s="1"/>
    </row>
    <row r="596" spans="12:18" x14ac:dyDescent="0.2">
      <c r="L596" s="1" t="e">
        <f ca="1"/>
        <v>#NAME?</v>
      </c>
      <c r="M596" s="1" t="e">
        <f ca="1"/>
        <v>#NAME?</v>
      </c>
      <c r="N596" s="9" t="e">
        <f ca="1"/>
        <v>#NAME?</v>
      </c>
      <c r="O596" s="1"/>
      <c r="P596" s="1" t="e">
        <f ca="1"/>
        <v>#NAME?</v>
      </c>
      <c r="Q596" s="1"/>
      <c r="R596" s="1"/>
    </row>
    <row r="597" spans="12:18" x14ac:dyDescent="0.2">
      <c r="L597" s="1" t="e">
        <f ca="1"/>
        <v>#NAME?</v>
      </c>
      <c r="M597" s="1" t="e">
        <f ca="1"/>
        <v>#NAME?</v>
      </c>
      <c r="N597" s="9" t="e">
        <f ca="1"/>
        <v>#NAME?</v>
      </c>
      <c r="O597" s="1"/>
      <c r="P597" s="1" t="e">
        <f ca="1"/>
        <v>#NAME?</v>
      </c>
      <c r="Q597" s="1"/>
      <c r="R597" s="1"/>
    </row>
    <row r="598" spans="12:18" x14ac:dyDescent="0.2">
      <c r="L598" s="1" t="e">
        <f ca="1"/>
        <v>#NAME?</v>
      </c>
      <c r="M598" s="1" t="e">
        <f ca="1"/>
        <v>#NAME?</v>
      </c>
      <c r="N598" s="9" t="e">
        <f ca="1"/>
        <v>#NAME?</v>
      </c>
      <c r="O598" s="1"/>
      <c r="P598" s="1" t="e">
        <f ca="1"/>
        <v>#NAME?</v>
      </c>
      <c r="Q598" s="1"/>
      <c r="R598" s="1"/>
    </row>
    <row r="599" spans="12:18" x14ac:dyDescent="0.2">
      <c r="L599" s="1" t="e">
        <f ca="1"/>
        <v>#NAME?</v>
      </c>
      <c r="M599" s="1" t="e">
        <f ca="1"/>
        <v>#NAME?</v>
      </c>
      <c r="N599" s="9" t="e">
        <f ca="1"/>
        <v>#NAME?</v>
      </c>
      <c r="O599" s="1"/>
      <c r="P599" s="1" t="e">
        <f ca="1"/>
        <v>#NAME?</v>
      </c>
      <c r="Q599" s="1"/>
      <c r="R599" s="1"/>
    </row>
    <row r="600" spans="12:18" x14ac:dyDescent="0.2">
      <c r="L600" s="1" t="e">
        <f ca="1"/>
        <v>#NAME?</v>
      </c>
      <c r="M600" s="1" t="e">
        <f ca="1"/>
        <v>#NAME?</v>
      </c>
      <c r="N600" s="9" t="e">
        <f ca="1"/>
        <v>#NAME?</v>
      </c>
      <c r="O600" s="1"/>
      <c r="P600" s="1" t="e">
        <f ca="1"/>
        <v>#NAME?</v>
      </c>
      <c r="Q600" s="1"/>
      <c r="R600" s="1"/>
    </row>
    <row r="601" spans="12:18" x14ac:dyDescent="0.2">
      <c r="L601" s="1" t="e">
        <f ca="1"/>
        <v>#NAME?</v>
      </c>
      <c r="M601" s="1" t="e">
        <f ca="1"/>
        <v>#NAME?</v>
      </c>
      <c r="N601" s="9" t="e">
        <f ca="1"/>
        <v>#NAME?</v>
      </c>
      <c r="O601" s="1"/>
      <c r="P601" s="1" t="e">
        <f ca="1"/>
        <v>#NAME?</v>
      </c>
      <c r="Q601" s="1"/>
      <c r="R601" s="1"/>
    </row>
    <row r="602" spans="12:18" x14ac:dyDescent="0.2">
      <c r="L602" s="1" t="e">
        <f ca="1"/>
        <v>#NAME?</v>
      </c>
      <c r="M602" s="1" t="e">
        <f ca="1"/>
        <v>#NAME?</v>
      </c>
      <c r="N602" s="9" t="e">
        <f ca="1"/>
        <v>#NAME?</v>
      </c>
      <c r="O602" s="1"/>
      <c r="P602" s="1" t="e">
        <f ca="1"/>
        <v>#NAME?</v>
      </c>
      <c r="Q602" s="1"/>
      <c r="R602" s="1"/>
    </row>
    <row r="603" spans="12:18" x14ac:dyDescent="0.2">
      <c r="L603" s="1" t="e">
        <f ca="1"/>
        <v>#NAME?</v>
      </c>
      <c r="M603" s="1" t="e">
        <f ca="1"/>
        <v>#NAME?</v>
      </c>
      <c r="N603" s="9" t="e">
        <f ca="1"/>
        <v>#NAME?</v>
      </c>
      <c r="O603" s="1"/>
      <c r="P603" s="1" t="e">
        <f ca="1"/>
        <v>#NAME?</v>
      </c>
      <c r="Q603" s="1"/>
      <c r="R603" s="1"/>
    </row>
    <row r="604" spans="12:18" x14ac:dyDescent="0.2">
      <c r="L604" s="1" t="e">
        <f ca="1"/>
        <v>#NAME?</v>
      </c>
      <c r="M604" s="1" t="e">
        <f ca="1"/>
        <v>#NAME?</v>
      </c>
      <c r="N604" s="9" t="e">
        <f ca="1"/>
        <v>#NAME?</v>
      </c>
      <c r="O604" s="1"/>
      <c r="P604" s="1" t="e">
        <f ca="1"/>
        <v>#NAME?</v>
      </c>
      <c r="Q604" s="1"/>
      <c r="R604" s="1"/>
    </row>
    <row r="605" spans="12:18" x14ac:dyDescent="0.2">
      <c r="L605" s="1" t="e">
        <f ca="1"/>
        <v>#NAME?</v>
      </c>
      <c r="M605" s="1" t="e">
        <f ca="1"/>
        <v>#NAME?</v>
      </c>
      <c r="N605" s="9" t="e">
        <f ca="1"/>
        <v>#NAME?</v>
      </c>
      <c r="O605" s="1"/>
      <c r="P605" s="1" t="e">
        <f ca="1"/>
        <v>#NAME?</v>
      </c>
      <c r="Q605" s="1"/>
      <c r="R605" s="1"/>
    </row>
    <row r="606" spans="12:18" x14ac:dyDescent="0.2">
      <c r="L606" s="1" t="e">
        <f ca="1"/>
        <v>#NAME?</v>
      </c>
      <c r="M606" s="1" t="e">
        <f ca="1"/>
        <v>#NAME?</v>
      </c>
      <c r="N606" s="9" t="e">
        <f ca="1"/>
        <v>#NAME?</v>
      </c>
      <c r="O606" s="1"/>
      <c r="P606" s="1" t="e">
        <f ca="1"/>
        <v>#NAME?</v>
      </c>
      <c r="Q606" s="1"/>
      <c r="R606" s="1"/>
    </row>
    <row r="607" spans="12:18" x14ac:dyDescent="0.2">
      <c r="L607" s="1" t="e">
        <f ca="1"/>
        <v>#NAME?</v>
      </c>
      <c r="M607" s="1" t="e">
        <f ca="1"/>
        <v>#NAME?</v>
      </c>
      <c r="N607" s="9" t="e">
        <f ca="1"/>
        <v>#NAME?</v>
      </c>
      <c r="O607" s="1"/>
      <c r="P607" s="1" t="e">
        <f ca="1"/>
        <v>#NAME?</v>
      </c>
      <c r="Q607" s="1"/>
      <c r="R607" s="1"/>
    </row>
    <row r="608" spans="12:18" x14ac:dyDescent="0.2">
      <c r="L608" s="1" t="e">
        <f ca="1"/>
        <v>#NAME?</v>
      </c>
      <c r="M608" s="1" t="e">
        <f ca="1"/>
        <v>#NAME?</v>
      </c>
      <c r="N608" s="9" t="e">
        <f ca="1"/>
        <v>#NAME?</v>
      </c>
      <c r="O608" s="1"/>
      <c r="P608" s="1" t="e">
        <f ca="1"/>
        <v>#NAME?</v>
      </c>
      <c r="Q608" s="1"/>
      <c r="R608" s="1"/>
    </row>
    <row r="609" spans="12:18" x14ac:dyDescent="0.2">
      <c r="L609" s="1" t="e">
        <f ca="1"/>
        <v>#NAME?</v>
      </c>
      <c r="M609" s="1" t="e">
        <f ca="1"/>
        <v>#NAME?</v>
      </c>
      <c r="N609" s="9" t="e">
        <f ca="1"/>
        <v>#NAME?</v>
      </c>
      <c r="O609" s="1"/>
      <c r="P609" s="1" t="e">
        <f ca="1"/>
        <v>#NAME?</v>
      </c>
      <c r="Q609" s="1"/>
      <c r="R609" s="1"/>
    </row>
    <row r="610" spans="12:18" x14ac:dyDescent="0.2">
      <c r="L610" s="1" t="e">
        <f ca="1"/>
        <v>#NAME?</v>
      </c>
      <c r="M610" s="1" t="e">
        <f ca="1"/>
        <v>#NAME?</v>
      </c>
      <c r="N610" s="9" t="e">
        <f ca="1"/>
        <v>#NAME?</v>
      </c>
      <c r="O610" s="1"/>
      <c r="P610" s="1" t="e">
        <f ca="1"/>
        <v>#NAME?</v>
      </c>
      <c r="Q610" s="1"/>
      <c r="R610" s="1"/>
    </row>
    <row r="611" spans="12:18" x14ac:dyDescent="0.2">
      <c r="L611" s="1" t="e">
        <f ca="1"/>
        <v>#NAME?</v>
      </c>
      <c r="M611" s="1" t="e">
        <f ca="1"/>
        <v>#NAME?</v>
      </c>
      <c r="N611" s="9" t="e">
        <f ca="1"/>
        <v>#NAME?</v>
      </c>
      <c r="O611" s="1"/>
      <c r="P611" s="1" t="e">
        <f ca="1"/>
        <v>#NAME?</v>
      </c>
      <c r="Q611" s="1"/>
      <c r="R611" s="1"/>
    </row>
    <row r="612" spans="12:18" x14ac:dyDescent="0.2">
      <c r="L612" s="1" t="e">
        <f ca="1"/>
        <v>#NAME?</v>
      </c>
      <c r="M612" s="1" t="e">
        <f ca="1"/>
        <v>#NAME?</v>
      </c>
      <c r="N612" s="9" t="e">
        <f ca="1"/>
        <v>#NAME?</v>
      </c>
      <c r="O612" s="1"/>
      <c r="P612" s="1" t="e">
        <f ca="1"/>
        <v>#NAME?</v>
      </c>
      <c r="Q612" s="1"/>
      <c r="R612" s="1"/>
    </row>
    <row r="613" spans="12:18" x14ac:dyDescent="0.2">
      <c r="L613" s="1" t="e">
        <f ca="1"/>
        <v>#NAME?</v>
      </c>
      <c r="M613" s="1" t="e">
        <f ca="1"/>
        <v>#NAME?</v>
      </c>
      <c r="N613" s="9" t="e">
        <f ca="1"/>
        <v>#NAME?</v>
      </c>
      <c r="O613" s="1"/>
      <c r="P613" s="1" t="e">
        <f ca="1"/>
        <v>#NAME?</v>
      </c>
      <c r="Q613" s="1"/>
      <c r="R613" s="1"/>
    </row>
    <row r="614" spans="12:18" x14ac:dyDescent="0.2">
      <c r="L614" s="1" t="e">
        <f ca="1"/>
        <v>#NAME?</v>
      </c>
      <c r="M614" s="1" t="e">
        <f ca="1"/>
        <v>#NAME?</v>
      </c>
      <c r="N614" s="9" t="e">
        <f ca="1"/>
        <v>#NAME?</v>
      </c>
      <c r="O614" s="1"/>
      <c r="P614" s="1" t="e">
        <f ca="1"/>
        <v>#NAME?</v>
      </c>
      <c r="Q614" s="1"/>
      <c r="R614" s="1"/>
    </row>
    <row r="615" spans="12:18" x14ac:dyDescent="0.2">
      <c r="L615" s="1" t="e">
        <f ca="1"/>
        <v>#NAME?</v>
      </c>
      <c r="M615" s="1" t="e">
        <f ca="1"/>
        <v>#NAME?</v>
      </c>
      <c r="N615" s="9" t="e">
        <f ca="1"/>
        <v>#NAME?</v>
      </c>
      <c r="O615" s="1"/>
      <c r="P615" s="1" t="e">
        <f ca="1"/>
        <v>#NAME?</v>
      </c>
      <c r="Q615" s="1"/>
      <c r="R615" s="1"/>
    </row>
    <row r="616" spans="12:18" x14ac:dyDescent="0.2">
      <c r="L616" s="1" t="e">
        <f ca="1"/>
        <v>#NAME?</v>
      </c>
      <c r="M616" s="1" t="e">
        <f ca="1"/>
        <v>#NAME?</v>
      </c>
      <c r="N616" s="9" t="e">
        <f ca="1"/>
        <v>#NAME?</v>
      </c>
      <c r="O616" s="1"/>
      <c r="P616" s="1" t="e">
        <f ca="1"/>
        <v>#NAME?</v>
      </c>
      <c r="Q616" s="1"/>
      <c r="R616" s="1"/>
    </row>
    <row r="617" spans="12:18" x14ac:dyDescent="0.2">
      <c r="L617" s="1" t="e">
        <f ca="1"/>
        <v>#NAME?</v>
      </c>
      <c r="M617" s="1" t="e">
        <f ca="1"/>
        <v>#NAME?</v>
      </c>
      <c r="N617" s="9" t="e">
        <f ca="1"/>
        <v>#NAME?</v>
      </c>
      <c r="O617" s="1"/>
      <c r="P617" s="1" t="e">
        <f ca="1"/>
        <v>#NAME?</v>
      </c>
      <c r="Q617" s="1"/>
      <c r="R617" s="1"/>
    </row>
    <row r="618" spans="12:18" x14ac:dyDescent="0.2">
      <c r="L618" s="1" t="e">
        <f ca="1"/>
        <v>#NAME?</v>
      </c>
      <c r="M618" s="1" t="e">
        <f ca="1"/>
        <v>#NAME?</v>
      </c>
      <c r="N618" s="9" t="e">
        <f ca="1"/>
        <v>#NAME?</v>
      </c>
      <c r="O618" s="1"/>
      <c r="P618" s="1" t="e">
        <f ca="1"/>
        <v>#NAME?</v>
      </c>
      <c r="Q618" s="1"/>
      <c r="R618" s="1"/>
    </row>
    <row r="619" spans="12:18" x14ac:dyDescent="0.2">
      <c r="L619" s="1" t="e">
        <f ca="1"/>
        <v>#NAME?</v>
      </c>
      <c r="M619" s="1" t="e">
        <f ca="1"/>
        <v>#NAME?</v>
      </c>
      <c r="N619" s="9" t="e">
        <f ca="1"/>
        <v>#NAME?</v>
      </c>
      <c r="O619" s="1"/>
      <c r="P619" s="1" t="e">
        <f ca="1"/>
        <v>#NAME?</v>
      </c>
      <c r="Q619" s="1"/>
      <c r="R619" s="1"/>
    </row>
    <row r="620" spans="12:18" x14ac:dyDescent="0.2">
      <c r="L620" s="1" t="e">
        <f ca="1"/>
        <v>#NAME?</v>
      </c>
      <c r="M620" s="1" t="e">
        <f ca="1"/>
        <v>#NAME?</v>
      </c>
      <c r="N620" s="9" t="e">
        <f ca="1"/>
        <v>#NAME?</v>
      </c>
      <c r="O620" s="1"/>
      <c r="P620" s="1" t="e">
        <f ca="1"/>
        <v>#NAME?</v>
      </c>
      <c r="Q620" s="1"/>
      <c r="R620" s="1"/>
    </row>
    <row r="621" spans="12:18" x14ac:dyDescent="0.2">
      <c r="L621" s="1" t="e">
        <f ca="1"/>
        <v>#NAME?</v>
      </c>
      <c r="M621" s="1" t="e">
        <f ca="1"/>
        <v>#NAME?</v>
      </c>
      <c r="N621" s="9" t="e">
        <f ca="1"/>
        <v>#NAME?</v>
      </c>
      <c r="O621" s="1"/>
      <c r="P621" s="1" t="e">
        <f ca="1"/>
        <v>#NAME?</v>
      </c>
      <c r="Q621" s="1"/>
      <c r="R621" s="1"/>
    </row>
    <row r="622" spans="12:18" x14ac:dyDescent="0.2">
      <c r="L622" s="1" t="e">
        <f ca="1"/>
        <v>#NAME?</v>
      </c>
      <c r="M622" s="1" t="e">
        <f ca="1"/>
        <v>#NAME?</v>
      </c>
      <c r="N622" s="9" t="e">
        <f ca="1"/>
        <v>#NAME?</v>
      </c>
      <c r="O622" s="1"/>
      <c r="P622" s="1" t="e">
        <f ca="1"/>
        <v>#NAME?</v>
      </c>
      <c r="Q622" s="1"/>
      <c r="R622" s="1"/>
    </row>
    <row r="623" spans="12:18" x14ac:dyDescent="0.2">
      <c r="L623" s="1" t="e">
        <f ca="1"/>
        <v>#NAME?</v>
      </c>
      <c r="M623" s="1" t="e">
        <f ca="1"/>
        <v>#NAME?</v>
      </c>
      <c r="N623" s="9" t="e">
        <f ca="1"/>
        <v>#NAME?</v>
      </c>
      <c r="O623" s="1"/>
      <c r="P623" s="1" t="e">
        <f ca="1"/>
        <v>#NAME?</v>
      </c>
      <c r="Q623" s="1"/>
      <c r="R623" s="1"/>
    </row>
    <row r="624" spans="12:18" x14ac:dyDescent="0.2">
      <c r="L624" s="1" t="e">
        <f ca="1"/>
        <v>#NAME?</v>
      </c>
      <c r="M624" s="1" t="e">
        <f ca="1"/>
        <v>#NAME?</v>
      </c>
      <c r="N624" s="9" t="e">
        <f ca="1"/>
        <v>#NAME?</v>
      </c>
      <c r="O624" s="1"/>
      <c r="P624" s="1" t="e">
        <f ca="1"/>
        <v>#NAME?</v>
      </c>
      <c r="Q624" s="1"/>
      <c r="R624" s="1"/>
    </row>
    <row r="625" spans="12:18" x14ac:dyDescent="0.2">
      <c r="L625" s="1" t="e">
        <f ca="1"/>
        <v>#NAME?</v>
      </c>
      <c r="M625" s="1" t="e">
        <f ca="1"/>
        <v>#NAME?</v>
      </c>
      <c r="N625" s="9" t="e">
        <f ca="1"/>
        <v>#NAME?</v>
      </c>
      <c r="O625" s="1"/>
      <c r="P625" s="1" t="e">
        <f ca="1"/>
        <v>#NAME?</v>
      </c>
      <c r="Q625" s="1"/>
      <c r="R625" s="1"/>
    </row>
    <row r="626" spans="12:18" x14ac:dyDescent="0.2">
      <c r="L626" s="1" t="e">
        <f ca="1"/>
        <v>#NAME?</v>
      </c>
      <c r="M626" s="1" t="e">
        <f ca="1"/>
        <v>#NAME?</v>
      </c>
      <c r="N626" s="9" t="e">
        <f ca="1"/>
        <v>#NAME?</v>
      </c>
      <c r="O626" s="1"/>
      <c r="P626" s="1" t="e">
        <f ca="1"/>
        <v>#NAME?</v>
      </c>
      <c r="Q626" s="1"/>
      <c r="R626" s="1"/>
    </row>
    <row r="627" spans="12:18" x14ac:dyDescent="0.2">
      <c r="L627" s="1" t="e">
        <f ca="1"/>
        <v>#NAME?</v>
      </c>
      <c r="M627" s="1" t="e">
        <f ca="1"/>
        <v>#NAME?</v>
      </c>
      <c r="N627" s="9" t="e">
        <f ca="1"/>
        <v>#NAME?</v>
      </c>
      <c r="O627" s="1"/>
      <c r="P627" s="1" t="e">
        <f ca="1"/>
        <v>#NAME?</v>
      </c>
      <c r="Q627" s="1"/>
      <c r="R627" s="1"/>
    </row>
    <row r="628" spans="12:18" x14ac:dyDescent="0.2">
      <c r="L628" s="1" t="e">
        <f ca="1"/>
        <v>#NAME?</v>
      </c>
      <c r="M628" s="1" t="e">
        <f ca="1"/>
        <v>#NAME?</v>
      </c>
      <c r="N628" s="9" t="e">
        <f ca="1"/>
        <v>#NAME?</v>
      </c>
      <c r="O628" s="1"/>
      <c r="P628" s="1" t="e">
        <f ca="1"/>
        <v>#NAME?</v>
      </c>
      <c r="Q628" s="1"/>
      <c r="R628" s="1"/>
    </row>
    <row r="629" spans="12:18" x14ac:dyDescent="0.2">
      <c r="L629" s="1" t="e">
        <f ca="1"/>
        <v>#NAME?</v>
      </c>
      <c r="M629" s="1" t="e">
        <f ca="1"/>
        <v>#NAME?</v>
      </c>
      <c r="N629" s="9" t="e">
        <f ca="1"/>
        <v>#NAME?</v>
      </c>
      <c r="O629" s="1"/>
      <c r="P629" s="1" t="e">
        <f ca="1"/>
        <v>#NAME?</v>
      </c>
      <c r="Q629" s="1"/>
      <c r="R629" s="1"/>
    </row>
    <row r="630" spans="12:18" x14ac:dyDescent="0.2">
      <c r="L630" s="1" t="e">
        <f ca="1"/>
        <v>#NAME?</v>
      </c>
      <c r="M630" s="1" t="e">
        <f ca="1"/>
        <v>#NAME?</v>
      </c>
      <c r="N630" s="9" t="e">
        <f ca="1"/>
        <v>#NAME?</v>
      </c>
      <c r="O630" s="1"/>
      <c r="P630" s="1" t="e">
        <f ca="1"/>
        <v>#NAME?</v>
      </c>
      <c r="Q630" s="1"/>
      <c r="R630" s="1"/>
    </row>
    <row r="631" spans="12:18" x14ac:dyDescent="0.2">
      <c r="L631" s="1" t="e">
        <f ca="1"/>
        <v>#NAME?</v>
      </c>
      <c r="M631" s="1" t="e">
        <f ca="1"/>
        <v>#NAME?</v>
      </c>
      <c r="N631" s="9" t="e">
        <f ca="1"/>
        <v>#NAME?</v>
      </c>
      <c r="O631" s="1"/>
      <c r="P631" s="1" t="e">
        <f ca="1"/>
        <v>#NAME?</v>
      </c>
      <c r="Q631" s="1"/>
      <c r="R631" s="1"/>
    </row>
    <row r="632" spans="12:18" x14ac:dyDescent="0.2">
      <c r="L632" s="1" t="e">
        <f ca="1"/>
        <v>#NAME?</v>
      </c>
      <c r="M632" s="1" t="e">
        <f ca="1"/>
        <v>#NAME?</v>
      </c>
      <c r="N632" s="9" t="e">
        <f ca="1"/>
        <v>#NAME?</v>
      </c>
      <c r="O632" s="1"/>
      <c r="P632" s="1" t="e">
        <f ca="1"/>
        <v>#NAME?</v>
      </c>
      <c r="Q632" s="1"/>
      <c r="R632" s="1"/>
    </row>
    <row r="633" spans="12:18" x14ac:dyDescent="0.2">
      <c r="L633" s="1" t="e">
        <f ca="1"/>
        <v>#NAME?</v>
      </c>
      <c r="M633" s="1" t="e">
        <f ca="1"/>
        <v>#NAME?</v>
      </c>
      <c r="N633" s="9" t="e">
        <f ca="1"/>
        <v>#NAME?</v>
      </c>
      <c r="O633" s="1"/>
      <c r="P633" s="1" t="e">
        <f ca="1"/>
        <v>#NAME?</v>
      </c>
      <c r="Q633" s="1"/>
      <c r="R633" s="1"/>
    </row>
    <row r="634" spans="12:18" x14ac:dyDescent="0.2">
      <c r="L634" s="1" t="e">
        <f ca="1"/>
        <v>#NAME?</v>
      </c>
      <c r="M634" s="1" t="e">
        <f ca="1"/>
        <v>#NAME?</v>
      </c>
      <c r="N634" s="9" t="e">
        <f ca="1"/>
        <v>#NAME?</v>
      </c>
      <c r="O634" s="1"/>
      <c r="P634" s="1" t="e">
        <f ca="1"/>
        <v>#NAME?</v>
      </c>
      <c r="Q634" s="1"/>
      <c r="R634" s="1"/>
    </row>
    <row r="635" spans="12:18" x14ac:dyDescent="0.2">
      <c r="L635" s="1" t="e">
        <f ca="1"/>
        <v>#NAME?</v>
      </c>
      <c r="M635" s="1" t="e">
        <f ca="1"/>
        <v>#NAME?</v>
      </c>
      <c r="N635" s="9" t="e">
        <f ca="1"/>
        <v>#NAME?</v>
      </c>
      <c r="O635" s="1"/>
      <c r="P635" s="1" t="e">
        <f ca="1"/>
        <v>#NAME?</v>
      </c>
      <c r="Q635" s="1"/>
      <c r="R635" s="1"/>
    </row>
    <row r="636" spans="12:18" x14ac:dyDescent="0.2">
      <c r="L636" s="1" t="e">
        <f ca="1"/>
        <v>#NAME?</v>
      </c>
      <c r="M636" s="1" t="e">
        <f ca="1"/>
        <v>#NAME?</v>
      </c>
      <c r="N636" s="9" t="e">
        <f ca="1"/>
        <v>#NAME?</v>
      </c>
      <c r="O636" s="1"/>
      <c r="P636" s="1" t="e">
        <f ca="1"/>
        <v>#NAME?</v>
      </c>
      <c r="Q636" s="1"/>
      <c r="R636" s="1"/>
    </row>
    <row r="637" spans="12:18" x14ac:dyDescent="0.2">
      <c r="L637" s="1" t="e">
        <f ca="1"/>
        <v>#NAME?</v>
      </c>
      <c r="M637" s="1" t="e">
        <f ca="1"/>
        <v>#NAME?</v>
      </c>
      <c r="N637" s="9" t="e">
        <f ca="1"/>
        <v>#NAME?</v>
      </c>
      <c r="O637" s="1"/>
      <c r="P637" s="1" t="e">
        <f ca="1"/>
        <v>#NAME?</v>
      </c>
      <c r="Q637" s="1"/>
      <c r="R637" s="1"/>
    </row>
    <row r="638" spans="12:18" x14ac:dyDescent="0.2">
      <c r="L638" s="1" t="e">
        <f ca="1"/>
        <v>#NAME?</v>
      </c>
      <c r="M638" s="1" t="e">
        <f ca="1"/>
        <v>#NAME?</v>
      </c>
      <c r="N638" s="9" t="e">
        <f ca="1"/>
        <v>#NAME?</v>
      </c>
      <c r="O638" s="1"/>
      <c r="P638" s="1" t="e">
        <f ca="1"/>
        <v>#NAME?</v>
      </c>
      <c r="Q638" s="1"/>
      <c r="R638" s="1"/>
    </row>
    <row r="639" spans="12:18" x14ac:dyDescent="0.2">
      <c r="L639" s="1" t="e">
        <f ca="1"/>
        <v>#NAME?</v>
      </c>
      <c r="M639" s="1" t="e">
        <f ca="1"/>
        <v>#NAME?</v>
      </c>
      <c r="N639" s="9" t="e">
        <f ca="1"/>
        <v>#NAME?</v>
      </c>
      <c r="O639" s="1"/>
      <c r="P639" s="1" t="e">
        <f ca="1"/>
        <v>#NAME?</v>
      </c>
      <c r="Q639" s="1"/>
      <c r="R639" s="1"/>
    </row>
    <row r="640" spans="12:18" x14ac:dyDescent="0.2">
      <c r="L640" s="1" t="e">
        <f ca="1"/>
        <v>#NAME?</v>
      </c>
      <c r="M640" s="1" t="e">
        <f ca="1"/>
        <v>#NAME?</v>
      </c>
      <c r="N640" s="9" t="e">
        <f ca="1"/>
        <v>#NAME?</v>
      </c>
      <c r="O640" s="1"/>
      <c r="P640" s="1" t="e">
        <f ca="1"/>
        <v>#NAME?</v>
      </c>
      <c r="Q640" s="1"/>
      <c r="R640" s="1"/>
    </row>
    <row r="641" spans="12:18" x14ac:dyDescent="0.2">
      <c r="L641" s="1" t="e">
        <f ca="1"/>
        <v>#NAME?</v>
      </c>
      <c r="M641" s="1" t="e">
        <f ca="1"/>
        <v>#NAME?</v>
      </c>
      <c r="N641" s="9" t="e">
        <f ca="1"/>
        <v>#NAME?</v>
      </c>
      <c r="O641" s="1"/>
      <c r="P641" s="1" t="e">
        <f ca="1"/>
        <v>#NAME?</v>
      </c>
      <c r="Q641" s="1"/>
      <c r="R641" s="1"/>
    </row>
    <row r="642" spans="12:18" x14ac:dyDescent="0.2">
      <c r="L642" s="1" t="e">
        <f ca="1"/>
        <v>#NAME?</v>
      </c>
      <c r="M642" s="1" t="e">
        <f ca="1"/>
        <v>#NAME?</v>
      </c>
      <c r="N642" s="9" t="e">
        <f ca="1"/>
        <v>#NAME?</v>
      </c>
      <c r="O642" s="1"/>
      <c r="P642" s="1" t="e">
        <f ca="1"/>
        <v>#NAME?</v>
      </c>
      <c r="Q642" s="1"/>
      <c r="R642" s="1"/>
    </row>
    <row r="643" spans="12:18" x14ac:dyDescent="0.2">
      <c r="L643" s="1" t="e">
        <f ca="1"/>
        <v>#NAME?</v>
      </c>
      <c r="M643" s="1" t="e">
        <f ca="1"/>
        <v>#NAME?</v>
      </c>
      <c r="N643" s="9" t="e">
        <f ca="1"/>
        <v>#NAME?</v>
      </c>
      <c r="O643" s="1"/>
      <c r="P643" s="1" t="e">
        <f ca="1"/>
        <v>#NAME?</v>
      </c>
      <c r="Q643" s="1"/>
      <c r="R643" s="1"/>
    </row>
    <row r="644" spans="12:18" x14ac:dyDescent="0.2">
      <c r="L644" s="1" t="e">
        <f ca="1"/>
        <v>#NAME?</v>
      </c>
      <c r="M644" s="1" t="e">
        <f ca="1"/>
        <v>#NAME?</v>
      </c>
      <c r="N644" s="9" t="e">
        <f ca="1"/>
        <v>#NAME?</v>
      </c>
      <c r="O644" s="1"/>
      <c r="P644" s="1" t="e">
        <f ca="1"/>
        <v>#NAME?</v>
      </c>
      <c r="Q644" s="1"/>
      <c r="R644" s="1"/>
    </row>
    <row r="645" spans="12:18" x14ac:dyDescent="0.2">
      <c r="L645" s="1" t="e">
        <f ca="1"/>
        <v>#NAME?</v>
      </c>
      <c r="M645" s="1" t="e">
        <f ca="1"/>
        <v>#NAME?</v>
      </c>
      <c r="N645" s="9" t="e">
        <f ca="1"/>
        <v>#NAME?</v>
      </c>
      <c r="O645" s="1"/>
      <c r="P645" s="1" t="e">
        <f ca="1"/>
        <v>#NAME?</v>
      </c>
      <c r="Q645" s="1"/>
      <c r="R645" s="1"/>
    </row>
    <row r="646" spans="12:18" x14ac:dyDescent="0.2">
      <c r="L646" s="1" t="e">
        <f ca="1"/>
        <v>#NAME?</v>
      </c>
      <c r="M646" s="1" t="e">
        <f ca="1"/>
        <v>#NAME?</v>
      </c>
      <c r="N646" s="9" t="e">
        <f ca="1"/>
        <v>#NAME?</v>
      </c>
      <c r="O646" s="1"/>
      <c r="P646" s="1" t="e">
        <f ca="1"/>
        <v>#NAME?</v>
      </c>
      <c r="Q646" s="1"/>
      <c r="R646" s="1"/>
    </row>
    <row r="647" spans="12:18" x14ac:dyDescent="0.2">
      <c r="L647" s="1" t="e">
        <f ca="1"/>
        <v>#NAME?</v>
      </c>
      <c r="M647" s="1" t="e">
        <f ca="1"/>
        <v>#NAME?</v>
      </c>
      <c r="N647" s="9" t="e">
        <f ca="1"/>
        <v>#NAME?</v>
      </c>
      <c r="O647" s="1"/>
      <c r="P647" s="1" t="e">
        <f ca="1"/>
        <v>#NAME?</v>
      </c>
      <c r="Q647" s="1"/>
      <c r="R647" s="1"/>
    </row>
    <row r="648" spans="12:18" x14ac:dyDescent="0.2">
      <c r="L648" s="1" t="e">
        <f ca="1"/>
        <v>#NAME?</v>
      </c>
      <c r="M648" s="1" t="e">
        <f ca="1"/>
        <v>#NAME?</v>
      </c>
      <c r="N648" s="9" t="e">
        <f ca="1"/>
        <v>#NAME?</v>
      </c>
      <c r="O648" s="1"/>
      <c r="P648" s="1" t="e">
        <f ca="1"/>
        <v>#NAME?</v>
      </c>
      <c r="Q648" s="1"/>
      <c r="R648" s="1"/>
    </row>
    <row r="649" spans="12:18" x14ac:dyDescent="0.2">
      <c r="L649" s="1" t="e">
        <f ca="1"/>
        <v>#NAME?</v>
      </c>
      <c r="M649" s="1" t="e">
        <f ca="1"/>
        <v>#NAME?</v>
      </c>
      <c r="N649" s="9" t="e">
        <f ca="1"/>
        <v>#NAME?</v>
      </c>
      <c r="O649" s="1"/>
      <c r="P649" s="1" t="e">
        <f ca="1"/>
        <v>#NAME?</v>
      </c>
      <c r="Q649" s="1"/>
      <c r="R649" s="1"/>
    </row>
    <row r="650" spans="12:18" x14ac:dyDescent="0.2">
      <c r="L650" s="1" t="e">
        <f ca="1"/>
        <v>#NAME?</v>
      </c>
      <c r="M650" s="1" t="e">
        <f ca="1"/>
        <v>#NAME?</v>
      </c>
      <c r="N650" s="9" t="e">
        <f ca="1"/>
        <v>#NAME?</v>
      </c>
      <c r="O650" s="1"/>
      <c r="P650" s="1" t="e">
        <f ca="1"/>
        <v>#NAME?</v>
      </c>
      <c r="Q650" s="1"/>
      <c r="R650" s="1"/>
    </row>
    <row r="651" spans="12:18" x14ac:dyDescent="0.2">
      <c r="L651" s="1" t="e">
        <f ca="1"/>
        <v>#NAME?</v>
      </c>
      <c r="M651" s="1" t="e">
        <f ca="1"/>
        <v>#NAME?</v>
      </c>
      <c r="N651" s="9" t="e">
        <f ca="1"/>
        <v>#NAME?</v>
      </c>
      <c r="O651" s="1"/>
      <c r="P651" s="1" t="e">
        <f ca="1"/>
        <v>#NAME?</v>
      </c>
      <c r="Q651" s="1"/>
      <c r="R651" s="1"/>
    </row>
    <row r="652" spans="12:18" x14ac:dyDescent="0.2">
      <c r="L652" s="1" t="e">
        <f ca="1"/>
        <v>#NAME?</v>
      </c>
      <c r="M652" s="1" t="e">
        <f ca="1"/>
        <v>#NAME?</v>
      </c>
      <c r="N652" s="9" t="e">
        <f ca="1"/>
        <v>#NAME?</v>
      </c>
      <c r="O652" s="1"/>
      <c r="P652" s="1" t="e">
        <f ca="1"/>
        <v>#NAME?</v>
      </c>
      <c r="Q652" s="1"/>
      <c r="R652" s="1"/>
    </row>
    <row r="653" spans="12:18" x14ac:dyDescent="0.2">
      <c r="L653" s="1" t="e">
        <f ca="1"/>
        <v>#NAME?</v>
      </c>
      <c r="M653" s="1" t="e">
        <f ca="1"/>
        <v>#NAME?</v>
      </c>
      <c r="N653" s="9" t="e">
        <f ca="1"/>
        <v>#NAME?</v>
      </c>
      <c r="O653" s="1"/>
      <c r="P653" s="1" t="e">
        <f ca="1"/>
        <v>#NAME?</v>
      </c>
      <c r="Q653" s="1"/>
      <c r="R653" s="1"/>
    </row>
    <row r="654" spans="12:18" x14ac:dyDescent="0.2">
      <c r="L654" s="1" t="e">
        <f ca="1"/>
        <v>#NAME?</v>
      </c>
      <c r="M654" s="1" t="e">
        <f ca="1"/>
        <v>#NAME?</v>
      </c>
      <c r="N654" s="9" t="e">
        <f ca="1"/>
        <v>#NAME?</v>
      </c>
      <c r="O654" s="1"/>
      <c r="P654" s="1" t="e">
        <f ca="1"/>
        <v>#NAME?</v>
      </c>
      <c r="Q654" s="1"/>
      <c r="R654" s="1"/>
    </row>
    <row r="655" spans="12:18" x14ac:dyDescent="0.2">
      <c r="L655" s="1" t="e">
        <f ca="1"/>
        <v>#NAME?</v>
      </c>
      <c r="M655" s="1" t="e">
        <f ca="1"/>
        <v>#NAME?</v>
      </c>
      <c r="N655" s="9" t="e">
        <f ca="1"/>
        <v>#NAME?</v>
      </c>
      <c r="O655" s="1"/>
      <c r="P655" s="1" t="e">
        <f ca="1"/>
        <v>#NAME?</v>
      </c>
      <c r="Q655" s="1"/>
      <c r="R655" s="1"/>
    </row>
    <row r="656" spans="12:18" x14ac:dyDescent="0.2">
      <c r="L656" s="1" t="e">
        <f ca="1"/>
        <v>#NAME?</v>
      </c>
      <c r="M656" s="1" t="e">
        <f ca="1"/>
        <v>#NAME?</v>
      </c>
      <c r="N656" s="9" t="e">
        <f ca="1"/>
        <v>#NAME?</v>
      </c>
      <c r="O656" s="1"/>
      <c r="P656" s="1" t="e">
        <f ca="1"/>
        <v>#NAME?</v>
      </c>
      <c r="Q656" s="1"/>
      <c r="R656" s="1"/>
    </row>
    <row r="657" spans="12:18" x14ac:dyDescent="0.2">
      <c r="L657" s="1" t="e">
        <f ca="1"/>
        <v>#NAME?</v>
      </c>
      <c r="M657" s="1" t="e">
        <f ca="1"/>
        <v>#NAME?</v>
      </c>
      <c r="N657" s="9" t="e">
        <f ca="1"/>
        <v>#NAME?</v>
      </c>
      <c r="O657" s="1"/>
      <c r="P657" s="1" t="e">
        <f ca="1"/>
        <v>#NAME?</v>
      </c>
      <c r="Q657" s="1"/>
      <c r="R657" s="1"/>
    </row>
    <row r="658" spans="12:18" x14ac:dyDescent="0.2">
      <c r="L658" s="1" t="e">
        <f ca="1"/>
        <v>#NAME?</v>
      </c>
      <c r="M658" s="1" t="e">
        <f ca="1"/>
        <v>#NAME?</v>
      </c>
      <c r="N658" s="9" t="e">
        <f ca="1"/>
        <v>#NAME?</v>
      </c>
      <c r="O658" s="1"/>
      <c r="P658" s="1" t="e">
        <f ca="1"/>
        <v>#NAME?</v>
      </c>
      <c r="Q658" s="1"/>
      <c r="R658" s="1"/>
    </row>
    <row r="659" spans="12:18" x14ac:dyDescent="0.2">
      <c r="L659" s="1" t="e">
        <f ca="1"/>
        <v>#NAME?</v>
      </c>
      <c r="M659" s="1" t="e">
        <f ca="1"/>
        <v>#NAME?</v>
      </c>
      <c r="N659" s="9" t="e">
        <f ca="1"/>
        <v>#NAME?</v>
      </c>
      <c r="O659" s="1"/>
      <c r="P659" s="1" t="e">
        <f ca="1"/>
        <v>#NAME?</v>
      </c>
      <c r="Q659" s="1"/>
      <c r="R659" s="1"/>
    </row>
    <row r="660" spans="12:18" x14ac:dyDescent="0.2">
      <c r="L660" s="1" t="e">
        <f ca="1"/>
        <v>#NAME?</v>
      </c>
      <c r="M660" s="1" t="e">
        <f ca="1"/>
        <v>#NAME?</v>
      </c>
      <c r="N660" s="9" t="e">
        <f ca="1"/>
        <v>#NAME?</v>
      </c>
      <c r="O660" s="1"/>
      <c r="P660" s="1" t="e">
        <f ca="1"/>
        <v>#NAME?</v>
      </c>
      <c r="Q660" s="1"/>
      <c r="R660" s="1"/>
    </row>
    <row r="661" spans="12:18" x14ac:dyDescent="0.2">
      <c r="L661" s="1" t="e">
        <f ca="1"/>
        <v>#NAME?</v>
      </c>
      <c r="M661" s="1" t="e">
        <f ca="1"/>
        <v>#NAME?</v>
      </c>
      <c r="N661" s="9" t="e">
        <f ca="1"/>
        <v>#NAME?</v>
      </c>
      <c r="O661" s="1"/>
      <c r="P661" s="1" t="e">
        <f ca="1"/>
        <v>#NAME?</v>
      </c>
      <c r="Q661" s="1"/>
      <c r="R661" s="1"/>
    </row>
    <row r="662" spans="12:18" x14ac:dyDescent="0.2">
      <c r="L662" s="1" t="e">
        <f ca="1"/>
        <v>#NAME?</v>
      </c>
      <c r="M662" s="1" t="e">
        <f ca="1"/>
        <v>#NAME?</v>
      </c>
      <c r="N662" s="9" t="e">
        <f ca="1"/>
        <v>#NAME?</v>
      </c>
      <c r="O662" s="1"/>
      <c r="P662" s="1" t="e">
        <f ca="1"/>
        <v>#NAME?</v>
      </c>
      <c r="Q662" s="1"/>
      <c r="R662" s="1"/>
    </row>
    <row r="663" spans="12:18" x14ac:dyDescent="0.2">
      <c r="L663" s="1" t="e">
        <f ca="1"/>
        <v>#NAME?</v>
      </c>
      <c r="M663" s="1" t="e">
        <f ca="1"/>
        <v>#NAME?</v>
      </c>
      <c r="N663" s="9" t="e">
        <f ca="1"/>
        <v>#NAME?</v>
      </c>
      <c r="O663" s="1"/>
      <c r="P663" s="1" t="e">
        <f ca="1"/>
        <v>#NAME?</v>
      </c>
      <c r="Q663" s="1"/>
      <c r="R663" s="1"/>
    </row>
    <row r="664" spans="12:18" x14ac:dyDescent="0.2">
      <c r="L664" s="1" t="e">
        <f ca="1"/>
        <v>#NAME?</v>
      </c>
      <c r="M664" s="1" t="e">
        <f ca="1"/>
        <v>#NAME?</v>
      </c>
      <c r="N664" s="9" t="e">
        <f ca="1"/>
        <v>#NAME?</v>
      </c>
      <c r="O664" s="1"/>
      <c r="P664" s="1" t="e">
        <f ca="1"/>
        <v>#NAME?</v>
      </c>
      <c r="Q664" s="1"/>
      <c r="R664" s="1"/>
    </row>
    <row r="665" spans="12:18" x14ac:dyDescent="0.2">
      <c r="L665" s="1" t="e">
        <f ca="1"/>
        <v>#NAME?</v>
      </c>
      <c r="M665" s="1" t="e">
        <f ca="1"/>
        <v>#NAME?</v>
      </c>
      <c r="N665" s="9" t="e">
        <f ca="1"/>
        <v>#NAME?</v>
      </c>
      <c r="O665" s="1"/>
      <c r="P665" s="1" t="e">
        <f ca="1"/>
        <v>#NAME?</v>
      </c>
      <c r="Q665" s="1"/>
      <c r="R665" s="1"/>
    </row>
    <row r="666" spans="12:18" x14ac:dyDescent="0.2">
      <c r="L666" s="1" t="e">
        <f ca="1"/>
        <v>#NAME?</v>
      </c>
      <c r="M666" s="1" t="e">
        <f ca="1"/>
        <v>#NAME?</v>
      </c>
      <c r="N666" s="9" t="e">
        <f ca="1"/>
        <v>#NAME?</v>
      </c>
      <c r="O666" s="1"/>
      <c r="P666" s="1" t="e">
        <f ca="1"/>
        <v>#NAME?</v>
      </c>
      <c r="Q666" s="1"/>
      <c r="R666" s="1"/>
    </row>
    <row r="667" spans="12:18" x14ac:dyDescent="0.2">
      <c r="L667" s="1" t="e">
        <f ca="1"/>
        <v>#NAME?</v>
      </c>
      <c r="M667" s="1" t="e">
        <f ca="1"/>
        <v>#NAME?</v>
      </c>
      <c r="N667" s="9" t="e">
        <f ca="1"/>
        <v>#NAME?</v>
      </c>
      <c r="O667" s="1"/>
      <c r="P667" s="1" t="e">
        <f ca="1"/>
        <v>#NAME?</v>
      </c>
      <c r="Q667" s="1"/>
      <c r="R667" s="1"/>
    </row>
    <row r="668" spans="12:18" x14ac:dyDescent="0.2">
      <c r="L668" s="1" t="e">
        <f ca="1"/>
        <v>#NAME?</v>
      </c>
      <c r="M668" s="1" t="e">
        <f ca="1"/>
        <v>#NAME?</v>
      </c>
      <c r="N668" s="9" t="e">
        <f ca="1"/>
        <v>#NAME?</v>
      </c>
      <c r="O668" s="1"/>
      <c r="P668" s="1" t="e">
        <f ca="1"/>
        <v>#NAME?</v>
      </c>
      <c r="Q668" s="1"/>
      <c r="R668" s="1"/>
    </row>
    <row r="669" spans="12:18" x14ac:dyDescent="0.2">
      <c r="L669" s="1" t="e">
        <f ca="1"/>
        <v>#NAME?</v>
      </c>
      <c r="M669" s="1" t="e">
        <f ca="1"/>
        <v>#NAME?</v>
      </c>
      <c r="N669" s="9" t="e">
        <f ca="1"/>
        <v>#NAME?</v>
      </c>
      <c r="O669" s="1"/>
      <c r="P669" s="1" t="e">
        <f ca="1"/>
        <v>#NAME?</v>
      </c>
      <c r="Q669" s="1"/>
      <c r="R669" s="1"/>
    </row>
    <row r="670" spans="12:18" x14ac:dyDescent="0.2">
      <c r="L670" s="1" t="e">
        <f ca="1"/>
        <v>#NAME?</v>
      </c>
      <c r="M670" s="1" t="e">
        <f ca="1"/>
        <v>#NAME?</v>
      </c>
      <c r="N670" s="9" t="e">
        <f ca="1"/>
        <v>#NAME?</v>
      </c>
      <c r="O670" s="1"/>
      <c r="P670" s="1" t="e">
        <f ca="1"/>
        <v>#NAME?</v>
      </c>
      <c r="Q670" s="1"/>
      <c r="R670" s="1"/>
    </row>
    <row r="671" spans="12:18" x14ac:dyDescent="0.2">
      <c r="L671" s="1" t="e">
        <f ca="1"/>
        <v>#NAME?</v>
      </c>
      <c r="M671" s="1" t="e">
        <f ca="1"/>
        <v>#NAME?</v>
      </c>
      <c r="N671" s="9" t="e">
        <f ca="1"/>
        <v>#NAME?</v>
      </c>
      <c r="O671" s="1"/>
      <c r="P671" s="1" t="e">
        <f ca="1"/>
        <v>#NAME?</v>
      </c>
      <c r="Q671" s="1"/>
      <c r="R671" s="1"/>
    </row>
    <row r="672" spans="12:18" x14ac:dyDescent="0.2">
      <c r="L672" s="1" t="e">
        <f ca="1"/>
        <v>#NAME?</v>
      </c>
      <c r="M672" s="1" t="e">
        <f ca="1"/>
        <v>#NAME?</v>
      </c>
      <c r="N672" s="9" t="e">
        <f ca="1"/>
        <v>#NAME?</v>
      </c>
      <c r="O672" s="1"/>
      <c r="P672" s="1" t="e">
        <f ca="1"/>
        <v>#NAME?</v>
      </c>
      <c r="Q672" s="1"/>
      <c r="R672" s="1"/>
    </row>
    <row r="673" spans="12:18" x14ac:dyDescent="0.2">
      <c r="L673" s="1" t="e">
        <f ca="1"/>
        <v>#NAME?</v>
      </c>
      <c r="M673" s="1" t="e">
        <f ca="1"/>
        <v>#NAME?</v>
      </c>
      <c r="N673" s="9" t="e">
        <f ca="1"/>
        <v>#NAME?</v>
      </c>
      <c r="O673" s="1"/>
      <c r="P673" s="1" t="e">
        <f ca="1"/>
        <v>#NAME?</v>
      </c>
      <c r="Q673" s="1"/>
      <c r="R673" s="1"/>
    </row>
    <row r="674" spans="12:18" x14ac:dyDescent="0.2">
      <c r="L674" s="1" t="e">
        <f ca="1"/>
        <v>#NAME?</v>
      </c>
      <c r="M674" s="1" t="e">
        <f ca="1"/>
        <v>#NAME?</v>
      </c>
      <c r="N674" s="9" t="e">
        <f ca="1"/>
        <v>#NAME?</v>
      </c>
      <c r="O674" s="1"/>
      <c r="P674" s="1" t="e">
        <f ca="1"/>
        <v>#NAME?</v>
      </c>
      <c r="Q674" s="1"/>
      <c r="R674" s="1"/>
    </row>
    <row r="675" spans="12:18" x14ac:dyDescent="0.2">
      <c r="L675" s="1" t="e">
        <f ca="1"/>
        <v>#NAME?</v>
      </c>
      <c r="M675" s="1" t="e">
        <f ca="1"/>
        <v>#NAME?</v>
      </c>
      <c r="N675" s="9" t="e">
        <f ca="1"/>
        <v>#NAME?</v>
      </c>
      <c r="O675" s="1"/>
      <c r="P675" s="1" t="e">
        <f ca="1"/>
        <v>#NAME?</v>
      </c>
      <c r="Q675" s="1"/>
      <c r="R675" s="1"/>
    </row>
    <row r="676" spans="12:18" x14ac:dyDescent="0.2">
      <c r="L676" s="1" t="e">
        <f ca="1"/>
        <v>#NAME?</v>
      </c>
      <c r="M676" s="1" t="e">
        <f ca="1"/>
        <v>#NAME?</v>
      </c>
      <c r="N676" s="9" t="e">
        <f ca="1"/>
        <v>#NAME?</v>
      </c>
      <c r="O676" s="1"/>
      <c r="P676" s="1" t="e">
        <f ca="1"/>
        <v>#NAME?</v>
      </c>
      <c r="Q676" s="1"/>
      <c r="R676" s="1"/>
    </row>
    <row r="677" spans="12:18" x14ac:dyDescent="0.2">
      <c r="L677" s="1" t="e">
        <f ca="1"/>
        <v>#NAME?</v>
      </c>
      <c r="M677" s="1" t="e">
        <f ca="1"/>
        <v>#NAME?</v>
      </c>
      <c r="N677" s="9" t="e">
        <f ca="1"/>
        <v>#NAME?</v>
      </c>
      <c r="O677" s="1"/>
      <c r="P677" s="1" t="e">
        <f ca="1"/>
        <v>#NAME?</v>
      </c>
      <c r="Q677" s="1"/>
      <c r="R677" s="1"/>
    </row>
    <row r="678" spans="12:18" x14ac:dyDescent="0.2">
      <c r="L678" s="1" t="e">
        <f ca="1"/>
        <v>#NAME?</v>
      </c>
      <c r="M678" s="1" t="e">
        <f ca="1"/>
        <v>#NAME?</v>
      </c>
      <c r="N678" s="9" t="e">
        <f ca="1"/>
        <v>#NAME?</v>
      </c>
      <c r="O678" s="1"/>
      <c r="P678" s="1" t="e">
        <f ca="1"/>
        <v>#NAME?</v>
      </c>
      <c r="Q678" s="1"/>
      <c r="R678" s="1"/>
    </row>
    <row r="679" spans="12:18" x14ac:dyDescent="0.2">
      <c r="L679" s="1" t="e">
        <f ca="1"/>
        <v>#NAME?</v>
      </c>
      <c r="M679" s="1" t="e">
        <f ca="1"/>
        <v>#NAME?</v>
      </c>
      <c r="N679" s="9" t="e">
        <f ca="1"/>
        <v>#NAME?</v>
      </c>
      <c r="O679" s="1"/>
      <c r="P679" s="1" t="e">
        <f ca="1"/>
        <v>#NAME?</v>
      </c>
      <c r="Q679" s="1"/>
      <c r="R679" s="1"/>
    </row>
    <row r="680" spans="12:18" x14ac:dyDescent="0.2">
      <c r="L680" s="1" t="e">
        <f ca="1"/>
        <v>#NAME?</v>
      </c>
      <c r="M680" s="1" t="e">
        <f ca="1"/>
        <v>#NAME?</v>
      </c>
      <c r="N680" s="9" t="e">
        <f ca="1"/>
        <v>#NAME?</v>
      </c>
      <c r="O680" s="1"/>
      <c r="P680" s="1" t="e">
        <f ca="1"/>
        <v>#NAME?</v>
      </c>
      <c r="Q680" s="1"/>
      <c r="R680" s="1"/>
    </row>
    <row r="681" spans="12:18" x14ac:dyDescent="0.2">
      <c r="L681" s="1" t="e">
        <f ca="1"/>
        <v>#NAME?</v>
      </c>
      <c r="M681" s="1" t="e">
        <f ca="1"/>
        <v>#NAME?</v>
      </c>
      <c r="N681" s="9" t="e">
        <f ca="1"/>
        <v>#NAME?</v>
      </c>
      <c r="O681" s="1"/>
      <c r="P681" s="1" t="e">
        <f ca="1"/>
        <v>#NAME?</v>
      </c>
      <c r="Q681" s="1"/>
      <c r="R681" s="1"/>
    </row>
    <row r="682" spans="12:18" x14ac:dyDescent="0.2">
      <c r="L682" s="1" t="e">
        <f ca="1"/>
        <v>#NAME?</v>
      </c>
      <c r="M682" s="1" t="e">
        <f ca="1"/>
        <v>#NAME?</v>
      </c>
      <c r="N682" s="9" t="e">
        <f ca="1"/>
        <v>#NAME?</v>
      </c>
      <c r="O682" s="1"/>
      <c r="P682" s="1" t="e">
        <f ca="1"/>
        <v>#NAME?</v>
      </c>
      <c r="Q682" s="1"/>
      <c r="R682" s="1"/>
    </row>
    <row r="683" spans="12:18" x14ac:dyDescent="0.2">
      <c r="L683" s="1" t="e">
        <f ca="1"/>
        <v>#NAME?</v>
      </c>
      <c r="M683" s="1" t="e">
        <f ca="1"/>
        <v>#NAME?</v>
      </c>
      <c r="N683" s="9" t="e">
        <f ca="1"/>
        <v>#NAME?</v>
      </c>
      <c r="O683" s="1"/>
      <c r="P683" s="1" t="e">
        <f ca="1"/>
        <v>#NAME?</v>
      </c>
      <c r="Q683" s="1"/>
      <c r="R683" s="1"/>
    </row>
    <row r="684" spans="12:18" x14ac:dyDescent="0.2">
      <c r="L684" s="1" t="e">
        <f ca="1"/>
        <v>#NAME?</v>
      </c>
      <c r="M684" s="1" t="e">
        <f ca="1"/>
        <v>#NAME?</v>
      </c>
      <c r="N684" s="9" t="e">
        <f ca="1"/>
        <v>#NAME?</v>
      </c>
      <c r="O684" s="1"/>
      <c r="P684" s="1" t="e">
        <f ca="1"/>
        <v>#NAME?</v>
      </c>
      <c r="Q684" s="1"/>
      <c r="R684" s="1"/>
    </row>
    <row r="685" spans="12:18" x14ac:dyDescent="0.2">
      <c r="L685" s="1" t="e">
        <f ca="1"/>
        <v>#NAME?</v>
      </c>
      <c r="M685" s="1" t="e">
        <f ca="1"/>
        <v>#NAME?</v>
      </c>
      <c r="N685" s="9" t="e">
        <f ca="1"/>
        <v>#NAME?</v>
      </c>
      <c r="O685" s="1"/>
      <c r="P685" s="1" t="e">
        <f ca="1"/>
        <v>#NAME?</v>
      </c>
      <c r="Q685" s="1"/>
      <c r="R685" s="1"/>
    </row>
    <row r="686" spans="12:18" x14ac:dyDescent="0.2">
      <c r="L686" s="1" t="e">
        <f ca="1"/>
        <v>#NAME?</v>
      </c>
      <c r="M686" s="1" t="e">
        <f ca="1"/>
        <v>#NAME?</v>
      </c>
      <c r="N686" s="9" t="e">
        <f ca="1"/>
        <v>#NAME?</v>
      </c>
      <c r="O686" s="1"/>
      <c r="P686" s="1" t="e">
        <f ca="1"/>
        <v>#NAME?</v>
      </c>
      <c r="Q686" s="1"/>
      <c r="R686" s="1"/>
    </row>
    <row r="687" spans="12:18" x14ac:dyDescent="0.2">
      <c r="L687" s="1" t="e">
        <f ca="1"/>
        <v>#NAME?</v>
      </c>
      <c r="M687" s="1" t="e">
        <f ca="1"/>
        <v>#NAME?</v>
      </c>
      <c r="N687" s="9" t="e">
        <f ca="1"/>
        <v>#NAME?</v>
      </c>
      <c r="O687" s="1"/>
      <c r="P687" s="1" t="e">
        <f ca="1"/>
        <v>#NAME?</v>
      </c>
      <c r="Q687" s="1"/>
      <c r="R687" s="1"/>
    </row>
    <row r="688" spans="12:18" x14ac:dyDescent="0.2">
      <c r="L688" s="1" t="e">
        <f ca="1"/>
        <v>#NAME?</v>
      </c>
      <c r="M688" s="1" t="e">
        <f ca="1"/>
        <v>#NAME?</v>
      </c>
      <c r="N688" s="9" t="e">
        <f ca="1"/>
        <v>#NAME?</v>
      </c>
      <c r="O688" s="1"/>
      <c r="P688" s="1" t="e">
        <f ca="1"/>
        <v>#NAME?</v>
      </c>
      <c r="Q688" s="1"/>
      <c r="R688" s="1"/>
    </row>
    <row r="689" spans="12:18" x14ac:dyDescent="0.2">
      <c r="L689" s="1" t="e">
        <f ca="1"/>
        <v>#NAME?</v>
      </c>
      <c r="M689" s="1" t="e">
        <f ca="1"/>
        <v>#NAME?</v>
      </c>
      <c r="N689" s="9" t="e">
        <f ca="1"/>
        <v>#NAME?</v>
      </c>
      <c r="O689" s="1"/>
      <c r="P689" s="1" t="e">
        <f ca="1"/>
        <v>#NAME?</v>
      </c>
      <c r="Q689" s="1"/>
      <c r="R689" s="1"/>
    </row>
    <row r="690" spans="12:18" x14ac:dyDescent="0.2">
      <c r="L690" s="1" t="e">
        <f ca="1"/>
        <v>#NAME?</v>
      </c>
      <c r="M690" s="1" t="e">
        <f ca="1"/>
        <v>#NAME?</v>
      </c>
      <c r="N690" s="9" t="e">
        <f ca="1"/>
        <v>#NAME?</v>
      </c>
      <c r="O690" s="1"/>
      <c r="P690" s="1" t="e">
        <f ca="1"/>
        <v>#NAME?</v>
      </c>
      <c r="Q690" s="1"/>
      <c r="R690" s="1"/>
    </row>
    <row r="691" spans="12:18" x14ac:dyDescent="0.2">
      <c r="L691" s="1" t="e">
        <f ca="1"/>
        <v>#NAME?</v>
      </c>
      <c r="M691" s="1" t="e">
        <f ca="1"/>
        <v>#NAME?</v>
      </c>
      <c r="N691" s="9" t="e">
        <f ca="1"/>
        <v>#NAME?</v>
      </c>
      <c r="O691" s="1"/>
      <c r="P691" s="1" t="e">
        <f ca="1"/>
        <v>#NAME?</v>
      </c>
      <c r="Q691" s="1"/>
      <c r="R691" s="1"/>
    </row>
    <row r="692" spans="12:18" x14ac:dyDescent="0.2">
      <c r="L692" s="1" t="e">
        <f ca="1"/>
        <v>#NAME?</v>
      </c>
      <c r="M692" s="1" t="e">
        <f ca="1"/>
        <v>#NAME?</v>
      </c>
      <c r="N692" s="9" t="e">
        <f ca="1"/>
        <v>#NAME?</v>
      </c>
      <c r="O692" s="1"/>
      <c r="P692" s="1" t="e">
        <f ca="1"/>
        <v>#NAME?</v>
      </c>
      <c r="Q692" s="1"/>
      <c r="R692" s="1"/>
    </row>
    <row r="693" spans="12:18" x14ac:dyDescent="0.2">
      <c r="L693" s="1" t="e">
        <f ca="1"/>
        <v>#NAME?</v>
      </c>
      <c r="M693" s="1" t="e">
        <f ca="1"/>
        <v>#NAME?</v>
      </c>
      <c r="N693" s="9" t="e">
        <f ca="1"/>
        <v>#NAME?</v>
      </c>
      <c r="O693" s="1"/>
      <c r="P693" s="1" t="e">
        <f ca="1"/>
        <v>#NAME?</v>
      </c>
      <c r="Q693" s="1"/>
      <c r="R693" s="1"/>
    </row>
    <row r="694" spans="12:18" x14ac:dyDescent="0.2">
      <c r="L694" s="1" t="e">
        <f ca="1"/>
        <v>#NAME?</v>
      </c>
      <c r="M694" s="1" t="e">
        <f ca="1"/>
        <v>#NAME?</v>
      </c>
      <c r="N694" s="9" t="e">
        <f ca="1"/>
        <v>#NAME?</v>
      </c>
      <c r="O694" s="1"/>
      <c r="P694" s="1" t="e">
        <f ca="1"/>
        <v>#NAME?</v>
      </c>
      <c r="Q694" s="1"/>
      <c r="R694" s="1"/>
    </row>
    <row r="695" spans="12:18" x14ac:dyDescent="0.2">
      <c r="L695" s="1" t="e">
        <f ca="1"/>
        <v>#NAME?</v>
      </c>
      <c r="M695" s="1" t="e">
        <f ca="1"/>
        <v>#NAME?</v>
      </c>
      <c r="N695" s="9" t="e">
        <f ca="1"/>
        <v>#NAME?</v>
      </c>
      <c r="O695" s="1"/>
      <c r="P695" s="1" t="e">
        <f ca="1"/>
        <v>#NAME?</v>
      </c>
      <c r="Q695" s="1"/>
      <c r="R695" s="1"/>
    </row>
    <row r="696" spans="12:18" x14ac:dyDescent="0.2">
      <c r="L696" s="1" t="e">
        <f ca="1"/>
        <v>#NAME?</v>
      </c>
      <c r="M696" s="1" t="e">
        <f ca="1"/>
        <v>#NAME?</v>
      </c>
      <c r="N696" s="9" t="e">
        <f ca="1"/>
        <v>#NAME?</v>
      </c>
      <c r="O696" s="1"/>
      <c r="P696" s="1" t="e">
        <f ca="1"/>
        <v>#NAME?</v>
      </c>
      <c r="Q696" s="1"/>
      <c r="R696" s="1"/>
    </row>
    <row r="697" spans="12:18" x14ac:dyDescent="0.2">
      <c r="L697" s="1" t="e">
        <f ca="1"/>
        <v>#NAME?</v>
      </c>
      <c r="M697" s="1" t="e">
        <f ca="1"/>
        <v>#NAME?</v>
      </c>
      <c r="N697" s="9" t="e">
        <f ca="1"/>
        <v>#NAME?</v>
      </c>
      <c r="O697" s="1"/>
      <c r="P697" s="1" t="e">
        <f ca="1"/>
        <v>#NAME?</v>
      </c>
      <c r="Q697" s="1"/>
      <c r="R697" s="1"/>
    </row>
    <row r="698" spans="12:18" x14ac:dyDescent="0.2">
      <c r="L698" s="1" t="e">
        <f ca="1"/>
        <v>#NAME?</v>
      </c>
      <c r="M698" s="1" t="e">
        <f ca="1"/>
        <v>#NAME?</v>
      </c>
      <c r="N698" s="9" t="e">
        <f ca="1"/>
        <v>#NAME?</v>
      </c>
      <c r="O698" s="1"/>
      <c r="P698" s="1" t="e">
        <f ca="1"/>
        <v>#NAME?</v>
      </c>
      <c r="Q698" s="1"/>
      <c r="R698" s="1"/>
    </row>
    <row r="699" spans="12:18" x14ac:dyDescent="0.2">
      <c r="L699" s="1" t="e">
        <f ca="1"/>
        <v>#NAME?</v>
      </c>
      <c r="M699" s="1" t="e">
        <f ca="1"/>
        <v>#NAME?</v>
      </c>
      <c r="N699" s="9" t="e">
        <f ca="1"/>
        <v>#NAME?</v>
      </c>
      <c r="O699" s="1"/>
      <c r="P699" s="1" t="e">
        <f ca="1"/>
        <v>#NAME?</v>
      </c>
      <c r="Q699" s="1"/>
      <c r="R699" s="1"/>
    </row>
    <row r="700" spans="12:18" x14ac:dyDescent="0.2">
      <c r="L700" s="1" t="e">
        <f ca="1"/>
        <v>#NAME?</v>
      </c>
      <c r="M700" s="1" t="e">
        <f ca="1"/>
        <v>#NAME?</v>
      </c>
      <c r="N700" s="9" t="e">
        <f ca="1"/>
        <v>#NAME?</v>
      </c>
      <c r="O700" s="1"/>
      <c r="P700" s="1" t="e">
        <f ca="1"/>
        <v>#NAME?</v>
      </c>
      <c r="Q700" s="1"/>
      <c r="R700" s="1"/>
    </row>
    <row r="701" spans="12:18" x14ac:dyDescent="0.2">
      <c r="L701" s="1" t="e">
        <f ca="1"/>
        <v>#NAME?</v>
      </c>
      <c r="M701" s="1" t="e">
        <f ca="1"/>
        <v>#NAME?</v>
      </c>
      <c r="N701" s="9" t="e">
        <f ca="1"/>
        <v>#NAME?</v>
      </c>
      <c r="O701" s="1"/>
      <c r="P701" s="1" t="e">
        <f ca="1"/>
        <v>#NAME?</v>
      </c>
      <c r="Q701" s="1"/>
      <c r="R701" s="1"/>
    </row>
    <row r="702" spans="12:18" x14ac:dyDescent="0.2">
      <c r="L702" s="1" t="e">
        <f ca="1"/>
        <v>#NAME?</v>
      </c>
      <c r="M702" s="1" t="e">
        <f ca="1"/>
        <v>#NAME?</v>
      </c>
      <c r="N702" s="9" t="e">
        <f ca="1"/>
        <v>#NAME?</v>
      </c>
      <c r="O702" s="1"/>
      <c r="P702" s="1" t="e">
        <f ca="1"/>
        <v>#NAME?</v>
      </c>
      <c r="Q702" s="1"/>
      <c r="R702" s="1"/>
    </row>
    <row r="703" spans="12:18" x14ac:dyDescent="0.2">
      <c r="L703" s="1" t="e">
        <f ca="1"/>
        <v>#NAME?</v>
      </c>
      <c r="M703" s="1" t="e">
        <f ca="1"/>
        <v>#NAME?</v>
      </c>
      <c r="N703" s="9" t="e">
        <f ca="1"/>
        <v>#NAME?</v>
      </c>
      <c r="O703" s="1"/>
      <c r="P703" s="1" t="e">
        <f ca="1"/>
        <v>#NAME?</v>
      </c>
      <c r="Q703" s="1"/>
      <c r="R703" s="1"/>
    </row>
    <row r="704" spans="12:18" x14ac:dyDescent="0.2">
      <c r="L704" s="1" t="e">
        <f ca="1"/>
        <v>#NAME?</v>
      </c>
      <c r="M704" s="1" t="e">
        <f ca="1"/>
        <v>#NAME?</v>
      </c>
      <c r="N704" s="9" t="e">
        <f ca="1"/>
        <v>#NAME?</v>
      </c>
      <c r="O704" s="1"/>
      <c r="P704" s="1" t="e">
        <f ca="1"/>
        <v>#NAME?</v>
      </c>
      <c r="Q704" s="1"/>
      <c r="R704" s="1"/>
    </row>
    <row r="705" spans="12:18" x14ac:dyDescent="0.2">
      <c r="L705" s="1" t="e">
        <f ca="1"/>
        <v>#NAME?</v>
      </c>
      <c r="M705" s="1" t="e">
        <f ca="1"/>
        <v>#NAME?</v>
      </c>
      <c r="N705" s="9" t="e">
        <f ca="1"/>
        <v>#NAME?</v>
      </c>
      <c r="O705" s="1"/>
      <c r="P705" s="1" t="e">
        <f ca="1"/>
        <v>#NAME?</v>
      </c>
      <c r="Q705" s="1"/>
      <c r="R705" s="1"/>
    </row>
    <row r="706" spans="12:18" x14ac:dyDescent="0.2">
      <c r="L706" s="1" t="e">
        <f ca="1"/>
        <v>#NAME?</v>
      </c>
      <c r="M706" s="1" t="e">
        <f ca="1"/>
        <v>#NAME?</v>
      </c>
      <c r="N706" s="9" t="e">
        <f ca="1"/>
        <v>#NAME?</v>
      </c>
      <c r="O706" s="1"/>
      <c r="P706" s="1" t="e">
        <f ca="1"/>
        <v>#NAME?</v>
      </c>
      <c r="Q706" s="1"/>
      <c r="R706" s="1"/>
    </row>
    <row r="707" spans="12:18" x14ac:dyDescent="0.2">
      <c r="L707" s="1" t="e">
        <f ca="1"/>
        <v>#NAME?</v>
      </c>
      <c r="M707" s="1" t="e">
        <f ca="1"/>
        <v>#NAME?</v>
      </c>
      <c r="N707" s="9" t="e">
        <f ca="1"/>
        <v>#NAME?</v>
      </c>
      <c r="O707" s="1"/>
      <c r="P707" s="1" t="e">
        <f ca="1"/>
        <v>#NAME?</v>
      </c>
      <c r="Q707" s="1"/>
      <c r="R707" s="1"/>
    </row>
    <row r="708" spans="12:18" x14ac:dyDescent="0.2">
      <c r="L708" s="1" t="e">
        <f ca="1"/>
        <v>#NAME?</v>
      </c>
      <c r="M708" s="1" t="e">
        <f ca="1"/>
        <v>#NAME?</v>
      </c>
      <c r="N708" s="9" t="e">
        <f ca="1"/>
        <v>#NAME?</v>
      </c>
      <c r="O708" s="1"/>
      <c r="P708" s="1" t="e">
        <f ca="1"/>
        <v>#NAME?</v>
      </c>
      <c r="Q708" s="1"/>
      <c r="R708" s="1"/>
    </row>
    <row r="709" spans="12:18" x14ac:dyDescent="0.2">
      <c r="L709" s="1" t="e">
        <f ca="1"/>
        <v>#NAME?</v>
      </c>
      <c r="M709" s="1" t="e">
        <f ca="1"/>
        <v>#NAME?</v>
      </c>
      <c r="N709" s="9" t="e">
        <f ca="1"/>
        <v>#NAME?</v>
      </c>
      <c r="O709" s="1"/>
      <c r="P709" s="1" t="e">
        <f ca="1"/>
        <v>#NAME?</v>
      </c>
      <c r="Q709" s="1"/>
      <c r="R709" s="1"/>
    </row>
    <row r="710" spans="12:18" x14ac:dyDescent="0.2">
      <c r="L710" s="1" t="e">
        <f ca="1"/>
        <v>#NAME?</v>
      </c>
      <c r="M710" s="1" t="e">
        <f ca="1"/>
        <v>#NAME?</v>
      </c>
      <c r="N710" s="9" t="e">
        <f ca="1"/>
        <v>#NAME?</v>
      </c>
      <c r="O710" s="1"/>
      <c r="P710" s="1" t="e">
        <f ca="1"/>
        <v>#NAME?</v>
      </c>
      <c r="Q710" s="1"/>
      <c r="R710" s="1"/>
    </row>
    <row r="711" spans="12:18" x14ac:dyDescent="0.2">
      <c r="L711" s="1" t="e">
        <f ca="1"/>
        <v>#NAME?</v>
      </c>
      <c r="M711" s="1" t="e">
        <f ca="1"/>
        <v>#NAME?</v>
      </c>
      <c r="N711" s="9" t="e">
        <f ca="1"/>
        <v>#NAME?</v>
      </c>
      <c r="O711" s="1"/>
      <c r="P711" s="1" t="e">
        <f ca="1"/>
        <v>#NAME?</v>
      </c>
      <c r="Q711" s="1"/>
      <c r="R711" s="1"/>
    </row>
    <row r="712" spans="12:18" x14ac:dyDescent="0.2">
      <c r="L712" s="1" t="e">
        <f ca="1"/>
        <v>#NAME?</v>
      </c>
      <c r="M712" s="1" t="e">
        <f ca="1"/>
        <v>#NAME?</v>
      </c>
      <c r="N712" s="9" t="e">
        <f ca="1"/>
        <v>#NAME?</v>
      </c>
      <c r="O712" s="1"/>
      <c r="P712" s="1" t="e">
        <f ca="1"/>
        <v>#NAME?</v>
      </c>
      <c r="Q712" s="1"/>
      <c r="R712" s="1"/>
    </row>
    <row r="713" spans="12:18" x14ac:dyDescent="0.2">
      <c r="L713" s="1" t="e">
        <f ca="1"/>
        <v>#NAME?</v>
      </c>
      <c r="M713" s="1" t="e">
        <f ca="1"/>
        <v>#NAME?</v>
      </c>
      <c r="N713" s="9" t="e">
        <f ca="1"/>
        <v>#NAME?</v>
      </c>
      <c r="O713" s="1"/>
      <c r="P713" s="1" t="e">
        <f ca="1"/>
        <v>#NAME?</v>
      </c>
      <c r="Q713" s="1"/>
      <c r="R713" s="1"/>
    </row>
    <row r="714" spans="12:18" x14ac:dyDescent="0.2">
      <c r="L714" s="1" t="e">
        <f ca="1"/>
        <v>#NAME?</v>
      </c>
      <c r="M714" s="1" t="e">
        <f ca="1"/>
        <v>#NAME?</v>
      </c>
      <c r="N714" s="9" t="e">
        <f ca="1"/>
        <v>#NAME?</v>
      </c>
      <c r="O714" s="1"/>
      <c r="P714" s="1" t="e">
        <f ca="1"/>
        <v>#NAME?</v>
      </c>
      <c r="Q714" s="1"/>
      <c r="R714" s="1"/>
    </row>
    <row r="715" spans="12:18" x14ac:dyDescent="0.2">
      <c r="L715" s="1" t="e">
        <f ca="1"/>
        <v>#NAME?</v>
      </c>
      <c r="M715" s="1" t="e">
        <f ca="1"/>
        <v>#NAME?</v>
      </c>
      <c r="N715" s="9" t="e">
        <f ca="1"/>
        <v>#NAME?</v>
      </c>
      <c r="O715" s="1"/>
      <c r="P715" s="1" t="e">
        <f ca="1"/>
        <v>#NAME?</v>
      </c>
      <c r="Q715" s="1"/>
      <c r="R715" s="1"/>
    </row>
    <row r="716" spans="12:18" x14ac:dyDescent="0.2">
      <c r="L716" s="1" t="e">
        <f ca="1"/>
        <v>#NAME?</v>
      </c>
      <c r="M716" s="1" t="e">
        <f ca="1"/>
        <v>#NAME?</v>
      </c>
      <c r="N716" s="9" t="e">
        <f ca="1"/>
        <v>#NAME?</v>
      </c>
      <c r="O716" s="1"/>
      <c r="P716" s="1" t="e">
        <f ca="1"/>
        <v>#NAME?</v>
      </c>
      <c r="Q716" s="1"/>
      <c r="R716" s="1"/>
    </row>
    <row r="717" spans="12:18" x14ac:dyDescent="0.2">
      <c r="L717" s="1" t="e">
        <f ca="1"/>
        <v>#NAME?</v>
      </c>
      <c r="M717" s="1" t="e">
        <f ca="1"/>
        <v>#NAME?</v>
      </c>
      <c r="N717" s="9" t="e">
        <f ca="1"/>
        <v>#NAME?</v>
      </c>
      <c r="O717" s="1"/>
      <c r="P717" s="1" t="e">
        <f ca="1"/>
        <v>#NAME?</v>
      </c>
      <c r="Q717" s="1"/>
      <c r="R717" s="1"/>
    </row>
    <row r="718" spans="12:18" x14ac:dyDescent="0.2">
      <c r="L718" s="1" t="e">
        <f ca="1"/>
        <v>#NAME?</v>
      </c>
      <c r="M718" s="1" t="e">
        <f ca="1"/>
        <v>#NAME?</v>
      </c>
      <c r="N718" s="9" t="e">
        <f ca="1"/>
        <v>#NAME?</v>
      </c>
      <c r="O718" s="1"/>
      <c r="P718" s="1" t="e">
        <f ca="1"/>
        <v>#NAME?</v>
      </c>
      <c r="Q718" s="1"/>
      <c r="R718" s="1"/>
    </row>
    <row r="719" spans="12:18" x14ac:dyDescent="0.2">
      <c r="L719" s="1" t="e">
        <f ca="1"/>
        <v>#NAME?</v>
      </c>
      <c r="M719" s="1" t="e">
        <f ca="1"/>
        <v>#NAME?</v>
      </c>
      <c r="N719" s="9" t="e">
        <f ca="1"/>
        <v>#NAME?</v>
      </c>
      <c r="O719" s="1"/>
      <c r="P719" s="1" t="e">
        <f ca="1"/>
        <v>#NAME?</v>
      </c>
      <c r="Q719" s="1"/>
      <c r="R719" s="1"/>
    </row>
    <row r="720" spans="12:18" x14ac:dyDescent="0.2">
      <c r="L720" s="1" t="e">
        <f ca="1"/>
        <v>#NAME?</v>
      </c>
      <c r="M720" s="1" t="e">
        <f ca="1"/>
        <v>#NAME?</v>
      </c>
      <c r="N720" s="9" t="e">
        <f ca="1"/>
        <v>#NAME?</v>
      </c>
      <c r="O720" s="1"/>
      <c r="P720" s="1" t="e">
        <f ca="1"/>
        <v>#NAME?</v>
      </c>
      <c r="Q720" s="1"/>
      <c r="R720" s="1"/>
    </row>
    <row r="721" spans="12:18" x14ac:dyDescent="0.2">
      <c r="L721" s="1" t="e">
        <f ca="1"/>
        <v>#NAME?</v>
      </c>
      <c r="M721" s="1" t="e">
        <f ca="1"/>
        <v>#NAME?</v>
      </c>
      <c r="N721" s="9" t="e">
        <f ca="1"/>
        <v>#NAME?</v>
      </c>
      <c r="O721" s="1"/>
      <c r="P721" s="1" t="e">
        <f ca="1"/>
        <v>#NAME?</v>
      </c>
      <c r="Q721" s="1"/>
      <c r="R721" s="1"/>
    </row>
    <row r="722" spans="12:18" x14ac:dyDescent="0.2">
      <c r="L722" s="1" t="e">
        <f ca="1"/>
        <v>#NAME?</v>
      </c>
      <c r="M722" s="1" t="e">
        <f ca="1"/>
        <v>#NAME?</v>
      </c>
      <c r="N722" s="9" t="e">
        <f ca="1"/>
        <v>#NAME?</v>
      </c>
      <c r="O722" s="1"/>
      <c r="P722" s="1" t="e">
        <f ca="1"/>
        <v>#NAME?</v>
      </c>
      <c r="Q722" s="1"/>
      <c r="R722" s="1"/>
    </row>
    <row r="723" spans="12:18" x14ac:dyDescent="0.2">
      <c r="L723" s="1" t="e">
        <f ca="1"/>
        <v>#NAME?</v>
      </c>
      <c r="M723" s="1" t="e">
        <f ca="1"/>
        <v>#NAME?</v>
      </c>
      <c r="N723" s="9" t="e">
        <f ca="1"/>
        <v>#NAME?</v>
      </c>
      <c r="O723" s="1"/>
      <c r="P723" s="1" t="e">
        <f ca="1"/>
        <v>#NAME?</v>
      </c>
      <c r="Q723" s="1"/>
      <c r="R723" s="1"/>
    </row>
    <row r="724" spans="12:18" x14ac:dyDescent="0.2">
      <c r="L724" s="1" t="e">
        <f ca="1"/>
        <v>#NAME?</v>
      </c>
      <c r="M724" s="1" t="e">
        <f ca="1"/>
        <v>#NAME?</v>
      </c>
      <c r="N724" s="9" t="e">
        <f ca="1"/>
        <v>#NAME?</v>
      </c>
      <c r="O724" s="1"/>
      <c r="P724" s="1" t="e">
        <f ca="1"/>
        <v>#NAME?</v>
      </c>
      <c r="Q724" s="1"/>
      <c r="R724" s="1"/>
    </row>
    <row r="725" spans="12:18" x14ac:dyDescent="0.2">
      <c r="L725" s="1" t="e">
        <f ca="1"/>
        <v>#NAME?</v>
      </c>
      <c r="M725" s="1" t="e">
        <f ca="1"/>
        <v>#NAME?</v>
      </c>
      <c r="N725" s="9" t="e">
        <f ca="1"/>
        <v>#NAME?</v>
      </c>
      <c r="O725" s="1"/>
      <c r="P725" s="1" t="e">
        <f ca="1"/>
        <v>#NAME?</v>
      </c>
      <c r="Q725" s="1"/>
      <c r="R725" s="1"/>
    </row>
    <row r="726" spans="12:18" x14ac:dyDescent="0.2">
      <c r="L726" s="1" t="e">
        <f ca="1"/>
        <v>#NAME?</v>
      </c>
      <c r="M726" s="1" t="e">
        <f ca="1"/>
        <v>#NAME?</v>
      </c>
      <c r="N726" s="9" t="e">
        <f ca="1"/>
        <v>#NAME?</v>
      </c>
      <c r="O726" s="1"/>
      <c r="P726" s="1" t="e">
        <f ca="1"/>
        <v>#NAME?</v>
      </c>
      <c r="Q726" s="1"/>
      <c r="R726" s="1"/>
    </row>
    <row r="727" spans="12:18" x14ac:dyDescent="0.2">
      <c r="L727" s="1" t="e">
        <f ca="1"/>
        <v>#NAME?</v>
      </c>
      <c r="M727" s="1" t="e">
        <f ca="1"/>
        <v>#NAME?</v>
      </c>
      <c r="N727" s="9" t="e">
        <f ca="1"/>
        <v>#NAME?</v>
      </c>
      <c r="O727" s="1"/>
      <c r="P727" s="1" t="e">
        <f ca="1"/>
        <v>#NAME?</v>
      </c>
      <c r="Q727" s="1"/>
      <c r="R727" s="1"/>
    </row>
    <row r="728" spans="12:18" x14ac:dyDescent="0.2">
      <c r="L728" s="1" t="e">
        <f ca="1"/>
        <v>#NAME?</v>
      </c>
      <c r="M728" s="1" t="e">
        <f ca="1"/>
        <v>#NAME?</v>
      </c>
      <c r="N728" s="9" t="e">
        <f ca="1"/>
        <v>#NAME?</v>
      </c>
      <c r="O728" s="1"/>
      <c r="P728" s="1" t="e">
        <f ca="1"/>
        <v>#NAME?</v>
      </c>
      <c r="Q728" s="1"/>
      <c r="R728" s="1"/>
    </row>
    <row r="729" spans="12:18" x14ac:dyDescent="0.2">
      <c r="L729" s="1" t="e">
        <f ca="1"/>
        <v>#NAME?</v>
      </c>
      <c r="M729" s="1" t="e">
        <f ca="1"/>
        <v>#NAME?</v>
      </c>
      <c r="N729" s="9" t="e">
        <f ca="1"/>
        <v>#NAME?</v>
      </c>
      <c r="O729" s="1"/>
      <c r="P729" s="1" t="e">
        <f ca="1"/>
        <v>#NAME?</v>
      </c>
      <c r="Q729" s="1"/>
      <c r="R729" s="1"/>
    </row>
    <row r="730" spans="12:18" x14ac:dyDescent="0.2">
      <c r="L730" s="1" t="e">
        <f ca="1"/>
        <v>#NAME?</v>
      </c>
      <c r="M730" s="1" t="e">
        <f ca="1"/>
        <v>#NAME?</v>
      </c>
      <c r="N730" s="9" t="e">
        <f ca="1"/>
        <v>#NAME?</v>
      </c>
      <c r="O730" s="1"/>
      <c r="P730" s="1" t="e">
        <f ca="1"/>
        <v>#NAME?</v>
      </c>
      <c r="Q730" s="1"/>
      <c r="R730" s="1"/>
    </row>
    <row r="731" spans="12:18" x14ac:dyDescent="0.2">
      <c r="L731" s="1" t="e">
        <f ca="1"/>
        <v>#NAME?</v>
      </c>
      <c r="M731" s="1" t="e">
        <f ca="1"/>
        <v>#NAME?</v>
      </c>
      <c r="N731" s="9" t="e">
        <f ca="1"/>
        <v>#NAME?</v>
      </c>
      <c r="O731" s="1"/>
      <c r="P731" s="1" t="e">
        <f ca="1"/>
        <v>#NAME?</v>
      </c>
      <c r="Q731" s="1"/>
      <c r="R731" s="1"/>
    </row>
    <row r="732" spans="12:18" x14ac:dyDescent="0.2">
      <c r="L732" s="1" t="e">
        <f ca="1"/>
        <v>#NAME?</v>
      </c>
      <c r="M732" s="1" t="e">
        <f ca="1"/>
        <v>#NAME?</v>
      </c>
      <c r="N732" s="9" t="e">
        <f ca="1"/>
        <v>#NAME?</v>
      </c>
      <c r="O732" s="1"/>
      <c r="P732" s="1" t="e">
        <f ca="1"/>
        <v>#NAME?</v>
      </c>
      <c r="Q732" s="1"/>
      <c r="R732" s="1"/>
    </row>
    <row r="733" spans="12:18" x14ac:dyDescent="0.2">
      <c r="L733" s="1" t="e">
        <f ca="1"/>
        <v>#NAME?</v>
      </c>
      <c r="M733" s="1" t="e">
        <f ca="1"/>
        <v>#NAME?</v>
      </c>
      <c r="N733" s="9" t="e">
        <f ca="1"/>
        <v>#NAME?</v>
      </c>
      <c r="O733" s="1"/>
      <c r="P733" s="1" t="e">
        <f ca="1"/>
        <v>#NAME?</v>
      </c>
      <c r="Q733" s="1"/>
      <c r="R733" s="1"/>
    </row>
    <row r="734" spans="12:18" x14ac:dyDescent="0.2">
      <c r="L734" s="1" t="e">
        <f ca="1"/>
        <v>#NAME?</v>
      </c>
      <c r="M734" s="1" t="e">
        <f ca="1"/>
        <v>#NAME?</v>
      </c>
      <c r="N734" s="9" t="e">
        <f ca="1"/>
        <v>#NAME?</v>
      </c>
      <c r="O734" s="1"/>
      <c r="P734" s="1" t="e">
        <f ca="1"/>
        <v>#NAME?</v>
      </c>
      <c r="Q734" s="1"/>
      <c r="R734" s="1"/>
    </row>
    <row r="735" spans="12:18" x14ac:dyDescent="0.2">
      <c r="L735" s="1" t="e">
        <f ca="1"/>
        <v>#NAME?</v>
      </c>
      <c r="M735" s="1" t="e">
        <f ca="1"/>
        <v>#NAME?</v>
      </c>
      <c r="N735" s="9" t="e">
        <f ca="1"/>
        <v>#NAME?</v>
      </c>
      <c r="O735" s="1"/>
      <c r="P735" s="1" t="e">
        <f ca="1"/>
        <v>#NAME?</v>
      </c>
      <c r="Q735" s="1"/>
      <c r="R735" s="1"/>
    </row>
    <row r="736" spans="12:18" x14ac:dyDescent="0.2">
      <c r="L736" s="1" t="e">
        <f ca="1"/>
        <v>#NAME?</v>
      </c>
      <c r="M736" s="1" t="e">
        <f ca="1"/>
        <v>#NAME?</v>
      </c>
      <c r="N736" s="9" t="e">
        <f ca="1"/>
        <v>#NAME?</v>
      </c>
      <c r="O736" s="1"/>
      <c r="P736" s="1" t="e">
        <f ca="1"/>
        <v>#NAME?</v>
      </c>
      <c r="Q736" s="1"/>
      <c r="R736" s="1"/>
    </row>
    <row r="737" spans="12:18" x14ac:dyDescent="0.2">
      <c r="L737" s="1" t="e">
        <f ca="1"/>
        <v>#NAME?</v>
      </c>
      <c r="M737" s="1" t="e">
        <f ca="1"/>
        <v>#NAME?</v>
      </c>
      <c r="N737" s="9" t="e">
        <f ca="1"/>
        <v>#NAME?</v>
      </c>
      <c r="O737" s="1"/>
      <c r="P737" s="1" t="e">
        <f ca="1"/>
        <v>#NAME?</v>
      </c>
      <c r="Q737" s="1"/>
      <c r="R737" s="1"/>
    </row>
    <row r="738" spans="12:18" x14ac:dyDescent="0.2">
      <c r="L738" s="1" t="e">
        <f ca="1"/>
        <v>#NAME?</v>
      </c>
      <c r="M738" s="1" t="e">
        <f ca="1"/>
        <v>#NAME?</v>
      </c>
      <c r="N738" s="9" t="e">
        <f ca="1"/>
        <v>#NAME?</v>
      </c>
      <c r="O738" s="1"/>
      <c r="P738" s="1" t="e">
        <f ca="1"/>
        <v>#NAME?</v>
      </c>
      <c r="Q738" s="1"/>
      <c r="R738" s="1"/>
    </row>
    <row r="739" spans="12:18" x14ac:dyDescent="0.2">
      <c r="L739" s="1" t="e">
        <f ca="1"/>
        <v>#NAME?</v>
      </c>
      <c r="M739" s="1" t="e">
        <f ca="1"/>
        <v>#NAME?</v>
      </c>
      <c r="N739" s="9" t="e">
        <f ca="1"/>
        <v>#NAME?</v>
      </c>
      <c r="O739" s="1"/>
      <c r="P739" s="1" t="e">
        <f ca="1"/>
        <v>#NAME?</v>
      </c>
      <c r="Q739" s="1"/>
      <c r="R739" s="1"/>
    </row>
    <row r="740" spans="12:18" x14ac:dyDescent="0.2">
      <c r="L740" s="1" t="e">
        <f ca="1"/>
        <v>#NAME?</v>
      </c>
      <c r="M740" s="1" t="e">
        <f ca="1"/>
        <v>#NAME?</v>
      </c>
      <c r="N740" s="9" t="e">
        <f ca="1"/>
        <v>#NAME?</v>
      </c>
      <c r="O740" s="1"/>
      <c r="P740" s="1" t="e">
        <f ca="1"/>
        <v>#NAME?</v>
      </c>
      <c r="Q740" s="1"/>
      <c r="R740" s="1"/>
    </row>
    <row r="741" spans="12:18" x14ac:dyDescent="0.2">
      <c r="L741" s="1" t="e">
        <f ca="1"/>
        <v>#NAME?</v>
      </c>
      <c r="M741" s="1" t="e">
        <f ca="1"/>
        <v>#NAME?</v>
      </c>
      <c r="N741" s="9" t="e">
        <f ca="1"/>
        <v>#NAME?</v>
      </c>
      <c r="O741" s="1"/>
      <c r="P741" s="1" t="e">
        <f ca="1"/>
        <v>#NAME?</v>
      </c>
      <c r="Q741" s="1"/>
      <c r="R741" s="1"/>
    </row>
    <row r="742" spans="12:18" x14ac:dyDescent="0.2">
      <c r="L742" s="1" t="e">
        <f ca="1"/>
        <v>#NAME?</v>
      </c>
      <c r="M742" s="1" t="e">
        <f ca="1"/>
        <v>#NAME?</v>
      </c>
      <c r="N742" s="9" t="e">
        <f ca="1"/>
        <v>#NAME?</v>
      </c>
      <c r="O742" s="1"/>
      <c r="P742" s="1" t="e">
        <f ca="1"/>
        <v>#NAME?</v>
      </c>
      <c r="Q742" s="1"/>
      <c r="R742" s="1"/>
    </row>
    <row r="743" spans="12:18" x14ac:dyDescent="0.2">
      <c r="L743" s="1" t="e">
        <f ca="1"/>
        <v>#NAME?</v>
      </c>
      <c r="M743" s="1" t="e">
        <f ca="1"/>
        <v>#NAME?</v>
      </c>
      <c r="N743" s="9" t="e">
        <f ca="1"/>
        <v>#NAME?</v>
      </c>
      <c r="O743" s="1"/>
      <c r="P743" s="1" t="e">
        <f ca="1"/>
        <v>#NAME?</v>
      </c>
      <c r="Q743" s="1"/>
      <c r="R743" s="1"/>
    </row>
    <row r="744" spans="12:18" x14ac:dyDescent="0.2">
      <c r="L744" s="1" t="e">
        <f ca="1"/>
        <v>#NAME?</v>
      </c>
      <c r="M744" s="1" t="e">
        <f ca="1"/>
        <v>#NAME?</v>
      </c>
      <c r="N744" s="9" t="e">
        <f ca="1"/>
        <v>#NAME?</v>
      </c>
      <c r="O744" s="1"/>
      <c r="P744" s="1" t="e">
        <f ca="1"/>
        <v>#NAME?</v>
      </c>
      <c r="Q744" s="1"/>
      <c r="R744" s="1"/>
    </row>
    <row r="745" spans="12:18" x14ac:dyDescent="0.2">
      <c r="L745" s="1" t="e">
        <f ca="1"/>
        <v>#NAME?</v>
      </c>
      <c r="M745" s="1" t="e">
        <f ca="1"/>
        <v>#NAME?</v>
      </c>
      <c r="N745" s="9" t="e">
        <f ca="1"/>
        <v>#NAME?</v>
      </c>
      <c r="O745" s="1"/>
      <c r="P745" s="1" t="e">
        <f ca="1"/>
        <v>#NAME?</v>
      </c>
      <c r="Q745" s="1"/>
      <c r="R745" s="1"/>
    </row>
    <row r="746" spans="12:18" x14ac:dyDescent="0.2">
      <c r="L746" s="1" t="e">
        <f ca="1"/>
        <v>#NAME?</v>
      </c>
      <c r="M746" s="1" t="e">
        <f ca="1"/>
        <v>#NAME?</v>
      </c>
      <c r="N746" s="9" t="e">
        <f ca="1"/>
        <v>#NAME?</v>
      </c>
      <c r="O746" s="1"/>
      <c r="P746" s="1" t="e">
        <f ca="1"/>
        <v>#NAME?</v>
      </c>
      <c r="Q746" s="1"/>
      <c r="R746" s="1"/>
    </row>
    <row r="747" spans="12:18" x14ac:dyDescent="0.2">
      <c r="L747" s="1" t="e">
        <f ca="1"/>
        <v>#NAME?</v>
      </c>
      <c r="M747" s="1" t="e">
        <f ca="1"/>
        <v>#NAME?</v>
      </c>
      <c r="N747" s="9" t="e">
        <f ca="1"/>
        <v>#NAME?</v>
      </c>
      <c r="O747" s="1"/>
      <c r="P747" s="1" t="e">
        <f ca="1"/>
        <v>#NAME?</v>
      </c>
      <c r="Q747" s="1"/>
      <c r="R747" s="1"/>
    </row>
    <row r="748" spans="12:18" x14ac:dyDescent="0.2">
      <c r="L748" s="1" t="e">
        <f ca="1"/>
        <v>#NAME?</v>
      </c>
      <c r="M748" s="1" t="e">
        <f ca="1"/>
        <v>#NAME?</v>
      </c>
      <c r="N748" s="9" t="e">
        <f ca="1"/>
        <v>#NAME?</v>
      </c>
      <c r="O748" s="1"/>
      <c r="P748" s="1" t="e">
        <f ca="1"/>
        <v>#NAME?</v>
      </c>
      <c r="Q748" s="1"/>
      <c r="R748" s="1"/>
    </row>
    <row r="749" spans="12:18" x14ac:dyDescent="0.2">
      <c r="L749" s="1" t="e">
        <f ca="1"/>
        <v>#NAME?</v>
      </c>
      <c r="M749" s="1" t="e">
        <f ca="1"/>
        <v>#NAME?</v>
      </c>
      <c r="N749" s="9" t="e">
        <f ca="1"/>
        <v>#NAME?</v>
      </c>
      <c r="O749" s="1"/>
      <c r="P749" s="1" t="e">
        <f ca="1"/>
        <v>#NAME?</v>
      </c>
      <c r="Q749" s="1"/>
      <c r="R749" s="1"/>
    </row>
    <row r="750" spans="12:18" x14ac:dyDescent="0.2">
      <c r="L750" s="1" t="e">
        <f ca="1"/>
        <v>#NAME?</v>
      </c>
      <c r="M750" s="1" t="e">
        <f ca="1"/>
        <v>#NAME?</v>
      </c>
      <c r="N750" s="9" t="e">
        <f ca="1"/>
        <v>#NAME?</v>
      </c>
      <c r="O750" s="1"/>
      <c r="P750" s="1" t="e">
        <f ca="1"/>
        <v>#NAME?</v>
      </c>
      <c r="Q750" s="1"/>
      <c r="R750" s="1"/>
    </row>
    <row r="751" spans="12:18" x14ac:dyDescent="0.2">
      <c r="L751" s="1" t="e">
        <f ca="1"/>
        <v>#NAME?</v>
      </c>
      <c r="M751" s="1" t="e">
        <f ca="1"/>
        <v>#NAME?</v>
      </c>
      <c r="N751" s="9" t="e">
        <f ca="1"/>
        <v>#NAME?</v>
      </c>
      <c r="O751" s="1"/>
      <c r="P751" s="1" t="e">
        <f ca="1"/>
        <v>#NAME?</v>
      </c>
      <c r="Q751" s="1"/>
      <c r="R751" s="1"/>
    </row>
    <row r="752" spans="12:18" x14ac:dyDescent="0.2">
      <c r="L752" s="1" t="e">
        <f ca="1"/>
        <v>#NAME?</v>
      </c>
      <c r="M752" s="1" t="e">
        <f ca="1"/>
        <v>#NAME?</v>
      </c>
      <c r="N752" s="9" t="e">
        <f ca="1"/>
        <v>#NAME?</v>
      </c>
      <c r="O752" s="1"/>
      <c r="P752" s="1" t="e">
        <f ca="1"/>
        <v>#NAME?</v>
      </c>
      <c r="Q752" s="1"/>
      <c r="R752" s="1"/>
    </row>
    <row r="753" spans="12:18" x14ac:dyDescent="0.2">
      <c r="L753" s="1" t="e">
        <f ca="1"/>
        <v>#NAME?</v>
      </c>
      <c r="M753" s="1" t="e">
        <f ca="1"/>
        <v>#NAME?</v>
      </c>
      <c r="N753" s="9" t="e">
        <f ca="1"/>
        <v>#NAME?</v>
      </c>
      <c r="O753" s="1"/>
      <c r="P753" s="1" t="e">
        <f ca="1"/>
        <v>#NAME?</v>
      </c>
      <c r="Q753" s="1"/>
      <c r="R753" s="1"/>
    </row>
    <row r="754" spans="12:18" x14ac:dyDescent="0.2">
      <c r="L754" s="1" t="e">
        <f ca="1"/>
        <v>#NAME?</v>
      </c>
      <c r="M754" s="1" t="e">
        <f ca="1"/>
        <v>#NAME?</v>
      </c>
      <c r="N754" s="9" t="e">
        <f ca="1"/>
        <v>#NAME?</v>
      </c>
      <c r="O754" s="1"/>
      <c r="P754" s="1" t="e">
        <f ca="1"/>
        <v>#NAME?</v>
      </c>
      <c r="Q754" s="1"/>
      <c r="R754" s="1"/>
    </row>
    <row r="755" spans="12:18" x14ac:dyDescent="0.2">
      <c r="L755" s="1" t="e">
        <f ca="1"/>
        <v>#NAME?</v>
      </c>
      <c r="M755" s="1" t="e">
        <f ca="1"/>
        <v>#NAME?</v>
      </c>
      <c r="N755" s="9" t="e">
        <f ca="1"/>
        <v>#NAME?</v>
      </c>
      <c r="O755" s="1"/>
      <c r="P755" s="1" t="e">
        <f ca="1"/>
        <v>#NAME?</v>
      </c>
      <c r="Q755" s="1"/>
      <c r="R755" s="1"/>
    </row>
    <row r="756" spans="12:18" x14ac:dyDescent="0.2">
      <c r="L756" s="1" t="e">
        <f ca="1"/>
        <v>#NAME?</v>
      </c>
      <c r="M756" s="1" t="e">
        <f ca="1"/>
        <v>#NAME?</v>
      </c>
      <c r="N756" s="9" t="e">
        <f ca="1"/>
        <v>#NAME?</v>
      </c>
      <c r="O756" s="1"/>
      <c r="P756" s="1" t="e">
        <f ca="1"/>
        <v>#NAME?</v>
      </c>
      <c r="Q756" s="1"/>
      <c r="R756" s="1"/>
    </row>
    <row r="757" spans="12:18" x14ac:dyDescent="0.2">
      <c r="L757" s="1" t="e">
        <f ca="1"/>
        <v>#NAME?</v>
      </c>
      <c r="M757" s="1" t="e">
        <f ca="1"/>
        <v>#NAME?</v>
      </c>
      <c r="N757" s="9" t="e">
        <f ca="1"/>
        <v>#NAME?</v>
      </c>
      <c r="O757" s="1"/>
      <c r="P757" s="1" t="e">
        <f ca="1"/>
        <v>#NAME?</v>
      </c>
      <c r="Q757" s="1"/>
      <c r="R757" s="1"/>
    </row>
    <row r="758" spans="12:18" x14ac:dyDescent="0.2">
      <c r="L758" s="1" t="e">
        <f ca="1"/>
        <v>#NAME?</v>
      </c>
      <c r="M758" s="1" t="e">
        <f ca="1"/>
        <v>#NAME?</v>
      </c>
      <c r="N758" s="9" t="e">
        <f ca="1"/>
        <v>#NAME?</v>
      </c>
      <c r="O758" s="1"/>
      <c r="P758" s="1" t="e">
        <f ca="1"/>
        <v>#NAME?</v>
      </c>
      <c r="Q758" s="1"/>
      <c r="R758" s="1"/>
    </row>
    <row r="759" spans="12:18" x14ac:dyDescent="0.2">
      <c r="L759" s="1" t="e">
        <f ca="1"/>
        <v>#NAME?</v>
      </c>
      <c r="M759" s="1" t="e">
        <f ca="1"/>
        <v>#NAME?</v>
      </c>
      <c r="N759" s="9" t="e">
        <f ca="1"/>
        <v>#NAME?</v>
      </c>
      <c r="O759" s="1"/>
      <c r="P759" s="1" t="e">
        <f ca="1"/>
        <v>#NAME?</v>
      </c>
      <c r="Q759" s="1"/>
      <c r="R759" s="1"/>
    </row>
    <row r="760" spans="12:18" x14ac:dyDescent="0.2">
      <c r="L760" s="1" t="e">
        <f ca="1"/>
        <v>#NAME?</v>
      </c>
      <c r="M760" s="1" t="e">
        <f ca="1"/>
        <v>#NAME?</v>
      </c>
      <c r="N760" s="9" t="e">
        <f ca="1"/>
        <v>#NAME?</v>
      </c>
      <c r="O760" s="1"/>
      <c r="P760" s="1" t="e">
        <f ca="1"/>
        <v>#NAME?</v>
      </c>
      <c r="Q760" s="1"/>
      <c r="R760" s="1"/>
    </row>
    <row r="761" spans="12:18" x14ac:dyDescent="0.2">
      <c r="L761" s="1" t="e">
        <f ca="1"/>
        <v>#NAME?</v>
      </c>
      <c r="M761" s="1" t="e">
        <f ca="1"/>
        <v>#NAME?</v>
      </c>
      <c r="N761" s="9" t="e">
        <f ca="1"/>
        <v>#NAME?</v>
      </c>
      <c r="O761" s="1"/>
      <c r="P761" s="1" t="e">
        <f ca="1"/>
        <v>#NAME?</v>
      </c>
      <c r="Q761" s="1"/>
      <c r="R761" s="1"/>
    </row>
    <row r="762" spans="12:18" x14ac:dyDescent="0.2">
      <c r="L762" s="1" t="e">
        <f ca="1"/>
        <v>#NAME?</v>
      </c>
      <c r="M762" s="1" t="e">
        <f ca="1"/>
        <v>#NAME?</v>
      </c>
      <c r="N762" s="9" t="e">
        <f ca="1"/>
        <v>#NAME?</v>
      </c>
      <c r="O762" s="1"/>
      <c r="P762" s="1" t="e">
        <f ca="1"/>
        <v>#NAME?</v>
      </c>
      <c r="Q762" s="1"/>
      <c r="R762" s="1"/>
    </row>
    <row r="763" spans="12:18" x14ac:dyDescent="0.2">
      <c r="L763" s="1" t="e">
        <f ca="1"/>
        <v>#NAME?</v>
      </c>
      <c r="M763" s="1" t="e">
        <f ca="1"/>
        <v>#NAME?</v>
      </c>
      <c r="N763" s="9" t="e">
        <f ca="1"/>
        <v>#NAME?</v>
      </c>
      <c r="O763" s="1"/>
      <c r="P763" s="1" t="e">
        <f ca="1"/>
        <v>#NAME?</v>
      </c>
      <c r="Q763" s="1"/>
      <c r="R763" s="1"/>
    </row>
    <row r="764" spans="12:18" x14ac:dyDescent="0.2">
      <c r="L764" s="1" t="e">
        <f ca="1"/>
        <v>#NAME?</v>
      </c>
      <c r="M764" s="1" t="e">
        <f ca="1"/>
        <v>#NAME?</v>
      </c>
      <c r="N764" s="9" t="e">
        <f ca="1"/>
        <v>#NAME?</v>
      </c>
      <c r="O764" s="1"/>
      <c r="P764" s="1" t="e">
        <f ca="1"/>
        <v>#NAME?</v>
      </c>
      <c r="Q764" s="1"/>
      <c r="R764" s="1"/>
    </row>
    <row r="765" spans="12:18" x14ac:dyDescent="0.2">
      <c r="L765" s="1" t="e">
        <f ca="1"/>
        <v>#NAME?</v>
      </c>
      <c r="M765" s="1" t="e">
        <f ca="1"/>
        <v>#NAME?</v>
      </c>
      <c r="N765" s="9" t="e">
        <f ca="1"/>
        <v>#NAME?</v>
      </c>
      <c r="O765" s="1"/>
      <c r="P765" s="1" t="e">
        <f ca="1"/>
        <v>#NAME?</v>
      </c>
      <c r="Q765" s="1"/>
      <c r="R765" s="1"/>
    </row>
    <row r="766" spans="12:18" x14ac:dyDescent="0.2">
      <c r="L766" s="1" t="e">
        <f ca="1"/>
        <v>#NAME?</v>
      </c>
      <c r="M766" s="1" t="e">
        <f ca="1"/>
        <v>#NAME?</v>
      </c>
      <c r="N766" s="9" t="e">
        <f ca="1"/>
        <v>#NAME?</v>
      </c>
      <c r="O766" s="1"/>
      <c r="P766" s="1" t="e">
        <f ca="1"/>
        <v>#NAME?</v>
      </c>
      <c r="Q766" s="1"/>
      <c r="R766" s="1"/>
    </row>
    <row r="767" spans="12:18" x14ac:dyDescent="0.2">
      <c r="L767" s="1" t="e">
        <f ca="1"/>
        <v>#NAME?</v>
      </c>
      <c r="M767" s="1" t="e">
        <f ca="1"/>
        <v>#NAME?</v>
      </c>
      <c r="N767" s="9" t="e">
        <f ca="1"/>
        <v>#NAME?</v>
      </c>
      <c r="O767" s="1"/>
      <c r="P767" s="1" t="e">
        <f ca="1"/>
        <v>#NAME?</v>
      </c>
      <c r="Q767" s="1"/>
      <c r="R767" s="1"/>
    </row>
    <row r="768" spans="12:18" x14ac:dyDescent="0.2">
      <c r="L768" s="1" t="e">
        <f ca="1"/>
        <v>#NAME?</v>
      </c>
      <c r="M768" s="1" t="e">
        <f ca="1"/>
        <v>#NAME?</v>
      </c>
      <c r="N768" s="9" t="e">
        <f ca="1"/>
        <v>#NAME?</v>
      </c>
      <c r="O768" s="1"/>
      <c r="P768" s="1" t="e">
        <f ca="1"/>
        <v>#NAME?</v>
      </c>
      <c r="Q768" s="1"/>
      <c r="R768" s="1"/>
    </row>
    <row r="769" spans="12:18" x14ac:dyDescent="0.2">
      <c r="L769" s="1" t="e">
        <f ca="1"/>
        <v>#NAME?</v>
      </c>
      <c r="M769" s="1" t="e">
        <f ca="1"/>
        <v>#NAME?</v>
      </c>
      <c r="N769" s="9" t="e">
        <f ca="1"/>
        <v>#NAME?</v>
      </c>
      <c r="O769" s="1"/>
      <c r="P769" s="1" t="e">
        <f ca="1"/>
        <v>#NAME?</v>
      </c>
      <c r="Q769" s="1"/>
      <c r="R769" s="1"/>
    </row>
    <row r="770" spans="12:18" x14ac:dyDescent="0.2">
      <c r="L770" s="1" t="e">
        <f ca="1"/>
        <v>#NAME?</v>
      </c>
      <c r="M770" s="1" t="e">
        <f ca="1"/>
        <v>#NAME?</v>
      </c>
      <c r="N770" s="9" t="e">
        <f ca="1"/>
        <v>#NAME?</v>
      </c>
      <c r="O770" s="1"/>
      <c r="P770" s="1" t="e">
        <f ca="1"/>
        <v>#NAME?</v>
      </c>
      <c r="Q770" s="1"/>
      <c r="R770" s="1"/>
    </row>
    <row r="771" spans="12:18" x14ac:dyDescent="0.2">
      <c r="L771" s="1" t="e">
        <f ca="1"/>
        <v>#NAME?</v>
      </c>
      <c r="M771" s="1" t="e">
        <f ca="1"/>
        <v>#NAME?</v>
      </c>
      <c r="N771" s="9" t="e">
        <f ca="1"/>
        <v>#NAME?</v>
      </c>
      <c r="O771" s="1"/>
      <c r="P771" s="1" t="e">
        <f ca="1"/>
        <v>#NAME?</v>
      </c>
      <c r="Q771" s="1"/>
      <c r="R771" s="1"/>
    </row>
    <row r="772" spans="12:18" x14ac:dyDescent="0.2">
      <c r="L772" s="1" t="e">
        <f ca="1"/>
        <v>#NAME?</v>
      </c>
      <c r="M772" s="1" t="e">
        <f ca="1"/>
        <v>#NAME?</v>
      </c>
      <c r="N772" s="9" t="e">
        <f ca="1"/>
        <v>#NAME?</v>
      </c>
      <c r="O772" s="1"/>
      <c r="P772" s="1" t="e">
        <f ca="1"/>
        <v>#NAME?</v>
      </c>
      <c r="Q772" s="1"/>
      <c r="R772" s="1"/>
    </row>
    <row r="773" spans="12:18" x14ac:dyDescent="0.2">
      <c r="L773" s="1" t="e">
        <f ca="1"/>
        <v>#NAME?</v>
      </c>
      <c r="M773" s="1" t="e">
        <f ca="1"/>
        <v>#NAME?</v>
      </c>
      <c r="N773" s="9" t="e">
        <f ca="1"/>
        <v>#NAME?</v>
      </c>
      <c r="O773" s="1"/>
      <c r="P773" s="1" t="e">
        <f ca="1"/>
        <v>#NAME?</v>
      </c>
      <c r="Q773" s="1"/>
      <c r="R773" s="1"/>
    </row>
    <row r="774" spans="12:18" x14ac:dyDescent="0.2">
      <c r="L774" s="1" t="e">
        <f ca="1"/>
        <v>#NAME?</v>
      </c>
      <c r="M774" s="1" t="e">
        <f ca="1"/>
        <v>#NAME?</v>
      </c>
      <c r="N774" s="9" t="e">
        <f ca="1"/>
        <v>#NAME?</v>
      </c>
      <c r="O774" s="1"/>
      <c r="P774" s="1" t="e">
        <f ca="1"/>
        <v>#NAME?</v>
      </c>
      <c r="Q774" s="1"/>
      <c r="R774" s="1"/>
    </row>
    <row r="775" spans="12:18" x14ac:dyDescent="0.2">
      <c r="L775" s="1" t="e">
        <f ca="1"/>
        <v>#NAME?</v>
      </c>
      <c r="M775" s="1" t="e">
        <f ca="1"/>
        <v>#NAME?</v>
      </c>
      <c r="N775" s="9" t="e">
        <f ca="1"/>
        <v>#NAME?</v>
      </c>
      <c r="O775" s="1"/>
      <c r="P775" s="1" t="e">
        <f ca="1"/>
        <v>#NAME?</v>
      </c>
      <c r="Q775" s="1"/>
      <c r="R775" s="1"/>
    </row>
    <row r="776" spans="12:18" x14ac:dyDescent="0.2">
      <c r="L776" s="1" t="e">
        <f ca="1"/>
        <v>#NAME?</v>
      </c>
      <c r="M776" s="1" t="e">
        <f ca="1"/>
        <v>#NAME?</v>
      </c>
      <c r="N776" s="9" t="e">
        <f ca="1"/>
        <v>#NAME?</v>
      </c>
      <c r="O776" s="1"/>
      <c r="P776" s="1" t="e">
        <f ca="1"/>
        <v>#NAME?</v>
      </c>
      <c r="Q776" s="1"/>
      <c r="R776" s="1"/>
    </row>
    <row r="777" spans="12:18" x14ac:dyDescent="0.2">
      <c r="L777" s="1" t="e">
        <f ca="1"/>
        <v>#NAME?</v>
      </c>
      <c r="M777" s="1" t="e">
        <f ca="1"/>
        <v>#NAME?</v>
      </c>
      <c r="N777" s="9" t="e">
        <f ca="1"/>
        <v>#NAME?</v>
      </c>
      <c r="O777" s="1"/>
      <c r="P777" s="1" t="e">
        <f ca="1"/>
        <v>#NAME?</v>
      </c>
      <c r="Q777" s="1"/>
      <c r="R777" s="1"/>
    </row>
    <row r="778" spans="12:18" x14ac:dyDescent="0.2">
      <c r="L778" s="1" t="e">
        <f ca="1"/>
        <v>#NAME?</v>
      </c>
      <c r="M778" s="1" t="e">
        <f ca="1"/>
        <v>#NAME?</v>
      </c>
      <c r="N778" s="9" t="e">
        <f ca="1"/>
        <v>#NAME?</v>
      </c>
      <c r="O778" s="1"/>
      <c r="P778" s="1" t="e">
        <f ca="1"/>
        <v>#NAME?</v>
      </c>
      <c r="Q778" s="1"/>
      <c r="R778" s="1"/>
    </row>
    <row r="779" spans="12:18" x14ac:dyDescent="0.2">
      <c r="L779" s="1" t="e">
        <f ca="1"/>
        <v>#NAME?</v>
      </c>
      <c r="M779" s="1" t="e">
        <f ca="1"/>
        <v>#NAME?</v>
      </c>
      <c r="N779" s="9" t="e">
        <f ca="1"/>
        <v>#NAME?</v>
      </c>
      <c r="O779" s="1"/>
      <c r="P779" s="1" t="e">
        <f ca="1"/>
        <v>#NAME?</v>
      </c>
      <c r="Q779" s="1"/>
      <c r="R779" s="1"/>
    </row>
    <row r="780" spans="12:18" x14ac:dyDescent="0.2">
      <c r="L780" s="1" t="e">
        <f ca="1"/>
        <v>#NAME?</v>
      </c>
      <c r="M780" s="1" t="e">
        <f ca="1"/>
        <v>#NAME?</v>
      </c>
      <c r="N780" s="9" t="e">
        <f ca="1"/>
        <v>#NAME?</v>
      </c>
      <c r="O780" s="1"/>
      <c r="P780" s="1" t="e">
        <f ca="1"/>
        <v>#NAME?</v>
      </c>
      <c r="Q780" s="1"/>
      <c r="R780" s="1"/>
    </row>
    <row r="781" spans="12:18" x14ac:dyDescent="0.2">
      <c r="L781" s="1" t="e">
        <f ca="1"/>
        <v>#NAME?</v>
      </c>
      <c r="M781" s="1" t="e">
        <f ca="1"/>
        <v>#NAME?</v>
      </c>
      <c r="N781" s="9" t="e">
        <f ca="1"/>
        <v>#NAME?</v>
      </c>
      <c r="O781" s="1"/>
      <c r="P781" s="1" t="e">
        <f ca="1"/>
        <v>#NAME?</v>
      </c>
      <c r="Q781" s="1"/>
      <c r="R781" s="1"/>
    </row>
    <row r="782" spans="12:18" x14ac:dyDescent="0.2">
      <c r="L782" s="1" t="e">
        <f ca="1"/>
        <v>#NAME?</v>
      </c>
      <c r="M782" s="1" t="e">
        <f ca="1"/>
        <v>#NAME?</v>
      </c>
      <c r="N782" s="9" t="e">
        <f ca="1"/>
        <v>#NAME?</v>
      </c>
      <c r="O782" s="1"/>
      <c r="P782" s="1" t="e">
        <f ca="1"/>
        <v>#NAME?</v>
      </c>
      <c r="Q782" s="1"/>
      <c r="R782" s="1"/>
    </row>
    <row r="783" spans="12:18" x14ac:dyDescent="0.2">
      <c r="L783" s="1" t="e">
        <f ca="1"/>
        <v>#NAME?</v>
      </c>
      <c r="M783" s="1" t="e">
        <f ca="1"/>
        <v>#NAME?</v>
      </c>
      <c r="N783" s="9" t="e">
        <f ca="1"/>
        <v>#NAME?</v>
      </c>
      <c r="O783" s="1"/>
      <c r="P783" s="1" t="e">
        <f ca="1"/>
        <v>#NAME?</v>
      </c>
      <c r="Q783" s="1"/>
      <c r="R783" s="1"/>
    </row>
    <row r="784" spans="12:18" x14ac:dyDescent="0.2">
      <c r="L784" s="1" t="e">
        <f ca="1"/>
        <v>#NAME?</v>
      </c>
      <c r="M784" s="1" t="e">
        <f ca="1"/>
        <v>#NAME?</v>
      </c>
      <c r="N784" s="9" t="e">
        <f ca="1"/>
        <v>#NAME?</v>
      </c>
      <c r="O784" s="1"/>
      <c r="P784" s="1" t="e">
        <f ca="1"/>
        <v>#NAME?</v>
      </c>
      <c r="Q784" s="1"/>
      <c r="R784" s="1"/>
    </row>
    <row r="785" spans="12:18" x14ac:dyDescent="0.2">
      <c r="L785" s="1" t="e">
        <f ca="1"/>
        <v>#NAME?</v>
      </c>
      <c r="M785" s="1" t="e">
        <f ca="1"/>
        <v>#NAME?</v>
      </c>
      <c r="N785" s="9" t="e">
        <f ca="1"/>
        <v>#NAME?</v>
      </c>
      <c r="O785" s="1"/>
      <c r="P785" s="1" t="e">
        <f ca="1"/>
        <v>#NAME?</v>
      </c>
      <c r="Q785" s="1"/>
      <c r="R785" s="1"/>
    </row>
    <row r="786" spans="12:18" x14ac:dyDescent="0.2">
      <c r="L786" s="1" t="e">
        <f ca="1"/>
        <v>#NAME?</v>
      </c>
      <c r="M786" s="1" t="e">
        <f ca="1"/>
        <v>#NAME?</v>
      </c>
      <c r="N786" s="9" t="e">
        <f ca="1"/>
        <v>#NAME?</v>
      </c>
      <c r="O786" s="1"/>
      <c r="P786" s="1" t="e">
        <f ca="1"/>
        <v>#NAME?</v>
      </c>
      <c r="Q786" s="1"/>
      <c r="R786" s="1"/>
    </row>
    <row r="787" spans="12:18" x14ac:dyDescent="0.2">
      <c r="L787" s="1" t="e">
        <f ca="1"/>
        <v>#NAME?</v>
      </c>
      <c r="M787" s="1" t="e">
        <f ca="1"/>
        <v>#NAME?</v>
      </c>
      <c r="N787" s="9" t="e">
        <f ca="1"/>
        <v>#NAME?</v>
      </c>
      <c r="O787" s="1"/>
      <c r="P787" s="1" t="e">
        <f ca="1"/>
        <v>#NAME?</v>
      </c>
      <c r="Q787" s="1"/>
      <c r="R787" s="1"/>
    </row>
    <row r="788" spans="12:18" x14ac:dyDescent="0.2">
      <c r="L788" s="1" t="e">
        <f ca="1"/>
        <v>#NAME?</v>
      </c>
      <c r="M788" s="1" t="e">
        <f ca="1"/>
        <v>#NAME?</v>
      </c>
      <c r="N788" s="9" t="e">
        <f ca="1"/>
        <v>#NAME?</v>
      </c>
      <c r="O788" s="1"/>
      <c r="P788" s="1" t="e">
        <f ca="1"/>
        <v>#NAME?</v>
      </c>
      <c r="Q788" s="1"/>
      <c r="R788" s="1"/>
    </row>
    <row r="789" spans="12:18" x14ac:dyDescent="0.2">
      <c r="L789" s="1" t="e">
        <f ca="1"/>
        <v>#NAME?</v>
      </c>
      <c r="M789" s="1" t="e">
        <f ca="1"/>
        <v>#NAME?</v>
      </c>
      <c r="N789" s="9" t="e">
        <f ca="1"/>
        <v>#NAME?</v>
      </c>
      <c r="O789" s="1"/>
      <c r="P789" s="1" t="e">
        <f ca="1"/>
        <v>#NAME?</v>
      </c>
      <c r="Q789" s="1"/>
      <c r="R789" s="1"/>
    </row>
    <row r="790" spans="12:18" x14ac:dyDescent="0.2">
      <c r="L790" s="1" t="e">
        <f ca="1"/>
        <v>#NAME?</v>
      </c>
      <c r="M790" s="1" t="e">
        <f ca="1"/>
        <v>#NAME?</v>
      </c>
      <c r="N790" s="9" t="e">
        <f ca="1"/>
        <v>#NAME?</v>
      </c>
      <c r="O790" s="1"/>
      <c r="P790" s="1" t="e">
        <f ca="1"/>
        <v>#NAME?</v>
      </c>
      <c r="Q790" s="1"/>
      <c r="R790" s="1"/>
    </row>
    <row r="791" spans="12:18" x14ac:dyDescent="0.2">
      <c r="L791" s="1" t="e">
        <f ca="1"/>
        <v>#NAME?</v>
      </c>
      <c r="M791" s="1" t="e">
        <f ca="1"/>
        <v>#NAME?</v>
      </c>
      <c r="N791" s="9" t="e">
        <f ca="1"/>
        <v>#NAME?</v>
      </c>
      <c r="O791" s="1"/>
      <c r="P791" s="1" t="e">
        <f ca="1"/>
        <v>#NAME?</v>
      </c>
      <c r="Q791" s="1"/>
      <c r="R791" s="1"/>
    </row>
    <row r="792" spans="12:18" x14ac:dyDescent="0.2">
      <c r="L792" s="1" t="e">
        <f ca="1"/>
        <v>#NAME?</v>
      </c>
      <c r="M792" s="1" t="e">
        <f ca="1"/>
        <v>#NAME?</v>
      </c>
      <c r="N792" s="9" t="e">
        <f ca="1"/>
        <v>#NAME?</v>
      </c>
      <c r="O792" s="1"/>
      <c r="P792" s="1" t="e">
        <f ca="1"/>
        <v>#NAME?</v>
      </c>
      <c r="Q792" s="1"/>
      <c r="R792" s="1"/>
    </row>
    <row r="793" spans="12:18" x14ac:dyDescent="0.2">
      <c r="L793" s="1" t="e">
        <f ca="1"/>
        <v>#NAME?</v>
      </c>
      <c r="M793" s="1" t="e">
        <f ca="1"/>
        <v>#NAME?</v>
      </c>
      <c r="N793" s="9" t="e">
        <f ca="1"/>
        <v>#NAME?</v>
      </c>
      <c r="O793" s="1"/>
      <c r="P793" s="1" t="e">
        <f ca="1"/>
        <v>#NAME?</v>
      </c>
      <c r="Q793" s="1"/>
      <c r="R793" s="1"/>
    </row>
    <row r="794" spans="12:18" x14ac:dyDescent="0.2">
      <c r="L794" s="1" t="e">
        <f ca="1"/>
        <v>#NAME?</v>
      </c>
      <c r="M794" s="1" t="e">
        <f ca="1"/>
        <v>#NAME?</v>
      </c>
      <c r="N794" s="9" t="e">
        <f ca="1"/>
        <v>#NAME?</v>
      </c>
      <c r="O794" s="1"/>
      <c r="P794" s="1" t="e">
        <f ca="1"/>
        <v>#NAME?</v>
      </c>
      <c r="Q794" s="1"/>
      <c r="R794" s="1"/>
    </row>
    <row r="795" spans="12:18" x14ac:dyDescent="0.2">
      <c r="L795" s="1" t="e">
        <f ca="1"/>
        <v>#NAME?</v>
      </c>
      <c r="M795" s="1" t="e">
        <f ca="1"/>
        <v>#NAME?</v>
      </c>
      <c r="N795" s="9" t="e">
        <f ca="1"/>
        <v>#NAME?</v>
      </c>
      <c r="O795" s="1"/>
      <c r="P795" s="1" t="e">
        <f ca="1"/>
        <v>#NAME?</v>
      </c>
      <c r="Q795" s="1"/>
      <c r="R795" s="1"/>
    </row>
    <row r="796" spans="12:18" x14ac:dyDescent="0.2">
      <c r="L796" s="1" t="e">
        <f ca="1"/>
        <v>#NAME?</v>
      </c>
      <c r="M796" s="1" t="e">
        <f ca="1"/>
        <v>#NAME?</v>
      </c>
      <c r="N796" s="9" t="e">
        <f ca="1"/>
        <v>#NAME?</v>
      </c>
      <c r="O796" s="1"/>
      <c r="P796" s="1" t="e">
        <f ca="1"/>
        <v>#NAME?</v>
      </c>
      <c r="Q796" s="1"/>
      <c r="R796" s="1"/>
    </row>
    <row r="797" spans="12:18" x14ac:dyDescent="0.2">
      <c r="L797" s="1" t="e">
        <f ca="1"/>
        <v>#NAME?</v>
      </c>
      <c r="M797" s="1" t="e">
        <f ca="1"/>
        <v>#NAME?</v>
      </c>
      <c r="N797" s="9" t="e">
        <f ca="1"/>
        <v>#NAME?</v>
      </c>
      <c r="O797" s="1"/>
      <c r="P797" s="1" t="e">
        <f ca="1"/>
        <v>#NAME?</v>
      </c>
      <c r="Q797" s="1"/>
      <c r="R797" s="1"/>
    </row>
    <row r="798" spans="12:18" x14ac:dyDescent="0.2">
      <c r="L798" s="1" t="e">
        <f ca="1"/>
        <v>#NAME?</v>
      </c>
      <c r="M798" s="1" t="e">
        <f ca="1"/>
        <v>#NAME?</v>
      </c>
      <c r="N798" s="9" t="e">
        <f ca="1"/>
        <v>#NAME?</v>
      </c>
      <c r="O798" s="1"/>
      <c r="P798" s="1" t="e">
        <f ca="1"/>
        <v>#NAME?</v>
      </c>
      <c r="Q798" s="1"/>
      <c r="R798" s="1"/>
    </row>
    <row r="799" spans="12:18" x14ac:dyDescent="0.2">
      <c r="L799" s="1" t="e">
        <f ca="1"/>
        <v>#NAME?</v>
      </c>
      <c r="M799" s="1" t="e">
        <f ca="1"/>
        <v>#NAME?</v>
      </c>
      <c r="N799" s="9" t="e">
        <f ca="1"/>
        <v>#NAME?</v>
      </c>
      <c r="O799" s="1"/>
      <c r="P799" s="1" t="e">
        <f ca="1"/>
        <v>#NAME?</v>
      </c>
      <c r="Q799" s="1"/>
      <c r="R799" s="1"/>
    </row>
    <row r="800" spans="12:18" x14ac:dyDescent="0.2">
      <c r="L800" s="1" t="e">
        <f ca="1"/>
        <v>#NAME?</v>
      </c>
      <c r="M800" s="1" t="e">
        <f ca="1"/>
        <v>#NAME?</v>
      </c>
      <c r="N800" s="9" t="e">
        <f ca="1"/>
        <v>#NAME?</v>
      </c>
      <c r="O800" s="1"/>
      <c r="P800" s="1" t="e">
        <f ca="1"/>
        <v>#NAME?</v>
      </c>
      <c r="Q800" s="1"/>
      <c r="R800" s="1"/>
    </row>
    <row r="801" spans="12:18" x14ac:dyDescent="0.2">
      <c r="L801" s="1" t="e">
        <f ca="1"/>
        <v>#NAME?</v>
      </c>
      <c r="M801" s="1" t="e">
        <f ca="1"/>
        <v>#NAME?</v>
      </c>
      <c r="N801" s="9" t="e">
        <f ca="1"/>
        <v>#NAME?</v>
      </c>
      <c r="O801" s="1"/>
      <c r="P801" s="1" t="e">
        <f ca="1"/>
        <v>#NAME?</v>
      </c>
      <c r="Q801" s="1"/>
      <c r="R801" s="1"/>
    </row>
    <row r="802" spans="12:18" x14ac:dyDescent="0.2">
      <c r="L802" s="1" t="e">
        <f ca="1"/>
        <v>#NAME?</v>
      </c>
      <c r="M802" s="1" t="e">
        <f ca="1"/>
        <v>#NAME?</v>
      </c>
      <c r="N802" s="9" t="e">
        <f ca="1"/>
        <v>#NAME?</v>
      </c>
      <c r="O802" s="1"/>
      <c r="P802" s="1" t="e">
        <f ca="1"/>
        <v>#NAME?</v>
      </c>
      <c r="Q802" s="1"/>
      <c r="R802" s="1"/>
    </row>
    <row r="803" spans="12:18" x14ac:dyDescent="0.2">
      <c r="L803" s="1" t="e">
        <f ca="1"/>
        <v>#NAME?</v>
      </c>
      <c r="M803" s="1" t="e">
        <f ca="1"/>
        <v>#NAME?</v>
      </c>
      <c r="N803" s="9" t="e">
        <f ca="1"/>
        <v>#NAME?</v>
      </c>
      <c r="O803" s="1"/>
      <c r="P803" s="1" t="e">
        <f ca="1"/>
        <v>#NAME?</v>
      </c>
      <c r="Q803" s="1"/>
      <c r="R803" s="1"/>
    </row>
    <row r="804" spans="12:18" x14ac:dyDescent="0.2">
      <c r="L804" s="1" t="e">
        <f ca="1"/>
        <v>#NAME?</v>
      </c>
      <c r="M804" s="1" t="e">
        <f ca="1"/>
        <v>#NAME?</v>
      </c>
      <c r="N804" s="9" t="e">
        <f ca="1"/>
        <v>#NAME?</v>
      </c>
      <c r="O804" s="1"/>
      <c r="P804" s="1" t="e">
        <f ca="1"/>
        <v>#NAME?</v>
      </c>
      <c r="Q804" s="1"/>
      <c r="R804" s="1"/>
    </row>
    <row r="805" spans="12:18" x14ac:dyDescent="0.2">
      <c r="L805" s="1" t="e">
        <f ca="1"/>
        <v>#NAME?</v>
      </c>
      <c r="M805" s="1" t="e">
        <f ca="1"/>
        <v>#NAME?</v>
      </c>
      <c r="N805" s="9" t="e">
        <f ca="1"/>
        <v>#NAME?</v>
      </c>
      <c r="O805" s="1"/>
      <c r="P805" s="1" t="e">
        <f ca="1"/>
        <v>#NAME?</v>
      </c>
      <c r="Q805" s="1"/>
      <c r="R805" s="1"/>
    </row>
    <row r="806" spans="12:18" x14ac:dyDescent="0.2">
      <c r="L806" s="1" t="e">
        <f ca="1"/>
        <v>#NAME?</v>
      </c>
      <c r="M806" s="1" t="e">
        <f ca="1"/>
        <v>#NAME?</v>
      </c>
      <c r="N806" s="9" t="e">
        <f ca="1"/>
        <v>#NAME?</v>
      </c>
      <c r="O806" s="1"/>
      <c r="P806" s="1" t="e">
        <f ca="1"/>
        <v>#NAME?</v>
      </c>
      <c r="Q806" s="1"/>
      <c r="R806" s="1"/>
    </row>
    <row r="807" spans="12:18" x14ac:dyDescent="0.2">
      <c r="L807" s="1" t="e">
        <f ca="1"/>
        <v>#NAME?</v>
      </c>
      <c r="M807" s="1" t="e">
        <f ca="1"/>
        <v>#NAME?</v>
      </c>
      <c r="N807" s="9" t="e">
        <f ca="1"/>
        <v>#NAME?</v>
      </c>
      <c r="O807" s="1"/>
      <c r="P807" s="1" t="e">
        <f ca="1"/>
        <v>#NAME?</v>
      </c>
      <c r="Q807" s="1"/>
      <c r="R807" s="1"/>
    </row>
    <row r="808" spans="12:18" x14ac:dyDescent="0.2">
      <c r="L808" s="1" t="e">
        <f ca="1"/>
        <v>#NAME?</v>
      </c>
      <c r="M808" s="1" t="e">
        <f ca="1"/>
        <v>#NAME?</v>
      </c>
      <c r="N808" s="9" t="e">
        <f ca="1"/>
        <v>#NAME?</v>
      </c>
      <c r="O808" s="1"/>
      <c r="P808" s="1" t="e">
        <f ca="1"/>
        <v>#NAME?</v>
      </c>
      <c r="Q808" s="1"/>
      <c r="R808" s="1"/>
    </row>
    <row r="809" spans="12:18" x14ac:dyDescent="0.2">
      <c r="L809" s="1" t="e">
        <f ca="1"/>
        <v>#NAME?</v>
      </c>
      <c r="M809" s="1" t="e">
        <f ca="1"/>
        <v>#NAME?</v>
      </c>
      <c r="N809" s="9" t="e">
        <f ca="1"/>
        <v>#NAME?</v>
      </c>
      <c r="O809" s="1"/>
      <c r="P809" s="1" t="e">
        <f ca="1"/>
        <v>#NAME?</v>
      </c>
      <c r="Q809" s="1"/>
      <c r="R809" s="1"/>
    </row>
    <row r="810" spans="12:18" x14ac:dyDescent="0.2">
      <c r="L810" s="1" t="e">
        <f ca="1"/>
        <v>#NAME?</v>
      </c>
      <c r="M810" s="1" t="e">
        <f ca="1"/>
        <v>#NAME?</v>
      </c>
      <c r="N810" s="9" t="e">
        <f ca="1"/>
        <v>#NAME?</v>
      </c>
      <c r="O810" s="1"/>
      <c r="P810" s="1" t="e">
        <f ca="1"/>
        <v>#NAME?</v>
      </c>
      <c r="Q810" s="1"/>
      <c r="R810" s="1"/>
    </row>
    <row r="811" spans="12:18" x14ac:dyDescent="0.2">
      <c r="L811" s="1" t="e">
        <f ca="1"/>
        <v>#NAME?</v>
      </c>
      <c r="M811" s="1" t="e">
        <f ca="1"/>
        <v>#NAME?</v>
      </c>
      <c r="N811" s="9" t="e">
        <f ca="1"/>
        <v>#NAME?</v>
      </c>
      <c r="O811" s="1"/>
      <c r="P811" s="1" t="e">
        <f ca="1"/>
        <v>#NAME?</v>
      </c>
      <c r="Q811" s="1"/>
      <c r="R811" s="1"/>
    </row>
    <row r="812" spans="12:18" x14ac:dyDescent="0.2">
      <c r="L812" s="1" t="e">
        <f ca="1"/>
        <v>#NAME?</v>
      </c>
      <c r="M812" s="1" t="e">
        <f ca="1"/>
        <v>#NAME?</v>
      </c>
      <c r="N812" s="9" t="e">
        <f ca="1"/>
        <v>#NAME?</v>
      </c>
      <c r="O812" s="1"/>
      <c r="P812" s="1" t="e">
        <f ca="1"/>
        <v>#NAME?</v>
      </c>
      <c r="Q812" s="1"/>
      <c r="R812" s="1"/>
    </row>
    <row r="813" spans="12:18" x14ac:dyDescent="0.2">
      <c r="L813" s="1" t="e">
        <f ca="1"/>
        <v>#NAME?</v>
      </c>
      <c r="M813" s="1" t="e">
        <f ca="1"/>
        <v>#NAME?</v>
      </c>
      <c r="N813" s="9" t="e">
        <f ca="1"/>
        <v>#NAME?</v>
      </c>
      <c r="O813" s="1"/>
      <c r="P813" s="1" t="e">
        <f ca="1"/>
        <v>#NAME?</v>
      </c>
      <c r="Q813" s="1"/>
      <c r="R813" s="1"/>
    </row>
    <row r="814" spans="12:18" x14ac:dyDescent="0.2">
      <c r="L814" s="1" t="e">
        <f ca="1"/>
        <v>#NAME?</v>
      </c>
      <c r="M814" s="1" t="e">
        <f ca="1"/>
        <v>#NAME?</v>
      </c>
      <c r="N814" s="9" t="e">
        <f ca="1"/>
        <v>#NAME?</v>
      </c>
      <c r="O814" s="1"/>
      <c r="P814" s="1" t="e">
        <f ca="1"/>
        <v>#NAME?</v>
      </c>
      <c r="Q814" s="1"/>
      <c r="R814" s="1"/>
    </row>
    <row r="815" spans="12:18" x14ac:dyDescent="0.2">
      <c r="L815" s="1" t="e">
        <f ca="1"/>
        <v>#NAME?</v>
      </c>
      <c r="M815" s="1" t="e">
        <f ca="1"/>
        <v>#NAME?</v>
      </c>
      <c r="N815" s="9" t="e">
        <f ca="1"/>
        <v>#NAME?</v>
      </c>
      <c r="O815" s="1"/>
      <c r="P815" s="1" t="e">
        <f ca="1"/>
        <v>#NAME?</v>
      </c>
      <c r="Q815" s="1"/>
      <c r="R815" s="1"/>
    </row>
    <row r="816" spans="12:18" x14ac:dyDescent="0.2">
      <c r="L816" s="1" t="e">
        <f ca="1"/>
        <v>#NAME?</v>
      </c>
      <c r="M816" s="1" t="e">
        <f ca="1"/>
        <v>#NAME?</v>
      </c>
      <c r="N816" s="9" t="e">
        <f ca="1"/>
        <v>#NAME?</v>
      </c>
      <c r="O816" s="1"/>
      <c r="P816" s="1" t="e">
        <f ca="1"/>
        <v>#NAME?</v>
      </c>
      <c r="Q816" s="1"/>
      <c r="R816" s="1"/>
    </row>
    <row r="817" spans="12:18" x14ac:dyDescent="0.2">
      <c r="L817" s="1" t="e">
        <f ca="1"/>
        <v>#NAME?</v>
      </c>
      <c r="M817" s="1" t="e">
        <f ca="1"/>
        <v>#NAME?</v>
      </c>
      <c r="N817" s="9" t="e">
        <f ca="1"/>
        <v>#NAME?</v>
      </c>
      <c r="O817" s="1"/>
      <c r="P817" s="1" t="e">
        <f ca="1"/>
        <v>#NAME?</v>
      </c>
      <c r="Q817" s="1"/>
      <c r="R817" s="1"/>
    </row>
    <row r="818" spans="12:18" x14ac:dyDescent="0.2">
      <c r="L818" s="1" t="e">
        <f ca="1"/>
        <v>#NAME?</v>
      </c>
      <c r="M818" s="1" t="e">
        <f ca="1"/>
        <v>#NAME?</v>
      </c>
      <c r="N818" s="9" t="e">
        <f ca="1"/>
        <v>#NAME?</v>
      </c>
      <c r="O818" s="1"/>
      <c r="P818" s="1" t="e">
        <f ca="1"/>
        <v>#NAME?</v>
      </c>
      <c r="Q818" s="1"/>
      <c r="R818" s="1"/>
    </row>
    <row r="819" spans="12:18" x14ac:dyDescent="0.2">
      <c r="L819" s="1" t="e">
        <f ca="1"/>
        <v>#NAME?</v>
      </c>
      <c r="M819" s="1" t="e">
        <f ca="1"/>
        <v>#NAME?</v>
      </c>
      <c r="N819" s="9" t="e">
        <f ca="1"/>
        <v>#NAME?</v>
      </c>
      <c r="O819" s="1"/>
      <c r="P819" s="1" t="e">
        <f ca="1"/>
        <v>#NAME?</v>
      </c>
      <c r="Q819" s="1"/>
      <c r="R819" s="1"/>
    </row>
    <row r="820" spans="12:18" x14ac:dyDescent="0.2">
      <c r="L820" s="1" t="e">
        <f ca="1"/>
        <v>#NAME?</v>
      </c>
      <c r="M820" s="1" t="e">
        <f ca="1"/>
        <v>#NAME?</v>
      </c>
      <c r="N820" s="9" t="e">
        <f ca="1"/>
        <v>#NAME?</v>
      </c>
      <c r="O820" s="1"/>
      <c r="P820" s="1" t="e">
        <f ca="1"/>
        <v>#NAME?</v>
      </c>
      <c r="Q820" s="1"/>
      <c r="R820" s="1"/>
    </row>
    <row r="821" spans="12:18" x14ac:dyDescent="0.2">
      <c r="L821" s="1" t="e">
        <f ca="1"/>
        <v>#NAME?</v>
      </c>
      <c r="M821" s="1" t="e">
        <f ca="1"/>
        <v>#NAME?</v>
      </c>
      <c r="N821" s="9" t="e">
        <f ca="1"/>
        <v>#NAME?</v>
      </c>
      <c r="O821" s="1"/>
      <c r="P821" s="1" t="e">
        <f ca="1"/>
        <v>#NAME?</v>
      </c>
      <c r="Q821" s="1"/>
      <c r="R821" s="1"/>
    </row>
    <row r="822" spans="12:18" x14ac:dyDescent="0.2">
      <c r="L822" s="1" t="e">
        <f ca="1"/>
        <v>#NAME?</v>
      </c>
      <c r="M822" s="1" t="e">
        <f ca="1"/>
        <v>#NAME?</v>
      </c>
      <c r="N822" s="9" t="e">
        <f ca="1"/>
        <v>#NAME?</v>
      </c>
      <c r="O822" s="1"/>
      <c r="P822" s="1" t="e">
        <f ca="1"/>
        <v>#NAME?</v>
      </c>
      <c r="Q822" s="1"/>
      <c r="R822" s="1"/>
    </row>
    <row r="823" spans="12:18" x14ac:dyDescent="0.2">
      <c r="L823" s="1" t="e">
        <f ca="1"/>
        <v>#NAME?</v>
      </c>
      <c r="M823" s="1" t="e">
        <f ca="1"/>
        <v>#NAME?</v>
      </c>
      <c r="N823" s="9" t="e">
        <f ca="1"/>
        <v>#NAME?</v>
      </c>
      <c r="O823" s="1"/>
      <c r="P823" s="1" t="e">
        <f ca="1"/>
        <v>#NAME?</v>
      </c>
      <c r="Q823" s="1"/>
      <c r="R823" s="1"/>
    </row>
    <row r="824" spans="12:18" x14ac:dyDescent="0.2">
      <c r="L824" s="1" t="e">
        <f ca="1"/>
        <v>#NAME?</v>
      </c>
      <c r="M824" s="1" t="e">
        <f ca="1"/>
        <v>#NAME?</v>
      </c>
      <c r="N824" s="9" t="e">
        <f ca="1"/>
        <v>#NAME?</v>
      </c>
      <c r="O824" s="1"/>
      <c r="P824" s="1" t="e">
        <f ca="1"/>
        <v>#NAME?</v>
      </c>
      <c r="Q824" s="1"/>
      <c r="R824" s="1"/>
    </row>
    <row r="825" spans="12:18" x14ac:dyDescent="0.2">
      <c r="L825" s="1" t="e">
        <f ca="1"/>
        <v>#NAME?</v>
      </c>
      <c r="M825" s="1" t="e">
        <f ca="1"/>
        <v>#NAME?</v>
      </c>
      <c r="N825" s="9" t="e">
        <f ca="1"/>
        <v>#NAME?</v>
      </c>
      <c r="O825" s="1"/>
      <c r="P825" s="1" t="e">
        <f ca="1"/>
        <v>#NAME?</v>
      </c>
      <c r="Q825" s="1"/>
      <c r="R825" s="1"/>
    </row>
    <row r="826" spans="12:18" x14ac:dyDescent="0.2">
      <c r="L826" s="1" t="e">
        <f ca="1"/>
        <v>#NAME?</v>
      </c>
      <c r="M826" s="1" t="e">
        <f ca="1"/>
        <v>#NAME?</v>
      </c>
      <c r="N826" s="9" t="e">
        <f ca="1"/>
        <v>#NAME?</v>
      </c>
      <c r="O826" s="1"/>
      <c r="P826" s="1" t="e">
        <f ca="1"/>
        <v>#NAME?</v>
      </c>
      <c r="Q826" s="1"/>
      <c r="R826" s="1"/>
    </row>
    <row r="827" spans="12:18" x14ac:dyDescent="0.2">
      <c r="L827" s="1" t="e">
        <f ca="1"/>
        <v>#NAME?</v>
      </c>
      <c r="M827" s="1" t="e">
        <f ca="1"/>
        <v>#NAME?</v>
      </c>
      <c r="N827" s="9" t="e">
        <f ca="1"/>
        <v>#NAME?</v>
      </c>
      <c r="O827" s="1"/>
      <c r="P827" s="1" t="e">
        <f ca="1"/>
        <v>#NAME?</v>
      </c>
      <c r="Q827" s="1"/>
      <c r="R827" s="1"/>
    </row>
    <row r="828" spans="12:18" x14ac:dyDescent="0.2">
      <c r="L828" s="1" t="e">
        <f ca="1"/>
        <v>#NAME?</v>
      </c>
      <c r="M828" s="1" t="e">
        <f ca="1"/>
        <v>#NAME?</v>
      </c>
      <c r="N828" s="9" t="e">
        <f ca="1"/>
        <v>#NAME?</v>
      </c>
      <c r="O828" s="1"/>
      <c r="P828" s="1" t="e">
        <f ca="1"/>
        <v>#NAME?</v>
      </c>
      <c r="Q828" s="1"/>
      <c r="R828" s="1"/>
    </row>
    <row r="829" spans="12:18" x14ac:dyDescent="0.2">
      <c r="L829" s="1" t="e">
        <f ca="1"/>
        <v>#NAME?</v>
      </c>
      <c r="M829" s="1" t="e">
        <f ca="1"/>
        <v>#NAME?</v>
      </c>
      <c r="N829" s="9" t="e">
        <f ca="1"/>
        <v>#NAME?</v>
      </c>
      <c r="O829" s="1"/>
      <c r="P829" s="1" t="e">
        <f ca="1"/>
        <v>#NAME?</v>
      </c>
      <c r="Q829" s="1"/>
      <c r="R829" s="1"/>
    </row>
    <row r="830" spans="12:18" x14ac:dyDescent="0.2">
      <c r="L830" s="1" t="e">
        <f ca="1"/>
        <v>#NAME?</v>
      </c>
      <c r="M830" s="1" t="e">
        <f ca="1"/>
        <v>#NAME?</v>
      </c>
      <c r="N830" s="9" t="e">
        <f ca="1"/>
        <v>#NAME?</v>
      </c>
      <c r="O830" s="1"/>
      <c r="P830" s="1" t="e">
        <f ca="1"/>
        <v>#NAME?</v>
      </c>
      <c r="Q830" s="1"/>
      <c r="R830" s="1"/>
    </row>
    <row r="831" spans="12:18" x14ac:dyDescent="0.2">
      <c r="L831" s="1" t="e">
        <f ca="1"/>
        <v>#NAME?</v>
      </c>
      <c r="M831" s="1" t="e">
        <f ca="1"/>
        <v>#NAME?</v>
      </c>
      <c r="N831" s="9" t="e">
        <f ca="1"/>
        <v>#NAME?</v>
      </c>
      <c r="O831" s="1"/>
      <c r="P831" s="1" t="e">
        <f ca="1"/>
        <v>#NAME?</v>
      </c>
      <c r="Q831" s="1"/>
      <c r="R831" s="1"/>
    </row>
    <row r="832" spans="12:18" x14ac:dyDescent="0.2">
      <c r="L832" s="1" t="e">
        <f ca="1"/>
        <v>#NAME?</v>
      </c>
      <c r="M832" s="1" t="e">
        <f ca="1"/>
        <v>#NAME?</v>
      </c>
      <c r="N832" s="9" t="e">
        <f ca="1"/>
        <v>#NAME?</v>
      </c>
      <c r="O832" s="1"/>
      <c r="P832" s="1" t="e">
        <f ca="1"/>
        <v>#NAME?</v>
      </c>
      <c r="Q832" s="1"/>
      <c r="R832" s="1"/>
    </row>
    <row r="833" spans="12:18" x14ac:dyDescent="0.2">
      <c r="L833" s="1" t="e">
        <f ca="1"/>
        <v>#NAME?</v>
      </c>
      <c r="M833" s="1" t="e">
        <f ca="1"/>
        <v>#NAME?</v>
      </c>
      <c r="N833" s="9" t="e">
        <f ca="1"/>
        <v>#NAME?</v>
      </c>
      <c r="O833" s="1"/>
      <c r="P833" s="1" t="e">
        <f ca="1"/>
        <v>#NAME?</v>
      </c>
      <c r="Q833" s="1"/>
      <c r="R833" s="1"/>
    </row>
    <row r="834" spans="12:18" x14ac:dyDescent="0.2">
      <c r="L834" s="1" t="e">
        <f ca="1"/>
        <v>#NAME?</v>
      </c>
      <c r="M834" s="1" t="e">
        <f ca="1"/>
        <v>#NAME?</v>
      </c>
      <c r="N834" s="9" t="e">
        <f ca="1"/>
        <v>#NAME?</v>
      </c>
      <c r="O834" s="1"/>
      <c r="P834" s="1" t="e">
        <f ca="1"/>
        <v>#NAME?</v>
      </c>
      <c r="Q834" s="1"/>
      <c r="R834" s="1"/>
    </row>
    <row r="835" spans="12:18" x14ac:dyDescent="0.2">
      <c r="L835" s="1" t="e">
        <f ca="1"/>
        <v>#NAME?</v>
      </c>
      <c r="M835" s="1" t="e">
        <f ca="1"/>
        <v>#NAME?</v>
      </c>
      <c r="N835" s="9" t="e">
        <f ca="1"/>
        <v>#NAME?</v>
      </c>
      <c r="O835" s="1"/>
      <c r="P835" s="1" t="e">
        <f ca="1"/>
        <v>#NAME?</v>
      </c>
      <c r="Q835" s="1"/>
      <c r="R835" s="1"/>
    </row>
    <row r="836" spans="12:18" x14ac:dyDescent="0.2">
      <c r="L836" s="1" t="e">
        <f ca="1"/>
        <v>#NAME?</v>
      </c>
      <c r="M836" s="1" t="e">
        <f ca="1"/>
        <v>#NAME?</v>
      </c>
      <c r="N836" s="9" t="e">
        <f ca="1"/>
        <v>#NAME?</v>
      </c>
      <c r="O836" s="1"/>
      <c r="P836" s="1" t="e">
        <f ca="1"/>
        <v>#NAME?</v>
      </c>
      <c r="Q836" s="1"/>
      <c r="R836" s="1"/>
    </row>
    <row r="837" spans="12:18" x14ac:dyDescent="0.2">
      <c r="L837" s="1" t="e">
        <f ca="1"/>
        <v>#NAME?</v>
      </c>
      <c r="M837" s="1" t="e">
        <f ca="1"/>
        <v>#NAME?</v>
      </c>
      <c r="N837" s="9" t="e">
        <f ca="1"/>
        <v>#NAME?</v>
      </c>
      <c r="O837" s="1"/>
      <c r="P837" s="1" t="e">
        <f ca="1"/>
        <v>#NAME?</v>
      </c>
      <c r="Q837" s="1"/>
      <c r="R837" s="1"/>
    </row>
    <row r="838" spans="12:18" x14ac:dyDescent="0.2">
      <c r="L838" s="1" t="e">
        <f ca="1"/>
        <v>#NAME?</v>
      </c>
      <c r="M838" s="1" t="e">
        <f ca="1"/>
        <v>#NAME?</v>
      </c>
      <c r="N838" s="9" t="e">
        <f ca="1"/>
        <v>#NAME?</v>
      </c>
      <c r="O838" s="1"/>
      <c r="P838" s="1" t="e">
        <f ca="1"/>
        <v>#NAME?</v>
      </c>
      <c r="Q838" s="1"/>
      <c r="R838" s="1"/>
    </row>
    <row r="839" spans="12:18" x14ac:dyDescent="0.2">
      <c r="L839" s="1" t="e">
        <f ca="1"/>
        <v>#NAME?</v>
      </c>
      <c r="M839" s="1" t="e">
        <f ca="1"/>
        <v>#NAME?</v>
      </c>
      <c r="N839" s="9" t="e">
        <f ca="1"/>
        <v>#NAME?</v>
      </c>
      <c r="O839" s="1"/>
      <c r="P839" s="1" t="e">
        <f ca="1"/>
        <v>#NAME?</v>
      </c>
      <c r="Q839" s="1"/>
      <c r="R839" s="1"/>
    </row>
    <row r="840" spans="12:18" x14ac:dyDescent="0.2">
      <c r="L840" s="1" t="e">
        <f ca="1"/>
        <v>#NAME?</v>
      </c>
      <c r="M840" s="1" t="e">
        <f ca="1"/>
        <v>#NAME?</v>
      </c>
      <c r="N840" s="9" t="e">
        <f ca="1"/>
        <v>#NAME?</v>
      </c>
      <c r="O840" s="1"/>
      <c r="P840" s="1" t="e">
        <f ca="1"/>
        <v>#NAME?</v>
      </c>
      <c r="Q840" s="1"/>
      <c r="R840" s="1"/>
    </row>
    <row r="841" spans="12:18" x14ac:dyDescent="0.2">
      <c r="L841" s="1" t="e">
        <f ca="1"/>
        <v>#NAME?</v>
      </c>
      <c r="M841" s="1" t="e">
        <f ca="1"/>
        <v>#NAME?</v>
      </c>
      <c r="N841" s="9" t="e">
        <f ca="1"/>
        <v>#NAME?</v>
      </c>
      <c r="O841" s="1"/>
      <c r="P841" s="1" t="e">
        <f ca="1"/>
        <v>#NAME?</v>
      </c>
      <c r="Q841" s="1"/>
      <c r="R841" s="1"/>
    </row>
    <row r="842" spans="12:18" x14ac:dyDescent="0.2">
      <c r="L842" s="1" t="e">
        <f ca="1"/>
        <v>#NAME?</v>
      </c>
      <c r="M842" s="1" t="e">
        <f ca="1"/>
        <v>#NAME?</v>
      </c>
      <c r="N842" s="9" t="e">
        <f ca="1"/>
        <v>#NAME?</v>
      </c>
      <c r="O842" s="1"/>
      <c r="P842" s="1" t="e">
        <f ca="1"/>
        <v>#NAME?</v>
      </c>
      <c r="Q842" s="1"/>
      <c r="R842" s="1"/>
    </row>
    <row r="843" spans="12:18" x14ac:dyDescent="0.2">
      <c r="L843" s="1" t="e">
        <f ca="1"/>
        <v>#NAME?</v>
      </c>
      <c r="M843" s="1" t="e">
        <f ca="1"/>
        <v>#NAME?</v>
      </c>
      <c r="N843" s="9" t="e">
        <f ca="1"/>
        <v>#NAME?</v>
      </c>
      <c r="O843" s="1"/>
      <c r="P843" s="1" t="e">
        <f ca="1"/>
        <v>#NAME?</v>
      </c>
      <c r="Q843" s="1"/>
      <c r="R843" s="1"/>
    </row>
    <row r="844" spans="12:18" x14ac:dyDescent="0.2">
      <c r="L844" s="1" t="e">
        <f ca="1"/>
        <v>#NAME?</v>
      </c>
      <c r="M844" s="1" t="e">
        <f ca="1"/>
        <v>#NAME?</v>
      </c>
      <c r="N844" s="9" t="e">
        <f ca="1"/>
        <v>#NAME?</v>
      </c>
      <c r="O844" s="1"/>
      <c r="P844" s="1" t="e">
        <f ca="1"/>
        <v>#NAME?</v>
      </c>
      <c r="Q844" s="1"/>
      <c r="R844" s="1"/>
    </row>
    <row r="845" spans="12:18" x14ac:dyDescent="0.2">
      <c r="L845" s="1" t="e">
        <f ca="1"/>
        <v>#NAME?</v>
      </c>
      <c r="M845" s="1" t="e">
        <f ca="1"/>
        <v>#NAME?</v>
      </c>
      <c r="N845" s="9" t="e">
        <f ca="1"/>
        <v>#NAME?</v>
      </c>
      <c r="O845" s="1"/>
      <c r="P845" s="1" t="e">
        <f ca="1"/>
        <v>#NAME?</v>
      </c>
      <c r="Q845" s="1"/>
      <c r="R845" s="1"/>
    </row>
    <row r="846" spans="12:18" x14ac:dyDescent="0.2">
      <c r="L846" s="1" t="e">
        <f ca="1"/>
        <v>#NAME?</v>
      </c>
      <c r="M846" s="1" t="e">
        <f ca="1"/>
        <v>#NAME?</v>
      </c>
      <c r="N846" s="9" t="e">
        <f ca="1"/>
        <v>#NAME?</v>
      </c>
      <c r="O846" s="1"/>
      <c r="P846" s="1" t="e">
        <f ca="1"/>
        <v>#NAME?</v>
      </c>
      <c r="Q846" s="1"/>
      <c r="R846" s="1"/>
    </row>
    <row r="847" spans="12:18" x14ac:dyDescent="0.2">
      <c r="L847" s="1" t="e">
        <f ca="1"/>
        <v>#NAME?</v>
      </c>
      <c r="M847" s="1" t="e">
        <f ca="1"/>
        <v>#NAME?</v>
      </c>
      <c r="N847" s="9" t="e">
        <f ca="1"/>
        <v>#NAME?</v>
      </c>
      <c r="O847" s="1"/>
      <c r="P847" s="1" t="e">
        <f ca="1"/>
        <v>#NAME?</v>
      </c>
      <c r="Q847" s="1"/>
      <c r="R847" s="1"/>
    </row>
    <row r="848" spans="12:18" x14ac:dyDescent="0.2">
      <c r="L848" s="1" t="e">
        <f ca="1"/>
        <v>#NAME?</v>
      </c>
      <c r="M848" s="1" t="e">
        <f ca="1"/>
        <v>#NAME?</v>
      </c>
      <c r="N848" s="9" t="e">
        <f ca="1"/>
        <v>#NAME?</v>
      </c>
      <c r="O848" s="1"/>
      <c r="P848" s="1" t="e">
        <f ca="1"/>
        <v>#NAME?</v>
      </c>
      <c r="Q848" s="1"/>
      <c r="R848" s="1"/>
    </row>
    <row r="849" spans="12:18" x14ac:dyDescent="0.2">
      <c r="L849" s="1" t="e">
        <f ca="1"/>
        <v>#NAME?</v>
      </c>
      <c r="M849" s="1" t="e">
        <f ca="1"/>
        <v>#NAME?</v>
      </c>
      <c r="N849" s="9" t="e">
        <f ca="1"/>
        <v>#NAME?</v>
      </c>
      <c r="O849" s="1"/>
      <c r="P849" s="1" t="e">
        <f ca="1"/>
        <v>#NAME?</v>
      </c>
      <c r="Q849" s="1"/>
      <c r="R849" s="1"/>
    </row>
    <row r="850" spans="12:18" x14ac:dyDescent="0.2">
      <c r="L850" s="1" t="e">
        <f ca="1"/>
        <v>#NAME?</v>
      </c>
      <c r="M850" s="1" t="e">
        <f ca="1"/>
        <v>#NAME?</v>
      </c>
      <c r="N850" s="9" t="e">
        <f ca="1"/>
        <v>#NAME?</v>
      </c>
      <c r="O850" s="1"/>
      <c r="P850" s="1" t="e">
        <f ca="1"/>
        <v>#NAME?</v>
      </c>
      <c r="Q850" s="1"/>
      <c r="R850" s="1"/>
    </row>
    <row r="851" spans="12:18" x14ac:dyDescent="0.2">
      <c r="L851" s="1" t="e">
        <f ca="1"/>
        <v>#NAME?</v>
      </c>
      <c r="M851" s="1" t="e">
        <f ca="1"/>
        <v>#NAME?</v>
      </c>
      <c r="N851" s="9" t="e">
        <f ca="1"/>
        <v>#NAME?</v>
      </c>
      <c r="O851" s="1"/>
      <c r="P851" s="1" t="e">
        <f ca="1"/>
        <v>#NAME?</v>
      </c>
      <c r="Q851" s="1"/>
      <c r="R851" s="1"/>
    </row>
    <row r="852" spans="12:18" x14ac:dyDescent="0.2">
      <c r="L852" s="1" t="e">
        <f ca="1"/>
        <v>#NAME?</v>
      </c>
      <c r="M852" s="1" t="e">
        <f ca="1"/>
        <v>#NAME?</v>
      </c>
      <c r="N852" s="9" t="e">
        <f ca="1"/>
        <v>#NAME?</v>
      </c>
      <c r="O852" s="1"/>
      <c r="P852" s="1" t="e">
        <f ca="1"/>
        <v>#NAME?</v>
      </c>
      <c r="Q852" s="1"/>
      <c r="R852" s="1"/>
    </row>
    <row r="853" spans="12:18" x14ac:dyDescent="0.2">
      <c r="L853" s="1" t="e">
        <f ca="1"/>
        <v>#NAME?</v>
      </c>
      <c r="M853" s="1" t="e">
        <f ca="1"/>
        <v>#NAME?</v>
      </c>
      <c r="N853" s="9" t="e">
        <f ca="1"/>
        <v>#NAME?</v>
      </c>
      <c r="O853" s="1"/>
      <c r="P853" s="1" t="e">
        <f ca="1"/>
        <v>#NAME?</v>
      </c>
      <c r="Q853" s="1"/>
      <c r="R853" s="1"/>
    </row>
    <row r="854" spans="12:18" x14ac:dyDescent="0.2">
      <c r="L854" s="1" t="e">
        <f ca="1"/>
        <v>#NAME?</v>
      </c>
      <c r="M854" s="1" t="e">
        <f ca="1"/>
        <v>#NAME?</v>
      </c>
      <c r="N854" s="9" t="e">
        <f ca="1"/>
        <v>#NAME?</v>
      </c>
      <c r="O854" s="1"/>
      <c r="P854" s="1" t="e">
        <f ca="1"/>
        <v>#NAME?</v>
      </c>
      <c r="Q854" s="1"/>
      <c r="R854" s="1"/>
    </row>
    <row r="855" spans="12:18" x14ac:dyDescent="0.2">
      <c r="L855" s="1" t="e">
        <f ca="1"/>
        <v>#NAME?</v>
      </c>
      <c r="M855" s="1" t="e">
        <f ca="1"/>
        <v>#NAME?</v>
      </c>
      <c r="N855" s="9" t="e">
        <f ca="1"/>
        <v>#NAME?</v>
      </c>
      <c r="O855" s="1"/>
      <c r="P855" s="1" t="e">
        <f ca="1"/>
        <v>#NAME?</v>
      </c>
      <c r="Q855" s="1"/>
      <c r="R855" s="1"/>
    </row>
    <row r="856" spans="12:18" x14ac:dyDescent="0.2">
      <c r="L856" s="1" t="e">
        <f ca="1"/>
        <v>#NAME?</v>
      </c>
      <c r="M856" s="1" t="e">
        <f ca="1"/>
        <v>#NAME?</v>
      </c>
      <c r="N856" s="9" t="e">
        <f ca="1"/>
        <v>#NAME?</v>
      </c>
      <c r="O856" s="1"/>
      <c r="P856" s="1" t="e">
        <f ca="1"/>
        <v>#NAME?</v>
      </c>
      <c r="Q856" s="1"/>
      <c r="R856" s="1"/>
    </row>
    <row r="857" spans="12:18" x14ac:dyDescent="0.2">
      <c r="L857" s="1" t="e">
        <f ca="1"/>
        <v>#NAME?</v>
      </c>
      <c r="M857" s="1" t="e">
        <f ca="1"/>
        <v>#NAME?</v>
      </c>
      <c r="N857" s="9" t="e">
        <f ca="1"/>
        <v>#NAME?</v>
      </c>
      <c r="O857" s="1"/>
      <c r="P857" s="1" t="e">
        <f ca="1"/>
        <v>#NAME?</v>
      </c>
      <c r="Q857" s="1"/>
      <c r="R857" s="1"/>
    </row>
    <row r="858" spans="12:18" x14ac:dyDescent="0.2">
      <c r="L858" s="1" t="e">
        <f ca="1"/>
        <v>#NAME?</v>
      </c>
      <c r="M858" s="1" t="e">
        <f ca="1"/>
        <v>#NAME?</v>
      </c>
      <c r="N858" s="9" t="e">
        <f ca="1"/>
        <v>#NAME?</v>
      </c>
      <c r="O858" s="1"/>
      <c r="P858" s="1" t="e">
        <f ca="1"/>
        <v>#NAME?</v>
      </c>
      <c r="Q858" s="1"/>
      <c r="R858" s="1"/>
    </row>
    <row r="859" spans="12:18" x14ac:dyDescent="0.2">
      <c r="L859" s="1" t="e">
        <f ca="1"/>
        <v>#NAME?</v>
      </c>
      <c r="M859" s="1" t="e">
        <f ca="1"/>
        <v>#NAME?</v>
      </c>
      <c r="N859" s="9" t="e">
        <f ca="1"/>
        <v>#NAME?</v>
      </c>
      <c r="O859" s="1"/>
      <c r="P859" s="1" t="e">
        <f ca="1"/>
        <v>#NAME?</v>
      </c>
      <c r="Q859" s="1"/>
      <c r="R859" s="1"/>
    </row>
    <row r="860" spans="12:18" x14ac:dyDescent="0.2">
      <c r="L860" s="1" t="e">
        <f ca="1"/>
        <v>#NAME?</v>
      </c>
      <c r="M860" s="1" t="e">
        <f ca="1"/>
        <v>#NAME?</v>
      </c>
      <c r="N860" s="9" t="e">
        <f ca="1"/>
        <v>#NAME?</v>
      </c>
      <c r="O860" s="1"/>
      <c r="P860" s="1" t="e">
        <f ca="1"/>
        <v>#NAME?</v>
      </c>
      <c r="Q860" s="1"/>
      <c r="R860" s="1"/>
    </row>
    <row r="861" spans="12:18" x14ac:dyDescent="0.2">
      <c r="L861" s="1" t="e">
        <f ca="1"/>
        <v>#NAME?</v>
      </c>
      <c r="M861" s="1" t="e">
        <f ca="1"/>
        <v>#NAME?</v>
      </c>
      <c r="N861" s="9" t="e">
        <f ca="1"/>
        <v>#NAME?</v>
      </c>
      <c r="O861" s="1"/>
      <c r="P861" s="1" t="e">
        <f ca="1"/>
        <v>#NAME?</v>
      </c>
      <c r="Q861" s="1"/>
      <c r="R861" s="1"/>
    </row>
    <row r="862" spans="12:18" x14ac:dyDescent="0.2">
      <c r="L862" s="1" t="e">
        <f ca="1"/>
        <v>#NAME?</v>
      </c>
      <c r="M862" s="1" t="e">
        <f ca="1"/>
        <v>#NAME?</v>
      </c>
      <c r="N862" s="9" t="e">
        <f ca="1"/>
        <v>#NAME?</v>
      </c>
      <c r="O862" s="1"/>
      <c r="P862" s="1" t="e">
        <f ca="1"/>
        <v>#NAME?</v>
      </c>
      <c r="Q862" s="1"/>
      <c r="R862" s="1"/>
    </row>
    <row r="863" spans="12:18" x14ac:dyDescent="0.2">
      <c r="L863" s="1" t="e">
        <f ca="1"/>
        <v>#NAME?</v>
      </c>
      <c r="M863" s="1" t="e">
        <f ca="1"/>
        <v>#NAME?</v>
      </c>
      <c r="N863" s="9" t="e">
        <f ca="1"/>
        <v>#NAME?</v>
      </c>
      <c r="O863" s="1"/>
      <c r="P863" s="1" t="e">
        <f ca="1"/>
        <v>#NAME?</v>
      </c>
      <c r="Q863" s="1"/>
      <c r="R863" s="1"/>
    </row>
    <row r="864" spans="12:18" x14ac:dyDescent="0.2">
      <c r="L864" s="1" t="e">
        <f ca="1"/>
        <v>#NAME?</v>
      </c>
      <c r="M864" s="1" t="e">
        <f ca="1"/>
        <v>#NAME?</v>
      </c>
      <c r="N864" s="9" t="e">
        <f ca="1"/>
        <v>#NAME?</v>
      </c>
      <c r="O864" s="1"/>
      <c r="P864" s="1" t="e">
        <f ca="1"/>
        <v>#NAME?</v>
      </c>
      <c r="Q864" s="1"/>
      <c r="R864" s="1"/>
    </row>
    <row r="865" spans="12:18" x14ac:dyDescent="0.2">
      <c r="L865" s="1" t="e">
        <f ca="1"/>
        <v>#NAME?</v>
      </c>
      <c r="M865" s="1" t="e">
        <f ca="1"/>
        <v>#NAME?</v>
      </c>
      <c r="N865" s="9" t="e">
        <f ca="1"/>
        <v>#NAME?</v>
      </c>
      <c r="O865" s="1"/>
      <c r="P865" s="1" t="e">
        <f ca="1"/>
        <v>#NAME?</v>
      </c>
      <c r="Q865" s="1"/>
      <c r="R865" s="1"/>
    </row>
    <row r="866" spans="12:18" x14ac:dyDescent="0.2">
      <c r="L866" s="1" t="e">
        <f ca="1"/>
        <v>#NAME?</v>
      </c>
      <c r="M866" s="1" t="e">
        <f ca="1"/>
        <v>#NAME?</v>
      </c>
      <c r="N866" s="9" t="e">
        <f ca="1"/>
        <v>#NAME?</v>
      </c>
      <c r="O866" s="1"/>
      <c r="P866" s="1" t="e">
        <f ca="1"/>
        <v>#NAME?</v>
      </c>
      <c r="Q866" s="1"/>
      <c r="R866" s="1"/>
    </row>
    <row r="867" spans="12:18" x14ac:dyDescent="0.2">
      <c r="L867" s="1" t="e">
        <f ca="1"/>
        <v>#NAME?</v>
      </c>
      <c r="M867" s="1" t="e">
        <f ca="1"/>
        <v>#NAME?</v>
      </c>
      <c r="N867" s="9" t="e">
        <f ca="1"/>
        <v>#NAME?</v>
      </c>
      <c r="O867" s="1"/>
      <c r="P867" s="1" t="e">
        <f ca="1"/>
        <v>#NAME?</v>
      </c>
      <c r="Q867" s="1"/>
      <c r="R867" s="1"/>
    </row>
    <row r="868" spans="12:18" x14ac:dyDescent="0.2">
      <c r="L868" s="1" t="e">
        <f ca="1"/>
        <v>#NAME?</v>
      </c>
      <c r="M868" s="1" t="e">
        <f ca="1"/>
        <v>#NAME?</v>
      </c>
      <c r="N868" s="9" t="e">
        <f ca="1"/>
        <v>#NAME?</v>
      </c>
      <c r="O868" s="1"/>
      <c r="P868" s="1" t="e">
        <f ca="1"/>
        <v>#NAME?</v>
      </c>
      <c r="Q868" s="1"/>
      <c r="R868" s="1"/>
    </row>
    <row r="869" spans="12:18" x14ac:dyDescent="0.2">
      <c r="L869" s="1" t="e">
        <f ca="1"/>
        <v>#NAME?</v>
      </c>
      <c r="M869" s="1" t="e">
        <f ca="1"/>
        <v>#NAME?</v>
      </c>
      <c r="N869" s="9" t="e">
        <f ca="1"/>
        <v>#NAME?</v>
      </c>
      <c r="O869" s="1"/>
      <c r="P869" s="1" t="e">
        <f ca="1"/>
        <v>#NAME?</v>
      </c>
      <c r="Q869" s="1"/>
      <c r="R869" s="1"/>
    </row>
    <row r="870" spans="12:18" x14ac:dyDescent="0.2">
      <c r="L870" s="1" t="e">
        <f ca="1"/>
        <v>#NAME?</v>
      </c>
      <c r="M870" s="1" t="e">
        <f ca="1"/>
        <v>#NAME?</v>
      </c>
      <c r="N870" s="9" t="e">
        <f ca="1"/>
        <v>#NAME?</v>
      </c>
      <c r="O870" s="1"/>
      <c r="P870" s="1" t="e">
        <f ca="1"/>
        <v>#NAME?</v>
      </c>
      <c r="Q870" s="1"/>
      <c r="R870" s="1"/>
    </row>
    <row r="871" spans="12:18" x14ac:dyDescent="0.2">
      <c r="L871" s="1" t="e">
        <f ca="1"/>
        <v>#NAME?</v>
      </c>
      <c r="M871" s="1" t="e">
        <f ca="1"/>
        <v>#NAME?</v>
      </c>
      <c r="N871" s="9" t="e">
        <f ca="1"/>
        <v>#NAME?</v>
      </c>
      <c r="O871" s="1"/>
      <c r="P871" s="1" t="e">
        <f ca="1"/>
        <v>#NAME?</v>
      </c>
      <c r="Q871" s="1"/>
      <c r="R871" s="1"/>
    </row>
    <row r="872" spans="12:18" x14ac:dyDescent="0.2">
      <c r="L872" s="1" t="e">
        <f ca="1"/>
        <v>#NAME?</v>
      </c>
      <c r="M872" s="1" t="e">
        <f ca="1"/>
        <v>#NAME?</v>
      </c>
      <c r="N872" s="9" t="e">
        <f ca="1"/>
        <v>#NAME?</v>
      </c>
      <c r="O872" s="1"/>
      <c r="P872" s="1" t="e">
        <f ca="1"/>
        <v>#NAME?</v>
      </c>
      <c r="Q872" s="1"/>
      <c r="R872" s="1"/>
    </row>
    <row r="873" spans="12:18" x14ac:dyDescent="0.2">
      <c r="L873" s="1" t="e">
        <f ca="1"/>
        <v>#NAME?</v>
      </c>
      <c r="M873" s="1" t="e">
        <f ca="1"/>
        <v>#NAME?</v>
      </c>
      <c r="N873" s="9" t="e">
        <f ca="1"/>
        <v>#NAME?</v>
      </c>
      <c r="O873" s="1"/>
      <c r="P873" s="1" t="e">
        <f ca="1"/>
        <v>#NAME?</v>
      </c>
      <c r="Q873" s="1"/>
      <c r="R873" s="1"/>
    </row>
    <row r="874" spans="12:18" x14ac:dyDescent="0.2">
      <c r="L874" s="1" t="e">
        <f ca="1"/>
        <v>#NAME?</v>
      </c>
      <c r="M874" s="1" t="e">
        <f ca="1"/>
        <v>#NAME?</v>
      </c>
      <c r="N874" s="9" t="e">
        <f ca="1"/>
        <v>#NAME?</v>
      </c>
      <c r="O874" s="1"/>
      <c r="P874" s="1" t="e">
        <f ca="1"/>
        <v>#NAME?</v>
      </c>
      <c r="Q874" s="1"/>
      <c r="R874" s="1"/>
    </row>
    <row r="875" spans="12:18" x14ac:dyDescent="0.2">
      <c r="L875" s="1" t="e">
        <f ca="1"/>
        <v>#NAME?</v>
      </c>
      <c r="M875" s="1" t="e">
        <f ca="1"/>
        <v>#NAME?</v>
      </c>
      <c r="N875" s="9" t="e">
        <f ca="1"/>
        <v>#NAME?</v>
      </c>
      <c r="O875" s="1"/>
      <c r="P875" s="1" t="e">
        <f ca="1"/>
        <v>#NAME?</v>
      </c>
      <c r="Q875" s="1"/>
      <c r="R875" s="1"/>
    </row>
    <row r="876" spans="12:18" x14ac:dyDescent="0.2">
      <c r="L876" s="1" t="e">
        <f ca="1"/>
        <v>#NAME?</v>
      </c>
      <c r="M876" s="1" t="e">
        <f ca="1"/>
        <v>#NAME?</v>
      </c>
      <c r="N876" s="9" t="e">
        <f ca="1"/>
        <v>#NAME?</v>
      </c>
      <c r="O876" s="1"/>
      <c r="P876" s="1" t="e">
        <f ca="1"/>
        <v>#NAME?</v>
      </c>
      <c r="Q876" s="1"/>
      <c r="R876" s="1"/>
    </row>
    <row r="877" spans="12:18" x14ac:dyDescent="0.2">
      <c r="L877" s="1" t="e">
        <f ca="1"/>
        <v>#NAME?</v>
      </c>
      <c r="M877" s="1" t="e">
        <f ca="1"/>
        <v>#NAME?</v>
      </c>
      <c r="N877" s="9" t="e">
        <f ca="1"/>
        <v>#NAME?</v>
      </c>
      <c r="O877" s="1"/>
      <c r="P877" s="1" t="e">
        <f ca="1"/>
        <v>#NAME?</v>
      </c>
      <c r="Q877" s="1"/>
      <c r="R877" s="1"/>
    </row>
    <row r="878" spans="12:18" x14ac:dyDescent="0.2">
      <c r="L878" s="1" t="e">
        <f ca="1"/>
        <v>#NAME?</v>
      </c>
      <c r="M878" s="1" t="e">
        <f ca="1"/>
        <v>#NAME?</v>
      </c>
      <c r="N878" s="9" t="e">
        <f ca="1"/>
        <v>#NAME?</v>
      </c>
      <c r="O878" s="1"/>
      <c r="P878" s="1" t="e">
        <f ca="1"/>
        <v>#NAME?</v>
      </c>
      <c r="Q878" s="1"/>
      <c r="R878" s="1"/>
    </row>
    <row r="879" spans="12:18" x14ac:dyDescent="0.2">
      <c r="L879" s="1" t="e">
        <f ca="1"/>
        <v>#NAME?</v>
      </c>
      <c r="M879" s="1" t="e">
        <f ca="1"/>
        <v>#NAME?</v>
      </c>
      <c r="N879" s="9" t="e">
        <f ca="1"/>
        <v>#NAME?</v>
      </c>
      <c r="O879" s="1"/>
      <c r="P879" s="1" t="e">
        <f ca="1"/>
        <v>#NAME?</v>
      </c>
      <c r="Q879" s="1"/>
      <c r="R879" s="1"/>
    </row>
    <row r="880" spans="12:18" x14ac:dyDescent="0.2">
      <c r="L880" s="1" t="e">
        <f ca="1"/>
        <v>#NAME?</v>
      </c>
      <c r="M880" s="1" t="e">
        <f ca="1"/>
        <v>#NAME?</v>
      </c>
      <c r="N880" s="9" t="e">
        <f ca="1"/>
        <v>#NAME?</v>
      </c>
      <c r="O880" s="1"/>
      <c r="P880" s="1" t="e">
        <f ca="1"/>
        <v>#NAME?</v>
      </c>
      <c r="Q880" s="1"/>
      <c r="R880" s="1"/>
    </row>
    <row r="881" spans="12:18" x14ac:dyDescent="0.2">
      <c r="L881" s="1" t="e">
        <f ca="1"/>
        <v>#NAME?</v>
      </c>
      <c r="M881" s="1" t="e">
        <f ca="1"/>
        <v>#NAME?</v>
      </c>
      <c r="N881" s="9" t="e">
        <f ca="1"/>
        <v>#NAME?</v>
      </c>
      <c r="O881" s="1"/>
      <c r="P881" s="1" t="e">
        <f ca="1"/>
        <v>#NAME?</v>
      </c>
      <c r="Q881" s="1"/>
      <c r="R881" s="1"/>
    </row>
    <row r="882" spans="12:18" x14ac:dyDescent="0.2">
      <c r="L882" s="1" t="e">
        <f ca="1"/>
        <v>#NAME?</v>
      </c>
      <c r="M882" s="1" t="e">
        <f ca="1"/>
        <v>#NAME?</v>
      </c>
      <c r="N882" s="9" t="e">
        <f ca="1"/>
        <v>#NAME?</v>
      </c>
      <c r="O882" s="1"/>
      <c r="P882" s="1" t="e">
        <f ca="1"/>
        <v>#NAME?</v>
      </c>
      <c r="Q882" s="1"/>
      <c r="R882" s="1"/>
    </row>
    <row r="883" spans="12:18" x14ac:dyDescent="0.2">
      <c r="L883" s="1" t="e">
        <f ca="1"/>
        <v>#NAME?</v>
      </c>
      <c r="M883" s="1" t="e">
        <f ca="1"/>
        <v>#NAME?</v>
      </c>
      <c r="N883" s="9" t="e">
        <f ca="1"/>
        <v>#NAME?</v>
      </c>
      <c r="O883" s="1"/>
      <c r="P883" s="1" t="e">
        <f ca="1"/>
        <v>#NAME?</v>
      </c>
      <c r="Q883" s="1"/>
      <c r="R883" s="1"/>
    </row>
    <row r="884" spans="12:18" x14ac:dyDescent="0.2">
      <c r="L884" s="1" t="e">
        <f ca="1"/>
        <v>#NAME?</v>
      </c>
      <c r="M884" s="1" t="e">
        <f ca="1"/>
        <v>#NAME?</v>
      </c>
      <c r="N884" s="9" t="e">
        <f ca="1"/>
        <v>#NAME?</v>
      </c>
      <c r="O884" s="1"/>
      <c r="P884" s="1" t="e">
        <f ca="1"/>
        <v>#NAME?</v>
      </c>
      <c r="Q884" s="1"/>
      <c r="R884" s="1"/>
    </row>
    <row r="885" spans="12:18" x14ac:dyDescent="0.2">
      <c r="L885" s="1" t="e">
        <f ca="1"/>
        <v>#NAME?</v>
      </c>
      <c r="M885" s="1" t="e">
        <f ca="1"/>
        <v>#NAME?</v>
      </c>
      <c r="N885" s="9" t="e">
        <f ca="1"/>
        <v>#NAME?</v>
      </c>
      <c r="O885" s="1"/>
      <c r="P885" s="1" t="e">
        <f ca="1"/>
        <v>#NAME?</v>
      </c>
      <c r="Q885" s="1"/>
      <c r="R885" s="1"/>
    </row>
    <row r="886" spans="12:18" x14ac:dyDescent="0.2">
      <c r="L886" s="1" t="e">
        <f ca="1"/>
        <v>#NAME?</v>
      </c>
      <c r="M886" s="1" t="e">
        <f ca="1"/>
        <v>#NAME?</v>
      </c>
      <c r="N886" s="9" t="e">
        <f ca="1"/>
        <v>#NAME?</v>
      </c>
      <c r="O886" s="1"/>
      <c r="P886" s="1" t="e">
        <f ca="1"/>
        <v>#NAME?</v>
      </c>
      <c r="Q886" s="1"/>
      <c r="R886" s="1"/>
    </row>
    <row r="887" spans="12:18" x14ac:dyDescent="0.2">
      <c r="L887" s="1" t="e">
        <f ca="1"/>
        <v>#NAME?</v>
      </c>
      <c r="M887" s="1" t="e">
        <f ca="1"/>
        <v>#NAME?</v>
      </c>
      <c r="N887" s="9" t="e">
        <f ca="1"/>
        <v>#NAME?</v>
      </c>
      <c r="O887" s="1"/>
      <c r="P887" s="1" t="e">
        <f ca="1"/>
        <v>#NAME?</v>
      </c>
      <c r="Q887" s="1"/>
      <c r="R887" s="1"/>
    </row>
    <row r="888" spans="12:18" x14ac:dyDescent="0.2">
      <c r="L888" s="1" t="e">
        <f ca="1"/>
        <v>#NAME?</v>
      </c>
      <c r="M888" s="1" t="e">
        <f ca="1"/>
        <v>#NAME?</v>
      </c>
      <c r="N888" s="9" t="e">
        <f ca="1"/>
        <v>#NAME?</v>
      </c>
      <c r="O888" s="1"/>
      <c r="P888" s="1" t="e">
        <f ca="1"/>
        <v>#NAME?</v>
      </c>
      <c r="Q888" s="1"/>
      <c r="R888" s="1"/>
    </row>
    <row r="889" spans="12:18" x14ac:dyDescent="0.2">
      <c r="L889" s="1" t="e">
        <f ca="1"/>
        <v>#NAME?</v>
      </c>
      <c r="M889" s="1" t="e">
        <f ca="1"/>
        <v>#NAME?</v>
      </c>
      <c r="N889" s="9" t="e">
        <f ca="1"/>
        <v>#NAME?</v>
      </c>
      <c r="O889" s="1"/>
      <c r="P889" s="1" t="e">
        <f ca="1"/>
        <v>#NAME?</v>
      </c>
      <c r="Q889" s="1"/>
      <c r="R889" s="1"/>
    </row>
    <row r="890" spans="12:18" x14ac:dyDescent="0.2">
      <c r="L890" s="1" t="e">
        <f ca="1"/>
        <v>#NAME?</v>
      </c>
      <c r="M890" s="1" t="e">
        <f ca="1"/>
        <v>#NAME?</v>
      </c>
      <c r="N890" s="9" t="e">
        <f ca="1"/>
        <v>#NAME?</v>
      </c>
      <c r="O890" s="1"/>
      <c r="P890" s="1" t="e">
        <f ca="1"/>
        <v>#NAME?</v>
      </c>
      <c r="Q890" s="1"/>
      <c r="R890" s="1"/>
    </row>
    <row r="891" spans="12:18" x14ac:dyDescent="0.2">
      <c r="L891" s="1" t="e">
        <f ca="1"/>
        <v>#NAME?</v>
      </c>
      <c r="M891" s="1" t="e">
        <f ca="1"/>
        <v>#NAME?</v>
      </c>
      <c r="N891" s="9" t="e">
        <f ca="1"/>
        <v>#NAME?</v>
      </c>
      <c r="O891" s="1"/>
      <c r="P891" s="1" t="e">
        <f ca="1"/>
        <v>#NAME?</v>
      </c>
      <c r="Q891" s="1"/>
      <c r="R891" s="1"/>
    </row>
    <row r="892" spans="12:18" x14ac:dyDescent="0.2">
      <c r="L892" s="1" t="e">
        <f ca="1"/>
        <v>#NAME?</v>
      </c>
      <c r="M892" s="1" t="e">
        <f ca="1"/>
        <v>#NAME?</v>
      </c>
      <c r="N892" s="9" t="e">
        <f ca="1"/>
        <v>#NAME?</v>
      </c>
      <c r="O892" s="1"/>
      <c r="P892" s="1" t="e">
        <f ca="1"/>
        <v>#NAME?</v>
      </c>
      <c r="Q892" s="1"/>
      <c r="R892" s="1"/>
    </row>
    <row r="893" spans="12:18" x14ac:dyDescent="0.2">
      <c r="L893" s="1" t="e">
        <f ca="1"/>
        <v>#NAME?</v>
      </c>
      <c r="M893" s="1" t="e">
        <f ca="1"/>
        <v>#NAME?</v>
      </c>
      <c r="N893" s="9" t="e">
        <f ca="1"/>
        <v>#NAME?</v>
      </c>
      <c r="O893" s="1"/>
      <c r="P893" s="1" t="e">
        <f ca="1"/>
        <v>#NAME?</v>
      </c>
      <c r="Q893" s="1"/>
      <c r="R893" s="1"/>
    </row>
    <row r="894" spans="12:18" x14ac:dyDescent="0.2">
      <c r="L894" s="1" t="e">
        <f ca="1"/>
        <v>#NAME?</v>
      </c>
      <c r="M894" s="1" t="e">
        <f ca="1"/>
        <v>#NAME?</v>
      </c>
      <c r="N894" s="9" t="e">
        <f ca="1"/>
        <v>#NAME?</v>
      </c>
      <c r="O894" s="1"/>
      <c r="P894" s="1" t="e">
        <f ca="1"/>
        <v>#NAME?</v>
      </c>
      <c r="Q894" s="1"/>
      <c r="R894" s="1"/>
    </row>
    <row r="895" spans="12:18" x14ac:dyDescent="0.2">
      <c r="L895" s="1" t="e">
        <f ca="1"/>
        <v>#NAME?</v>
      </c>
      <c r="M895" s="1" t="e">
        <f ca="1"/>
        <v>#NAME?</v>
      </c>
      <c r="N895" s="9" t="e">
        <f ca="1"/>
        <v>#NAME?</v>
      </c>
      <c r="O895" s="1"/>
      <c r="P895" s="1" t="e">
        <f ca="1"/>
        <v>#NAME?</v>
      </c>
      <c r="Q895" s="1"/>
      <c r="R895" s="1"/>
    </row>
    <row r="896" spans="12:18" x14ac:dyDescent="0.2">
      <c r="L896" s="1" t="e">
        <f ca="1"/>
        <v>#NAME?</v>
      </c>
      <c r="M896" s="1" t="e">
        <f ca="1"/>
        <v>#NAME?</v>
      </c>
      <c r="N896" s="9" t="e">
        <f ca="1"/>
        <v>#NAME?</v>
      </c>
      <c r="O896" s="1"/>
      <c r="P896" s="1" t="e">
        <f ca="1"/>
        <v>#NAME?</v>
      </c>
      <c r="Q896" s="1"/>
      <c r="R896" s="1"/>
    </row>
    <row r="897" spans="12:18" x14ac:dyDescent="0.2">
      <c r="L897" s="1" t="e">
        <f ca="1"/>
        <v>#NAME?</v>
      </c>
      <c r="M897" s="1" t="e">
        <f ca="1"/>
        <v>#NAME?</v>
      </c>
      <c r="N897" s="9" t="e">
        <f ca="1"/>
        <v>#NAME?</v>
      </c>
      <c r="O897" s="1"/>
      <c r="P897" s="1" t="e">
        <f ca="1"/>
        <v>#NAME?</v>
      </c>
      <c r="Q897" s="1"/>
      <c r="R897" s="1"/>
    </row>
    <row r="898" spans="12:18" x14ac:dyDescent="0.2">
      <c r="L898" s="1" t="e">
        <f ca="1"/>
        <v>#NAME?</v>
      </c>
      <c r="M898" s="1" t="e">
        <f ca="1"/>
        <v>#NAME?</v>
      </c>
      <c r="N898" s="9" t="e">
        <f ca="1"/>
        <v>#NAME?</v>
      </c>
      <c r="O898" s="1"/>
      <c r="P898" s="1" t="e">
        <f ca="1"/>
        <v>#NAME?</v>
      </c>
      <c r="Q898" s="1"/>
      <c r="R898" s="1"/>
    </row>
    <row r="899" spans="12:18" x14ac:dyDescent="0.2">
      <c r="L899" s="1" t="e">
        <f ca="1"/>
        <v>#NAME?</v>
      </c>
      <c r="M899" s="1" t="e">
        <f ca="1"/>
        <v>#NAME?</v>
      </c>
      <c r="N899" s="9" t="e">
        <f ca="1"/>
        <v>#NAME?</v>
      </c>
      <c r="O899" s="1"/>
      <c r="P899" s="1" t="e">
        <f ca="1"/>
        <v>#NAME?</v>
      </c>
      <c r="Q899" s="1"/>
      <c r="R899" s="1"/>
    </row>
    <row r="900" spans="12:18" x14ac:dyDescent="0.2">
      <c r="L900" s="1" t="e">
        <f ca="1"/>
        <v>#NAME?</v>
      </c>
      <c r="M900" s="1" t="e">
        <f ca="1"/>
        <v>#NAME?</v>
      </c>
      <c r="N900" s="9" t="e">
        <f ca="1"/>
        <v>#NAME?</v>
      </c>
      <c r="O900" s="1"/>
      <c r="P900" s="1" t="e">
        <f ca="1"/>
        <v>#NAME?</v>
      </c>
      <c r="Q900" s="1"/>
      <c r="R900" s="1"/>
    </row>
    <row r="901" spans="12:18" x14ac:dyDescent="0.2">
      <c r="L901" s="1" t="e">
        <f ca="1"/>
        <v>#NAME?</v>
      </c>
      <c r="M901" s="1" t="e">
        <f ca="1"/>
        <v>#NAME?</v>
      </c>
      <c r="N901" s="9" t="e">
        <f ca="1"/>
        <v>#NAME?</v>
      </c>
      <c r="O901" s="1"/>
      <c r="P901" s="1" t="e">
        <f ca="1"/>
        <v>#NAME?</v>
      </c>
      <c r="Q901" s="1"/>
      <c r="R901" s="1"/>
    </row>
    <row r="902" spans="12:18" x14ac:dyDescent="0.2">
      <c r="L902" s="1" t="e">
        <f ca="1"/>
        <v>#NAME?</v>
      </c>
      <c r="M902" s="1" t="e">
        <f ca="1"/>
        <v>#NAME?</v>
      </c>
      <c r="N902" s="9" t="e">
        <f ca="1"/>
        <v>#NAME?</v>
      </c>
      <c r="O902" s="1"/>
      <c r="P902" s="1" t="e">
        <f ca="1"/>
        <v>#NAME?</v>
      </c>
      <c r="Q902" s="1"/>
      <c r="R902" s="1"/>
    </row>
    <row r="903" spans="12:18" x14ac:dyDescent="0.2">
      <c r="L903" s="1" t="e">
        <f ca="1"/>
        <v>#NAME?</v>
      </c>
      <c r="M903" s="1" t="e">
        <f ca="1"/>
        <v>#NAME?</v>
      </c>
      <c r="N903" s="9" t="e">
        <f ca="1"/>
        <v>#NAME?</v>
      </c>
      <c r="O903" s="1"/>
      <c r="P903" s="1" t="e">
        <f ca="1"/>
        <v>#NAME?</v>
      </c>
      <c r="Q903" s="1"/>
      <c r="R903" s="1"/>
    </row>
    <row r="904" spans="12:18" x14ac:dyDescent="0.2">
      <c r="L904" s="1" t="e">
        <f ca="1"/>
        <v>#NAME?</v>
      </c>
      <c r="M904" s="1" t="e">
        <f ca="1"/>
        <v>#NAME?</v>
      </c>
      <c r="N904" s="9" t="e">
        <f ca="1"/>
        <v>#NAME?</v>
      </c>
      <c r="O904" s="1"/>
      <c r="P904" s="1" t="e">
        <f ca="1"/>
        <v>#NAME?</v>
      </c>
      <c r="Q904" s="1"/>
      <c r="R904" s="1"/>
    </row>
    <row r="905" spans="12:18" x14ac:dyDescent="0.2">
      <c r="L905" s="1" t="e">
        <f ca="1"/>
        <v>#NAME?</v>
      </c>
      <c r="M905" s="1" t="e">
        <f ca="1"/>
        <v>#NAME?</v>
      </c>
      <c r="N905" s="9" t="e">
        <f ca="1"/>
        <v>#NAME?</v>
      </c>
      <c r="O905" s="1"/>
      <c r="P905" s="1" t="e">
        <f ca="1"/>
        <v>#NAME?</v>
      </c>
      <c r="Q905" s="1"/>
      <c r="R905" s="1"/>
    </row>
    <row r="906" spans="12:18" x14ac:dyDescent="0.2">
      <c r="L906" s="1" t="e">
        <f ca="1"/>
        <v>#NAME?</v>
      </c>
      <c r="M906" s="1" t="e">
        <f ca="1"/>
        <v>#NAME?</v>
      </c>
      <c r="N906" s="9" t="e">
        <f ca="1"/>
        <v>#NAME?</v>
      </c>
      <c r="O906" s="1"/>
      <c r="P906" s="1" t="e">
        <f ca="1"/>
        <v>#NAME?</v>
      </c>
      <c r="Q906" s="1"/>
      <c r="R906" s="1"/>
    </row>
    <row r="907" spans="12:18" x14ac:dyDescent="0.2">
      <c r="L907" s="1" t="e">
        <f ca="1"/>
        <v>#NAME?</v>
      </c>
      <c r="M907" s="1" t="e">
        <f ca="1"/>
        <v>#NAME?</v>
      </c>
      <c r="N907" s="9" t="e">
        <f ca="1"/>
        <v>#NAME?</v>
      </c>
      <c r="O907" s="1"/>
      <c r="P907" s="1" t="e">
        <f ca="1"/>
        <v>#NAME?</v>
      </c>
      <c r="Q907" s="1"/>
      <c r="R907" s="1"/>
    </row>
    <row r="908" spans="12:18" x14ac:dyDescent="0.2">
      <c r="L908" s="1" t="e">
        <f ca="1"/>
        <v>#NAME?</v>
      </c>
      <c r="M908" s="1" t="e">
        <f ca="1"/>
        <v>#NAME?</v>
      </c>
      <c r="N908" s="9" t="e">
        <f ca="1"/>
        <v>#NAME?</v>
      </c>
      <c r="O908" s="1"/>
      <c r="P908" s="1" t="e">
        <f ca="1"/>
        <v>#NAME?</v>
      </c>
      <c r="Q908" s="1"/>
      <c r="R908" s="1"/>
    </row>
    <row r="909" spans="12:18" x14ac:dyDescent="0.2">
      <c r="L909" s="1" t="e">
        <f ca="1"/>
        <v>#NAME?</v>
      </c>
      <c r="M909" s="1" t="e">
        <f ca="1"/>
        <v>#NAME?</v>
      </c>
      <c r="N909" s="9" t="e">
        <f ca="1"/>
        <v>#NAME?</v>
      </c>
      <c r="O909" s="1"/>
      <c r="P909" s="1" t="e">
        <f ca="1"/>
        <v>#NAME?</v>
      </c>
      <c r="Q909" s="1"/>
      <c r="R909" s="1"/>
    </row>
    <row r="910" spans="12:18" x14ac:dyDescent="0.2">
      <c r="L910" s="1" t="e">
        <f ca="1"/>
        <v>#NAME?</v>
      </c>
      <c r="M910" s="1" t="e">
        <f ca="1"/>
        <v>#NAME?</v>
      </c>
      <c r="N910" s="9" t="e">
        <f ca="1"/>
        <v>#NAME?</v>
      </c>
      <c r="O910" s="1"/>
      <c r="P910" s="1" t="e">
        <f ca="1"/>
        <v>#NAME?</v>
      </c>
      <c r="Q910" s="1"/>
      <c r="R910" s="1"/>
    </row>
    <row r="911" spans="12:18" x14ac:dyDescent="0.2">
      <c r="L911" s="1" t="e">
        <f ca="1"/>
        <v>#NAME?</v>
      </c>
      <c r="M911" s="1" t="e">
        <f ca="1"/>
        <v>#NAME?</v>
      </c>
      <c r="N911" s="9" t="e">
        <f ca="1"/>
        <v>#NAME?</v>
      </c>
      <c r="O911" s="1"/>
      <c r="P911" s="1" t="e">
        <f ca="1"/>
        <v>#NAME?</v>
      </c>
      <c r="Q911" s="1"/>
      <c r="R911" s="1"/>
    </row>
    <row r="912" spans="12:18" x14ac:dyDescent="0.2">
      <c r="L912" s="1" t="e">
        <f ca="1"/>
        <v>#NAME?</v>
      </c>
      <c r="M912" s="1" t="e">
        <f ca="1"/>
        <v>#NAME?</v>
      </c>
      <c r="N912" s="9" t="e">
        <f ca="1"/>
        <v>#NAME?</v>
      </c>
      <c r="O912" s="1"/>
      <c r="P912" s="1" t="e">
        <f ca="1"/>
        <v>#NAME?</v>
      </c>
      <c r="Q912" s="1"/>
      <c r="R912" s="1"/>
    </row>
    <row r="913" spans="12:18" x14ac:dyDescent="0.2">
      <c r="L913" s="1" t="e">
        <f ca="1"/>
        <v>#NAME?</v>
      </c>
      <c r="M913" s="1" t="e">
        <f ca="1"/>
        <v>#NAME?</v>
      </c>
      <c r="N913" s="9" t="e">
        <f ca="1"/>
        <v>#NAME?</v>
      </c>
      <c r="O913" s="1"/>
      <c r="P913" s="1" t="e">
        <f ca="1"/>
        <v>#NAME?</v>
      </c>
      <c r="Q913" s="1"/>
      <c r="R913" s="1"/>
    </row>
    <row r="914" spans="12:18" x14ac:dyDescent="0.2">
      <c r="L914" s="1" t="e">
        <f ca="1"/>
        <v>#NAME?</v>
      </c>
      <c r="M914" s="1" t="e">
        <f ca="1"/>
        <v>#NAME?</v>
      </c>
      <c r="N914" s="9" t="e">
        <f ca="1"/>
        <v>#NAME?</v>
      </c>
      <c r="O914" s="1"/>
      <c r="P914" s="1" t="e">
        <f ca="1"/>
        <v>#NAME?</v>
      </c>
      <c r="Q914" s="1"/>
      <c r="R914" s="1"/>
    </row>
    <row r="915" spans="12:18" x14ac:dyDescent="0.2">
      <c r="L915" s="1" t="e">
        <f ca="1"/>
        <v>#NAME?</v>
      </c>
      <c r="M915" s="1" t="e">
        <f ca="1"/>
        <v>#NAME?</v>
      </c>
      <c r="N915" s="9" t="e">
        <f ca="1"/>
        <v>#NAME?</v>
      </c>
      <c r="O915" s="1"/>
      <c r="P915" s="1" t="e">
        <f ca="1"/>
        <v>#NAME?</v>
      </c>
      <c r="Q915" s="1"/>
      <c r="R915" s="1"/>
    </row>
    <row r="916" spans="12:18" x14ac:dyDescent="0.2">
      <c r="L916" s="1" t="e">
        <f ca="1"/>
        <v>#NAME?</v>
      </c>
      <c r="M916" s="1" t="e">
        <f ca="1"/>
        <v>#NAME?</v>
      </c>
      <c r="N916" s="9" t="e">
        <f ca="1"/>
        <v>#NAME?</v>
      </c>
      <c r="O916" s="1"/>
      <c r="P916" s="1" t="e">
        <f ca="1"/>
        <v>#NAME?</v>
      </c>
      <c r="Q916" s="1"/>
      <c r="R916" s="1"/>
    </row>
    <row r="917" spans="12:18" x14ac:dyDescent="0.2">
      <c r="L917" s="1" t="e">
        <f ca="1"/>
        <v>#NAME?</v>
      </c>
      <c r="M917" s="1" t="e">
        <f ca="1"/>
        <v>#NAME?</v>
      </c>
      <c r="N917" s="9" t="e">
        <f ca="1"/>
        <v>#NAME?</v>
      </c>
      <c r="O917" s="1"/>
      <c r="P917" s="1" t="e">
        <f ca="1"/>
        <v>#NAME?</v>
      </c>
      <c r="Q917" s="1"/>
      <c r="R917" s="1"/>
    </row>
    <row r="918" spans="12:18" x14ac:dyDescent="0.2">
      <c r="L918" s="1" t="e">
        <f ca="1"/>
        <v>#NAME?</v>
      </c>
      <c r="M918" s="1" t="e">
        <f ca="1"/>
        <v>#NAME?</v>
      </c>
      <c r="N918" s="9" t="e">
        <f ca="1"/>
        <v>#NAME?</v>
      </c>
      <c r="O918" s="1"/>
      <c r="P918" s="1" t="e">
        <f ca="1"/>
        <v>#NAME?</v>
      </c>
      <c r="Q918" s="1"/>
      <c r="R918" s="1"/>
    </row>
    <row r="919" spans="12:18" x14ac:dyDescent="0.2">
      <c r="L919" s="1" t="e">
        <f ca="1"/>
        <v>#NAME?</v>
      </c>
      <c r="M919" s="1" t="e">
        <f ca="1"/>
        <v>#NAME?</v>
      </c>
      <c r="N919" s="9" t="e">
        <f ca="1"/>
        <v>#NAME?</v>
      </c>
      <c r="O919" s="1"/>
      <c r="P919" s="1" t="e">
        <f ca="1"/>
        <v>#NAME?</v>
      </c>
      <c r="Q919" s="1"/>
      <c r="R919" s="1"/>
    </row>
    <row r="920" spans="12:18" x14ac:dyDescent="0.2">
      <c r="L920" s="1" t="e">
        <f ca="1"/>
        <v>#NAME?</v>
      </c>
      <c r="M920" s="1" t="e">
        <f ca="1"/>
        <v>#NAME?</v>
      </c>
      <c r="N920" s="9" t="e">
        <f ca="1"/>
        <v>#NAME?</v>
      </c>
      <c r="O920" s="1"/>
      <c r="P920" s="1" t="e">
        <f ca="1"/>
        <v>#NAME?</v>
      </c>
      <c r="Q920" s="1"/>
      <c r="R920" s="1"/>
    </row>
    <row r="921" spans="12:18" x14ac:dyDescent="0.2">
      <c r="L921" s="1" t="e">
        <f ca="1"/>
        <v>#NAME?</v>
      </c>
      <c r="M921" s="1" t="e">
        <f ca="1"/>
        <v>#NAME?</v>
      </c>
      <c r="N921" s="9" t="e">
        <f ca="1"/>
        <v>#NAME?</v>
      </c>
      <c r="O921" s="1"/>
      <c r="P921" s="1" t="e">
        <f ca="1"/>
        <v>#NAME?</v>
      </c>
      <c r="Q921" s="1"/>
      <c r="R921" s="1"/>
    </row>
    <row r="922" spans="12:18" x14ac:dyDescent="0.2">
      <c r="L922" s="1" t="e">
        <f ca="1"/>
        <v>#NAME?</v>
      </c>
      <c r="M922" s="1" t="e">
        <f ca="1"/>
        <v>#NAME?</v>
      </c>
      <c r="N922" s="9" t="e">
        <f ca="1"/>
        <v>#NAME?</v>
      </c>
      <c r="O922" s="1"/>
      <c r="P922" s="1" t="e">
        <f ca="1"/>
        <v>#NAME?</v>
      </c>
      <c r="Q922" s="1"/>
      <c r="R922" s="1"/>
    </row>
    <row r="923" spans="12:18" x14ac:dyDescent="0.2">
      <c r="L923" s="1" t="e">
        <f ca="1"/>
        <v>#NAME?</v>
      </c>
      <c r="M923" s="1" t="e">
        <f ca="1"/>
        <v>#NAME?</v>
      </c>
      <c r="N923" s="9" t="e">
        <f ca="1"/>
        <v>#NAME?</v>
      </c>
      <c r="O923" s="1"/>
      <c r="P923" s="1" t="e">
        <f ca="1"/>
        <v>#NAME?</v>
      </c>
      <c r="Q923" s="1"/>
      <c r="R923" s="1"/>
    </row>
    <row r="924" spans="12:18" x14ac:dyDescent="0.2">
      <c r="L924" s="1" t="e">
        <f ca="1"/>
        <v>#NAME?</v>
      </c>
      <c r="M924" s="1" t="e">
        <f ca="1"/>
        <v>#NAME?</v>
      </c>
      <c r="N924" s="9" t="e">
        <f ca="1"/>
        <v>#NAME?</v>
      </c>
      <c r="O924" s="1"/>
      <c r="P924" s="1" t="e">
        <f ca="1"/>
        <v>#NAME?</v>
      </c>
      <c r="Q924" s="1"/>
      <c r="R924" s="1"/>
    </row>
    <row r="925" spans="12:18" x14ac:dyDescent="0.2">
      <c r="L925" s="1" t="e">
        <f ca="1"/>
        <v>#NAME?</v>
      </c>
      <c r="M925" s="1" t="e">
        <f ca="1"/>
        <v>#NAME?</v>
      </c>
      <c r="N925" s="9" t="e">
        <f ca="1"/>
        <v>#NAME?</v>
      </c>
      <c r="O925" s="1"/>
      <c r="P925" s="1" t="e">
        <f ca="1"/>
        <v>#NAME?</v>
      </c>
      <c r="Q925" s="1"/>
      <c r="R925" s="1"/>
    </row>
    <row r="926" spans="12:18" x14ac:dyDescent="0.2">
      <c r="L926" s="1" t="e">
        <f ca="1"/>
        <v>#NAME?</v>
      </c>
      <c r="M926" s="1" t="e">
        <f ca="1"/>
        <v>#NAME?</v>
      </c>
      <c r="N926" s="9" t="e">
        <f ca="1"/>
        <v>#NAME?</v>
      </c>
      <c r="O926" s="1"/>
      <c r="P926" s="1" t="e">
        <f ca="1"/>
        <v>#NAME?</v>
      </c>
      <c r="Q926" s="1"/>
      <c r="R926" s="1"/>
    </row>
    <row r="927" spans="12:18" x14ac:dyDescent="0.2">
      <c r="L927" s="1" t="e">
        <f ca="1"/>
        <v>#NAME?</v>
      </c>
      <c r="M927" s="1" t="e">
        <f ca="1"/>
        <v>#NAME?</v>
      </c>
      <c r="N927" s="9" t="e">
        <f ca="1"/>
        <v>#NAME?</v>
      </c>
      <c r="O927" s="1"/>
      <c r="P927" s="1" t="e">
        <f ca="1"/>
        <v>#NAME?</v>
      </c>
      <c r="Q927" s="1"/>
      <c r="R927" s="1"/>
    </row>
    <row r="928" spans="12:18" x14ac:dyDescent="0.2">
      <c r="L928" s="1" t="e">
        <f ca="1"/>
        <v>#NAME?</v>
      </c>
      <c r="M928" s="1" t="e">
        <f ca="1"/>
        <v>#NAME?</v>
      </c>
      <c r="N928" s="9" t="e">
        <f ca="1"/>
        <v>#NAME?</v>
      </c>
      <c r="O928" s="1"/>
      <c r="P928" s="1" t="e">
        <f ca="1"/>
        <v>#NAME?</v>
      </c>
      <c r="Q928" s="1"/>
      <c r="R928" s="1"/>
    </row>
    <row r="929" spans="12:18" x14ac:dyDescent="0.2">
      <c r="L929" s="1" t="e">
        <f ca="1"/>
        <v>#NAME?</v>
      </c>
      <c r="M929" s="1" t="e">
        <f ca="1"/>
        <v>#NAME?</v>
      </c>
      <c r="N929" s="9" t="e">
        <f ca="1"/>
        <v>#NAME?</v>
      </c>
      <c r="O929" s="1"/>
      <c r="P929" s="1" t="e">
        <f ca="1"/>
        <v>#NAME?</v>
      </c>
      <c r="Q929" s="1"/>
      <c r="R929" s="1"/>
    </row>
    <row r="930" spans="12:18" x14ac:dyDescent="0.2">
      <c r="L930" s="1" t="e">
        <f ca="1"/>
        <v>#NAME?</v>
      </c>
      <c r="M930" s="1" t="e">
        <f ca="1"/>
        <v>#NAME?</v>
      </c>
      <c r="N930" s="9" t="e">
        <f ca="1"/>
        <v>#NAME?</v>
      </c>
      <c r="O930" s="1"/>
      <c r="P930" s="1" t="e">
        <f ca="1"/>
        <v>#NAME?</v>
      </c>
      <c r="Q930" s="1"/>
      <c r="R930" s="1"/>
    </row>
    <row r="931" spans="12:18" x14ac:dyDescent="0.2">
      <c r="L931" s="1" t="e">
        <f ca="1"/>
        <v>#NAME?</v>
      </c>
      <c r="M931" s="1" t="e">
        <f ca="1"/>
        <v>#NAME?</v>
      </c>
      <c r="N931" s="9" t="e">
        <f ca="1"/>
        <v>#NAME?</v>
      </c>
      <c r="O931" s="1"/>
      <c r="P931" s="1" t="e">
        <f ca="1"/>
        <v>#NAME?</v>
      </c>
      <c r="Q931" s="1"/>
      <c r="R931" s="1"/>
    </row>
    <row r="932" spans="12:18" x14ac:dyDescent="0.2">
      <c r="L932" s="1" t="e">
        <f ca="1"/>
        <v>#NAME?</v>
      </c>
      <c r="M932" s="1" t="e">
        <f ca="1"/>
        <v>#NAME?</v>
      </c>
      <c r="N932" s="9" t="e">
        <f ca="1"/>
        <v>#NAME?</v>
      </c>
      <c r="O932" s="1"/>
      <c r="P932" s="1" t="e">
        <f ca="1"/>
        <v>#NAME?</v>
      </c>
      <c r="Q932" s="1"/>
      <c r="R932" s="1"/>
    </row>
    <row r="933" spans="12:18" x14ac:dyDescent="0.2">
      <c r="L933" s="1" t="e">
        <f ca="1"/>
        <v>#NAME?</v>
      </c>
      <c r="M933" s="1" t="e">
        <f ca="1"/>
        <v>#NAME?</v>
      </c>
      <c r="N933" s="9" t="e">
        <f ca="1"/>
        <v>#NAME?</v>
      </c>
      <c r="O933" s="1"/>
      <c r="P933" s="1" t="e">
        <f ca="1"/>
        <v>#NAME?</v>
      </c>
      <c r="Q933" s="1"/>
      <c r="R933" s="1"/>
    </row>
    <row r="934" spans="12:18" x14ac:dyDescent="0.2">
      <c r="L934" s="1" t="e">
        <f ca="1"/>
        <v>#NAME?</v>
      </c>
      <c r="M934" s="1" t="e">
        <f ca="1"/>
        <v>#NAME?</v>
      </c>
      <c r="N934" s="9" t="e">
        <f ca="1"/>
        <v>#NAME?</v>
      </c>
      <c r="O934" s="1"/>
      <c r="P934" s="1" t="e">
        <f ca="1"/>
        <v>#NAME?</v>
      </c>
      <c r="Q934" s="1"/>
      <c r="R934" s="1"/>
    </row>
    <row r="935" spans="12:18" x14ac:dyDescent="0.2">
      <c r="L935" s="1" t="e">
        <f ca="1"/>
        <v>#NAME?</v>
      </c>
      <c r="M935" s="1" t="e">
        <f ca="1"/>
        <v>#NAME?</v>
      </c>
      <c r="N935" s="9" t="e">
        <f ca="1"/>
        <v>#NAME?</v>
      </c>
      <c r="O935" s="1"/>
      <c r="P935" s="1" t="e">
        <f ca="1"/>
        <v>#NAME?</v>
      </c>
      <c r="Q935" s="1"/>
      <c r="R935" s="1"/>
    </row>
    <row r="936" spans="12:18" x14ac:dyDescent="0.2">
      <c r="L936" s="1" t="e">
        <f ca="1"/>
        <v>#NAME?</v>
      </c>
      <c r="M936" s="1" t="e">
        <f ca="1"/>
        <v>#NAME?</v>
      </c>
      <c r="N936" s="9" t="e">
        <f ca="1"/>
        <v>#NAME?</v>
      </c>
      <c r="O936" s="1"/>
      <c r="P936" s="1" t="e">
        <f ca="1"/>
        <v>#NAME?</v>
      </c>
      <c r="Q936" s="1"/>
      <c r="R936" s="1"/>
    </row>
    <row r="937" spans="12:18" x14ac:dyDescent="0.2">
      <c r="L937" s="1" t="e">
        <f ca="1"/>
        <v>#NAME?</v>
      </c>
      <c r="M937" s="1" t="e">
        <f ca="1"/>
        <v>#NAME?</v>
      </c>
      <c r="N937" s="9" t="e">
        <f ca="1"/>
        <v>#NAME?</v>
      </c>
      <c r="O937" s="1"/>
      <c r="P937" s="1" t="e">
        <f ca="1"/>
        <v>#NAME?</v>
      </c>
      <c r="Q937" s="1"/>
      <c r="R937" s="1"/>
    </row>
    <row r="938" spans="12:18" x14ac:dyDescent="0.2">
      <c r="L938" s="1" t="e">
        <f ca="1"/>
        <v>#NAME?</v>
      </c>
      <c r="M938" s="1" t="e">
        <f ca="1"/>
        <v>#NAME?</v>
      </c>
      <c r="N938" s="9" t="e">
        <f ca="1"/>
        <v>#NAME?</v>
      </c>
      <c r="O938" s="1"/>
      <c r="P938" s="1" t="e">
        <f ca="1"/>
        <v>#NAME?</v>
      </c>
      <c r="Q938" s="1"/>
      <c r="R938" s="1"/>
    </row>
    <row r="939" spans="12:18" x14ac:dyDescent="0.2">
      <c r="L939" s="1" t="e">
        <f ca="1"/>
        <v>#NAME?</v>
      </c>
      <c r="M939" s="1" t="e">
        <f ca="1"/>
        <v>#NAME?</v>
      </c>
      <c r="N939" s="9" t="e">
        <f ca="1"/>
        <v>#NAME?</v>
      </c>
      <c r="O939" s="1"/>
      <c r="P939" s="1" t="e">
        <f ca="1"/>
        <v>#NAME?</v>
      </c>
      <c r="Q939" s="1"/>
      <c r="R939" s="1"/>
    </row>
    <row r="940" spans="12:18" x14ac:dyDescent="0.2">
      <c r="L940" s="1" t="e">
        <f ca="1"/>
        <v>#NAME?</v>
      </c>
      <c r="M940" s="1" t="e">
        <f ca="1"/>
        <v>#NAME?</v>
      </c>
      <c r="N940" s="9" t="e">
        <f ca="1"/>
        <v>#NAME?</v>
      </c>
      <c r="O940" s="1"/>
      <c r="P940" s="1" t="e">
        <f ca="1"/>
        <v>#NAME?</v>
      </c>
      <c r="Q940" s="1"/>
      <c r="R940" s="1"/>
    </row>
    <row r="941" spans="12:18" x14ac:dyDescent="0.2">
      <c r="L941" s="1" t="e">
        <f ca="1"/>
        <v>#NAME?</v>
      </c>
      <c r="M941" s="1" t="e">
        <f ca="1"/>
        <v>#NAME?</v>
      </c>
      <c r="N941" s="9" t="e">
        <f ca="1"/>
        <v>#NAME?</v>
      </c>
      <c r="O941" s="1"/>
      <c r="P941" s="1" t="e">
        <f ca="1"/>
        <v>#NAME?</v>
      </c>
      <c r="Q941" s="1"/>
      <c r="R941" s="1"/>
    </row>
    <row r="942" spans="12:18" x14ac:dyDescent="0.2">
      <c r="L942" s="1" t="e">
        <f ca="1"/>
        <v>#NAME?</v>
      </c>
      <c r="M942" s="1" t="e">
        <f ca="1"/>
        <v>#NAME?</v>
      </c>
      <c r="N942" s="9" t="e">
        <f ca="1"/>
        <v>#NAME?</v>
      </c>
      <c r="O942" s="1"/>
      <c r="P942" s="1" t="e">
        <f ca="1"/>
        <v>#NAME?</v>
      </c>
      <c r="Q942" s="1"/>
      <c r="R942" s="1"/>
    </row>
    <row r="943" spans="12:18" x14ac:dyDescent="0.2">
      <c r="L943" s="1" t="e">
        <f ca="1"/>
        <v>#NAME?</v>
      </c>
      <c r="M943" s="1" t="e">
        <f ca="1"/>
        <v>#NAME?</v>
      </c>
      <c r="N943" s="9" t="e">
        <f ca="1"/>
        <v>#NAME?</v>
      </c>
      <c r="O943" s="1"/>
      <c r="P943" s="1" t="e">
        <f ca="1"/>
        <v>#NAME?</v>
      </c>
      <c r="Q943" s="1"/>
      <c r="R943" s="1"/>
    </row>
    <row r="944" spans="12:18" x14ac:dyDescent="0.2">
      <c r="L944" s="1" t="e">
        <f ca="1"/>
        <v>#NAME?</v>
      </c>
      <c r="M944" s="1" t="e">
        <f ca="1"/>
        <v>#NAME?</v>
      </c>
      <c r="N944" s="9" t="e">
        <f ca="1"/>
        <v>#NAME?</v>
      </c>
      <c r="O944" s="1"/>
      <c r="P944" s="1" t="e">
        <f ca="1"/>
        <v>#NAME?</v>
      </c>
      <c r="Q944" s="1"/>
      <c r="R944" s="1"/>
    </row>
    <row r="945" spans="12:18" x14ac:dyDescent="0.2">
      <c r="L945" s="1" t="e">
        <f ca="1"/>
        <v>#NAME?</v>
      </c>
      <c r="M945" s="1" t="e">
        <f ca="1"/>
        <v>#NAME?</v>
      </c>
      <c r="N945" s="9" t="e">
        <f ca="1"/>
        <v>#NAME?</v>
      </c>
      <c r="O945" s="1"/>
      <c r="P945" s="1" t="e">
        <f ca="1"/>
        <v>#NAME?</v>
      </c>
      <c r="Q945" s="1"/>
      <c r="R945" s="1"/>
    </row>
    <row r="946" spans="12:18" x14ac:dyDescent="0.2">
      <c r="L946" s="1" t="e">
        <f ca="1"/>
        <v>#NAME?</v>
      </c>
      <c r="M946" s="1" t="e">
        <f ca="1"/>
        <v>#NAME?</v>
      </c>
      <c r="N946" s="9" t="e">
        <f ca="1"/>
        <v>#NAME?</v>
      </c>
      <c r="O946" s="1"/>
      <c r="P946" s="1" t="e">
        <f ca="1"/>
        <v>#NAME?</v>
      </c>
      <c r="Q946" s="1"/>
      <c r="R946" s="1"/>
    </row>
    <row r="947" spans="12:18" x14ac:dyDescent="0.2">
      <c r="L947" s="1" t="e">
        <f ca="1"/>
        <v>#NAME?</v>
      </c>
      <c r="M947" s="1" t="e">
        <f ca="1"/>
        <v>#NAME?</v>
      </c>
      <c r="N947" s="9" t="e">
        <f ca="1"/>
        <v>#NAME?</v>
      </c>
      <c r="O947" s="1"/>
      <c r="P947" s="1" t="e">
        <f ca="1"/>
        <v>#NAME?</v>
      </c>
      <c r="Q947" s="1"/>
      <c r="R947" s="1"/>
    </row>
    <row r="948" spans="12:18" x14ac:dyDescent="0.2">
      <c r="L948" s="1" t="e">
        <f ca="1"/>
        <v>#NAME?</v>
      </c>
      <c r="M948" s="1" t="e">
        <f ca="1"/>
        <v>#NAME?</v>
      </c>
      <c r="N948" s="9" t="e">
        <f ca="1"/>
        <v>#NAME?</v>
      </c>
      <c r="O948" s="1"/>
      <c r="P948" s="1" t="e">
        <f ca="1"/>
        <v>#NAME?</v>
      </c>
      <c r="Q948" s="1"/>
      <c r="R948" s="1"/>
    </row>
    <row r="949" spans="12:18" x14ac:dyDescent="0.2">
      <c r="L949" s="1" t="e">
        <f ca="1"/>
        <v>#NAME?</v>
      </c>
      <c r="M949" s="1" t="e">
        <f ca="1"/>
        <v>#NAME?</v>
      </c>
      <c r="N949" s="9" t="e">
        <f ca="1"/>
        <v>#NAME?</v>
      </c>
      <c r="O949" s="1"/>
      <c r="P949" s="1" t="e">
        <f ca="1"/>
        <v>#NAME?</v>
      </c>
      <c r="Q949" s="1"/>
      <c r="R949" s="1"/>
    </row>
    <row r="950" spans="12:18" x14ac:dyDescent="0.2">
      <c r="L950" s="1" t="e">
        <f ca="1"/>
        <v>#NAME?</v>
      </c>
      <c r="M950" s="1" t="e">
        <f ca="1"/>
        <v>#NAME?</v>
      </c>
      <c r="N950" s="9" t="e">
        <f ca="1"/>
        <v>#NAME?</v>
      </c>
      <c r="O950" s="1"/>
      <c r="P950" s="1" t="e">
        <f ca="1"/>
        <v>#NAME?</v>
      </c>
      <c r="Q950" s="1"/>
      <c r="R950" s="1"/>
    </row>
    <row r="951" spans="12:18" x14ac:dyDescent="0.2">
      <c r="L951" s="1" t="e">
        <f ca="1"/>
        <v>#NAME?</v>
      </c>
      <c r="M951" s="1" t="e">
        <f ca="1"/>
        <v>#NAME?</v>
      </c>
      <c r="N951" s="9" t="e">
        <f ca="1"/>
        <v>#NAME?</v>
      </c>
      <c r="O951" s="1"/>
      <c r="P951" s="1" t="e">
        <f ca="1"/>
        <v>#NAME?</v>
      </c>
      <c r="Q951" s="1"/>
      <c r="R951" s="1"/>
    </row>
    <row r="952" spans="12:18" x14ac:dyDescent="0.2">
      <c r="L952" s="1" t="e">
        <f ca="1"/>
        <v>#NAME?</v>
      </c>
      <c r="M952" s="1" t="e">
        <f ca="1"/>
        <v>#NAME?</v>
      </c>
      <c r="N952" s="9" t="e">
        <f ca="1"/>
        <v>#NAME?</v>
      </c>
      <c r="O952" s="1"/>
      <c r="P952" s="1" t="e">
        <f ca="1"/>
        <v>#NAME?</v>
      </c>
      <c r="Q952" s="1"/>
      <c r="R952" s="1"/>
    </row>
    <row r="953" spans="12:18" x14ac:dyDescent="0.2">
      <c r="L953" s="1" t="e">
        <f ca="1"/>
        <v>#NAME?</v>
      </c>
      <c r="M953" s="1" t="e">
        <f ca="1"/>
        <v>#NAME?</v>
      </c>
      <c r="N953" s="9" t="e">
        <f ca="1"/>
        <v>#NAME?</v>
      </c>
      <c r="O953" s="1"/>
      <c r="P953" s="1" t="e">
        <f ca="1"/>
        <v>#NAME?</v>
      </c>
      <c r="Q953" s="1"/>
      <c r="R953" s="1"/>
    </row>
    <row r="954" spans="12:18" x14ac:dyDescent="0.2">
      <c r="L954" s="1" t="e">
        <f ca="1"/>
        <v>#NAME?</v>
      </c>
      <c r="M954" s="1" t="e">
        <f ca="1"/>
        <v>#NAME?</v>
      </c>
      <c r="N954" s="9" t="e">
        <f ca="1"/>
        <v>#NAME?</v>
      </c>
      <c r="O954" s="1"/>
      <c r="P954" s="1" t="e">
        <f ca="1"/>
        <v>#NAME?</v>
      </c>
      <c r="Q954" s="1"/>
      <c r="R954" s="1"/>
    </row>
    <row r="955" spans="12:18" x14ac:dyDescent="0.2">
      <c r="L955" s="1" t="e">
        <f ca="1"/>
        <v>#NAME?</v>
      </c>
      <c r="M955" s="1" t="e">
        <f ca="1"/>
        <v>#NAME?</v>
      </c>
      <c r="N955" s="9" t="e">
        <f ca="1"/>
        <v>#NAME?</v>
      </c>
      <c r="O955" s="1"/>
      <c r="P955" s="1" t="e">
        <f ca="1"/>
        <v>#NAME?</v>
      </c>
      <c r="Q955" s="1"/>
      <c r="R955" s="1"/>
    </row>
    <row r="956" spans="12:18" x14ac:dyDescent="0.2">
      <c r="L956" s="1" t="e">
        <f ca="1"/>
        <v>#NAME?</v>
      </c>
      <c r="M956" s="1" t="e">
        <f ca="1"/>
        <v>#NAME?</v>
      </c>
      <c r="N956" s="9" t="e">
        <f ca="1"/>
        <v>#NAME?</v>
      </c>
      <c r="O956" s="1"/>
      <c r="P956" s="1" t="e">
        <f ca="1"/>
        <v>#NAME?</v>
      </c>
      <c r="Q956" s="1"/>
      <c r="R956" s="1"/>
    </row>
    <row r="957" spans="12:18" x14ac:dyDescent="0.2">
      <c r="L957" s="1" t="e">
        <f ca="1"/>
        <v>#NAME?</v>
      </c>
      <c r="M957" s="1" t="e">
        <f ca="1"/>
        <v>#NAME?</v>
      </c>
      <c r="N957" s="9" t="e">
        <f ca="1"/>
        <v>#NAME?</v>
      </c>
      <c r="O957" s="1"/>
      <c r="P957" s="1" t="e">
        <f ca="1"/>
        <v>#NAME?</v>
      </c>
      <c r="Q957" s="1"/>
      <c r="R957" s="1"/>
    </row>
    <row r="958" spans="12:18" x14ac:dyDescent="0.2">
      <c r="L958" s="1" t="e">
        <f ca="1"/>
        <v>#NAME?</v>
      </c>
      <c r="M958" s="1" t="e">
        <f ca="1"/>
        <v>#NAME?</v>
      </c>
      <c r="N958" s="9" t="e">
        <f ca="1"/>
        <v>#NAME?</v>
      </c>
      <c r="O958" s="1"/>
      <c r="P958" s="1" t="e">
        <f ca="1"/>
        <v>#NAME?</v>
      </c>
      <c r="Q958" s="1"/>
      <c r="R958" s="1"/>
    </row>
    <row r="959" spans="12:18" x14ac:dyDescent="0.2">
      <c r="L959" s="1" t="e">
        <f ca="1"/>
        <v>#NAME?</v>
      </c>
      <c r="M959" s="1" t="e">
        <f ca="1"/>
        <v>#NAME?</v>
      </c>
      <c r="N959" s="9" t="e">
        <f ca="1"/>
        <v>#NAME?</v>
      </c>
      <c r="O959" s="1"/>
      <c r="P959" s="1" t="e">
        <f ca="1"/>
        <v>#NAME?</v>
      </c>
      <c r="Q959" s="1"/>
      <c r="R959" s="1"/>
    </row>
    <row r="960" spans="12:18" x14ac:dyDescent="0.2">
      <c r="L960" s="1" t="e">
        <f ca="1"/>
        <v>#NAME?</v>
      </c>
      <c r="M960" s="1" t="e">
        <f ca="1"/>
        <v>#NAME?</v>
      </c>
      <c r="N960" s="9" t="e">
        <f ca="1"/>
        <v>#NAME?</v>
      </c>
      <c r="O960" s="1"/>
      <c r="P960" s="1" t="e">
        <f ca="1"/>
        <v>#NAME?</v>
      </c>
      <c r="Q960" s="1"/>
      <c r="R960" s="1"/>
    </row>
    <row r="961" spans="12:18" x14ac:dyDescent="0.2">
      <c r="L961" s="1" t="e">
        <f ca="1"/>
        <v>#NAME?</v>
      </c>
      <c r="M961" s="1" t="e">
        <f ca="1"/>
        <v>#NAME?</v>
      </c>
      <c r="N961" s="9" t="e">
        <f ca="1"/>
        <v>#NAME?</v>
      </c>
      <c r="O961" s="1"/>
      <c r="P961" s="1" t="e">
        <f ca="1"/>
        <v>#NAME?</v>
      </c>
      <c r="Q961" s="1"/>
      <c r="R961" s="1"/>
    </row>
    <row r="962" spans="12:18" x14ac:dyDescent="0.2">
      <c r="L962" s="1" t="e">
        <f ca="1"/>
        <v>#NAME?</v>
      </c>
      <c r="M962" s="1" t="e">
        <f ca="1"/>
        <v>#NAME?</v>
      </c>
      <c r="N962" s="9" t="e">
        <f ca="1"/>
        <v>#NAME?</v>
      </c>
      <c r="O962" s="1"/>
      <c r="P962" s="1" t="e">
        <f ca="1"/>
        <v>#NAME?</v>
      </c>
      <c r="Q962" s="1"/>
      <c r="R962" s="1"/>
    </row>
    <row r="963" spans="12:18" x14ac:dyDescent="0.2">
      <c r="L963" s="1" t="e">
        <f ca="1"/>
        <v>#NAME?</v>
      </c>
      <c r="M963" s="1" t="e">
        <f ca="1"/>
        <v>#NAME?</v>
      </c>
      <c r="N963" s="9" t="e">
        <f ca="1"/>
        <v>#NAME?</v>
      </c>
      <c r="O963" s="1"/>
      <c r="P963" s="1" t="e">
        <f ca="1"/>
        <v>#NAME?</v>
      </c>
      <c r="Q963" s="1"/>
      <c r="R963" s="1"/>
    </row>
    <row r="964" spans="12:18" x14ac:dyDescent="0.2">
      <c r="L964" s="1" t="e">
        <f ca="1"/>
        <v>#NAME?</v>
      </c>
      <c r="M964" s="1" t="e">
        <f ca="1"/>
        <v>#NAME?</v>
      </c>
      <c r="N964" s="9" t="e">
        <f ca="1"/>
        <v>#NAME?</v>
      </c>
      <c r="O964" s="1"/>
      <c r="P964" s="1" t="e">
        <f ca="1"/>
        <v>#NAME?</v>
      </c>
      <c r="Q964" s="1"/>
      <c r="R964" s="1"/>
    </row>
    <row r="965" spans="12:18" x14ac:dyDescent="0.2">
      <c r="L965" s="1" t="e">
        <f ca="1"/>
        <v>#NAME?</v>
      </c>
      <c r="M965" s="1" t="e">
        <f ca="1"/>
        <v>#NAME?</v>
      </c>
      <c r="N965" s="9" t="e">
        <f ca="1"/>
        <v>#NAME?</v>
      </c>
      <c r="O965" s="1"/>
      <c r="P965" s="1" t="e">
        <f ca="1"/>
        <v>#NAME?</v>
      </c>
      <c r="Q965" s="1"/>
      <c r="R965" s="1"/>
    </row>
    <row r="966" spans="12:18" x14ac:dyDescent="0.2">
      <c r="L966" s="1" t="e">
        <f ca="1"/>
        <v>#NAME?</v>
      </c>
      <c r="M966" s="1" t="e">
        <f ca="1"/>
        <v>#NAME?</v>
      </c>
      <c r="N966" s="9" t="e">
        <f ca="1"/>
        <v>#NAME?</v>
      </c>
      <c r="O966" s="1"/>
      <c r="P966" s="1" t="e">
        <f ca="1"/>
        <v>#NAME?</v>
      </c>
      <c r="Q966" s="1"/>
      <c r="R966" s="1"/>
    </row>
    <row r="967" spans="12:18" x14ac:dyDescent="0.2">
      <c r="L967" s="1" t="e">
        <f ca="1"/>
        <v>#NAME?</v>
      </c>
      <c r="M967" s="1" t="e">
        <f ca="1"/>
        <v>#NAME?</v>
      </c>
      <c r="N967" s="9" t="e">
        <f ca="1"/>
        <v>#NAME?</v>
      </c>
      <c r="O967" s="1"/>
      <c r="P967" s="1" t="e">
        <f ca="1"/>
        <v>#NAME?</v>
      </c>
      <c r="Q967" s="1"/>
      <c r="R967" s="1"/>
    </row>
    <row r="968" spans="12:18" x14ac:dyDescent="0.2">
      <c r="L968" s="1" t="e">
        <f ca="1"/>
        <v>#NAME?</v>
      </c>
      <c r="M968" s="1" t="e">
        <f ca="1"/>
        <v>#NAME?</v>
      </c>
      <c r="N968" s="9" t="e">
        <f ca="1"/>
        <v>#NAME?</v>
      </c>
      <c r="O968" s="1"/>
      <c r="P968" s="1" t="e">
        <f ca="1"/>
        <v>#NAME?</v>
      </c>
      <c r="Q968" s="1"/>
      <c r="R968" s="1"/>
    </row>
    <row r="969" spans="12:18" x14ac:dyDescent="0.2">
      <c r="L969" s="1" t="e">
        <f ca="1"/>
        <v>#NAME?</v>
      </c>
      <c r="M969" s="1" t="e">
        <f ca="1"/>
        <v>#NAME?</v>
      </c>
      <c r="N969" s="9" t="e">
        <f ca="1"/>
        <v>#NAME?</v>
      </c>
      <c r="O969" s="1"/>
      <c r="P969" s="1" t="e">
        <f ca="1"/>
        <v>#NAME?</v>
      </c>
      <c r="Q969" s="1"/>
      <c r="R969" s="1"/>
    </row>
    <row r="970" spans="12:18" x14ac:dyDescent="0.2">
      <c r="L970" s="1" t="e">
        <f ca="1"/>
        <v>#NAME?</v>
      </c>
      <c r="M970" s="1" t="e">
        <f ca="1"/>
        <v>#NAME?</v>
      </c>
      <c r="N970" s="9" t="e">
        <f ca="1"/>
        <v>#NAME?</v>
      </c>
      <c r="O970" s="1"/>
      <c r="P970" s="1" t="e">
        <f ca="1"/>
        <v>#NAME?</v>
      </c>
      <c r="Q970" s="1"/>
      <c r="R970" s="1"/>
    </row>
    <row r="971" spans="12:18" x14ac:dyDescent="0.2">
      <c r="L971" s="1" t="e">
        <f ca="1"/>
        <v>#NAME?</v>
      </c>
      <c r="M971" s="1" t="e">
        <f ca="1"/>
        <v>#NAME?</v>
      </c>
      <c r="N971" s="9" t="e">
        <f ca="1"/>
        <v>#NAME?</v>
      </c>
      <c r="O971" s="1"/>
      <c r="P971" s="1" t="e">
        <f ca="1"/>
        <v>#NAME?</v>
      </c>
      <c r="Q971" s="1"/>
      <c r="R971" s="1"/>
    </row>
    <row r="972" spans="12:18" x14ac:dyDescent="0.2">
      <c r="L972" s="1" t="e">
        <f ca="1"/>
        <v>#NAME?</v>
      </c>
      <c r="M972" s="1" t="e">
        <f ca="1"/>
        <v>#NAME?</v>
      </c>
      <c r="N972" s="9" t="e">
        <f ca="1"/>
        <v>#NAME?</v>
      </c>
      <c r="O972" s="1"/>
      <c r="P972" s="1" t="e">
        <f ca="1"/>
        <v>#NAME?</v>
      </c>
      <c r="Q972" s="1"/>
      <c r="R972" s="1"/>
    </row>
    <row r="973" spans="12:18" x14ac:dyDescent="0.2">
      <c r="L973" s="1" t="e">
        <f ca="1"/>
        <v>#NAME?</v>
      </c>
      <c r="M973" s="1" t="e">
        <f ca="1"/>
        <v>#NAME?</v>
      </c>
      <c r="N973" s="9" t="e">
        <f ca="1"/>
        <v>#NAME?</v>
      </c>
      <c r="O973" s="1"/>
      <c r="P973" s="1" t="e">
        <f ca="1"/>
        <v>#NAME?</v>
      </c>
      <c r="Q973" s="1"/>
      <c r="R973" s="1"/>
    </row>
    <row r="974" spans="12:18" x14ac:dyDescent="0.2">
      <c r="L974" s="1" t="e">
        <f ca="1"/>
        <v>#NAME?</v>
      </c>
      <c r="M974" s="1" t="e">
        <f ca="1"/>
        <v>#NAME?</v>
      </c>
      <c r="N974" s="9" t="e">
        <f ca="1"/>
        <v>#NAME?</v>
      </c>
      <c r="O974" s="1"/>
      <c r="P974" s="1" t="e">
        <f ca="1"/>
        <v>#NAME?</v>
      </c>
      <c r="Q974" s="1"/>
      <c r="R974" s="1"/>
    </row>
    <row r="975" spans="12:18" x14ac:dyDescent="0.2">
      <c r="L975" s="1" t="e">
        <f ca="1"/>
        <v>#NAME?</v>
      </c>
      <c r="M975" s="1" t="e">
        <f ca="1"/>
        <v>#NAME?</v>
      </c>
      <c r="N975" s="9" t="e">
        <f ca="1"/>
        <v>#NAME?</v>
      </c>
      <c r="O975" s="1"/>
      <c r="P975" s="1" t="e">
        <f ca="1"/>
        <v>#NAME?</v>
      </c>
      <c r="Q975" s="1"/>
      <c r="R975" s="1"/>
    </row>
    <row r="976" spans="12:18" x14ac:dyDescent="0.2">
      <c r="L976" s="1" t="e">
        <f ca="1"/>
        <v>#NAME?</v>
      </c>
      <c r="M976" s="1" t="e">
        <f ca="1"/>
        <v>#NAME?</v>
      </c>
      <c r="N976" s="9" t="e">
        <f ca="1"/>
        <v>#NAME?</v>
      </c>
      <c r="O976" s="1"/>
      <c r="P976" s="1" t="e">
        <f ca="1"/>
        <v>#NAME?</v>
      </c>
      <c r="Q976" s="1"/>
      <c r="R976" s="1"/>
    </row>
    <row r="977" spans="12:18" x14ac:dyDescent="0.2">
      <c r="L977" s="1" t="e">
        <f ca="1"/>
        <v>#NAME?</v>
      </c>
      <c r="M977" s="1" t="e">
        <f ca="1"/>
        <v>#NAME?</v>
      </c>
      <c r="N977" s="9" t="e">
        <f ca="1"/>
        <v>#NAME?</v>
      </c>
      <c r="O977" s="1"/>
      <c r="P977" s="1" t="e">
        <f ca="1"/>
        <v>#NAME?</v>
      </c>
      <c r="Q977" s="1"/>
      <c r="R977" s="1"/>
    </row>
    <row r="978" spans="12:18" x14ac:dyDescent="0.2">
      <c r="L978" s="1" t="e">
        <f ca="1"/>
        <v>#NAME?</v>
      </c>
      <c r="M978" s="1" t="e">
        <f ca="1"/>
        <v>#NAME?</v>
      </c>
      <c r="N978" s="9" t="e">
        <f ca="1"/>
        <v>#NAME?</v>
      </c>
      <c r="O978" s="1"/>
      <c r="P978" s="1" t="e">
        <f ca="1"/>
        <v>#NAME?</v>
      </c>
      <c r="Q978" s="1"/>
      <c r="R978" s="1"/>
    </row>
    <row r="979" spans="12:18" x14ac:dyDescent="0.2">
      <c r="L979" s="1" t="e">
        <f ca="1"/>
        <v>#NAME?</v>
      </c>
      <c r="M979" s="1" t="e">
        <f ca="1"/>
        <v>#NAME?</v>
      </c>
      <c r="N979" s="9" t="e">
        <f ca="1"/>
        <v>#NAME?</v>
      </c>
      <c r="O979" s="1"/>
      <c r="P979" s="1" t="e">
        <f ca="1"/>
        <v>#NAME?</v>
      </c>
      <c r="Q979" s="1"/>
      <c r="R979" s="1"/>
    </row>
    <row r="980" spans="12:18" x14ac:dyDescent="0.2">
      <c r="L980" s="1" t="e">
        <f ca="1"/>
        <v>#NAME?</v>
      </c>
      <c r="M980" s="1" t="e">
        <f ca="1"/>
        <v>#NAME?</v>
      </c>
      <c r="N980" s="9" t="e">
        <f ca="1"/>
        <v>#NAME?</v>
      </c>
      <c r="O980" s="1"/>
      <c r="P980" s="1" t="e">
        <f ca="1"/>
        <v>#NAME?</v>
      </c>
      <c r="Q980" s="1"/>
      <c r="R980" s="1"/>
    </row>
    <row r="981" spans="12:18" x14ac:dyDescent="0.2">
      <c r="L981" s="1" t="e">
        <f ca="1"/>
        <v>#NAME?</v>
      </c>
      <c r="M981" s="1" t="e">
        <f ca="1"/>
        <v>#NAME?</v>
      </c>
      <c r="N981" s="9" t="e">
        <f ca="1"/>
        <v>#NAME?</v>
      </c>
      <c r="O981" s="1"/>
      <c r="P981" s="1" t="e">
        <f ca="1"/>
        <v>#NAME?</v>
      </c>
      <c r="Q981" s="1"/>
      <c r="R981" s="1"/>
    </row>
    <row r="982" spans="12:18" x14ac:dyDescent="0.2">
      <c r="L982" s="1" t="e">
        <f ca="1"/>
        <v>#NAME?</v>
      </c>
      <c r="M982" s="1" t="e">
        <f ca="1"/>
        <v>#NAME?</v>
      </c>
      <c r="N982" s="9" t="e">
        <f ca="1"/>
        <v>#NAME?</v>
      </c>
      <c r="O982" s="1"/>
      <c r="P982" s="1" t="e">
        <f ca="1"/>
        <v>#NAME?</v>
      </c>
      <c r="Q982" s="1"/>
      <c r="R982" s="1"/>
    </row>
    <row r="983" spans="12:18" x14ac:dyDescent="0.2">
      <c r="L983" s="1" t="e">
        <f ca="1"/>
        <v>#NAME?</v>
      </c>
      <c r="M983" s="1" t="e">
        <f ca="1"/>
        <v>#NAME?</v>
      </c>
      <c r="N983" s="9" t="e">
        <f ca="1"/>
        <v>#NAME?</v>
      </c>
      <c r="O983" s="1"/>
      <c r="P983" s="1" t="e">
        <f ca="1"/>
        <v>#NAME?</v>
      </c>
      <c r="Q983" s="1"/>
      <c r="R983" s="1"/>
    </row>
    <row r="984" spans="12:18" x14ac:dyDescent="0.2">
      <c r="L984" s="1" t="e">
        <f ca="1"/>
        <v>#NAME?</v>
      </c>
      <c r="M984" s="1" t="e">
        <f ca="1"/>
        <v>#NAME?</v>
      </c>
      <c r="N984" s="9" t="e">
        <f ca="1"/>
        <v>#NAME?</v>
      </c>
      <c r="O984" s="1"/>
      <c r="P984" s="1" t="e">
        <f ca="1"/>
        <v>#NAME?</v>
      </c>
      <c r="Q984" s="1"/>
      <c r="R984" s="1"/>
    </row>
    <row r="985" spans="12:18" x14ac:dyDescent="0.2">
      <c r="L985" s="1" t="e">
        <f ca="1"/>
        <v>#NAME?</v>
      </c>
      <c r="M985" s="1" t="e">
        <f ca="1"/>
        <v>#NAME?</v>
      </c>
      <c r="N985" s="9" t="e">
        <f ca="1"/>
        <v>#NAME?</v>
      </c>
      <c r="O985" s="1"/>
      <c r="P985" s="1" t="e">
        <f ca="1"/>
        <v>#NAME?</v>
      </c>
      <c r="Q985" s="1"/>
      <c r="R985" s="1"/>
    </row>
    <row r="986" spans="12:18" x14ac:dyDescent="0.2">
      <c r="L986" s="1" t="e">
        <f ca="1"/>
        <v>#NAME?</v>
      </c>
      <c r="M986" s="1" t="e">
        <f ca="1"/>
        <v>#NAME?</v>
      </c>
      <c r="N986" s="9" t="e">
        <f ca="1"/>
        <v>#NAME?</v>
      </c>
      <c r="O986" s="1"/>
      <c r="P986" s="1" t="e">
        <f ca="1"/>
        <v>#NAME?</v>
      </c>
      <c r="Q986" s="1"/>
      <c r="R986" s="1"/>
    </row>
    <row r="987" spans="12:18" x14ac:dyDescent="0.2">
      <c r="L987" s="1" t="e">
        <f ca="1"/>
        <v>#NAME?</v>
      </c>
      <c r="M987" s="1" t="e">
        <f ca="1"/>
        <v>#NAME?</v>
      </c>
      <c r="N987" s="9" t="e">
        <f ca="1"/>
        <v>#NAME?</v>
      </c>
      <c r="O987" s="1"/>
      <c r="P987" s="1" t="e">
        <f ca="1"/>
        <v>#NAME?</v>
      </c>
      <c r="Q987" s="1"/>
      <c r="R987" s="1"/>
    </row>
    <row r="988" spans="12:18" x14ac:dyDescent="0.2">
      <c r="L988" s="1" t="e">
        <f ca="1"/>
        <v>#NAME?</v>
      </c>
      <c r="M988" s="1" t="e">
        <f ca="1"/>
        <v>#NAME?</v>
      </c>
      <c r="N988" s="9" t="e">
        <f ca="1"/>
        <v>#NAME?</v>
      </c>
      <c r="O988" s="1"/>
      <c r="P988" s="1" t="e">
        <f ca="1"/>
        <v>#NAME?</v>
      </c>
      <c r="Q988" s="1"/>
      <c r="R988" s="1"/>
    </row>
    <row r="989" spans="12:18" x14ac:dyDescent="0.2">
      <c r="L989" s="1" t="e">
        <f ca="1"/>
        <v>#NAME?</v>
      </c>
      <c r="M989" s="1" t="e">
        <f ca="1"/>
        <v>#NAME?</v>
      </c>
      <c r="N989" s="9" t="e">
        <f ca="1"/>
        <v>#NAME?</v>
      </c>
      <c r="O989" s="1"/>
      <c r="P989" s="1" t="e">
        <f ca="1"/>
        <v>#NAME?</v>
      </c>
      <c r="Q989" s="1"/>
      <c r="R989" s="1"/>
    </row>
    <row r="990" spans="12:18" x14ac:dyDescent="0.2">
      <c r="L990" s="1" t="e">
        <f ca="1"/>
        <v>#NAME?</v>
      </c>
      <c r="M990" s="1" t="e">
        <f ca="1"/>
        <v>#NAME?</v>
      </c>
      <c r="N990" s="9" t="e">
        <f ca="1"/>
        <v>#NAME?</v>
      </c>
      <c r="O990" s="1"/>
      <c r="P990" s="1" t="e">
        <f ca="1"/>
        <v>#NAME?</v>
      </c>
      <c r="Q990" s="1"/>
      <c r="R990" s="1"/>
    </row>
    <row r="991" spans="12:18" x14ac:dyDescent="0.2">
      <c r="L991" s="1" t="e">
        <f ca="1"/>
        <v>#NAME?</v>
      </c>
      <c r="M991" s="1" t="e">
        <f ca="1"/>
        <v>#NAME?</v>
      </c>
      <c r="N991" s="9" t="e">
        <f ca="1"/>
        <v>#NAME?</v>
      </c>
      <c r="O991" s="1"/>
      <c r="P991" s="1" t="e">
        <f ca="1"/>
        <v>#NAME?</v>
      </c>
      <c r="Q991" s="1"/>
      <c r="R991" s="1"/>
    </row>
    <row r="992" spans="12:18" x14ac:dyDescent="0.2">
      <c r="L992" s="1" t="e">
        <f ca="1"/>
        <v>#NAME?</v>
      </c>
      <c r="M992" s="1" t="e">
        <f ca="1"/>
        <v>#NAME?</v>
      </c>
      <c r="N992" s="9" t="e">
        <f ca="1"/>
        <v>#NAME?</v>
      </c>
      <c r="O992" s="1"/>
      <c r="P992" s="1" t="e">
        <f ca="1"/>
        <v>#NAME?</v>
      </c>
      <c r="Q992" s="1"/>
      <c r="R992" s="1"/>
    </row>
    <row r="993" spans="12:18" x14ac:dyDescent="0.2">
      <c r="L993" s="1" t="e">
        <f ca="1"/>
        <v>#NAME?</v>
      </c>
      <c r="M993" s="1" t="e">
        <f ca="1"/>
        <v>#NAME?</v>
      </c>
      <c r="N993" s="9" t="e">
        <f ca="1"/>
        <v>#NAME?</v>
      </c>
      <c r="O993" s="1"/>
      <c r="P993" s="1" t="e">
        <f ca="1"/>
        <v>#NAME?</v>
      </c>
      <c r="Q993" s="1"/>
      <c r="R993" s="1"/>
    </row>
    <row r="994" spans="12:18" x14ac:dyDescent="0.2">
      <c r="L994" s="1" t="e">
        <f ca="1"/>
        <v>#NAME?</v>
      </c>
      <c r="M994" s="1" t="e">
        <f ca="1"/>
        <v>#NAME?</v>
      </c>
      <c r="N994" s="9" t="e">
        <f ca="1"/>
        <v>#NAME?</v>
      </c>
      <c r="O994" s="1"/>
      <c r="P994" s="1" t="e">
        <f ca="1"/>
        <v>#NAME?</v>
      </c>
      <c r="Q994" s="1"/>
      <c r="R994" s="1"/>
    </row>
    <row r="995" spans="12:18" x14ac:dyDescent="0.2">
      <c r="L995" s="1" t="e">
        <f ca="1"/>
        <v>#NAME?</v>
      </c>
      <c r="M995" s="1" t="e">
        <f ca="1"/>
        <v>#NAME?</v>
      </c>
      <c r="N995" s="9" t="e">
        <f ca="1"/>
        <v>#NAME?</v>
      </c>
      <c r="O995" s="1"/>
      <c r="P995" s="1" t="e">
        <f ca="1"/>
        <v>#NAME?</v>
      </c>
      <c r="Q995" s="1"/>
      <c r="R995" s="1"/>
    </row>
    <row r="996" spans="12:18" x14ac:dyDescent="0.2">
      <c r="L996" s="1" t="e">
        <f ca="1"/>
        <v>#NAME?</v>
      </c>
      <c r="M996" s="1" t="e">
        <f ca="1"/>
        <v>#NAME?</v>
      </c>
      <c r="N996" s="9" t="e">
        <f ca="1"/>
        <v>#NAME?</v>
      </c>
      <c r="O996" s="1"/>
      <c r="P996" s="1" t="e">
        <f ca="1"/>
        <v>#NAME?</v>
      </c>
      <c r="Q996" s="1"/>
      <c r="R996" s="1"/>
    </row>
    <row r="997" spans="12:18" x14ac:dyDescent="0.2">
      <c r="L997" s="1" t="e">
        <f ca="1"/>
        <v>#NAME?</v>
      </c>
      <c r="M997" s="1" t="e">
        <f ca="1"/>
        <v>#NAME?</v>
      </c>
      <c r="N997" s="9" t="e">
        <f ca="1"/>
        <v>#NAME?</v>
      </c>
      <c r="O997" s="1"/>
      <c r="P997" s="1" t="e">
        <f ca="1"/>
        <v>#NAME?</v>
      </c>
      <c r="Q997" s="1"/>
      <c r="R997" s="1"/>
    </row>
    <row r="998" spans="12:18" x14ac:dyDescent="0.2">
      <c r="L998" s="1" t="e">
        <f ca="1"/>
        <v>#NAME?</v>
      </c>
      <c r="M998" s="1" t="e">
        <f ca="1"/>
        <v>#NAME?</v>
      </c>
      <c r="N998" s="9" t="e">
        <f ca="1"/>
        <v>#NAME?</v>
      </c>
      <c r="O998" s="1"/>
      <c r="P998" s="1" t="e">
        <f ca="1"/>
        <v>#NAME?</v>
      </c>
      <c r="Q998" s="1"/>
      <c r="R998" s="1"/>
    </row>
    <row r="999" spans="12:18" x14ac:dyDescent="0.2">
      <c r="L999" s="1" t="e">
        <f ca="1"/>
        <v>#NAME?</v>
      </c>
      <c r="M999" s="1" t="e">
        <f ca="1"/>
        <v>#NAME?</v>
      </c>
      <c r="N999" s="9" t="e">
        <f ca="1"/>
        <v>#NAME?</v>
      </c>
      <c r="O999" s="1"/>
      <c r="P999" s="1" t="e">
        <f ca="1"/>
        <v>#NAME?</v>
      </c>
      <c r="Q999" s="1"/>
      <c r="R999" s="1"/>
    </row>
    <row r="1000" spans="12:18" x14ac:dyDescent="0.2">
      <c r="L1000" s="1" t="e">
        <f ca="1"/>
        <v>#NAME?</v>
      </c>
      <c r="M1000" s="1" t="e">
        <f ca="1"/>
        <v>#NAME?</v>
      </c>
      <c r="N1000" s="9" t="e">
        <f ca="1"/>
        <v>#NAME?</v>
      </c>
      <c r="O1000" s="1"/>
      <c r="P1000" s="1" t="e">
        <f ca="1"/>
        <v>#NAME?</v>
      </c>
      <c r="Q1000" s="1"/>
      <c r="R1000" s="1"/>
    </row>
    <row r="1001" spans="12:18" x14ac:dyDescent="0.2">
      <c r="L1001" s="1" t="e">
        <f ca="1"/>
        <v>#NAME?</v>
      </c>
      <c r="M1001" s="1" t="e">
        <f ca="1"/>
        <v>#NAME?</v>
      </c>
      <c r="N1001" s="9" t="e">
        <f ca="1"/>
        <v>#NAME?</v>
      </c>
      <c r="O1001" s="1"/>
      <c r="P1001" s="1" t="e">
        <f ca="1"/>
        <v>#NAME?</v>
      </c>
      <c r="Q1001" s="1"/>
      <c r="R1001" s="1"/>
    </row>
  </sheetData>
  <mergeCells count="5">
    <mergeCell ref="A1:E1"/>
    <mergeCell ref="G1:J1"/>
    <mergeCell ref="L1:Q1"/>
    <mergeCell ref="A2:B2"/>
    <mergeCell ref="D2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CZ82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.75" customHeight="1" x14ac:dyDescent="0.2"/>
  <cols>
    <col min="1" max="1" width="13.42578125" customWidth="1"/>
    <col min="2" max="2" width="20.7109375" customWidth="1"/>
  </cols>
  <sheetData>
    <row r="1" spans="1:104" ht="15.75" customHeight="1" x14ac:dyDescent="0.25">
      <c r="A1" s="4" t="s">
        <v>0</v>
      </c>
      <c r="B1" s="4" t="s">
        <v>158</v>
      </c>
      <c r="C1" s="4" t="s">
        <v>520</v>
      </c>
      <c r="D1" s="4" t="s">
        <v>521</v>
      </c>
      <c r="E1" s="4" t="s">
        <v>522</v>
      </c>
      <c r="F1" s="4" t="s">
        <v>523</v>
      </c>
      <c r="G1" s="4" t="s">
        <v>524</v>
      </c>
      <c r="H1" s="4" t="s">
        <v>525</v>
      </c>
      <c r="I1" s="4" t="s">
        <v>498</v>
      </c>
      <c r="J1" s="4" t="s">
        <v>526</v>
      </c>
      <c r="K1" s="4" t="s">
        <v>527</v>
      </c>
      <c r="L1" s="4" t="s">
        <v>528</v>
      </c>
      <c r="M1" s="4" t="s">
        <v>529</v>
      </c>
      <c r="N1" s="4" t="s">
        <v>530</v>
      </c>
      <c r="O1" s="4" t="s">
        <v>531</v>
      </c>
      <c r="P1" s="4" t="s">
        <v>532</v>
      </c>
      <c r="Q1" s="4" t="s">
        <v>533</v>
      </c>
      <c r="R1" s="4" t="s">
        <v>534</v>
      </c>
      <c r="S1" s="4" t="s">
        <v>139</v>
      </c>
      <c r="T1" s="4" t="s">
        <v>535</v>
      </c>
      <c r="U1" s="4" t="s">
        <v>536</v>
      </c>
      <c r="V1" s="4" t="s">
        <v>140</v>
      </c>
      <c r="W1" s="4" t="s">
        <v>537</v>
      </c>
      <c r="X1" s="4" t="s">
        <v>538</v>
      </c>
      <c r="Y1" s="4" t="s">
        <v>539</v>
      </c>
      <c r="Z1" s="4" t="s">
        <v>540</v>
      </c>
      <c r="AA1" s="4" t="s">
        <v>541</v>
      </c>
      <c r="AB1" s="4" t="s">
        <v>542</v>
      </c>
      <c r="AC1" s="4" t="s">
        <v>543</v>
      </c>
      <c r="AD1" s="4" t="s">
        <v>544</v>
      </c>
      <c r="AE1" s="4" t="s">
        <v>545</v>
      </c>
      <c r="AF1" s="4" t="s">
        <v>546</v>
      </c>
      <c r="AG1" s="4" t="s">
        <v>547</v>
      </c>
      <c r="AH1" s="4" t="s">
        <v>548</v>
      </c>
      <c r="AI1" s="4" t="s">
        <v>549</v>
      </c>
      <c r="AJ1" s="4" t="s">
        <v>550</v>
      </c>
      <c r="AK1" s="4" t="s">
        <v>551</v>
      </c>
      <c r="AL1" s="4" t="s">
        <v>552</v>
      </c>
      <c r="AM1" s="4" t="s">
        <v>553</v>
      </c>
      <c r="AN1" s="4" t="s">
        <v>554</v>
      </c>
      <c r="AO1" s="4" t="s">
        <v>555</v>
      </c>
      <c r="AP1" s="4" t="s">
        <v>556</v>
      </c>
      <c r="AQ1" s="4" t="s">
        <v>557</v>
      </c>
      <c r="AR1" s="4" t="s">
        <v>558</v>
      </c>
      <c r="AS1" s="4" t="s">
        <v>559</v>
      </c>
      <c r="AT1" s="4" t="s">
        <v>560</v>
      </c>
      <c r="AU1" s="4" t="s">
        <v>561</v>
      </c>
      <c r="AV1" s="4" t="s">
        <v>562</v>
      </c>
      <c r="AW1" s="4" t="s">
        <v>563</v>
      </c>
      <c r="AX1" s="4" t="s">
        <v>564</v>
      </c>
      <c r="AY1" s="4" t="s">
        <v>565</v>
      </c>
      <c r="AZ1" s="4" t="s">
        <v>566</v>
      </c>
      <c r="BA1" s="4" t="s">
        <v>567</v>
      </c>
      <c r="BB1" s="4" t="s">
        <v>568</v>
      </c>
      <c r="BC1" s="4" t="s">
        <v>569</v>
      </c>
      <c r="BD1" s="4" t="s">
        <v>570</v>
      </c>
      <c r="BE1" s="4" t="s">
        <v>571</v>
      </c>
      <c r="BF1" s="4" t="s">
        <v>572</v>
      </c>
      <c r="BG1" s="4" t="s">
        <v>573</v>
      </c>
      <c r="BH1" s="4" t="s">
        <v>574</v>
      </c>
      <c r="BI1" s="4" t="s">
        <v>575</v>
      </c>
      <c r="BJ1" s="4" t="s">
        <v>576</v>
      </c>
      <c r="BK1" s="4" t="s">
        <v>577</v>
      </c>
      <c r="BL1" s="4" t="s">
        <v>578</v>
      </c>
      <c r="BM1" s="4" t="s">
        <v>579</v>
      </c>
      <c r="BN1" s="4" t="s">
        <v>580</v>
      </c>
      <c r="BO1" s="4" t="s">
        <v>581</v>
      </c>
      <c r="BP1" s="4" t="s">
        <v>582</v>
      </c>
      <c r="BQ1" s="4" t="s">
        <v>583</v>
      </c>
      <c r="BR1" s="4" t="s">
        <v>584</v>
      </c>
      <c r="BS1" s="4" t="s">
        <v>585</v>
      </c>
      <c r="BT1" s="4" t="s">
        <v>586</v>
      </c>
      <c r="BU1" s="4" t="s">
        <v>587</v>
      </c>
      <c r="BV1" s="4" t="s">
        <v>506</v>
      </c>
      <c r="BW1" s="4" t="s">
        <v>588</v>
      </c>
      <c r="BX1" s="8" t="s">
        <v>589</v>
      </c>
      <c r="BY1" s="8" t="s">
        <v>590</v>
      </c>
      <c r="BZ1" s="8" t="s">
        <v>591</v>
      </c>
      <c r="CA1" s="8" t="s">
        <v>592</v>
      </c>
      <c r="CB1" s="8" t="s">
        <v>593</v>
      </c>
      <c r="CC1" s="8" t="s">
        <v>594</v>
      </c>
      <c r="CD1" s="8" t="s">
        <v>595</v>
      </c>
      <c r="CE1" s="8" t="s">
        <v>596</v>
      </c>
      <c r="CF1" s="8" t="s">
        <v>597</v>
      </c>
      <c r="CG1" s="8" t="s">
        <v>598</v>
      </c>
      <c r="CH1" s="8" t="s">
        <v>599</v>
      </c>
      <c r="CI1" s="8" t="s">
        <v>600</v>
      </c>
      <c r="CJ1" s="8" t="s">
        <v>601</v>
      </c>
      <c r="CK1" s="8" t="s">
        <v>602</v>
      </c>
      <c r="CL1" s="8" t="s">
        <v>603</v>
      </c>
      <c r="CM1" s="8" t="s">
        <v>604</v>
      </c>
      <c r="CN1" s="8" t="s">
        <v>605</v>
      </c>
      <c r="CO1" s="8" t="s">
        <v>606</v>
      </c>
      <c r="CP1" s="8" t="s">
        <v>607</v>
      </c>
      <c r="CQ1" s="8" t="s">
        <v>608</v>
      </c>
      <c r="CR1" s="8" t="s">
        <v>609</v>
      </c>
      <c r="CS1" s="8" t="s">
        <v>610</v>
      </c>
      <c r="CT1" s="8" t="s">
        <v>611</v>
      </c>
      <c r="CU1" s="8" t="s">
        <v>612</v>
      </c>
      <c r="CV1" s="8" t="s">
        <v>613</v>
      </c>
      <c r="CW1" s="8" t="s">
        <v>614</v>
      </c>
      <c r="CX1" s="8" t="s">
        <v>615</v>
      </c>
      <c r="CY1" s="8" t="s">
        <v>616</v>
      </c>
      <c r="CZ1" s="8" t="s">
        <v>617</v>
      </c>
    </row>
    <row r="2" spans="1:104" ht="15.75" customHeight="1" x14ac:dyDescent="0.25">
      <c r="A2" s="4" t="s">
        <v>1</v>
      </c>
      <c r="B2" s="4" t="s">
        <v>1</v>
      </c>
      <c r="C2" s="4" t="s">
        <v>141</v>
      </c>
      <c r="D2" s="4" t="s">
        <v>141</v>
      </c>
      <c r="E2" s="4" t="s">
        <v>141</v>
      </c>
      <c r="F2" s="12" t="b">
        <v>1</v>
      </c>
      <c r="G2" s="4" t="s">
        <v>383</v>
      </c>
      <c r="H2" s="4" t="s">
        <v>1</v>
      </c>
      <c r="I2" s="4">
        <v>100</v>
      </c>
      <c r="J2" s="1"/>
      <c r="K2" s="4" t="s">
        <v>618</v>
      </c>
      <c r="L2" s="4">
        <v>10</v>
      </c>
      <c r="M2" s="4" t="s">
        <v>619</v>
      </c>
      <c r="N2" s="4" t="s">
        <v>620</v>
      </c>
      <c r="O2" s="4" t="s">
        <v>621</v>
      </c>
      <c r="P2" s="4" t="s">
        <v>622</v>
      </c>
      <c r="Q2" s="4" t="s">
        <v>623</v>
      </c>
      <c r="R2" s="12" t="b">
        <v>0</v>
      </c>
      <c r="S2" s="4">
        <v>120</v>
      </c>
      <c r="T2" s="4">
        <v>130</v>
      </c>
      <c r="U2" s="4">
        <v>130</v>
      </c>
      <c r="V2" s="4">
        <v>100</v>
      </c>
      <c r="W2" s="4">
        <v>100</v>
      </c>
      <c r="X2" s="4">
        <v>100</v>
      </c>
      <c r="Y2" s="4">
        <v>1</v>
      </c>
      <c r="Z2" s="4">
        <v>1</v>
      </c>
      <c r="AA2" s="4">
        <v>1</v>
      </c>
      <c r="AB2" s="4">
        <v>4960</v>
      </c>
      <c r="AC2" s="4" t="s">
        <v>624</v>
      </c>
      <c r="AD2" s="4" t="s">
        <v>141</v>
      </c>
      <c r="AE2" s="4">
        <v>80</v>
      </c>
      <c r="AF2" s="4">
        <v>160</v>
      </c>
      <c r="AG2" s="4">
        <v>800</v>
      </c>
      <c r="AH2" s="4">
        <v>1000</v>
      </c>
      <c r="AI2" s="4">
        <v>480</v>
      </c>
      <c r="AJ2" s="12" t="b">
        <v>0</v>
      </c>
      <c r="AK2" s="12" t="b">
        <v>0</v>
      </c>
      <c r="AL2" s="4" t="s">
        <v>625</v>
      </c>
      <c r="AM2" s="12" t="b">
        <v>0</v>
      </c>
      <c r="AN2" s="12" t="b">
        <v>0</v>
      </c>
      <c r="AO2" s="4">
        <v>400</v>
      </c>
      <c r="AP2" s="4">
        <v>1</v>
      </c>
      <c r="AQ2" s="4">
        <v>6</v>
      </c>
      <c r="AR2" s="4">
        <v>25</v>
      </c>
      <c r="AS2" s="4">
        <v>90</v>
      </c>
      <c r="AT2" s="4">
        <v>1</v>
      </c>
      <c r="AU2" s="12" t="b">
        <v>0</v>
      </c>
      <c r="AV2" s="12" t="b">
        <v>0</v>
      </c>
      <c r="AW2" s="4">
        <v>5</v>
      </c>
      <c r="AX2" s="12" t="b">
        <v>1</v>
      </c>
      <c r="AY2" s="12" t="b">
        <v>1</v>
      </c>
      <c r="AZ2" s="4">
        <v>100</v>
      </c>
      <c r="BA2" s="4">
        <v>50</v>
      </c>
      <c r="BB2" s="4">
        <v>570</v>
      </c>
      <c r="BC2" s="4">
        <v>0</v>
      </c>
      <c r="BD2" s="4">
        <v>0</v>
      </c>
      <c r="BE2" s="4">
        <v>0</v>
      </c>
      <c r="BF2" s="4">
        <v>0</v>
      </c>
      <c r="BG2" s="4">
        <v>4</v>
      </c>
      <c r="BH2" s="4">
        <v>0</v>
      </c>
      <c r="BI2" s="4">
        <v>0</v>
      </c>
      <c r="BJ2" s="4">
        <v>3</v>
      </c>
      <c r="BK2" s="4">
        <v>0</v>
      </c>
      <c r="BL2" s="4">
        <v>0</v>
      </c>
      <c r="BM2" s="4">
        <v>0</v>
      </c>
      <c r="BN2" s="4">
        <v>2</v>
      </c>
      <c r="BO2" s="4">
        <v>0</v>
      </c>
      <c r="BP2" s="4" t="s">
        <v>626</v>
      </c>
      <c r="BQ2" s="4" t="s">
        <v>141</v>
      </c>
      <c r="BR2" s="4" t="s">
        <v>141</v>
      </c>
      <c r="BS2" s="4" t="s">
        <v>141</v>
      </c>
      <c r="BT2" s="4">
        <v>1</v>
      </c>
      <c r="BU2" s="4" t="b">
        <v>0</v>
      </c>
      <c r="BV2" s="4"/>
      <c r="BW2" s="1"/>
      <c r="BX2" s="1"/>
      <c r="BY2" s="1"/>
      <c r="BZ2" s="1"/>
      <c r="CA2" s="1"/>
      <c r="CB2" s="1"/>
      <c r="CC2" s="1"/>
      <c r="CD2" s="1"/>
      <c r="CE2" s="1"/>
      <c r="CF2" s="1"/>
      <c r="CG2" s="1">
        <f t="shared" ref="CG2:CG139" si="0">IF(BZ2="Saddle",TRUE,)</f>
        <v>0</v>
      </c>
      <c r="CH2" s="1"/>
      <c r="CI2" s="1" t="s">
        <v>627</v>
      </c>
      <c r="CJ2" s="1" t="s">
        <v>628</v>
      </c>
      <c r="CK2" s="1" t="s">
        <v>628</v>
      </c>
      <c r="CL2" s="1" t="s">
        <v>628</v>
      </c>
      <c r="CM2" s="1" t="s">
        <v>628</v>
      </c>
      <c r="CN2" s="1" t="s">
        <v>628</v>
      </c>
      <c r="CO2" s="1"/>
      <c r="CP2" s="1"/>
      <c r="CQ2" s="1"/>
      <c r="CR2" s="1"/>
      <c r="CS2" s="1"/>
      <c r="CT2" s="1"/>
      <c r="CU2" s="1"/>
      <c r="CV2" s="1" t="s">
        <v>629</v>
      </c>
      <c r="CW2" s="1" t="s">
        <v>630</v>
      </c>
      <c r="CX2" s="1" t="s">
        <v>631</v>
      </c>
      <c r="CY2" s="1" t="s">
        <v>632</v>
      </c>
      <c r="CZ2" s="1" t="s">
        <v>633</v>
      </c>
    </row>
    <row r="3" spans="1:104" ht="15.75" customHeight="1" x14ac:dyDescent="0.25">
      <c r="A3" s="4" t="s">
        <v>62</v>
      </c>
      <c r="B3" s="4" t="s">
        <v>206</v>
      </c>
      <c r="C3" s="4" t="s">
        <v>141</v>
      </c>
      <c r="D3" s="4" t="s">
        <v>141</v>
      </c>
      <c r="E3" s="4" t="s">
        <v>141</v>
      </c>
      <c r="F3" s="12" t="b">
        <v>1</v>
      </c>
      <c r="G3" s="4" t="s">
        <v>312</v>
      </c>
      <c r="H3" s="4" t="s">
        <v>206</v>
      </c>
      <c r="I3" s="4">
        <v>40</v>
      </c>
      <c r="J3" s="1"/>
      <c r="K3" s="4" t="s">
        <v>618</v>
      </c>
      <c r="L3" s="4">
        <v>4</v>
      </c>
      <c r="M3" s="4" t="s">
        <v>634</v>
      </c>
      <c r="N3" s="4" t="s">
        <v>635</v>
      </c>
      <c r="O3" s="4" t="s">
        <v>621</v>
      </c>
      <c r="P3" s="4" t="s">
        <v>622</v>
      </c>
      <c r="Q3" s="4" t="s">
        <v>623</v>
      </c>
      <c r="R3" s="12" t="b">
        <v>0</v>
      </c>
      <c r="S3" s="4">
        <v>95</v>
      </c>
      <c r="T3" s="4">
        <v>150</v>
      </c>
      <c r="U3" s="4">
        <v>100</v>
      </c>
      <c r="V3" s="4">
        <v>85</v>
      </c>
      <c r="W3" s="4">
        <v>100</v>
      </c>
      <c r="X3" s="4">
        <v>100</v>
      </c>
      <c r="Y3" s="4">
        <v>1</v>
      </c>
      <c r="Z3" s="4">
        <v>1</v>
      </c>
      <c r="AA3" s="4">
        <v>1</v>
      </c>
      <c r="AB3" s="4">
        <v>4780</v>
      </c>
      <c r="AC3" s="4" t="s">
        <v>624</v>
      </c>
      <c r="AD3" s="4" t="s">
        <v>141</v>
      </c>
      <c r="AE3" s="4">
        <v>80</v>
      </c>
      <c r="AF3" s="4">
        <v>160</v>
      </c>
      <c r="AG3" s="4">
        <v>700</v>
      </c>
      <c r="AH3" s="4">
        <v>960</v>
      </c>
      <c r="AI3" s="4">
        <v>320</v>
      </c>
      <c r="AJ3" s="12" t="b">
        <v>0</v>
      </c>
      <c r="AK3" s="12" t="b">
        <v>0</v>
      </c>
      <c r="AL3" s="4" t="s">
        <v>636</v>
      </c>
      <c r="AM3" s="12" t="b">
        <v>0</v>
      </c>
      <c r="AN3" s="12" t="b">
        <v>0</v>
      </c>
      <c r="AO3" s="4">
        <v>300</v>
      </c>
      <c r="AP3" s="4">
        <v>1</v>
      </c>
      <c r="AQ3" s="4">
        <v>4</v>
      </c>
      <c r="AR3" s="4">
        <v>25</v>
      </c>
      <c r="AS3" s="4">
        <v>90</v>
      </c>
      <c r="AT3" s="4">
        <v>1</v>
      </c>
      <c r="AU3" s="12" t="b">
        <v>0</v>
      </c>
      <c r="AV3" s="12" t="b">
        <v>1</v>
      </c>
      <c r="AW3" s="4">
        <v>4</v>
      </c>
      <c r="AX3" s="12" t="b">
        <v>1</v>
      </c>
      <c r="AY3" s="12" t="b">
        <v>1</v>
      </c>
      <c r="AZ3" s="4">
        <v>100</v>
      </c>
      <c r="BA3" s="4">
        <v>50</v>
      </c>
      <c r="BB3" s="4">
        <v>590</v>
      </c>
      <c r="BC3" s="4">
        <v>1</v>
      </c>
      <c r="BD3" s="4">
        <v>0</v>
      </c>
      <c r="BE3" s="4">
        <v>0</v>
      </c>
      <c r="BF3" s="4">
        <v>0</v>
      </c>
      <c r="BG3" s="4">
        <v>2</v>
      </c>
      <c r="BH3" s="4">
        <v>0</v>
      </c>
      <c r="BI3" s="4">
        <v>0</v>
      </c>
      <c r="BJ3" s="4">
        <v>1</v>
      </c>
      <c r="BK3" s="4">
        <v>0</v>
      </c>
      <c r="BL3" s="4">
        <v>0</v>
      </c>
      <c r="BM3" s="4">
        <v>0</v>
      </c>
      <c r="BN3" s="4">
        <v>2</v>
      </c>
      <c r="BO3" s="4">
        <v>0</v>
      </c>
      <c r="BP3" s="4" t="s">
        <v>141</v>
      </c>
      <c r="BQ3" s="4" t="s">
        <v>141</v>
      </c>
      <c r="BR3" s="4" t="s">
        <v>141</v>
      </c>
      <c r="BS3" s="4" t="s">
        <v>141</v>
      </c>
      <c r="BT3" s="4">
        <v>2</v>
      </c>
      <c r="BU3" s="4" t="b">
        <v>0</v>
      </c>
      <c r="BV3" s="4"/>
      <c r="BW3" s="1"/>
      <c r="BX3" s="1"/>
      <c r="BY3" s="1"/>
      <c r="BZ3" s="1"/>
      <c r="CA3" s="1" t="s">
        <v>637</v>
      </c>
      <c r="CB3" s="3">
        <v>1.1000000000000001</v>
      </c>
      <c r="CC3" s="3">
        <v>1.3</v>
      </c>
      <c r="CD3" s="3">
        <v>1.6</v>
      </c>
      <c r="CE3" s="3">
        <v>2</v>
      </c>
      <c r="CF3" s="3">
        <v>2.5</v>
      </c>
      <c r="CG3" s="1">
        <f t="shared" si="0"/>
        <v>0</v>
      </c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</row>
    <row r="4" spans="1:104" ht="15.75" customHeight="1" x14ac:dyDescent="0.25">
      <c r="A4" s="4" t="s">
        <v>63</v>
      </c>
      <c r="B4" s="4" t="s">
        <v>207</v>
      </c>
      <c r="C4" s="4" t="s">
        <v>141</v>
      </c>
      <c r="D4" s="4" t="s">
        <v>141</v>
      </c>
      <c r="E4" s="4" t="s">
        <v>141</v>
      </c>
      <c r="F4" s="12" t="b">
        <v>1</v>
      </c>
      <c r="G4" s="4" t="s">
        <v>402</v>
      </c>
      <c r="H4" s="4" t="s">
        <v>207</v>
      </c>
      <c r="I4" s="4">
        <v>40</v>
      </c>
      <c r="J4" s="4" t="s">
        <v>638</v>
      </c>
      <c r="K4" s="4" t="s">
        <v>618</v>
      </c>
      <c r="L4" s="4">
        <v>5</v>
      </c>
      <c r="M4" s="4" t="s">
        <v>635</v>
      </c>
      <c r="N4" s="4" t="s">
        <v>620</v>
      </c>
      <c r="O4" s="4" t="s">
        <v>621</v>
      </c>
      <c r="P4" s="4" t="s">
        <v>622</v>
      </c>
      <c r="Q4" s="4" t="s">
        <v>623</v>
      </c>
      <c r="R4" s="12" t="b">
        <v>0</v>
      </c>
      <c r="S4" s="4">
        <v>95</v>
      </c>
      <c r="T4" s="4">
        <v>150</v>
      </c>
      <c r="U4" s="4">
        <v>105</v>
      </c>
      <c r="V4" s="4">
        <v>85</v>
      </c>
      <c r="W4" s="4">
        <v>100</v>
      </c>
      <c r="X4" s="4">
        <v>100</v>
      </c>
      <c r="Y4" s="4">
        <v>1</v>
      </c>
      <c r="Z4" s="4">
        <v>1</v>
      </c>
      <c r="AA4" s="4">
        <v>1</v>
      </c>
      <c r="AB4" s="4">
        <v>4870</v>
      </c>
      <c r="AC4" s="4" t="s">
        <v>624</v>
      </c>
      <c r="AD4" s="4" t="s">
        <v>141</v>
      </c>
      <c r="AE4" s="4">
        <v>80</v>
      </c>
      <c r="AF4" s="4">
        <v>160</v>
      </c>
      <c r="AG4" s="4">
        <v>700</v>
      </c>
      <c r="AH4" s="4">
        <v>960</v>
      </c>
      <c r="AI4" s="4">
        <v>320</v>
      </c>
      <c r="AJ4" s="12" t="b">
        <v>0</v>
      </c>
      <c r="AK4" s="12" t="b">
        <v>0</v>
      </c>
      <c r="AL4" s="4" t="s">
        <v>636</v>
      </c>
      <c r="AM4" s="12" t="b">
        <v>0</v>
      </c>
      <c r="AN4" s="12" t="b">
        <v>0</v>
      </c>
      <c r="AO4" s="4">
        <v>300</v>
      </c>
      <c r="AP4" s="4">
        <v>1</v>
      </c>
      <c r="AQ4" s="4">
        <v>4</v>
      </c>
      <c r="AR4" s="4">
        <v>25</v>
      </c>
      <c r="AS4" s="4">
        <v>90</v>
      </c>
      <c r="AT4" s="4">
        <v>1</v>
      </c>
      <c r="AU4" s="12" t="b">
        <v>0</v>
      </c>
      <c r="AV4" s="12" t="b">
        <v>1</v>
      </c>
      <c r="AW4" s="4">
        <v>4</v>
      </c>
      <c r="AX4" s="12" t="b">
        <v>1</v>
      </c>
      <c r="AY4" s="12" t="b">
        <v>1</v>
      </c>
      <c r="AZ4" s="4">
        <v>100</v>
      </c>
      <c r="BA4" s="4">
        <v>50</v>
      </c>
      <c r="BB4" s="4">
        <v>580</v>
      </c>
      <c r="BC4" s="4">
        <v>0</v>
      </c>
      <c r="BD4" s="4">
        <v>0</v>
      </c>
      <c r="BE4" s="4">
        <v>0</v>
      </c>
      <c r="BF4" s="4">
        <v>0</v>
      </c>
      <c r="BG4" s="4">
        <v>2</v>
      </c>
      <c r="BH4" s="4">
        <v>0</v>
      </c>
      <c r="BI4" s="4">
        <v>0</v>
      </c>
      <c r="BJ4" s="4">
        <v>1</v>
      </c>
      <c r="BK4" s="4">
        <v>0</v>
      </c>
      <c r="BL4" s="4">
        <v>0</v>
      </c>
      <c r="BM4" s="4">
        <v>0</v>
      </c>
      <c r="BN4" s="4">
        <v>2</v>
      </c>
      <c r="BO4" s="4">
        <v>0</v>
      </c>
      <c r="BP4" s="4" t="s">
        <v>141</v>
      </c>
      <c r="BQ4" s="4" t="s">
        <v>141</v>
      </c>
      <c r="BR4" s="4" t="s">
        <v>141</v>
      </c>
      <c r="BS4" s="4" t="s">
        <v>141</v>
      </c>
      <c r="BT4" s="4">
        <v>3</v>
      </c>
      <c r="BU4" s="4" t="b">
        <v>1</v>
      </c>
      <c r="BV4" s="4"/>
      <c r="BW4" s="4" t="s">
        <v>638</v>
      </c>
      <c r="BX4" s="1"/>
      <c r="BY4" s="1"/>
      <c r="BZ4" s="1"/>
      <c r="CA4" s="1" t="s">
        <v>637</v>
      </c>
      <c r="CB4" s="3">
        <v>1.1000000000000001</v>
      </c>
      <c r="CC4" s="3">
        <v>1.3</v>
      </c>
      <c r="CD4" s="3">
        <v>1.6</v>
      </c>
      <c r="CE4" s="3">
        <v>2</v>
      </c>
      <c r="CF4" s="3">
        <v>2.5</v>
      </c>
      <c r="CG4" s="1">
        <f t="shared" si="0"/>
        <v>0</v>
      </c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 spans="1:104" ht="15.75" customHeight="1" x14ac:dyDescent="0.25">
      <c r="A5" s="4" t="s">
        <v>87</v>
      </c>
      <c r="B5" s="4" t="s">
        <v>185</v>
      </c>
      <c r="C5" s="4" t="s">
        <v>141</v>
      </c>
      <c r="D5" s="4" t="s">
        <v>141</v>
      </c>
      <c r="E5" s="4" t="s">
        <v>141</v>
      </c>
      <c r="F5" s="12" t="b">
        <v>1</v>
      </c>
      <c r="G5" s="4" t="s">
        <v>315</v>
      </c>
      <c r="H5" s="4" t="s">
        <v>185</v>
      </c>
      <c r="I5" s="4">
        <v>24</v>
      </c>
      <c r="J5" s="1"/>
      <c r="K5" s="4" t="s">
        <v>639</v>
      </c>
      <c r="L5" s="4">
        <v>1</v>
      </c>
      <c r="M5" s="4" t="s">
        <v>635</v>
      </c>
      <c r="N5" s="4" t="s">
        <v>620</v>
      </c>
      <c r="O5" s="4" t="s">
        <v>640</v>
      </c>
      <c r="P5" s="4" t="s">
        <v>622</v>
      </c>
      <c r="Q5" s="4" t="s">
        <v>623</v>
      </c>
      <c r="R5" s="12" t="b">
        <v>0</v>
      </c>
      <c r="S5" s="4">
        <v>70</v>
      </c>
      <c r="T5" s="4">
        <v>70</v>
      </c>
      <c r="U5" s="4">
        <v>60</v>
      </c>
      <c r="V5" s="4">
        <v>70</v>
      </c>
      <c r="W5" s="4">
        <v>100</v>
      </c>
      <c r="X5" s="4">
        <v>100</v>
      </c>
      <c r="Y5" s="4">
        <v>1</v>
      </c>
      <c r="Z5" s="4">
        <v>1</v>
      </c>
      <c r="AA5" s="4">
        <v>1</v>
      </c>
      <c r="AB5" s="4">
        <v>1000</v>
      </c>
      <c r="AC5" s="4" t="s">
        <v>641</v>
      </c>
      <c r="AD5" s="4" t="s">
        <v>141</v>
      </c>
      <c r="AE5" s="4">
        <v>52</v>
      </c>
      <c r="AF5" s="4">
        <v>105</v>
      </c>
      <c r="AG5" s="4">
        <v>475</v>
      </c>
      <c r="AH5" s="4">
        <v>550</v>
      </c>
      <c r="AI5" s="4">
        <v>317</v>
      </c>
      <c r="AJ5" s="12" t="b">
        <v>0</v>
      </c>
      <c r="AK5" s="12" t="b">
        <v>0</v>
      </c>
      <c r="AL5" s="4" t="s">
        <v>642</v>
      </c>
      <c r="AM5" s="12" t="b">
        <v>0</v>
      </c>
      <c r="AN5" s="12" t="b">
        <v>0</v>
      </c>
      <c r="AO5" s="4">
        <v>100</v>
      </c>
      <c r="AP5" s="4">
        <v>1</v>
      </c>
      <c r="AQ5" s="4">
        <v>1</v>
      </c>
      <c r="AR5" s="4">
        <v>25</v>
      </c>
      <c r="AS5" s="4">
        <v>90</v>
      </c>
      <c r="AT5" s="4">
        <v>1</v>
      </c>
      <c r="AU5" s="12" t="b">
        <v>1</v>
      </c>
      <c r="AV5" s="12" t="b">
        <v>1</v>
      </c>
      <c r="AW5" s="4">
        <v>0</v>
      </c>
      <c r="AX5" s="12" t="b">
        <v>0</v>
      </c>
      <c r="AY5" s="12" t="b">
        <v>1</v>
      </c>
      <c r="AZ5" s="4">
        <v>100</v>
      </c>
      <c r="BA5" s="4">
        <v>50</v>
      </c>
      <c r="BB5" s="4">
        <v>1480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1</v>
      </c>
      <c r="BP5" s="4" t="s">
        <v>141</v>
      </c>
      <c r="BQ5" s="4" t="s">
        <v>141</v>
      </c>
      <c r="BR5" s="4" t="s">
        <v>141</v>
      </c>
      <c r="BS5" s="4" t="s">
        <v>141</v>
      </c>
      <c r="BT5" s="4">
        <v>4</v>
      </c>
      <c r="BU5" s="4" t="b">
        <v>0</v>
      </c>
      <c r="BV5" s="4"/>
      <c r="BW5" s="1"/>
      <c r="BX5" s="1"/>
      <c r="BY5" s="1"/>
      <c r="BZ5" s="1"/>
      <c r="CA5" s="1"/>
      <c r="CB5" s="1"/>
      <c r="CC5" s="1"/>
      <c r="CD5" s="1"/>
      <c r="CE5" s="1"/>
      <c r="CF5" s="1"/>
      <c r="CG5" s="1">
        <f t="shared" si="0"/>
        <v>0</v>
      </c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 t="s">
        <v>643</v>
      </c>
      <c r="CW5" s="1" t="s">
        <v>644</v>
      </c>
      <c r="CX5" s="1" t="s">
        <v>645</v>
      </c>
      <c r="CY5" s="1" t="s">
        <v>646</v>
      </c>
      <c r="CZ5" s="1" t="s">
        <v>647</v>
      </c>
    </row>
    <row r="6" spans="1:104" ht="15.75" customHeight="1" x14ac:dyDescent="0.25">
      <c r="A6" s="4" t="s">
        <v>88</v>
      </c>
      <c r="B6" s="4" t="s">
        <v>186</v>
      </c>
      <c r="C6" s="4" t="s">
        <v>141</v>
      </c>
      <c r="D6" s="4" t="s">
        <v>141</v>
      </c>
      <c r="E6" s="4" t="s">
        <v>141</v>
      </c>
      <c r="F6" s="12" t="b">
        <v>1</v>
      </c>
      <c r="G6" s="4" t="s">
        <v>404</v>
      </c>
      <c r="H6" s="4" t="s">
        <v>186</v>
      </c>
      <c r="I6" s="4">
        <v>24</v>
      </c>
      <c r="J6" s="4" t="s">
        <v>638</v>
      </c>
      <c r="K6" s="4" t="s">
        <v>639</v>
      </c>
      <c r="L6" s="4">
        <v>2</v>
      </c>
      <c r="M6" s="4" t="s">
        <v>648</v>
      </c>
      <c r="N6" s="4" t="s">
        <v>620</v>
      </c>
      <c r="O6" s="4" t="s">
        <v>640</v>
      </c>
      <c r="P6" s="4" t="s">
        <v>622</v>
      </c>
      <c r="Q6" s="4" t="s">
        <v>623</v>
      </c>
      <c r="R6" s="12" t="b">
        <v>0</v>
      </c>
      <c r="S6" s="4">
        <v>70</v>
      </c>
      <c r="T6" s="4">
        <v>70</v>
      </c>
      <c r="U6" s="4">
        <v>65</v>
      </c>
      <c r="V6" s="4">
        <v>70</v>
      </c>
      <c r="W6" s="4">
        <v>100</v>
      </c>
      <c r="X6" s="4">
        <v>100</v>
      </c>
      <c r="Y6" s="4">
        <v>1</v>
      </c>
      <c r="Z6" s="4">
        <v>1</v>
      </c>
      <c r="AA6" s="4">
        <v>1</v>
      </c>
      <c r="AB6" s="4">
        <v>1010</v>
      </c>
      <c r="AC6" s="4" t="s">
        <v>641</v>
      </c>
      <c r="AD6" s="4" t="s">
        <v>141</v>
      </c>
      <c r="AE6" s="4">
        <v>52</v>
      </c>
      <c r="AF6" s="4">
        <v>105</v>
      </c>
      <c r="AG6" s="4">
        <v>475</v>
      </c>
      <c r="AH6" s="4">
        <v>550</v>
      </c>
      <c r="AI6" s="4">
        <v>317</v>
      </c>
      <c r="AJ6" s="12" t="b">
        <v>0</v>
      </c>
      <c r="AK6" s="12" t="b">
        <v>0</v>
      </c>
      <c r="AL6" s="4" t="s">
        <v>642</v>
      </c>
      <c r="AM6" s="12" t="b">
        <v>0</v>
      </c>
      <c r="AN6" s="12" t="b">
        <v>0</v>
      </c>
      <c r="AO6" s="4">
        <v>100</v>
      </c>
      <c r="AP6" s="4">
        <v>1</v>
      </c>
      <c r="AQ6" s="4">
        <v>1</v>
      </c>
      <c r="AR6" s="4">
        <v>25</v>
      </c>
      <c r="AS6" s="4">
        <v>90</v>
      </c>
      <c r="AT6" s="4">
        <v>1</v>
      </c>
      <c r="AU6" s="12" t="b">
        <v>1</v>
      </c>
      <c r="AV6" s="12" t="b">
        <v>0</v>
      </c>
      <c r="AW6" s="4">
        <v>0</v>
      </c>
      <c r="AX6" s="12" t="b">
        <v>0</v>
      </c>
      <c r="AY6" s="12" t="b">
        <v>1</v>
      </c>
      <c r="AZ6" s="4">
        <v>100</v>
      </c>
      <c r="BA6" s="4">
        <v>50</v>
      </c>
      <c r="BB6" s="4">
        <v>1440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1</v>
      </c>
      <c r="BN6" s="4">
        <v>0</v>
      </c>
      <c r="BO6" s="4">
        <v>1</v>
      </c>
      <c r="BP6" s="4" t="s">
        <v>141</v>
      </c>
      <c r="BQ6" s="4" t="s">
        <v>141</v>
      </c>
      <c r="BR6" s="4" t="s">
        <v>141</v>
      </c>
      <c r="BS6" s="4" t="s">
        <v>141</v>
      </c>
      <c r="BT6" s="4">
        <v>5</v>
      </c>
      <c r="BU6" s="4" t="b">
        <v>1</v>
      </c>
      <c r="BV6" s="4"/>
      <c r="BW6" s="4" t="s">
        <v>638</v>
      </c>
      <c r="BX6" s="1"/>
      <c r="BY6" s="1"/>
      <c r="BZ6" s="1"/>
      <c r="CA6" s="1"/>
      <c r="CB6" s="1"/>
      <c r="CC6" s="1"/>
      <c r="CD6" s="1"/>
      <c r="CE6" s="1"/>
      <c r="CF6" s="1"/>
      <c r="CG6" s="1">
        <f t="shared" si="0"/>
        <v>0</v>
      </c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 t="s">
        <v>643</v>
      </c>
      <c r="CW6" s="1" t="s">
        <v>644</v>
      </c>
      <c r="CX6" s="1" t="s">
        <v>645</v>
      </c>
      <c r="CY6" s="1" t="s">
        <v>646</v>
      </c>
      <c r="CZ6" s="1" t="s">
        <v>647</v>
      </c>
    </row>
    <row r="7" spans="1:104" ht="15.75" customHeight="1" x14ac:dyDescent="0.25">
      <c r="A7" s="4" t="s">
        <v>114</v>
      </c>
      <c r="B7" s="4" t="s">
        <v>181</v>
      </c>
      <c r="C7" s="4" t="s">
        <v>141</v>
      </c>
      <c r="D7" s="4" t="s">
        <v>141</v>
      </c>
      <c r="E7" s="4" t="s">
        <v>141</v>
      </c>
      <c r="F7" s="12" t="b">
        <v>1</v>
      </c>
      <c r="G7" s="4" t="s">
        <v>649</v>
      </c>
      <c r="H7" s="4" t="s">
        <v>181</v>
      </c>
      <c r="I7" s="4">
        <v>20</v>
      </c>
      <c r="J7" s="1"/>
      <c r="K7" s="4" t="s">
        <v>650</v>
      </c>
      <c r="L7" s="4">
        <v>1</v>
      </c>
      <c r="M7" s="4" t="s">
        <v>619</v>
      </c>
      <c r="N7" s="4" t="s">
        <v>620</v>
      </c>
      <c r="O7" s="4" t="s">
        <v>640</v>
      </c>
      <c r="P7" s="4" t="s">
        <v>622</v>
      </c>
      <c r="Q7" s="4" t="s">
        <v>623</v>
      </c>
      <c r="R7" s="12" t="b">
        <v>0</v>
      </c>
      <c r="S7" s="4">
        <v>80</v>
      </c>
      <c r="T7" s="4">
        <v>100</v>
      </c>
      <c r="U7" s="4">
        <v>70</v>
      </c>
      <c r="V7" s="4">
        <v>70</v>
      </c>
      <c r="W7" s="4">
        <v>100</v>
      </c>
      <c r="X7" s="4">
        <v>100</v>
      </c>
      <c r="Y7" s="4">
        <v>1.1000000000000001</v>
      </c>
      <c r="Z7" s="4">
        <v>1</v>
      </c>
      <c r="AA7" s="4">
        <v>1</v>
      </c>
      <c r="AB7" s="4">
        <v>1680</v>
      </c>
      <c r="AC7" s="4" t="s">
        <v>624</v>
      </c>
      <c r="AD7" s="4" t="s">
        <v>141</v>
      </c>
      <c r="AE7" s="4">
        <v>70</v>
      </c>
      <c r="AF7" s="4">
        <v>150</v>
      </c>
      <c r="AG7" s="4">
        <v>450</v>
      </c>
      <c r="AH7" s="4">
        <v>700</v>
      </c>
      <c r="AI7" s="4">
        <v>300</v>
      </c>
      <c r="AJ7" s="12" t="b">
        <v>0</v>
      </c>
      <c r="AK7" s="12" t="b">
        <v>0</v>
      </c>
      <c r="AL7" s="4" t="s">
        <v>642</v>
      </c>
      <c r="AM7" s="12" t="b">
        <v>0</v>
      </c>
      <c r="AN7" s="12" t="b">
        <v>0</v>
      </c>
      <c r="AO7" s="4">
        <v>225</v>
      </c>
      <c r="AP7" s="4">
        <v>1</v>
      </c>
      <c r="AQ7" s="4">
        <v>3</v>
      </c>
      <c r="AR7" s="4">
        <v>25</v>
      </c>
      <c r="AS7" s="4">
        <v>90</v>
      </c>
      <c r="AT7" s="4">
        <v>1</v>
      </c>
      <c r="AU7" s="12" t="b">
        <v>0</v>
      </c>
      <c r="AV7" s="12" t="b">
        <v>0</v>
      </c>
      <c r="AW7" s="4">
        <v>1</v>
      </c>
      <c r="AX7" s="12" t="b">
        <v>1</v>
      </c>
      <c r="AY7" s="12" t="b">
        <v>1</v>
      </c>
      <c r="AZ7" s="4">
        <v>100</v>
      </c>
      <c r="BA7" s="4">
        <v>50</v>
      </c>
      <c r="BB7" s="4">
        <v>1130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1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 t="s">
        <v>141</v>
      </c>
      <c r="BQ7" s="4" t="s">
        <v>141</v>
      </c>
      <c r="BR7" s="4" t="s">
        <v>141</v>
      </c>
      <c r="BS7" s="4" t="s">
        <v>141</v>
      </c>
      <c r="BT7" s="4">
        <v>6</v>
      </c>
      <c r="BU7" s="4" t="b">
        <v>0</v>
      </c>
      <c r="BV7" s="4"/>
      <c r="BW7" s="1"/>
      <c r="BX7" s="3">
        <v>6</v>
      </c>
      <c r="BY7" s="1" t="s">
        <v>651</v>
      </c>
      <c r="BZ7" s="1" t="s">
        <v>652</v>
      </c>
      <c r="CA7" s="1"/>
      <c r="CB7" s="1"/>
      <c r="CC7" s="1"/>
      <c r="CD7" s="1"/>
      <c r="CE7" s="1"/>
      <c r="CF7" s="1"/>
      <c r="CG7" s="9" t="b">
        <f t="shared" si="0"/>
        <v>1</v>
      </c>
      <c r="CH7" s="1" t="s">
        <v>653</v>
      </c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 t="s">
        <v>627</v>
      </c>
      <c r="CV7" s="1" t="s">
        <v>654</v>
      </c>
      <c r="CW7" s="1" t="s">
        <v>655</v>
      </c>
      <c r="CX7" s="1" t="s">
        <v>656</v>
      </c>
      <c r="CY7" s="1" t="s">
        <v>657</v>
      </c>
      <c r="CZ7" s="1" t="s">
        <v>658</v>
      </c>
    </row>
    <row r="8" spans="1:104" ht="15.75" customHeight="1" x14ac:dyDescent="0.25">
      <c r="A8" s="4" t="s">
        <v>78</v>
      </c>
      <c r="B8" s="4" t="s">
        <v>162</v>
      </c>
      <c r="C8" s="4" t="s">
        <v>141</v>
      </c>
      <c r="D8" s="4" t="s">
        <v>141</v>
      </c>
      <c r="E8" s="4" t="s">
        <v>141</v>
      </c>
      <c r="F8" s="12" t="b">
        <v>1</v>
      </c>
      <c r="G8" s="4" t="s">
        <v>659</v>
      </c>
      <c r="H8" s="4" t="s">
        <v>162</v>
      </c>
      <c r="I8" s="4">
        <v>4</v>
      </c>
      <c r="J8" s="1"/>
      <c r="K8" s="4" t="s">
        <v>639</v>
      </c>
      <c r="L8" s="4">
        <v>1</v>
      </c>
      <c r="M8" s="4" t="s">
        <v>660</v>
      </c>
      <c r="N8" s="4" t="s">
        <v>620</v>
      </c>
      <c r="O8" s="4" t="s">
        <v>621</v>
      </c>
      <c r="P8" s="4" t="s">
        <v>622</v>
      </c>
      <c r="Q8" s="4" t="s">
        <v>623</v>
      </c>
      <c r="R8" s="12" t="b">
        <v>0</v>
      </c>
      <c r="S8" s="4">
        <v>75</v>
      </c>
      <c r="T8" s="4">
        <v>70</v>
      </c>
      <c r="U8" s="4">
        <v>70</v>
      </c>
      <c r="V8" s="4">
        <v>70</v>
      </c>
      <c r="W8" s="4">
        <v>100</v>
      </c>
      <c r="X8" s="4">
        <v>100</v>
      </c>
      <c r="Y8" s="4">
        <v>1</v>
      </c>
      <c r="Z8" s="4">
        <v>0.9</v>
      </c>
      <c r="AA8" s="4">
        <v>1</v>
      </c>
      <c r="AB8" s="4">
        <v>1010</v>
      </c>
      <c r="AC8" s="4" t="s">
        <v>661</v>
      </c>
      <c r="AD8" s="4" t="s">
        <v>141</v>
      </c>
      <c r="AE8" s="4">
        <v>20</v>
      </c>
      <c r="AF8" s="4">
        <v>40</v>
      </c>
      <c r="AG8" s="4">
        <v>400</v>
      </c>
      <c r="AH8" s="4">
        <v>550</v>
      </c>
      <c r="AI8" s="4">
        <v>250</v>
      </c>
      <c r="AJ8" s="12" t="b">
        <v>0</v>
      </c>
      <c r="AK8" s="12" t="b">
        <v>0</v>
      </c>
      <c r="AL8" s="4" t="s">
        <v>642</v>
      </c>
      <c r="AM8" s="12" t="b">
        <v>0</v>
      </c>
      <c r="AN8" s="12" t="b">
        <v>0</v>
      </c>
      <c r="AO8" s="4">
        <v>100</v>
      </c>
      <c r="AP8" s="4">
        <v>1</v>
      </c>
      <c r="AQ8" s="4">
        <v>1</v>
      </c>
      <c r="AR8" s="4">
        <v>25</v>
      </c>
      <c r="AS8" s="4">
        <v>90</v>
      </c>
      <c r="AT8" s="4">
        <v>1</v>
      </c>
      <c r="AU8" s="12" t="b">
        <v>1</v>
      </c>
      <c r="AV8" s="12" t="b">
        <v>0</v>
      </c>
      <c r="AW8" s="4">
        <v>0</v>
      </c>
      <c r="AX8" s="12" t="b">
        <v>0</v>
      </c>
      <c r="AY8" s="12" t="b">
        <v>1</v>
      </c>
      <c r="AZ8" s="4">
        <v>100</v>
      </c>
      <c r="BA8" s="4">
        <v>50</v>
      </c>
      <c r="BB8" s="4">
        <v>1430</v>
      </c>
      <c r="BC8" s="4">
        <v>0</v>
      </c>
      <c r="BD8" s="4">
        <v>0</v>
      </c>
      <c r="BE8" s="4">
        <v>1</v>
      </c>
      <c r="BF8" s="4">
        <v>0</v>
      </c>
      <c r="BG8" s="4">
        <v>1</v>
      </c>
      <c r="BH8" s="4">
        <v>1</v>
      </c>
      <c r="BI8" s="4">
        <v>1</v>
      </c>
      <c r="BJ8" s="4">
        <v>0</v>
      </c>
      <c r="BK8" s="4">
        <v>0</v>
      </c>
      <c r="BL8" s="4">
        <v>1</v>
      </c>
      <c r="BM8" s="4">
        <v>0</v>
      </c>
      <c r="BN8" s="4">
        <v>0</v>
      </c>
      <c r="BO8" s="4">
        <v>0</v>
      </c>
      <c r="BP8" s="4" t="s">
        <v>141</v>
      </c>
      <c r="BQ8" s="4" t="s">
        <v>141</v>
      </c>
      <c r="BR8" s="4" t="s">
        <v>141</v>
      </c>
      <c r="BS8" s="4" t="s">
        <v>141</v>
      </c>
      <c r="BT8" s="4">
        <v>7</v>
      </c>
      <c r="BU8" s="4" t="b">
        <v>0</v>
      </c>
      <c r="BV8" s="4"/>
      <c r="BW8" s="1"/>
      <c r="BX8" s="3">
        <v>11</v>
      </c>
      <c r="BY8" s="1" t="s">
        <v>662</v>
      </c>
      <c r="BZ8" s="1" t="s">
        <v>663</v>
      </c>
      <c r="CA8" s="1" t="s">
        <v>664</v>
      </c>
      <c r="CB8" s="3">
        <v>10</v>
      </c>
      <c r="CC8" s="3">
        <v>11</v>
      </c>
      <c r="CD8" s="3">
        <v>13</v>
      </c>
      <c r="CE8" s="3">
        <v>16</v>
      </c>
      <c r="CF8" s="3">
        <v>20</v>
      </c>
      <c r="CG8" s="1">
        <f t="shared" si="0"/>
        <v>0</v>
      </c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</row>
    <row r="9" spans="1:104" ht="15.75" customHeight="1" x14ac:dyDescent="0.25">
      <c r="A9" s="4" t="s">
        <v>126</v>
      </c>
      <c r="B9" s="4" t="s">
        <v>189</v>
      </c>
      <c r="C9" s="4" t="s">
        <v>141</v>
      </c>
      <c r="D9" s="4" t="s">
        <v>141</v>
      </c>
      <c r="E9" s="4" t="s">
        <v>141</v>
      </c>
      <c r="F9" s="12" t="b">
        <v>1</v>
      </c>
      <c r="G9" s="4" t="s">
        <v>665</v>
      </c>
      <c r="H9" s="4" t="s">
        <v>189</v>
      </c>
      <c r="I9" s="4">
        <v>27</v>
      </c>
      <c r="J9" s="1"/>
      <c r="K9" s="4" t="s">
        <v>650</v>
      </c>
      <c r="L9" s="4">
        <v>1</v>
      </c>
      <c r="M9" s="4" t="s">
        <v>666</v>
      </c>
      <c r="N9" s="4" t="s">
        <v>620</v>
      </c>
      <c r="O9" s="4" t="s">
        <v>667</v>
      </c>
      <c r="P9" s="4" t="s">
        <v>622</v>
      </c>
      <c r="Q9" s="4" t="s">
        <v>623</v>
      </c>
      <c r="R9" s="12" t="b">
        <v>0</v>
      </c>
      <c r="S9" s="4">
        <v>60</v>
      </c>
      <c r="T9" s="4">
        <v>80</v>
      </c>
      <c r="U9" s="4">
        <v>75</v>
      </c>
      <c r="V9" s="4">
        <v>70</v>
      </c>
      <c r="W9" s="4">
        <v>70</v>
      </c>
      <c r="X9" s="4">
        <v>100</v>
      </c>
      <c r="Y9" s="4">
        <v>1</v>
      </c>
      <c r="Z9" s="4">
        <v>1</v>
      </c>
      <c r="AA9" s="4">
        <v>1</v>
      </c>
      <c r="AB9" s="4">
        <v>1090</v>
      </c>
      <c r="AC9" s="4" t="s">
        <v>624</v>
      </c>
      <c r="AD9" s="4" t="s">
        <v>141</v>
      </c>
      <c r="AE9" s="4">
        <v>30</v>
      </c>
      <c r="AF9" s="4">
        <v>60</v>
      </c>
      <c r="AG9" s="4">
        <v>300</v>
      </c>
      <c r="AH9" s="4">
        <v>550</v>
      </c>
      <c r="AI9" s="4">
        <v>170</v>
      </c>
      <c r="AJ9" s="12" t="b">
        <v>0</v>
      </c>
      <c r="AK9" s="12" t="b">
        <v>0</v>
      </c>
      <c r="AL9" s="4" t="s">
        <v>642</v>
      </c>
      <c r="AM9" s="12" t="b">
        <v>0</v>
      </c>
      <c r="AN9" s="12" t="b">
        <v>0</v>
      </c>
      <c r="AO9" s="4">
        <v>150</v>
      </c>
      <c r="AP9" s="4">
        <v>1</v>
      </c>
      <c r="AQ9" s="4">
        <v>2</v>
      </c>
      <c r="AR9" s="4">
        <v>25</v>
      </c>
      <c r="AS9" s="4">
        <v>90</v>
      </c>
      <c r="AT9" s="4">
        <v>1</v>
      </c>
      <c r="AU9" s="12" t="b">
        <v>0</v>
      </c>
      <c r="AV9" s="12" t="b">
        <v>0</v>
      </c>
      <c r="AW9" s="4">
        <v>0</v>
      </c>
      <c r="AX9" s="12" t="b">
        <v>1</v>
      </c>
      <c r="AY9" s="12" t="b">
        <v>1</v>
      </c>
      <c r="AZ9" s="4">
        <v>100</v>
      </c>
      <c r="BA9" s="4">
        <v>50</v>
      </c>
      <c r="BB9" s="4">
        <v>1340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 t="s">
        <v>141</v>
      </c>
      <c r="BQ9" s="4" t="s">
        <v>141</v>
      </c>
      <c r="BR9" s="4" t="s">
        <v>141</v>
      </c>
      <c r="BS9" s="4" t="s">
        <v>141</v>
      </c>
      <c r="BT9" s="4">
        <v>8</v>
      </c>
      <c r="BU9" s="4" t="b">
        <v>0</v>
      </c>
      <c r="BV9" s="4"/>
      <c r="BW9" s="1"/>
      <c r="BX9" s="3">
        <v>18</v>
      </c>
      <c r="BY9" s="1" t="s">
        <v>668</v>
      </c>
      <c r="BZ9" s="1"/>
      <c r="CA9" s="1" t="s">
        <v>669</v>
      </c>
      <c r="CB9" s="3">
        <v>100</v>
      </c>
      <c r="CC9" s="3">
        <v>110</v>
      </c>
      <c r="CD9" s="3">
        <v>130</v>
      </c>
      <c r="CE9" s="3">
        <v>160</v>
      </c>
      <c r="CF9" s="3">
        <v>200</v>
      </c>
      <c r="CG9" s="1">
        <f t="shared" si="0"/>
        <v>0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</row>
    <row r="10" spans="1:104" ht="15.75" customHeight="1" x14ac:dyDescent="0.25">
      <c r="A10" s="4" t="s">
        <v>33</v>
      </c>
      <c r="B10" s="4" t="s">
        <v>202</v>
      </c>
      <c r="C10" s="4" t="s">
        <v>141</v>
      </c>
      <c r="D10" s="4" t="s">
        <v>141</v>
      </c>
      <c r="E10" s="4" t="s">
        <v>141</v>
      </c>
      <c r="F10" s="12" t="b">
        <v>1</v>
      </c>
      <c r="G10" s="4" t="s">
        <v>321</v>
      </c>
      <c r="H10" s="4" t="s">
        <v>202</v>
      </c>
      <c r="I10" s="4">
        <v>37</v>
      </c>
      <c r="J10" s="1"/>
      <c r="K10" s="4" t="s">
        <v>670</v>
      </c>
      <c r="L10" s="4">
        <v>4</v>
      </c>
      <c r="M10" s="4" t="s">
        <v>666</v>
      </c>
      <c r="N10" s="4" t="s">
        <v>620</v>
      </c>
      <c r="O10" s="4" t="s">
        <v>640</v>
      </c>
      <c r="P10" s="4" t="s">
        <v>622</v>
      </c>
      <c r="Q10" s="4" t="s">
        <v>623</v>
      </c>
      <c r="R10" s="12" t="b">
        <v>0</v>
      </c>
      <c r="S10" s="4">
        <v>95</v>
      </c>
      <c r="T10" s="4">
        <v>70</v>
      </c>
      <c r="U10" s="4">
        <v>80</v>
      </c>
      <c r="V10" s="4">
        <v>80</v>
      </c>
      <c r="W10" s="4">
        <v>100</v>
      </c>
      <c r="X10" s="4">
        <v>100</v>
      </c>
      <c r="Y10" s="4">
        <v>1</v>
      </c>
      <c r="Z10" s="4">
        <v>1</v>
      </c>
      <c r="AA10" s="4">
        <v>1</v>
      </c>
      <c r="AB10" s="4">
        <v>2620</v>
      </c>
      <c r="AC10" s="4" t="s">
        <v>641</v>
      </c>
      <c r="AD10" s="4" t="s">
        <v>141</v>
      </c>
      <c r="AE10" s="4">
        <v>80</v>
      </c>
      <c r="AF10" s="4">
        <v>120</v>
      </c>
      <c r="AG10" s="4">
        <v>700</v>
      </c>
      <c r="AH10" s="4">
        <v>900</v>
      </c>
      <c r="AI10" s="4">
        <v>390</v>
      </c>
      <c r="AJ10" s="12" t="b">
        <v>0</v>
      </c>
      <c r="AK10" s="12" t="b">
        <v>0</v>
      </c>
      <c r="AL10" s="4" t="s">
        <v>642</v>
      </c>
      <c r="AM10" s="12" t="b">
        <v>0</v>
      </c>
      <c r="AN10" s="12" t="b">
        <v>0</v>
      </c>
      <c r="AO10" s="4">
        <v>350</v>
      </c>
      <c r="AP10" s="4">
        <v>1</v>
      </c>
      <c r="AQ10" s="4">
        <v>5</v>
      </c>
      <c r="AR10" s="4">
        <v>25</v>
      </c>
      <c r="AS10" s="4">
        <v>90</v>
      </c>
      <c r="AT10" s="4">
        <v>1</v>
      </c>
      <c r="AU10" s="12" t="b">
        <v>0</v>
      </c>
      <c r="AV10" s="12" t="b">
        <v>0</v>
      </c>
      <c r="AW10" s="4">
        <v>0</v>
      </c>
      <c r="AX10" s="12" t="b">
        <v>0</v>
      </c>
      <c r="AY10" s="12" t="b">
        <v>1</v>
      </c>
      <c r="AZ10" s="4">
        <v>100</v>
      </c>
      <c r="BA10" s="4">
        <v>50</v>
      </c>
      <c r="BB10" s="4">
        <v>920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2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 t="s">
        <v>141</v>
      </c>
      <c r="BQ10" s="4" t="s">
        <v>141</v>
      </c>
      <c r="BR10" s="4" t="s">
        <v>141</v>
      </c>
      <c r="BS10" s="4" t="s">
        <v>141</v>
      </c>
      <c r="BT10" s="4">
        <v>9</v>
      </c>
      <c r="BU10" s="4" t="b">
        <v>0</v>
      </c>
      <c r="BV10" s="4"/>
      <c r="BW10" s="1"/>
      <c r="BX10" s="3">
        <v>12</v>
      </c>
      <c r="BY10" s="1" t="s">
        <v>671</v>
      </c>
      <c r="BZ10" s="1" t="s">
        <v>652</v>
      </c>
      <c r="CA10" s="1"/>
      <c r="CB10" s="1"/>
      <c r="CC10" s="1"/>
      <c r="CD10" s="1"/>
      <c r="CE10" s="1"/>
      <c r="CF10" s="1"/>
      <c r="CG10" s="9" t="b">
        <f t="shared" si="0"/>
        <v>1</v>
      </c>
      <c r="CH10" s="1" t="s">
        <v>653</v>
      </c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 t="s">
        <v>627</v>
      </c>
      <c r="CV10" s="1" t="s">
        <v>672</v>
      </c>
      <c r="CW10" s="1" t="s">
        <v>673</v>
      </c>
      <c r="CX10" s="1" t="s">
        <v>674</v>
      </c>
      <c r="CY10" s="1" t="s">
        <v>675</v>
      </c>
      <c r="CZ10" s="1" t="s">
        <v>676</v>
      </c>
    </row>
    <row r="11" spans="1:104" ht="15.75" customHeight="1" x14ac:dyDescent="0.25">
      <c r="A11" s="4" t="s">
        <v>34</v>
      </c>
      <c r="B11" s="4" t="s">
        <v>203</v>
      </c>
      <c r="C11" s="4" t="s">
        <v>141</v>
      </c>
      <c r="D11" s="4" t="s">
        <v>141</v>
      </c>
      <c r="E11" s="4" t="s">
        <v>141</v>
      </c>
      <c r="F11" s="12" t="b">
        <v>1</v>
      </c>
      <c r="G11" s="4" t="s">
        <v>408</v>
      </c>
      <c r="H11" s="4" t="s">
        <v>203</v>
      </c>
      <c r="I11" s="4">
        <v>37</v>
      </c>
      <c r="J11" s="4" t="s">
        <v>638</v>
      </c>
      <c r="K11" s="4" t="s">
        <v>670</v>
      </c>
      <c r="L11" s="4">
        <v>6</v>
      </c>
      <c r="M11" s="4" t="s">
        <v>619</v>
      </c>
      <c r="N11" s="4" t="s">
        <v>620</v>
      </c>
      <c r="O11" s="4" t="s">
        <v>640</v>
      </c>
      <c r="P11" s="4" t="s">
        <v>622</v>
      </c>
      <c r="Q11" s="4" t="s">
        <v>623</v>
      </c>
      <c r="R11" s="12" t="b">
        <v>0</v>
      </c>
      <c r="S11" s="4">
        <v>95</v>
      </c>
      <c r="T11" s="4">
        <v>70</v>
      </c>
      <c r="U11" s="4">
        <v>80</v>
      </c>
      <c r="V11" s="4">
        <v>80</v>
      </c>
      <c r="W11" s="4">
        <v>100</v>
      </c>
      <c r="X11" s="4">
        <v>100</v>
      </c>
      <c r="Y11" s="4">
        <v>1</v>
      </c>
      <c r="Z11" s="4">
        <v>1</v>
      </c>
      <c r="AA11" s="4">
        <v>1</v>
      </c>
      <c r="AB11" s="4">
        <v>2680</v>
      </c>
      <c r="AC11" s="4" t="s">
        <v>641</v>
      </c>
      <c r="AD11" s="4" t="s">
        <v>141</v>
      </c>
      <c r="AE11" s="4">
        <v>80</v>
      </c>
      <c r="AF11" s="4">
        <v>120</v>
      </c>
      <c r="AG11" s="4">
        <v>700</v>
      </c>
      <c r="AH11" s="4">
        <v>900</v>
      </c>
      <c r="AI11" s="4">
        <v>390</v>
      </c>
      <c r="AJ11" s="12" t="b">
        <v>0</v>
      </c>
      <c r="AK11" s="12" t="b">
        <v>0</v>
      </c>
      <c r="AL11" s="4" t="s">
        <v>642</v>
      </c>
      <c r="AM11" s="12" t="b">
        <v>0</v>
      </c>
      <c r="AN11" s="12" t="b">
        <v>0</v>
      </c>
      <c r="AO11" s="4">
        <v>350</v>
      </c>
      <c r="AP11" s="4">
        <v>1</v>
      </c>
      <c r="AQ11" s="4">
        <v>5</v>
      </c>
      <c r="AR11" s="4">
        <v>25</v>
      </c>
      <c r="AS11" s="4">
        <v>90</v>
      </c>
      <c r="AT11" s="4">
        <v>1</v>
      </c>
      <c r="AU11" s="12" t="b">
        <v>0</v>
      </c>
      <c r="AV11" s="12" t="b">
        <v>0</v>
      </c>
      <c r="AW11" s="4">
        <v>0</v>
      </c>
      <c r="AX11" s="12" t="b">
        <v>0</v>
      </c>
      <c r="AY11" s="12" t="b">
        <v>1</v>
      </c>
      <c r="AZ11" s="4">
        <v>100</v>
      </c>
      <c r="BA11" s="4">
        <v>50</v>
      </c>
      <c r="BB11" s="4">
        <v>900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2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 t="s">
        <v>141</v>
      </c>
      <c r="BQ11" s="4" t="s">
        <v>141</v>
      </c>
      <c r="BR11" s="4" t="s">
        <v>141</v>
      </c>
      <c r="BS11" s="4" t="s">
        <v>141</v>
      </c>
      <c r="BT11" s="4">
        <v>10</v>
      </c>
      <c r="BU11" s="4" t="b">
        <v>1</v>
      </c>
      <c r="BV11" s="4"/>
      <c r="BW11" s="4" t="s">
        <v>638</v>
      </c>
      <c r="BX11" s="3">
        <v>25</v>
      </c>
      <c r="BY11" s="1" t="s">
        <v>677</v>
      </c>
      <c r="BZ11" s="1" t="s">
        <v>652</v>
      </c>
      <c r="CA11" s="1"/>
      <c r="CB11" s="1"/>
      <c r="CC11" s="1"/>
      <c r="CD11" s="1"/>
      <c r="CE11" s="1"/>
      <c r="CF11" s="1"/>
      <c r="CG11" s="9" t="b">
        <f t="shared" si="0"/>
        <v>1</v>
      </c>
      <c r="CH11" s="1" t="s">
        <v>653</v>
      </c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 t="s">
        <v>627</v>
      </c>
      <c r="CV11" s="1" t="s">
        <v>672</v>
      </c>
      <c r="CW11" s="1" t="s">
        <v>673</v>
      </c>
      <c r="CX11" s="1" t="s">
        <v>674</v>
      </c>
      <c r="CY11" s="1" t="s">
        <v>675</v>
      </c>
      <c r="CZ11" s="1" t="s">
        <v>676</v>
      </c>
    </row>
    <row r="12" spans="1:104" ht="15.75" customHeight="1" x14ac:dyDescent="0.25">
      <c r="A12" s="4" t="s">
        <v>28</v>
      </c>
      <c r="B12" s="4" t="s">
        <v>239</v>
      </c>
      <c r="C12" s="4" t="s">
        <v>141</v>
      </c>
      <c r="D12" s="4" t="s">
        <v>141</v>
      </c>
      <c r="E12" s="4" t="s">
        <v>141</v>
      </c>
      <c r="F12" s="12" t="b">
        <v>1</v>
      </c>
      <c r="G12" s="4" t="s">
        <v>678</v>
      </c>
      <c r="H12" s="4" t="s">
        <v>239</v>
      </c>
      <c r="I12" s="4">
        <v>67</v>
      </c>
      <c r="J12" s="1"/>
      <c r="K12" s="4" t="s">
        <v>618</v>
      </c>
      <c r="L12" s="4">
        <v>5</v>
      </c>
      <c r="M12" s="4" t="s">
        <v>619</v>
      </c>
      <c r="N12" s="4" t="s">
        <v>620</v>
      </c>
      <c r="O12" s="4" t="s">
        <v>640</v>
      </c>
      <c r="P12" s="4" t="s">
        <v>622</v>
      </c>
      <c r="Q12" s="4" t="s">
        <v>623</v>
      </c>
      <c r="R12" s="12" t="b">
        <v>0</v>
      </c>
      <c r="S12" s="4">
        <v>80</v>
      </c>
      <c r="T12" s="4">
        <v>80</v>
      </c>
      <c r="U12" s="4">
        <v>95</v>
      </c>
      <c r="V12" s="4">
        <v>120</v>
      </c>
      <c r="W12" s="4">
        <v>100</v>
      </c>
      <c r="X12" s="4">
        <v>100</v>
      </c>
      <c r="Y12" s="4">
        <v>1</v>
      </c>
      <c r="Z12" s="4">
        <v>1</v>
      </c>
      <c r="AA12" s="4">
        <v>1</v>
      </c>
      <c r="AB12" s="4">
        <v>2980</v>
      </c>
      <c r="AC12" s="4" t="s">
        <v>624</v>
      </c>
      <c r="AD12" s="4" t="s">
        <v>141</v>
      </c>
      <c r="AE12" s="4">
        <v>75</v>
      </c>
      <c r="AF12" s="4">
        <v>120</v>
      </c>
      <c r="AG12" s="4">
        <v>300</v>
      </c>
      <c r="AH12" s="4">
        <v>420</v>
      </c>
      <c r="AI12" s="4">
        <v>190</v>
      </c>
      <c r="AJ12" s="12" t="b">
        <v>0</v>
      </c>
      <c r="AK12" s="12" t="b">
        <v>0</v>
      </c>
      <c r="AL12" s="4" t="s">
        <v>625</v>
      </c>
      <c r="AM12" s="12" t="b">
        <v>0</v>
      </c>
      <c r="AN12" s="12" t="b">
        <v>0</v>
      </c>
      <c r="AO12" s="4">
        <v>350</v>
      </c>
      <c r="AP12" s="4">
        <v>1</v>
      </c>
      <c r="AQ12" s="4">
        <v>5</v>
      </c>
      <c r="AR12" s="4">
        <v>25</v>
      </c>
      <c r="AS12" s="4">
        <v>90</v>
      </c>
      <c r="AT12" s="4">
        <v>1</v>
      </c>
      <c r="AU12" s="12" t="b">
        <v>0</v>
      </c>
      <c r="AV12" s="12" t="b">
        <v>0</v>
      </c>
      <c r="AW12" s="4">
        <v>5</v>
      </c>
      <c r="AX12" s="12" t="b">
        <v>1</v>
      </c>
      <c r="AY12" s="12" t="b">
        <v>1</v>
      </c>
      <c r="AZ12" s="4">
        <v>100</v>
      </c>
      <c r="BA12" s="4">
        <v>50</v>
      </c>
      <c r="BB12" s="4">
        <v>850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3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 t="s">
        <v>679</v>
      </c>
      <c r="BQ12" s="4" t="s">
        <v>141</v>
      </c>
      <c r="BR12" s="4" t="s">
        <v>141</v>
      </c>
      <c r="BS12" s="4" t="s">
        <v>141</v>
      </c>
      <c r="BT12" s="4">
        <v>11</v>
      </c>
      <c r="BU12" s="4" t="b">
        <v>0</v>
      </c>
      <c r="BV12" s="4"/>
      <c r="BW12" s="1"/>
      <c r="BX12" s="3">
        <v>19</v>
      </c>
      <c r="BY12" s="1" t="s">
        <v>680</v>
      </c>
      <c r="BZ12" s="1" t="s">
        <v>681</v>
      </c>
      <c r="CA12" s="1" t="s">
        <v>682</v>
      </c>
      <c r="CB12" s="3">
        <v>1.1000000000000001</v>
      </c>
      <c r="CC12" s="3">
        <v>1.3</v>
      </c>
      <c r="CD12" s="3">
        <v>1.6</v>
      </c>
      <c r="CE12" s="3">
        <v>2</v>
      </c>
      <c r="CF12" s="3">
        <v>2.5</v>
      </c>
      <c r="CG12" s="1">
        <f t="shared" si="0"/>
        <v>0</v>
      </c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 t="s">
        <v>683</v>
      </c>
      <c r="CW12" s="1" t="s">
        <v>683</v>
      </c>
      <c r="CX12" s="1" t="s">
        <v>683</v>
      </c>
      <c r="CY12" s="1" t="s">
        <v>683</v>
      </c>
      <c r="CZ12" s="1" t="s">
        <v>683</v>
      </c>
    </row>
    <row r="13" spans="1:104" ht="15.75" customHeight="1" x14ac:dyDescent="0.25">
      <c r="A13" s="4" t="s">
        <v>48</v>
      </c>
      <c r="B13" s="4" t="s">
        <v>215</v>
      </c>
      <c r="C13" s="4" t="s">
        <v>141</v>
      </c>
      <c r="D13" s="4" t="s">
        <v>141</v>
      </c>
      <c r="E13" s="4" t="s">
        <v>141</v>
      </c>
      <c r="F13" s="12" t="b">
        <v>1</v>
      </c>
      <c r="G13" s="4" t="s">
        <v>684</v>
      </c>
      <c r="H13" s="4" t="s">
        <v>215</v>
      </c>
      <c r="I13" s="4">
        <v>47</v>
      </c>
      <c r="J13" s="1"/>
      <c r="K13" s="4" t="s">
        <v>618</v>
      </c>
      <c r="L13" s="4">
        <v>2</v>
      </c>
      <c r="M13" s="4" t="s">
        <v>666</v>
      </c>
      <c r="N13" s="4" t="s">
        <v>620</v>
      </c>
      <c r="O13" s="4" t="s">
        <v>667</v>
      </c>
      <c r="P13" s="4" t="s">
        <v>622</v>
      </c>
      <c r="Q13" s="4" t="s">
        <v>623</v>
      </c>
      <c r="R13" s="12" t="b">
        <v>0</v>
      </c>
      <c r="S13" s="4">
        <v>75</v>
      </c>
      <c r="T13" s="4">
        <v>120</v>
      </c>
      <c r="U13" s="4">
        <v>85</v>
      </c>
      <c r="V13" s="4">
        <v>60</v>
      </c>
      <c r="W13" s="4">
        <v>100</v>
      </c>
      <c r="X13" s="4">
        <v>100</v>
      </c>
      <c r="Y13" s="4">
        <v>1</v>
      </c>
      <c r="Z13" s="4">
        <v>1</v>
      </c>
      <c r="AA13" s="4">
        <v>1</v>
      </c>
      <c r="AB13" s="4">
        <v>2010</v>
      </c>
      <c r="AC13" s="4" t="s">
        <v>624</v>
      </c>
      <c r="AD13" s="4" t="s">
        <v>141</v>
      </c>
      <c r="AE13" s="4">
        <v>100</v>
      </c>
      <c r="AF13" s="4">
        <v>200</v>
      </c>
      <c r="AG13" s="4">
        <v>600</v>
      </c>
      <c r="AH13" s="4">
        <v>700</v>
      </c>
      <c r="AI13" s="4">
        <v>400</v>
      </c>
      <c r="AJ13" s="12" t="b">
        <v>0</v>
      </c>
      <c r="AK13" s="12" t="b">
        <v>0</v>
      </c>
      <c r="AL13" s="4" t="s">
        <v>642</v>
      </c>
      <c r="AM13" s="12" t="b">
        <v>0</v>
      </c>
      <c r="AN13" s="12" t="b">
        <v>0</v>
      </c>
      <c r="AO13" s="4">
        <v>300</v>
      </c>
      <c r="AP13" s="4">
        <v>1</v>
      </c>
      <c r="AQ13" s="4">
        <v>4</v>
      </c>
      <c r="AR13" s="4">
        <v>25</v>
      </c>
      <c r="AS13" s="4">
        <v>90</v>
      </c>
      <c r="AT13" s="4">
        <v>1</v>
      </c>
      <c r="AU13" s="12" t="b">
        <v>0</v>
      </c>
      <c r="AV13" s="12" t="b">
        <v>0</v>
      </c>
      <c r="AW13" s="4">
        <v>1</v>
      </c>
      <c r="AX13" s="12" t="b">
        <v>1</v>
      </c>
      <c r="AY13" s="12" t="b">
        <v>1</v>
      </c>
      <c r="AZ13" s="4">
        <v>100</v>
      </c>
      <c r="BA13" s="4">
        <v>50</v>
      </c>
      <c r="BB13" s="4">
        <v>1030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2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 t="s">
        <v>141</v>
      </c>
      <c r="BQ13" s="4" t="s">
        <v>141</v>
      </c>
      <c r="BR13" s="4" t="s">
        <v>141</v>
      </c>
      <c r="BS13" s="4" t="s">
        <v>141</v>
      </c>
      <c r="BT13" s="4">
        <v>12</v>
      </c>
      <c r="BU13" s="4" t="b">
        <v>0</v>
      </c>
      <c r="BV13" s="4"/>
      <c r="BW13" s="1"/>
      <c r="BX13" s="3">
        <v>23</v>
      </c>
      <c r="BY13" s="1" t="s">
        <v>685</v>
      </c>
      <c r="BZ13" s="1" t="s">
        <v>686</v>
      </c>
      <c r="CA13" s="1"/>
      <c r="CB13" s="1"/>
      <c r="CC13" s="1"/>
      <c r="CD13" s="1"/>
      <c r="CE13" s="1"/>
      <c r="CF13" s="1"/>
      <c r="CG13" s="1">
        <f t="shared" si="0"/>
        <v>0</v>
      </c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</row>
    <row r="14" spans="1:104" ht="15.75" customHeight="1" x14ac:dyDescent="0.25">
      <c r="A14" s="4" t="s">
        <v>53</v>
      </c>
      <c r="B14" s="4" t="s">
        <v>285</v>
      </c>
      <c r="C14" s="4" t="s">
        <v>141</v>
      </c>
      <c r="D14" s="4" t="s">
        <v>141</v>
      </c>
      <c r="E14" s="4" t="s">
        <v>141</v>
      </c>
      <c r="F14" s="12" t="b">
        <v>1</v>
      </c>
      <c r="G14" s="4" t="s">
        <v>334</v>
      </c>
      <c r="H14" s="4" t="s">
        <v>285</v>
      </c>
      <c r="I14" s="4">
        <v>103</v>
      </c>
      <c r="J14" s="4" t="s">
        <v>638</v>
      </c>
      <c r="K14" s="4" t="s">
        <v>670</v>
      </c>
      <c r="L14" s="4">
        <v>8</v>
      </c>
      <c r="M14" s="4" t="s">
        <v>687</v>
      </c>
      <c r="N14" s="4" t="s">
        <v>620</v>
      </c>
      <c r="O14" s="4" t="s">
        <v>621</v>
      </c>
      <c r="P14" s="4" t="s">
        <v>622</v>
      </c>
      <c r="Q14" s="4" t="s">
        <v>623</v>
      </c>
      <c r="R14" s="12" t="b">
        <v>0</v>
      </c>
      <c r="S14" s="4">
        <v>105</v>
      </c>
      <c r="T14" s="4">
        <v>120</v>
      </c>
      <c r="U14" s="4">
        <v>100</v>
      </c>
      <c r="V14" s="4">
        <v>100</v>
      </c>
      <c r="W14" s="4">
        <v>100</v>
      </c>
      <c r="X14" s="4">
        <v>100</v>
      </c>
      <c r="Y14" s="4">
        <v>1</v>
      </c>
      <c r="Z14" s="4">
        <v>1</v>
      </c>
      <c r="AA14" s="4">
        <v>1</v>
      </c>
      <c r="AB14" s="4">
        <v>7720</v>
      </c>
      <c r="AC14" s="4" t="s">
        <v>624</v>
      </c>
      <c r="AD14" s="4" t="s">
        <v>141</v>
      </c>
      <c r="AE14" s="4">
        <v>80</v>
      </c>
      <c r="AF14" s="4">
        <v>140</v>
      </c>
      <c r="AG14" s="4">
        <v>470</v>
      </c>
      <c r="AH14" s="4">
        <v>550</v>
      </c>
      <c r="AI14" s="4">
        <v>210</v>
      </c>
      <c r="AJ14" s="12" t="b">
        <v>0</v>
      </c>
      <c r="AK14" s="12" t="b">
        <v>0</v>
      </c>
      <c r="AL14" s="4" t="s">
        <v>625</v>
      </c>
      <c r="AM14" s="12" t="b">
        <v>0</v>
      </c>
      <c r="AN14" s="12" t="b">
        <v>0</v>
      </c>
      <c r="AO14" s="4">
        <v>475</v>
      </c>
      <c r="AP14" s="4">
        <v>1</v>
      </c>
      <c r="AQ14" s="4">
        <v>7</v>
      </c>
      <c r="AR14" s="4">
        <v>25</v>
      </c>
      <c r="AS14" s="4">
        <v>90</v>
      </c>
      <c r="AT14" s="4">
        <v>1</v>
      </c>
      <c r="AU14" s="12" t="b">
        <v>0</v>
      </c>
      <c r="AV14" s="12" t="b">
        <v>0</v>
      </c>
      <c r="AW14" s="4">
        <v>5</v>
      </c>
      <c r="AX14" s="12" t="b">
        <v>1</v>
      </c>
      <c r="AY14" s="12" t="b">
        <v>1</v>
      </c>
      <c r="AZ14" s="4">
        <v>100</v>
      </c>
      <c r="BA14" s="4">
        <v>50</v>
      </c>
      <c r="BB14" s="4">
        <v>200</v>
      </c>
      <c r="BC14" s="4">
        <v>0</v>
      </c>
      <c r="BD14" s="4">
        <v>0</v>
      </c>
      <c r="BE14" s="4">
        <v>0</v>
      </c>
      <c r="BF14" s="4">
        <v>3</v>
      </c>
      <c r="BG14" s="4">
        <v>2</v>
      </c>
      <c r="BH14" s="4">
        <v>0</v>
      </c>
      <c r="BI14" s="4">
        <v>2</v>
      </c>
      <c r="BJ14" s="4">
        <v>0</v>
      </c>
      <c r="BK14" s="4">
        <v>0</v>
      </c>
      <c r="BL14" s="4">
        <v>0</v>
      </c>
      <c r="BM14" s="4">
        <v>0</v>
      </c>
      <c r="BN14" s="4">
        <v>3</v>
      </c>
      <c r="BO14" s="4">
        <v>0</v>
      </c>
      <c r="BP14" s="4" t="s">
        <v>141</v>
      </c>
      <c r="BQ14" s="4" t="s">
        <v>141</v>
      </c>
      <c r="BR14" s="4" t="s">
        <v>141</v>
      </c>
      <c r="BS14" s="4" t="s">
        <v>141</v>
      </c>
      <c r="BT14" s="4">
        <v>13</v>
      </c>
      <c r="BU14" s="4" t="b">
        <v>1</v>
      </c>
      <c r="BV14" s="4"/>
      <c r="BW14" s="1"/>
      <c r="BX14" s="3">
        <v>40</v>
      </c>
      <c r="BY14" s="1" t="s">
        <v>688</v>
      </c>
      <c r="BZ14" s="1" t="s">
        <v>652</v>
      </c>
      <c r="CA14" s="1" t="s">
        <v>689</v>
      </c>
      <c r="CB14" s="3">
        <v>6</v>
      </c>
      <c r="CC14" s="3">
        <v>6.6</v>
      </c>
      <c r="CD14" s="3">
        <v>7.8</v>
      </c>
      <c r="CE14" s="3">
        <v>9.6</v>
      </c>
      <c r="CF14" s="3">
        <v>12</v>
      </c>
      <c r="CG14" s="1" t="b">
        <f t="shared" si="0"/>
        <v>1</v>
      </c>
      <c r="CH14" s="1" t="s">
        <v>653</v>
      </c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 spans="1:104" ht="15.75" customHeight="1" x14ac:dyDescent="0.25">
      <c r="A15" s="4" t="s">
        <v>125</v>
      </c>
      <c r="B15" s="4" t="s">
        <v>176</v>
      </c>
      <c r="C15" s="4" t="s">
        <v>141</v>
      </c>
      <c r="D15" s="4" t="s">
        <v>141</v>
      </c>
      <c r="E15" s="4" t="s">
        <v>141</v>
      </c>
      <c r="F15" s="12" t="b">
        <v>1</v>
      </c>
      <c r="G15" s="4" t="s">
        <v>690</v>
      </c>
      <c r="H15" s="4" t="s">
        <v>176</v>
      </c>
      <c r="I15" s="4">
        <v>16</v>
      </c>
      <c r="J15" s="1"/>
      <c r="K15" s="4" t="s">
        <v>618</v>
      </c>
      <c r="L15" s="4">
        <v>1</v>
      </c>
      <c r="M15" s="4" t="s">
        <v>691</v>
      </c>
      <c r="N15" s="4" t="s">
        <v>620</v>
      </c>
      <c r="O15" s="4" t="s">
        <v>640</v>
      </c>
      <c r="P15" s="4" t="s">
        <v>622</v>
      </c>
      <c r="Q15" s="4" t="s">
        <v>623</v>
      </c>
      <c r="R15" s="12" t="b">
        <v>0</v>
      </c>
      <c r="S15" s="4">
        <v>70</v>
      </c>
      <c r="T15" s="4">
        <v>70</v>
      </c>
      <c r="U15" s="4">
        <v>60</v>
      </c>
      <c r="V15" s="4">
        <v>70</v>
      </c>
      <c r="W15" s="4">
        <v>100</v>
      </c>
      <c r="X15" s="4">
        <v>100</v>
      </c>
      <c r="Y15" s="4">
        <v>1.6</v>
      </c>
      <c r="Z15" s="4">
        <v>1.3</v>
      </c>
      <c r="AA15" s="4">
        <v>1</v>
      </c>
      <c r="AB15" s="4">
        <v>1000</v>
      </c>
      <c r="AC15" s="4" t="s">
        <v>641</v>
      </c>
      <c r="AD15" s="4" t="s">
        <v>141</v>
      </c>
      <c r="AE15" s="4">
        <v>30</v>
      </c>
      <c r="AF15" s="4">
        <v>60</v>
      </c>
      <c r="AG15" s="4">
        <v>300</v>
      </c>
      <c r="AH15" s="4">
        <v>400</v>
      </c>
      <c r="AI15" s="4">
        <v>180</v>
      </c>
      <c r="AJ15" s="12" t="b">
        <v>0</v>
      </c>
      <c r="AK15" s="12" t="b">
        <v>0</v>
      </c>
      <c r="AL15" s="4" t="s">
        <v>642</v>
      </c>
      <c r="AM15" s="12" t="b">
        <v>0</v>
      </c>
      <c r="AN15" s="12" t="b">
        <v>0</v>
      </c>
      <c r="AO15" s="4">
        <v>150</v>
      </c>
      <c r="AP15" s="4">
        <v>1</v>
      </c>
      <c r="AQ15" s="4">
        <v>2</v>
      </c>
      <c r="AR15" s="4">
        <v>25</v>
      </c>
      <c r="AS15" s="4">
        <v>90</v>
      </c>
      <c r="AT15" s="4">
        <v>1</v>
      </c>
      <c r="AU15" s="12" t="b">
        <v>0</v>
      </c>
      <c r="AV15" s="12" t="b">
        <v>0</v>
      </c>
      <c r="AW15" s="4">
        <v>0</v>
      </c>
      <c r="AX15" s="12" t="b">
        <v>0</v>
      </c>
      <c r="AY15" s="12" t="b">
        <v>1</v>
      </c>
      <c r="AZ15" s="4">
        <v>100</v>
      </c>
      <c r="BA15" s="4">
        <v>50</v>
      </c>
      <c r="BB15" s="4">
        <v>1490</v>
      </c>
      <c r="BC15" s="4">
        <v>0</v>
      </c>
      <c r="BD15" s="4">
        <v>1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 t="s">
        <v>141</v>
      </c>
      <c r="BQ15" s="4" t="s">
        <v>141</v>
      </c>
      <c r="BR15" s="4" t="s">
        <v>141</v>
      </c>
      <c r="BS15" s="4" t="s">
        <v>141</v>
      </c>
      <c r="BT15" s="4">
        <v>14</v>
      </c>
      <c r="BU15" s="4" t="b">
        <v>0</v>
      </c>
      <c r="BV15" s="4"/>
      <c r="BW15" s="1"/>
      <c r="BX15" s="1"/>
      <c r="BY15" s="1"/>
      <c r="BZ15" s="1"/>
      <c r="CA15" s="1" t="s">
        <v>692</v>
      </c>
      <c r="CB15" s="3">
        <v>200</v>
      </c>
      <c r="CC15" s="3">
        <v>220</v>
      </c>
      <c r="CD15" s="3">
        <v>260</v>
      </c>
      <c r="CE15" s="3">
        <v>320</v>
      </c>
      <c r="CF15" s="3">
        <v>400</v>
      </c>
      <c r="CG15" s="1">
        <f t="shared" si="0"/>
        <v>0</v>
      </c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</row>
    <row r="16" spans="1:104" ht="15.75" customHeight="1" x14ac:dyDescent="0.25">
      <c r="A16" s="4" t="s">
        <v>31</v>
      </c>
      <c r="B16" s="4" t="s">
        <v>188</v>
      </c>
      <c r="C16" s="4" t="s">
        <v>141</v>
      </c>
      <c r="D16" s="4" t="s">
        <v>141</v>
      </c>
      <c r="E16" s="4" t="s">
        <v>141</v>
      </c>
      <c r="F16" s="12" t="b">
        <v>1</v>
      </c>
      <c r="G16" s="4" t="s">
        <v>693</v>
      </c>
      <c r="H16" s="4" t="s">
        <v>188</v>
      </c>
      <c r="I16" s="4">
        <v>26</v>
      </c>
      <c r="J16" s="1"/>
      <c r="K16" s="4" t="s">
        <v>650</v>
      </c>
      <c r="L16" s="4">
        <v>2</v>
      </c>
      <c r="M16" s="4" t="s">
        <v>666</v>
      </c>
      <c r="N16" s="4" t="s">
        <v>620</v>
      </c>
      <c r="O16" s="4" t="s">
        <v>640</v>
      </c>
      <c r="P16" s="4" t="s">
        <v>622</v>
      </c>
      <c r="Q16" s="4" t="s">
        <v>623</v>
      </c>
      <c r="R16" s="12" t="b">
        <v>0</v>
      </c>
      <c r="S16" s="4">
        <v>80</v>
      </c>
      <c r="T16" s="4">
        <v>110</v>
      </c>
      <c r="U16" s="4">
        <v>90</v>
      </c>
      <c r="V16" s="4">
        <v>75</v>
      </c>
      <c r="W16" s="4">
        <v>100</v>
      </c>
      <c r="X16" s="4">
        <v>100</v>
      </c>
      <c r="Y16" s="4">
        <v>1</v>
      </c>
      <c r="Z16" s="4">
        <v>1</v>
      </c>
      <c r="AA16" s="4">
        <v>1</v>
      </c>
      <c r="AB16" s="4">
        <v>1920</v>
      </c>
      <c r="AC16" s="4" t="s">
        <v>624</v>
      </c>
      <c r="AD16" s="4" t="s">
        <v>141</v>
      </c>
      <c r="AE16" s="4">
        <v>90</v>
      </c>
      <c r="AF16" s="4">
        <v>180</v>
      </c>
      <c r="AG16" s="4">
        <v>800</v>
      </c>
      <c r="AH16" s="4">
        <v>1050</v>
      </c>
      <c r="AI16" s="4">
        <v>460</v>
      </c>
      <c r="AJ16" s="12" t="b">
        <v>0</v>
      </c>
      <c r="AK16" s="12" t="b">
        <v>0</v>
      </c>
      <c r="AL16" s="4" t="s">
        <v>642</v>
      </c>
      <c r="AM16" s="12" t="b">
        <v>0</v>
      </c>
      <c r="AN16" s="12" t="b">
        <v>0</v>
      </c>
      <c r="AO16" s="4">
        <v>225</v>
      </c>
      <c r="AP16" s="4">
        <v>1</v>
      </c>
      <c r="AQ16" s="4">
        <v>3</v>
      </c>
      <c r="AR16" s="4">
        <v>25</v>
      </c>
      <c r="AS16" s="4">
        <v>90</v>
      </c>
      <c r="AT16" s="4">
        <v>1</v>
      </c>
      <c r="AU16" s="12" t="b">
        <v>0</v>
      </c>
      <c r="AV16" s="12" t="b">
        <v>0</v>
      </c>
      <c r="AW16" s="4">
        <v>3</v>
      </c>
      <c r="AX16" s="12" t="b">
        <v>1</v>
      </c>
      <c r="AY16" s="12" t="b">
        <v>1</v>
      </c>
      <c r="AZ16" s="4">
        <v>70</v>
      </c>
      <c r="BA16" s="4">
        <v>50</v>
      </c>
      <c r="BB16" s="4">
        <v>1060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1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 t="s">
        <v>141</v>
      </c>
      <c r="BQ16" s="4" t="s">
        <v>141</v>
      </c>
      <c r="BR16" s="4" t="s">
        <v>141</v>
      </c>
      <c r="BS16" s="4" t="s">
        <v>141</v>
      </c>
      <c r="BT16" s="4">
        <v>15</v>
      </c>
      <c r="BU16" s="4" t="b">
        <v>0</v>
      </c>
      <c r="BV16" s="4"/>
      <c r="BW16" s="1"/>
      <c r="BX16" s="3">
        <v>9</v>
      </c>
      <c r="BY16" s="1" t="s">
        <v>694</v>
      </c>
      <c r="BZ16" s="1" t="s">
        <v>652</v>
      </c>
      <c r="CA16" s="1"/>
      <c r="CB16" s="1"/>
      <c r="CC16" s="1"/>
      <c r="CD16" s="1"/>
      <c r="CE16" s="1"/>
      <c r="CF16" s="1"/>
      <c r="CG16" s="9" t="b">
        <f t="shared" si="0"/>
        <v>1</v>
      </c>
      <c r="CH16" s="1" t="s">
        <v>653</v>
      </c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 t="s">
        <v>695</v>
      </c>
      <c r="CV16" s="1"/>
      <c r="CW16" s="1" t="s">
        <v>696</v>
      </c>
      <c r="CX16" s="1" t="s">
        <v>697</v>
      </c>
      <c r="CY16" s="1" t="s">
        <v>698</v>
      </c>
      <c r="CZ16" s="1" t="s">
        <v>699</v>
      </c>
    </row>
    <row r="17" spans="1:104" ht="15.75" customHeight="1" x14ac:dyDescent="0.25">
      <c r="A17" s="4" t="s">
        <v>51</v>
      </c>
      <c r="B17" s="4" t="s">
        <v>218</v>
      </c>
      <c r="C17" s="4" t="s">
        <v>141</v>
      </c>
      <c r="D17" s="4" t="s">
        <v>141</v>
      </c>
      <c r="E17" s="4" t="s">
        <v>141</v>
      </c>
      <c r="F17" s="12" t="b">
        <v>1</v>
      </c>
      <c r="G17" s="4" t="s">
        <v>700</v>
      </c>
      <c r="H17" s="4" t="s">
        <v>218</v>
      </c>
      <c r="I17" s="4">
        <v>49</v>
      </c>
      <c r="J17" s="1"/>
      <c r="K17" s="4" t="s">
        <v>650</v>
      </c>
      <c r="L17" s="4">
        <v>5</v>
      </c>
      <c r="M17" s="4" t="s">
        <v>666</v>
      </c>
      <c r="N17" s="4" t="s">
        <v>620</v>
      </c>
      <c r="O17" s="4" t="s">
        <v>621</v>
      </c>
      <c r="P17" s="4" t="s">
        <v>622</v>
      </c>
      <c r="Q17" s="4" t="s">
        <v>623</v>
      </c>
      <c r="R17" s="12" t="b">
        <v>0</v>
      </c>
      <c r="S17" s="4">
        <v>90</v>
      </c>
      <c r="T17" s="4">
        <v>110</v>
      </c>
      <c r="U17" s="4">
        <v>95</v>
      </c>
      <c r="V17" s="4">
        <v>90</v>
      </c>
      <c r="W17" s="4">
        <v>100</v>
      </c>
      <c r="X17" s="4">
        <v>100</v>
      </c>
      <c r="Y17" s="4">
        <v>1</v>
      </c>
      <c r="Z17" s="4">
        <v>1</v>
      </c>
      <c r="AA17" s="4">
        <v>1</v>
      </c>
      <c r="AB17" s="4">
        <v>2010</v>
      </c>
      <c r="AC17" s="4" t="s">
        <v>624</v>
      </c>
      <c r="AD17" s="4" t="s">
        <v>141</v>
      </c>
      <c r="AE17" s="4">
        <v>66</v>
      </c>
      <c r="AF17" s="4">
        <v>100</v>
      </c>
      <c r="AG17" s="4">
        <v>550</v>
      </c>
      <c r="AH17" s="4">
        <v>720</v>
      </c>
      <c r="AI17" s="4">
        <v>250</v>
      </c>
      <c r="AJ17" s="12" t="b">
        <v>0</v>
      </c>
      <c r="AK17" s="12" t="b">
        <v>0</v>
      </c>
      <c r="AL17" s="4" t="s">
        <v>625</v>
      </c>
      <c r="AM17" s="12" t="b">
        <v>0</v>
      </c>
      <c r="AN17" s="12" t="b">
        <v>0</v>
      </c>
      <c r="AO17" s="4">
        <v>225</v>
      </c>
      <c r="AP17" s="4">
        <v>1</v>
      </c>
      <c r="AQ17" s="4">
        <v>3</v>
      </c>
      <c r="AR17" s="4">
        <v>25</v>
      </c>
      <c r="AS17" s="4">
        <v>90</v>
      </c>
      <c r="AT17" s="4">
        <v>1</v>
      </c>
      <c r="AU17" s="12" t="b">
        <v>0</v>
      </c>
      <c r="AV17" s="12" t="b">
        <v>0</v>
      </c>
      <c r="AW17" s="4">
        <v>3</v>
      </c>
      <c r="AX17" s="12" t="b">
        <v>1</v>
      </c>
      <c r="AY17" s="12" t="b">
        <v>1</v>
      </c>
      <c r="AZ17" s="4">
        <v>100</v>
      </c>
      <c r="BA17" s="4">
        <v>50</v>
      </c>
      <c r="BB17" s="4">
        <v>1040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2</v>
      </c>
      <c r="BJ17" s="4">
        <v>0</v>
      </c>
      <c r="BK17" s="4">
        <v>0</v>
      </c>
      <c r="BL17" s="4">
        <v>0</v>
      </c>
      <c r="BM17" s="4">
        <v>0</v>
      </c>
      <c r="BN17" s="4">
        <v>3</v>
      </c>
      <c r="BO17" s="4">
        <v>0</v>
      </c>
      <c r="BP17" s="4" t="s">
        <v>701</v>
      </c>
      <c r="BQ17" s="4" t="s">
        <v>141</v>
      </c>
      <c r="BR17" s="4" t="s">
        <v>141</v>
      </c>
      <c r="BS17" s="4" t="s">
        <v>141</v>
      </c>
      <c r="BT17" s="4">
        <v>16</v>
      </c>
      <c r="BU17" s="4" t="b">
        <v>0</v>
      </c>
      <c r="BV17" s="4"/>
      <c r="BW17" s="1"/>
      <c r="BX17" s="1"/>
      <c r="BY17" s="1"/>
      <c r="BZ17" s="1"/>
      <c r="CA17" s="1" t="s">
        <v>702</v>
      </c>
      <c r="CB17" s="1"/>
      <c r="CC17" s="1"/>
      <c r="CD17" s="1"/>
      <c r="CE17" s="1"/>
      <c r="CF17" s="1"/>
      <c r="CG17" s="1">
        <f t="shared" si="0"/>
        <v>0</v>
      </c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 t="s">
        <v>703</v>
      </c>
      <c r="CV17" s="1" t="s">
        <v>704</v>
      </c>
      <c r="CW17" s="1" t="s">
        <v>705</v>
      </c>
      <c r="CX17" s="1" t="s">
        <v>706</v>
      </c>
      <c r="CY17" s="1" t="s">
        <v>707</v>
      </c>
      <c r="CZ17" s="1" t="s">
        <v>708</v>
      </c>
    </row>
    <row r="18" spans="1:104" ht="15.75" customHeight="1" x14ac:dyDescent="0.25">
      <c r="A18" s="4" t="s">
        <v>65</v>
      </c>
      <c r="B18" s="4" t="s">
        <v>170</v>
      </c>
      <c r="C18" s="4" t="s">
        <v>141</v>
      </c>
      <c r="D18" s="4" t="s">
        <v>141</v>
      </c>
      <c r="E18" s="4" t="s">
        <v>141</v>
      </c>
      <c r="F18" s="12" t="b">
        <v>1</v>
      </c>
      <c r="G18" s="4" t="s">
        <v>339</v>
      </c>
      <c r="H18" s="4" t="s">
        <v>170</v>
      </c>
      <c r="I18" s="4">
        <v>12</v>
      </c>
      <c r="J18" s="1"/>
      <c r="K18" s="4" t="s">
        <v>639</v>
      </c>
      <c r="L18" s="4">
        <v>1</v>
      </c>
      <c r="M18" s="4" t="s">
        <v>687</v>
      </c>
      <c r="N18" s="4" t="s">
        <v>620</v>
      </c>
      <c r="O18" s="4" t="s">
        <v>640</v>
      </c>
      <c r="P18" s="4" t="s">
        <v>622</v>
      </c>
      <c r="Q18" s="4" t="s">
        <v>623</v>
      </c>
      <c r="R18" s="12" t="b">
        <v>0</v>
      </c>
      <c r="S18" s="4">
        <v>70</v>
      </c>
      <c r="T18" s="4">
        <v>70</v>
      </c>
      <c r="U18" s="4">
        <v>75</v>
      </c>
      <c r="V18" s="4">
        <v>70</v>
      </c>
      <c r="W18" s="4">
        <v>100</v>
      </c>
      <c r="X18" s="4">
        <v>100</v>
      </c>
      <c r="Y18" s="4">
        <v>1.3</v>
      </c>
      <c r="Z18" s="4">
        <v>1.2</v>
      </c>
      <c r="AA18" s="4">
        <v>1</v>
      </c>
      <c r="AB18" s="4">
        <v>1060</v>
      </c>
      <c r="AC18" s="4" t="s">
        <v>641</v>
      </c>
      <c r="AD18" s="4" t="s">
        <v>141</v>
      </c>
      <c r="AE18" s="4">
        <v>30</v>
      </c>
      <c r="AF18" s="4">
        <v>60</v>
      </c>
      <c r="AG18" s="4">
        <v>400</v>
      </c>
      <c r="AH18" s="4">
        <v>550</v>
      </c>
      <c r="AI18" s="4">
        <v>215</v>
      </c>
      <c r="AJ18" s="12" t="b">
        <v>0</v>
      </c>
      <c r="AK18" s="12" t="b">
        <v>0</v>
      </c>
      <c r="AL18" s="4" t="s">
        <v>642</v>
      </c>
      <c r="AM18" s="12" t="b">
        <v>0</v>
      </c>
      <c r="AN18" s="12" t="b">
        <v>0</v>
      </c>
      <c r="AO18" s="4">
        <v>150</v>
      </c>
      <c r="AP18" s="4">
        <v>1</v>
      </c>
      <c r="AQ18" s="4">
        <v>2</v>
      </c>
      <c r="AR18" s="4">
        <v>25</v>
      </c>
      <c r="AS18" s="4">
        <v>90</v>
      </c>
      <c r="AT18" s="4">
        <v>1</v>
      </c>
      <c r="AU18" s="12" t="b">
        <v>1</v>
      </c>
      <c r="AV18" s="12" t="b">
        <v>0</v>
      </c>
      <c r="AW18" s="4">
        <v>0</v>
      </c>
      <c r="AX18" s="12" t="b">
        <v>0</v>
      </c>
      <c r="AY18" s="12" t="b">
        <v>1</v>
      </c>
      <c r="AZ18" s="4">
        <v>100</v>
      </c>
      <c r="BA18" s="4">
        <v>50</v>
      </c>
      <c r="BB18" s="4">
        <v>1370</v>
      </c>
      <c r="BC18" s="4">
        <v>0</v>
      </c>
      <c r="BD18" s="4">
        <v>0</v>
      </c>
      <c r="BE18" s="4">
        <v>0</v>
      </c>
      <c r="BF18" s="4">
        <v>1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 t="s">
        <v>141</v>
      </c>
      <c r="BQ18" s="4" t="s">
        <v>141</v>
      </c>
      <c r="BR18" s="4" t="s">
        <v>141</v>
      </c>
      <c r="BS18" s="4" t="s">
        <v>141</v>
      </c>
      <c r="BT18" s="4">
        <v>17</v>
      </c>
      <c r="BU18" s="4" t="b">
        <v>0</v>
      </c>
      <c r="BV18" s="4"/>
      <c r="BW18" s="1"/>
      <c r="BX18" s="3">
        <v>8</v>
      </c>
      <c r="BY18" s="1" t="s">
        <v>709</v>
      </c>
      <c r="BZ18" s="1"/>
      <c r="CA18" s="1" t="s">
        <v>710</v>
      </c>
      <c r="CB18" s="3">
        <v>100</v>
      </c>
      <c r="CC18" s="3">
        <v>110</v>
      </c>
      <c r="CD18" s="3">
        <v>130</v>
      </c>
      <c r="CE18" s="3">
        <v>160</v>
      </c>
      <c r="CF18" s="3">
        <v>200</v>
      </c>
      <c r="CG18" s="1">
        <f t="shared" si="0"/>
        <v>0</v>
      </c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</row>
    <row r="19" spans="1:104" ht="15.75" customHeight="1" x14ac:dyDescent="0.25">
      <c r="A19" s="4" t="s">
        <v>66</v>
      </c>
      <c r="B19" s="4" t="s">
        <v>171</v>
      </c>
      <c r="C19" s="4" t="s">
        <v>141</v>
      </c>
      <c r="D19" s="4" t="s">
        <v>141</v>
      </c>
      <c r="E19" s="4" t="s">
        <v>141</v>
      </c>
      <c r="F19" s="12" t="b">
        <v>1</v>
      </c>
      <c r="G19" s="4" t="s">
        <v>420</v>
      </c>
      <c r="H19" s="4" t="s">
        <v>171</v>
      </c>
      <c r="I19" s="4">
        <v>12</v>
      </c>
      <c r="J19" s="4" t="s">
        <v>638</v>
      </c>
      <c r="K19" s="4" t="s">
        <v>639</v>
      </c>
      <c r="L19" s="4">
        <v>2</v>
      </c>
      <c r="M19" s="4" t="s">
        <v>648</v>
      </c>
      <c r="N19" s="4" t="s">
        <v>620</v>
      </c>
      <c r="O19" s="4" t="s">
        <v>640</v>
      </c>
      <c r="P19" s="4" t="s">
        <v>622</v>
      </c>
      <c r="Q19" s="4" t="s">
        <v>623</v>
      </c>
      <c r="R19" s="12" t="b">
        <v>0</v>
      </c>
      <c r="S19" s="4">
        <v>70</v>
      </c>
      <c r="T19" s="4">
        <v>70</v>
      </c>
      <c r="U19" s="4">
        <v>75</v>
      </c>
      <c r="V19" s="4">
        <v>80</v>
      </c>
      <c r="W19" s="4">
        <v>100</v>
      </c>
      <c r="X19" s="4">
        <v>100</v>
      </c>
      <c r="Y19" s="4">
        <v>1</v>
      </c>
      <c r="Z19" s="4">
        <v>1</v>
      </c>
      <c r="AA19" s="4">
        <v>1</v>
      </c>
      <c r="AB19" s="4">
        <v>1070</v>
      </c>
      <c r="AC19" s="4" t="s">
        <v>641</v>
      </c>
      <c r="AD19" s="4" t="s">
        <v>141</v>
      </c>
      <c r="AE19" s="4">
        <v>30</v>
      </c>
      <c r="AF19" s="4">
        <v>60</v>
      </c>
      <c r="AG19" s="4">
        <v>400</v>
      </c>
      <c r="AH19" s="4">
        <v>550</v>
      </c>
      <c r="AI19" s="4">
        <v>215</v>
      </c>
      <c r="AJ19" s="12" t="b">
        <v>0</v>
      </c>
      <c r="AK19" s="12" t="b">
        <v>0</v>
      </c>
      <c r="AL19" s="4" t="s">
        <v>642</v>
      </c>
      <c r="AM19" s="12" t="b">
        <v>0</v>
      </c>
      <c r="AN19" s="12" t="b">
        <v>0</v>
      </c>
      <c r="AO19" s="4">
        <v>150</v>
      </c>
      <c r="AP19" s="4">
        <v>1</v>
      </c>
      <c r="AQ19" s="4">
        <v>2</v>
      </c>
      <c r="AR19" s="4">
        <v>25</v>
      </c>
      <c r="AS19" s="4">
        <v>90</v>
      </c>
      <c r="AT19" s="4">
        <v>1</v>
      </c>
      <c r="AU19" s="12" t="b">
        <v>1</v>
      </c>
      <c r="AV19" s="12" t="b">
        <v>0</v>
      </c>
      <c r="AW19" s="4">
        <v>0</v>
      </c>
      <c r="AX19" s="12" t="b">
        <v>0</v>
      </c>
      <c r="AY19" s="12" t="b">
        <v>1</v>
      </c>
      <c r="AZ19" s="4">
        <v>100</v>
      </c>
      <c r="BA19" s="4">
        <v>50</v>
      </c>
      <c r="BB19" s="4">
        <v>1360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1</v>
      </c>
      <c r="BN19" s="4">
        <v>0</v>
      </c>
      <c r="BO19" s="4">
        <v>0</v>
      </c>
      <c r="BP19" s="4" t="s">
        <v>141</v>
      </c>
      <c r="BQ19" s="4" t="s">
        <v>141</v>
      </c>
      <c r="BR19" s="4" t="s">
        <v>141</v>
      </c>
      <c r="BS19" s="4" t="s">
        <v>141</v>
      </c>
      <c r="BT19" s="4">
        <v>18</v>
      </c>
      <c r="BU19" s="4" t="b">
        <v>1</v>
      </c>
      <c r="BV19" s="4"/>
      <c r="BW19" s="4" t="s">
        <v>638</v>
      </c>
      <c r="BX19" s="3">
        <v>11</v>
      </c>
      <c r="BY19" s="1" t="s">
        <v>711</v>
      </c>
      <c r="BZ19" s="1" t="s">
        <v>686</v>
      </c>
      <c r="CA19" s="1" t="s">
        <v>710</v>
      </c>
      <c r="CB19" s="3">
        <v>100</v>
      </c>
      <c r="CC19" s="3">
        <v>110</v>
      </c>
      <c r="CD19" s="3">
        <v>130</v>
      </c>
      <c r="CE19" s="3">
        <v>160</v>
      </c>
      <c r="CF19" s="3">
        <v>200</v>
      </c>
      <c r="CG19" s="1">
        <f t="shared" si="0"/>
        <v>0</v>
      </c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</row>
    <row r="20" spans="1:104" ht="15.75" customHeight="1" x14ac:dyDescent="0.25">
      <c r="A20" s="4" t="s">
        <v>128</v>
      </c>
      <c r="B20" s="4" t="s">
        <v>225</v>
      </c>
      <c r="C20" s="4" t="s">
        <v>141</v>
      </c>
      <c r="D20" s="4" t="s">
        <v>141</v>
      </c>
      <c r="E20" s="4" t="s">
        <v>141</v>
      </c>
      <c r="F20" s="12" t="b">
        <v>1</v>
      </c>
      <c r="G20" s="4" t="s">
        <v>712</v>
      </c>
      <c r="H20" s="4" t="s">
        <v>225</v>
      </c>
      <c r="I20" s="4">
        <v>56</v>
      </c>
      <c r="J20" s="1"/>
      <c r="K20" s="4" t="s">
        <v>618</v>
      </c>
      <c r="L20" s="4">
        <v>5</v>
      </c>
      <c r="M20" s="4" t="s">
        <v>687</v>
      </c>
      <c r="N20" s="4" t="s">
        <v>620</v>
      </c>
      <c r="O20" s="4" t="s">
        <v>640</v>
      </c>
      <c r="P20" s="4" t="s">
        <v>622</v>
      </c>
      <c r="Q20" s="4" t="s">
        <v>623</v>
      </c>
      <c r="R20" s="12" t="b">
        <v>0</v>
      </c>
      <c r="S20" s="4">
        <v>80</v>
      </c>
      <c r="T20" s="4">
        <v>110</v>
      </c>
      <c r="U20" s="4">
        <v>105</v>
      </c>
      <c r="V20" s="4">
        <v>105</v>
      </c>
      <c r="W20" s="4">
        <v>100</v>
      </c>
      <c r="X20" s="4">
        <v>100</v>
      </c>
      <c r="Y20" s="4">
        <v>1</v>
      </c>
      <c r="Z20" s="4">
        <v>0.9</v>
      </c>
      <c r="AA20" s="4">
        <v>1</v>
      </c>
      <c r="AB20" s="4">
        <v>4280</v>
      </c>
      <c r="AC20" s="4" t="s">
        <v>713</v>
      </c>
      <c r="AD20" s="4" t="s">
        <v>141</v>
      </c>
      <c r="AE20" s="4">
        <v>80</v>
      </c>
      <c r="AF20" s="4">
        <v>130</v>
      </c>
      <c r="AG20" s="4">
        <v>720</v>
      </c>
      <c r="AH20" s="4">
        <v>1100</v>
      </c>
      <c r="AI20" s="4">
        <v>425</v>
      </c>
      <c r="AJ20" s="12" t="b">
        <v>0</v>
      </c>
      <c r="AK20" s="12" t="b">
        <v>0</v>
      </c>
      <c r="AL20" s="4" t="s">
        <v>625</v>
      </c>
      <c r="AM20" s="12" t="b">
        <v>0</v>
      </c>
      <c r="AN20" s="12" t="b">
        <v>0</v>
      </c>
      <c r="AO20" s="4">
        <v>350</v>
      </c>
      <c r="AP20" s="4">
        <v>1</v>
      </c>
      <c r="AQ20" s="4">
        <v>5</v>
      </c>
      <c r="AR20" s="4">
        <v>25</v>
      </c>
      <c r="AS20" s="4">
        <v>90</v>
      </c>
      <c r="AT20" s="4">
        <v>1</v>
      </c>
      <c r="AU20" s="12" t="b">
        <v>0</v>
      </c>
      <c r="AV20" s="12" t="b">
        <v>0</v>
      </c>
      <c r="AW20" s="4">
        <v>5</v>
      </c>
      <c r="AX20" s="12" t="b">
        <v>0</v>
      </c>
      <c r="AY20" s="12" t="b">
        <v>1</v>
      </c>
      <c r="AZ20" s="4">
        <v>100</v>
      </c>
      <c r="BA20" s="4">
        <v>50</v>
      </c>
      <c r="BB20" s="4">
        <v>680</v>
      </c>
      <c r="BC20" s="4">
        <v>0</v>
      </c>
      <c r="BD20" s="4">
        <v>0</v>
      </c>
      <c r="BE20" s="4">
        <v>0</v>
      </c>
      <c r="BF20" s="4">
        <v>2</v>
      </c>
      <c r="BG20" s="4">
        <v>0</v>
      </c>
      <c r="BH20" s="4">
        <v>0</v>
      </c>
      <c r="BI20" s="4">
        <v>1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 t="s">
        <v>141</v>
      </c>
      <c r="BQ20" s="4" t="s">
        <v>141</v>
      </c>
      <c r="BR20" s="4" t="s">
        <v>141</v>
      </c>
      <c r="BS20" s="4" t="s">
        <v>141</v>
      </c>
      <c r="BT20" s="4">
        <v>19</v>
      </c>
      <c r="BU20" s="4" t="b">
        <v>0</v>
      </c>
      <c r="BV20" s="4"/>
      <c r="BW20" s="1"/>
      <c r="BX20" s="3">
        <v>14</v>
      </c>
      <c r="BY20" s="1" t="s">
        <v>714</v>
      </c>
      <c r="BZ20" s="1" t="s">
        <v>652</v>
      </c>
      <c r="CA20" s="1"/>
      <c r="CB20" s="1"/>
      <c r="CC20" s="1"/>
      <c r="CD20" s="1"/>
      <c r="CE20" s="1"/>
      <c r="CF20" s="1"/>
      <c r="CG20" s="9" t="b">
        <f t="shared" si="0"/>
        <v>1</v>
      </c>
      <c r="CH20" s="1" t="s">
        <v>653</v>
      </c>
      <c r="CI20" s="1" t="s">
        <v>627</v>
      </c>
      <c r="CJ20" s="1" t="s">
        <v>715</v>
      </c>
      <c r="CK20" s="1" t="s">
        <v>715</v>
      </c>
      <c r="CL20" s="1" t="s">
        <v>715</v>
      </c>
      <c r="CM20" s="1" t="s">
        <v>715</v>
      </c>
      <c r="CN20" s="1" t="s">
        <v>715</v>
      </c>
      <c r="CO20" s="1"/>
      <c r="CP20" s="1"/>
      <c r="CQ20" s="1"/>
      <c r="CR20" s="1"/>
      <c r="CS20" s="1"/>
      <c r="CT20" s="1"/>
      <c r="CU20" s="1"/>
      <c r="CV20" s="1" t="s">
        <v>716</v>
      </c>
      <c r="CW20" s="1" t="s">
        <v>717</v>
      </c>
      <c r="CX20" s="1" t="s">
        <v>718</v>
      </c>
      <c r="CY20" s="1" t="s">
        <v>719</v>
      </c>
      <c r="CZ20" s="1" t="s">
        <v>720</v>
      </c>
    </row>
    <row r="21" spans="1:104" ht="15.75" customHeight="1" x14ac:dyDescent="0.25">
      <c r="A21" s="4" t="s">
        <v>44</v>
      </c>
      <c r="B21" s="4" t="s">
        <v>163</v>
      </c>
      <c r="C21" s="4" t="s">
        <v>141</v>
      </c>
      <c r="D21" s="4" t="s">
        <v>141</v>
      </c>
      <c r="E21" s="4" t="s">
        <v>141</v>
      </c>
      <c r="F21" s="12" t="b">
        <v>1</v>
      </c>
      <c r="G21" s="4" t="s">
        <v>721</v>
      </c>
      <c r="H21" s="4" t="s">
        <v>163</v>
      </c>
      <c r="I21" s="4">
        <v>5</v>
      </c>
      <c r="J21" s="1"/>
      <c r="K21" s="4" t="s">
        <v>639</v>
      </c>
      <c r="L21" s="4">
        <v>1</v>
      </c>
      <c r="M21" s="4" t="s">
        <v>634</v>
      </c>
      <c r="N21" s="4" t="s">
        <v>620</v>
      </c>
      <c r="O21" s="4" t="s">
        <v>640</v>
      </c>
      <c r="P21" s="4" t="s">
        <v>622</v>
      </c>
      <c r="Q21" s="4" t="s">
        <v>623</v>
      </c>
      <c r="R21" s="12" t="b">
        <v>0</v>
      </c>
      <c r="S21" s="4">
        <v>65</v>
      </c>
      <c r="T21" s="4">
        <v>70</v>
      </c>
      <c r="U21" s="4">
        <v>75</v>
      </c>
      <c r="V21" s="4">
        <v>70</v>
      </c>
      <c r="W21" s="4">
        <v>100</v>
      </c>
      <c r="X21" s="4">
        <v>100</v>
      </c>
      <c r="Y21" s="4">
        <v>1.3</v>
      </c>
      <c r="Z21" s="4">
        <v>1.1000000000000001</v>
      </c>
      <c r="AA21" s="4">
        <v>1</v>
      </c>
      <c r="AB21" s="4">
        <v>1040</v>
      </c>
      <c r="AC21" s="4" t="s">
        <v>641</v>
      </c>
      <c r="AD21" s="4" t="s">
        <v>141</v>
      </c>
      <c r="AE21" s="4">
        <v>40</v>
      </c>
      <c r="AF21" s="4">
        <v>80</v>
      </c>
      <c r="AG21" s="4">
        <v>400</v>
      </c>
      <c r="AH21" s="4">
        <v>550</v>
      </c>
      <c r="AI21" s="4">
        <v>240</v>
      </c>
      <c r="AJ21" s="12" t="b">
        <v>0</v>
      </c>
      <c r="AK21" s="12" t="b">
        <v>0</v>
      </c>
      <c r="AL21" s="4" t="s">
        <v>642</v>
      </c>
      <c r="AM21" s="12" t="b">
        <v>0</v>
      </c>
      <c r="AN21" s="12" t="b">
        <v>0</v>
      </c>
      <c r="AO21" s="4">
        <v>150</v>
      </c>
      <c r="AP21" s="4">
        <v>1</v>
      </c>
      <c r="AQ21" s="4">
        <v>2</v>
      </c>
      <c r="AR21" s="4">
        <v>25</v>
      </c>
      <c r="AS21" s="4">
        <v>90</v>
      </c>
      <c r="AT21" s="4">
        <v>1</v>
      </c>
      <c r="AU21" s="12" t="b">
        <v>1</v>
      </c>
      <c r="AV21" s="12" t="b">
        <v>0</v>
      </c>
      <c r="AW21" s="4">
        <v>0</v>
      </c>
      <c r="AX21" s="12" t="b">
        <v>0</v>
      </c>
      <c r="AY21" s="12" t="b">
        <v>1</v>
      </c>
      <c r="AZ21" s="4">
        <v>100</v>
      </c>
      <c r="BA21" s="4">
        <v>50</v>
      </c>
      <c r="BB21" s="4">
        <v>1400</v>
      </c>
      <c r="BC21" s="4">
        <v>1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 t="s">
        <v>141</v>
      </c>
      <c r="BQ21" s="4" t="s">
        <v>141</v>
      </c>
      <c r="BR21" s="4" t="s">
        <v>141</v>
      </c>
      <c r="BS21" s="4" t="s">
        <v>141</v>
      </c>
      <c r="BT21" s="4">
        <v>20</v>
      </c>
      <c r="BU21" s="4" t="b">
        <v>0</v>
      </c>
      <c r="BV21" s="4"/>
      <c r="BW21" s="1"/>
      <c r="BX21" s="3">
        <v>6</v>
      </c>
      <c r="BY21" s="1" t="s">
        <v>722</v>
      </c>
      <c r="BZ21" s="1" t="s">
        <v>723</v>
      </c>
      <c r="CA21" s="1" t="s">
        <v>724</v>
      </c>
      <c r="CB21" s="3">
        <v>10</v>
      </c>
      <c r="CC21" s="3">
        <v>11</v>
      </c>
      <c r="CD21" s="3">
        <v>13</v>
      </c>
      <c r="CE21" s="3">
        <v>16</v>
      </c>
      <c r="CF21" s="3">
        <v>20</v>
      </c>
      <c r="CG21" s="1">
        <f t="shared" si="0"/>
        <v>0</v>
      </c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</row>
    <row r="22" spans="1:104" ht="15.75" customHeight="1" x14ac:dyDescent="0.25">
      <c r="A22" s="4" t="s">
        <v>13</v>
      </c>
      <c r="B22" s="4" t="s">
        <v>192</v>
      </c>
      <c r="C22" s="4" t="s">
        <v>141</v>
      </c>
      <c r="D22" s="4" t="s">
        <v>141</v>
      </c>
      <c r="E22" s="4" t="s">
        <v>141</v>
      </c>
      <c r="F22" s="12" t="b">
        <v>1</v>
      </c>
      <c r="G22" s="4" t="s">
        <v>725</v>
      </c>
      <c r="H22" s="4" t="s">
        <v>192</v>
      </c>
      <c r="I22" s="4">
        <v>30</v>
      </c>
      <c r="J22" s="1"/>
      <c r="K22" s="4" t="s">
        <v>650</v>
      </c>
      <c r="L22" s="4">
        <v>1</v>
      </c>
      <c r="M22" s="4" t="s">
        <v>660</v>
      </c>
      <c r="N22" s="4" t="s">
        <v>620</v>
      </c>
      <c r="O22" s="4" t="s">
        <v>621</v>
      </c>
      <c r="P22" s="4" t="s">
        <v>622</v>
      </c>
      <c r="Q22" s="4" t="s">
        <v>623</v>
      </c>
      <c r="R22" s="12" t="b">
        <v>0</v>
      </c>
      <c r="S22" s="4">
        <v>80</v>
      </c>
      <c r="T22" s="4">
        <v>80</v>
      </c>
      <c r="U22" s="4">
        <v>80</v>
      </c>
      <c r="V22" s="4">
        <v>80</v>
      </c>
      <c r="W22" s="4">
        <v>100</v>
      </c>
      <c r="X22" s="4">
        <v>100</v>
      </c>
      <c r="Y22" s="4">
        <v>1</v>
      </c>
      <c r="Z22" s="4">
        <v>1</v>
      </c>
      <c r="AA22" s="4">
        <v>1</v>
      </c>
      <c r="AB22" s="4">
        <v>1140</v>
      </c>
      <c r="AC22" s="4" t="s">
        <v>641</v>
      </c>
      <c r="AD22" s="4" t="s">
        <v>141</v>
      </c>
      <c r="AE22" s="4">
        <v>50</v>
      </c>
      <c r="AF22" s="4">
        <v>100</v>
      </c>
      <c r="AG22" s="4">
        <v>400</v>
      </c>
      <c r="AH22" s="4">
        <v>550</v>
      </c>
      <c r="AI22" s="4">
        <v>250</v>
      </c>
      <c r="AJ22" s="12" t="b">
        <v>0</v>
      </c>
      <c r="AK22" s="12" t="b">
        <v>0</v>
      </c>
      <c r="AL22" s="4" t="s">
        <v>642</v>
      </c>
      <c r="AM22" s="12" t="b">
        <v>0</v>
      </c>
      <c r="AN22" s="12" t="b">
        <v>0</v>
      </c>
      <c r="AO22" s="4">
        <v>350</v>
      </c>
      <c r="AP22" s="4">
        <v>1</v>
      </c>
      <c r="AQ22" s="4">
        <v>5</v>
      </c>
      <c r="AR22" s="4">
        <v>25</v>
      </c>
      <c r="AS22" s="4">
        <v>90</v>
      </c>
      <c r="AT22" s="4">
        <v>1</v>
      </c>
      <c r="AU22" s="12" t="b">
        <v>0</v>
      </c>
      <c r="AV22" s="12" t="b">
        <v>0</v>
      </c>
      <c r="AW22" s="4">
        <v>0</v>
      </c>
      <c r="AX22" s="12" t="b">
        <v>0</v>
      </c>
      <c r="AY22" s="12" t="b">
        <v>1</v>
      </c>
      <c r="AZ22" s="4">
        <v>100</v>
      </c>
      <c r="BA22" s="4">
        <v>50</v>
      </c>
      <c r="BB22" s="4">
        <v>1320</v>
      </c>
      <c r="BC22" s="4">
        <v>0</v>
      </c>
      <c r="BD22" s="4">
        <v>0</v>
      </c>
      <c r="BE22" s="4">
        <v>1</v>
      </c>
      <c r="BF22" s="4">
        <v>0</v>
      </c>
      <c r="BG22" s="4">
        <v>1</v>
      </c>
      <c r="BH22" s="4">
        <v>1</v>
      </c>
      <c r="BI22" s="4">
        <v>0</v>
      </c>
      <c r="BJ22" s="4">
        <v>0</v>
      </c>
      <c r="BK22" s="4">
        <v>0</v>
      </c>
      <c r="BL22" s="4">
        <v>2</v>
      </c>
      <c r="BM22" s="4">
        <v>0</v>
      </c>
      <c r="BN22" s="4">
        <v>1</v>
      </c>
      <c r="BO22" s="4">
        <v>0</v>
      </c>
      <c r="BP22" s="4" t="s">
        <v>141</v>
      </c>
      <c r="BQ22" s="4" t="s">
        <v>141</v>
      </c>
      <c r="BR22" s="4" t="s">
        <v>141</v>
      </c>
      <c r="BS22" s="4" t="s">
        <v>141</v>
      </c>
      <c r="BT22" s="4">
        <v>21</v>
      </c>
      <c r="BU22" s="4" t="b">
        <v>0</v>
      </c>
      <c r="BV22" s="4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>
        <f t="shared" si="0"/>
        <v>0</v>
      </c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 t="s">
        <v>726</v>
      </c>
      <c r="CV22" s="1" t="s">
        <v>727</v>
      </c>
      <c r="CW22" s="1" t="s">
        <v>728</v>
      </c>
      <c r="CX22" s="1" t="s">
        <v>729</v>
      </c>
      <c r="CY22" s="1" t="s">
        <v>730</v>
      </c>
      <c r="CZ22" s="1" t="s">
        <v>731</v>
      </c>
    </row>
    <row r="23" spans="1:104" ht="15.75" customHeight="1" x14ac:dyDescent="0.25">
      <c r="A23" s="4" t="s">
        <v>81</v>
      </c>
      <c r="B23" s="4" t="s">
        <v>233</v>
      </c>
      <c r="C23" s="4" t="s">
        <v>141</v>
      </c>
      <c r="D23" s="4" t="s">
        <v>141</v>
      </c>
      <c r="E23" s="4" t="s">
        <v>141</v>
      </c>
      <c r="F23" s="12" t="b">
        <v>1</v>
      </c>
      <c r="G23" s="4" t="s">
        <v>732</v>
      </c>
      <c r="H23" s="4" t="s">
        <v>233</v>
      </c>
      <c r="I23" s="4">
        <v>63</v>
      </c>
      <c r="J23" s="1"/>
      <c r="K23" s="4" t="s">
        <v>618</v>
      </c>
      <c r="L23" s="4">
        <v>6</v>
      </c>
      <c r="M23" s="4" t="s">
        <v>666</v>
      </c>
      <c r="N23" s="4" t="s">
        <v>620</v>
      </c>
      <c r="O23" s="4" t="s">
        <v>621</v>
      </c>
      <c r="P23" s="4" t="s">
        <v>622</v>
      </c>
      <c r="Q23" s="4" t="s">
        <v>623</v>
      </c>
      <c r="R23" s="12" t="b">
        <v>0</v>
      </c>
      <c r="S23" s="4">
        <v>90</v>
      </c>
      <c r="T23" s="4">
        <v>80</v>
      </c>
      <c r="U23" s="4">
        <v>100</v>
      </c>
      <c r="V23" s="4">
        <v>90</v>
      </c>
      <c r="W23" s="4">
        <v>100</v>
      </c>
      <c r="X23" s="4">
        <v>100</v>
      </c>
      <c r="Y23" s="4">
        <v>1</v>
      </c>
      <c r="Z23" s="4">
        <v>1</v>
      </c>
      <c r="AA23" s="4">
        <v>1</v>
      </c>
      <c r="AB23" s="4">
        <v>1760</v>
      </c>
      <c r="AC23" s="4" t="s">
        <v>713</v>
      </c>
      <c r="AD23" s="4" t="s">
        <v>141</v>
      </c>
      <c r="AE23" s="4">
        <v>80</v>
      </c>
      <c r="AF23" s="4">
        <v>130</v>
      </c>
      <c r="AG23" s="4">
        <v>500</v>
      </c>
      <c r="AH23" s="4">
        <v>650</v>
      </c>
      <c r="AI23" s="4">
        <v>315</v>
      </c>
      <c r="AJ23" s="12" t="b">
        <v>0</v>
      </c>
      <c r="AK23" s="12" t="b">
        <v>0</v>
      </c>
      <c r="AL23" s="4" t="s">
        <v>625</v>
      </c>
      <c r="AM23" s="12" t="b">
        <v>0</v>
      </c>
      <c r="AN23" s="12" t="b">
        <v>0</v>
      </c>
      <c r="AO23" s="4">
        <v>150</v>
      </c>
      <c r="AP23" s="4">
        <v>1</v>
      </c>
      <c r="AQ23" s="4">
        <v>2</v>
      </c>
      <c r="AR23" s="4">
        <v>25</v>
      </c>
      <c r="AS23" s="4">
        <v>90</v>
      </c>
      <c r="AT23" s="4">
        <v>1</v>
      </c>
      <c r="AU23" s="12" t="b">
        <v>0</v>
      </c>
      <c r="AV23" s="12" t="b">
        <v>0</v>
      </c>
      <c r="AW23" s="4">
        <v>3</v>
      </c>
      <c r="AX23" s="12" t="b">
        <v>0</v>
      </c>
      <c r="AY23" s="12" t="b">
        <v>1</v>
      </c>
      <c r="AZ23" s="4">
        <v>100</v>
      </c>
      <c r="BA23" s="4">
        <v>50</v>
      </c>
      <c r="BB23" s="4">
        <v>1110</v>
      </c>
      <c r="BC23" s="4">
        <v>0</v>
      </c>
      <c r="BD23" s="4">
        <v>0</v>
      </c>
      <c r="BE23" s="4">
        <v>0</v>
      </c>
      <c r="BF23" s="4">
        <v>0</v>
      </c>
      <c r="BG23" s="4">
        <v>3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1</v>
      </c>
      <c r="BO23" s="4">
        <v>0</v>
      </c>
      <c r="BP23" s="4" t="s">
        <v>141</v>
      </c>
      <c r="BQ23" s="4" t="s">
        <v>141</v>
      </c>
      <c r="BR23" s="4" t="s">
        <v>141</v>
      </c>
      <c r="BS23" s="4" t="s">
        <v>141</v>
      </c>
      <c r="BT23" s="4">
        <v>22</v>
      </c>
      <c r="BU23" s="4" t="b">
        <v>0</v>
      </c>
      <c r="BV23" s="4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>
        <f t="shared" si="0"/>
        <v>0</v>
      </c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 t="s">
        <v>733</v>
      </c>
      <c r="CW23" s="1" t="s">
        <v>734</v>
      </c>
      <c r="CX23" s="1" t="s">
        <v>735</v>
      </c>
      <c r="CY23" s="1" t="s">
        <v>736</v>
      </c>
      <c r="CZ23" s="1" t="s">
        <v>737</v>
      </c>
    </row>
    <row r="24" spans="1:104" ht="15.75" customHeight="1" x14ac:dyDescent="0.25">
      <c r="A24" s="4" t="s">
        <v>99</v>
      </c>
      <c r="B24" s="4" t="s">
        <v>168</v>
      </c>
      <c r="C24" s="4" t="s">
        <v>141</v>
      </c>
      <c r="D24" s="4" t="s">
        <v>141</v>
      </c>
      <c r="E24" s="4" t="s">
        <v>141</v>
      </c>
      <c r="F24" s="12" t="b">
        <v>1</v>
      </c>
      <c r="G24" s="4" t="s">
        <v>316</v>
      </c>
      <c r="H24" s="4" t="s">
        <v>168</v>
      </c>
      <c r="I24" s="4">
        <v>10</v>
      </c>
      <c r="J24" s="1"/>
      <c r="K24" s="4" t="s">
        <v>639</v>
      </c>
      <c r="L24" s="4">
        <v>1</v>
      </c>
      <c r="M24" s="4" t="s">
        <v>691</v>
      </c>
      <c r="N24" s="4" t="s">
        <v>648</v>
      </c>
      <c r="O24" s="4" t="s">
        <v>621</v>
      </c>
      <c r="P24" s="4" t="s">
        <v>622</v>
      </c>
      <c r="Q24" s="4" t="s">
        <v>623</v>
      </c>
      <c r="R24" s="12" t="b">
        <v>0</v>
      </c>
      <c r="S24" s="4">
        <v>70</v>
      </c>
      <c r="T24" s="4">
        <v>70</v>
      </c>
      <c r="U24" s="4">
        <v>75</v>
      </c>
      <c r="V24" s="4">
        <v>70</v>
      </c>
      <c r="W24" s="4">
        <v>100</v>
      </c>
      <c r="X24" s="4">
        <v>100</v>
      </c>
      <c r="Y24" s="4">
        <v>1</v>
      </c>
      <c r="Z24" s="4">
        <v>0.9</v>
      </c>
      <c r="AA24" s="4">
        <v>1</v>
      </c>
      <c r="AB24" s="4">
        <v>1080</v>
      </c>
      <c r="AC24" s="4" t="s">
        <v>641</v>
      </c>
      <c r="AD24" s="4" t="s">
        <v>141</v>
      </c>
      <c r="AE24" s="4">
        <v>30</v>
      </c>
      <c r="AF24" s="4">
        <v>60</v>
      </c>
      <c r="AG24" s="4">
        <v>500</v>
      </c>
      <c r="AH24" s="4">
        <v>650</v>
      </c>
      <c r="AI24" s="4">
        <v>265</v>
      </c>
      <c r="AJ24" s="12" t="b">
        <v>0</v>
      </c>
      <c r="AK24" s="12" t="b">
        <v>0</v>
      </c>
      <c r="AL24" s="4" t="s">
        <v>642</v>
      </c>
      <c r="AM24" s="12" t="b">
        <v>0</v>
      </c>
      <c r="AN24" s="12" t="b">
        <v>0</v>
      </c>
      <c r="AO24" s="4">
        <v>150</v>
      </c>
      <c r="AP24" s="4">
        <v>1</v>
      </c>
      <c r="AQ24" s="4">
        <v>2</v>
      </c>
      <c r="AR24" s="4">
        <v>25</v>
      </c>
      <c r="AS24" s="4">
        <v>90</v>
      </c>
      <c r="AT24" s="4">
        <v>1</v>
      </c>
      <c r="AU24" s="12" t="b">
        <v>1</v>
      </c>
      <c r="AV24" s="12" t="b">
        <v>0</v>
      </c>
      <c r="AW24" s="4">
        <v>0</v>
      </c>
      <c r="AX24" s="12" t="b">
        <v>0</v>
      </c>
      <c r="AY24" s="12" t="b">
        <v>1</v>
      </c>
      <c r="AZ24" s="4">
        <v>100</v>
      </c>
      <c r="BA24" s="4">
        <v>50</v>
      </c>
      <c r="BB24" s="4">
        <v>1350</v>
      </c>
      <c r="BC24" s="4">
        <v>0</v>
      </c>
      <c r="BD24" s="4">
        <v>1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1</v>
      </c>
      <c r="BN24" s="4">
        <v>1</v>
      </c>
      <c r="BO24" s="4">
        <v>0</v>
      </c>
      <c r="BP24" s="4" t="s">
        <v>141</v>
      </c>
      <c r="BQ24" s="4" t="s">
        <v>141</v>
      </c>
      <c r="BR24" s="4" t="s">
        <v>141</v>
      </c>
      <c r="BS24" s="4" t="s">
        <v>141</v>
      </c>
      <c r="BT24" s="4">
        <v>23</v>
      </c>
      <c r="BU24" s="4" t="b">
        <v>0</v>
      </c>
      <c r="BV24" s="4"/>
      <c r="BW24" s="1"/>
      <c r="BX24" s="3">
        <v>17</v>
      </c>
      <c r="BY24" s="1" t="s">
        <v>738</v>
      </c>
      <c r="BZ24" s="1" t="s">
        <v>669</v>
      </c>
      <c r="CA24" s="1" t="s">
        <v>739</v>
      </c>
      <c r="CB24" s="3">
        <v>250</v>
      </c>
      <c r="CC24" s="3">
        <v>285</v>
      </c>
      <c r="CD24" s="3">
        <v>325</v>
      </c>
      <c r="CE24" s="3">
        <v>400</v>
      </c>
      <c r="CF24" s="3">
        <v>500</v>
      </c>
      <c r="CG24" s="1">
        <f t="shared" si="0"/>
        <v>0</v>
      </c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</row>
    <row r="25" spans="1:104" ht="15.75" customHeight="1" x14ac:dyDescent="0.25">
      <c r="A25" s="4" t="s">
        <v>26</v>
      </c>
      <c r="B25" s="4" t="s">
        <v>232</v>
      </c>
      <c r="C25" s="4" t="s">
        <v>141</v>
      </c>
      <c r="D25" s="4" t="s">
        <v>141</v>
      </c>
      <c r="E25" s="4" t="s">
        <v>141</v>
      </c>
      <c r="F25" s="12" t="b">
        <v>1</v>
      </c>
      <c r="G25" s="4" t="s">
        <v>740</v>
      </c>
      <c r="H25" s="4" t="s">
        <v>232</v>
      </c>
      <c r="I25" s="4">
        <v>62</v>
      </c>
      <c r="J25" s="1"/>
      <c r="K25" s="4" t="s">
        <v>639</v>
      </c>
      <c r="L25" s="4">
        <v>2</v>
      </c>
      <c r="M25" s="4" t="s">
        <v>687</v>
      </c>
      <c r="N25" s="4" t="s">
        <v>620</v>
      </c>
      <c r="O25" s="4" t="s">
        <v>621</v>
      </c>
      <c r="P25" s="4" t="s">
        <v>622</v>
      </c>
      <c r="Q25" s="4" t="s">
        <v>623</v>
      </c>
      <c r="R25" s="12" t="b">
        <v>0</v>
      </c>
      <c r="S25" s="4">
        <v>70</v>
      </c>
      <c r="T25" s="4">
        <v>110</v>
      </c>
      <c r="U25" s="4">
        <v>80</v>
      </c>
      <c r="V25" s="4">
        <v>70</v>
      </c>
      <c r="W25" s="4">
        <v>100</v>
      </c>
      <c r="X25" s="4">
        <v>100</v>
      </c>
      <c r="Y25" s="4">
        <v>1</v>
      </c>
      <c r="Z25" s="4">
        <v>1</v>
      </c>
      <c r="AA25" s="4">
        <v>1</v>
      </c>
      <c r="AB25" s="4">
        <v>1390</v>
      </c>
      <c r="AC25" s="4" t="s">
        <v>641</v>
      </c>
      <c r="AD25" s="4" t="s">
        <v>141</v>
      </c>
      <c r="AE25" s="4">
        <v>120</v>
      </c>
      <c r="AF25" s="4">
        <v>200</v>
      </c>
      <c r="AG25" s="4">
        <v>400</v>
      </c>
      <c r="AH25" s="4">
        <v>550</v>
      </c>
      <c r="AI25" s="4">
        <v>300</v>
      </c>
      <c r="AJ25" s="12" t="b">
        <v>0</v>
      </c>
      <c r="AK25" s="12" t="b">
        <v>0</v>
      </c>
      <c r="AL25" s="4" t="s">
        <v>642</v>
      </c>
      <c r="AM25" s="12" t="b">
        <v>0</v>
      </c>
      <c r="AN25" s="12" t="b">
        <v>0</v>
      </c>
      <c r="AO25" s="4">
        <v>150</v>
      </c>
      <c r="AP25" s="4">
        <v>1</v>
      </c>
      <c r="AQ25" s="4">
        <v>2</v>
      </c>
      <c r="AR25" s="4">
        <v>25</v>
      </c>
      <c r="AS25" s="4">
        <v>90</v>
      </c>
      <c r="AT25" s="4">
        <v>1</v>
      </c>
      <c r="AU25" s="12" t="b">
        <v>0</v>
      </c>
      <c r="AV25" s="12" t="b">
        <v>0</v>
      </c>
      <c r="AW25" s="4">
        <v>0</v>
      </c>
      <c r="AX25" s="12" t="b">
        <v>0</v>
      </c>
      <c r="AY25" s="12" t="b">
        <v>1</v>
      </c>
      <c r="AZ25" s="4">
        <v>100</v>
      </c>
      <c r="BA25" s="4">
        <v>20</v>
      </c>
      <c r="BB25" s="4">
        <v>1210</v>
      </c>
      <c r="BC25" s="4">
        <v>0</v>
      </c>
      <c r="BD25" s="4">
        <v>0</v>
      </c>
      <c r="BE25" s="4">
        <v>0</v>
      </c>
      <c r="BF25" s="4">
        <v>1</v>
      </c>
      <c r="BG25" s="4">
        <v>1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1</v>
      </c>
      <c r="BO25" s="4">
        <v>0</v>
      </c>
      <c r="BP25" s="4" t="s">
        <v>141</v>
      </c>
      <c r="BQ25" s="4" t="s">
        <v>141</v>
      </c>
      <c r="BR25" s="4" t="s">
        <v>141</v>
      </c>
      <c r="BS25" s="4" t="s">
        <v>141</v>
      </c>
      <c r="BT25" s="4">
        <v>24</v>
      </c>
      <c r="BU25" s="4" t="b">
        <v>0</v>
      </c>
      <c r="BV25" s="4"/>
      <c r="BW25" s="1"/>
      <c r="BX25" s="3">
        <v>22</v>
      </c>
      <c r="BY25" s="1" t="s">
        <v>741</v>
      </c>
      <c r="BZ25" s="1" t="s">
        <v>742</v>
      </c>
      <c r="CA25" s="1" t="s">
        <v>743</v>
      </c>
      <c r="CB25" s="3">
        <v>1</v>
      </c>
      <c r="CC25" s="3">
        <v>1.1000000000000001</v>
      </c>
      <c r="CD25" s="3">
        <v>1.3</v>
      </c>
      <c r="CE25" s="3">
        <v>1.6</v>
      </c>
      <c r="CF25" s="3">
        <v>2</v>
      </c>
      <c r="CG25" s="1">
        <f t="shared" si="0"/>
        <v>0</v>
      </c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</row>
    <row r="26" spans="1:104" ht="15.75" customHeight="1" x14ac:dyDescent="0.25">
      <c r="A26" s="4" t="s">
        <v>49</v>
      </c>
      <c r="B26" s="4" t="s">
        <v>193</v>
      </c>
      <c r="C26" s="4" t="s">
        <v>141</v>
      </c>
      <c r="D26" s="4" t="s">
        <v>141</v>
      </c>
      <c r="E26" s="4" t="s">
        <v>141</v>
      </c>
      <c r="F26" s="12" t="b">
        <v>1</v>
      </c>
      <c r="G26" s="4" t="s">
        <v>364</v>
      </c>
      <c r="H26" s="4" t="s">
        <v>193</v>
      </c>
      <c r="I26" s="4">
        <v>31</v>
      </c>
      <c r="J26" s="1"/>
      <c r="K26" s="4" t="s">
        <v>650</v>
      </c>
      <c r="L26" s="4">
        <v>2</v>
      </c>
      <c r="M26" s="4" t="s">
        <v>691</v>
      </c>
      <c r="N26" s="4" t="s">
        <v>620</v>
      </c>
      <c r="O26" s="4" t="s">
        <v>621</v>
      </c>
      <c r="P26" s="4" t="s">
        <v>622</v>
      </c>
      <c r="Q26" s="4" t="s">
        <v>623</v>
      </c>
      <c r="R26" s="12" t="b">
        <v>0</v>
      </c>
      <c r="S26" s="4">
        <v>90</v>
      </c>
      <c r="T26" s="4">
        <v>90</v>
      </c>
      <c r="U26" s="4">
        <v>90</v>
      </c>
      <c r="V26" s="4">
        <v>75</v>
      </c>
      <c r="W26" s="4">
        <v>100</v>
      </c>
      <c r="X26" s="4">
        <v>100</v>
      </c>
      <c r="Y26" s="4">
        <v>1</v>
      </c>
      <c r="Z26" s="4">
        <v>1</v>
      </c>
      <c r="AA26" s="4">
        <v>1</v>
      </c>
      <c r="AB26" s="4">
        <v>1840</v>
      </c>
      <c r="AC26" s="4" t="s">
        <v>624</v>
      </c>
      <c r="AD26" s="4" t="s">
        <v>141</v>
      </c>
      <c r="AE26" s="4">
        <v>50</v>
      </c>
      <c r="AF26" s="4">
        <v>80</v>
      </c>
      <c r="AG26" s="4">
        <v>400</v>
      </c>
      <c r="AH26" s="4">
        <v>500</v>
      </c>
      <c r="AI26" s="4">
        <v>120</v>
      </c>
      <c r="AJ26" s="12" t="b">
        <v>0</v>
      </c>
      <c r="AK26" s="12" t="b">
        <v>0</v>
      </c>
      <c r="AL26" s="4" t="s">
        <v>642</v>
      </c>
      <c r="AM26" s="12" t="b">
        <v>0</v>
      </c>
      <c r="AN26" s="12" t="b">
        <v>0</v>
      </c>
      <c r="AO26" s="4">
        <v>225</v>
      </c>
      <c r="AP26" s="4">
        <v>1</v>
      </c>
      <c r="AQ26" s="4">
        <v>3</v>
      </c>
      <c r="AR26" s="4">
        <v>25</v>
      </c>
      <c r="AS26" s="4">
        <v>90</v>
      </c>
      <c r="AT26" s="4">
        <v>1</v>
      </c>
      <c r="AU26" s="12" t="b">
        <v>0</v>
      </c>
      <c r="AV26" s="12" t="b">
        <v>0</v>
      </c>
      <c r="AW26" s="4">
        <v>3</v>
      </c>
      <c r="AX26" s="12" t="b">
        <v>1</v>
      </c>
      <c r="AY26" s="12" t="b">
        <v>1</v>
      </c>
      <c r="AZ26" s="4">
        <v>100</v>
      </c>
      <c r="BA26" s="4">
        <v>50</v>
      </c>
      <c r="BB26" s="4">
        <v>1090</v>
      </c>
      <c r="BC26" s="4">
        <v>0</v>
      </c>
      <c r="BD26" s="4">
        <v>2</v>
      </c>
      <c r="BE26" s="4">
        <v>0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1</v>
      </c>
      <c r="BO26" s="4">
        <v>0</v>
      </c>
      <c r="BP26" s="4" t="s">
        <v>141</v>
      </c>
      <c r="BQ26" s="4" t="s">
        <v>141</v>
      </c>
      <c r="BR26" s="4" t="s">
        <v>141</v>
      </c>
      <c r="BS26" s="4" t="s">
        <v>141</v>
      </c>
      <c r="BT26" s="4">
        <v>25</v>
      </c>
      <c r="BU26" s="4" t="b">
        <v>0</v>
      </c>
      <c r="BV26" s="4"/>
      <c r="BW26" s="1"/>
      <c r="BX26" s="1"/>
      <c r="BY26" s="1"/>
      <c r="BZ26" s="1"/>
      <c r="CA26" s="1" t="s">
        <v>744</v>
      </c>
      <c r="CB26" s="3">
        <v>1.1000000000000001</v>
      </c>
      <c r="CC26" s="3">
        <v>1.3</v>
      </c>
      <c r="CD26" s="3">
        <v>1.6</v>
      </c>
      <c r="CE26" s="3">
        <v>2</v>
      </c>
      <c r="CF26" s="3">
        <v>2.5</v>
      </c>
      <c r="CG26" s="1">
        <f t="shared" si="0"/>
        <v>0</v>
      </c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 t="s">
        <v>745</v>
      </c>
      <c r="CW26" s="1" t="s">
        <v>746</v>
      </c>
      <c r="CX26" s="1" t="s">
        <v>747</v>
      </c>
      <c r="CY26" s="1" t="s">
        <v>748</v>
      </c>
      <c r="CZ26" s="1" t="s">
        <v>749</v>
      </c>
    </row>
    <row r="27" spans="1:104" ht="15.75" customHeight="1" x14ac:dyDescent="0.25">
      <c r="A27" s="4" t="s">
        <v>50</v>
      </c>
      <c r="B27" s="4" t="s">
        <v>194</v>
      </c>
      <c r="C27" s="4" t="s">
        <v>141</v>
      </c>
      <c r="D27" s="4" t="s">
        <v>141</v>
      </c>
      <c r="E27" s="4" t="s">
        <v>141</v>
      </c>
      <c r="F27" s="12" t="b">
        <v>1</v>
      </c>
      <c r="G27" s="4" t="s">
        <v>438</v>
      </c>
      <c r="H27" s="4" t="s">
        <v>194</v>
      </c>
      <c r="I27" s="4">
        <v>31</v>
      </c>
      <c r="J27" s="4" t="s">
        <v>638</v>
      </c>
      <c r="K27" s="4" t="s">
        <v>650</v>
      </c>
      <c r="L27" s="4">
        <v>3</v>
      </c>
      <c r="M27" s="4" t="s">
        <v>634</v>
      </c>
      <c r="N27" s="4" t="s">
        <v>620</v>
      </c>
      <c r="O27" s="4" t="s">
        <v>621</v>
      </c>
      <c r="P27" s="4" t="s">
        <v>622</v>
      </c>
      <c r="Q27" s="4" t="s">
        <v>623</v>
      </c>
      <c r="R27" s="12" t="b">
        <v>0</v>
      </c>
      <c r="S27" s="4">
        <v>90</v>
      </c>
      <c r="T27" s="4">
        <v>90</v>
      </c>
      <c r="U27" s="4">
        <v>90</v>
      </c>
      <c r="V27" s="4">
        <v>75</v>
      </c>
      <c r="W27" s="4">
        <v>100</v>
      </c>
      <c r="X27" s="4">
        <v>100</v>
      </c>
      <c r="Y27" s="4">
        <v>1</v>
      </c>
      <c r="Z27" s="4">
        <v>1</v>
      </c>
      <c r="AA27" s="4">
        <v>1</v>
      </c>
      <c r="AB27" s="4">
        <v>1800</v>
      </c>
      <c r="AC27" s="4" t="s">
        <v>624</v>
      </c>
      <c r="AD27" s="4" t="s">
        <v>141</v>
      </c>
      <c r="AE27" s="4">
        <v>50</v>
      </c>
      <c r="AF27" s="4">
        <v>80</v>
      </c>
      <c r="AG27" s="4">
        <v>400</v>
      </c>
      <c r="AH27" s="4">
        <v>500</v>
      </c>
      <c r="AI27" s="4">
        <v>120</v>
      </c>
      <c r="AJ27" s="12" t="b">
        <v>0</v>
      </c>
      <c r="AK27" s="12" t="b">
        <v>0</v>
      </c>
      <c r="AL27" s="4" t="s">
        <v>642</v>
      </c>
      <c r="AM27" s="12" t="b">
        <v>0</v>
      </c>
      <c r="AN27" s="12" t="b">
        <v>0</v>
      </c>
      <c r="AO27" s="4">
        <v>225</v>
      </c>
      <c r="AP27" s="4">
        <v>1</v>
      </c>
      <c r="AQ27" s="4">
        <v>3</v>
      </c>
      <c r="AR27" s="4">
        <v>25</v>
      </c>
      <c r="AS27" s="4">
        <v>90</v>
      </c>
      <c r="AT27" s="4">
        <v>1</v>
      </c>
      <c r="AU27" s="12" t="b">
        <v>0</v>
      </c>
      <c r="AV27" s="12" t="b">
        <v>0</v>
      </c>
      <c r="AW27" s="4">
        <v>3</v>
      </c>
      <c r="AX27" s="12" t="b">
        <v>1</v>
      </c>
      <c r="AY27" s="12" t="b">
        <v>1</v>
      </c>
      <c r="AZ27" s="4">
        <v>100</v>
      </c>
      <c r="BA27" s="4">
        <v>50</v>
      </c>
      <c r="BB27" s="4">
        <v>1100</v>
      </c>
      <c r="BC27" s="4">
        <v>2</v>
      </c>
      <c r="BD27" s="4">
        <v>0</v>
      </c>
      <c r="BE27" s="4">
        <v>0</v>
      </c>
      <c r="BF27" s="4">
        <v>0</v>
      </c>
      <c r="BG27" s="4">
        <v>1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1</v>
      </c>
      <c r="BO27" s="4">
        <v>0</v>
      </c>
      <c r="BP27" s="4" t="s">
        <v>141</v>
      </c>
      <c r="BQ27" s="4" t="s">
        <v>141</v>
      </c>
      <c r="BR27" s="4" t="s">
        <v>141</v>
      </c>
      <c r="BS27" s="4" t="s">
        <v>141</v>
      </c>
      <c r="BT27" s="4">
        <v>26</v>
      </c>
      <c r="BU27" s="4" t="b">
        <v>1</v>
      </c>
      <c r="BV27" s="4"/>
      <c r="BW27" s="4" t="s">
        <v>638</v>
      </c>
      <c r="BX27" s="1"/>
      <c r="BY27" s="1"/>
      <c r="BZ27" s="1"/>
      <c r="CA27" s="1" t="s">
        <v>750</v>
      </c>
      <c r="CB27" s="3">
        <v>1.1000000000000001</v>
      </c>
      <c r="CC27" s="3">
        <v>1.3</v>
      </c>
      <c r="CD27" s="3">
        <v>1.6</v>
      </c>
      <c r="CE27" s="3">
        <v>2</v>
      </c>
      <c r="CF27" s="3">
        <v>2.5</v>
      </c>
      <c r="CG27" s="1">
        <f t="shared" si="0"/>
        <v>0</v>
      </c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 t="s">
        <v>745</v>
      </c>
      <c r="CW27" s="1" t="s">
        <v>746</v>
      </c>
      <c r="CX27" s="1" t="s">
        <v>747</v>
      </c>
      <c r="CY27" s="1" t="s">
        <v>748</v>
      </c>
      <c r="CZ27" s="1" t="s">
        <v>749</v>
      </c>
    </row>
    <row r="28" spans="1:104" ht="15.75" customHeight="1" x14ac:dyDescent="0.25">
      <c r="A28" s="4" t="s">
        <v>75</v>
      </c>
      <c r="B28" s="4" t="s">
        <v>159</v>
      </c>
      <c r="C28" s="4" t="s">
        <v>141</v>
      </c>
      <c r="D28" s="4" t="s">
        <v>141</v>
      </c>
      <c r="E28" s="4" t="s">
        <v>141</v>
      </c>
      <c r="F28" s="12" t="b">
        <v>1</v>
      </c>
      <c r="G28" s="4" t="s">
        <v>751</v>
      </c>
      <c r="H28" s="4" t="s">
        <v>159</v>
      </c>
      <c r="I28" s="4">
        <v>1</v>
      </c>
      <c r="J28" s="1"/>
      <c r="K28" s="4" t="s">
        <v>639</v>
      </c>
      <c r="L28" s="4">
        <v>1</v>
      </c>
      <c r="M28" s="4" t="s">
        <v>666</v>
      </c>
      <c r="N28" s="4" t="s">
        <v>620</v>
      </c>
      <c r="O28" s="4" t="s">
        <v>621</v>
      </c>
      <c r="P28" s="4" t="s">
        <v>622</v>
      </c>
      <c r="Q28" s="4" t="s">
        <v>623</v>
      </c>
      <c r="R28" s="12" t="b">
        <v>0</v>
      </c>
      <c r="S28" s="4">
        <v>70</v>
      </c>
      <c r="T28" s="4">
        <v>70</v>
      </c>
      <c r="U28" s="4">
        <v>70</v>
      </c>
      <c r="V28" s="4">
        <v>70</v>
      </c>
      <c r="W28" s="4">
        <v>100</v>
      </c>
      <c r="X28" s="4">
        <v>100</v>
      </c>
      <c r="Y28" s="4">
        <v>2</v>
      </c>
      <c r="Z28" s="4">
        <v>1.5</v>
      </c>
      <c r="AA28" s="4">
        <v>1</v>
      </c>
      <c r="AB28" s="4">
        <v>1000</v>
      </c>
      <c r="AC28" s="4" t="s">
        <v>752</v>
      </c>
      <c r="AD28" s="4" t="s">
        <v>141</v>
      </c>
      <c r="AE28" s="4">
        <v>23</v>
      </c>
      <c r="AF28" s="4">
        <v>40</v>
      </c>
      <c r="AG28" s="4">
        <v>400</v>
      </c>
      <c r="AH28" s="4">
        <v>550</v>
      </c>
      <c r="AI28" s="4">
        <v>160</v>
      </c>
      <c r="AJ28" s="12" t="b">
        <v>0</v>
      </c>
      <c r="AK28" s="12" t="b">
        <v>0</v>
      </c>
      <c r="AL28" s="4" t="s">
        <v>642</v>
      </c>
      <c r="AM28" s="12" t="b">
        <v>0</v>
      </c>
      <c r="AN28" s="12" t="b">
        <v>0</v>
      </c>
      <c r="AO28" s="4">
        <v>150</v>
      </c>
      <c r="AP28" s="4">
        <v>1</v>
      </c>
      <c r="AQ28" s="4">
        <v>2</v>
      </c>
      <c r="AR28" s="4">
        <v>25</v>
      </c>
      <c r="AS28" s="4">
        <v>90</v>
      </c>
      <c r="AT28" s="4">
        <v>1</v>
      </c>
      <c r="AU28" s="12" t="b">
        <v>1</v>
      </c>
      <c r="AV28" s="12" t="b">
        <v>0</v>
      </c>
      <c r="AW28" s="4">
        <v>0</v>
      </c>
      <c r="AX28" s="12" t="b">
        <v>0</v>
      </c>
      <c r="AY28" s="12" t="b">
        <v>1</v>
      </c>
      <c r="AZ28" s="4">
        <v>100</v>
      </c>
      <c r="BA28" s="4">
        <v>50</v>
      </c>
      <c r="BB28" s="4">
        <v>1470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1</v>
      </c>
      <c r="BO28" s="4">
        <v>1</v>
      </c>
      <c r="BP28" s="4" t="s">
        <v>141</v>
      </c>
      <c r="BQ28" s="4" t="s">
        <v>141</v>
      </c>
      <c r="BR28" s="4" t="s">
        <v>141</v>
      </c>
      <c r="BS28" s="4" t="s">
        <v>141</v>
      </c>
      <c r="BT28" s="4">
        <v>27</v>
      </c>
      <c r="BU28" s="4" t="b">
        <v>0</v>
      </c>
      <c r="BV28" s="4"/>
      <c r="BW28" s="1"/>
      <c r="BX28" s="1"/>
      <c r="BY28" s="1"/>
      <c r="BZ28" s="1"/>
      <c r="CA28" s="1" t="s">
        <v>753</v>
      </c>
      <c r="CB28" s="1"/>
      <c r="CC28" s="1"/>
      <c r="CD28" s="1"/>
      <c r="CE28" s="1"/>
      <c r="CF28" s="1"/>
      <c r="CG28" s="1">
        <f t="shared" si="0"/>
        <v>0</v>
      </c>
      <c r="CH28" s="1"/>
      <c r="CI28" s="1" t="s">
        <v>754</v>
      </c>
      <c r="CJ28" s="1" t="s">
        <v>755</v>
      </c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 t="s">
        <v>756</v>
      </c>
      <c r="CW28" s="1" t="s">
        <v>757</v>
      </c>
      <c r="CX28" s="1" t="s">
        <v>758</v>
      </c>
      <c r="CY28" s="1" t="s">
        <v>759</v>
      </c>
      <c r="CZ28" s="1" t="s">
        <v>760</v>
      </c>
    </row>
    <row r="29" spans="1:104" ht="15.75" customHeight="1" x14ac:dyDescent="0.25">
      <c r="A29" s="4" t="s">
        <v>67</v>
      </c>
      <c r="B29" s="4" t="s">
        <v>283</v>
      </c>
      <c r="C29" s="4" t="s">
        <v>141</v>
      </c>
      <c r="D29" s="4" t="s">
        <v>141</v>
      </c>
      <c r="E29" s="4" t="s">
        <v>141</v>
      </c>
      <c r="F29" s="12" t="b">
        <v>1</v>
      </c>
      <c r="G29" s="4" t="s">
        <v>368</v>
      </c>
      <c r="H29" s="4" t="s">
        <v>283</v>
      </c>
      <c r="I29" s="4">
        <v>101</v>
      </c>
      <c r="J29" s="1"/>
      <c r="K29" s="4" t="s">
        <v>761</v>
      </c>
      <c r="L29" s="4">
        <v>8</v>
      </c>
      <c r="M29" s="4" t="s">
        <v>762</v>
      </c>
      <c r="N29" s="4" t="s">
        <v>691</v>
      </c>
      <c r="O29" s="4" t="s">
        <v>763</v>
      </c>
      <c r="P29" s="4" t="s">
        <v>622</v>
      </c>
      <c r="Q29" s="4" t="s">
        <v>623</v>
      </c>
      <c r="R29" s="12" t="b">
        <v>0</v>
      </c>
      <c r="S29" s="4">
        <v>130</v>
      </c>
      <c r="T29" s="4">
        <v>150</v>
      </c>
      <c r="U29" s="4">
        <v>120</v>
      </c>
      <c r="V29" s="4">
        <v>100</v>
      </c>
      <c r="W29" s="4">
        <v>100</v>
      </c>
      <c r="X29" s="4">
        <v>100</v>
      </c>
      <c r="Y29" s="4">
        <v>1</v>
      </c>
      <c r="Z29" s="4">
        <v>1</v>
      </c>
      <c r="AA29" s="4">
        <v>1</v>
      </c>
      <c r="AB29" s="4">
        <v>9320</v>
      </c>
      <c r="AC29" s="4" t="s">
        <v>624</v>
      </c>
      <c r="AD29" s="4" t="s">
        <v>141</v>
      </c>
      <c r="AE29" s="4">
        <v>100</v>
      </c>
      <c r="AF29" s="4">
        <v>175</v>
      </c>
      <c r="AG29" s="4">
        <v>525</v>
      </c>
      <c r="AH29" s="4">
        <v>700</v>
      </c>
      <c r="AI29" s="4">
        <v>350</v>
      </c>
      <c r="AJ29" s="12" t="b">
        <v>0</v>
      </c>
      <c r="AK29" s="12" t="b">
        <v>0</v>
      </c>
      <c r="AL29" s="4" t="s">
        <v>636</v>
      </c>
      <c r="AM29" s="12" t="b">
        <v>0</v>
      </c>
      <c r="AN29" s="12" t="b">
        <v>0</v>
      </c>
      <c r="AO29" s="4">
        <v>475</v>
      </c>
      <c r="AP29" s="4">
        <v>1</v>
      </c>
      <c r="AQ29" s="4">
        <v>7</v>
      </c>
      <c r="AR29" s="4">
        <v>25</v>
      </c>
      <c r="AS29" s="4">
        <v>90</v>
      </c>
      <c r="AT29" s="4">
        <v>1</v>
      </c>
      <c r="AU29" s="12" t="b">
        <v>0</v>
      </c>
      <c r="AV29" s="12" t="b">
        <v>0</v>
      </c>
      <c r="AW29" s="4">
        <v>5</v>
      </c>
      <c r="AX29" s="12" t="b">
        <v>1</v>
      </c>
      <c r="AY29" s="12" t="b">
        <v>1</v>
      </c>
      <c r="AZ29" s="4">
        <v>100</v>
      </c>
      <c r="BA29" s="4">
        <v>50</v>
      </c>
      <c r="BB29" s="4">
        <v>310</v>
      </c>
      <c r="BC29" s="4">
        <v>0</v>
      </c>
      <c r="BD29" s="4">
        <v>4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 t="s">
        <v>764</v>
      </c>
      <c r="BQ29" s="4" t="s">
        <v>141</v>
      </c>
      <c r="BR29" s="4" t="s">
        <v>141</v>
      </c>
      <c r="BS29" s="4" t="s">
        <v>141</v>
      </c>
      <c r="BT29" s="4">
        <v>28</v>
      </c>
      <c r="BU29" s="4" t="b">
        <v>0</v>
      </c>
      <c r="BV29" s="4"/>
      <c r="BW29" s="1"/>
      <c r="BX29" s="3">
        <v>39</v>
      </c>
      <c r="BY29" s="1" t="s">
        <v>765</v>
      </c>
      <c r="BZ29" s="1" t="s">
        <v>652</v>
      </c>
      <c r="CA29" s="1"/>
      <c r="CB29" s="1"/>
      <c r="CC29" s="1"/>
      <c r="CD29" s="1"/>
      <c r="CE29" s="1"/>
      <c r="CF29" s="1"/>
      <c r="CG29" s="9" t="b">
        <f t="shared" si="0"/>
        <v>1</v>
      </c>
      <c r="CH29" s="1" t="s">
        <v>766</v>
      </c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 t="s">
        <v>695</v>
      </c>
      <c r="CV29" s="1"/>
      <c r="CW29" s="1" t="s">
        <v>696</v>
      </c>
      <c r="CX29" s="1" t="s">
        <v>697</v>
      </c>
      <c r="CY29" s="1" t="s">
        <v>698</v>
      </c>
      <c r="CZ29" s="1" t="s">
        <v>699</v>
      </c>
    </row>
    <row r="30" spans="1:104" ht="15.75" customHeight="1" x14ac:dyDescent="0.25">
      <c r="A30" s="4" t="s">
        <v>68</v>
      </c>
      <c r="B30" s="4" t="s">
        <v>282</v>
      </c>
      <c r="C30" s="4" t="s">
        <v>141</v>
      </c>
      <c r="D30" s="4" t="s">
        <v>141</v>
      </c>
      <c r="E30" s="4" t="s">
        <v>141</v>
      </c>
      <c r="F30" s="12" t="b">
        <v>1</v>
      </c>
      <c r="G30" s="4" t="s">
        <v>398</v>
      </c>
      <c r="H30" s="4" t="s">
        <v>282</v>
      </c>
      <c r="I30" s="4">
        <v>101</v>
      </c>
      <c r="J30" s="4" t="s">
        <v>638</v>
      </c>
      <c r="K30" s="4" t="s">
        <v>761</v>
      </c>
      <c r="L30" s="4">
        <v>9</v>
      </c>
      <c r="M30" s="4" t="s">
        <v>762</v>
      </c>
      <c r="N30" s="4" t="s">
        <v>634</v>
      </c>
      <c r="O30" s="4" t="s">
        <v>763</v>
      </c>
      <c r="P30" s="4" t="s">
        <v>622</v>
      </c>
      <c r="Q30" s="4" t="s">
        <v>623</v>
      </c>
      <c r="R30" s="12" t="b">
        <v>0</v>
      </c>
      <c r="S30" s="4">
        <v>130</v>
      </c>
      <c r="T30" s="4">
        <v>150</v>
      </c>
      <c r="U30" s="4">
        <v>130</v>
      </c>
      <c r="V30" s="4">
        <v>100</v>
      </c>
      <c r="W30" s="4">
        <v>100</v>
      </c>
      <c r="X30" s="4">
        <v>100</v>
      </c>
      <c r="Y30" s="4">
        <v>1</v>
      </c>
      <c r="Z30" s="4">
        <v>1</v>
      </c>
      <c r="AA30" s="4">
        <v>1</v>
      </c>
      <c r="AB30" s="4">
        <v>9500</v>
      </c>
      <c r="AC30" s="4" t="s">
        <v>624</v>
      </c>
      <c r="AD30" s="4" t="s">
        <v>141</v>
      </c>
      <c r="AE30" s="4">
        <v>100</v>
      </c>
      <c r="AF30" s="4">
        <v>175</v>
      </c>
      <c r="AG30" s="4">
        <v>525</v>
      </c>
      <c r="AH30" s="4">
        <v>700</v>
      </c>
      <c r="AI30" s="4">
        <v>350</v>
      </c>
      <c r="AJ30" s="12" t="b">
        <v>0</v>
      </c>
      <c r="AK30" s="12" t="b">
        <v>0</v>
      </c>
      <c r="AL30" s="4" t="s">
        <v>636</v>
      </c>
      <c r="AM30" s="12" t="b">
        <v>0</v>
      </c>
      <c r="AN30" s="12" t="b">
        <v>0</v>
      </c>
      <c r="AO30" s="4">
        <v>475</v>
      </c>
      <c r="AP30" s="4">
        <v>1</v>
      </c>
      <c r="AQ30" s="4">
        <v>7</v>
      </c>
      <c r="AR30" s="4">
        <v>25</v>
      </c>
      <c r="AS30" s="4">
        <v>90</v>
      </c>
      <c r="AT30" s="4">
        <v>1</v>
      </c>
      <c r="AU30" s="12" t="b">
        <v>0</v>
      </c>
      <c r="AV30" s="12" t="b">
        <v>0</v>
      </c>
      <c r="AW30" s="4">
        <v>5</v>
      </c>
      <c r="AX30" s="12" t="b">
        <v>1</v>
      </c>
      <c r="AY30" s="12" t="b">
        <v>1</v>
      </c>
      <c r="AZ30" s="4">
        <v>100</v>
      </c>
      <c r="BA30" s="4">
        <v>50</v>
      </c>
      <c r="BB30" s="4">
        <v>315</v>
      </c>
      <c r="BC30" s="4">
        <v>4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 t="s">
        <v>141</v>
      </c>
      <c r="BQ30" s="4" t="s">
        <v>141</v>
      </c>
      <c r="BR30" s="4" t="s">
        <v>141</v>
      </c>
      <c r="BS30" s="4" t="s">
        <v>141</v>
      </c>
      <c r="BT30" s="4">
        <v>29</v>
      </c>
      <c r="BU30" s="4" t="b">
        <v>1</v>
      </c>
      <c r="BV30" s="4"/>
      <c r="BW30" s="4" t="s">
        <v>638</v>
      </c>
      <c r="BX30" s="3">
        <v>43</v>
      </c>
      <c r="BY30" s="1" t="s">
        <v>767</v>
      </c>
      <c r="BZ30" s="1" t="s">
        <v>652</v>
      </c>
      <c r="CA30" s="1"/>
      <c r="CB30" s="1"/>
      <c r="CC30" s="1"/>
      <c r="CD30" s="1"/>
      <c r="CE30" s="1"/>
      <c r="CF30" s="1"/>
      <c r="CG30" s="9" t="b">
        <f t="shared" si="0"/>
        <v>1</v>
      </c>
      <c r="CH30" s="1" t="s">
        <v>766</v>
      </c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 t="s">
        <v>768</v>
      </c>
      <c r="CW30" s="1" t="s">
        <v>769</v>
      </c>
      <c r="CX30" s="1" t="s">
        <v>770</v>
      </c>
      <c r="CY30" s="1" t="s">
        <v>771</v>
      </c>
      <c r="CZ30" s="1" t="s">
        <v>772</v>
      </c>
    </row>
    <row r="31" spans="1:104" ht="15.75" customHeight="1" x14ac:dyDescent="0.25">
      <c r="A31" s="4" t="s">
        <v>79</v>
      </c>
      <c r="B31" s="4" t="s">
        <v>214</v>
      </c>
      <c r="C31" s="4" t="s">
        <v>141</v>
      </c>
      <c r="D31" s="4" t="s">
        <v>141</v>
      </c>
      <c r="E31" s="4" t="s">
        <v>141</v>
      </c>
      <c r="F31" s="12" t="b">
        <v>1</v>
      </c>
      <c r="G31" s="4" t="s">
        <v>773</v>
      </c>
      <c r="H31" s="4" t="s">
        <v>214</v>
      </c>
      <c r="I31" s="4">
        <v>46</v>
      </c>
      <c r="J31" s="1"/>
      <c r="K31" s="4" t="s">
        <v>618</v>
      </c>
      <c r="L31" s="4">
        <v>3</v>
      </c>
      <c r="M31" s="4" t="s">
        <v>635</v>
      </c>
      <c r="N31" s="4" t="s">
        <v>620</v>
      </c>
      <c r="O31" s="4" t="s">
        <v>621</v>
      </c>
      <c r="P31" s="4" t="s">
        <v>622</v>
      </c>
      <c r="Q31" s="4" t="s">
        <v>623</v>
      </c>
      <c r="R31" s="12" t="b">
        <v>0</v>
      </c>
      <c r="S31" s="4">
        <v>80</v>
      </c>
      <c r="T31" s="4">
        <v>130</v>
      </c>
      <c r="U31" s="4">
        <v>100</v>
      </c>
      <c r="V31" s="4">
        <v>80</v>
      </c>
      <c r="W31" s="4">
        <v>100</v>
      </c>
      <c r="X31" s="4">
        <v>100</v>
      </c>
      <c r="Y31" s="4">
        <v>1</v>
      </c>
      <c r="Z31" s="4">
        <v>1</v>
      </c>
      <c r="AA31" s="4">
        <v>1</v>
      </c>
      <c r="AB31" s="4">
        <v>2400</v>
      </c>
      <c r="AC31" s="4" t="s">
        <v>624</v>
      </c>
      <c r="AD31" s="4" t="s">
        <v>141</v>
      </c>
      <c r="AE31" s="4">
        <v>100</v>
      </c>
      <c r="AF31" s="4">
        <v>150</v>
      </c>
      <c r="AG31" s="4">
        <v>600</v>
      </c>
      <c r="AH31" s="4">
        <v>800</v>
      </c>
      <c r="AI31" s="4">
        <v>375</v>
      </c>
      <c r="AJ31" s="12" t="b">
        <v>0</v>
      </c>
      <c r="AK31" s="12" t="b">
        <v>0</v>
      </c>
      <c r="AL31" s="4" t="s">
        <v>625</v>
      </c>
      <c r="AM31" s="12" t="b">
        <v>0</v>
      </c>
      <c r="AN31" s="12" t="b">
        <v>0</v>
      </c>
      <c r="AO31" s="4">
        <v>350</v>
      </c>
      <c r="AP31" s="4">
        <v>1</v>
      </c>
      <c r="AQ31" s="4">
        <v>5</v>
      </c>
      <c r="AR31" s="4">
        <v>25</v>
      </c>
      <c r="AS31" s="4">
        <v>90</v>
      </c>
      <c r="AT31" s="4">
        <v>1</v>
      </c>
      <c r="AU31" s="12" t="b">
        <v>0</v>
      </c>
      <c r="AV31" s="12" t="b">
        <v>1</v>
      </c>
      <c r="AW31" s="4">
        <v>3</v>
      </c>
      <c r="AX31" s="12" t="b">
        <v>1</v>
      </c>
      <c r="AY31" s="12" t="b">
        <v>1</v>
      </c>
      <c r="AZ31" s="4">
        <v>100</v>
      </c>
      <c r="BA31" s="4">
        <v>50</v>
      </c>
      <c r="BB31" s="4">
        <v>950</v>
      </c>
      <c r="BC31" s="4">
        <v>0</v>
      </c>
      <c r="BD31" s="4">
        <v>0</v>
      </c>
      <c r="BE31" s="4">
        <v>0</v>
      </c>
      <c r="BF31" s="4">
        <v>0</v>
      </c>
      <c r="BG31" s="4">
        <v>2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 t="s">
        <v>141</v>
      </c>
      <c r="BQ31" s="4" t="s">
        <v>141</v>
      </c>
      <c r="BR31" s="4" t="s">
        <v>141</v>
      </c>
      <c r="BS31" s="4" t="s">
        <v>141</v>
      </c>
      <c r="BT31" s="4">
        <v>30</v>
      </c>
      <c r="BU31" s="4" t="b">
        <v>0</v>
      </c>
      <c r="BV31" s="4"/>
      <c r="BW31" s="1"/>
      <c r="BX31" s="1"/>
      <c r="BY31" s="1"/>
      <c r="BZ31" s="1"/>
      <c r="CA31" s="1" t="s">
        <v>774</v>
      </c>
      <c r="CB31" s="3">
        <v>1.1000000000000001</v>
      </c>
      <c r="CC31" s="3">
        <v>1.3</v>
      </c>
      <c r="CD31" s="3">
        <v>1.6</v>
      </c>
      <c r="CE31" s="3">
        <v>2</v>
      </c>
      <c r="CF31" s="3">
        <v>2.5</v>
      </c>
      <c r="CG31" s="1">
        <f t="shared" si="0"/>
        <v>0</v>
      </c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</row>
    <row r="32" spans="1:104" ht="15.75" customHeight="1" x14ac:dyDescent="0.25">
      <c r="A32" s="4" t="s">
        <v>56</v>
      </c>
      <c r="B32" s="4" t="s">
        <v>195</v>
      </c>
      <c r="C32" s="4" t="s">
        <v>141</v>
      </c>
      <c r="D32" s="4" t="s">
        <v>141</v>
      </c>
      <c r="E32" s="4" t="s">
        <v>141</v>
      </c>
      <c r="F32" s="12" t="b">
        <v>1</v>
      </c>
      <c r="G32" s="4" t="s">
        <v>322</v>
      </c>
      <c r="H32" s="4" t="s">
        <v>195</v>
      </c>
      <c r="I32" s="4">
        <v>32</v>
      </c>
      <c r="J32" s="1"/>
      <c r="K32" s="4" t="s">
        <v>639</v>
      </c>
      <c r="L32" s="4">
        <v>1</v>
      </c>
      <c r="M32" s="4" t="s">
        <v>619</v>
      </c>
      <c r="N32" s="4" t="s">
        <v>620</v>
      </c>
      <c r="O32" s="4" t="s">
        <v>775</v>
      </c>
      <c r="P32" s="4" t="s">
        <v>622</v>
      </c>
      <c r="Q32" s="4" t="s">
        <v>623</v>
      </c>
      <c r="R32" s="12" t="b">
        <v>0</v>
      </c>
      <c r="S32" s="4">
        <v>80</v>
      </c>
      <c r="T32" s="4">
        <v>70</v>
      </c>
      <c r="U32" s="4">
        <v>70</v>
      </c>
      <c r="V32" s="4">
        <v>70</v>
      </c>
      <c r="W32" s="4">
        <v>100</v>
      </c>
      <c r="X32" s="4">
        <v>100</v>
      </c>
      <c r="Y32" s="4">
        <v>1</v>
      </c>
      <c r="Z32" s="4">
        <v>1</v>
      </c>
      <c r="AA32" s="4">
        <v>1</v>
      </c>
      <c r="AB32" s="4">
        <v>1020</v>
      </c>
      <c r="AC32" s="4" t="s">
        <v>641</v>
      </c>
      <c r="AD32" s="4" t="s">
        <v>141</v>
      </c>
      <c r="AE32" s="4">
        <v>50</v>
      </c>
      <c r="AF32" s="4">
        <v>100</v>
      </c>
      <c r="AG32" s="4">
        <v>400</v>
      </c>
      <c r="AH32" s="4">
        <v>550</v>
      </c>
      <c r="AI32" s="4">
        <v>250</v>
      </c>
      <c r="AJ32" s="12" t="b">
        <v>0</v>
      </c>
      <c r="AK32" s="12" t="b">
        <v>0</v>
      </c>
      <c r="AL32" s="4" t="s">
        <v>642</v>
      </c>
      <c r="AM32" s="12" t="b">
        <v>0</v>
      </c>
      <c r="AN32" s="12" t="b">
        <v>0</v>
      </c>
      <c r="AO32" s="4">
        <v>150</v>
      </c>
      <c r="AP32" s="4">
        <v>1</v>
      </c>
      <c r="AQ32" s="4">
        <v>2</v>
      </c>
      <c r="AR32" s="4">
        <v>25</v>
      </c>
      <c r="AS32" s="4">
        <v>90</v>
      </c>
      <c r="AT32" s="4">
        <v>1</v>
      </c>
      <c r="AU32" s="12" t="b">
        <v>0</v>
      </c>
      <c r="AV32" s="12" t="b">
        <v>0</v>
      </c>
      <c r="AW32" s="4">
        <v>0</v>
      </c>
      <c r="AX32" s="12" t="b">
        <v>0</v>
      </c>
      <c r="AY32" s="12" t="b">
        <v>1</v>
      </c>
      <c r="AZ32" s="4">
        <v>100</v>
      </c>
      <c r="BA32" s="4">
        <v>50</v>
      </c>
      <c r="BB32" s="4">
        <v>1420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1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2</v>
      </c>
      <c r="BO32" s="4">
        <v>0</v>
      </c>
      <c r="BP32" s="4" t="s">
        <v>141</v>
      </c>
      <c r="BQ32" s="4" t="s">
        <v>141</v>
      </c>
      <c r="BR32" s="4" t="s">
        <v>141</v>
      </c>
      <c r="BS32" s="4" t="s">
        <v>141</v>
      </c>
      <c r="BT32" s="4">
        <v>31</v>
      </c>
      <c r="BU32" s="4" t="b">
        <v>0</v>
      </c>
      <c r="BV32" s="4"/>
      <c r="BW32" s="1"/>
      <c r="BX32" s="3">
        <v>20</v>
      </c>
      <c r="BY32" s="1" t="s">
        <v>776</v>
      </c>
      <c r="BZ32" s="1" t="s">
        <v>686</v>
      </c>
      <c r="CA32" s="1"/>
      <c r="CB32" s="1"/>
      <c r="CC32" s="1"/>
      <c r="CD32" s="1"/>
      <c r="CE32" s="1"/>
      <c r="CF32" s="1"/>
      <c r="CG32" s="1">
        <f t="shared" si="0"/>
        <v>0</v>
      </c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</row>
    <row r="33" spans="1:104" ht="15.75" customHeight="1" x14ac:dyDescent="0.25">
      <c r="A33" s="4" t="s">
        <v>57</v>
      </c>
      <c r="B33" s="4" t="s">
        <v>196</v>
      </c>
      <c r="C33" s="4" t="s">
        <v>141</v>
      </c>
      <c r="D33" s="4" t="s">
        <v>141</v>
      </c>
      <c r="E33" s="4" t="s">
        <v>141</v>
      </c>
      <c r="F33" s="12" t="b">
        <v>1</v>
      </c>
      <c r="G33" s="4" t="s">
        <v>444</v>
      </c>
      <c r="H33" s="4" t="s">
        <v>196</v>
      </c>
      <c r="I33" s="4">
        <v>32</v>
      </c>
      <c r="J33" s="4" t="s">
        <v>638</v>
      </c>
      <c r="K33" s="4" t="s">
        <v>639</v>
      </c>
      <c r="L33" s="4">
        <v>2</v>
      </c>
      <c r="M33" s="4" t="s">
        <v>648</v>
      </c>
      <c r="N33" s="4" t="s">
        <v>620</v>
      </c>
      <c r="O33" s="4" t="s">
        <v>775</v>
      </c>
      <c r="P33" s="4" t="s">
        <v>622</v>
      </c>
      <c r="Q33" s="4" t="s">
        <v>623</v>
      </c>
      <c r="R33" s="12" t="b">
        <v>0</v>
      </c>
      <c r="S33" s="4">
        <v>80</v>
      </c>
      <c r="T33" s="4">
        <v>70</v>
      </c>
      <c r="U33" s="4">
        <v>80</v>
      </c>
      <c r="V33" s="4">
        <v>70</v>
      </c>
      <c r="W33" s="4">
        <v>100</v>
      </c>
      <c r="X33" s="4">
        <v>100</v>
      </c>
      <c r="Y33" s="4">
        <v>1</v>
      </c>
      <c r="Z33" s="4">
        <v>1</v>
      </c>
      <c r="AA33" s="4">
        <v>1</v>
      </c>
      <c r="AB33" s="4">
        <v>1020</v>
      </c>
      <c r="AC33" s="4" t="s">
        <v>641</v>
      </c>
      <c r="AD33" s="4" t="s">
        <v>141</v>
      </c>
      <c r="AE33" s="4">
        <v>50</v>
      </c>
      <c r="AF33" s="4">
        <v>100</v>
      </c>
      <c r="AG33" s="4">
        <v>400</v>
      </c>
      <c r="AH33" s="4">
        <v>550</v>
      </c>
      <c r="AI33" s="4">
        <v>250</v>
      </c>
      <c r="AJ33" s="12" t="b">
        <v>0</v>
      </c>
      <c r="AK33" s="12" t="b">
        <v>0</v>
      </c>
      <c r="AL33" s="4" t="s">
        <v>642</v>
      </c>
      <c r="AM33" s="12" t="b">
        <v>0</v>
      </c>
      <c r="AN33" s="12" t="b">
        <v>0</v>
      </c>
      <c r="AO33" s="4">
        <v>150</v>
      </c>
      <c r="AP33" s="4">
        <v>1</v>
      </c>
      <c r="AQ33" s="4">
        <v>2</v>
      </c>
      <c r="AR33" s="4">
        <v>25</v>
      </c>
      <c r="AS33" s="4">
        <v>90</v>
      </c>
      <c r="AT33" s="4">
        <v>1</v>
      </c>
      <c r="AU33" s="12" t="b">
        <v>0</v>
      </c>
      <c r="AV33" s="12" t="b">
        <v>0</v>
      </c>
      <c r="AW33" s="4">
        <v>0</v>
      </c>
      <c r="AX33" s="12" t="b">
        <v>0</v>
      </c>
      <c r="AY33" s="12" t="b">
        <v>1</v>
      </c>
      <c r="AZ33" s="4">
        <v>100</v>
      </c>
      <c r="BA33" s="4">
        <v>50</v>
      </c>
      <c r="BB33" s="4">
        <v>1422</v>
      </c>
      <c r="BC33" s="4">
        <v>0</v>
      </c>
      <c r="BD33" s="4">
        <v>0</v>
      </c>
      <c r="BE33" s="4">
        <v>0</v>
      </c>
      <c r="BF33" s="4">
        <v>0</v>
      </c>
      <c r="BG33" s="4">
        <v>1</v>
      </c>
      <c r="BH33" s="4">
        <v>1</v>
      </c>
      <c r="BI33" s="4">
        <v>0</v>
      </c>
      <c r="BJ33" s="4">
        <v>0</v>
      </c>
      <c r="BK33" s="4">
        <v>0</v>
      </c>
      <c r="BL33" s="4">
        <v>0</v>
      </c>
      <c r="BM33" s="4">
        <v>1</v>
      </c>
      <c r="BN33" s="4">
        <v>2</v>
      </c>
      <c r="BO33" s="4">
        <v>0</v>
      </c>
      <c r="BP33" s="4" t="s">
        <v>141</v>
      </c>
      <c r="BQ33" s="4" t="s">
        <v>141</v>
      </c>
      <c r="BR33" s="4" t="s">
        <v>141</v>
      </c>
      <c r="BS33" s="4" t="s">
        <v>141</v>
      </c>
      <c r="BT33" s="4">
        <v>32</v>
      </c>
      <c r="BU33" s="4" t="b">
        <v>1</v>
      </c>
      <c r="BV33" s="4"/>
      <c r="BW33" s="4" t="s">
        <v>638</v>
      </c>
      <c r="BX33" s="3">
        <v>31</v>
      </c>
      <c r="BY33" s="1" t="s">
        <v>777</v>
      </c>
      <c r="BZ33" s="1" t="s">
        <v>686</v>
      </c>
      <c r="CA33" s="1"/>
      <c r="CB33" s="1"/>
      <c r="CC33" s="1"/>
      <c r="CD33" s="1"/>
      <c r="CE33" s="1"/>
      <c r="CF33" s="1"/>
      <c r="CG33" s="1">
        <f t="shared" si="0"/>
        <v>0</v>
      </c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</row>
    <row r="34" spans="1:104" ht="15.75" customHeight="1" x14ac:dyDescent="0.25">
      <c r="A34" s="4" t="s">
        <v>120</v>
      </c>
      <c r="B34" s="4" t="s">
        <v>120</v>
      </c>
      <c r="C34" s="4" t="s">
        <v>141</v>
      </c>
      <c r="D34" s="4" t="s">
        <v>141</v>
      </c>
      <c r="E34" s="4" t="s">
        <v>141</v>
      </c>
      <c r="F34" s="12" t="b">
        <v>1</v>
      </c>
      <c r="G34" s="4" t="s">
        <v>367</v>
      </c>
      <c r="H34" s="4" t="s">
        <v>120</v>
      </c>
      <c r="I34" s="4">
        <v>102</v>
      </c>
      <c r="J34" s="1"/>
      <c r="K34" s="4" t="s">
        <v>761</v>
      </c>
      <c r="L34" s="4">
        <v>8</v>
      </c>
      <c r="M34" s="4" t="s">
        <v>634</v>
      </c>
      <c r="N34" s="4" t="s">
        <v>620</v>
      </c>
      <c r="O34" s="4" t="s">
        <v>667</v>
      </c>
      <c r="P34" s="4" t="s">
        <v>622</v>
      </c>
      <c r="Q34" s="4" t="s">
        <v>623</v>
      </c>
      <c r="R34" s="12" t="b">
        <v>0</v>
      </c>
      <c r="S34" s="4">
        <v>120</v>
      </c>
      <c r="T34" s="4">
        <v>100</v>
      </c>
      <c r="U34" s="4">
        <v>105</v>
      </c>
      <c r="V34" s="4">
        <v>105</v>
      </c>
      <c r="W34" s="4">
        <v>100</v>
      </c>
      <c r="X34" s="4">
        <v>100</v>
      </c>
      <c r="Y34" s="4">
        <v>1</v>
      </c>
      <c r="Z34" s="4">
        <v>1</v>
      </c>
      <c r="AA34" s="4">
        <v>1</v>
      </c>
      <c r="AB34" s="4">
        <v>9840</v>
      </c>
      <c r="AC34" s="4" t="s">
        <v>624</v>
      </c>
      <c r="AD34" s="4" t="s">
        <v>141</v>
      </c>
      <c r="AE34" s="4">
        <v>100</v>
      </c>
      <c r="AF34" s="4">
        <v>200</v>
      </c>
      <c r="AG34" s="4">
        <v>850</v>
      </c>
      <c r="AH34" s="4">
        <v>1100</v>
      </c>
      <c r="AI34" s="4">
        <v>450</v>
      </c>
      <c r="AJ34" s="12" t="b">
        <v>0</v>
      </c>
      <c r="AK34" s="12" t="b">
        <v>0</v>
      </c>
      <c r="AL34" s="4" t="s">
        <v>636</v>
      </c>
      <c r="AM34" s="12" t="b">
        <v>0</v>
      </c>
      <c r="AN34" s="12" t="b">
        <v>0</v>
      </c>
      <c r="AO34" s="4">
        <v>525</v>
      </c>
      <c r="AP34" s="4">
        <v>1</v>
      </c>
      <c r="AQ34" s="4">
        <v>8</v>
      </c>
      <c r="AR34" s="4">
        <v>25</v>
      </c>
      <c r="AS34" s="4">
        <v>90</v>
      </c>
      <c r="AT34" s="4">
        <v>1</v>
      </c>
      <c r="AU34" s="12" t="b">
        <v>0</v>
      </c>
      <c r="AV34" s="12" t="b">
        <v>0</v>
      </c>
      <c r="AW34" s="4">
        <v>5</v>
      </c>
      <c r="AX34" s="12" t="b">
        <v>0</v>
      </c>
      <c r="AY34" s="12" t="b">
        <v>1</v>
      </c>
      <c r="AZ34" s="4">
        <v>350</v>
      </c>
      <c r="BA34" s="4">
        <v>50</v>
      </c>
      <c r="BB34" s="4">
        <v>50</v>
      </c>
      <c r="BC34" s="4">
        <v>3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 t="s">
        <v>141</v>
      </c>
      <c r="BQ34" s="4" t="s">
        <v>141</v>
      </c>
      <c r="BR34" s="4" t="s">
        <v>141</v>
      </c>
      <c r="BS34" s="4" t="s">
        <v>141</v>
      </c>
      <c r="BT34" s="4">
        <v>33</v>
      </c>
      <c r="BU34" s="4" t="b">
        <v>0</v>
      </c>
      <c r="BV34" s="4"/>
      <c r="BW34" s="1"/>
      <c r="BX34" s="3">
        <v>40</v>
      </c>
      <c r="BY34" s="1" t="s">
        <v>778</v>
      </c>
      <c r="BZ34" s="1" t="s">
        <v>652</v>
      </c>
      <c r="CA34" s="1"/>
      <c r="CB34" s="1"/>
      <c r="CC34" s="1"/>
      <c r="CD34" s="1"/>
      <c r="CE34" s="1"/>
      <c r="CF34" s="1"/>
      <c r="CG34" s="9" t="b">
        <f t="shared" si="0"/>
        <v>1</v>
      </c>
      <c r="CH34" s="1" t="s">
        <v>779</v>
      </c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 t="s">
        <v>768</v>
      </c>
      <c r="CW34" s="1" t="s">
        <v>769</v>
      </c>
      <c r="CX34" s="1" t="s">
        <v>770</v>
      </c>
      <c r="CY34" s="1" t="s">
        <v>771</v>
      </c>
      <c r="CZ34" s="1" t="s">
        <v>772</v>
      </c>
    </row>
    <row r="35" spans="1:104" ht="15.75" customHeight="1" x14ac:dyDescent="0.25">
      <c r="A35" s="4" t="s">
        <v>121</v>
      </c>
      <c r="B35" s="4" t="s">
        <v>284</v>
      </c>
      <c r="C35" s="4" t="s">
        <v>141</v>
      </c>
      <c r="D35" s="4" t="s">
        <v>141</v>
      </c>
      <c r="E35" s="4" t="s">
        <v>141</v>
      </c>
      <c r="F35" s="12" t="b">
        <v>1</v>
      </c>
      <c r="G35" s="4" t="s">
        <v>440</v>
      </c>
      <c r="H35" s="4" t="s">
        <v>284</v>
      </c>
      <c r="I35" s="4">
        <v>102</v>
      </c>
      <c r="J35" s="4" t="s">
        <v>638</v>
      </c>
      <c r="K35" s="4" t="s">
        <v>761</v>
      </c>
      <c r="L35" s="4">
        <v>9</v>
      </c>
      <c r="M35" s="4" t="s">
        <v>691</v>
      </c>
      <c r="N35" s="4" t="s">
        <v>620</v>
      </c>
      <c r="O35" s="4" t="s">
        <v>667</v>
      </c>
      <c r="P35" s="4" t="s">
        <v>622</v>
      </c>
      <c r="Q35" s="4" t="s">
        <v>623</v>
      </c>
      <c r="R35" s="12" t="b">
        <v>0</v>
      </c>
      <c r="S35" s="4">
        <v>125</v>
      </c>
      <c r="T35" s="4">
        <v>100</v>
      </c>
      <c r="U35" s="4">
        <v>105</v>
      </c>
      <c r="V35" s="4">
        <v>105</v>
      </c>
      <c r="W35" s="4">
        <v>100</v>
      </c>
      <c r="X35" s="4">
        <v>100</v>
      </c>
      <c r="Y35" s="4">
        <v>1</v>
      </c>
      <c r="Z35" s="4">
        <v>1</v>
      </c>
      <c r="AA35" s="4">
        <v>1</v>
      </c>
      <c r="AB35" s="4">
        <v>10110</v>
      </c>
      <c r="AC35" s="4" t="s">
        <v>624</v>
      </c>
      <c r="AD35" s="4" t="s">
        <v>141</v>
      </c>
      <c r="AE35" s="4">
        <v>100</v>
      </c>
      <c r="AF35" s="4">
        <v>200</v>
      </c>
      <c r="AG35" s="4">
        <v>850</v>
      </c>
      <c r="AH35" s="4">
        <v>1100</v>
      </c>
      <c r="AI35" s="4">
        <v>450</v>
      </c>
      <c r="AJ35" s="12" t="b">
        <v>0</v>
      </c>
      <c r="AK35" s="12" t="b">
        <v>0</v>
      </c>
      <c r="AL35" s="4" t="s">
        <v>636</v>
      </c>
      <c r="AM35" s="12" t="b">
        <v>0</v>
      </c>
      <c r="AN35" s="12" t="b">
        <v>0</v>
      </c>
      <c r="AO35" s="4">
        <v>525</v>
      </c>
      <c r="AP35" s="4">
        <v>1</v>
      </c>
      <c r="AQ35" s="4">
        <v>8</v>
      </c>
      <c r="AR35" s="4">
        <v>25</v>
      </c>
      <c r="AS35" s="4">
        <v>90</v>
      </c>
      <c r="AT35" s="4">
        <v>1</v>
      </c>
      <c r="AU35" s="12" t="b">
        <v>0</v>
      </c>
      <c r="AV35" s="12" t="b">
        <v>0</v>
      </c>
      <c r="AW35" s="4">
        <v>5</v>
      </c>
      <c r="AX35" s="12" t="b">
        <v>0</v>
      </c>
      <c r="AY35" s="12" t="b">
        <v>1</v>
      </c>
      <c r="AZ35" s="4">
        <v>350</v>
      </c>
      <c r="BA35" s="4">
        <v>50</v>
      </c>
      <c r="BB35" s="4">
        <v>30</v>
      </c>
      <c r="BC35" s="4">
        <v>0</v>
      </c>
      <c r="BD35" s="4">
        <v>3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 t="s">
        <v>141</v>
      </c>
      <c r="BQ35" s="4" t="s">
        <v>141</v>
      </c>
      <c r="BR35" s="4" t="s">
        <v>141</v>
      </c>
      <c r="BS35" s="4" t="s">
        <v>141</v>
      </c>
      <c r="BT35" s="4">
        <v>34</v>
      </c>
      <c r="BU35" s="4" t="b">
        <v>1</v>
      </c>
      <c r="BV35" s="4"/>
      <c r="BW35" s="4" t="s">
        <v>638</v>
      </c>
      <c r="BX35" s="3">
        <v>43</v>
      </c>
      <c r="BY35" s="1" t="s">
        <v>780</v>
      </c>
      <c r="BZ35" s="1" t="s">
        <v>652</v>
      </c>
      <c r="CA35" s="1"/>
      <c r="CB35" s="1"/>
      <c r="CC35" s="1"/>
      <c r="CD35" s="1"/>
      <c r="CE35" s="1"/>
      <c r="CF35" s="1"/>
      <c r="CG35" s="9" t="b">
        <f t="shared" si="0"/>
        <v>1</v>
      </c>
      <c r="CH35" s="1" t="s">
        <v>779</v>
      </c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 t="s">
        <v>781</v>
      </c>
      <c r="CW35" s="1" t="s">
        <v>782</v>
      </c>
      <c r="CX35" s="1" t="s">
        <v>783</v>
      </c>
      <c r="CY35" s="1" t="s">
        <v>784</v>
      </c>
      <c r="CZ35" s="1" t="s">
        <v>785</v>
      </c>
    </row>
    <row r="36" spans="1:104" ht="15.75" customHeight="1" x14ac:dyDescent="0.25">
      <c r="A36" s="4" t="s">
        <v>102</v>
      </c>
      <c r="B36" s="4" t="s">
        <v>227</v>
      </c>
      <c r="C36" s="4" t="s">
        <v>141</v>
      </c>
      <c r="D36" s="4" t="s">
        <v>141</v>
      </c>
      <c r="E36" s="4" t="s">
        <v>141</v>
      </c>
      <c r="F36" s="12" t="b">
        <v>1</v>
      </c>
      <c r="G36" s="4" t="s">
        <v>327</v>
      </c>
      <c r="H36" s="4" t="s">
        <v>227</v>
      </c>
      <c r="I36" s="4">
        <v>58</v>
      </c>
      <c r="J36" s="1"/>
      <c r="K36" s="4" t="s">
        <v>670</v>
      </c>
      <c r="L36" s="4">
        <v>6</v>
      </c>
      <c r="M36" s="4" t="s">
        <v>634</v>
      </c>
      <c r="N36" s="4" t="s">
        <v>620</v>
      </c>
      <c r="O36" s="4" t="s">
        <v>640</v>
      </c>
      <c r="P36" s="4" t="s">
        <v>622</v>
      </c>
      <c r="Q36" s="4" t="s">
        <v>623</v>
      </c>
      <c r="R36" s="12" t="b">
        <v>0</v>
      </c>
      <c r="S36" s="4">
        <v>100</v>
      </c>
      <c r="T36" s="4">
        <v>110</v>
      </c>
      <c r="U36" s="4">
        <v>95</v>
      </c>
      <c r="V36" s="4">
        <v>90</v>
      </c>
      <c r="W36" s="4">
        <v>100</v>
      </c>
      <c r="X36" s="4">
        <v>100</v>
      </c>
      <c r="Y36" s="4">
        <v>1</v>
      </c>
      <c r="Z36" s="4">
        <v>1</v>
      </c>
      <c r="AA36" s="4">
        <v>1</v>
      </c>
      <c r="AB36" s="4">
        <v>6720</v>
      </c>
      <c r="AC36" s="4" t="s">
        <v>624</v>
      </c>
      <c r="AD36" s="4" t="s">
        <v>141</v>
      </c>
      <c r="AE36" s="4">
        <v>100</v>
      </c>
      <c r="AF36" s="4">
        <v>150</v>
      </c>
      <c r="AG36" s="4">
        <v>850</v>
      </c>
      <c r="AH36" s="4">
        <v>1300</v>
      </c>
      <c r="AI36" s="4">
        <v>500</v>
      </c>
      <c r="AJ36" s="12" t="b">
        <v>0</v>
      </c>
      <c r="AK36" s="12" t="b">
        <v>0</v>
      </c>
      <c r="AL36" s="4" t="s">
        <v>625</v>
      </c>
      <c r="AM36" s="12" t="b">
        <v>0</v>
      </c>
      <c r="AN36" s="12" t="b">
        <v>0</v>
      </c>
      <c r="AO36" s="4">
        <v>350</v>
      </c>
      <c r="AP36" s="4">
        <v>1</v>
      </c>
      <c r="AQ36" s="4">
        <v>5</v>
      </c>
      <c r="AR36" s="4">
        <v>25</v>
      </c>
      <c r="AS36" s="4">
        <v>90</v>
      </c>
      <c r="AT36" s="4">
        <v>1</v>
      </c>
      <c r="AU36" s="12" t="b">
        <v>0</v>
      </c>
      <c r="AV36" s="12" t="b">
        <v>0</v>
      </c>
      <c r="AW36" s="4">
        <v>5</v>
      </c>
      <c r="AX36" s="12" t="b">
        <v>0</v>
      </c>
      <c r="AY36" s="12" t="b">
        <v>1</v>
      </c>
      <c r="AZ36" s="4">
        <v>100</v>
      </c>
      <c r="BA36" s="4">
        <v>50</v>
      </c>
      <c r="BB36" s="4">
        <v>360</v>
      </c>
      <c r="BC36" s="4">
        <v>2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1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 t="s">
        <v>141</v>
      </c>
      <c r="BQ36" s="4" t="s">
        <v>141</v>
      </c>
      <c r="BR36" s="4" t="s">
        <v>141</v>
      </c>
      <c r="BS36" s="4" t="s">
        <v>141</v>
      </c>
      <c r="BT36" s="4">
        <v>35</v>
      </c>
      <c r="BU36" s="4" t="b">
        <v>0</v>
      </c>
      <c r="BV36" s="4"/>
      <c r="BW36" s="1"/>
      <c r="BX36" s="3">
        <v>30</v>
      </c>
      <c r="BY36" s="1" t="s">
        <v>786</v>
      </c>
      <c r="BZ36" s="1" t="s">
        <v>652</v>
      </c>
      <c r="CA36" s="1"/>
      <c r="CB36" s="1"/>
      <c r="CC36" s="1"/>
      <c r="CD36" s="1"/>
      <c r="CE36" s="1"/>
      <c r="CF36" s="1"/>
      <c r="CG36" s="9" t="b">
        <f t="shared" si="0"/>
        <v>1</v>
      </c>
      <c r="CH36" s="1" t="s">
        <v>653</v>
      </c>
      <c r="CI36" s="1" t="s">
        <v>627</v>
      </c>
      <c r="CJ36" s="1" t="s">
        <v>787</v>
      </c>
      <c r="CK36" s="1" t="s">
        <v>787</v>
      </c>
      <c r="CL36" s="1" t="s">
        <v>787</v>
      </c>
      <c r="CM36" s="1" t="s">
        <v>787</v>
      </c>
      <c r="CN36" s="1" t="s">
        <v>787</v>
      </c>
      <c r="CO36" s="1"/>
      <c r="CP36" s="1"/>
      <c r="CQ36" s="1"/>
      <c r="CR36" s="1"/>
      <c r="CS36" s="1"/>
      <c r="CT36" s="1"/>
      <c r="CU36" s="1"/>
      <c r="CV36" s="1" t="s">
        <v>716</v>
      </c>
      <c r="CW36" s="1" t="s">
        <v>717</v>
      </c>
      <c r="CX36" s="1" t="s">
        <v>718</v>
      </c>
      <c r="CY36" s="1" t="s">
        <v>719</v>
      </c>
      <c r="CZ36" s="1" t="s">
        <v>720</v>
      </c>
    </row>
    <row r="37" spans="1:104" x14ac:dyDescent="0.25">
      <c r="A37" s="4" t="s">
        <v>103</v>
      </c>
      <c r="B37" s="4" t="s">
        <v>228</v>
      </c>
      <c r="C37" s="4" t="s">
        <v>141</v>
      </c>
      <c r="D37" s="4" t="s">
        <v>141</v>
      </c>
      <c r="E37" s="4" t="s">
        <v>141</v>
      </c>
      <c r="F37" s="12" t="b">
        <v>1</v>
      </c>
      <c r="G37" s="4" t="s">
        <v>412</v>
      </c>
      <c r="H37" s="4" t="s">
        <v>228</v>
      </c>
      <c r="I37" s="4">
        <v>58</v>
      </c>
      <c r="J37" s="4" t="s">
        <v>638</v>
      </c>
      <c r="K37" s="4" t="s">
        <v>670</v>
      </c>
      <c r="L37" s="4">
        <v>7</v>
      </c>
      <c r="M37" s="4" t="s">
        <v>634</v>
      </c>
      <c r="N37" s="4" t="s">
        <v>635</v>
      </c>
      <c r="O37" s="4" t="s">
        <v>640</v>
      </c>
      <c r="P37" s="4" t="s">
        <v>622</v>
      </c>
      <c r="Q37" s="4" t="s">
        <v>623</v>
      </c>
      <c r="R37" s="12" t="b">
        <v>0</v>
      </c>
      <c r="S37" s="4">
        <v>100</v>
      </c>
      <c r="T37" s="4">
        <v>110</v>
      </c>
      <c r="U37" s="4">
        <v>95</v>
      </c>
      <c r="V37" s="4">
        <v>90</v>
      </c>
      <c r="W37" s="4">
        <v>100</v>
      </c>
      <c r="X37" s="4">
        <v>100</v>
      </c>
      <c r="Y37" s="4">
        <v>1</v>
      </c>
      <c r="Z37" s="4">
        <v>1</v>
      </c>
      <c r="AA37" s="4">
        <v>1</v>
      </c>
      <c r="AB37" s="4">
        <v>7270</v>
      </c>
      <c r="AC37" s="4" t="s">
        <v>624</v>
      </c>
      <c r="AD37" s="4" t="s">
        <v>141</v>
      </c>
      <c r="AE37" s="4">
        <v>100</v>
      </c>
      <c r="AF37" s="4">
        <v>150</v>
      </c>
      <c r="AG37" s="4">
        <v>850</v>
      </c>
      <c r="AH37" s="4">
        <v>1300</v>
      </c>
      <c r="AI37" s="4">
        <v>500</v>
      </c>
      <c r="AJ37" s="12" t="b">
        <v>0</v>
      </c>
      <c r="AK37" s="12" t="b">
        <v>0</v>
      </c>
      <c r="AL37" s="4" t="s">
        <v>625</v>
      </c>
      <c r="AM37" s="12" t="b">
        <v>0</v>
      </c>
      <c r="AN37" s="12" t="b">
        <v>0</v>
      </c>
      <c r="AO37" s="4">
        <v>350</v>
      </c>
      <c r="AP37" s="4">
        <v>1</v>
      </c>
      <c r="AQ37" s="4">
        <v>5</v>
      </c>
      <c r="AR37" s="4">
        <v>25</v>
      </c>
      <c r="AS37" s="4">
        <v>90</v>
      </c>
      <c r="AT37" s="4">
        <v>1</v>
      </c>
      <c r="AU37" s="12" t="b">
        <v>0</v>
      </c>
      <c r="AV37" s="12" t="b">
        <v>1</v>
      </c>
      <c r="AW37" s="4">
        <v>5</v>
      </c>
      <c r="AX37" s="12" t="b">
        <v>0</v>
      </c>
      <c r="AY37" s="12" t="b">
        <v>1</v>
      </c>
      <c r="AZ37" s="4">
        <v>100</v>
      </c>
      <c r="BA37" s="4">
        <v>50</v>
      </c>
      <c r="BB37" s="4">
        <v>240</v>
      </c>
      <c r="BC37" s="4">
        <v>2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 t="s">
        <v>141</v>
      </c>
      <c r="BQ37" s="4" t="s">
        <v>141</v>
      </c>
      <c r="BR37" s="4" t="s">
        <v>141</v>
      </c>
      <c r="BS37" s="4" t="s">
        <v>141</v>
      </c>
      <c r="BT37" s="4">
        <v>36</v>
      </c>
      <c r="BU37" s="4" t="b">
        <v>1</v>
      </c>
      <c r="BV37" s="4"/>
      <c r="BW37" s="4" t="s">
        <v>638</v>
      </c>
      <c r="BX37" s="3">
        <v>33</v>
      </c>
      <c r="BY37" s="1" t="s">
        <v>788</v>
      </c>
      <c r="BZ37" s="1" t="s">
        <v>652</v>
      </c>
      <c r="CA37" s="1"/>
      <c r="CB37" s="1"/>
      <c r="CC37" s="1"/>
      <c r="CD37" s="1"/>
      <c r="CE37" s="1"/>
      <c r="CF37" s="1"/>
      <c r="CG37" s="9" t="b">
        <f t="shared" si="0"/>
        <v>1</v>
      </c>
      <c r="CH37" s="1" t="s">
        <v>653</v>
      </c>
      <c r="CI37" s="1" t="s">
        <v>627</v>
      </c>
      <c r="CJ37" s="1" t="s">
        <v>789</v>
      </c>
      <c r="CK37" s="1" t="s">
        <v>789</v>
      </c>
      <c r="CL37" s="1" t="s">
        <v>789</v>
      </c>
      <c r="CM37" s="1" t="s">
        <v>789</v>
      </c>
      <c r="CN37" s="1" t="s">
        <v>789</v>
      </c>
      <c r="CO37" s="1"/>
      <c r="CP37" s="1"/>
      <c r="CQ37" s="1"/>
      <c r="CR37" s="1"/>
      <c r="CS37" s="1"/>
      <c r="CT37" s="1"/>
      <c r="CU37" s="1"/>
      <c r="CV37" s="1" t="s">
        <v>716</v>
      </c>
      <c r="CW37" s="1" t="s">
        <v>717</v>
      </c>
      <c r="CX37" s="1" t="s">
        <v>718</v>
      </c>
      <c r="CY37" s="1" t="s">
        <v>719</v>
      </c>
      <c r="CZ37" s="1" t="s">
        <v>720</v>
      </c>
    </row>
    <row r="38" spans="1:104" x14ac:dyDescent="0.25">
      <c r="A38" s="4" t="s">
        <v>36</v>
      </c>
      <c r="B38" s="4" t="s">
        <v>253</v>
      </c>
      <c r="C38" s="4" t="s">
        <v>141</v>
      </c>
      <c r="D38" s="4" t="s">
        <v>141</v>
      </c>
      <c r="E38" s="4" t="s">
        <v>141</v>
      </c>
      <c r="F38" s="12" t="b">
        <v>1</v>
      </c>
      <c r="G38" s="4" t="s">
        <v>324</v>
      </c>
      <c r="H38" s="4" t="s">
        <v>253</v>
      </c>
      <c r="I38" s="4">
        <v>80</v>
      </c>
      <c r="J38" s="1"/>
      <c r="K38" s="4" t="s">
        <v>670</v>
      </c>
      <c r="L38" s="4">
        <v>7</v>
      </c>
      <c r="M38" s="4" t="s">
        <v>762</v>
      </c>
      <c r="N38" s="4" t="s">
        <v>620</v>
      </c>
      <c r="O38" s="4" t="s">
        <v>621</v>
      </c>
      <c r="P38" s="4" t="s">
        <v>622</v>
      </c>
      <c r="Q38" s="4" t="s">
        <v>623</v>
      </c>
      <c r="R38" s="12" t="b">
        <v>0</v>
      </c>
      <c r="S38" s="4">
        <v>110</v>
      </c>
      <c r="T38" s="4">
        <v>80</v>
      </c>
      <c r="U38" s="4">
        <v>80</v>
      </c>
      <c r="V38" s="4">
        <v>90</v>
      </c>
      <c r="W38" s="4">
        <v>100</v>
      </c>
      <c r="X38" s="4">
        <v>100</v>
      </c>
      <c r="Y38" s="4">
        <v>1</v>
      </c>
      <c r="Z38" s="4">
        <v>1</v>
      </c>
      <c r="AA38" s="4">
        <v>1</v>
      </c>
      <c r="AB38" s="4">
        <v>5230</v>
      </c>
      <c r="AC38" s="4" t="s">
        <v>641</v>
      </c>
      <c r="AD38" s="4" t="s">
        <v>141</v>
      </c>
      <c r="AE38" s="4">
        <v>83</v>
      </c>
      <c r="AF38" s="4">
        <v>83</v>
      </c>
      <c r="AG38" s="4">
        <v>630</v>
      </c>
      <c r="AH38" s="4">
        <v>800</v>
      </c>
      <c r="AI38" s="4">
        <v>456</v>
      </c>
      <c r="AJ38" s="12" t="b">
        <v>0</v>
      </c>
      <c r="AK38" s="12" t="b">
        <v>0</v>
      </c>
      <c r="AL38" s="4" t="s">
        <v>625</v>
      </c>
      <c r="AM38" s="12" t="b">
        <v>0</v>
      </c>
      <c r="AN38" s="12" t="b">
        <v>0</v>
      </c>
      <c r="AO38" s="4">
        <v>400</v>
      </c>
      <c r="AP38" s="4">
        <v>1</v>
      </c>
      <c r="AQ38" s="4">
        <v>6</v>
      </c>
      <c r="AR38" s="4">
        <v>25</v>
      </c>
      <c r="AS38" s="4">
        <v>90</v>
      </c>
      <c r="AT38" s="4">
        <v>1</v>
      </c>
      <c r="AU38" s="12" t="b">
        <v>0</v>
      </c>
      <c r="AV38" s="12" t="b">
        <v>0</v>
      </c>
      <c r="AW38" s="4">
        <v>5</v>
      </c>
      <c r="AX38" s="12" t="b">
        <v>0</v>
      </c>
      <c r="AY38" s="12" t="b">
        <v>1</v>
      </c>
      <c r="AZ38" s="4">
        <v>130</v>
      </c>
      <c r="BA38" s="4">
        <v>50</v>
      </c>
      <c r="BB38" s="4">
        <v>540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2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 t="s">
        <v>141</v>
      </c>
      <c r="BQ38" s="4" t="s">
        <v>141</v>
      </c>
      <c r="BR38" s="4" t="s">
        <v>141</v>
      </c>
      <c r="BS38" s="4" t="s">
        <v>141</v>
      </c>
      <c r="BT38" s="4">
        <v>37</v>
      </c>
      <c r="BU38" s="4" t="b">
        <v>0</v>
      </c>
      <c r="BV38" s="4"/>
      <c r="BW38" s="1"/>
      <c r="BX38" s="3">
        <v>21</v>
      </c>
      <c r="BY38" s="1" t="s">
        <v>790</v>
      </c>
      <c r="BZ38" s="1" t="s">
        <v>652</v>
      </c>
      <c r="CA38" s="1"/>
      <c r="CB38" s="1"/>
      <c r="CC38" s="1"/>
      <c r="CD38" s="1"/>
      <c r="CE38" s="1"/>
      <c r="CF38" s="1"/>
      <c r="CG38" s="9" t="b">
        <f t="shared" si="0"/>
        <v>1</v>
      </c>
      <c r="CH38" s="1" t="s">
        <v>791</v>
      </c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 t="s">
        <v>792</v>
      </c>
      <c r="CW38" s="1" t="s">
        <v>793</v>
      </c>
      <c r="CX38" s="1" t="s">
        <v>794</v>
      </c>
      <c r="CY38" s="1" t="s">
        <v>795</v>
      </c>
      <c r="CZ38" s="1" t="s">
        <v>796</v>
      </c>
    </row>
    <row r="39" spans="1:104" x14ac:dyDescent="0.25">
      <c r="A39" s="4" t="s">
        <v>37</v>
      </c>
      <c r="B39" s="4" t="s">
        <v>254</v>
      </c>
      <c r="C39" s="4" t="s">
        <v>141</v>
      </c>
      <c r="D39" s="4" t="s">
        <v>141</v>
      </c>
      <c r="E39" s="4" t="s">
        <v>141</v>
      </c>
      <c r="F39" s="12" t="b">
        <v>1</v>
      </c>
      <c r="G39" s="4" t="s">
        <v>410</v>
      </c>
      <c r="H39" s="4" t="s">
        <v>254</v>
      </c>
      <c r="I39" s="4">
        <v>80</v>
      </c>
      <c r="J39" s="4" t="s">
        <v>638</v>
      </c>
      <c r="K39" s="4" t="s">
        <v>670</v>
      </c>
      <c r="L39" s="4">
        <v>8</v>
      </c>
      <c r="M39" s="4" t="s">
        <v>762</v>
      </c>
      <c r="N39" s="4" t="s">
        <v>691</v>
      </c>
      <c r="O39" s="4" t="s">
        <v>621</v>
      </c>
      <c r="P39" s="4" t="s">
        <v>622</v>
      </c>
      <c r="Q39" s="4" t="s">
        <v>623</v>
      </c>
      <c r="R39" s="12" t="b">
        <v>0</v>
      </c>
      <c r="S39" s="4">
        <v>115</v>
      </c>
      <c r="T39" s="4">
        <v>80</v>
      </c>
      <c r="U39" s="4">
        <v>80</v>
      </c>
      <c r="V39" s="4">
        <v>95</v>
      </c>
      <c r="W39" s="4">
        <v>100</v>
      </c>
      <c r="X39" s="4">
        <v>100</v>
      </c>
      <c r="Y39" s="4">
        <v>1</v>
      </c>
      <c r="Z39" s="4">
        <v>1</v>
      </c>
      <c r="AA39" s="4">
        <v>1</v>
      </c>
      <c r="AB39" s="4">
        <v>5320</v>
      </c>
      <c r="AC39" s="4" t="s">
        <v>641</v>
      </c>
      <c r="AD39" s="4" t="s">
        <v>141</v>
      </c>
      <c r="AE39" s="4">
        <v>83</v>
      </c>
      <c r="AF39" s="4">
        <v>83</v>
      </c>
      <c r="AG39" s="4">
        <v>630</v>
      </c>
      <c r="AH39" s="4">
        <v>800</v>
      </c>
      <c r="AI39" s="4">
        <v>456</v>
      </c>
      <c r="AJ39" s="12" t="b">
        <v>0</v>
      </c>
      <c r="AK39" s="12" t="b">
        <v>0</v>
      </c>
      <c r="AL39" s="4" t="s">
        <v>625</v>
      </c>
      <c r="AM39" s="12" t="b">
        <v>0</v>
      </c>
      <c r="AN39" s="12" t="b">
        <v>0</v>
      </c>
      <c r="AO39" s="4">
        <v>400</v>
      </c>
      <c r="AP39" s="4">
        <v>1</v>
      </c>
      <c r="AQ39" s="4">
        <v>6</v>
      </c>
      <c r="AR39" s="4">
        <v>25</v>
      </c>
      <c r="AS39" s="4">
        <v>90</v>
      </c>
      <c r="AT39" s="4">
        <v>1</v>
      </c>
      <c r="AU39" s="12" t="b">
        <v>0</v>
      </c>
      <c r="AV39" s="12" t="b">
        <v>0</v>
      </c>
      <c r="AW39" s="4">
        <v>5</v>
      </c>
      <c r="AX39" s="12" t="b">
        <v>0</v>
      </c>
      <c r="AY39" s="12" t="b">
        <v>1</v>
      </c>
      <c r="AZ39" s="4">
        <v>130</v>
      </c>
      <c r="BA39" s="4">
        <v>50</v>
      </c>
      <c r="BB39" s="4">
        <v>530</v>
      </c>
      <c r="BC39" s="4">
        <v>0</v>
      </c>
      <c r="BD39" s="4">
        <v>3</v>
      </c>
      <c r="BE39" s="4">
        <v>0</v>
      </c>
      <c r="BF39" s="4">
        <v>0</v>
      </c>
      <c r="BG39" s="4">
        <v>0</v>
      </c>
      <c r="BH39" s="4">
        <v>0</v>
      </c>
      <c r="BI39" s="4">
        <v>2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 t="s">
        <v>141</v>
      </c>
      <c r="BQ39" s="4" t="s">
        <v>141</v>
      </c>
      <c r="BR39" s="4" t="s">
        <v>141</v>
      </c>
      <c r="BS39" s="4" t="s">
        <v>141</v>
      </c>
      <c r="BT39" s="4">
        <v>38</v>
      </c>
      <c r="BU39" s="4" t="b">
        <v>1</v>
      </c>
      <c r="BV39" s="4"/>
      <c r="BW39" s="4" t="s">
        <v>638</v>
      </c>
      <c r="BX39" s="3">
        <v>28</v>
      </c>
      <c r="BY39" s="1" t="s">
        <v>797</v>
      </c>
      <c r="BZ39" s="1" t="s">
        <v>652</v>
      </c>
      <c r="CA39" s="1"/>
      <c r="CB39" s="1"/>
      <c r="CC39" s="1"/>
      <c r="CD39" s="1"/>
      <c r="CE39" s="1"/>
      <c r="CF39" s="1"/>
      <c r="CG39" s="9" t="b">
        <f t="shared" si="0"/>
        <v>1</v>
      </c>
      <c r="CH39" s="1" t="s">
        <v>791</v>
      </c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798</v>
      </c>
      <c r="CW39" s="1" t="s">
        <v>799</v>
      </c>
      <c r="CX39" s="1" t="s">
        <v>800</v>
      </c>
      <c r="CY39" s="1" t="s">
        <v>801</v>
      </c>
      <c r="CZ39" s="1" t="s">
        <v>802</v>
      </c>
    </row>
    <row r="40" spans="1:104" x14ac:dyDescent="0.25">
      <c r="A40" s="4" t="s">
        <v>136</v>
      </c>
      <c r="B40" s="4" t="s">
        <v>199</v>
      </c>
      <c r="C40" s="4" t="s">
        <v>141</v>
      </c>
      <c r="D40" s="4" t="s">
        <v>141</v>
      </c>
      <c r="E40" s="4" t="s">
        <v>141</v>
      </c>
      <c r="F40" s="12" t="b">
        <v>1</v>
      </c>
      <c r="G40" s="4" t="s">
        <v>803</v>
      </c>
      <c r="H40" s="4" t="s">
        <v>199</v>
      </c>
      <c r="I40" s="4">
        <v>34</v>
      </c>
      <c r="J40" s="1"/>
      <c r="K40" s="4" t="s">
        <v>650</v>
      </c>
      <c r="L40" s="4">
        <v>3</v>
      </c>
      <c r="M40" s="4" t="s">
        <v>666</v>
      </c>
      <c r="N40" s="4" t="s">
        <v>620</v>
      </c>
      <c r="O40" s="4" t="s">
        <v>640</v>
      </c>
      <c r="P40" s="4" t="s">
        <v>622</v>
      </c>
      <c r="Q40" s="4" t="s">
        <v>623</v>
      </c>
      <c r="R40" s="12" t="b">
        <v>0</v>
      </c>
      <c r="S40" s="4">
        <v>70</v>
      </c>
      <c r="T40" s="4">
        <v>70</v>
      </c>
      <c r="U40" s="4">
        <v>70</v>
      </c>
      <c r="V40" s="4">
        <v>90</v>
      </c>
      <c r="W40" s="4">
        <v>100</v>
      </c>
      <c r="X40" s="4">
        <v>100</v>
      </c>
      <c r="Y40" s="4">
        <v>1</v>
      </c>
      <c r="Z40" s="4">
        <v>1</v>
      </c>
      <c r="AA40" s="4">
        <v>1</v>
      </c>
      <c r="AB40" s="4">
        <v>1450</v>
      </c>
      <c r="AC40" s="4" t="s">
        <v>641</v>
      </c>
      <c r="AD40" s="4" t="s">
        <v>141</v>
      </c>
      <c r="AE40" s="4">
        <v>50</v>
      </c>
      <c r="AF40" s="4">
        <v>100</v>
      </c>
      <c r="AG40" s="4">
        <v>300</v>
      </c>
      <c r="AH40" s="4">
        <v>400</v>
      </c>
      <c r="AI40" s="4">
        <v>200</v>
      </c>
      <c r="AJ40" s="12" t="b">
        <v>0</v>
      </c>
      <c r="AK40" s="12" t="b">
        <v>0</v>
      </c>
      <c r="AL40" s="4" t="s">
        <v>642</v>
      </c>
      <c r="AM40" s="12" t="b">
        <v>0</v>
      </c>
      <c r="AN40" s="12" t="b">
        <v>0</v>
      </c>
      <c r="AO40" s="4">
        <v>150</v>
      </c>
      <c r="AP40" s="4">
        <v>1</v>
      </c>
      <c r="AQ40" s="4">
        <v>2</v>
      </c>
      <c r="AR40" s="4">
        <v>25</v>
      </c>
      <c r="AS40" s="4">
        <v>90</v>
      </c>
      <c r="AT40" s="4">
        <v>1</v>
      </c>
      <c r="AU40" s="12" t="b">
        <v>0</v>
      </c>
      <c r="AV40" s="12" t="b">
        <v>0</v>
      </c>
      <c r="AW40" s="4">
        <v>0</v>
      </c>
      <c r="AX40" s="12" t="b">
        <v>0</v>
      </c>
      <c r="AY40" s="12" t="b">
        <v>1</v>
      </c>
      <c r="AZ40" s="4">
        <v>100</v>
      </c>
      <c r="BA40" s="4">
        <v>50</v>
      </c>
      <c r="BB40" s="4">
        <v>1190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</v>
      </c>
      <c r="BP40" s="4" t="s">
        <v>141</v>
      </c>
      <c r="BQ40" s="4" t="s">
        <v>141</v>
      </c>
      <c r="BR40" s="4" t="s">
        <v>141</v>
      </c>
      <c r="BS40" s="4" t="s">
        <v>141</v>
      </c>
      <c r="BT40" s="4">
        <v>39</v>
      </c>
      <c r="BU40" s="4" t="b">
        <v>0</v>
      </c>
      <c r="BV40" s="4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f t="shared" si="0"/>
        <v>0</v>
      </c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 t="s">
        <v>804</v>
      </c>
      <c r="CW40" s="1" t="s">
        <v>805</v>
      </c>
      <c r="CX40" s="1" t="s">
        <v>806</v>
      </c>
      <c r="CY40" s="1" t="s">
        <v>807</v>
      </c>
      <c r="CZ40" s="1" t="s">
        <v>808</v>
      </c>
    </row>
    <row r="41" spans="1:104" x14ac:dyDescent="0.25">
      <c r="A41" s="4" t="s">
        <v>24</v>
      </c>
      <c r="B41" s="4" t="s">
        <v>258</v>
      </c>
      <c r="C41" s="4" t="s">
        <v>141</v>
      </c>
      <c r="D41" s="4" t="s">
        <v>141</v>
      </c>
      <c r="E41" s="4" t="s">
        <v>141</v>
      </c>
      <c r="F41" s="12" t="b">
        <v>1</v>
      </c>
      <c r="G41" s="4" t="s">
        <v>809</v>
      </c>
      <c r="H41" s="4" t="s">
        <v>258</v>
      </c>
      <c r="I41" s="4">
        <v>83</v>
      </c>
      <c r="J41" s="1"/>
      <c r="K41" s="4" t="s">
        <v>670</v>
      </c>
      <c r="L41" s="4">
        <v>7</v>
      </c>
      <c r="M41" s="4" t="s">
        <v>648</v>
      </c>
      <c r="N41" s="4" t="s">
        <v>620</v>
      </c>
      <c r="O41" s="4" t="s">
        <v>621</v>
      </c>
      <c r="P41" s="4" t="s">
        <v>622</v>
      </c>
      <c r="Q41" s="4" t="s">
        <v>623</v>
      </c>
      <c r="R41" s="12" t="b">
        <v>0</v>
      </c>
      <c r="S41" s="4">
        <v>100</v>
      </c>
      <c r="T41" s="4">
        <v>140</v>
      </c>
      <c r="U41" s="4">
        <v>100</v>
      </c>
      <c r="V41" s="4">
        <v>110</v>
      </c>
      <c r="W41" s="4">
        <v>100</v>
      </c>
      <c r="X41" s="4">
        <v>100</v>
      </c>
      <c r="Y41" s="4">
        <v>1</v>
      </c>
      <c r="Z41" s="4">
        <v>1</v>
      </c>
      <c r="AA41" s="4">
        <v>1</v>
      </c>
      <c r="AB41" s="4">
        <v>8440</v>
      </c>
      <c r="AC41" s="4" t="s">
        <v>624</v>
      </c>
      <c r="AD41" s="4" t="s">
        <v>141</v>
      </c>
      <c r="AE41" s="4">
        <v>100</v>
      </c>
      <c r="AF41" s="4">
        <v>280</v>
      </c>
      <c r="AG41" s="4">
        <v>720</v>
      </c>
      <c r="AH41" s="4">
        <v>900</v>
      </c>
      <c r="AI41" s="4">
        <v>460</v>
      </c>
      <c r="AJ41" s="12" t="b">
        <v>0</v>
      </c>
      <c r="AK41" s="12" t="b">
        <v>0</v>
      </c>
      <c r="AL41" s="4" t="s">
        <v>636</v>
      </c>
      <c r="AM41" s="12" t="b">
        <v>0</v>
      </c>
      <c r="AN41" s="12" t="b">
        <v>0</v>
      </c>
      <c r="AO41" s="4">
        <v>475</v>
      </c>
      <c r="AP41" s="4">
        <v>1</v>
      </c>
      <c r="AQ41" s="4">
        <v>7</v>
      </c>
      <c r="AR41" s="4">
        <v>25</v>
      </c>
      <c r="AS41" s="4">
        <v>90</v>
      </c>
      <c r="AT41" s="4">
        <v>1</v>
      </c>
      <c r="AU41" s="12" t="b">
        <v>0</v>
      </c>
      <c r="AV41" s="12" t="b">
        <v>0</v>
      </c>
      <c r="AW41" s="4">
        <v>5</v>
      </c>
      <c r="AX41" s="12" t="b">
        <v>1</v>
      </c>
      <c r="AY41" s="12" t="b">
        <v>1</v>
      </c>
      <c r="AZ41" s="4">
        <v>100</v>
      </c>
      <c r="BA41" s="4">
        <v>50</v>
      </c>
      <c r="BB41" s="4">
        <v>130</v>
      </c>
      <c r="BC41" s="4">
        <v>0</v>
      </c>
      <c r="BD41" s="4">
        <v>0</v>
      </c>
      <c r="BE41" s="4">
        <v>0</v>
      </c>
      <c r="BF41" s="4">
        <v>0</v>
      </c>
      <c r="BG41" s="4">
        <v>1</v>
      </c>
      <c r="BH41" s="4">
        <v>0</v>
      </c>
      <c r="BI41" s="4">
        <v>2</v>
      </c>
      <c r="BJ41" s="4">
        <v>0</v>
      </c>
      <c r="BK41" s="4">
        <v>0</v>
      </c>
      <c r="BL41" s="4">
        <v>0</v>
      </c>
      <c r="BM41" s="4">
        <v>3</v>
      </c>
      <c r="BN41" s="4">
        <v>0</v>
      </c>
      <c r="BO41" s="4">
        <v>0</v>
      </c>
      <c r="BP41" s="4" t="s">
        <v>141</v>
      </c>
      <c r="BQ41" s="4" t="s">
        <v>141</v>
      </c>
      <c r="BR41" s="4" t="s">
        <v>141</v>
      </c>
      <c r="BS41" s="4" t="s">
        <v>141</v>
      </c>
      <c r="BT41" s="4">
        <v>40</v>
      </c>
      <c r="BU41" s="4" t="b">
        <v>0</v>
      </c>
      <c r="BV41" s="4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f t="shared" si="0"/>
        <v>0</v>
      </c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 t="s">
        <v>810</v>
      </c>
      <c r="CW41" s="1" t="s">
        <v>811</v>
      </c>
      <c r="CX41" s="1" t="s">
        <v>812</v>
      </c>
      <c r="CY41" s="1" t="s">
        <v>813</v>
      </c>
      <c r="CZ41" s="1" t="s">
        <v>814</v>
      </c>
    </row>
    <row r="42" spans="1:104" x14ac:dyDescent="0.25">
      <c r="A42" s="4" t="s">
        <v>89</v>
      </c>
      <c r="B42" s="4" t="s">
        <v>201</v>
      </c>
      <c r="C42" s="4" t="s">
        <v>141</v>
      </c>
      <c r="D42" s="4" t="s">
        <v>141</v>
      </c>
      <c r="E42" s="4" t="s">
        <v>141</v>
      </c>
      <c r="F42" s="12" t="b">
        <v>1</v>
      </c>
      <c r="G42" s="4" t="s">
        <v>815</v>
      </c>
      <c r="H42" s="4" t="s">
        <v>201</v>
      </c>
      <c r="I42" s="4">
        <v>36</v>
      </c>
      <c r="J42" s="1"/>
      <c r="K42" s="4" t="s">
        <v>618</v>
      </c>
      <c r="L42" s="4">
        <v>3</v>
      </c>
      <c r="M42" s="4" t="s">
        <v>666</v>
      </c>
      <c r="N42" s="4" t="s">
        <v>620</v>
      </c>
      <c r="O42" s="4" t="s">
        <v>640</v>
      </c>
      <c r="P42" s="4" t="s">
        <v>622</v>
      </c>
      <c r="Q42" s="4" t="s">
        <v>623</v>
      </c>
      <c r="R42" s="12" t="b">
        <v>0</v>
      </c>
      <c r="S42" s="4">
        <v>90</v>
      </c>
      <c r="T42" s="4">
        <v>90</v>
      </c>
      <c r="U42" s="4">
        <v>75</v>
      </c>
      <c r="V42" s="4">
        <v>90</v>
      </c>
      <c r="W42" s="4">
        <v>100</v>
      </c>
      <c r="X42" s="4">
        <v>100</v>
      </c>
      <c r="Y42" s="4">
        <v>1.1000000000000001</v>
      </c>
      <c r="Z42" s="4">
        <v>1</v>
      </c>
      <c r="AA42" s="4">
        <v>1</v>
      </c>
      <c r="AB42" s="4">
        <v>2740</v>
      </c>
      <c r="AC42" s="4" t="s">
        <v>641</v>
      </c>
      <c r="AD42" s="4" t="s">
        <v>141</v>
      </c>
      <c r="AE42" s="4">
        <v>62</v>
      </c>
      <c r="AF42" s="4">
        <v>62</v>
      </c>
      <c r="AG42" s="4">
        <v>460</v>
      </c>
      <c r="AH42" s="4">
        <v>800</v>
      </c>
      <c r="AI42" s="4">
        <v>261</v>
      </c>
      <c r="AJ42" s="12" t="b">
        <v>0</v>
      </c>
      <c r="AK42" s="12" t="b">
        <v>0</v>
      </c>
      <c r="AL42" s="4" t="s">
        <v>642</v>
      </c>
      <c r="AM42" s="12" t="b">
        <v>0</v>
      </c>
      <c r="AN42" s="12" t="b">
        <v>0</v>
      </c>
      <c r="AO42" s="4">
        <v>225</v>
      </c>
      <c r="AP42" s="4">
        <v>1</v>
      </c>
      <c r="AQ42" s="4">
        <v>3</v>
      </c>
      <c r="AR42" s="4">
        <v>25</v>
      </c>
      <c r="AS42" s="4">
        <v>90</v>
      </c>
      <c r="AT42" s="4">
        <v>1</v>
      </c>
      <c r="AU42" s="12" t="b">
        <v>0</v>
      </c>
      <c r="AV42" s="12" t="b">
        <v>0</v>
      </c>
      <c r="AW42" s="4">
        <v>0</v>
      </c>
      <c r="AX42" s="12" t="b">
        <v>0</v>
      </c>
      <c r="AY42" s="12" t="b">
        <v>1</v>
      </c>
      <c r="AZ42" s="4">
        <v>100</v>
      </c>
      <c r="BA42" s="4">
        <v>50</v>
      </c>
      <c r="BB42" s="4">
        <v>890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1</v>
      </c>
      <c r="BP42" s="4" t="s">
        <v>141</v>
      </c>
      <c r="BQ42" s="4" t="s">
        <v>141</v>
      </c>
      <c r="BR42" s="4" t="s">
        <v>141</v>
      </c>
      <c r="BS42" s="4" t="s">
        <v>141</v>
      </c>
      <c r="BT42" s="4">
        <v>41</v>
      </c>
      <c r="BU42" s="4" t="b">
        <v>0</v>
      </c>
      <c r="BV42" s="4"/>
      <c r="BW42" s="1"/>
      <c r="BX42" s="3">
        <v>7</v>
      </c>
      <c r="BY42" s="1" t="s">
        <v>816</v>
      </c>
      <c r="BZ42" s="1" t="s">
        <v>652</v>
      </c>
      <c r="CA42" s="1"/>
      <c r="CB42" s="1"/>
      <c r="CC42" s="1"/>
      <c r="CD42" s="1"/>
      <c r="CE42" s="1"/>
      <c r="CF42" s="1"/>
      <c r="CG42" s="9" t="b">
        <f t="shared" si="0"/>
        <v>1</v>
      </c>
      <c r="CH42" s="1" t="s">
        <v>653</v>
      </c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 t="s">
        <v>817</v>
      </c>
      <c r="CW42" s="1" t="s">
        <v>818</v>
      </c>
      <c r="CX42" s="1" t="s">
        <v>819</v>
      </c>
      <c r="CY42" s="1" t="s">
        <v>820</v>
      </c>
      <c r="CZ42" s="1" t="s">
        <v>821</v>
      </c>
    </row>
    <row r="43" spans="1:104" x14ac:dyDescent="0.25">
      <c r="A43" s="4" t="s">
        <v>118</v>
      </c>
      <c r="B43" s="4" t="s">
        <v>236</v>
      </c>
      <c r="C43" s="4" t="s">
        <v>141</v>
      </c>
      <c r="D43" s="4" t="s">
        <v>141</v>
      </c>
      <c r="E43" s="4" t="s">
        <v>141</v>
      </c>
      <c r="F43" s="12" t="b">
        <v>1</v>
      </c>
      <c r="G43" s="4" t="s">
        <v>325</v>
      </c>
      <c r="H43" s="4" t="s">
        <v>236</v>
      </c>
      <c r="I43" s="4">
        <v>65</v>
      </c>
      <c r="J43" s="1"/>
      <c r="K43" s="4" t="s">
        <v>618</v>
      </c>
      <c r="L43" s="4">
        <v>4</v>
      </c>
      <c r="M43" s="4" t="s">
        <v>691</v>
      </c>
      <c r="N43" s="4" t="s">
        <v>620</v>
      </c>
      <c r="O43" s="4" t="s">
        <v>763</v>
      </c>
      <c r="P43" s="4" t="s">
        <v>622</v>
      </c>
      <c r="Q43" s="4" t="s">
        <v>623</v>
      </c>
      <c r="R43" s="12" t="b">
        <v>0</v>
      </c>
      <c r="S43" s="4">
        <v>90</v>
      </c>
      <c r="T43" s="4">
        <v>70</v>
      </c>
      <c r="U43" s="4">
        <v>90</v>
      </c>
      <c r="V43" s="4">
        <v>80</v>
      </c>
      <c r="W43" s="4">
        <v>100</v>
      </c>
      <c r="X43" s="4">
        <v>100</v>
      </c>
      <c r="Y43" s="4">
        <v>1</v>
      </c>
      <c r="Z43" s="4">
        <v>1</v>
      </c>
      <c r="AA43" s="4">
        <v>1</v>
      </c>
      <c r="AB43" s="4">
        <v>5050</v>
      </c>
      <c r="AC43" s="4" t="s">
        <v>624</v>
      </c>
      <c r="AD43" s="4" t="s">
        <v>141</v>
      </c>
      <c r="AE43" s="4">
        <v>100</v>
      </c>
      <c r="AF43" s="4">
        <v>200</v>
      </c>
      <c r="AG43" s="4">
        <v>500</v>
      </c>
      <c r="AH43" s="4">
        <v>650</v>
      </c>
      <c r="AI43" s="4">
        <v>350</v>
      </c>
      <c r="AJ43" s="12" t="b">
        <v>0</v>
      </c>
      <c r="AK43" s="12" t="b">
        <v>0</v>
      </c>
      <c r="AL43" s="4" t="s">
        <v>625</v>
      </c>
      <c r="AM43" s="12" t="b">
        <v>0</v>
      </c>
      <c r="AN43" s="12" t="b">
        <v>0</v>
      </c>
      <c r="AO43" s="4">
        <v>350</v>
      </c>
      <c r="AP43" s="4">
        <v>1</v>
      </c>
      <c r="AQ43" s="4">
        <v>5</v>
      </c>
      <c r="AR43" s="4">
        <v>25</v>
      </c>
      <c r="AS43" s="4">
        <v>90</v>
      </c>
      <c r="AT43" s="4">
        <v>1</v>
      </c>
      <c r="AU43" s="12" t="b">
        <v>0</v>
      </c>
      <c r="AV43" s="12" t="b">
        <v>0</v>
      </c>
      <c r="AW43" s="4">
        <v>3</v>
      </c>
      <c r="AX43" s="12" t="b">
        <v>1</v>
      </c>
      <c r="AY43" s="12" t="b">
        <v>1</v>
      </c>
      <c r="AZ43" s="4">
        <v>100</v>
      </c>
      <c r="BA43" s="4">
        <v>50</v>
      </c>
      <c r="BB43" s="4">
        <v>560</v>
      </c>
      <c r="BC43" s="4">
        <v>0</v>
      </c>
      <c r="BD43" s="4">
        <v>2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 t="s">
        <v>141</v>
      </c>
      <c r="BQ43" s="4" t="s">
        <v>141</v>
      </c>
      <c r="BR43" s="4" t="s">
        <v>141</v>
      </c>
      <c r="BS43" s="4" t="s">
        <v>141</v>
      </c>
      <c r="BT43" s="4">
        <v>42</v>
      </c>
      <c r="BU43" s="4" t="b">
        <v>0</v>
      </c>
      <c r="BV43" s="4"/>
      <c r="BW43" s="1"/>
      <c r="BX43" s="3">
        <v>10</v>
      </c>
      <c r="BY43" s="1" t="s">
        <v>822</v>
      </c>
      <c r="BZ43" s="1" t="s">
        <v>652</v>
      </c>
      <c r="CA43" s="1"/>
      <c r="CB43" s="1"/>
      <c r="CC43" s="1"/>
      <c r="CD43" s="1"/>
      <c r="CE43" s="1"/>
      <c r="CF43" s="1"/>
      <c r="CG43" s="9" t="b">
        <f t="shared" si="0"/>
        <v>1</v>
      </c>
      <c r="CH43" s="1" t="s">
        <v>766</v>
      </c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 t="s">
        <v>695</v>
      </c>
      <c r="CV43" s="1"/>
      <c r="CW43" s="1" t="s">
        <v>696</v>
      </c>
      <c r="CX43" s="1" t="s">
        <v>697</v>
      </c>
      <c r="CY43" s="1" t="s">
        <v>698</v>
      </c>
      <c r="CZ43" s="1" t="s">
        <v>699</v>
      </c>
    </row>
    <row r="44" spans="1:104" x14ac:dyDescent="0.25">
      <c r="A44" s="4" t="s">
        <v>119</v>
      </c>
      <c r="B44" s="4" t="s">
        <v>237</v>
      </c>
      <c r="C44" s="4" t="s">
        <v>141</v>
      </c>
      <c r="D44" s="4" t="s">
        <v>141</v>
      </c>
      <c r="E44" s="4" t="s">
        <v>141</v>
      </c>
      <c r="F44" s="12" t="b">
        <v>1</v>
      </c>
      <c r="G44" s="4" t="s">
        <v>436</v>
      </c>
      <c r="H44" s="4" t="s">
        <v>237</v>
      </c>
      <c r="I44" s="4">
        <v>65</v>
      </c>
      <c r="J44" s="4" t="s">
        <v>638</v>
      </c>
      <c r="K44" s="4" t="s">
        <v>618</v>
      </c>
      <c r="L44" s="4">
        <v>5</v>
      </c>
      <c r="M44" s="4" t="s">
        <v>619</v>
      </c>
      <c r="N44" s="4" t="s">
        <v>620</v>
      </c>
      <c r="O44" s="4" t="s">
        <v>763</v>
      </c>
      <c r="P44" s="4" t="s">
        <v>622</v>
      </c>
      <c r="Q44" s="4" t="s">
        <v>623</v>
      </c>
      <c r="R44" s="12" t="b">
        <v>0</v>
      </c>
      <c r="S44" s="4">
        <v>90</v>
      </c>
      <c r="T44" s="4">
        <v>70</v>
      </c>
      <c r="U44" s="4">
        <v>90</v>
      </c>
      <c r="V44" s="4">
        <v>100</v>
      </c>
      <c r="W44" s="4">
        <v>100</v>
      </c>
      <c r="X44" s="4">
        <v>100</v>
      </c>
      <c r="Y44" s="4">
        <v>1</v>
      </c>
      <c r="Z44" s="4">
        <v>1</v>
      </c>
      <c r="AA44" s="4">
        <v>1</v>
      </c>
      <c r="AB44" s="4">
        <v>5140</v>
      </c>
      <c r="AC44" s="4" t="s">
        <v>624</v>
      </c>
      <c r="AD44" s="4" t="s">
        <v>141</v>
      </c>
      <c r="AE44" s="4">
        <v>100</v>
      </c>
      <c r="AF44" s="4">
        <v>200</v>
      </c>
      <c r="AG44" s="4">
        <v>500</v>
      </c>
      <c r="AH44" s="4">
        <v>650</v>
      </c>
      <c r="AI44" s="4">
        <v>350</v>
      </c>
      <c r="AJ44" s="12" t="b">
        <v>0</v>
      </c>
      <c r="AK44" s="12" t="b">
        <v>0</v>
      </c>
      <c r="AL44" s="4" t="s">
        <v>625</v>
      </c>
      <c r="AM44" s="12" t="b">
        <v>0</v>
      </c>
      <c r="AN44" s="12" t="b">
        <v>0</v>
      </c>
      <c r="AO44" s="4">
        <v>350</v>
      </c>
      <c r="AP44" s="4">
        <v>1</v>
      </c>
      <c r="AQ44" s="4">
        <v>5</v>
      </c>
      <c r="AR44" s="4">
        <v>25</v>
      </c>
      <c r="AS44" s="4">
        <v>90</v>
      </c>
      <c r="AT44" s="4">
        <v>1</v>
      </c>
      <c r="AU44" s="12" t="b">
        <v>0</v>
      </c>
      <c r="AV44" s="12" t="b">
        <v>0</v>
      </c>
      <c r="AW44" s="4">
        <v>3</v>
      </c>
      <c r="AX44" s="12" t="b">
        <v>1</v>
      </c>
      <c r="AY44" s="12" t="b">
        <v>1</v>
      </c>
      <c r="AZ44" s="4">
        <v>100</v>
      </c>
      <c r="BA44" s="4">
        <v>50</v>
      </c>
      <c r="BB44" s="4">
        <v>550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1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 t="s">
        <v>141</v>
      </c>
      <c r="BQ44" s="4" t="s">
        <v>141</v>
      </c>
      <c r="BR44" s="4" t="s">
        <v>141</v>
      </c>
      <c r="BS44" s="4" t="s">
        <v>141</v>
      </c>
      <c r="BT44" s="4">
        <v>43</v>
      </c>
      <c r="BU44" s="4" t="b">
        <v>1</v>
      </c>
      <c r="BV44" s="4"/>
      <c r="BW44" s="4" t="s">
        <v>638</v>
      </c>
      <c r="BX44" s="3">
        <v>24</v>
      </c>
      <c r="BY44" s="1" t="s">
        <v>823</v>
      </c>
      <c r="BZ44" s="1" t="s">
        <v>652</v>
      </c>
      <c r="CA44" s="1"/>
      <c r="CB44" s="1"/>
      <c r="CC44" s="1"/>
      <c r="CD44" s="1"/>
      <c r="CE44" s="1"/>
      <c r="CF44" s="1"/>
      <c r="CG44" s="9" t="b">
        <f t="shared" si="0"/>
        <v>1</v>
      </c>
      <c r="CH44" s="1" t="s">
        <v>653</v>
      </c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 t="s">
        <v>695</v>
      </c>
      <c r="CV44" s="1"/>
      <c r="CW44" s="1" t="s">
        <v>696</v>
      </c>
      <c r="CX44" s="1" t="s">
        <v>697</v>
      </c>
      <c r="CY44" s="1" t="s">
        <v>698</v>
      </c>
      <c r="CZ44" s="1" t="s">
        <v>699</v>
      </c>
    </row>
    <row r="45" spans="1:104" x14ac:dyDescent="0.25">
      <c r="A45" s="4" t="s">
        <v>18</v>
      </c>
      <c r="B45" s="4" t="s">
        <v>211</v>
      </c>
      <c r="C45" s="4" t="s">
        <v>141</v>
      </c>
      <c r="D45" s="4" t="s">
        <v>141</v>
      </c>
      <c r="E45" s="4" t="s">
        <v>141</v>
      </c>
      <c r="F45" s="12" t="b">
        <v>1</v>
      </c>
      <c r="G45" s="4" t="s">
        <v>824</v>
      </c>
      <c r="H45" s="4" t="s">
        <v>211</v>
      </c>
      <c r="I45" s="4">
        <v>44</v>
      </c>
      <c r="J45" s="1"/>
      <c r="K45" s="4" t="s">
        <v>618</v>
      </c>
      <c r="L45" s="4">
        <v>3</v>
      </c>
      <c r="M45" s="4" t="s">
        <v>635</v>
      </c>
      <c r="N45" s="4" t="s">
        <v>620</v>
      </c>
      <c r="O45" s="4" t="s">
        <v>667</v>
      </c>
      <c r="P45" s="4" t="s">
        <v>622</v>
      </c>
      <c r="Q45" s="4" t="s">
        <v>623</v>
      </c>
      <c r="R45" s="12" t="b">
        <v>0</v>
      </c>
      <c r="S45" s="4">
        <v>75</v>
      </c>
      <c r="T45" s="4">
        <v>80</v>
      </c>
      <c r="U45" s="4">
        <v>95</v>
      </c>
      <c r="V45" s="4">
        <v>80</v>
      </c>
      <c r="W45" s="4">
        <v>100</v>
      </c>
      <c r="X45" s="4">
        <v>100</v>
      </c>
      <c r="Y45" s="4">
        <v>1</v>
      </c>
      <c r="Z45" s="4">
        <v>1</v>
      </c>
      <c r="AA45" s="4">
        <v>1</v>
      </c>
      <c r="AB45" s="4">
        <v>1840</v>
      </c>
      <c r="AC45" s="4" t="s">
        <v>713</v>
      </c>
      <c r="AD45" s="4" t="s">
        <v>141</v>
      </c>
      <c r="AE45" s="4">
        <v>85</v>
      </c>
      <c r="AF45" s="4">
        <v>170</v>
      </c>
      <c r="AG45" s="4">
        <v>920</v>
      </c>
      <c r="AH45" s="4">
        <v>1200</v>
      </c>
      <c r="AI45" s="4">
        <v>545</v>
      </c>
      <c r="AJ45" s="12" t="b">
        <v>0</v>
      </c>
      <c r="AK45" s="12" t="b">
        <v>0</v>
      </c>
      <c r="AL45" s="4" t="s">
        <v>625</v>
      </c>
      <c r="AM45" s="12" t="b">
        <v>0</v>
      </c>
      <c r="AN45" s="12" t="b">
        <v>0</v>
      </c>
      <c r="AO45" s="4">
        <v>350</v>
      </c>
      <c r="AP45" s="4">
        <v>1</v>
      </c>
      <c r="AQ45" s="4">
        <v>5</v>
      </c>
      <c r="AR45" s="4">
        <v>25</v>
      </c>
      <c r="AS45" s="4">
        <v>90</v>
      </c>
      <c r="AT45" s="4">
        <v>1</v>
      </c>
      <c r="AU45" s="12" t="b">
        <v>0</v>
      </c>
      <c r="AV45" s="12" t="b">
        <v>1</v>
      </c>
      <c r="AW45" s="4">
        <v>3</v>
      </c>
      <c r="AX45" s="12" t="b">
        <v>1</v>
      </c>
      <c r="AY45" s="12" t="b">
        <v>1</v>
      </c>
      <c r="AZ45" s="4">
        <v>100</v>
      </c>
      <c r="BA45" s="4">
        <v>50</v>
      </c>
      <c r="BB45" s="4">
        <v>1080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 t="s">
        <v>141</v>
      </c>
      <c r="BQ45" s="4" t="s">
        <v>141</v>
      </c>
      <c r="BR45" s="4" t="s">
        <v>141</v>
      </c>
      <c r="BS45" s="4" t="s">
        <v>141</v>
      </c>
      <c r="BT45" s="4">
        <v>44</v>
      </c>
      <c r="BU45" s="4" t="b">
        <v>0</v>
      </c>
      <c r="BV45" s="4"/>
      <c r="BW45" s="1"/>
      <c r="BX45" s="1"/>
      <c r="BY45" s="1"/>
      <c r="BZ45" s="1"/>
      <c r="CA45" s="1" t="s">
        <v>825</v>
      </c>
      <c r="CB45" s="3">
        <v>1.1000000000000001</v>
      </c>
      <c r="CC45" s="3">
        <v>1.3</v>
      </c>
      <c r="CD45" s="3">
        <v>1.6</v>
      </c>
      <c r="CE45" s="3">
        <v>2</v>
      </c>
      <c r="CF45" s="3">
        <v>2.5</v>
      </c>
      <c r="CG45" s="1">
        <f t="shared" si="0"/>
        <v>0</v>
      </c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</row>
    <row r="46" spans="1:104" x14ac:dyDescent="0.25">
      <c r="A46" s="4" t="s">
        <v>5</v>
      </c>
      <c r="B46" s="4" t="s">
        <v>257</v>
      </c>
      <c r="C46" s="4" t="s">
        <v>141</v>
      </c>
      <c r="D46" s="4" t="s">
        <v>141</v>
      </c>
      <c r="E46" s="4" t="s">
        <v>141</v>
      </c>
      <c r="F46" s="12" t="b">
        <v>1</v>
      </c>
      <c r="G46" s="4" t="s">
        <v>826</v>
      </c>
      <c r="H46" s="4" t="s">
        <v>257</v>
      </c>
      <c r="I46" s="4">
        <v>82</v>
      </c>
      <c r="J46" s="1"/>
      <c r="K46" s="4" t="s">
        <v>670</v>
      </c>
      <c r="L46" s="4">
        <v>7</v>
      </c>
      <c r="M46" s="4" t="s">
        <v>691</v>
      </c>
      <c r="N46" s="4" t="s">
        <v>762</v>
      </c>
      <c r="O46" s="4" t="s">
        <v>763</v>
      </c>
      <c r="P46" s="4" t="s">
        <v>622</v>
      </c>
      <c r="Q46" s="4" t="s">
        <v>623</v>
      </c>
      <c r="R46" s="12" t="b">
        <v>0</v>
      </c>
      <c r="S46" s="4">
        <v>110</v>
      </c>
      <c r="T46" s="4">
        <v>70</v>
      </c>
      <c r="U46" s="4">
        <v>100</v>
      </c>
      <c r="V46" s="4">
        <v>100</v>
      </c>
      <c r="W46" s="4">
        <v>100</v>
      </c>
      <c r="X46" s="4">
        <v>100</v>
      </c>
      <c r="Y46" s="4">
        <v>1</v>
      </c>
      <c r="Z46" s="4">
        <v>1</v>
      </c>
      <c r="AA46" s="4">
        <v>1</v>
      </c>
      <c r="AB46" s="4">
        <v>5600</v>
      </c>
      <c r="AC46" s="4" t="s">
        <v>641</v>
      </c>
      <c r="AD46" s="4" t="s">
        <v>141</v>
      </c>
      <c r="AE46" s="4">
        <v>75</v>
      </c>
      <c r="AF46" s="4">
        <v>150</v>
      </c>
      <c r="AG46" s="4">
        <v>600</v>
      </c>
      <c r="AH46" s="4">
        <v>800</v>
      </c>
      <c r="AI46" s="4">
        <v>350</v>
      </c>
      <c r="AJ46" s="12" t="b">
        <v>0</v>
      </c>
      <c r="AK46" s="12" t="b">
        <v>0</v>
      </c>
      <c r="AL46" s="4" t="s">
        <v>625</v>
      </c>
      <c r="AM46" s="12" t="b">
        <v>0</v>
      </c>
      <c r="AN46" s="12" t="b">
        <v>0</v>
      </c>
      <c r="AO46" s="4">
        <v>400</v>
      </c>
      <c r="AP46" s="4">
        <v>1</v>
      </c>
      <c r="AQ46" s="4">
        <v>6</v>
      </c>
      <c r="AR46" s="4">
        <v>25</v>
      </c>
      <c r="AS46" s="4">
        <v>90</v>
      </c>
      <c r="AT46" s="4">
        <v>1</v>
      </c>
      <c r="AU46" s="12" t="b">
        <v>0</v>
      </c>
      <c r="AV46" s="12" t="b">
        <v>0</v>
      </c>
      <c r="AW46" s="4">
        <v>5</v>
      </c>
      <c r="AX46" s="12" t="b">
        <v>0</v>
      </c>
      <c r="AY46" s="12" t="b">
        <v>1</v>
      </c>
      <c r="AZ46" s="4">
        <v>100</v>
      </c>
      <c r="BA46" s="4">
        <v>50</v>
      </c>
      <c r="BB46" s="4">
        <v>500</v>
      </c>
      <c r="BC46" s="4">
        <v>0</v>
      </c>
      <c r="BD46" s="4">
        <v>3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 t="s">
        <v>141</v>
      </c>
      <c r="BQ46" s="4" t="s">
        <v>141</v>
      </c>
      <c r="BR46" s="4" t="s">
        <v>141</v>
      </c>
      <c r="BS46" s="4" t="s">
        <v>141</v>
      </c>
      <c r="BT46" s="4">
        <v>45</v>
      </c>
      <c r="BU46" s="4" t="b">
        <v>0</v>
      </c>
      <c r="BV46" s="4"/>
      <c r="BW46" s="1"/>
      <c r="BX46" s="3">
        <v>24</v>
      </c>
      <c r="BY46" s="1" t="s">
        <v>827</v>
      </c>
      <c r="BZ46" s="1" t="s">
        <v>652</v>
      </c>
      <c r="CA46" s="1"/>
      <c r="CB46" s="1"/>
      <c r="CC46" s="1"/>
      <c r="CD46" s="1"/>
      <c r="CE46" s="1"/>
      <c r="CF46" s="1"/>
      <c r="CG46" s="9" t="b">
        <f t="shared" si="0"/>
        <v>1</v>
      </c>
      <c r="CH46" s="1" t="s">
        <v>766</v>
      </c>
      <c r="CI46" s="1" t="s">
        <v>627</v>
      </c>
      <c r="CJ46" s="1" t="s">
        <v>828</v>
      </c>
      <c r="CK46" s="1" t="s">
        <v>828</v>
      </c>
      <c r="CL46" s="1" t="s">
        <v>828</v>
      </c>
      <c r="CM46" s="1" t="s">
        <v>828</v>
      </c>
      <c r="CN46" s="1" t="s">
        <v>828</v>
      </c>
      <c r="CO46" s="1"/>
      <c r="CP46" s="1"/>
      <c r="CQ46" s="1"/>
      <c r="CR46" s="1"/>
      <c r="CS46" s="1"/>
      <c r="CT46" s="1"/>
      <c r="CU46" s="1"/>
      <c r="CV46" s="1" t="s">
        <v>716</v>
      </c>
      <c r="CW46" s="1" t="s">
        <v>717</v>
      </c>
      <c r="CX46" s="1" t="s">
        <v>718</v>
      </c>
      <c r="CY46" s="1" t="s">
        <v>719</v>
      </c>
      <c r="CZ46" s="1" t="s">
        <v>720</v>
      </c>
    </row>
    <row r="47" spans="1:104" x14ac:dyDescent="0.25">
      <c r="A47" s="4" t="s">
        <v>17</v>
      </c>
      <c r="B47" s="4" t="s">
        <v>160</v>
      </c>
      <c r="C47" s="4" t="s">
        <v>141</v>
      </c>
      <c r="D47" s="4" t="s">
        <v>141</v>
      </c>
      <c r="E47" s="4" t="s">
        <v>141</v>
      </c>
      <c r="F47" s="12" t="b">
        <v>1</v>
      </c>
      <c r="G47" s="4" t="s">
        <v>829</v>
      </c>
      <c r="H47" s="4" t="s">
        <v>160</v>
      </c>
      <c r="I47" s="4">
        <v>2</v>
      </c>
      <c r="J47" s="1"/>
      <c r="K47" s="4" t="s">
        <v>639</v>
      </c>
      <c r="L47" s="4">
        <v>1</v>
      </c>
      <c r="M47" s="4" t="s">
        <v>666</v>
      </c>
      <c r="N47" s="4" t="s">
        <v>620</v>
      </c>
      <c r="O47" s="4" t="s">
        <v>621</v>
      </c>
      <c r="P47" s="4" t="s">
        <v>622</v>
      </c>
      <c r="Q47" s="4" t="s">
        <v>623</v>
      </c>
      <c r="R47" s="12" t="b">
        <v>0</v>
      </c>
      <c r="S47" s="4">
        <v>70</v>
      </c>
      <c r="T47" s="4">
        <v>70</v>
      </c>
      <c r="U47" s="4">
        <v>70</v>
      </c>
      <c r="V47" s="4">
        <v>70</v>
      </c>
      <c r="W47" s="4">
        <v>100</v>
      </c>
      <c r="X47" s="4">
        <v>100</v>
      </c>
      <c r="Y47" s="4">
        <v>2</v>
      </c>
      <c r="Z47" s="4">
        <v>1.5</v>
      </c>
      <c r="AA47" s="4">
        <v>1</v>
      </c>
      <c r="AB47" s="4">
        <v>1000</v>
      </c>
      <c r="AC47" s="4" t="s">
        <v>641</v>
      </c>
      <c r="AD47" s="4" t="s">
        <v>141</v>
      </c>
      <c r="AE47" s="4">
        <v>30</v>
      </c>
      <c r="AF47" s="4">
        <v>60</v>
      </c>
      <c r="AG47" s="4">
        <v>400</v>
      </c>
      <c r="AH47" s="4">
        <v>550</v>
      </c>
      <c r="AI47" s="4">
        <v>160</v>
      </c>
      <c r="AJ47" s="12" t="b">
        <v>0</v>
      </c>
      <c r="AK47" s="12" t="b">
        <v>0</v>
      </c>
      <c r="AL47" s="4" t="s">
        <v>642</v>
      </c>
      <c r="AM47" s="12" t="b">
        <v>0</v>
      </c>
      <c r="AN47" s="12" t="b">
        <v>0</v>
      </c>
      <c r="AO47" s="4">
        <v>150</v>
      </c>
      <c r="AP47" s="4">
        <v>1</v>
      </c>
      <c r="AQ47" s="4">
        <v>2</v>
      </c>
      <c r="AR47" s="4">
        <v>25</v>
      </c>
      <c r="AS47" s="4">
        <v>90</v>
      </c>
      <c r="AT47" s="4">
        <v>1</v>
      </c>
      <c r="AU47" s="12" t="b">
        <v>1</v>
      </c>
      <c r="AV47" s="12" t="b">
        <v>0</v>
      </c>
      <c r="AW47" s="4">
        <v>0</v>
      </c>
      <c r="AX47" s="12" t="b">
        <v>0</v>
      </c>
      <c r="AY47" s="12" t="b">
        <v>1</v>
      </c>
      <c r="AZ47" s="4">
        <v>100</v>
      </c>
      <c r="BA47" s="4">
        <v>50</v>
      </c>
      <c r="BB47" s="4">
        <v>1460</v>
      </c>
      <c r="BC47" s="4">
        <v>0</v>
      </c>
      <c r="BD47" s="4">
        <v>0</v>
      </c>
      <c r="BE47" s="4">
        <v>0</v>
      </c>
      <c r="BF47" s="4">
        <v>0</v>
      </c>
      <c r="BG47" s="4">
        <v>1</v>
      </c>
      <c r="BH47" s="4">
        <v>1</v>
      </c>
      <c r="BI47" s="4">
        <v>0</v>
      </c>
      <c r="BJ47" s="4">
        <v>1</v>
      </c>
      <c r="BK47" s="4">
        <v>0</v>
      </c>
      <c r="BL47" s="4">
        <v>0</v>
      </c>
      <c r="BM47" s="4">
        <v>0</v>
      </c>
      <c r="BN47" s="4">
        <v>1</v>
      </c>
      <c r="BO47" s="4">
        <v>0</v>
      </c>
      <c r="BP47" s="4" t="s">
        <v>830</v>
      </c>
      <c r="BQ47" s="4" t="s">
        <v>141</v>
      </c>
      <c r="BR47" s="4" t="s">
        <v>141</v>
      </c>
      <c r="BS47" s="4" t="s">
        <v>141</v>
      </c>
      <c r="BT47" s="4">
        <v>46</v>
      </c>
      <c r="BU47" s="4" t="b">
        <v>0</v>
      </c>
      <c r="BV47" s="4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f t="shared" si="0"/>
        <v>0</v>
      </c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 t="s">
        <v>831</v>
      </c>
      <c r="CW47" s="1" t="s">
        <v>832</v>
      </c>
      <c r="CX47" s="1" t="s">
        <v>833</v>
      </c>
      <c r="CY47" s="1" t="s">
        <v>733</v>
      </c>
      <c r="CZ47" s="1" t="s">
        <v>734</v>
      </c>
    </row>
    <row r="48" spans="1:104" x14ac:dyDescent="0.25">
      <c r="A48" s="4" t="s">
        <v>27</v>
      </c>
      <c r="B48" s="4" t="s">
        <v>178</v>
      </c>
      <c r="C48" s="4" t="s">
        <v>141</v>
      </c>
      <c r="D48" s="4" t="s">
        <v>141</v>
      </c>
      <c r="E48" s="4" t="s">
        <v>141</v>
      </c>
      <c r="F48" s="12" t="b">
        <v>1</v>
      </c>
      <c r="G48" s="4" t="s">
        <v>834</v>
      </c>
      <c r="H48" s="4" t="s">
        <v>178</v>
      </c>
      <c r="I48" s="4">
        <v>17</v>
      </c>
      <c r="J48" s="1"/>
      <c r="K48" s="4" t="s">
        <v>639</v>
      </c>
      <c r="L48" s="4">
        <v>1</v>
      </c>
      <c r="M48" s="4" t="s">
        <v>635</v>
      </c>
      <c r="N48" s="4" t="s">
        <v>620</v>
      </c>
      <c r="O48" s="4" t="s">
        <v>621</v>
      </c>
      <c r="P48" s="4" t="s">
        <v>622</v>
      </c>
      <c r="Q48" s="4" t="s">
        <v>623</v>
      </c>
      <c r="R48" s="12" t="b">
        <v>0</v>
      </c>
      <c r="S48" s="4">
        <v>70</v>
      </c>
      <c r="T48" s="4">
        <v>70</v>
      </c>
      <c r="U48" s="4">
        <v>70</v>
      </c>
      <c r="V48" s="4">
        <v>70</v>
      </c>
      <c r="W48" s="4">
        <v>100</v>
      </c>
      <c r="X48" s="4">
        <v>100</v>
      </c>
      <c r="Y48" s="4">
        <v>1.2</v>
      </c>
      <c r="Z48" s="4">
        <v>1</v>
      </c>
      <c r="AA48" s="4">
        <v>1</v>
      </c>
      <c r="AB48" s="4">
        <v>1050</v>
      </c>
      <c r="AC48" s="4" t="s">
        <v>624</v>
      </c>
      <c r="AD48" s="4" t="s">
        <v>141</v>
      </c>
      <c r="AE48" s="4">
        <v>10</v>
      </c>
      <c r="AF48" s="4">
        <v>10</v>
      </c>
      <c r="AG48" s="4">
        <v>300</v>
      </c>
      <c r="AH48" s="4">
        <v>400</v>
      </c>
      <c r="AI48" s="4">
        <v>100</v>
      </c>
      <c r="AJ48" s="12" t="b">
        <v>0</v>
      </c>
      <c r="AK48" s="12" t="b">
        <v>0</v>
      </c>
      <c r="AL48" s="4" t="s">
        <v>642</v>
      </c>
      <c r="AM48" s="12" t="b">
        <v>0</v>
      </c>
      <c r="AN48" s="12" t="b">
        <v>0</v>
      </c>
      <c r="AO48" s="4">
        <v>150</v>
      </c>
      <c r="AP48" s="4">
        <v>1</v>
      </c>
      <c r="AQ48" s="4">
        <v>2</v>
      </c>
      <c r="AR48" s="4">
        <v>25</v>
      </c>
      <c r="AS48" s="4">
        <v>90</v>
      </c>
      <c r="AT48" s="4">
        <v>1</v>
      </c>
      <c r="AU48" s="12" t="b">
        <v>1</v>
      </c>
      <c r="AV48" s="12" t="b">
        <v>1</v>
      </c>
      <c r="AW48" s="4">
        <v>0</v>
      </c>
      <c r="AX48" s="12" t="b">
        <v>0</v>
      </c>
      <c r="AY48" s="12" t="b">
        <v>1</v>
      </c>
      <c r="AZ48" s="4">
        <v>100</v>
      </c>
      <c r="BA48" s="4">
        <v>50</v>
      </c>
      <c r="BB48" s="4">
        <v>1380</v>
      </c>
      <c r="BC48" s="4">
        <v>0</v>
      </c>
      <c r="BD48" s="4">
        <v>0</v>
      </c>
      <c r="BE48" s="4">
        <v>0</v>
      </c>
      <c r="BF48" s="4">
        <v>0</v>
      </c>
      <c r="BG48" s="4">
        <v>1</v>
      </c>
      <c r="BH48" s="4">
        <v>0</v>
      </c>
      <c r="BI48" s="4">
        <v>0</v>
      </c>
      <c r="BJ48" s="4">
        <v>1</v>
      </c>
      <c r="BK48" s="4">
        <v>0</v>
      </c>
      <c r="BL48" s="4">
        <v>0</v>
      </c>
      <c r="BM48" s="4">
        <v>0</v>
      </c>
      <c r="BN48" s="4">
        <v>1</v>
      </c>
      <c r="BO48" s="4">
        <v>0</v>
      </c>
      <c r="BP48" s="4" t="s">
        <v>141</v>
      </c>
      <c r="BQ48" s="4" t="s">
        <v>141</v>
      </c>
      <c r="BR48" s="4" t="s">
        <v>141</v>
      </c>
      <c r="BS48" s="4" t="s">
        <v>141</v>
      </c>
      <c r="BT48" s="4">
        <v>47</v>
      </c>
      <c r="BU48" s="4" t="b">
        <v>0</v>
      </c>
      <c r="BV48" s="4"/>
      <c r="BW48" s="1"/>
      <c r="BX48" s="1"/>
      <c r="BY48" s="1"/>
      <c r="BZ48" s="1"/>
      <c r="CA48" s="1" t="s">
        <v>835</v>
      </c>
      <c r="CB48" s="1" t="s">
        <v>177</v>
      </c>
      <c r="CC48" s="3">
        <v>2</v>
      </c>
      <c r="CD48" s="3">
        <v>3</v>
      </c>
      <c r="CE48" s="3">
        <v>5</v>
      </c>
      <c r="CF48" s="3">
        <v>10</v>
      </c>
      <c r="CG48" s="1">
        <f t="shared" si="0"/>
        <v>0</v>
      </c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</row>
    <row r="49" spans="1:104" x14ac:dyDescent="0.25">
      <c r="A49" s="4" t="s">
        <v>40</v>
      </c>
      <c r="B49" s="4" t="s">
        <v>275</v>
      </c>
      <c r="C49" s="4" t="s">
        <v>141</v>
      </c>
      <c r="D49" s="4" t="s">
        <v>141</v>
      </c>
      <c r="E49" s="4" t="s">
        <v>141</v>
      </c>
      <c r="F49" s="12" t="b">
        <v>1</v>
      </c>
      <c r="G49" s="4" t="s">
        <v>836</v>
      </c>
      <c r="H49" s="4" t="s">
        <v>275</v>
      </c>
      <c r="I49" s="4">
        <v>93</v>
      </c>
      <c r="J49" s="1"/>
      <c r="K49" s="4" t="s">
        <v>650</v>
      </c>
      <c r="L49" s="4">
        <v>3</v>
      </c>
      <c r="M49" s="4" t="s">
        <v>666</v>
      </c>
      <c r="N49" s="4" t="s">
        <v>620</v>
      </c>
      <c r="O49" s="4" t="s">
        <v>640</v>
      </c>
      <c r="P49" s="4" t="s">
        <v>622</v>
      </c>
      <c r="Q49" s="4" t="s">
        <v>623</v>
      </c>
      <c r="R49" s="12" t="b">
        <v>0</v>
      </c>
      <c r="S49" s="4">
        <v>110</v>
      </c>
      <c r="T49" s="4">
        <v>110</v>
      </c>
      <c r="U49" s="4">
        <v>110</v>
      </c>
      <c r="V49" s="4">
        <v>90</v>
      </c>
      <c r="W49" s="4">
        <v>100</v>
      </c>
      <c r="X49" s="4">
        <v>100</v>
      </c>
      <c r="Y49" s="4">
        <v>1</v>
      </c>
      <c r="Z49" s="4">
        <v>1</v>
      </c>
      <c r="AA49" s="4">
        <v>1</v>
      </c>
      <c r="AB49" s="4">
        <v>2250</v>
      </c>
      <c r="AC49" s="4" t="s">
        <v>713</v>
      </c>
      <c r="AD49" s="4" t="s">
        <v>141</v>
      </c>
      <c r="AE49" s="4">
        <v>85</v>
      </c>
      <c r="AF49" s="4">
        <v>100</v>
      </c>
      <c r="AG49" s="4">
        <v>750</v>
      </c>
      <c r="AH49" s="4">
        <v>1050</v>
      </c>
      <c r="AI49" s="4">
        <v>417</v>
      </c>
      <c r="AJ49" s="12" t="b">
        <v>0</v>
      </c>
      <c r="AK49" s="12" t="b">
        <v>0</v>
      </c>
      <c r="AL49" s="4" t="s">
        <v>642</v>
      </c>
      <c r="AM49" s="12" t="b">
        <v>0</v>
      </c>
      <c r="AN49" s="12" t="b">
        <v>0</v>
      </c>
      <c r="AO49" s="4">
        <v>400</v>
      </c>
      <c r="AP49" s="4">
        <v>1</v>
      </c>
      <c r="AQ49" s="4">
        <v>6</v>
      </c>
      <c r="AR49" s="4">
        <v>25</v>
      </c>
      <c r="AS49" s="4">
        <v>90</v>
      </c>
      <c r="AT49" s="4">
        <v>1</v>
      </c>
      <c r="AU49" s="12" t="b">
        <v>0</v>
      </c>
      <c r="AV49" s="12" t="b">
        <v>0</v>
      </c>
      <c r="AW49" s="4">
        <v>5</v>
      </c>
      <c r="AX49" s="12" t="b">
        <v>0</v>
      </c>
      <c r="AY49" s="12" t="b">
        <v>1</v>
      </c>
      <c r="AZ49" s="4">
        <v>100</v>
      </c>
      <c r="BA49" s="4">
        <v>50</v>
      </c>
      <c r="BB49" s="4">
        <v>980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2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 t="s">
        <v>141</v>
      </c>
      <c r="BQ49" s="4" t="s">
        <v>141</v>
      </c>
      <c r="BR49" s="4" t="s">
        <v>141</v>
      </c>
      <c r="BS49" s="4" t="s">
        <v>141</v>
      </c>
      <c r="BT49" s="4">
        <v>48</v>
      </c>
      <c r="BU49" s="4" t="b">
        <v>0</v>
      </c>
      <c r="BV49" s="4"/>
      <c r="BW49" s="1"/>
      <c r="BX49" s="3">
        <v>26</v>
      </c>
      <c r="BY49" s="1" t="s">
        <v>837</v>
      </c>
      <c r="BZ49" s="1" t="s">
        <v>652</v>
      </c>
      <c r="CA49" s="1"/>
      <c r="CB49" s="1"/>
      <c r="CC49" s="1"/>
      <c r="CD49" s="1"/>
      <c r="CE49" s="1"/>
      <c r="CF49" s="1"/>
      <c r="CG49" s="9" t="b">
        <f t="shared" si="0"/>
        <v>1</v>
      </c>
      <c r="CH49" s="1" t="s">
        <v>653</v>
      </c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 t="s">
        <v>696</v>
      </c>
      <c r="CX49" s="1" t="s">
        <v>697</v>
      </c>
      <c r="CY49" s="1" t="s">
        <v>698</v>
      </c>
      <c r="CZ49" s="1" t="s">
        <v>699</v>
      </c>
    </row>
    <row r="50" spans="1:104" x14ac:dyDescent="0.25">
      <c r="A50" s="4" t="s">
        <v>109</v>
      </c>
      <c r="B50" s="4" t="s">
        <v>266</v>
      </c>
      <c r="C50" s="4" t="s">
        <v>141</v>
      </c>
      <c r="D50" s="4" t="s">
        <v>141</v>
      </c>
      <c r="E50" s="4" t="s">
        <v>141</v>
      </c>
      <c r="F50" s="12" t="b">
        <v>1</v>
      </c>
      <c r="G50" s="4" t="s">
        <v>370</v>
      </c>
      <c r="H50" s="4" t="s">
        <v>266</v>
      </c>
      <c r="I50" s="4">
        <v>88</v>
      </c>
      <c r="J50" s="1"/>
      <c r="K50" s="4" t="s">
        <v>670</v>
      </c>
      <c r="L50" s="4">
        <v>6</v>
      </c>
      <c r="M50" s="4" t="s">
        <v>634</v>
      </c>
      <c r="N50" s="4" t="s">
        <v>619</v>
      </c>
      <c r="O50" s="4" t="s">
        <v>640</v>
      </c>
      <c r="P50" s="4" t="s">
        <v>622</v>
      </c>
      <c r="Q50" s="4" t="s">
        <v>623</v>
      </c>
      <c r="R50" s="12" t="b">
        <v>0</v>
      </c>
      <c r="S50" s="4">
        <v>110</v>
      </c>
      <c r="T50" s="4">
        <v>100</v>
      </c>
      <c r="U50" s="4">
        <v>105</v>
      </c>
      <c r="V50" s="4">
        <v>120</v>
      </c>
      <c r="W50" s="4">
        <v>100</v>
      </c>
      <c r="X50" s="4">
        <v>100</v>
      </c>
      <c r="Y50" s="4">
        <v>1</v>
      </c>
      <c r="Z50" s="4">
        <v>1</v>
      </c>
      <c r="AA50" s="4">
        <v>1</v>
      </c>
      <c r="AB50" s="4">
        <v>6940</v>
      </c>
      <c r="AC50" s="4" t="s">
        <v>624</v>
      </c>
      <c r="AD50" s="4" t="s">
        <v>141</v>
      </c>
      <c r="AE50" s="4">
        <v>50</v>
      </c>
      <c r="AF50" s="4">
        <v>80</v>
      </c>
      <c r="AG50" s="4">
        <v>390</v>
      </c>
      <c r="AH50" s="4">
        <v>550</v>
      </c>
      <c r="AI50" s="4">
        <v>235</v>
      </c>
      <c r="AJ50" s="12" t="b">
        <v>0</v>
      </c>
      <c r="AK50" s="12" t="b">
        <v>0</v>
      </c>
      <c r="AL50" s="4" t="s">
        <v>636</v>
      </c>
      <c r="AM50" s="12" t="b">
        <v>0</v>
      </c>
      <c r="AN50" s="12" t="b">
        <v>0</v>
      </c>
      <c r="AO50" s="4">
        <v>350</v>
      </c>
      <c r="AP50" s="4">
        <v>1</v>
      </c>
      <c r="AQ50" s="4">
        <v>5</v>
      </c>
      <c r="AR50" s="4">
        <v>25</v>
      </c>
      <c r="AS50" s="4">
        <v>90</v>
      </c>
      <c r="AT50" s="4">
        <v>1</v>
      </c>
      <c r="AU50" s="12" t="b">
        <v>0</v>
      </c>
      <c r="AV50" s="12" t="b">
        <v>0</v>
      </c>
      <c r="AW50" s="4">
        <v>5</v>
      </c>
      <c r="AX50" s="12" t="b">
        <v>1</v>
      </c>
      <c r="AY50" s="12" t="b">
        <v>1</v>
      </c>
      <c r="AZ50" s="4">
        <v>100</v>
      </c>
      <c r="BA50" s="4">
        <v>50</v>
      </c>
      <c r="BB50" s="4">
        <v>320</v>
      </c>
      <c r="BC50" s="4">
        <v>3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3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 t="s">
        <v>141</v>
      </c>
      <c r="BQ50" s="4" t="s">
        <v>141</v>
      </c>
      <c r="BR50" s="4" t="s">
        <v>141</v>
      </c>
      <c r="BS50" s="4" t="s">
        <v>141</v>
      </c>
      <c r="BT50" s="4">
        <v>49</v>
      </c>
      <c r="BU50" s="4" t="b">
        <v>0</v>
      </c>
      <c r="BV50" s="4"/>
      <c r="BW50" s="1"/>
      <c r="BX50" s="3">
        <v>31</v>
      </c>
      <c r="BY50" s="1" t="s">
        <v>838</v>
      </c>
      <c r="BZ50" s="1" t="s">
        <v>652</v>
      </c>
      <c r="CA50" s="1"/>
      <c r="CB50" s="1"/>
      <c r="CC50" s="1"/>
      <c r="CD50" s="1"/>
      <c r="CE50" s="1"/>
      <c r="CF50" s="1"/>
      <c r="CG50" s="9" t="b">
        <f t="shared" si="0"/>
        <v>1</v>
      </c>
      <c r="CH50" s="1" t="s">
        <v>653</v>
      </c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 t="s">
        <v>627</v>
      </c>
      <c r="CV50" s="1" t="s">
        <v>654</v>
      </c>
      <c r="CW50" s="1" t="s">
        <v>655</v>
      </c>
      <c r="CX50" s="1" t="s">
        <v>656</v>
      </c>
      <c r="CY50" s="1" t="s">
        <v>657</v>
      </c>
      <c r="CZ50" s="1" t="s">
        <v>658</v>
      </c>
    </row>
    <row r="51" spans="1:104" x14ac:dyDescent="0.25">
      <c r="A51" s="4" t="s">
        <v>61</v>
      </c>
      <c r="B51" s="4" t="s">
        <v>267</v>
      </c>
      <c r="C51" s="4" t="s">
        <v>141</v>
      </c>
      <c r="D51" s="4" t="s">
        <v>141</v>
      </c>
      <c r="E51" s="4" t="s">
        <v>141</v>
      </c>
      <c r="F51" s="12" t="b">
        <v>1</v>
      </c>
      <c r="G51" s="4" t="s">
        <v>442</v>
      </c>
      <c r="H51" s="4" t="s">
        <v>267</v>
      </c>
      <c r="I51" s="4">
        <v>88</v>
      </c>
      <c r="J51" s="4" t="s">
        <v>638</v>
      </c>
      <c r="K51" s="4" t="s">
        <v>670</v>
      </c>
      <c r="L51" s="4">
        <v>7</v>
      </c>
      <c r="M51" s="4" t="s">
        <v>648</v>
      </c>
      <c r="N51" s="4" t="s">
        <v>619</v>
      </c>
      <c r="O51" s="4" t="s">
        <v>640</v>
      </c>
      <c r="P51" s="4" t="s">
        <v>622</v>
      </c>
      <c r="Q51" s="4" t="s">
        <v>623</v>
      </c>
      <c r="R51" s="12" t="b">
        <v>0</v>
      </c>
      <c r="S51" s="4">
        <v>110</v>
      </c>
      <c r="T51" s="4">
        <v>100</v>
      </c>
      <c r="U51" s="4">
        <v>105</v>
      </c>
      <c r="V51" s="4">
        <v>130</v>
      </c>
      <c r="W51" s="4">
        <v>100</v>
      </c>
      <c r="X51" s="4">
        <v>100</v>
      </c>
      <c r="Y51" s="4">
        <v>1</v>
      </c>
      <c r="Z51" s="4">
        <v>1</v>
      </c>
      <c r="AA51" s="4">
        <v>1</v>
      </c>
      <c r="AB51" s="4">
        <v>7380</v>
      </c>
      <c r="AC51" s="4" t="s">
        <v>624</v>
      </c>
      <c r="AD51" s="4" t="s">
        <v>141</v>
      </c>
      <c r="AE51" s="4">
        <v>50</v>
      </c>
      <c r="AF51" s="4">
        <v>80</v>
      </c>
      <c r="AG51" s="4">
        <v>390</v>
      </c>
      <c r="AH51" s="4">
        <v>550</v>
      </c>
      <c r="AI51" s="4">
        <v>235</v>
      </c>
      <c r="AJ51" s="12" t="b">
        <v>0</v>
      </c>
      <c r="AK51" s="12" t="b">
        <v>0</v>
      </c>
      <c r="AL51" s="4" t="s">
        <v>636</v>
      </c>
      <c r="AM51" s="12" t="b">
        <v>0</v>
      </c>
      <c r="AN51" s="12" t="b">
        <v>0</v>
      </c>
      <c r="AO51" s="4">
        <v>350</v>
      </c>
      <c r="AP51" s="4">
        <v>1</v>
      </c>
      <c r="AQ51" s="4">
        <v>5</v>
      </c>
      <c r="AR51" s="4">
        <v>25</v>
      </c>
      <c r="AS51" s="4">
        <v>90</v>
      </c>
      <c r="AT51" s="4">
        <v>1</v>
      </c>
      <c r="AU51" s="12" t="b">
        <v>0</v>
      </c>
      <c r="AV51" s="12" t="b">
        <v>0</v>
      </c>
      <c r="AW51" s="4">
        <v>5</v>
      </c>
      <c r="AX51" s="12" t="b">
        <v>1</v>
      </c>
      <c r="AY51" s="12" t="b">
        <v>1</v>
      </c>
      <c r="AZ51" s="4">
        <v>100</v>
      </c>
      <c r="BA51" s="4">
        <v>50</v>
      </c>
      <c r="BB51" s="4">
        <v>230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3</v>
      </c>
      <c r="BK51" s="4">
        <v>0</v>
      </c>
      <c r="BL51" s="4">
        <v>0</v>
      </c>
      <c r="BM51" s="4">
        <v>3</v>
      </c>
      <c r="BN51" s="4">
        <v>0</v>
      </c>
      <c r="BO51" s="4">
        <v>0</v>
      </c>
      <c r="BP51" s="4" t="s">
        <v>141</v>
      </c>
      <c r="BQ51" s="4" t="s">
        <v>141</v>
      </c>
      <c r="BR51" s="4" t="s">
        <v>141</v>
      </c>
      <c r="BS51" s="4" t="s">
        <v>141</v>
      </c>
      <c r="BT51" s="4">
        <v>50</v>
      </c>
      <c r="BU51" s="4" t="b">
        <v>1</v>
      </c>
      <c r="BV51" s="4"/>
      <c r="BW51" s="4" t="s">
        <v>638</v>
      </c>
      <c r="BX51" s="3">
        <v>37</v>
      </c>
      <c r="BY51" s="1" t="s">
        <v>839</v>
      </c>
      <c r="BZ51" s="1" t="s">
        <v>652</v>
      </c>
      <c r="CA51" s="1"/>
      <c r="CB51" s="1"/>
      <c r="CC51" s="1"/>
      <c r="CD51" s="1"/>
      <c r="CE51" s="1"/>
      <c r="CF51" s="1"/>
      <c r="CG51" s="9" t="b">
        <f t="shared" si="0"/>
        <v>1</v>
      </c>
      <c r="CH51" s="1" t="s">
        <v>653</v>
      </c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 t="s">
        <v>627</v>
      </c>
      <c r="CV51" s="1" t="s">
        <v>654</v>
      </c>
      <c r="CW51" s="1" t="s">
        <v>655</v>
      </c>
      <c r="CX51" s="1" t="s">
        <v>656</v>
      </c>
      <c r="CY51" s="1" t="s">
        <v>657</v>
      </c>
      <c r="CZ51" s="1" t="s">
        <v>658</v>
      </c>
    </row>
    <row r="52" spans="1:104" x14ac:dyDescent="0.25">
      <c r="A52" s="4" t="s">
        <v>86</v>
      </c>
      <c r="B52" s="4" t="s">
        <v>238</v>
      </c>
      <c r="C52" s="4" t="s">
        <v>141</v>
      </c>
      <c r="D52" s="4" t="s">
        <v>141</v>
      </c>
      <c r="E52" s="4" t="s">
        <v>141</v>
      </c>
      <c r="F52" s="12" t="b">
        <v>1</v>
      </c>
      <c r="G52" s="4" t="s">
        <v>313</v>
      </c>
      <c r="H52" s="4" t="s">
        <v>238</v>
      </c>
      <c r="I52" s="4">
        <v>66</v>
      </c>
      <c r="J52" s="1"/>
      <c r="K52" s="4" t="s">
        <v>618</v>
      </c>
      <c r="L52" s="4">
        <v>6</v>
      </c>
      <c r="M52" s="4" t="s">
        <v>635</v>
      </c>
      <c r="N52" s="4" t="s">
        <v>620</v>
      </c>
      <c r="O52" s="4" t="s">
        <v>640</v>
      </c>
      <c r="P52" s="4" t="s">
        <v>622</v>
      </c>
      <c r="Q52" s="4" t="s">
        <v>623</v>
      </c>
      <c r="R52" s="12" t="b">
        <v>0</v>
      </c>
      <c r="S52" s="4">
        <v>75</v>
      </c>
      <c r="T52" s="4">
        <v>50</v>
      </c>
      <c r="U52" s="4">
        <v>105</v>
      </c>
      <c r="V52" s="4">
        <v>80</v>
      </c>
      <c r="W52" s="4">
        <v>100</v>
      </c>
      <c r="X52" s="4">
        <v>100</v>
      </c>
      <c r="Y52" s="4">
        <v>1</v>
      </c>
      <c r="Z52" s="4">
        <v>1</v>
      </c>
      <c r="AA52" s="4">
        <v>1</v>
      </c>
      <c r="AB52" s="4">
        <v>1570</v>
      </c>
      <c r="AC52" s="4" t="s">
        <v>624</v>
      </c>
      <c r="AD52" s="4" t="s">
        <v>141</v>
      </c>
      <c r="AE52" s="4">
        <v>100</v>
      </c>
      <c r="AF52" s="4">
        <v>160</v>
      </c>
      <c r="AG52" s="4">
        <v>600</v>
      </c>
      <c r="AH52" s="4">
        <v>800</v>
      </c>
      <c r="AI52" s="4">
        <v>365</v>
      </c>
      <c r="AJ52" s="12" t="b">
        <v>0</v>
      </c>
      <c r="AK52" s="12" t="b">
        <v>0</v>
      </c>
      <c r="AL52" s="4" t="s">
        <v>636</v>
      </c>
      <c r="AM52" s="12" t="b">
        <v>0</v>
      </c>
      <c r="AN52" s="12" t="b">
        <v>0</v>
      </c>
      <c r="AO52" s="4">
        <v>225</v>
      </c>
      <c r="AP52" s="4">
        <v>1</v>
      </c>
      <c r="AQ52" s="4">
        <v>3</v>
      </c>
      <c r="AR52" s="4">
        <v>25</v>
      </c>
      <c r="AS52" s="4">
        <v>90</v>
      </c>
      <c r="AT52" s="4">
        <v>1</v>
      </c>
      <c r="AU52" s="12" t="b">
        <v>0</v>
      </c>
      <c r="AV52" s="12" t="b">
        <v>1</v>
      </c>
      <c r="AW52" s="4">
        <v>5</v>
      </c>
      <c r="AX52" s="12" t="b">
        <v>1</v>
      </c>
      <c r="AY52" s="12" t="b">
        <v>1</v>
      </c>
      <c r="AZ52" s="4">
        <v>100</v>
      </c>
      <c r="BA52" s="4">
        <v>50</v>
      </c>
      <c r="BB52" s="4">
        <v>1150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2</v>
      </c>
      <c r="BI52" s="4">
        <v>0</v>
      </c>
      <c r="BJ52" s="4">
        <v>1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 t="s">
        <v>141</v>
      </c>
      <c r="BQ52" s="4" t="s">
        <v>141</v>
      </c>
      <c r="BR52" s="4" t="s">
        <v>141</v>
      </c>
      <c r="BS52" s="4" t="s">
        <v>141</v>
      </c>
      <c r="BT52" s="4">
        <v>51</v>
      </c>
      <c r="BU52" s="4" t="b">
        <v>0</v>
      </c>
      <c r="BV52" s="4"/>
      <c r="BW52" s="1"/>
      <c r="BX52" s="3">
        <v>23</v>
      </c>
      <c r="BY52" s="1" t="s">
        <v>840</v>
      </c>
      <c r="BZ52" s="1" t="s">
        <v>652</v>
      </c>
      <c r="CA52" s="1"/>
      <c r="CB52" s="1"/>
      <c r="CC52" s="1"/>
      <c r="CD52" s="1"/>
      <c r="CE52" s="1"/>
      <c r="CF52" s="1"/>
      <c r="CG52" s="9" t="b">
        <f t="shared" si="0"/>
        <v>1</v>
      </c>
      <c r="CH52" s="1" t="s">
        <v>653</v>
      </c>
      <c r="CI52" s="1" t="s">
        <v>627</v>
      </c>
      <c r="CJ52" s="1" t="s">
        <v>789</v>
      </c>
      <c r="CK52" s="1" t="s">
        <v>789</v>
      </c>
      <c r="CL52" s="1" t="s">
        <v>789</v>
      </c>
      <c r="CM52" s="1" t="s">
        <v>789</v>
      </c>
      <c r="CN52" s="1" t="s">
        <v>789</v>
      </c>
      <c r="CO52" s="1"/>
      <c r="CP52" s="1"/>
      <c r="CQ52" s="1"/>
      <c r="CR52" s="1"/>
      <c r="CS52" s="1"/>
      <c r="CT52" s="1"/>
      <c r="CU52" s="1"/>
      <c r="CV52" s="1" t="s">
        <v>716</v>
      </c>
      <c r="CW52" s="1" t="s">
        <v>717</v>
      </c>
      <c r="CX52" s="1" t="s">
        <v>718</v>
      </c>
      <c r="CY52" s="1" t="s">
        <v>719</v>
      </c>
      <c r="CZ52" s="1" t="s">
        <v>720</v>
      </c>
    </row>
    <row r="53" spans="1:104" x14ac:dyDescent="0.25">
      <c r="A53" s="4" t="s">
        <v>111</v>
      </c>
      <c r="B53" s="4" t="s">
        <v>216</v>
      </c>
      <c r="C53" s="4" t="s">
        <v>141</v>
      </c>
      <c r="D53" s="4" t="s">
        <v>141</v>
      </c>
      <c r="E53" s="4" t="s">
        <v>141</v>
      </c>
      <c r="F53" s="12" t="b">
        <v>1</v>
      </c>
      <c r="G53" s="4" t="s">
        <v>356</v>
      </c>
      <c r="H53" s="4" t="s">
        <v>216</v>
      </c>
      <c r="I53" s="4">
        <v>48</v>
      </c>
      <c r="J53" s="1"/>
      <c r="K53" s="4" t="s">
        <v>618</v>
      </c>
      <c r="L53" s="4">
        <v>5</v>
      </c>
      <c r="M53" s="4" t="s">
        <v>660</v>
      </c>
      <c r="N53" s="4" t="s">
        <v>620</v>
      </c>
      <c r="O53" s="4" t="s">
        <v>621</v>
      </c>
      <c r="P53" s="4" t="s">
        <v>622</v>
      </c>
      <c r="Q53" s="4" t="s">
        <v>623</v>
      </c>
      <c r="R53" s="12" t="b">
        <v>0</v>
      </c>
      <c r="S53" s="4">
        <v>90</v>
      </c>
      <c r="T53" s="4">
        <v>100</v>
      </c>
      <c r="U53" s="4">
        <v>105</v>
      </c>
      <c r="V53" s="4">
        <v>80</v>
      </c>
      <c r="W53" s="4">
        <v>100</v>
      </c>
      <c r="X53" s="4">
        <v>100</v>
      </c>
      <c r="Y53" s="4">
        <v>1</v>
      </c>
      <c r="Z53" s="4">
        <v>1</v>
      </c>
      <c r="AA53" s="4">
        <v>1</v>
      </c>
      <c r="AB53" s="4">
        <v>2050</v>
      </c>
      <c r="AC53" s="4" t="s">
        <v>624</v>
      </c>
      <c r="AD53" s="4" t="s">
        <v>141</v>
      </c>
      <c r="AE53" s="4">
        <v>100</v>
      </c>
      <c r="AF53" s="4">
        <v>100</v>
      </c>
      <c r="AG53" s="4">
        <v>600</v>
      </c>
      <c r="AH53" s="4">
        <v>750</v>
      </c>
      <c r="AI53" s="4">
        <v>400</v>
      </c>
      <c r="AJ53" s="12" t="b">
        <v>0</v>
      </c>
      <c r="AK53" s="12" t="b">
        <v>0</v>
      </c>
      <c r="AL53" s="4" t="s">
        <v>625</v>
      </c>
      <c r="AM53" s="12" t="b">
        <v>0</v>
      </c>
      <c r="AN53" s="12" t="b">
        <v>0</v>
      </c>
      <c r="AO53" s="4">
        <v>225</v>
      </c>
      <c r="AP53" s="4">
        <v>1</v>
      </c>
      <c r="AQ53" s="4">
        <v>3</v>
      </c>
      <c r="AR53" s="4">
        <v>25</v>
      </c>
      <c r="AS53" s="4">
        <v>90</v>
      </c>
      <c r="AT53" s="4">
        <v>1</v>
      </c>
      <c r="AU53" s="12" t="b">
        <v>0</v>
      </c>
      <c r="AV53" s="12" t="b">
        <v>0</v>
      </c>
      <c r="AW53" s="4">
        <v>3</v>
      </c>
      <c r="AX53" s="12" t="b">
        <v>0</v>
      </c>
      <c r="AY53" s="12" t="b">
        <v>1</v>
      </c>
      <c r="AZ53" s="4">
        <v>100</v>
      </c>
      <c r="BA53" s="4">
        <v>50</v>
      </c>
      <c r="BB53" s="4">
        <v>1020</v>
      </c>
      <c r="BC53" s="4">
        <v>0</v>
      </c>
      <c r="BD53" s="4">
        <v>0</v>
      </c>
      <c r="BE53" s="4">
        <v>1</v>
      </c>
      <c r="BF53" s="4">
        <v>0</v>
      </c>
      <c r="BG53" s="4">
        <v>2</v>
      </c>
      <c r="BH53" s="4">
        <v>2</v>
      </c>
      <c r="BI53" s="4">
        <v>1</v>
      </c>
      <c r="BJ53" s="4">
        <v>0</v>
      </c>
      <c r="BK53" s="4">
        <v>0</v>
      </c>
      <c r="BL53" s="4">
        <v>1</v>
      </c>
      <c r="BM53" s="4">
        <v>0</v>
      </c>
      <c r="BN53" s="4">
        <v>2</v>
      </c>
      <c r="BO53" s="4">
        <v>0</v>
      </c>
      <c r="BP53" s="4" t="s">
        <v>141</v>
      </c>
      <c r="BQ53" s="4" t="s">
        <v>141</v>
      </c>
      <c r="BR53" s="4" t="s">
        <v>141</v>
      </c>
      <c r="BS53" s="4" t="s">
        <v>141</v>
      </c>
      <c r="BT53" s="4">
        <v>52</v>
      </c>
      <c r="BU53" s="4" t="b">
        <v>0</v>
      </c>
      <c r="BV53" s="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>
        <f t="shared" si="0"/>
        <v>0</v>
      </c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 t="s">
        <v>841</v>
      </c>
      <c r="CW53" s="1" t="s">
        <v>842</v>
      </c>
      <c r="CX53" s="1" t="s">
        <v>843</v>
      </c>
      <c r="CY53" s="1" t="s">
        <v>844</v>
      </c>
      <c r="CZ53" s="1" t="s">
        <v>845</v>
      </c>
    </row>
    <row r="54" spans="1:104" x14ac:dyDescent="0.25">
      <c r="A54" s="4" t="s">
        <v>112</v>
      </c>
      <c r="B54" s="4" t="s">
        <v>217</v>
      </c>
      <c r="C54" s="4" t="s">
        <v>141</v>
      </c>
      <c r="D54" s="4" t="s">
        <v>141</v>
      </c>
      <c r="E54" s="4" t="s">
        <v>141</v>
      </c>
      <c r="F54" s="12" t="b">
        <v>1</v>
      </c>
      <c r="G54" s="4" t="s">
        <v>432</v>
      </c>
      <c r="H54" s="4" t="s">
        <v>217</v>
      </c>
      <c r="I54" s="4">
        <v>48</v>
      </c>
      <c r="J54" s="4" t="s">
        <v>638</v>
      </c>
      <c r="K54" s="4" t="s">
        <v>618</v>
      </c>
      <c r="L54" s="4">
        <v>6</v>
      </c>
      <c r="M54" s="4" t="s">
        <v>660</v>
      </c>
      <c r="N54" s="4" t="s">
        <v>619</v>
      </c>
      <c r="O54" s="4" t="s">
        <v>621</v>
      </c>
      <c r="P54" s="4" t="s">
        <v>622</v>
      </c>
      <c r="Q54" s="4" t="s">
        <v>623</v>
      </c>
      <c r="R54" s="12" t="b">
        <v>0</v>
      </c>
      <c r="S54" s="4">
        <v>90</v>
      </c>
      <c r="T54" s="4">
        <v>100</v>
      </c>
      <c r="U54" s="4">
        <v>105</v>
      </c>
      <c r="V54" s="4">
        <v>80</v>
      </c>
      <c r="W54" s="4">
        <v>100</v>
      </c>
      <c r="X54" s="4">
        <v>100</v>
      </c>
      <c r="Y54" s="4">
        <v>1</v>
      </c>
      <c r="Z54" s="4">
        <v>1</v>
      </c>
      <c r="AA54" s="4">
        <v>1</v>
      </c>
      <c r="AB54" s="4">
        <v>2150</v>
      </c>
      <c r="AC54" s="4" t="s">
        <v>624</v>
      </c>
      <c r="AD54" s="4" t="s">
        <v>141</v>
      </c>
      <c r="AE54" s="4">
        <v>100</v>
      </c>
      <c r="AF54" s="4">
        <v>100</v>
      </c>
      <c r="AG54" s="4">
        <v>600</v>
      </c>
      <c r="AH54" s="4">
        <v>750</v>
      </c>
      <c r="AI54" s="4">
        <v>400</v>
      </c>
      <c r="AJ54" s="12" t="b">
        <v>0</v>
      </c>
      <c r="AK54" s="12" t="b">
        <v>0</v>
      </c>
      <c r="AL54" s="4" t="s">
        <v>625</v>
      </c>
      <c r="AM54" s="12" t="b">
        <v>0</v>
      </c>
      <c r="AN54" s="12" t="b">
        <v>0</v>
      </c>
      <c r="AO54" s="4">
        <v>225</v>
      </c>
      <c r="AP54" s="4">
        <v>1</v>
      </c>
      <c r="AQ54" s="4">
        <v>3</v>
      </c>
      <c r="AR54" s="4">
        <v>25</v>
      </c>
      <c r="AS54" s="4">
        <v>90</v>
      </c>
      <c r="AT54" s="4">
        <v>1</v>
      </c>
      <c r="AU54" s="12" t="b">
        <v>0</v>
      </c>
      <c r="AV54" s="12" t="b">
        <v>0</v>
      </c>
      <c r="AW54" s="4">
        <v>3</v>
      </c>
      <c r="AX54" s="12" t="b">
        <v>0</v>
      </c>
      <c r="AY54" s="12" t="b">
        <v>1</v>
      </c>
      <c r="AZ54" s="4">
        <v>100</v>
      </c>
      <c r="BA54" s="4">
        <v>50</v>
      </c>
      <c r="BB54" s="4">
        <v>1000</v>
      </c>
      <c r="BC54" s="4">
        <v>0</v>
      </c>
      <c r="BD54" s="4">
        <v>0</v>
      </c>
      <c r="BE54" s="4">
        <v>0</v>
      </c>
      <c r="BF54" s="4">
        <v>0</v>
      </c>
      <c r="BG54" s="4">
        <v>2</v>
      </c>
      <c r="BH54" s="4">
        <v>2</v>
      </c>
      <c r="BI54" s="4">
        <v>1</v>
      </c>
      <c r="BJ54" s="4">
        <v>0</v>
      </c>
      <c r="BK54" s="4">
        <v>0</v>
      </c>
      <c r="BL54" s="4">
        <v>1</v>
      </c>
      <c r="BM54" s="4">
        <v>0</v>
      </c>
      <c r="BN54" s="4">
        <v>2</v>
      </c>
      <c r="BO54" s="4">
        <v>0</v>
      </c>
      <c r="BP54" s="4" t="s">
        <v>141</v>
      </c>
      <c r="BQ54" s="4" t="s">
        <v>141</v>
      </c>
      <c r="BR54" s="4" t="s">
        <v>141</v>
      </c>
      <c r="BS54" s="4" t="s">
        <v>141</v>
      </c>
      <c r="BT54" s="4">
        <v>53</v>
      </c>
      <c r="BU54" s="4" t="b">
        <v>1</v>
      </c>
      <c r="BV54" s="4"/>
      <c r="BW54" s="4" t="s">
        <v>638</v>
      </c>
      <c r="BX54" s="1"/>
      <c r="BY54" s="1"/>
      <c r="BZ54" s="1"/>
      <c r="CA54" s="1"/>
      <c r="CB54" s="1"/>
      <c r="CC54" s="1"/>
      <c r="CD54" s="1"/>
      <c r="CE54" s="1"/>
      <c r="CF54" s="1"/>
      <c r="CG54" s="1">
        <f t="shared" si="0"/>
        <v>0</v>
      </c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 t="s">
        <v>841</v>
      </c>
      <c r="CW54" s="1" t="s">
        <v>842</v>
      </c>
      <c r="CX54" s="1" t="s">
        <v>843</v>
      </c>
      <c r="CY54" s="1" t="s">
        <v>844</v>
      </c>
      <c r="CZ54" s="1" t="s">
        <v>845</v>
      </c>
    </row>
    <row r="55" spans="1:104" x14ac:dyDescent="0.25">
      <c r="A55" s="4" t="s">
        <v>107</v>
      </c>
      <c r="B55" s="4" t="s">
        <v>261</v>
      </c>
      <c r="C55" s="4" t="s">
        <v>141</v>
      </c>
      <c r="D55" s="4" t="s">
        <v>141</v>
      </c>
      <c r="E55" s="4" t="s">
        <v>141</v>
      </c>
      <c r="F55" s="12" t="b">
        <v>1</v>
      </c>
      <c r="G55" s="4" t="s">
        <v>309</v>
      </c>
      <c r="H55" s="4" t="s">
        <v>261</v>
      </c>
      <c r="I55" s="4">
        <v>85</v>
      </c>
      <c r="J55" s="1"/>
      <c r="K55" s="4" t="s">
        <v>761</v>
      </c>
      <c r="L55" s="4">
        <v>8</v>
      </c>
      <c r="M55" s="4" t="s">
        <v>762</v>
      </c>
      <c r="N55" s="4" t="s">
        <v>691</v>
      </c>
      <c r="O55" s="4" t="s">
        <v>846</v>
      </c>
      <c r="P55" s="4" t="s">
        <v>622</v>
      </c>
      <c r="Q55" s="4" t="s">
        <v>623</v>
      </c>
      <c r="R55" s="12" t="b">
        <v>0</v>
      </c>
      <c r="S55" s="4">
        <v>110</v>
      </c>
      <c r="T55" s="4">
        <v>110</v>
      </c>
      <c r="U55" s="4">
        <v>100</v>
      </c>
      <c r="V55" s="4">
        <v>70</v>
      </c>
      <c r="W55" s="4">
        <v>100</v>
      </c>
      <c r="X55" s="4">
        <v>100</v>
      </c>
      <c r="Y55" s="4">
        <v>1</v>
      </c>
      <c r="Z55" s="4">
        <v>1</v>
      </c>
      <c r="AA55" s="4">
        <v>1</v>
      </c>
      <c r="AB55" s="4">
        <v>10240</v>
      </c>
      <c r="AC55" s="4" t="s">
        <v>624</v>
      </c>
      <c r="AD55" s="4" t="s">
        <v>141</v>
      </c>
      <c r="AE55" s="4">
        <v>40</v>
      </c>
      <c r="AF55" s="4">
        <v>60</v>
      </c>
      <c r="AG55" s="4">
        <v>650</v>
      </c>
      <c r="AH55" s="4">
        <v>800</v>
      </c>
      <c r="AI55" s="4">
        <v>150</v>
      </c>
      <c r="AJ55" s="12" t="b">
        <v>0</v>
      </c>
      <c r="AK55" s="12" t="b">
        <v>0</v>
      </c>
      <c r="AL55" s="4" t="s">
        <v>642</v>
      </c>
      <c r="AM55" s="12" t="b">
        <v>0</v>
      </c>
      <c r="AN55" s="12" t="b">
        <v>0</v>
      </c>
      <c r="AO55" s="4">
        <v>475</v>
      </c>
      <c r="AP55" s="4">
        <v>1</v>
      </c>
      <c r="AQ55" s="4">
        <v>7</v>
      </c>
      <c r="AR55" s="4">
        <v>25</v>
      </c>
      <c r="AS55" s="4">
        <v>90</v>
      </c>
      <c r="AT55" s="4">
        <v>1</v>
      </c>
      <c r="AU55" s="12" t="b">
        <v>0</v>
      </c>
      <c r="AV55" s="12" t="b">
        <v>0</v>
      </c>
      <c r="AW55" s="4">
        <v>5</v>
      </c>
      <c r="AX55" s="12" t="b">
        <v>1</v>
      </c>
      <c r="AY55" s="12" t="b">
        <v>1</v>
      </c>
      <c r="AZ55" s="4">
        <v>100</v>
      </c>
      <c r="BA55" s="4">
        <v>50</v>
      </c>
      <c r="BB55" s="4">
        <v>280</v>
      </c>
      <c r="BC55" s="4">
        <v>0</v>
      </c>
      <c r="BD55" s="4">
        <v>2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1</v>
      </c>
      <c r="BO55" s="4">
        <v>0</v>
      </c>
      <c r="BP55" s="4" t="s">
        <v>847</v>
      </c>
      <c r="BQ55" s="4" t="s">
        <v>141</v>
      </c>
      <c r="BR55" s="4" t="s">
        <v>141</v>
      </c>
      <c r="BS55" s="4" t="s">
        <v>141</v>
      </c>
      <c r="BT55" s="4">
        <v>54</v>
      </c>
      <c r="BU55" s="4" t="b">
        <v>0</v>
      </c>
      <c r="BV55" s="4"/>
      <c r="BW55" s="1"/>
      <c r="BX55" s="3">
        <v>44</v>
      </c>
      <c r="BY55" s="1" t="s">
        <v>848</v>
      </c>
      <c r="BZ55" s="1" t="s">
        <v>652</v>
      </c>
      <c r="CA55" s="1" t="s">
        <v>849</v>
      </c>
      <c r="CB55" s="3">
        <v>10</v>
      </c>
      <c r="CC55" s="3">
        <v>11</v>
      </c>
      <c r="CD55" s="3">
        <v>13</v>
      </c>
      <c r="CE55" s="3">
        <v>16</v>
      </c>
      <c r="CF55" s="3">
        <v>20</v>
      </c>
      <c r="CG55" s="1" t="b">
        <f t="shared" si="0"/>
        <v>1</v>
      </c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</row>
    <row r="56" spans="1:104" x14ac:dyDescent="0.25">
      <c r="A56" s="4" t="s">
        <v>108</v>
      </c>
      <c r="B56" s="4" t="s">
        <v>262</v>
      </c>
      <c r="C56" s="4" t="s">
        <v>141</v>
      </c>
      <c r="D56" s="4" t="s">
        <v>141</v>
      </c>
      <c r="E56" s="4" t="s">
        <v>141</v>
      </c>
      <c r="F56" s="12" t="b">
        <v>1</v>
      </c>
      <c r="G56" s="4" t="s">
        <v>400</v>
      </c>
      <c r="H56" s="4" t="s">
        <v>262</v>
      </c>
      <c r="I56" s="4">
        <v>85</v>
      </c>
      <c r="J56" s="4" t="s">
        <v>638</v>
      </c>
      <c r="K56" s="4" t="s">
        <v>761</v>
      </c>
      <c r="L56" s="4">
        <v>9</v>
      </c>
      <c r="M56" s="4" t="s">
        <v>762</v>
      </c>
      <c r="N56" s="4" t="s">
        <v>687</v>
      </c>
      <c r="O56" s="4" t="s">
        <v>846</v>
      </c>
      <c r="P56" s="4" t="s">
        <v>622</v>
      </c>
      <c r="Q56" s="4" t="s">
        <v>623</v>
      </c>
      <c r="R56" s="12" t="b">
        <v>0</v>
      </c>
      <c r="S56" s="4">
        <v>110</v>
      </c>
      <c r="T56" s="4">
        <v>110</v>
      </c>
      <c r="U56" s="4">
        <v>110</v>
      </c>
      <c r="V56" s="4">
        <v>75</v>
      </c>
      <c r="W56" s="4">
        <v>100</v>
      </c>
      <c r="X56" s="4">
        <v>100</v>
      </c>
      <c r="Y56" s="4">
        <v>1</v>
      </c>
      <c r="Z56" s="4">
        <v>1</v>
      </c>
      <c r="AA56" s="4">
        <v>1</v>
      </c>
      <c r="AB56" s="4">
        <v>10380</v>
      </c>
      <c r="AC56" s="4" t="s">
        <v>624</v>
      </c>
      <c r="AD56" s="4" t="s">
        <v>141</v>
      </c>
      <c r="AE56" s="4">
        <v>40</v>
      </c>
      <c r="AF56" s="4">
        <v>60</v>
      </c>
      <c r="AG56" s="4">
        <v>650</v>
      </c>
      <c r="AH56" s="4">
        <v>800</v>
      </c>
      <c r="AI56" s="4">
        <v>150</v>
      </c>
      <c r="AJ56" s="12" t="b">
        <v>0</v>
      </c>
      <c r="AK56" s="12" t="b">
        <v>0</v>
      </c>
      <c r="AL56" s="4" t="s">
        <v>642</v>
      </c>
      <c r="AM56" s="12" t="b">
        <v>0</v>
      </c>
      <c r="AN56" s="12" t="b">
        <v>0</v>
      </c>
      <c r="AO56" s="4">
        <v>475</v>
      </c>
      <c r="AP56" s="4">
        <v>1</v>
      </c>
      <c r="AQ56" s="4">
        <v>7</v>
      </c>
      <c r="AR56" s="4">
        <v>25</v>
      </c>
      <c r="AS56" s="4">
        <v>90</v>
      </c>
      <c r="AT56" s="4">
        <v>1</v>
      </c>
      <c r="AU56" s="12" t="b">
        <v>0</v>
      </c>
      <c r="AV56" s="12" t="b">
        <v>0</v>
      </c>
      <c r="AW56" s="4">
        <v>5</v>
      </c>
      <c r="AX56" s="12" t="b">
        <v>1</v>
      </c>
      <c r="AY56" s="12" t="b">
        <v>1</v>
      </c>
      <c r="AZ56" s="4">
        <v>100</v>
      </c>
      <c r="BA56" s="4">
        <v>50</v>
      </c>
      <c r="BB56" s="4">
        <v>270</v>
      </c>
      <c r="BC56" s="4">
        <v>0</v>
      </c>
      <c r="BD56" s="4">
        <v>0</v>
      </c>
      <c r="BE56" s="4">
        <v>0</v>
      </c>
      <c r="BF56" s="4">
        <v>3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1</v>
      </c>
      <c r="BO56" s="4">
        <v>0</v>
      </c>
      <c r="BP56" s="4" t="s">
        <v>141</v>
      </c>
      <c r="BQ56" s="4" t="s">
        <v>141</v>
      </c>
      <c r="BR56" s="4" t="s">
        <v>141</v>
      </c>
      <c r="BS56" s="4" t="s">
        <v>141</v>
      </c>
      <c r="BT56" s="4">
        <v>55</v>
      </c>
      <c r="BU56" s="4" t="b">
        <v>1</v>
      </c>
      <c r="BV56" s="4"/>
      <c r="BW56" s="4" t="s">
        <v>638</v>
      </c>
      <c r="BX56" s="3">
        <v>46</v>
      </c>
      <c r="BY56" s="1" t="s">
        <v>850</v>
      </c>
      <c r="BZ56" s="1" t="s">
        <v>652</v>
      </c>
      <c r="CA56" s="1" t="s">
        <v>849</v>
      </c>
      <c r="CB56" s="3">
        <v>10</v>
      </c>
      <c r="CC56" s="3">
        <v>11</v>
      </c>
      <c r="CD56" s="3">
        <v>13</v>
      </c>
      <c r="CE56" s="3">
        <v>16</v>
      </c>
      <c r="CF56" s="3">
        <v>20</v>
      </c>
      <c r="CG56" s="1" t="b">
        <f t="shared" si="0"/>
        <v>1</v>
      </c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</row>
    <row r="57" spans="1:104" x14ac:dyDescent="0.25">
      <c r="A57" s="4" t="s">
        <v>74</v>
      </c>
      <c r="B57" s="4" t="s">
        <v>231</v>
      </c>
      <c r="C57" s="4" t="s">
        <v>141</v>
      </c>
      <c r="D57" s="4" t="s">
        <v>141</v>
      </c>
      <c r="E57" s="4" t="s">
        <v>141</v>
      </c>
      <c r="F57" s="12" t="b">
        <v>1</v>
      </c>
      <c r="G57" s="4" t="s">
        <v>387</v>
      </c>
      <c r="H57" s="4" t="s">
        <v>231</v>
      </c>
      <c r="I57" s="4">
        <v>61</v>
      </c>
      <c r="J57" s="1"/>
      <c r="K57" s="4" t="s">
        <v>618</v>
      </c>
      <c r="L57" s="4">
        <v>6</v>
      </c>
      <c r="M57" s="4" t="s">
        <v>634</v>
      </c>
      <c r="N57" s="4" t="s">
        <v>620</v>
      </c>
      <c r="O57" s="4" t="s">
        <v>640</v>
      </c>
      <c r="P57" s="4" t="s">
        <v>622</v>
      </c>
      <c r="Q57" s="4" t="s">
        <v>623</v>
      </c>
      <c r="R57" s="12" t="b">
        <v>0</v>
      </c>
      <c r="S57" s="4">
        <v>100</v>
      </c>
      <c r="T57" s="4">
        <v>70</v>
      </c>
      <c r="U57" s="4">
        <v>115</v>
      </c>
      <c r="V57" s="4">
        <v>100</v>
      </c>
      <c r="W57" s="4">
        <v>110</v>
      </c>
      <c r="X57" s="4">
        <v>100</v>
      </c>
      <c r="Y57" s="4">
        <v>1</v>
      </c>
      <c r="Z57" s="4">
        <v>1</v>
      </c>
      <c r="AA57" s="4">
        <v>1</v>
      </c>
      <c r="AB57" s="4">
        <v>3170</v>
      </c>
      <c r="AC57" s="4" t="s">
        <v>713</v>
      </c>
      <c r="AD57" s="4" t="s">
        <v>141</v>
      </c>
      <c r="AE57" s="4">
        <v>80</v>
      </c>
      <c r="AF57" s="4">
        <v>130</v>
      </c>
      <c r="AG57" s="4">
        <v>700</v>
      </c>
      <c r="AH57" s="4">
        <v>900</v>
      </c>
      <c r="AI57" s="4">
        <v>415</v>
      </c>
      <c r="AJ57" s="12" t="b">
        <v>0</v>
      </c>
      <c r="AK57" s="12" t="b">
        <v>0</v>
      </c>
      <c r="AL57" s="4" t="s">
        <v>625</v>
      </c>
      <c r="AM57" s="12" t="b">
        <v>0</v>
      </c>
      <c r="AN57" s="12" t="b">
        <v>0</v>
      </c>
      <c r="AO57" s="4">
        <v>300</v>
      </c>
      <c r="AP57" s="4">
        <v>1</v>
      </c>
      <c r="AQ57" s="4">
        <v>4</v>
      </c>
      <c r="AR57" s="4">
        <v>25</v>
      </c>
      <c r="AS57" s="4">
        <v>90</v>
      </c>
      <c r="AT57" s="4">
        <v>1</v>
      </c>
      <c r="AU57" s="12" t="b">
        <v>0</v>
      </c>
      <c r="AV57" s="12" t="b">
        <v>0</v>
      </c>
      <c r="AW57" s="4">
        <v>5</v>
      </c>
      <c r="AX57" s="12" t="b">
        <v>1</v>
      </c>
      <c r="AY57" s="12" t="b">
        <v>1</v>
      </c>
      <c r="AZ57" s="4">
        <v>100</v>
      </c>
      <c r="BA57" s="4">
        <v>50</v>
      </c>
      <c r="BB57" s="4">
        <v>830</v>
      </c>
      <c r="BC57" s="4">
        <v>2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 t="s">
        <v>141</v>
      </c>
      <c r="BQ57" s="4" t="s">
        <v>141</v>
      </c>
      <c r="BR57" s="4" t="s">
        <v>141</v>
      </c>
      <c r="BS57" s="4" t="s">
        <v>141</v>
      </c>
      <c r="BT57" s="4">
        <v>56</v>
      </c>
      <c r="BU57" s="4" t="b">
        <v>0</v>
      </c>
      <c r="BV57" s="4"/>
      <c r="BW57" s="1"/>
      <c r="BX57" s="3">
        <v>30</v>
      </c>
      <c r="BY57" s="1" t="s">
        <v>851</v>
      </c>
      <c r="BZ57" s="1" t="s">
        <v>652</v>
      </c>
      <c r="CA57" s="1"/>
      <c r="CB57" s="1"/>
      <c r="CC57" s="1"/>
      <c r="CD57" s="1"/>
      <c r="CE57" s="1"/>
      <c r="CF57" s="1"/>
      <c r="CG57" s="9" t="b">
        <f t="shared" si="0"/>
        <v>1</v>
      </c>
      <c r="CH57" s="1" t="s">
        <v>653</v>
      </c>
      <c r="CI57" s="1"/>
      <c r="CJ57" s="1" t="s">
        <v>852</v>
      </c>
      <c r="CK57" s="1" t="s">
        <v>852</v>
      </c>
      <c r="CL57" s="1" t="s">
        <v>852</v>
      </c>
      <c r="CM57" s="1" t="s">
        <v>852</v>
      </c>
      <c r="CN57" s="1" t="s">
        <v>852</v>
      </c>
      <c r="CO57" s="1"/>
      <c r="CP57" s="1" t="s">
        <v>853</v>
      </c>
      <c r="CQ57" s="1" t="s">
        <v>853</v>
      </c>
      <c r="CR57" s="1" t="s">
        <v>853</v>
      </c>
      <c r="CS57" s="1" t="s">
        <v>853</v>
      </c>
      <c r="CT57" s="1" t="s">
        <v>853</v>
      </c>
      <c r="CU57" s="1" t="s">
        <v>695</v>
      </c>
      <c r="CV57" s="1"/>
      <c r="CW57" s="1" t="s">
        <v>696</v>
      </c>
      <c r="CX57" s="1" t="s">
        <v>697</v>
      </c>
      <c r="CY57" s="1" t="s">
        <v>698</v>
      </c>
      <c r="CZ57" s="1" t="s">
        <v>699</v>
      </c>
    </row>
    <row r="58" spans="1:104" x14ac:dyDescent="0.25">
      <c r="A58" s="4" t="s">
        <v>76</v>
      </c>
      <c r="B58" s="4" t="s">
        <v>212</v>
      </c>
      <c r="C58" s="4" t="s">
        <v>141</v>
      </c>
      <c r="D58" s="4" t="s">
        <v>141</v>
      </c>
      <c r="E58" s="4" t="s">
        <v>141</v>
      </c>
      <c r="F58" s="12" t="b">
        <v>1</v>
      </c>
      <c r="G58" s="4" t="s">
        <v>350</v>
      </c>
      <c r="H58" s="4" t="s">
        <v>212</v>
      </c>
      <c r="I58" s="4">
        <v>45</v>
      </c>
      <c r="J58" s="1"/>
      <c r="K58" s="4" t="s">
        <v>650</v>
      </c>
      <c r="L58" s="4">
        <v>2</v>
      </c>
      <c r="M58" s="4" t="s">
        <v>635</v>
      </c>
      <c r="N58" s="4" t="s">
        <v>620</v>
      </c>
      <c r="O58" s="4" t="s">
        <v>621</v>
      </c>
      <c r="P58" s="4" t="s">
        <v>622</v>
      </c>
      <c r="Q58" s="4" t="s">
        <v>623</v>
      </c>
      <c r="R58" s="12" t="b">
        <v>0</v>
      </c>
      <c r="S58" s="4">
        <v>80</v>
      </c>
      <c r="T58" s="4">
        <v>90</v>
      </c>
      <c r="U58" s="4">
        <v>80</v>
      </c>
      <c r="V58" s="4">
        <v>50</v>
      </c>
      <c r="W58" s="4">
        <v>100</v>
      </c>
      <c r="X58" s="4">
        <v>100</v>
      </c>
      <c r="Y58" s="4">
        <v>1</v>
      </c>
      <c r="Z58" s="4">
        <v>1</v>
      </c>
      <c r="AA58" s="4">
        <v>1</v>
      </c>
      <c r="AB58" s="4">
        <v>1720</v>
      </c>
      <c r="AC58" s="4" t="s">
        <v>624</v>
      </c>
      <c r="AD58" s="4" t="s">
        <v>141</v>
      </c>
      <c r="AE58" s="4">
        <v>100</v>
      </c>
      <c r="AF58" s="4">
        <v>140</v>
      </c>
      <c r="AG58" s="4">
        <v>600</v>
      </c>
      <c r="AH58" s="4">
        <v>800</v>
      </c>
      <c r="AI58" s="4">
        <v>270</v>
      </c>
      <c r="AJ58" s="12" t="b">
        <v>0</v>
      </c>
      <c r="AK58" s="12" t="b">
        <v>0</v>
      </c>
      <c r="AL58" s="4" t="s">
        <v>642</v>
      </c>
      <c r="AM58" s="12" t="b">
        <v>0</v>
      </c>
      <c r="AN58" s="12" t="b">
        <v>0</v>
      </c>
      <c r="AO58" s="4">
        <v>225</v>
      </c>
      <c r="AP58" s="4">
        <v>1</v>
      </c>
      <c r="AQ58" s="4">
        <v>3</v>
      </c>
      <c r="AR58" s="4">
        <v>25</v>
      </c>
      <c r="AS58" s="4">
        <v>90</v>
      </c>
      <c r="AT58" s="4">
        <v>1</v>
      </c>
      <c r="AU58" s="12" t="b">
        <v>0</v>
      </c>
      <c r="AV58" s="12" t="b">
        <v>1</v>
      </c>
      <c r="AW58" s="4">
        <v>1</v>
      </c>
      <c r="AX58" s="12" t="b">
        <v>1</v>
      </c>
      <c r="AY58" s="12" t="b">
        <v>1</v>
      </c>
      <c r="AZ58" s="4">
        <v>100</v>
      </c>
      <c r="BA58" s="4">
        <v>50</v>
      </c>
      <c r="BB58" s="4">
        <v>1120</v>
      </c>
      <c r="BC58" s="4">
        <v>0</v>
      </c>
      <c r="BD58" s="4">
        <v>0</v>
      </c>
      <c r="BE58" s="4">
        <v>0</v>
      </c>
      <c r="BF58" s="4">
        <v>0</v>
      </c>
      <c r="BG58" s="4">
        <v>1</v>
      </c>
      <c r="BH58" s="4">
        <v>1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1</v>
      </c>
      <c r="BO58" s="4">
        <v>0</v>
      </c>
      <c r="BP58" s="4" t="s">
        <v>141</v>
      </c>
      <c r="BQ58" s="4" t="s">
        <v>141</v>
      </c>
      <c r="BR58" s="4" t="s">
        <v>141</v>
      </c>
      <c r="BS58" s="4" t="s">
        <v>141</v>
      </c>
      <c r="BT58" s="4">
        <v>57</v>
      </c>
      <c r="BU58" s="4" t="b">
        <v>0</v>
      </c>
      <c r="BV58" s="4"/>
      <c r="BW58" s="1"/>
      <c r="BX58" s="1"/>
      <c r="BY58" s="1"/>
      <c r="BZ58" s="1"/>
      <c r="CA58" s="1" t="s">
        <v>854</v>
      </c>
      <c r="CB58" s="3">
        <v>10000</v>
      </c>
      <c r="CC58" s="3">
        <v>11000</v>
      </c>
      <c r="CD58" s="3">
        <v>13000</v>
      </c>
      <c r="CE58" s="3">
        <v>16000</v>
      </c>
      <c r="CF58" s="3">
        <v>20000</v>
      </c>
      <c r="CG58" s="1">
        <f t="shared" si="0"/>
        <v>0</v>
      </c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</row>
    <row r="59" spans="1:104" x14ac:dyDescent="0.25">
      <c r="A59" s="4" t="s">
        <v>77</v>
      </c>
      <c r="B59" s="4" t="s">
        <v>213</v>
      </c>
      <c r="C59" s="4" t="s">
        <v>141</v>
      </c>
      <c r="D59" s="4" t="s">
        <v>141</v>
      </c>
      <c r="E59" s="4" t="s">
        <v>141</v>
      </c>
      <c r="F59" s="12" t="b">
        <v>1</v>
      </c>
      <c r="G59" s="4" t="s">
        <v>428</v>
      </c>
      <c r="H59" s="4" t="s">
        <v>213</v>
      </c>
      <c r="I59" s="4">
        <v>45</v>
      </c>
      <c r="J59" s="4" t="s">
        <v>638</v>
      </c>
      <c r="K59" s="4" t="s">
        <v>650</v>
      </c>
      <c r="L59" s="4">
        <v>3</v>
      </c>
      <c r="M59" s="4" t="s">
        <v>634</v>
      </c>
      <c r="N59" s="4" t="s">
        <v>620</v>
      </c>
      <c r="O59" s="4" t="s">
        <v>621</v>
      </c>
      <c r="P59" s="4" t="s">
        <v>622</v>
      </c>
      <c r="Q59" s="4" t="s">
        <v>623</v>
      </c>
      <c r="R59" s="12" t="b">
        <v>0</v>
      </c>
      <c r="S59" s="4">
        <v>80</v>
      </c>
      <c r="T59" s="4">
        <v>90</v>
      </c>
      <c r="U59" s="4">
        <v>80</v>
      </c>
      <c r="V59" s="4">
        <v>50</v>
      </c>
      <c r="W59" s="4">
        <v>100</v>
      </c>
      <c r="X59" s="4">
        <v>100</v>
      </c>
      <c r="Y59" s="4">
        <v>1</v>
      </c>
      <c r="Z59" s="4">
        <v>1</v>
      </c>
      <c r="AA59" s="4">
        <v>1</v>
      </c>
      <c r="AB59" s="4">
        <v>1640</v>
      </c>
      <c r="AC59" s="4" t="s">
        <v>624</v>
      </c>
      <c r="AD59" s="4" t="s">
        <v>141</v>
      </c>
      <c r="AE59" s="4">
        <v>100</v>
      </c>
      <c r="AF59" s="4">
        <v>140</v>
      </c>
      <c r="AG59" s="4">
        <v>400</v>
      </c>
      <c r="AH59" s="4">
        <v>550</v>
      </c>
      <c r="AI59" s="4">
        <v>270</v>
      </c>
      <c r="AJ59" s="12" t="b">
        <v>0</v>
      </c>
      <c r="AK59" s="12" t="b">
        <v>0</v>
      </c>
      <c r="AL59" s="4" t="s">
        <v>642</v>
      </c>
      <c r="AM59" s="12" t="b">
        <v>0</v>
      </c>
      <c r="AN59" s="12" t="b">
        <v>0</v>
      </c>
      <c r="AO59" s="4">
        <v>225</v>
      </c>
      <c r="AP59" s="4">
        <v>1</v>
      </c>
      <c r="AQ59" s="4">
        <v>3</v>
      </c>
      <c r="AR59" s="4">
        <v>25</v>
      </c>
      <c r="AS59" s="4">
        <v>90</v>
      </c>
      <c r="AT59" s="4">
        <v>1</v>
      </c>
      <c r="AU59" s="12" t="b">
        <v>0</v>
      </c>
      <c r="AV59" s="12" t="b">
        <v>0</v>
      </c>
      <c r="AW59" s="4">
        <v>1</v>
      </c>
      <c r="AX59" s="12" t="b">
        <v>1</v>
      </c>
      <c r="AY59" s="12" t="b">
        <v>1</v>
      </c>
      <c r="AZ59" s="4">
        <v>100</v>
      </c>
      <c r="BA59" s="4">
        <v>50</v>
      </c>
      <c r="BB59" s="4">
        <v>1140</v>
      </c>
      <c r="BC59" s="4">
        <v>1</v>
      </c>
      <c r="BD59" s="4">
        <v>0</v>
      </c>
      <c r="BE59" s="4">
        <v>0</v>
      </c>
      <c r="BF59" s="4">
        <v>0</v>
      </c>
      <c r="BG59" s="4">
        <v>1</v>
      </c>
      <c r="BH59" s="4">
        <v>1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1</v>
      </c>
      <c r="BO59" s="4">
        <v>0</v>
      </c>
      <c r="BP59" s="4" t="s">
        <v>141</v>
      </c>
      <c r="BQ59" s="4" t="s">
        <v>141</v>
      </c>
      <c r="BR59" s="4" t="s">
        <v>141</v>
      </c>
      <c r="BS59" s="4" t="s">
        <v>141</v>
      </c>
      <c r="BT59" s="4">
        <v>58</v>
      </c>
      <c r="BU59" s="4" t="b">
        <v>1</v>
      </c>
      <c r="BV59" s="4"/>
      <c r="BW59" s="4" t="s">
        <v>638</v>
      </c>
      <c r="BX59" s="1"/>
      <c r="BY59" s="1"/>
      <c r="BZ59" s="1"/>
      <c r="CA59" s="1" t="s">
        <v>854</v>
      </c>
      <c r="CB59" s="3">
        <v>10000</v>
      </c>
      <c r="CC59" s="3">
        <v>11000</v>
      </c>
      <c r="CD59" s="3">
        <v>13000</v>
      </c>
      <c r="CE59" s="3">
        <v>16000</v>
      </c>
      <c r="CF59" s="3">
        <v>20000</v>
      </c>
      <c r="CG59" s="1">
        <f t="shared" si="0"/>
        <v>0</v>
      </c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</row>
    <row r="60" spans="1:104" x14ac:dyDescent="0.25">
      <c r="A60" s="4" t="s">
        <v>46</v>
      </c>
      <c r="B60" s="4" t="s">
        <v>164</v>
      </c>
      <c r="C60" s="4" t="s">
        <v>141</v>
      </c>
      <c r="D60" s="4" t="s">
        <v>141</v>
      </c>
      <c r="E60" s="4" t="s">
        <v>141</v>
      </c>
      <c r="F60" s="12" t="b">
        <v>1</v>
      </c>
      <c r="G60" s="4" t="s">
        <v>360</v>
      </c>
      <c r="H60" s="4" t="s">
        <v>164</v>
      </c>
      <c r="I60" s="4">
        <v>6</v>
      </c>
      <c r="J60" s="1"/>
      <c r="K60" s="4" t="s">
        <v>639</v>
      </c>
      <c r="L60" s="4">
        <v>1</v>
      </c>
      <c r="M60" s="4" t="s">
        <v>691</v>
      </c>
      <c r="N60" s="4" t="s">
        <v>620</v>
      </c>
      <c r="O60" s="4" t="s">
        <v>621</v>
      </c>
      <c r="P60" s="4" t="s">
        <v>622</v>
      </c>
      <c r="Q60" s="4" t="s">
        <v>623</v>
      </c>
      <c r="R60" s="12" t="b">
        <v>0</v>
      </c>
      <c r="S60" s="4">
        <v>60</v>
      </c>
      <c r="T60" s="4">
        <v>80</v>
      </c>
      <c r="U60" s="4">
        <v>80</v>
      </c>
      <c r="V60" s="4">
        <v>60</v>
      </c>
      <c r="W60" s="4">
        <v>100</v>
      </c>
      <c r="X60" s="4">
        <v>100</v>
      </c>
      <c r="Y60" s="4">
        <v>1.3</v>
      </c>
      <c r="Z60" s="4">
        <v>1.1000000000000001</v>
      </c>
      <c r="AA60" s="4">
        <v>1</v>
      </c>
      <c r="AB60" s="4">
        <v>1120</v>
      </c>
      <c r="AC60" s="4" t="s">
        <v>641</v>
      </c>
      <c r="AD60" s="4" t="s">
        <v>141</v>
      </c>
      <c r="AE60" s="4">
        <v>70</v>
      </c>
      <c r="AF60" s="4">
        <v>105</v>
      </c>
      <c r="AG60" s="4">
        <v>300</v>
      </c>
      <c r="AH60" s="4">
        <v>400</v>
      </c>
      <c r="AI60" s="4">
        <v>202</v>
      </c>
      <c r="AJ60" s="12" t="b">
        <v>0</v>
      </c>
      <c r="AK60" s="12" t="b">
        <v>0</v>
      </c>
      <c r="AL60" s="4" t="s">
        <v>642</v>
      </c>
      <c r="AM60" s="12" t="b">
        <v>0</v>
      </c>
      <c r="AN60" s="12" t="b">
        <v>0</v>
      </c>
      <c r="AO60" s="4">
        <v>150</v>
      </c>
      <c r="AP60" s="4">
        <v>1</v>
      </c>
      <c r="AQ60" s="4">
        <v>2</v>
      </c>
      <c r="AR60" s="4">
        <v>25</v>
      </c>
      <c r="AS60" s="4">
        <v>90</v>
      </c>
      <c r="AT60" s="4">
        <v>1</v>
      </c>
      <c r="AU60" s="12" t="b">
        <v>1</v>
      </c>
      <c r="AV60" s="12" t="b">
        <v>0</v>
      </c>
      <c r="AW60" s="4">
        <v>0</v>
      </c>
      <c r="AX60" s="12" t="b">
        <v>0</v>
      </c>
      <c r="AY60" s="12" t="b">
        <v>1</v>
      </c>
      <c r="AZ60" s="4">
        <v>100</v>
      </c>
      <c r="BA60" s="4">
        <v>50</v>
      </c>
      <c r="BB60" s="4">
        <v>1330</v>
      </c>
      <c r="BC60" s="4">
        <v>0</v>
      </c>
      <c r="BD60" s="4">
        <v>1</v>
      </c>
      <c r="BE60" s="4">
        <v>0</v>
      </c>
      <c r="BF60" s="4">
        <v>0</v>
      </c>
      <c r="BG60" s="4">
        <v>1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1</v>
      </c>
      <c r="BO60" s="4">
        <v>0</v>
      </c>
      <c r="BP60" s="4" t="s">
        <v>141</v>
      </c>
      <c r="BQ60" s="4" t="s">
        <v>141</v>
      </c>
      <c r="BR60" s="4" t="s">
        <v>141</v>
      </c>
      <c r="BS60" s="4" t="s">
        <v>141</v>
      </c>
      <c r="BT60" s="4">
        <v>59</v>
      </c>
      <c r="BU60" s="4" t="b">
        <v>0</v>
      </c>
      <c r="BV60" s="4"/>
      <c r="BW60" s="1"/>
      <c r="BX60" s="1"/>
      <c r="BY60" s="1"/>
      <c r="BZ60" s="1"/>
      <c r="CA60" s="1" t="s">
        <v>855</v>
      </c>
      <c r="CB60" s="3">
        <v>1</v>
      </c>
      <c r="CC60" s="3">
        <v>1.1000000000000001</v>
      </c>
      <c r="CD60" s="3">
        <v>1.3</v>
      </c>
      <c r="CE60" s="3">
        <v>1.6</v>
      </c>
      <c r="CF60" s="3">
        <v>2</v>
      </c>
      <c r="CG60" s="1">
        <f t="shared" si="0"/>
        <v>0</v>
      </c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</row>
    <row r="61" spans="1:104" x14ac:dyDescent="0.25">
      <c r="A61" s="4" t="s">
        <v>130</v>
      </c>
      <c r="B61" s="4" t="s">
        <v>243</v>
      </c>
      <c r="C61" s="4" t="s">
        <v>141</v>
      </c>
      <c r="D61" s="4" t="s">
        <v>141</v>
      </c>
      <c r="E61" s="4" t="s">
        <v>141</v>
      </c>
      <c r="F61" s="12" t="b">
        <v>1</v>
      </c>
      <c r="G61" s="4" t="s">
        <v>318</v>
      </c>
      <c r="H61" s="4" t="s">
        <v>243</v>
      </c>
      <c r="I61" s="4">
        <v>71</v>
      </c>
      <c r="J61" s="1"/>
      <c r="K61" s="4" t="s">
        <v>670</v>
      </c>
      <c r="L61" s="4">
        <v>4</v>
      </c>
      <c r="M61" s="4" t="s">
        <v>634</v>
      </c>
      <c r="N61" s="4" t="s">
        <v>635</v>
      </c>
      <c r="O61" s="4" t="s">
        <v>667</v>
      </c>
      <c r="P61" s="4" t="s">
        <v>622</v>
      </c>
      <c r="Q61" s="4" t="s">
        <v>623</v>
      </c>
      <c r="R61" s="12" t="b">
        <v>0</v>
      </c>
      <c r="S61" s="4">
        <v>90</v>
      </c>
      <c r="T61" s="4">
        <v>100</v>
      </c>
      <c r="U61" s="4">
        <v>115</v>
      </c>
      <c r="V61" s="4">
        <v>90</v>
      </c>
      <c r="W61" s="4">
        <v>100</v>
      </c>
      <c r="X61" s="4">
        <v>100</v>
      </c>
      <c r="Y61" s="4">
        <v>1</v>
      </c>
      <c r="Z61" s="4">
        <v>1</v>
      </c>
      <c r="AA61" s="4">
        <v>1</v>
      </c>
      <c r="AB61" s="4">
        <v>4360</v>
      </c>
      <c r="AC61" s="4" t="s">
        <v>624</v>
      </c>
      <c r="AD61" s="4" t="s">
        <v>141</v>
      </c>
      <c r="AE61" s="4">
        <v>100</v>
      </c>
      <c r="AF61" s="4">
        <v>350</v>
      </c>
      <c r="AG61" s="4">
        <v>700</v>
      </c>
      <c r="AH61" s="4">
        <v>850</v>
      </c>
      <c r="AI61" s="4">
        <v>475</v>
      </c>
      <c r="AJ61" s="12" t="b">
        <v>0</v>
      </c>
      <c r="AK61" s="12" t="b">
        <v>0</v>
      </c>
      <c r="AL61" s="4" t="s">
        <v>625</v>
      </c>
      <c r="AM61" s="12" t="b">
        <v>0</v>
      </c>
      <c r="AN61" s="12" t="b">
        <v>0</v>
      </c>
      <c r="AO61" s="4">
        <v>400</v>
      </c>
      <c r="AP61" s="4">
        <v>1</v>
      </c>
      <c r="AQ61" s="4">
        <v>6</v>
      </c>
      <c r="AR61" s="4">
        <v>25</v>
      </c>
      <c r="AS61" s="4">
        <v>90</v>
      </c>
      <c r="AT61" s="4">
        <v>1</v>
      </c>
      <c r="AU61" s="12" t="b">
        <v>0</v>
      </c>
      <c r="AV61" s="12" t="b">
        <v>1</v>
      </c>
      <c r="AW61" s="4">
        <v>5</v>
      </c>
      <c r="AX61" s="12" t="b">
        <v>1</v>
      </c>
      <c r="AY61" s="12" t="b">
        <v>1</v>
      </c>
      <c r="AZ61" s="4">
        <v>150</v>
      </c>
      <c r="BA61" s="4">
        <v>50</v>
      </c>
      <c r="BB61" s="4">
        <v>660</v>
      </c>
      <c r="BC61" s="4">
        <v>1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3</v>
      </c>
      <c r="BO61" s="4">
        <v>0</v>
      </c>
      <c r="BP61" s="4" t="s">
        <v>141</v>
      </c>
      <c r="BQ61" s="4" t="s">
        <v>141</v>
      </c>
      <c r="BR61" s="4" t="s">
        <v>141</v>
      </c>
      <c r="BS61" s="4" t="s">
        <v>141</v>
      </c>
      <c r="BT61" s="4">
        <v>60</v>
      </c>
      <c r="BU61" s="4" t="b">
        <v>0</v>
      </c>
      <c r="BV61" s="4"/>
      <c r="BW61" s="1"/>
      <c r="BX61" s="3">
        <v>21</v>
      </c>
      <c r="BY61" s="1" t="s">
        <v>856</v>
      </c>
      <c r="BZ61" s="1" t="s">
        <v>652</v>
      </c>
      <c r="CA61" s="1"/>
      <c r="CB61" s="1"/>
      <c r="CC61" s="1"/>
      <c r="CD61" s="1"/>
      <c r="CE61" s="1"/>
      <c r="CF61" s="1"/>
      <c r="CG61" s="9" t="b">
        <f t="shared" si="0"/>
        <v>1</v>
      </c>
      <c r="CH61" s="1" t="s">
        <v>791</v>
      </c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 t="s">
        <v>857</v>
      </c>
      <c r="CW61" s="1" t="s">
        <v>858</v>
      </c>
      <c r="CX61" s="1" t="s">
        <v>859</v>
      </c>
      <c r="CY61" s="1" t="s">
        <v>860</v>
      </c>
      <c r="CZ61" s="1" t="s">
        <v>861</v>
      </c>
    </row>
    <row r="62" spans="1:104" x14ac:dyDescent="0.25">
      <c r="A62" s="4" t="s">
        <v>131</v>
      </c>
      <c r="B62" s="4" t="s">
        <v>244</v>
      </c>
      <c r="C62" s="4" t="s">
        <v>141</v>
      </c>
      <c r="D62" s="4" t="s">
        <v>141</v>
      </c>
      <c r="E62" s="4" t="s">
        <v>141</v>
      </c>
      <c r="F62" s="12" t="b">
        <v>1</v>
      </c>
      <c r="G62" s="4" t="s">
        <v>406</v>
      </c>
      <c r="H62" s="4" t="s">
        <v>244</v>
      </c>
      <c r="I62" s="4">
        <v>71</v>
      </c>
      <c r="J62" s="4" t="s">
        <v>638</v>
      </c>
      <c r="K62" s="4" t="s">
        <v>670</v>
      </c>
      <c r="L62" s="4">
        <v>5</v>
      </c>
      <c r="M62" s="4" t="s">
        <v>648</v>
      </c>
      <c r="N62" s="4" t="s">
        <v>635</v>
      </c>
      <c r="O62" s="4" t="s">
        <v>667</v>
      </c>
      <c r="P62" s="4" t="s">
        <v>622</v>
      </c>
      <c r="Q62" s="4" t="s">
        <v>623</v>
      </c>
      <c r="R62" s="12" t="b">
        <v>0</v>
      </c>
      <c r="S62" s="4">
        <v>90</v>
      </c>
      <c r="T62" s="4">
        <v>100</v>
      </c>
      <c r="U62" s="4">
        <v>120</v>
      </c>
      <c r="V62" s="4">
        <v>95</v>
      </c>
      <c r="W62" s="4">
        <v>100</v>
      </c>
      <c r="X62" s="4">
        <v>100</v>
      </c>
      <c r="Y62" s="4">
        <v>1</v>
      </c>
      <c r="Z62" s="4">
        <v>1</v>
      </c>
      <c r="AA62" s="4">
        <v>1</v>
      </c>
      <c r="AB62" s="4">
        <v>4610</v>
      </c>
      <c r="AC62" s="4" t="s">
        <v>624</v>
      </c>
      <c r="AD62" s="4" t="s">
        <v>141</v>
      </c>
      <c r="AE62" s="4">
        <v>100</v>
      </c>
      <c r="AF62" s="4">
        <v>350</v>
      </c>
      <c r="AG62" s="4">
        <v>700</v>
      </c>
      <c r="AH62" s="4">
        <v>850</v>
      </c>
      <c r="AI62" s="4">
        <v>475</v>
      </c>
      <c r="AJ62" s="12" t="b">
        <v>0</v>
      </c>
      <c r="AK62" s="12" t="b">
        <v>0</v>
      </c>
      <c r="AL62" s="4" t="s">
        <v>625</v>
      </c>
      <c r="AM62" s="12" t="b">
        <v>0</v>
      </c>
      <c r="AN62" s="12" t="b">
        <v>0</v>
      </c>
      <c r="AO62" s="4">
        <v>400</v>
      </c>
      <c r="AP62" s="4">
        <v>1</v>
      </c>
      <c r="AQ62" s="4">
        <v>6</v>
      </c>
      <c r="AR62" s="4">
        <v>25</v>
      </c>
      <c r="AS62" s="4">
        <v>90</v>
      </c>
      <c r="AT62" s="4">
        <v>1</v>
      </c>
      <c r="AU62" s="12" t="b">
        <v>0</v>
      </c>
      <c r="AV62" s="12" t="b">
        <v>1</v>
      </c>
      <c r="AW62" s="4">
        <v>5</v>
      </c>
      <c r="AX62" s="12" t="b">
        <v>1</v>
      </c>
      <c r="AY62" s="12" t="b">
        <v>1</v>
      </c>
      <c r="AZ62" s="4">
        <v>150</v>
      </c>
      <c r="BA62" s="4">
        <v>50</v>
      </c>
      <c r="BB62" s="4">
        <v>620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2</v>
      </c>
      <c r="BN62" s="4">
        <v>3</v>
      </c>
      <c r="BO62" s="4">
        <v>0</v>
      </c>
      <c r="BP62" s="4" t="s">
        <v>141</v>
      </c>
      <c r="BQ62" s="4" t="s">
        <v>141</v>
      </c>
      <c r="BR62" s="4" t="s">
        <v>141</v>
      </c>
      <c r="BS62" s="4" t="s">
        <v>141</v>
      </c>
      <c r="BT62" s="4">
        <v>61</v>
      </c>
      <c r="BU62" s="4" t="b">
        <v>1</v>
      </c>
      <c r="BV62" s="4"/>
      <c r="BW62" s="4" t="s">
        <v>638</v>
      </c>
      <c r="BX62" s="3">
        <v>41</v>
      </c>
      <c r="BY62" s="1" t="s">
        <v>862</v>
      </c>
      <c r="BZ62" s="1" t="s">
        <v>652</v>
      </c>
      <c r="CA62" s="1"/>
      <c r="CB62" s="1"/>
      <c r="CC62" s="1"/>
      <c r="CD62" s="1"/>
      <c r="CE62" s="1"/>
      <c r="CF62" s="1"/>
      <c r="CG62" s="9" t="b">
        <f t="shared" si="0"/>
        <v>1</v>
      </c>
      <c r="CH62" s="1" t="s">
        <v>791</v>
      </c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 t="s">
        <v>857</v>
      </c>
      <c r="CW62" s="1" t="s">
        <v>858</v>
      </c>
      <c r="CX62" s="1" t="s">
        <v>859</v>
      </c>
      <c r="CY62" s="1" t="s">
        <v>860</v>
      </c>
      <c r="CZ62" s="1" t="s">
        <v>861</v>
      </c>
    </row>
    <row r="63" spans="1:104" x14ac:dyDescent="0.25">
      <c r="A63" s="4" t="s">
        <v>20</v>
      </c>
      <c r="B63" s="4" t="s">
        <v>161</v>
      </c>
      <c r="C63" s="4" t="s">
        <v>141</v>
      </c>
      <c r="D63" s="4" t="s">
        <v>141</v>
      </c>
      <c r="E63" s="4" t="s">
        <v>141</v>
      </c>
      <c r="F63" s="12" t="b">
        <v>1</v>
      </c>
      <c r="G63" s="4" t="s">
        <v>863</v>
      </c>
      <c r="H63" s="4" t="s">
        <v>161</v>
      </c>
      <c r="I63" s="4">
        <v>3</v>
      </c>
      <c r="J63" s="1"/>
      <c r="K63" s="4" t="s">
        <v>639</v>
      </c>
      <c r="L63" s="4">
        <v>1</v>
      </c>
      <c r="M63" s="4" t="s">
        <v>666</v>
      </c>
      <c r="N63" s="4" t="s">
        <v>620</v>
      </c>
      <c r="O63" s="4" t="s">
        <v>667</v>
      </c>
      <c r="P63" s="4" t="s">
        <v>622</v>
      </c>
      <c r="Q63" s="4" t="s">
        <v>623</v>
      </c>
      <c r="R63" s="12" t="b">
        <v>0</v>
      </c>
      <c r="S63" s="4">
        <v>60</v>
      </c>
      <c r="T63" s="4">
        <v>70</v>
      </c>
      <c r="U63" s="4">
        <v>60</v>
      </c>
      <c r="V63" s="4">
        <v>60</v>
      </c>
      <c r="W63" s="4">
        <v>70</v>
      </c>
      <c r="X63" s="4">
        <v>100</v>
      </c>
      <c r="Y63" s="4">
        <v>2</v>
      </c>
      <c r="Z63" s="4">
        <v>1.5</v>
      </c>
      <c r="AA63" s="4">
        <v>1</v>
      </c>
      <c r="AB63" s="4">
        <v>1000</v>
      </c>
      <c r="AC63" s="4" t="s">
        <v>752</v>
      </c>
      <c r="AD63" s="4" t="s">
        <v>141</v>
      </c>
      <c r="AE63" s="4">
        <v>50</v>
      </c>
      <c r="AF63" s="4">
        <v>50</v>
      </c>
      <c r="AG63" s="4">
        <v>375</v>
      </c>
      <c r="AH63" s="4">
        <v>550</v>
      </c>
      <c r="AI63" s="4">
        <v>212</v>
      </c>
      <c r="AJ63" s="12" t="b">
        <v>0</v>
      </c>
      <c r="AK63" s="12" t="b">
        <v>0</v>
      </c>
      <c r="AL63" s="4" t="s">
        <v>642</v>
      </c>
      <c r="AM63" s="12" t="b">
        <v>0</v>
      </c>
      <c r="AN63" s="12" t="b">
        <v>0</v>
      </c>
      <c r="AO63" s="4">
        <v>100</v>
      </c>
      <c r="AP63" s="4">
        <v>1</v>
      </c>
      <c r="AQ63" s="4">
        <v>1</v>
      </c>
      <c r="AR63" s="4">
        <v>25</v>
      </c>
      <c r="AS63" s="4">
        <v>90</v>
      </c>
      <c r="AT63" s="4">
        <v>1</v>
      </c>
      <c r="AU63" s="12" t="b">
        <v>1</v>
      </c>
      <c r="AV63" s="12" t="b">
        <v>0</v>
      </c>
      <c r="AW63" s="4">
        <v>0</v>
      </c>
      <c r="AX63" s="12" t="b">
        <v>0</v>
      </c>
      <c r="AY63" s="12" t="b">
        <v>1</v>
      </c>
      <c r="AZ63" s="4">
        <v>100</v>
      </c>
      <c r="BA63" s="4">
        <v>50</v>
      </c>
      <c r="BB63" s="4">
        <v>1500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1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1</v>
      </c>
      <c r="BP63" s="4" t="s">
        <v>141</v>
      </c>
      <c r="BQ63" s="4" t="s">
        <v>141</v>
      </c>
      <c r="BR63" s="4" t="s">
        <v>141</v>
      </c>
      <c r="BS63" s="4" t="s">
        <v>141</v>
      </c>
      <c r="BT63" s="4">
        <v>62</v>
      </c>
      <c r="BU63" s="4" t="b">
        <v>0</v>
      </c>
      <c r="BV63" s="4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>
        <f t="shared" si="0"/>
        <v>0</v>
      </c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 t="s">
        <v>864</v>
      </c>
      <c r="CW63" s="1" t="s">
        <v>865</v>
      </c>
      <c r="CX63" s="1" t="s">
        <v>866</v>
      </c>
      <c r="CY63" s="1" t="s">
        <v>867</v>
      </c>
      <c r="CZ63" s="1" t="s">
        <v>868</v>
      </c>
    </row>
    <row r="64" spans="1:104" x14ac:dyDescent="0.25">
      <c r="A64" s="4" t="s">
        <v>29</v>
      </c>
      <c r="B64" s="4" t="s">
        <v>234</v>
      </c>
      <c r="C64" s="4" t="s">
        <v>141</v>
      </c>
      <c r="D64" s="4" t="s">
        <v>141</v>
      </c>
      <c r="E64" s="4" t="s">
        <v>141</v>
      </c>
      <c r="F64" s="12" t="b">
        <v>1</v>
      </c>
      <c r="G64" s="4" t="s">
        <v>336</v>
      </c>
      <c r="H64" s="4" t="s">
        <v>234</v>
      </c>
      <c r="I64" s="4">
        <v>64</v>
      </c>
      <c r="J64" s="1"/>
      <c r="K64" s="4" t="s">
        <v>670</v>
      </c>
      <c r="L64" s="4">
        <v>6</v>
      </c>
      <c r="M64" s="4" t="s">
        <v>660</v>
      </c>
      <c r="N64" s="4" t="s">
        <v>762</v>
      </c>
      <c r="O64" s="4" t="s">
        <v>621</v>
      </c>
      <c r="P64" s="4" t="s">
        <v>622</v>
      </c>
      <c r="Q64" s="4" t="s">
        <v>623</v>
      </c>
      <c r="R64" s="12" t="b">
        <v>0</v>
      </c>
      <c r="S64" s="4">
        <v>110</v>
      </c>
      <c r="T64" s="4">
        <v>90</v>
      </c>
      <c r="U64" s="4">
        <v>85</v>
      </c>
      <c r="V64" s="4">
        <v>90</v>
      </c>
      <c r="W64" s="4">
        <v>150</v>
      </c>
      <c r="X64" s="4">
        <v>100</v>
      </c>
      <c r="Y64" s="4">
        <v>1</v>
      </c>
      <c r="Z64" s="4">
        <v>1</v>
      </c>
      <c r="AA64" s="4">
        <v>1</v>
      </c>
      <c r="AB64" s="4">
        <v>3240</v>
      </c>
      <c r="AC64" s="4" t="s">
        <v>752</v>
      </c>
      <c r="AD64" s="4" t="s">
        <v>141</v>
      </c>
      <c r="AE64" s="4">
        <v>70</v>
      </c>
      <c r="AF64" s="4">
        <v>120</v>
      </c>
      <c r="AG64" s="4">
        <v>550</v>
      </c>
      <c r="AH64" s="4">
        <v>700</v>
      </c>
      <c r="AI64" s="4">
        <v>335</v>
      </c>
      <c r="AJ64" s="12" t="b">
        <v>0</v>
      </c>
      <c r="AK64" s="12" t="b">
        <v>0</v>
      </c>
      <c r="AL64" s="4" t="s">
        <v>642</v>
      </c>
      <c r="AM64" s="12" t="b">
        <v>0</v>
      </c>
      <c r="AN64" s="12" t="b">
        <v>0</v>
      </c>
      <c r="AO64" s="4">
        <v>400</v>
      </c>
      <c r="AP64" s="4">
        <v>1</v>
      </c>
      <c r="AQ64" s="4">
        <v>6</v>
      </c>
      <c r="AR64" s="4">
        <v>25</v>
      </c>
      <c r="AS64" s="4">
        <v>90</v>
      </c>
      <c r="AT64" s="4">
        <v>1</v>
      </c>
      <c r="AU64" s="12" t="b">
        <v>0</v>
      </c>
      <c r="AV64" s="12" t="b">
        <v>0</v>
      </c>
      <c r="AW64" s="4">
        <v>5</v>
      </c>
      <c r="AX64" s="12" t="b">
        <v>0</v>
      </c>
      <c r="AY64" s="12" t="b">
        <v>1</v>
      </c>
      <c r="AZ64" s="4">
        <v>100</v>
      </c>
      <c r="BA64" s="4">
        <v>50</v>
      </c>
      <c r="BB64" s="4">
        <v>820</v>
      </c>
      <c r="BC64" s="4">
        <v>0</v>
      </c>
      <c r="BD64" s="4">
        <v>0</v>
      </c>
      <c r="BE64" s="4">
        <v>2</v>
      </c>
      <c r="BF64" s="4">
        <v>0</v>
      </c>
      <c r="BG64" s="4">
        <v>0</v>
      </c>
      <c r="BH64" s="4">
        <v>0</v>
      </c>
      <c r="BI64" s="4">
        <v>2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 t="s">
        <v>141</v>
      </c>
      <c r="BQ64" s="4" t="s">
        <v>141</v>
      </c>
      <c r="BR64" s="4" t="s">
        <v>141</v>
      </c>
      <c r="BS64" s="4" t="s">
        <v>141</v>
      </c>
      <c r="BT64" s="4">
        <v>63</v>
      </c>
      <c r="BU64" s="4" t="b">
        <v>0</v>
      </c>
      <c r="BV64" s="4"/>
      <c r="BW64" s="1"/>
      <c r="BX64" s="3">
        <v>19</v>
      </c>
      <c r="BY64" s="1" t="s">
        <v>869</v>
      </c>
      <c r="BZ64" s="1" t="s">
        <v>652</v>
      </c>
      <c r="CA64" s="1"/>
      <c r="CB64" s="1"/>
      <c r="CC64" s="1"/>
      <c r="CD64" s="1"/>
      <c r="CE64" s="1"/>
      <c r="CF64" s="1"/>
      <c r="CG64" s="9" t="b">
        <f t="shared" si="0"/>
        <v>1</v>
      </c>
      <c r="CH64" s="1" t="s">
        <v>653</v>
      </c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 t="s">
        <v>870</v>
      </c>
      <c r="CW64" s="1" t="s">
        <v>871</v>
      </c>
      <c r="CX64" s="1" t="s">
        <v>872</v>
      </c>
      <c r="CY64" s="1" t="s">
        <v>873</v>
      </c>
      <c r="CZ64" s="1" t="s">
        <v>874</v>
      </c>
    </row>
    <row r="65" spans="1:104" x14ac:dyDescent="0.25">
      <c r="A65" s="4" t="s">
        <v>30</v>
      </c>
      <c r="B65" s="4" t="s">
        <v>235</v>
      </c>
      <c r="C65" s="4" t="s">
        <v>141</v>
      </c>
      <c r="D65" s="4" t="s">
        <v>141</v>
      </c>
      <c r="E65" s="4" t="s">
        <v>141</v>
      </c>
      <c r="F65" s="12" t="b">
        <v>1</v>
      </c>
      <c r="G65" s="4" t="s">
        <v>418</v>
      </c>
      <c r="H65" s="4" t="s">
        <v>235</v>
      </c>
      <c r="I65" s="4">
        <v>64</v>
      </c>
      <c r="J65" s="4" t="s">
        <v>638</v>
      </c>
      <c r="K65" s="4" t="s">
        <v>670</v>
      </c>
      <c r="L65" s="4">
        <v>7</v>
      </c>
      <c r="M65" s="4" t="s">
        <v>687</v>
      </c>
      <c r="N65" s="4" t="s">
        <v>762</v>
      </c>
      <c r="O65" s="4" t="s">
        <v>621</v>
      </c>
      <c r="P65" s="4" t="s">
        <v>622</v>
      </c>
      <c r="Q65" s="4" t="s">
        <v>623</v>
      </c>
      <c r="R65" s="12" t="b">
        <v>0</v>
      </c>
      <c r="S65" s="4">
        <v>110</v>
      </c>
      <c r="T65" s="4">
        <v>90</v>
      </c>
      <c r="U65" s="4">
        <v>90</v>
      </c>
      <c r="V65" s="4">
        <v>90</v>
      </c>
      <c r="W65" s="4">
        <v>150</v>
      </c>
      <c r="X65" s="4">
        <v>100</v>
      </c>
      <c r="Y65" s="4">
        <v>1</v>
      </c>
      <c r="Z65" s="4">
        <v>1</v>
      </c>
      <c r="AA65" s="4">
        <v>1</v>
      </c>
      <c r="AB65" s="4">
        <v>3380</v>
      </c>
      <c r="AC65" s="4" t="s">
        <v>752</v>
      </c>
      <c r="AD65" s="4" t="s">
        <v>141</v>
      </c>
      <c r="AE65" s="4">
        <v>70</v>
      </c>
      <c r="AF65" s="4">
        <v>120</v>
      </c>
      <c r="AG65" s="4">
        <v>550</v>
      </c>
      <c r="AH65" s="4">
        <v>700</v>
      </c>
      <c r="AI65" s="4">
        <v>335</v>
      </c>
      <c r="AJ65" s="12" t="b">
        <v>0</v>
      </c>
      <c r="AK65" s="12" t="b">
        <v>0</v>
      </c>
      <c r="AL65" s="4" t="s">
        <v>642</v>
      </c>
      <c r="AM65" s="12" t="b">
        <v>0</v>
      </c>
      <c r="AN65" s="12" t="b">
        <v>0</v>
      </c>
      <c r="AO65" s="4">
        <v>400</v>
      </c>
      <c r="AP65" s="4">
        <v>1</v>
      </c>
      <c r="AQ65" s="4">
        <v>6</v>
      </c>
      <c r="AR65" s="4">
        <v>25</v>
      </c>
      <c r="AS65" s="4">
        <v>90</v>
      </c>
      <c r="AT65" s="4">
        <v>1</v>
      </c>
      <c r="AU65" s="12" t="b">
        <v>0</v>
      </c>
      <c r="AV65" s="12" t="b">
        <v>0</v>
      </c>
      <c r="AW65" s="4">
        <v>5</v>
      </c>
      <c r="AX65" s="12" t="b">
        <v>0</v>
      </c>
      <c r="AY65" s="12" t="b">
        <v>1</v>
      </c>
      <c r="AZ65" s="4">
        <v>100</v>
      </c>
      <c r="BA65" s="4">
        <v>50</v>
      </c>
      <c r="BB65" s="4">
        <v>810</v>
      </c>
      <c r="BC65" s="4">
        <v>0</v>
      </c>
      <c r="BD65" s="4">
        <v>0</v>
      </c>
      <c r="BE65" s="4">
        <v>0</v>
      </c>
      <c r="BF65" s="4">
        <v>2</v>
      </c>
      <c r="BG65" s="4">
        <v>0</v>
      </c>
      <c r="BH65" s="4">
        <v>0</v>
      </c>
      <c r="BI65" s="4">
        <v>2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 t="s">
        <v>141</v>
      </c>
      <c r="BQ65" s="4" t="s">
        <v>141</v>
      </c>
      <c r="BR65" s="4" t="s">
        <v>141</v>
      </c>
      <c r="BS65" s="4" t="s">
        <v>141</v>
      </c>
      <c r="BT65" s="4">
        <v>64</v>
      </c>
      <c r="BU65" s="4" t="b">
        <v>1</v>
      </c>
      <c r="BV65" s="4"/>
      <c r="BW65" s="4" t="s">
        <v>638</v>
      </c>
      <c r="BX65" s="3">
        <v>29</v>
      </c>
      <c r="BY65" s="1" t="s">
        <v>875</v>
      </c>
      <c r="BZ65" s="1" t="s">
        <v>652</v>
      </c>
      <c r="CA65" s="1"/>
      <c r="CB65" s="1"/>
      <c r="CC65" s="1"/>
      <c r="CD65" s="1"/>
      <c r="CE65" s="1"/>
      <c r="CF65" s="1"/>
      <c r="CG65" s="9" t="b">
        <f t="shared" si="0"/>
        <v>1</v>
      </c>
      <c r="CH65" s="1" t="s">
        <v>653</v>
      </c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 t="s">
        <v>876</v>
      </c>
      <c r="CW65" s="1" t="s">
        <v>877</v>
      </c>
      <c r="CX65" s="1" t="s">
        <v>878</v>
      </c>
      <c r="CY65" s="1" t="s">
        <v>879</v>
      </c>
      <c r="CZ65" s="1" t="s">
        <v>880</v>
      </c>
    </row>
    <row r="66" spans="1:104" x14ac:dyDescent="0.25">
      <c r="A66" s="4" t="s">
        <v>117</v>
      </c>
      <c r="B66" s="4" t="s">
        <v>165</v>
      </c>
      <c r="C66" s="4" t="s">
        <v>141</v>
      </c>
      <c r="D66" s="4" t="s">
        <v>141</v>
      </c>
      <c r="E66" s="4" t="s">
        <v>141</v>
      </c>
      <c r="F66" s="12" t="b">
        <v>1</v>
      </c>
      <c r="G66" s="4" t="s">
        <v>310</v>
      </c>
      <c r="H66" s="4" t="s">
        <v>165</v>
      </c>
      <c r="I66" s="4">
        <v>7</v>
      </c>
      <c r="J66" s="1"/>
      <c r="K66" s="4" t="s">
        <v>639</v>
      </c>
      <c r="L66" s="4">
        <v>1</v>
      </c>
      <c r="M66" s="4" t="s">
        <v>687</v>
      </c>
      <c r="N66" s="4" t="s">
        <v>620</v>
      </c>
      <c r="O66" s="4" t="s">
        <v>621</v>
      </c>
      <c r="P66" s="4" t="s">
        <v>622</v>
      </c>
      <c r="Q66" s="4" t="s">
        <v>623</v>
      </c>
      <c r="R66" s="12" t="b">
        <v>0</v>
      </c>
      <c r="S66" s="4">
        <v>60</v>
      </c>
      <c r="T66" s="4">
        <v>60</v>
      </c>
      <c r="U66" s="4">
        <v>75</v>
      </c>
      <c r="V66" s="4">
        <v>70</v>
      </c>
      <c r="W66" s="4">
        <v>80</v>
      </c>
      <c r="X66" s="4">
        <v>100</v>
      </c>
      <c r="Y66" s="4">
        <v>1.3</v>
      </c>
      <c r="Z66" s="4">
        <v>1.1000000000000001</v>
      </c>
      <c r="AA66" s="4">
        <v>1</v>
      </c>
      <c r="AB66" s="4">
        <v>1030</v>
      </c>
      <c r="AC66" s="4" t="s">
        <v>641</v>
      </c>
      <c r="AD66" s="4" t="s">
        <v>141</v>
      </c>
      <c r="AE66" s="4">
        <v>40</v>
      </c>
      <c r="AF66" s="4">
        <v>80</v>
      </c>
      <c r="AG66" s="4">
        <v>350</v>
      </c>
      <c r="AH66" s="4">
        <v>500</v>
      </c>
      <c r="AI66" s="4">
        <v>270</v>
      </c>
      <c r="AJ66" s="12" t="b">
        <v>0</v>
      </c>
      <c r="AK66" s="12" t="b">
        <v>0</v>
      </c>
      <c r="AL66" s="4" t="s">
        <v>642</v>
      </c>
      <c r="AM66" s="12" t="b">
        <v>0</v>
      </c>
      <c r="AN66" s="12" t="b">
        <v>0</v>
      </c>
      <c r="AO66" s="4">
        <v>150</v>
      </c>
      <c r="AP66" s="4">
        <v>1</v>
      </c>
      <c r="AQ66" s="4">
        <v>2</v>
      </c>
      <c r="AR66" s="4">
        <v>25</v>
      </c>
      <c r="AS66" s="4">
        <v>90</v>
      </c>
      <c r="AT66" s="4">
        <v>1</v>
      </c>
      <c r="AU66" s="12" t="b">
        <v>1</v>
      </c>
      <c r="AV66" s="12" t="b">
        <v>0</v>
      </c>
      <c r="AW66" s="4">
        <v>0</v>
      </c>
      <c r="AX66" s="12" t="b">
        <v>0</v>
      </c>
      <c r="AY66" s="12" t="b">
        <v>1</v>
      </c>
      <c r="AZ66" s="4">
        <v>100</v>
      </c>
      <c r="BA66" s="4">
        <v>50</v>
      </c>
      <c r="BB66" s="4">
        <v>1410</v>
      </c>
      <c r="BC66" s="4">
        <v>0</v>
      </c>
      <c r="BD66" s="4">
        <v>0</v>
      </c>
      <c r="BE66" s="4">
        <v>0</v>
      </c>
      <c r="BF66" s="4">
        <v>1</v>
      </c>
      <c r="BG66" s="4">
        <v>1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1</v>
      </c>
      <c r="BO66" s="4">
        <v>0</v>
      </c>
      <c r="BP66" s="4" t="s">
        <v>141</v>
      </c>
      <c r="BQ66" s="4" t="s">
        <v>141</v>
      </c>
      <c r="BR66" s="4" t="s">
        <v>141</v>
      </c>
      <c r="BS66" s="4" t="s">
        <v>141</v>
      </c>
      <c r="BT66" s="4">
        <v>65</v>
      </c>
      <c r="BU66" s="4" t="b">
        <v>0</v>
      </c>
      <c r="BV66" s="4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>
        <f t="shared" si="0"/>
        <v>0</v>
      </c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 t="s">
        <v>881</v>
      </c>
      <c r="CV66" s="1" t="s">
        <v>727</v>
      </c>
      <c r="CW66" s="1" t="s">
        <v>728</v>
      </c>
      <c r="CX66" s="1" t="s">
        <v>729</v>
      </c>
      <c r="CY66" s="1" t="s">
        <v>730</v>
      </c>
      <c r="CZ66" s="1" t="s">
        <v>731</v>
      </c>
    </row>
    <row r="67" spans="1:104" x14ac:dyDescent="0.25">
      <c r="A67" s="4" t="s">
        <v>7</v>
      </c>
      <c r="B67" s="4" t="s">
        <v>293</v>
      </c>
      <c r="C67" s="4" t="s">
        <v>141</v>
      </c>
      <c r="D67" s="4" t="s">
        <v>141</v>
      </c>
      <c r="E67" s="4" t="s">
        <v>141</v>
      </c>
      <c r="F67" s="12" t="b">
        <v>1</v>
      </c>
      <c r="G67" s="4" t="s">
        <v>341</v>
      </c>
      <c r="H67" s="4" t="s">
        <v>293</v>
      </c>
      <c r="I67" s="4">
        <v>110</v>
      </c>
      <c r="J67" s="4" t="s">
        <v>638</v>
      </c>
      <c r="K67" s="4" t="s">
        <v>670</v>
      </c>
      <c r="L67" s="4">
        <v>20</v>
      </c>
      <c r="M67" s="4" t="s">
        <v>648</v>
      </c>
      <c r="N67" s="4" t="s">
        <v>620</v>
      </c>
      <c r="O67" s="4" t="s">
        <v>640</v>
      </c>
      <c r="P67" s="4" t="s">
        <v>622</v>
      </c>
      <c r="Q67" s="4" t="s">
        <v>623</v>
      </c>
      <c r="R67" s="12" t="b">
        <v>0</v>
      </c>
      <c r="S67" s="4">
        <v>140</v>
      </c>
      <c r="T67" s="4">
        <v>100</v>
      </c>
      <c r="U67" s="4">
        <v>140</v>
      </c>
      <c r="V67" s="4">
        <v>120</v>
      </c>
      <c r="W67" s="4">
        <v>70</v>
      </c>
      <c r="X67" s="4">
        <v>100</v>
      </c>
      <c r="Y67" s="4">
        <v>1</v>
      </c>
      <c r="Z67" s="4">
        <v>1</v>
      </c>
      <c r="AA67" s="4">
        <v>1</v>
      </c>
      <c r="AB67" s="4">
        <v>8440</v>
      </c>
      <c r="AC67" s="4" t="s">
        <v>641</v>
      </c>
      <c r="AD67" s="4" t="s">
        <v>141</v>
      </c>
      <c r="AE67" s="4">
        <v>120</v>
      </c>
      <c r="AF67" s="4">
        <v>120</v>
      </c>
      <c r="AG67" s="4">
        <v>1000</v>
      </c>
      <c r="AH67" s="4">
        <v>1500</v>
      </c>
      <c r="AI67" s="4">
        <v>440</v>
      </c>
      <c r="AJ67" s="12" t="b">
        <v>0</v>
      </c>
      <c r="AK67" s="12" t="b">
        <v>0</v>
      </c>
      <c r="AL67" s="4" t="s">
        <v>882</v>
      </c>
      <c r="AM67" s="12" t="b">
        <v>0</v>
      </c>
      <c r="AN67" s="12" t="b">
        <v>0</v>
      </c>
      <c r="AO67" s="4">
        <v>475</v>
      </c>
      <c r="AP67" s="4">
        <v>1</v>
      </c>
      <c r="AQ67" s="4">
        <v>7</v>
      </c>
      <c r="AR67" s="4">
        <v>25</v>
      </c>
      <c r="AS67" s="4">
        <v>90</v>
      </c>
      <c r="AT67" s="4">
        <v>1</v>
      </c>
      <c r="AU67" s="12" t="b">
        <v>0</v>
      </c>
      <c r="AV67" s="12" t="b">
        <v>0</v>
      </c>
      <c r="AW67" s="4">
        <v>5</v>
      </c>
      <c r="AX67" s="12" t="b">
        <v>0</v>
      </c>
      <c r="AY67" s="12" t="b">
        <v>1</v>
      </c>
      <c r="AZ67" s="4">
        <v>300</v>
      </c>
      <c r="BA67" s="4">
        <v>50</v>
      </c>
      <c r="BB67" s="4">
        <v>120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4</v>
      </c>
      <c r="BN67" s="4">
        <v>0</v>
      </c>
      <c r="BO67" s="4">
        <v>0</v>
      </c>
      <c r="BP67" s="4" t="s">
        <v>883</v>
      </c>
      <c r="BQ67" s="4" t="s">
        <v>884</v>
      </c>
      <c r="BR67" s="4" t="s">
        <v>141</v>
      </c>
      <c r="BS67" s="4" t="s">
        <v>141</v>
      </c>
      <c r="BT67" s="4">
        <v>66</v>
      </c>
      <c r="BU67" s="4" t="b">
        <v>1</v>
      </c>
      <c r="BV67" s="4"/>
      <c r="BW67" s="1"/>
      <c r="BX67" s="3">
        <v>48</v>
      </c>
      <c r="BY67" s="1" t="s">
        <v>885</v>
      </c>
      <c r="BZ67" s="1" t="s">
        <v>652</v>
      </c>
      <c r="CA67" s="1"/>
      <c r="CB67" s="1"/>
      <c r="CC67" s="1"/>
      <c r="CD67" s="1"/>
      <c r="CE67" s="1"/>
      <c r="CF67" s="1"/>
      <c r="CG67" s="9" t="b">
        <f t="shared" si="0"/>
        <v>1</v>
      </c>
      <c r="CH67" s="1" t="s">
        <v>791</v>
      </c>
      <c r="CI67" s="1" t="s">
        <v>627</v>
      </c>
      <c r="CJ67" s="1" t="s">
        <v>886</v>
      </c>
      <c r="CK67" s="1" t="s">
        <v>886</v>
      </c>
      <c r="CL67" s="1" t="s">
        <v>886</v>
      </c>
      <c r="CM67" s="1" t="s">
        <v>886</v>
      </c>
      <c r="CN67" s="1" t="s">
        <v>886</v>
      </c>
      <c r="CO67" s="1"/>
      <c r="CP67" s="1"/>
      <c r="CQ67" s="1"/>
      <c r="CR67" s="1"/>
      <c r="CS67" s="1"/>
      <c r="CT67" s="1"/>
      <c r="CU67" s="1"/>
      <c r="CV67" s="1" t="s">
        <v>887</v>
      </c>
      <c r="CW67" s="1" t="s">
        <v>888</v>
      </c>
      <c r="CX67" s="1" t="s">
        <v>889</v>
      </c>
      <c r="CY67" s="1" t="s">
        <v>890</v>
      </c>
      <c r="CZ67" s="1" t="s">
        <v>891</v>
      </c>
    </row>
    <row r="68" spans="1:104" x14ac:dyDescent="0.25">
      <c r="A68" s="4" t="s">
        <v>45</v>
      </c>
      <c r="B68" s="4" t="s">
        <v>294</v>
      </c>
      <c r="C68" s="4" t="s">
        <v>141</v>
      </c>
      <c r="D68" s="4" t="s">
        <v>141</v>
      </c>
      <c r="E68" s="4" t="s">
        <v>141</v>
      </c>
      <c r="F68" s="12" t="b">
        <v>1</v>
      </c>
      <c r="G68" s="4" t="s">
        <v>422</v>
      </c>
      <c r="H68" s="4" t="s">
        <v>294</v>
      </c>
      <c r="I68" s="4">
        <v>110</v>
      </c>
      <c r="J68" s="4" t="s">
        <v>638</v>
      </c>
      <c r="K68" s="4" t="s">
        <v>670</v>
      </c>
      <c r="L68" s="4">
        <v>20</v>
      </c>
      <c r="M68" s="4" t="s">
        <v>635</v>
      </c>
      <c r="N68" s="4" t="s">
        <v>620</v>
      </c>
      <c r="O68" s="4" t="s">
        <v>640</v>
      </c>
      <c r="P68" s="4" t="s">
        <v>622</v>
      </c>
      <c r="Q68" s="4" t="s">
        <v>623</v>
      </c>
      <c r="R68" s="12" t="b">
        <v>0</v>
      </c>
      <c r="S68" s="4">
        <v>140</v>
      </c>
      <c r="T68" s="4">
        <v>100</v>
      </c>
      <c r="U68" s="4">
        <v>140</v>
      </c>
      <c r="V68" s="4">
        <v>135</v>
      </c>
      <c r="W68" s="4">
        <v>70</v>
      </c>
      <c r="X68" s="4">
        <v>100</v>
      </c>
      <c r="Y68" s="4">
        <v>1</v>
      </c>
      <c r="Z68" s="4">
        <v>1</v>
      </c>
      <c r="AA68" s="4">
        <v>1</v>
      </c>
      <c r="AB68" s="4">
        <v>8560</v>
      </c>
      <c r="AC68" s="4" t="s">
        <v>641</v>
      </c>
      <c r="AD68" s="4" t="s">
        <v>141</v>
      </c>
      <c r="AE68" s="4">
        <v>120</v>
      </c>
      <c r="AF68" s="4">
        <v>120</v>
      </c>
      <c r="AG68" s="4">
        <v>1000</v>
      </c>
      <c r="AH68" s="4">
        <v>1500</v>
      </c>
      <c r="AI68" s="4">
        <v>440</v>
      </c>
      <c r="AJ68" s="12" t="b">
        <v>0</v>
      </c>
      <c r="AK68" s="12" t="b">
        <v>0</v>
      </c>
      <c r="AL68" s="4" t="s">
        <v>882</v>
      </c>
      <c r="AM68" s="12" t="b">
        <v>0</v>
      </c>
      <c r="AN68" s="12" t="b">
        <v>0</v>
      </c>
      <c r="AO68" s="4">
        <v>475</v>
      </c>
      <c r="AP68" s="4">
        <v>1</v>
      </c>
      <c r="AQ68" s="4">
        <v>7</v>
      </c>
      <c r="AR68" s="4">
        <v>25</v>
      </c>
      <c r="AS68" s="4">
        <v>90</v>
      </c>
      <c r="AT68" s="4">
        <v>1</v>
      </c>
      <c r="AU68" s="12" t="b">
        <v>0</v>
      </c>
      <c r="AV68" s="12" t="b">
        <v>1</v>
      </c>
      <c r="AW68" s="4">
        <v>5</v>
      </c>
      <c r="AX68" s="12" t="b">
        <v>0</v>
      </c>
      <c r="AY68" s="12" t="b">
        <v>1</v>
      </c>
      <c r="AZ68" s="4">
        <v>300</v>
      </c>
      <c r="BA68" s="4">
        <v>50</v>
      </c>
      <c r="BB68" s="4">
        <v>100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4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 t="s">
        <v>883</v>
      </c>
      <c r="BQ68" s="4" t="s">
        <v>141</v>
      </c>
      <c r="BR68" s="4" t="s">
        <v>141</v>
      </c>
      <c r="BS68" s="4" t="s">
        <v>141</v>
      </c>
      <c r="BT68" s="4">
        <v>67</v>
      </c>
      <c r="BU68" s="4" t="b">
        <v>1</v>
      </c>
      <c r="BV68" s="4"/>
      <c r="BW68" s="4" t="s">
        <v>638</v>
      </c>
      <c r="BX68" s="3">
        <v>48</v>
      </c>
      <c r="BY68" s="1" t="s">
        <v>892</v>
      </c>
      <c r="BZ68" s="1" t="s">
        <v>652</v>
      </c>
      <c r="CA68" s="1"/>
      <c r="CB68" s="1"/>
      <c r="CC68" s="1"/>
      <c r="CD68" s="1"/>
      <c r="CE68" s="1"/>
      <c r="CF68" s="1"/>
      <c r="CG68" s="9" t="b">
        <f t="shared" si="0"/>
        <v>1</v>
      </c>
      <c r="CH68" s="1" t="s">
        <v>791</v>
      </c>
      <c r="CI68" s="1" t="s">
        <v>627</v>
      </c>
      <c r="CJ68" s="1" t="s">
        <v>789</v>
      </c>
      <c r="CK68" s="1" t="s">
        <v>789</v>
      </c>
      <c r="CL68" s="1" t="s">
        <v>789</v>
      </c>
      <c r="CM68" s="1" t="s">
        <v>789</v>
      </c>
      <c r="CN68" s="1" t="s">
        <v>789</v>
      </c>
      <c r="CO68" s="1"/>
      <c r="CP68" s="1"/>
      <c r="CQ68" s="1"/>
      <c r="CR68" s="1"/>
      <c r="CS68" s="1"/>
      <c r="CT68" s="1"/>
      <c r="CU68" s="1"/>
      <c r="CV68" s="1" t="s">
        <v>893</v>
      </c>
      <c r="CW68" s="1" t="s">
        <v>894</v>
      </c>
      <c r="CX68" s="1" t="s">
        <v>895</v>
      </c>
      <c r="CY68" s="1" t="s">
        <v>896</v>
      </c>
      <c r="CZ68" s="1" t="s">
        <v>897</v>
      </c>
    </row>
    <row r="69" spans="1:104" x14ac:dyDescent="0.25">
      <c r="A69" s="4" t="s">
        <v>84</v>
      </c>
      <c r="B69" s="4" t="s">
        <v>270</v>
      </c>
      <c r="C69" s="4" t="s">
        <v>141</v>
      </c>
      <c r="D69" s="4" t="s">
        <v>141</v>
      </c>
      <c r="E69" s="4" t="s">
        <v>141</v>
      </c>
      <c r="F69" s="12" t="b">
        <v>1</v>
      </c>
      <c r="G69" s="4" t="s">
        <v>330</v>
      </c>
      <c r="H69" s="4" t="s">
        <v>270</v>
      </c>
      <c r="I69" s="4">
        <v>90</v>
      </c>
      <c r="J69" s="1"/>
      <c r="K69" s="4" t="s">
        <v>761</v>
      </c>
      <c r="L69" s="4">
        <v>8</v>
      </c>
      <c r="M69" s="4" t="s">
        <v>660</v>
      </c>
      <c r="N69" s="4" t="s">
        <v>620</v>
      </c>
      <c r="O69" s="4" t="s">
        <v>640</v>
      </c>
      <c r="P69" s="4" t="s">
        <v>622</v>
      </c>
      <c r="Q69" s="4" t="s">
        <v>623</v>
      </c>
      <c r="R69" s="12" t="b">
        <v>0</v>
      </c>
      <c r="S69" s="4">
        <v>150</v>
      </c>
      <c r="T69" s="4">
        <v>100</v>
      </c>
      <c r="U69" s="4">
        <v>85</v>
      </c>
      <c r="V69" s="4">
        <v>90</v>
      </c>
      <c r="W69" s="4">
        <v>30</v>
      </c>
      <c r="X69" s="4">
        <v>100</v>
      </c>
      <c r="Y69" s="4">
        <v>1</v>
      </c>
      <c r="Z69" s="4">
        <v>1</v>
      </c>
      <c r="AA69" s="4">
        <v>1</v>
      </c>
      <c r="AB69" s="4">
        <v>9450</v>
      </c>
      <c r="AC69" s="4" t="s">
        <v>713</v>
      </c>
      <c r="AD69" s="4" t="s">
        <v>141</v>
      </c>
      <c r="AE69" s="4">
        <v>100</v>
      </c>
      <c r="AF69" s="4">
        <v>135</v>
      </c>
      <c r="AG69" s="4">
        <v>430</v>
      </c>
      <c r="AH69" s="4">
        <v>600</v>
      </c>
      <c r="AI69" s="4">
        <v>282</v>
      </c>
      <c r="AJ69" s="12" t="b">
        <v>0</v>
      </c>
      <c r="AK69" s="12" t="b">
        <v>0</v>
      </c>
      <c r="AL69" s="4" t="s">
        <v>625</v>
      </c>
      <c r="AM69" s="12" t="b">
        <v>0</v>
      </c>
      <c r="AN69" s="12" t="b">
        <v>0</v>
      </c>
      <c r="AO69" s="4">
        <v>525</v>
      </c>
      <c r="AP69" s="4">
        <v>1</v>
      </c>
      <c r="AQ69" s="4">
        <v>8</v>
      </c>
      <c r="AR69" s="4">
        <v>25</v>
      </c>
      <c r="AS69" s="4">
        <v>90</v>
      </c>
      <c r="AT69" s="4">
        <v>1</v>
      </c>
      <c r="AU69" s="12" t="b">
        <v>0</v>
      </c>
      <c r="AV69" s="12" t="b">
        <v>0</v>
      </c>
      <c r="AW69" s="4">
        <v>5</v>
      </c>
      <c r="AX69" s="12" t="b">
        <v>0</v>
      </c>
      <c r="AY69" s="12" t="b">
        <v>1</v>
      </c>
      <c r="AZ69" s="4">
        <v>100</v>
      </c>
      <c r="BA69" s="4">
        <v>50</v>
      </c>
      <c r="BB69" s="4">
        <v>300</v>
      </c>
      <c r="BC69" s="4">
        <v>0</v>
      </c>
      <c r="BD69" s="4">
        <v>0</v>
      </c>
      <c r="BE69" s="4">
        <v>2</v>
      </c>
      <c r="BF69" s="4">
        <v>0</v>
      </c>
      <c r="BG69" s="4">
        <v>0</v>
      </c>
      <c r="BH69" s="4">
        <v>0</v>
      </c>
      <c r="BI69" s="4">
        <v>2</v>
      </c>
      <c r="BJ69" s="4">
        <v>2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 t="s">
        <v>141</v>
      </c>
      <c r="BQ69" s="4" t="s">
        <v>141</v>
      </c>
      <c r="BR69" s="4" t="s">
        <v>141</v>
      </c>
      <c r="BS69" s="4" t="s">
        <v>141</v>
      </c>
      <c r="BT69" s="4">
        <v>68</v>
      </c>
      <c r="BU69" s="4" t="b">
        <v>0</v>
      </c>
      <c r="BV69" s="4"/>
      <c r="BW69" s="1"/>
      <c r="BX69" s="3">
        <v>28</v>
      </c>
      <c r="BY69" s="1" t="s">
        <v>898</v>
      </c>
      <c r="BZ69" s="1" t="s">
        <v>652</v>
      </c>
      <c r="CA69" s="1"/>
      <c r="CB69" s="1"/>
      <c r="CC69" s="1"/>
      <c r="CD69" s="1"/>
      <c r="CE69" s="1"/>
      <c r="CF69" s="1"/>
      <c r="CG69" s="9" t="b">
        <f t="shared" si="0"/>
        <v>1</v>
      </c>
      <c r="CH69" s="1" t="s">
        <v>653</v>
      </c>
      <c r="CI69" s="1" t="s">
        <v>627</v>
      </c>
      <c r="CJ69" s="1" t="s">
        <v>672</v>
      </c>
      <c r="CK69" s="1" t="s">
        <v>673</v>
      </c>
      <c r="CL69" s="1" t="s">
        <v>674</v>
      </c>
      <c r="CM69" s="1" t="s">
        <v>675</v>
      </c>
      <c r="CN69" s="1" t="s">
        <v>676</v>
      </c>
      <c r="CO69" s="1"/>
      <c r="CP69" s="1"/>
      <c r="CQ69" s="1"/>
      <c r="CR69" s="1"/>
      <c r="CS69" s="1"/>
      <c r="CT69" s="1"/>
      <c r="CU69" s="1" t="s">
        <v>627</v>
      </c>
      <c r="CV69" s="1" t="s">
        <v>654</v>
      </c>
      <c r="CW69" s="1" t="s">
        <v>655</v>
      </c>
      <c r="CX69" s="1" t="s">
        <v>656</v>
      </c>
      <c r="CY69" s="1" t="s">
        <v>657</v>
      </c>
      <c r="CZ69" s="1" t="s">
        <v>658</v>
      </c>
    </row>
    <row r="70" spans="1:104" x14ac:dyDescent="0.25">
      <c r="A70" s="4" t="s">
        <v>85</v>
      </c>
      <c r="B70" s="4" t="s">
        <v>271</v>
      </c>
      <c r="C70" s="4" t="s">
        <v>141</v>
      </c>
      <c r="D70" s="4" t="s">
        <v>141</v>
      </c>
      <c r="E70" s="4" t="s">
        <v>141</v>
      </c>
      <c r="F70" s="12" t="b">
        <v>1</v>
      </c>
      <c r="G70" s="4" t="s">
        <v>414</v>
      </c>
      <c r="H70" s="4" t="s">
        <v>271</v>
      </c>
      <c r="I70" s="4">
        <v>90</v>
      </c>
      <c r="J70" s="4" t="s">
        <v>638</v>
      </c>
      <c r="K70" s="4" t="s">
        <v>761</v>
      </c>
      <c r="L70" s="4">
        <v>9</v>
      </c>
      <c r="M70" s="4" t="s">
        <v>648</v>
      </c>
      <c r="N70" s="4" t="s">
        <v>620</v>
      </c>
      <c r="O70" s="4" t="s">
        <v>640</v>
      </c>
      <c r="P70" s="4" t="s">
        <v>622</v>
      </c>
      <c r="Q70" s="4" t="s">
        <v>623</v>
      </c>
      <c r="R70" s="12" t="b">
        <v>0</v>
      </c>
      <c r="S70" s="4">
        <v>150</v>
      </c>
      <c r="T70" s="4">
        <v>100</v>
      </c>
      <c r="U70" s="4">
        <v>85</v>
      </c>
      <c r="V70" s="4">
        <v>90</v>
      </c>
      <c r="W70" s="4">
        <v>30</v>
      </c>
      <c r="X70" s="4">
        <v>100</v>
      </c>
      <c r="Y70" s="4">
        <v>1</v>
      </c>
      <c r="Z70" s="4">
        <v>1</v>
      </c>
      <c r="AA70" s="4">
        <v>1</v>
      </c>
      <c r="AB70" s="4">
        <v>9580</v>
      </c>
      <c r="AC70" s="4" t="s">
        <v>713</v>
      </c>
      <c r="AD70" s="4" t="s">
        <v>141</v>
      </c>
      <c r="AE70" s="4">
        <v>100</v>
      </c>
      <c r="AF70" s="4">
        <v>135</v>
      </c>
      <c r="AG70" s="4">
        <v>430</v>
      </c>
      <c r="AH70" s="4">
        <v>600</v>
      </c>
      <c r="AI70" s="4">
        <v>282</v>
      </c>
      <c r="AJ70" s="12" t="b">
        <v>0</v>
      </c>
      <c r="AK70" s="12" t="b">
        <v>0</v>
      </c>
      <c r="AL70" s="4" t="s">
        <v>625</v>
      </c>
      <c r="AM70" s="12" t="b">
        <v>0</v>
      </c>
      <c r="AN70" s="12" t="b">
        <v>0</v>
      </c>
      <c r="AO70" s="4">
        <v>525</v>
      </c>
      <c r="AP70" s="4">
        <v>1</v>
      </c>
      <c r="AQ70" s="4">
        <v>8</v>
      </c>
      <c r="AR70" s="4">
        <v>25</v>
      </c>
      <c r="AS70" s="4">
        <v>90</v>
      </c>
      <c r="AT70" s="4">
        <v>1</v>
      </c>
      <c r="AU70" s="12" t="b">
        <v>0</v>
      </c>
      <c r="AV70" s="12" t="b">
        <v>0</v>
      </c>
      <c r="AW70" s="4">
        <v>5</v>
      </c>
      <c r="AX70" s="12" t="b">
        <v>0</v>
      </c>
      <c r="AY70" s="12" t="b">
        <v>1</v>
      </c>
      <c r="AZ70" s="4">
        <v>100</v>
      </c>
      <c r="BA70" s="4">
        <v>50</v>
      </c>
      <c r="BB70" s="4">
        <v>290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2</v>
      </c>
      <c r="BJ70" s="4">
        <v>2</v>
      </c>
      <c r="BK70" s="4">
        <v>0</v>
      </c>
      <c r="BL70" s="4">
        <v>0</v>
      </c>
      <c r="BM70" s="4">
        <v>2</v>
      </c>
      <c r="BN70" s="4">
        <v>0</v>
      </c>
      <c r="BO70" s="4">
        <v>0</v>
      </c>
      <c r="BP70" s="4" t="s">
        <v>141</v>
      </c>
      <c r="BQ70" s="4" t="s">
        <v>141</v>
      </c>
      <c r="BR70" s="4" t="s">
        <v>141</v>
      </c>
      <c r="BS70" s="4" t="s">
        <v>141</v>
      </c>
      <c r="BT70" s="4">
        <v>69</v>
      </c>
      <c r="BU70" s="4" t="b">
        <v>1</v>
      </c>
      <c r="BV70" s="4"/>
      <c r="BW70" s="4" t="s">
        <v>638</v>
      </c>
      <c r="BX70" s="3">
        <v>45</v>
      </c>
      <c r="BY70" s="1" t="s">
        <v>899</v>
      </c>
      <c r="BZ70" s="1" t="s">
        <v>652</v>
      </c>
      <c r="CA70" s="1"/>
      <c r="CB70" s="1"/>
      <c r="CC70" s="1"/>
      <c r="CD70" s="1"/>
      <c r="CE70" s="1"/>
      <c r="CF70" s="1"/>
      <c r="CG70" s="9" t="b">
        <f t="shared" si="0"/>
        <v>1</v>
      </c>
      <c r="CH70" s="1" t="s">
        <v>653</v>
      </c>
      <c r="CI70" s="1" t="s">
        <v>627</v>
      </c>
      <c r="CJ70" s="1" t="s">
        <v>672</v>
      </c>
      <c r="CK70" s="1" t="s">
        <v>673</v>
      </c>
      <c r="CL70" s="1" t="s">
        <v>674</v>
      </c>
      <c r="CM70" s="1" t="s">
        <v>675</v>
      </c>
      <c r="CN70" s="1" t="s">
        <v>676</v>
      </c>
      <c r="CO70" s="1"/>
      <c r="CP70" s="1"/>
      <c r="CQ70" s="1"/>
      <c r="CR70" s="1"/>
      <c r="CS70" s="1"/>
      <c r="CT70" s="1"/>
      <c r="CU70" s="1" t="s">
        <v>627</v>
      </c>
      <c r="CV70" s="1" t="s">
        <v>654</v>
      </c>
      <c r="CW70" s="1" t="s">
        <v>655</v>
      </c>
      <c r="CX70" s="1" t="s">
        <v>656</v>
      </c>
      <c r="CY70" s="1" t="s">
        <v>657</v>
      </c>
      <c r="CZ70" s="1" t="s">
        <v>658</v>
      </c>
    </row>
    <row r="71" spans="1:104" x14ac:dyDescent="0.25">
      <c r="A71" s="4" t="s">
        <v>39</v>
      </c>
      <c r="B71" s="4" t="s">
        <v>276</v>
      </c>
      <c r="C71" s="4" t="s">
        <v>141</v>
      </c>
      <c r="D71" s="4" t="s">
        <v>141</v>
      </c>
      <c r="E71" s="4" t="s">
        <v>141</v>
      </c>
      <c r="F71" s="12" t="b">
        <v>1</v>
      </c>
      <c r="G71" s="4" t="s">
        <v>354</v>
      </c>
      <c r="H71" s="4" t="s">
        <v>276</v>
      </c>
      <c r="I71" s="4">
        <v>94</v>
      </c>
      <c r="J71" s="1"/>
      <c r="K71" s="4" t="s">
        <v>618</v>
      </c>
      <c r="L71" s="4">
        <v>6</v>
      </c>
      <c r="M71" s="4" t="s">
        <v>635</v>
      </c>
      <c r="N71" s="4" t="s">
        <v>620</v>
      </c>
      <c r="O71" s="4" t="s">
        <v>621</v>
      </c>
      <c r="P71" s="4" t="s">
        <v>622</v>
      </c>
      <c r="Q71" s="4" t="s">
        <v>623</v>
      </c>
      <c r="R71" s="12" t="b">
        <v>0</v>
      </c>
      <c r="S71" s="4">
        <v>100</v>
      </c>
      <c r="T71" s="4">
        <v>100</v>
      </c>
      <c r="U71" s="4">
        <v>105</v>
      </c>
      <c r="V71" s="4">
        <v>110</v>
      </c>
      <c r="W71" s="4">
        <v>110</v>
      </c>
      <c r="X71" s="4">
        <v>100</v>
      </c>
      <c r="Y71" s="4">
        <v>1</v>
      </c>
      <c r="Z71" s="4">
        <v>1</v>
      </c>
      <c r="AA71" s="4">
        <v>1</v>
      </c>
      <c r="AB71" s="4">
        <v>2100</v>
      </c>
      <c r="AC71" s="4" t="s">
        <v>624</v>
      </c>
      <c r="AD71" s="4" t="s">
        <v>141</v>
      </c>
      <c r="AE71" s="4">
        <v>60</v>
      </c>
      <c r="AF71" s="4">
        <v>100</v>
      </c>
      <c r="AG71" s="4">
        <v>550</v>
      </c>
      <c r="AH71" s="4">
        <v>700</v>
      </c>
      <c r="AI71" s="4">
        <v>325</v>
      </c>
      <c r="AJ71" s="12" t="b">
        <v>0</v>
      </c>
      <c r="AK71" s="12" t="b">
        <v>0</v>
      </c>
      <c r="AL71" s="4" t="s">
        <v>642</v>
      </c>
      <c r="AM71" s="12" t="b">
        <v>0</v>
      </c>
      <c r="AN71" s="12" t="b">
        <v>0</v>
      </c>
      <c r="AO71" s="4">
        <v>350</v>
      </c>
      <c r="AP71" s="4">
        <v>1</v>
      </c>
      <c r="AQ71" s="4">
        <v>5</v>
      </c>
      <c r="AR71" s="4">
        <v>25</v>
      </c>
      <c r="AS71" s="4">
        <v>90</v>
      </c>
      <c r="AT71" s="4">
        <v>1</v>
      </c>
      <c r="AU71" s="12" t="b">
        <v>0</v>
      </c>
      <c r="AV71" s="12" t="b">
        <v>1</v>
      </c>
      <c r="AW71" s="4">
        <v>5</v>
      </c>
      <c r="AX71" s="12" t="b">
        <v>0</v>
      </c>
      <c r="AY71" s="12" t="b">
        <v>1</v>
      </c>
      <c r="AZ71" s="4">
        <v>100</v>
      </c>
      <c r="BA71" s="4">
        <v>50</v>
      </c>
      <c r="BB71" s="4">
        <v>1010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3</v>
      </c>
      <c r="BM71" s="4">
        <v>0</v>
      </c>
      <c r="BN71" s="4">
        <v>0</v>
      </c>
      <c r="BO71" s="4">
        <v>0</v>
      </c>
      <c r="BP71" s="4" t="s">
        <v>141</v>
      </c>
      <c r="BQ71" s="4" t="s">
        <v>141</v>
      </c>
      <c r="BR71" s="4" t="s">
        <v>141</v>
      </c>
      <c r="BS71" s="4" t="s">
        <v>141</v>
      </c>
      <c r="BT71" s="4">
        <v>70</v>
      </c>
      <c r="BU71" s="4" t="b">
        <v>0</v>
      </c>
      <c r="BV71" s="4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>
        <f t="shared" si="0"/>
        <v>0</v>
      </c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 t="s">
        <v>900</v>
      </c>
      <c r="CV71" s="1" t="s">
        <v>901</v>
      </c>
      <c r="CW71" s="1" t="s">
        <v>902</v>
      </c>
      <c r="CX71" s="1" t="s">
        <v>903</v>
      </c>
      <c r="CY71" s="1" t="s">
        <v>904</v>
      </c>
      <c r="CZ71" s="1" t="s">
        <v>905</v>
      </c>
    </row>
    <row r="72" spans="1:104" x14ac:dyDescent="0.25">
      <c r="A72" s="4" t="s">
        <v>14</v>
      </c>
      <c r="B72" s="4" t="s">
        <v>263</v>
      </c>
      <c r="C72" s="4" t="s">
        <v>141</v>
      </c>
      <c r="D72" s="4" t="s">
        <v>141</v>
      </c>
      <c r="E72" s="4" t="s">
        <v>141</v>
      </c>
      <c r="F72" s="12" t="b">
        <v>1</v>
      </c>
      <c r="G72" s="4" t="s">
        <v>359</v>
      </c>
      <c r="H72" s="4" t="s">
        <v>263</v>
      </c>
      <c r="I72" s="4">
        <v>86</v>
      </c>
      <c r="J72" s="1"/>
      <c r="K72" s="4" t="s">
        <v>761</v>
      </c>
      <c r="L72" s="4">
        <v>7</v>
      </c>
      <c r="M72" s="4" t="s">
        <v>660</v>
      </c>
      <c r="N72" s="4" t="s">
        <v>620</v>
      </c>
      <c r="O72" s="4" t="s">
        <v>640</v>
      </c>
      <c r="P72" s="4" t="s">
        <v>622</v>
      </c>
      <c r="Q72" s="4" t="s">
        <v>623</v>
      </c>
      <c r="R72" s="12" t="b">
        <v>0</v>
      </c>
      <c r="S72" s="4">
        <v>120</v>
      </c>
      <c r="T72" s="4">
        <v>80</v>
      </c>
      <c r="U72" s="4">
        <v>90</v>
      </c>
      <c r="V72" s="4">
        <v>100</v>
      </c>
      <c r="W72" s="4">
        <v>120</v>
      </c>
      <c r="X72" s="4">
        <v>100</v>
      </c>
      <c r="Y72" s="4">
        <v>1</v>
      </c>
      <c r="Z72" s="4">
        <v>1</v>
      </c>
      <c r="AA72" s="4">
        <v>1</v>
      </c>
      <c r="AB72" s="4">
        <v>2920</v>
      </c>
      <c r="AC72" s="4" t="s">
        <v>713</v>
      </c>
      <c r="AD72" s="4" t="s">
        <v>141</v>
      </c>
      <c r="AE72" s="4">
        <v>50</v>
      </c>
      <c r="AF72" s="4">
        <v>75</v>
      </c>
      <c r="AG72" s="4">
        <v>350</v>
      </c>
      <c r="AH72" s="4">
        <v>500</v>
      </c>
      <c r="AI72" s="4">
        <v>200</v>
      </c>
      <c r="AJ72" s="12" t="b">
        <v>0</v>
      </c>
      <c r="AK72" s="12" t="b">
        <v>0</v>
      </c>
      <c r="AL72" s="4" t="s">
        <v>642</v>
      </c>
      <c r="AM72" s="12" t="b">
        <v>0</v>
      </c>
      <c r="AN72" s="12" t="b">
        <v>0</v>
      </c>
      <c r="AO72" s="4">
        <v>475</v>
      </c>
      <c r="AP72" s="4">
        <v>1</v>
      </c>
      <c r="AQ72" s="4">
        <v>7</v>
      </c>
      <c r="AR72" s="4">
        <v>25</v>
      </c>
      <c r="AS72" s="4">
        <v>90</v>
      </c>
      <c r="AT72" s="4">
        <v>1</v>
      </c>
      <c r="AU72" s="12" t="b">
        <v>0</v>
      </c>
      <c r="AV72" s="12" t="b">
        <v>0</v>
      </c>
      <c r="AW72" s="4">
        <v>5</v>
      </c>
      <c r="AX72" s="12" t="b">
        <v>0</v>
      </c>
      <c r="AY72" s="12" t="b">
        <v>1</v>
      </c>
      <c r="AZ72" s="4">
        <v>100</v>
      </c>
      <c r="BA72" s="4">
        <v>50</v>
      </c>
      <c r="BB72" s="4">
        <v>860</v>
      </c>
      <c r="BC72" s="4">
        <v>0</v>
      </c>
      <c r="BD72" s="4">
        <v>0</v>
      </c>
      <c r="BE72" s="4">
        <v>3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 t="s">
        <v>141</v>
      </c>
      <c r="BQ72" s="4" t="s">
        <v>141</v>
      </c>
      <c r="BR72" s="4" t="s">
        <v>141</v>
      </c>
      <c r="BS72" s="4" t="s">
        <v>141</v>
      </c>
      <c r="BT72" s="4">
        <v>71</v>
      </c>
      <c r="BU72" s="4" t="b">
        <v>0</v>
      </c>
      <c r="BV72" s="4"/>
      <c r="BW72" s="1"/>
      <c r="BX72" s="3">
        <v>20</v>
      </c>
      <c r="BY72" s="1" t="s">
        <v>906</v>
      </c>
      <c r="BZ72" s="1" t="s">
        <v>652</v>
      </c>
      <c r="CA72" s="1"/>
      <c r="CB72" s="1"/>
      <c r="CC72" s="1"/>
      <c r="CD72" s="1"/>
      <c r="CE72" s="1"/>
      <c r="CF72" s="1"/>
      <c r="CG72" s="9" t="b">
        <f t="shared" si="0"/>
        <v>1</v>
      </c>
      <c r="CH72" s="1" t="s">
        <v>653</v>
      </c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3">
        <v>8</v>
      </c>
      <c r="CV72" s="1" t="s">
        <v>735</v>
      </c>
      <c r="CW72" s="1" t="s">
        <v>736</v>
      </c>
      <c r="CX72" s="1" t="s">
        <v>737</v>
      </c>
      <c r="CY72" s="1" t="s">
        <v>907</v>
      </c>
      <c r="CZ72" s="1" t="s">
        <v>908</v>
      </c>
    </row>
    <row r="73" spans="1:104" x14ac:dyDescent="0.25">
      <c r="A73" s="4" t="s">
        <v>15</v>
      </c>
      <c r="B73" s="4" t="s">
        <v>264</v>
      </c>
      <c r="C73" s="4" t="s">
        <v>141</v>
      </c>
      <c r="D73" s="4" t="s">
        <v>141</v>
      </c>
      <c r="E73" s="4" t="s">
        <v>141</v>
      </c>
      <c r="F73" s="12" t="b">
        <v>1</v>
      </c>
      <c r="G73" s="4" t="s">
        <v>434</v>
      </c>
      <c r="H73" s="4" t="s">
        <v>264</v>
      </c>
      <c r="I73" s="4">
        <v>86</v>
      </c>
      <c r="J73" s="4" t="s">
        <v>638</v>
      </c>
      <c r="K73" s="4" t="s">
        <v>761</v>
      </c>
      <c r="L73" s="4">
        <v>8</v>
      </c>
      <c r="M73" s="4" t="s">
        <v>660</v>
      </c>
      <c r="N73" s="4" t="s">
        <v>691</v>
      </c>
      <c r="O73" s="4" t="s">
        <v>640</v>
      </c>
      <c r="P73" s="4" t="s">
        <v>622</v>
      </c>
      <c r="Q73" s="4" t="s">
        <v>623</v>
      </c>
      <c r="R73" s="12" t="b">
        <v>0</v>
      </c>
      <c r="S73" s="4">
        <v>120</v>
      </c>
      <c r="T73" s="4">
        <v>80</v>
      </c>
      <c r="U73" s="4">
        <v>95</v>
      </c>
      <c r="V73" s="4">
        <v>100</v>
      </c>
      <c r="W73" s="4">
        <v>120</v>
      </c>
      <c r="X73" s="4">
        <v>100</v>
      </c>
      <c r="Y73" s="4">
        <v>1</v>
      </c>
      <c r="Z73" s="4">
        <v>1</v>
      </c>
      <c r="AA73" s="4">
        <v>1</v>
      </c>
      <c r="AB73" s="4">
        <v>3110</v>
      </c>
      <c r="AC73" s="4" t="s">
        <v>713</v>
      </c>
      <c r="AD73" s="4" t="s">
        <v>141</v>
      </c>
      <c r="AE73" s="4">
        <v>50</v>
      </c>
      <c r="AF73" s="4">
        <v>75</v>
      </c>
      <c r="AG73" s="4">
        <v>350</v>
      </c>
      <c r="AH73" s="4">
        <v>500</v>
      </c>
      <c r="AI73" s="4">
        <v>200</v>
      </c>
      <c r="AJ73" s="12" t="b">
        <v>0</v>
      </c>
      <c r="AK73" s="12" t="b">
        <v>0</v>
      </c>
      <c r="AL73" s="4" t="s">
        <v>642</v>
      </c>
      <c r="AM73" s="12" t="b">
        <v>0</v>
      </c>
      <c r="AN73" s="12" t="b">
        <v>0</v>
      </c>
      <c r="AO73" s="4">
        <v>475</v>
      </c>
      <c r="AP73" s="4">
        <v>1</v>
      </c>
      <c r="AQ73" s="4">
        <v>7</v>
      </c>
      <c r="AR73" s="4">
        <v>25</v>
      </c>
      <c r="AS73" s="4">
        <v>90</v>
      </c>
      <c r="AT73" s="4">
        <v>1</v>
      </c>
      <c r="AU73" s="12" t="b">
        <v>0</v>
      </c>
      <c r="AV73" s="12" t="b">
        <v>0</v>
      </c>
      <c r="AW73" s="4">
        <v>5</v>
      </c>
      <c r="AX73" s="12" t="b">
        <v>0</v>
      </c>
      <c r="AY73" s="12" t="b">
        <v>1</v>
      </c>
      <c r="AZ73" s="4">
        <v>100</v>
      </c>
      <c r="BA73" s="4">
        <v>50</v>
      </c>
      <c r="BB73" s="4">
        <v>840</v>
      </c>
      <c r="BC73" s="4">
        <v>0</v>
      </c>
      <c r="BD73" s="4">
        <v>3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 t="s">
        <v>141</v>
      </c>
      <c r="BQ73" s="4" t="s">
        <v>141</v>
      </c>
      <c r="BR73" s="4" t="s">
        <v>141</v>
      </c>
      <c r="BS73" s="4" t="s">
        <v>141</v>
      </c>
      <c r="BT73" s="4">
        <v>72</v>
      </c>
      <c r="BU73" s="4" t="b">
        <v>1</v>
      </c>
      <c r="BV73" s="4"/>
      <c r="BW73" s="4" t="s">
        <v>638</v>
      </c>
      <c r="BX73" s="3">
        <v>27</v>
      </c>
      <c r="BY73" s="1" t="s">
        <v>909</v>
      </c>
      <c r="BZ73" s="1" t="s">
        <v>652</v>
      </c>
      <c r="CA73" s="1"/>
      <c r="CB73" s="1"/>
      <c r="CC73" s="1"/>
      <c r="CD73" s="1"/>
      <c r="CE73" s="1"/>
      <c r="CF73" s="1"/>
      <c r="CG73" s="9" t="b">
        <f t="shared" si="0"/>
        <v>1</v>
      </c>
      <c r="CH73" s="1" t="s">
        <v>653</v>
      </c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3">
        <v>8</v>
      </c>
      <c r="CV73" s="1" t="s">
        <v>735</v>
      </c>
      <c r="CW73" s="1" t="s">
        <v>736</v>
      </c>
      <c r="CX73" s="1" t="s">
        <v>737</v>
      </c>
      <c r="CY73" s="1" t="s">
        <v>907</v>
      </c>
      <c r="CZ73" s="1" t="s">
        <v>908</v>
      </c>
    </row>
    <row r="74" spans="1:104" x14ac:dyDescent="0.25">
      <c r="A74" s="4" t="s">
        <v>38</v>
      </c>
      <c r="B74" s="4" t="s">
        <v>288</v>
      </c>
      <c r="C74" s="4" t="s">
        <v>141</v>
      </c>
      <c r="D74" s="4" t="s">
        <v>141</v>
      </c>
      <c r="E74" s="4" t="s">
        <v>141</v>
      </c>
      <c r="F74" s="12" t="b">
        <v>1</v>
      </c>
      <c r="G74" s="4" t="s">
        <v>391</v>
      </c>
      <c r="H74" s="4" t="s">
        <v>288</v>
      </c>
      <c r="I74" s="4">
        <v>105</v>
      </c>
      <c r="J74" s="4" t="s">
        <v>638</v>
      </c>
      <c r="K74" s="4" t="s">
        <v>670</v>
      </c>
      <c r="L74" s="4">
        <v>9</v>
      </c>
      <c r="M74" s="4" t="s">
        <v>634</v>
      </c>
      <c r="N74" s="4" t="s">
        <v>620</v>
      </c>
      <c r="O74" s="4" t="s">
        <v>667</v>
      </c>
      <c r="P74" s="4" t="s">
        <v>622</v>
      </c>
      <c r="Q74" s="4" t="s">
        <v>623</v>
      </c>
      <c r="R74" s="12" t="b">
        <v>0</v>
      </c>
      <c r="S74" s="4">
        <v>100</v>
      </c>
      <c r="T74" s="4">
        <v>100</v>
      </c>
      <c r="U74" s="4">
        <v>105</v>
      </c>
      <c r="V74" s="4">
        <v>110</v>
      </c>
      <c r="W74" s="4">
        <v>90</v>
      </c>
      <c r="X74" s="4">
        <v>100</v>
      </c>
      <c r="Y74" s="4">
        <v>1</v>
      </c>
      <c r="Z74" s="4">
        <v>1</v>
      </c>
      <c r="AA74" s="4">
        <v>1</v>
      </c>
      <c r="AB74" s="4">
        <v>6720</v>
      </c>
      <c r="AC74" s="4" t="s">
        <v>624</v>
      </c>
      <c r="AD74" s="4" t="s">
        <v>141</v>
      </c>
      <c r="AE74" s="4">
        <v>150</v>
      </c>
      <c r="AF74" s="4">
        <v>200</v>
      </c>
      <c r="AG74" s="4">
        <v>1000</v>
      </c>
      <c r="AH74" s="4">
        <v>1400</v>
      </c>
      <c r="AI74" s="4">
        <v>500</v>
      </c>
      <c r="AJ74" s="12" t="b">
        <v>0</v>
      </c>
      <c r="AK74" s="12" t="b">
        <v>0</v>
      </c>
      <c r="AL74" s="4" t="s">
        <v>636</v>
      </c>
      <c r="AM74" s="12" t="b">
        <v>0</v>
      </c>
      <c r="AN74" s="12" t="b">
        <v>0</v>
      </c>
      <c r="AO74" s="4">
        <v>525</v>
      </c>
      <c r="AP74" s="4">
        <v>1</v>
      </c>
      <c r="AQ74" s="4">
        <v>8</v>
      </c>
      <c r="AR74" s="4">
        <v>25</v>
      </c>
      <c r="AS74" s="4">
        <v>90</v>
      </c>
      <c r="AT74" s="4">
        <v>1</v>
      </c>
      <c r="AU74" s="12" t="b">
        <v>0</v>
      </c>
      <c r="AV74" s="12" t="b">
        <v>0</v>
      </c>
      <c r="AW74" s="4">
        <v>5</v>
      </c>
      <c r="AX74" s="12" t="b">
        <v>0</v>
      </c>
      <c r="AY74" s="12" t="b">
        <v>1</v>
      </c>
      <c r="AZ74" s="4">
        <v>230</v>
      </c>
      <c r="BA74" s="4">
        <v>50</v>
      </c>
      <c r="BB74" s="4">
        <v>370</v>
      </c>
      <c r="BC74" s="4">
        <v>3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3</v>
      </c>
      <c r="BO74" s="4">
        <v>0</v>
      </c>
      <c r="BP74" s="4" t="s">
        <v>141</v>
      </c>
      <c r="BQ74" s="4" t="s">
        <v>141</v>
      </c>
      <c r="BR74" s="4" t="s">
        <v>141</v>
      </c>
      <c r="BS74" s="4" t="s">
        <v>141</v>
      </c>
      <c r="BT74" s="4">
        <v>73</v>
      </c>
      <c r="BU74" s="4" t="b">
        <v>1</v>
      </c>
      <c r="BV74" s="4"/>
      <c r="BW74" s="1"/>
      <c r="BX74" s="3">
        <v>38</v>
      </c>
      <c r="BY74" s="1" t="s">
        <v>910</v>
      </c>
      <c r="BZ74" s="1" t="s">
        <v>652</v>
      </c>
      <c r="CA74" s="1"/>
      <c r="CB74" s="1"/>
      <c r="CC74" s="1"/>
      <c r="CD74" s="1"/>
      <c r="CE74" s="1"/>
      <c r="CF74" s="1"/>
      <c r="CG74" s="9" t="b">
        <f t="shared" si="0"/>
        <v>1</v>
      </c>
      <c r="CH74" s="1" t="s">
        <v>779</v>
      </c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 t="s">
        <v>911</v>
      </c>
      <c r="CW74" s="1" t="s">
        <v>912</v>
      </c>
      <c r="CX74" s="1" t="s">
        <v>913</v>
      </c>
      <c r="CY74" s="1" t="s">
        <v>914</v>
      </c>
      <c r="CZ74" s="1" t="s">
        <v>915</v>
      </c>
    </row>
    <row r="75" spans="1:104" x14ac:dyDescent="0.25">
      <c r="A75" s="4" t="s">
        <v>9</v>
      </c>
      <c r="B75" s="4" t="s">
        <v>278</v>
      </c>
      <c r="C75" s="4" t="s">
        <v>141</v>
      </c>
      <c r="D75" s="4" t="s">
        <v>141</v>
      </c>
      <c r="E75" s="4" t="s">
        <v>141</v>
      </c>
      <c r="F75" s="12" t="b">
        <v>1</v>
      </c>
      <c r="G75" s="4" t="s">
        <v>916</v>
      </c>
      <c r="H75" s="4" t="s">
        <v>278</v>
      </c>
      <c r="I75" s="4">
        <v>96</v>
      </c>
      <c r="J75" s="1"/>
      <c r="K75" s="4" t="s">
        <v>761</v>
      </c>
      <c r="L75" s="4">
        <v>9</v>
      </c>
      <c r="M75" s="4" t="s">
        <v>634</v>
      </c>
      <c r="N75" s="4" t="s">
        <v>620</v>
      </c>
      <c r="O75" s="4" t="s">
        <v>640</v>
      </c>
      <c r="P75" s="4" t="s">
        <v>622</v>
      </c>
      <c r="Q75" s="4" t="s">
        <v>623</v>
      </c>
      <c r="R75" s="12" t="b">
        <v>0</v>
      </c>
      <c r="S75" s="4">
        <v>100</v>
      </c>
      <c r="T75" s="4">
        <v>150</v>
      </c>
      <c r="U75" s="4">
        <v>125</v>
      </c>
      <c r="V75" s="4">
        <v>120</v>
      </c>
      <c r="W75" s="4">
        <v>50</v>
      </c>
      <c r="X75" s="4">
        <v>100</v>
      </c>
      <c r="Y75" s="4">
        <v>1</v>
      </c>
      <c r="Z75" s="4">
        <v>1</v>
      </c>
      <c r="AA75" s="4">
        <v>1</v>
      </c>
      <c r="AB75" s="4">
        <v>10520</v>
      </c>
      <c r="AC75" s="4" t="s">
        <v>624</v>
      </c>
      <c r="AD75" s="4" t="s">
        <v>141</v>
      </c>
      <c r="AE75" s="4">
        <v>150</v>
      </c>
      <c r="AF75" s="4">
        <v>400</v>
      </c>
      <c r="AG75" s="4">
        <v>700</v>
      </c>
      <c r="AH75" s="4">
        <v>900</v>
      </c>
      <c r="AI75" s="4">
        <v>500</v>
      </c>
      <c r="AJ75" s="12" t="b">
        <v>0</v>
      </c>
      <c r="AK75" s="12" t="b">
        <v>0</v>
      </c>
      <c r="AL75" s="4" t="s">
        <v>636</v>
      </c>
      <c r="AM75" s="12" t="b">
        <v>0</v>
      </c>
      <c r="AN75" s="12" t="b">
        <v>0</v>
      </c>
      <c r="AO75" s="4">
        <v>600</v>
      </c>
      <c r="AP75" s="4">
        <v>1</v>
      </c>
      <c r="AQ75" s="4">
        <v>9</v>
      </c>
      <c r="AR75" s="4">
        <v>25</v>
      </c>
      <c r="AS75" s="4">
        <v>90</v>
      </c>
      <c r="AT75" s="4">
        <v>1</v>
      </c>
      <c r="AU75" s="12" t="b">
        <v>0</v>
      </c>
      <c r="AV75" s="12" t="b">
        <v>0</v>
      </c>
      <c r="AW75" s="4">
        <v>5</v>
      </c>
      <c r="AX75" s="12" t="b">
        <v>0</v>
      </c>
      <c r="AY75" s="12" t="b">
        <v>1</v>
      </c>
      <c r="AZ75" s="4">
        <v>100</v>
      </c>
      <c r="BA75" s="4">
        <v>50</v>
      </c>
      <c r="BB75" s="4">
        <v>10</v>
      </c>
      <c r="BC75" s="4">
        <v>3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4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 t="s">
        <v>917</v>
      </c>
      <c r="BQ75" s="4" t="s">
        <v>141</v>
      </c>
      <c r="BR75" s="4" t="s">
        <v>141</v>
      </c>
      <c r="BS75" s="4" t="s">
        <v>141</v>
      </c>
      <c r="BT75" s="4">
        <v>74</v>
      </c>
      <c r="BU75" s="4" t="b">
        <v>0</v>
      </c>
      <c r="BV75" s="4"/>
      <c r="BW75" s="1"/>
      <c r="BX75" s="3">
        <v>38</v>
      </c>
      <c r="BY75" s="1" t="s">
        <v>918</v>
      </c>
      <c r="BZ75" s="1" t="s">
        <v>652</v>
      </c>
      <c r="CA75" s="1"/>
      <c r="CB75" s="1"/>
      <c r="CC75" s="1"/>
      <c r="CD75" s="1"/>
      <c r="CE75" s="1"/>
      <c r="CF75" s="1"/>
      <c r="CG75" s="9" t="b">
        <f t="shared" si="0"/>
        <v>1</v>
      </c>
      <c r="CH75" s="1" t="s">
        <v>653</v>
      </c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 t="s">
        <v>768</v>
      </c>
      <c r="CW75" s="1" t="s">
        <v>769</v>
      </c>
      <c r="CX75" s="1" t="s">
        <v>770</v>
      </c>
      <c r="CY75" s="1" t="s">
        <v>771</v>
      </c>
      <c r="CZ75" s="1" t="s">
        <v>772</v>
      </c>
    </row>
    <row r="76" spans="1:104" x14ac:dyDescent="0.25">
      <c r="A76" s="4" t="s">
        <v>16</v>
      </c>
      <c r="B76" s="4" t="s">
        <v>200</v>
      </c>
      <c r="C76" s="4" t="s">
        <v>141</v>
      </c>
      <c r="D76" s="4" t="s">
        <v>141</v>
      </c>
      <c r="E76" s="4" t="s">
        <v>141</v>
      </c>
      <c r="F76" s="12" t="b">
        <v>1</v>
      </c>
      <c r="G76" s="4" t="s">
        <v>919</v>
      </c>
      <c r="H76" s="4" t="s">
        <v>200</v>
      </c>
      <c r="I76" s="4">
        <v>35</v>
      </c>
      <c r="J76" s="1"/>
      <c r="K76" s="4" t="s">
        <v>650</v>
      </c>
      <c r="L76" s="4">
        <v>3</v>
      </c>
      <c r="M76" s="4" t="s">
        <v>660</v>
      </c>
      <c r="N76" s="4" t="s">
        <v>620</v>
      </c>
      <c r="O76" s="4" t="s">
        <v>640</v>
      </c>
      <c r="P76" s="4" t="s">
        <v>622</v>
      </c>
      <c r="Q76" s="4" t="s">
        <v>623</v>
      </c>
      <c r="R76" s="12" t="b">
        <v>0</v>
      </c>
      <c r="S76" s="4">
        <v>100</v>
      </c>
      <c r="T76" s="4">
        <v>70</v>
      </c>
      <c r="U76" s="4">
        <v>70</v>
      </c>
      <c r="V76" s="4">
        <v>90</v>
      </c>
      <c r="W76" s="4">
        <v>120</v>
      </c>
      <c r="X76" s="4">
        <v>100</v>
      </c>
      <c r="Y76" s="4">
        <v>1</v>
      </c>
      <c r="Z76" s="4">
        <v>1</v>
      </c>
      <c r="AA76" s="4">
        <v>1</v>
      </c>
      <c r="AB76" s="4">
        <v>2510</v>
      </c>
      <c r="AC76" s="4" t="s">
        <v>641</v>
      </c>
      <c r="AD76" s="4" t="s">
        <v>141</v>
      </c>
      <c r="AE76" s="4">
        <v>70</v>
      </c>
      <c r="AF76" s="4">
        <v>70</v>
      </c>
      <c r="AG76" s="4">
        <v>400</v>
      </c>
      <c r="AH76" s="4">
        <v>550</v>
      </c>
      <c r="AI76" s="4">
        <v>235</v>
      </c>
      <c r="AJ76" s="12" t="b">
        <v>0</v>
      </c>
      <c r="AK76" s="12" t="b">
        <v>0</v>
      </c>
      <c r="AL76" s="4" t="s">
        <v>642</v>
      </c>
      <c r="AM76" s="12" t="b">
        <v>0</v>
      </c>
      <c r="AN76" s="12" t="b">
        <v>0</v>
      </c>
      <c r="AO76" s="4">
        <v>300</v>
      </c>
      <c r="AP76" s="4">
        <v>1</v>
      </c>
      <c r="AQ76" s="4">
        <v>4</v>
      </c>
      <c r="AR76" s="4">
        <v>25</v>
      </c>
      <c r="AS76" s="4">
        <v>90</v>
      </c>
      <c r="AT76" s="4">
        <v>1</v>
      </c>
      <c r="AU76" s="12" t="b">
        <v>0</v>
      </c>
      <c r="AV76" s="12" t="b">
        <v>0</v>
      </c>
      <c r="AW76" s="4">
        <v>0</v>
      </c>
      <c r="AX76" s="12" t="b">
        <v>0</v>
      </c>
      <c r="AY76" s="12" t="b">
        <v>1</v>
      </c>
      <c r="AZ76" s="4">
        <v>100</v>
      </c>
      <c r="BA76" s="4">
        <v>50</v>
      </c>
      <c r="BB76" s="4">
        <v>930</v>
      </c>
      <c r="BC76" s="4">
        <v>0</v>
      </c>
      <c r="BD76" s="4">
        <v>0</v>
      </c>
      <c r="BE76" s="4">
        <v>2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</v>
      </c>
      <c r="BP76" s="4" t="s">
        <v>141</v>
      </c>
      <c r="BQ76" s="4" t="s">
        <v>141</v>
      </c>
      <c r="BR76" s="4" t="s">
        <v>141</v>
      </c>
      <c r="BS76" s="4" t="s">
        <v>141</v>
      </c>
      <c r="BT76" s="4">
        <v>75</v>
      </c>
      <c r="BU76" s="4" t="b">
        <v>0</v>
      </c>
      <c r="BV76" s="4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>
        <f t="shared" si="0"/>
        <v>0</v>
      </c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 t="s">
        <v>920</v>
      </c>
      <c r="CW76" s="1" t="s">
        <v>921</v>
      </c>
      <c r="CX76" s="1" t="s">
        <v>922</v>
      </c>
      <c r="CY76" s="1" t="s">
        <v>923</v>
      </c>
      <c r="CZ76" s="1" t="s">
        <v>924</v>
      </c>
    </row>
    <row r="77" spans="1:104" x14ac:dyDescent="0.25">
      <c r="A77" s="4" t="s">
        <v>106</v>
      </c>
      <c r="B77" s="4" t="s">
        <v>229</v>
      </c>
      <c r="C77" s="4" t="s">
        <v>141</v>
      </c>
      <c r="D77" s="4" t="s">
        <v>141</v>
      </c>
      <c r="E77" s="4" t="s">
        <v>141</v>
      </c>
      <c r="F77" s="12" t="b">
        <v>1</v>
      </c>
      <c r="G77" s="4" t="s">
        <v>345</v>
      </c>
      <c r="H77" s="4" t="s">
        <v>229</v>
      </c>
      <c r="I77" s="4">
        <v>59</v>
      </c>
      <c r="J77" s="1"/>
      <c r="K77" s="4" t="s">
        <v>618</v>
      </c>
      <c r="L77" s="4">
        <v>4</v>
      </c>
      <c r="M77" s="4" t="s">
        <v>648</v>
      </c>
      <c r="N77" s="4" t="s">
        <v>620</v>
      </c>
      <c r="O77" s="4" t="s">
        <v>640</v>
      </c>
      <c r="P77" s="4" t="s">
        <v>622</v>
      </c>
      <c r="Q77" s="4" t="s">
        <v>623</v>
      </c>
      <c r="R77" s="12" t="b">
        <v>0</v>
      </c>
      <c r="S77" s="4">
        <v>100</v>
      </c>
      <c r="T77" s="4">
        <v>80</v>
      </c>
      <c r="U77" s="4">
        <v>85</v>
      </c>
      <c r="V77" s="4">
        <v>110</v>
      </c>
      <c r="W77" s="4">
        <v>100</v>
      </c>
      <c r="X77" s="4">
        <v>100</v>
      </c>
      <c r="Y77" s="4">
        <v>1</v>
      </c>
      <c r="Z77" s="4">
        <v>1</v>
      </c>
      <c r="AA77" s="4">
        <v>1</v>
      </c>
      <c r="AB77" s="4">
        <v>2800</v>
      </c>
      <c r="AC77" s="4" t="s">
        <v>624</v>
      </c>
      <c r="AD77" s="4" t="s">
        <v>141</v>
      </c>
      <c r="AE77" s="4">
        <v>35</v>
      </c>
      <c r="AF77" s="4">
        <v>70</v>
      </c>
      <c r="AG77" s="4">
        <v>550</v>
      </c>
      <c r="AH77" s="4">
        <v>700</v>
      </c>
      <c r="AI77" s="4">
        <v>310</v>
      </c>
      <c r="AJ77" s="12" t="b">
        <v>0</v>
      </c>
      <c r="AK77" s="12" t="b">
        <v>0</v>
      </c>
      <c r="AL77" s="4" t="s">
        <v>625</v>
      </c>
      <c r="AM77" s="12" t="b">
        <v>0</v>
      </c>
      <c r="AN77" s="12" t="b">
        <v>0</v>
      </c>
      <c r="AO77" s="4">
        <v>475</v>
      </c>
      <c r="AP77" s="4">
        <v>1</v>
      </c>
      <c r="AQ77" s="4">
        <v>7</v>
      </c>
      <c r="AR77" s="4">
        <v>25</v>
      </c>
      <c r="AS77" s="4">
        <v>90</v>
      </c>
      <c r="AT77" s="4">
        <v>1</v>
      </c>
      <c r="AU77" s="12" t="b">
        <v>0</v>
      </c>
      <c r="AV77" s="12" t="b">
        <v>0</v>
      </c>
      <c r="AW77" s="4">
        <v>0</v>
      </c>
      <c r="AX77" s="12" t="b">
        <v>0</v>
      </c>
      <c r="AY77" s="12" t="b">
        <v>1</v>
      </c>
      <c r="AZ77" s="4">
        <v>100</v>
      </c>
      <c r="BA77" s="4">
        <v>50</v>
      </c>
      <c r="BB77" s="4">
        <v>880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2</v>
      </c>
      <c r="BJ77" s="4">
        <v>0</v>
      </c>
      <c r="BK77" s="4">
        <v>0</v>
      </c>
      <c r="BL77" s="4">
        <v>0</v>
      </c>
      <c r="BM77" s="4">
        <v>2</v>
      </c>
      <c r="BN77" s="4">
        <v>0</v>
      </c>
      <c r="BO77" s="4">
        <v>0</v>
      </c>
      <c r="BP77" s="4" t="s">
        <v>141</v>
      </c>
      <c r="BQ77" s="4" t="s">
        <v>141</v>
      </c>
      <c r="BR77" s="4" t="s">
        <v>141</v>
      </c>
      <c r="BS77" s="4" t="s">
        <v>141</v>
      </c>
      <c r="BT77" s="4">
        <v>76</v>
      </c>
      <c r="BU77" s="4" t="b">
        <v>0</v>
      </c>
      <c r="BV77" s="4"/>
      <c r="BW77" s="1"/>
      <c r="BX77" s="3">
        <v>29</v>
      </c>
      <c r="BY77" s="1" t="s">
        <v>925</v>
      </c>
      <c r="BZ77" s="1" t="s">
        <v>652</v>
      </c>
      <c r="CA77" s="1"/>
      <c r="CB77" s="1"/>
      <c r="CC77" s="1"/>
      <c r="CD77" s="1"/>
      <c r="CE77" s="1"/>
      <c r="CF77" s="1"/>
      <c r="CG77" s="9" t="b">
        <f t="shared" si="0"/>
        <v>1</v>
      </c>
      <c r="CH77" s="1" t="s">
        <v>653</v>
      </c>
      <c r="CI77" s="1"/>
      <c r="CJ77" s="1" t="s">
        <v>853</v>
      </c>
      <c r="CK77" s="1" t="s">
        <v>853</v>
      </c>
      <c r="CL77" s="1" t="s">
        <v>853</v>
      </c>
      <c r="CM77" s="1" t="s">
        <v>853</v>
      </c>
      <c r="CN77" s="1" t="s">
        <v>853</v>
      </c>
      <c r="CO77" s="1"/>
      <c r="CP77" s="1"/>
      <c r="CQ77" s="1"/>
      <c r="CR77" s="1"/>
      <c r="CS77" s="1"/>
      <c r="CT77" s="1"/>
      <c r="CU77" s="1" t="s">
        <v>695</v>
      </c>
      <c r="CV77" s="1"/>
      <c r="CW77" s="1" t="s">
        <v>696</v>
      </c>
      <c r="CX77" s="1" t="s">
        <v>697</v>
      </c>
      <c r="CY77" s="1" t="s">
        <v>698</v>
      </c>
      <c r="CZ77" s="1" t="s">
        <v>699</v>
      </c>
    </row>
    <row r="78" spans="1:104" x14ac:dyDescent="0.25">
      <c r="A78" s="4" t="s">
        <v>115</v>
      </c>
      <c r="B78" s="4" t="s">
        <v>290</v>
      </c>
      <c r="C78" s="4" t="s">
        <v>141</v>
      </c>
      <c r="D78" s="4" t="s">
        <v>141</v>
      </c>
      <c r="E78" s="4" t="s">
        <v>141</v>
      </c>
      <c r="F78" s="12" t="b">
        <v>1</v>
      </c>
      <c r="G78" s="4" t="s">
        <v>396</v>
      </c>
      <c r="H78" s="4" t="s">
        <v>290</v>
      </c>
      <c r="I78" s="4">
        <v>107</v>
      </c>
      <c r="J78" s="4" t="s">
        <v>638</v>
      </c>
      <c r="K78" s="4" t="s">
        <v>670</v>
      </c>
      <c r="L78" s="4">
        <v>10</v>
      </c>
      <c r="M78" s="4" t="s">
        <v>635</v>
      </c>
      <c r="N78" s="4" t="s">
        <v>620</v>
      </c>
      <c r="O78" s="4" t="s">
        <v>640</v>
      </c>
      <c r="P78" s="4" t="s">
        <v>622</v>
      </c>
      <c r="Q78" s="4" t="s">
        <v>623</v>
      </c>
      <c r="R78" s="12" t="b">
        <v>0</v>
      </c>
      <c r="S78" s="4">
        <v>120</v>
      </c>
      <c r="T78" s="4">
        <v>130</v>
      </c>
      <c r="U78" s="4">
        <v>120</v>
      </c>
      <c r="V78" s="4">
        <v>140</v>
      </c>
      <c r="W78" s="4">
        <v>90</v>
      </c>
      <c r="X78" s="4">
        <v>100</v>
      </c>
      <c r="Y78" s="4">
        <v>1</v>
      </c>
      <c r="Z78" s="4">
        <v>1</v>
      </c>
      <c r="AA78" s="4">
        <v>1</v>
      </c>
      <c r="AB78" s="4">
        <v>9060</v>
      </c>
      <c r="AC78" s="4" t="s">
        <v>624</v>
      </c>
      <c r="AD78" s="4" t="s">
        <v>141</v>
      </c>
      <c r="AE78" s="4">
        <v>80</v>
      </c>
      <c r="AF78" s="4">
        <v>80</v>
      </c>
      <c r="AG78" s="4">
        <v>850</v>
      </c>
      <c r="AH78" s="4">
        <v>1200</v>
      </c>
      <c r="AI78" s="4">
        <v>465</v>
      </c>
      <c r="AJ78" s="12" t="b">
        <v>0</v>
      </c>
      <c r="AK78" s="12" t="b">
        <v>0</v>
      </c>
      <c r="AL78" s="4" t="s">
        <v>636</v>
      </c>
      <c r="AM78" s="12" t="b">
        <v>0</v>
      </c>
      <c r="AN78" s="12" t="b">
        <v>0</v>
      </c>
      <c r="AO78" s="4">
        <v>525</v>
      </c>
      <c r="AP78" s="4">
        <v>1</v>
      </c>
      <c r="AQ78" s="4">
        <v>8</v>
      </c>
      <c r="AR78" s="4">
        <v>25</v>
      </c>
      <c r="AS78" s="4">
        <v>90</v>
      </c>
      <c r="AT78" s="4">
        <v>1</v>
      </c>
      <c r="AU78" s="12" t="b">
        <v>0</v>
      </c>
      <c r="AV78" s="12" t="b">
        <v>1</v>
      </c>
      <c r="AW78" s="4">
        <v>5</v>
      </c>
      <c r="AX78" s="12" t="b">
        <v>0</v>
      </c>
      <c r="AY78" s="12" t="b">
        <v>1</v>
      </c>
      <c r="AZ78" s="4">
        <v>250</v>
      </c>
      <c r="BA78" s="4">
        <v>50</v>
      </c>
      <c r="BB78" s="4">
        <v>60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 t="s">
        <v>141</v>
      </c>
      <c r="BQ78" s="4" t="s">
        <v>141</v>
      </c>
      <c r="BR78" s="4" t="s">
        <v>141</v>
      </c>
      <c r="BS78" s="4" t="s">
        <v>141</v>
      </c>
      <c r="BT78" s="4">
        <v>77</v>
      </c>
      <c r="BU78" s="4" t="b">
        <v>1</v>
      </c>
      <c r="BV78" s="4"/>
      <c r="BW78" s="1"/>
      <c r="BX78" s="3">
        <v>47</v>
      </c>
      <c r="BY78" s="1" t="s">
        <v>926</v>
      </c>
      <c r="BZ78" s="1" t="s">
        <v>652</v>
      </c>
      <c r="CA78" s="1"/>
      <c r="CB78" s="1"/>
      <c r="CC78" s="1"/>
      <c r="CD78" s="1"/>
      <c r="CE78" s="1"/>
      <c r="CF78" s="1"/>
      <c r="CG78" s="9" t="b">
        <f t="shared" si="0"/>
        <v>1</v>
      </c>
      <c r="CH78" s="1" t="s">
        <v>791</v>
      </c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 t="s">
        <v>893</v>
      </c>
      <c r="CW78" s="1" t="s">
        <v>894</v>
      </c>
      <c r="CX78" s="1" t="s">
        <v>895</v>
      </c>
      <c r="CY78" s="1" t="s">
        <v>896</v>
      </c>
      <c r="CZ78" s="1" t="s">
        <v>897</v>
      </c>
    </row>
    <row r="79" spans="1:104" x14ac:dyDescent="0.25">
      <c r="A79" s="4" t="s">
        <v>116</v>
      </c>
      <c r="B79" s="4" t="s">
        <v>252</v>
      </c>
      <c r="C79" s="4" t="s">
        <v>141</v>
      </c>
      <c r="D79" s="4" t="s">
        <v>141</v>
      </c>
      <c r="E79" s="4" t="s">
        <v>141</v>
      </c>
      <c r="F79" s="12" t="b">
        <v>1</v>
      </c>
      <c r="G79" s="4" t="s">
        <v>927</v>
      </c>
      <c r="H79" s="4" t="s">
        <v>252</v>
      </c>
      <c r="I79" s="4">
        <v>79</v>
      </c>
      <c r="J79" s="1"/>
      <c r="K79" s="4" t="s">
        <v>670</v>
      </c>
      <c r="L79" s="4">
        <v>7</v>
      </c>
      <c r="M79" s="4" t="s">
        <v>648</v>
      </c>
      <c r="N79" s="4" t="s">
        <v>620</v>
      </c>
      <c r="O79" s="4" t="s">
        <v>621</v>
      </c>
      <c r="P79" s="4" t="s">
        <v>622</v>
      </c>
      <c r="Q79" s="4" t="s">
        <v>623</v>
      </c>
      <c r="R79" s="12" t="b">
        <v>0</v>
      </c>
      <c r="S79" s="4">
        <v>110</v>
      </c>
      <c r="T79" s="4">
        <v>90</v>
      </c>
      <c r="U79" s="4">
        <v>90</v>
      </c>
      <c r="V79" s="4">
        <v>100</v>
      </c>
      <c r="W79" s="4">
        <v>90</v>
      </c>
      <c r="X79" s="4">
        <v>100</v>
      </c>
      <c r="Y79" s="4">
        <v>1</v>
      </c>
      <c r="Z79" s="4">
        <v>1</v>
      </c>
      <c r="AA79" s="4">
        <v>1</v>
      </c>
      <c r="AB79" s="4">
        <v>5900</v>
      </c>
      <c r="AC79" s="4" t="s">
        <v>641</v>
      </c>
      <c r="AD79" s="4" t="s">
        <v>141</v>
      </c>
      <c r="AE79" s="4">
        <v>50</v>
      </c>
      <c r="AF79" s="4">
        <v>100</v>
      </c>
      <c r="AG79" s="4">
        <v>400</v>
      </c>
      <c r="AH79" s="4">
        <v>550</v>
      </c>
      <c r="AI79" s="4">
        <v>250</v>
      </c>
      <c r="AJ79" s="12" t="b">
        <v>0</v>
      </c>
      <c r="AK79" s="12" t="b">
        <v>0</v>
      </c>
      <c r="AL79" s="4" t="s">
        <v>625</v>
      </c>
      <c r="AM79" s="12" t="b">
        <v>0</v>
      </c>
      <c r="AN79" s="12" t="b">
        <v>0</v>
      </c>
      <c r="AO79" s="4">
        <v>350</v>
      </c>
      <c r="AP79" s="4">
        <v>1</v>
      </c>
      <c r="AQ79" s="4">
        <v>5</v>
      </c>
      <c r="AR79" s="4">
        <v>25</v>
      </c>
      <c r="AS79" s="4">
        <v>90</v>
      </c>
      <c r="AT79" s="4">
        <v>1</v>
      </c>
      <c r="AU79" s="12" t="b">
        <v>0</v>
      </c>
      <c r="AV79" s="12" t="b">
        <v>0</v>
      </c>
      <c r="AW79" s="4">
        <v>5</v>
      </c>
      <c r="AX79" s="12" t="b">
        <v>0</v>
      </c>
      <c r="AY79" s="12" t="b">
        <v>1</v>
      </c>
      <c r="AZ79" s="4">
        <v>100</v>
      </c>
      <c r="BA79" s="4">
        <v>50</v>
      </c>
      <c r="BB79" s="4">
        <v>450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2</v>
      </c>
      <c r="BM79" s="4">
        <v>2</v>
      </c>
      <c r="BN79" s="4">
        <v>0</v>
      </c>
      <c r="BO79" s="4">
        <v>1</v>
      </c>
      <c r="BP79" s="4" t="s">
        <v>141</v>
      </c>
      <c r="BQ79" s="4" t="s">
        <v>141</v>
      </c>
      <c r="BR79" s="4" t="s">
        <v>141</v>
      </c>
      <c r="BS79" s="4" t="s">
        <v>141</v>
      </c>
      <c r="BT79" s="4">
        <v>78</v>
      </c>
      <c r="BU79" s="4" t="b">
        <v>0</v>
      </c>
      <c r="BV79" s="4"/>
      <c r="BW79" s="1"/>
      <c r="BX79" s="1"/>
      <c r="BY79" s="1"/>
      <c r="BZ79" s="1"/>
      <c r="CA79" s="1" t="s">
        <v>928</v>
      </c>
      <c r="CB79" s="3">
        <v>1.1000000000000001</v>
      </c>
      <c r="CC79" s="3">
        <v>1.3</v>
      </c>
      <c r="CD79" s="3">
        <v>1.6</v>
      </c>
      <c r="CE79" s="3">
        <v>2</v>
      </c>
      <c r="CF79" s="3">
        <v>2.5</v>
      </c>
      <c r="CG79" s="1">
        <f t="shared" si="0"/>
        <v>0</v>
      </c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 t="s">
        <v>929</v>
      </c>
      <c r="CW79" s="1" t="s">
        <v>930</v>
      </c>
      <c r="CX79" s="1" t="s">
        <v>931</v>
      </c>
      <c r="CY79" s="1" t="s">
        <v>932</v>
      </c>
      <c r="CZ79" s="1" t="s">
        <v>933</v>
      </c>
    </row>
    <row r="80" spans="1:104" x14ac:dyDescent="0.25">
      <c r="A80" s="4" t="s">
        <v>133</v>
      </c>
      <c r="B80" s="4" t="s">
        <v>174</v>
      </c>
      <c r="C80" s="4" t="s">
        <v>141</v>
      </c>
      <c r="D80" s="4" t="s">
        <v>141</v>
      </c>
      <c r="E80" s="4" t="s">
        <v>141</v>
      </c>
      <c r="F80" s="12" t="b">
        <v>1</v>
      </c>
      <c r="G80" s="4" t="s">
        <v>934</v>
      </c>
      <c r="H80" s="4" t="s">
        <v>174</v>
      </c>
      <c r="I80" s="4">
        <v>14</v>
      </c>
      <c r="J80" s="1"/>
      <c r="K80" s="4" t="s">
        <v>639</v>
      </c>
      <c r="L80" s="4">
        <v>2</v>
      </c>
      <c r="M80" s="4" t="s">
        <v>666</v>
      </c>
      <c r="N80" s="4" t="s">
        <v>620</v>
      </c>
      <c r="O80" s="4" t="s">
        <v>640</v>
      </c>
      <c r="P80" s="4" t="s">
        <v>622</v>
      </c>
      <c r="Q80" s="4" t="s">
        <v>623</v>
      </c>
      <c r="R80" s="12" t="b">
        <v>0</v>
      </c>
      <c r="S80" s="4">
        <v>70</v>
      </c>
      <c r="T80" s="4">
        <v>70</v>
      </c>
      <c r="U80" s="4">
        <v>70</v>
      </c>
      <c r="V80" s="4">
        <v>70</v>
      </c>
      <c r="W80" s="4">
        <v>140</v>
      </c>
      <c r="X80" s="4">
        <v>100</v>
      </c>
      <c r="Y80" s="4">
        <v>1.7</v>
      </c>
      <c r="Z80" s="4">
        <v>1.3</v>
      </c>
      <c r="AA80" s="4">
        <v>1</v>
      </c>
      <c r="AB80" s="4">
        <v>1000</v>
      </c>
      <c r="AC80" s="4" t="s">
        <v>641</v>
      </c>
      <c r="AD80" s="4" t="s">
        <v>141</v>
      </c>
      <c r="AE80" s="4">
        <v>30</v>
      </c>
      <c r="AF80" s="4">
        <v>60</v>
      </c>
      <c r="AG80" s="4">
        <v>350</v>
      </c>
      <c r="AH80" s="4">
        <v>450</v>
      </c>
      <c r="AI80" s="4">
        <v>190</v>
      </c>
      <c r="AJ80" s="12" t="b">
        <v>0</v>
      </c>
      <c r="AK80" s="12" t="b">
        <v>0</v>
      </c>
      <c r="AL80" s="4" t="s">
        <v>642</v>
      </c>
      <c r="AM80" s="12" t="b">
        <v>0</v>
      </c>
      <c r="AN80" s="12" t="b">
        <v>0</v>
      </c>
      <c r="AO80" s="4">
        <v>100</v>
      </c>
      <c r="AP80" s="4">
        <v>1</v>
      </c>
      <c r="AQ80" s="4">
        <v>1</v>
      </c>
      <c r="AR80" s="4">
        <v>25</v>
      </c>
      <c r="AS80" s="4">
        <v>90</v>
      </c>
      <c r="AT80" s="4">
        <v>1</v>
      </c>
      <c r="AU80" s="12" t="b">
        <v>1</v>
      </c>
      <c r="AV80" s="12" t="b">
        <v>0</v>
      </c>
      <c r="AW80" s="4">
        <v>0</v>
      </c>
      <c r="AX80" s="12" t="b">
        <v>0</v>
      </c>
      <c r="AY80" s="12" t="b">
        <v>1</v>
      </c>
      <c r="AZ80" s="4">
        <v>100</v>
      </c>
      <c r="BA80" s="4">
        <v>50</v>
      </c>
      <c r="BB80" s="4">
        <v>1450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</v>
      </c>
      <c r="BP80" s="4" t="s">
        <v>141</v>
      </c>
      <c r="BQ80" s="4" t="s">
        <v>141</v>
      </c>
      <c r="BR80" s="4" t="s">
        <v>141</v>
      </c>
      <c r="BS80" s="4" t="s">
        <v>141</v>
      </c>
      <c r="BT80" s="4">
        <v>79</v>
      </c>
      <c r="BU80" s="4" t="b">
        <v>0</v>
      </c>
      <c r="BV80" s="4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>
        <f t="shared" si="0"/>
        <v>0</v>
      </c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 t="s">
        <v>935</v>
      </c>
      <c r="CW80" s="1" t="s">
        <v>936</v>
      </c>
      <c r="CX80" s="1" t="s">
        <v>937</v>
      </c>
      <c r="CY80" s="1" t="s">
        <v>938</v>
      </c>
      <c r="CZ80" s="1" t="s">
        <v>939</v>
      </c>
    </row>
    <row r="81" spans="1:104" x14ac:dyDescent="0.25">
      <c r="A81" s="4" t="s">
        <v>135</v>
      </c>
      <c r="B81" s="4" t="s">
        <v>249</v>
      </c>
      <c r="C81" s="4" t="s">
        <v>141</v>
      </c>
      <c r="D81" s="4" t="s">
        <v>141</v>
      </c>
      <c r="E81" s="4" t="s">
        <v>141</v>
      </c>
      <c r="F81" s="12" t="b">
        <v>1</v>
      </c>
      <c r="G81" s="4" t="s">
        <v>940</v>
      </c>
      <c r="H81" s="4" t="s">
        <v>249</v>
      </c>
      <c r="I81" s="4">
        <v>76</v>
      </c>
      <c r="J81" s="1"/>
      <c r="K81" s="4" t="s">
        <v>618</v>
      </c>
      <c r="L81" s="4">
        <v>6</v>
      </c>
      <c r="M81" s="4" t="s">
        <v>634</v>
      </c>
      <c r="N81" s="4" t="s">
        <v>620</v>
      </c>
      <c r="O81" s="4" t="s">
        <v>621</v>
      </c>
      <c r="P81" s="4" t="s">
        <v>622</v>
      </c>
      <c r="Q81" s="4" t="s">
        <v>623</v>
      </c>
      <c r="R81" s="12" t="b">
        <v>0</v>
      </c>
      <c r="S81" s="4">
        <v>90</v>
      </c>
      <c r="T81" s="4">
        <v>50</v>
      </c>
      <c r="U81" s="4">
        <v>110</v>
      </c>
      <c r="V81" s="4">
        <v>80</v>
      </c>
      <c r="W81" s="4">
        <v>120</v>
      </c>
      <c r="X81" s="4">
        <v>100</v>
      </c>
      <c r="Y81" s="4">
        <v>1</v>
      </c>
      <c r="Z81" s="4">
        <v>1</v>
      </c>
      <c r="AA81" s="4">
        <v>1</v>
      </c>
      <c r="AB81" s="4">
        <v>1540</v>
      </c>
      <c r="AC81" s="4" t="s">
        <v>641</v>
      </c>
      <c r="AD81" s="4" t="s">
        <v>141</v>
      </c>
      <c r="AE81" s="4">
        <v>70</v>
      </c>
      <c r="AF81" s="4">
        <v>145</v>
      </c>
      <c r="AG81" s="4">
        <v>440</v>
      </c>
      <c r="AH81" s="4">
        <v>620</v>
      </c>
      <c r="AI81" s="4">
        <v>292</v>
      </c>
      <c r="AJ81" s="12" t="b">
        <v>0</v>
      </c>
      <c r="AK81" s="12" t="b">
        <v>0</v>
      </c>
      <c r="AL81" s="4" t="s">
        <v>642</v>
      </c>
      <c r="AM81" s="12" t="b">
        <v>0</v>
      </c>
      <c r="AN81" s="12" t="b">
        <v>0</v>
      </c>
      <c r="AO81" s="4">
        <v>350</v>
      </c>
      <c r="AP81" s="4">
        <v>1</v>
      </c>
      <c r="AQ81" s="4">
        <v>5</v>
      </c>
      <c r="AR81" s="4">
        <v>25</v>
      </c>
      <c r="AS81" s="4">
        <v>90</v>
      </c>
      <c r="AT81" s="4">
        <v>1</v>
      </c>
      <c r="AU81" s="12" t="b">
        <v>0</v>
      </c>
      <c r="AV81" s="12" t="b">
        <v>0</v>
      </c>
      <c r="AW81" s="4">
        <v>5</v>
      </c>
      <c r="AX81" s="12" t="b">
        <v>0</v>
      </c>
      <c r="AY81" s="12" t="b">
        <v>1</v>
      </c>
      <c r="AZ81" s="4">
        <v>100</v>
      </c>
      <c r="BA81" s="4">
        <v>50</v>
      </c>
      <c r="BB81" s="4">
        <v>1160</v>
      </c>
      <c r="BC81" s="4">
        <v>2</v>
      </c>
      <c r="BD81" s="4">
        <v>0</v>
      </c>
      <c r="BE81" s="4">
        <v>0</v>
      </c>
      <c r="BF81" s="4">
        <v>0</v>
      </c>
      <c r="BG81" s="4">
        <v>3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2</v>
      </c>
      <c r="BO81" s="4">
        <v>0</v>
      </c>
      <c r="BP81" s="4" t="s">
        <v>141</v>
      </c>
      <c r="BQ81" s="4" t="s">
        <v>141</v>
      </c>
      <c r="BR81" s="4" t="s">
        <v>141</v>
      </c>
      <c r="BS81" s="4" t="s">
        <v>141</v>
      </c>
      <c r="BT81" s="4">
        <v>80</v>
      </c>
      <c r="BU81" s="4" t="b">
        <v>0</v>
      </c>
      <c r="BV81" s="4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>
        <f t="shared" si="0"/>
        <v>0</v>
      </c>
      <c r="CH81" s="1"/>
      <c r="CI81" s="1" t="s">
        <v>627</v>
      </c>
      <c r="CJ81" s="1" t="s">
        <v>941</v>
      </c>
      <c r="CK81" s="1" t="s">
        <v>941</v>
      </c>
      <c r="CL81" s="1" t="s">
        <v>941</v>
      </c>
      <c r="CM81" s="1" t="s">
        <v>941</v>
      </c>
      <c r="CN81" s="1" t="s">
        <v>941</v>
      </c>
      <c r="CO81" s="1"/>
      <c r="CP81" s="1"/>
      <c r="CQ81" s="1"/>
      <c r="CR81" s="1"/>
      <c r="CS81" s="1"/>
      <c r="CT81" s="1"/>
      <c r="CU81" s="1"/>
      <c r="CV81" s="1" t="s">
        <v>629</v>
      </c>
      <c r="CW81" s="1" t="s">
        <v>630</v>
      </c>
      <c r="CX81" s="1" t="s">
        <v>631</v>
      </c>
      <c r="CY81" s="1" t="s">
        <v>632</v>
      </c>
      <c r="CZ81" s="1" t="s">
        <v>633</v>
      </c>
    </row>
    <row r="82" spans="1:104" x14ac:dyDescent="0.25">
      <c r="A82" s="4" t="s">
        <v>80</v>
      </c>
      <c r="B82" s="4" t="s">
        <v>241</v>
      </c>
      <c r="C82" s="4" t="s">
        <v>141</v>
      </c>
      <c r="D82" s="4" t="s">
        <v>141</v>
      </c>
      <c r="E82" s="4" t="s">
        <v>141</v>
      </c>
      <c r="F82" s="12" t="b">
        <v>1</v>
      </c>
      <c r="G82" s="4" t="s">
        <v>942</v>
      </c>
      <c r="H82" s="4" t="s">
        <v>241</v>
      </c>
      <c r="I82" s="4">
        <v>69</v>
      </c>
      <c r="J82" s="1"/>
      <c r="K82" s="4" t="s">
        <v>670</v>
      </c>
      <c r="L82" s="4">
        <v>5</v>
      </c>
      <c r="M82" s="4" t="s">
        <v>666</v>
      </c>
      <c r="N82" s="4" t="s">
        <v>620</v>
      </c>
      <c r="O82" s="4" t="s">
        <v>621</v>
      </c>
      <c r="P82" s="4" t="s">
        <v>622</v>
      </c>
      <c r="Q82" s="4" t="s">
        <v>623</v>
      </c>
      <c r="R82" s="12" t="b">
        <v>0</v>
      </c>
      <c r="S82" s="4">
        <v>120</v>
      </c>
      <c r="T82" s="4">
        <v>70</v>
      </c>
      <c r="U82" s="4">
        <v>70</v>
      </c>
      <c r="V82" s="4">
        <v>70</v>
      </c>
      <c r="W82" s="4">
        <v>140</v>
      </c>
      <c r="X82" s="4">
        <v>100</v>
      </c>
      <c r="Y82" s="4">
        <v>1</v>
      </c>
      <c r="Z82" s="4">
        <v>1</v>
      </c>
      <c r="AA82" s="4">
        <v>1</v>
      </c>
      <c r="AB82" s="4">
        <v>2450</v>
      </c>
      <c r="AC82" s="4" t="s">
        <v>624</v>
      </c>
      <c r="AD82" s="4" t="s">
        <v>141</v>
      </c>
      <c r="AE82" s="4">
        <v>90</v>
      </c>
      <c r="AF82" s="4">
        <v>170</v>
      </c>
      <c r="AG82" s="4">
        <v>750</v>
      </c>
      <c r="AH82" s="4">
        <v>850</v>
      </c>
      <c r="AI82" s="4">
        <v>460</v>
      </c>
      <c r="AJ82" s="12" t="b">
        <v>0</v>
      </c>
      <c r="AK82" s="12" t="b">
        <v>0</v>
      </c>
      <c r="AL82" s="4" t="s">
        <v>642</v>
      </c>
      <c r="AM82" s="12" t="b">
        <v>0</v>
      </c>
      <c r="AN82" s="12" t="b">
        <v>0</v>
      </c>
      <c r="AO82" s="4">
        <v>350</v>
      </c>
      <c r="AP82" s="4">
        <v>1</v>
      </c>
      <c r="AQ82" s="4">
        <v>5</v>
      </c>
      <c r="AR82" s="4">
        <v>25</v>
      </c>
      <c r="AS82" s="4">
        <v>90</v>
      </c>
      <c r="AT82" s="4">
        <v>1</v>
      </c>
      <c r="AU82" s="12" t="b">
        <v>0</v>
      </c>
      <c r="AV82" s="12" t="b">
        <v>1</v>
      </c>
      <c r="AW82" s="4">
        <v>5</v>
      </c>
      <c r="AX82" s="12" t="b">
        <v>0</v>
      </c>
      <c r="AY82" s="12" t="b">
        <v>1</v>
      </c>
      <c r="AZ82" s="4">
        <v>100</v>
      </c>
      <c r="BA82" s="4">
        <v>30</v>
      </c>
      <c r="BB82" s="4">
        <v>940</v>
      </c>
      <c r="BC82" s="4">
        <v>0</v>
      </c>
      <c r="BD82" s="4">
        <v>0</v>
      </c>
      <c r="BE82" s="4">
        <v>0</v>
      </c>
      <c r="BF82" s="4">
        <v>0</v>
      </c>
      <c r="BG82" s="4">
        <v>2</v>
      </c>
      <c r="BH82" s="4">
        <v>0</v>
      </c>
      <c r="BI82" s="4">
        <v>0</v>
      </c>
      <c r="BJ82" s="4">
        <v>1</v>
      </c>
      <c r="BK82" s="4">
        <v>0</v>
      </c>
      <c r="BL82" s="4">
        <v>2</v>
      </c>
      <c r="BM82" s="4">
        <v>0</v>
      </c>
      <c r="BN82" s="4">
        <v>2</v>
      </c>
      <c r="BO82" s="4">
        <v>0</v>
      </c>
      <c r="BP82" s="4" t="s">
        <v>943</v>
      </c>
      <c r="BQ82" s="4" t="s">
        <v>141</v>
      </c>
      <c r="BR82" s="4" t="s">
        <v>141</v>
      </c>
      <c r="BS82" s="4" t="s">
        <v>141</v>
      </c>
      <c r="BT82" s="4">
        <v>81</v>
      </c>
      <c r="BU82" s="4" t="b">
        <v>0</v>
      </c>
      <c r="BV82" s="4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>
        <f t="shared" si="0"/>
        <v>0</v>
      </c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 t="s">
        <v>900</v>
      </c>
      <c r="CV82" s="1" t="s">
        <v>901</v>
      </c>
      <c r="CW82" s="1" t="s">
        <v>902</v>
      </c>
      <c r="CX82" s="1" t="s">
        <v>903</v>
      </c>
      <c r="CY82" s="1" t="s">
        <v>904</v>
      </c>
      <c r="CZ82" s="1" t="s">
        <v>905</v>
      </c>
    </row>
    <row r="83" spans="1:104" x14ac:dyDescent="0.25">
      <c r="A83" s="4" t="s">
        <v>59</v>
      </c>
      <c r="B83" s="4" t="s">
        <v>175</v>
      </c>
      <c r="C83" s="4" t="s">
        <v>141</v>
      </c>
      <c r="D83" s="4" t="s">
        <v>141</v>
      </c>
      <c r="E83" s="4" t="s">
        <v>141</v>
      </c>
      <c r="F83" s="12" t="b">
        <v>1</v>
      </c>
      <c r="G83" s="4" t="s">
        <v>944</v>
      </c>
      <c r="H83" s="4" t="s">
        <v>175</v>
      </c>
      <c r="I83" s="4">
        <v>15</v>
      </c>
      <c r="J83" s="1"/>
      <c r="K83" s="4" t="s">
        <v>639</v>
      </c>
      <c r="L83" s="4">
        <v>1</v>
      </c>
      <c r="M83" s="4" t="s">
        <v>635</v>
      </c>
      <c r="N83" s="4" t="s">
        <v>620</v>
      </c>
      <c r="O83" s="4" t="s">
        <v>667</v>
      </c>
      <c r="P83" s="4" t="s">
        <v>622</v>
      </c>
      <c r="Q83" s="4" t="s">
        <v>623</v>
      </c>
      <c r="R83" s="12" t="b">
        <v>0</v>
      </c>
      <c r="S83" s="4">
        <v>70</v>
      </c>
      <c r="T83" s="4">
        <v>70</v>
      </c>
      <c r="U83" s="4">
        <v>70</v>
      </c>
      <c r="V83" s="4">
        <v>80</v>
      </c>
      <c r="W83" s="4">
        <v>100</v>
      </c>
      <c r="X83" s="4">
        <v>100</v>
      </c>
      <c r="Y83" s="4">
        <v>1</v>
      </c>
      <c r="Z83" s="4">
        <v>1</v>
      </c>
      <c r="AA83" s="4">
        <v>1</v>
      </c>
      <c r="AB83" s="4">
        <v>1050</v>
      </c>
      <c r="AC83" s="4" t="s">
        <v>713</v>
      </c>
      <c r="AD83" s="4" t="s">
        <v>141</v>
      </c>
      <c r="AE83" s="4">
        <v>26</v>
      </c>
      <c r="AF83" s="4">
        <v>70</v>
      </c>
      <c r="AG83" s="4">
        <v>380</v>
      </c>
      <c r="AH83" s="4">
        <v>550</v>
      </c>
      <c r="AI83" s="4">
        <v>225</v>
      </c>
      <c r="AJ83" s="12" t="b">
        <v>0</v>
      </c>
      <c r="AK83" s="12" t="b">
        <v>0</v>
      </c>
      <c r="AL83" s="4" t="s">
        <v>642</v>
      </c>
      <c r="AM83" s="12" t="b">
        <v>0</v>
      </c>
      <c r="AN83" s="12" t="b">
        <v>0</v>
      </c>
      <c r="AO83" s="4">
        <v>225</v>
      </c>
      <c r="AP83" s="4">
        <v>1</v>
      </c>
      <c r="AQ83" s="4">
        <v>3</v>
      </c>
      <c r="AR83" s="4">
        <v>25</v>
      </c>
      <c r="AS83" s="4">
        <v>90</v>
      </c>
      <c r="AT83" s="4">
        <v>1</v>
      </c>
      <c r="AU83" s="12" t="b">
        <v>1</v>
      </c>
      <c r="AV83" s="12" t="b">
        <v>1</v>
      </c>
      <c r="AW83" s="4">
        <v>0</v>
      </c>
      <c r="AX83" s="12" t="b">
        <v>0</v>
      </c>
      <c r="AY83" s="12" t="b">
        <v>1</v>
      </c>
      <c r="AZ83" s="4">
        <v>100</v>
      </c>
      <c r="BA83" s="4">
        <v>50</v>
      </c>
      <c r="BB83" s="4">
        <v>1390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 t="s">
        <v>141</v>
      </c>
      <c r="BQ83" s="4" t="s">
        <v>141</v>
      </c>
      <c r="BR83" s="4" t="s">
        <v>141</v>
      </c>
      <c r="BS83" s="4" t="s">
        <v>141</v>
      </c>
      <c r="BT83" s="4">
        <v>82</v>
      </c>
      <c r="BU83" s="4" t="b">
        <v>0</v>
      </c>
      <c r="BV83" s="4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>
        <f t="shared" si="0"/>
        <v>0</v>
      </c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 t="s">
        <v>945</v>
      </c>
      <c r="CV83" s="1" t="s">
        <v>727</v>
      </c>
      <c r="CW83" s="1" t="s">
        <v>728</v>
      </c>
      <c r="CX83" s="1" t="s">
        <v>729</v>
      </c>
      <c r="CY83" s="1" t="s">
        <v>730</v>
      </c>
      <c r="CZ83" s="1" t="s">
        <v>731</v>
      </c>
    </row>
    <row r="84" spans="1:104" x14ac:dyDescent="0.25">
      <c r="A84" s="4" t="s">
        <v>70</v>
      </c>
      <c r="B84" s="4" t="s">
        <v>255</v>
      </c>
      <c r="C84" s="4" t="s">
        <v>141</v>
      </c>
      <c r="D84" s="4" t="s">
        <v>141</v>
      </c>
      <c r="E84" s="4" t="s">
        <v>141</v>
      </c>
      <c r="F84" s="12" t="b">
        <v>1</v>
      </c>
      <c r="G84" s="4" t="s">
        <v>946</v>
      </c>
      <c r="H84" s="4" t="s">
        <v>255</v>
      </c>
      <c r="I84" s="4">
        <v>81</v>
      </c>
      <c r="J84" s="1"/>
      <c r="K84" s="4" t="s">
        <v>639</v>
      </c>
      <c r="L84" s="4">
        <v>1</v>
      </c>
      <c r="M84" s="4" t="s">
        <v>691</v>
      </c>
      <c r="N84" s="4" t="s">
        <v>620</v>
      </c>
      <c r="O84" s="4" t="s">
        <v>947</v>
      </c>
      <c r="P84" s="4" t="s">
        <v>622</v>
      </c>
      <c r="Q84" s="4" t="s">
        <v>623</v>
      </c>
      <c r="R84" s="12" t="b">
        <v>0</v>
      </c>
      <c r="S84" s="4">
        <v>70</v>
      </c>
      <c r="T84" s="4">
        <v>100</v>
      </c>
      <c r="U84" s="4">
        <v>70</v>
      </c>
      <c r="V84" s="4">
        <v>70</v>
      </c>
      <c r="W84" s="4">
        <v>100</v>
      </c>
      <c r="X84" s="4">
        <v>100</v>
      </c>
      <c r="Y84" s="4">
        <v>1</v>
      </c>
      <c r="Z84" s="4">
        <v>1</v>
      </c>
      <c r="AA84" s="4">
        <v>1</v>
      </c>
      <c r="AB84" s="4">
        <v>1260</v>
      </c>
      <c r="AC84" s="4" t="s">
        <v>713</v>
      </c>
      <c r="AD84" s="4" t="s">
        <v>141</v>
      </c>
      <c r="AE84" s="4">
        <v>50</v>
      </c>
      <c r="AF84" s="4">
        <v>100</v>
      </c>
      <c r="AG84" s="4">
        <v>700</v>
      </c>
      <c r="AH84" s="4">
        <v>900</v>
      </c>
      <c r="AI84" s="4">
        <v>400</v>
      </c>
      <c r="AJ84" s="12" t="b">
        <v>0</v>
      </c>
      <c r="AK84" s="12" t="b">
        <v>0</v>
      </c>
      <c r="AL84" s="4" t="s">
        <v>642</v>
      </c>
      <c r="AM84" s="12" t="b">
        <v>0</v>
      </c>
      <c r="AN84" s="12" t="b">
        <v>0</v>
      </c>
      <c r="AO84" s="4">
        <v>100</v>
      </c>
      <c r="AP84" s="4">
        <v>1</v>
      </c>
      <c r="AQ84" s="4">
        <v>1</v>
      </c>
      <c r="AR84" s="4">
        <v>25</v>
      </c>
      <c r="AS84" s="4">
        <v>90</v>
      </c>
      <c r="AT84" s="4">
        <v>1</v>
      </c>
      <c r="AU84" s="12" t="b">
        <v>1</v>
      </c>
      <c r="AV84" s="12" t="b">
        <v>0</v>
      </c>
      <c r="AW84" s="4">
        <v>0</v>
      </c>
      <c r="AX84" s="12" t="b">
        <v>0</v>
      </c>
      <c r="AY84" s="12" t="b">
        <v>1</v>
      </c>
      <c r="AZ84" s="4">
        <v>100</v>
      </c>
      <c r="BA84" s="4">
        <v>50</v>
      </c>
      <c r="BB84" s="4">
        <v>1260</v>
      </c>
      <c r="BC84" s="4">
        <v>0</v>
      </c>
      <c r="BD84" s="4">
        <v>1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 t="s">
        <v>141</v>
      </c>
      <c r="BQ84" s="4" t="s">
        <v>141</v>
      </c>
      <c r="BR84" s="4" t="s">
        <v>141</v>
      </c>
      <c r="BS84" s="4" t="s">
        <v>141</v>
      </c>
      <c r="BT84" s="4">
        <v>83</v>
      </c>
      <c r="BU84" s="4" t="b">
        <v>0</v>
      </c>
      <c r="BV84" s="4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>
        <f t="shared" si="0"/>
        <v>0</v>
      </c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 t="s">
        <v>948</v>
      </c>
      <c r="CV84" s="1" t="s">
        <v>727</v>
      </c>
      <c r="CW84" s="1" t="s">
        <v>728</v>
      </c>
      <c r="CX84" s="1" t="s">
        <v>729</v>
      </c>
      <c r="CY84" s="1" t="s">
        <v>730</v>
      </c>
      <c r="CZ84" s="1" t="s">
        <v>731</v>
      </c>
    </row>
    <row r="85" spans="1:104" x14ac:dyDescent="0.25">
      <c r="A85" s="4" t="s">
        <v>71</v>
      </c>
      <c r="B85" s="4" t="s">
        <v>256</v>
      </c>
      <c r="C85" s="4" t="s">
        <v>141</v>
      </c>
      <c r="D85" s="4" t="s">
        <v>141</v>
      </c>
      <c r="E85" s="4" t="s">
        <v>141</v>
      </c>
      <c r="F85" s="12" t="b">
        <v>1</v>
      </c>
      <c r="G85" s="4" t="s">
        <v>949</v>
      </c>
      <c r="H85" s="4" t="s">
        <v>256</v>
      </c>
      <c r="I85" s="4">
        <v>81</v>
      </c>
      <c r="J85" s="1"/>
      <c r="K85" s="4" t="s">
        <v>639</v>
      </c>
      <c r="L85" s="4">
        <v>2</v>
      </c>
      <c r="M85" s="4" t="s">
        <v>634</v>
      </c>
      <c r="N85" s="4" t="s">
        <v>620</v>
      </c>
      <c r="O85" s="4" t="s">
        <v>947</v>
      </c>
      <c r="P85" s="4" t="s">
        <v>622</v>
      </c>
      <c r="Q85" s="4" t="s">
        <v>623</v>
      </c>
      <c r="R85" s="12" t="b">
        <v>0</v>
      </c>
      <c r="S85" s="4">
        <v>70</v>
      </c>
      <c r="T85" s="4">
        <v>100</v>
      </c>
      <c r="U85" s="4">
        <v>70</v>
      </c>
      <c r="V85" s="4">
        <v>70</v>
      </c>
      <c r="W85" s="4">
        <v>100</v>
      </c>
      <c r="X85" s="4">
        <v>100</v>
      </c>
      <c r="Y85" s="4">
        <v>1</v>
      </c>
      <c r="Z85" s="4">
        <v>1</v>
      </c>
      <c r="AA85" s="4">
        <v>1</v>
      </c>
      <c r="AB85" s="4">
        <v>1240</v>
      </c>
      <c r="AC85" s="4" t="s">
        <v>713</v>
      </c>
      <c r="AD85" s="4" t="s">
        <v>141</v>
      </c>
      <c r="AE85" s="4">
        <v>50</v>
      </c>
      <c r="AF85" s="4">
        <v>100</v>
      </c>
      <c r="AG85" s="4">
        <v>700</v>
      </c>
      <c r="AH85" s="4">
        <v>900</v>
      </c>
      <c r="AI85" s="4">
        <v>400</v>
      </c>
      <c r="AJ85" s="12" t="b">
        <v>0</v>
      </c>
      <c r="AK85" s="12" t="b">
        <v>0</v>
      </c>
      <c r="AL85" s="4" t="s">
        <v>642</v>
      </c>
      <c r="AM85" s="12" t="b">
        <v>0</v>
      </c>
      <c r="AN85" s="12" t="b">
        <v>0</v>
      </c>
      <c r="AO85" s="4">
        <v>100</v>
      </c>
      <c r="AP85" s="4">
        <v>1</v>
      </c>
      <c r="AQ85" s="4">
        <v>1</v>
      </c>
      <c r="AR85" s="4">
        <v>25</v>
      </c>
      <c r="AS85" s="4">
        <v>90</v>
      </c>
      <c r="AT85" s="4">
        <v>1</v>
      </c>
      <c r="AU85" s="12" t="b">
        <v>1</v>
      </c>
      <c r="AV85" s="12" t="b">
        <v>0</v>
      </c>
      <c r="AW85" s="4">
        <v>0</v>
      </c>
      <c r="AX85" s="12" t="b">
        <v>0</v>
      </c>
      <c r="AY85" s="12" t="b">
        <v>1</v>
      </c>
      <c r="AZ85" s="4">
        <v>100</v>
      </c>
      <c r="BA85" s="4">
        <v>50</v>
      </c>
      <c r="BB85" s="4">
        <v>1270</v>
      </c>
      <c r="BC85" s="4">
        <v>1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 t="s">
        <v>141</v>
      </c>
      <c r="BQ85" s="4" t="s">
        <v>141</v>
      </c>
      <c r="BR85" s="4" t="s">
        <v>141</v>
      </c>
      <c r="BS85" s="4" t="s">
        <v>141</v>
      </c>
      <c r="BT85" s="4">
        <v>84</v>
      </c>
      <c r="BU85" s="4" t="b">
        <v>0</v>
      </c>
      <c r="BV85" s="4"/>
      <c r="BW85" s="4" t="s">
        <v>638</v>
      </c>
      <c r="BX85" s="1"/>
      <c r="BY85" s="1"/>
      <c r="BZ85" s="1"/>
      <c r="CA85" s="1"/>
      <c r="CB85" s="1"/>
      <c r="CC85" s="1"/>
      <c r="CD85" s="1"/>
      <c r="CE85" s="1"/>
      <c r="CF85" s="1"/>
      <c r="CG85" s="1">
        <f t="shared" si="0"/>
        <v>0</v>
      </c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 t="s">
        <v>950</v>
      </c>
      <c r="CV85" s="1" t="s">
        <v>727</v>
      </c>
      <c r="CW85" s="1" t="s">
        <v>728</v>
      </c>
      <c r="CX85" s="1" t="s">
        <v>729</v>
      </c>
      <c r="CY85" s="1" t="s">
        <v>730</v>
      </c>
      <c r="CZ85" s="1" t="s">
        <v>731</v>
      </c>
    </row>
    <row r="86" spans="1:104" x14ac:dyDescent="0.25">
      <c r="A86" s="4" t="s">
        <v>72</v>
      </c>
      <c r="B86" s="4" t="s">
        <v>184</v>
      </c>
      <c r="C86" s="4" t="s">
        <v>141</v>
      </c>
      <c r="D86" s="4" t="s">
        <v>141</v>
      </c>
      <c r="E86" s="4" t="s">
        <v>141</v>
      </c>
      <c r="F86" s="12" t="b">
        <v>1</v>
      </c>
      <c r="G86" s="4" t="s">
        <v>951</v>
      </c>
      <c r="H86" s="4" t="s">
        <v>184</v>
      </c>
      <c r="I86" s="4">
        <v>23</v>
      </c>
      <c r="J86" s="1"/>
      <c r="K86" s="4" t="s">
        <v>639</v>
      </c>
      <c r="L86" s="4">
        <v>1</v>
      </c>
      <c r="M86" s="4" t="s">
        <v>635</v>
      </c>
      <c r="N86" s="4" t="s">
        <v>620</v>
      </c>
      <c r="O86" s="4" t="s">
        <v>775</v>
      </c>
      <c r="P86" s="4" t="s">
        <v>622</v>
      </c>
      <c r="Q86" s="4" t="s">
        <v>623</v>
      </c>
      <c r="R86" s="12" t="b">
        <v>0</v>
      </c>
      <c r="S86" s="4">
        <v>60</v>
      </c>
      <c r="T86" s="4">
        <v>100</v>
      </c>
      <c r="U86" s="4">
        <v>60</v>
      </c>
      <c r="V86" s="4">
        <v>70</v>
      </c>
      <c r="W86" s="4">
        <v>100</v>
      </c>
      <c r="X86" s="4">
        <v>100</v>
      </c>
      <c r="Y86" s="4">
        <v>1</v>
      </c>
      <c r="Z86" s="4">
        <v>1</v>
      </c>
      <c r="AA86" s="4">
        <v>1</v>
      </c>
      <c r="AB86" s="4">
        <v>1200</v>
      </c>
      <c r="AC86" s="4" t="s">
        <v>713</v>
      </c>
      <c r="AD86" s="4" t="s">
        <v>141</v>
      </c>
      <c r="AE86" s="4">
        <v>60</v>
      </c>
      <c r="AF86" s="4">
        <v>120</v>
      </c>
      <c r="AG86" s="4">
        <v>400</v>
      </c>
      <c r="AH86" s="4">
        <v>550</v>
      </c>
      <c r="AI86" s="4">
        <v>260</v>
      </c>
      <c r="AJ86" s="12" t="b">
        <v>0</v>
      </c>
      <c r="AK86" s="12" t="b">
        <v>0</v>
      </c>
      <c r="AL86" s="4" t="s">
        <v>642</v>
      </c>
      <c r="AM86" s="12" t="b">
        <v>0</v>
      </c>
      <c r="AN86" s="12" t="b">
        <v>0</v>
      </c>
      <c r="AO86" s="4">
        <v>225</v>
      </c>
      <c r="AP86" s="4">
        <v>1</v>
      </c>
      <c r="AQ86" s="4">
        <v>3</v>
      </c>
      <c r="AR86" s="4">
        <v>25</v>
      </c>
      <c r="AS86" s="4">
        <v>90</v>
      </c>
      <c r="AT86" s="4">
        <v>1</v>
      </c>
      <c r="AU86" s="12" t="b">
        <v>0</v>
      </c>
      <c r="AV86" s="12" t="b">
        <v>1</v>
      </c>
      <c r="AW86" s="4">
        <v>0</v>
      </c>
      <c r="AX86" s="12" t="b">
        <v>0</v>
      </c>
      <c r="AY86" s="12" t="b">
        <v>1</v>
      </c>
      <c r="AZ86" s="4">
        <v>100</v>
      </c>
      <c r="BA86" s="4">
        <v>50</v>
      </c>
      <c r="BB86" s="4">
        <v>1290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1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2</v>
      </c>
      <c r="BO86" s="4">
        <v>0</v>
      </c>
      <c r="BP86" s="4" t="s">
        <v>141</v>
      </c>
      <c r="BQ86" s="4" t="s">
        <v>141</v>
      </c>
      <c r="BR86" s="4" t="s">
        <v>141</v>
      </c>
      <c r="BS86" s="4" t="s">
        <v>141</v>
      </c>
      <c r="BT86" s="4">
        <v>85</v>
      </c>
      <c r="BU86" s="4" t="b">
        <v>0</v>
      </c>
      <c r="BV86" s="4"/>
      <c r="BW86" s="1"/>
      <c r="BX86" s="3">
        <v>9</v>
      </c>
      <c r="BY86" s="1" t="s">
        <v>952</v>
      </c>
      <c r="BZ86" s="1" t="s">
        <v>686</v>
      </c>
      <c r="CA86" s="1"/>
      <c r="CB86" s="1"/>
      <c r="CC86" s="1"/>
      <c r="CD86" s="1"/>
      <c r="CE86" s="1"/>
      <c r="CF86" s="1"/>
      <c r="CG86" s="1">
        <f t="shared" si="0"/>
        <v>0</v>
      </c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</row>
    <row r="87" spans="1:104" x14ac:dyDescent="0.25">
      <c r="A87" s="4" t="s">
        <v>93</v>
      </c>
      <c r="B87" s="4" t="s">
        <v>191</v>
      </c>
      <c r="C87" s="4" t="s">
        <v>141</v>
      </c>
      <c r="D87" s="4" t="s">
        <v>141</v>
      </c>
      <c r="E87" s="4" t="s">
        <v>141</v>
      </c>
      <c r="F87" s="12" t="b">
        <v>1</v>
      </c>
      <c r="G87" s="4" t="s">
        <v>953</v>
      </c>
      <c r="H87" s="4" t="s">
        <v>191</v>
      </c>
      <c r="I87" s="4">
        <v>29</v>
      </c>
      <c r="J87" s="1"/>
      <c r="K87" s="4" t="s">
        <v>650</v>
      </c>
      <c r="L87" s="4">
        <v>2</v>
      </c>
      <c r="M87" s="4" t="s">
        <v>666</v>
      </c>
      <c r="N87" s="4" t="s">
        <v>620</v>
      </c>
      <c r="O87" s="4" t="s">
        <v>640</v>
      </c>
      <c r="P87" s="4" t="s">
        <v>622</v>
      </c>
      <c r="Q87" s="4" t="s">
        <v>623</v>
      </c>
      <c r="R87" s="12" t="b">
        <v>0</v>
      </c>
      <c r="S87" s="4">
        <v>90</v>
      </c>
      <c r="T87" s="4">
        <v>100</v>
      </c>
      <c r="U87" s="4">
        <v>50</v>
      </c>
      <c r="V87" s="4">
        <v>80</v>
      </c>
      <c r="W87" s="4">
        <v>100</v>
      </c>
      <c r="X87" s="4">
        <v>100</v>
      </c>
      <c r="Y87" s="4">
        <v>1</v>
      </c>
      <c r="Z87" s="4">
        <v>1</v>
      </c>
      <c r="AA87" s="4">
        <v>1</v>
      </c>
      <c r="AB87" s="4">
        <v>2620</v>
      </c>
      <c r="AC87" s="4" t="s">
        <v>641</v>
      </c>
      <c r="AD87" s="4" t="s">
        <v>141</v>
      </c>
      <c r="AE87" s="4">
        <v>55</v>
      </c>
      <c r="AF87" s="4">
        <v>55</v>
      </c>
      <c r="AG87" s="4">
        <v>580</v>
      </c>
      <c r="AH87" s="4">
        <v>700</v>
      </c>
      <c r="AI87" s="4">
        <v>317</v>
      </c>
      <c r="AJ87" s="12" t="b">
        <v>0</v>
      </c>
      <c r="AK87" s="12" t="b">
        <v>0</v>
      </c>
      <c r="AL87" s="4" t="s">
        <v>642</v>
      </c>
      <c r="AM87" s="12" t="b">
        <v>0</v>
      </c>
      <c r="AN87" s="12" t="b">
        <v>0</v>
      </c>
      <c r="AO87" s="4">
        <v>225</v>
      </c>
      <c r="AP87" s="4">
        <v>1</v>
      </c>
      <c r="AQ87" s="4">
        <v>3</v>
      </c>
      <c r="AR87" s="4">
        <v>25</v>
      </c>
      <c r="AS87" s="4">
        <v>90</v>
      </c>
      <c r="AT87" s="4">
        <v>1</v>
      </c>
      <c r="AU87" s="12" t="b">
        <v>0</v>
      </c>
      <c r="AV87" s="12" t="b">
        <v>0</v>
      </c>
      <c r="AW87" s="4">
        <v>0</v>
      </c>
      <c r="AX87" s="12" t="b">
        <v>0</v>
      </c>
      <c r="AY87" s="12" t="b">
        <v>1</v>
      </c>
      <c r="AZ87" s="4">
        <v>100</v>
      </c>
      <c r="BA87" s="4">
        <v>20</v>
      </c>
      <c r="BB87" s="4">
        <v>910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1</v>
      </c>
      <c r="BP87" s="4" t="s">
        <v>141</v>
      </c>
      <c r="BQ87" s="4" t="s">
        <v>141</v>
      </c>
      <c r="BR87" s="4" t="s">
        <v>141</v>
      </c>
      <c r="BS87" s="4" t="s">
        <v>141</v>
      </c>
      <c r="BT87" s="4">
        <v>86</v>
      </c>
      <c r="BU87" s="4" t="b">
        <v>0</v>
      </c>
      <c r="BV87" s="4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>
        <f t="shared" si="0"/>
        <v>0</v>
      </c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 t="s">
        <v>954</v>
      </c>
      <c r="CW87" s="1" t="s">
        <v>955</v>
      </c>
      <c r="CX87" s="1" t="s">
        <v>956</v>
      </c>
      <c r="CY87" s="1" t="s">
        <v>957</v>
      </c>
      <c r="CZ87" s="1" t="s">
        <v>958</v>
      </c>
    </row>
    <row r="88" spans="1:104" x14ac:dyDescent="0.25">
      <c r="A88" s="4" t="s">
        <v>137</v>
      </c>
      <c r="B88" s="4" t="s">
        <v>272</v>
      </c>
      <c r="C88" s="4" t="s">
        <v>141</v>
      </c>
      <c r="D88" s="4" t="s">
        <v>141</v>
      </c>
      <c r="E88" s="4" t="s">
        <v>141</v>
      </c>
      <c r="F88" s="12" t="b">
        <v>1</v>
      </c>
      <c r="G88" s="4" t="s">
        <v>331</v>
      </c>
      <c r="H88" s="4" t="s">
        <v>272</v>
      </c>
      <c r="I88" s="4">
        <v>91</v>
      </c>
      <c r="J88" s="1"/>
      <c r="K88" s="4" t="s">
        <v>670</v>
      </c>
      <c r="L88" s="4">
        <v>7</v>
      </c>
      <c r="M88" s="4" t="s">
        <v>648</v>
      </c>
      <c r="N88" s="4" t="s">
        <v>620</v>
      </c>
      <c r="O88" s="4" t="s">
        <v>621</v>
      </c>
      <c r="P88" s="4" t="s">
        <v>622</v>
      </c>
      <c r="Q88" s="4" t="s">
        <v>623</v>
      </c>
      <c r="R88" s="12" t="b">
        <v>0</v>
      </c>
      <c r="S88" s="4">
        <v>140</v>
      </c>
      <c r="T88" s="4">
        <v>100</v>
      </c>
      <c r="U88" s="4">
        <v>80</v>
      </c>
      <c r="V88" s="4">
        <v>100</v>
      </c>
      <c r="W88" s="4">
        <v>100</v>
      </c>
      <c r="X88" s="4">
        <v>100</v>
      </c>
      <c r="Y88" s="4">
        <v>1</v>
      </c>
      <c r="Z88" s="4">
        <v>1</v>
      </c>
      <c r="AA88" s="4">
        <v>1</v>
      </c>
      <c r="AB88" s="4">
        <v>5900</v>
      </c>
      <c r="AC88" s="4" t="s">
        <v>624</v>
      </c>
      <c r="AD88" s="4" t="s">
        <v>141</v>
      </c>
      <c r="AE88" s="4">
        <v>70</v>
      </c>
      <c r="AF88" s="4">
        <v>100</v>
      </c>
      <c r="AG88" s="4">
        <v>365</v>
      </c>
      <c r="AH88" s="4">
        <v>550</v>
      </c>
      <c r="AI88" s="4">
        <v>150</v>
      </c>
      <c r="AJ88" s="12" t="b">
        <v>0</v>
      </c>
      <c r="AK88" s="12" t="b">
        <v>0</v>
      </c>
      <c r="AL88" s="4" t="s">
        <v>642</v>
      </c>
      <c r="AM88" s="12" t="b">
        <v>0</v>
      </c>
      <c r="AN88" s="12" t="b">
        <v>0</v>
      </c>
      <c r="AO88" s="4">
        <v>525</v>
      </c>
      <c r="AP88" s="4">
        <v>1</v>
      </c>
      <c r="AQ88" s="4">
        <v>8</v>
      </c>
      <c r="AR88" s="4">
        <v>25</v>
      </c>
      <c r="AS88" s="4">
        <v>90</v>
      </c>
      <c r="AT88" s="4">
        <v>1</v>
      </c>
      <c r="AU88" s="12" t="b">
        <v>0</v>
      </c>
      <c r="AV88" s="12" t="b">
        <v>0</v>
      </c>
      <c r="AW88" s="4">
        <v>5</v>
      </c>
      <c r="AX88" s="12" t="b">
        <v>1</v>
      </c>
      <c r="AY88" s="12" t="b">
        <v>1</v>
      </c>
      <c r="AZ88" s="4">
        <v>100</v>
      </c>
      <c r="BA88" s="4">
        <v>50</v>
      </c>
      <c r="BB88" s="4">
        <v>460</v>
      </c>
      <c r="BC88" s="4">
        <v>0</v>
      </c>
      <c r="BD88" s="4">
        <v>0</v>
      </c>
      <c r="BE88" s="4">
        <v>0</v>
      </c>
      <c r="BF88" s="4">
        <v>0</v>
      </c>
      <c r="BG88" s="4">
        <v>2</v>
      </c>
      <c r="BH88" s="4">
        <v>0</v>
      </c>
      <c r="BI88" s="4">
        <v>3</v>
      </c>
      <c r="BJ88" s="4">
        <v>0</v>
      </c>
      <c r="BK88" s="4">
        <v>0</v>
      </c>
      <c r="BL88" s="4">
        <v>0</v>
      </c>
      <c r="BM88" s="4">
        <v>2</v>
      </c>
      <c r="BN88" s="4">
        <v>4</v>
      </c>
      <c r="BO88" s="4">
        <v>0</v>
      </c>
      <c r="BP88" s="4" t="s">
        <v>141</v>
      </c>
      <c r="BQ88" s="4" t="s">
        <v>141</v>
      </c>
      <c r="BR88" s="4" t="s">
        <v>141</v>
      </c>
      <c r="BS88" s="4" t="s">
        <v>141</v>
      </c>
      <c r="BT88" s="4">
        <v>87</v>
      </c>
      <c r="BU88" s="4" t="b">
        <v>0</v>
      </c>
      <c r="BV88" s="4"/>
      <c r="BW88" s="1"/>
      <c r="BX88" s="3">
        <v>44</v>
      </c>
      <c r="BY88" s="1" t="s">
        <v>959</v>
      </c>
      <c r="BZ88" s="1" t="s">
        <v>652</v>
      </c>
      <c r="CA88" s="1"/>
      <c r="CB88" s="1"/>
      <c r="CC88" s="1"/>
      <c r="CD88" s="1"/>
      <c r="CE88" s="1"/>
      <c r="CF88" s="1"/>
      <c r="CG88" s="9" t="b">
        <f t="shared" si="0"/>
        <v>1</v>
      </c>
      <c r="CH88" s="1" t="s">
        <v>653</v>
      </c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3">
        <v>8</v>
      </c>
      <c r="CV88" s="1" t="s">
        <v>737</v>
      </c>
      <c r="CW88" s="1" t="s">
        <v>907</v>
      </c>
      <c r="CX88" s="1" t="s">
        <v>908</v>
      </c>
      <c r="CY88" s="1" t="s">
        <v>960</v>
      </c>
      <c r="CZ88" s="1" t="s">
        <v>961</v>
      </c>
    </row>
    <row r="89" spans="1:104" x14ac:dyDescent="0.25">
      <c r="A89" s="4" t="s">
        <v>138</v>
      </c>
      <c r="B89" s="4" t="s">
        <v>273</v>
      </c>
      <c r="C89" s="4" t="s">
        <v>141</v>
      </c>
      <c r="D89" s="4" t="s">
        <v>141</v>
      </c>
      <c r="E89" s="4" t="s">
        <v>141</v>
      </c>
      <c r="F89" s="12" t="b">
        <v>1</v>
      </c>
      <c r="G89" s="4" t="s">
        <v>962</v>
      </c>
      <c r="H89" s="4" t="s">
        <v>273</v>
      </c>
      <c r="I89" s="4">
        <v>91</v>
      </c>
      <c r="J89" s="1"/>
      <c r="K89" s="4" t="s">
        <v>670</v>
      </c>
      <c r="L89" s="4">
        <v>8</v>
      </c>
      <c r="M89" s="4" t="s">
        <v>660</v>
      </c>
      <c r="N89" s="4" t="s">
        <v>620</v>
      </c>
      <c r="O89" s="4" t="s">
        <v>621</v>
      </c>
      <c r="P89" s="4" t="s">
        <v>622</v>
      </c>
      <c r="Q89" s="4" t="s">
        <v>623</v>
      </c>
      <c r="R89" s="12" t="b">
        <v>0</v>
      </c>
      <c r="S89" s="4">
        <v>140</v>
      </c>
      <c r="T89" s="4">
        <v>100</v>
      </c>
      <c r="U89" s="4">
        <v>80</v>
      </c>
      <c r="V89" s="4">
        <v>110</v>
      </c>
      <c r="W89" s="4">
        <v>100</v>
      </c>
      <c r="X89" s="4">
        <v>100</v>
      </c>
      <c r="Y89" s="4">
        <v>1</v>
      </c>
      <c r="Z89" s="4">
        <v>1</v>
      </c>
      <c r="AA89" s="4">
        <v>1</v>
      </c>
      <c r="AB89" s="4">
        <v>5700</v>
      </c>
      <c r="AC89" s="4" t="s">
        <v>624</v>
      </c>
      <c r="AD89" s="4" t="s">
        <v>141</v>
      </c>
      <c r="AE89" s="4">
        <v>70</v>
      </c>
      <c r="AF89" s="4">
        <v>100</v>
      </c>
      <c r="AG89" s="4">
        <v>365</v>
      </c>
      <c r="AH89" s="4">
        <v>550</v>
      </c>
      <c r="AI89" s="4">
        <v>150</v>
      </c>
      <c r="AJ89" s="12" t="b">
        <v>0</v>
      </c>
      <c r="AK89" s="12" t="b">
        <v>0</v>
      </c>
      <c r="AL89" s="4" t="s">
        <v>642</v>
      </c>
      <c r="AM89" s="12" t="b">
        <v>0</v>
      </c>
      <c r="AN89" s="12" t="b">
        <v>0</v>
      </c>
      <c r="AO89" s="4">
        <v>525</v>
      </c>
      <c r="AP89" s="4">
        <v>1</v>
      </c>
      <c r="AQ89" s="4">
        <v>8</v>
      </c>
      <c r="AR89" s="4">
        <v>25</v>
      </c>
      <c r="AS89" s="4">
        <v>90</v>
      </c>
      <c r="AT89" s="4">
        <v>1</v>
      </c>
      <c r="AU89" s="12" t="b">
        <v>0</v>
      </c>
      <c r="AV89" s="12" t="b">
        <v>0</v>
      </c>
      <c r="AW89" s="4">
        <v>5</v>
      </c>
      <c r="AX89" s="12" t="b">
        <v>1</v>
      </c>
      <c r="AY89" s="12" t="b">
        <v>1</v>
      </c>
      <c r="AZ89" s="4">
        <v>100</v>
      </c>
      <c r="BA89" s="4">
        <v>50</v>
      </c>
      <c r="BB89" s="4">
        <v>480</v>
      </c>
      <c r="BC89" s="4">
        <v>0</v>
      </c>
      <c r="BD89" s="4">
        <v>0</v>
      </c>
      <c r="BE89" s="4">
        <v>1</v>
      </c>
      <c r="BF89" s="4">
        <v>0</v>
      </c>
      <c r="BG89" s="4">
        <v>2</v>
      </c>
      <c r="BH89" s="4">
        <v>0</v>
      </c>
      <c r="BI89" s="4">
        <v>3</v>
      </c>
      <c r="BJ89" s="4">
        <v>0</v>
      </c>
      <c r="BK89" s="4">
        <v>0</v>
      </c>
      <c r="BL89" s="4">
        <v>0</v>
      </c>
      <c r="BM89" s="4">
        <v>0</v>
      </c>
      <c r="BN89" s="4">
        <v>4</v>
      </c>
      <c r="BO89" s="4">
        <v>0</v>
      </c>
      <c r="BP89" s="4" t="s">
        <v>141</v>
      </c>
      <c r="BQ89" s="4" t="s">
        <v>141</v>
      </c>
      <c r="BR89" s="4" t="s">
        <v>141</v>
      </c>
      <c r="BS89" s="4" t="s">
        <v>141</v>
      </c>
      <c r="BT89" s="4">
        <v>88</v>
      </c>
      <c r="BU89" s="4" t="b">
        <v>0</v>
      </c>
      <c r="BV89" s="4"/>
      <c r="BW89" s="4" t="s">
        <v>638</v>
      </c>
      <c r="BX89" s="3">
        <v>45</v>
      </c>
      <c r="BY89" s="1" t="s">
        <v>963</v>
      </c>
      <c r="BZ89" s="1" t="s">
        <v>652</v>
      </c>
      <c r="CA89" s="1"/>
      <c r="CB89" s="1"/>
      <c r="CC89" s="1"/>
      <c r="CD89" s="1"/>
      <c r="CE89" s="1"/>
      <c r="CF89" s="1"/>
      <c r="CG89" s="9" t="b">
        <f t="shared" si="0"/>
        <v>1</v>
      </c>
      <c r="CH89" s="1" t="s">
        <v>653</v>
      </c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3">
        <v>8</v>
      </c>
      <c r="CV89" s="1" t="s">
        <v>737</v>
      </c>
      <c r="CW89" s="1" t="s">
        <v>907</v>
      </c>
      <c r="CX89" s="1" t="s">
        <v>908</v>
      </c>
      <c r="CY89" s="1" t="s">
        <v>960</v>
      </c>
      <c r="CZ89" s="1" t="s">
        <v>961</v>
      </c>
    </row>
    <row r="90" spans="1:104" x14ac:dyDescent="0.25">
      <c r="A90" s="4" t="s">
        <v>129</v>
      </c>
      <c r="B90" s="4" t="s">
        <v>251</v>
      </c>
      <c r="C90" s="4" t="s">
        <v>141</v>
      </c>
      <c r="D90" s="4" t="s">
        <v>141</v>
      </c>
      <c r="E90" s="4" t="s">
        <v>141</v>
      </c>
      <c r="F90" s="12" t="b">
        <v>1</v>
      </c>
      <c r="G90" s="4" t="s">
        <v>964</v>
      </c>
      <c r="H90" s="4" t="s">
        <v>251</v>
      </c>
      <c r="I90" s="4">
        <v>78</v>
      </c>
      <c r="J90" s="1"/>
      <c r="K90" s="4" t="s">
        <v>618</v>
      </c>
      <c r="L90" s="4">
        <v>8</v>
      </c>
      <c r="M90" s="4" t="s">
        <v>660</v>
      </c>
      <c r="N90" s="4" t="s">
        <v>620</v>
      </c>
      <c r="O90" s="4" t="s">
        <v>621</v>
      </c>
      <c r="P90" s="4" t="s">
        <v>622</v>
      </c>
      <c r="Q90" s="4" t="s">
        <v>623</v>
      </c>
      <c r="R90" s="12" t="b">
        <v>0</v>
      </c>
      <c r="S90" s="4">
        <v>100</v>
      </c>
      <c r="T90" s="4">
        <v>100</v>
      </c>
      <c r="U90" s="4">
        <v>100</v>
      </c>
      <c r="V90" s="4">
        <v>120</v>
      </c>
      <c r="W90" s="4">
        <v>100</v>
      </c>
      <c r="X90" s="4">
        <v>100</v>
      </c>
      <c r="Y90" s="4">
        <v>1</v>
      </c>
      <c r="Z90" s="4">
        <v>1</v>
      </c>
      <c r="AA90" s="4">
        <v>1</v>
      </c>
      <c r="AB90" s="4">
        <v>1960</v>
      </c>
      <c r="AC90" s="4" t="s">
        <v>624</v>
      </c>
      <c r="AD90" s="4" t="s">
        <v>141</v>
      </c>
      <c r="AE90" s="4">
        <v>100</v>
      </c>
      <c r="AF90" s="4">
        <v>150</v>
      </c>
      <c r="AG90" s="4">
        <v>400</v>
      </c>
      <c r="AH90" s="4">
        <v>550</v>
      </c>
      <c r="AI90" s="4">
        <v>275</v>
      </c>
      <c r="AJ90" s="12" t="b">
        <v>0</v>
      </c>
      <c r="AK90" s="12" t="b">
        <v>0</v>
      </c>
      <c r="AL90" s="4" t="s">
        <v>642</v>
      </c>
      <c r="AM90" s="12" t="b">
        <v>0</v>
      </c>
      <c r="AN90" s="12" t="b">
        <v>0</v>
      </c>
      <c r="AO90" s="4">
        <v>225</v>
      </c>
      <c r="AP90" s="4">
        <v>1</v>
      </c>
      <c r="AQ90" s="4">
        <v>3</v>
      </c>
      <c r="AR90" s="4">
        <v>25</v>
      </c>
      <c r="AS90" s="4">
        <v>90</v>
      </c>
      <c r="AT90" s="4">
        <v>1</v>
      </c>
      <c r="AU90" s="12" t="b">
        <v>0</v>
      </c>
      <c r="AV90" s="12" t="b">
        <v>0</v>
      </c>
      <c r="AW90" s="4">
        <v>5</v>
      </c>
      <c r="AX90" s="12" t="b">
        <v>0</v>
      </c>
      <c r="AY90" s="12" t="b">
        <v>1</v>
      </c>
      <c r="AZ90" s="4">
        <v>100</v>
      </c>
      <c r="BA90" s="4">
        <v>50</v>
      </c>
      <c r="BB90" s="4">
        <v>1050</v>
      </c>
      <c r="BC90" s="4">
        <v>0</v>
      </c>
      <c r="BD90" s="4">
        <v>0</v>
      </c>
      <c r="BE90" s="4">
        <v>2</v>
      </c>
      <c r="BF90" s="4">
        <v>0</v>
      </c>
      <c r="BG90" s="4">
        <v>2</v>
      </c>
      <c r="BH90" s="4">
        <v>2</v>
      </c>
      <c r="BI90" s="4">
        <v>0</v>
      </c>
      <c r="BJ90" s="4">
        <v>0</v>
      </c>
      <c r="BK90" s="4">
        <v>0</v>
      </c>
      <c r="BL90" s="4">
        <v>3</v>
      </c>
      <c r="BM90" s="4">
        <v>0</v>
      </c>
      <c r="BN90" s="4">
        <v>1</v>
      </c>
      <c r="BO90" s="4">
        <v>0</v>
      </c>
      <c r="BP90" s="4" t="s">
        <v>141</v>
      </c>
      <c r="BQ90" s="4" t="s">
        <v>141</v>
      </c>
      <c r="BR90" s="4" t="s">
        <v>141</v>
      </c>
      <c r="BS90" s="4" t="s">
        <v>141</v>
      </c>
      <c r="BT90" s="4">
        <v>89</v>
      </c>
      <c r="BU90" s="4" t="b">
        <v>0</v>
      </c>
      <c r="BV90" s="4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f t="shared" si="0"/>
        <v>0</v>
      </c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 t="s">
        <v>965</v>
      </c>
      <c r="CW90" s="1" t="s">
        <v>966</v>
      </c>
      <c r="CX90" s="1" t="s">
        <v>967</v>
      </c>
      <c r="CY90" s="1" t="s">
        <v>968</v>
      </c>
      <c r="CZ90" s="1" t="s">
        <v>969</v>
      </c>
    </row>
    <row r="91" spans="1:104" x14ac:dyDescent="0.25">
      <c r="A91" s="4" t="s">
        <v>95</v>
      </c>
      <c r="B91" s="4" t="s">
        <v>204</v>
      </c>
      <c r="C91" s="4" t="s">
        <v>141</v>
      </c>
      <c r="D91" s="4" t="s">
        <v>141</v>
      </c>
      <c r="E91" s="4" t="s">
        <v>141</v>
      </c>
      <c r="F91" s="12" t="b">
        <v>1</v>
      </c>
      <c r="G91" s="4" t="s">
        <v>970</v>
      </c>
      <c r="H91" s="4" t="s">
        <v>204</v>
      </c>
      <c r="I91" s="4">
        <v>38</v>
      </c>
      <c r="J91" s="1"/>
      <c r="K91" s="4" t="s">
        <v>670</v>
      </c>
      <c r="L91" s="4">
        <v>3</v>
      </c>
      <c r="M91" s="4" t="s">
        <v>666</v>
      </c>
      <c r="N91" s="4" t="s">
        <v>620</v>
      </c>
      <c r="O91" s="4" t="s">
        <v>667</v>
      </c>
      <c r="P91" s="4" t="s">
        <v>622</v>
      </c>
      <c r="Q91" s="4" t="s">
        <v>623</v>
      </c>
      <c r="R91" s="12" t="b">
        <v>0</v>
      </c>
      <c r="S91" s="4">
        <v>100</v>
      </c>
      <c r="T91" s="4">
        <v>100</v>
      </c>
      <c r="U91" s="4">
        <v>95</v>
      </c>
      <c r="V91" s="4">
        <v>80</v>
      </c>
      <c r="W91" s="4">
        <v>100</v>
      </c>
      <c r="X91" s="4">
        <v>100</v>
      </c>
      <c r="Y91" s="4">
        <v>1</v>
      </c>
      <c r="Z91" s="4">
        <v>1</v>
      </c>
      <c r="AA91" s="4">
        <v>1</v>
      </c>
      <c r="AB91" s="4">
        <v>6300</v>
      </c>
      <c r="AC91" s="4" t="s">
        <v>713</v>
      </c>
      <c r="AD91" s="4" t="s">
        <v>141</v>
      </c>
      <c r="AE91" s="4">
        <v>150</v>
      </c>
      <c r="AF91" s="4">
        <v>150</v>
      </c>
      <c r="AG91" s="4">
        <v>600</v>
      </c>
      <c r="AH91" s="4">
        <v>750</v>
      </c>
      <c r="AI91" s="4">
        <v>450</v>
      </c>
      <c r="AJ91" s="12" t="b">
        <v>0</v>
      </c>
      <c r="AK91" s="12" t="b">
        <v>0</v>
      </c>
      <c r="AL91" s="4" t="s">
        <v>642</v>
      </c>
      <c r="AM91" s="12" t="b">
        <v>0</v>
      </c>
      <c r="AN91" s="12" t="b">
        <v>0</v>
      </c>
      <c r="AO91" s="4">
        <v>475</v>
      </c>
      <c r="AP91" s="4">
        <v>1</v>
      </c>
      <c r="AQ91" s="4">
        <v>7</v>
      </c>
      <c r="AR91" s="4">
        <v>25</v>
      </c>
      <c r="AS91" s="4">
        <v>90</v>
      </c>
      <c r="AT91" s="4">
        <v>1</v>
      </c>
      <c r="AU91" s="12" t="b">
        <v>0</v>
      </c>
      <c r="AV91" s="12" t="b">
        <v>0</v>
      </c>
      <c r="AW91" s="4">
        <v>3</v>
      </c>
      <c r="AX91" s="12" t="b">
        <v>1</v>
      </c>
      <c r="AY91" s="12" t="b">
        <v>1</v>
      </c>
      <c r="AZ91" s="4">
        <v>100</v>
      </c>
      <c r="BA91" s="4">
        <v>50</v>
      </c>
      <c r="BB91" s="4">
        <v>420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2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 t="s">
        <v>141</v>
      </c>
      <c r="BQ91" s="4" t="s">
        <v>141</v>
      </c>
      <c r="BR91" s="4" t="s">
        <v>141</v>
      </c>
      <c r="BS91" s="4" t="s">
        <v>141</v>
      </c>
      <c r="BT91" s="4">
        <v>90</v>
      </c>
      <c r="BU91" s="4" t="b">
        <v>0</v>
      </c>
      <c r="BV91" s="4"/>
      <c r="BW91" s="1"/>
      <c r="BX91" s="3">
        <v>15</v>
      </c>
      <c r="BY91" s="1" t="s">
        <v>971</v>
      </c>
      <c r="BZ91" s="1" t="s">
        <v>652</v>
      </c>
      <c r="CA91" s="1"/>
      <c r="CB91" s="1"/>
      <c r="CC91" s="1"/>
      <c r="CD91" s="1"/>
      <c r="CE91" s="1"/>
      <c r="CF91" s="1"/>
      <c r="CG91" s="9" t="b">
        <f t="shared" si="0"/>
        <v>1</v>
      </c>
      <c r="CH91" s="1" t="s">
        <v>779</v>
      </c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 t="s">
        <v>695</v>
      </c>
      <c r="CV91" s="1"/>
      <c r="CW91" s="1" t="s">
        <v>696</v>
      </c>
      <c r="CX91" s="1" t="s">
        <v>697</v>
      </c>
      <c r="CY91" s="1" t="s">
        <v>698</v>
      </c>
      <c r="CZ91" s="1" t="s">
        <v>699</v>
      </c>
    </row>
    <row r="92" spans="1:104" x14ac:dyDescent="0.25">
      <c r="A92" s="4" t="s">
        <v>42</v>
      </c>
      <c r="B92" s="4" t="s">
        <v>190</v>
      </c>
      <c r="C92" s="4" t="s">
        <v>141</v>
      </c>
      <c r="D92" s="4" t="s">
        <v>141</v>
      </c>
      <c r="E92" s="4" t="s">
        <v>141</v>
      </c>
      <c r="F92" s="12" t="b">
        <v>1</v>
      </c>
      <c r="G92" s="4" t="s">
        <v>972</v>
      </c>
      <c r="H92" s="4" t="s">
        <v>190</v>
      </c>
      <c r="I92" s="4">
        <v>28</v>
      </c>
      <c r="J92" s="1"/>
      <c r="K92" s="4" t="s">
        <v>639</v>
      </c>
      <c r="L92" s="4">
        <v>1</v>
      </c>
      <c r="M92" s="4" t="s">
        <v>660</v>
      </c>
      <c r="N92" s="4" t="s">
        <v>620</v>
      </c>
      <c r="O92" s="4" t="s">
        <v>621</v>
      </c>
      <c r="P92" s="4" t="s">
        <v>622</v>
      </c>
      <c r="Q92" s="4" t="s">
        <v>623</v>
      </c>
      <c r="R92" s="12" t="b">
        <v>0</v>
      </c>
      <c r="S92" s="4">
        <v>75</v>
      </c>
      <c r="T92" s="4">
        <v>100</v>
      </c>
      <c r="U92" s="4">
        <v>65</v>
      </c>
      <c r="V92" s="4">
        <v>70</v>
      </c>
      <c r="W92" s="4">
        <v>100</v>
      </c>
      <c r="X92" s="4">
        <v>100</v>
      </c>
      <c r="Y92" s="4">
        <v>1</v>
      </c>
      <c r="Z92" s="4">
        <v>1</v>
      </c>
      <c r="AA92" s="4">
        <v>1</v>
      </c>
      <c r="AB92" s="4">
        <v>1220</v>
      </c>
      <c r="AC92" s="4" t="s">
        <v>641</v>
      </c>
      <c r="AD92" s="4" t="s">
        <v>141</v>
      </c>
      <c r="AE92" s="4">
        <v>100</v>
      </c>
      <c r="AF92" s="4">
        <v>100</v>
      </c>
      <c r="AG92" s="4">
        <v>400</v>
      </c>
      <c r="AH92" s="4">
        <v>550</v>
      </c>
      <c r="AI92" s="4">
        <v>250</v>
      </c>
      <c r="AJ92" s="12" t="b">
        <v>0</v>
      </c>
      <c r="AK92" s="12" t="b">
        <v>0</v>
      </c>
      <c r="AL92" s="4" t="s">
        <v>642</v>
      </c>
      <c r="AM92" s="12" t="b">
        <v>0</v>
      </c>
      <c r="AN92" s="12" t="b">
        <v>0</v>
      </c>
      <c r="AO92" s="4">
        <v>225</v>
      </c>
      <c r="AP92" s="4">
        <v>1</v>
      </c>
      <c r="AQ92" s="4">
        <v>3</v>
      </c>
      <c r="AR92" s="4">
        <v>25</v>
      </c>
      <c r="AS92" s="4">
        <v>90</v>
      </c>
      <c r="AT92" s="4">
        <v>1</v>
      </c>
      <c r="AU92" s="12" t="b">
        <v>0</v>
      </c>
      <c r="AV92" s="12" t="b">
        <v>0</v>
      </c>
      <c r="AW92" s="4">
        <v>0</v>
      </c>
      <c r="AX92" s="12" t="b">
        <v>0</v>
      </c>
      <c r="AY92" s="12" t="b">
        <v>1</v>
      </c>
      <c r="AZ92" s="4">
        <v>100</v>
      </c>
      <c r="BA92" s="4">
        <v>50</v>
      </c>
      <c r="BB92" s="4">
        <v>1280</v>
      </c>
      <c r="BC92" s="4">
        <v>0</v>
      </c>
      <c r="BD92" s="4">
        <v>0</v>
      </c>
      <c r="BE92" s="4">
        <v>1</v>
      </c>
      <c r="BF92" s="4">
        <v>0</v>
      </c>
      <c r="BG92" s="4">
        <v>1</v>
      </c>
      <c r="BH92" s="4">
        <v>1</v>
      </c>
      <c r="BI92" s="4">
        <v>0</v>
      </c>
      <c r="BJ92" s="4">
        <v>0</v>
      </c>
      <c r="BK92" s="4">
        <v>0</v>
      </c>
      <c r="BL92" s="4">
        <v>1</v>
      </c>
      <c r="BM92" s="4">
        <v>0</v>
      </c>
      <c r="BN92" s="4">
        <v>1</v>
      </c>
      <c r="BO92" s="4">
        <v>0</v>
      </c>
      <c r="BP92" s="4" t="s">
        <v>141</v>
      </c>
      <c r="BQ92" s="4" t="s">
        <v>141</v>
      </c>
      <c r="BR92" s="4" t="s">
        <v>141</v>
      </c>
      <c r="BS92" s="4" t="s">
        <v>141</v>
      </c>
      <c r="BT92" s="4">
        <v>91</v>
      </c>
      <c r="BU92" s="4" t="b">
        <v>0</v>
      </c>
      <c r="BV92" s="4"/>
      <c r="BW92" s="1"/>
      <c r="BX92" s="3">
        <v>17</v>
      </c>
      <c r="BY92" s="1" t="s">
        <v>973</v>
      </c>
      <c r="BZ92" s="1" t="s">
        <v>742</v>
      </c>
      <c r="CA92" s="1"/>
      <c r="CB92" s="1"/>
      <c r="CC92" s="1"/>
      <c r="CD92" s="1"/>
      <c r="CE92" s="1"/>
      <c r="CF92" s="1"/>
      <c r="CG92" s="1">
        <f t="shared" si="0"/>
        <v>0</v>
      </c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</row>
    <row r="93" spans="1:104" x14ac:dyDescent="0.25">
      <c r="A93" s="4" t="s">
        <v>82</v>
      </c>
      <c r="B93" s="4" t="s">
        <v>286</v>
      </c>
      <c r="C93" s="4" t="s">
        <v>141</v>
      </c>
      <c r="D93" s="4" t="s">
        <v>141</v>
      </c>
      <c r="E93" s="4" t="s">
        <v>141</v>
      </c>
      <c r="F93" s="12" t="b">
        <v>1</v>
      </c>
      <c r="G93" s="4" t="s">
        <v>347</v>
      </c>
      <c r="H93" s="4" t="s">
        <v>286</v>
      </c>
      <c r="I93" s="4">
        <v>104</v>
      </c>
      <c r="J93" s="4" t="s">
        <v>638</v>
      </c>
      <c r="K93" s="4" t="s">
        <v>670</v>
      </c>
      <c r="L93" s="4">
        <v>9</v>
      </c>
      <c r="M93" s="4" t="s">
        <v>660</v>
      </c>
      <c r="N93" s="4" t="s">
        <v>620</v>
      </c>
      <c r="O93" s="4" t="s">
        <v>621</v>
      </c>
      <c r="P93" s="4" t="s">
        <v>622</v>
      </c>
      <c r="Q93" s="4" t="s">
        <v>623</v>
      </c>
      <c r="R93" s="12" t="b">
        <v>0</v>
      </c>
      <c r="S93" s="4">
        <v>110</v>
      </c>
      <c r="T93" s="4">
        <v>100</v>
      </c>
      <c r="U93" s="4">
        <v>110</v>
      </c>
      <c r="V93" s="4">
        <v>105</v>
      </c>
      <c r="W93" s="4">
        <v>100</v>
      </c>
      <c r="X93" s="4">
        <v>100</v>
      </c>
      <c r="Y93" s="4">
        <v>1</v>
      </c>
      <c r="Z93" s="4">
        <v>1</v>
      </c>
      <c r="AA93" s="4">
        <v>1</v>
      </c>
      <c r="AB93" s="4">
        <v>7160</v>
      </c>
      <c r="AC93" s="4" t="s">
        <v>713</v>
      </c>
      <c r="AD93" s="4" t="s">
        <v>141</v>
      </c>
      <c r="AE93" s="4">
        <v>60</v>
      </c>
      <c r="AF93" s="4">
        <v>100</v>
      </c>
      <c r="AG93" s="4">
        <v>450</v>
      </c>
      <c r="AH93" s="4">
        <v>550</v>
      </c>
      <c r="AI93" s="4">
        <v>275</v>
      </c>
      <c r="AJ93" s="12" t="b">
        <v>0</v>
      </c>
      <c r="AK93" s="12" t="b">
        <v>0</v>
      </c>
      <c r="AL93" s="4" t="s">
        <v>636</v>
      </c>
      <c r="AM93" s="12" t="b">
        <v>0</v>
      </c>
      <c r="AN93" s="12" t="b">
        <v>0</v>
      </c>
      <c r="AO93" s="4">
        <v>400</v>
      </c>
      <c r="AP93" s="4">
        <v>1</v>
      </c>
      <c r="AQ93" s="4">
        <v>6</v>
      </c>
      <c r="AR93" s="4">
        <v>25</v>
      </c>
      <c r="AS93" s="4">
        <v>90</v>
      </c>
      <c r="AT93" s="4">
        <v>1</v>
      </c>
      <c r="AU93" s="12" t="b">
        <v>0</v>
      </c>
      <c r="AV93" s="12" t="b">
        <v>0</v>
      </c>
      <c r="AW93" s="4">
        <v>5</v>
      </c>
      <c r="AX93" s="12" t="b">
        <v>0</v>
      </c>
      <c r="AY93" s="12" t="b">
        <v>1</v>
      </c>
      <c r="AZ93" s="4">
        <v>100</v>
      </c>
      <c r="BA93" s="4">
        <v>30</v>
      </c>
      <c r="BB93" s="4">
        <v>250</v>
      </c>
      <c r="BC93" s="4">
        <v>0</v>
      </c>
      <c r="BD93" s="4">
        <v>0</v>
      </c>
      <c r="BE93" s="4">
        <v>4</v>
      </c>
      <c r="BF93" s="4">
        <v>0</v>
      </c>
      <c r="BG93" s="4">
        <v>3</v>
      </c>
      <c r="BH93" s="4">
        <v>2</v>
      </c>
      <c r="BI93" s="4">
        <v>0</v>
      </c>
      <c r="BJ93" s="4">
        <v>0</v>
      </c>
      <c r="BK93" s="4">
        <v>0</v>
      </c>
      <c r="BL93" s="4">
        <v>3</v>
      </c>
      <c r="BM93" s="4">
        <v>0</v>
      </c>
      <c r="BN93" s="4">
        <v>0</v>
      </c>
      <c r="BO93" s="4">
        <v>0</v>
      </c>
      <c r="BP93" s="4" t="s">
        <v>974</v>
      </c>
      <c r="BQ93" s="4" t="s">
        <v>141</v>
      </c>
      <c r="BR93" s="4" t="s">
        <v>141</v>
      </c>
      <c r="BS93" s="4" t="s">
        <v>141</v>
      </c>
      <c r="BT93" s="4">
        <v>92</v>
      </c>
      <c r="BU93" s="4" t="b">
        <v>1</v>
      </c>
      <c r="BV93" s="4"/>
      <c r="BW93" s="1"/>
      <c r="BX93" s="1"/>
      <c r="BY93" s="1"/>
      <c r="BZ93" s="1"/>
      <c r="CA93" s="1" t="s">
        <v>975</v>
      </c>
      <c r="CB93" s="3">
        <v>1000</v>
      </c>
      <c r="CC93" s="3">
        <v>1100</v>
      </c>
      <c r="CD93" s="3">
        <v>1300</v>
      </c>
      <c r="CE93" s="3">
        <v>1600</v>
      </c>
      <c r="CF93" s="3">
        <v>2000</v>
      </c>
      <c r="CG93" s="1">
        <f t="shared" si="0"/>
        <v>0</v>
      </c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</row>
    <row r="94" spans="1:104" x14ac:dyDescent="0.25">
      <c r="A94" s="4" t="s">
        <v>83</v>
      </c>
      <c r="B94" s="4" t="s">
        <v>287</v>
      </c>
      <c r="C94" s="4" t="s">
        <v>141</v>
      </c>
      <c r="D94" s="4" t="s">
        <v>141</v>
      </c>
      <c r="E94" s="4" t="s">
        <v>141</v>
      </c>
      <c r="F94" s="12" t="b">
        <v>1</v>
      </c>
      <c r="G94" s="4" t="s">
        <v>426</v>
      </c>
      <c r="H94" s="4" t="s">
        <v>287</v>
      </c>
      <c r="I94" s="4">
        <v>104</v>
      </c>
      <c r="J94" s="4" t="s">
        <v>638</v>
      </c>
      <c r="K94" s="4" t="s">
        <v>670</v>
      </c>
      <c r="L94" s="4">
        <v>10</v>
      </c>
      <c r="M94" s="4" t="s">
        <v>635</v>
      </c>
      <c r="N94" s="4" t="s">
        <v>620</v>
      </c>
      <c r="O94" s="4" t="s">
        <v>621</v>
      </c>
      <c r="P94" s="4" t="s">
        <v>622</v>
      </c>
      <c r="Q94" s="4" t="s">
        <v>623</v>
      </c>
      <c r="R94" s="12" t="b">
        <v>0</v>
      </c>
      <c r="S94" s="4">
        <v>110</v>
      </c>
      <c r="T94" s="4">
        <v>100</v>
      </c>
      <c r="U94" s="4">
        <v>110</v>
      </c>
      <c r="V94" s="4">
        <v>115</v>
      </c>
      <c r="W94" s="4">
        <v>100</v>
      </c>
      <c r="X94" s="4">
        <v>100</v>
      </c>
      <c r="Y94" s="4">
        <v>1</v>
      </c>
      <c r="Z94" s="4">
        <v>1</v>
      </c>
      <c r="AA94" s="4">
        <v>1</v>
      </c>
      <c r="AB94" s="4">
        <v>7610</v>
      </c>
      <c r="AC94" s="4" t="s">
        <v>713</v>
      </c>
      <c r="AD94" s="4" t="s">
        <v>141</v>
      </c>
      <c r="AE94" s="4">
        <v>60</v>
      </c>
      <c r="AF94" s="4">
        <v>100</v>
      </c>
      <c r="AG94" s="4">
        <v>450</v>
      </c>
      <c r="AH94" s="4">
        <v>550</v>
      </c>
      <c r="AI94" s="4">
        <v>275</v>
      </c>
      <c r="AJ94" s="12" t="b">
        <v>0</v>
      </c>
      <c r="AK94" s="12" t="b">
        <v>0</v>
      </c>
      <c r="AL94" s="4" t="s">
        <v>636</v>
      </c>
      <c r="AM94" s="12" t="b">
        <v>0</v>
      </c>
      <c r="AN94" s="12" t="b">
        <v>0</v>
      </c>
      <c r="AO94" s="4">
        <v>400</v>
      </c>
      <c r="AP94" s="4">
        <v>1</v>
      </c>
      <c r="AQ94" s="4">
        <v>6</v>
      </c>
      <c r="AR94" s="4">
        <v>25</v>
      </c>
      <c r="AS94" s="4">
        <v>90</v>
      </c>
      <c r="AT94" s="4">
        <v>1</v>
      </c>
      <c r="AU94" s="12" t="b">
        <v>0</v>
      </c>
      <c r="AV94" s="12" t="b">
        <v>0</v>
      </c>
      <c r="AW94" s="4">
        <v>5</v>
      </c>
      <c r="AX94" s="12" t="b">
        <v>0</v>
      </c>
      <c r="AY94" s="12" t="b">
        <v>1</v>
      </c>
      <c r="AZ94" s="4">
        <v>100</v>
      </c>
      <c r="BA94" s="4">
        <v>30</v>
      </c>
      <c r="BB94" s="4">
        <v>210</v>
      </c>
      <c r="BC94" s="4">
        <v>0</v>
      </c>
      <c r="BD94" s="4">
        <v>0</v>
      </c>
      <c r="BE94" s="4">
        <v>0</v>
      </c>
      <c r="BF94" s="4">
        <v>0</v>
      </c>
      <c r="BG94" s="4">
        <v>3</v>
      </c>
      <c r="BH94" s="4">
        <v>2</v>
      </c>
      <c r="BI94" s="4">
        <v>0</v>
      </c>
      <c r="BJ94" s="4">
        <v>0</v>
      </c>
      <c r="BK94" s="4">
        <v>0</v>
      </c>
      <c r="BL94" s="4">
        <v>3</v>
      </c>
      <c r="BM94" s="4">
        <v>0</v>
      </c>
      <c r="BN94" s="4">
        <v>0</v>
      </c>
      <c r="BO94" s="4">
        <v>0</v>
      </c>
      <c r="BP94" s="4" t="s">
        <v>141</v>
      </c>
      <c r="BQ94" s="4" t="s">
        <v>141</v>
      </c>
      <c r="BR94" s="4" t="s">
        <v>141</v>
      </c>
      <c r="BS94" s="4" t="s">
        <v>141</v>
      </c>
      <c r="BT94" s="4">
        <v>93</v>
      </c>
      <c r="BU94" s="4" t="b">
        <v>1</v>
      </c>
      <c r="BV94" s="4"/>
      <c r="BW94" s="4" t="s">
        <v>638</v>
      </c>
      <c r="BX94" s="1"/>
      <c r="BY94" s="1"/>
      <c r="BZ94" s="1"/>
      <c r="CA94" s="1" t="s">
        <v>975</v>
      </c>
      <c r="CB94" s="3">
        <v>1000</v>
      </c>
      <c r="CC94" s="3">
        <v>1100</v>
      </c>
      <c r="CD94" s="3">
        <v>1300</v>
      </c>
      <c r="CE94" s="3">
        <v>1600</v>
      </c>
      <c r="CF94" s="3">
        <v>2000</v>
      </c>
      <c r="CG94" s="1">
        <f t="shared" si="0"/>
        <v>0</v>
      </c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</row>
    <row r="95" spans="1:104" x14ac:dyDescent="0.25">
      <c r="A95" s="4" t="s">
        <v>35</v>
      </c>
      <c r="B95" s="4" t="s">
        <v>220</v>
      </c>
      <c r="C95" s="4" t="s">
        <v>141</v>
      </c>
      <c r="D95" s="4" t="s">
        <v>141</v>
      </c>
      <c r="E95" s="4" t="s">
        <v>141</v>
      </c>
      <c r="F95" s="12" t="b">
        <v>1</v>
      </c>
      <c r="G95" s="4" t="s">
        <v>976</v>
      </c>
      <c r="H95" s="4" t="s">
        <v>220</v>
      </c>
      <c r="I95" s="4">
        <v>51</v>
      </c>
      <c r="J95" s="1"/>
      <c r="K95" s="4" t="s">
        <v>670</v>
      </c>
      <c r="L95" s="4">
        <v>8</v>
      </c>
      <c r="M95" s="4" t="s">
        <v>660</v>
      </c>
      <c r="N95" s="4" t="s">
        <v>620</v>
      </c>
      <c r="O95" s="4" t="s">
        <v>621</v>
      </c>
      <c r="P95" s="4" t="s">
        <v>622</v>
      </c>
      <c r="Q95" s="4" t="s">
        <v>623</v>
      </c>
      <c r="R95" s="12" t="b">
        <v>0</v>
      </c>
      <c r="S95" s="4">
        <v>90</v>
      </c>
      <c r="T95" s="4">
        <v>100</v>
      </c>
      <c r="U95" s="4">
        <v>105</v>
      </c>
      <c r="V95" s="4">
        <v>100</v>
      </c>
      <c r="W95" s="4">
        <v>100</v>
      </c>
      <c r="X95" s="4">
        <v>100</v>
      </c>
      <c r="Y95" s="4">
        <v>1</v>
      </c>
      <c r="Z95" s="4">
        <v>1</v>
      </c>
      <c r="AA95" s="4">
        <v>1</v>
      </c>
      <c r="AB95" s="4">
        <v>6830</v>
      </c>
      <c r="AC95" s="4" t="s">
        <v>624</v>
      </c>
      <c r="AD95" s="4" t="s">
        <v>141</v>
      </c>
      <c r="AE95" s="4">
        <v>150</v>
      </c>
      <c r="AF95" s="4">
        <v>250</v>
      </c>
      <c r="AG95" s="4">
        <v>450</v>
      </c>
      <c r="AH95" s="4">
        <v>550</v>
      </c>
      <c r="AI95" s="4">
        <v>350</v>
      </c>
      <c r="AJ95" s="12" t="b">
        <v>0</v>
      </c>
      <c r="AK95" s="12" t="b">
        <v>0</v>
      </c>
      <c r="AL95" s="4" t="s">
        <v>625</v>
      </c>
      <c r="AM95" s="12" t="b">
        <v>0</v>
      </c>
      <c r="AN95" s="12" t="b">
        <v>0</v>
      </c>
      <c r="AO95" s="4">
        <v>475</v>
      </c>
      <c r="AP95" s="4">
        <v>1</v>
      </c>
      <c r="AQ95" s="4">
        <v>7</v>
      </c>
      <c r="AR95" s="4">
        <v>25</v>
      </c>
      <c r="AS95" s="4">
        <v>90</v>
      </c>
      <c r="AT95" s="4">
        <v>1</v>
      </c>
      <c r="AU95" s="12" t="b">
        <v>0</v>
      </c>
      <c r="AV95" s="12" t="b">
        <v>0</v>
      </c>
      <c r="AW95" s="4">
        <v>5</v>
      </c>
      <c r="AX95" s="12" t="b">
        <v>0</v>
      </c>
      <c r="AY95" s="12" t="b">
        <v>1</v>
      </c>
      <c r="AZ95" s="4">
        <v>100</v>
      </c>
      <c r="BA95" s="4">
        <v>10</v>
      </c>
      <c r="BB95" s="4">
        <v>330</v>
      </c>
      <c r="BC95" s="4">
        <v>0</v>
      </c>
      <c r="BD95" s="4">
        <v>0</v>
      </c>
      <c r="BE95" s="4">
        <v>2</v>
      </c>
      <c r="BF95" s="4">
        <v>0</v>
      </c>
      <c r="BG95" s="4">
        <v>2</v>
      </c>
      <c r="BH95" s="4">
        <v>2</v>
      </c>
      <c r="BI95" s="4">
        <v>1</v>
      </c>
      <c r="BJ95" s="4">
        <v>0</v>
      </c>
      <c r="BK95" s="4">
        <v>0</v>
      </c>
      <c r="BL95" s="4">
        <v>2</v>
      </c>
      <c r="BM95" s="4">
        <v>0</v>
      </c>
      <c r="BN95" s="4">
        <v>0</v>
      </c>
      <c r="BO95" s="4">
        <v>0</v>
      </c>
      <c r="BP95" s="4" t="s">
        <v>141</v>
      </c>
      <c r="BQ95" s="4" t="s">
        <v>141</v>
      </c>
      <c r="BR95" s="4" t="s">
        <v>141</v>
      </c>
      <c r="BS95" s="4" t="s">
        <v>141</v>
      </c>
      <c r="BT95" s="4">
        <v>94</v>
      </c>
      <c r="BU95" s="4" t="b">
        <v>0</v>
      </c>
      <c r="BV95" s="4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f t="shared" si="0"/>
        <v>0</v>
      </c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 t="s">
        <v>977</v>
      </c>
      <c r="CX95" s="1" t="s">
        <v>978</v>
      </c>
      <c r="CY95" s="1" t="s">
        <v>979</v>
      </c>
      <c r="CZ95" s="1" t="s">
        <v>980</v>
      </c>
    </row>
    <row r="96" spans="1:104" x14ac:dyDescent="0.25">
      <c r="A96" s="4" t="s">
        <v>8</v>
      </c>
      <c r="B96" s="4" t="s">
        <v>219</v>
      </c>
      <c r="C96" s="4" t="s">
        <v>141</v>
      </c>
      <c r="D96" s="4" t="s">
        <v>141</v>
      </c>
      <c r="E96" s="4" t="s">
        <v>141</v>
      </c>
      <c r="F96" s="12" t="b">
        <v>1</v>
      </c>
      <c r="G96" s="4" t="s">
        <v>981</v>
      </c>
      <c r="H96" s="4" t="s">
        <v>219</v>
      </c>
      <c r="I96" s="4">
        <v>50</v>
      </c>
      <c r="J96" s="1"/>
      <c r="K96" s="4" t="s">
        <v>618</v>
      </c>
      <c r="L96" s="4">
        <v>4</v>
      </c>
      <c r="M96" s="4" t="s">
        <v>660</v>
      </c>
      <c r="N96" s="4" t="s">
        <v>620</v>
      </c>
      <c r="O96" s="4" t="s">
        <v>621</v>
      </c>
      <c r="P96" s="4" t="s">
        <v>622</v>
      </c>
      <c r="Q96" s="4" t="s">
        <v>623</v>
      </c>
      <c r="R96" s="12" t="b">
        <v>0</v>
      </c>
      <c r="S96" s="4">
        <v>80</v>
      </c>
      <c r="T96" s="4">
        <v>100</v>
      </c>
      <c r="U96" s="4">
        <v>90</v>
      </c>
      <c r="V96" s="4">
        <v>90</v>
      </c>
      <c r="W96" s="4">
        <v>100</v>
      </c>
      <c r="X96" s="4">
        <v>100</v>
      </c>
      <c r="Y96" s="4">
        <v>1</v>
      </c>
      <c r="Z96" s="4">
        <v>1</v>
      </c>
      <c r="AA96" s="4">
        <v>1</v>
      </c>
      <c r="AB96" s="4">
        <v>1880</v>
      </c>
      <c r="AC96" s="4" t="s">
        <v>624</v>
      </c>
      <c r="AD96" s="4" t="s">
        <v>141</v>
      </c>
      <c r="AE96" s="4">
        <v>125</v>
      </c>
      <c r="AF96" s="4">
        <v>250</v>
      </c>
      <c r="AG96" s="4">
        <v>450</v>
      </c>
      <c r="AH96" s="4">
        <v>550</v>
      </c>
      <c r="AI96" s="4">
        <v>350</v>
      </c>
      <c r="AJ96" s="12" t="b">
        <v>0</v>
      </c>
      <c r="AK96" s="12" t="b">
        <v>0</v>
      </c>
      <c r="AL96" s="4" t="s">
        <v>642</v>
      </c>
      <c r="AM96" s="12" t="b">
        <v>0</v>
      </c>
      <c r="AN96" s="12" t="b">
        <v>0</v>
      </c>
      <c r="AO96" s="4">
        <v>225</v>
      </c>
      <c r="AP96" s="4">
        <v>1</v>
      </c>
      <c r="AQ96" s="4">
        <v>3</v>
      </c>
      <c r="AR96" s="4">
        <v>25</v>
      </c>
      <c r="AS96" s="4">
        <v>90</v>
      </c>
      <c r="AT96" s="4">
        <v>1</v>
      </c>
      <c r="AU96" s="12" t="b">
        <v>0</v>
      </c>
      <c r="AV96" s="12" t="b">
        <v>0</v>
      </c>
      <c r="AW96" s="4">
        <v>1</v>
      </c>
      <c r="AX96" s="12" t="b">
        <v>0</v>
      </c>
      <c r="AY96" s="12" t="b">
        <v>1</v>
      </c>
      <c r="AZ96" s="4">
        <v>100</v>
      </c>
      <c r="BA96" s="4">
        <v>10</v>
      </c>
      <c r="BB96" s="4">
        <v>1070</v>
      </c>
      <c r="BC96" s="4">
        <v>0</v>
      </c>
      <c r="BD96" s="4">
        <v>0</v>
      </c>
      <c r="BE96" s="4">
        <v>1</v>
      </c>
      <c r="BF96" s="4">
        <v>0</v>
      </c>
      <c r="BG96" s="4">
        <v>1</v>
      </c>
      <c r="BH96" s="4">
        <v>1</v>
      </c>
      <c r="BI96" s="4">
        <v>1</v>
      </c>
      <c r="BJ96" s="4">
        <v>0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 t="s">
        <v>141</v>
      </c>
      <c r="BQ96" s="4" t="s">
        <v>141</v>
      </c>
      <c r="BR96" s="4" t="s">
        <v>141</v>
      </c>
      <c r="BS96" s="4" t="s">
        <v>141</v>
      </c>
      <c r="BT96" s="4">
        <v>95</v>
      </c>
      <c r="BU96" s="4" t="b">
        <v>0</v>
      </c>
      <c r="BV96" s="4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f t="shared" si="0"/>
        <v>0</v>
      </c>
      <c r="CH96" s="1"/>
      <c r="CI96" s="1" t="s">
        <v>754</v>
      </c>
      <c r="CJ96" s="1" t="s">
        <v>982</v>
      </c>
      <c r="CK96" s="1" t="s">
        <v>983</v>
      </c>
      <c r="CL96" s="1" t="s">
        <v>984</v>
      </c>
      <c r="CM96" s="1" t="s">
        <v>985</v>
      </c>
      <c r="CN96" s="1" t="s">
        <v>986</v>
      </c>
      <c r="CO96" s="1"/>
      <c r="CP96" s="1"/>
      <c r="CQ96" s="1"/>
      <c r="CR96" s="1"/>
      <c r="CS96" s="1"/>
      <c r="CT96" s="1"/>
      <c r="CU96" s="1" t="s">
        <v>35</v>
      </c>
      <c r="CV96" s="1" t="s">
        <v>987</v>
      </c>
      <c r="CW96" s="1" t="s">
        <v>988</v>
      </c>
      <c r="CX96" s="1" t="s">
        <v>989</v>
      </c>
      <c r="CY96" s="1" t="s">
        <v>990</v>
      </c>
      <c r="CZ96" s="1" t="s">
        <v>991</v>
      </c>
    </row>
    <row r="97" spans="1:104" x14ac:dyDescent="0.25">
      <c r="A97" s="4" t="s">
        <v>127</v>
      </c>
      <c r="B97" s="4" t="s">
        <v>240</v>
      </c>
      <c r="C97" s="4" t="s">
        <v>141</v>
      </c>
      <c r="D97" s="4" t="s">
        <v>141</v>
      </c>
      <c r="E97" s="4" t="s">
        <v>141</v>
      </c>
      <c r="F97" s="12" t="b">
        <v>1</v>
      </c>
      <c r="G97" s="4" t="s">
        <v>992</v>
      </c>
      <c r="H97" s="4" t="s">
        <v>240</v>
      </c>
      <c r="I97" s="4">
        <v>68</v>
      </c>
      <c r="J97" s="1"/>
      <c r="K97" s="4" t="s">
        <v>618</v>
      </c>
      <c r="L97" s="4">
        <v>5</v>
      </c>
      <c r="M97" s="4" t="s">
        <v>635</v>
      </c>
      <c r="N97" s="4" t="s">
        <v>620</v>
      </c>
      <c r="O97" s="4" t="s">
        <v>621</v>
      </c>
      <c r="P97" s="4" t="s">
        <v>622</v>
      </c>
      <c r="Q97" s="4" t="s">
        <v>623</v>
      </c>
      <c r="R97" s="12" t="b">
        <v>0</v>
      </c>
      <c r="S97" s="4">
        <v>95</v>
      </c>
      <c r="T97" s="4">
        <v>100</v>
      </c>
      <c r="U97" s="4">
        <v>95</v>
      </c>
      <c r="V97" s="4">
        <v>80</v>
      </c>
      <c r="W97" s="4">
        <v>100</v>
      </c>
      <c r="X97" s="4">
        <v>100</v>
      </c>
      <c r="Y97" s="4">
        <v>1</v>
      </c>
      <c r="Z97" s="4">
        <v>1</v>
      </c>
      <c r="AA97" s="4">
        <v>1</v>
      </c>
      <c r="AB97" s="4">
        <v>3810</v>
      </c>
      <c r="AC97" s="4" t="s">
        <v>624</v>
      </c>
      <c r="AD97" s="4" t="s">
        <v>141</v>
      </c>
      <c r="AE97" s="4">
        <v>80</v>
      </c>
      <c r="AF97" s="4">
        <v>140</v>
      </c>
      <c r="AG97" s="4">
        <v>400</v>
      </c>
      <c r="AH97" s="4">
        <v>550</v>
      </c>
      <c r="AI97" s="4">
        <v>270</v>
      </c>
      <c r="AJ97" s="12" t="b">
        <v>0</v>
      </c>
      <c r="AK97" s="12" t="b">
        <v>0</v>
      </c>
      <c r="AL97" s="4" t="s">
        <v>642</v>
      </c>
      <c r="AM97" s="12" t="b">
        <v>0</v>
      </c>
      <c r="AN97" s="12" t="b">
        <v>0</v>
      </c>
      <c r="AO97" s="4">
        <v>350</v>
      </c>
      <c r="AP97" s="4">
        <v>1</v>
      </c>
      <c r="AQ97" s="4">
        <v>5</v>
      </c>
      <c r="AR97" s="4">
        <v>25</v>
      </c>
      <c r="AS97" s="4">
        <v>90</v>
      </c>
      <c r="AT97" s="4">
        <v>1</v>
      </c>
      <c r="AU97" s="12" t="b">
        <v>0</v>
      </c>
      <c r="AV97" s="12" t="b">
        <v>1</v>
      </c>
      <c r="AW97" s="4">
        <v>3</v>
      </c>
      <c r="AX97" s="12" t="b">
        <v>0</v>
      </c>
      <c r="AY97" s="12" t="b">
        <v>1</v>
      </c>
      <c r="AZ97" s="4">
        <v>100</v>
      </c>
      <c r="BA97" s="4">
        <v>50</v>
      </c>
      <c r="BB97" s="4">
        <v>750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2</v>
      </c>
      <c r="BI97" s="4">
        <v>0</v>
      </c>
      <c r="BJ97" s="4">
        <v>2</v>
      </c>
      <c r="BK97" s="4">
        <v>0</v>
      </c>
      <c r="BL97" s="4">
        <v>0</v>
      </c>
      <c r="BM97" s="4">
        <v>0</v>
      </c>
      <c r="BN97" s="4">
        <v>2</v>
      </c>
      <c r="BO97" s="4">
        <v>0</v>
      </c>
      <c r="BP97" s="4" t="s">
        <v>141</v>
      </c>
      <c r="BQ97" s="4" t="s">
        <v>141</v>
      </c>
      <c r="BR97" s="4" t="s">
        <v>141</v>
      </c>
      <c r="BS97" s="4" t="s">
        <v>141</v>
      </c>
      <c r="BT97" s="4">
        <v>96</v>
      </c>
      <c r="BU97" s="4" t="b">
        <v>0</v>
      </c>
      <c r="BV97" s="4"/>
      <c r="BW97" s="1"/>
      <c r="BX97" s="1"/>
      <c r="BY97" s="1"/>
      <c r="BZ97" s="1"/>
      <c r="CA97" s="1" t="s">
        <v>993</v>
      </c>
      <c r="CB97" s="3">
        <v>10000</v>
      </c>
      <c r="CC97" s="3">
        <v>11000</v>
      </c>
      <c r="CD97" s="3">
        <v>13000</v>
      </c>
      <c r="CE97" s="3">
        <v>16000</v>
      </c>
      <c r="CF97" s="3">
        <v>20000</v>
      </c>
      <c r="CG97" s="1">
        <f t="shared" si="0"/>
        <v>0</v>
      </c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</row>
    <row r="98" spans="1:104" x14ac:dyDescent="0.25">
      <c r="A98" s="4" t="s">
        <v>91</v>
      </c>
      <c r="B98" s="4" t="s">
        <v>197</v>
      </c>
      <c r="C98" s="4" t="s">
        <v>141</v>
      </c>
      <c r="D98" s="4" t="s">
        <v>141</v>
      </c>
      <c r="E98" s="4" t="s">
        <v>141</v>
      </c>
      <c r="F98" s="12" t="b">
        <v>1</v>
      </c>
      <c r="G98" s="4" t="s">
        <v>333</v>
      </c>
      <c r="H98" s="4" t="s">
        <v>197</v>
      </c>
      <c r="I98" s="4">
        <v>33</v>
      </c>
      <c r="J98" s="1"/>
      <c r="K98" s="4" t="s">
        <v>670</v>
      </c>
      <c r="L98" s="4">
        <v>6</v>
      </c>
      <c r="M98" s="4" t="s">
        <v>660</v>
      </c>
      <c r="N98" s="4" t="s">
        <v>620</v>
      </c>
      <c r="O98" s="4" t="s">
        <v>621</v>
      </c>
      <c r="P98" s="4" t="s">
        <v>622</v>
      </c>
      <c r="Q98" s="4" t="s">
        <v>623</v>
      </c>
      <c r="R98" s="12" t="b">
        <v>0</v>
      </c>
      <c r="S98" s="4">
        <v>100</v>
      </c>
      <c r="T98" s="4">
        <v>100</v>
      </c>
      <c r="U98" s="4">
        <v>90</v>
      </c>
      <c r="V98" s="4">
        <v>90</v>
      </c>
      <c r="W98" s="4">
        <v>100</v>
      </c>
      <c r="X98" s="4">
        <v>100</v>
      </c>
      <c r="Y98" s="4">
        <v>1</v>
      </c>
      <c r="Z98" s="4">
        <v>1</v>
      </c>
      <c r="AA98" s="4">
        <v>1</v>
      </c>
      <c r="AB98" s="4">
        <v>6200</v>
      </c>
      <c r="AC98" s="4" t="s">
        <v>624</v>
      </c>
      <c r="AD98" s="4" t="s">
        <v>141</v>
      </c>
      <c r="AE98" s="4">
        <v>50</v>
      </c>
      <c r="AF98" s="4">
        <v>100</v>
      </c>
      <c r="AG98" s="4">
        <v>500</v>
      </c>
      <c r="AH98" s="4">
        <v>700</v>
      </c>
      <c r="AI98" s="4">
        <v>275</v>
      </c>
      <c r="AJ98" s="12" t="b">
        <v>0</v>
      </c>
      <c r="AK98" s="12" t="b">
        <v>0</v>
      </c>
      <c r="AL98" s="4" t="s">
        <v>625</v>
      </c>
      <c r="AM98" s="12" t="b">
        <v>0</v>
      </c>
      <c r="AN98" s="12" t="b">
        <v>0</v>
      </c>
      <c r="AO98" s="4">
        <v>350</v>
      </c>
      <c r="AP98" s="4">
        <v>1</v>
      </c>
      <c r="AQ98" s="4">
        <v>5</v>
      </c>
      <c r="AR98" s="4">
        <v>25</v>
      </c>
      <c r="AS98" s="4">
        <v>90</v>
      </c>
      <c r="AT98" s="4">
        <v>1</v>
      </c>
      <c r="AU98" s="12" t="b">
        <v>0</v>
      </c>
      <c r="AV98" s="12" t="b">
        <v>0</v>
      </c>
      <c r="AW98" s="4">
        <v>3</v>
      </c>
      <c r="AX98" s="12" t="b">
        <v>0</v>
      </c>
      <c r="AY98" s="12" t="b">
        <v>1</v>
      </c>
      <c r="AZ98" s="4">
        <v>100</v>
      </c>
      <c r="BA98" s="4">
        <v>50</v>
      </c>
      <c r="BB98" s="4">
        <v>430</v>
      </c>
      <c r="BC98" s="4">
        <v>0</v>
      </c>
      <c r="BD98" s="4">
        <v>0</v>
      </c>
      <c r="BE98" s="4">
        <v>2</v>
      </c>
      <c r="BF98" s="4">
        <v>0</v>
      </c>
      <c r="BG98" s="4">
        <v>2</v>
      </c>
      <c r="BH98" s="4">
        <v>0</v>
      </c>
      <c r="BI98" s="4">
        <v>2</v>
      </c>
      <c r="BJ98" s="4">
        <v>0</v>
      </c>
      <c r="BK98" s="4">
        <v>0</v>
      </c>
      <c r="BL98" s="4">
        <v>0</v>
      </c>
      <c r="BM98" s="4">
        <v>0</v>
      </c>
      <c r="BN98" s="4">
        <v>3</v>
      </c>
      <c r="BO98" s="4">
        <v>0</v>
      </c>
      <c r="BP98" s="4" t="s">
        <v>141</v>
      </c>
      <c r="BQ98" s="4" t="s">
        <v>141</v>
      </c>
      <c r="BR98" s="4" t="s">
        <v>141</v>
      </c>
      <c r="BS98" s="4" t="s">
        <v>141</v>
      </c>
      <c r="BT98" s="4">
        <v>97</v>
      </c>
      <c r="BU98" s="4" t="b">
        <v>0</v>
      </c>
      <c r="BV98" s="4"/>
      <c r="BW98" s="1"/>
      <c r="BX98" s="3">
        <v>24</v>
      </c>
      <c r="BY98" s="1" t="s">
        <v>994</v>
      </c>
      <c r="BZ98" s="1" t="s">
        <v>652</v>
      </c>
      <c r="CA98" s="1" t="s">
        <v>995</v>
      </c>
      <c r="CB98" s="3">
        <v>30</v>
      </c>
      <c r="CC98" s="3">
        <v>33</v>
      </c>
      <c r="CD98" s="3">
        <v>39</v>
      </c>
      <c r="CE98" s="3">
        <v>48</v>
      </c>
      <c r="CF98" s="3">
        <v>60</v>
      </c>
      <c r="CG98" s="1" t="b">
        <f t="shared" si="0"/>
        <v>1</v>
      </c>
      <c r="CH98" s="1" t="s">
        <v>653</v>
      </c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</row>
    <row r="99" spans="1:104" x14ac:dyDescent="0.25">
      <c r="A99" s="4" t="s">
        <v>92</v>
      </c>
      <c r="B99" s="4" t="s">
        <v>198</v>
      </c>
      <c r="C99" s="4" t="s">
        <v>141</v>
      </c>
      <c r="D99" s="4" t="s">
        <v>141</v>
      </c>
      <c r="E99" s="4" t="s">
        <v>141</v>
      </c>
      <c r="F99" s="12" t="b">
        <v>1</v>
      </c>
      <c r="G99" s="4" t="s">
        <v>416</v>
      </c>
      <c r="H99" s="4" t="s">
        <v>198</v>
      </c>
      <c r="I99" s="4">
        <v>33</v>
      </c>
      <c r="J99" s="4" t="s">
        <v>638</v>
      </c>
      <c r="K99" s="4" t="s">
        <v>670</v>
      </c>
      <c r="L99" s="4">
        <v>7</v>
      </c>
      <c r="M99" s="4" t="s">
        <v>687</v>
      </c>
      <c r="N99" s="4" t="s">
        <v>620</v>
      </c>
      <c r="O99" s="4" t="s">
        <v>621</v>
      </c>
      <c r="P99" s="4" t="s">
        <v>622</v>
      </c>
      <c r="Q99" s="4" t="s">
        <v>623</v>
      </c>
      <c r="R99" s="12" t="b">
        <v>0</v>
      </c>
      <c r="S99" s="4">
        <v>100</v>
      </c>
      <c r="T99" s="4">
        <v>100</v>
      </c>
      <c r="U99" s="4">
        <v>100</v>
      </c>
      <c r="V99" s="4">
        <v>100</v>
      </c>
      <c r="W99" s="4">
        <v>100</v>
      </c>
      <c r="X99" s="4">
        <v>100</v>
      </c>
      <c r="Y99" s="4">
        <v>1</v>
      </c>
      <c r="Z99" s="4">
        <v>1</v>
      </c>
      <c r="AA99" s="4">
        <v>1</v>
      </c>
      <c r="AB99" s="4">
        <v>6610</v>
      </c>
      <c r="AC99" s="4" t="s">
        <v>624</v>
      </c>
      <c r="AD99" s="4" t="s">
        <v>141</v>
      </c>
      <c r="AE99" s="4">
        <v>50</v>
      </c>
      <c r="AF99" s="4">
        <v>100</v>
      </c>
      <c r="AG99" s="4">
        <v>500</v>
      </c>
      <c r="AH99" s="4">
        <v>700</v>
      </c>
      <c r="AI99" s="4">
        <v>275</v>
      </c>
      <c r="AJ99" s="12" t="b">
        <v>0</v>
      </c>
      <c r="AK99" s="12" t="b">
        <v>0</v>
      </c>
      <c r="AL99" s="4" t="s">
        <v>625</v>
      </c>
      <c r="AM99" s="12" t="b">
        <v>0</v>
      </c>
      <c r="AN99" s="12" t="b">
        <v>0</v>
      </c>
      <c r="AO99" s="4">
        <v>350</v>
      </c>
      <c r="AP99" s="4">
        <v>1</v>
      </c>
      <c r="AQ99" s="4">
        <v>5</v>
      </c>
      <c r="AR99" s="4">
        <v>25</v>
      </c>
      <c r="AS99" s="4">
        <v>90</v>
      </c>
      <c r="AT99" s="4">
        <v>1</v>
      </c>
      <c r="AU99" s="12" t="b">
        <v>0</v>
      </c>
      <c r="AV99" s="12" t="b">
        <v>0</v>
      </c>
      <c r="AW99" s="4">
        <v>3</v>
      </c>
      <c r="AX99" s="12" t="b">
        <v>0</v>
      </c>
      <c r="AY99" s="12" t="b">
        <v>1</v>
      </c>
      <c r="AZ99" s="4">
        <v>100</v>
      </c>
      <c r="BA99" s="4">
        <v>50</v>
      </c>
      <c r="BB99" s="4">
        <v>390</v>
      </c>
      <c r="BC99" s="4">
        <v>0</v>
      </c>
      <c r="BD99" s="4">
        <v>0</v>
      </c>
      <c r="BE99" s="4">
        <v>0</v>
      </c>
      <c r="BF99" s="4">
        <v>2</v>
      </c>
      <c r="BG99" s="4">
        <v>2</v>
      </c>
      <c r="BH99" s="4">
        <v>0</v>
      </c>
      <c r="BI99" s="4">
        <v>2</v>
      </c>
      <c r="BJ99" s="4">
        <v>0</v>
      </c>
      <c r="BK99" s="4">
        <v>0</v>
      </c>
      <c r="BL99" s="4">
        <v>0</v>
      </c>
      <c r="BM99" s="4">
        <v>0</v>
      </c>
      <c r="BN99" s="4">
        <v>3</v>
      </c>
      <c r="BO99" s="4">
        <v>0</v>
      </c>
      <c r="BP99" s="4" t="s">
        <v>141</v>
      </c>
      <c r="BQ99" s="4" t="s">
        <v>141</v>
      </c>
      <c r="BR99" s="4" t="s">
        <v>141</v>
      </c>
      <c r="BS99" s="4" t="s">
        <v>141</v>
      </c>
      <c r="BT99" s="4">
        <v>98</v>
      </c>
      <c r="BU99" s="4" t="b">
        <v>1</v>
      </c>
      <c r="BV99" s="4"/>
      <c r="BW99" s="4" t="s">
        <v>638</v>
      </c>
      <c r="BX99" s="3">
        <v>25</v>
      </c>
      <c r="BY99" s="1" t="s">
        <v>996</v>
      </c>
      <c r="BZ99" s="1" t="s">
        <v>652</v>
      </c>
      <c r="CA99" s="1" t="s">
        <v>995</v>
      </c>
      <c r="CB99" s="3">
        <v>30</v>
      </c>
      <c r="CC99" s="3">
        <v>33</v>
      </c>
      <c r="CD99" s="3">
        <v>39</v>
      </c>
      <c r="CE99" s="3">
        <v>48</v>
      </c>
      <c r="CF99" s="3">
        <v>60</v>
      </c>
      <c r="CG99" s="1" t="b">
        <f t="shared" si="0"/>
        <v>1</v>
      </c>
      <c r="CH99" s="1" t="s">
        <v>653</v>
      </c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</row>
    <row r="100" spans="1:104" x14ac:dyDescent="0.25">
      <c r="A100" s="4" t="s">
        <v>2</v>
      </c>
      <c r="B100" s="4" t="s">
        <v>209</v>
      </c>
      <c r="C100" s="4" t="s">
        <v>141</v>
      </c>
      <c r="D100" s="4" t="s">
        <v>141</v>
      </c>
      <c r="E100" s="4" t="s">
        <v>141</v>
      </c>
      <c r="F100" s="12" t="b">
        <v>1</v>
      </c>
      <c r="G100" s="4" t="s">
        <v>997</v>
      </c>
      <c r="H100" s="4" t="s">
        <v>209</v>
      </c>
      <c r="I100" s="4">
        <v>42</v>
      </c>
      <c r="J100" s="1"/>
      <c r="K100" s="4" t="s">
        <v>618</v>
      </c>
      <c r="L100" s="4">
        <v>4</v>
      </c>
      <c r="M100" s="4" t="s">
        <v>634</v>
      </c>
      <c r="N100" s="4" t="s">
        <v>620</v>
      </c>
      <c r="O100" s="4" t="s">
        <v>640</v>
      </c>
      <c r="P100" s="4" t="s">
        <v>622</v>
      </c>
      <c r="Q100" s="4" t="s">
        <v>623</v>
      </c>
      <c r="R100" s="12" t="b">
        <v>0</v>
      </c>
      <c r="S100" s="4">
        <v>85</v>
      </c>
      <c r="T100" s="4">
        <v>100</v>
      </c>
      <c r="U100" s="4">
        <v>95</v>
      </c>
      <c r="V100" s="4">
        <v>95</v>
      </c>
      <c r="W100" s="4">
        <v>100</v>
      </c>
      <c r="X100" s="4">
        <v>100</v>
      </c>
      <c r="Y100" s="4">
        <v>1</v>
      </c>
      <c r="Z100" s="4">
        <v>1</v>
      </c>
      <c r="AA100" s="4">
        <v>1</v>
      </c>
      <c r="AB100" s="4">
        <v>3520</v>
      </c>
      <c r="AC100" s="4" t="s">
        <v>624</v>
      </c>
      <c r="AD100" s="4" t="s">
        <v>141</v>
      </c>
      <c r="AE100" s="4">
        <v>87</v>
      </c>
      <c r="AF100" s="4">
        <v>87</v>
      </c>
      <c r="AG100" s="4">
        <v>600</v>
      </c>
      <c r="AH100" s="4">
        <v>800</v>
      </c>
      <c r="AI100" s="4">
        <v>343</v>
      </c>
      <c r="AJ100" s="12" t="b">
        <v>0</v>
      </c>
      <c r="AK100" s="12" t="b">
        <v>0</v>
      </c>
      <c r="AL100" s="4" t="s">
        <v>625</v>
      </c>
      <c r="AM100" s="12" t="b">
        <v>0</v>
      </c>
      <c r="AN100" s="12" t="b">
        <v>0</v>
      </c>
      <c r="AO100" s="4">
        <v>350</v>
      </c>
      <c r="AP100" s="4">
        <v>1</v>
      </c>
      <c r="AQ100" s="4">
        <v>5</v>
      </c>
      <c r="AR100" s="4">
        <v>25</v>
      </c>
      <c r="AS100" s="4">
        <v>90</v>
      </c>
      <c r="AT100" s="4">
        <v>1</v>
      </c>
      <c r="AU100" s="12" t="b">
        <v>0</v>
      </c>
      <c r="AV100" s="12" t="b">
        <v>0</v>
      </c>
      <c r="AW100" s="4">
        <v>3</v>
      </c>
      <c r="AX100" s="12" t="b">
        <v>0</v>
      </c>
      <c r="AY100" s="12" t="b">
        <v>1</v>
      </c>
      <c r="AZ100" s="4">
        <v>100</v>
      </c>
      <c r="BA100" s="4">
        <v>50</v>
      </c>
      <c r="BB100" s="4">
        <v>790</v>
      </c>
      <c r="BC100" s="4">
        <v>2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1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 t="s">
        <v>141</v>
      </c>
      <c r="BQ100" s="4" t="s">
        <v>141</v>
      </c>
      <c r="BR100" s="4" t="s">
        <v>141</v>
      </c>
      <c r="BS100" s="4" t="s">
        <v>141</v>
      </c>
      <c r="BT100" s="4">
        <v>99</v>
      </c>
      <c r="BU100" s="4" t="b">
        <v>0</v>
      </c>
      <c r="BV100" s="4"/>
      <c r="BW100" s="1"/>
      <c r="BX100" s="3">
        <v>16</v>
      </c>
      <c r="BY100" s="1" t="s">
        <v>998</v>
      </c>
      <c r="BZ100" s="1" t="s">
        <v>652</v>
      </c>
      <c r="CA100" s="1"/>
      <c r="CB100" s="1"/>
      <c r="CC100" s="1"/>
      <c r="CD100" s="1"/>
      <c r="CE100" s="1"/>
      <c r="CF100" s="1"/>
      <c r="CG100" s="9" t="b">
        <f t="shared" si="0"/>
        <v>1</v>
      </c>
      <c r="CH100" s="1" t="s">
        <v>653</v>
      </c>
      <c r="CI100" s="1"/>
      <c r="CJ100" s="1" t="s">
        <v>852</v>
      </c>
      <c r="CK100" s="1" t="s">
        <v>852</v>
      </c>
      <c r="CL100" s="1" t="s">
        <v>852</v>
      </c>
      <c r="CM100" s="1" t="s">
        <v>852</v>
      </c>
      <c r="CN100" s="1" t="s">
        <v>852</v>
      </c>
      <c r="CO100" s="1"/>
      <c r="CP100" s="1"/>
      <c r="CQ100" s="1"/>
      <c r="CR100" s="1"/>
      <c r="CS100" s="1"/>
      <c r="CT100" s="1"/>
      <c r="CU100" s="1" t="s">
        <v>695</v>
      </c>
      <c r="CV100" s="1"/>
      <c r="CW100" s="1" t="s">
        <v>696</v>
      </c>
      <c r="CX100" s="1" t="s">
        <v>697</v>
      </c>
      <c r="CY100" s="1" t="s">
        <v>698</v>
      </c>
      <c r="CZ100" s="1" t="s">
        <v>699</v>
      </c>
    </row>
    <row r="101" spans="1:104" x14ac:dyDescent="0.25">
      <c r="A101" s="4" t="s">
        <v>105</v>
      </c>
      <c r="B101" s="4" t="s">
        <v>230</v>
      </c>
      <c r="C101" s="4" t="s">
        <v>141</v>
      </c>
      <c r="D101" s="4" t="s">
        <v>141</v>
      </c>
      <c r="E101" s="4" t="s">
        <v>141</v>
      </c>
      <c r="F101" s="12" t="b">
        <v>1</v>
      </c>
      <c r="G101" s="4" t="s">
        <v>337</v>
      </c>
      <c r="H101" s="4" t="s">
        <v>230</v>
      </c>
      <c r="I101" s="4">
        <v>60</v>
      </c>
      <c r="J101" s="1"/>
      <c r="K101" s="4" t="s">
        <v>618</v>
      </c>
      <c r="L101" s="4">
        <v>5</v>
      </c>
      <c r="M101" s="4" t="s">
        <v>687</v>
      </c>
      <c r="N101" s="4" t="s">
        <v>620</v>
      </c>
      <c r="O101" s="4" t="s">
        <v>640</v>
      </c>
      <c r="P101" s="4" t="s">
        <v>622</v>
      </c>
      <c r="Q101" s="4" t="s">
        <v>623</v>
      </c>
      <c r="R101" s="12" t="b">
        <v>0</v>
      </c>
      <c r="S101" s="4">
        <v>90</v>
      </c>
      <c r="T101" s="4">
        <v>100</v>
      </c>
      <c r="U101" s="4">
        <v>100</v>
      </c>
      <c r="V101" s="4">
        <v>80</v>
      </c>
      <c r="W101" s="4">
        <v>100</v>
      </c>
      <c r="X101" s="4">
        <v>100</v>
      </c>
      <c r="Y101" s="4">
        <v>1</v>
      </c>
      <c r="Z101" s="4">
        <v>1</v>
      </c>
      <c r="AA101" s="4">
        <v>1</v>
      </c>
      <c r="AB101" s="4">
        <v>3880</v>
      </c>
      <c r="AC101" s="4" t="s">
        <v>624</v>
      </c>
      <c r="AD101" s="4" t="s">
        <v>141</v>
      </c>
      <c r="AE101" s="4">
        <v>110</v>
      </c>
      <c r="AF101" s="4">
        <v>210</v>
      </c>
      <c r="AG101" s="4">
        <v>700</v>
      </c>
      <c r="AH101" s="4">
        <v>1150</v>
      </c>
      <c r="AI101" s="4">
        <v>455</v>
      </c>
      <c r="AJ101" s="12" t="b">
        <v>0</v>
      </c>
      <c r="AK101" s="12" t="b">
        <v>0</v>
      </c>
      <c r="AL101" s="4" t="s">
        <v>642</v>
      </c>
      <c r="AM101" s="12" t="b">
        <v>0</v>
      </c>
      <c r="AN101" s="12" t="b">
        <v>0</v>
      </c>
      <c r="AO101" s="4">
        <v>350</v>
      </c>
      <c r="AP101" s="4">
        <v>1</v>
      </c>
      <c r="AQ101" s="4">
        <v>5</v>
      </c>
      <c r="AR101" s="4">
        <v>25</v>
      </c>
      <c r="AS101" s="4">
        <v>90</v>
      </c>
      <c r="AT101" s="4">
        <v>1</v>
      </c>
      <c r="AU101" s="12" t="b">
        <v>0</v>
      </c>
      <c r="AV101" s="12" t="b">
        <v>0</v>
      </c>
      <c r="AW101" s="4">
        <v>3</v>
      </c>
      <c r="AX101" s="12" t="b">
        <v>1</v>
      </c>
      <c r="AY101" s="12" t="b">
        <v>1</v>
      </c>
      <c r="AZ101" s="4">
        <v>100</v>
      </c>
      <c r="BA101" s="4">
        <v>50</v>
      </c>
      <c r="BB101" s="4">
        <v>740</v>
      </c>
      <c r="BC101" s="4">
        <v>0</v>
      </c>
      <c r="BD101" s="4">
        <v>0</v>
      </c>
      <c r="BE101" s="4">
        <v>0</v>
      </c>
      <c r="BF101" s="4">
        <v>2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 t="s">
        <v>141</v>
      </c>
      <c r="BQ101" s="4" t="s">
        <v>141</v>
      </c>
      <c r="BR101" s="4" t="s">
        <v>141</v>
      </c>
      <c r="BS101" s="4" t="s">
        <v>141</v>
      </c>
      <c r="BT101" s="4">
        <v>100</v>
      </c>
      <c r="BU101" s="4" t="b">
        <v>0</v>
      </c>
      <c r="BV101" s="4"/>
      <c r="BW101" s="1"/>
      <c r="BX101" s="3">
        <v>26</v>
      </c>
      <c r="BY101" s="1" t="s">
        <v>999</v>
      </c>
      <c r="BZ101" s="1" t="s">
        <v>652</v>
      </c>
      <c r="CA101" s="1"/>
      <c r="CB101" s="1"/>
      <c r="CC101" s="1"/>
      <c r="CD101" s="1"/>
      <c r="CE101" s="1"/>
      <c r="CF101" s="1"/>
      <c r="CG101" s="9" t="b">
        <f t="shared" si="0"/>
        <v>1</v>
      </c>
      <c r="CH101" s="1" t="s">
        <v>653</v>
      </c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 t="s">
        <v>695</v>
      </c>
      <c r="CV101" s="1"/>
      <c r="CW101" s="1" t="s">
        <v>696</v>
      </c>
      <c r="CX101" s="1" t="s">
        <v>697</v>
      </c>
      <c r="CY101" s="1" t="s">
        <v>698</v>
      </c>
      <c r="CZ101" s="1" t="s">
        <v>699</v>
      </c>
    </row>
    <row r="102" spans="1:104" x14ac:dyDescent="0.25">
      <c r="A102" s="4" t="s">
        <v>47</v>
      </c>
      <c r="B102" s="4" t="s">
        <v>183</v>
      </c>
      <c r="C102" s="4" t="s">
        <v>141</v>
      </c>
      <c r="D102" s="4" t="s">
        <v>141</v>
      </c>
      <c r="E102" s="4" t="s">
        <v>141</v>
      </c>
      <c r="F102" s="12" t="b">
        <v>1</v>
      </c>
      <c r="G102" s="4" t="s">
        <v>357</v>
      </c>
      <c r="H102" s="4" t="s">
        <v>183</v>
      </c>
      <c r="I102" s="4">
        <v>22</v>
      </c>
      <c r="J102" s="1"/>
      <c r="K102" s="4" t="s">
        <v>639</v>
      </c>
      <c r="L102" s="4">
        <v>1</v>
      </c>
      <c r="M102" s="4" t="s">
        <v>619</v>
      </c>
      <c r="N102" s="4" t="s">
        <v>620</v>
      </c>
      <c r="O102" s="4" t="s">
        <v>621</v>
      </c>
      <c r="P102" s="4" t="s">
        <v>622</v>
      </c>
      <c r="Q102" s="4" t="s">
        <v>623</v>
      </c>
      <c r="R102" s="12" t="b">
        <v>0</v>
      </c>
      <c r="S102" s="4">
        <v>65</v>
      </c>
      <c r="T102" s="4">
        <v>100</v>
      </c>
      <c r="U102" s="4">
        <v>80</v>
      </c>
      <c r="V102" s="4">
        <v>50</v>
      </c>
      <c r="W102" s="4">
        <v>100</v>
      </c>
      <c r="X102" s="4">
        <v>100</v>
      </c>
      <c r="Y102" s="4">
        <v>1</v>
      </c>
      <c r="Z102" s="4">
        <v>1</v>
      </c>
      <c r="AA102" s="4">
        <v>1</v>
      </c>
      <c r="AB102" s="4">
        <v>1360</v>
      </c>
      <c r="AC102" s="4" t="s">
        <v>641</v>
      </c>
      <c r="AD102" s="4" t="s">
        <v>141</v>
      </c>
      <c r="AE102" s="4">
        <v>30</v>
      </c>
      <c r="AF102" s="4">
        <v>60</v>
      </c>
      <c r="AG102" s="4">
        <v>300</v>
      </c>
      <c r="AH102" s="4">
        <v>550</v>
      </c>
      <c r="AI102" s="4">
        <v>240</v>
      </c>
      <c r="AJ102" s="12" t="b">
        <v>0</v>
      </c>
      <c r="AK102" s="12" t="b">
        <v>0</v>
      </c>
      <c r="AL102" s="4" t="s">
        <v>642</v>
      </c>
      <c r="AM102" s="12" t="b">
        <v>0</v>
      </c>
      <c r="AN102" s="12" t="b">
        <v>0</v>
      </c>
      <c r="AO102" s="4">
        <v>150</v>
      </c>
      <c r="AP102" s="4">
        <v>1</v>
      </c>
      <c r="AQ102" s="4">
        <v>2</v>
      </c>
      <c r="AR102" s="4">
        <v>25</v>
      </c>
      <c r="AS102" s="4">
        <v>90</v>
      </c>
      <c r="AT102" s="4">
        <v>1</v>
      </c>
      <c r="AU102" s="12" t="b">
        <v>1</v>
      </c>
      <c r="AV102" s="12" t="b">
        <v>0</v>
      </c>
      <c r="AW102" s="4">
        <v>0</v>
      </c>
      <c r="AX102" s="12" t="b">
        <v>0</v>
      </c>
      <c r="AY102" s="12" t="b">
        <v>1</v>
      </c>
      <c r="AZ102" s="4">
        <v>100</v>
      </c>
      <c r="BA102" s="4">
        <v>50</v>
      </c>
      <c r="BB102" s="4">
        <v>1220</v>
      </c>
      <c r="BC102" s="4">
        <v>0</v>
      </c>
      <c r="BD102" s="4">
        <v>0</v>
      </c>
      <c r="BE102" s="4">
        <v>0</v>
      </c>
      <c r="BF102" s="4">
        <v>0</v>
      </c>
      <c r="BG102" s="4">
        <v>1</v>
      </c>
      <c r="BH102" s="4">
        <v>0</v>
      </c>
      <c r="BI102" s="4">
        <v>0</v>
      </c>
      <c r="BJ102" s="4">
        <v>1</v>
      </c>
      <c r="BK102" s="4">
        <v>0</v>
      </c>
      <c r="BL102" s="4">
        <v>0</v>
      </c>
      <c r="BM102" s="4">
        <v>0</v>
      </c>
      <c r="BN102" s="4">
        <v>1</v>
      </c>
      <c r="BO102" s="4">
        <v>0</v>
      </c>
      <c r="BP102" s="4" t="s">
        <v>141</v>
      </c>
      <c r="BQ102" s="4" t="s">
        <v>141</v>
      </c>
      <c r="BR102" s="4" t="s">
        <v>141</v>
      </c>
      <c r="BS102" s="4" t="s">
        <v>141</v>
      </c>
      <c r="BT102" s="4">
        <v>101</v>
      </c>
      <c r="BU102" s="4" t="b">
        <v>0</v>
      </c>
      <c r="BV102" s="4"/>
      <c r="BW102" s="1"/>
      <c r="BX102" s="1"/>
      <c r="BY102" s="1"/>
      <c r="BZ102" s="1"/>
      <c r="CA102" s="1" t="s">
        <v>1000</v>
      </c>
      <c r="CB102" s="3">
        <v>10000</v>
      </c>
      <c r="CC102" s="3">
        <v>11000</v>
      </c>
      <c r="CD102" s="3">
        <v>13000</v>
      </c>
      <c r="CE102" s="3">
        <v>16000</v>
      </c>
      <c r="CF102" s="3">
        <v>20000</v>
      </c>
      <c r="CG102" s="1">
        <f t="shared" si="0"/>
        <v>0</v>
      </c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</row>
    <row r="103" spans="1:104" x14ac:dyDescent="0.25">
      <c r="A103" s="4" t="s">
        <v>4</v>
      </c>
      <c r="B103" s="4" t="s">
        <v>280</v>
      </c>
      <c r="C103" s="4" t="s">
        <v>141</v>
      </c>
      <c r="D103" s="4" t="s">
        <v>141</v>
      </c>
      <c r="E103" s="4" t="s">
        <v>141</v>
      </c>
      <c r="F103" s="12" t="b">
        <v>1</v>
      </c>
      <c r="G103" s="4" t="s">
        <v>388</v>
      </c>
      <c r="H103" s="4" t="s">
        <v>280</v>
      </c>
      <c r="I103" s="4">
        <v>98</v>
      </c>
      <c r="J103" s="1"/>
      <c r="K103" s="4" t="s">
        <v>761</v>
      </c>
      <c r="L103" s="4">
        <v>9</v>
      </c>
      <c r="M103" s="4" t="s">
        <v>762</v>
      </c>
      <c r="N103" s="4" t="s">
        <v>635</v>
      </c>
      <c r="O103" s="4" t="s">
        <v>846</v>
      </c>
      <c r="P103" s="4" t="s">
        <v>622</v>
      </c>
      <c r="Q103" s="4" t="s">
        <v>623</v>
      </c>
      <c r="R103" s="12" t="b">
        <v>0</v>
      </c>
      <c r="S103" s="4">
        <v>100</v>
      </c>
      <c r="T103" s="4">
        <v>100</v>
      </c>
      <c r="U103" s="4">
        <v>125</v>
      </c>
      <c r="V103" s="4">
        <v>125</v>
      </c>
      <c r="W103" s="4">
        <v>100</v>
      </c>
      <c r="X103" s="4">
        <v>100</v>
      </c>
      <c r="Y103" s="4">
        <v>1</v>
      </c>
      <c r="Z103" s="4">
        <v>1</v>
      </c>
      <c r="AA103" s="4">
        <v>1</v>
      </c>
      <c r="AB103" s="4">
        <v>8200</v>
      </c>
      <c r="AC103" s="4" t="s">
        <v>624</v>
      </c>
      <c r="AD103" s="4" t="s">
        <v>141</v>
      </c>
      <c r="AE103" s="4">
        <v>100</v>
      </c>
      <c r="AF103" s="4">
        <v>150</v>
      </c>
      <c r="AG103" s="4">
        <v>600</v>
      </c>
      <c r="AH103" s="4">
        <v>800</v>
      </c>
      <c r="AI103" s="4">
        <v>375</v>
      </c>
      <c r="AJ103" s="12" t="b">
        <v>0</v>
      </c>
      <c r="AK103" s="12" t="b">
        <v>0</v>
      </c>
      <c r="AL103" s="4" t="s">
        <v>636</v>
      </c>
      <c r="AM103" s="12" t="b">
        <v>0</v>
      </c>
      <c r="AN103" s="12" t="b">
        <v>0</v>
      </c>
      <c r="AO103" s="4">
        <v>600</v>
      </c>
      <c r="AP103" s="4">
        <v>1</v>
      </c>
      <c r="AQ103" s="4">
        <v>9</v>
      </c>
      <c r="AR103" s="4">
        <v>25</v>
      </c>
      <c r="AS103" s="4">
        <v>90</v>
      </c>
      <c r="AT103" s="4">
        <v>1</v>
      </c>
      <c r="AU103" s="12" t="b">
        <v>0</v>
      </c>
      <c r="AV103" s="12" t="b">
        <v>1</v>
      </c>
      <c r="AW103" s="4">
        <v>5</v>
      </c>
      <c r="AX103" s="12" t="b">
        <v>0</v>
      </c>
      <c r="AY103" s="12" t="b">
        <v>1</v>
      </c>
      <c r="AZ103" s="4">
        <v>300</v>
      </c>
      <c r="BA103" s="4">
        <v>50</v>
      </c>
      <c r="BB103" s="4">
        <v>150</v>
      </c>
      <c r="BC103" s="4">
        <v>0</v>
      </c>
      <c r="BD103" s="4">
        <v>0</v>
      </c>
      <c r="BE103" s="4">
        <v>0</v>
      </c>
      <c r="BF103" s="4">
        <v>0</v>
      </c>
      <c r="BG103" s="4">
        <v>1</v>
      </c>
      <c r="BH103" s="4">
        <v>0</v>
      </c>
      <c r="BI103" s="4">
        <v>0</v>
      </c>
      <c r="BJ103" s="4">
        <v>4</v>
      </c>
      <c r="BK103" s="4">
        <v>3</v>
      </c>
      <c r="BL103" s="4">
        <v>0</v>
      </c>
      <c r="BM103" s="4">
        <v>0</v>
      </c>
      <c r="BN103" s="4">
        <v>0</v>
      </c>
      <c r="BO103" s="4">
        <v>0</v>
      </c>
      <c r="BP103" s="4" t="s">
        <v>679</v>
      </c>
      <c r="BQ103" s="4" t="s">
        <v>141</v>
      </c>
      <c r="BR103" s="4" t="s">
        <v>141</v>
      </c>
      <c r="BS103" s="4" t="s">
        <v>141</v>
      </c>
      <c r="BT103" s="4">
        <v>102</v>
      </c>
      <c r="BU103" s="4" t="b">
        <v>0</v>
      </c>
      <c r="BV103" s="4"/>
      <c r="BW103" s="1"/>
      <c r="BX103" s="3">
        <v>47</v>
      </c>
      <c r="BY103" s="1" t="s">
        <v>1001</v>
      </c>
      <c r="BZ103" s="1" t="s">
        <v>652</v>
      </c>
      <c r="CA103" s="1"/>
      <c r="CB103" s="1"/>
      <c r="CC103" s="1"/>
      <c r="CD103" s="1"/>
      <c r="CE103" s="1"/>
      <c r="CF103" s="1"/>
      <c r="CG103" s="9" t="b">
        <f t="shared" si="0"/>
        <v>1</v>
      </c>
      <c r="CH103" s="1" t="s">
        <v>791</v>
      </c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 t="s">
        <v>627</v>
      </c>
      <c r="CV103" s="1" t="s">
        <v>656</v>
      </c>
      <c r="CW103" s="1" t="s">
        <v>657</v>
      </c>
      <c r="CX103" s="1" t="s">
        <v>658</v>
      </c>
      <c r="CY103" s="1" t="s">
        <v>1002</v>
      </c>
      <c r="CZ103" s="1" t="s">
        <v>1003</v>
      </c>
    </row>
    <row r="104" spans="1:104" x14ac:dyDescent="0.25">
      <c r="A104" s="4" t="s">
        <v>132</v>
      </c>
      <c r="B104" s="4" t="s">
        <v>250</v>
      </c>
      <c r="C104" s="4" t="s">
        <v>141</v>
      </c>
      <c r="D104" s="4" t="s">
        <v>141</v>
      </c>
      <c r="E104" s="4" t="s">
        <v>141</v>
      </c>
      <c r="F104" s="12" t="b">
        <v>1</v>
      </c>
      <c r="G104" s="4" t="s">
        <v>1004</v>
      </c>
      <c r="H104" s="4" t="s">
        <v>250</v>
      </c>
      <c r="I104" s="4">
        <v>77</v>
      </c>
      <c r="J104" s="1"/>
      <c r="K104" s="4" t="s">
        <v>618</v>
      </c>
      <c r="L104" s="4">
        <v>8</v>
      </c>
      <c r="M104" s="4" t="s">
        <v>660</v>
      </c>
      <c r="N104" s="4" t="s">
        <v>620</v>
      </c>
      <c r="O104" s="4" t="s">
        <v>621</v>
      </c>
      <c r="P104" s="4" t="s">
        <v>622</v>
      </c>
      <c r="Q104" s="4" t="s">
        <v>623</v>
      </c>
      <c r="R104" s="12" t="b">
        <v>0</v>
      </c>
      <c r="S104" s="4">
        <v>90</v>
      </c>
      <c r="T104" s="4">
        <v>100</v>
      </c>
      <c r="U104" s="4">
        <v>115</v>
      </c>
      <c r="V104" s="4">
        <v>90</v>
      </c>
      <c r="W104" s="4">
        <v>100</v>
      </c>
      <c r="X104" s="4">
        <v>100</v>
      </c>
      <c r="Y104" s="4">
        <v>1</v>
      </c>
      <c r="Z104" s="4">
        <v>1</v>
      </c>
      <c r="AA104" s="4">
        <v>1</v>
      </c>
      <c r="AB104" s="4">
        <v>2200</v>
      </c>
      <c r="AC104" s="4" t="s">
        <v>624</v>
      </c>
      <c r="AD104" s="4" t="s">
        <v>141</v>
      </c>
      <c r="AE104" s="4">
        <v>50</v>
      </c>
      <c r="AF104" s="4">
        <v>195</v>
      </c>
      <c r="AG104" s="4">
        <v>500</v>
      </c>
      <c r="AH104" s="4">
        <v>700</v>
      </c>
      <c r="AI104" s="4">
        <v>275</v>
      </c>
      <c r="AJ104" s="12" t="b">
        <v>0</v>
      </c>
      <c r="AK104" s="12" t="b">
        <v>0</v>
      </c>
      <c r="AL104" s="4" t="s">
        <v>642</v>
      </c>
      <c r="AM104" s="12" t="b">
        <v>0</v>
      </c>
      <c r="AN104" s="12" t="b">
        <v>0</v>
      </c>
      <c r="AO104" s="4">
        <v>225</v>
      </c>
      <c r="AP104" s="4">
        <v>1</v>
      </c>
      <c r="AQ104" s="4">
        <v>3</v>
      </c>
      <c r="AR104" s="4">
        <v>25</v>
      </c>
      <c r="AS104" s="4">
        <v>90</v>
      </c>
      <c r="AT104" s="4">
        <v>1</v>
      </c>
      <c r="AU104" s="12" t="b">
        <v>0</v>
      </c>
      <c r="AV104" s="12" t="b">
        <v>0</v>
      </c>
      <c r="AW104" s="4">
        <v>5</v>
      </c>
      <c r="AX104" s="12" t="b">
        <v>0</v>
      </c>
      <c r="AY104" s="12" t="b">
        <v>1</v>
      </c>
      <c r="AZ104" s="4">
        <v>100</v>
      </c>
      <c r="BA104" s="4">
        <v>50</v>
      </c>
      <c r="BB104" s="4">
        <v>990</v>
      </c>
      <c r="BC104" s="4">
        <v>0</v>
      </c>
      <c r="BD104" s="4">
        <v>0</v>
      </c>
      <c r="BE104" s="4">
        <v>2</v>
      </c>
      <c r="BF104" s="4">
        <v>0</v>
      </c>
      <c r="BG104" s="4">
        <v>3</v>
      </c>
      <c r="BH104" s="4">
        <v>3</v>
      </c>
      <c r="BI104" s="4">
        <v>2</v>
      </c>
      <c r="BJ104" s="4">
        <v>0</v>
      </c>
      <c r="BK104" s="4">
        <v>0</v>
      </c>
      <c r="BL104" s="4">
        <v>0</v>
      </c>
      <c r="BM104" s="4">
        <v>0</v>
      </c>
      <c r="BN104" s="4">
        <v>2</v>
      </c>
      <c r="BO104" s="4">
        <v>0</v>
      </c>
      <c r="BP104" s="4" t="s">
        <v>141</v>
      </c>
      <c r="BQ104" s="4" t="s">
        <v>141</v>
      </c>
      <c r="BR104" s="4" t="s">
        <v>141</v>
      </c>
      <c r="BS104" s="4" t="s">
        <v>141</v>
      </c>
      <c r="BT104" s="4">
        <v>103</v>
      </c>
      <c r="BU104" s="4" t="b">
        <v>0</v>
      </c>
      <c r="BV104" s="4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f t="shared" si="0"/>
        <v>0</v>
      </c>
      <c r="CH104" s="1"/>
      <c r="CI104" s="1" t="s">
        <v>627</v>
      </c>
      <c r="CJ104" s="1" t="s">
        <v>1005</v>
      </c>
      <c r="CK104" s="1" t="s">
        <v>1005</v>
      </c>
      <c r="CL104" s="1" t="s">
        <v>1005</v>
      </c>
      <c r="CM104" s="1" t="s">
        <v>1005</v>
      </c>
      <c r="CN104" s="1" t="s">
        <v>1005</v>
      </c>
      <c r="CO104" s="1"/>
      <c r="CP104" s="1"/>
      <c r="CQ104" s="1"/>
      <c r="CR104" s="1"/>
      <c r="CS104" s="1"/>
      <c r="CT104" s="1"/>
      <c r="CU104" s="1"/>
      <c r="CV104" s="1" t="s">
        <v>1006</v>
      </c>
      <c r="CW104" s="1" t="s">
        <v>1007</v>
      </c>
      <c r="CX104" s="1" t="s">
        <v>1008</v>
      </c>
      <c r="CY104" s="1" t="s">
        <v>1009</v>
      </c>
      <c r="CZ104" s="1" t="s">
        <v>1010</v>
      </c>
    </row>
    <row r="105" spans="1:104" x14ac:dyDescent="0.25">
      <c r="A105" s="4" t="s">
        <v>43</v>
      </c>
      <c r="B105" s="4" t="s">
        <v>226</v>
      </c>
      <c r="C105" s="4" t="s">
        <v>141</v>
      </c>
      <c r="D105" s="4" t="s">
        <v>141</v>
      </c>
      <c r="E105" s="4" t="s">
        <v>141</v>
      </c>
      <c r="F105" s="12" t="b">
        <v>1</v>
      </c>
      <c r="G105" s="4" t="s">
        <v>319</v>
      </c>
      <c r="H105" s="4" t="s">
        <v>226</v>
      </c>
      <c r="I105" s="4">
        <v>57</v>
      </c>
      <c r="J105" s="1"/>
      <c r="K105" s="4" t="s">
        <v>650</v>
      </c>
      <c r="L105" s="4">
        <v>5</v>
      </c>
      <c r="M105" s="4" t="s">
        <v>648</v>
      </c>
      <c r="N105" s="4" t="s">
        <v>620</v>
      </c>
      <c r="O105" s="4" t="s">
        <v>640</v>
      </c>
      <c r="P105" s="4" t="s">
        <v>622</v>
      </c>
      <c r="Q105" s="4" t="s">
        <v>623</v>
      </c>
      <c r="R105" s="12" t="b">
        <v>0</v>
      </c>
      <c r="S105" s="4">
        <v>90</v>
      </c>
      <c r="T105" s="4">
        <v>100</v>
      </c>
      <c r="U105" s="4">
        <v>95</v>
      </c>
      <c r="V105" s="4">
        <v>105</v>
      </c>
      <c r="W105" s="4">
        <v>100</v>
      </c>
      <c r="X105" s="4">
        <v>100</v>
      </c>
      <c r="Y105" s="4">
        <v>1</v>
      </c>
      <c r="Z105" s="4">
        <v>1</v>
      </c>
      <c r="AA105" s="4">
        <v>1</v>
      </c>
      <c r="AB105" s="4">
        <v>3730</v>
      </c>
      <c r="AC105" s="4" t="s">
        <v>624</v>
      </c>
      <c r="AD105" s="4" t="s">
        <v>141</v>
      </c>
      <c r="AE105" s="4">
        <v>65</v>
      </c>
      <c r="AF105" s="4">
        <v>130</v>
      </c>
      <c r="AG105" s="4">
        <v>600</v>
      </c>
      <c r="AH105" s="4">
        <v>750</v>
      </c>
      <c r="AI105" s="4">
        <v>315</v>
      </c>
      <c r="AJ105" s="12" t="b">
        <v>0</v>
      </c>
      <c r="AK105" s="12" t="b">
        <v>0</v>
      </c>
      <c r="AL105" s="4" t="s">
        <v>642</v>
      </c>
      <c r="AM105" s="12" t="b">
        <v>0</v>
      </c>
      <c r="AN105" s="12" t="b">
        <v>0</v>
      </c>
      <c r="AO105" s="4">
        <v>225</v>
      </c>
      <c r="AP105" s="4">
        <v>1</v>
      </c>
      <c r="AQ105" s="4">
        <v>3</v>
      </c>
      <c r="AR105" s="4">
        <v>25</v>
      </c>
      <c r="AS105" s="4">
        <v>90</v>
      </c>
      <c r="AT105" s="4">
        <v>1</v>
      </c>
      <c r="AU105" s="12" t="b">
        <v>0</v>
      </c>
      <c r="AV105" s="12" t="b">
        <v>0</v>
      </c>
      <c r="AW105" s="4">
        <v>3</v>
      </c>
      <c r="AX105" s="12" t="b">
        <v>0</v>
      </c>
      <c r="AY105" s="12" t="b">
        <v>1</v>
      </c>
      <c r="AZ105" s="4">
        <v>100</v>
      </c>
      <c r="BA105" s="4">
        <v>50</v>
      </c>
      <c r="BB105" s="4">
        <v>760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2</v>
      </c>
      <c r="BN105" s="4">
        <v>0</v>
      </c>
      <c r="BO105" s="4">
        <v>0</v>
      </c>
      <c r="BP105" s="4" t="s">
        <v>141</v>
      </c>
      <c r="BQ105" s="4" t="s">
        <v>141</v>
      </c>
      <c r="BR105" s="4" t="s">
        <v>141</v>
      </c>
      <c r="BS105" s="4" t="s">
        <v>141</v>
      </c>
      <c r="BT105" s="4">
        <v>104</v>
      </c>
      <c r="BU105" s="4" t="b">
        <v>0</v>
      </c>
      <c r="BV105" s="4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f t="shared" si="0"/>
        <v>0</v>
      </c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 t="s">
        <v>1011</v>
      </c>
      <c r="CV105" s="1" t="s">
        <v>727</v>
      </c>
      <c r="CW105" s="1" t="s">
        <v>728</v>
      </c>
      <c r="CX105" s="1" t="s">
        <v>729</v>
      </c>
      <c r="CY105" s="1" t="s">
        <v>730</v>
      </c>
      <c r="CZ105" s="1" t="s">
        <v>731</v>
      </c>
    </row>
    <row r="106" spans="1:104" x14ac:dyDescent="0.25">
      <c r="A106" s="4" t="s">
        <v>64</v>
      </c>
      <c r="B106" s="4" t="s">
        <v>295</v>
      </c>
      <c r="C106" s="4" t="s">
        <v>141</v>
      </c>
      <c r="D106" s="4" t="s">
        <v>141</v>
      </c>
      <c r="E106" s="4" t="s">
        <v>141</v>
      </c>
      <c r="F106" s="12" t="b">
        <v>1</v>
      </c>
      <c r="G106" s="4" t="s">
        <v>375</v>
      </c>
      <c r="H106" s="4" t="s">
        <v>295</v>
      </c>
      <c r="I106" s="4">
        <v>111</v>
      </c>
      <c r="J106" s="4" t="s">
        <v>638</v>
      </c>
      <c r="K106" s="4" t="s">
        <v>761</v>
      </c>
      <c r="L106" s="4">
        <v>20</v>
      </c>
      <c r="M106" s="4" t="s">
        <v>762</v>
      </c>
      <c r="N106" s="4" t="s">
        <v>620</v>
      </c>
      <c r="O106" s="4" t="s">
        <v>947</v>
      </c>
      <c r="P106" s="4" t="s">
        <v>622</v>
      </c>
      <c r="Q106" s="4" t="s">
        <v>623</v>
      </c>
      <c r="R106" s="12" t="b">
        <v>0</v>
      </c>
      <c r="S106" s="4">
        <v>110</v>
      </c>
      <c r="T106" s="4">
        <v>100</v>
      </c>
      <c r="U106" s="4">
        <v>140</v>
      </c>
      <c r="V106" s="4">
        <v>110</v>
      </c>
      <c r="W106" s="4">
        <v>100</v>
      </c>
      <c r="X106" s="4">
        <v>100</v>
      </c>
      <c r="Y106" s="4">
        <v>1</v>
      </c>
      <c r="Z106" s="4">
        <v>1</v>
      </c>
      <c r="AA106" s="4">
        <v>1</v>
      </c>
      <c r="AB106" s="4">
        <v>8680</v>
      </c>
      <c r="AC106" s="4" t="s">
        <v>624</v>
      </c>
      <c r="AD106" s="4" t="s">
        <v>141</v>
      </c>
      <c r="AE106" s="4">
        <v>600</v>
      </c>
      <c r="AF106" s="4">
        <v>800</v>
      </c>
      <c r="AG106" s="4">
        <v>1700</v>
      </c>
      <c r="AH106" s="4">
        <v>3300</v>
      </c>
      <c r="AI106" s="4">
        <v>1250</v>
      </c>
      <c r="AJ106" s="12" t="b">
        <v>0</v>
      </c>
      <c r="AK106" s="12" t="b">
        <v>0</v>
      </c>
      <c r="AL106" s="4" t="s">
        <v>882</v>
      </c>
      <c r="AM106" s="12" t="b">
        <v>0</v>
      </c>
      <c r="AN106" s="12" t="b">
        <v>0</v>
      </c>
      <c r="AO106" s="4">
        <v>600</v>
      </c>
      <c r="AP106" s="4">
        <v>1</v>
      </c>
      <c r="AQ106" s="4">
        <v>9</v>
      </c>
      <c r="AR106" s="4">
        <v>25</v>
      </c>
      <c r="AS106" s="4">
        <v>90</v>
      </c>
      <c r="AT106" s="4">
        <v>1</v>
      </c>
      <c r="AU106" s="12" t="b">
        <v>0</v>
      </c>
      <c r="AV106" s="12" t="b">
        <v>0</v>
      </c>
      <c r="AW106" s="4">
        <v>5</v>
      </c>
      <c r="AX106" s="12" t="b">
        <v>0</v>
      </c>
      <c r="AY106" s="12" t="b">
        <v>1</v>
      </c>
      <c r="AZ106" s="4">
        <v>100</v>
      </c>
      <c r="BA106" s="4">
        <v>50</v>
      </c>
      <c r="BB106" s="4">
        <v>90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3</v>
      </c>
      <c r="BI106" s="4">
        <v>0</v>
      </c>
      <c r="BJ106" s="4">
        <v>0</v>
      </c>
      <c r="BK106" s="4">
        <v>3</v>
      </c>
      <c r="BL106" s="4">
        <v>0</v>
      </c>
      <c r="BM106" s="4">
        <v>0</v>
      </c>
      <c r="BN106" s="4">
        <v>0</v>
      </c>
      <c r="BO106" s="4">
        <v>0</v>
      </c>
      <c r="BP106" s="4" t="s">
        <v>883</v>
      </c>
      <c r="BQ106" s="4" t="s">
        <v>1012</v>
      </c>
      <c r="BR106" s="4" t="s">
        <v>141</v>
      </c>
      <c r="BS106" s="4" t="s">
        <v>141</v>
      </c>
      <c r="BT106" s="4">
        <v>105</v>
      </c>
      <c r="BU106" s="4" t="b">
        <v>1</v>
      </c>
      <c r="BV106" s="4"/>
      <c r="BW106" s="1"/>
      <c r="BX106" s="3">
        <v>50</v>
      </c>
      <c r="BY106" s="1" t="s">
        <v>1013</v>
      </c>
      <c r="BZ106" s="1" t="s">
        <v>652</v>
      </c>
      <c r="CA106" s="1" t="s">
        <v>1014</v>
      </c>
      <c r="CB106" s="3">
        <v>13</v>
      </c>
      <c r="CC106" s="3">
        <v>14.3</v>
      </c>
      <c r="CD106" s="3">
        <v>16.899999999999999</v>
      </c>
      <c r="CE106" s="3">
        <v>20.9</v>
      </c>
      <c r="CF106" s="3">
        <v>26</v>
      </c>
      <c r="CG106" s="9" t="b">
        <f t="shared" si="0"/>
        <v>1</v>
      </c>
      <c r="CH106" s="1" t="s">
        <v>779</v>
      </c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</row>
    <row r="107" spans="1:104" x14ac:dyDescent="0.25">
      <c r="A107" s="4" t="s">
        <v>25</v>
      </c>
      <c r="B107" s="4" t="s">
        <v>180</v>
      </c>
      <c r="C107" s="4" t="s">
        <v>141</v>
      </c>
      <c r="D107" s="4" t="s">
        <v>141</v>
      </c>
      <c r="E107" s="4" t="s">
        <v>141</v>
      </c>
      <c r="F107" s="12" t="b">
        <v>1</v>
      </c>
      <c r="G107" s="4" t="s">
        <v>1015</v>
      </c>
      <c r="H107" s="4" t="s">
        <v>180</v>
      </c>
      <c r="I107" s="4">
        <v>19</v>
      </c>
      <c r="J107" s="1"/>
      <c r="K107" s="4" t="s">
        <v>639</v>
      </c>
      <c r="L107" s="4">
        <v>1</v>
      </c>
      <c r="M107" s="4" t="s">
        <v>635</v>
      </c>
      <c r="N107" s="4" t="s">
        <v>620</v>
      </c>
      <c r="O107" s="4" t="s">
        <v>621</v>
      </c>
      <c r="P107" s="4" t="s">
        <v>622</v>
      </c>
      <c r="Q107" s="4" t="s">
        <v>623</v>
      </c>
      <c r="R107" s="12" t="b">
        <v>0</v>
      </c>
      <c r="S107" s="4">
        <v>70</v>
      </c>
      <c r="T107" s="4">
        <v>100</v>
      </c>
      <c r="U107" s="4">
        <v>75</v>
      </c>
      <c r="V107" s="4">
        <v>60</v>
      </c>
      <c r="W107" s="4">
        <v>100</v>
      </c>
      <c r="X107" s="4">
        <v>100</v>
      </c>
      <c r="Y107" s="4">
        <v>1</v>
      </c>
      <c r="Z107" s="4">
        <v>1</v>
      </c>
      <c r="AA107" s="4">
        <v>1</v>
      </c>
      <c r="AB107" s="4">
        <v>1330</v>
      </c>
      <c r="AC107" s="4" t="s">
        <v>752</v>
      </c>
      <c r="AD107" s="4" t="s">
        <v>141</v>
      </c>
      <c r="AE107" s="4">
        <v>70</v>
      </c>
      <c r="AF107" s="4">
        <v>140</v>
      </c>
      <c r="AG107" s="4">
        <v>300</v>
      </c>
      <c r="AH107" s="4">
        <v>550</v>
      </c>
      <c r="AI107" s="4">
        <v>220</v>
      </c>
      <c r="AJ107" s="12" t="b">
        <v>0</v>
      </c>
      <c r="AK107" s="12" t="b">
        <v>0</v>
      </c>
      <c r="AL107" s="4" t="s">
        <v>642</v>
      </c>
      <c r="AM107" s="12" t="b">
        <v>0</v>
      </c>
      <c r="AN107" s="12" t="b">
        <v>0</v>
      </c>
      <c r="AO107" s="4">
        <v>225</v>
      </c>
      <c r="AP107" s="4">
        <v>1</v>
      </c>
      <c r="AQ107" s="4">
        <v>3</v>
      </c>
      <c r="AR107" s="4">
        <v>25</v>
      </c>
      <c r="AS107" s="4">
        <v>90</v>
      </c>
      <c r="AT107" s="4">
        <v>1</v>
      </c>
      <c r="AU107" s="12" t="b">
        <v>0</v>
      </c>
      <c r="AV107" s="12" t="b">
        <v>1</v>
      </c>
      <c r="AW107" s="4">
        <v>0</v>
      </c>
      <c r="AX107" s="12" t="b">
        <v>0</v>
      </c>
      <c r="AY107" s="12" t="b">
        <v>1</v>
      </c>
      <c r="AZ107" s="4">
        <v>100</v>
      </c>
      <c r="BA107" s="4">
        <v>50</v>
      </c>
      <c r="BB107" s="4">
        <v>1230</v>
      </c>
      <c r="BC107" s="4">
        <v>0</v>
      </c>
      <c r="BD107" s="4">
        <v>0</v>
      </c>
      <c r="BE107" s="4">
        <v>0</v>
      </c>
      <c r="BF107" s="4">
        <v>0</v>
      </c>
      <c r="BG107" s="4">
        <v>1</v>
      </c>
      <c r="BH107" s="4">
        <v>1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1</v>
      </c>
      <c r="BO107" s="4">
        <v>0</v>
      </c>
      <c r="BP107" s="4" t="s">
        <v>141</v>
      </c>
      <c r="BQ107" s="4" t="s">
        <v>141</v>
      </c>
      <c r="BR107" s="4" t="s">
        <v>141</v>
      </c>
      <c r="BS107" s="4" t="s">
        <v>141</v>
      </c>
      <c r="BT107" s="4">
        <v>106</v>
      </c>
      <c r="BU107" s="4" t="b">
        <v>0</v>
      </c>
      <c r="BV107" s="4"/>
      <c r="BW107" s="1"/>
      <c r="BX107" s="3">
        <v>8</v>
      </c>
      <c r="BY107" s="1" t="s">
        <v>1016</v>
      </c>
      <c r="BZ107" s="1" t="s">
        <v>742</v>
      </c>
      <c r="CA107" s="1" t="s">
        <v>1017</v>
      </c>
      <c r="CB107" s="3">
        <v>1</v>
      </c>
      <c r="CC107" s="3">
        <v>1.1000000000000001</v>
      </c>
      <c r="CD107" s="3">
        <v>1.3</v>
      </c>
      <c r="CE107" s="3">
        <v>1.6</v>
      </c>
      <c r="CF107" s="3">
        <v>2</v>
      </c>
      <c r="CG107" s="1">
        <f t="shared" si="0"/>
        <v>0</v>
      </c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</row>
    <row r="108" spans="1:104" x14ac:dyDescent="0.25">
      <c r="A108" s="4" t="s">
        <v>124</v>
      </c>
      <c r="B108" s="4" t="s">
        <v>166</v>
      </c>
      <c r="C108" s="4" t="s">
        <v>141</v>
      </c>
      <c r="D108" s="4" t="s">
        <v>141</v>
      </c>
      <c r="E108" s="4" t="s">
        <v>141</v>
      </c>
      <c r="F108" s="12" t="b">
        <v>1</v>
      </c>
      <c r="G108" s="4" t="s">
        <v>1018</v>
      </c>
      <c r="H108" s="4" t="s">
        <v>166</v>
      </c>
      <c r="I108" s="4">
        <v>8</v>
      </c>
      <c r="J108" s="1"/>
      <c r="K108" s="4" t="s">
        <v>639</v>
      </c>
      <c r="L108" s="4">
        <v>1</v>
      </c>
      <c r="M108" s="4" t="s">
        <v>660</v>
      </c>
      <c r="N108" s="4" t="s">
        <v>620</v>
      </c>
      <c r="O108" s="4" t="s">
        <v>621</v>
      </c>
      <c r="P108" s="4" t="s">
        <v>622</v>
      </c>
      <c r="Q108" s="4" t="s">
        <v>623</v>
      </c>
      <c r="R108" s="12" t="b">
        <v>0</v>
      </c>
      <c r="S108" s="4">
        <v>80</v>
      </c>
      <c r="T108" s="4">
        <v>100</v>
      </c>
      <c r="U108" s="4">
        <v>70</v>
      </c>
      <c r="V108" s="4">
        <v>70</v>
      </c>
      <c r="W108" s="4">
        <v>100</v>
      </c>
      <c r="X108" s="4">
        <v>100</v>
      </c>
      <c r="Y108" s="4">
        <v>1.2</v>
      </c>
      <c r="Z108" s="4">
        <v>1.1000000000000001</v>
      </c>
      <c r="AA108" s="4">
        <v>1</v>
      </c>
      <c r="AB108" s="4">
        <v>1280</v>
      </c>
      <c r="AC108" s="4" t="s">
        <v>641</v>
      </c>
      <c r="AD108" s="4" t="s">
        <v>141</v>
      </c>
      <c r="AE108" s="4">
        <v>48</v>
      </c>
      <c r="AF108" s="4">
        <v>48</v>
      </c>
      <c r="AG108" s="4">
        <v>300</v>
      </c>
      <c r="AH108" s="4">
        <v>400</v>
      </c>
      <c r="AI108" s="4">
        <v>174</v>
      </c>
      <c r="AJ108" s="12" t="b">
        <v>0</v>
      </c>
      <c r="AK108" s="12" t="b">
        <v>0</v>
      </c>
      <c r="AL108" s="4" t="s">
        <v>642</v>
      </c>
      <c r="AM108" s="12" t="b">
        <v>0</v>
      </c>
      <c r="AN108" s="12" t="b">
        <v>0</v>
      </c>
      <c r="AO108" s="4">
        <v>150</v>
      </c>
      <c r="AP108" s="4">
        <v>1</v>
      </c>
      <c r="AQ108" s="4">
        <v>2</v>
      </c>
      <c r="AR108" s="4">
        <v>25</v>
      </c>
      <c r="AS108" s="4">
        <v>90</v>
      </c>
      <c r="AT108" s="4">
        <v>1</v>
      </c>
      <c r="AU108" s="12" t="b">
        <v>1</v>
      </c>
      <c r="AV108" s="12" t="b">
        <v>0</v>
      </c>
      <c r="AW108" s="4">
        <v>0</v>
      </c>
      <c r="AX108" s="12" t="b">
        <v>0</v>
      </c>
      <c r="AY108" s="12" t="b">
        <v>1</v>
      </c>
      <c r="AZ108" s="4">
        <v>100</v>
      </c>
      <c r="BA108" s="4">
        <v>50</v>
      </c>
      <c r="BB108" s="4">
        <v>1250</v>
      </c>
      <c r="BC108" s="4">
        <v>0</v>
      </c>
      <c r="BD108" s="4">
        <v>0</v>
      </c>
      <c r="BE108" s="4">
        <v>1</v>
      </c>
      <c r="BF108" s="4">
        <v>0</v>
      </c>
      <c r="BG108" s="4">
        <v>1</v>
      </c>
      <c r="BH108" s="4">
        <v>1</v>
      </c>
      <c r="BI108" s="4">
        <v>1</v>
      </c>
      <c r="BJ108" s="4">
        <v>0</v>
      </c>
      <c r="BK108" s="4">
        <v>0</v>
      </c>
      <c r="BL108" s="4">
        <v>0</v>
      </c>
      <c r="BM108" s="4">
        <v>0</v>
      </c>
      <c r="BN108" s="4">
        <v>1</v>
      </c>
      <c r="BO108" s="4">
        <v>0</v>
      </c>
      <c r="BP108" s="4" t="s">
        <v>141</v>
      </c>
      <c r="BQ108" s="4" t="s">
        <v>141</v>
      </c>
      <c r="BR108" s="4" t="s">
        <v>141</v>
      </c>
      <c r="BS108" s="4" t="s">
        <v>141</v>
      </c>
      <c r="BT108" s="4">
        <v>107</v>
      </c>
      <c r="BU108" s="4" t="b">
        <v>0</v>
      </c>
      <c r="BV108" s="4"/>
      <c r="BW108" s="1"/>
      <c r="BX108" s="3">
        <v>12</v>
      </c>
      <c r="BY108" s="1" t="s">
        <v>1019</v>
      </c>
      <c r="BZ108" s="1" t="s">
        <v>1020</v>
      </c>
      <c r="CA108" s="1" t="s">
        <v>1020</v>
      </c>
      <c r="CB108" s="3">
        <v>20</v>
      </c>
      <c r="CC108" s="3">
        <v>22</v>
      </c>
      <c r="CD108" s="3">
        <v>26</v>
      </c>
      <c r="CE108" s="3">
        <v>32</v>
      </c>
      <c r="CF108" s="3">
        <v>40</v>
      </c>
      <c r="CG108" s="1">
        <f t="shared" si="0"/>
        <v>0</v>
      </c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</row>
    <row r="109" spans="1:104" x14ac:dyDescent="0.25">
      <c r="A109" s="4" t="s">
        <v>10</v>
      </c>
      <c r="B109" s="4" t="s">
        <v>259</v>
      </c>
      <c r="C109" s="4" t="s">
        <v>141</v>
      </c>
      <c r="D109" s="4" t="s">
        <v>141</v>
      </c>
      <c r="E109" s="4" t="s">
        <v>141</v>
      </c>
      <c r="F109" s="12" t="b">
        <v>1</v>
      </c>
      <c r="G109" s="4" t="s">
        <v>353</v>
      </c>
      <c r="H109" s="4" t="s">
        <v>259</v>
      </c>
      <c r="I109" s="4">
        <v>84</v>
      </c>
      <c r="J109" s="1"/>
      <c r="K109" s="4" t="s">
        <v>670</v>
      </c>
      <c r="L109" s="4">
        <v>7</v>
      </c>
      <c r="M109" s="4" t="s">
        <v>634</v>
      </c>
      <c r="N109" s="4" t="s">
        <v>620</v>
      </c>
      <c r="O109" s="4" t="s">
        <v>640</v>
      </c>
      <c r="P109" s="4" t="s">
        <v>622</v>
      </c>
      <c r="Q109" s="4" t="s">
        <v>623</v>
      </c>
      <c r="R109" s="12" t="b">
        <v>0</v>
      </c>
      <c r="S109" s="4">
        <v>105</v>
      </c>
      <c r="T109" s="4">
        <v>100</v>
      </c>
      <c r="U109" s="4">
        <v>110</v>
      </c>
      <c r="V109" s="4">
        <v>80</v>
      </c>
      <c r="W109" s="4">
        <v>100</v>
      </c>
      <c r="X109" s="4">
        <v>100</v>
      </c>
      <c r="Y109" s="4">
        <v>1</v>
      </c>
      <c r="Z109" s="4">
        <v>1</v>
      </c>
      <c r="AA109" s="4">
        <v>1</v>
      </c>
      <c r="AB109" s="4">
        <v>4040</v>
      </c>
      <c r="AC109" s="4" t="s">
        <v>624</v>
      </c>
      <c r="AD109" s="4" t="s">
        <v>141</v>
      </c>
      <c r="AE109" s="4">
        <v>90</v>
      </c>
      <c r="AF109" s="4">
        <v>180</v>
      </c>
      <c r="AG109" s="4">
        <v>750</v>
      </c>
      <c r="AH109" s="4">
        <v>900</v>
      </c>
      <c r="AI109" s="4">
        <v>465</v>
      </c>
      <c r="AJ109" s="12" t="b">
        <v>0</v>
      </c>
      <c r="AK109" s="12" t="b">
        <v>0</v>
      </c>
      <c r="AL109" s="4" t="s">
        <v>636</v>
      </c>
      <c r="AM109" s="12" t="b">
        <v>0</v>
      </c>
      <c r="AN109" s="12" t="b">
        <v>0</v>
      </c>
      <c r="AO109" s="4">
        <v>475</v>
      </c>
      <c r="AP109" s="4">
        <v>1</v>
      </c>
      <c r="AQ109" s="4">
        <v>7</v>
      </c>
      <c r="AR109" s="4">
        <v>25</v>
      </c>
      <c r="AS109" s="4">
        <v>90</v>
      </c>
      <c r="AT109" s="4">
        <v>1</v>
      </c>
      <c r="AU109" s="12" t="b">
        <v>0</v>
      </c>
      <c r="AV109" s="12" t="b">
        <v>0</v>
      </c>
      <c r="AW109" s="4">
        <v>5</v>
      </c>
      <c r="AX109" s="12" t="b">
        <v>1</v>
      </c>
      <c r="AY109" s="12" t="b">
        <v>1</v>
      </c>
      <c r="AZ109" s="4">
        <v>100</v>
      </c>
      <c r="BA109" s="4">
        <v>50</v>
      </c>
      <c r="BB109" s="4">
        <v>710</v>
      </c>
      <c r="BC109" s="4">
        <v>3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2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 t="s">
        <v>141</v>
      </c>
      <c r="BQ109" s="4" t="s">
        <v>141</v>
      </c>
      <c r="BR109" s="4" t="s">
        <v>141</v>
      </c>
      <c r="BS109" s="4" t="s">
        <v>141</v>
      </c>
      <c r="BT109" s="4">
        <v>108</v>
      </c>
      <c r="BU109" s="4" t="b">
        <v>0</v>
      </c>
      <c r="BV109" s="4"/>
      <c r="BW109" s="1"/>
      <c r="BX109" s="3">
        <v>32</v>
      </c>
      <c r="BY109" s="1" t="s">
        <v>1021</v>
      </c>
      <c r="BZ109" s="1" t="s">
        <v>652</v>
      </c>
      <c r="CA109" s="1"/>
      <c r="CB109" s="1"/>
      <c r="CC109" s="1"/>
      <c r="CD109" s="1"/>
      <c r="CE109" s="1"/>
      <c r="CF109" s="1"/>
      <c r="CG109" s="9" t="b">
        <f t="shared" si="0"/>
        <v>1</v>
      </c>
      <c r="CH109" s="1" t="s">
        <v>653</v>
      </c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 t="s">
        <v>1022</v>
      </c>
      <c r="CW109" s="1" t="s">
        <v>1023</v>
      </c>
      <c r="CX109" s="1" t="s">
        <v>1024</v>
      </c>
      <c r="CY109" s="1" t="s">
        <v>1025</v>
      </c>
      <c r="CZ109" s="1" t="s">
        <v>1026</v>
      </c>
    </row>
    <row r="110" spans="1:104" x14ac:dyDescent="0.25">
      <c r="A110" s="4" t="s">
        <v>12</v>
      </c>
      <c r="B110" s="4" t="s">
        <v>260</v>
      </c>
      <c r="C110" s="4" t="s">
        <v>141</v>
      </c>
      <c r="D110" s="4" t="s">
        <v>141</v>
      </c>
      <c r="E110" s="4" t="s">
        <v>141</v>
      </c>
      <c r="F110" s="12" t="b">
        <v>1</v>
      </c>
      <c r="G110" s="4" t="s">
        <v>430</v>
      </c>
      <c r="H110" s="4" t="s">
        <v>260</v>
      </c>
      <c r="I110" s="4">
        <v>84</v>
      </c>
      <c r="J110" s="4" t="s">
        <v>638</v>
      </c>
      <c r="K110" s="4" t="s">
        <v>670</v>
      </c>
      <c r="L110" s="4">
        <v>8</v>
      </c>
      <c r="M110" s="4" t="s">
        <v>634</v>
      </c>
      <c r="N110" s="4" t="s">
        <v>635</v>
      </c>
      <c r="O110" s="4" t="s">
        <v>640</v>
      </c>
      <c r="P110" s="4" t="s">
        <v>622</v>
      </c>
      <c r="Q110" s="4" t="s">
        <v>623</v>
      </c>
      <c r="R110" s="12" t="b">
        <v>0</v>
      </c>
      <c r="S110" s="4">
        <v>105</v>
      </c>
      <c r="T110" s="4">
        <v>100</v>
      </c>
      <c r="U110" s="4">
        <v>115</v>
      </c>
      <c r="V110" s="4">
        <v>80</v>
      </c>
      <c r="W110" s="4">
        <v>100</v>
      </c>
      <c r="X110" s="4">
        <v>100</v>
      </c>
      <c r="Y110" s="4">
        <v>1</v>
      </c>
      <c r="Z110" s="4">
        <v>1</v>
      </c>
      <c r="AA110" s="4">
        <v>1</v>
      </c>
      <c r="AB110" s="4">
        <v>4360</v>
      </c>
      <c r="AC110" s="4" t="s">
        <v>624</v>
      </c>
      <c r="AD110" s="4" t="s">
        <v>141</v>
      </c>
      <c r="AE110" s="4">
        <v>60</v>
      </c>
      <c r="AF110" s="4">
        <v>90</v>
      </c>
      <c r="AG110" s="4">
        <v>750</v>
      </c>
      <c r="AH110" s="4">
        <v>900</v>
      </c>
      <c r="AI110" s="4">
        <v>420</v>
      </c>
      <c r="AJ110" s="12" t="b">
        <v>0</v>
      </c>
      <c r="AK110" s="12" t="b">
        <v>0</v>
      </c>
      <c r="AL110" s="4" t="s">
        <v>636</v>
      </c>
      <c r="AM110" s="12" t="b">
        <v>0</v>
      </c>
      <c r="AN110" s="12" t="b">
        <v>0</v>
      </c>
      <c r="AO110" s="4">
        <v>475</v>
      </c>
      <c r="AP110" s="4">
        <v>1</v>
      </c>
      <c r="AQ110" s="4">
        <v>7</v>
      </c>
      <c r="AR110" s="4">
        <v>25</v>
      </c>
      <c r="AS110" s="4">
        <v>90</v>
      </c>
      <c r="AT110" s="4">
        <v>1</v>
      </c>
      <c r="AU110" s="12" t="b">
        <v>0</v>
      </c>
      <c r="AV110" s="12" t="b">
        <v>1</v>
      </c>
      <c r="AW110" s="4">
        <v>5</v>
      </c>
      <c r="AX110" s="12" t="b">
        <v>1</v>
      </c>
      <c r="AY110" s="12" t="b">
        <v>1</v>
      </c>
      <c r="AZ110" s="4">
        <v>100</v>
      </c>
      <c r="BA110" s="4">
        <v>50</v>
      </c>
      <c r="BB110" s="4">
        <v>670</v>
      </c>
      <c r="BC110" s="4">
        <v>3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2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 t="s">
        <v>141</v>
      </c>
      <c r="BQ110" s="4" t="s">
        <v>141</v>
      </c>
      <c r="BR110" s="4" t="s">
        <v>141</v>
      </c>
      <c r="BS110" s="4" t="s">
        <v>141</v>
      </c>
      <c r="BT110" s="4">
        <v>109</v>
      </c>
      <c r="BU110" s="4" t="b">
        <v>1</v>
      </c>
      <c r="BV110" s="4"/>
      <c r="BW110" s="4" t="s">
        <v>638</v>
      </c>
      <c r="BX110" s="3">
        <v>35</v>
      </c>
      <c r="BY110" s="1" t="s">
        <v>1027</v>
      </c>
      <c r="BZ110" s="1" t="s">
        <v>652</v>
      </c>
      <c r="CA110" s="1"/>
      <c r="CB110" s="1"/>
      <c r="CC110" s="1"/>
      <c r="CD110" s="1"/>
      <c r="CE110" s="1"/>
      <c r="CF110" s="1"/>
      <c r="CG110" s="9" t="b">
        <f t="shared" si="0"/>
        <v>1</v>
      </c>
      <c r="CH110" s="1" t="s">
        <v>653</v>
      </c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 t="s">
        <v>1028</v>
      </c>
      <c r="CW110" s="1" t="s">
        <v>1029</v>
      </c>
      <c r="CX110" s="1" t="s">
        <v>1030</v>
      </c>
      <c r="CY110" s="1" t="s">
        <v>1031</v>
      </c>
      <c r="CZ110" s="1" t="s">
        <v>1032</v>
      </c>
    </row>
    <row r="111" spans="1:104" x14ac:dyDescent="0.25">
      <c r="A111" s="4" t="s">
        <v>73</v>
      </c>
      <c r="B111" s="4" t="s">
        <v>268</v>
      </c>
      <c r="C111" s="4" t="s">
        <v>141</v>
      </c>
      <c r="D111" s="4" t="s">
        <v>141</v>
      </c>
      <c r="E111" s="4" t="s">
        <v>141</v>
      </c>
      <c r="F111" s="12" t="b">
        <v>1</v>
      </c>
      <c r="G111" s="4" t="s">
        <v>344</v>
      </c>
      <c r="H111" s="4" t="s">
        <v>268</v>
      </c>
      <c r="I111" s="4">
        <v>89</v>
      </c>
      <c r="J111" s="1"/>
      <c r="K111" s="4" t="s">
        <v>761</v>
      </c>
      <c r="L111" s="4">
        <v>8</v>
      </c>
      <c r="M111" s="4" t="s">
        <v>666</v>
      </c>
      <c r="N111" s="4" t="s">
        <v>620</v>
      </c>
      <c r="O111" s="4" t="s">
        <v>640</v>
      </c>
      <c r="P111" s="4" t="s">
        <v>622</v>
      </c>
      <c r="Q111" s="4" t="s">
        <v>623</v>
      </c>
      <c r="R111" s="12" t="b">
        <v>0</v>
      </c>
      <c r="S111" s="4">
        <v>120</v>
      </c>
      <c r="T111" s="4">
        <v>100</v>
      </c>
      <c r="U111" s="4">
        <v>85</v>
      </c>
      <c r="V111" s="4">
        <v>90</v>
      </c>
      <c r="W111" s="4">
        <v>100</v>
      </c>
      <c r="X111" s="4">
        <v>100</v>
      </c>
      <c r="Y111" s="4">
        <v>1</v>
      </c>
      <c r="Z111" s="4">
        <v>1</v>
      </c>
      <c r="AA111" s="4">
        <v>1</v>
      </c>
      <c r="AB111" s="4">
        <v>5800</v>
      </c>
      <c r="AC111" s="4" t="s">
        <v>641</v>
      </c>
      <c r="AD111" s="4" t="s">
        <v>141</v>
      </c>
      <c r="AE111" s="4">
        <v>80</v>
      </c>
      <c r="AF111" s="4">
        <v>80</v>
      </c>
      <c r="AG111" s="4">
        <v>500</v>
      </c>
      <c r="AH111" s="4">
        <v>700</v>
      </c>
      <c r="AI111" s="4">
        <v>290</v>
      </c>
      <c r="AJ111" s="12" t="b">
        <v>0</v>
      </c>
      <c r="AK111" s="12" t="b">
        <v>0</v>
      </c>
      <c r="AL111" s="4" t="s">
        <v>625</v>
      </c>
      <c r="AM111" s="12" t="b">
        <v>0</v>
      </c>
      <c r="AN111" s="12" t="b">
        <v>0</v>
      </c>
      <c r="AO111" s="4">
        <v>475</v>
      </c>
      <c r="AP111" s="4">
        <v>1</v>
      </c>
      <c r="AQ111" s="4">
        <v>7</v>
      </c>
      <c r="AR111" s="4">
        <v>25</v>
      </c>
      <c r="AS111" s="4">
        <v>90</v>
      </c>
      <c r="AT111" s="4">
        <v>1</v>
      </c>
      <c r="AU111" s="12" t="b">
        <v>0</v>
      </c>
      <c r="AV111" s="12" t="b">
        <v>0</v>
      </c>
      <c r="AW111" s="4">
        <v>5</v>
      </c>
      <c r="AX111" s="12" t="b">
        <v>0</v>
      </c>
      <c r="AY111" s="12" t="b">
        <v>1</v>
      </c>
      <c r="AZ111" s="4">
        <v>100</v>
      </c>
      <c r="BA111" s="4">
        <v>90</v>
      </c>
      <c r="BB111" s="4">
        <v>470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1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 t="s">
        <v>141</v>
      </c>
      <c r="BQ111" s="4" t="s">
        <v>141</v>
      </c>
      <c r="BR111" s="4" t="s">
        <v>141</v>
      </c>
      <c r="BS111" s="4" t="s">
        <v>141</v>
      </c>
      <c r="BT111" s="4">
        <v>110</v>
      </c>
      <c r="BU111" s="4" t="b">
        <v>0</v>
      </c>
      <c r="BV111" s="4"/>
      <c r="BW111" s="1"/>
      <c r="BX111" s="3">
        <v>22</v>
      </c>
      <c r="BY111" s="1" t="s">
        <v>1033</v>
      </c>
      <c r="BZ111" s="1" t="s">
        <v>652</v>
      </c>
      <c r="CA111" s="1"/>
      <c r="CB111" s="1"/>
      <c r="CC111" s="1"/>
      <c r="CD111" s="1"/>
      <c r="CE111" s="1"/>
      <c r="CF111" s="1"/>
      <c r="CG111" s="9" t="b">
        <f t="shared" si="0"/>
        <v>1</v>
      </c>
      <c r="CH111" s="1" t="s">
        <v>653</v>
      </c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3">
        <v>8</v>
      </c>
      <c r="CV111" s="1" t="s">
        <v>735</v>
      </c>
      <c r="CW111" s="1" t="s">
        <v>736</v>
      </c>
      <c r="CX111" s="1" t="s">
        <v>737</v>
      </c>
      <c r="CY111" s="1" t="s">
        <v>907</v>
      </c>
      <c r="CZ111" s="1" t="s">
        <v>908</v>
      </c>
    </row>
    <row r="112" spans="1:104" x14ac:dyDescent="0.25">
      <c r="A112" s="4" t="s">
        <v>60</v>
      </c>
      <c r="B112" s="4" t="s">
        <v>269</v>
      </c>
      <c r="C112" s="4" t="s">
        <v>141</v>
      </c>
      <c r="D112" s="4" t="s">
        <v>141</v>
      </c>
      <c r="E112" s="4" t="s">
        <v>141</v>
      </c>
      <c r="F112" s="12" t="b">
        <v>1</v>
      </c>
      <c r="G112" s="4" t="s">
        <v>424</v>
      </c>
      <c r="H112" s="4" t="s">
        <v>269</v>
      </c>
      <c r="I112" s="4">
        <v>89</v>
      </c>
      <c r="J112" s="4" t="s">
        <v>638</v>
      </c>
      <c r="K112" s="4" t="s">
        <v>761</v>
      </c>
      <c r="L112" s="4">
        <v>9</v>
      </c>
      <c r="M112" s="4" t="s">
        <v>648</v>
      </c>
      <c r="N112" s="4" t="s">
        <v>620</v>
      </c>
      <c r="O112" s="4" t="s">
        <v>640</v>
      </c>
      <c r="P112" s="4" t="s">
        <v>622</v>
      </c>
      <c r="Q112" s="4" t="s">
        <v>623</v>
      </c>
      <c r="R112" s="12" t="b">
        <v>0</v>
      </c>
      <c r="S112" s="4">
        <v>120</v>
      </c>
      <c r="T112" s="4">
        <v>100</v>
      </c>
      <c r="U112" s="4">
        <v>85</v>
      </c>
      <c r="V112" s="4">
        <v>90</v>
      </c>
      <c r="W112" s="4">
        <v>100</v>
      </c>
      <c r="X112" s="4">
        <v>100</v>
      </c>
      <c r="Y112" s="4">
        <v>1</v>
      </c>
      <c r="Z112" s="4">
        <v>1</v>
      </c>
      <c r="AA112" s="4">
        <v>1</v>
      </c>
      <c r="AB112" s="4">
        <v>6100</v>
      </c>
      <c r="AC112" s="4" t="s">
        <v>641</v>
      </c>
      <c r="AD112" s="4" t="s">
        <v>141</v>
      </c>
      <c r="AE112" s="4">
        <v>80</v>
      </c>
      <c r="AF112" s="4">
        <v>80</v>
      </c>
      <c r="AG112" s="4">
        <v>500</v>
      </c>
      <c r="AH112" s="4">
        <v>700</v>
      </c>
      <c r="AI112" s="4">
        <v>290</v>
      </c>
      <c r="AJ112" s="12" t="b">
        <v>0</v>
      </c>
      <c r="AK112" s="12" t="b">
        <v>0</v>
      </c>
      <c r="AL112" s="4" t="s">
        <v>625</v>
      </c>
      <c r="AM112" s="12" t="b">
        <v>0</v>
      </c>
      <c r="AN112" s="12" t="b">
        <v>0</v>
      </c>
      <c r="AO112" s="4">
        <v>475</v>
      </c>
      <c r="AP112" s="4">
        <v>1</v>
      </c>
      <c r="AQ112" s="4">
        <v>7</v>
      </c>
      <c r="AR112" s="4">
        <v>25</v>
      </c>
      <c r="AS112" s="4">
        <v>90</v>
      </c>
      <c r="AT112" s="4">
        <v>1</v>
      </c>
      <c r="AU112" s="12" t="b">
        <v>0</v>
      </c>
      <c r="AV112" s="12" t="b">
        <v>0</v>
      </c>
      <c r="AW112" s="4">
        <v>5</v>
      </c>
      <c r="AX112" s="12" t="b">
        <v>0</v>
      </c>
      <c r="AY112" s="12" t="b">
        <v>1</v>
      </c>
      <c r="AZ112" s="4">
        <v>100</v>
      </c>
      <c r="BA112" s="4">
        <v>90</v>
      </c>
      <c r="BB112" s="4">
        <v>440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1</v>
      </c>
      <c r="BI112" s="4">
        <v>0</v>
      </c>
      <c r="BJ112" s="4">
        <v>0</v>
      </c>
      <c r="BK112" s="4">
        <v>0</v>
      </c>
      <c r="BL112" s="4">
        <v>0</v>
      </c>
      <c r="BM112" s="4">
        <v>3</v>
      </c>
      <c r="BN112" s="4">
        <v>0</v>
      </c>
      <c r="BO112" s="4">
        <v>0</v>
      </c>
      <c r="BP112" s="4" t="s">
        <v>141</v>
      </c>
      <c r="BQ112" s="4" t="s">
        <v>141</v>
      </c>
      <c r="BR112" s="4" t="s">
        <v>141</v>
      </c>
      <c r="BS112" s="4" t="s">
        <v>141</v>
      </c>
      <c r="BT112" s="4">
        <v>111</v>
      </c>
      <c r="BU112" s="4" t="b">
        <v>1</v>
      </c>
      <c r="BV112" s="4"/>
      <c r="BW112" s="4" t="s">
        <v>638</v>
      </c>
      <c r="BX112" s="3">
        <v>42</v>
      </c>
      <c r="BY112" s="1" t="s">
        <v>1034</v>
      </c>
      <c r="BZ112" s="1" t="s">
        <v>652</v>
      </c>
      <c r="CA112" s="1"/>
      <c r="CB112" s="1"/>
      <c r="CC112" s="1"/>
      <c r="CD112" s="1"/>
      <c r="CE112" s="1"/>
      <c r="CF112" s="1"/>
      <c r="CG112" s="9" t="b">
        <f t="shared" si="0"/>
        <v>1</v>
      </c>
      <c r="CH112" s="1" t="s">
        <v>653</v>
      </c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3">
        <v>8</v>
      </c>
      <c r="CV112" s="1" t="s">
        <v>735</v>
      </c>
      <c r="CW112" s="1" t="s">
        <v>736</v>
      </c>
      <c r="CX112" s="1" t="s">
        <v>737</v>
      </c>
      <c r="CY112" s="1" t="s">
        <v>907</v>
      </c>
      <c r="CZ112" s="1" t="s">
        <v>908</v>
      </c>
    </row>
    <row r="113" spans="1:104" x14ac:dyDescent="0.25">
      <c r="A113" s="4" t="s">
        <v>54</v>
      </c>
      <c r="B113" s="4" t="s">
        <v>172</v>
      </c>
      <c r="C113" s="4" t="s">
        <v>141</v>
      </c>
      <c r="D113" s="4" t="s">
        <v>141</v>
      </c>
      <c r="E113" s="4" t="s">
        <v>141</v>
      </c>
      <c r="F113" s="12" t="b">
        <v>1</v>
      </c>
      <c r="G113" s="4" t="s">
        <v>1035</v>
      </c>
      <c r="H113" s="4" t="s">
        <v>172</v>
      </c>
      <c r="I113" s="4">
        <v>13</v>
      </c>
      <c r="J113" s="1"/>
      <c r="K113" s="4" t="s">
        <v>639</v>
      </c>
      <c r="L113" s="4">
        <v>1</v>
      </c>
      <c r="M113" s="4" t="s">
        <v>660</v>
      </c>
      <c r="N113" s="4" t="s">
        <v>619</v>
      </c>
      <c r="O113" s="4" t="s">
        <v>775</v>
      </c>
      <c r="P113" s="4" t="s">
        <v>622</v>
      </c>
      <c r="Q113" s="4" t="s">
        <v>623</v>
      </c>
      <c r="R113" s="12" t="b">
        <v>0</v>
      </c>
      <c r="S113" s="4">
        <v>70</v>
      </c>
      <c r="T113" s="4">
        <v>100</v>
      </c>
      <c r="U113" s="4">
        <v>70</v>
      </c>
      <c r="V113" s="4">
        <v>70</v>
      </c>
      <c r="W113" s="4">
        <v>100</v>
      </c>
      <c r="X113" s="4">
        <v>100</v>
      </c>
      <c r="Y113" s="4">
        <v>1.8</v>
      </c>
      <c r="Z113" s="4">
        <v>1.3</v>
      </c>
      <c r="AA113" s="4">
        <v>1</v>
      </c>
      <c r="AB113" s="4">
        <v>1310</v>
      </c>
      <c r="AC113" s="4" t="s">
        <v>641</v>
      </c>
      <c r="AD113" s="4" t="s">
        <v>141</v>
      </c>
      <c r="AE113" s="4">
        <v>50</v>
      </c>
      <c r="AF113" s="4">
        <v>50</v>
      </c>
      <c r="AG113" s="4">
        <v>300</v>
      </c>
      <c r="AH113" s="4">
        <v>400</v>
      </c>
      <c r="AI113" s="4">
        <v>175</v>
      </c>
      <c r="AJ113" s="12" t="b">
        <v>0</v>
      </c>
      <c r="AK113" s="12" t="b">
        <v>0</v>
      </c>
      <c r="AL113" s="4" t="s">
        <v>642</v>
      </c>
      <c r="AM113" s="12" t="b">
        <v>0</v>
      </c>
      <c r="AN113" s="12" t="b">
        <v>0</v>
      </c>
      <c r="AO113" s="4">
        <v>100</v>
      </c>
      <c r="AP113" s="4">
        <v>1</v>
      </c>
      <c r="AQ113" s="4">
        <v>1</v>
      </c>
      <c r="AR113" s="4">
        <v>25</v>
      </c>
      <c r="AS113" s="4">
        <v>90</v>
      </c>
      <c r="AT113" s="4">
        <v>1</v>
      </c>
      <c r="AU113" s="12" t="b">
        <v>1</v>
      </c>
      <c r="AV113" s="12" t="b">
        <v>0</v>
      </c>
      <c r="AW113" s="4">
        <v>0</v>
      </c>
      <c r="AX113" s="12" t="b">
        <v>0</v>
      </c>
      <c r="AY113" s="12" t="b">
        <v>1</v>
      </c>
      <c r="AZ113" s="4">
        <v>100</v>
      </c>
      <c r="BA113" s="4">
        <v>50</v>
      </c>
      <c r="BB113" s="4">
        <v>1240</v>
      </c>
      <c r="BC113" s="4">
        <v>0</v>
      </c>
      <c r="BD113" s="4">
        <v>0</v>
      </c>
      <c r="BE113" s="4">
        <v>1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 t="s">
        <v>141</v>
      </c>
      <c r="BQ113" s="4" t="s">
        <v>141</v>
      </c>
      <c r="BR113" s="4" t="s">
        <v>141</v>
      </c>
      <c r="BS113" s="4" t="s">
        <v>141</v>
      </c>
      <c r="BT113" s="4">
        <v>112</v>
      </c>
      <c r="BU113" s="4" t="b">
        <v>0</v>
      </c>
      <c r="BV113" s="4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>
        <f t="shared" si="0"/>
        <v>0</v>
      </c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 t="s">
        <v>1036</v>
      </c>
      <c r="CW113" s="1" t="s">
        <v>1037</v>
      </c>
      <c r="CX113" s="1" t="s">
        <v>1038</v>
      </c>
      <c r="CY113" s="1" t="s">
        <v>1039</v>
      </c>
      <c r="CZ113" s="1" t="s">
        <v>1040</v>
      </c>
    </row>
    <row r="114" spans="1:104" x14ac:dyDescent="0.25">
      <c r="A114" s="4" t="s">
        <v>55</v>
      </c>
      <c r="B114" s="4" t="s">
        <v>173</v>
      </c>
      <c r="C114" s="4" t="s">
        <v>1041</v>
      </c>
      <c r="D114" s="4" t="s">
        <v>141</v>
      </c>
      <c r="E114" s="4" t="s">
        <v>1042</v>
      </c>
      <c r="F114" s="12" t="b">
        <v>1</v>
      </c>
      <c r="G114" s="4" t="s">
        <v>1035</v>
      </c>
      <c r="H114" s="4" t="s">
        <v>173</v>
      </c>
      <c r="I114" s="4">
        <v>13</v>
      </c>
      <c r="J114" s="1"/>
      <c r="K114" s="4" t="s">
        <v>639</v>
      </c>
      <c r="L114" s="4">
        <v>10</v>
      </c>
      <c r="M114" s="4" t="s">
        <v>660</v>
      </c>
      <c r="N114" s="4" t="s">
        <v>619</v>
      </c>
      <c r="O114" s="4" t="s">
        <v>775</v>
      </c>
      <c r="P114" s="4" t="s">
        <v>622</v>
      </c>
      <c r="Q114" s="4" t="s">
        <v>623</v>
      </c>
      <c r="R114" s="12" t="b">
        <v>0</v>
      </c>
      <c r="S114" s="4">
        <v>70</v>
      </c>
      <c r="T114" s="4">
        <v>100</v>
      </c>
      <c r="U114" s="4">
        <v>70</v>
      </c>
      <c r="V114" s="4">
        <v>70</v>
      </c>
      <c r="W114" s="4">
        <v>100</v>
      </c>
      <c r="X114" s="4">
        <v>100</v>
      </c>
      <c r="Y114" s="4">
        <v>1.8</v>
      </c>
      <c r="Z114" s="4">
        <v>1.3</v>
      </c>
      <c r="AA114" s="4">
        <v>1</v>
      </c>
      <c r="AB114" s="4">
        <v>1310</v>
      </c>
      <c r="AC114" s="4" t="s">
        <v>641</v>
      </c>
      <c r="AD114" s="4" t="s">
        <v>141</v>
      </c>
      <c r="AE114" s="4">
        <v>50</v>
      </c>
      <c r="AF114" s="4">
        <v>50</v>
      </c>
      <c r="AG114" s="4">
        <v>300</v>
      </c>
      <c r="AH114" s="4">
        <v>400</v>
      </c>
      <c r="AI114" s="4">
        <v>175</v>
      </c>
      <c r="AJ114" s="12" t="b">
        <v>0</v>
      </c>
      <c r="AK114" s="12" t="b">
        <v>0</v>
      </c>
      <c r="AL114" s="4" t="s">
        <v>642</v>
      </c>
      <c r="AM114" s="12" t="b">
        <v>0</v>
      </c>
      <c r="AN114" s="12" t="b">
        <v>0</v>
      </c>
      <c r="AO114" s="4">
        <v>100</v>
      </c>
      <c r="AP114" s="4">
        <v>1</v>
      </c>
      <c r="AQ114" s="4">
        <v>1</v>
      </c>
      <c r="AR114" s="4">
        <v>25</v>
      </c>
      <c r="AS114" s="4">
        <v>90</v>
      </c>
      <c r="AT114" s="4">
        <v>1</v>
      </c>
      <c r="AU114" s="12" t="b">
        <v>1</v>
      </c>
      <c r="AV114" s="12" t="b">
        <v>0</v>
      </c>
      <c r="AW114" s="4">
        <v>0</v>
      </c>
      <c r="AX114" s="12" t="b">
        <v>0</v>
      </c>
      <c r="AY114" s="12" t="b">
        <v>1</v>
      </c>
      <c r="AZ114" s="4">
        <v>100</v>
      </c>
      <c r="BA114" s="4">
        <v>50</v>
      </c>
      <c r="BB114" s="4">
        <v>1240</v>
      </c>
      <c r="BC114" s="4">
        <v>0</v>
      </c>
      <c r="BD114" s="4">
        <v>0</v>
      </c>
      <c r="BE114" s="4">
        <v>1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 t="s">
        <v>141</v>
      </c>
      <c r="BQ114" s="4" t="s">
        <v>141</v>
      </c>
      <c r="BR114" s="4" t="s">
        <v>141</v>
      </c>
      <c r="BS114" s="4" t="s">
        <v>141</v>
      </c>
      <c r="BT114" s="4">
        <v>113</v>
      </c>
      <c r="BU114" s="4" t="b">
        <v>0</v>
      </c>
      <c r="BV114" s="4"/>
      <c r="BW114" s="4" t="s">
        <v>638</v>
      </c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f t="shared" si="0"/>
        <v>0</v>
      </c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 t="s">
        <v>1036</v>
      </c>
      <c r="CW114" s="1" t="s">
        <v>1037</v>
      </c>
      <c r="CX114" s="1" t="s">
        <v>1038</v>
      </c>
      <c r="CY114" s="1" t="s">
        <v>1039</v>
      </c>
      <c r="CZ114" s="1" t="s">
        <v>1040</v>
      </c>
    </row>
    <row r="115" spans="1:104" x14ac:dyDescent="0.25">
      <c r="A115" s="4" t="s">
        <v>122</v>
      </c>
      <c r="B115" s="4" t="s">
        <v>222</v>
      </c>
      <c r="C115" s="4" t="s">
        <v>141</v>
      </c>
      <c r="D115" s="4" t="s">
        <v>141</v>
      </c>
      <c r="E115" s="4" t="s">
        <v>141</v>
      </c>
      <c r="F115" s="12" t="b">
        <v>1</v>
      </c>
      <c r="G115" s="4" t="s">
        <v>372</v>
      </c>
      <c r="H115" s="4" t="s">
        <v>222</v>
      </c>
      <c r="I115" s="4">
        <v>53</v>
      </c>
      <c r="J115" s="1"/>
      <c r="K115" s="4" t="s">
        <v>639</v>
      </c>
      <c r="L115" s="4">
        <v>1</v>
      </c>
      <c r="M115" s="4" t="s">
        <v>648</v>
      </c>
      <c r="N115" s="4" t="s">
        <v>620</v>
      </c>
      <c r="O115" s="4" t="s">
        <v>775</v>
      </c>
      <c r="P115" s="4" t="s">
        <v>622</v>
      </c>
      <c r="Q115" s="4" t="s">
        <v>623</v>
      </c>
      <c r="R115" s="12" t="b">
        <v>0</v>
      </c>
      <c r="S115" s="4">
        <v>60</v>
      </c>
      <c r="T115" s="4">
        <v>100</v>
      </c>
      <c r="U115" s="4">
        <v>60</v>
      </c>
      <c r="V115" s="4">
        <v>60</v>
      </c>
      <c r="W115" s="4">
        <v>100</v>
      </c>
      <c r="X115" s="4">
        <v>100</v>
      </c>
      <c r="Y115" s="4">
        <v>1.3</v>
      </c>
      <c r="Z115" s="4">
        <v>1.1000000000000001</v>
      </c>
      <c r="AA115" s="4">
        <v>1</v>
      </c>
      <c r="AB115" s="4">
        <v>1180</v>
      </c>
      <c r="AC115" s="4" t="s">
        <v>641</v>
      </c>
      <c r="AD115" s="4" t="s">
        <v>141</v>
      </c>
      <c r="AE115" s="4">
        <v>55</v>
      </c>
      <c r="AF115" s="4">
        <v>100</v>
      </c>
      <c r="AG115" s="4">
        <v>250</v>
      </c>
      <c r="AH115" s="4">
        <v>400</v>
      </c>
      <c r="AI115" s="4">
        <v>175</v>
      </c>
      <c r="AJ115" s="12" t="b">
        <v>0</v>
      </c>
      <c r="AK115" s="12" t="b">
        <v>0</v>
      </c>
      <c r="AL115" s="4" t="s">
        <v>642</v>
      </c>
      <c r="AM115" s="12" t="b">
        <v>0</v>
      </c>
      <c r="AN115" s="12" t="b">
        <v>0</v>
      </c>
      <c r="AO115" s="4">
        <v>150</v>
      </c>
      <c r="AP115" s="4">
        <v>1</v>
      </c>
      <c r="AQ115" s="4">
        <v>2</v>
      </c>
      <c r="AR115" s="4">
        <v>25</v>
      </c>
      <c r="AS115" s="4">
        <v>90</v>
      </c>
      <c r="AT115" s="4">
        <v>1</v>
      </c>
      <c r="AU115" s="12" t="b">
        <v>1</v>
      </c>
      <c r="AV115" s="12" t="b">
        <v>0</v>
      </c>
      <c r="AW115" s="4">
        <v>0</v>
      </c>
      <c r="AX115" s="12" t="b">
        <v>0</v>
      </c>
      <c r="AY115" s="12" t="b">
        <v>1</v>
      </c>
      <c r="AZ115" s="4">
        <v>100</v>
      </c>
      <c r="BA115" s="4">
        <v>50</v>
      </c>
      <c r="BB115" s="4">
        <v>1300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1</v>
      </c>
      <c r="BI115" s="4">
        <v>0</v>
      </c>
      <c r="BJ115" s="4">
        <v>0</v>
      </c>
      <c r="BK115" s="4">
        <v>0</v>
      </c>
      <c r="BL115" s="4">
        <v>0</v>
      </c>
      <c r="BM115" s="4">
        <v>1</v>
      </c>
      <c r="BN115" s="4">
        <v>0</v>
      </c>
      <c r="BO115" s="4">
        <v>0</v>
      </c>
      <c r="BP115" s="4" t="s">
        <v>141</v>
      </c>
      <c r="BQ115" s="4" t="s">
        <v>141</v>
      </c>
      <c r="BR115" s="4" t="s">
        <v>141</v>
      </c>
      <c r="BS115" s="4" t="s">
        <v>141</v>
      </c>
      <c r="BT115" s="4">
        <v>114</v>
      </c>
      <c r="BU115" s="4" t="b">
        <v>0</v>
      </c>
      <c r="BV115" s="4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f t="shared" si="0"/>
        <v>0</v>
      </c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 t="s">
        <v>123</v>
      </c>
      <c r="CV115" s="1" t="s">
        <v>987</v>
      </c>
      <c r="CW115" s="1" t="s">
        <v>988</v>
      </c>
      <c r="CX115" s="1" t="s">
        <v>989</v>
      </c>
      <c r="CY115" s="1" t="s">
        <v>990</v>
      </c>
      <c r="CZ115" s="1" t="s">
        <v>991</v>
      </c>
    </row>
    <row r="116" spans="1:104" x14ac:dyDescent="0.25">
      <c r="A116" s="4" t="s">
        <v>123</v>
      </c>
      <c r="B116" s="4" t="s">
        <v>223</v>
      </c>
      <c r="C116" s="4" t="s">
        <v>141</v>
      </c>
      <c r="D116" s="4" t="s">
        <v>141</v>
      </c>
      <c r="E116" s="4" t="s">
        <v>141</v>
      </c>
      <c r="F116" s="12" t="b">
        <v>1</v>
      </c>
      <c r="G116" s="4" t="s">
        <v>1043</v>
      </c>
      <c r="H116" s="4" t="s">
        <v>223</v>
      </c>
      <c r="I116" s="4">
        <v>54</v>
      </c>
      <c r="J116" s="1"/>
      <c r="K116" s="4" t="s">
        <v>670</v>
      </c>
      <c r="L116" s="4">
        <v>6</v>
      </c>
      <c r="M116" s="4" t="s">
        <v>648</v>
      </c>
      <c r="N116" s="4" t="s">
        <v>620</v>
      </c>
      <c r="O116" s="4" t="s">
        <v>775</v>
      </c>
      <c r="P116" s="4" t="s">
        <v>622</v>
      </c>
      <c r="Q116" s="4" t="s">
        <v>623</v>
      </c>
      <c r="R116" s="12" t="b">
        <v>0</v>
      </c>
      <c r="S116" s="4">
        <v>100</v>
      </c>
      <c r="T116" s="4">
        <v>100</v>
      </c>
      <c r="U116" s="4">
        <v>90</v>
      </c>
      <c r="V116" s="4">
        <v>90</v>
      </c>
      <c r="W116" s="4">
        <v>100</v>
      </c>
      <c r="X116" s="4">
        <v>100</v>
      </c>
      <c r="Y116" s="4">
        <v>1</v>
      </c>
      <c r="Z116" s="4">
        <v>1</v>
      </c>
      <c r="AA116" s="4">
        <v>1</v>
      </c>
      <c r="AB116" s="4">
        <v>6400</v>
      </c>
      <c r="AC116" s="4" t="s">
        <v>641</v>
      </c>
      <c r="AD116" s="4" t="s">
        <v>141</v>
      </c>
      <c r="AE116" s="4">
        <v>60</v>
      </c>
      <c r="AF116" s="4">
        <v>120</v>
      </c>
      <c r="AG116" s="4">
        <v>300</v>
      </c>
      <c r="AH116" s="4">
        <v>500</v>
      </c>
      <c r="AI116" s="4">
        <v>210</v>
      </c>
      <c r="AJ116" s="12" t="b">
        <v>0</v>
      </c>
      <c r="AK116" s="12" t="b">
        <v>0</v>
      </c>
      <c r="AL116" s="4" t="s">
        <v>642</v>
      </c>
      <c r="AM116" s="12" t="b">
        <v>0</v>
      </c>
      <c r="AN116" s="12" t="b">
        <v>0</v>
      </c>
      <c r="AO116" s="4">
        <v>225</v>
      </c>
      <c r="AP116" s="4">
        <v>1</v>
      </c>
      <c r="AQ116" s="4">
        <v>3</v>
      </c>
      <c r="AR116" s="4">
        <v>25</v>
      </c>
      <c r="AS116" s="4">
        <v>90</v>
      </c>
      <c r="AT116" s="4">
        <v>1</v>
      </c>
      <c r="AU116" s="12" t="b">
        <v>0</v>
      </c>
      <c r="AV116" s="12" t="b">
        <v>0</v>
      </c>
      <c r="AW116" s="4">
        <v>5</v>
      </c>
      <c r="AX116" s="12" t="b">
        <v>0</v>
      </c>
      <c r="AY116" s="12" t="b">
        <v>1</v>
      </c>
      <c r="AZ116" s="4">
        <v>100</v>
      </c>
      <c r="BA116" s="4">
        <v>50</v>
      </c>
      <c r="BB116" s="4">
        <v>410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2</v>
      </c>
      <c r="BI116" s="4">
        <v>0</v>
      </c>
      <c r="BJ116" s="4">
        <v>0</v>
      </c>
      <c r="BK116" s="4">
        <v>0</v>
      </c>
      <c r="BL116" s="4">
        <v>0</v>
      </c>
      <c r="BM116" s="4">
        <v>2</v>
      </c>
      <c r="BN116" s="4">
        <v>0</v>
      </c>
      <c r="BO116" s="4">
        <v>0</v>
      </c>
      <c r="BP116" s="4" t="s">
        <v>141</v>
      </c>
      <c r="BQ116" s="4" t="s">
        <v>141</v>
      </c>
      <c r="BR116" s="4" t="s">
        <v>141</v>
      </c>
      <c r="BS116" s="4" t="s">
        <v>141</v>
      </c>
      <c r="BT116" s="4">
        <v>115</v>
      </c>
      <c r="BU116" s="4" t="b">
        <v>0</v>
      </c>
      <c r="BV116" s="4"/>
      <c r="BW116" s="1"/>
      <c r="BX116" s="3">
        <v>14</v>
      </c>
      <c r="BY116" s="1" t="s">
        <v>1044</v>
      </c>
      <c r="BZ116" s="1" t="s">
        <v>652</v>
      </c>
      <c r="CA116" s="1"/>
      <c r="CB116" s="1"/>
      <c r="CC116" s="1"/>
      <c r="CD116" s="1"/>
      <c r="CE116" s="1"/>
      <c r="CF116" s="1"/>
      <c r="CG116" s="9" t="b">
        <f t="shared" si="0"/>
        <v>1</v>
      </c>
      <c r="CH116" s="1" t="s">
        <v>653</v>
      </c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 t="s">
        <v>977</v>
      </c>
      <c r="CX116" s="1" t="s">
        <v>978</v>
      </c>
      <c r="CY116" s="1" t="s">
        <v>979</v>
      </c>
      <c r="CZ116" s="1" t="s">
        <v>980</v>
      </c>
    </row>
    <row r="117" spans="1:104" x14ac:dyDescent="0.25">
      <c r="A117" s="4" t="s">
        <v>69</v>
      </c>
      <c r="B117" s="4" t="s">
        <v>248</v>
      </c>
      <c r="C117" s="4" t="s">
        <v>141</v>
      </c>
      <c r="D117" s="4" t="s">
        <v>141</v>
      </c>
      <c r="E117" s="4" t="s">
        <v>141</v>
      </c>
      <c r="F117" s="12" t="b">
        <v>1</v>
      </c>
      <c r="G117" s="4" t="s">
        <v>328</v>
      </c>
      <c r="H117" s="4" t="s">
        <v>248</v>
      </c>
      <c r="I117" s="4">
        <v>75</v>
      </c>
      <c r="J117" s="1"/>
      <c r="K117" s="4" t="s">
        <v>618</v>
      </c>
      <c r="L117" s="4">
        <v>6</v>
      </c>
      <c r="M117" s="4" t="s">
        <v>635</v>
      </c>
      <c r="N117" s="4" t="s">
        <v>620</v>
      </c>
      <c r="O117" s="4" t="s">
        <v>621</v>
      </c>
      <c r="P117" s="4" t="s">
        <v>622</v>
      </c>
      <c r="Q117" s="4" t="s">
        <v>623</v>
      </c>
      <c r="R117" s="12" t="b">
        <v>0</v>
      </c>
      <c r="S117" s="4">
        <v>90</v>
      </c>
      <c r="T117" s="4">
        <v>100</v>
      </c>
      <c r="U117" s="4">
        <v>105</v>
      </c>
      <c r="V117" s="4">
        <v>90</v>
      </c>
      <c r="W117" s="4">
        <v>100</v>
      </c>
      <c r="X117" s="4">
        <v>100</v>
      </c>
      <c r="Y117" s="4">
        <v>1</v>
      </c>
      <c r="Z117" s="4">
        <v>1</v>
      </c>
      <c r="AA117" s="4">
        <v>1</v>
      </c>
      <c r="AB117" s="4">
        <v>4120</v>
      </c>
      <c r="AC117" s="4" t="s">
        <v>624</v>
      </c>
      <c r="AD117" s="4" t="s">
        <v>141</v>
      </c>
      <c r="AE117" s="4">
        <v>70</v>
      </c>
      <c r="AF117" s="4">
        <v>145</v>
      </c>
      <c r="AG117" s="4">
        <v>440</v>
      </c>
      <c r="AH117" s="4">
        <v>620</v>
      </c>
      <c r="AI117" s="4">
        <v>292</v>
      </c>
      <c r="AJ117" s="12" t="b">
        <v>0</v>
      </c>
      <c r="AK117" s="12" t="b">
        <v>0</v>
      </c>
      <c r="AL117" s="4" t="s">
        <v>642</v>
      </c>
      <c r="AM117" s="12" t="b">
        <v>0</v>
      </c>
      <c r="AN117" s="12" t="b">
        <v>0</v>
      </c>
      <c r="AO117" s="4">
        <v>350</v>
      </c>
      <c r="AP117" s="4">
        <v>1</v>
      </c>
      <c r="AQ117" s="4">
        <v>5</v>
      </c>
      <c r="AR117" s="4">
        <v>25</v>
      </c>
      <c r="AS117" s="4">
        <v>90</v>
      </c>
      <c r="AT117" s="4">
        <v>1</v>
      </c>
      <c r="AU117" s="12" t="b">
        <v>0</v>
      </c>
      <c r="AV117" s="12" t="b">
        <v>1</v>
      </c>
      <c r="AW117" s="4">
        <v>3</v>
      </c>
      <c r="AX117" s="12" t="b">
        <v>0</v>
      </c>
      <c r="AY117" s="12" t="b">
        <v>1</v>
      </c>
      <c r="AZ117" s="4">
        <v>100</v>
      </c>
      <c r="BA117" s="4">
        <v>50</v>
      </c>
      <c r="BB117" s="4">
        <v>700</v>
      </c>
      <c r="BC117" s="4">
        <v>0</v>
      </c>
      <c r="BD117" s="4">
        <v>0</v>
      </c>
      <c r="BE117" s="4">
        <v>0</v>
      </c>
      <c r="BF117" s="4">
        <v>0</v>
      </c>
      <c r="BG117" s="4">
        <v>2</v>
      </c>
      <c r="BH117" s="4">
        <v>0</v>
      </c>
      <c r="BI117" s="4">
        <v>0</v>
      </c>
      <c r="BJ117" s="4">
        <v>0</v>
      </c>
      <c r="BK117" s="4">
        <v>0</v>
      </c>
      <c r="BL117" s="4">
        <v>2</v>
      </c>
      <c r="BM117" s="4">
        <v>0</v>
      </c>
      <c r="BN117" s="4">
        <v>2</v>
      </c>
      <c r="BO117" s="4">
        <v>0</v>
      </c>
      <c r="BP117" s="4" t="s">
        <v>141</v>
      </c>
      <c r="BQ117" s="4" t="s">
        <v>141</v>
      </c>
      <c r="BR117" s="4" t="s">
        <v>141</v>
      </c>
      <c r="BS117" s="4" t="s">
        <v>141</v>
      </c>
      <c r="BT117" s="4">
        <v>116</v>
      </c>
      <c r="BU117" s="4" t="b">
        <v>0</v>
      </c>
      <c r="BV117" s="4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>
        <f t="shared" si="0"/>
        <v>0</v>
      </c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 t="s">
        <v>1028</v>
      </c>
      <c r="CW117" s="1" t="s">
        <v>1029</v>
      </c>
      <c r="CX117" s="1" t="s">
        <v>1030</v>
      </c>
      <c r="CY117" s="1" t="s">
        <v>1031</v>
      </c>
      <c r="CZ117" s="1" t="s">
        <v>1032</v>
      </c>
    </row>
    <row r="118" spans="1:104" x14ac:dyDescent="0.25">
      <c r="A118" s="4" t="s">
        <v>110</v>
      </c>
      <c r="B118" s="4" t="s">
        <v>205</v>
      </c>
      <c r="C118" s="4" t="s">
        <v>141</v>
      </c>
      <c r="D118" s="4" t="s">
        <v>141</v>
      </c>
      <c r="E118" s="4" t="s">
        <v>141</v>
      </c>
      <c r="F118" s="12" t="b">
        <v>1</v>
      </c>
      <c r="G118" s="4" t="s">
        <v>1045</v>
      </c>
      <c r="H118" s="4" t="s">
        <v>205</v>
      </c>
      <c r="I118" s="4">
        <v>39</v>
      </c>
      <c r="J118" s="1"/>
      <c r="K118" s="4" t="s">
        <v>639</v>
      </c>
      <c r="L118" s="4">
        <v>1</v>
      </c>
      <c r="M118" s="4" t="s">
        <v>666</v>
      </c>
      <c r="N118" s="4" t="s">
        <v>620</v>
      </c>
      <c r="O118" s="4" t="s">
        <v>621</v>
      </c>
      <c r="P118" s="4" t="s">
        <v>622</v>
      </c>
      <c r="Q118" s="4" t="s">
        <v>623</v>
      </c>
      <c r="R118" s="12" t="b">
        <v>0</v>
      </c>
      <c r="S118" s="4">
        <v>75</v>
      </c>
      <c r="T118" s="4">
        <v>100</v>
      </c>
      <c r="U118" s="4">
        <v>65</v>
      </c>
      <c r="V118" s="4">
        <v>70</v>
      </c>
      <c r="W118" s="4">
        <v>100</v>
      </c>
      <c r="X118" s="4">
        <v>100</v>
      </c>
      <c r="Y118" s="4">
        <v>1</v>
      </c>
      <c r="Z118" s="4">
        <v>1</v>
      </c>
      <c r="AA118" s="4">
        <v>1</v>
      </c>
      <c r="AB118" s="4">
        <v>1160</v>
      </c>
      <c r="AC118" s="4" t="s">
        <v>641</v>
      </c>
      <c r="AD118" s="4" t="s">
        <v>141</v>
      </c>
      <c r="AE118" s="4">
        <v>50</v>
      </c>
      <c r="AF118" s="4">
        <v>100</v>
      </c>
      <c r="AG118" s="4">
        <v>245</v>
      </c>
      <c r="AH118" s="4">
        <v>350</v>
      </c>
      <c r="AI118" s="4">
        <v>172</v>
      </c>
      <c r="AJ118" s="12" t="b">
        <v>0</v>
      </c>
      <c r="AK118" s="12" t="b">
        <v>0</v>
      </c>
      <c r="AL118" s="4" t="s">
        <v>642</v>
      </c>
      <c r="AM118" s="12" t="b">
        <v>0</v>
      </c>
      <c r="AN118" s="12" t="b">
        <v>0</v>
      </c>
      <c r="AO118" s="4">
        <v>150</v>
      </c>
      <c r="AP118" s="4">
        <v>1</v>
      </c>
      <c r="AQ118" s="4">
        <v>2</v>
      </c>
      <c r="AR118" s="4">
        <v>25</v>
      </c>
      <c r="AS118" s="4">
        <v>90</v>
      </c>
      <c r="AT118" s="4">
        <v>1</v>
      </c>
      <c r="AU118" s="12" t="b">
        <v>1</v>
      </c>
      <c r="AV118" s="12" t="b">
        <v>0</v>
      </c>
      <c r="AW118" s="4">
        <v>0</v>
      </c>
      <c r="AX118" s="12" t="b">
        <v>0</v>
      </c>
      <c r="AY118" s="12" t="b">
        <v>1</v>
      </c>
      <c r="AZ118" s="4">
        <v>100</v>
      </c>
      <c r="BA118" s="4">
        <v>50</v>
      </c>
      <c r="BB118" s="4">
        <v>1310</v>
      </c>
      <c r="BC118" s="4">
        <v>0</v>
      </c>
      <c r="BD118" s="4">
        <v>0</v>
      </c>
      <c r="BE118" s="4">
        <v>0</v>
      </c>
      <c r="BF118" s="4">
        <v>0</v>
      </c>
      <c r="BG118" s="4">
        <v>1</v>
      </c>
      <c r="BH118" s="4">
        <v>1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1</v>
      </c>
      <c r="BO118" s="4">
        <v>0</v>
      </c>
      <c r="BP118" s="4" t="s">
        <v>141</v>
      </c>
      <c r="BQ118" s="4" t="s">
        <v>141</v>
      </c>
      <c r="BR118" s="4" t="s">
        <v>141</v>
      </c>
      <c r="BS118" s="4" t="s">
        <v>141</v>
      </c>
      <c r="BT118" s="4">
        <v>117</v>
      </c>
      <c r="BU118" s="4" t="b">
        <v>0</v>
      </c>
      <c r="BV118" s="4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>
        <f t="shared" si="0"/>
        <v>0</v>
      </c>
      <c r="CH118" s="1"/>
      <c r="CI118" s="1" t="s">
        <v>1046</v>
      </c>
      <c r="CJ118" s="1" t="s">
        <v>1047</v>
      </c>
      <c r="CK118" s="1" t="s">
        <v>1048</v>
      </c>
      <c r="CL118" s="1" t="s">
        <v>1049</v>
      </c>
      <c r="CM118" s="1" t="s">
        <v>1050</v>
      </c>
      <c r="CN118" s="1" t="s">
        <v>1051</v>
      </c>
      <c r="CO118" s="1"/>
      <c r="CP118" s="1"/>
      <c r="CQ118" s="1"/>
      <c r="CR118" s="1"/>
      <c r="CS118" s="1"/>
      <c r="CT118" s="1"/>
      <c r="CU118" s="1" t="s">
        <v>1052</v>
      </c>
      <c r="CV118" s="1" t="s">
        <v>727</v>
      </c>
      <c r="CW118" s="1" t="s">
        <v>728</v>
      </c>
      <c r="CX118" s="1" t="s">
        <v>729</v>
      </c>
      <c r="CY118" s="1" t="s">
        <v>730</v>
      </c>
      <c r="CZ118" s="1" t="s">
        <v>731</v>
      </c>
    </row>
    <row r="119" spans="1:104" x14ac:dyDescent="0.25">
      <c r="A119" s="4" t="s">
        <v>6</v>
      </c>
      <c r="B119" s="4" t="s">
        <v>246</v>
      </c>
      <c r="C119" s="4" t="s">
        <v>141</v>
      </c>
      <c r="D119" s="4" t="s">
        <v>141</v>
      </c>
      <c r="E119" s="4" t="s">
        <v>141</v>
      </c>
      <c r="F119" s="12" t="b">
        <v>1</v>
      </c>
      <c r="G119" s="4" t="s">
        <v>1053</v>
      </c>
      <c r="H119" s="4" t="s">
        <v>246</v>
      </c>
      <c r="I119" s="4">
        <v>73</v>
      </c>
      <c r="J119" s="1"/>
      <c r="K119" s="4" t="s">
        <v>670</v>
      </c>
      <c r="L119" s="4">
        <v>6</v>
      </c>
      <c r="M119" s="4" t="s">
        <v>687</v>
      </c>
      <c r="N119" s="4" t="s">
        <v>620</v>
      </c>
      <c r="O119" s="4" t="s">
        <v>667</v>
      </c>
      <c r="P119" s="4" t="s">
        <v>622</v>
      </c>
      <c r="Q119" s="4" t="s">
        <v>623</v>
      </c>
      <c r="R119" s="12" t="b">
        <v>0</v>
      </c>
      <c r="S119" s="4">
        <v>105</v>
      </c>
      <c r="T119" s="4">
        <v>100</v>
      </c>
      <c r="U119" s="4">
        <v>115</v>
      </c>
      <c r="V119" s="4">
        <v>80</v>
      </c>
      <c r="W119" s="4">
        <v>100</v>
      </c>
      <c r="X119" s="4">
        <v>100</v>
      </c>
      <c r="Y119" s="4">
        <v>1</v>
      </c>
      <c r="Z119" s="4">
        <v>1</v>
      </c>
      <c r="AA119" s="4">
        <v>1</v>
      </c>
      <c r="AB119" s="4">
        <v>7490</v>
      </c>
      <c r="AC119" s="4" t="s">
        <v>624</v>
      </c>
      <c r="AD119" s="4" t="s">
        <v>141</v>
      </c>
      <c r="AE119" s="4">
        <v>100</v>
      </c>
      <c r="AF119" s="4">
        <v>200</v>
      </c>
      <c r="AG119" s="4">
        <v>750</v>
      </c>
      <c r="AH119" s="4">
        <v>1200</v>
      </c>
      <c r="AI119" s="4">
        <v>375</v>
      </c>
      <c r="AJ119" s="12" t="b">
        <v>0</v>
      </c>
      <c r="AK119" s="12" t="b">
        <v>0</v>
      </c>
      <c r="AL119" s="4" t="s">
        <v>625</v>
      </c>
      <c r="AM119" s="12" t="b">
        <v>0</v>
      </c>
      <c r="AN119" s="12" t="b">
        <v>0</v>
      </c>
      <c r="AO119" s="4">
        <v>475</v>
      </c>
      <c r="AP119" s="4">
        <v>1</v>
      </c>
      <c r="AQ119" s="4">
        <v>7</v>
      </c>
      <c r="AR119" s="4">
        <v>25</v>
      </c>
      <c r="AS119" s="4">
        <v>90</v>
      </c>
      <c r="AT119" s="4">
        <v>1</v>
      </c>
      <c r="AU119" s="12" t="b">
        <v>0</v>
      </c>
      <c r="AV119" s="12" t="b">
        <v>0</v>
      </c>
      <c r="AW119" s="4">
        <v>5</v>
      </c>
      <c r="AX119" s="12" t="b">
        <v>1</v>
      </c>
      <c r="AY119" s="12" t="b">
        <v>1</v>
      </c>
      <c r="AZ119" s="4">
        <v>160</v>
      </c>
      <c r="BA119" s="4">
        <v>50</v>
      </c>
      <c r="BB119" s="4">
        <v>220</v>
      </c>
      <c r="BC119" s="4">
        <v>0</v>
      </c>
      <c r="BD119" s="4">
        <v>0</v>
      </c>
      <c r="BE119" s="4">
        <v>0</v>
      </c>
      <c r="BF119" s="4">
        <v>2</v>
      </c>
      <c r="BG119" s="4">
        <v>0</v>
      </c>
      <c r="BH119" s="4">
        <v>1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3</v>
      </c>
      <c r="BO119" s="4">
        <v>0</v>
      </c>
      <c r="BP119" s="4" t="s">
        <v>141</v>
      </c>
      <c r="BQ119" s="4" t="s">
        <v>141</v>
      </c>
      <c r="BR119" s="4" t="s">
        <v>141</v>
      </c>
      <c r="BS119" s="4" t="s">
        <v>141</v>
      </c>
      <c r="BT119" s="4">
        <v>118</v>
      </c>
      <c r="BU119" s="4" t="b">
        <v>0</v>
      </c>
      <c r="BV119" s="4"/>
      <c r="BW119" s="1"/>
      <c r="BX119" s="3">
        <v>34</v>
      </c>
      <c r="BY119" s="1" t="s">
        <v>1054</v>
      </c>
      <c r="BZ119" s="1" t="s">
        <v>652</v>
      </c>
      <c r="CA119" s="1"/>
      <c r="CB119" s="1"/>
      <c r="CC119" s="1"/>
      <c r="CD119" s="1"/>
      <c r="CE119" s="1"/>
      <c r="CF119" s="1"/>
      <c r="CG119" s="9" t="b">
        <f t="shared" si="0"/>
        <v>1</v>
      </c>
      <c r="CH119" s="1" t="s">
        <v>779</v>
      </c>
      <c r="CI119" s="1" t="s">
        <v>627</v>
      </c>
      <c r="CJ119" s="1" t="s">
        <v>715</v>
      </c>
      <c r="CK119" s="1" t="s">
        <v>715</v>
      </c>
      <c r="CL119" s="1" t="s">
        <v>715</v>
      </c>
      <c r="CM119" s="1" t="s">
        <v>715</v>
      </c>
      <c r="CN119" s="1" t="s">
        <v>715</v>
      </c>
      <c r="CO119" s="1"/>
      <c r="CP119" s="1"/>
      <c r="CQ119" s="1"/>
      <c r="CR119" s="1"/>
      <c r="CS119" s="1"/>
      <c r="CT119" s="1"/>
      <c r="CU119" s="1"/>
      <c r="CV119" s="1" t="s">
        <v>716</v>
      </c>
      <c r="CW119" s="1" t="s">
        <v>717</v>
      </c>
      <c r="CX119" s="1" t="s">
        <v>718</v>
      </c>
      <c r="CY119" s="1" t="s">
        <v>719</v>
      </c>
      <c r="CZ119" s="1" t="s">
        <v>720</v>
      </c>
    </row>
    <row r="120" spans="1:104" x14ac:dyDescent="0.25">
      <c r="A120" s="4" t="s">
        <v>134</v>
      </c>
      <c r="B120" s="4" t="s">
        <v>274</v>
      </c>
      <c r="C120" s="4" t="s">
        <v>141</v>
      </c>
      <c r="D120" s="4" t="s">
        <v>141</v>
      </c>
      <c r="E120" s="4" t="s">
        <v>141</v>
      </c>
      <c r="F120" s="12" t="b">
        <v>1</v>
      </c>
      <c r="G120" s="4" t="s">
        <v>1055</v>
      </c>
      <c r="H120" s="4" t="s">
        <v>274</v>
      </c>
      <c r="I120" s="4">
        <v>92</v>
      </c>
      <c r="J120" s="1"/>
      <c r="K120" s="4" t="s">
        <v>670</v>
      </c>
      <c r="L120" s="4">
        <v>8</v>
      </c>
      <c r="M120" s="4" t="s">
        <v>619</v>
      </c>
      <c r="N120" s="4" t="s">
        <v>660</v>
      </c>
      <c r="O120" s="4" t="s">
        <v>621</v>
      </c>
      <c r="P120" s="4" t="s">
        <v>622</v>
      </c>
      <c r="Q120" s="4" t="s">
        <v>623</v>
      </c>
      <c r="R120" s="12" t="b">
        <v>0</v>
      </c>
      <c r="S120" s="4">
        <v>120</v>
      </c>
      <c r="T120" s="4">
        <v>100</v>
      </c>
      <c r="U120" s="4">
        <v>100</v>
      </c>
      <c r="V120" s="4">
        <v>120</v>
      </c>
      <c r="W120" s="4">
        <v>100</v>
      </c>
      <c r="X120" s="4">
        <v>100</v>
      </c>
      <c r="Y120" s="4">
        <v>1</v>
      </c>
      <c r="Z120" s="4">
        <v>1</v>
      </c>
      <c r="AA120" s="4">
        <v>1</v>
      </c>
      <c r="AB120" s="4">
        <v>6830</v>
      </c>
      <c r="AC120" s="4" t="s">
        <v>624</v>
      </c>
      <c r="AD120" s="4" t="s">
        <v>141</v>
      </c>
      <c r="AE120" s="4">
        <v>55</v>
      </c>
      <c r="AF120" s="4">
        <v>110</v>
      </c>
      <c r="AG120" s="4">
        <v>500</v>
      </c>
      <c r="AH120" s="4">
        <v>600</v>
      </c>
      <c r="AI120" s="4">
        <v>110</v>
      </c>
      <c r="AJ120" s="12" t="b">
        <v>0</v>
      </c>
      <c r="AK120" s="12" t="b">
        <v>0</v>
      </c>
      <c r="AL120" s="4" t="s">
        <v>625</v>
      </c>
      <c r="AM120" s="12" t="b">
        <v>0</v>
      </c>
      <c r="AN120" s="12" t="b">
        <v>0</v>
      </c>
      <c r="AO120" s="4">
        <v>400</v>
      </c>
      <c r="AP120" s="4">
        <v>1</v>
      </c>
      <c r="AQ120" s="4">
        <v>6</v>
      </c>
      <c r="AR120" s="4">
        <v>25</v>
      </c>
      <c r="AS120" s="4">
        <v>90</v>
      </c>
      <c r="AT120" s="4">
        <v>1</v>
      </c>
      <c r="AU120" s="12" t="b">
        <v>0</v>
      </c>
      <c r="AV120" s="12" t="b">
        <v>0</v>
      </c>
      <c r="AW120" s="4">
        <v>5</v>
      </c>
      <c r="AX120" s="12" t="b">
        <v>0</v>
      </c>
      <c r="AY120" s="12" t="b">
        <v>1</v>
      </c>
      <c r="AZ120" s="4">
        <v>100</v>
      </c>
      <c r="BA120" s="4">
        <v>85</v>
      </c>
      <c r="BB120" s="4">
        <v>340</v>
      </c>
      <c r="BC120" s="4">
        <v>0</v>
      </c>
      <c r="BD120" s="4">
        <v>0</v>
      </c>
      <c r="BE120" s="4">
        <v>1</v>
      </c>
      <c r="BF120" s="4">
        <v>0</v>
      </c>
      <c r="BG120" s="4">
        <v>1</v>
      </c>
      <c r="BH120" s="4">
        <v>0</v>
      </c>
      <c r="BI120" s="4">
        <v>3</v>
      </c>
      <c r="BJ120" s="4">
        <v>0</v>
      </c>
      <c r="BK120" s="4">
        <v>0</v>
      </c>
      <c r="BL120" s="4">
        <v>0</v>
      </c>
      <c r="BM120" s="4">
        <v>0</v>
      </c>
      <c r="BN120" s="4">
        <v>3</v>
      </c>
      <c r="BO120" s="4">
        <v>0</v>
      </c>
      <c r="BP120" s="4" t="s">
        <v>679</v>
      </c>
      <c r="BQ120" s="4" t="s">
        <v>141</v>
      </c>
      <c r="BR120" s="4" t="s">
        <v>141</v>
      </c>
      <c r="BS120" s="4" t="s">
        <v>141</v>
      </c>
      <c r="BT120" s="4">
        <v>119</v>
      </c>
      <c r="BU120" s="4" t="b">
        <v>0</v>
      </c>
      <c r="BV120" s="4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>
        <f t="shared" si="0"/>
        <v>0</v>
      </c>
      <c r="CH120" s="1"/>
      <c r="CI120" s="1"/>
      <c r="CJ120" s="1" t="s">
        <v>1056</v>
      </c>
      <c r="CK120" s="1" t="s">
        <v>1057</v>
      </c>
      <c r="CL120" s="1" t="s">
        <v>1058</v>
      </c>
      <c r="CM120" s="1" t="s">
        <v>1059</v>
      </c>
      <c r="CN120" s="1" t="s">
        <v>1060</v>
      </c>
      <c r="CO120" s="1"/>
      <c r="CP120" s="1"/>
      <c r="CQ120" s="1"/>
      <c r="CR120" s="1"/>
      <c r="CS120" s="1"/>
      <c r="CT120" s="1"/>
      <c r="CU120" s="1"/>
      <c r="CV120" s="1" t="s">
        <v>1061</v>
      </c>
      <c r="CW120" s="1" t="s">
        <v>1062</v>
      </c>
      <c r="CX120" s="1" t="s">
        <v>1063</v>
      </c>
      <c r="CY120" s="1" t="s">
        <v>1064</v>
      </c>
      <c r="CZ120" s="1" t="s">
        <v>1065</v>
      </c>
    </row>
    <row r="121" spans="1:104" x14ac:dyDescent="0.25">
      <c r="A121" s="4" t="s">
        <v>98</v>
      </c>
      <c r="B121" s="4" t="s">
        <v>291</v>
      </c>
      <c r="C121" s="4" t="s">
        <v>141</v>
      </c>
      <c r="D121" s="4" t="s">
        <v>141</v>
      </c>
      <c r="E121" s="4" t="s">
        <v>141</v>
      </c>
      <c r="F121" s="12" t="b">
        <v>1</v>
      </c>
      <c r="G121" s="4" t="s">
        <v>377</v>
      </c>
      <c r="H121" s="4" t="s">
        <v>291</v>
      </c>
      <c r="I121" s="4">
        <v>108</v>
      </c>
      <c r="J121" s="4" t="s">
        <v>638</v>
      </c>
      <c r="K121" s="4" t="s">
        <v>670</v>
      </c>
      <c r="L121" s="4">
        <v>20</v>
      </c>
      <c r="M121" s="4" t="s">
        <v>666</v>
      </c>
      <c r="N121" s="4" t="s">
        <v>620</v>
      </c>
      <c r="O121" s="4" t="s">
        <v>640</v>
      </c>
      <c r="P121" s="4" t="s">
        <v>622</v>
      </c>
      <c r="Q121" s="4" t="s">
        <v>623</v>
      </c>
      <c r="R121" s="12" t="b">
        <v>0</v>
      </c>
      <c r="S121" s="4">
        <v>130</v>
      </c>
      <c r="T121" s="4">
        <v>110</v>
      </c>
      <c r="U121" s="4">
        <v>120</v>
      </c>
      <c r="V121" s="4">
        <v>145</v>
      </c>
      <c r="W121" s="4">
        <v>100</v>
      </c>
      <c r="X121" s="4">
        <v>100</v>
      </c>
      <c r="Y121" s="4">
        <v>1</v>
      </c>
      <c r="Z121" s="4">
        <v>1</v>
      </c>
      <c r="AA121" s="4">
        <v>1</v>
      </c>
      <c r="AB121" s="4">
        <v>8810</v>
      </c>
      <c r="AC121" s="4" t="s">
        <v>624</v>
      </c>
      <c r="AD121" s="4" t="s">
        <v>141</v>
      </c>
      <c r="AE121" s="4">
        <v>50</v>
      </c>
      <c r="AF121" s="4">
        <v>100</v>
      </c>
      <c r="AG121" s="4">
        <v>800</v>
      </c>
      <c r="AH121" s="4">
        <v>1400</v>
      </c>
      <c r="AI121" s="4">
        <v>450</v>
      </c>
      <c r="AJ121" s="12" t="b">
        <v>0</v>
      </c>
      <c r="AK121" s="12" t="b">
        <v>0</v>
      </c>
      <c r="AL121" s="4" t="s">
        <v>882</v>
      </c>
      <c r="AM121" s="12" t="b">
        <v>0</v>
      </c>
      <c r="AN121" s="12" t="b">
        <v>0</v>
      </c>
      <c r="AO121" s="4">
        <v>600</v>
      </c>
      <c r="AP121" s="4">
        <v>1</v>
      </c>
      <c r="AQ121" s="4">
        <v>9</v>
      </c>
      <c r="AR121" s="4">
        <v>25</v>
      </c>
      <c r="AS121" s="4">
        <v>90</v>
      </c>
      <c r="AT121" s="4">
        <v>1</v>
      </c>
      <c r="AU121" s="12" t="b">
        <v>0</v>
      </c>
      <c r="AV121" s="12" t="b">
        <v>0</v>
      </c>
      <c r="AW121" s="4">
        <v>5</v>
      </c>
      <c r="AX121" s="12" t="b">
        <v>0</v>
      </c>
      <c r="AY121" s="12" t="b">
        <v>1</v>
      </c>
      <c r="AZ121" s="4">
        <v>100</v>
      </c>
      <c r="BA121" s="4">
        <v>50</v>
      </c>
      <c r="BB121" s="4">
        <v>80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2</v>
      </c>
      <c r="BJ121" s="4">
        <v>2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 t="s">
        <v>883</v>
      </c>
      <c r="BQ121" s="4" t="s">
        <v>1066</v>
      </c>
      <c r="BR121" s="4" t="s">
        <v>141</v>
      </c>
      <c r="BS121" s="4" t="s">
        <v>141</v>
      </c>
      <c r="BT121" s="4">
        <v>120</v>
      </c>
      <c r="BU121" s="4" t="b">
        <v>1</v>
      </c>
      <c r="BV121" s="4"/>
      <c r="BW121" s="1"/>
      <c r="BX121" s="3">
        <v>49</v>
      </c>
      <c r="BY121" s="1" t="s">
        <v>1067</v>
      </c>
      <c r="BZ121" s="1" t="s">
        <v>652</v>
      </c>
      <c r="CA121" s="1"/>
      <c r="CB121" s="1"/>
      <c r="CC121" s="1"/>
      <c r="CD121" s="1"/>
      <c r="CE121" s="1"/>
      <c r="CF121" s="1"/>
      <c r="CG121" s="9" t="b">
        <f t="shared" si="0"/>
        <v>1</v>
      </c>
      <c r="CH121" s="1" t="s">
        <v>653</v>
      </c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 t="s">
        <v>695</v>
      </c>
      <c r="CV121" s="1"/>
      <c r="CW121" s="1" t="s">
        <v>696</v>
      </c>
      <c r="CX121" s="1" t="s">
        <v>697</v>
      </c>
      <c r="CY121" s="1" t="s">
        <v>698</v>
      </c>
      <c r="CZ121" s="1" t="s">
        <v>699</v>
      </c>
    </row>
    <row r="122" spans="1:104" x14ac:dyDescent="0.25">
      <c r="A122" s="4" t="s">
        <v>96</v>
      </c>
      <c r="B122" s="4" t="s">
        <v>182</v>
      </c>
      <c r="C122" s="4" t="s">
        <v>141</v>
      </c>
      <c r="D122" s="4" t="s">
        <v>141</v>
      </c>
      <c r="E122" s="4" t="s">
        <v>141</v>
      </c>
      <c r="F122" s="12" t="b">
        <v>1</v>
      </c>
      <c r="G122" s="4" t="s">
        <v>1068</v>
      </c>
      <c r="H122" s="4" t="s">
        <v>182</v>
      </c>
      <c r="I122" s="4">
        <v>21</v>
      </c>
      <c r="J122" s="1"/>
      <c r="K122" s="4" t="s">
        <v>639</v>
      </c>
      <c r="L122" s="4">
        <v>6</v>
      </c>
      <c r="M122" s="4" t="s">
        <v>635</v>
      </c>
      <c r="N122" s="4" t="s">
        <v>620</v>
      </c>
      <c r="O122" s="4" t="s">
        <v>640</v>
      </c>
      <c r="P122" s="4" t="s">
        <v>622</v>
      </c>
      <c r="Q122" s="4" t="s">
        <v>623</v>
      </c>
      <c r="R122" s="12" t="b">
        <v>0</v>
      </c>
      <c r="S122" s="4">
        <v>75</v>
      </c>
      <c r="T122" s="4">
        <v>70</v>
      </c>
      <c r="U122" s="4">
        <v>85</v>
      </c>
      <c r="V122" s="4">
        <v>70</v>
      </c>
      <c r="W122" s="4">
        <v>140</v>
      </c>
      <c r="X122" s="4">
        <v>100</v>
      </c>
      <c r="Y122" s="4">
        <v>1</v>
      </c>
      <c r="Z122" s="4">
        <v>1</v>
      </c>
      <c r="AA122" s="4">
        <v>1</v>
      </c>
      <c r="AB122" s="4">
        <v>1480</v>
      </c>
      <c r="AC122" s="4" t="s">
        <v>641</v>
      </c>
      <c r="AD122" s="4" t="s">
        <v>141</v>
      </c>
      <c r="AE122" s="4">
        <v>30</v>
      </c>
      <c r="AF122" s="4">
        <v>60</v>
      </c>
      <c r="AG122" s="4">
        <v>300</v>
      </c>
      <c r="AH122" s="4">
        <v>500</v>
      </c>
      <c r="AI122" s="4">
        <v>164</v>
      </c>
      <c r="AJ122" s="12" t="b">
        <v>0</v>
      </c>
      <c r="AK122" s="12" t="b">
        <v>0</v>
      </c>
      <c r="AL122" s="4" t="s">
        <v>642</v>
      </c>
      <c r="AM122" s="12" t="b">
        <v>0</v>
      </c>
      <c r="AN122" s="12" t="b">
        <v>0</v>
      </c>
      <c r="AO122" s="4">
        <v>150</v>
      </c>
      <c r="AP122" s="4">
        <v>1</v>
      </c>
      <c r="AQ122" s="4">
        <v>2</v>
      </c>
      <c r="AR122" s="4">
        <v>25</v>
      </c>
      <c r="AS122" s="4">
        <v>90</v>
      </c>
      <c r="AT122" s="4">
        <v>1</v>
      </c>
      <c r="AU122" s="12" t="b">
        <v>1</v>
      </c>
      <c r="AV122" s="12" t="b">
        <v>0</v>
      </c>
      <c r="AW122" s="4">
        <v>0</v>
      </c>
      <c r="AX122" s="12" t="b">
        <v>0</v>
      </c>
      <c r="AY122" s="12" t="b">
        <v>1</v>
      </c>
      <c r="AZ122" s="4">
        <v>100</v>
      </c>
      <c r="BA122" s="4">
        <v>50</v>
      </c>
      <c r="BB122" s="4">
        <v>1180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1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 t="s">
        <v>141</v>
      </c>
      <c r="BQ122" s="4" t="s">
        <v>141</v>
      </c>
      <c r="BR122" s="4" t="s">
        <v>141</v>
      </c>
      <c r="BS122" s="4" t="s">
        <v>141</v>
      </c>
      <c r="BT122" s="4">
        <v>121</v>
      </c>
      <c r="BU122" s="4" t="b">
        <v>0</v>
      </c>
      <c r="BV122" s="4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f t="shared" si="0"/>
        <v>0</v>
      </c>
      <c r="CH122" s="1"/>
      <c r="CI122" s="1" t="s">
        <v>627</v>
      </c>
      <c r="CJ122" s="1" t="s">
        <v>1069</v>
      </c>
      <c r="CK122" s="1" t="s">
        <v>1069</v>
      </c>
      <c r="CL122" s="1" t="s">
        <v>1069</v>
      </c>
      <c r="CM122" s="1" t="s">
        <v>1069</v>
      </c>
      <c r="CN122" s="1" t="s">
        <v>1069</v>
      </c>
      <c r="CO122" s="1"/>
      <c r="CP122" s="1"/>
      <c r="CQ122" s="1"/>
      <c r="CR122" s="1"/>
      <c r="CS122" s="1"/>
      <c r="CT122" s="1"/>
      <c r="CU122" s="1"/>
      <c r="CV122" s="1" t="s">
        <v>629</v>
      </c>
      <c r="CW122" s="1" t="s">
        <v>630</v>
      </c>
      <c r="CX122" s="1" t="s">
        <v>631</v>
      </c>
      <c r="CY122" s="1" t="s">
        <v>632</v>
      </c>
      <c r="CZ122" s="1" t="s">
        <v>633</v>
      </c>
    </row>
    <row r="123" spans="1:104" x14ac:dyDescent="0.25">
      <c r="A123" s="4" t="s">
        <v>100</v>
      </c>
      <c r="B123" s="4" t="s">
        <v>169</v>
      </c>
      <c r="C123" s="4" t="s">
        <v>141</v>
      </c>
      <c r="D123" s="4" t="s">
        <v>141</v>
      </c>
      <c r="E123" s="4" t="s">
        <v>141</v>
      </c>
      <c r="F123" s="12" t="b">
        <v>1</v>
      </c>
      <c r="G123" s="4" t="s">
        <v>1070</v>
      </c>
      <c r="H123" s="4" t="s">
        <v>169</v>
      </c>
      <c r="I123" s="4">
        <v>11</v>
      </c>
      <c r="J123" s="1"/>
      <c r="K123" s="4" t="s">
        <v>670</v>
      </c>
      <c r="L123" s="4">
        <v>6</v>
      </c>
      <c r="M123" s="4" t="s">
        <v>691</v>
      </c>
      <c r="N123" s="4" t="s">
        <v>648</v>
      </c>
      <c r="O123" s="4" t="s">
        <v>621</v>
      </c>
      <c r="P123" s="4" t="s">
        <v>622</v>
      </c>
      <c r="Q123" s="4" t="s">
        <v>623</v>
      </c>
      <c r="R123" s="12" t="b">
        <v>0</v>
      </c>
      <c r="S123" s="4">
        <v>95</v>
      </c>
      <c r="T123" s="4">
        <v>70</v>
      </c>
      <c r="U123" s="4">
        <v>95</v>
      </c>
      <c r="V123" s="4">
        <v>95</v>
      </c>
      <c r="W123" s="4">
        <v>100</v>
      </c>
      <c r="X123" s="4">
        <v>100</v>
      </c>
      <c r="Y123" s="4">
        <v>1</v>
      </c>
      <c r="Z123" s="4">
        <v>1</v>
      </c>
      <c r="AA123" s="4">
        <v>1</v>
      </c>
      <c r="AB123" s="4">
        <v>5410</v>
      </c>
      <c r="AC123" s="4" t="s">
        <v>624</v>
      </c>
      <c r="AD123" s="4" t="s">
        <v>141</v>
      </c>
      <c r="AE123" s="4">
        <v>50</v>
      </c>
      <c r="AF123" s="4">
        <v>110</v>
      </c>
      <c r="AG123" s="4">
        <v>450</v>
      </c>
      <c r="AH123" s="4">
        <v>600</v>
      </c>
      <c r="AI123" s="4">
        <v>280</v>
      </c>
      <c r="AJ123" s="12" t="b">
        <v>0</v>
      </c>
      <c r="AK123" s="12" t="b">
        <v>0</v>
      </c>
      <c r="AL123" s="4" t="s">
        <v>642</v>
      </c>
      <c r="AM123" s="12" t="b">
        <v>0</v>
      </c>
      <c r="AN123" s="12" t="b">
        <v>0</v>
      </c>
      <c r="AO123" s="4">
        <v>525</v>
      </c>
      <c r="AP123" s="4">
        <v>1</v>
      </c>
      <c r="AQ123" s="4">
        <v>8</v>
      </c>
      <c r="AR123" s="4">
        <v>25</v>
      </c>
      <c r="AS123" s="4">
        <v>90</v>
      </c>
      <c r="AT123" s="4">
        <v>1</v>
      </c>
      <c r="AU123" s="12" t="b">
        <v>0</v>
      </c>
      <c r="AV123" s="12" t="b">
        <v>0</v>
      </c>
      <c r="AW123" s="4">
        <v>3</v>
      </c>
      <c r="AX123" s="12" t="b">
        <v>0</v>
      </c>
      <c r="AY123" s="12" t="b">
        <v>1</v>
      </c>
      <c r="AZ123" s="4">
        <v>100</v>
      </c>
      <c r="BA123" s="4">
        <v>50</v>
      </c>
      <c r="BB123" s="4">
        <v>520</v>
      </c>
      <c r="BC123" s="4">
        <v>0</v>
      </c>
      <c r="BD123" s="4">
        <v>2</v>
      </c>
      <c r="BE123" s="4">
        <v>0</v>
      </c>
      <c r="BF123" s="4">
        <v>0</v>
      </c>
      <c r="BG123" s="4">
        <v>2</v>
      </c>
      <c r="BH123" s="4">
        <v>0</v>
      </c>
      <c r="BI123" s="4">
        <v>0</v>
      </c>
      <c r="BJ123" s="4">
        <v>2</v>
      </c>
      <c r="BK123" s="4">
        <v>0</v>
      </c>
      <c r="BL123" s="4">
        <v>0</v>
      </c>
      <c r="BM123" s="4">
        <v>2</v>
      </c>
      <c r="BN123" s="4">
        <v>2</v>
      </c>
      <c r="BO123" s="4">
        <v>0</v>
      </c>
      <c r="BP123" s="4" t="s">
        <v>141</v>
      </c>
      <c r="BQ123" s="4" t="s">
        <v>141</v>
      </c>
      <c r="BR123" s="4" t="s">
        <v>141</v>
      </c>
      <c r="BS123" s="4" t="s">
        <v>141</v>
      </c>
      <c r="BT123" s="4">
        <v>122</v>
      </c>
      <c r="BU123" s="4" t="b">
        <v>0</v>
      </c>
      <c r="BV123" s="4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f t="shared" si="0"/>
        <v>0</v>
      </c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 t="s">
        <v>798</v>
      </c>
      <c r="CW123" s="1" t="s">
        <v>799</v>
      </c>
      <c r="CX123" s="1" t="s">
        <v>800</v>
      </c>
      <c r="CY123" s="1" t="s">
        <v>801</v>
      </c>
      <c r="CZ123" s="1" t="s">
        <v>802</v>
      </c>
    </row>
    <row r="124" spans="1:104" x14ac:dyDescent="0.25">
      <c r="A124" s="4" t="s">
        <v>21</v>
      </c>
      <c r="B124" s="4" t="s">
        <v>224</v>
      </c>
      <c r="C124" s="4" t="s">
        <v>141</v>
      </c>
      <c r="D124" s="4" t="s">
        <v>141</v>
      </c>
      <c r="E124" s="4" t="s">
        <v>141</v>
      </c>
      <c r="F124" s="12" t="b">
        <v>1</v>
      </c>
      <c r="G124" s="4" t="s">
        <v>1071</v>
      </c>
      <c r="H124" s="4" t="s">
        <v>224</v>
      </c>
      <c r="I124" s="4">
        <v>55</v>
      </c>
      <c r="J124" s="1"/>
      <c r="K124" s="4" t="s">
        <v>618</v>
      </c>
      <c r="L124" s="4">
        <v>4</v>
      </c>
      <c r="M124" s="4" t="s">
        <v>648</v>
      </c>
      <c r="N124" s="4" t="s">
        <v>762</v>
      </c>
      <c r="O124" s="4" t="s">
        <v>640</v>
      </c>
      <c r="P124" s="4" t="s">
        <v>622</v>
      </c>
      <c r="Q124" s="4" t="s">
        <v>623</v>
      </c>
      <c r="R124" s="12" t="b">
        <v>0</v>
      </c>
      <c r="S124" s="4">
        <v>90</v>
      </c>
      <c r="T124" s="4">
        <v>100</v>
      </c>
      <c r="U124" s="4">
        <v>80</v>
      </c>
      <c r="V124" s="4">
        <v>80</v>
      </c>
      <c r="W124" s="4">
        <v>100</v>
      </c>
      <c r="X124" s="4">
        <v>100</v>
      </c>
      <c r="Y124" s="4">
        <v>1</v>
      </c>
      <c r="Z124" s="4">
        <v>1</v>
      </c>
      <c r="AA124" s="4">
        <v>1</v>
      </c>
      <c r="AB124" s="4">
        <v>3450</v>
      </c>
      <c r="AC124" s="4" t="s">
        <v>641</v>
      </c>
      <c r="AD124" s="4" t="s">
        <v>141</v>
      </c>
      <c r="AE124" s="4">
        <v>100</v>
      </c>
      <c r="AF124" s="4">
        <v>180</v>
      </c>
      <c r="AG124" s="4">
        <v>600</v>
      </c>
      <c r="AH124" s="4">
        <v>800</v>
      </c>
      <c r="AI124" s="4">
        <v>390</v>
      </c>
      <c r="AJ124" s="12" t="b">
        <v>0</v>
      </c>
      <c r="AK124" s="12" t="b">
        <v>0</v>
      </c>
      <c r="AL124" s="4" t="s">
        <v>642</v>
      </c>
      <c r="AM124" s="12" t="b">
        <v>0</v>
      </c>
      <c r="AN124" s="12" t="b">
        <v>0</v>
      </c>
      <c r="AO124" s="4">
        <v>225</v>
      </c>
      <c r="AP124" s="4">
        <v>1</v>
      </c>
      <c r="AQ124" s="4">
        <v>3</v>
      </c>
      <c r="AR124" s="4">
        <v>25</v>
      </c>
      <c r="AS124" s="4">
        <v>90</v>
      </c>
      <c r="AT124" s="4">
        <v>1</v>
      </c>
      <c r="AU124" s="12" t="b">
        <v>0</v>
      </c>
      <c r="AV124" s="12" t="b">
        <v>0</v>
      </c>
      <c r="AW124" s="4">
        <v>0</v>
      </c>
      <c r="AX124" s="12" t="b">
        <v>0</v>
      </c>
      <c r="AY124" s="12" t="b">
        <v>1</v>
      </c>
      <c r="AZ124" s="4">
        <v>100</v>
      </c>
      <c r="BA124" s="4">
        <v>50</v>
      </c>
      <c r="BB124" s="4">
        <v>800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1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0</v>
      </c>
      <c r="BO124" s="4">
        <v>0</v>
      </c>
      <c r="BP124" s="4" t="s">
        <v>141</v>
      </c>
      <c r="BQ124" s="4" t="s">
        <v>141</v>
      </c>
      <c r="BR124" s="4" t="s">
        <v>141</v>
      </c>
      <c r="BS124" s="4" t="s">
        <v>141</v>
      </c>
      <c r="BT124" s="4">
        <v>123</v>
      </c>
      <c r="BU124" s="4" t="b">
        <v>0</v>
      </c>
      <c r="BV124" s="4"/>
      <c r="BW124" s="1"/>
      <c r="BX124" s="3">
        <v>13</v>
      </c>
      <c r="BY124" s="1" t="s">
        <v>1072</v>
      </c>
      <c r="BZ124" s="1" t="s">
        <v>652</v>
      </c>
      <c r="CA124" s="1"/>
      <c r="CB124" s="1"/>
      <c r="CC124" s="1"/>
      <c r="CD124" s="1"/>
      <c r="CE124" s="1"/>
      <c r="CF124" s="1"/>
      <c r="CG124" s="9" t="b">
        <f t="shared" si="0"/>
        <v>1</v>
      </c>
      <c r="CH124" s="1"/>
      <c r="CI124" s="1" t="s">
        <v>627</v>
      </c>
      <c r="CJ124" s="1" t="s">
        <v>1073</v>
      </c>
      <c r="CK124" s="1" t="s">
        <v>1073</v>
      </c>
      <c r="CL124" s="1" t="s">
        <v>1073</v>
      </c>
      <c r="CM124" s="1" t="s">
        <v>1073</v>
      </c>
      <c r="CN124" s="1" t="s">
        <v>1073</v>
      </c>
      <c r="CO124" s="1"/>
      <c r="CP124" s="1"/>
      <c r="CQ124" s="1"/>
      <c r="CR124" s="1"/>
      <c r="CS124" s="1"/>
      <c r="CT124" s="1"/>
      <c r="CU124" s="1"/>
      <c r="CV124" s="1" t="s">
        <v>716</v>
      </c>
      <c r="CW124" s="1" t="s">
        <v>717</v>
      </c>
      <c r="CX124" s="1" t="s">
        <v>718</v>
      </c>
      <c r="CY124" s="1" t="s">
        <v>719</v>
      </c>
      <c r="CZ124" s="1" t="s">
        <v>720</v>
      </c>
    </row>
    <row r="125" spans="1:104" x14ac:dyDescent="0.25">
      <c r="A125" s="4" t="s">
        <v>104</v>
      </c>
      <c r="B125" s="4" t="s">
        <v>277</v>
      </c>
      <c r="C125" s="4" t="s">
        <v>141</v>
      </c>
      <c r="D125" s="4" t="s">
        <v>141</v>
      </c>
      <c r="E125" s="4" t="s">
        <v>141</v>
      </c>
      <c r="F125" s="12" t="b">
        <v>1</v>
      </c>
      <c r="G125" s="4" t="s">
        <v>1074</v>
      </c>
      <c r="H125" s="4" t="s">
        <v>277</v>
      </c>
      <c r="I125" s="4">
        <v>95</v>
      </c>
      <c r="J125" s="1"/>
      <c r="K125" s="4" t="s">
        <v>670</v>
      </c>
      <c r="L125" s="4">
        <v>7</v>
      </c>
      <c r="M125" s="4" t="s">
        <v>762</v>
      </c>
      <c r="N125" s="4" t="s">
        <v>620</v>
      </c>
      <c r="O125" s="4" t="s">
        <v>947</v>
      </c>
      <c r="P125" s="4" t="s">
        <v>622</v>
      </c>
      <c r="Q125" s="4" t="s">
        <v>623</v>
      </c>
      <c r="R125" s="12" t="b">
        <v>0</v>
      </c>
      <c r="S125" s="4">
        <v>105</v>
      </c>
      <c r="T125" s="4">
        <v>100</v>
      </c>
      <c r="U125" s="4">
        <v>100</v>
      </c>
      <c r="V125" s="4">
        <v>100</v>
      </c>
      <c r="W125" s="4">
        <v>100</v>
      </c>
      <c r="X125" s="4">
        <v>100</v>
      </c>
      <c r="Y125" s="4">
        <v>1</v>
      </c>
      <c r="Z125" s="4">
        <v>1</v>
      </c>
      <c r="AA125" s="4">
        <v>1</v>
      </c>
      <c r="AB125" s="4">
        <v>6830</v>
      </c>
      <c r="AC125" s="4" t="s">
        <v>713</v>
      </c>
      <c r="AD125" s="4" t="s">
        <v>141</v>
      </c>
      <c r="AE125" s="4">
        <v>120</v>
      </c>
      <c r="AF125" s="4">
        <v>240</v>
      </c>
      <c r="AG125" s="4">
        <v>800</v>
      </c>
      <c r="AH125" s="4">
        <v>950</v>
      </c>
      <c r="AI125" s="4">
        <v>470</v>
      </c>
      <c r="AJ125" s="12" t="b">
        <v>0</v>
      </c>
      <c r="AK125" s="12" t="b">
        <v>0</v>
      </c>
      <c r="AL125" s="4" t="s">
        <v>642</v>
      </c>
      <c r="AM125" s="12" t="b">
        <v>0</v>
      </c>
      <c r="AN125" s="12" t="b">
        <v>0</v>
      </c>
      <c r="AO125" s="4">
        <v>300</v>
      </c>
      <c r="AP125" s="4">
        <v>1</v>
      </c>
      <c r="AQ125" s="4">
        <v>4</v>
      </c>
      <c r="AR125" s="4">
        <v>25</v>
      </c>
      <c r="AS125" s="4">
        <v>90</v>
      </c>
      <c r="AT125" s="4">
        <v>1</v>
      </c>
      <c r="AU125" s="12" t="b">
        <v>0</v>
      </c>
      <c r="AV125" s="12" t="b">
        <v>0</v>
      </c>
      <c r="AW125" s="4">
        <v>5</v>
      </c>
      <c r="AX125" s="12" t="b">
        <v>0</v>
      </c>
      <c r="AY125" s="12" t="b">
        <v>1</v>
      </c>
      <c r="AZ125" s="4">
        <v>220</v>
      </c>
      <c r="BA125" s="4">
        <v>50</v>
      </c>
      <c r="BB125" s="4">
        <v>350</v>
      </c>
      <c r="BC125" s="4">
        <v>0</v>
      </c>
      <c r="BD125" s="4">
        <v>0</v>
      </c>
      <c r="BE125" s="4">
        <v>0</v>
      </c>
      <c r="BF125" s="4">
        <v>0</v>
      </c>
      <c r="BG125" s="4">
        <v>1</v>
      </c>
      <c r="BH125" s="4">
        <v>2</v>
      </c>
      <c r="BI125" s="4">
        <v>0</v>
      </c>
      <c r="BJ125" s="4">
        <v>2</v>
      </c>
      <c r="BK125" s="4">
        <v>0</v>
      </c>
      <c r="BL125" s="4">
        <v>0</v>
      </c>
      <c r="BM125" s="4">
        <v>0</v>
      </c>
      <c r="BN125" s="4">
        <v>3</v>
      </c>
      <c r="BO125" s="4">
        <v>0</v>
      </c>
      <c r="BP125" s="4" t="s">
        <v>141</v>
      </c>
      <c r="BQ125" s="4" t="s">
        <v>141</v>
      </c>
      <c r="BR125" s="4" t="s">
        <v>141</v>
      </c>
      <c r="BS125" s="4" t="s">
        <v>141</v>
      </c>
      <c r="BT125" s="4">
        <v>124</v>
      </c>
      <c r="BU125" s="4" t="b">
        <v>0</v>
      </c>
      <c r="BV125" s="4"/>
      <c r="BW125" s="1"/>
      <c r="BX125" s="3">
        <v>36</v>
      </c>
      <c r="BY125" s="1" t="s">
        <v>1075</v>
      </c>
      <c r="BZ125" s="1" t="s">
        <v>652</v>
      </c>
      <c r="CA125" s="1"/>
      <c r="CB125" s="1"/>
      <c r="CC125" s="1"/>
      <c r="CD125" s="1"/>
      <c r="CE125" s="1"/>
      <c r="CF125" s="1"/>
      <c r="CG125" s="9" t="b">
        <f t="shared" si="0"/>
        <v>1</v>
      </c>
      <c r="CH125" s="1" t="s">
        <v>791</v>
      </c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 t="s">
        <v>1076</v>
      </c>
      <c r="CW125" s="1" t="s">
        <v>1077</v>
      </c>
      <c r="CX125" s="1" t="s">
        <v>1078</v>
      </c>
      <c r="CY125" s="1" t="s">
        <v>1079</v>
      </c>
      <c r="CZ125" s="1" t="s">
        <v>1080</v>
      </c>
    </row>
    <row r="126" spans="1:104" x14ac:dyDescent="0.25">
      <c r="A126" s="4" t="s">
        <v>58</v>
      </c>
      <c r="B126" s="4" t="s">
        <v>279</v>
      </c>
      <c r="C126" s="4" t="s">
        <v>141</v>
      </c>
      <c r="D126" s="4" t="s">
        <v>141</v>
      </c>
      <c r="E126" s="4" t="s">
        <v>141</v>
      </c>
      <c r="F126" s="12" t="b">
        <v>1</v>
      </c>
      <c r="G126" s="4" t="s">
        <v>342</v>
      </c>
      <c r="H126" s="4" t="s">
        <v>279</v>
      </c>
      <c r="I126" s="4">
        <v>97</v>
      </c>
      <c r="J126" s="1"/>
      <c r="K126" s="4" t="s">
        <v>670</v>
      </c>
      <c r="L126" s="4">
        <v>7</v>
      </c>
      <c r="M126" s="4" t="s">
        <v>635</v>
      </c>
      <c r="N126" s="4" t="s">
        <v>620</v>
      </c>
      <c r="O126" s="4" t="s">
        <v>667</v>
      </c>
      <c r="P126" s="4" t="s">
        <v>622</v>
      </c>
      <c r="Q126" s="4" t="s">
        <v>623</v>
      </c>
      <c r="R126" s="12" t="b">
        <v>0</v>
      </c>
      <c r="S126" s="4">
        <v>100</v>
      </c>
      <c r="T126" s="4">
        <v>100</v>
      </c>
      <c r="U126" s="4">
        <v>125</v>
      </c>
      <c r="V126" s="4">
        <v>100</v>
      </c>
      <c r="W126" s="4">
        <v>100</v>
      </c>
      <c r="X126" s="4">
        <v>100</v>
      </c>
      <c r="Y126" s="4">
        <v>1</v>
      </c>
      <c r="Z126" s="4">
        <v>1</v>
      </c>
      <c r="AA126" s="4">
        <v>1</v>
      </c>
      <c r="AB126" s="4">
        <v>7840</v>
      </c>
      <c r="AC126" s="4" t="s">
        <v>624</v>
      </c>
      <c r="AD126" s="4" t="s">
        <v>141</v>
      </c>
      <c r="AE126" s="4">
        <v>100</v>
      </c>
      <c r="AF126" s="4">
        <v>100</v>
      </c>
      <c r="AG126" s="4">
        <v>700</v>
      </c>
      <c r="AH126" s="4">
        <v>1100</v>
      </c>
      <c r="AI126" s="4">
        <v>450</v>
      </c>
      <c r="AJ126" s="12" t="b">
        <v>0</v>
      </c>
      <c r="AK126" s="12" t="b">
        <v>0</v>
      </c>
      <c r="AL126" s="4" t="s">
        <v>636</v>
      </c>
      <c r="AM126" s="12" t="b">
        <v>0</v>
      </c>
      <c r="AN126" s="12" t="b">
        <v>0</v>
      </c>
      <c r="AO126" s="4">
        <v>525</v>
      </c>
      <c r="AP126" s="4">
        <v>1</v>
      </c>
      <c r="AQ126" s="4">
        <v>8</v>
      </c>
      <c r="AR126" s="4">
        <v>25</v>
      </c>
      <c r="AS126" s="4">
        <v>90</v>
      </c>
      <c r="AT126" s="4">
        <v>1</v>
      </c>
      <c r="AU126" s="12" t="b">
        <v>0</v>
      </c>
      <c r="AV126" s="12" t="b">
        <v>1</v>
      </c>
      <c r="AW126" s="4">
        <v>5</v>
      </c>
      <c r="AX126" s="12" t="b">
        <v>1</v>
      </c>
      <c r="AY126" s="12" t="b">
        <v>1</v>
      </c>
      <c r="AZ126" s="4">
        <v>170</v>
      </c>
      <c r="BA126" s="4">
        <v>50</v>
      </c>
      <c r="BB126" s="4">
        <v>190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3</v>
      </c>
      <c r="BO126" s="4">
        <v>0</v>
      </c>
      <c r="BP126" s="4" t="s">
        <v>141</v>
      </c>
      <c r="BQ126" s="4" t="s">
        <v>141</v>
      </c>
      <c r="BR126" s="4" t="s">
        <v>141</v>
      </c>
      <c r="BS126" s="4" t="s">
        <v>141</v>
      </c>
      <c r="BT126" s="4">
        <v>125</v>
      </c>
      <c r="BU126" s="4" t="b">
        <v>0</v>
      </c>
      <c r="BV126" s="4"/>
      <c r="BW126" s="1"/>
      <c r="BX126" s="3">
        <v>33</v>
      </c>
      <c r="BY126" s="1" t="s">
        <v>1081</v>
      </c>
      <c r="BZ126" s="1" t="s">
        <v>652</v>
      </c>
      <c r="CA126" s="1"/>
      <c r="CB126" s="1"/>
      <c r="CC126" s="1"/>
      <c r="CD126" s="1"/>
      <c r="CE126" s="1"/>
      <c r="CF126" s="1"/>
      <c r="CG126" s="9" t="b">
        <f t="shared" si="0"/>
        <v>1</v>
      </c>
      <c r="CH126" s="1" t="s">
        <v>791</v>
      </c>
      <c r="CI126" s="1" t="s">
        <v>627</v>
      </c>
      <c r="CJ126" s="1" t="s">
        <v>789</v>
      </c>
      <c r="CK126" s="1" t="s">
        <v>789</v>
      </c>
      <c r="CL126" s="1" t="s">
        <v>789</v>
      </c>
      <c r="CM126" s="1" t="s">
        <v>789</v>
      </c>
      <c r="CN126" s="1" t="s">
        <v>789</v>
      </c>
      <c r="CO126" s="1"/>
      <c r="CP126" s="1"/>
      <c r="CQ126" s="1"/>
      <c r="CR126" s="1"/>
      <c r="CS126" s="1"/>
      <c r="CT126" s="1"/>
      <c r="CU126" s="1"/>
      <c r="CV126" s="1" t="s">
        <v>716</v>
      </c>
      <c r="CW126" s="1" t="s">
        <v>717</v>
      </c>
      <c r="CX126" s="1" t="s">
        <v>718</v>
      </c>
      <c r="CY126" s="1" t="s">
        <v>719</v>
      </c>
      <c r="CZ126" s="1" t="s">
        <v>720</v>
      </c>
    </row>
    <row r="127" spans="1:104" x14ac:dyDescent="0.25">
      <c r="A127" s="4" t="s">
        <v>3</v>
      </c>
      <c r="B127" s="4" t="s">
        <v>247</v>
      </c>
      <c r="C127" s="4" t="s">
        <v>141</v>
      </c>
      <c r="D127" s="4" t="s">
        <v>141</v>
      </c>
      <c r="E127" s="4" t="s">
        <v>141</v>
      </c>
      <c r="F127" s="12" t="b">
        <v>1</v>
      </c>
      <c r="G127" s="4" t="s">
        <v>1082</v>
      </c>
      <c r="H127" s="4" t="s">
        <v>247</v>
      </c>
      <c r="I127" s="4">
        <v>74</v>
      </c>
      <c r="J127" s="1"/>
      <c r="K127" s="4" t="s">
        <v>670</v>
      </c>
      <c r="L127" s="4">
        <v>7</v>
      </c>
      <c r="M127" s="4" t="s">
        <v>634</v>
      </c>
      <c r="N127" s="4" t="s">
        <v>620</v>
      </c>
      <c r="O127" s="4" t="s">
        <v>667</v>
      </c>
      <c r="P127" s="4" t="s">
        <v>622</v>
      </c>
      <c r="Q127" s="4" t="s">
        <v>623</v>
      </c>
      <c r="R127" s="12" t="b">
        <v>0</v>
      </c>
      <c r="S127" s="4">
        <v>95</v>
      </c>
      <c r="T127" s="4">
        <v>100</v>
      </c>
      <c r="U127" s="4">
        <v>105</v>
      </c>
      <c r="V127" s="4">
        <v>120</v>
      </c>
      <c r="W127" s="4">
        <v>100</v>
      </c>
      <c r="X127" s="4">
        <v>100</v>
      </c>
      <c r="Y127" s="4">
        <v>1</v>
      </c>
      <c r="Z127" s="4">
        <v>1</v>
      </c>
      <c r="AA127" s="4">
        <v>1</v>
      </c>
      <c r="AB127" s="4">
        <v>6720</v>
      </c>
      <c r="AC127" s="4" t="s">
        <v>624</v>
      </c>
      <c r="AD127" s="4" t="s">
        <v>141</v>
      </c>
      <c r="AE127" s="4">
        <v>100</v>
      </c>
      <c r="AF127" s="4">
        <v>200</v>
      </c>
      <c r="AG127" s="4">
        <v>800</v>
      </c>
      <c r="AH127" s="4">
        <v>1300</v>
      </c>
      <c r="AI127" s="4">
        <v>375</v>
      </c>
      <c r="AJ127" s="12" t="b">
        <v>0</v>
      </c>
      <c r="AK127" s="12" t="b">
        <v>0</v>
      </c>
      <c r="AL127" s="4" t="s">
        <v>636</v>
      </c>
      <c r="AM127" s="12" t="b">
        <v>0</v>
      </c>
      <c r="AN127" s="12" t="b">
        <v>0</v>
      </c>
      <c r="AO127" s="4">
        <v>475</v>
      </c>
      <c r="AP127" s="4">
        <v>1</v>
      </c>
      <c r="AQ127" s="4">
        <v>7</v>
      </c>
      <c r="AR127" s="4">
        <v>25</v>
      </c>
      <c r="AS127" s="4">
        <v>90</v>
      </c>
      <c r="AT127" s="4">
        <v>1</v>
      </c>
      <c r="AU127" s="12" t="b">
        <v>0</v>
      </c>
      <c r="AV127" s="12" t="b">
        <v>0</v>
      </c>
      <c r="AW127" s="4">
        <v>5</v>
      </c>
      <c r="AX127" s="12" t="b">
        <v>1</v>
      </c>
      <c r="AY127" s="12" t="b">
        <v>1</v>
      </c>
      <c r="AZ127" s="4">
        <v>150</v>
      </c>
      <c r="BA127" s="4">
        <v>50</v>
      </c>
      <c r="BB127" s="4">
        <v>380</v>
      </c>
      <c r="BC127" s="4">
        <v>3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3</v>
      </c>
      <c r="BO127" s="4">
        <v>0</v>
      </c>
      <c r="BP127" s="4" t="s">
        <v>141</v>
      </c>
      <c r="BQ127" s="4" t="s">
        <v>141</v>
      </c>
      <c r="BR127" s="4" t="s">
        <v>141</v>
      </c>
      <c r="BS127" s="4" t="s">
        <v>141</v>
      </c>
      <c r="BT127" s="4">
        <v>126</v>
      </c>
      <c r="BU127" s="4" t="b">
        <v>0</v>
      </c>
      <c r="BV127" s="4"/>
      <c r="BW127" s="1"/>
      <c r="BX127" s="3">
        <v>37</v>
      </c>
      <c r="BY127" s="1" t="s">
        <v>1083</v>
      </c>
      <c r="BZ127" s="1" t="s">
        <v>652</v>
      </c>
      <c r="CA127" s="1"/>
      <c r="CB127" s="1"/>
      <c r="CC127" s="1"/>
      <c r="CD127" s="1"/>
      <c r="CE127" s="1"/>
      <c r="CF127" s="1"/>
      <c r="CG127" s="9" t="b">
        <f t="shared" si="0"/>
        <v>1</v>
      </c>
      <c r="CH127" s="1" t="s">
        <v>791</v>
      </c>
      <c r="CI127" s="1" t="s">
        <v>627</v>
      </c>
      <c r="CJ127" s="1" t="s">
        <v>787</v>
      </c>
      <c r="CK127" s="1" t="s">
        <v>787</v>
      </c>
      <c r="CL127" s="1" t="s">
        <v>787</v>
      </c>
      <c r="CM127" s="1" t="s">
        <v>787</v>
      </c>
      <c r="CN127" s="1" t="s">
        <v>787</v>
      </c>
      <c r="CO127" s="1"/>
      <c r="CP127" s="1"/>
      <c r="CQ127" s="1"/>
      <c r="CR127" s="1"/>
      <c r="CS127" s="1"/>
      <c r="CT127" s="1"/>
      <c r="CU127" s="1"/>
      <c r="CV127" s="1" t="s">
        <v>716</v>
      </c>
      <c r="CW127" s="1" t="s">
        <v>717</v>
      </c>
      <c r="CX127" s="1" t="s">
        <v>718</v>
      </c>
      <c r="CY127" s="1" t="s">
        <v>719</v>
      </c>
      <c r="CZ127" s="1" t="s">
        <v>720</v>
      </c>
    </row>
    <row r="128" spans="1:104" x14ac:dyDescent="0.25">
      <c r="A128" s="4" t="s">
        <v>11</v>
      </c>
      <c r="B128" s="4" t="s">
        <v>245</v>
      </c>
      <c r="C128" s="4" t="s">
        <v>141</v>
      </c>
      <c r="D128" s="4" t="s">
        <v>141</v>
      </c>
      <c r="E128" s="4" t="s">
        <v>141</v>
      </c>
      <c r="F128" s="12" t="b">
        <v>1</v>
      </c>
      <c r="G128" s="4" t="s">
        <v>1084</v>
      </c>
      <c r="H128" s="4" t="s">
        <v>245</v>
      </c>
      <c r="I128" s="4">
        <v>72</v>
      </c>
      <c r="J128" s="1"/>
      <c r="K128" s="4" t="s">
        <v>618</v>
      </c>
      <c r="L128" s="4">
        <v>7</v>
      </c>
      <c r="M128" s="4" t="s">
        <v>634</v>
      </c>
      <c r="N128" s="4" t="s">
        <v>620</v>
      </c>
      <c r="O128" s="4" t="s">
        <v>621</v>
      </c>
      <c r="P128" s="4" t="s">
        <v>622</v>
      </c>
      <c r="Q128" s="4" t="s">
        <v>623</v>
      </c>
      <c r="R128" s="12" t="b">
        <v>0</v>
      </c>
      <c r="S128" s="4">
        <v>80</v>
      </c>
      <c r="T128" s="4">
        <v>100</v>
      </c>
      <c r="U128" s="4">
        <v>125</v>
      </c>
      <c r="V128" s="4">
        <v>80</v>
      </c>
      <c r="W128" s="4">
        <v>100</v>
      </c>
      <c r="X128" s="4">
        <v>100</v>
      </c>
      <c r="Y128" s="4">
        <v>1</v>
      </c>
      <c r="Z128" s="4">
        <v>1</v>
      </c>
      <c r="AA128" s="4">
        <v>1</v>
      </c>
      <c r="AB128" s="4">
        <v>4520</v>
      </c>
      <c r="AC128" s="4" t="s">
        <v>624</v>
      </c>
      <c r="AD128" s="4" t="s">
        <v>141</v>
      </c>
      <c r="AE128" s="4">
        <v>80</v>
      </c>
      <c r="AF128" s="4">
        <v>160</v>
      </c>
      <c r="AG128" s="4">
        <v>600</v>
      </c>
      <c r="AH128" s="4">
        <v>900</v>
      </c>
      <c r="AI128" s="4">
        <v>320</v>
      </c>
      <c r="AJ128" s="12" t="b">
        <v>0</v>
      </c>
      <c r="AK128" s="12" t="b">
        <v>0</v>
      </c>
      <c r="AL128" s="4" t="s">
        <v>625</v>
      </c>
      <c r="AM128" s="12" t="b">
        <v>0</v>
      </c>
      <c r="AN128" s="12" t="b">
        <v>0</v>
      </c>
      <c r="AO128" s="4">
        <v>300</v>
      </c>
      <c r="AP128" s="4">
        <v>1</v>
      </c>
      <c r="AQ128" s="4">
        <v>4</v>
      </c>
      <c r="AR128" s="4">
        <v>25</v>
      </c>
      <c r="AS128" s="4">
        <v>90</v>
      </c>
      <c r="AT128" s="4">
        <v>1</v>
      </c>
      <c r="AU128" s="12" t="b">
        <v>0</v>
      </c>
      <c r="AV128" s="12" t="b">
        <v>0</v>
      </c>
      <c r="AW128" s="4">
        <v>5</v>
      </c>
      <c r="AX128" s="12" t="b">
        <v>0</v>
      </c>
      <c r="AY128" s="12" t="b">
        <v>1</v>
      </c>
      <c r="AZ128" s="4">
        <v>100</v>
      </c>
      <c r="BA128" s="4">
        <v>50</v>
      </c>
      <c r="BB128" s="4">
        <v>640</v>
      </c>
      <c r="BC128" s="4">
        <v>2</v>
      </c>
      <c r="BD128" s="4">
        <v>0</v>
      </c>
      <c r="BE128" s="4">
        <v>0</v>
      </c>
      <c r="BF128" s="4">
        <v>0</v>
      </c>
      <c r="BG128" s="4">
        <v>1</v>
      </c>
      <c r="BH128" s="4">
        <v>1</v>
      </c>
      <c r="BI128" s="4">
        <v>3</v>
      </c>
      <c r="BJ128" s="4">
        <v>0</v>
      </c>
      <c r="BK128" s="4">
        <v>0</v>
      </c>
      <c r="BL128" s="4">
        <v>0</v>
      </c>
      <c r="BM128" s="4">
        <v>0</v>
      </c>
      <c r="BN128" s="4">
        <v>2</v>
      </c>
      <c r="BO128" s="4">
        <v>0</v>
      </c>
      <c r="BP128" s="4" t="s">
        <v>141</v>
      </c>
      <c r="BQ128" s="4" t="s">
        <v>141</v>
      </c>
      <c r="BR128" s="4" t="s">
        <v>141</v>
      </c>
      <c r="BS128" s="4" t="s">
        <v>141</v>
      </c>
      <c r="BT128" s="4">
        <v>127</v>
      </c>
      <c r="BU128" s="4" t="b">
        <v>0</v>
      </c>
      <c r="BV128" s="4"/>
      <c r="BW128" s="1"/>
      <c r="BX128" s="1"/>
      <c r="BY128" s="1"/>
      <c r="BZ128" s="1"/>
      <c r="CA128" s="1" t="s">
        <v>1085</v>
      </c>
      <c r="CB128" s="3">
        <v>1.1000000000000001</v>
      </c>
      <c r="CC128" s="3">
        <v>1.3</v>
      </c>
      <c r="CD128" s="3">
        <v>1.6</v>
      </c>
      <c r="CE128" s="3">
        <v>2</v>
      </c>
      <c r="CF128" s="3">
        <v>2.5</v>
      </c>
      <c r="CG128" s="1">
        <f t="shared" si="0"/>
        <v>0</v>
      </c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</row>
    <row r="129" spans="1:104" x14ac:dyDescent="0.25">
      <c r="A129" s="4" t="s">
        <v>19</v>
      </c>
      <c r="B129" s="4" t="s">
        <v>187</v>
      </c>
      <c r="C129" s="4" t="s">
        <v>141</v>
      </c>
      <c r="D129" s="4" t="s">
        <v>141</v>
      </c>
      <c r="E129" s="4" t="s">
        <v>141</v>
      </c>
      <c r="F129" s="12" t="b">
        <v>1</v>
      </c>
      <c r="G129" s="4" t="s">
        <v>1086</v>
      </c>
      <c r="H129" s="4" t="s">
        <v>187</v>
      </c>
      <c r="I129" s="4">
        <v>25</v>
      </c>
      <c r="J129" s="1"/>
      <c r="K129" s="4" t="s">
        <v>618</v>
      </c>
      <c r="L129" s="4">
        <v>3</v>
      </c>
      <c r="M129" s="4" t="s">
        <v>691</v>
      </c>
      <c r="N129" s="4" t="s">
        <v>620</v>
      </c>
      <c r="O129" s="4" t="s">
        <v>775</v>
      </c>
      <c r="P129" s="4" t="s">
        <v>622</v>
      </c>
      <c r="Q129" s="4" t="s">
        <v>623</v>
      </c>
      <c r="R129" s="12" t="b">
        <v>0</v>
      </c>
      <c r="S129" s="4">
        <v>80</v>
      </c>
      <c r="T129" s="4">
        <v>100</v>
      </c>
      <c r="U129" s="4">
        <v>70</v>
      </c>
      <c r="V129" s="4">
        <v>80</v>
      </c>
      <c r="W129" s="4">
        <v>100</v>
      </c>
      <c r="X129" s="4">
        <v>100</v>
      </c>
      <c r="Y129" s="4">
        <v>1.2</v>
      </c>
      <c r="Z129" s="4">
        <v>1.1000000000000001</v>
      </c>
      <c r="AA129" s="4">
        <v>1</v>
      </c>
      <c r="AB129" s="4">
        <v>2860</v>
      </c>
      <c r="AC129" s="4" t="s">
        <v>641</v>
      </c>
      <c r="AD129" s="4" t="s">
        <v>141</v>
      </c>
      <c r="AE129" s="4">
        <v>30</v>
      </c>
      <c r="AF129" s="4">
        <v>150</v>
      </c>
      <c r="AG129" s="4">
        <v>550</v>
      </c>
      <c r="AH129" s="4">
        <v>700</v>
      </c>
      <c r="AI129" s="4">
        <v>350</v>
      </c>
      <c r="AJ129" s="12" t="b">
        <v>0</v>
      </c>
      <c r="AK129" s="12" t="b">
        <v>0</v>
      </c>
      <c r="AL129" s="4" t="s">
        <v>642</v>
      </c>
      <c r="AM129" s="12" t="b">
        <v>0</v>
      </c>
      <c r="AN129" s="12" t="b">
        <v>0</v>
      </c>
      <c r="AO129" s="4">
        <v>225</v>
      </c>
      <c r="AP129" s="4">
        <v>1</v>
      </c>
      <c r="AQ129" s="4">
        <v>3</v>
      </c>
      <c r="AR129" s="4">
        <v>25</v>
      </c>
      <c r="AS129" s="4">
        <v>90</v>
      </c>
      <c r="AT129" s="4">
        <v>1</v>
      </c>
      <c r="AU129" s="12" t="b">
        <v>0</v>
      </c>
      <c r="AV129" s="12" t="b">
        <v>0</v>
      </c>
      <c r="AW129" s="4">
        <v>0</v>
      </c>
      <c r="AX129" s="12" t="b">
        <v>0</v>
      </c>
      <c r="AY129" s="12" t="b">
        <v>1</v>
      </c>
      <c r="AZ129" s="4">
        <v>100</v>
      </c>
      <c r="BA129" s="4">
        <v>50</v>
      </c>
      <c r="BB129" s="4">
        <v>870</v>
      </c>
      <c r="BC129" s="4">
        <v>0</v>
      </c>
      <c r="BD129" s="4">
        <v>1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1</v>
      </c>
      <c r="BO129" s="4">
        <v>0</v>
      </c>
      <c r="BP129" s="4" t="s">
        <v>141</v>
      </c>
      <c r="BQ129" s="4" t="s">
        <v>141</v>
      </c>
      <c r="BR129" s="4" t="s">
        <v>141</v>
      </c>
      <c r="BS129" s="4" t="s">
        <v>141</v>
      </c>
      <c r="BT129" s="4">
        <v>128</v>
      </c>
      <c r="BU129" s="4" t="b">
        <v>0</v>
      </c>
      <c r="BV129" s="4"/>
      <c r="BW129" s="1"/>
      <c r="BX129" s="3">
        <v>7</v>
      </c>
      <c r="BY129" s="1" t="s">
        <v>1087</v>
      </c>
      <c r="BZ129" s="1" t="s">
        <v>686</v>
      </c>
      <c r="CA129" s="1"/>
      <c r="CB129" s="1"/>
      <c r="CC129" s="1"/>
      <c r="CD129" s="1"/>
      <c r="CE129" s="1"/>
      <c r="CF129" s="1"/>
      <c r="CG129" s="1">
        <f t="shared" si="0"/>
        <v>0</v>
      </c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</row>
    <row r="130" spans="1:104" x14ac:dyDescent="0.25">
      <c r="A130" s="4" t="s">
        <v>94</v>
      </c>
      <c r="B130" s="4" t="s">
        <v>292</v>
      </c>
      <c r="C130" s="4" t="s">
        <v>141</v>
      </c>
      <c r="D130" s="4" t="s">
        <v>141</v>
      </c>
      <c r="E130" s="4" t="s">
        <v>141</v>
      </c>
      <c r="F130" s="12" t="b">
        <v>1</v>
      </c>
      <c r="G130" s="4" t="s">
        <v>379</v>
      </c>
      <c r="H130" s="4" t="s">
        <v>292</v>
      </c>
      <c r="I130" s="4">
        <v>109</v>
      </c>
      <c r="J130" s="4" t="s">
        <v>638</v>
      </c>
      <c r="K130" s="4" t="s">
        <v>670</v>
      </c>
      <c r="L130" s="4">
        <v>20</v>
      </c>
      <c r="M130" s="4" t="s">
        <v>635</v>
      </c>
      <c r="N130" s="4" t="s">
        <v>620</v>
      </c>
      <c r="O130" s="4" t="s">
        <v>640</v>
      </c>
      <c r="P130" s="4" t="s">
        <v>622</v>
      </c>
      <c r="Q130" s="4" t="s">
        <v>623</v>
      </c>
      <c r="R130" s="12" t="b">
        <v>0</v>
      </c>
      <c r="S130" s="4">
        <v>130</v>
      </c>
      <c r="T130" s="4">
        <v>100</v>
      </c>
      <c r="U130" s="4">
        <v>145</v>
      </c>
      <c r="V130" s="4">
        <v>120</v>
      </c>
      <c r="W130" s="4">
        <v>100</v>
      </c>
      <c r="X130" s="4">
        <v>100</v>
      </c>
      <c r="Y130" s="4">
        <v>1</v>
      </c>
      <c r="Z130" s="4">
        <v>1</v>
      </c>
      <c r="AA130" s="4">
        <v>1</v>
      </c>
      <c r="AB130" s="4">
        <v>8930</v>
      </c>
      <c r="AC130" s="4" t="s">
        <v>624</v>
      </c>
      <c r="AD130" s="4" t="s">
        <v>141</v>
      </c>
      <c r="AE130" s="4">
        <v>100</v>
      </c>
      <c r="AF130" s="4">
        <v>350</v>
      </c>
      <c r="AG130" s="4">
        <v>900</v>
      </c>
      <c r="AH130" s="4">
        <v>1600</v>
      </c>
      <c r="AI130" s="4">
        <v>625</v>
      </c>
      <c r="AJ130" s="12" t="b">
        <v>0</v>
      </c>
      <c r="AK130" s="12" t="b">
        <v>0</v>
      </c>
      <c r="AL130" s="4" t="s">
        <v>882</v>
      </c>
      <c r="AM130" s="12" t="b">
        <v>0</v>
      </c>
      <c r="AN130" s="12" t="b">
        <v>0</v>
      </c>
      <c r="AO130" s="4">
        <v>600</v>
      </c>
      <c r="AP130" s="4">
        <v>1</v>
      </c>
      <c r="AQ130" s="4">
        <v>9</v>
      </c>
      <c r="AR130" s="4">
        <v>25</v>
      </c>
      <c r="AS130" s="4">
        <v>90</v>
      </c>
      <c r="AT130" s="4">
        <v>1</v>
      </c>
      <c r="AU130" s="12" t="b">
        <v>0</v>
      </c>
      <c r="AV130" s="12" t="b">
        <v>1</v>
      </c>
      <c r="AW130" s="4">
        <v>5</v>
      </c>
      <c r="AX130" s="12" t="b">
        <v>0</v>
      </c>
      <c r="AY130" s="12" t="b">
        <v>1</v>
      </c>
      <c r="AZ130" s="4">
        <v>100</v>
      </c>
      <c r="BA130" s="4">
        <v>50</v>
      </c>
      <c r="BB130" s="4">
        <v>70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2</v>
      </c>
      <c r="BJ130" s="4">
        <v>2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 t="s">
        <v>883</v>
      </c>
      <c r="BQ130" s="4" t="s">
        <v>1088</v>
      </c>
      <c r="BR130" s="4" t="s">
        <v>141</v>
      </c>
      <c r="BS130" s="4" t="s">
        <v>141</v>
      </c>
      <c r="BT130" s="4">
        <v>129</v>
      </c>
      <c r="BU130" s="4" t="b">
        <v>1</v>
      </c>
      <c r="BV130" s="4"/>
      <c r="BW130" s="1"/>
      <c r="BX130" s="3">
        <v>49</v>
      </c>
      <c r="BY130" s="1" t="s">
        <v>1089</v>
      </c>
      <c r="BZ130" s="1" t="s">
        <v>652</v>
      </c>
      <c r="CA130" s="1"/>
      <c r="CB130" s="1"/>
      <c r="CC130" s="1"/>
      <c r="CD130" s="1"/>
      <c r="CE130" s="1"/>
      <c r="CF130" s="1"/>
      <c r="CG130" s="9" t="b">
        <f t="shared" si="0"/>
        <v>1</v>
      </c>
      <c r="CH130" s="1" t="s">
        <v>653</v>
      </c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 t="s">
        <v>695</v>
      </c>
      <c r="CV130" s="1"/>
      <c r="CW130" s="1" t="s">
        <v>696</v>
      </c>
      <c r="CX130" s="1" t="s">
        <v>697</v>
      </c>
      <c r="CY130" s="1" t="s">
        <v>698</v>
      </c>
      <c r="CZ130" s="1" t="s">
        <v>699</v>
      </c>
    </row>
    <row r="131" spans="1:104" x14ac:dyDescent="0.25">
      <c r="A131" s="4" t="s">
        <v>101</v>
      </c>
      <c r="B131" s="4" t="s">
        <v>265</v>
      </c>
      <c r="C131" s="4" t="s">
        <v>141</v>
      </c>
      <c r="D131" s="4" t="s">
        <v>141</v>
      </c>
      <c r="E131" s="4" t="s">
        <v>141</v>
      </c>
      <c r="F131" s="12" t="b">
        <v>1</v>
      </c>
      <c r="G131" s="4" t="s">
        <v>381</v>
      </c>
      <c r="H131" s="4" t="s">
        <v>265</v>
      </c>
      <c r="I131" s="4">
        <v>87</v>
      </c>
      <c r="J131" s="1"/>
      <c r="K131" s="4" t="s">
        <v>618</v>
      </c>
      <c r="L131" s="4">
        <v>8</v>
      </c>
      <c r="M131" s="4" t="s">
        <v>660</v>
      </c>
      <c r="N131" s="4" t="s">
        <v>620</v>
      </c>
      <c r="O131" s="4" t="s">
        <v>621</v>
      </c>
      <c r="P131" s="4" t="s">
        <v>622</v>
      </c>
      <c r="Q131" s="4" t="s">
        <v>623</v>
      </c>
      <c r="R131" s="12" t="b">
        <v>0</v>
      </c>
      <c r="S131" s="4">
        <v>100</v>
      </c>
      <c r="T131" s="4">
        <v>100</v>
      </c>
      <c r="U131" s="4">
        <v>95</v>
      </c>
      <c r="V131" s="4">
        <v>100</v>
      </c>
      <c r="W131" s="4">
        <v>100</v>
      </c>
      <c r="X131" s="4">
        <v>100</v>
      </c>
      <c r="Y131" s="4">
        <v>1</v>
      </c>
      <c r="Z131" s="4">
        <v>1</v>
      </c>
      <c r="AA131" s="4">
        <v>1</v>
      </c>
      <c r="AB131" s="4">
        <v>3590</v>
      </c>
      <c r="AC131" s="4" t="s">
        <v>641</v>
      </c>
      <c r="AD131" s="4" t="s">
        <v>141</v>
      </c>
      <c r="AE131" s="4">
        <v>100</v>
      </c>
      <c r="AF131" s="4">
        <v>150</v>
      </c>
      <c r="AG131" s="4">
        <v>550</v>
      </c>
      <c r="AH131" s="4">
        <v>700</v>
      </c>
      <c r="AI131" s="4">
        <v>350</v>
      </c>
      <c r="AJ131" s="12" t="b">
        <v>0</v>
      </c>
      <c r="AK131" s="12" t="b">
        <v>0</v>
      </c>
      <c r="AL131" s="4" t="s">
        <v>642</v>
      </c>
      <c r="AM131" s="12" t="b">
        <v>0</v>
      </c>
      <c r="AN131" s="12" t="b">
        <v>0</v>
      </c>
      <c r="AO131" s="4">
        <v>225</v>
      </c>
      <c r="AP131" s="4">
        <v>1</v>
      </c>
      <c r="AQ131" s="4">
        <v>3</v>
      </c>
      <c r="AR131" s="4">
        <v>25</v>
      </c>
      <c r="AS131" s="4">
        <v>90</v>
      </c>
      <c r="AT131" s="4">
        <v>1</v>
      </c>
      <c r="AU131" s="12" t="b">
        <v>0</v>
      </c>
      <c r="AV131" s="12" t="b">
        <v>0</v>
      </c>
      <c r="AW131" s="4">
        <v>3</v>
      </c>
      <c r="AX131" s="12" t="b">
        <v>0</v>
      </c>
      <c r="AY131" s="12" t="b">
        <v>1</v>
      </c>
      <c r="AZ131" s="4">
        <v>100</v>
      </c>
      <c r="BA131" s="4">
        <v>50</v>
      </c>
      <c r="BB131" s="4">
        <v>780</v>
      </c>
      <c r="BC131" s="4">
        <v>0</v>
      </c>
      <c r="BD131" s="4">
        <v>0</v>
      </c>
      <c r="BE131" s="4">
        <v>3</v>
      </c>
      <c r="BF131" s="4">
        <v>0</v>
      </c>
      <c r="BG131" s="4">
        <v>2</v>
      </c>
      <c r="BH131" s="4">
        <v>2</v>
      </c>
      <c r="BI131" s="4">
        <v>0</v>
      </c>
      <c r="BJ131" s="4">
        <v>0</v>
      </c>
      <c r="BK131" s="4">
        <v>0</v>
      </c>
      <c r="BL131" s="4">
        <v>2</v>
      </c>
      <c r="BM131" s="4">
        <v>0</v>
      </c>
      <c r="BN131" s="4">
        <v>1</v>
      </c>
      <c r="BO131" s="4">
        <v>0</v>
      </c>
      <c r="BP131" s="4" t="s">
        <v>141</v>
      </c>
      <c r="BQ131" s="4" t="s">
        <v>141</v>
      </c>
      <c r="BR131" s="4" t="s">
        <v>141</v>
      </c>
      <c r="BS131" s="4" t="s">
        <v>141</v>
      </c>
      <c r="BT131" s="4">
        <v>130</v>
      </c>
      <c r="BU131" s="4" t="b">
        <v>0</v>
      </c>
      <c r="BV131" s="4"/>
      <c r="BW131" s="1"/>
      <c r="BX131" s="1"/>
      <c r="BY131" s="1"/>
      <c r="BZ131" s="1"/>
      <c r="CA131" s="1" t="s">
        <v>1090</v>
      </c>
      <c r="CB131" s="3">
        <v>400</v>
      </c>
      <c r="CC131" s="3">
        <v>440</v>
      </c>
      <c r="CD131" s="3">
        <v>520</v>
      </c>
      <c r="CE131" s="3">
        <v>640</v>
      </c>
      <c r="CF131" s="3">
        <v>800</v>
      </c>
      <c r="CG131" s="1">
        <f t="shared" si="0"/>
        <v>0</v>
      </c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</row>
    <row r="132" spans="1:104" x14ac:dyDescent="0.25">
      <c r="A132" s="4" t="s">
        <v>52</v>
      </c>
      <c r="B132" s="4" t="s">
        <v>221</v>
      </c>
      <c r="C132" s="4" t="s">
        <v>141</v>
      </c>
      <c r="D132" s="4" t="s">
        <v>141</v>
      </c>
      <c r="E132" s="4" t="s">
        <v>141</v>
      </c>
      <c r="F132" s="12" t="b">
        <v>1</v>
      </c>
      <c r="G132" s="4" t="s">
        <v>1091</v>
      </c>
      <c r="H132" s="4" t="s">
        <v>221</v>
      </c>
      <c r="I132" s="4">
        <v>52</v>
      </c>
      <c r="J132" s="1"/>
      <c r="K132" s="4" t="s">
        <v>670</v>
      </c>
      <c r="L132" s="4">
        <v>6</v>
      </c>
      <c r="M132" s="4" t="s">
        <v>666</v>
      </c>
      <c r="N132" s="4" t="s">
        <v>620</v>
      </c>
      <c r="O132" s="4" t="s">
        <v>640</v>
      </c>
      <c r="P132" s="4" t="s">
        <v>622</v>
      </c>
      <c r="Q132" s="4" t="s">
        <v>623</v>
      </c>
      <c r="R132" s="12" t="b">
        <v>0</v>
      </c>
      <c r="S132" s="4">
        <v>110</v>
      </c>
      <c r="T132" s="4">
        <v>100</v>
      </c>
      <c r="U132" s="4">
        <v>80</v>
      </c>
      <c r="V132" s="4">
        <v>80</v>
      </c>
      <c r="W132" s="4">
        <v>100</v>
      </c>
      <c r="X132" s="4">
        <v>100</v>
      </c>
      <c r="Y132" s="4">
        <v>1</v>
      </c>
      <c r="Z132" s="4">
        <v>1</v>
      </c>
      <c r="AA132" s="4">
        <v>1</v>
      </c>
      <c r="AB132" s="4">
        <v>5510</v>
      </c>
      <c r="AC132" s="4" t="s">
        <v>752</v>
      </c>
      <c r="AD132" s="4" t="s">
        <v>141</v>
      </c>
      <c r="AE132" s="4">
        <v>32</v>
      </c>
      <c r="AF132" s="4">
        <v>64</v>
      </c>
      <c r="AG132" s="4">
        <v>600</v>
      </c>
      <c r="AH132" s="4">
        <v>800</v>
      </c>
      <c r="AI132" s="4">
        <v>332</v>
      </c>
      <c r="AJ132" s="12" t="b">
        <v>0</v>
      </c>
      <c r="AK132" s="12" t="b">
        <v>0</v>
      </c>
      <c r="AL132" s="4" t="s">
        <v>642</v>
      </c>
      <c r="AM132" s="12" t="b">
        <v>0</v>
      </c>
      <c r="AN132" s="12" t="b">
        <v>0</v>
      </c>
      <c r="AO132" s="4">
        <v>300</v>
      </c>
      <c r="AP132" s="4">
        <v>1</v>
      </c>
      <c r="AQ132" s="4">
        <v>4</v>
      </c>
      <c r="AR132" s="4">
        <v>25</v>
      </c>
      <c r="AS132" s="4">
        <v>90</v>
      </c>
      <c r="AT132" s="4">
        <v>1</v>
      </c>
      <c r="AU132" s="12" t="b">
        <v>0</v>
      </c>
      <c r="AV132" s="12" t="b">
        <v>0</v>
      </c>
      <c r="AW132" s="4">
        <v>1</v>
      </c>
      <c r="AX132" s="12" t="b">
        <v>0</v>
      </c>
      <c r="AY132" s="12" t="b">
        <v>1</v>
      </c>
      <c r="AZ132" s="4">
        <v>100</v>
      </c>
      <c r="BA132" s="4">
        <v>50</v>
      </c>
      <c r="BB132" s="4">
        <v>510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2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 t="s">
        <v>141</v>
      </c>
      <c r="BQ132" s="4" t="s">
        <v>141</v>
      </c>
      <c r="BR132" s="4" t="s">
        <v>141</v>
      </c>
      <c r="BS132" s="4" t="s">
        <v>141</v>
      </c>
      <c r="BT132" s="4">
        <v>131</v>
      </c>
      <c r="BU132" s="4" t="b">
        <v>0</v>
      </c>
      <c r="BV132" s="4"/>
      <c r="BW132" s="1"/>
      <c r="BX132" s="3">
        <v>13</v>
      </c>
      <c r="BY132" s="1" t="s">
        <v>1092</v>
      </c>
      <c r="BZ132" s="1" t="s">
        <v>652</v>
      </c>
      <c r="CA132" s="1"/>
      <c r="CB132" s="1"/>
      <c r="CC132" s="1"/>
      <c r="CD132" s="1"/>
      <c r="CE132" s="1"/>
      <c r="CF132" s="1"/>
      <c r="CG132" s="9" t="b">
        <f t="shared" si="0"/>
        <v>1</v>
      </c>
      <c r="CH132" s="1" t="s">
        <v>653</v>
      </c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 t="s">
        <v>1093</v>
      </c>
      <c r="CW132" s="1" t="s">
        <v>1094</v>
      </c>
      <c r="CX132" s="1" t="s">
        <v>1095</v>
      </c>
      <c r="CY132" s="1" t="s">
        <v>1096</v>
      </c>
      <c r="CZ132" s="1" t="s">
        <v>1097</v>
      </c>
    </row>
    <row r="133" spans="1:104" x14ac:dyDescent="0.25">
      <c r="A133" s="4" t="s">
        <v>22</v>
      </c>
      <c r="B133" s="4" t="s">
        <v>208</v>
      </c>
      <c r="C133" s="4" t="s">
        <v>141</v>
      </c>
      <c r="D133" s="4" t="s">
        <v>141</v>
      </c>
      <c r="E133" s="4" t="s">
        <v>141</v>
      </c>
      <c r="F133" s="12" t="b">
        <v>1</v>
      </c>
      <c r="G133" s="4" t="s">
        <v>1098</v>
      </c>
      <c r="H133" s="4" t="s">
        <v>208</v>
      </c>
      <c r="I133" s="4">
        <v>41</v>
      </c>
      <c r="J133" s="1"/>
      <c r="K133" s="4" t="s">
        <v>618</v>
      </c>
      <c r="L133" s="4">
        <v>4</v>
      </c>
      <c r="M133" s="4" t="s">
        <v>660</v>
      </c>
      <c r="N133" s="4" t="s">
        <v>620</v>
      </c>
      <c r="O133" s="4" t="s">
        <v>667</v>
      </c>
      <c r="P133" s="4" t="s">
        <v>622</v>
      </c>
      <c r="Q133" s="4" t="s">
        <v>623</v>
      </c>
      <c r="R133" s="12" t="b">
        <v>0</v>
      </c>
      <c r="S133" s="4">
        <v>70</v>
      </c>
      <c r="T133" s="4">
        <v>100</v>
      </c>
      <c r="U133" s="4">
        <v>80</v>
      </c>
      <c r="V133" s="4">
        <v>80</v>
      </c>
      <c r="W133" s="4">
        <v>100</v>
      </c>
      <c r="X133" s="4">
        <v>100</v>
      </c>
      <c r="Y133" s="4">
        <v>1</v>
      </c>
      <c r="Z133" s="4">
        <v>1</v>
      </c>
      <c r="AA133" s="4">
        <v>1</v>
      </c>
      <c r="AB133" s="4">
        <v>5700</v>
      </c>
      <c r="AC133" s="4" t="s">
        <v>641</v>
      </c>
      <c r="AD133" s="4" t="s">
        <v>141</v>
      </c>
      <c r="AE133" s="4">
        <v>30</v>
      </c>
      <c r="AF133" s="4">
        <v>150</v>
      </c>
      <c r="AG133" s="4">
        <v>550</v>
      </c>
      <c r="AH133" s="4">
        <v>700</v>
      </c>
      <c r="AI133" s="4">
        <v>350</v>
      </c>
      <c r="AJ133" s="12" t="b">
        <v>0</v>
      </c>
      <c r="AK133" s="12" t="b">
        <v>0</v>
      </c>
      <c r="AL133" s="4" t="s">
        <v>642</v>
      </c>
      <c r="AM133" s="12" t="b">
        <v>0</v>
      </c>
      <c r="AN133" s="12" t="b">
        <v>0</v>
      </c>
      <c r="AO133" s="4">
        <v>225</v>
      </c>
      <c r="AP133" s="4">
        <v>1</v>
      </c>
      <c r="AQ133" s="4">
        <v>3</v>
      </c>
      <c r="AR133" s="4">
        <v>25</v>
      </c>
      <c r="AS133" s="4">
        <v>90</v>
      </c>
      <c r="AT133" s="4">
        <v>1</v>
      </c>
      <c r="AU133" s="12" t="b">
        <v>0</v>
      </c>
      <c r="AV133" s="12" t="b">
        <v>0</v>
      </c>
      <c r="AW133" s="4">
        <v>0</v>
      </c>
      <c r="AX133" s="12" t="b">
        <v>0</v>
      </c>
      <c r="AY133" s="12" t="b">
        <v>1</v>
      </c>
      <c r="AZ133" s="4">
        <v>100</v>
      </c>
      <c r="BA133" s="4">
        <v>50</v>
      </c>
      <c r="BB133" s="4">
        <v>490</v>
      </c>
      <c r="BC133" s="4">
        <v>0</v>
      </c>
      <c r="BD133" s="4">
        <v>0</v>
      </c>
      <c r="BE133" s="4">
        <v>2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1</v>
      </c>
      <c r="BM133" s="4">
        <v>0</v>
      </c>
      <c r="BN133" s="4">
        <v>0</v>
      </c>
      <c r="BO133" s="4">
        <v>0</v>
      </c>
      <c r="BP133" s="4" t="s">
        <v>141</v>
      </c>
      <c r="BQ133" s="4" t="s">
        <v>141</v>
      </c>
      <c r="BR133" s="4" t="s">
        <v>141</v>
      </c>
      <c r="BS133" s="4" t="s">
        <v>141</v>
      </c>
      <c r="BT133" s="4">
        <v>132</v>
      </c>
      <c r="BU133" s="4" t="b">
        <v>0</v>
      </c>
      <c r="BV133" s="4"/>
      <c r="BW133" s="1"/>
      <c r="BX133" s="1"/>
      <c r="BY133" s="1"/>
      <c r="BZ133" s="1"/>
      <c r="CA133" s="1" t="s">
        <v>1099</v>
      </c>
      <c r="CB133" s="3">
        <v>1.1000000000000001</v>
      </c>
      <c r="CC133" s="3">
        <v>1.3</v>
      </c>
      <c r="CD133" s="3">
        <v>1.6</v>
      </c>
      <c r="CE133" s="3">
        <v>2</v>
      </c>
      <c r="CF133" s="3">
        <v>2.5</v>
      </c>
      <c r="CG133" s="1">
        <f t="shared" si="0"/>
        <v>0</v>
      </c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</row>
    <row r="134" spans="1:104" x14ac:dyDescent="0.25">
      <c r="A134" s="4" t="s">
        <v>90</v>
      </c>
      <c r="B134" s="4" t="s">
        <v>281</v>
      </c>
      <c r="C134" s="4" t="s">
        <v>141</v>
      </c>
      <c r="D134" s="4" t="s">
        <v>141</v>
      </c>
      <c r="E134" s="4" t="s">
        <v>141</v>
      </c>
      <c r="F134" s="12" t="b">
        <v>1</v>
      </c>
      <c r="G134" s="4" t="s">
        <v>348</v>
      </c>
      <c r="H134" s="4" t="s">
        <v>281</v>
      </c>
      <c r="I134" s="4">
        <v>99</v>
      </c>
      <c r="J134" s="1"/>
      <c r="K134" s="4" t="s">
        <v>670</v>
      </c>
      <c r="L134" s="4">
        <v>9</v>
      </c>
      <c r="M134" s="4" t="s">
        <v>635</v>
      </c>
      <c r="N134" s="4" t="s">
        <v>619</v>
      </c>
      <c r="O134" s="4" t="s">
        <v>775</v>
      </c>
      <c r="P134" s="4" t="s">
        <v>622</v>
      </c>
      <c r="Q134" s="4" t="s">
        <v>623</v>
      </c>
      <c r="R134" s="12" t="b">
        <v>0</v>
      </c>
      <c r="S134" s="4">
        <v>100</v>
      </c>
      <c r="T134" s="4">
        <v>100</v>
      </c>
      <c r="U134" s="4">
        <v>100</v>
      </c>
      <c r="V134" s="4">
        <v>130</v>
      </c>
      <c r="W134" s="4">
        <v>100</v>
      </c>
      <c r="X134" s="4">
        <v>100</v>
      </c>
      <c r="Y134" s="4">
        <v>1</v>
      </c>
      <c r="Z134" s="4">
        <v>1</v>
      </c>
      <c r="AA134" s="4">
        <v>1</v>
      </c>
      <c r="AB134" s="4">
        <v>7050</v>
      </c>
      <c r="AC134" s="4" t="s">
        <v>624</v>
      </c>
      <c r="AD134" s="4" t="s">
        <v>141</v>
      </c>
      <c r="AE134" s="4">
        <v>100</v>
      </c>
      <c r="AF134" s="4">
        <v>200</v>
      </c>
      <c r="AG134" s="4">
        <v>1000</v>
      </c>
      <c r="AH134" s="4">
        <v>1200</v>
      </c>
      <c r="AI134" s="4">
        <v>600</v>
      </c>
      <c r="AJ134" s="12" t="b">
        <v>0</v>
      </c>
      <c r="AK134" s="12" t="b">
        <v>0</v>
      </c>
      <c r="AL134" s="4" t="s">
        <v>636</v>
      </c>
      <c r="AM134" s="12" t="b">
        <v>0</v>
      </c>
      <c r="AN134" s="12" t="b">
        <v>0</v>
      </c>
      <c r="AO134" s="4">
        <v>475</v>
      </c>
      <c r="AP134" s="4">
        <v>1</v>
      </c>
      <c r="AQ134" s="4">
        <v>7</v>
      </c>
      <c r="AR134" s="4">
        <v>25</v>
      </c>
      <c r="AS134" s="4">
        <v>90</v>
      </c>
      <c r="AT134" s="4">
        <v>1</v>
      </c>
      <c r="AU134" s="12" t="b">
        <v>0</v>
      </c>
      <c r="AV134" s="12" t="b">
        <v>1</v>
      </c>
      <c r="AW134" s="4">
        <v>5</v>
      </c>
      <c r="AX134" s="12" t="b">
        <v>1</v>
      </c>
      <c r="AY134" s="12" t="b">
        <v>1</v>
      </c>
      <c r="AZ134" s="4">
        <v>100</v>
      </c>
      <c r="BA134" s="4">
        <v>50</v>
      </c>
      <c r="BB134" s="4">
        <v>260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2</v>
      </c>
      <c r="BJ134" s="4">
        <v>3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 t="s">
        <v>141</v>
      </c>
      <c r="BQ134" s="4" t="s">
        <v>141</v>
      </c>
      <c r="BR134" s="4" t="s">
        <v>141</v>
      </c>
      <c r="BS134" s="4" t="s">
        <v>141</v>
      </c>
      <c r="BT134" s="4">
        <v>133</v>
      </c>
      <c r="BU134" s="4" t="b">
        <v>0</v>
      </c>
      <c r="BV134" s="4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>
        <f t="shared" si="0"/>
        <v>0</v>
      </c>
      <c r="CH134" s="1"/>
      <c r="CI134" s="1"/>
      <c r="CJ134" s="1" t="s">
        <v>1063</v>
      </c>
      <c r="CK134" s="1" t="s">
        <v>1064</v>
      </c>
      <c r="CL134" s="1" t="s">
        <v>1065</v>
      </c>
      <c r="CM134" s="1" t="s">
        <v>1100</v>
      </c>
      <c r="CN134" s="1" t="s">
        <v>1101</v>
      </c>
      <c r="CO134" s="1"/>
      <c r="CP134" s="1"/>
      <c r="CQ134" s="1"/>
      <c r="CR134" s="1"/>
      <c r="CS134" s="1"/>
      <c r="CT134" s="1"/>
      <c r="CU134" s="1"/>
      <c r="CV134" s="1" t="s">
        <v>1102</v>
      </c>
      <c r="CW134" s="1" t="s">
        <v>1103</v>
      </c>
      <c r="CX134" s="1" t="s">
        <v>1104</v>
      </c>
      <c r="CY134" s="1" t="s">
        <v>1105</v>
      </c>
      <c r="CZ134" s="1" t="s">
        <v>1106</v>
      </c>
    </row>
    <row r="135" spans="1:104" x14ac:dyDescent="0.25">
      <c r="A135" s="4" t="s">
        <v>97</v>
      </c>
      <c r="B135" s="4" t="s">
        <v>289</v>
      </c>
      <c r="C135" s="4" t="s">
        <v>141</v>
      </c>
      <c r="D135" s="4" t="s">
        <v>141</v>
      </c>
      <c r="E135" s="4" t="s">
        <v>141</v>
      </c>
      <c r="F135" s="12" t="b">
        <v>1</v>
      </c>
      <c r="G135" s="4" t="s">
        <v>394</v>
      </c>
      <c r="H135" s="4" t="s">
        <v>289</v>
      </c>
      <c r="I135" s="4">
        <v>106</v>
      </c>
      <c r="J135" s="4" t="s">
        <v>638</v>
      </c>
      <c r="K135" s="4" t="s">
        <v>670</v>
      </c>
      <c r="L135" s="4">
        <v>9</v>
      </c>
      <c r="M135" s="4" t="s">
        <v>762</v>
      </c>
      <c r="N135" s="4" t="s">
        <v>687</v>
      </c>
      <c r="O135" s="4" t="s">
        <v>621</v>
      </c>
      <c r="P135" s="4" t="s">
        <v>622</v>
      </c>
      <c r="Q135" s="4" t="s">
        <v>623</v>
      </c>
      <c r="R135" s="12" t="b">
        <v>0</v>
      </c>
      <c r="S135" s="4">
        <v>100</v>
      </c>
      <c r="T135" s="4">
        <v>100</v>
      </c>
      <c r="U135" s="4">
        <v>130</v>
      </c>
      <c r="V135" s="4">
        <v>100</v>
      </c>
      <c r="W135" s="4">
        <v>100</v>
      </c>
      <c r="X135" s="4">
        <v>100</v>
      </c>
      <c r="Y135" s="4">
        <v>1</v>
      </c>
      <c r="Z135" s="4">
        <v>1</v>
      </c>
      <c r="AA135" s="4">
        <v>1</v>
      </c>
      <c r="AB135" s="4">
        <v>8320</v>
      </c>
      <c r="AC135" s="4" t="s">
        <v>624</v>
      </c>
      <c r="AD135" s="4" t="s">
        <v>141</v>
      </c>
      <c r="AE135" s="4">
        <v>100</v>
      </c>
      <c r="AF135" s="4">
        <v>185</v>
      </c>
      <c r="AG135" s="4">
        <v>900</v>
      </c>
      <c r="AH135" s="4">
        <v>1200</v>
      </c>
      <c r="AI135" s="4">
        <v>250</v>
      </c>
      <c r="AJ135" s="12" t="b">
        <v>0</v>
      </c>
      <c r="AK135" s="12" t="b">
        <v>0</v>
      </c>
      <c r="AL135" s="4" t="s">
        <v>636</v>
      </c>
      <c r="AM135" s="12" t="b">
        <v>0</v>
      </c>
      <c r="AN135" s="12" t="b">
        <v>0</v>
      </c>
      <c r="AO135" s="4">
        <v>475</v>
      </c>
      <c r="AP135" s="4">
        <v>1</v>
      </c>
      <c r="AQ135" s="4">
        <v>7</v>
      </c>
      <c r="AR135" s="4">
        <v>25</v>
      </c>
      <c r="AS135" s="4">
        <v>90</v>
      </c>
      <c r="AT135" s="4">
        <v>1</v>
      </c>
      <c r="AU135" s="12" t="b">
        <v>0</v>
      </c>
      <c r="AV135" s="12" t="b">
        <v>0</v>
      </c>
      <c r="AW135" s="4">
        <v>5</v>
      </c>
      <c r="AX135" s="12" t="b">
        <v>1</v>
      </c>
      <c r="AY135" s="12" t="b">
        <v>1</v>
      </c>
      <c r="AZ135" s="4">
        <v>100</v>
      </c>
      <c r="BA135" s="4">
        <v>50</v>
      </c>
      <c r="BB135" s="4">
        <v>140</v>
      </c>
      <c r="BC135" s="4">
        <v>0</v>
      </c>
      <c r="BD135" s="4">
        <v>0</v>
      </c>
      <c r="BE135" s="4">
        <v>0</v>
      </c>
      <c r="BF135" s="4">
        <v>4</v>
      </c>
      <c r="BG135" s="4">
        <v>2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3</v>
      </c>
      <c r="BO135" s="4">
        <v>0</v>
      </c>
      <c r="BP135" s="4" t="s">
        <v>1107</v>
      </c>
      <c r="BQ135" s="4" t="s">
        <v>141</v>
      </c>
      <c r="BR135" s="4" t="s">
        <v>141</v>
      </c>
      <c r="BS135" s="4" t="s">
        <v>141</v>
      </c>
      <c r="BT135" s="4">
        <v>134</v>
      </c>
      <c r="BU135" s="4" t="b">
        <v>1</v>
      </c>
      <c r="BV135" s="4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f t="shared" si="0"/>
        <v>0</v>
      </c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 t="s">
        <v>1108</v>
      </c>
      <c r="CW135" s="1" t="s">
        <v>1109</v>
      </c>
      <c r="CX135" s="1" t="s">
        <v>1110</v>
      </c>
      <c r="CY135" s="1" t="s">
        <v>1111</v>
      </c>
      <c r="CZ135" s="1" t="s">
        <v>1112</v>
      </c>
    </row>
    <row r="136" spans="1:104" x14ac:dyDescent="0.25">
      <c r="A136" s="4" t="s">
        <v>23</v>
      </c>
      <c r="B136" s="4" t="s">
        <v>179</v>
      </c>
      <c r="C136" s="4" t="s">
        <v>141</v>
      </c>
      <c r="D136" s="4" t="s">
        <v>141</v>
      </c>
      <c r="E136" s="4" t="s">
        <v>141</v>
      </c>
      <c r="F136" s="12" t="b">
        <v>1</v>
      </c>
      <c r="G136" s="4" t="s">
        <v>1113</v>
      </c>
      <c r="H136" s="4" t="s">
        <v>179</v>
      </c>
      <c r="I136" s="4">
        <v>18</v>
      </c>
      <c r="J136" s="1"/>
      <c r="K136" s="4" t="s">
        <v>639</v>
      </c>
      <c r="L136" s="4">
        <v>1</v>
      </c>
      <c r="M136" s="4" t="s">
        <v>666</v>
      </c>
      <c r="N136" s="4" t="s">
        <v>620</v>
      </c>
      <c r="O136" s="4" t="s">
        <v>640</v>
      </c>
      <c r="P136" s="4" t="s">
        <v>622</v>
      </c>
      <c r="Q136" s="4" t="s">
        <v>623</v>
      </c>
      <c r="R136" s="12" t="b">
        <v>0</v>
      </c>
      <c r="S136" s="4">
        <v>70</v>
      </c>
      <c r="T136" s="4">
        <v>100</v>
      </c>
      <c r="U136" s="4">
        <v>70</v>
      </c>
      <c r="V136" s="4">
        <v>75</v>
      </c>
      <c r="W136" s="4">
        <v>100</v>
      </c>
      <c r="X136" s="4">
        <v>100</v>
      </c>
      <c r="Y136" s="4">
        <v>1.7</v>
      </c>
      <c r="Z136" s="4">
        <v>1.3</v>
      </c>
      <c r="AA136" s="4">
        <v>1</v>
      </c>
      <c r="AB136" s="4">
        <v>1420</v>
      </c>
      <c r="AC136" s="4" t="s">
        <v>641</v>
      </c>
      <c r="AD136" s="4" t="s">
        <v>141</v>
      </c>
      <c r="AE136" s="4">
        <v>20</v>
      </c>
      <c r="AF136" s="4">
        <v>40</v>
      </c>
      <c r="AG136" s="4">
        <v>300</v>
      </c>
      <c r="AH136" s="4">
        <v>450</v>
      </c>
      <c r="AI136" s="4">
        <v>170</v>
      </c>
      <c r="AJ136" s="12" t="b">
        <v>0</v>
      </c>
      <c r="AK136" s="12" t="b">
        <v>0</v>
      </c>
      <c r="AL136" s="4" t="s">
        <v>642</v>
      </c>
      <c r="AM136" s="12" t="b">
        <v>0</v>
      </c>
      <c r="AN136" s="12" t="b">
        <v>0</v>
      </c>
      <c r="AO136" s="4">
        <v>150</v>
      </c>
      <c r="AP136" s="4">
        <v>1</v>
      </c>
      <c r="AQ136" s="4">
        <v>2</v>
      </c>
      <c r="AR136" s="4">
        <v>25</v>
      </c>
      <c r="AS136" s="4">
        <v>90</v>
      </c>
      <c r="AT136" s="4">
        <v>1</v>
      </c>
      <c r="AU136" s="12" t="b">
        <v>1</v>
      </c>
      <c r="AV136" s="12" t="b">
        <v>0</v>
      </c>
      <c r="AW136" s="4">
        <v>0</v>
      </c>
      <c r="AX136" s="12" t="b">
        <v>0</v>
      </c>
      <c r="AY136" s="12" t="b">
        <v>1</v>
      </c>
      <c r="AZ136" s="4">
        <v>100</v>
      </c>
      <c r="BA136" s="4">
        <v>50</v>
      </c>
      <c r="BB136" s="4">
        <v>1455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1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1</v>
      </c>
      <c r="BP136" s="4" t="s">
        <v>141</v>
      </c>
      <c r="BQ136" s="4" t="s">
        <v>141</v>
      </c>
      <c r="BR136" s="4" t="s">
        <v>141</v>
      </c>
      <c r="BS136" s="4" t="s">
        <v>141</v>
      </c>
      <c r="BT136" s="4">
        <v>135</v>
      </c>
      <c r="BU136" s="4" t="b">
        <v>0</v>
      </c>
      <c r="BV136" s="4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>
        <f t="shared" si="0"/>
        <v>0</v>
      </c>
      <c r="CH136" s="1"/>
      <c r="CI136" s="1" t="s">
        <v>754</v>
      </c>
      <c r="CJ136" s="1" t="s">
        <v>817</v>
      </c>
      <c r="CK136" s="1" t="s">
        <v>818</v>
      </c>
      <c r="CL136" s="1" t="s">
        <v>819</v>
      </c>
      <c r="CM136" s="1" t="s">
        <v>820</v>
      </c>
      <c r="CN136" s="1" t="s">
        <v>821</v>
      </c>
      <c r="CO136" s="1"/>
      <c r="CP136" s="1"/>
      <c r="CQ136" s="1"/>
      <c r="CR136" s="1"/>
      <c r="CS136" s="1"/>
      <c r="CT136" s="1"/>
      <c r="CU136" s="1" t="s">
        <v>1052</v>
      </c>
      <c r="CV136" s="1" t="s">
        <v>727</v>
      </c>
      <c r="CW136" s="1" t="s">
        <v>728</v>
      </c>
      <c r="CX136" s="1" t="s">
        <v>729</v>
      </c>
      <c r="CY136" s="1" t="s">
        <v>730</v>
      </c>
      <c r="CZ136" s="1" t="s">
        <v>731</v>
      </c>
    </row>
    <row r="137" spans="1:104" x14ac:dyDescent="0.25">
      <c r="A137" s="4" t="s">
        <v>32</v>
      </c>
      <c r="B137" s="4" t="s">
        <v>210</v>
      </c>
      <c r="C137" s="4" t="s">
        <v>141</v>
      </c>
      <c r="D137" s="4" t="s">
        <v>141</v>
      </c>
      <c r="E137" s="4" t="s">
        <v>141</v>
      </c>
      <c r="F137" s="12" t="b">
        <v>1</v>
      </c>
      <c r="G137" s="4" t="s">
        <v>362</v>
      </c>
      <c r="H137" s="4" t="s">
        <v>210</v>
      </c>
      <c r="I137" s="4">
        <v>43</v>
      </c>
      <c r="J137" s="1"/>
      <c r="K137" s="4" t="s">
        <v>618</v>
      </c>
      <c r="L137" s="4">
        <v>4</v>
      </c>
      <c r="M137" s="4" t="s">
        <v>619</v>
      </c>
      <c r="N137" s="4" t="s">
        <v>620</v>
      </c>
      <c r="O137" s="4" t="s">
        <v>763</v>
      </c>
      <c r="P137" s="4" t="s">
        <v>622</v>
      </c>
      <c r="Q137" s="4" t="s">
        <v>623</v>
      </c>
      <c r="R137" s="12" t="b">
        <v>0</v>
      </c>
      <c r="S137" s="4">
        <v>100</v>
      </c>
      <c r="T137" s="4">
        <v>100</v>
      </c>
      <c r="U137" s="4">
        <v>70</v>
      </c>
      <c r="V137" s="4">
        <v>95</v>
      </c>
      <c r="W137" s="4">
        <v>100</v>
      </c>
      <c r="X137" s="4">
        <v>100</v>
      </c>
      <c r="Y137" s="4">
        <v>1</v>
      </c>
      <c r="Z137" s="4">
        <v>1</v>
      </c>
      <c r="AA137" s="4">
        <v>1</v>
      </c>
      <c r="AB137" s="4">
        <v>4690</v>
      </c>
      <c r="AC137" s="4" t="s">
        <v>713</v>
      </c>
      <c r="AD137" s="4" t="s">
        <v>141</v>
      </c>
      <c r="AE137" s="4">
        <v>100</v>
      </c>
      <c r="AF137" s="4">
        <v>150</v>
      </c>
      <c r="AG137" s="4">
        <v>450</v>
      </c>
      <c r="AH137" s="4">
        <v>600</v>
      </c>
      <c r="AI137" s="4">
        <v>300</v>
      </c>
      <c r="AJ137" s="12" t="b">
        <v>0</v>
      </c>
      <c r="AK137" s="12" t="b">
        <v>0</v>
      </c>
      <c r="AL137" s="4" t="s">
        <v>642</v>
      </c>
      <c r="AM137" s="12" t="b">
        <v>0</v>
      </c>
      <c r="AN137" s="12" t="b">
        <v>0</v>
      </c>
      <c r="AO137" s="4">
        <v>300</v>
      </c>
      <c r="AP137" s="4">
        <v>1</v>
      </c>
      <c r="AQ137" s="4">
        <v>4</v>
      </c>
      <c r="AR137" s="4">
        <v>25</v>
      </c>
      <c r="AS137" s="4">
        <v>90</v>
      </c>
      <c r="AT137" s="4">
        <v>1</v>
      </c>
      <c r="AU137" s="12" t="b">
        <v>0</v>
      </c>
      <c r="AV137" s="12" t="b">
        <v>0</v>
      </c>
      <c r="AW137" s="4">
        <v>0</v>
      </c>
      <c r="AX137" s="12" t="b">
        <v>0</v>
      </c>
      <c r="AY137" s="12" t="b">
        <v>1</v>
      </c>
      <c r="AZ137" s="4">
        <v>100</v>
      </c>
      <c r="BA137" s="4">
        <v>50</v>
      </c>
      <c r="BB137" s="4">
        <v>895</v>
      </c>
      <c r="BC137" s="4">
        <v>0</v>
      </c>
      <c r="BD137" s="4">
        <v>1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2</v>
      </c>
      <c r="BK137" s="4">
        <v>1</v>
      </c>
      <c r="BL137" s="4">
        <v>0</v>
      </c>
      <c r="BM137" s="4">
        <v>0</v>
      </c>
      <c r="BN137" s="4">
        <v>1</v>
      </c>
      <c r="BO137" s="4">
        <v>0</v>
      </c>
      <c r="BP137" s="4" t="s">
        <v>141</v>
      </c>
      <c r="BQ137" s="4" t="s">
        <v>141</v>
      </c>
      <c r="BR137" s="4" t="s">
        <v>141</v>
      </c>
      <c r="BS137" s="4" t="s">
        <v>141</v>
      </c>
      <c r="BT137" s="4">
        <v>136</v>
      </c>
      <c r="BU137" s="4" t="b">
        <v>0</v>
      </c>
      <c r="BV137" s="4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>
        <f t="shared" si="0"/>
        <v>0</v>
      </c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 t="s">
        <v>1114</v>
      </c>
      <c r="CV137" s="1" t="s">
        <v>727</v>
      </c>
      <c r="CW137" s="1" t="s">
        <v>728</v>
      </c>
      <c r="CX137" s="1" t="s">
        <v>729</v>
      </c>
      <c r="CY137" s="1" t="s">
        <v>730</v>
      </c>
      <c r="CZ137" s="1" t="s">
        <v>731</v>
      </c>
    </row>
    <row r="138" spans="1:104" x14ac:dyDescent="0.25">
      <c r="A138" s="4" t="s">
        <v>41</v>
      </c>
      <c r="B138" s="4" t="s">
        <v>242</v>
      </c>
      <c r="C138" s="4" t="s">
        <v>141</v>
      </c>
      <c r="D138" s="4" t="s">
        <v>141</v>
      </c>
      <c r="E138" s="4" t="s">
        <v>141</v>
      </c>
      <c r="F138" s="12" t="b">
        <v>1</v>
      </c>
      <c r="G138" s="4" t="s">
        <v>351</v>
      </c>
      <c r="H138" s="4" t="s">
        <v>242</v>
      </c>
      <c r="I138" s="4">
        <v>70</v>
      </c>
      <c r="J138" s="1"/>
      <c r="K138" s="4" t="s">
        <v>639</v>
      </c>
      <c r="L138" s="4">
        <v>1</v>
      </c>
      <c r="M138" s="4" t="s">
        <v>634</v>
      </c>
      <c r="N138" s="4" t="s">
        <v>620</v>
      </c>
      <c r="O138" s="4" t="s">
        <v>621</v>
      </c>
      <c r="P138" s="4" t="s">
        <v>622</v>
      </c>
      <c r="Q138" s="4" t="s">
        <v>623</v>
      </c>
      <c r="R138" s="12" t="b">
        <v>0</v>
      </c>
      <c r="S138" s="4">
        <v>60</v>
      </c>
      <c r="T138" s="4">
        <v>100</v>
      </c>
      <c r="U138" s="4">
        <v>70</v>
      </c>
      <c r="V138" s="4">
        <v>80</v>
      </c>
      <c r="W138" s="4">
        <v>100</v>
      </c>
      <c r="X138" s="4">
        <v>100</v>
      </c>
      <c r="Y138" s="4">
        <v>1.3</v>
      </c>
      <c r="Z138" s="4">
        <v>1.1000000000000001</v>
      </c>
      <c r="AA138" s="4">
        <v>1</v>
      </c>
      <c r="AB138" s="4">
        <v>2500</v>
      </c>
      <c r="AC138" s="4" t="s">
        <v>641</v>
      </c>
      <c r="AD138" s="4" t="s">
        <v>141</v>
      </c>
      <c r="AE138" s="4">
        <v>65</v>
      </c>
      <c r="AF138" s="4">
        <v>98</v>
      </c>
      <c r="AG138" s="4">
        <v>250</v>
      </c>
      <c r="AH138" s="4">
        <v>375</v>
      </c>
      <c r="AI138" s="4">
        <v>140</v>
      </c>
      <c r="AJ138" s="12" t="b">
        <v>0</v>
      </c>
      <c r="AK138" s="12" t="b">
        <v>0</v>
      </c>
      <c r="AL138" s="4" t="s">
        <v>642</v>
      </c>
      <c r="AM138" s="12" t="b">
        <v>0</v>
      </c>
      <c r="AN138" s="12" t="b">
        <v>0</v>
      </c>
      <c r="AO138" s="4">
        <v>150</v>
      </c>
      <c r="AP138" s="4">
        <v>1</v>
      </c>
      <c r="AQ138" s="4">
        <v>2</v>
      </c>
      <c r="AR138" s="4">
        <v>25</v>
      </c>
      <c r="AS138" s="4">
        <v>90</v>
      </c>
      <c r="AT138" s="4">
        <v>1</v>
      </c>
      <c r="AU138" s="12" t="b">
        <v>1</v>
      </c>
      <c r="AV138" s="12" t="b">
        <v>0</v>
      </c>
      <c r="AW138" s="4">
        <v>0</v>
      </c>
      <c r="AX138" s="12" t="b">
        <v>0</v>
      </c>
      <c r="AY138" s="12" t="b">
        <v>1</v>
      </c>
      <c r="AZ138" s="4">
        <v>100</v>
      </c>
      <c r="BA138" s="4">
        <v>50</v>
      </c>
      <c r="BB138" s="4">
        <v>1405</v>
      </c>
      <c r="BC138" s="4">
        <v>1</v>
      </c>
      <c r="BD138" s="4">
        <v>0</v>
      </c>
      <c r="BE138" s="4">
        <v>0</v>
      </c>
      <c r="BF138" s="4">
        <v>0</v>
      </c>
      <c r="BG138" s="4">
        <v>1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1</v>
      </c>
      <c r="BO138" s="4">
        <v>1</v>
      </c>
      <c r="BP138" s="4" t="s">
        <v>141</v>
      </c>
      <c r="BQ138" s="4" t="s">
        <v>141</v>
      </c>
      <c r="BR138" s="4" t="s">
        <v>141</v>
      </c>
      <c r="BS138" s="4" t="s">
        <v>141</v>
      </c>
      <c r="BT138" s="4">
        <v>137</v>
      </c>
      <c r="BU138" s="4" t="b">
        <v>0</v>
      </c>
      <c r="BV138" s="4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>
        <f t="shared" si="0"/>
        <v>0</v>
      </c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 t="s">
        <v>1115</v>
      </c>
      <c r="CW138" s="1" t="s">
        <v>1116</v>
      </c>
      <c r="CX138" s="1" t="s">
        <v>1117</v>
      </c>
      <c r="CY138" s="1" t="s">
        <v>1118</v>
      </c>
      <c r="CZ138" s="1" t="s">
        <v>1119</v>
      </c>
    </row>
    <row r="139" spans="1:104" x14ac:dyDescent="0.25">
      <c r="A139" s="4" t="s">
        <v>113</v>
      </c>
      <c r="B139" s="4" t="s">
        <v>167</v>
      </c>
      <c r="C139" s="4" t="s">
        <v>141</v>
      </c>
      <c r="D139" s="4" t="s">
        <v>141</v>
      </c>
      <c r="E139" s="4" t="s">
        <v>141</v>
      </c>
      <c r="F139" s="12" t="b">
        <v>1</v>
      </c>
      <c r="G139" s="4" t="s">
        <v>365</v>
      </c>
      <c r="H139" s="4" t="s">
        <v>167</v>
      </c>
      <c r="I139" s="4">
        <v>9</v>
      </c>
      <c r="J139" s="1"/>
      <c r="K139" s="4" t="s">
        <v>650</v>
      </c>
      <c r="L139" s="4">
        <v>2</v>
      </c>
      <c r="M139" s="4" t="s">
        <v>634</v>
      </c>
      <c r="N139" s="4" t="s">
        <v>620</v>
      </c>
      <c r="O139" s="4" t="s">
        <v>640</v>
      </c>
      <c r="P139" s="4" t="s">
        <v>622</v>
      </c>
      <c r="Q139" s="4" t="s">
        <v>623</v>
      </c>
      <c r="R139" s="12" t="b">
        <v>0</v>
      </c>
      <c r="S139" s="4">
        <v>75</v>
      </c>
      <c r="T139" s="4">
        <v>100</v>
      </c>
      <c r="U139" s="4">
        <v>70</v>
      </c>
      <c r="V139" s="4">
        <v>75</v>
      </c>
      <c r="W139" s="4">
        <v>100</v>
      </c>
      <c r="X139" s="4">
        <v>100</v>
      </c>
      <c r="Y139" s="4">
        <v>1.3</v>
      </c>
      <c r="Z139" s="4">
        <v>1.1000000000000001</v>
      </c>
      <c r="AA139" s="4">
        <v>1</v>
      </c>
      <c r="AB139" s="4">
        <v>2950</v>
      </c>
      <c r="AC139" s="4" t="s">
        <v>641</v>
      </c>
      <c r="AD139" s="4" t="s">
        <v>141</v>
      </c>
      <c r="AE139" s="4">
        <v>70</v>
      </c>
      <c r="AF139" s="4">
        <v>100</v>
      </c>
      <c r="AG139" s="4">
        <v>400</v>
      </c>
      <c r="AH139" s="4">
        <v>550</v>
      </c>
      <c r="AI139" s="4">
        <v>-1</v>
      </c>
      <c r="AJ139" s="12" t="b">
        <v>0</v>
      </c>
      <c r="AK139" s="12" t="b">
        <v>0</v>
      </c>
      <c r="AL139" s="4" t="s">
        <v>642</v>
      </c>
      <c r="AM139" s="12" t="b">
        <v>0</v>
      </c>
      <c r="AN139" s="12" t="b">
        <v>0</v>
      </c>
      <c r="AO139" s="4">
        <v>225</v>
      </c>
      <c r="AP139" s="4">
        <v>1</v>
      </c>
      <c r="AQ139" s="4">
        <v>3</v>
      </c>
      <c r="AR139" s="4">
        <v>25</v>
      </c>
      <c r="AS139" s="4">
        <v>90</v>
      </c>
      <c r="AT139" s="4">
        <v>1</v>
      </c>
      <c r="AU139" s="12" t="b">
        <v>0</v>
      </c>
      <c r="AV139" s="12" t="b">
        <v>0</v>
      </c>
      <c r="AW139" s="4">
        <v>0</v>
      </c>
      <c r="AX139" s="12" t="b">
        <v>0</v>
      </c>
      <c r="AY139" s="12" t="b">
        <v>1</v>
      </c>
      <c r="AZ139" s="4">
        <v>100</v>
      </c>
      <c r="BA139" s="4">
        <v>50</v>
      </c>
      <c r="BB139" s="4">
        <v>1155</v>
      </c>
      <c r="BC139" s="4">
        <v>1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 t="s">
        <v>141</v>
      </c>
      <c r="BQ139" s="4" t="s">
        <v>141</v>
      </c>
      <c r="BR139" s="4" t="s">
        <v>141</v>
      </c>
      <c r="BS139" s="4" t="s">
        <v>141</v>
      </c>
      <c r="BT139" s="4">
        <v>138</v>
      </c>
      <c r="BU139" s="4" t="b">
        <v>0</v>
      </c>
      <c r="BV139" s="4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>
        <f t="shared" si="0"/>
        <v>0</v>
      </c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 t="s">
        <v>950</v>
      </c>
      <c r="CV139" s="1" t="s">
        <v>727</v>
      </c>
      <c r="CW139" s="1" t="s">
        <v>728</v>
      </c>
      <c r="CX139" s="1" t="s">
        <v>729</v>
      </c>
      <c r="CY139" s="1" t="s">
        <v>730</v>
      </c>
      <c r="CZ139" s="1" t="s">
        <v>731</v>
      </c>
    </row>
    <row r="140" spans="1:104" ht="12.75" x14ac:dyDescent="0.2">
      <c r="A140" s="10" t="s">
        <v>499</v>
      </c>
      <c r="B140" s="10" t="s">
        <v>1120</v>
      </c>
      <c r="C140" s="10" t="s">
        <v>1121</v>
      </c>
      <c r="D140" s="10" t="s">
        <v>1122</v>
      </c>
      <c r="E140" s="10" t="s">
        <v>1123</v>
      </c>
      <c r="F140" s="13" t="b">
        <v>1</v>
      </c>
      <c r="G140" s="10" t="s">
        <v>815</v>
      </c>
      <c r="H140" s="10" t="s">
        <v>1120</v>
      </c>
      <c r="I140" s="11">
        <v>-1</v>
      </c>
      <c r="J140" s="1"/>
      <c r="K140" s="10" t="s">
        <v>761</v>
      </c>
      <c r="L140" s="11">
        <v>3</v>
      </c>
      <c r="M140" s="10" t="s">
        <v>666</v>
      </c>
      <c r="N140" s="10" t="s">
        <v>620</v>
      </c>
      <c r="O140" s="10" t="s">
        <v>640</v>
      </c>
      <c r="P140" s="10" t="s">
        <v>622</v>
      </c>
      <c r="Q140" s="10" t="s">
        <v>623</v>
      </c>
      <c r="R140" s="13" t="b">
        <v>0</v>
      </c>
      <c r="S140" s="11">
        <v>90</v>
      </c>
      <c r="T140" s="11">
        <v>90</v>
      </c>
      <c r="U140" s="11">
        <v>90</v>
      </c>
      <c r="V140" s="11">
        <v>90</v>
      </c>
      <c r="W140" s="11">
        <v>100</v>
      </c>
      <c r="X140" s="11">
        <v>100</v>
      </c>
      <c r="Y140" s="11">
        <v>0.4</v>
      </c>
      <c r="Z140" s="11">
        <v>0.7</v>
      </c>
      <c r="AA140" s="11">
        <v>10</v>
      </c>
      <c r="AB140" s="11">
        <v>3040</v>
      </c>
      <c r="AC140" s="10" t="s">
        <v>713</v>
      </c>
      <c r="AD140" s="10" t="s">
        <v>141</v>
      </c>
      <c r="AE140" s="11">
        <v>62</v>
      </c>
      <c r="AF140" s="11">
        <v>62</v>
      </c>
      <c r="AG140" s="11">
        <v>460</v>
      </c>
      <c r="AH140" s="11">
        <v>900</v>
      </c>
      <c r="AI140" s="11">
        <v>261</v>
      </c>
      <c r="AJ140" s="13" t="b">
        <v>1</v>
      </c>
      <c r="AK140" s="13" t="b">
        <v>0</v>
      </c>
      <c r="AL140" s="10" t="s">
        <v>1124</v>
      </c>
      <c r="AM140" s="13" t="b">
        <v>0</v>
      </c>
      <c r="AN140" s="13" t="b">
        <v>0</v>
      </c>
      <c r="AO140" s="11">
        <v>225</v>
      </c>
      <c r="AP140" s="11">
        <v>1</v>
      </c>
      <c r="AQ140" s="11">
        <v>3</v>
      </c>
      <c r="AR140" s="11">
        <v>25</v>
      </c>
      <c r="AS140" s="11">
        <v>90</v>
      </c>
      <c r="AT140" s="11">
        <v>1</v>
      </c>
      <c r="AU140" s="13" t="b">
        <v>0</v>
      </c>
      <c r="AV140" s="13" t="b">
        <v>0</v>
      </c>
      <c r="AW140" s="11">
        <v>9</v>
      </c>
      <c r="AX140" s="13" t="b">
        <v>0</v>
      </c>
      <c r="AY140" s="13" t="b">
        <v>1</v>
      </c>
      <c r="AZ140" s="11">
        <v>100</v>
      </c>
      <c r="BA140" s="11">
        <v>50</v>
      </c>
      <c r="BB140" s="11">
        <v>890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1</v>
      </c>
      <c r="BP140" s="10" t="s">
        <v>141</v>
      </c>
      <c r="BQ140" s="10" t="s">
        <v>141</v>
      </c>
      <c r="BR140" s="10" t="s">
        <v>141</v>
      </c>
      <c r="BS140" s="10" t="s">
        <v>141</v>
      </c>
      <c r="BT140" s="11">
        <v>202</v>
      </c>
      <c r="BU140" s="13" t="b">
        <v>0</v>
      </c>
      <c r="BV140" s="1" t="e">
        <f t="shared" ref="BV140:BV277" ca="1" si="1">_xludf.XLOOKUP(MID($A140,7,50),$A$2:$A$139,$BV$2:$BV$139,,0,1)</f>
        <v>#NAME?</v>
      </c>
      <c r="BW140" s="1"/>
      <c r="BX140" s="3">
        <v>7</v>
      </c>
      <c r="BY140" s="1" t="s">
        <v>816</v>
      </c>
      <c r="BZ140" s="1" t="s">
        <v>652</v>
      </c>
      <c r="CA140" s="1"/>
      <c r="CB140" s="1"/>
      <c r="CC140" s="1"/>
      <c r="CD140" s="1"/>
      <c r="CE140" s="1"/>
      <c r="CF140" s="1"/>
      <c r="CG140" s="9" t="b">
        <v>1</v>
      </c>
      <c r="CH140" s="1" t="s">
        <v>653</v>
      </c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 t="s">
        <v>817</v>
      </c>
      <c r="CW140" s="1" t="s">
        <v>818</v>
      </c>
      <c r="CX140" s="1" t="s">
        <v>819</v>
      </c>
      <c r="CY140" s="1" t="s">
        <v>820</v>
      </c>
      <c r="CZ140" s="1" t="s">
        <v>821</v>
      </c>
    </row>
    <row r="141" spans="1:104" ht="12.75" x14ac:dyDescent="0.2">
      <c r="A141" s="10" t="s">
        <v>142</v>
      </c>
      <c r="B141" s="10" t="s">
        <v>1125</v>
      </c>
      <c r="C141" s="10" t="s">
        <v>1126</v>
      </c>
      <c r="D141" s="10" t="s">
        <v>1127</v>
      </c>
      <c r="E141" s="10" t="s">
        <v>1128</v>
      </c>
      <c r="F141" s="13" t="b">
        <v>1</v>
      </c>
      <c r="G141" s="10" t="s">
        <v>387</v>
      </c>
      <c r="H141" s="10" t="s">
        <v>1125</v>
      </c>
      <c r="I141" s="11">
        <v>-1</v>
      </c>
      <c r="J141" s="1"/>
      <c r="K141" s="10" t="s">
        <v>761</v>
      </c>
      <c r="L141" s="11">
        <v>6</v>
      </c>
      <c r="M141" s="10" t="s">
        <v>634</v>
      </c>
      <c r="N141" s="10" t="s">
        <v>620</v>
      </c>
      <c r="O141" s="10" t="s">
        <v>640</v>
      </c>
      <c r="P141" s="10" t="s">
        <v>622</v>
      </c>
      <c r="Q141" s="10" t="s">
        <v>623</v>
      </c>
      <c r="R141" s="13" t="b">
        <v>0</v>
      </c>
      <c r="S141" s="11">
        <v>100</v>
      </c>
      <c r="T141" s="11">
        <v>70</v>
      </c>
      <c r="U141" s="11">
        <v>115</v>
      </c>
      <c r="V141" s="11">
        <v>100</v>
      </c>
      <c r="W141" s="11">
        <v>110</v>
      </c>
      <c r="X141" s="11">
        <v>100</v>
      </c>
      <c r="Y141" s="11">
        <v>0.2</v>
      </c>
      <c r="Z141" s="11">
        <v>0.7</v>
      </c>
      <c r="AA141" s="11">
        <v>10</v>
      </c>
      <c r="AB141" s="11">
        <v>3170</v>
      </c>
      <c r="AC141" s="10" t="s">
        <v>1129</v>
      </c>
      <c r="AD141" s="10" t="s">
        <v>141</v>
      </c>
      <c r="AE141" s="11">
        <v>80</v>
      </c>
      <c r="AF141" s="11">
        <v>130</v>
      </c>
      <c r="AG141" s="11">
        <v>700</v>
      </c>
      <c r="AH141" s="11">
        <v>1000</v>
      </c>
      <c r="AI141" s="11">
        <v>415</v>
      </c>
      <c r="AJ141" s="13" t="b">
        <v>1</v>
      </c>
      <c r="AK141" s="13" t="b">
        <v>0</v>
      </c>
      <c r="AL141" s="10" t="s">
        <v>1124</v>
      </c>
      <c r="AM141" s="13" t="b">
        <v>0</v>
      </c>
      <c r="AN141" s="13" t="b">
        <v>0</v>
      </c>
      <c r="AO141" s="11">
        <v>300</v>
      </c>
      <c r="AP141" s="11">
        <v>1</v>
      </c>
      <c r="AQ141" s="11">
        <v>4</v>
      </c>
      <c r="AR141" s="11">
        <v>25</v>
      </c>
      <c r="AS141" s="11">
        <v>90</v>
      </c>
      <c r="AT141" s="11">
        <v>1</v>
      </c>
      <c r="AU141" s="13" t="b">
        <v>0</v>
      </c>
      <c r="AV141" s="13" t="b">
        <v>0</v>
      </c>
      <c r="AW141" s="11">
        <v>9</v>
      </c>
      <c r="AX141" s="13" t="b">
        <v>1</v>
      </c>
      <c r="AY141" s="13" t="b">
        <v>1</v>
      </c>
      <c r="AZ141" s="11">
        <v>100</v>
      </c>
      <c r="BA141" s="11">
        <v>50</v>
      </c>
      <c r="BB141" s="11">
        <v>830</v>
      </c>
      <c r="BC141" s="11">
        <v>2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0" t="s">
        <v>141</v>
      </c>
      <c r="BQ141" s="10" t="s">
        <v>141</v>
      </c>
      <c r="BR141" s="10" t="s">
        <v>141</v>
      </c>
      <c r="BS141" s="10" t="s">
        <v>141</v>
      </c>
      <c r="BT141" s="11">
        <v>203</v>
      </c>
      <c r="BU141" s="13" t="b">
        <v>0</v>
      </c>
      <c r="BV141" s="1" t="e">
        <f t="shared" ca="1" si="1"/>
        <v>#NAME?</v>
      </c>
      <c r="BW141" s="1"/>
      <c r="BX141" s="3">
        <v>30</v>
      </c>
      <c r="BY141" s="1" t="s">
        <v>851</v>
      </c>
      <c r="BZ141" s="1" t="s">
        <v>652</v>
      </c>
      <c r="CA141" s="1"/>
      <c r="CB141" s="1"/>
      <c r="CC141" s="1"/>
      <c r="CD141" s="1"/>
      <c r="CE141" s="1"/>
      <c r="CF141" s="1"/>
      <c r="CG141" s="9" t="b">
        <v>1</v>
      </c>
      <c r="CH141" s="1" t="s">
        <v>653</v>
      </c>
      <c r="CI141" s="1"/>
      <c r="CJ141" s="1" t="s">
        <v>852</v>
      </c>
      <c r="CK141" s="1" t="s">
        <v>852</v>
      </c>
      <c r="CL141" s="1" t="s">
        <v>852</v>
      </c>
      <c r="CM141" s="1" t="s">
        <v>852</v>
      </c>
      <c r="CN141" s="1" t="s">
        <v>852</v>
      </c>
      <c r="CO141" s="1"/>
      <c r="CP141" s="1" t="s">
        <v>853</v>
      </c>
      <c r="CQ141" s="1" t="s">
        <v>853</v>
      </c>
      <c r="CR141" s="1" t="s">
        <v>853</v>
      </c>
      <c r="CS141" s="1" t="s">
        <v>853</v>
      </c>
      <c r="CT141" s="1" t="s">
        <v>853</v>
      </c>
      <c r="CU141" s="1" t="s">
        <v>695</v>
      </c>
      <c r="CV141" s="1"/>
      <c r="CW141" s="1" t="s">
        <v>696</v>
      </c>
      <c r="CX141" s="1" t="s">
        <v>697</v>
      </c>
      <c r="CY141" s="1" t="s">
        <v>698</v>
      </c>
      <c r="CZ141" s="1" t="s">
        <v>699</v>
      </c>
    </row>
    <row r="142" spans="1:104" ht="12.75" x14ac:dyDescent="0.2">
      <c r="A142" s="10" t="s">
        <v>143</v>
      </c>
      <c r="B142" s="10" t="s">
        <v>1130</v>
      </c>
      <c r="C142" s="10" t="s">
        <v>1131</v>
      </c>
      <c r="D142" s="10" t="s">
        <v>1132</v>
      </c>
      <c r="E142" s="10" t="s">
        <v>1133</v>
      </c>
      <c r="F142" s="13" t="b">
        <v>1</v>
      </c>
      <c r="G142" s="10" t="s">
        <v>383</v>
      </c>
      <c r="H142" s="10" t="s">
        <v>1130</v>
      </c>
      <c r="I142" s="11">
        <v>-1</v>
      </c>
      <c r="J142" s="1"/>
      <c r="K142" s="10" t="s">
        <v>761</v>
      </c>
      <c r="L142" s="11">
        <v>10</v>
      </c>
      <c r="M142" s="10" t="s">
        <v>619</v>
      </c>
      <c r="N142" s="10" t="s">
        <v>620</v>
      </c>
      <c r="O142" s="10" t="s">
        <v>621</v>
      </c>
      <c r="P142" s="10" t="s">
        <v>622</v>
      </c>
      <c r="Q142" s="10" t="s">
        <v>623</v>
      </c>
      <c r="R142" s="13" t="b">
        <v>0</v>
      </c>
      <c r="S142" s="11">
        <v>120</v>
      </c>
      <c r="T142" s="11">
        <v>130</v>
      </c>
      <c r="U142" s="11">
        <v>130</v>
      </c>
      <c r="V142" s="11">
        <v>100</v>
      </c>
      <c r="W142" s="11">
        <v>100</v>
      </c>
      <c r="X142" s="11">
        <v>100</v>
      </c>
      <c r="Y142" s="11">
        <v>0.2</v>
      </c>
      <c r="Z142" s="11">
        <v>0.7</v>
      </c>
      <c r="AA142" s="11">
        <v>10</v>
      </c>
      <c r="AB142" s="11">
        <v>9190</v>
      </c>
      <c r="AC142" s="10" t="s">
        <v>1129</v>
      </c>
      <c r="AD142" s="10" t="s">
        <v>141</v>
      </c>
      <c r="AE142" s="11">
        <v>80</v>
      </c>
      <c r="AF142" s="11">
        <v>160</v>
      </c>
      <c r="AG142" s="11">
        <v>800</v>
      </c>
      <c r="AH142" s="11">
        <v>1000</v>
      </c>
      <c r="AI142" s="11">
        <v>480</v>
      </c>
      <c r="AJ142" s="13" t="b">
        <v>1</v>
      </c>
      <c r="AK142" s="13" t="b">
        <v>0</v>
      </c>
      <c r="AL142" s="10" t="s">
        <v>1124</v>
      </c>
      <c r="AM142" s="13" t="b">
        <v>0</v>
      </c>
      <c r="AN142" s="13" t="b">
        <v>0</v>
      </c>
      <c r="AO142" s="11">
        <v>400</v>
      </c>
      <c r="AP142" s="11">
        <v>1</v>
      </c>
      <c r="AQ142" s="11">
        <v>6</v>
      </c>
      <c r="AR142" s="11">
        <v>25</v>
      </c>
      <c r="AS142" s="11">
        <v>90</v>
      </c>
      <c r="AT142" s="11">
        <v>1</v>
      </c>
      <c r="AU142" s="13" t="b">
        <v>0</v>
      </c>
      <c r="AV142" s="13" t="b">
        <v>0</v>
      </c>
      <c r="AW142" s="11">
        <v>9</v>
      </c>
      <c r="AX142" s="13" t="b">
        <v>1</v>
      </c>
      <c r="AY142" s="13" t="b">
        <v>1</v>
      </c>
      <c r="AZ142" s="11">
        <v>100</v>
      </c>
      <c r="BA142" s="11">
        <v>50</v>
      </c>
      <c r="BB142" s="11">
        <v>570</v>
      </c>
      <c r="BC142" s="11">
        <v>0</v>
      </c>
      <c r="BD142" s="11">
        <v>0</v>
      </c>
      <c r="BE142" s="11">
        <v>0</v>
      </c>
      <c r="BF142" s="11">
        <v>0</v>
      </c>
      <c r="BG142" s="11">
        <v>4</v>
      </c>
      <c r="BH142" s="11">
        <v>0</v>
      </c>
      <c r="BI142" s="11">
        <v>0</v>
      </c>
      <c r="BJ142" s="11">
        <v>3</v>
      </c>
      <c r="BK142" s="11">
        <v>0</v>
      </c>
      <c r="BL142" s="11">
        <v>0</v>
      </c>
      <c r="BM142" s="11">
        <v>0</v>
      </c>
      <c r="BN142" s="11">
        <v>2</v>
      </c>
      <c r="BO142" s="11">
        <v>0</v>
      </c>
      <c r="BP142" s="10" t="s">
        <v>626</v>
      </c>
      <c r="BQ142" s="10" t="s">
        <v>141</v>
      </c>
      <c r="BR142" s="10" t="s">
        <v>141</v>
      </c>
      <c r="BS142" s="10" t="s">
        <v>141</v>
      </c>
      <c r="BT142" s="11">
        <v>204</v>
      </c>
      <c r="BU142" s="13" t="b">
        <v>0</v>
      </c>
      <c r="BV142" s="1" t="e">
        <f t="shared" ca="1" si="1"/>
        <v>#NAME?</v>
      </c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 t="s">
        <v>627</v>
      </c>
      <c r="CJ142" s="1" t="s">
        <v>628</v>
      </c>
      <c r="CK142" s="1" t="s">
        <v>628</v>
      </c>
      <c r="CL142" s="1" t="s">
        <v>628</v>
      </c>
      <c r="CM142" s="1" t="s">
        <v>628</v>
      </c>
      <c r="CN142" s="1" t="s">
        <v>628</v>
      </c>
      <c r="CO142" s="1"/>
      <c r="CP142" s="1"/>
      <c r="CQ142" s="1"/>
      <c r="CR142" s="1"/>
      <c r="CS142" s="1"/>
      <c r="CT142" s="1"/>
      <c r="CU142" s="1"/>
      <c r="CV142" s="1" t="s">
        <v>629</v>
      </c>
      <c r="CW142" s="1" t="s">
        <v>630</v>
      </c>
      <c r="CX142" s="1" t="s">
        <v>631</v>
      </c>
      <c r="CY142" s="1" t="s">
        <v>632</v>
      </c>
      <c r="CZ142" s="1" t="s">
        <v>633</v>
      </c>
    </row>
    <row r="143" spans="1:104" ht="12.75" x14ac:dyDescent="0.2">
      <c r="A143" s="10" t="s">
        <v>144</v>
      </c>
      <c r="B143" s="10" t="s">
        <v>1134</v>
      </c>
      <c r="C143" s="10" t="s">
        <v>1135</v>
      </c>
      <c r="D143" s="10" t="s">
        <v>1136</v>
      </c>
      <c r="E143" s="10" t="s">
        <v>1137</v>
      </c>
      <c r="F143" s="13" t="b">
        <v>1</v>
      </c>
      <c r="G143" s="10" t="s">
        <v>312</v>
      </c>
      <c r="H143" s="10" t="s">
        <v>1134</v>
      </c>
      <c r="I143" s="11">
        <v>-1</v>
      </c>
      <c r="J143" s="1"/>
      <c r="K143" s="10" t="s">
        <v>761</v>
      </c>
      <c r="L143" s="11">
        <v>4</v>
      </c>
      <c r="M143" s="10" t="s">
        <v>634</v>
      </c>
      <c r="N143" s="10" t="s">
        <v>635</v>
      </c>
      <c r="O143" s="10" t="s">
        <v>621</v>
      </c>
      <c r="P143" s="10" t="s">
        <v>622</v>
      </c>
      <c r="Q143" s="10" t="s">
        <v>623</v>
      </c>
      <c r="R143" s="13" t="b">
        <v>0</v>
      </c>
      <c r="S143" s="11">
        <v>95</v>
      </c>
      <c r="T143" s="11">
        <v>150</v>
      </c>
      <c r="U143" s="11">
        <v>100</v>
      </c>
      <c r="V143" s="11">
        <v>85</v>
      </c>
      <c r="W143" s="11">
        <v>100</v>
      </c>
      <c r="X143" s="11">
        <v>100</v>
      </c>
      <c r="Y143" s="11">
        <v>0.2</v>
      </c>
      <c r="Z143" s="11">
        <v>0.7</v>
      </c>
      <c r="AA143" s="11">
        <v>10</v>
      </c>
      <c r="AB143" s="11">
        <v>4780</v>
      </c>
      <c r="AC143" s="10" t="s">
        <v>1129</v>
      </c>
      <c r="AD143" s="10" t="s">
        <v>141</v>
      </c>
      <c r="AE143" s="11">
        <v>80</v>
      </c>
      <c r="AF143" s="11">
        <v>160</v>
      </c>
      <c r="AG143" s="11">
        <v>700</v>
      </c>
      <c r="AH143" s="11">
        <v>960</v>
      </c>
      <c r="AI143" s="11">
        <v>320</v>
      </c>
      <c r="AJ143" s="13" t="b">
        <v>1</v>
      </c>
      <c r="AK143" s="13" t="b">
        <v>0</v>
      </c>
      <c r="AL143" s="10" t="s">
        <v>1124</v>
      </c>
      <c r="AM143" s="13" t="b">
        <v>0</v>
      </c>
      <c r="AN143" s="13" t="b">
        <v>0</v>
      </c>
      <c r="AO143" s="11">
        <v>300</v>
      </c>
      <c r="AP143" s="11">
        <v>1</v>
      </c>
      <c r="AQ143" s="11">
        <v>4</v>
      </c>
      <c r="AR143" s="11">
        <v>25</v>
      </c>
      <c r="AS143" s="11">
        <v>90</v>
      </c>
      <c r="AT143" s="11">
        <v>1</v>
      </c>
      <c r="AU143" s="13" t="b">
        <v>0</v>
      </c>
      <c r="AV143" s="13" t="b">
        <v>1</v>
      </c>
      <c r="AW143" s="11">
        <v>9</v>
      </c>
      <c r="AX143" s="13" t="b">
        <v>1</v>
      </c>
      <c r="AY143" s="13" t="b">
        <v>1</v>
      </c>
      <c r="AZ143" s="11">
        <v>100</v>
      </c>
      <c r="BA143" s="11">
        <v>50</v>
      </c>
      <c r="BB143" s="11">
        <v>590</v>
      </c>
      <c r="BC143" s="11">
        <v>1</v>
      </c>
      <c r="BD143" s="11">
        <v>0</v>
      </c>
      <c r="BE143" s="11">
        <v>0</v>
      </c>
      <c r="BF143" s="11">
        <v>0</v>
      </c>
      <c r="BG143" s="11">
        <v>2</v>
      </c>
      <c r="BH143" s="11">
        <v>0</v>
      </c>
      <c r="BI143" s="11">
        <v>0</v>
      </c>
      <c r="BJ143" s="11">
        <v>1</v>
      </c>
      <c r="BK143" s="11">
        <v>0</v>
      </c>
      <c r="BL143" s="11">
        <v>0</v>
      </c>
      <c r="BM143" s="11">
        <v>0</v>
      </c>
      <c r="BN143" s="11">
        <v>2</v>
      </c>
      <c r="BO143" s="11">
        <v>0</v>
      </c>
      <c r="BP143" s="10" t="s">
        <v>141</v>
      </c>
      <c r="BQ143" s="10" t="s">
        <v>141</v>
      </c>
      <c r="BR143" s="10" t="s">
        <v>141</v>
      </c>
      <c r="BS143" s="10" t="s">
        <v>141</v>
      </c>
      <c r="BT143" s="11">
        <v>206</v>
      </c>
      <c r="BU143" s="13" t="b">
        <v>0</v>
      </c>
      <c r="BV143" s="1" t="e">
        <f t="shared" ca="1" si="1"/>
        <v>#NAME?</v>
      </c>
      <c r="BW143" s="1"/>
      <c r="BX143" s="1"/>
      <c r="BY143" s="1"/>
      <c r="BZ143" s="1"/>
      <c r="CA143" s="1" t="s">
        <v>637</v>
      </c>
      <c r="CB143" s="3">
        <v>1.1000000000000001</v>
      </c>
      <c r="CC143" s="3">
        <v>1.3</v>
      </c>
      <c r="CD143" s="3">
        <v>1.6</v>
      </c>
      <c r="CE143" s="3">
        <v>2</v>
      </c>
      <c r="CF143" s="3">
        <v>2.5</v>
      </c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</row>
    <row r="144" spans="1:104" ht="12.75" x14ac:dyDescent="0.2">
      <c r="A144" s="10" t="s">
        <v>145</v>
      </c>
      <c r="B144" s="10" t="s">
        <v>1138</v>
      </c>
      <c r="C144" s="10" t="s">
        <v>1139</v>
      </c>
      <c r="D144" s="10" t="s">
        <v>1140</v>
      </c>
      <c r="E144" s="10" t="s">
        <v>1141</v>
      </c>
      <c r="F144" s="13" t="b">
        <v>1</v>
      </c>
      <c r="G144" s="10" t="s">
        <v>402</v>
      </c>
      <c r="H144" s="10" t="s">
        <v>1138</v>
      </c>
      <c r="I144" s="11">
        <v>-1</v>
      </c>
      <c r="J144" s="1"/>
      <c r="K144" s="10" t="s">
        <v>761</v>
      </c>
      <c r="L144" s="11">
        <v>5</v>
      </c>
      <c r="M144" s="10" t="s">
        <v>635</v>
      </c>
      <c r="N144" s="10" t="s">
        <v>620</v>
      </c>
      <c r="O144" s="10" t="s">
        <v>621</v>
      </c>
      <c r="P144" s="10" t="s">
        <v>622</v>
      </c>
      <c r="Q144" s="10" t="s">
        <v>623</v>
      </c>
      <c r="R144" s="13" t="b">
        <v>0</v>
      </c>
      <c r="S144" s="11">
        <v>95</v>
      </c>
      <c r="T144" s="11">
        <v>150</v>
      </c>
      <c r="U144" s="11">
        <v>105</v>
      </c>
      <c r="V144" s="11">
        <v>85</v>
      </c>
      <c r="W144" s="11">
        <v>100</v>
      </c>
      <c r="X144" s="11">
        <v>100</v>
      </c>
      <c r="Y144" s="11">
        <v>0.2</v>
      </c>
      <c r="Z144" s="11">
        <v>0.7</v>
      </c>
      <c r="AA144" s="11">
        <v>10</v>
      </c>
      <c r="AB144" s="11">
        <v>4870</v>
      </c>
      <c r="AC144" s="10" t="s">
        <v>1129</v>
      </c>
      <c r="AD144" s="10" t="s">
        <v>141</v>
      </c>
      <c r="AE144" s="11">
        <v>80</v>
      </c>
      <c r="AF144" s="11">
        <v>160</v>
      </c>
      <c r="AG144" s="11">
        <v>700</v>
      </c>
      <c r="AH144" s="11">
        <v>960</v>
      </c>
      <c r="AI144" s="11">
        <v>320</v>
      </c>
      <c r="AJ144" s="13" t="b">
        <v>1</v>
      </c>
      <c r="AK144" s="13" t="b">
        <v>0</v>
      </c>
      <c r="AL144" s="10" t="s">
        <v>1124</v>
      </c>
      <c r="AM144" s="13" t="b">
        <v>0</v>
      </c>
      <c r="AN144" s="13" t="b">
        <v>0</v>
      </c>
      <c r="AO144" s="11">
        <v>300</v>
      </c>
      <c r="AP144" s="11">
        <v>1</v>
      </c>
      <c r="AQ144" s="11">
        <v>4</v>
      </c>
      <c r="AR144" s="11">
        <v>25</v>
      </c>
      <c r="AS144" s="11">
        <v>90</v>
      </c>
      <c r="AT144" s="11">
        <v>1</v>
      </c>
      <c r="AU144" s="13" t="b">
        <v>0</v>
      </c>
      <c r="AV144" s="13" t="b">
        <v>1</v>
      </c>
      <c r="AW144" s="11">
        <v>9</v>
      </c>
      <c r="AX144" s="13" t="b">
        <v>1</v>
      </c>
      <c r="AY144" s="13" t="b">
        <v>1</v>
      </c>
      <c r="AZ144" s="11">
        <v>100</v>
      </c>
      <c r="BA144" s="11">
        <v>50</v>
      </c>
      <c r="BB144" s="11">
        <v>580</v>
      </c>
      <c r="BC144" s="11">
        <v>0</v>
      </c>
      <c r="BD144" s="11">
        <v>0</v>
      </c>
      <c r="BE144" s="11">
        <v>0</v>
      </c>
      <c r="BF144" s="11">
        <v>0</v>
      </c>
      <c r="BG144" s="11">
        <v>2</v>
      </c>
      <c r="BH144" s="11">
        <v>0</v>
      </c>
      <c r="BI144" s="11">
        <v>0</v>
      </c>
      <c r="BJ144" s="11">
        <v>1</v>
      </c>
      <c r="BK144" s="11">
        <v>0</v>
      </c>
      <c r="BL144" s="11">
        <v>0</v>
      </c>
      <c r="BM144" s="11">
        <v>0</v>
      </c>
      <c r="BN144" s="11">
        <v>2</v>
      </c>
      <c r="BO144" s="11">
        <v>0</v>
      </c>
      <c r="BP144" s="10" t="s">
        <v>141</v>
      </c>
      <c r="BQ144" s="10" t="s">
        <v>141</v>
      </c>
      <c r="BR144" s="10" t="s">
        <v>141</v>
      </c>
      <c r="BS144" s="10" t="s">
        <v>141</v>
      </c>
      <c r="BT144" s="11">
        <v>207</v>
      </c>
      <c r="BU144" s="13" t="b">
        <v>1</v>
      </c>
      <c r="BV144" s="1" t="e">
        <f t="shared" ca="1" si="1"/>
        <v>#NAME?</v>
      </c>
      <c r="BW144" s="1"/>
      <c r="BX144" s="1"/>
      <c r="BY144" s="1"/>
      <c r="BZ144" s="1"/>
      <c r="CA144" s="1" t="s">
        <v>637</v>
      </c>
      <c r="CB144" s="3">
        <v>1.1000000000000001</v>
      </c>
      <c r="CC144" s="3">
        <v>1.3</v>
      </c>
      <c r="CD144" s="3">
        <v>1.6</v>
      </c>
      <c r="CE144" s="3">
        <v>2</v>
      </c>
      <c r="CF144" s="3">
        <v>2.5</v>
      </c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</row>
    <row r="145" spans="1:104" ht="12.75" x14ac:dyDescent="0.2">
      <c r="A145" s="10" t="s">
        <v>146</v>
      </c>
      <c r="B145" s="10" t="s">
        <v>1142</v>
      </c>
      <c r="C145" s="10" t="s">
        <v>1143</v>
      </c>
      <c r="D145" s="10" t="s">
        <v>1144</v>
      </c>
      <c r="E145" s="10" t="s">
        <v>1145</v>
      </c>
      <c r="F145" s="13" t="b">
        <v>1</v>
      </c>
      <c r="G145" s="10" t="s">
        <v>315</v>
      </c>
      <c r="H145" s="10" t="s">
        <v>1142</v>
      </c>
      <c r="I145" s="11">
        <v>-1</v>
      </c>
      <c r="J145" s="1"/>
      <c r="K145" s="10" t="s">
        <v>650</v>
      </c>
      <c r="L145" s="11">
        <v>1</v>
      </c>
      <c r="M145" s="10" t="s">
        <v>635</v>
      </c>
      <c r="N145" s="10" t="s">
        <v>620</v>
      </c>
      <c r="O145" s="10" t="s">
        <v>640</v>
      </c>
      <c r="P145" s="10" t="s">
        <v>622</v>
      </c>
      <c r="Q145" s="10" t="s">
        <v>623</v>
      </c>
      <c r="R145" s="13" t="b">
        <v>0</v>
      </c>
      <c r="S145" s="11">
        <v>70</v>
      </c>
      <c r="T145" s="11">
        <v>70</v>
      </c>
      <c r="U145" s="11">
        <v>60</v>
      </c>
      <c r="V145" s="11">
        <v>70</v>
      </c>
      <c r="W145" s="11">
        <v>100</v>
      </c>
      <c r="X145" s="11">
        <v>100</v>
      </c>
      <c r="Y145" s="11">
        <v>0.4</v>
      </c>
      <c r="Z145" s="11">
        <v>0.7</v>
      </c>
      <c r="AA145" s="11">
        <v>10</v>
      </c>
      <c r="AB145" s="11">
        <v>1000</v>
      </c>
      <c r="AC145" s="10" t="s">
        <v>713</v>
      </c>
      <c r="AD145" s="10" t="s">
        <v>141</v>
      </c>
      <c r="AE145" s="11">
        <v>52</v>
      </c>
      <c r="AF145" s="11">
        <v>105</v>
      </c>
      <c r="AG145" s="11">
        <v>475</v>
      </c>
      <c r="AH145" s="11">
        <v>550</v>
      </c>
      <c r="AI145" s="11">
        <v>317</v>
      </c>
      <c r="AJ145" s="13" t="b">
        <v>1</v>
      </c>
      <c r="AK145" s="13" t="b">
        <v>0</v>
      </c>
      <c r="AL145" s="10" t="s">
        <v>1124</v>
      </c>
      <c r="AM145" s="13" t="b">
        <v>0</v>
      </c>
      <c r="AN145" s="13" t="b">
        <v>0</v>
      </c>
      <c r="AO145" s="11">
        <v>100</v>
      </c>
      <c r="AP145" s="11">
        <v>1</v>
      </c>
      <c r="AQ145" s="11">
        <v>1</v>
      </c>
      <c r="AR145" s="11">
        <v>25</v>
      </c>
      <c r="AS145" s="11">
        <v>90</v>
      </c>
      <c r="AT145" s="11">
        <v>1</v>
      </c>
      <c r="AU145" s="13" t="b">
        <v>0</v>
      </c>
      <c r="AV145" s="13" t="b">
        <v>1</v>
      </c>
      <c r="AW145" s="11">
        <v>9</v>
      </c>
      <c r="AX145" s="13" t="b">
        <v>0</v>
      </c>
      <c r="AY145" s="13" t="b">
        <v>1</v>
      </c>
      <c r="AZ145" s="11">
        <v>100</v>
      </c>
      <c r="BA145" s="11">
        <v>50</v>
      </c>
      <c r="BB145" s="11">
        <v>1480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1</v>
      </c>
      <c r="BP145" s="10" t="s">
        <v>141</v>
      </c>
      <c r="BQ145" s="10" t="s">
        <v>141</v>
      </c>
      <c r="BR145" s="10" t="s">
        <v>141</v>
      </c>
      <c r="BS145" s="10" t="s">
        <v>141</v>
      </c>
      <c r="BT145" s="11">
        <v>208</v>
      </c>
      <c r="BU145" s="13" t="b">
        <v>0</v>
      </c>
      <c r="BV145" s="1" t="e">
        <f t="shared" ca="1" si="1"/>
        <v>#NAME?</v>
      </c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 t="s">
        <v>643</v>
      </c>
      <c r="CW145" s="1" t="s">
        <v>644</v>
      </c>
      <c r="CX145" s="1" t="s">
        <v>645</v>
      </c>
      <c r="CY145" s="1" t="s">
        <v>646</v>
      </c>
      <c r="CZ145" s="1" t="s">
        <v>647</v>
      </c>
    </row>
    <row r="146" spans="1:104" ht="12.75" x14ac:dyDescent="0.2">
      <c r="A146" s="10" t="s">
        <v>147</v>
      </c>
      <c r="B146" s="10" t="s">
        <v>1146</v>
      </c>
      <c r="C146" s="10" t="s">
        <v>1147</v>
      </c>
      <c r="D146" s="10" t="s">
        <v>1148</v>
      </c>
      <c r="E146" s="10" t="s">
        <v>1149</v>
      </c>
      <c r="F146" s="13" t="b">
        <v>1</v>
      </c>
      <c r="G146" s="10" t="s">
        <v>404</v>
      </c>
      <c r="H146" s="10" t="s">
        <v>1146</v>
      </c>
      <c r="I146" s="11">
        <v>-1</v>
      </c>
      <c r="J146" s="1"/>
      <c r="K146" s="10" t="s">
        <v>650</v>
      </c>
      <c r="L146" s="11">
        <v>2</v>
      </c>
      <c r="M146" s="10" t="s">
        <v>648</v>
      </c>
      <c r="N146" s="10" t="s">
        <v>620</v>
      </c>
      <c r="O146" s="10" t="s">
        <v>640</v>
      </c>
      <c r="P146" s="10" t="s">
        <v>622</v>
      </c>
      <c r="Q146" s="10" t="s">
        <v>623</v>
      </c>
      <c r="R146" s="13" t="b">
        <v>0</v>
      </c>
      <c r="S146" s="11">
        <v>70</v>
      </c>
      <c r="T146" s="11">
        <v>70</v>
      </c>
      <c r="U146" s="11">
        <v>65</v>
      </c>
      <c r="V146" s="11">
        <v>70</v>
      </c>
      <c r="W146" s="11">
        <v>100</v>
      </c>
      <c r="X146" s="11">
        <v>100</v>
      </c>
      <c r="Y146" s="11">
        <v>0.2</v>
      </c>
      <c r="Z146" s="11">
        <v>0.7</v>
      </c>
      <c r="AA146" s="11">
        <v>10</v>
      </c>
      <c r="AB146" s="11">
        <v>1010</v>
      </c>
      <c r="AC146" s="10" t="s">
        <v>713</v>
      </c>
      <c r="AD146" s="10" t="s">
        <v>141</v>
      </c>
      <c r="AE146" s="11">
        <v>52</v>
      </c>
      <c r="AF146" s="11">
        <v>105</v>
      </c>
      <c r="AG146" s="11">
        <v>475</v>
      </c>
      <c r="AH146" s="11">
        <v>550</v>
      </c>
      <c r="AI146" s="11">
        <v>317</v>
      </c>
      <c r="AJ146" s="13" t="b">
        <v>1</v>
      </c>
      <c r="AK146" s="13" t="b">
        <v>0</v>
      </c>
      <c r="AL146" s="10" t="s">
        <v>1124</v>
      </c>
      <c r="AM146" s="13" t="b">
        <v>0</v>
      </c>
      <c r="AN146" s="13" t="b">
        <v>0</v>
      </c>
      <c r="AO146" s="11">
        <v>100</v>
      </c>
      <c r="AP146" s="11">
        <v>1</v>
      </c>
      <c r="AQ146" s="11">
        <v>1</v>
      </c>
      <c r="AR146" s="11">
        <v>25</v>
      </c>
      <c r="AS146" s="11">
        <v>90</v>
      </c>
      <c r="AT146" s="11">
        <v>1</v>
      </c>
      <c r="AU146" s="13" t="b">
        <v>0</v>
      </c>
      <c r="AV146" s="13" t="b">
        <v>0</v>
      </c>
      <c r="AW146" s="11">
        <v>9</v>
      </c>
      <c r="AX146" s="13" t="b">
        <v>0</v>
      </c>
      <c r="AY146" s="13" t="b">
        <v>1</v>
      </c>
      <c r="AZ146" s="11">
        <v>100</v>
      </c>
      <c r="BA146" s="11">
        <v>50</v>
      </c>
      <c r="BB146" s="11">
        <v>1440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1</v>
      </c>
      <c r="BN146" s="11">
        <v>0</v>
      </c>
      <c r="BO146" s="11">
        <v>1</v>
      </c>
      <c r="BP146" s="10" t="s">
        <v>141</v>
      </c>
      <c r="BQ146" s="10" t="s">
        <v>141</v>
      </c>
      <c r="BR146" s="10" t="s">
        <v>141</v>
      </c>
      <c r="BS146" s="10" t="s">
        <v>141</v>
      </c>
      <c r="BT146" s="11">
        <v>209</v>
      </c>
      <c r="BU146" s="13" t="b">
        <v>1</v>
      </c>
      <c r="BV146" s="1" t="e">
        <f t="shared" ca="1" si="1"/>
        <v>#NAME?</v>
      </c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 t="s">
        <v>643</v>
      </c>
      <c r="CW146" s="1" t="s">
        <v>644</v>
      </c>
      <c r="CX146" s="1" t="s">
        <v>645</v>
      </c>
      <c r="CY146" s="1" t="s">
        <v>646</v>
      </c>
      <c r="CZ146" s="1" t="s">
        <v>647</v>
      </c>
    </row>
    <row r="147" spans="1:104" ht="12.75" x14ac:dyDescent="0.2">
      <c r="A147" s="10" t="s">
        <v>148</v>
      </c>
      <c r="B147" s="10" t="s">
        <v>1150</v>
      </c>
      <c r="C147" s="10" t="s">
        <v>1151</v>
      </c>
      <c r="D147" s="10" t="s">
        <v>1152</v>
      </c>
      <c r="E147" s="10" t="s">
        <v>1153</v>
      </c>
      <c r="F147" s="13" t="b">
        <v>1</v>
      </c>
      <c r="G147" s="10" t="s">
        <v>919</v>
      </c>
      <c r="H147" s="10" t="s">
        <v>1150</v>
      </c>
      <c r="I147" s="11">
        <v>-1</v>
      </c>
      <c r="J147" s="1"/>
      <c r="K147" s="10" t="s">
        <v>618</v>
      </c>
      <c r="L147" s="11">
        <v>3</v>
      </c>
      <c r="M147" s="10" t="s">
        <v>660</v>
      </c>
      <c r="N147" s="10" t="s">
        <v>620</v>
      </c>
      <c r="O147" s="10" t="s">
        <v>640</v>
      </c>
      <c r="P147" s="10" t="s">
        <v>622</v>
      </c>
      <c r="Q147" s="10" t="s">
        <v>623</v>
      </c>
      <c r="R147" s="13" t="b">
        <v>0</v>
      </c>
      <c r="S147" s="11">
        <v>100</v>
      </c>
      <c r="T147" s="11">
        <v>70</v>
      </c>
      <c r="U147" s="11">
        <v>70</v>
      </c>
      <c r="V147" s="11">
        <v>90</v>
      </c>
      <c r="W147" s="11">
        <v>120</v>
      </c>
      <c r="X147" s="11">
        <v>100</v>
      </c>
      <c r="Y147" s="11">
        <v>0.4</v>
      </c>
      <c r="Z147" s="11">
        <v>0.7</v>
      </c>
      <c r="AA147" s="11">
        <v>10</v>
      </c>
      <c r="AB147" s="11">
        <v>2510</v>
      </c>
      <c r="AC147" s="10" t="s">
        <v>713</v>
      </c>
      <c r="AD147" s="10" t="s">
        <v>141</v>
      </c>
      <c r="AE147" s="11">
        <v>70</v>
      </c>
      <c r="AF147" s="11">
        <v>70</v>
      </c>
      <c r="AG147" s="11">
        <v>400</v>
      </c>
      <c r="AH147" s="11">
        <v>550</v>
      </c>
      <c r="AI147" s="11">
        <v>235</v>
      </c>
      <c r="AJ147" s="13" t="b">
        <v>1</v>
      </c>
      <c r="AK147" s="13" t="b">
        <v>0</v>
      </c>
      <c r="AL147" s="10" t="s">
        <v>1124</v>
      </c>
      <c r="AM147" s="13" t="b">
        <v>0</v>
      </c>
      <c r="AN147" s="13" t="b">
        <v>0</v>
      </c>
      <c r="AO147" s="11">
        <v>300</v>
      </c>
      <c r="AP147" s="11">
        <v>1</v>
      </c>
      <c r="AQ147" s="11">
        <v>4</v>
      </c>
      <c r="AR147" s="11">
        <v>25</v>
      </c>
      <c r="AS147" s="11">
        <v>90</v>
      </c>
      <c r="AT147" s="11">
        <v>1</v>
      </c>
      <c r="AU147" s="13" t="b">
        <v>0</v>
      </c>
      <c r="AV147" s="13" t="b">
        <v>0</v>
      </c>
      <c r="AW147" s="11">
        <v>9</v>
      </c>
      <c r="AX147" s="13" t="b">
        <v>0</v>
      </c>
      <c r="AY147" s="13" t="b">
        <v>1</v>
      </c>
      <c r="AZ147" s="11">
        <v>100</v>
      </c>
      <c r="BA147" s="11">
        <v>50</v>
      </c>
      <c r="BB147" s="11">
        <v>930</v>
      </c>
      <c r="BC147" s="11">
        <v>0</v>
      </c>
      <c r="BD147" s="11">
        <v>0</v>
      </c>
      <c r="BE147" s="11">
        <v>2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1</v>
      </c>
      <c r="BP147" s="10" t="s">
        <v>141</v>
      </c>
      <c r="BQ147" s="10" t="s">
        <v>141</v>
      </c>
      <c r="BR147" s="10" t="s">
        <v>141</v>
      </c>
      <c r="BS147" s="10" t="s">
        <v>141</v>
      </c>
      <c r="BT147" s="11">
        <v>211</v>
      </c>
      <c r="BU147" s="13" t="b">
        <v>0</v>
      </c>
      <c r="BV147" s="1" t="e">
        <f t="shared" ca="1" si="1"/>
        <v>#NAME?</v>
      </c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 t="s">
        <v>920</v>
      </c>
      <c r="CW147" s="1" t="s">
        <v>921</v>
      </c>
      <c r="CX147" s="1" t="s">
        <v>922</v>
      </c>
      <c r="CY147" s="1" t="s">
        <v>923</v>
      </c>
      <c r="CZ147" s="1" t="s">
        <v>924</v>
      </c>
    </row>
    <row r="148" spans="1:104" ht="12.75" x14ac:dyDescent="0.2">
      <c r="A148" s="10" t="s">
        <v>149</v>
      </c>
      <c r="B148" s="10" t="s">
        <v>1154</v>
      </c>
      <c r="C148" s="10" t="s">
        <v>1155</v>
      </c>
      <c r="D148" s="10" t="s">
        <v>1156</v>
      </c>
      <c r="E148" s="10" t="s">
        <v>1157</v>
      </c>
      <c r="F148" s="13" t="b">
        <v>1</v>
      </c>
      <c r="G148" s="10" t="s">
        <v>318</v>
      </c>
      <c r="H148" s="10" t="s">
        <v>1154</v>
      </c>
      <c r="I148" s="11">
        <v>-1</v>
      </c>
      <c r="J148" s="1"/>
      <c r="K148" s="10" t="s">
        <v>761</v>
      </c>
      <c r="L148" s="11">
        <v>4</v>
      </c>
      <c r="M148" s="10" t="s">
        <v>634</v>
      </c>
      <c r="N148" s="10" t="s">
        <v>635</v>
      </c>
      <c r="O148" s="10" t="s">
        <v>667</v>
      </c>
      <c r="P148" s="10" t="s">
        <v>622</v>
      </c>
      <c r="Q148" s="10" t="s">
        <v>623</v>
      </c>
      <c r="R148" s="13" t="b">
        <v>0</v>
      </c>
      <c r="S148" s="11">
        <v>90</v>
      </c>
      <c r="T148" s="11">
        <v>100</v>
      </c>
      <c r="U148" s="11">
        <v>115</v>
      </c>
      <c r="V148" s="11">
        <v>90</v>
      </c>
      <c r="W148" s="11">
        <v>100</v>
      </c>
      <c r="X148" s="11">
        <v>100</v>
      </c>
      <c r="Y148" s="11">
        <v>0.2</v>
      </c>
      <c r="Z148" s="11">
        <v>0.7</v>
      </c>
      <c r="AA148" s="11">
        <v>10</v>
      </c>
      <c r="AB148" s="11">
        <v>4360</v>
      </c>
      <c r="AC148" s="10" t="s">
        <v>1129</v>
      </c>
      <c r="AD148" s="10" t="s">
        <v>141</v>
      </c>
      <c r="AE148" s="11">
        <v>100</v>
      </c>
      <c r="AF148" s="11">
        <v>350</v>
      </c>
      <c r="AG148" s="11">
        <v>700</v>
      </c>
      <c r="AH148" s="11">
        <v>950</v>
      </c>
      <c r="AI148" s="11">
        <v>475</v>
      </c>
      <c r="AJ148" s="13" t="b">
        <v>1</v>
      </c>
      <c r="AK148" s="13" t="b">
        <v>0</v>
      </c>
      <c r="AL148" s="10" t="s">
        <v>1124</v>
      </c>
      <c r="AM148" s="13" t="b">
        <v>0</v>
      </c>
      <c r="AN148" s="13" t="b">
        <v>0</v>
      </c>
      <c r="AO148" s="11">
        <v>400</v>
      </c>
      <c r="AP148" s="11">
        <v>1</v>
      </c>
      <c r="AQ148" s="11">
        <v>6</v>
      </c>
      <c r="AR148" s="11">
        <v>25</v>
      </c>
      <c r="AS148" s="11">
        <v>90</v>
      </c>
      <c r="AT148" s="11">
        <v>1</v>
      </c>
      <c r="AU148" s="13" t="b">
        <v>0</v>
      </c>
      <c r="AV148" s="13" t="b">
        <v>1</v>
      </c>
      <c r="AW148" s="11">
        <v>9</v>
      </c>
      <c r="AX148" s="13" t="b">
        <v>1</v>
      </c>
      <c r="AY148" s="13" t="b">
        <v>1</v>
      </c>
      <c r="AZ148" s="11">
        <v>150</v>
      </c>
      <c r="BA148" s="11">
        <v>50</v>
      </c>
      <c r="BB148" s="11">
        <v>660</v>
      </c>
      <c r="BC148" s="11">
        <v>1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3</v>
      </c>
      <c r="BO148" s="11">
        <v>0</v>
      </c>
      <c r="BP148" s="10" t="s">
        <v>141</v>
      </c>
      <c r="BQ148" s="10" t="s">
        <v>141</v>
      </c>
      <c r="BR148" s="10" t="s">
        <v>141</v>
      </c>
      <c r="BS148" s="10" t="s">
        <v>141</v>
      </c>
      <c r="BT148" s="11">
        <v>212</v>
      </c>
      <c r="BU148" s="13" t="b">
        <v>0</v>
      </c>
      <c r="BV148" s="1" t="e">
        <f t="shared" ca="1" si="1"/>
        <v>#NAME?</v>
      </c>
      <c r="BW148" s="1"/>
      <c r="BX148" s="3">
        <v>21</v>
      </c>
      <c r="BY148" s="1" t="s">
        <v>856</v>
      </c>
      <c r="BZ148" s="1" t="s">
        <v>652</v>
      </c>
      <c r="CA148" s="1"/>
      <c r="CB148" s="1"/>
      <c r="CC148" s="1"/>
      <c r="CD148" s="1"/>
      <c r="CE148" s="1"/>
      <c r="CF148" s="1"/>
      <c r="CG148" s="9" t="b">
        <v>1</v>
      </c>
      <c r="CH148" s="1" t="s">
        <v>791</v>
      </c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 t="s">
        <v>857</v>
      </c>
      <c r="CW148" s="1" t="s">
        <v>858</v>
      </c>
      <c r="CX148" s="1" t="s">
        <v>859</v>
      </c>
      <c r="CY148" s="1" t="s">
        <v>860</v>
      </c>
      <c r="CZ148" s="1" t="s">
        <v>861</v>
      </c>
    </row>
    <row r="149" spans="1:104" ht="12.75" x14ac:dyDescent="0.2">
      <c r="A149" s="10" t="s">
        <v>150</v>
      </c>
      <c r="B149" s="10" t="s">
        <v>1158</v>
      </c>
      <c r="C149" s="10" t="s">
        <v>1159</v>
      </c>
      <c r="D149" s="10" t="s">
        <v>1160</v>
      </c>
      <c r="E149" s="10" t="s">
        <v>1161</v>
      </c>
      <c r="F149" s="13" t="b">
        <v>1</v>
      </c>
      <c r="G149" s="10" t="s">
        <v>406</v>
      </c>
      <c r="H149" s="10" t="s">
        <v>1158</v>
      </c>
      <c r="I149" s="11">
        <v>-1</v>
      </c>
      <c r="J149" s="1"/>
      <c r="K149" s="10" t="s">
        <v>761</v>
      </c>
      <c r="L149" s="11">
        <v>5</v>
      </c>
      <c r="M149" s="10" t="s">
        <v>648</v>
      </c>
      <c r="N149" s="10" t="s">
        <v>635</v>
      </c>
      <c r="O149" s="10" t="s">
        <v>667</v>
      </c>
      <c r="P149" s="10" t="s">
        <v>622</v>
      </c>
      <c r="Q149" s="10" t="s">
        <v>623</v>
      </c>
      <c r="R149" s="13" t="b">
        <v>0</v>
      </c>
      <c r="S149" s="11">
        <v>90</v>
      </c>
      <c r="T149" s="11">
        <v>100</v>
      </c>
      <c r="U149" s="11">
        <v>120</v>
      </c>
      <c r="V149" s="11">
        <v>95</v>
      </c>
      <c r="W149" s="11">
        <v>100</v>
      </c>
      <c r="X149" s="11">
        <v>100</v>
      </c>
      <c r="Y149" s="11">
        <v>0.2</v>
      </c>
      <c r="Z149" s="11">
        <v>0.7</v>
      </c>
      <c r="AA149" s="11">
        <v>10</v>
      </c>
      <c r="AB149" s="11">
        <v>4610</v>
      </c>
      <c r="AC149" s="10" t="s">
        <v>1129</v>
      </c>
      <c r="AD149" s="10" t="s">
        <v>141</v>
      </c>
      <c r="AE149" s="11">
        <v>100</v>
      </c>
      <c r="AF149" s="11">
        <v>350</v>
      </c>
      <c r="AG149" s="11">
        <v>700</v>
      </c>
      <c r="AH149" s="11">
        <v>950</v>
      </c>
      <c r="AI149" s="11">
        <v>475</v>
      </c>
      <c r="AJ149" s="13" t="b">
        <v>1</v>
      </c>
      <c r="AK149" s="13" t="b">
        <v>0</v>
      </c>
      <c r="AL149" s="10" t="s">
        <v>1124</v>
      </c>
      <c r="AM149" s="13" t="b">
        <v>0</v>
      </c>
      <c r="AN149" s="13" t="b">
        <v>0</v>
      </c>
      <c r="AO149" s="11">
        <v>400</v>
      </c>
      <c r="AP149" s="11">
        <v>1</v>
      </c>
      <c r="AQ149" s="11">
        <v>6</v>
      </c>
      <c r="AR149" s="11">
        <v>25</v>
      </c>
      <c r="AS149" s="11">
        <v>90</v>
      </c>
      <c r="AT149" s="11">
        <v>1</v>
      </c>
      <c r="AU149" s="13" t="b">
        <v>0</v>
      </c>
      <c r="AV149" s="13" t="b">
        <v>1</v>
      </c>
      <c r="AW149" s="11">
        <v>9</v>
      </c>
      <c r="AX149" s="13" t="b">
        <v>1</v>
      </c>
      <c r="AY149" s="13" t="b">
        <v>1</v>
      </c>
      <c r="AZ149" s="11">
        <v>150</v>
      </c>
      <c r="BA149" s="11">
        <v>50</v>
      </c>
      <c r="BB149" s="11">
        <v>620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2</v>
      </c>
      <c r="BN149" s="11">
        <v>3</v>
      </c>
      <c r="BO149" s="11">
        <v>0</v>
      </c>
      <c r="BP149" s="10" t="s">
        <v>141</v>
      </c>
      <c r="BQ149" s="10" t="s">
        <v>141</v>
      </c>
      <c r="BR149" s="10" t="s">
        <v>141</v>
      </c>
      <c r="BS149" s="10" t="s">
        <v>141</v>
      </c>
      <c r="BT149" s="11">
        <v>213</v>
      </c>
      <c r="BU149" s="13" t="b">
        <v>1</v>
      </c>
      <c r="BV149" s="1" t="e">
        <f t="shared" ca="1" si="1"/>
        <v>#NAME?</v>
      </c>
      <c r="BW149" s="1"/>
      <c r="BX149" s="3">
        <v>41</v>
      </c>
      <c r="BY149" s="1" t="s">
        <v>862</v>
      </c>
      <c r="BZ149" s="1" t="s">
        <v>652</v>
      </c>
      <c r="CA149" s="1"/>
      <c r="CB149" s="1"/>
      <c r="CC149" s="1"/>
      <c r="CD149" s="1"/>
      <c r="CE149" s="1"/>
      <c r="CF149" s="1"/>
      <c r="CG149" s="9" t="b">
        <v>1</v>
      </c>
      <c r="CH149" s="1" t="s">
        <v>791</v>
      </c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 t="s">
        <v>857</v>
      </c>
      <c r="CW149" s="1" t="s">
        <v>858</v>
      </c>
      <c r="CX149" s="1" t="s">
        <v>859</v>
      </c>
      <c r="CY149" s="1" t="s">
        <v>860</v>
      </c>
      <c r="CZ149" s="1" t="s">
        <v>861</v>
      </c>
    </row>
    <row r="150" spans="1:104" ht="12.75" x14ac:dyDescent="0.2">
      <c r="A150" s="10" t="s">
        <v>151</v>
      </c>
      <c r="B150" s="10" t="s">
        <v>1162</v>
      </c>
      <c r="C150" s="10" t="s">
        <v>1163</v>
      </c>
      <c r="D150" s="10" t="s">
        <v>1164</v>
      </c>
      <c r="E150" s="10" t="s">
        <v>1165</v>
      </c>
      <c r="F150" s="13" t="b">
        <v>1</v>
      </c>
      <c r="G150" s="10" t="s">
        <v>379</v>
      </c>
      <c r="H150" s="10" t="s">
        <v>1162</v>
      </c>
      <c r="I150" s="11">
        <v>-1</v>
      </c>
      <c r="J150" s="1"/>
      <c r="K150" s="10" t="s">
        <v>761</v>
      </c>
      <c r="L150" s="11">
        <v>20</v>
      </c>
      <c r="M150" s="10" t="s">
        <v>635</v>
      </c>
      <c r="N150" s="10" t="s">
        <v>620</v>
      </c>
      <c r="O150" s="10" t="s">
        <v>640</v>
      </c>
      <c r="P150" s="10" t="s">
        <v>622</v>
      </c>
      <c r="Q150" s="10" t="s">
        <v>623</v>
      </c>
      <c r="R150" s="13" t="b">
        <v>0</v>
      </c>
      <c r="S150" s="11">
        <v>260</v>
      </c>
      <c r="T150" s="11">
        <v>100</v>
      </c>
      <c r="U150" s="11">
        <v>145</v>
      </c>
      <c r="V150" s="11">
        <v>120</v>
      </c>
      <c r="W150" s="11">
        <v>100</v>
      </c>
      <c r="X150" s="11">
        <v>100</v>
      </c>
      <c r="Y150" s="11">
        <v>0.1</v>
      </c>
      <c r="Z150" s="11">
        <v>0.7</v>
      </c>
      <c r="AA150" s="11">
        <v>10</v>
      </c>
      <c r="AB150" s="11">
        <v>8930</v>
      </c>
      <c r="AC150" s="10" t="s">
        <v>1129</v>
      </c>
      <c r="AD150" s="10" t="s">
        <v>141</v>
      </c>
      <c r="AE150" s="11">
        <v>100</v>
      </c>
      <c r="AF150" s="11">
        <v>350</v>
      </c>
      <c r="AG150" s="11">
        <v>900</v>
      </c>
      <c r="AH150" s="11">
        <v>1600</v>
      </c>
      <c r="AI150" s="11">
        <v>625</v>
      </c>
      <c r="AJ150" s="13" t="b">
        <v>1</v>
      </c>
      <c r="AK150" s="13" t="b">
        <v>0</v>
      </c>
      <c r="AL150" s="10" t="s">
        <v>882</v>
      </c>
      <c r="AM150" s="13" t="b">
        <v>0</v>
      </c>
      <c r="AN150" s="13" t="b">
        <v>0</v>
      </c>
      <c r="AO150" s="11">
        <v>600</v>
      </c>
      <c r="AP150" s="11">
        <v>1</v>
      </c>
      <c r="AQ150" s="11">
        <v>9</v>
      </c>
      <c r="AR150" s="11">
        <v>25</v>
      </c>
      <c r="AS150" s="11">
        <v>90</v>
      </c>
      <c r="AT150" s="11">
        <v>1</v>
      </c>
      <c r="AU150" s="13" t="b">
        <v>0</v>
      </c>
      <c r="AV150" s="13" t="b">
        <v>1</v>
      </c>
      <c r="AW150" s="11">
        <v>9</v>
      </c>
      <c r="AX150" s="13" t="b">
        <v>0</v>
      </c>
      <c r="AY150" s="13" t="b">
        <v>1</v>
      </c>
      <c r="AZ150" s="11">
        <v>100</v>
      </c>
      <c r="BA150" s="11">
        <v>50</v>
      </c>
      <c r="BB150" s="11">
        <v>70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2</v>
      </c>
      <c r="BJ150" s="11">
        <v>2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0" t="s">
        <v>883</v>
      </c>
      <c r="BQ150" s="10" t="s">
        <v>1088</v>
      </c>
      <c r="BR150" s="10" t="s">
        <v>141</v>
      </c>
      <c r="BS150" s="10" t="s">
        <v>141</v>
      </c>
      <c r="BT150" s="11">
        <v>214</v>
      </c>
      <c r="BU150" s="13" t="b">
        <v>1</v>
      </c>
      <c r="BV150" s="1" t="e">
        <f t="shared" ca="1" si="1"/>
        <v>#NAME?</v>
      </c>
      <c r="BW150" s="1"/>
      <c r="BX150" s="3">
        <v>49</v>
      </c>
      <c r="BY150" s="1" t="s">
        <v>1089</v>
      </c>
      <c r="BZ150" s="1" t="s">
        <v>652</v>
      </c>
      <c r="CA150" s="1"/>
      <c r="CB150" s="1"/>
      <c r="CC150" s="1"/>
      <c r="CD150" s="1"/>
      <c r="CE150" s="1"/>
      <c r="CF150" s="1"/>
      <c r="CG150" s="9" t="b">
        <v>1</v>
      </c>
      <c r="CH150" s="1" t="s">
        <v>653</v>
      </c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 t="s">
        <v>695</v>
      </c>
      <c r="CV150" s="1"/>
      <c r="CW150" s="1" t="s">
        <v>696</v>
      </c>
      <c r="CX150" s="1" t="s">
        <v>697</v>
      </c>
      <c r="CY150" s="1" t="s">
        <v>698</v>
      </c>
      <c r="CZ150" s="1" t="s">
        <v>699</v>
      </c>
    </row>
    <row r="151" spans="1:104" ht="12.75" x14ac:dyDescent="0.2">
      <c r="A151" s="10" t="s">
        <v>152</v>
      </c>
      <c r="B151" s="10" t="s">
        <v>1166</v>
      </c>
      <c r="C151" s="10" t="s">
        <v>1167</v>
      </c>
      <c r="D151" s="10" t="s">
        <v>1168</v>
      </c>
      <c r="E151" s="10" t="s">
        <v>1169</v>
      </c>
      <c r="F151" s="13" t="b">
        <v>1</v>
      </c>
      <c r="G151" s="10" t="s">
        <v>396</v>
      </c>
      <c r="H151" s="10" t="s">
        <v>1166</v>
      </c>
      <c r="I151" s="11">
        <v>-1</v>
      </c>
      <c r="J151" s="1"/>
      <c r="K151" s="10" t="s">
        <v>761</v>
      </c>
      <c r="L151" s="11">
        <v>10</v>
      </c>
      <c r="M151" s="10" t="s">
        <v>635</v>
      </c>
      <c r="N151" s="10" t="s">
        <v>620</v>
      </c>
      <c r="O151" s="10" t="s">
        <v>640</v>
      </c>
      <c r="P151" s="10" t="s">
        <v>622</v>
      </c>
      <c r="Q151" s="10" t="s">
        <v>623</v>
      </c>
      <c r="R151" s="13" t="b">
        <v>0</v>
      </c>
      <c r="S151" s="11">
        <v>120</v>
      </c>
      <c r="T151" s="11">
        <v>130</v>
      </c>
      <c r="U151" s="11">
        <v>120</v>
      </c>
      <c r="V151" s="11">
        <v>140</v>
      </c>
      <c r="W151" s="11">
        <v>90</v>
      </c>
      <c r="X151" s="11">
        <v>100</v>
      </c>
      <c r="Y151" s="11">
        <v>0.2</v>
      </c>
      <c r="Z151" s="11">
        <v>0.7</v>
      </c>
      <c r="AA151" s="11">
        <v>10</v>
      </c>
      <c r="AB151" s="11">
        <v>9060</v>
      </c>
      <c r="AC151" s="10" t="s">
        <v>1129</v>
      </c>
      <c r="AD151" s="10" t="s">
        <v>141</v>
      </c>
      <c r="AE151" s="11">
        <v>80</v>
      </c>
      <c r="AF151" s="11">
        <v>80</v>
      </c>
      <c r="AG151" s="11">
        <v>850</v>
      </c>
      <c r="AH151" s="11">
        <v>1300</v>
      </c>
      <c r="AI151" s="11">
        <v>465</v>
      </c>
      <c r="AJ151" s="13" t="b">
        <v>1</v>
      </c>
      <c r="AK151" s="13" t="b">
        <v>0</v>
      </c>
      <c r="AL151" s="10" t="s">
        <v>1124</v>
      </c>
      <c r="AM151" s="13" t="b">
        <v>0</v>
      </c>
      <c r="AN151" s="13" t="b">
        <v>0</v>
      </c>
      <c r="AO151" s="11">
        <v>525</v>
      </c>
      <c r="AP151" s="11">
        <v>1</v>
      </c>
      <c r="AQ151" s="11">
        <v>8</v>
      </c>
      <c r="AR151" s="11">
        <v>25</v>
      </c>
      <c r="AS151" s="11">
        <v>90</v>
      </c>
      <c r="AT151" s="11">
        <v>1</v>
      </c>
      <c r="AU151" s="13" t="b">
        <v>0</v>
      </c>
      <c r="AV151" s="13" t="b">
        <v>1</v>
      </c>
      <c r="AW151" s="11">
        <v>9</v>
      </c>
      <c r="AX151" s="13" t="b">
        <v>0</v>
      </c>
      <c r="AY151" s="13" t="b">
        <v>1</v>
      </c>
      <c r="AZ151" s="11">
        <v>250</v>
      </c>
      <c r="BA151" s="11">
        <v>50</v>
      </c>
      <c r="BB151" s="11">
        <v>60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1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0" t="s">
        <v>141</v>
      </c>
      <c r="BQ151" s="10" t="s">
        <v>141</v>
      </c>
      <c r="BR151" s="10" t="s">
        <v>141</v>
      </c>
      <c r="BS151" s="10" t="s">
        <v>141</v>
      </c>
      <c r="BT151" s="11">
        <v>216</v>
      </c>
      <c r="BU151" s="13" t="b">
        <v>1</v>
      </c>
      <c r="BV151" s="1" t="e">
        <f t="shared" ca="1" si="1"/>
        <v>#NAME?</v>
      </c>
      <c r="BW151" s="1"/>
      <c r="BX151" s="3">
        <v>47</v>
      </c>
      <c r="BY151" s="1" t="s">
        <v>926</v>
      </c>
      <c r="BZ151" s="1" t="s">
        <v>652</v>
      </c>
      <c r="CA151" s="1"/>
      <c r="CB151" s="1"/>
      <c r="CC151" s="1"/>
      <c r="CD151" s="1"/>
      <c r="CE151" s="1"/>
      <c r="CF151" s="1"/>
      <c r="CG151" s="9" t="b">
        <v>1</v>
      </c>
      <c r="CH151" s="1" t="s">
        <v>791</v>
      </c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 t="s">
        <v>893</v>
      </c>
      <c r="CW151" s="1" t="s">
        <v>894</v>
      </c>
      <c r="CX151" s="1" t="s">
        <v>895</v>
      </c>
      <c r="CY151" s="1" t="s">
        <v>896</v>
      </c>
      <c r="CZ151" s="1" t="s">
        <v>897</v>
      </c>
    </row>
    <row r="152" spans="1:104" ht="12.75" x14ac:dyDescent="0.2">
      <c r="A152" s="10" t="s">
        <v>153</v>
      </c>
      <c r="B152" s="10" t="s">
        <v>1170</v>
      </c>
      <c r="C152" s="10" t="s">
        <v>1171</v>
      </c>
      <c r="D152" s="10" t="s">
        <v>1172</v>
      </c>
      <c r="E152" s="10" t="s">
        <v>1173</v>
      </c>
      <c r="F152" s="13" t="b">
        <v>1</v>
      </c>
      <c r="G152" s="10" t="s">
        <v>388</v>
      </c>
      <c r="H152" s="10" t="s">
        <v>1170</v>
      </c>
      <c r="I152" s="11">
        <v>-1</v>
      </c>
      <c r="J152" s="1"/>
      <c r="K152" s="10" t="s">
        <v>761</v>
      </c>
      <c r="L152" s="11">
        <v>9</v>
      </c>
      <c r="M152" s="10" t="s">
        <v>762</v>
      </c>
      <c r="N152" s="10" t="s">
        <v>635</v>
      </c>
      <c r="O152" s="10" t="s">
        <v>846</v>
      </c>
      <c r="P152" s="10" t="s">
        <v>622</v>
      </c>
      <c r="Q152" s="10" t="s">
        <v>623</v>
      </c>
      <c r="R152" s="13" t="b">
        <v>0</v>
      </c>
      <c r="S152" s="11">
        <v>100</v>
      </c>
      <c r="T152" s="11">
        <v>100</v>
      </c>
      <c r="U152" s="11">
        <v>125</v>
      </c>
      <c r="V152" s="11">
        <v>125</v>
      </c>
      <c r="W152" s="11">
        <v>100</v>
      </c>
      <c r="X152" s="11">
        <v>100</v>
      </c>
      <c r="Y152" s="11">
        <v>0.2</v>
      </c>
      <c r="Z152" s="11">
        <v>0.7</v>
      </c>
      <c r="AA152" s="11">
        <v>10</v>
      </c>
      <c r="AB152" s="11">
        <v>8200</v>
      </c>
      <c r="AC152" s="10" t="s">
        <v>1129</v>
      </c>
      <c r="AD152" s="10" t="s">
        <v>141</v>
      </c>
      <c r="AE152" s="11">
        <v>100</v>
      </c>
      <c r="AF152" s="11">
        <v>150</v>
      </c>
      <c r="AG152" s="11">
        <v>600</v>
      </c>
      <c r="AH152" s="11">
        <v>900</v>
      </c>
      <c r="AI152" s="11">
        <v>375</v>
      </c>
      <c r="AJ152" s="13" t="b">
        <v>1</v>
      </c>
      <c r="AK152" s="13" t="b">
        <v>0</v>
      </c>
      <c r="AL152" s="10" t="s">
        <v>1124</v>
      </c>
      <c r="AM152" s="13" t="b">
        <v>0</v>
      </c>
      <c r="AN152" s="13" t="b">
        <v>0</v>
      </c>
      <c r="AO152" s="11">
        <v>600</v>
      </c>
      <c r="AP152" s="11">
        <v>1</v>
      </c>
      <c r="AQ152" s="11">
        <v>9</v>
      </c>
      <c r="AR152" s="11">
        <v>25</v>
      </c>
      <c r="AS152" s="11">
        <v>90</v>
      </c>
      <c r="AT152" s="11">
        <v>1</v>
      </c>
      <c r="AU152" s="13" t="b">
        <v>0</v>
      </c>
      <c r="AV152" s="13" t="b">
        <v>1</v>
      </c>
      <c r="AW152" s="11">
        <v>9</v>
      </c>
      <c r="AX152" s="13" t="b">
        <v>0</v>
      </c>
      <c r="AY152" s="13" t="b">
        <v>1</v>
      </c>
      <c r="AZ152" s="11">
        <v>300</v>
      </c>
      <c r="BA152" s="11">
        <v>50</v>
      </c>
      <c r="BB152" s="11">
        <v>150</v>
      </c>
      <c r="BC152" s="11">
        <v>0</v>
      </c>
      <c r="BD152" s="11">
        <v>0</v>
      </c>
      <c r="BE152" s="11">
        <v>0</v>
      </c>
      <c r="BF152" s="11">
        <v>0</v>
      </c>
      <c r="BG152" s="11">
        <v>1</v>
      </c>
      <c r="BH152" s="11">
        <v>0</v>
      </c>
      <c r="BI152" s="11">
        <v>0</v>
      </c>
      <c r="BJ152" s="11">
        <v>4</v>
      </c>
      <c r="BK152" s="11">
        <v>3</v>
      </c>
      <c r="BL152" s="11">
        <v>0</v>
      </c>
      <c r="BM152" s="11">
        <v>0</v>
      </c>
      <c r="BN152" s="11">
        <v>0</v>
      </c>
      <c r="BO152" s="11">
        <v>0</v>
      </c>
      <c r="BP152" s="10" t="s">
        <v>679</v>
      </c>
      <c r="BQ152" s="10" t="s">
        <v>141</v>
      </c>
      <c r="BR152" s="10" t="s">
        <v>141</v>
      </c>
      <c r="BS152" s="10" t="s">
        <v>141</v>
      </c>
      <c r="BT152" s="11">
        <v>217</v>
      </c>
      <c r="BU152" s="13" t="b">
        <v>0</v>
      </c>
      <c r="BV152" s="1" t="e">
        <f t="shared" ca="1" si="1"/>
        <v>#NAME?</v>
      </c>
      <c r="BW152" s="1"/>
      <c r="BX152" s="3">
        <v>47</v>
      </c>
      <c r="BY152" s="1" t="s">
        <v>1001</v>
      </c>
      <c r="BZ152" s="1" t="s">
        <v>652</v>
      </c>
      <c r="CA152" s="1"/>
      <c r="CB152" s="1"/>
      <c r="CC152" s="1"/>
      <c r="CD152" s="1"/>
      <c r="CE152" s="1"/>
      <c r="CF152" s="1"/>
      <c r="CG152" s="9" t="b">
        <v>1</v>
      </c>
      <c r="CH152" s="1" t="s">
        <v>791</v>
      </c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 t="s">
        <v>627</v>
      </c>
      <c r="CV152" s="1" t="s">
        <v>656</v>
      </c>
      <c r="CW152" s="1" t="s">
        <v>657</v>
      </c>
      <c r="CX152" s="1" t="s">
        <v>658</v>
      </c>
      <c r="CY152" s="1" t="s">
        <v>1002</v>
      </c>
      <c r="CZ152" s="1" t="s">
        <v>1003</v>
      </c>
    </row>
    <row r="153" spans="1:104" ht="12.75" x14ac:dyDescent="0.2">
      <c r="A153" s="10" t="s">
        <v>154</v>
      </c>
      <c r="B153" s="10" t="s">
        <v>1174</v>
      </c>
      <c r="C153" s="10" t="s">
        <v>1175</v>
      </c>
      <c r="D153" s="10" t="s">
        <v>1176</v>
      </c>
      <c r="E153" s="10" t="s">
        <v>1177</v>
      </c>
      <c r="F153" s="13" t="b">
        <v>1</v>
      </c>
      <c r="G153" s="10" t="s">
        <v>826</v>
      </c>
      <c r="H153" s="10" t="s">
        <v>1174</v>
      </c>
      <c r="I153" s="11">
        <v>-1</v>
      </c>
      <c r="J153" s="1"/>
      <c r="K153" s="10" t="s">
        <v>761</v>
      </c>
      <c r="L153" s="11">
        <v>7</v>
      </c>
      <c r="M153" s="10" t="s">
        <v>691</v>
      </c>
      <c r="N153" s="10" t="s">
        <v>762</v>
      </c>
      <c r="O153" s="10" t="s">
        <v>763</v>
      </c>
      <c r="P153" s="10" t="s">
        <v>622</v>
      </c>
      <c r="Q153" s="10" t="s">
        <v>623</v>
      </c>
      <c r="R153" s="13" t="b">
        <v>0</v>
      </c>
      <c r="S153" s="11">
        <v>110</v>
      </c>
      <c r="T153" s="11">
        <v>70</v>
      </c>
      <c r="U153" s="11">
        <v>100</v>
      </c>
      <c r="V153" s="11">
        <v>100</v>
      </c>
      <c r="W153" s="11">
        <v>100</v>
      </c>
      <c r="X153" s="11">
        <v>100</v>
      </c>
      <c r="Y153" s="11">
        <v>0.2</v>
      </c>
      <c r="Z153" s="11">
        <v>0.7</v>
      </c>
      <c r="AA153" s="11">
        <v>10</v>
      </c>
      <c r="AB153" s="11">
        <v>5600</v>
      </c>
      <c r="AC153" s="10" t="s">
        <v>1129</v>
      </c>
      <c r="AD153" s="10" t="s">
        <v>141</v>
      </c>
      <c r="AE153" s="11">
        <v>75</v>
      </c>
      <c r="AF153" s="11">
        <v>150</v>
      </c>
      <c r="AG153" s="11">
        <v>600</v>
      </c>
      <c r="AH153" s="11">
        <v>900</v>
      </c>
      <c r="AI153" s="11">
        <v>350</v>
      </c>
      <c r="AJ153" s="13" t="b">
        <v>1</v>
      </c>
      <c r="AK153" s="13" t="b">
        <v>0</v>
      </c>
      <c r="AL153" s="10" t="s">
        <v>1124</v>
      </c>
      <c r="AM153" s="13" t="b">
        <v>0</v>
      </c>
      <c r="AN153" s="13" t="b">
        <v>0</v>
      </c>
      <c r="AO153" s="11">
        <v>400</v>
      </c>
      <c r="AP153" s="11">
        <v>1</v>
      </c>
      <c r="AQ153" s="11">
        <v>6</v>
      </c>
      <c r="AR153" s="11">
        <v>25</v>
      </c>
      <c r="AS153" s="11">
        <v>90</v>
      </c>
      <c r="AT153" s="11">
        <v>1</v>
      </c>
      <c r="AU153" s="13" t="b">
        <v>0</v>
      </c>
      <c r="AV153" s="13" t="b">
        <v>0</v>
      </c>
      <c r="AW153" s="11">
        <v>9</v>
      </c>
      <c r="AX153" s="13" t="b">
        <v>0</v>
      </c>
      <c r="AY153" s="13" t="b">
        <v>1</v>
      </c>
      <c r="AZ153" s="11">
        <v>100</v>
      </c>
      <c r="BA153" s="11">
        <v>50</v>
      </c>
      <c r="BB153" s="11">
        <v>500</v>
      </c>
      <c r="BC153" s="11">
        <v>0</v>
      </c>
      <c r="BD153" s="11">
        <v>3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0" t="s">
        <v>141</v>
      </c>
      <c r="BQ153" s="10" t="s">
        <v>141</v>
      </c>
      <c r="BR153" s="10" t="s">
        <v>141</v>
      </c>
      <c r="BS153" s="10" t="s">
        <v>141</v>
      </c>
      <c r="BT153" s="11">
        <v>219</v>
      </c>
      <c r="BU153" s="13" t="b">
        <v>0</v>
      </c>
      <c r="BV153" s="1" t="e">
        <f t="shared" ca="1" si="1"/>
        <v>#NAME?</v>
      </c>
      <c r="BW153" s="1"/>
      <c r="BX153" s="3">
        <v>24</v>
      </c>
      <c r="BY153" s="1" t="s">
        <v>827</v>
      </c>
      <c r="BZ153" s="1" t="s">
        <v>652</v>
      </c>
      <c r="CA153" s="1"/>
      <c r="CB153" s="1"/>
      <c r="CC153" s="1"/>
      <c r="CD153" s="1"/>
      <c r="CE153" s="1"/>
      <c r="CF153" s="1"/>
      <c r="CG153" s="9" t="b">
        <v>1</v>
      </c>
      <c r="CH153" s="1" t="s">
        <v>766</v>
      </c>
      <c r="CI153" s="1" t="s">
        <v>627</v>
      </c>
      <c r="CJ153" s="1" t="s">
        <v>828</v>
      </c>
      <c r="CK153" s="1" t="s">
        <v>828</v>
      </c>
      <c r="CL153" s="1" t="s">
        <v>828</v>
      </c>
      <c r="CM153" s="1" t="s">
        <v>828</v>
      </c>
      <c r="CN153" s="1" t="s">
        <v>828</v>
      </c>
      <c r="CO153" s="1"/>
      <c r="CP153" s="1"/>
      <c r="CQ153" s="1"/>
      <c r="CR153" s="1"/>
      <c r="CS153" s="1"/>
      <c r="CT153" s="1"/>
      <c r="CU153" s="1"/>
      <c r="CV153" s="1" t="s">
        <v>716</v>
      </c>
      <c r="CW153" s="1" t="s">
        <v>717</v>
      </c>
      <c r="CX153" s="1" t="s">
        <v>718</v>
      </c>
      <c r="CY153" s="1" t="s">
        <v>719</v>
      </c>
      <c r="CZ153" s="1" t="s">
        <v>720</v>
      </c>
    </row>
    <row r="154" spans="1:104" ht="12.75" x14ac:dyDescent="0.2">
      <c r="A154" s="10" t="s">
        <v>155</v>
      </c>
      <c r="B154" s="10" t="s">
        <v>1178</v>
      </c>
      <c r="C154" s="10" t="s">
        <v>1179</v>
      </c>
      <c r="D154" s="10" t="s">
        <v>1180</v>
      </c>
      <c r="E154" s="10" t="s">
        <v>1181</v>
      </c>
      <c r="F154" s="13" t="b">
        <v>1</v>
      </c>
      <c r="G154" s="10" t="s">
        <v>360</v>
      </c>
      <c r="H154" s="10" t="s">
        <v>1178</v>
      </c>
      <c r="I154" s="11">
        <v>-1</v>
      </c>
      <c r="J154" s="1"/>
      <c r="K154" s="10" t="s">
        <v>618</v>
      </c>
      <c r="L154" s="11">
        <v>1</v>
      </c>
      <c r="M154" s="10" t="s">
        <v>691</v>
      </c>
      <c r="N154" s="10" t="s">
        <v>620</v>
      </c>
      <c r="O154" s="10" t="s">
        <v>621</v>
      </c>
      <c r="P154" s="10" t="s">
        <v>622</v>
      </c>
      <c r="Q154" s="10" t="s">
        <v>623</v>
      </c>
      <c r="R154" s="13" t="b">
        <v>0</v>
      </c>
      <c r="S154" s="11">
        <v>60</v>
      </c>
      <c r="T154" s="11">
        <v>80</v>
      </c>
      <c r="U154" s="11">
        <v>80</v>
      </c>
      <c r="V154" s="11">
        <v>60</v>
      </c>
      <c r="W154" s="11">
        <v>100</v>
      </c>
      <c r="X154" s="11">
        <v>100</v>
      </c>
      <c r="Y154" s="11">
        <v>0.4</v>
      </c>
      <c r="Z154" s="11">
        <v>0.77</v>
      </c>
      <c r="AA154" s="11">
        <v>10</v>
      </c>
      <c r="AB154" s="11">
        <v>1120</v>
      </c>
      <c r="AC154" s="10" t="s">
        <v>713</v>
      </c>
      <c r="AD154" s="10" t="s">
        <v>141</v>
      </c>
      <c r="AE154" s="11">
        <v>70</v>
      </c>
      <c r="AF154" s="11">
        <v>105</v>
      </c>
      <c r="AG154" s="11">
        <v>300</v>
      </c>
      <c r="AH154" s="11">
        <v>400</v>
      </c>
      <c r="AI154" s="11">
        <v>202</v>
      </c>
      <c r="AJ154" s="13" t="b">
        <v>1</v>
      </c>
      <c r="AK154" s="13" t="b">
        <v>0</v>
      </c>
      <c r="AL154" s="10" t="s">
        <v>1124</v>
      </c>
      <c r="AM154" s="13" t="b">
        <v>0</v>
      </c>
      <c r="AN154" s="13" t="b">
        <v>0</v>
      </c>
      <c r="AO154" s="11">
        <v>150</v>
      </c>
      <c r="AP154" s="11">
        <v>1</v>
      </c>
      <c r="AQ154" s="11">
        <v>2</v>
      </c>
      <c r="AR154" s="11">
        <v>25</v>
      </c>
      <c r="AS154" s="11">
        <v>90</v>
      </c>
      <c r="AT154" s="11">
        <v>1</v>
      </c>
      <c r="AU154" s="13" t="b">
        <v>0</v>
      </c>
      <c r="AV154" s="13" t="b">
        <v>0</v>
      </c>
      <c r="AW154" s="11">
        <v>9</v>
      </c>
      <c r="AX154" s="13" t="b">
        <v>0</v>
      </c>
      <c r="AY154" s="13" t="b">
        <v>1</v>
      </c>
      <c r="AZ154" s="11">
        <v>100</v>
      </c>
      <c r="BA154" s="11">
        <v>50</v>
      </c>
      <c r="BB154" s="11">
        <v>1330</v>
      </c>
      <c r="BC154" s="11">
        <v>0</v>
      </c>
      <c r="BD154" s="11">
        <v>1</v>
      </c>
      <c r="BE154" s="11">
        <v>0</v>
      </c>
      <c r="BF154" s="11">
        <v>0</v>
      </c>
      <c r="BG154" s="11">
        <v>1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1</v>
      </c>
      <c r="BO154" s="11">
        <v>0</v>
      </c>
      <c r="BP154" s="10" t="s">
        <v>141</v>
      </c>
      <c r="BQ154" s="10" t="s">
        <v>141</v>
      </c>
      <c r="BR154" s="10" t="s">
        <v>141</v>
      </c>
      <c r="BS154" s="10" t="s">
        <v>141</v>
      </c>
      <c r="BT154" s="11">
        <v>220</v>
      </c>
      <c r="BU154" s="13" t="b">
        <v>0</v>
      </c>
      <c r="BV154" s="1" t="e">
        <f t="shared" ca="1" si="1"/>
        <v>#NAME?</v>
      </c>
      <c r="BW154" s="1"/>
      <c r="BX154" s="1"/>
      <c r="BY154" s="1"/>
      <c r="BZ154" s="1"/>
      <c r="CA154" s="1" t="s">
        <v>855</v>
      </c>
      <c r="CB154" s="3">
        <v>1</v>
      </c>
      <c r="CC154" s="3">
        <v>1.1000000000000001</v>
      </c>
      <c r="CD154" s="3">
        <v>1.3</v>
      </c>
      <c r="CE154" s="3">
        <v>1.6</v>
      </c>
      <c r="CF154" s="3">
        <v>2</v>
      </c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</row>
    <row r="155" spans="1:104" ht="12.75" x14ac:dyDescent="0.2">
      <c r="A155" s="10" t="s">
        <v>156</v>
      </c>
      <c r="B155" s="10" t="s">
        <v>1182</v>
      </c>
      <c r="C155" s="10" t="s">
        <v>1183</v>
      </c>
      <c r="D155" s="10" t="s">
        <v>1184</v>
      </c>
      <c r="E155" s="10" t="s">
        <v>1185</v>
      </c>
      <c r="F155" s="13" t="b">
        <v>1</v>
      </c>
      <c r="G155" s="10" t="s">
        <v>649</v>
      </c>
      <c r="H155" s="10" t="s">
        <v>1182</v>
      </c>
      <c r="I155" s="11">
        <v>-1</v>
      </c>
      <c r="J155" s="1"/>
      <c r="K155" s="10" t="s">
        <v>761</v>
      </c>
      <c r="L155" s="11">
        <v>1</v>
      </c>
      <c r="M155" s="10" t="s">
        <v>619</v>
      </c>
      <c r="N155" s="10" t="s">
        <v>620</v>
      </c>
      <c r="O155" s="10" t="s">
        <v>640</v>
      </c>
      <c r="P155" s="10" t="s">
        <v>622</v>
      </c>
      <c r="Q155" s="10" t="s">
        <v>623</v>
      </c>
      <c r="R155" s="13" t="b">
        <v>0</v>
      </c>
      <c r="S155" s="11">
        <v>80</v>
      </c>
      <c r="T155" s="11">
        <v>100</v>
      </c>
      <c r="U155" s="11">
        <v>70</v>
      </c>
      <c r="V155" s="11">
        <v>70</v>
      </c>
      <c r="W155" s="11">
        <v>100</v>
      </c>
      <c r="X155" s="11">
        <v>100</v>
      </c>
      <c r="Y155" s="11">
        <v>0.4</v>
      </c>
      <c r="Z155" s="11">
        <v>0.7</v>
      </c>
      <c r="AA155" s="11">
        <v>10</v>
      </c>
      <c r="AB155" s="11">
        <v>1610</v>
      </c>
      <c r="AC155" s="10" t="s">
        <v>1129</v>
      </c>
      <c r="AD155" s="10" t="s">
        <v>141</v>
      </c>
      <c r="AE155" s="11">
        <v>70</v>
      </c>
      <c r="AF155" s="11">
        <v>150</v>
      </c>
      <c r="AG155" s="11">
        <v>450</v>
      </c>
      <c r="AH155" s="11">
        <v>800</v>
      </c>
      <c r="AI155" s="11">
        <v>300</v>
      </c>
      <c r="AJ155" s="13" t="b">
        <v>1</v>
      </c>
      <c r="AK155" s="13" t="b">
        <v>0</v>
      </c>
      <c r="AL155" s="10" t="s">
        <v>1124</v>
      </c>
      <c r="AM155" s="13" t="b">
        <v>0</v>
      </c>
      <c r="AN155" s="13" t="b">
        <v>0</v>
      </c>
      <c r="AO155" s="11">
        <v>225</v>
      </c>
      <c r="AP155" s="11">
        <v>1</v>
      </c>
      <c r="AQ155" s="11">
        <v>3</v>
      </c>
      <c r="AR155" s="11">
        <v>25</v>
      </c>
      <c r="AS155" s="11">
        <v>90</v>
      </c>
      <c r="AT155" s="11">
        <v>1</v>
      </c>
      <c r="AU155" s="13" t="b">
        <v>0</v>
      </c>
      <c r="AV155" s="13" t="b">
        <v>0</v>
      </c>
      <c r="AW155" s="11">
        <v>9</v>
      </c>
      <c r="AX155" s="13" t="b">
        <v>1</v>
      </c>
      <c r="AY155" s="13" t="b">
        <v>1</v>
      </c>
      <c r="AZ155" s="11">
        <v>100</v>
      </c>
      <c r="BA155" s="11">
        <v>50</v>
      </c>
      <c r="BB155" s="11">
        <v>1130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1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0" t="s">
        <v>141</v>
      </c>
      <c r="BQ155" s="10" t="s">
        <v>141</v>
      </c>
      <c r="BR155" s="10" t="s">
        <v>141</v>
      </c>
      <c r="BS155" s="10" t="s">
        <v>141</v>
      </c>
      <c r="BT155" s="11">
        <v>221</v>
      </c>
      <c r="BU155" s="13" t="b">
        <v>0</v>
      </c>
      <c r="BV155" s="1" t="e">
        <f t="shared" ca="1" si="1"/>
        <v>#NAME?</v>
      </c>
      <c r="BW155" s="1"/>
      <c r="BX155" s="3">
        <v>6</v>
      </c>
      <c r="BY155" s="1" t="s">
        <v>651</v>
      </c>
      <c r="BZ155" s="1" t="s">
        <v>652</v>
      </c>
      <c r="CA155" s="1"/>
      <c r="CB155" s="1"/>
      <c r="CC155" s="1"/>
      <c r="CD155" s="1"/>
      <c r="CE155" s="1"/>
      <c r="CF155" s="1"/>
      <c r="CG155" s="9" t="b">
        <v>1</v>
      </c>
      <c r="CH155" s="1" t="s">
        <v>653</v>
      </c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 t="s">
        <v>627</v>
      </c>
      <c r="CV155" s="1" t="s">
        <v>654</v>
      </c>
      <c r="CW155" s="1" t="s">
        <v>655</v>
      </c>
      <c r="CX155" s="1" t="s">
        <v>656</v>
      </c>
      <c r="CY155" s="1" t="s">
        <v>657</v>
      </c>
      <c r="CZ155" s="1" t="s">
        <v>658</v>
      </c>
    </row>
    <row r="156" spans="1:104" ht="12.75" x14ac:dyDescent="0.2">
      <c r="A156" s="10" t="s">
        <v>157</v>
      </c>
      <c r="B156" s="10" t="s">
        <v>1186</v>
      </c>
      <c r="C156" s="10" t="s">
        <v>1187</v>
      </c>
      <c r="D156" s="10" t="s">
        <v>1188</v>
      </c>
      <c r="E156" s="10" t="s">
        <v>1189</v>
      </c>
      <c r="F156" s="13" t="b">
        <v>1</v>
      </c>
      <c r="G156" s="10" t="s">
        <v>1070</v>
      </c>
      <c r="H156" s="10" t="s">
        <v>1186</v>
      </c>
      <c r="I156" s="11">
        <v>-1</v>
      </c>
      <c r="J156" s="1"/>
      <c r="K156" s="10" t="s">
        <v>761</v>
      </c>
      <c r="L156" s="11">
        <v>6</v>
      </c>
      <c r="M156" s="10" t="s">
        <v>691</v>
      </c>
      <c r="N156" s="10" t="s">
        <v>648</v>
      </c>
      <c r="O156" s="10" t="s">
        <v>621</v>
      </c>
      <c r="P156" s="10" t="s">
        <v>622</v>
      </c>
      <c r="Q156" s="10" t="s">
        <v>623</v>
      </c>
      <c r="R156" s="13" t="b">
        <v>0</v>
      </c>
      <c r="S156" s="11">
        <v>95</v>
      </c>
      <c r="T156" s="11">
        <v>70</v>
      </c>
      <c r="U156" s="11">
        <v>95</v>
      </c>
      <c r="V156" s="11">
        <v>95</v>
      </c>
      <c r="W156" s="11">
        <v>100</v>
      </c>
      <c r="X156" s="11">
        <v>100</v>
      </c>
      <c r="Y156" s="11">
        <v>0.4</v>
      </c>
      <c r="Z156" s="11">
        <v>0.7</v>
      </c>
      <c r="AA156" s="11">
        <v>10</v>
      </c>
      <c r="AB156" s="11">
        <v>5410</v>
      </c>
      <c r="AC156" s="10" t="s">
        <v>1129</v>
      </c>
      <c r="AD156" s="10" t="s">
        <v>141</v>
      </c>
      <c r="AE156" s="11">
        <v>50</v>
      </c>
      <c r="AF156" s="11">
        <v>110</v>
      </c>
      <c r="AG156" s="11">
        <v>450</v>
      </c>
      <c r="AH156" s="11">
        <v>600</v>
      </c>
      <c r="AI156" s="11">
        <v>280</v>
      </c>
      <c r="AJ156" s="13" t="b">
        <v>1</v>
      </c>
      <c r="AK156" s="13" t="b">
        <v>0</v>
      </c>
      <c r="AL156" s="10" t="s">
        <v>1124</v>
      </c>
      <c r="AM156" s="13" t="b">
        <v>0</v>
      </c>
      <c r="AN156" s="13" t="b">
        <v>0</v>
      </c>
      <c r="AO156" s="11">
        <v>525</v>
      </c>
      <c r="AP156" s="11">
        <v>1</v>
      </c>
      <c r="AQ156" s="11">
        <v>8</v>
      </c>
      <c r="AR156" s="11">
        <v>25</v>
      </c>
      <c r="AS156" s="11">
        <v>90</v>
      </c>
      <c r="AT156" s="11">
        <v>1</v>
      </c>
      <c r="AU156" s="13" t="b">
        <v>0</v>
      </c>
      <c r="AV156" s="13" t="b">
        <v>0</v>
      </c>
      <c r="AW156" s="11">
        <v>9</v>
      </c>
      <c r="AX156" s="13" t="b">
        <v>0</v>
      </c>
      <c r="AY156" s="13" t="b">
        <v>1</v>
      </c>
      <c r="AZ156" s="11">
        <v>100</v>
      </c>
      <c r="BA156" s="11">
        <v>50</v>
      </c>
      <c r="BB156" s="11">
        <v>520</v>
      </c>
      <c r="BC156" s="11">
        <v>0</v>
      </c>
      <c r="BD156" s="11">
        <v>2</v>
      </c>
      <c r="BE156" s="11">
        <v>0</v>
      </c>
      <c r="BF156" s="11">
        <v>0</v>
      </c>
      <c r="BG156" s="11">
        <v>2</v>
      </c>
      <c r="BH156" s="11">
        <v>0</v>
      </c>
      <c r="BI156" s="11">
        <v>0</v>
      </c>
      <c r="BJ156" s="11">
        <v>2</v>
      </c>
      <c r="BK156" s="11">
        <v>0</v>
      </c>
      <c r="BL156" s="11">
        <v>0</v>
      </c>
      <c r="BM156" s="11">
        <v>2</v>
      </c>
      <c r="BN156" s="11">
        <v>2</v>
      </c>
      <c r="BO156" s="11">
        <v>0</v>
      </c>
      <c r="BP156" s="10" t="s">
        <v>141</v>
      </c>
      <c r="BQ156" s="10" t="s">
        <v>141</v>
      </c>
      <c r="BR156" s="10" t="s">
        <v>141</v>
      </c>
      <c r="BS156" s="10" t="s">
        <v>141</v>
      </c>
      <c r="BT156" s="11">
        <v>223</v>
      </c>
      <c r="BU156" s="13" t="b">
        <v>0</v>
      </c>
      <c r="BV156" s="1" t="e">
        <f t="shared" ca="1" si="1"/>
        <v>#NAME?</v>
      </c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 t="s">
        <v>798</v>
      </c>
      <c r="CW156" s="1" t="s">
        <v>799</v>
      </c>
      <c r="CX156" s="1" t="s">
        <v>800</v>
      </c>
      <c r="CY156" s="1" t="s">
        <v>801</v>
      </c>
      <c r="CZ156" s="1" t="s">
        <v>802</v>
      </c>
    </row>
    <row r="157" spans="1:104" ht="12.75" x14ac:dyDescent="0.2">
      <c r="A157" s="10" t="s">
        <v>1190</v>
      </c>
      <c r="B157" s="10" t="s">
        <v>1191</v>
      </c>
      <c r="C157" s="10" t="s">
        <v>1192</v>
      </c>
      <c r="D157" s="10" t="s">
        <v>1193</v>
      </c>
      <c r="E157" s="10" t="s">
        <v>1194</v>
      </c>
      <c r="F157" s="13" t="b">
        <v>1</v>
      </c>
      <c r="G157" s="10" t="s">
        <v>659</v>
      </c>
      <c r="H157" s="10" t="s">
        <v>1191</v>
      </c>
      <c r="I157" s="11">
        <v>-1</v>
      </c>
      <c r="J157" s="1"/>
      <c r="K157" s="10" t="s">
        <v>650</v>
      </c>
      <c r="L157" s="11">
        <v>1</v>
      </c>
      <c r="M157" s="10" t="s">
        <v>660</v>
      </c>
      <c r="N157" s="10" t="s">
        <v>620</v>
      </c>
      <c r="O157" s="10" t="s">
        <v>621</v>
      </c>
      <c r="P157" s="10" t="s">
        <v>622</v>
      </c>
      <c r="Q157" s="10" t="s">
        <v>623</v>
      </c>
      <c r="R157" s="13" t="b">
        <v>0</v>
      </c>
      <c r="S157" s="11">
        <v>75</v>
      </c>
      <c r="T157" s="11">
        <v>70</v>
      </c>
      <c r="U157" s="11">
        <v>70</v>
      </c>
      <c r="V157" s="11">
        <v>70</v>
      </c>
      <c r="W157" s="11">
        <v>100</v>
      </c>
      <c r="X157" s="11">
        <v>100</v>
      </c>
      <c r="Y157" s="11">
        <v>0.4</v>
      </c>
      <c r="Z157" s="11">
        <v>0.63</v>
      </c>
      <c r="AA157" s="11">
        <v>10</v>
      </c>
      <c r="AB157" s="11">
        <v>1010</v>
      </c>
      <c r="AC157" s="10" t="s">
        <v>713</v>
      </c>
      <c r="AD157" s="10" t="s">
        <v>141</v>
      </c>
      <c r="AE157" s="11">
        <v>20</v>
      </c>
      <c r="AF157" s="11">
        <v>40</v>
      </c>
      <c r="AG157" s="11">
        <v>400</v>
      </c>
      <c r="AH157" s="11">
        <v>550</v>
      </c>
      <c r="AI157" s="11">
        <v>250</v>
      </c>
      <c r="AJ157" s="13" t="b">
        <v>1</v>
      </c>
      <c r="AK157" s="13" t="b">
        <v>0</v>
      </c>
      <c r="AL157" s="10" t="s">
        <v>1124</v>
      </c>
      <c r="AM157" s="13" t="b">
        <v>0</v>
      </c>
      <c r="AN157" s="13" t="b">
        <v>0</v>
      </c>
      <c r="AO157" s="11">
        <v>100</v>
      </c>
      <c r="AP157" s="11">
        <v>1</v>
      </c>
      <c r="AQ157" s="11">
        <v>1</v>
      </c>
      <c r="AR157" s="11">
        <v>25</v>
      </c>
      <c r="AS157" s="11">
        <v>90</v>
      </c>
      <c r="AT157" s="11">
        <v>1</v>
      </c>
      <c r="AU157" s="13" t="b">
        <v>0</v>
      </c>
      <c r="AV157" s="13" t="b">
        <v>0</v>
      </c>
      <c r="AW157" s="11">
        <v>9</v>
      </c>
      <c r="AX157" s="13" t="b">
        <v>0</v>
      </c>
      <c r="AY157" s="13" t="b">
        <v>1</v>
      </c>
      <c r="AZ157" s="11">
        <v>100</v>
      </c>
      <c r="BA157" s="11">
        <v>50</v>
      </c>
      <c r="BB157" s="11">
        <v>1430</v>
      </c>
      <c r="BC157" s="11">
        <v>0</v>
      </c>
      <c r="BD157" s="11">
        <v>0</v>
      </c>
      <c r="BE157" s="11">
        <v>1</v>
      </c>
      <c r="BF157" s="11">
        <v>0</v>
      </c>
      <c r="BG157" s="11">
        <v>1</v>
      </c>
      <c r="BH157" s="11">
        <v>1</v>
      </c>
      <c r="BI157" s="11">
        <v>1</v>
      </c>
      <c r="BJ157" s="11">
        <v>0</v>
      </c>
      <c r="BK157" s="11">
        <v>0</v>
      </c>
      <c r="BL157" s="11">
        <v>1</v>
      </c>
      <c r="BM157" s="11">
        <v>0</v>
      </c>
      <c r="BN157" s="11">
        <v>0</v>
      </c>
      <c r="BO157" s="11">
        <v>0</v>
      </c>
      <c r="BP157" s="10" t="s">
        <v>141</v>
      </c>
      <c r="BQ157" s="10" t="s">
        <v>141</v>
      </c>
      <c r="BR157" s="10" t="s">
        <v>141</v>
      </c>
      <c r="BS157" s="10" t="s">
        <v>141</v>
      </c>
      <c r="BT157" s="11">
        <v>224</v>
      </c>
      <c r="BU157" s="13" t="b">
        <v>0</v>
      </c>
      <c r="BV157" s="1" t="e">
        <f t="shared" ca="1" si="1"/>
        <v>#NAME?</v>
      </c>
      <c r="BW157" s="1"/>
      <c r="BX157" s="3">
        <v>11</v>
      </c>
      <c r="BY157" s="1" t="s">
        <v>662</v>
      </c>
      <c r="BZ157" s="1" t="s">
        <v>663</v>
      </c>
      <c r="CA157" s="1" t="s">
        <v>664</v>
      </c>
      <c r="CB157" s="3">
        <v>10</v>
      </c>
      <c r="CC157" s="3">
        <v>11</v>
      </c>
      <c r="CD157" s="3">
        <v>13</v>
      </c>
      <c r="CE157" s="3">
        <v>16</v>
      </c>
      <c r="CF157" s="3">
        <v>20</v>
      </c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</row>
    <row r="158" spans="1:104" ht="12.75" x14ac:dyDescent="0.2">
      <c r="A158" s="10" t="s">
        <v>1195</v>
      </c>
      <c r="B158" s="10" t="s">
        <v>1196</v>
      </c>
      <c r="C158" s="10" t="s">
        <v>1197</v>
      </c>
      <c r="D158" s="10" t="s">
        <v>1198</v>
      </c>
      <c r="E158" s="10" t="s">
        <v>1199</v>
      </c>
      <c r="F158" s="13" t="b">
        <v>1</v>
      </c>
      <c r="G158" s="10" t="s">
        <v>992</v>
      </c>
      <c r="H158" s="10" t="s">
        <v>1196</v>
      </c>
      <c r="I158" s="11">
        <v>-1</v>
      </c>
      <c r="J158" s="1"/>
      <c r="K158" s="10" t="s">
        <v>761</v>
      </c>
      <c r="L158" s="11">
        <v>5</v>
      </c>
      <c r="M158" s="10" t="s">
        <v>635</v>
      </c>
      <c r="N158" s="10" t="s">
        <v>620</v>
      </c>
      <c r="O158" s="10" t="s">
        <v>621</v>
      </c>
      <c r="P158" s="10" t="s">
        <v>622</v>
      </c>
      <c r="Q158" s="10" t="s">
        <v>623</v>
      </c>
      <c r="R158" s="13" t="b">
        <v>0</v>
      </c>
      <c r="S158" s="11">
        <v>95</v>
      </c>
      <c r="T158" s="11">
        <v>100</v>
      </c>
      <c r="U158" s="11">
        <v>95</v>
      </c>
      <c r="V158" s="11">
        <v>80</v>
      </c>
      <c r="W158" s="11">
        <v>100</v>
      </c>
      <c r="X158" s="11">
        <v>100</v>
      </c>
      <c r="Y158" s="11">
        <v>0.4</v>
      </c>
      <c r="Z158" s="11">
        <v>0.7</v>
      </c>
      <c r="AA158" s="11">
        <v>10</v>
      </c>
      <c r="AB158" s="11">
        <v>3810</v>
      </c>
      <c r="AC158" s="10" t="s">
        <v>1129</v>
      </c>
      <c r="AD158" s="10" t="s">
        <v>141</v>
      </c>
      <c r="AE158" s="11">
        <v>80</v>
      </c>
      <c r="AF158" s="11">
        <v>140</v>
      </c>
      <c r="AG158" s="11">
        <v>400</v>
      </c>
      <c r="AH158" s="11">
        <v>550</v>
      </c>
      <c r="AI158" s="11">
        <v>270</v>
      </c>
      <c r="AJ158" s="13" t="b">
        <v>1</v>
      </c>
      <c r="AK158" s="13" t="b">
        <v>0</v>
      </c>
      <c r="AL158" s="10" t="s">
        <v>1124</v>
      </c>
      <c r="AM158" s="13" t="b">
        <v>0</v>
      </c>
      <c r="AN158" s="13" t="b">
        <v>0</v>
      </c>
      <c r="AO158" s="11">
        <v>350</v>
      </c>
      <c r="AP158" s="11">
        <v>1</v>
      </c>
      <c r="AQ158" s="11">
        <v>5</v>
      </c>
      <c r="AR158" s="11">
        <v>25</v>
      </c>
      <c r="AS158" s="11">
        <v>90</v>
      </c>
      <c r="AT158" s="11">
        <v>1</v>
      </c>
      <c r="AU158" s="13" t="b">
        <v>0</v>
      </c>
      <c r="AV158" s="13" t="b">
        <v>1</v>
      </c>
      <c r="AW158" s="11">
        <v>9</v>
      </c>
      <c r="AX158" s="13" t="b">
        <v>0</v>
      </c>
      <c r="AY158" s="13" t="b">
        <v>1</v>
      </c>
      <c r="AZ158" s="11">
        <v>100</v>
      </c>
      <c r="BA158" s="11">
        <v>50</v>
      </c>
      <c r="BB158" s="11">
        <v>750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2</v>
      </c>
      <c r="BI158" s="11">
        <v>0</v>
      </c>
      <c r="BJ158" s="11">
        <v>2</v>
      </c>
      <c r="BK158" s="11">
        <v>0</v>
      </c>
      <c r="BL158" s="11">
        <v>0</v>
      </c>
      <c r="BM158" s="11">
        <v>0</v>
      </c>
      <c r="BN158" s="11">
        <v>2</v>
      </c>
      <c r="BO158" s="11">
        <v>0</v>
      </c>
      <c r="BP158" s="10" t="s">
        <v>141</v>
      </c>
      <c r="BQ158" s="10" t="s">
        <v>141</v>
      </c>
      <c r="BR158" s="10" t="s">
        <v>141</v>
      </c>
      <c r="BS158" s="10" t="s">
        <v>141</v>
      </c>
      <c r="BT158" s="11">
        <v>225</v>
      </c>
      <c r="BU158" s="13" t="b">
        <v>0</v>
      </c>
      <c r="BV158" s="1" t="e">
        <f t="shared" ca="1" si="1"/>
        <v>#NAME?</v>
      </c>
      <c r="BW158" s="1"/>
      <c r="BX158" s="1"/>
      <c r="BY158" s="1"/>
      <c r="BZ158" s="1"/>
      <c r="CA158" s="1" t="s">
        <v>993</v>
      </c>
      <c r="CB158" s="3">
        <v>10000</v>
      </c>
      <c r="CC158" s="3">
        <v>11000</v>
      </c>
      <c r="CD158" s="3">
        <v>13000</v>
      </c>
      <c r="CE158" s="3">
        <v>16000</v>
      </c>
      <c r="CF158" s="3">
        <v>20000</v>
      </c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</row>
    <row r="159" spans="1:104" ht="12.75" x14ac:dyDescent="0.2">
      <c r="A159" s="10" t="s">
        <v>1200</v>
      </c>
      <c r="B159" s="10" t="s">
        <v>1201</v>
      </c>
      <c r="C159" s="10" t="s">
        <v>1202</v>
      </c>
      <c r="D159" s="10" t="s">
        <v>1203</v>
      </c>
      <c r="E159" s="10" t="s">
        <v>1204</v>
      </c>
      <c r="F159" s="13" t="b">
        <v>1</v>
      </c>
      <c r="G159" s="10" t="s">
        <v>328</v>
      </c>
      <c r="H159" s="10" t="s">
        <v>1201</v>
      </c>
      <c r="I159" s="11">
        <v>-1</v>
      </c>
      <c r="J159" s="1"/>
      <c r="K159" s="10" t="s">
        <v>761</v>
      </c>
      <c r="L159" s="11">
        <v>6</v>
      </c>
      <c r="M159" s="10" t="s">
        <v>635</v>
      </c>
      <c r="N159" s="10" t="s">
        <v>620</v>
      </c>
      <c r="O159" s="10" t="s">
        <v>621</v>
      </c>
      <c r="P159" s="10" t="s">
        <v>622</v>
      </c>
      <c r="Q159" s="10" t="s">
        <v>623</v>
      </c>
      <c r="R159" s="13" t="b">
        <v>0</v>
      </c>
      <c r="S159" s="11">
        <v>90</v>
      </c>
      <c r="T159" s="11">
        <v>100</v>
      </c>
      <c r="U159" s="11">
        <v>105</v>
      </c>
      <c r="V159" s="11">
        <v>90</v>
      </c>
      <c r="W159" s="11">
        <v>100</v>
      </c>
      <c r="X159" s="11">
        <v>100</v>
      </c>
      <c r="Y159" s="11">
        <v>0.2</v>
      </c>
      <c r="Z159" s="11">
        <v>0.7</v>
      </c>
      <c r="AA159" s="11">
        <v>10</v>
      </c>
      <c r="AB159" s="11">
        <v>4120</v>
      </c>
      <c r="AC159" s="10" t="s">
        <v>1129</v>
      </c>
      <c r="AD159" s="10" t="s">
        <v>141</v>
      </c>
      <c r="AE159" s="11">
        <v>70</v>
      </c>
      <c r="AF159" s="11">
        <v>145</v>
      </c>
      <c r="AG159" s="11">
        <v>440</v>
      </c>
      <c r="AH159" s="11">
        <v>620</v>
      </c>
      <c r="AI159" s="11">
        <v>292</v>
      </c>
      <c r="AJ159" s="13" t="b">
        <v>1</v>
      </c>
      <c r="AK159" s="13" t="b">
        <v>0</v>
      </c>
      <c r="AL159" s="10" t="s">
        <v>1124</v>
      </c>
      <c r="AM159" s="13" t="b">
        <v>0</v>
      </c>
      <c r="AN159" s="13" t="b">
        <v>0</v>
      </c>
      <c r="AO159" s="11">
        <v>350</v>
      </c>
      <c r="AP159" s="11">
        <v>1</v>
      </c>
      <c r="AQ159" s="11">
        <v>5</v>
      </c>
      <c r="AR159" s="11">
        <v>25</v>
      </c>
      <c r="AS159" s="11">
        <v>90</v>
      </c>
      <c r="AT159" s="11">
        <v>1</v>
      </c>
      <c r="AU159" s="13" t="b">
        <v>0</v>
      </c>
      <c r="AV159" s="13" t="b">
        <v>1</v>
      </c>
      <c r="AW159" s="11">
        <v>9</v>
      </c>
      <c r="AX159" s="13" t="b">
        <v>0</v>
      </c>
      <c r="AY159" s="13" t="b">
        <v>1</v>
      </c>
      <c r="AZ159" s="11">
        <v>100</v>
      </c>
      <c r="BA159" s="11">
        <v>50</v>
      </c>
      <c r="BB159" s="11">
        <v>700</v>
      </c>
      <c r="BC159" s="11">
        <v>0</v>
      </c>
      <c r="BD159" s="11">
        <v>0</v>
      </c>
      <c r="BE159" s="11">
        <v>0</v>
      </c>
      <c r="BF159" s="11">
        <v>0</v>
      </c>
      <c r="BG159" s="11">
        <v>2</v>
      </c>
      <c r="BH159" s="11">
        <v>0</v>
      </c>
      <c r="BI159" s="11">
        <v>0</v>
      </c>
      <c r="BJ159" s="11">
        <v>0</v>
      </c>
      <c r="BK159" s="11">
        <v>0</v>
      </c>
      <c r="BL159" s="11">
        <v>2</v>
      </c>
      <c r="BM159" s="11">
        <v>0</v>
      </c>
      <c r="BN159" s="11">
        <v>2</v>
      </c>
      <c r="BO159" s="11">
        <v>0</v>
      </c>
      <c r="BP159" s="10" t="s">
        <v>141</v>
      </c>
      <c r="BQ159" s="10" t="s">
        <v>141</v>
      </c>
      <c r="BR159" s="10" t="s">
        <v>141</v>
      </c>
      <c r="BS159" s="10" t="s">
        <v>141</v>
      </c>
      <c r="BT159" s="11">
        <v>226</v>
      </c>
      <c r="BU159" s="13" t="b">
        <v>0</v>
      </c>
      <c r="BV159" s="1" t="e">
        <f t="shared" ca="1" si="1"/>
        <v>#NAME?</v>
      </c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 t="s">
        <v>1028</v>
      </c>
      <c r="CW159" s="1" t="s">
        <v>1029</v>
      </c>
      <c r="CX159" s="1" t="s">
        <v>1030</v>
      </c>
      <c r="CY159" s="1" t="s">
        <v>1031</v>
      </c>
      <c r="CZ159" s="1" t="s">
        <v>1032</v>
      </c>
    </row>
    <row r="160" spans="1:104" ht="12.75" x14ac:dyDescent="0.2">
      <c r="A160" s="10" t="s">
        <v>1205</v>
      </c>
      <c r="B160" s="10" t="s">
        <v>1206</v>
      </c>
      <c r="C160" s="10" t="s">
        <v>1207</v>
      </c>
      <c r="D160" s="10" t="s">
        <v>1208</v>
      </c>
      <c r="E160" s="10" t="s">
        <v>1209</v>
      </c>
      <c r="F160" s="13" t="b">
        <v>1</v>
      </c>
      <c r="G160" s="10" t="s">
        <v>354</v>
      </c>
      <c r="H160" s="10" t="s">
        <v>1206</v>
      </c>
      <c r="I160" s="11">
        <v>-1</v>
      </c>
      <c r="J160" s="1"/>
      <c r="K160" s="10" t="s">
        <v>761</v>
      </c>
      <c r="L160" s="11">
        <v>6</v>
      </c>
      <c r="M160" s="10" t="s">
        <v>635</v>
      </c>
      <c r="N160" s="10" t="s">
        <v>620</v>
      </c>
      <c r="O160" s="10" t="s">
        <v>621</v>
      </c>
      <c r="P160" s="10" t="s">
        <v>622</v>
      </c>
      <c r="Q160" s="10" t="s">
        <v>623</v>
      </c>
      <c r="R160" s="13" t="b">
        <v>0</v>
      </c>
      <c r="S160" s="11">
        <v>100</v>
      </c>
      <c r="T160" s="11">
        <v>100</v>
      </c>
      <c r="U160" s="11">
        <v>105</v>
      </c>
      <c r="V160" s="11">
        <v>110</v>
      </c>
      <c r="W160" s="11">
        <v>110</v>
      </c>
      <c r="X160" s="11">
        <v>100</v>
      </c>
      <c r="Y160" s="11">
        <v>0.2</v>
      </c>
      <c r="Z160" s="11">
        <v>0.7</v>
      </c>
      <c r="AA160" s="11">
        <v>10</v>
      </c>
      <c r="AB160" s="11">
        <v>2100</v>
      </c>
      <c r="AC160" s="10" t="s">
        <v>1129</v>
      </c>
      <c r="AD160" s="10" t="s">
        <v>141</v>
      </c>
      <c r="AE160" s="11">
        <v>60</v>
      </c>
      <c r="AF160" s="11">
        <v>100</v>
      </c>
      <c r="AG160" s="11">
        <v>550</v>
      </c>
      <c r="AH160" s="11">
        <v>700</v>
      </c>
      <c r="AI160" s="11">
        <v>325</v>
      </c>
      <c r="AJ160" s="13" t="b">
        <v>1</v>
      </c>
      <c r="AK160" s="13" t="b">
        <v>0</v>
      </c>
      <c r="AL160" s="10" t="s">
        <v>1124</v>
      </c>
      <c r="AM160" s="13" t="b">
        <v>0</v>
      </c>
      <c r="AN160" s="13" t="b">
        <v>0</v>
      </c>
      <c r="AO160" s="11">
        <v>350</v>
      </c>
      <c r="AP160" s="11">
        <v>1</v>
      </c>
      <c r="AQ160" s="11">
        <v>5</v>
      </c>
      <c r="AR160" s="11">
        <v>25</v>
      </c>
      <c r="AS160" s="11">
        <v>90</v>
      </c>
      <c r="AT160" s="11">
        <v>1</v>
      </c>
      <c r="AU160" s="13" t="b">
        <v>0</v>
      </c>
      <c r="AV160" s="13" t="b">
        <v>1</v>
      </c>
      <c r="AW160" s="11">
        <v>9</v>
      </c>
      <c r="AX160" s="13" t="b">
        <v>0</v>
      </c>
      <c r="AY160" s="13" t="b">
        <v>1</v>
      </c>
      <c r="AZ160" s="11">
        <v>100</v>
      </c>
      <c r="BA160" s="11">
        <v>50</v>
      </c>
      <c r="BB160" s="11">
        <v>1010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3</v>
      </c>
      <c r="BM160" s="11">
        <v>0</v>
      </c>
      <c r="BN160" s="11">
        <v>0</v>
      </c>
      <c r="BO160" s="11">
        <v>0</v>
      </c>
      <c r="BP160" s="10" t="s">
        <v>141</v>
      </c>
      <c r="BQ160" s="10" t="s">
        <v>141</v>
      </c>
      <c r="BR160" s="10" t="s">
        <v>141</v>
      </c>
      <c r="BS160" s="10" t="s">
        <v>141</v>
      </c>
      <c r="BT160" s="11">
        <v>227</v>
      </c>
      <c r="BU160" s="13" t="b">
        <v>0</v>
      </c>
      <c r="BV160" s="1" t="e">
        <f t="shared" ca="1" si="1"/>
        <v>#NAME?</v>
      </c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 t="s">
        <v>900</v>
      </c>
      <c r="CV160" s="1" t="s">
        <v>901</v>
      </c>
      <c r="CW160" s="1" t="s">
        <v>902</v>
      </c>
      <c r="CX160" s="1" t="s">
        <v>903</v>
      </c>
      <c r="CY160" s="1" t="s">
        <v>904</v>
      </c>
      <c r="CZ160" s="1" t="s">
        <v>905</v>
      </c>
    </row>
    <row r="161" spans="1:104" ht="12.75" x14ac:dyDescent="0.2">
      <c r="A161" s="10" t="s">
        <v>1210</v>
      </c>
      <c r="B161" s="10" t="s">
        <v>1211</v>
      </c>
      <c r="C161" s="10" t="s">
        <v>1212</v>
      </c>
      <c r="D161" s="10" t="s">
        <v>1213</v>
      </c>
      <c r="E161" s="10" t="s">
        <v>1214</v>
      </c>
      <c r="F161" s="13" t="b">
        <v>1</v>
      </c>
      <c r="G161" s="10" t="s">
        <v>863</v>
      </c>
      <c r="H161" s="10" t="s">
        <v>1211</v>
      </c>
      <c r="I161" s="11">
        <v>-1</v>
      </c>
      <c r="J161" s="1"/>
      <c r="K161" s="10" t="s">
        <v>618</v>
      </c>
      <c r="L161" s="11">
        <v>1</v>
      </c>
      <c r="M161" s="10" t="s">
        <v>666</v>
      </c>
      <c r="N161" s="10" t="s">
        <v>620</v>
      </c>
      <c r="O161" s="10" t="s">
        <v>667</v>
      </c>
      <c r="P161" s="10" t="s">
        <v>622</v>
      </c>
      <c r="Q161" s="10" t="s">
        <v>623</v>
      </c>
      <c r="R161" s="13" t="b">
        <v>0</v>
      </c>
      <c r="S161" s="11">
        <v>60</v>
      </c>
      <c r="T161" s="11">
        <v>70</v>
      </c>
      <c r="U161" s="11">
        <v>60</v>
      </c>
      <c r="V161" s="11">
        <v>60</v>
      </c>
      <c r="W161" s="11">
        <v>100</v>
      </c>
      <c r="X161" s="11">
        <v>100</v>
      </c>
      <c r="Y161" s="11">
        <v>0.4</v>
      </c>
      <c r="Z161" s="11">
        <v>1.05</v>
      </c>
      <c r="AA161" s="11">
        <v>10</v>
      </c>
      <c r="AB161" s="11">
        <v>1000</v>
      </c>
      <c r="AC161" s="10" t="s">
        <v>713</v>
      </c>
      <c r="AD161" s="10" t="s">
        <v>141</v>
      </c>
      <c r="AE161" s="11">
        <v>50</v>
      </c>
      <c r="AF161" s="11">
        <v>50</v>
      </c>
      <c r="AG161" s="11">
        <v>375</v>
      </c>
      <c r="AH161" s="11">
        <v>550</v>
      </c>
      <c r="AI161" s="11">
        <v>212</v>
      </c>
      <c r="AJ161" s="13" t="b">
        <v>1</v>
      </c>
      <c r="AK161" s="13" t="b">
        <v>0</v>
      </c>
      <c r="AL161" s="10" t="s">
        <v>1124</v>
      </c>
      <c r="AM161" s="13" t="b">
        <v>0</v>
      </c>
      <c r="AN161" s="13" t="b">
        <v>0</v>
      </c>
      <c r="AO161" s="11">
        <v>100</v>
      </c>
      <c r="AP161" s="11">
        <v>1</v>
      </c>
      <c r="AQ161" s="11">
        <v>1</v>
      </c>
      <c r="AR161" s="11">
        <v>25</v>
      </c>
      <c r="AS161" s="11">
        <v>90</v>
      </c>
      <c r="AT161" s="11">
        <v>1</v>
      </c>
      <c r="AU161" s="13" t="b">
        <v>0</v>
      </c>
      <c r="AV161" s="13" t="b">
        <v>0</v>
      </c>
      <c r="AW161" s="11">
        <v>9</v>
      </c>
      <c r="AX161" s="13" t="b">
        <v>0</v>
      </c>
      <c r="AY161" s="13" t="b">
        <v>1</v>
      </c>
      <c r="AZ161" s="11">
        <v>100</v>
      </c>
      <c r="BA161" s="11">
        <v>50</v>
      </c>
      <c r="BB161" s="11">
        <v>1500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1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1</v>
      </c>
      <c r="BP161" s="10" t="s">
        <v>141</v>
      </c>
      <c r="BQ161" s="10" t="s">
        <v>141</v>
      </c>
      <c r="BR161" s="10" t="s">
        <v>141</v>
      </c>
      <c r="BS161" s="10" t="s">
        <v>141</v>
      </c>
      <c r="BT161" s="11">
        <v>228</v>
      </c>
      <c r="BU161" s="13" t="b">
        <v>0</v>
      </c>
      <c r="BV161" s="1" t="e">
        <f t="shared" ca="1" si="1"/>
        <v>#NAME?</v>
      </c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 t="s">
        <v>864</v>
      </c>
      <c r="CW161" s="1" t="s">
        <v>865</v>
      </c>
      <c r="CX161" s="1" t="s">
        <v>866</v>
      </c>
      <c r="CY161" s="1" t="s">
        <v>867</v>
      </c>
      <c r="CZ161" s="1" t="s">
        <v>868</v>
      </c>
    </row>
    <row r="162" spans="1:104" ht="12.75" x14ac:dyDescent="0.2">
      <c r="A162" s="10" t="s">
        <v>1215</v>
      </c>
      <c r="B162" s="10" t="s">
        <v>1216</v>
      </c>
      <c r="C162" s="10" t="s">
        <v>1217</v>
      </c>
      <c r="D162" s="10" t="s">
        <v>1218</v>
      </c>
      <c r="E162" s="10" t="s">
        <v>1219</v>
      </c>
      <c r="F162" s="13" t="b">
        <v>1</v>
      </c>
      <c r="G162" s="10" t="s">
        <v>665</v>
      </c>
      <c r="H162" s="10" t="s">
        <v>1216</v>
      </c>
      <c r="I162" s="11">
        <v>-1</v>
      </c>
      <c r="J162" s="1"/>
      <c r="K162" s="10" t="s">
        <v>761</v>
      </c>
      <c r="L162" s="11">
        <v>1</v>
      </c>
      <c r="M162" s="10" t="s">
        <v>666</v>
      </c>
      <c r="N162" s="10" t="s">
        <v>620</v>
      </c>
      <c r="O162" s="10" t="s">
        <v>667</v>
      </c>
      <c r="P162" s="10" t="s">
        <v>622</v>
      </c>
      <c r="Q162" s="10" t="s">
        <v>623</v>
      </c>
      <c r="R162" s="13" t="b">
        <v>0</v>
      </c>
      <c r="S162" s="11">
        <v>60</v>
      </c>
      <c r="T162" s="11">
        <v>80</v>
      </c>
      <c r="U162" s="11">
        <v>75</v>
      </c>
      <c r="V162" s="11">
        <v>70</v>
      </c>
      <c r="W162" s="11">
        <v>100</v>
      </c>
      <c r="X162" s="11">
        <v>100</v>
      </c>
      <c r="Y162" s="11">
        <v>0.4</v>
      </c>
      <c r="Z162" s="11">
        <v>0.7</v>
      </c>
      <c r="AA162" s="11">
        <v>10</v>
      </c>
      <c r="AB162" s="11">
        <v>1090</v>
      </c>
      <c r="AC162" s="10" t="s">
        <v>1129</v>
      </c>
      <c r="AD162" s="10" t="s">
        <v>141</v>
      </c>
      <c r="AE162" s="11">
        <v>30</v>
      </c>
      <c r="AF162" s="11">
        <v>60</v>
      </c>
      <c r="AG162" s="11">
        <v>300</v>
      </c>
      <c r="AH162" s="11">
        <v>550</v>
      </c>
      <c r="AI162" s="11">
        <v>170</v>
      </c>
      <c r="AJ162" s="13" t="b">
        <v>1</v>
      </c>
      <c r="AK162" s="13" t="b">
        <v>0</v>
      </c>
      <c r="AL162" s="10" t="s">
        <v>1124</v>
      </c>
      <c r="AM162" s="13" t="b">
        <v>0</v>
      </c>
      <c r="AN162" s="13" t="b">
        <v>0</v>
      </c>
      <c r="AO162" s="11">
        <v>150</v>
      </c>
      <c r="AP162" s="11">
        <v>1</v>
      </c>
      <c r="AQ162" s="11">
        <v>2</v>
      </c>
      <c r="AR162" s="11">
        <v>25</v>
      </c>
      <c r="AS162" s="11">
        <v>90</v>
      </c>
      <c r="AT162" s="11">
        <v>1</v>
      </c>
      <c r="AU162" s="13" t="b">
        <v>0</v>
      </c>
      <c r="AV162" s="13" t="b">
        <v>0</v>
      </c>
      <c r="AW162" s="11">
        <v>9</v>
      </c>
      <c r="AX162" s="13" t="b">
        <v>1</v>
      </c>
      <c r="AY162" s="13" t="b">
        <v>1</v>
      </c>
      <c r="AZ162" s="11">
        <v>100</v>
      </c>
      <c r="BA162" s="11">
        <v>50</v>
      </c>
      <c r="BB162" s="11">
        <v>1340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1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0" t="s">
        <v>141</v>
      </c>
      <c r="BQ162" s="10" t="s">
        <v>141</v>
      </c>
      <c r="BR162" s="10" t="s">
        <v>141</v>
      </c>
      <c r="BS162" s="10" t="s">
        <v>141</v>
      </c>
      <c r="BT162" s="11">
        <v>229</v>
      </c>
      <c r="BU162" s="13" t="b">
        <v>0</v>
      </c>
      <c r="BV162" s="1" t="e">
        <f t="shared" ca="1" si="1"/>
        <v>#NAME?</v>
      </c>
      <c r="BW162" s="1"/>
      <c r="BX162" s="3">
        <v>18</v>
      </c>
      <c r="BY162" s="1" t="s">
        <v>668</v>
      </c>
      <c r="BZ162" s="1"/>
      <c r="CA162" s="1" t="s">
        <v>669</v>
      </c>
      <c r="CB162" s="3">
        <v>100</v>
      </c>
      <c r="CC162" s="3">
        <v>110</v>
      </c>
      <c r="CD162" s="3">
        <v>130</v>
      </c>
      <c r="CE162" s="3">
        <v>160</v>
      </c>
      <c r="CF162" s="3">
        <v>200</v>
      </c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</row>
    <row r="163" spans="1:104" ht="12.75" x14ac:dyDescent="0.2">
      <c r="A163" s="10" t="s">
        <v>1220</v>
      </c>
      <c r="B163" s="10" t="s">
        <v>1221</v>
      </c>
      <c r="C163" s="10" t="s">
        <v>1222</v>
      </c>
      <c r="D163" s="10" t="s">
        <v>1223</v>
      </c>
      <c r="E163" s="10" t="s">
        <v>1224</v>
      </c>
      <c r="F163" s="13" t="b">
        <v>1</v>
      </c>
      <c r="G163" s="10" t="s">
        <v>953</v>
      </c>
      <c r="H163" s="10" t="s">
        <v>1221</v>
      </c>
      <c r="I163" s="11">
        <v>-1</v>
      </c>
      <c r="J163" s="1"/>
      <c r="K163" s="10" t="s">
        <v>618</v>
      </c>
      <c r="L163" s="11">
        <v>2</v>
      </c>
      <c r="M163" s="10" t="s">
        <v>666</v>
      </c>
      <c r="N163" s="10" t="s">
        <v>620</v>
      </c>
      <c r="O163" s="10" t="s">
        <v>640</v>
      </c>
      <c r="P163" s="10" t="s">
        <v>622</v>
      </c>
      <c r="Q163" s="10" t="s">
        <v>623</v>
      </c>
      <c r="R163" s="13" t="b">
        <v>0</v>
      </c>
      <c r="S163" s="11">
        <v>90</v>
      </c>
      <c r="T163" s="11">
        <v>100</v>
      </c>
      <c r="U163" s="11">
        <v>50</v>
      </c>
      <c r="V163" s="11">
        <v>80</v>
      </c>
      <c r="W163" s="11">
        <v>100</v>
      </c>
      <c r="X163" s="11">
        <v>100</v>
      </c>
      <c r="Y163" s="11">
        <v>0.2</v>
      </c>
      <c r="Z163" s="11">
        <v>0.7</v>
      </c>
      <c r="AA163" s="11">
        <v>10</v>
      </c>
      <c r="AB163" s="11">
        <v>2620</v>
      </c>
      <c r="AC163" s="10" t="s">
        <v>713</v>
      </c>
      <c r="AD163" s="10" t="s">
        <v>141</v>
      </c>
      <c r="AE163" s="11">
        <v>55</v>
      </c>
      <c r="AF163" s="11">
        <v>55</v>
      </c>
      <c r="AG163" s="11">
        <v>580</v>
      </c>
      <c r="AH163" s="11">
        <v>700</v>
      </c>
      <c r="AI163" s="11">
        <v>317</v>
      </c>
      <c r="AJ163" s="13" t="b">
        <v>1</v>
      </c>
      <c r="AK163" s="13" t="b">
        <v>0</v>
      </c>
      <c r="AL163" s="10" t="s">
        <v>1124</v>
      </c>
      <c r="AM163" s="13" t="b">
        <v>0</v>
      </c>
      <c r="AN163" s="13" t="b">
        <v>0</v>
      </c>
      <c r="AO163" s="11">
        <v>225</v>
      </c>
      <c r="AP163" s="11">
        <v>1</v>
      </c>
      <c r="AQ163" s="11">
        <v>3</v>
      </c>
      <c r="AR163" s="11">
        <v>25</v>
      </c>
      <c r="AS163" s="11">
        <v>90</v>
      </c>
      <c r="AT163" s="11">
        <v>1</v>
      </c>
      <c r="AU163" s="13" t="b">
        <v>0</v>
      </c>
      <c r="AV163" s="13" t="b">
        <v>0</v>
      </c>
      <c r="AW163" s="11">
        <v>9</v>
      </c>
      <c r="AX163" s="13" t="b">
        <v>0</v>
      </c>
      <c r="AY163" s="13" t="b">
        <v>1</v>
      </c>
      <c r="AZ163" s="11">
        <v>100</v>
      </c>
      <c r="BA163" s="11">
        <v>20</v>
      </c>
      <c r="BB163" s="11">
        <v>910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1</v>
      </c>
      <c r="BP163" s="10" t="s">
        <v>141</v>
      </c>
      <c r="BQ163" s="10" t="s">
        <v>141</v>
      </c>
      <c r="BR163" s="10" t="s">
        <v>141</v>
      </c>
      <c r="BS163" s="10" t="s">
        <v>141</v>
      </c>
      <c r="BT163" s="11">
        <v>230</v>
      </c>
      <c r="BU163" s="13" t="b">
        <v>0</v>
      </c>
      <c r="BV163" s="1" t="e">
        <f t="shared" ca="1" si="1"/>
        <v>#NAME?</v>
      </c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 t="s">
        <v>954</v>
      </c>
      <c r="CW163" s="1" t="s">
        <v>955</v>
      </c>
      <c r="CX163" s="1" t="s">
        <v>956</v>
      </c>
      <c r="CY163" s="1" t="s">
        <v>957</v>
      </c>
      <c r="CZ163" s="1" t="s">
        <v>958</v>
      </c>
    </row>
    <row r="164" spans="1:104" ht="12.75" x14ac:dyDescent="0.2">
      <c r="A164" s="10" t="s">
        <v>1225</v>
      </c>
      <c r="B164" s="10" t="s">
        <v>1226</v>
      </c>
      <c r="C164" s="10" t="s">
        <v>1227</v>
      </c>
      <c r="D164" s="10" t="s">
        <v>1228</v>
      </c>
      <c r="E164" s="10" t="s">
        <v>1229</v>
      </c>
      <c r="F164" s="13" t="b">
        <v>1</v>
      </c>
      <c r="G164" s="10" t="s">
        <v>1098</v>
      </c>
      <c r="H164" s="10" t="s">
        <v>1226</v>
      </c>
      <c r="I164" s="11">
        <v>-1</v>
      </c>
      <c r="J164" s="1"/>
      <c r="K164" s="10" t="s">
        <v>761</v>
      </c>
      <c r="L164" s="11">
        <v>4</v>
      </c>
      <c r="M164" s="10" t="s">
        <v>660</v>
      </c>
      <c r="N164" s="10" t="s">
        <v>620</v>
      </c>
      <c r="O164" s="10" t="s">
        <v>667</v>
      </c>
      <c r="P164" s="10" t="s">
        <v>622</v>
      </c>
      <c r="Q164" s="10" t="s">
        <v>623</v>
      </c>
      <c r="R164" s="13" t="b">
        <v>0</v>
      </c>
      <c r="S164" s="11">
        <v>70</v>
      </c>
      <c r="T164" s="11">
        <v>100</v>
      </c>
      <c r="U164" s="11">
        <v>80</v>
      </c>
      <c r="V164" s="11">
        <v>80</v>
      </c>
      <c r="W164" s="11">
        <v>100</v>
      </c>
      <c r="X164" s="11">
        <v>100</v>
      </c>
      <c r="Y164" s="11">
        <v>0.2</v>
      </c>
      <c r="Z164" s="11">
        <v>0.7</v>
      </c>
      <c r="AA164" s="11">
        <v>10</v>
      </c>
      <c r="AB164" s="11">
        <v>5700</v>
      </c>
      <c r="AC164" s="10" t="s">
        <v>713</v>
      </c>
      <c r="AD164" s="10" t="s">
        <v>141</v>
      </c>
      <c r="AE164" s="11">
        <v>30</v>
      </c>
      <c r="AF164" s="11">
        <v>150</v>
      </c>
      <c r="AG164" s="11">
        <v>550</v>
      </c>
      <c r="AH164" s="11">
        <v>700</v>
      </c>
      <c r="AI164" s="11">
        <v>350</v>
      </c>
      <c r="AJ164" s="13" t="b">
        <v>1</v>
      </c>
      <c r="AK164" s="13" t="b">
        <v>0</v>
      </c>
      <c r="AL164" s="10" t="s">
        <v>1124</v>
      </c>
      <c r="AM164" s="13" t="b">
        <v>0</v>
      </c>
      <c r="AN164" s="13" t="b">
        <v>0</v>
      </c>
      <c r="AO164" s="11">
        <v>225</v>
      </c>
      <c r="AP164" s="11">
        <v>1</v>
      </c>
      <c r="AQ164" s="11">
        <v>3</v>
      </c>
      <c r="AR164" s="11">
        <v>25</v>
      </c>
      <c r="AS164" s="11">
        <v>90</v>
      </c>
      <c r="AT164" s="11">
        <v>1</v>
      </c>
      <c r="AU164" s="13" t="b">
        <v>0</v>
      </c>
      <c r="AV164" s="13" t="b">
        <v>0</v>
      </c>
      <c r="AW164" s="11">
        <v>9</v>
      </c>
      <c r="AX164" s="13" t="b">
        <v>0</v>
      </c>
      <c r="AY164" s="13" t="b">
        <v>1</v>
      </c>
      <c r="AZ164" s="11">
        <v>100</v>
      </c>
      <c r="BA164" s="11">
        <v>50</v>
      </c>
      <c r="BB164" s="11">
        <v>490</v>
      </c>
      <c r="BC164" s="11">
        <v>0</v>
      </c>
      <c r="BD164" s="11">
        <v>0</v>
      </c>
      <c r="BE164" s="11">
        <v>2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1</v>
      </c>
      <c r="BM164" s="11">
        <v>0</v>
      </c>
      <c r="BN164" s="11">
        <v>0</v>
      </c>
      <c r="BO164" s="11">
        <v>0</v>
      </c>
      <c r="BP164" s="10" t="s">
        <v>141</v>
      </c>
      <c r="BQ164" s="10" t="s">
        <v>141</v>
      </c>
      <c r="BR164" s="10" t="s">
        <v>141</v>
      </c>
      <c r="BS164" s="10" t="s">
        <v>141</v>
      </c>
      <c r="BT164" s="11">
        <v>231</v>
      </c>
      <c r="BU164" s="13" t="b">
        <v>0</v>
      </c>
      <c r="BV164" s="1" t="e">
        <f t="shared" ca="1" si="1"/>
        <v>#NAME?</v>
      </c>
      <c r="BW164" s="1"/>
      <c r="BX164" s="1"/>
      <c r="BY164" s="1"/>
      <c r="BZ164" s="1"/>
      <c r="CA164" s="1" t="s">
        <v>1099</v>
      </c>
      <c r="CB164" s="3">
        <v>1.1000000000000001</v>
      </c>
      <c r="CC164" s="3">
        <v>1.3</v>
      </c>
      <c r="CD164" s="3">
        <v>1.6</v>
      </c>
      <c r="CE164" s="3">
        <v>2</v>
      </c>
      <c r="CF164" s="3">
        <v>2.5</v>
      </c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</row>
    <row r="165" spans="1:104" ht="12.75" x14ac:dyDescent="0.2">
      <c r="A165" s="10" t="s">
        <v>1230</v>
      </c>
      <c r="B165" s="10" t="s">
        <v>1231</v>
      </c>
      <c r="C165" s="10" t="s">
        <v>1232</v>
      </c>
      <c r="D165" s="10" t="s">
        <v>1233</v>
      </c>
      <c r="E165" s="10" t="s">
        <v>1234</v>
      </c>
      <c r="F165" s="13" t="b">
        <v>1</v>
      </c>
      <c r="G165" s="10" t="s">
        <v>934</v>
      </c>
      <c r="H165" s="10" t="s">
        <v>1231</v>
      </c>
      <c r="I165" s="11">
        <v>-1</v>
      </c>
      <c r="J165" s="1"/>
      <c r="K165" s="10" t="s">
        <v>618</v>
      </c>
      <c r="L165" s="11">
        <v>2</v>
      </c>
      <c r="M165" s="10" t="s">
        <v>666</v>
      </c>
      <c r="N165" s="10" t="s">
        <v>620</v>
      </c>
      <c r="O165" s="10" t="s">
        <v>640</v>
      </c>
      <c r="P165" s="10" t="s">
        <v>622</v>
      </c>
      <c r="Q165" s="10" t="s">
        <v>623</v>
      </c>
      <c r="R165" s="13" t="b">
        <v>0</v>
      </c>
      <c r="S165" s="11">
        <v>70</v>
      </c>
      <c r="T165" s="11">
        <v>70</v>
      </c>
      <c r="U165" s="11">
        <v>70</v>
      </c>
      <c r="V165" s="11">
        <v>70</v>
      </c>
      <c r="W165" s="11">
        <v>140</v>
      </c>
      <c r="X165" s="11">
        <v>100</v>
      </c>
      <c r="Y165" s="11">
        <v>0.4</v>
      </c>
      <c r="Z165" s="11">
        <v>0.91</v>
      </c>
      <c r="AA165" s="11">
        <v>10</v>
      </c>
      <c r="AB165" s="11">
        <v>1000</v>
      </c>
      <c r="AC165" s="10" t="s">
        <v>713</v>
      </c>
      <c r="AD165" s="10" t="s">
        <v>141</v>
      </c>
      <c r="AE165" s="11">
        <v>30</v>
      </c>
      <c r="AF165" s="11">
        <v>60</v>
      </c>
      <c r="AG165" s="11">
        <v>350</v>
      </c>
      <c r="AH165" s="11">
        <v>450</v>
      </c>
      <c r="AI165" s="11">
        <v>190</v>
      </c>
      <c r="AJ165" s="13" t="b">
        <v>1</v>
      </c>
      <c r="AK165" s="13" t="b">
        <v>0</v>
      </c>
      <c r="AL165" s="10" t="s">
        <v>1124</v>
      </c>
      <c r="AM165" s="13" t="b">
        <v>0</v>
      </c>
      <c r="AN165" s="13" t="b">
        <v>0</v>
      </c>
      <c r="AO165" s="11">
        <v>100</v>
      </c>
      <c r="AP165" s="11">
        <v>1</v>
      </c>
      <c r="AQ165" s="11">
        <v>1</v>
      </c>
      <c r="AR165" s="11">
        <v>25</v>
      </c>
      <c r="AS165" s="11">
        <v>90</v>
      </c>
      <c r="AT165" s="11">
        <v>1</v>
      </c>
      <c r="AU165" s="13" t="b">
        <v>0</v>
      </c>
      <c r="AV165" s="13" t="b">
        <v>0</v>
      </c>
      <c r="AW165" s="11">
        <v>9</v>
      </c>
      <c r="AX165" s="13" t="b">
        <v>0</v>
      </c>
      <c r="AY165" s="13" t="b">
        <v>1</v>
      </c>
      <c r="AZ165" s="11">
        <v>100</v>
      </c>
      <c r="BA165" s="11">
        <v>50</v>
      </c>
      <c r="BB165" s="11">
        <v>1450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1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1</v>
      </c>
      <c r="BP165" s="10" t="s">
        <v>141</v>
      </c>
      <c r="BQ165" s="10" t="s">
        <v>141</v>
      </c>
      <c r="BR165" s="10" t="s">
        <v>141</v>
      </c>
      <c r="BS165" s="10" t="s">
        <v>141</v>
      </c>
      <c r="BT165" s="11">
        <v>232</v>
      </c>
      <c r="BU165" s="13" t="b">
        <v>0</v>
      </c>
      <c r="BV165" s="1" t="e">
        <f t="shared" ca="1" si="1"/>
        <v>#NAME?</v>
      </c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 t="s">
        <v>935</v>
      </c>
      <c r="CW165" s="1" t="s">
        <v>936</v>
      </c>
      <c r="CX165" s="1" t="s">
        <v>937</v>
      </c>
      <c r="CY165" s="1" t="s">
        <v>938</v>
      </c>
      <c r="CZ165" s="1" t="s">
        <v>939</v>
      </c>
    </row>
    <row r="166" spans="1:104" ht="12.75" x14ac:dyDescent="0.2">
      <c r="A166" s="10" t="s">
        <v>1235</v>
      </c>
      <c r="B166" s="10" t="s">
        <v>1236</v>
      </c>
      <c r="C166" s="10" t="s">
        <v>1237</v>
      </c>
      <c r="D166" s="10" t="s">
        <v>1238</v>
      </c>
      <c r="E166" s="10" t="s">
        <v>1239</v>
      </c>
      <c r="F166" s="13" t="b">
        <v>1</v>
      </c>
      <c r="G166" s="10" t="s">
        <v>357</v>
      </c>
      <c r="H166" s="10" t="s">
        <v>1236</v>
      </c>
      <c r="I166" s="11">
        <v>-1</v>
      </c>
      <c r="J166" s="1"/>
      <c r="K166" s="10" t="s">
        <v>618</v>
      </c>
      <c r="L166" s="11">
        <v>1</v>
      </c>
      <c r="M166" s="10" t="s">
        <v>619</v>
      </c>
      <c r="N166" s="10" t="s">
        <v>620</v>
      </c>
      <c r="O166" s="10" t="s">
        <v>621</v>
      </c>
      <c r="P166" s="10" t="s">
        <v>622</v>
      </c>
      <c r="Q166" s="10" t="s">
        <v>623</v>
      </c>
      <c r="R166" s="13" t="b">
        <v>0</v>
      </c>
      <c r="S166" s="11">
        <v>65</v>
      </c>
      <c r="T166" s="11">
        <v>100</v>
      </c>
      <c r="U166" s="11">
        <v>80</v>
      </c>
      <c r="V166" s="11">
        <v>50</v>
      </c>
      <c r="W166" s="11">
        <v>100</v>
      </c>
      <c r="X166" s="11">
        <v>100</v>
      </c>
      <c r="Y166" s="11">
        <v>0.4</v>
      </c>
      <c r="Z166" s="11">
        <v>0.7</v>
      </c>
      <c r="AA166" s="11">
        <v>10</v>
      </c>
      <c r="AB166" s="11">
        <v>1360</v>
      </c>
      <c r="AC166" s="10" t="s">
        <v>713</v>
      </c>
      <c r="AD166" s="10" t="s">
        <v>141</v>
      </c>
      <c r="AE166" s="11">
        <v>30</v>
      </c>
      <c r="AF166" s="11">
        <v>60</v>
      </c>
      <c r="AG166" s="11">
        <v>300</v>
      </c>
      <c r="AH166" s="11">
        <v>550</v>
      </c>
      <c r="AI166" s="11">
        <v>240</v>
      </c>
      <c r="AJ166" s="13" t="b">
        <v>1</v>
      </c>
      <c r="AK166" s="13" t="b">
        <v>0</v>
      </c>
      <c r="AL166" s="10" t="s">
        <v>1124</v>
      </c>
      <c r="AM166" s="13" t="b">
        <v>0</v>
      </c>
      <c r="AN166" s="13" t="b">
        <v>0</v>
      </c>
      <c r="AO166" s="11">
        <v>150</v>
      </c>
      <c r="AP166" s="11">
        <v>1</v>
      </c>
      <c r="AQ166" s="11">
        <v>2</v>
      </c>
      <c r="AR166" s="11">
        <v>25</v>
      </c>
      <c r="AS166" s="11">
        <v>90</v>
      </c>
      <c r="AT166" s="11">
        <v>1</v>
      </c>
      <c r="AU166" s="13" t="b">
        <v>0</v>
      </c>
      <c r="AV166" s="13" t="b">
        <v>0</v>
      </c>
      <c r="AW166" s="11">
        <v>9</v>
      </c>
      <c r="AX166" s="13" t="b">
        <v>0</v>
      </c>
      <c r="AY166" s="13" t="b">
        <v>1</v>
      </c>
      <c r="AZ166" s="11">
        <v>100</v>
      </c>
      <c r="BA166" s="11">
        <v>50</v>
      </c>
      <c r="BB166" s="11">
        <v>1220</v>
      </c>
      <c r="BC166" s="11">
        <v>0</v>
      </c>
      <c r="BD166" s="11">
        <v>0</v>
      </c>
      <c r="BE166" s="11">
        <v>0</v>
      </c>
      <c r="BF166" s="11">
        <v>0</v>
      </c>
      <c r="BG166" s="11">
        <v>1</v>
      </c>
      <c r="BH166" s="11">
        <v>0</v>
      </c>
      <c r="BI166" s="11">
        <v>0</v>
      </c>
      <c r="BJ166" s="11">
        <v>1</v>
      </c>
      <c r="BK166" s="11">
        <v>0</v>
      </c>
      <c r="BL166" s="11">
        <v>0</v>
      </c>
      <c r="BM166" s="11">
        <v>0</v>
      </c>
      <c r="BN166" s="11">
        <v>1</v>
      </c>
      <c r="BO166" s="11">
        <v>0</v>
      </c>
      <c r="BP166" s="10" t="s">
        <v>141</v>
      </c>
      <c r="BQ166" s="10" t="s">
        <v>141</v>
      </c>
      <c r="BR166" s="10" t="s">
        <v>141</v>
      </c>
      <c r="BS166" s="10" t="s">
        <v>141</v>
      </c>
      <c r="BT166" s="11">
        <v>233</v>
      </c>
      <c r="BU166" s="13" t="b">
        <v>0</v>
      </c>
      <c r="BV166" s="1" t="e">
        <f t="shared" ca="1" si="1"/>
        <v>#NAME?</v>
      </c>
      <c r="BW166" s="1"/>
      <c r="BX166" s="1"/>
      <c r="BY166" s="1"/>
      <c r="BZ166" s="1"/>
      <c r="CA166" s="1" t="s">
        <v>1000</v>
      </c>
      <c r="CB166" s="3">
        <v>10000</v>
      </c>
      <c r="CC166" s="3">
        <v>11000</v>
      </c>
      <c r="CD166" s="3">
        <v>13000</v>
      </c>
      <c r="CE166" s="3">
        <v>16000</v>
      </c>
      <c r="CF166" s="3">
        <v>20000</v>
      </c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</row>
    <row r="167" spans="1:104" ht="12.75" x14ac:dyDescent="0.2">
      <c r="A167" s="10" t="s">
        <v>1240</v>
      </c>
      <c r="B167" s="10" t="s">
        <v>1241</v>
      </c>
      <c r="C167" s="10" t="s">
        <v>1242</v>
      </c>
      <c r="D167" s="10" t="s">
        <v>1243</v>
      </c>
      <c r="E167" s="10" t="s">
        <v>1244</v>
      </c>
      <c r="F167" s="13" t="b">
        <v>1</v>
      </c>
      <c r="G167" s="10" t="s">
        <v>824</v>
      </c>
      <c r="H167" s="10" t="s">
        <v>1241</v>
      </c>
      <c r="I167" s="11">
        <v>-1</v>
      </c>
      <c r="J167" s="1"/>
      <c r="K167" s="10" t="s">
        <v>761</v>
      </c>
      <c r="L167" s="11">
        <v>3</v>
      </c>
      <c r="M167" s="10" t="s">
        <v>635</v>
      </c>
      <c r="N167" s="10" t="s">
        <v>620</v>
      </c>
      <c r="O167" s="10" t="s">
        <v>667</v>
      </c>
      <c r="P167" s="10" t="s">
        <v>622</v>
      </c>
      <c r="Q167" s="10" t="s">
        <v>623</v>
      </c>
      <c r="R167" s="13" t="b">
        <v>0</v>
      </c>
      <c r="S167" s="11">
        <v>75</v>
      </c>
      <c r="T167" s="11">
        <v>80</v>
      </c>
      <c r="U167" s="11">
        <v>95</v>
      </c>
      <c r="V167" s="11">
        <v>80</v>
      </c>
      <c r="W167" s="11">
        <v>100</v>
      </c>
      <c r="X167" s="11">
        <v>100</v>
      </c>
      <c r="Y167" s="11">
        <v>0.2</v>
      </c>
      <c r="Z167" s="11">
        <v>0.7</v>
      </c>
      <c r="AA167" s="11">
        <v>10</v>
      </c>
      <c r="AB167" s="11">
        <v>1840</v>
      </c>
      <c r="AC167" s="10" t="s">
        <v>1129</v>
      </c>
      <c r="AD167" s="10" t="s">
        <v>141</v>
      </c>
      <c r="AE167" s="11">
        <v>85</v>
      </c>
      <c r="AF167" s="11">
        <v>170</v>
      </c>
      <c r="AG167" s="11">
        <v>920</v>
      </c>
      <c r="AH167" s="11">
        <v>1200</v>
      </c>
      <c r="AI167" s="11">
        <v>545</v>
      </c>
      <c r="AJ167" s="13" t="b">
        <v>1</v>
      </c>
      <c r="AK167" s="13" t="b">
        <v>0</v>
      </c>
      <c r="AL167" s="10" t="s">
        <v>1124</v>
      </c>
      <c r="AM167" s="13" t="b">
        <v>0</v>
      </c>
      <c r="AN167" s="13" t="b">
        <v>0</v>
      </c>
      <c r="AO167" s="11">
        <v>350</v>
      </c>
      <c r="AP167" s="11">
        <v>1</v>
      </c>
      <c r="AQ167" s="11">
        <v>5</v>
      </c>
      <c r="AR167" s="11">
        <v>25</v>
      </c>
      <c r="AS167" s="11">
        <v>90</v>
      </c>
      <c r="AT167" s="11">
        <v>1</v>
      </c>
      <c r="AU167" s="13" t="b">
        <v>0</v>
      </c>
      <c r="AV167" s="13" t="b">
        <v>1</v>
      </c>
      <c r="AW167" s="11">
        <v>9</v>
      </c>
      <c r="AX167" s="13" t="b">
        <v>1</v>
      </c>
      <c r="AY167" s="13" t="b">
        <v>1</v>
      </c>
      <c r="AZ167" s="11">
        <v>100</v>
      </c>
      <c r="BA167" s="11">
        <v>50</v>
      </c>
      <c r="BB167" s="11">
        <v>1080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1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0" t="s">
        <v>141</v>
      </c>
      <c r="BQ167" s="10" t="s">
        <v>141</v>
      </c>
      <c r="BR167" s="10" t="s">
        <v>141</v>
      </c>
      <c r="BS167" s="10" t="s">
        <v>141</v>
      </c>
      <c r="BT167" s="11">
        <v>234</v>
      </c>
      <c r="BU167" s="13" t="b">
        <v>0</v>
      </c>
      <c r="BV167" s="1" t="e">
        <f t="shared" ca="1" si="1"/>
        <v>#NAME?</v>
      </c>
      <c r="BW167" s="1"/>
      <c r="BX167" s="1"/>
      <c r="BY167" s="1"/>
      <c r="BZ167" s="1"/>
      <c r="CA167" s="1" t="s">
        <v>825</v>
      </c>
      <c r="CB167" s="3">
        <v>1.1000000000000001</v>
      </c>
      <c r="CC167" s="3">
        <v>1.3</v>
      </c>
      <c r="CD167" s="3">
        <v>1.6</v>
      </c>
      <c r="CE167" s="3">
        <v>2</v>
      </c>
      <c r="CF167" s="3">
        <v>2.5</v>
      </c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</row>
    <row r="168" spans="1:104" ht="12.75" x14ac:dyDescent="0.2">
      <c r="A168" s="10" t="s">
        <v>1245</v>
      </c>
      <c r="B168" s="10" t="s">
        <v>1246</v>
      </c>
      <c r="C168" s="10" t="s">
        <v>1247</v>
      </c>
      <c r="D168" s="10" t="s">
        <v>1248</v>
      </c>
      <c r="E168" s="10" t="s">
        <v>1249</v>
      </c>
      <c r="F168" s="13" t="b">
        <v>1</v>
      </c>
      <c r="G168" s="10" t="s">
        <v>348</v>
      </c>
      <c r="H168" s="10" t="s">
        <v>1246</v>
      </c>
      <c r="I168" s="11">
        <v>-1</v>
      </c>
      <c r="J168" s="1"/>
      <c r="K168" s="10" t="s">
        <v>761</v>
      </c>
      <c r="L168" s="11">
        <v>9</v>
      </c>
      <c r="M168" s="10" t="s">
        <v>635</v>
      </c>
      <c r="N168" s="10" t="s">
        <v>619</v>
      </c>
      <c r="O168" s="10" t="s">
        <v>775</v>
      </c>
      <c r="P168" s="10" t="s">
        <v>622</v>
      </c>
      <c r="Q168" s="10" t="s">
        <v>623</v>
      </c>
      <c r="R168" s="13" t="b">
        <v>0</v>
      </c>
      <c r="S168" s="11">
        <v>100</v>
      </c>
      <c r="T168" s="11">
        <v>100</v>
      </c>
      <c r="U168" s="11">
        <v>100</v>
      </c>
      <c r="V168" s="11">
        <v>130</v>
      </c>
      <c r="W168" s="11">
        <v>100</v>
      </c>
      <c r="X168" s="11">
        <v>100</v>
      </c>
      <c r="Y168" s="11">
        <v>0.2</v>
      </c>
      <c r="Z168" s="11">
        <v>0.7</v>
      </c>
      <c r="AA168" s="11">
        <v>10</v>
      </c>
      <c r="AB168" s="11">
        <v>7050</v>
      </c>
      <c r="AC168" s="10" t="s">
        <v>1129</v>
      </c>
      <c r="AD168" s="10" t="s">
        <v>141</v>
      </c>
      <c r="AE168" s="11">
        <v>100</v>
      </c>
      <c r="AF168" s="11">
        <v>200</v>
      </c>
      <c r="AG168" s="11">
        <v>1000</v>
      </c>
      <c r="AH168" s="11">
        <v>1200</v>
      </c>
      <c r="AI168" s="11">
        <v>600</v>
      </c>
      <c r="AJ168" s="13" t="b">
        <v>1</v>
      </c>
      <c r="AK168" s="13" t="b">
        <v>0</v>
      </c>
      <c r="AL168" s="10" t="s">
        <v>1124</v>
      </c>
      <c r="AM168" s="13" t="b">
        <v>0</v>
      </c>
      <c r="AN168" s="13" t="b">
        <v>0</v>
      </c>
      <c r="AO168" s="11">
        <v>475</v>
      </c>
      <c r="AP168" s="11">
        <v>1</v>
      </c>
      <c r="AQ168" s="11">
        <v>7</v>
      </c>
      <c r="AR168" s="11">
        <v>25</v>
      </c>
      <c r="AS168" s="11">
        <v>90</v>
      </c>
      <c r="AT168" s="11">
        <v>1</v>
      </c>
      <c r="AU168" s="13" t="b">
        <v>0</v>
      </c>
      <c r="AV168" s="13" t="b">
        <v>1</v>
      </c>
      <c r="AW168" s="11">
        <v>9</v>
      </c>
      <c r="AX168" s="13" t="b">
        <v>1</v>
      </c>
      <c r="AY168" s="13" t="b">
        <v>1</v>
      </c>
      <c r="AZ168" s="11">
        <v>100</v>
      </c>
      <c r="BA168" s="11">
        <v>50</v>
      </c>
      <c r="BB168" s="11">
        <v>260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2</v>
      </c>
      <c r="BJ168" s="11">
        <v>3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0" t="s">
        <v>141</v>
      </c>
      <c r="BQ168" s="10" t="s">
        <v>141</v>
      </c>
      <c r="BR168" s="10" t="s">
        <v>141</v>
      </c>
      <c r="BS168" s="10" t="s">
        <v>141</v>
      </c>
      <c r="BT168" s="11">
        <v>236</v>
      </c>
      <c r="BU168" s="13" t="b">
        <v>0</v>
      </c>
      <c r="BV168" s="1" t="e">
        <f t="shared" ca="1" si="1"/>
        <v>#NAME?</v>
      </c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 t="s">
        <v>1063</v>
      </c>
      <c r="CK168" s="1" t="s">
        <v>1064</v>
      </c>
      <c r="CL168" s="1" t="s">
        <v>1065</v>
      </c>
      <c r="CM168" s="1" t="s">
        <v>1100</v>
      </c>
      <c r="CN168" s="1" t="s">
        <v>1101</v>
      </c>
      <c r="CO168" s="1"/>
      <c r="CP168" s="1"/>
      <c r="CQ168" s="1"/>
      <c r="CR168" s="1"/>
      <c r="CS168" s="1"/>
      <c r="CT168" s="1"/>
      <c r="CU168" s="1"/>
      <c r="CV168" s="1" t="s">
        <v>1102</v>
      </c>
      <c r="CW168" s="1" t="s">
        <v>1103</v>
      </c>
      <c r="CX168" s="1" t="s">
        <v>1104</v>
      </c>
      <c r="CY168" s="1" t="s">
        <v>1105</v>
      </c>
      <c r="CZ168" s="1" t="s">
        <v>1106</v>
      </c>
    </row>
    <row r="169" spans="1:104" ht="12.75" x14ac:dyDescent="0.2">
      <c r="A169" s="10" t="s">
        <v>1250</v>
      </c>
      <c r="B169" s="10" t="s">
        <v>1251</v>
      </c>
      <c r="C169" s="10" t="s">
        <v>1252</v>
      </c>
      <c r="D169" s="10" t="s">
        <v>1253</v>
      </c>
      <c r="E169" s="10" t="s">
        <v>1254</v>
      </c>
      <c r="F169" s="13" t="b">
        <v>1</v>
      </c>
      <c r="G169" s="10" t="s">
        <v>321</v>
      </c>
      <c r="H169" s="10" t="s">
        <v>1251</v>
      </c>
      <c r="I169" s="11">
        <v>-1</v>
      </c>
      <c r="J169" s="1"/>
      <c r="K169" s="10" t="s">
        <v>761</v>
      </c>
      <c r="L169" s="11">
        <v>4</v>
      </c>
      <c r="M169" s="10" t="s">
        <v>666</v>
      </c>
      <c r="N169" s="10" t="s">
        <v>620</v>
      </c>
      <c r="O169" s="10" t="s">
        <v>640</v>
      </c>
      <c r="P169" s="10" t="s">
        <v>622</v>
      </c>
      <c r="Q169" s="10" t="s">
        <v>623</v>
      </c>
      <c r="R169" s="13" t="b">
        <v>0</v>
      </c>
      <c r="S169" s="11">
        <v>95</v>
      </c>
      <c r="T169" s="11">
        <v>70</v>
      </c>
      <c r="U169" s="11">
        <v>80</v>
      </c>
      <c r="V169" s="11">
        <v>80</v>
      </c>
      <c r="W169" s="11">
        <v>100</v>
      </c>
      <c r="X169" s="11">
        <v>100</v>
      </c>
      <c r="Y169" s="11">
        <v>0.4</v>
      </c>
      <c r="Z169" s="11">
        <v>0.7</v>
      </c>
      <c r="AA169" s="11">
        <v>10</v>
      </c>
      <c r="AB169" s="11">
        <v>2620</v>
      </c>
      <c r="AC169" s="10" t="s">
        <v>1129</v>
      </c>
      <c r="AD169" s="10" t="s">
        <v>141</v>
      </c>
      <c r="AE169" s="11">
        <v>80</v>
      </c>
      <c r="AF169" s="11">
        <v>120</v>
      </c>
      <c r="AG169" s="11">
        <v>700</v>
      </c>
      <c r="AH169" s="11">
        <v>1000</v>
      </c>
      <c r="AI169" s="11">
        <v>390</v>
      </c>
      <c r="AJ169" s="13" t="b">
        <v>1</v>
      </c>
      <c r="AK169" s="13" t="b">
        <v>0</v>
      </c>
      <c r="AL169" s="10" t="s">
        <v>1124</v>
      </c>
      <c r="AM169" s="13" t="b">
        <v>0</v>
      </c>
      <c r="AN169" s="13" t="b">
        <v>0</v>
      </c>
      <c r="AO169" s="11">
        <v>350</v>
      </c>
      <c r="AP169" s="11">
        <v>1</v>
      </c>
      <c r="AQ169" s="11">
        <v>5</v>
      </c>
      <c r="AR169" s="11">
        <v>25</v>
      </c>
      <c r="AS169" s="11">
        <v>90</v>
      </c>
      <c r="AT169" s="11">
        <v>1</v>
      </c>
      <c r="AU169" s="13" t="b">
        <v>0</v>
      </c>
      <c r="AV169" s="13" t="b">
        <v>0</v>
      </c>
      <c r="AW169" s="11">
        <v>9</v>
      </c>
      <c r="AX169" s="13" t="b">
        <v>0</v>
      </c>
      <c r="AY169" s="13" t="b">
        <v>1</v>
      </c>
      <c r="AZ169" s="11">
        <v>100</v>
      </c>
      <c r="BA169" s="11">
        <v>50</v>
      </c>
      <c r="BB169" s="11">
        <v>920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2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0" t="s">
        <v>141</v>
      </c>
      <c r="BQ169" s="10" t="s">
        <v>141</v>
      </c>
      <c r="BR169" s="10" t="s">
        <v>141</v>
      </c>
      <c r="BS169" s="10" t="s">
        <v>141</v>
      </c>
      <c r="BT169" s="11">
        <v>237</v>
      </c>
      <c r="BU169" s="13" t="b">
        <v>0</v>
      </c>
      <c r="BV169" s="1" t="e">
        <f t="shared" ca="1" si="1"/>
        <v>#NAME?</v>
      </c>
      <c r="BW169" s="1"/>
      <c r="BX169" s="3">
        <v>12</v>
      </c>
      <c r="BY169" s="1" t="s">
        <v>671</v>
      </c>
      <c r="BZ169" s="1" t="s">
        <v>652</v>
      </c>
      <c r="CA169" s="1"/>
      <c r="CB169" s="1"/>
      <c r="CC169" s="1"/>
      <c r="CD169" s="1"/>
      <c r="CE169" s="1"/>
      <c r="CF169" s="1"/>
      <c r="CG169" s="9" t="b">
        <v>1</v>
      </c>
      <c r="CH169" s="1" t="s">
        <v>653</v>
      </c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 t="s">
        <v>627</v>
      </c>
      <c r="CV169" s="1" t="s">
        <v>672</v>
      </c>
      <c r="CW169" s="1" t="s">
        <v>673</v>
      </c>
      <c r="CX169" s="1" t="s">
        <v>674</v>
      </c>
      <c r="CY169" s="1" t="s">
        <v>675</v>
      </c>
      <c r="CZ169" s="1" t="s">
        <v>676</v>
      </c>
    </row>
    <row r="170" spans="1:104" ht="12.75" x14ac:dyDescent="0.2">
      <c r="A170" s="10" t="s">
        <v>1255</v>
      </c>
      <c r="B170" s="10" t="s">
        <v>1256</v>
      </c>
      <c r="C170" s="10" t="s">
        <v>1257</v>
      </c>
      <c r="D170" s="10" t="s">
        <v>1258</v>
      </c>
      <c r="E170" s="10" t="s">
        <v>1259</v>
      </c>
      <c r="F170" s="13" t="b">
        <v>1</v>
      </c>
      <c r="G170" s="10" t="s">
        <v>408</v>
      </c>
      <c r="H170" s="10" t="s">
        <v>1256</v>
      </c>
      <c r="I170" s="11">
        <v>-1</v>
      </c>
      <c r="J170" s="1"/>
      <c r="K170" s="10" t="s">
        <v>761</v>
      </c>
      <c r="L170" s="11">
        <v>6</v>
      </c>
      <c r="M170" s="10" t="s">
        <v>619</v>
      </c>
      <c r="N170" s="10" t="s">
        <v>620</v>
      </c>
      <c r="O170" s="10" t="s">
        <v>640</v>
      </c>
      <c r="P170" s="10" t="s">
        <v>622</v>
      </c>
      <c r="Q170" s="10" t="s">
        <v>623</v>
      </c>
      <c r="R170" s="13" t="b">
        <v>0</v>
      </c>
      <c r="S170" s="11">
        <v>95</v>
      </c>
      <c r="T170" s="11">
        <v>70</v>
      </c>
      <c r="U170" s="11">
        <v>80</v>
      </c>
      <c r="V170" s="11">
        <v>80</v>
      </c>
      <c r="W170" s="11">
        <v>100</v>
      </c>
      <c r="X170" s="11">
        <v>100</v>
      </c>
      <c r="Y170" s="11">
        <v>0.2</v>
      </c>
      <c r="Z170" s="11">
        <v>0.7</v>
      </c>
      <c r="AA170" s="11">
        <v>10</v>
      </c>
      <c r="AB170" s="11">
        <v>2680</v>
      </c>
      <c r="AC170" s="10" t="s">
        <v>1129</v>
      </c>
      <c r="AD170" s="10" t="s">
        <v>141</v>
      </c>
      <c r="AE170" s="11">
        <v>80</v>
      </c>
      <c r="AF170" s="11">
        <v>120</v>
      </c>
      <c r="AG170" s="11">
        <v>700</v>
      </c>
      <c r="AH170" s="11">
        <v>1000</v>
      </c>
      <c r="AI170" s="11">
        <v>390</v>
      </c>
      <c r="AJ170" s="13" t="b">
        <v>1</v>
      </c>
      <c r="AK170" s="13" t="b">
        <v>0</v>
      </c>
      <c r="AL170" s="10" t="s">
        <v>1124</v>
      </c>
      <c r="AM170" s="13" t="b">
        <v>0</v>
      </c>
      <c r="AN170" s="13" t="b">
        <v>0</v>
      </c>
      <c r="AO170" s="11">
        <v>350</v>
      </c>
      <c r="AP170" s="11">
        <v>1</v>
      </c>
      <c r="AQ170" s="11">
        <v>5</v>
      </c>
      <c r="AR170" s="11">
        <v>25</v>
      </c>
      <c r="AS170" s="11">
        <v>90</v>
      </c>
      <c r="AT170" s="11">
        <v>1</v>
      </c>
      <c r="AU170" s="13" t="b">
        <v>0</v>
      </c>
      <c r="AV170" s="13" t="b">
        <v>0</v>
      </c>
      <c r="AW170" s="11">
        <v>9</v>
      </c>
      <c r="AX170" s="13" t="b">
        <v>0</v>
      </c>
      <c r="AY170" s="13" t="b">
        <v>1</v>
      </c>
      <c r="AZ170" s="11">
        <v>100</v>
      </c>
      <c r="BA170" s="11">
        <v>50</v>
      </c>
      <c r="BB170" s="11">
        <v>900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2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0" t="s">
        <v>141</v>
      </c>
      <c r="BQ170" s="10" t="s">
        <v>141</v>
      </c>
      <c r="BR170" s="10" t="s">
        <v>141</v>
      </c>
      <c r="BS170" s="10" t="s">
        <v>141</v>
      </c>
      <c r="BT170" s="11">
        <v>238</v>
      </c>
      <c r="BU170" s="13" t="b">
        <v>1</v>
      </c>
      <c r="BV170" s="1" t="e">
        <f t="shared" ca="1" si="1"/>
        <v>#NAME?</v>
      </c>
      <c r="BW170" s="1"/>
      <c r="BX170" s="3">
        <v>25</v>
      </c>
      <c r="BY170" s="1" t="s">
        <v>677</v>
      </c>
      <c r="BZ170" s="1" t="s">
        <v>652</v>
      </c>
      <c r="CA170" s="1"/>
      <c r="CB170" s="1"/>
      <c r="CC170" s="1"/>
      <c r="CD170" s="1"/>
      <c r="CE170" s="1"/>
      <c r="CF170" s="1"/>
      <c r="CG170" s="9" t="b">
        <v>1</v>
      </c>
      <c r="CH170" s="1" t="s">
        <v>653</v>
      </c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 t="s">
        <v>627</v>
      </c>
      <c r="CV170" s="1" t="s">
        <v>672</v>
      </c>
      <c r="CW170" s="1" t="s">
        <v>673</v>
      </c>
      <c r="CX170" s="1" t="s">
        <v>674</v>
      </c>
      <c r="CY170" s="1" t="s">
        <v>675</v>
      </c>
      <c r="CZ170" s="1" t="s">
        <v>676</v>
      </c>
    </row>
    <row r="171" spans="1:104" ht="12.75" x14ac:dyDescent="0.2">
      <c r="A171" s="10" t="s">
        <v>1260</v>
      </c>
      <c r="B171" s="10" t="s">
        <v>1261</v>
      </c>
      <c r="C171" s="10" t="s">
        <v>1262</v>
      </c>
      <c r="D171" s="10" t="s">
        <v>1263</v>
      </c>
      <c r="E171" s="10" t="s">
        <v>1264</v>
      </c>
      <c r="F171" s="13" t="b">
        <v>1</v>
      </c>
      <c r="G171" s="10" t="s">
        <v>1015</v>
      </c>
      <c r="H171" s="10" t="s">
        <v>1261</v>
      </c>
      <c r="I171" s="11">
        <v>-1</v>
      </c>
      <c r="J171" s="1"/>
      <c r="K171" s="10" t="s">
        <v>761</v>
      </c>
      <c r="L171" s="11">
        <v>1</v>
      </c>
      <c r="M171" s="10" t="s">
        <v>635</v>
      </c>
      <c r="N171" s="10" t="s">
        <v>620</v>
      </c>
      <c r="O171" s="10" t="s">
        <v>621</v>
      </c>
      <c r="P171" s="10" t="s">
        <v>622</v>
      </c>
      <c r="Q171" s="10" t="s">
        <v>623</v>
      </c>
      <c r="R171" s="13" t="b">
        <v>0</v>
      </c>
      <c r="S171" s="11">
        <v>70</v>
      </c>
      <c r="T171" s="11">
        <v>100</v>
      </c>
      <c r="U171" s="11">
        <v>75</v>
      </c>
      <c r="V171" s="11">
        <v>60</v>
      </c>
      <c r="W171" s="11">
        <v>100</v>
      </c>
      <c r="X171" s="11">
        <v>100</v>
      </c>
      <c r="Y171" s="11">
        <v>0.4</v>
      </c>
      <c r="Z171" s="11">
        <v>0.7</v>
      </c>
      <c r="AA171" s="11">
        <v>10</v>
      </c>
      <c r="AB171" s="11">
        <v>1330</v>
      </c>
      <c r="AC171" s="10" t="s">
        <v>713</v>
      </c>
      <c r="AD171" s="10" t="s">
        <v>141</v>
      </c>
      <c r="AE171" s="11">
        <v>70</v>
      </c>
      <c r="AF171" s="11">
        <v>140</v>
      </c>
      <c r="AG171" s="11">
        <v>300</v>
      </c>
      <c r="AH171" s="11">
        <v>550</v>
      </c>
      <c r="AI171" s="11">
        <v>220</v>
      </c>
      <c r="AJ171" s="13" t="b">
        <v>1</v>
      </c>
      <c r="AK171" s="13" t="b">
        <v>0</v>
      </c>
      <c r="AL171" s="10" t="s">
        <v>1124</v>
      </c>
      <c r="AM171" s="13" t="b">
        <v>0</v>
      </c>
      <c r="AN171" s="13" t="b">
        <v>0</v>
      </c>
      <c r="AO171" s="11">
        <v>225</v>
      </c>
      <c r="AP171" s="11">
        <v>1</v>
      </c>
      <c r="AQ171" s="11">
        <v>3</v>
      </c>
      <c r="AR171" s="11">
        <v>25</v>
      </c>
      <c r="AS171" s="11">
        <v>90</v>
      </c>
      <c r="AT171" s="11">
        <v>1</v>
      </c>
      <c r="AU171" s="13" t="b">
        <v>0</v>
      </c>
      <c r="AV171" s="13" t="b">
        <v>1</v>
      </c>
      <c r="AW171" s="11">
        <v>9</v>
      </c>
      <c r="AX171" s="13" t="b">
        <v>0</v>
      </c>
      <c r="AY171" s="13" t="b">
        <v>1</v>
      </c>
      <c r="AZ171" s="11">
        <v>100</v>
      </c>
      <c r="BA171" s="11">
        <v>50</v>
      </c>
      <c r="BB171" s="11">
        <v>1230</v>
      </c>
      <c r="BC171" s="11">
        <v>0</v>
      </c>
      <c r="BD171" s="11">
        <v>0</v>
      </c>
      <c r="BE171" s="11">
        <v>0</v>
      </c>
      <c r="BF171" s="11">
        <v>0</v>
      </c>
      <c r="BG171" s="11">
        <v>1</v>
      </c>
      <c r="BH171" s="11">
        <v>1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1</v>
      </c>
      <c r="BO171" s="11">
        <v>0</v>
      </c>
      <c r="BP171" s="10" t="s">
        <v>141</v>
      </c>
      <c r="BQ171" s="10" t="s">
        <v>141</v>
      </c>
      <c r="BR171" s="10" t="s">
        <v>141</v>
      </c>
      <c r="BS171" s="10" t="s">
        <v>141</v>
      </c>
      <c r="BT171" s="11">
        <v>239</v>
      </c>
      <c r="BU171" s="13" t="b">
        <v>0</v>
      </c>
      <c r="BV171" s="1" t="e">
        <f t="shared" ca="1" si="1"/>
        <v>#NAME?</v>
      </c>
      <c r="BW171" s="1"/>
      <c r="BX171" s="3">
        <v>8</v>
      </c>
      <c r="BY171" s="1" t="s">
        <v>1016</v>
      </c>
      <c r="BZ171" s="1" t="s">
        <v>742</v>
      </c>
      <c r="CA171" s="1" t="s">
        <v>1017</v>
      </c>
      <c r="CB171" s="3">
        <v>1</v>
      </c>
      <c r="CC171" s="3">
        <v>1.1000000000000001</v>
      </c>
      <c r="CD171" s="3">
        <v>1.3</v>
      </c>
      <c r="CE171" s="3">
        <v>1.6</v>
      </c>
      <c r="CF171" s="3">
        <v>2</v>
      </c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</row>
    <row r="172" spans="1:104" ht="12.75" x14ac:dyDescent="0.2">
      <c r="A172" s="10" t="s">
        <v>1265</v>
      </c>
      <c r="B172" s="10" t="s">
        <v>1266</v>
      </c>
      <c r="C172" s="10" t="s">
        <v>1267</v>
      </c>
      <c r="D172" s="10" t="s">
        <v>1268</v>
      </c>
      <c r="E172" s="10" t="s">
        <v>1269</v>
      </c>
      <c r="F172" s="13" t="b">
        <v>1</v>
      </c>
      <c r="G172" s="10" t="s">
        <v>678</v>
      </c>
      <c r="H172" s="10" t="s">
        <v>1266</v>
      </c>
      <c r="I172" s="11">
        <v>-1</v>
      </c>
      <c r="J172" s="1"/>
      <c r="K172" s="10" t="s">
        <v>761</v>
      </c>
      <c r="L172" s="11">
        <v>5</v>
      </c>
      <c r="M172" s="10" t="s">
        <v>619</v>
      </c>
      <c r="N172" s="10" t="s">
        <v>620</v>
      </c>
      <c r="O172" s="10" t="s">
        <v>640</v>
      </c>
      <c r="P172" s="10" t="s">
        <v>622</v>
      </c>
      <c r="Q172" s="10" t="s">
        <v>623</v>
      </c>
      <c r="R172" s="13" t="b">
        <v>0</v>
      </c>
      <c r="S172" s="11">
        <v>80</v>
      </c>
      <c r="T172" s="11">
        <v>80</v>
      </c>
      <c r="U172" s="11">
        <v>95</v>
      </c>
      <c r="V172" s="11">
        <v>120</v>
      </c>
      <c r="W172" s="11">
        <v>100</v>
      </c>
      <c r="X172" s="11">
        <v>100</v>
      </c>
      <c r="Y172" s="11">
        <v>0.2</v>
      </c>
      <c r="Z172" s="11">
        <v>0.7</v>
      </c>
      <c r="AA172" s="11">
        <v>10</v>
      </c>
      <c r="AB172" s="11">
        <v>2980</v>
      </c>
      <c r="AC172" s="10" t="s">
        <v>1129</v>
      </c>
      <c r="AD172" s="10" t="s">
        <v>141</v>
      </c>
      <c r="AE172" s="11">
        <v>75</v>
      </c>
      <c r="AF172" s="11">
        <v>120</v>
      </c>
      <c r="AG172" s="11">
        <v>300</v>
      </c>
      <c r="AH172" s="11">
        <v>420</v>
      </c>
      <c r="AI172" s="11">
        <v>190</v>
      </c>
      <c r="AJ172" s="13" t="b">
        <v>1</v>
      </c>
      <c r="AK172" s="13" t="b">
        <v>0</v>
      </c>
      <c r="AL172" s="10" t="s">
        <v>1124</v>
      </c>
      <c r="AM172" s="13" t="b">
        <v>0</v>
      </c>
      <c r="AN172" s="13" t="b">
        <v>0</v>
      </c>
      <c r="AO172" s="11">
        <v>350</v>
      </c>
      <c r="AP172" s="11">
        <v>1</v>
      </c>
      <c r="AQ172" s="11">
        <v>5</v>
      </c>
      <c r="AR172" s="11">
        <v>25</v>
      </c>
      <c r="AS172" s="11">
        <v>90</v>
      </c>
      <c r="AT172" s="11">
        <v>1</v>
      </c>
      <c r="AU172" s="13" t="b">
        <v>0</v>
      </c>
      <c r="AV172" s="13" t="b">
        <v>0</v>
      </c>
      <c r="AW172" s="11">
        <v>9</v>
      </c>
      <c r="AX172" s="13" t="b">
        <v>1</v>
      </c>
      <c r="AY172" s="13" t="b">
        <v>1</v>
      </c>
      <c r="AZ172" s="11">
        <v>100</v>
      </c>
      <c r="BA172" s="11">
        <v>50</v>
      </c>
      <c r="BB172" s="11">
        <v>850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3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0" t="s">
        <v>679</v>
      </c>
      <c r="BQ172" s="10" t="s">
        <v>141</v>
      </c>
      <c r="BR172" s="10" t="s">
        <v>141</v>
      </c>
      <c r="BS172" s="10" t="s">
        <v>141</v>
      </c>
      <c r="BT172" s="11">
        <v>240</v>
      </c>
      <c r="BU172" s="13" t="b">
        <v>0</v>
      </c>
      <c r="BV172" s="1" t="e">
        <f t="shared" ca="1" si="1"/>
        <v>#NAME?</v>
      </c>
      <c r="BW172" s="1"/>
      <c r="BX172" s="3">
        <v>19</v>
      </c>
      <c r="BY172" s="1" t="s">
        <v>680</v>
      </c>
      <c r="BZ172" s="1" t="s">
        <v>681</v>
      </c>
      <c r="CA172" s="1" t="s">
        <v>682</v>
      </c>
      <c r="CB172" s="3">
        <v>1.1000000000000001</v>
      </c>
      <c r="CC172" s="3">
        <v>1.3</v>
      </c>
      <c r="CD172" s="3">
        <v>1.6</v>
      </c>
      <c r="CE172" s="3">
        <v>2</v>
      </c>
      <c r="CF172" s="3">
        <v>2.5</v>
      </c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 t="s">
        <v>683</v>
      </c>
      <c r="CW172" s="1" t="s">
        <v>683</v>
      </c>
      <c r="CX172" s="1" t="s">
        <v>683</v>
      </c>
      <c r="CY172" s="1" t="s">
        <v>683</v>
      </c>
      <c r="CZ172" s="1" t="s">
        <v>683</v>
      </c>
    </row>
    <row r="173" spans="1:104" ht="12.75" x14ac:dyDescent="0.2">
      <c r="A173" s="10" t="s">
        <v>1270</v>
      </c>
      <c r="B173" s="10" t="s">
        <v>1271</v>
      </c>
      <c r="C173" s="10" t="s">
        <v>1272</v>
      </c>
      <c r="D173" s="10" t="s">
        <v>1273</v>
      </c>
      <c r="E173" s="10" t="s">
        <v>1274</v>
      </c>
      <c r="F173" s="13" t="b">
        <v>1</v>
      </c>
      <c r="G173" s="10" t="s">
        <v>684</v>
      </c>
      <c r="H173" s="10" t="s">
        <v>1271</v>
      </c>
      <c r="I173" s="11">
        <v>-1</v>
      </c>
      <c r="J173" s="1"/>
      <c r="K173" s="10" t="s">
        <v>761</v>
      </c>
      <c r="L173" s="11">
        <v>2</v>
      </c>
      <c r="M173" s="10" t="s">
        <v>666</v>
      </c>
      <c r="N173" s="10" t="s">
        <v>620</v>
      </c>
      <c r="O173" s="10" t="s">
        <v>667</v>
      </c>
      <c r="P173" s="10" t="s">
        <v>622</v>
      </c>
      <c r="Q173" s="10" t="s">
        <v>623</v>
      </c>
      <c r="R173" s="13" t="b">
        <v>0</v>
      </c>
      <c r="S173" s="11">
        <v>75</v>
      </c>
      <c r="T173" s="11">
        <v>120</v>
      </c>
      <c r="U173" s="11">
        <v>85</v>
      </c>
      <c r="V173" s="11">
        <v>60</v>
      </c>
      <c r="W173" s="11">
        <v>100</v>
      </c>
      <c r="X173" s="11">
        <v>100</v>
      </c>
      <c r="Y173" s="11">
        <v>0.2</v>
      </c>
      <c r="Z173" s="11">
        <v>0.7</v>
      </c>
      <c r="AA173" s="11">
        <v>10</v>
      </c>
      <c r="AB173" s="11">
        <v>2010</v>
      </c>
      <c r="AC173" s="10" t="s">
        <v>1129</v>
      </c>
      <c r="AD173" s="10" t="s">
        <v>141</v>
      </c>
      <c r="AE173" s="11">
        <v>100</v>
      </c>
      <c r="AF173" s="11">
        <v>200</v>
      </c>
      <c r="AG173" s="11">
        <v>600</v>
      </c>
      <c r="AH173" s="11">
        <v>700</v>
      </c>
      <c r="AI173" s="11">
        <v>400</v>
      </c>
      <c r="AJ173" s="13" t="b">
        <v>1</v>
      </c>
      <c r="AK173" s="13" t="b">
        <v>0</v>
      </c>
      <c r="AL173" s="10" t="s">
        <v>1124</v>
      </c>
      <c r="AM173" s="13" t="b">
        <v>0</v>
      </c>
      <c r="AN173" s="13" t="b">
        <v>0</v>
      </c>
      <c r="AO173" s="11">
        <v>300</v>
      </c>
      <c r="AP173" s="11">
        <v>1</v>
      </c>
      <c r="AQ173" s="11">
        <v>4</v>
      </c>
      <c r="AR173" s="11">
        <v>25</v>
      </c>
      <c r="AS173" s="11">
        <v>90</v>
      </c>
      <c r="AT173" s="11">
        <v>1</v>
      </c>
      <c r="AU173" s="13" t="b">
        <v>0</v>
      </c>
      <c r="AV173" s="13" t="b">
        <v>0</v>
      </c>
      <c r="AW173" s="11">
        <v>9</v>
      </c>
      <c r="AX173" s="13" t="b">
        <v>1</v>
      </c>
      <c r="AY173" s="13" t="b">
        <v>1</v>
      </c>
      <c r="AZ173" s="11">
        <v>100</v>
      </c>
      <c r="BA173" s="11">
        <v>50</v>
      </c>
      <c r="BB173" s="11">
        <v>1030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2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0" t="s">
        <v>141</v>
      </c>
      <c r="BQ173" s="10" t="s">
        <v>141</v>
      </c>
      <c r="BR173" s="10" t="s">
        <v>141</v>
      </c>
      <c r="BS173" s="10" t="s">
        <v>141</v>
      </c>
      <c r="BT173" s="11">
        <v>241</v>
      </c>
      <c r="BU173" s="13" t="b">
        <v>0</v>
      </c>
      <c r="BV173" s="1" t="e">
        <f t="shared" ca="1" si="1"/>
        <v>#NAME?</v>
      </c>
      <c r="BW173" s="1"/>
      <c r="BX173" s="3">
        <v>23</v>
      </c>
      <c r="BY173" s="1" t="s">
        <v>685</v>
      </c>
      <c r="BZ173" s="1" t="s">
        <v>686</v>
      </c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</row>
    <row r="174" spans="1:104" ht="12.75" x14ac:dyDescent="0.2">
      <c r="A174" s="10" t="s">
        <v>500</v>
      </c>
      <c r="B174" s="10" t="s">
        <v>1275</v>
      </c>
      <c r="C174" s="10" t="s">
        <v>1276</v>
      </c>
      <c r="D174" s="10" t="s">
        <v>1277</v>
      </c>
      <c r="E174" s="10" t="s">
        <v>1278</v>
      </c>
      <c r="F174" s="13" t="b">
        <v>1</v>
      </c>
      <c r="G174" s="10" t="s">
        <v>310</v>
      </c>
      <c r="H174" s="10" t="s">
        <v>1275</v>
      </c>
      <c r="I174" s="11">
        <v>-1</v>
      </c>
      <c r="J174" s="1"/>
      <c r="K174" s="10" t="s">
        <v>650</v>
      </c>
      <c r="L174" s="11">
        <v>1</v>
      </c>
      <c r="M174" s="10" t="s">
        <v>687</v>
      </c>
      <c r="N174" s="10" t="s">
        <v>620</v>
      </c>
      <c r="O174" s="10" t="s">
        <v>621</v>
      </c>
      <c r="P174" s="10" t="s">
        <v>622</v>
      </c>
      <c r="Q174" s="10" t="s">
        <v>623</v>
      </c>
      <c r="R174" s="13" t="b">
        <v>0</v>
      </c>
      <c r="S174" s="11">
        <v>60</v>
      </c>
      <c r="T174" s="11">
        <v>60</v>
      </c>
      <c r="U174" s="11">
        <v>80</v>
      </c>
      <c r="V174" s="11">
        <v>70</v>
      </c>
      <c r="W174" s="11">
        <v>80</v>
      </c>
      <c r="X174" s="11">
        <v>100</v>
      </c>
      <c r="Y174" s="11">
        <v>0.4</v>
      </c>
      <c r="Z174" s="11">
        <v>0.77</v>
      </c>
      <c r="AA174" s="11">
        <v>10</v>
      </c>
      <c r="AB174" s="11">
        <v>1030</v>
      </c>
      <c r="AC174" s="10" t="s">
        <v>713</v>
      </c>
      <c r="AD174" s="10" t="s">
        <v>141</v>
      </c>
      <c r="AE174" s="11">
        <v>40</v>
      </c>
      <c r="AF174" s="11">
        <v>80</v>
      </c>
      <c r="AG174" s="11">
        <v>350</v>
      </c>
      <c r="AH174" s="11">
        <v>500</v>
      </c>
      <c r="AI174" s="11">
        <v>270</v>
      </c>
      <c r="AJ174" s="13" t="b">
        <v>1</v>
      </c>
      <c r="AK174" s="13" t="b">
        <v>0</v>
      </c>
      <c r="AL174" s="10" t="s">
        <v>1124</v>
      </c>
      <c r="AM174" s="13" t="b">
        <v>0</v>
      </c>
      <c r="AN174" s="13" t="b">
        <v>0</v>
      </c>
      <c r="AO174" s="11">
        <v>150</v>
      </c>
      <c r="AP174" s="11">
        <v>1</v>
      </c>
      <c r="AQ174" s="11">
        <v>2</v>
      </c>
      <c r="AR174" s="11">
        <v>25</v>
      </c>
      <c r="AS174" s="11">
        <v>90</v>
      </c>
      <c r="AT174" s="11">
        <v>1</v>
      </c>
      <c r="AU174" s="13" t="b">
        <v>0</v>
      </c>
      <c r="AV174" s="13" t="b">
        <v>0</v>
      </c>
      <c r="AW174" s="11">
        <v>9</v>
      </c>
      <c r="AX174" s="13" t="b">
        <v>0</v>
      </c>
      <c r="AY174" s="13" t="b">
        <v>1</v>
      </c>
      <c r="AZ174" s="11">
        <v>100</v>
      </c>
      <c r="BA174" s="11">
        <v>50</v>
      </c>
      <c r="BB174" s="11">
        <v>1410</v>
      </c>
      <c r="BC174" s="11">
        <v>0</v>
      </c>
      <c r="BD174" s="11">
        <v>0</v>
      </c>
      <c r="BE174" s="11">
        <v>0</v>
      </c>
      <c r="BF174" s="11">
        <v>1</v>
      </c>
      <c r="BG174" s="11">
        <v>1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1</v>
      </c>
      <c r="BO174" s="11">
        <v>0</v>
      </c>
      <c r="BP174" s="10" t="s">
        <v>141</v>
      </c>
      <c r="BQ174" s="10" t="s">
        <v>141</v>
      </c>
      <c r="BR174" s="10" t="s">
        <v>141</v>
      </c>
      <c r="BS174" s="10" t="s">
        <v>141</v>
      </c>
      <c r="BT174" s="11">
        <v>242</v>
      </c>
      <c r="BU174" s="13" t="b">
        <v>0</v>
      </c>
      <c r="BV174" s="1" t="e">
        <f t="shared" ca="1" si="1"/>
        <v>#NAME?</v>
      </c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881</v>
      </c>
      <c r="CV174" s="1" t="s">
        <v>727</v>
      </c>
      <c r="CW174" s="1" t="s">
        <v>728</v>
      </c>
      <c r="CX174" s="1" t="s">
        <v>729</v>
      </c>
      <c r="CY174" s="1" t="s">
        <v>730</v>
      </c>
      <c r="CZ174" s="1" t="s">
        <v>731</v>
      </c>
    </row>
    <row r="175" spans="1:104" ht="12.75" x14ac:dyDescent="0.2">
      <c r="A175" s="10" t="s">
        <v>1279</v>
      </c>
      <c r="B175" s="10" t="s">
        <v>1280</v>
      </c>
      <c r="C175" s="10" t="s">
        <v>1281</v>
      </c>
      <c r="D175" s="10" t="s">
        <v>1282</v>
      </c>
      <c r="E175" s="10" t="s">
        <v>1283</v>
      </c>
      <c r="F175" s="13" t="b">
        <v>1</v>
      </c>
      <c r="G175" s="10" t="s">
        <v>334</v>
      </c>
      <c r="H175" s="10" t="s">
        <v>1280</v>
      </c>
      <c r="I175" s="11">
        <v>-1</v>
      </c>
      <c r="J175" s="1"/>
      <c r="K175" s="10" t="s">
        <v>761</v>
      </c>
      <c r="L175" s="11">
        <v>8</v>
      </c>
      <c r="M175" s="10" t="s">
        <v>687</v>
      </c>
      <c r="N175" s="10" t="s">
        <v>620</v>
      </c>
      <c r="O175" s="10" t="s">
        <v>621</v>
      </c>
      <c r="P175" s="10" t="s">
        <v>622</v>
      </c>
      <c r="Q175" s="10" t="s">
        <v>623</v>
      </c>
      <c r="R175" s="13" t="b">
        <v>0</v>
      </c>
      <c r="S175" s="11">
        <v>105</v>
      </c>
      <c r="T175" s="11">
        <v>120</v>
      </c>
      <c r="U175" s="11">
        <v>100</v>
      </c>
      <c r="V175" s="11">
        <v>100</v>
      </c>
      <c r="W175" s="11">
        <v>100</v>
      </c>
      <c r="X175" s="11">
        <v>100</v>
      </c>
      <c r="Y175" s="11">
        <v>0.2</v>
      </c>
      <c r="Z175" s="11">
        <v>0.7</v>
      </c>
      <c r="AA175" s="11">
        <v>10</v>
      </c>
      <c r="AB175" s="11">
        <v>7720</v>
      </c>
      <c r="AC175" s="10" t="s">
        <v>1129</v>
      </c>
      <c r="AD175" s="10" t="s">
        <v>141</v>
      </c>
      <c r="AE175" s="11">
        <v>80</v>
      </c>
      <c r="AF175" s="11">
        <v>140</v>
      </c>
      <c r="AG175" s="11">
        <v>470</v>
      </c>
      <c r="AH175" s="11">
        <v>650</v>
      </c>
      <c r="AI175" s="11">
        <v>210</v>
      </c>
      <c r="AJ175" s="13" t="b">
        <v>1</v>
      </c>
      <c r="AK175" s="13" t="b">
        <v>0</v>
      </c>
      <c r="AL175" s="10" t="s">
        <v>1124</v>
      </c>
      <c r="AM175" s="13" t="b">
        <v>0</v>
      </c>
      <c r="AN175" s="13" t="b">
        <v>0</v>
      </c>
      <c r="AO175" s="11">
        <v>475</v>
      </c>
      <c r="AP175" s="11">
        <v>1</v>
      </c>
      <c r="AQ175" s="11">
        <v>7</v>
      </c>
      <c r="AR175" s="11">
        <v>25</v>
      </c>
      <c r="AS175" s="11">
        <v>90</v>
      </c>
      <c r="AT175" s="11">
        <v>1</v>
      </c>
      <c r="AU175" s="13" t="b">
        <v>0</v>
      </c>
      <c r="AV175" s="13" t="b">
        <v>0</v>
      </c>
      <c r="AW175" s="11">
        <v>9</v>
      </c>
      <c r="AX175" s="13" t="b">
        <v>1</v>
      </c>
      <c r="AY175" s="13" t="b">
        <v>1</v>
      </c>
      <c r="AZ175" s="11">
        <v>100</v>
      </c>
      <c r="BA175" s="11">
        <v>50</v>
      </c>
      <c r="BB175" s="11">
        <v>200</v>
      </c>
      <c r="BC175" s="11">
        <v>0</v>
      </c>
      <c r="BD175" s="11">
        <v>0</v>
      </c>
      <c r="BE175" s="11">
        <v>0</v>
      </c>
      <c r="BF175" s="11">
        <v>3</v>
      </c>
      <c r="BG175" s="11">
        <v>2</v>
      </c>
      <c r="BH175" s="11">
        <v>0</v>
      </c>
      <c r="BI175" s="11">
        <v>2</v>
      </c>
      <c r="BJ175" s="11">
        <v>0</v>
      </c>
      <c r="BK175" s="11">
        <v>0</v>
      </c>
      <c r="BL175" s="11">
        <v>0</v>
      </c>
      <c r="BM175" s="11">
        <v>0</v>
      </c>
      <c r="BN175" s="11">
        <v>3</v>
      </c>
      <c r="BO175" s="11">
        <v>0</v>
      </c>
      <c r="BP175" s="10" t="s">
        <v>141</v>
      </c>
      <c r="BQ175" s="10" t="s">
        <v>141</v>
      </c>
      <c r="BR175" s="10" t="s">
        <v>141</v>
      </c>
      <c r="BS175" s="10" t="s">
        <v>141</v>
      </c>
      <c r="BT175" s="11">
        <v>244</v>
      </c>
      <c r="BU175" s="13" t="b">
        <v>1</v>
      </c>
      <c r="BV175" s="1" t="e">
        <f t="shared" ca="1" si="1"/>
        <v>#NAME?</v>
      </c>
      <c r="BW175" s="1"/>
      <c r="BX175" s="3">
        <v>40</v>
      </c>
      <c r="BY175" s="1" t="s">
        <v>688</v>
      </c>
      <c r="BZ175" s="1" t="s">
        <v>652</v>
      </c>
      <c r="CA175" s="1" t="s">
        <v>689</v>
      </c>
      <c r="CB175" s="3">
        <v>6</v>
      </c>
      <c r="CC175" s="3">
        <v>6.6</v>
      </c>
      <c r="CD175" s="3">
        <v>7.8</v>
      </c>
      <c r="CE175" s="3">
        <v>9.6</v>
      </c>
      <c r="CF175" s="3">
        <v>12</v>
      </c>
      <c r="CG175" s="9" t="b">
        <v>1</v>
      </c>
      <c r="CH175" s="1" t="s">
        <v>653</v>
      </c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</row>
    <row r="176" spans="1:104" ht="12.75" x14ac:dyDescent="0.2">
      <c r="A176" s="10" t="s">
        <v>1284</v>
      </c>
      <c r="B176" s="10" t="s">
        <v>1285</v>
      </c>
      <c r="C176" s="10" t="s">
        <v>1286</v>
      </c>
      <c r="D176" s="10" t="s">
        <v>1287</v>
      </c>
      <c r="E176" s="10" t="s">
        <v>1288</v>
      </c>
      <c r="F176" s="13" t="b">
        <v>1</v>
      </c>
      <c r="G176" s="10" t="s">
        <v>324</v>
      </c>
      <c r="H176" s="10" t="s">
        <v>1285</v>
      </c>
      <c r="I176" s="11">
        <v>-1</v>
      </c>
      <c r="J176" s="1"/>
      <c r="K176" s="10" t="s">
        <v>761</v>
      </c>
      <c r="L176" s="11">
        <v>7</v>
      </c>
      <c r="M176" s="10" t="s">
        <v>762</v>
      </c>
      <c r="N176" s="10" t="s">
        <v>620</v>
      </c>
      <c r="O176" s="10" t="s">
        <v>621</v>
      </c>
      <c r="P176" s="10" t="s">
        <v>622</v>
      </c>
      <c r="Q176" s="10" t="s">
        <v>623</v>
      </c>
      <c r="R176" s="13" t="b">
        <v>0</v>
      </c>
      <c r="S176" s="11">
        <v>110</v>
      </c>
      <c r="T176" s="11">
        <v>80</v>
      </c>
      <c r="U176" s="11">
        <v>80</v>
      </c>
      <c r="V176" s="11">
        <v>90</v>
      </c>
      <c r="W176" s="11">
        <v>100</v>
      </c>
      <c r="X176" s="11">
        <v>100</v>
      </c>
      <c r="Y176" s="11">
        <v>0.2</v>
      </c>
      <c r="Z176" s="11">
        <v>0.7</v>
      </c>
      <c r="AA176" s="11">
        <v>10</v>
      </c>
      <c r="AB176" s="11">
        <v>5230</v>
      </c>
      <c r="AC176" s="10" t="s">
        <v>1129</v>
      </c>
      <c r="AD176" s="10" t="s">
        <v>141</v>
      </c>
      <c r="AE176" s="11">
        <v>83</v>
      </c>
      <c r="AF176" s="11">
        <v>83</v>
      </c>
      <c r="AG176" s="11">
        <v>630</v>
      </c>
      <c r="AH176" s="11">
        <v>900</v>
      </c>
      <c r="AI176" s="11">
        <v>456</v>
      </c>
      <c r="AJ176" s="13" t="b">
        <v>1</v>
      </c>
      <c r="AK176" s="13" t="b">
        <v>0</v>
      </c>
      <c r="AL176" s="10" t="s">
        <v>1124</v>
      </c>
      <c r="AM176" s="13" t="b">
        <v>0</v>
      </c>
      <c r="AN176" s="13" t="b">
        <v>0</v>
      </c>
      <c r="AO176" s="11">
        <v>400</v>
      </c>
      <c r="AP176" s="11">
        <v>1</v>
      </c>
      <c r="AQ176" s="11">
        <v>6</v>
      </c>
      <c r="AR176" s="11">
        <v>25</v>
      </c>
      <c r="AS176" s="11">
        <v>90</v>
      </c>
      <c r="AT176" s="11">
        <v>1</v>
      </c>
      <c r="AU176" s="13" t="b">
        <v>0</v>
      </c>
      <c r="AV176" s="13" t="b">
        <v>0</v>
      </c>
      <c r="AW176" s="11">
        <v>9</v>
      </c>
      <c r="AX176" s="13" t="b">
        <v>0</v>
      </c>
      <c r="AY176" s="13" t="b">
        <v>1</v>
      </c>
      <c r="AZ176" s="11">
        <v>130</v>
      </c>
      <c r="BA176" s="11">
        <v>50</v>
      </c>
      <c r="BB176" s="11">
        <v>540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2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0" t="s">
        <v>141</v>
      </c>
      <c r="BQ176" s="10" t="s">
        <v>141</v>
      </c>
      <c r="BR176" s="10" t="s">
        <v>141</v>
      </c>
      <c r="BS176" s="10" t="s">
        <v>141</v>
      </c>
      <c r="BT176" s="11">
        <v>245</v>
      </c>
      <c r="BU176" s="13" t="b">
        <v>0</v>
      </c>
      <c r="BV176" s="1" t="e">
        <f t="shared" ca="1" si="1"/>
        <v>#NAME?</v>
      </c>
      <c r="BW176" s="1"/>
      <c r="BX176" s="3">
        <v>21</v>
      </c>
      <c r="BY176" s="1" t="s">
        <v>790</v>
      </c>
      <c r="BZ176" s="1" t="s">
        <v>652</v>
      </c>
      <c r="CA176" s="1"/>
      <c r="CB176" s="1"/>
      <c r="CC176" s="1"/>
      <c r="CD176" s="1"/>
      <c r="CE176" s="1"/>
      <c r="CF176" s="1"/>
      <c r="CG176" s="9" t="b">
        <v>1</v>
      </c>
      <c r="CH176" s="1" t="s">
        <v>791</v>
      </c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 t="s">
        <v>792</v>
      </c>
      <c r="CW176" s="1" t="s">
        <v>793</v>
      </c>
      <c r="CX176" s="1" t="s">
        <v>794</v>
      </c>
      <c r="CY176" s="1" t="s">
        <v>795</v>
      </c>
      <c r="CZ176" s="1" t="s">
        <v>796</v>
      </c>
    </row>
    <row r="177" spans="1:104" ht="12.75" x14ac:dyDescent="0.2">
      <c r="A177" s="10" t="s">
        <v>1289</v>
      </c>
      <c r="B177" s="10" t="s">
        <v>1290</v>
      </c>
      <c r="C177" s="10" t="s">
        <v>1291</v>
      </c>
      <c r="D177" s="10" t="s">
        <v>1292</v>
      </c>
      <c r="E177" s="10" t="s">
        <v>1293</v>
      </c>
      <c r="F177" s="13" t="b">
        <v>1</v>
      </c>
      <c r="G177" s="10" t="s">
        <v>410</v>
      </c>
      <c r="H177" s="10" t="s">
        <v>1290</v>
      </c>
      <c r="I177" s="11">
        <v>-1</v>
      </c>
      <c r="J177" s="1"/>
      <c r="K177" s="10" t="s">
        <v>761</v>
      </c>
      <c r="L177" s="11">
        <v>8</v>
      </c>
      <c r="M177" s="10" t="s">
        <v>762</v>
      </c>
      <c r="N177" s="10" t="s">
        <v>691</v>
      </c>
      <c r="O177" s="10" t="s">
        <v>621</v>
      </c>
      <c r="P177" s="10" t="s">
        <v>622</v>
      </c>
      <c r="Q177" s="10" t="s">
        <v>623</v>
      </c>
      <c r="R177" s="13" t="b">
        <v>0</v>
      </c>
      <c r="S177" s="11">
        <v>115</v>
      </c>
      <c r="T177" s="11">
        <v>80</v>
      </c>
      <c r="U177" s="11">
        <v>80</v>
      </c>
      <c r="V177" s="11">
        <v>95</v>
      </c>
      <c r="W177" s="11">
        <v>100</v>
      </c>
      <c r="X177" s="11">
        <v>100</v>
      </c>
      <c r="Y177" s="11">
        <v>0.2</v>
      </c>
      <c r="Z177" s="11">
        <v>0.7</v>
      </c>
      <c r="AA177" s="11">
        <v>10</v>
      </c>
      <c r="AB177" s="11">
        <v>5320</v>
      </c>
      <c r="AC177" s="10" t="s">
        <v>1129</v>
      </c>
      <c r="AD177" s="10" t="s">
        <v>141</v>
      </c>
      <c r="AE177" s="11">
        <v>83</v>
      </c>
      <c r="AF177" s="11">
        <v>83</v>
      </c>
      <c r="AG177" s="11">
        <v>630</v>
      </c>
      <c r="AH177" s="11">
        <v>900</v>
      </c>
      <c r="AI177" s="11">
        <v>456</v>
      </c>
      <c r="AJ177" s="13" t="b">
        <v>1</v>
      </c>
      <c r="AK177" s="13" t="b">
        <v>0</v>
      </c>
      <c r="AL177" s="10" t="s">
        <v>1124</v>
      </c>
      <c r="AM177" s="13" t="b">
        <v>0</v>
      </c>
      <c r="AN177" s="13" t="b">
        <v>0</v>
      </c>
      <c r="AO177" s="11">
        <v>400</v>
      </c>
      <c r="AP177" s="11">
        <v>1</v>
      </c>
      <c r="AQ177" s="11">
        <v>6</v>
      </c>
      <c r="AR177" s="11">
        <v>25</v>
      </c>
      <c r="AS177" s="11">
        <v>90</v>
      </c>
      <c r="AT177" s="11">
        <v>1</v>
      </c>
      <c r="AU177" s="13" t="b">
        <v>0</v>
      </c>
      <c r="AV177" s="13" t="b">
        <v>0</v>
      </c>
      <c r="AW177" s="11">
        <v>9</v>
      </c>
      <c r="AX177" s="13" t="b">
        <v>0</v>
      </c>
      <c r="AY177" s="13" t="b">
        <v>1</v>
      </c>
      <c r="AZ177" s="11">
        <v>130</v>
      </c>
      <c r="BA177" s="11">
        <v>50</v>
      </c>
      <c r="BB177" s="11">
        <v>530</v>
      </c>
      <c r="BC177" s="11">
        <v>0</v>
      </c>
      <c r="BD177" s="11">
        <v>3</v>
      </c>
      <c r="BE177" s="11">
        <v>0</v>
      </c>
      <c r="BF177" s="11">
        <v>0</v>
      </c>
      <c r="BG177" s="11">
        <v>0</v>
      </c>
      <c r="BH177" s="11">
        <v>0</v>
      </c>
      <c r="BI177" s="11">
        <v>2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0" t="s">
        <v>141</v>
      </c>
      <c r="BQ177" s="10" t="s">
        <v>141</v>
      </c>
      <c r="BR177" s="10" t="s">
        <v>141</v>
      </c>
      <c r="BS177" s="10" t="s">
        <v>141</v>
      </c>
      <c r="BT177" s="11">
        <v>246</v>
      </c>
      <c r="BU177" s="13" t="b">
        <v>1</v>
      </c>
      <c r="BV177" s="1" t="e">
        <f t="shared" ca="1" si="1"/>
        <v>#NAME?</v>
      </c>
      <c r="BW177" s="1"/>
      <c r="BX177" s="3">
        <v>28</v>
      </c>
      <c r="BY177" s="1" t="s">
        <v>797</v>
      </c>
      <c r="BZ177" s="1" t="s">
        <v>652</v>
      </c>
      <c r="CA177" s="1"/>
      <c r="CB177" s="1"/>
      <c r="CC177" s="1"/>
      <c r="CD177" s="1"/>
      <c r="CE177" s="1"/>
      <c r="CF177" s="1"/>
      <c r="CG177" s="9" t="b">
        <v>1</v>
      </c>
      <c r="CH177" s="1" t="s">
        <v>791</v>
      </c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 t="s">
        <v>798</v>
      </c>
      <c r="CW177" s="1" t="s">
        <v>799</v>
      </c>
      <c r="CX177" s="1" t="s">
        <v>800</v>
      </c>
      <c r="CY177" s="1" t="s">
        <v>801</v>
      </c>
      <c r="CZ177" s="1" t="s">
        <v>802</v>
      </c>
    </row>
    <row r="178" spans="1:104" ht="12.75" x14ac:dyDescent="0.2">
      <c r="A178" s="10" t="s">
        <v>1294</v>
      </c>
      <c r="B178" s="10" t="s">
        <v>1295</v>
      </c>
      <c r="C178" s="10" t="s">
        <v>1296</v>
      </c>
      <c r="D178" s="10" t="s">
        <v>1297</v>
      </c>
      <c r="E178" s="10" t="s">
        <v>1298</v>
      </c>
      <c r="F178" s="13" t="b">
        <v>1</v>
      </c>
      <c r="G178" s="10" t="s">
        <v>836</v>
      </c>
      <c r="H178" s="10" t="s">
        <v>1295</v>
      </c>
      <c r="I178" s="11">
        <v>-1</v>
      </c>
      <c r="J178" s="1"/>
      <c r="K178" s="10" t="s">
        <v>761</v>
      </c>
      <c r="L178" s="11">
        <v>3</v>
      </c>
      <c r="M178" s="10" t="s">
        <v>666</v>
      </c>
      <c r="N178" s="10" t="s">
        <v>620</v>
      </c>
      <c r="O178" s="10" t="s">
        <v>640</v>
      </c>
      <c r="P178" s="10" t="s">
        <v>622</v>
      </c>
      <c r="Q178" s="10" t="s">
        <v>623</v>
      </c>
      <c r="R178" s="13" t="b">
        <v>0</v>
      </c>
      <c r="S178" s="11">
        <v>110</v>
      </c>
      <c r="T178" s="11">
        <v>110</v>
      </c>
      <c r="U178" s="11">
        <v>110</v>
      </c>
      <c r="V178" s="11">
        <v>90</v>
      </c>
      <c r="W178" s="11">
        <v>100</v>
      </c>
      <c r="X178" s="11">
        <v>100</v>
      </c>
      <c r="Y178" s="11">
        <v>0.2</v>
      </c>
      <c r="Z178" s="11">
        <v>0.7</v>
      </c>
      <c r="AA178" s="11">
        <v>10</v>
      </c>
      <c r="AB178" s="11">
        <v>2250</v>
      </c>
      <c r="AC178" s="10" t="s">
        <v>1129</v>
      </c>
      <c r="AD178" s="10" t="s">
        <v>141</v>
      </c>
      <c r="AE178" s="11">
        <v>85</v>
      </c>
      <c r="AF178" s="11">
        <v>100</v>
      </c>
      <c r="AG178" s="11">
        <v>750</v>
      </c>
      <c r="AH178" s="11">
        <v>1150</v>
      </c>
      <c r="AI178" s="11">
        <v>417</v>
      </c>
      <c r="AJ178" s="13" t="b">
        <v>1</v>
      </c>
      <c r="AK178" s="13" t="b">
        <v>0</v>
      </c>
      <c r="AL178" s="10" t="s">
        <v>1124</v>
      </c>
      <c r="AM178" s="13" t="b">
        <v>0</v>
      </c>
      <c r="AN178" s="13" t="b">
        <v>0</v>
      </c>
      <c r="AO178" s="11">
        <v>400</v>
      </c>
      <c r="AP178" s="11">
        <v>1</v>
      </c>
      <c r="AQ178" s="11">
        <v>6</v>
      </c>
      <c r="AR178" s="11">
        <v>25</v>
      </c>
      <c r="AS178" s="11">
        <v>90</v>
      </c>
      <c r="AT178" s="11">
        <v>1</v>
      </c>
      <c r="AU178" s="13" t="b">
        <v>0</v>
      </c>
      <c r="AV178" s="13" t="b">
        <v>0</v>
      </c>
      <c r="AW178" s="11">
        <v>9</v>
      </c>
      <c r="AX178" s="13" t="b">
        <v>0</v>
      </c>
      <c r="AY178" s="13" t="b">
        <v>1</v>
      </c>
      <c r="AZ178" s="11">
        <v>100</v>
      </c>
      <c r="BA178" s="11">
        <v>50</v>
      </c>
      <c r="BB178" s="11">
        <v>980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2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0" t="s">
        <v>141</v>
      </c>
      <c r="BQ178" s="10" t="s">
        <v>141</v>
      </c>
      <c r="BR178" s="10" t="s">
        <v>141</v>
      </c>
      <c r="BS178" s="10" t="s">
        <v>141</v>
      </c>
      <c r="BT178" s="11">
        <v>248</v>
      </c>
      <c r="BU178" s="13" t="b">
        <v>0</v>
      </c>
      <c r="BV178" s="1" t="e">
        <f t="shared" ca="1" si="1"/>
        <v>#NAME?</v>
      </c>
      <c r="BW178" s="1"/>
      <c r="BX178" s="3">
        <v>26</v>
      </c>
      <c r="BY178" s="1" t="s">
        <v>837</v>
      </c>
      <c r="BZ178" s="1" t="s">
        <v>652</v>
      </c>
      <c r="CA178" s="1"/>
      <c r="CB178" s="1"/>
      <c r="CC178" s="1"/>
      <c r="CD178" s="1"/>
      <c r="CE178" s="1"/>
      <c r="CF178" s="1"/>
      <c r="CG178" s="9" t="b">
        <v>1</v>
      </c>
      <c r="CH178" s="1" t="s">
        <v>653</v>
      </c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 t="s">
        <v>696</v>
      </c>
      <c r="CX178" s="1" t="s">
        <v>697</v>
      </c>
      <c r="CY178" s="1" t="s">
        <v>698</v>
      </c>
      <c r="CZ178" s="1" t="s">
        <v>699</v>
      </c>
    </row>
    <row r="179" spans="1:104" ht="12.75" x14ac:dyDescent="0.2">
      <c r="A179" s="10" t="s">
        <v>1299</v>
      </c>
      <c r="B179" s="10" t="s">
        <v>1300</v>
      </c>
      <c r="C179" s="10" t="s">
        <v>1301</v>
      </c>
      <c r="D179" s="10" t="s">
        <v>1302</v>
      </c>
      <c r="E179" s="10" t="s">
        <v>1303</v>
      </c>
      <c r="F179" s="13" t="b">
        <v>1</v>
      </c>
      <c r="G179" s="10" t="s">
        <v>327</v>
      </c>
      <c r="H179" s="10" t="s">
        <v>1300</v>
      </c>
      <c r="I179" s="11">
        <v>-1</v>
      </c>
      <c r="J179" s="1"/>
      <c r="K179" s="10" t="s">
        <v>761</v>
      </c>
      <c r="L179" s="11">
        <v>6</v>
      </c>
      <c r="M179" s="10" t="s">
        <v>634</v>
      </c>
      <c r="N179" s="10" t="s">
        <v>620</v>
      </c>
      <c r="O179" s="10" t="s">
        <v>640</v>
      </c>
      <c r="P179" s="10" t="s">
        <v>622</v>
      </c>
      <c r="Q179" s="10" t="s">
        <v>623</v>
      </c>
      <c r="R179" s="13" t="b">
        <v>0</v>
      </c>
      <c r="S179" s="11">
        <v>100</v>
      </c>
      <c r="T179" s="11">
        <v>110</v>
      </c>
      <c r="U179" s="11">
        <v>95</v>
      </c>
      <c r="V179" s="11">
        <v>90</v>
      </c>
      <c r="W179" s="11">
        <v>100</v>
      </c>
      <c r="X179" s="11">
        <v>100</v>
      </c>
      <c r="Y179" s="11">
        <v>0.2</v>
      </c>
      <c r="Z179" s="11">
        <v>0.7</v>
      </c>
      <c r="AA179" s="11">
        <v>10</v>
      </c>
      <c r="AB179" s="11">
        <v>6720</v>
      </c>
      <c r="AC179" s="10" t="s">
        <v>1129</v>
      </c>
      <c r="AD179" s="10" t="s">
        <v>141</v>
      </c>
      <c r="AE179" s="11">
        <v>100</v>
      </c>
      <c r="AF179" s="11">
        <v>150</v>
      </c>
      <c r="AG179" s="11">
        <v>850</v>
      </c>
      <c r="AH179" s="11">
        <v>1400</v>
      </c>
      <c r="AI179" s="11">
        <v>500</v>
      </c>
      <c r="AJ179" s="13" t="b">
        <v>1</v>
      </c>
      <c r="AK179" s="13" t="b">
        <v>0</v>
      </c>
      <c r="AL179" s="10" t="s">
        <v>1124</v>
      </c>
      <c r="AM179" s="13" t="b">
        <v>0</v>
      </c>
      <c r="AN179" s="13" t="b">
        <v>0</v>
      </c>
      <c r="AO179" s="11">
        <v>350</v>
      </c>
      <c r="AP179" s="11">
        <v>1</v>
      </c>
      <c r="AQ179" s="11">
        <v>5</v>
      </c>
      <c r="AR179" s="11">
        <v>25</v>
      </c>
      <c r="AS179" s="11">
        <v>90</v>
      </c>
      <c r="AT179" s="11">
        <v>1</v>
      </c>
      <c r="AU179" s="13" t="b">
        <v>0</v>
      </c>
      <c r="AV179" s="13" t="b">
        <v>0</v>
      </c>
      <c r="AW179" s="11">
        <v>9</v>
      </c>
      <c r="AX179" s="13" t="b">
        <v>0</v>
      </c>
      <c r="AY179" s="13" t="b">
        <v>1</v>
      </c>
      <c r="AZ179" s="11">
        <v>100</v>
      </c>
      <c r="BA179" s="11">
        <v>50</v>
      </c>
      <c r="BB179" s="11">
        <v>360</v>
      </c>
      <c r="BC179" s="11">
        <v>2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1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0" t="s">
        <v>141</v>
      </c>
      <c r="BQ179" s="10" t="s">
        <v>141</v>
      </c>
      <c r="BR179" s="10" t="s">
        <v>141</v>
      </c>
      <c r="BS179" s="10" t="s">
        <v>141</v>
      </c>
      <c r="BT179" s="11">
        <v>249</v>
      </c>
      <c r="BU179" s="13" t="b">
        <v>0</v>
      </c>
      <c r="BV179" s="1" t="e">
        <f t="shared" ca="1" si="1"/>
        <v>#NAME?</v>
      </c>
      <c r="BW179" s="1"/>
      <c r="BX179" s="3">
        <v>30</v>
      </c>
      <c r="BY179" s="1" t="s">
        <v>786</v>
      </c>
      <c r="BZ179" s="1" t="s">
        <v>652</v>
      </c>
      <c r="CA179" s="1"/>
      <c r="CB179" s="1"/>
      <c r="CC179" s="1"/>
      <c r="CD179" s="1"/>
      <c r="CE179" s="1"/>
      <c r="CF179" s="1"/>
      <c r="CG179" s="9" t="b">
        <v>1</v>
      </c>
      <c r="CH179" s="1" t="s">
        <v>653</v>
      </c>
      <c r="CI179" s="1" t="s">
        <v>627</v>
      </c>
      <c r="CJ179" s="1" t="s">
        <v>787</v>
      </c>
      <c r="CK179" s="1" t="s">
        <v>787</v>
      </c>
      <c r="CL179" s="1" t="s">
        <v>787</v>
      </c>
      <c r="CM179" s="1" t="s">
        <v>787</v>
      </c>
      <c r="CN179" s="1" t="s">
        <v>787</v>
      </c>
      <c r="CO179" s="1"/>
      <c r="CP179" s="1"/>
      <c r="CQ179" s="1"/>
      <c r="CR179" s="1"/>
      <c r="CS179" s="1"/>
      <c r="CT179" s="1"/>
      <c r="CU179" s="1"/>
      <c r="CV179" s="1" t="s">
        <v>716</v>
      </c>
      <c r="CW179" s="1" t="s">
        <v>717</v>
      </c>
      <c r="CX179" s="1" t="s">
        <v>718</v>
      </c>
      <c r="CY179" s="1" t="s">
        <v>719</v>
      </c>
      <c r="CZ179" s="1" t="s">
        <v>720</v>
      </c>
    </row>
    <row r="180" spans="1:104" ht="12.75" x14ac:dyDescent="0.2">
      <c r="A180" s="10" t="s">
        <v>1304</v>
      </c>
      <c r="B180" s="10" t="s">
        <v>1305</v>
      </c>
      <c r="C180" s="10" t="s">
        <v>1306</v>
      </c>
      <c r="D180" s="10" t="s">
        <v>1307</v>
      </c>
      <c r="E180" s="10" t="s">
        <v>1308</v>
      </c>
      <c r="F180" s="13" t="b">
        <v>1</v>
      </c>
      <c r="G180" s="10" t="s">
        <v>412</v>
      </c>
      <c r="H180" s="10" t="s">
        <v>1305</v>
      </c>
      <c r="I180" s="11">
        <v>-1</v>
      </c>
      <c r="J180" s="1"/>
      <c r="K180" s="10" t="s">
        <v>761</v>
      </c>
      <c r="L180" s="11">
        <v>7</v>
      </c>
      <c r="M180" s="10" t="s">
        <v>634</v>
      </c>
      <c r="N180" s="10" t="s">
        <v>635</v>
      </c>
      <c r="O180" s="10" t="s">
        <v>640</v>
      </c>
      <c r="P180" s="10" t="s">
        <v>622</v>
      </c>
      <c r="Q180" s="10" t="s">
        <v>623</v>
      </c>
      <c r="R180" s="13" t="b">
        <v>0</v>
      </c>
      <c r="S180" s="11">
        <v>100</v>
      </c>
      <c r="T180" s="11">
        <v>110</v>
      </c>
      <c r="U180" s="11">
        <v>95</v>
      </c>
      <c r="V180" s="11">
        <v>90</v>
      </c>
      <c r="W180" s="11">
        <v>100</v>
      </c>
      <c r="X180" s="11">
        <v>100</v>
      </c>
      <c r="Y180" s="11">
        <v>0.2</v>
      </c>
      <c r="Z180" s="11">
        <v>0.7</v>
      </c>
      <c r="AA180" s="11">
        <v>10</v>
      </c>
      <c r="AB180" s="11">
        <v>7270</v>
      </c>
      <c r="AC180" s="10" t="s">
        <v>1129</v>
      </c>
      <c r="AD180" s="10" t="s">
        <v>141</v>
      </c>
      <c r="AE180" s="11">
        <v>100</v>
      </c>
      <c r="AF180" s="11">
        <v>150</v>
      </c>
      <c r="AG180" s="11">
        <v>850</v>
      </c>
      <c r="AH180" s="11">
        <v>1400</v>
      </c>
      <c r="AI180" s="11">
        <v>500</v>
      </c>
      <c r="AJ180" s="13" t="b">
        <v>1</v>
      </c>
      <c r="AK180" s="13" t="b">
        <v>0</v>
      </c>
      <c r="AL180" s="10" t="s">
        <v>1124</v>
      </c>
      <c r="AM180" s="13" t="b">
        <v>0</v>
      </c>
      <c r="AN180" s="13" t="b">
        <v>0</v>
      </c>
      <c r="AO180" s="11">
        <v>350</v>
      </c>
      <c r="AP180" s="11">
        <v>1</v>
      </c>
      <c r="AQ180" s="11">
        <v>5</v>
      </c>
      <c r="AR180" s="11">
        <v>25</v>
      </c>
      <c r="AS180" s="11">
        <v>90</v>
      </c>
      <c r="AT180" s="11">
        <v>1</v>
      </c>
      <c r="AU180" s="13" t="b">
        <v>0</v>
      </c>
      <c r="AV180" s="13" t="b">
        <v>1</v>
      </c>
      <c r="AW180" s="11">
        <v>9</v>
      </c>
      <c r="AX180" s="13" t="b">
        <v>0</v>
      </c>
      <c r="AY180" s="13" t="b">
        <v>1</v>
      </c>
      <c r="AZ180" s="11">
        <v>100</v>
      </c>
      <c r="BA180" s="11">
        <v>50</v>
      </c>
      <c r="BB180" s="11">
        <v>240</v>
      </c>
      <c r="BC180" s="11">
        <v>2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1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0" t="s">
        <v>141</v>
      </c>
      <c r="BQ180" s="10" t="s">
        <v>141</v>
      </c>
      <c r="BR180" s="10" t="s">
        <v>141</v>
      </c>
      <c r="BS180" s="10" t="s">
        <v>141</v>
      </c>
      <c r="BT180" s="11">
        <v>250</v>
      </c>
      <c r="BU180" s="13" t="b">
        <v>1</v>
      </c>
      <c r="BV180" s="1" t="e">
        <f t="shared" ca="1" si="1"/>
        <v>#NAME?</v>
      </c>
      <c r="BW180" s="1"/>
      <c r="BX180" s="3">
        <v>33</v>
      </c>
      <c r="BY180" s="1" t="s">
        <v>788</v>
      </c>
      <c r="BZ180" s="1" t="s">
        <v>652</v>
      </c>
      <c r="CA180" s="1"/>
      <c r="CB180" s="1"/>
      <c r="CC180" s="1"/>
      <c r="CD180" s="1"/>
      <c r="CE180" s="1"/>
      <c r="CF180" s="1"/>
      <c r="CG180" s="9" t="b">
        <v>1</v>
      </c>
      <c r="CH180" s="1" t="s">
        <v>653</v>
      </c>
      <c r="CI180" s="1" t="s">
        <v>627</v>
      </c>
      <c r="CJ180" s="1" t="s">
        <v>789</v>
      </c>
      <c r="CK180" s="1" t="s">
        <v>789</v>
      </c>
      <c r="CL180" s="1" t="s">
        <v>789</v>
      </c>
      <c r="CM180" s="1" t="s">
        <v>789</v>
      </c>
      <c r="CN180" s="1" t="s">
        <v>789</v>
      </c>
      <c r="CO180" s="1"/>
      <c r="CP180" s="1"/>
      <c r="CQ180" s="1"/>
      <c r="CR180" s="1"/>
      <c r="CS180" s="1"/>
      <c r="CT180" s="1"/>
      <c r="CU180" s="1"/>
      <c r="CV180" s="1" t="s">
        <v>716</v>
      </c>
      <c r="CW180" s="1" t="s">
        <v>717</v>
      </c>
      <c r="CX180" s="1" t="s">
        <v>718</v>
      </c>
      <c r="CY180" s="1" t="s">
        <v>719</v>
      </c>
      <c r="CZ180" s="1" t="s">
        <v>720</v>
      </c>
    </row>
    <row r="181" spans="1:104" ht="12.75" x14ac:dyDescent="0.2">
      <c r="A181" s="10" t="s">
        <v>1309</v>
      </c>
      <c r="B181" s="10" t="s">
        <v>1310</v>
      </c>
      <c r="C181" s="10" t="s">
        <v>1311</v>
      </c>
      <c r="D181" s="10" t="s">
        <v>1312</v>
      </c>
      <c r="E181" s="10" t="s">
        <v>1313</v>
      </c>
      <c r="F181" s="13" t="b">
        <v>1</v>
      </c>
      <c r="G181" s="10" t="s">
        <v>365</v>
      </c>
      <c r="H181" s="10" t="s">
        <v>1310</v>
      </c>
      <c r="I181" s="11">
        <v>-1</v>
      </c>
      <c r="J181" s="1"/>
      <c r="K181" s="10" t="s">
        <v>650</v>
      </c>
      <c r="L181" s="11">
        <v>2</v>
      </c>
      <c r="M181" s="10" t="s">
        <v>634</v>
      </c>
      <c r="N181" s="10" t="s">
        <v>620</v>
      </c>
      <c r="O181" s="10" t="s">
        <v>640</v>
      </c>
      <c r="P181" s="10" t="s">
        <v>622</v>
      </c>
      <c r="Q181" s="10" t="s">
        <v>623</v>
      </c>
      <c r="R181" s="13" t="b">
        <v>0</v>
      </c>
      <c r="S181" s="11">
        <v>75</v>
      </c>
      <c r="T181" s="11">
        <v>100</v>
      </c>
      <c r="U181" s="11">
        <v>70</v>
      </c>
      <c r="V181" s="11">
        <v>75</v>
      </c>
      <c r="W181" s="11">
        <v>100</v>
      </c>
      <c r="X181" s="11">
        <v>100</v>
      </c>
      <c r="Y181" s="11">
        <v>0.4</v>
      </c>
      <c r="Z181" s="11">
        <v>0.77</v>
      </c>
      <c r="AA181" s="11">
        <v>10</v>
      </c>
      <c r="AB181" s="11">
        <v>2950</v>
      </c>
      <c r="AC181" s="10" t="s">
        <v>713</v>
      </c>
      <c r="AD181" s="10" t="s">
        <v>141</v>
      </c>
      <c r="AE181" s="11">
        <v>70</v>
      </c>
      <c r="AF181" s="11">
        <v>100</v>
      </c>
      <c r="AG181" s="11">
        <v>400</v>
      </c>
      <c r="AH181" s="11">
        <v>550</v>
      </c>
      <c r="AI181" s="11">
        <v>-1</v>
      </c>
      <c r="AJ181" s="13" t="b">
        <v>1</v>
      </c>
      <c r="AK181" s="13" t="b">
        <v>0</v>
      </c>
      <c r="AL181" s="10" t="s">
        <v>1124</v>
      </c>
      <c r="AM181" s="13" t="b">
        <v>0</v>
      </c>
      <c r="AN181" s="13" t="b">
        <v>0</v>
      </c>
      <c r="AO181" s="11">
        <v>225</v>
      </c>
      <c r="AP181" s="11">
        <v>1</v>
      </c>
      <c r="AQ181" s="11">
        <v>3</v>
      </c>
      <c r="AR181" s="11">
        <v>25</v>
      </c>
      <c r="AS181" s="11">
        <v>90</v>
      </c>
      <c r="AT181" s="11">
        <v>1</v>
      </c>
      <c r="AU181" s="13" t="b">
        <v>0</v>
      </c>
      <c r="AV181" s="13" t="b">
        <v>0</v>
      </c>
      <c r="AW181" s="11">
        <v>9</v>
      </c>
      <c r="AX181" s="13" t="b">
        <v>0</v>
      </c>
      <c r="AY181" s="13" t="b">
        <v>1</v>
      </c>
      <c r="AZ181" s="11">
        <v>100</v>
      </c>
      <c r="BA181" s="11">
        <v>50</v>
      </c>
      <c r="BB181" s="11">
        <v>1155</v>
      </c>
      <c r="BC181" s="11">
        <v>1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0" t="s">
        <v>141</v>
      </c>
      <c r="BQ181" s="10" t="s">
        <v>141</v>
      </c>
      <c r="BR181" s="10" t="s">
        <v>141</v>
      </c>
      <c r="BS181" s="10" t="s">
        <v>141</v>
      </c>
      <c r="BT181" s="11">
        <v>251</v>
      </c>
      <c r="BU181" s="13" t="b">
        <v>0</v>
      </c>
      <c r="BV181" s="1" t="e">
        <f t="shared" ca="1" si="1"/>
        <v>#NAME?</v>
      </c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 t="s">
        <v>950</v>
      </c>
      <c r="CV181" s="1" t="s">
        <v>727</v>
      </c>
      <c r="CW181" s="1" t="s">
        <v>728</v>
      </c>
      <c r="CX181" s="1" t="s">
        <v>729</v>
      </c>
      <c r="CY181" s="1" t="s">
        <v>730</v>
      </c>
      <c r="CZ181" s="1" t="s">
        <v>731</v>
      </c>
    </row>
    <row r="182" spans="1:104" ht="12.75" x14ac:dyDescent="0.2">
      <c r="A182" s="10" t="s">
        <v>1314</v>
      </c>
      <c r="B182" s="10" t="s">
        <v>1315</v>
      </c>
      <c r="C182" s="10" t="s">
        <v>1316</v>
      </c>
      <c r="D182" s="10" t="s">
        <v>1317</v>
      </c>
      <c r="E182" s="10" t="s">
        <v>1318</v>
      </c>
      <c r="F182" s="13" t="b">
        <v>1</v>
      </c>
      <c r="G182" s="10" t="s">
        <v>997</v>
      </c>
      <c r="H182" s="10" t="s">
        <v>1315</v>
      </c>
      <c r="I182" s="11">
        <v>-1</v>
      </c>
      <c r="J182" s="1"/>
      <c r="K182" s="10" t="s">
        <v>761</v>
      </c>
      <c r="L182" s="11">
        <v>4</v>
      </c>
      <c r="M182" s="10" t="s">
        <v>634</v>
      </c>
      <c r="N182" s="10" t="s">
        <v>620</v>
      </c>
      <c r="O182" s="10" t="s">
        <v>640</v>
      </c>
      <c r="P182" s="10" t="s">
        <v>622</v>
      </c>
      <c r="Q182" s="10" t="s">
        <v>623</v>
      </c>
      <c r="R182" s="13" t="b">
        <v>0</v>
      </c>
      <c r="S182" s="11">
        <v>85</v>
      </c>
      <c r="T182" s="11">
        <v>100</v>
      </c>
      <c r="U182" s="11">
        <v>95</v>
      </c>
      <c r="V182" s="11">
        <v>95</v>
      </c>
      <c r="W182" s="11">
        <v>100</v>
      </c>
      <c r="X182" s="11">
        <v>100</v>
      </c>
      <c r="Y182" s="11">
        <v>0.2</v>
      </c>
      <c r="Z182" s="11">
        <v>0.7</v>
      </c>
      <c r="AA182" s="11">
        <v>10</v>
      </c>
      <c r="AB182" s="11">
        <v>3520</v>
      </c>
      <c r="AC182" s="10" t="s">
        <v>1129</v>
      </c>
      <c r="AD182" s="10" t="s">
        <v>141</v>
      </c>
      <c r="AE182" s="11">
        <v>87</v>
      </c>
      <c r="AF182" s="11">
        <v>87</v>
      </c>
      <c r="AG182" s="11">
        <v>600</v>
      </c>
      <c r="AH182" s="11">
        <v>900</v>
      </c>
      <c r="AI182" s="11">
        <v>343</v>
      </c>
      <c r="AJ182" s="13" t="b">
        <v>1</v>
      </c>
      <c r="AK182" s="13" t="b">
        <v>0</v>
      </c>
      <c r="AL182" s="10" t="s">
        <v>1124</v>
      </c>
      <c r="AM182" s="13" t="b">
        <v>0</v>
      </c>
      <c r="AN182" s="13" t="b">
        <v>0</v>
      </c>
      <c r="AO182" s="11">
        <v>350</v>
      </c>
      <c r="AP182" s="11">
        <v>1</v>
      </c>
      <c r="AQ182" s="11">
        <v>5</v>
      </c>
      <c r="AR182" s="11">
        <v>25</v>
      </c>
      <c r="AS182" s="11">
        <v>90</v>
      </c>
      <c r="AT182" s="11">
        <v>1</v>
      </c>
      <c r="AU182" s="13" t="b">
        <v>0</v>
      </c>
      <c r="AV182" s="13" t="b">
        <v>0</v>
      </c>
      <c r="AW182" s="11">
        <v>9</v>
      </c>
      <c r="AX182" s="13" t="b">
        <v>0</v>
      </c>
      <c r="AY182" s="13" t="b">
        <v>1</v>
      </c>
      <c r="AZ182" s="11">
        <v>100</v>
      </c>
      <c r="BA182" s="11">
        <v>50</v>
      </c>
      <c r="BB182" s="11">
        <v>790</v>
      </c>
      <c r="BC182" s="11">
        <v>2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1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0" t="s">
        <v>141</v>
      </c>
      <c r="BQ182" s="10" t="s">
        <v>141</v>
      </c>
      <c r="BR182" s="10" t="s">
        <v>141</v>
      </c>
      <c r="BS182" s="10" t="s">
        <v>141</v>
      </c>
      <c r="BT182" s="11">
        <v>252</v>
      </c>
      <c r="BU182" s="13" t="b">
        <v>0</v>
      </c>
      <c r="BV182" s="1" t="e">
        <f t="shared" ca="1" si="1"/>
        <v>#NAME?</v>
      </c>
      <c r="BW182" s="1"/>
      <c r="BX182" s="3">
        <v>16</v>
      </c>
      <c r="BY182" s="1" t="s">
        <v>998</v>
      </c>
      <c r="BZ182" s="1" t="s">
        <v>652</v>
      </c>
      <c r="CA182" s="1"/>
      <c r="CB182" s="1"/>
      <c r="CC182" s="1"/>
      <c r="CD182" s="1"/>
      <c r="CE182" s="1"/>
      <c r="CF182" s="1"/>
      <c r="CG182" s="9" t="b">
        <v>1</v>
      </c>
      <c r="CH182" s="1" t="s">
        <v>653</v>
      </c>
      <c r="CI182" s="1"/>
      <c r="CJ182" s="1" t="s">
        <v>852</v>
      </c>
      <c r="CK182" s="1" t="s">
        <v>852</v>
      </c>
      <c r="CL182" s="1" t="s">
        <v>852</v>
      </c>
      <c r="CM182" s="1" t="s">
        <v>852</v>
      </c>
      <c r="CN182" s="1" t="s">
        <v>852</v>
      </c>
      <c r="CO182" s="1"/>
      <c r="CP182" s="1"/>
      <c r="CQ182" s="1"/>
      <c r="CR182" s="1"/>
      <c r="CS182" s="1"/>
      <c r="CT182" s="1"/>
      <c r="CU182" s="1" t="s">
        <v>695</v>
      </c>
      <c r="CV182" s="1"/>
      <c r="CW182" s="1" t="s">
        <v>696</v>
      </c>
      <c r="CX182" s="1" t="s">
        <v>697</v>
      </c>
      <c r="CY182" s="1" t="s">
        <v>698</v>
      </c>
      <c r="CZ182" s="1" t="s">
        <v>699</v>
      </c>
    </row>
    <row r="183" spans="1:104" ht="12.75" x14ac:dyDescent="0.2">
      <c r="A183" s="10" t="s">
        <v>1319</v>
      </c>
      <c r="B183" s="10" t="s">
        <v>1320</v>
      </c>
      <c r="C183" s="10" t="s">
        <v>1321</v>
      </c>
      <c r="D183" s="10" t="s">
        <v>1322</v>
      </c>
      <c r="E183" s="10" t="s">
        <v>1323</v>
      </c>
      <c r="F183" s="13" t="b">
        <v>1</v>
      </c>
      <c r="G183" s="10" t="s">
        <v>336</v>
      </c>
      <c r="H183" s="10" t="s">
        <v>1320</v>
      </c>
      <c r="I183" s="11">
        <v>-1</v>
      </c>
      <c r="J183" s="1"/>
      <c r="K183" s="10" t="s">
        <v>761</v>
      </c>
      <c r="L183" s="11">
        <v>6</v>
      </c>
      <c r="M183" s="10" t="s">
        <v>660</v>
      </c>
      <c r="N183" s="10" t="s">
        <v>762</v>
      </c>
      <c r="O183" s="10" t="s">
        <v>621</v>
      </c>
      <c r="P183" s="10" t="s">
        <v>622</v>
      </c>
      <c r="Q183" s="10" t="s">
        <v>623</v>
      </c>
      <c r="R183" s="13" t="b">
        <v>0</v>
      </c>
      <c r="S183" s="11">
        <v>110</v>
      </c>
      <c r="T183" s="11">
        <v>90</v>
      </c>
      <c r="U183" s="11">
        <v>85</v>
      </c>
      <c r="V183" s="11">
        <v>90</v>
      </c>
      <c r="W183" s="11">
        <v>150</v>
      </c>
      <c r="X183" s="11">
        <v>100</v>
      </c>
      <c r="Y183" s="11">
        <v>0.4</v>
      </c>
      <c r="Z183" s="11">
        <v>0.7</v>
      </c>
      <c r="AA183" s="11">
        <v>10</v>
      </c>
      <c r="AB183" s="11">
        <v>3240</v>
      </c>
      <c r="AC183" s="10" t="s">
        <v>713</v>
      </c>
      <c r="AD183" s="10" t="s">
        <v>141</v>
      </c>
      <c r="AE183" s="11">
        <v>70</v>
      </c>
      <c r="AF183" s="11">
        <v>120</v>
      </c>
      <c r="AG183" s="11">
        <v>550</v>
      </c>
      <c r="AH183" s="11">
        <v>800</v>
      </c>
      <c r="AI183" s="11">
        <v>335</v>
      </c>
      <c r="AJ183" s="13" t="b">
        <v>1</v>
      </c>
      <c r="AK183" s="13" t="b">
        <v>0</v>
      </c>
      <c r="AL183" s="10" t="s">
        <v>1124</v>
      </c>
      <c r="AM183" s="13" t="b">
        <v>0</v>
      </c>
      <c r="AN183" s="13" t="b">
        <v>0</v>
      </c>
      <c r="AO183" s="11">
        <v>400</v>
      </c>
      <c r="AP183" s="11">
        <v>1</v>
      </c>
      <c r="AQ183" s="11">
        <v>6</v>
      </c>
      <c r="AR183" s="11">
        <v>25</v>
      </c>
      <c r="AS183" s="11">
        <v>90</v>
      </c>
      <c r="AT183" s="11">
        <v>1</v>
      </c>
      <c r="AU183" s="13" t="b">
        <v>0</v>
      </c>
      <c r="AV183" s="13" t="b">
        <v>0</v>
      </c>
      <c r="AW183" s="11">
        <v>9</v>
      </c>
      <c r="AX183" s="13" t="b">
        <v>0</v>
      </c>
      <c r="AY183" s="13" t="b">
        <v>1</v>
      </c>
      <c r="AZ183" s="11">
        <v>100</v>
      </c>
      <c r="BA183" s="11">
        <v>50</v>
      </c>
      <c r="BB183" s="11">
        <v>820</v>
      </c>
      <c r="BC183" s="11">
        <v>0</v>
      </c>
      <c r="BD183" s="11">
        <v>0</v>
      </c>
      <c r="BE183" s="11">
        <v>2</v>
      </c>
      <c r="BF183" s="11">
        <v>0</v>
      </c>
      <c r="BG183" s="11">
        <v>0</v>
      </c>
      <c r="BH183" s="11">
        <v>0</v>
      </c>
      <c r="BI183" s="11">
        <v>2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0" t="s">
        <v>141</v>
      </c>
      <c r="BQ183" s="10" t="s">
        <v>141</v>
      </c>
      <c r="BR183" s="10" t="s">
        <v>141</v>
      </c>
      <c r="BS183" s="10" t="s">
        <v>141</v>
      </c>
      <c r="BT183" s="11">
        <v>253</v>
      </c>
      <c r="BU183" s="13" t="b">
        <v>0</v>
      </c>
      <c r="BV183" s="1" t="e">
        <f t="shared" ca="1" si="1"/>
        <v>#NAME?</v>
      </c>
      <c r="BW183" s="1"/>
      <c r="BX183" s="3">
        <v>19</v>
      </c>
      <c r="BY183" s="1" t="s">
        <v>869</v>
      </c>
      <c r="BZ183" s="1" t="s">
        <v>652</v>
      </c>
      <c r="CA183" s="1"/>
      <c r="CB183" s="1"/>
      <c r="CC183" s="1"/>
      <c r="CD183" s="1"/>
      <c r="CE183" s="1"/>
      <c r="CF183" s="1"/>
      <c r="CG183" s="9" t="b">
        <v>1</v>
      </c>
      <c r="CH183" s="1" t="s">
        <v>653</v>
      </c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 t="s">
        <v>870</v>
      </c>
      <c r="CW183" s="1" t="s">
        <v>871</v>
      </c>
      <c r="CX183" s="1" t="s">
        <v>872</v>
      </c>
      <c r="CY183" s="1" t="s">
        <v>873</v>
      </c>
      <c r="CZ183" s="1" t="s">
        <v>874</v>
      </c>
    </row>
    <row r="184" spans="1:104" ht="12.75" x14ac:dyDescent="0.2">
      <c r="A184" s="10" t="s">
        <v>1324</v>
      </c>
      <c r="B184" s="10" t="s">
        <v>1325</v>
      </c>
      <c r="C184" s="10" t="s">
        <v>1326</v>
      </c>
      <c r="D184" s="10" t="s">
        <v>1327</v>
      </c>
      <c r="E184" s="10" t="s">
        <v>1328</v>
      </c>
      <c r="F184" s="13" t="b">
        <v>1</v>
      </c>
      <c r="G184" s="10" t="s">
        <v>418</v>
      </c>
      <c r="H184" s="10" t="s">
        <v>1325</v>
      </c>
      <c r="I184" s="11">
        <v>-1</v>
      </c>
      <c r="J184" s="1"/>
      <c r="K184" s="10" t="s">
        <v>761</v>
      </c>
      <c r="L184" s="11">
        <v>7</v>
      </c>
      <c r="M184" s="10" t="s">
        <v>687</v>
      </c>
      <c r="N184" s="10" t="s">
        <v>762</v>
      </c>
      <c r="O184" s="10" t="s">
        <v>621</v>
      </c>
      <c r="P184" s="10" t="s">
        <v>622</v>
      </c>
      <c r="Q184" s="10" t="s">
        <v>623</v>
      </c>
      <c r="R184" s="13" t="b">
        <v>0</v>
      </c>
      <c r="S184" s="11">
        <v>110</v>
      </c>
      <c r="T184" s="11">
        <v>90</v>
      </c>
      <c r="U184" s="11">
        <v>90</v>
      </c>
      <c r="V184" s="11">
        <v>90</v>
      </c>
      <c r="W184" s="11">
        <v>150</v>
      </c>
      <c r="X184" s="11">
        <v>100</v>
      </c>
      <c r="Y184" s="11">
        <v>0.2</v>
      </c>
      <c r="Z184" s="11">
        <v>0.7</v>
      </c>
      <c r="AA184" s="11">
        <v>10</v>
      </c>
      <c r="AB184" s="11">
        <v>3380</v>
      </c>
      <c r="AC184" s="10" t="s">
        <v>713</v>
      </c>
      <c r="AD184" s="10" t="s">
        <v>141</v>
      </c>
      <c r="AE184" s="11">
        <v>70</v>
      </c>
      <c r="AF184" s="11">
        <v>120</v>
      </c>
      <c r="AG184" s="11">
        <v>550</v>
      </c>
      <c r="AH184" s="11">
        <v>800</v>
      </c>
      <c r="AI184" s="11">
        <v>335</v>
      </c>
      <c r="AJ184" s="13" t="b">
        <v>1</v>
      </c>
      <c r="AK184" s="13" t="b">
        <v>0</v>
      </c>
      <c r="AL184" s="10" t="s">
        <v>1124</v>
      </c>
      <c r="AM184" s="13" t="b">
        <v>0</v>
      </c>
      <c r="AN184" s="13" t="b">
        <v>0</v>
      </c>
      <c r="AO184" s="11">
        <v>400</v>
      </c>
      <c r="AP184" s="11">
        <v>1</v>
      </c>
      <c r="AQ184" s="11">
        <v>6</v>
      </c>
      <c r="AR184" s="11">
        <v>25</v>
      </c>
      <c r="AS184" s="11">
        <v>90</v>
      </c>
      <c r="AT184" s="11">
        <v>1</v>
      </c>
      <c r="AU184" s="13" t="b">
        <v>0</v>
      </c>
      <c r="AV184" s="13" t="b">
        <v>0</v>
      </c>
      <c r="AW184" s="11">
        <v>9</v>
      </c>
      <c r="AX184" s="13" t="b">
        <v>0</v>
      </c>
      <c r="AY184" s="13" t="b">
        <v>1</v>
      </c>
      <c r="AZ184" s="11">
        <v>100</v>
      </c>
      <c r="BA184" s="11">
        <v>50</v>
      </c>
      <c r="BB184" s="11">
        <v>810</v>
      </c>
      <c r="BC184" s="11">
        <v>0</v>
      </c>
      <c r="BD184" s="11">
        <v>0</v>
      </c>
      <c r="BE184" s="11">
        <v>0</v>
      </c>
      <c r="BF184" s="11">
        <v>2</v>
      </c>
      <c r="BG184" s="11">
        <v>0</v>
      </c>
      <c r="BH184" s="11">
        <v>0</v>
      </c>
      <c r="BI184" s="11">
        <v>2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0" t="s">
        <v>141</v>
      </c>
      <c r="BQ184" s="10" t="s">
        <v>141</v>
      </c>
      <c r="BR184" s="10" t="s">
        <v>141</v>
      </c>
      <c r="BS184" s="10" t="s">
        <v>141</v>
      </c>
      <c r="BT184" s="11">
        <v>254</v>
      </c>
      <c r="BU184" s="13" t="b">
        <v>1</v>
      </c>
      <c r="BV184" s="1" t="e">
        <f t="shared" ca="1" si="1"/>
        <v>#NAME?</v>
      </c>
      <c r="BW184" s="1"/>
      <c r="BX184" s="3">
        <v>29</v>
      </c>
      <c r="BY184" s="1" t="s">
        <v>875</v>
      </c>
      <c r="BZ184" s="1" t="s">
        <v>652</v>
      </c>
      <c r="CA184" s="1"/>
      <c r="CB184" s="1"/>
      <c r="CC184" s="1"/>
      <c r="CD184" s="1"/>
      <c r="CE184" s="1"/>
      <c r="CF184" s="1"/>
      <c r="CG184" s="9" t="b">
        <v>1</v>
      </c>
      <c r="CH184" s="1" t="s">
        <v>653</v>
      </c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 t="s">
        <v>876</v>
      </c>
      <c r="CW184" s="1" t="s">
        <v>877</v>
      </c>
      <c r="CX184" s="1" t="s">
        <v>878</v>
      </c>
      <c r="CY184" s="1" t="s">
        <v>879</v>
      </c>
      <c r="CZ184" s="1" t="s">
        <v>880</v>
      </c>
    </row>
    <row r="185" spans="1:104" ht="12.75" x14ac:dyDescent="0.2">
      <c r="A185" s="10" t="s">
        <v>1329</v>
      </c>
      <c r="B185" s="10" t="s">
        <v>1330</v>
      </c>
      <c r="C185" s="10" t="s">
        <v>1331</v>
      </c>
      <c r="D185" s="10" t="s">
        <v>1332</v>
      </c>
      <c r="E185" s="10" t="s">
        <v>1333</v>
      </c>
      <c r="F185" s="13" t="b">
        <v>1</v>
      </c>
      <c r="G185" s="10" t="s">
        <v>381</v>
      </c>
      <c r="H185" s="10" t="s">
        <v>1330</v>
      </c>
      <c r="I185" s="11">
        <v>-1</v>
      </c>
      <c r="J185" s="1"/>
      <c r="K185" s="10" t="s">
        <v>761</v>
      </c>
      <c r="L185" s="11">
        <v>8</v>
      </c>
      <c r="M185" s="10" t="s">
        <v>660</v>
      </c>
      <c r="N185" s="10" t="s">
        <v>620</v>
      </c>
      <c r="O185" s="10" t="s">
        <v>621</v>
      </c>
      <c r="P185" s="10" t="s">
        <v>622</v>
      </c>
      <c r="Q185" s="10" t="s">
        <v>623</v>
      </c>
      <c r="R185" s="13" t="b">
        <v>0</v>
      </c>
      <c r="S185" s="11">
        <v>100</v>
      </c>
      <c r="T185" s="11">
        <v>100</v>
      </c>
      <c r="U185" s="11">
        <v>95</v>
      </c>
      <c r="V185" s="11">
        <v>100</v>
      </c>
      <c r="W185" s="11">
        <v>100</v>
      </c>
      <c r="X185" s="11">
        <v>100</v>
      </c>
      <c r="Y185" s="11">
        <v>0.2</v>
      </c>
      <c r="Z185" s="11">
        <v>0.7</v>
      </c>
      <c r="AA185" s="11">
        <v>10</v>
      </c>
      <c r="AB185" s="11">
        <v>3590</v>
      </c>
      <c r="AC185" s="10" t="s">
        <v>713</v>
      </c>
      <c r="AD185" s="10" t="s">
        <v>141</v>
      </c>
      <c r="AE185" s="11">
        <v>100</v>
      </c>
      <c r="AF185" s="11">
        <v>150</v>
      </c>
      <c r="AG185" s="11">
        <v>550</v>
      </c>
      <c r="AH185" s="11">
        <v>700</v>
      </c>
      <c r="AI185" s="11">
        <v>350</v>
      </c>
      <c r="AJ185" s="13" t="b">
        <v>1</v>
      </c>
      <c r="AK185" s="13" t="b">
        <v>0</v>
      </c>
      <c r="AL185" s="10" t="s">
        <v>1124</v>
      </c>
      <c r="AM185" s="13" t="b">
        <v>0</v>
      </c>
      <c r="AN185" s="13" t="b">
        <v>0</v>
      </c>
      <c r="AO185" s="11">
        <v>225</v>
      </c>
      <c r="AP185" s="11">
        <v>1</v>
      </c>
      <c r="AQ185" s="11">
        <v>3</v>
      </c>
      <c r="AR185" s="11">
        <v>25</v>
      </c>
      <c r="AS185" s="11">
        <v>90</v>
      </c>
      <c r="AT185" s="11">
        <v>1</v>
      </c>
      <c r="AU185" s="13" t="b">
        <v>0</v>
      </c>
      <c r="AV185" s="13" t="b">
        <v>0</v>
      </c>
      <c r="AW185" s="11">
        <v>9</v>
      </c>
      <c r="AX185" s="13" t="b">
        <v>0</v>
      </c>
      <c r="AY185" s="13" t="b">
        <v>1</v>
      </c>
      <c r="AZ185" s="11">
        <v>100</v>
      </c>
      <c r="BA185" s="11">
        <v>50</v>
      </c>
      <c r="BB185" s="11">
        <v>780</v>
      </c>
      <c r="BC185" s="11">
        <v>0</v>
      </c>
      <c r="BD185" s="11">
        <v>0</v>
      </c>
      <c r="BE185" s="11">
        <v>3</v>
      </c>
      <c r="BF185" s="11">
        <v>0</v>
      </c>
      <c r="BG185" s="11">
        <v>2</v>
      </c>
      <c r="BH185" s="11">
        <v>2</v>
      </c>
      <c r="BI185" s="11">
        <v>0</v>
      </c>
      <c r="BJ185" s="11">
        <v>0</v>
      </c>
      <c r="BK185" s="11">
        <v>0</v>
      </c>
      <c r="BL185" s="11">
        <v>2</v>
      </c>
      <c r="BM185" s="11">
        <v>0</v>
      </c>
      <c r="BN185" s="11">
        <v>1</v>
      </c>
      <c r="BO185" s="11">
        <v>0</v>
      </c>
      <c r="BP185" s="10" t="s">
        <v>141</v>
      </c>
      <c r="BQ185" s="10" t="s">
        <v>141</v>
      </c>
      <c r="BR185" s="10" t="s">
        <v>141</v>
      </c>
      <c r="BS185" s="10" t="s">
        <v>141</v>
      </c>
      <c r="BT185" s="11">
        <v>255</v>
      </c>
      <c r="BU185" s="13" t="b">
        <v>0</v>
      </c>
      <c r="BV185" s="1" t="e">
        <f t="shared" ca="1" si="1"/>
        <v>#NAME?</v>
      </c>
      <c r="BW185" s="1"/>
      <c r="BX185" s="1"/>
      <c r="BY185" s="1"/>
      <c r="BZ185" s="1"/>
      <c r="CA185" s="1" t="s">
        <v>1090</v>
      </c>
      <c r="CB185" s="3">
        <v>400</v>
      </c>
      <c r="CC185" s="3">
        <v>440</v>
      </c>
      <c r="CD185" s="3">
        <v>520</v>
      </c>
      <c r="CE185" s="3">
        <v>640</v>
      </c>
      <c r="CF185" s="3">
        <v>800</v>
      </c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</row>
    <row r="186" spans="1:104" ht="12.75" x14ac:dyDescent="0.2">
      <c r="A186" s="10" t="s">
        <v>1334</v>
      </c>
      <c r="B186" s="10" t="s">
        <v>1335</v>
      </c>
      <c r="C186" s="10" t="s">
        <v>1336</v>
      </c>
      <c r="D186" s="10" t="s">
        <v>1337</v>
      </c>
      <c r="E186" s="10" t="s">
        <v>1338</v>
      </c>
      <c r="F186" s="13" t="b">
        <v>1</v>
      </c>
      <c r="G186" s="10" t="s">
        <v>972</v>
      </c>
      <c r="H186" s="10" t="s">
        <v>1335</v>
      </c>
      <c r="I186" s="11">
        <v>-1</v>
      </c>
      <c r="J186" s="1"/>
      <c r="K186" s="10" t="s">
        <v>618</v>
      </c>
      <c r="L186" s="11">
        <v>1</v>
      </c>
      <c r="M186" s="10" t="s">
        <v>660</v>
      </c>
      <c r="N186" s="10" t="s">
        <v>620</v>
      </c>
      <c r="O186" s="10" t="s">
        <v>621</v>
      </c>
      <c r="P186" s="10" t="s">
        <v>622</v>
      </c>
      <c r="Q186" s="10" t="s">
        <v>623</v>
      </c>
      <c r="R186" s="13" t="b">
        <v>0</v>
      </c>
      <c r="S186" s="11">
        <v>75</v>
      </c>
      <c r="T186" s="11">
        <v>100</v>
      </c>
      <c r="U186" s="11">
        <v>65</v>
      </c>
      <c r="V186" s="11">
        <v>70</v>
      </c>
      <c r="W186" s="11">
        <v>100</v>
      </c>
      <c r="X186" s="11">
        <v>100</v>
      </c>
      <c r="Y186" s="11">
        <v>0.2</v>
      </c>
      <c r="Z186" s="11">
        <v>0.7</v>
      </c>
      <c r="AA186" s="11">
        <v>10</v>
      </c>
      <c r="AB186" s="11">
        <v>1220</v>
      </c>
      <c r="AC186" s="10" t="s">
        <v>713</v>
      </c>
      <c r="AD186" s="10" t="s">
        <v>141</v>
      </c>
      <c r="AE186" s="11">
        <v>100</v>
      </c>
      <c r="AF186" s="11">
        <v>100</v>
      </c>
      <c r="AG186" s="11">
        <v>400</v>
      </c>
      <c r="AH186" s="11">
        <v>550</v>
      </c>
      <c r="AI186" s="11">
        <v>250</v>
      </c>
      <c r="AJ186" s="13" t="b">
        <v>1</v>
      </c>
      <c r="AK186" s="13" t="b">
        <v>0</v>
      </c>
      <c r="AL186" s="10" t="s">
        <v>1124</v>
      </c>
      <c r="AM186" s="13" t="b">
        <v>0</v>
      </c>
      <c r="AN186" s="13" t="b">
        <v>0</v>
      </c>
      <c r="AO186" s="11">
        <v>225</v>
      </c>
      <c r="AP186" s="11">
        <v>1</v>
      </c>
      <c r="AQ186" s="11">
        <v>3</v>
      </c>
      <c r="AR186" s="11">
        <v>25</v>
      </c>
      <c r="AS186" s="11">
        <v>90</v>
      </c>
      <c r="AT186" s="11">
        <v>1</v>
      </c>
      <c r="AU186" s="13" t="b">
        <v>0</v>
      </c>
      <c r="AV186" s="13" t="b">
        <v>0</v>
      </c>
      <c r="AW186" s="11">
        <v>9</v>
      </c>
      <c r="AX186" s="13" t="b">
        <v>0</v>
      </c>
      <c r="AY186" s="13" t="b">
        <v>1</v>
      </c>
      <c r="AZ186" s="11">
        <v>100</v>
      </c>
      <c r="BA186" s="11">
        <v>50</v>
      </c>
      <c r="BB186" s="11">
        <v>1280</v>
      </c>
      <c r="BC186" s="11">
        <v>0</v>
      </c>
      <c r="BD186" s="11">
        <v>0</v>
      </c>
      <c r="BE186" s="11">
        <v>1</v>
      </c>
      <c r="BF186" s="11">
        <v>0</v>
      </c>
      <c r="BG186" s="11">
        <v>1</v>
      </c>
      <c r="BH186" s="11">
        <v>1</v>
      </c>
      <c r="BI186" s="11">
        <v>0</v>
      </c>
      <c r="BJ186" s="11">
        <v>0</v>
      </c>
      <c r="BK186" s="11">
        <v>0</v>
      </c>
      <c r="BL186" s="11">
        <v>1</v>
      </c>
      <c r="BM186" s="11">
        <v>0</v>
      </c>
      <c r="BN186" s="11">
        <v>1</v>
      </c>
      <c r="BO186" s="11">
        <v>0</v>
      </c>
      <c r="BP186" s="10" t="s">
        <v>141</v>
      </c>
      <c r="BQ186" s="10" t="s">
        <v>141</v>
      </c>
      <c r="BR186" s="10" t="s">
        <v>141</v>
      </c>
      <c r="BS186" s="10" t="s">
        <v>141</v>
      </c>
      <c r="BT186" s="11">
        <v>256</v>
      </c>
      <c r="BU186" s="13" t="b">
        <v>0</v>
      </c>
      <c r="BV186" s="1" t="e">
        <f t="shared" ca="1" si="1"/>
        <v>#NAME?</v>
      </c>
      <c r="BW186" s="1"/>
      <c r="BX186" s="3">
        <v>17</v>
      </c>
      <c r="BY186" s="1" t="s">
        <v>973</v>
      </c>
      <c r="BZ186" s="1" t="s">
        <v>742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</row>
    <row r="187" spans="1:104" ht="12.75" x14ac:dyDescent="0.2">
      <c r="A187" s="10" t="s">
        <v>1339</v>
      </c>
      <c r="B187" s="10" t="s">
        <v>1340</v>
      </c>
      <c r="C187" s="10" t="s">
        <v>1341</v>
      </c>
      <c r="D187" s="10" t="s">
        <v>1342</v>
      </c>
      <c r="E187" s="10" t="s">
        <v>1343</v>
      </c>
      <c r="F187" s="13" t="b">
        <v>1</v>
      </c>
      <c r="G187" s="10" t="s">
        <v>1086</v>
      </c>
      <c r="H187" s="10" t="s">
        <v>1340</v>
      </c>
      <c r="I187" s="11">
        <v>-1</v>
      </c>
      <c r="J187" s="1"/>
      <c r="K187" s="10" t="s">
        <v>761</v>
      </c>
      <c r="L187" s="11">
        <v>3</v>
      </c>
      <c r="M187" s="10" t="s">
        <v>691</v>
      </c>
      <c r="N187" s="10" t="s">
        <v>620</v>
      </c>
      <c r="O187" s="10" t="s">
        <v>775</v>
      </c>
      <c r="P187" s="10" t="s">
        <v>622</v>
      </c>
      <c r="Q187" s="10" t="s">
        <v>623</v>
      </c>
      <c r="R187" s="13" t="b">
        <v>0</v>
      </c>
      <c r="S187" s="11">
        <v>80</v>
      </c>
      <c r="T187" s="11">
        <v>100</v>
      </c>
      <c r="U187" s="11">
        <v>70</v>
      </c>
      <c r="V187" s="11">
        <v>80</v>
      </c>
      <c r="W187" s="11">
        <v>100</v>
      </c>
      <c r="X187" s="11">
        <v>100</v>
      </c>
      <c r="Y187" s="11">
        <v>0.4</v>
      </c>
      <c r="Z187" s="11">
        <v>0.77</v>
      </c>
      <c r="AA187" s="11">
        <v>10</v>
      </c>
      <c r="AB187" s="11">
        <v>2860</v>
      </c>
      <c r="AC187" s="10" t="s">
        <v>713</v>
      </c>
      <c r="AD187" s="10" t="s">
        <v>141</v>
      </c>
      <c r="AE187" s="11">
        <v>30</v>
      </c>
      <c r="AF187" s="11">
        <v>150</v>
      </c>
      <c r="AG187" s="11">
        <v>550</v>
      </c>
      <c r="AH187" s="11">
        <v>700</v>
      </c>
      <c r="AI187" s="11">
        <v>350</v>
      </c>
      <c r="AJ187" s="13" t="b">
        <v>1</v>
      </c>
      <c r="AK187" s="13" t="b">
        <v>0</v>
      </c>
      <c r="AL187" s="10" t="s">
        <v>1124</v>
      </c>
      <c r="AM187" s="13" t="b">
        <v>0</v>
      </c>
      <c r="AN187" s="13" t="b">
        <v>0</v>
      </c>
      <c r="AO187" s="11">
        <v>225</v>
      </c>
      <c r="AP187" s="11">
        <v>1</v>
      </c>
      <c r="AQ187" s="11">
        <v>3</v>
      </c>
      <c r="AR187" s="11">
        <v>25</v>
      </c>
      <c r="AS187" s="11">
        <v>90</v>
      </c>
      <c r="AT187" s="11">
        <v>1</v>
      </c>
      <c r="AU187" s="13" t="b">
        <v>0</v>
      </c>
      <c r="AV187" s="13" t="b">
        <v>0</v>
      </c>
      <c r="AW187" s="11">
        <v>9</v>
      </c>
      <c r="AX187" s="13" t="b">
        <v>0</v>
      </c>
      <c r="AY187" s="13" t="b">
        <v>1</v>
      </c>
      <c r="AZ187" s="11">
        <v>100</v>
      </c>
      <c r="BA187" s="11">
        <v>50</v>
      </c>
      <c r="BB187" s="11">
        <v>870</v>
      </c>
      <c r="BC187" s="11">
        <v>0</v>
      </c>
      <c r="BD187" s="11">
        <v>1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1</v>
      </c>
      <c r="BO187" s="11">
        <v>0</v>
      </c>
      <c r="BP187" s="10" t="s">
        <v>141</v>
      </c>
      <c r="BQ187" s="10" t="s">
        <v>141</v>
      </c>
      <c r="BR187" s="10" t="s">
        <v>141</v>
      </c>
      <c r="BS187" s="10" t="s">
        <v>141</v>
      </c>
      <c r="BT187" s="11">
        <v>257</v>
      </c>
      <c r="BU187" s="13" t="b">
        <v>0</v>
      </c>
      <c r="BV187" s="1" t="e">
        <f t="shared" ca="1" si="1"/>
        <v>#NAME?</v>
      </c>
      <c r="BW187" s="1"/>
      <c r="BX187" s="3">
        <v>7</v>
      </c>
      <c r="BY187" s="1" t="s">
        <v>1087</v>
      </c>
      <c r="BZ187" s="1" t="s">
        <v>686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</row>
    <row r="188" spans="1:104" ht="12.75" x14ac:dyDescent="0.2">
      <c r="A188" s="10" t="s">
        <v>1344</v>
      </c>
      <c r="B188" s="10" t="s">
        <v>1345</v>
      </c>
      <c r="C188" s="10" t="s">
        <v>1346</v>
      </c>
      <c r="D188" s="10" t="s">
        <v>1347</v>
      </c>
      <c r="E188" s="10" t="s">
        <v>1348</v>
      </c>
      <c r="F188" s="13" t="b">
        <v>1</v>
      </c>
      <c r="G188" s="10" t="s">
        <v>940</v>
      </c>
      <c r="H188" s="10" t="s">
        <v>1345</v>
      </c>
      <c r="I188" s="11">
        <v>-1</v>
      </c>
      <c r="J188" s="1"/>
      <c r="K188" s="10" t="s">
        <v>761</v>
      </c>
      <c r="L188" s="11">
        <v>6</v>
      </c>
      <c r="M188" s="10" t="s">
        <v>634</v>
      </c>
      <c r="N188" s="10" t="s">
        <v>620</v>
      </c>
      <c r="O188" s="10" t="s">
        <v>621</v>
      </c>
      <c r="P188" s="10" t="s">
        <v>622</v>
      </c>
      <c r="Q188" s="10" t="s">
        <v>623</v>
      </c>
      <c r="R188" s="13" t="b">
        <v>0</v>
      </c>
      <c r="S188" s="11">
        <v>90</v>
      </c>
      <c r="T188" s="11">
        <v>50</v>
      </c>
      <c r="U188" s="11">
        <v>110</v>
      </c>
      <c r="V188" s="11">
        <v>80</v>
      </c>
      <c r="W188" s="11">
        <v>120</v>
      </c>
      <c r="X188" s="11">
        <v>100</v>
      </c>
      <c r="Y188" s="11">
        <v>0.2</v>
      </c>
      <c r="Z188" s="11">
        <v>0.7</v>
      </c>
      <c r="AA188" s="11">
        <v>10</v>
      </c>
      <c r="AB188" s="11">
        <v>1540</v>
      </c>
      <c r="AC188" s="10" t="s">
        <v>1129</v>
      </c>
      <c r="AD188" s="10" t="s">
        <v>141</v>
      </c>
      <c r="AE188" s="11">
        <v>70</v>
      </c>
      <c r="AF188" s="11">
        <v>145</v>
      </c>
      <c r="AG188" s="11">
        <v>440</v>
      </c>
      <c r="AH188" s="11">
        <v>620</v>
      </c>
      <c r="AI188" s="11">
        <v>292</v>
      </c>
      <c r="AJ188" s="13" t="b">
        <v>1</v>
      </c>
      <c r="AK188" s="13" t="b">
        <v>0</v>
      </c>
      <c r="AL188" s="10" t="s">
        <v>1124</v>
      </c>
      <c r="AM188" s="13" t="b">
        <v>0</v>
      </c>
      <c r="AN188" s="13" t="b">
        <v>0</v>
      </c>
      <c r="AO188" s="11">
        <v>350</v>
      </c>
      <c r="AP188" s="11">
        <v>1</v>
      </c>
      <c r="AQ188" s="11">
        <v>5</v>
      </c>
      <c r="AR188" s="11">
        <v>25</v>
      </c>
      <c r="AS188" s="11">
        <v>90</v>
      </c>
      <c r="AT188" s="11">
        <v>1</v>
      </c>
      <c r="AU188" s="13" t="b">
        <v>0</v>
      </c>
      <c r="AV188" s="13" t="b">
        <v>0</v>
      </c>
      <c r="AW188" s="11">
        <v>9</v>
      </c>
      <c r="AX188" s="13" t="b">
        <v>0</v>
      </c>
      <c r="AY188" s="13" t="b">
        <v>1</v>
      </c>
      <c r="AZ188" s="11">
        <v>100</v>
      </c>
      <c r="BA188" s="11">
        <v>50</v>
      </c>
      <c r="BB188" s="11">
        <v>1160</v>
      </c>
      <c r="BC188" s="11">
        <v>2</v>
      </c>
      <c r="BD188" s="11">
        <v>0</v>
      </c>
      <c r="BE188" s="11">
        <v>0</v>
      </c>
      <c r="BF188" s="11">
        <v>0</v>
      </c>
      <c r="BG188" s="11">
        <v>3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2</v>
      </c>
      <c r="BO188" s="11">
        <v>0</v>
      </c>
      <c r="BP188" s="10" t="s">
        <v>141</v>
      </c>
      <c r="BQ188" s="10" t="s">
        <v>141</v>
      </c>
      <c r="BR188" s="10" t="s">
        <v>141</v>
      </c>
      <c r="BS188" s="10" t="s">
        <v>141</v>
      </c>
      <c r="BT188" s="11">
        <v>258</v>
      </c>
      <c r="BU188" s="13" t="b">
        <v>0</v>
      </c>
      <c r="BV188" s="1" t="e">
        <f t="shared" ca="1" si="1"/>
        <v>#NAME?</v>
      </c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 t="s">
        <v>627</v>
      </c>
      <c r="CJ188" s="1" t="s">
        <v>941</v>
      </c>
      <c r="CK188" s="1" t="s">
        <v>941</v>
      </c>
      <c r="CL188" s="1" t="s">
        <v>941</v>
      </c>
      <c r="CM188" s="1" t="s">
        <v>941</v>
      </c>
      <c r="CN188" s="1" t="s">
        <v>941</v>
      </c>
      <c r="CO188" s="1"/>
      <c r="CP188" s="1"/>
      <c r="CQ188" s="1"/>
      <c r="CR188" s="1"/>
      <c r="CS188" s="1"/>
      <c r="CT188" s="1"/>
      <c r="CU188" s="1"/>
      <c r="CV188" s="1" t="s">
        <v>629</v>
      </c>
      <c r="CW188" s="1" t="s">
        <v>630</v>
      </c>
      <c r="CX188" s="1" t="s">
        <v>631</v>
      </c>
      <c r="CY188" s="1" t="s">
        <v>632</v>
      </c>
      <c r="CZ188" s="1" t="s">
        <v>633</v>
      </c>
    </row>
    <row r="189" spans="1:104" ht="12.75" x14ac:dyDescent="0.2">
      <c r="A189" s="10" t="s">
        <v>1349</v>
      </c>
      <c r="B189" s="10" t="s">
        <v>1350</v>
      </c>
      <c r="C189" s="10" t="s">
        <v>1351</v>
      </c>
      <c r="D189" s="10" t="s">
        <v>1352</v>
      </c>
      <c r="E189" s="10" t="s">
        <v>1353</v>
      </c>
      <c r="F189" s="13" t="b">
        <v>1</v>
      </c>
      <c r="G189" s="10" t="s">
        <v>690</v>
      </c>
      <c r="H189" s="10" t="s">
        <v>1350</v>
      </c>
      <c r="I189" s="11">
        <v>-1</v>
      </c>
      <c r="J189" s="1"/>
      <c r="K189" s="10" t="s">
        <v>761</v>
      </c>
      <c r="L189" s="11">
        <v>1</v>
      </c>
      <c r="M189" s="10" t="s">
        <v>691</v>
      </c>
      <c r="N189" s="10" t="s">
        <v>620</v>
      </c>
      <c r="O189" s="10" t="s">
        <v>640</v>
      </c>
      <c r="P189" s="10" t="s">
        <v>622</v>
      </c>
      <c r="Q189" s="10" t="s">
        <v>623</v>
      </c>
      <c r="R189" s="13" t="b">
        <v>0</v>
      </c>
      <c r="S189" s="11">
        <v>70</v>
      </c>
      <c r="T189" s="11">
        <v>70</v>
      </c>
      <c r="U189" s="11">
        <v>60</v>
      </c>
      <c r="V189" s="11">
        <v>70</v>
      </c>
      <c r="W189" s="11">
        <v>100</v>
      </c>
      <c r="X189" s="11">
        <v>100</v>
      </c>
      <c r="Y189" s="11">
        <v>0.4</v>
      </c>
      <c r="Z189" s="11">
        <v>0.91</v>
      </c>
      <c r="AA189" s="11">
        <v>10</v>
      </c>
      <c r="AB189" s="11">
        <v>1000</v>
      </c>
      <c r="AC189" s="10" t="s">
        <v>713</v>
      </c>
      <c r="AD189" s="10" t="s">
        <v>141</v>
      </c>
      <c r="AE189" s="11">
        <v>30</v>
      </c>
      <c r="AF189" s="11">
        <v>60</v>
      </c>
      <c r="AG189" s="11">
        <v>300</v>
      </c>
      <c r="AH189" s="11">
        <v>400</v>
      </c>
      <c r="AI189" s="11">
        <v>180</v>
      </c>
      <c r="AJ189" s="13" t="b">
        <v>1</v>
      </c>
      <c r="AK189" s="13" t="b">
        <v>0</v>
      </c>
      <c r="AL189" s="10" t="s">
        <v>1124</v>
      </c>
      <c r="AM189" s="13" t="b">
        <v>0</v>
      </c>
      <c r="AN189" s="13" t="b">
        <v>0</v>
      </c>
      <c r="AO189" s="11">
        <v>150</v>
      </c>
      <c r="AP189" s="11">
        <v>1</v>
      </c>
      <c r="AQ189" s="11">
        <v>2</v>
      </c>
      <c r="AR189" s="11">
        <v>25</v>
      </c>
      <c r="AS189" s="11">
        <v>90</v>
      </c>
      <c r="AT189" s="11">
        <v>1</v>
      </c>
      <c r="AU189" s="13" t="b">
        <v>0</v>
      </c>
      <c r="AV189" s="13" t="b">
        <v>0</v>
      </c>
      <c r="AW189" s="11">
        <v>9</v>
      </c>
      <c r="AX189" s="13" t="b">
        <v>0</v>
      </c>
      <c r="AY189" s="13" t="b">
        <v>1</v>
      </c>
      <c r="AZ189" s="11">
        <v>100</v>
      </c>
      <c r="BA189" s="11">
        <v>50</v>
      </c>
      <c r="BB189" s="11">
        <v>1490</v>
      </c>
      <c r="BC189" s="11">
        <v>0</v>
      </c>
      <c r="BD189" s="11">
        <v>1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0" t="s">
        <v>141</v>
      </c>
      <c r="BQ189" s="10" t="s">
        <v>141</v>
      </c>
      <c r="BR189" s="10" t="s">
        <v>141</v>
      </c>
      <c r="BS189" s="10" t="s">
        <v>141</v>
      </c>
      <c r="BT189" s="11">
        <v>259</v>
      </c>
      <c r="BU189" s="13" t="b">
        <v>0</v>
      </c>
      <c r="BV189" s="1" t="e">
        <f t="shared" ca="1" si="1"/>
        <v>#NAME?</v>
      </c>
      <c r="BW189" s="1"/>
      <c r="BX189" s="1"/>
      <c r="BY189" s="1"/>
      <c r="BZ189" s="1"/>
      <c r="CA189" s="1" t="s">
        <v>692</v>
      </c>
      <c r="CB189" s="3">
        <v>200</v>
      </c>
      <c r="CC189" s="3">
        <v>220</v>
      </c>
      <c r="CD189" s="3">
        <v>260</v>
      </c>
      <c r="CE189" s="3">
        <v>320</v>
      </c>
      <c r="CF189" s="3">
        <v>400</v>
      </c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</row>
    <row r="190" spans="1:104" ht="12.75" x14ac:dyDescent="0.2">
      <c r="A190" s="10" t="s">
        <v>1354</v>
      </c>
      <c r="B190" s="10" t="s">
        <v>1355</v>
      </c>
      <c r="C190" s="10" t="s">
        <v>1356</v>
      </c>
      <c r="D190" s="10" t="s">
        <v>1357</v>
      </c>
      <c r="E190" s="10" t="s">
        <v>1358</v>
      </c>
      <c r="F190" s="13" t="b">
        <v>1</v>
      </c>
      <c r="G190" s="10" t="s">
        <v>693</v>
      </c>
      <c r="H190" s="10" t="s">
        <v>1355</v>
      </c>
      <c r="I190" s="11">
        <v>-1</v>
      </c>
      <c r="J190" s="1"/>
      <c r="K190" s="10" t="s">
        <v>618</v>
      </c>
      <c r="L190" s="11">
        <v>2</v>
      </c>
      <c r="M190" s="10" t="s">
        <v>666</v>
      </c>
      <c r="N190" s="10" t="s">
        <v>620</v>
      </c>
      <c r="O190" s="10" t="s">
        <v>640</v>
      </c>
      <c r="P190" s="10" t="s">
        <v>622</v>
      </c>
      <c r="Q190" s="10" t="s">
        <v>623</v>
      </c>
      <c r="R190" s="13" t="b">
        <v>0</v>
      </c>
      <c r="S190" s="11">
        <v>80</v>
      </c>
      <c r="T190" s="11">
        <v>110</v>
      </c>
      <c r="U190" s="11">
        <v>90</v>
      </c>
      <c r="V190" s="11">
        <v>75</v>
      </c>
      <c r="W190" s="11">
        <v>100</v>
      </c>
      <c r="X190" s="11">
        <v>100</v>
      </c>
      <c r="Y190" s="11">
        <v>0.4</v>
      </c>
      <c r="Z190" s="11">
        <v>0.7</v>
      </c>
      <c r="AA190" s="11">
        <v>10</v>
      </c>
      <c r="AB190" s="11">
        <v>1920</v>
      </c>
      <c r="AC190" s="10" t="s">
        <v>1129</v>
      </c>
      <c r="AD190" s="10" t="s">
        <v>141</v>
      </c>
      <c r="AE190" s="11">
        <v>90</v>
      </c>
      <c r="AF190" s="11">
        <v>180</v>
      </c>
      <c r="AG190" s="11">
        <v>800</v>
      </c>
      <c r="AH190" s="11">
        <v>1050</v>
      </c>
      <c r="AI190" s="11">
        <v>460</v>
      </c>
      <c r="AJ190" s="13" t="b">
        <v>1</v>
      </c>
      <c r="AK190" s="13" t="b">
        <v>0</v>
      </c>
      <c r="AL190" s="10" t="s">
        <v>1124</v>
      </c>
      <c r="AM190" s="13" t="b">
        <v>0</v>
      </c>
      <c r="AN190" s="13" t="b">
        <v>0</v>
      </c>
      <c r="AO190" s="11">
        <v>225</v>
      </c>
      <c r="AP190" s="11">
        <v>1</v>
      </c>
      <c r="AQ190" s="11">
        <v>3</v>
      </c>
      <c r="AR190" s="11">
        <v>25</v>
      </c>
      <c r="AS190" s="11">
        <v>90</v>
      </c>
      <c r="AT190" s="11">
        <v>1</v>
      </c>
      <c r="AU190" s="13" t="b">
        <v>0</v>
      </c>
      <c r="AV190" s="13" t="b">
        <v>0</v>
      </c>
      <c r="AW190" s="11">
        <v>9</v>
      </c>
      <c r="AX190" s="13" t="b">
        <v>1</v>
      </c>
      <c r="AY190" s="13" t="b">
        <v>1</v>
      </c>
      <c r="AZ190" s="11">
        <v>70</v>
      </c>
      <c r="BA190" s="11">
        <v>50</v>
      </c>
      <c r="BB190" s="11">
        <v>1060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1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0" t="s">
        <v>141</v>
      </c>
      <c r="BQ190" s="10" t="s">
        <v>141</v>
      </c>
      <c r="BR190" s="10" t="s">
        <v>141</v>
      </c>
      <c r="BS190" s="10" t="s">
        <v>141</v>
      </c>
      <c r="BT190" s="11">
        <v>260</v>
      </c>
      <c r="BU190" s="13" t="b">
        <v>0</v>
      </c>
      <c r="BV190" s="1" t="e">
        <f t="shared" ca="1" si="1"/>
        <v>#NAME?</v>
      </c>
      <c r="BW190" s="1"/>
      <c r="BX190" s="3">
        <v>9</v>
      </c>
      <c r="BY190" s="1" t="s">
        <v>694</v>
      </c>
      <c r="BZ190" s="1" t="s">
        <v>652</v>
      </c>
      <c r="CA190" s="1"/>
      <c r="CB190" s="1"/>
      <c r="CC190" s="1"/>
      <c r="CD190" s="1"/>
      <c r="CE190" s="1"/>
      <c r="CF190" s="1"/>
      <c r="CG190" s="9" t="b">
        <v>1</v>
      </c>
      <c r="CH190" s="1" t="s">
        <v>653</v>
      </c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 t="s">
        <v>695</v>
      </c>
      <c r="CV190" s="1"/>
      <c r="CW190" s="1" t="s">
        <v>696</v>
      </c>
      <c r="CX190" s="1" t="s">
        <v>697</v>
      </c>
      <c r="CY190" s="1" t="s">
        <v>698</v>
      </c>
      <c r="CZ190" s="1" t="s">
        <v>699</v>
      </c>
    </row>
    <row r="191" spans="1:104" ht="12.75" x14ac:dyDescent="0.2">
      <c r="A191" s="10" t="s">
        <v>1359</v>
      </c>
      <c r="B191" s="10" t="s">
        <v>1360</v>
      </c>
      <c r="C191" s="10" t="s">
        <v>1361</v>
      </c>
      <c r="D191" s="10" t="s">
        <v>1362</v>
      </c>
      <c r="E191" s="10" t="s">
        <v>1363</v>
      </c>
      <c r="F191" s="13" t="b">
        <v>1</v>
      </c>
      <c r="G191" s="10" t="s">
        <v>313</v>
      </c>
      <c r="H191" s="10" t="s">
        <v>1360</v>
      </c>
      <c r="I191" s="11">
        <v>-1</v>
      </c>
      <c r="J191" s="1"/>
      <c r="K191" s="10" t="s">
        <v>761</v>
      </c>
      <c r="L191" s="11">
        <v>6</v>
      </c>
      <c r="M191" s="10" t="s">
        <v>635</v>
      </c>
      <c r="N191" s="10" t="s">
        <v>620</v>
      </c>
      <c r="O191" s="10" t="s">
        <v>640</v>
      </c>
      <c r="P191" s="10" t="s">
        <v>622</v>
      </c>
      <c r="Q191" s="10" t="s">
        <v>623</v>
      </c>
      <c r="R191" s="13" t="b">
        <v>0</v>
      </c>
      <c r="S191" s="11">
        <v>75</v>
      </c>
      <c r="T191" s="11">
        <v>50</v>
      </c>
      <c r="U191" s="11">
        <v>105</v>
      </c>
      <c r="V191" s="11">
        <v>80</v>
      </c>
      <c r="W191" s="11">
        <v>100</v>
      </c>
      <c r="X191" s="11">
        <v>100</v>
      </c>
      <c r="Y191" s="11">
        <v>0.2</v>
      </c>
      <c r="Z191" s="11">
        <v>0.7</v>
      </c>
      <c r="AA191" s="11">
        <v>10</v>
      </c>
      <c r="AB191" s="11">
        <v>1570</v>
      </c>
      <c r="AC191" s="10" t="s">
        <v>1129</v>
      </c>
      <c r="AD191" s="10" t="s">
        <v>141</v>
      </c>
      <c r="AE191" s="11">
        <v>100</v>
      </c>
      <c r="AF191" s="11">
        <v>160</v>
      </c>
      <c r="AG191" s="11">
        <v>600</v>
      </c>
      <c r="AH191" s="11">
        <v>900</v>
      </c>
      <c r="AI191" s="11">
        <v>365</v>
      </c>
      <c r="AJ191" s="13" t="b">
        <v>1</v>
      </c>
      <c r="AK191" s="13" t="b">
        <v>0</v>
      </c>
      <c r="AL191" s="10" t="s">
        <v>1124</v>
      </c>
      <c r="AM191" s="13" t="b">
        <v>0</v>
      </c>
      <c r="AN191" s="13" t="b">
        <v>0</v>
      </c>
      <c r="AO191" s="11">
        <v>225</v>
      </c>
      <c r="AP191" s="11">
        <v>1</v>
      </c>
      <c r="AQ191" s="11">
        <v>3</v>
      </c>
      <c r="AR191" s="11">
        <v>25</v>
      </c>
      <c r="AS191" s="11">
        <v>90</v>
      </c>
      <c r="AT191" s="11">
        <v>1</v>
      </c>
      <c r="AU191" s="13" t="b">
        <v>0</v>
      </c>
      <c r="AV191" s="13" t="b">
        <v>1</v>
      </c>
      <c r="AW191" s="11">
        <v>9</v>
      </c>
      <c r="AX191" s="13" t="b">
        <v>1</v>
      </c>
      <c r="AY191" s="13" t="b">
        <v>1</v>
      </c>
      <c r="AZ191" s="11">
        <v>100</v>
      </c>
      <c r="BA191" s="11">
        <v>50</v>
      </c>
      <c r="BB191" s="11">
        <v>1150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2</v>
      </c>
      <c r="BI191" s="11">
        <v>0</v>
      </c>
      <c r="BJ191" s="11">
        <v>1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0" t="s">
        <v>141</v>
      </c>
      <c r="BQ191" s="10" t="s">
        <v>141</v>
      </c>
      <c r="BR191" s="10" t="s">
        <v>141</v>
      </c>
      <c r="BS191" s="10" t="s">
        <v>141</v>
      </c>
      <c r="BT191" s="11">
        <v>261</v>
      </c>
      <c r="BU191" s="13" t="b">
        <v>0</v>
      </c>
      <c r="BV191" s="1" t="e">
        <f t="shared" ca="1" si="1"/>
        <v>#NAME?</v>
      </c>
      <c r="BW191" s="1"/>
      <c r="BX191" s="3">
        <v>23</v>
      </c>
      <c r="BY191" s="1" t="s">
        <v>840</v>
      </c>
      <c r="BZ191" s="1" t="s">
        <v>652</v>
      </c>
      <c r="CA191" s="1"/>
      <c r="CB191" s="1"/>
      <c r="CC191" s="1"/>
      <c r="CD191" s="1"/>
      <c r="CE191" s="1"/>
      <c r="CF191" s="1"/>
      <c r="CG191" s="9" t="b">
        <v>1</v>
      </c>
      <c r="CH191" s="1" t="s">
        <v>653</v>
      </c>
      <c r="CI191" s="1" t="s">
        <v>627</v>
      </c>
      <c r="CJ191" s="1" t="s">
        <v>789</v>
      </c>
      <c r="CK191" s="1" t="s">
        <v>789</v>
      </c>
      <c r="CL191" s="1" t="s">
        <v>789</v>
      </c>
      <c r="CM191" s="1" t="s">
        <v>789</v>
      </c>
      <c r="CN191" s="1" t="s">
        <v>789</v>
      </c>
      <c r="CO191" s="1"/>
      <c r="CP191" s="1"/>
      <c r="CQ191" s="1"/>
      <c r="CR191" s="1"/>
      <c r="CS191" s="1"/>
      <c r="CT191" s="1"/>
      <c r="CU191" s="1"/>
      <c r="CV191" s="1" t="s">
        <v>716</v>
      </c>
      <c r="CW191" s="1" t="s">
        <v>717</v>
      </c>
      <c r="CX191" s="1" t="s">
        <v>718</v>
      </c>
      <c r="CY191" s="1" t="s">
        <v>719</v>
      </c>
      <c r="CZ191" s="1" t="s">
        <v>720</v>
      </c>
    </row>
    <row r="192" spans="1:104" ht="12.75" x14ac:dyDescent="0.2">
      <c r="A192" s="10" t="s">
        <v>1364</v>
      </c>
      <c r="B192" s="10" t="s">
        <v>1365</v>
      </c>
      <c r="C192" s="10" t="s">
        <v>1366</v>
      </c>
      <c r="D192" s="10" t="s">
        <v>1367</v>
      </c>
      <c r="E192" s="10" t="s">
        <v>1368</v>
      </c>
      <c r="F192" s="13" t="b">
        <v>1</v>
      </c>
      <c r="G192" s="10" t="s">
        <v>700</v>
      </c>
      <c r="H192" s="10" t="s">
        <v>1365</v>
      </c>
      <c r="I192" s="11">
        <v>-1</v>
      </c>
      <c r="J192" s="1"/>
      <c r="K192" s="10" t="s">
        <v>761</v>
      </c>
      <c r="L192" s="11">
        <v>5</v>
      </c>
      <c r="M192" s="10" t="s">
        <v>666</v>
      </c>
      <c r="N192" s="10" t="s">
        <v>620</v>
      </c>
      <c r="O192" s="10" t="s">
        <v>621</v>
      </c>
      <c r="P192" s="10" t="s">
        <v>622</v>
      </c>
      <c r="Q192" s="10" t="s">
        <v>623</v>
      </c>
      <c r="R192" s="13" t="b">
        <v>0</v>
      </c>
      <c r="S192" s="11">
        <v>90</v>
      </c>
      <c r="T192" s="11">
        <v>110</v>
      </c>
      <c r="U192" s="11">
        <v>95</v>
      </c>
      <c r="V192" s="11">
        <v>90</v>
      </c>
      <c r="W192" s="11">
        <v>100</v>
      </c>
      <c r="X192" s="11">
        <v>100</v>
      </c>
      <c r="Y192" s="11">
        <v>0.2</v>
      </c>
      <c r="Z192" s="11">
        <v>0.7</v>
      </c>
      <c r="AA192" s="11">
        <v>10</v>
      </c>
      <c r="AB192" s="11">
        <v>2010</v>
      </c>
      <c r="AC192" s="10" t="s">
        <v>1129</v>
      </c>
      <c r="AD192" s="10" t="s">
        <v>141</v>
      </c>
      <c r="AE192" s="11">
        <v>66</v>
      </c>
      <c r="AF192" s="11">
        <v>100</v>
      </c>
      <c r="AG192" s="11">
        <v>550</v>
      </c>
      <c r="AH192" s="11">
        <v>720</v>
      </c>
      <c r="AI192" s="11">
        <v>250</v>
      </c>
      <c r="AJ192" s="13" t="b">
        <v>1</v>
      </c>
      <c r="AK192" s="13" t="b">
        <v>0</v>
      </c>
      <c r="AL192" s="10" t="s">
        <v>1124</v>
      </c>
      <c r="AM192" s="13" t="b">
        <v>0</v>
      </c>
      <c r="AN192" s="13" t="b">
        <v>0</v>
      </c>
      <c r="AO192" s="11">
        <v>225</v>
      </c>
      <c r="AP192" s="11">
        <v>1</v>
      </c>
      <c r="AQ192" s="11">
        <v>3</v>
      </c>
      <c r="AR192" s="11">
        <v>25</v>
      </c>
      <c r="AS192" s="11">
        <v>90</v>
      </c>
      <c r="AT192" s="11">
        <v>1</v>
      </c>
      <c r="AU192" s="13" t="b">
        <v>0</v>
      </c>
      <c r="AV192" s="13" t="b">
        <v>0</v>
      </c>
      <c r="AW192" s="11">
        <v>9</v>
      </c>
      <c r="AX192" s="13" t="b">
        <v>1</v>
      </c>
      <c r="AY192" s="13" t="b">
        <v>1</v>
      </c>
      <c r="AZ192" s="11">
        <v>100</v>
      </c>
      <c r="BA192" s="11">
        <v>50</v>
      </c>
      <c r="BB192" s="11">
        <v>1040</v>
      </c>
      <c r="BC192" s="11">
        <v>0</v>
      </c>
      <c r="BD192" s="11">
        <v>0</v>
      </c>
      <c r="BE192" s="11">
        <v>0</v>
      </c>
      <c r="BF192" s="11">
        <v>0</v>
      </c>
      <c r="BG192" s="11">
        <v>1</v>
      </c>
      <c r="BH192" s="11">
        <v>0</v>
      </c>
      <c r="BI192" s="11">
        <v>2</v>
      </c>
      <c r="BJ192" s="11">
        <v>0</v>
      </c>
      <c r="BK192" s="11">
        <v>0</v>
      </c>
      <c r="BL192" s="11">
        <v>0</v>
      </c>
      <c r="BM192" s="11">
        <v>0</v>
      </c>
      <c r="BN192" s="11">
        <v>3</v>
      </c>
      <c r="BO192" s="11">
        <v>0</v>
      </c>
      <c r="BP192" s="10" t="s">
        <v>701</v>
      </c>
      <c r="BQ192" s="10" t="s">
        <v>141</v>
      </c>
      <c r="BR192" s="10" t="s">
        <v>141</v>
      </c>
      <c r="BS192" s="10" t="s">
        <v>141</v>
      </c>
      <c r="BT192" s="11">
        <v>263</v>
      </c>
      <c r="BU192" s="13" t="b">
        <v>0</v>
      </c>
      <c r="BV192" s="1" t="e">
        <f t="shared" ca="1" si="1"/>
        <v>#NAME?</v>
      </c>
      <c r="BW192" s="1"/>
      <c r="BX192" s="1"/>
      <c r="BY192" s="1"/>
      <c r="BZ192" s="1"/>
      <c r="CA192" s="1" t="s">
        <v>702</v>
      </c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 t="s">
        <v>703</v>
      </c>
      <c r="CV192" s="1" t="s">
        <v>704</v>
      </c>
      <c r="CW192" s="1" t="s">
        <v>705</v>
      </c>
      <c r="CX192" s="1" t="s">
        <v>706</v>
      </c>
      <c r="CY192" s="1" t="s">
        <v>707</v>
      </c>
      <c r="CZ192" s="1" t="s">
        <v>708</v>
      </c>
    </row>
    <row r="193" spans="1:104" ht="12.75" x14ac:dyDescent="0.2">
      <c r="A193" s="10" t="s">
        <v>1369</v>
      </c>
      <c r="B193" s="10" t="s">
        <v>1370</v>
      </c>
      <c r="C193" s="10" t="s">
        <v>1371</v>
      </c>
      <c r="D193" s="10" t="s">
        <v>1372</v>
      </c>
      <c r="E193" s="10" t="s">
        <v>1373</v>
      </c>
      <c r="F193" s="13" t="b">
        <v>1</v>
      </c>
      <c r="G193" s="10" t="s">
        <v>330</v>
      </c>
      <c r="H193" s="10" t="s">
        <v>1370</v>
      </c>
      <c r="I193" s="11">
        <v>-1</v>
      </c>
      <c r="J193" s="1"/>
      <c r="K193" s="10" t="s">
        <v>761</v>
      </c>
      <c r="L193" s="11">
        <v>8</v>
      </c>
      <c r="M193" s="10" t="s">
        <v>660</v>
      </c>
      <c r="N193" s="10" t="s">
        <v>620</v>
      </c>
      <c r="O193" s="10" t="s">
        <v>640</v>
      </c>
      <c r="P193" s="10" t="s">
        <v>622</v>
      </c>
      <c r="Q193" s="10" t="s">
        <v>623</v>
      </c>
      <c r="R193" s="13" t="b">
        <v>0</v>
      </c>
      <c r="S193" s="11">
        <v>150</v>
      </c>
      <c r="T193" s="11">
        <v>100</v>
      </c>
      <c r="U193" s="11">
        <v>85</v>
      </c>
      <c r="V193" s="11">
        <v>90</v>
      </c>
      <c r="W193" s="11">
        <v>30</v>
      </c>
      <c r="X193" s="11">
        <v>100</v>
      </c>
      <c r="Y193" s="11">
        <v>0.2</v>
      </c>
      <c r="Z193" s="11">
        <v>0.7</v>
      </c>
      <c r="AA193" s="11">
        <v>10</v>
      </c>
      <c r="AB193" s="11">
        <v>9450</v>
      </c>
      <c r="AC193" s="10" t="s">
        <v>713</v>
      </c>
      <c r="AD193" s="10" t="s">
        <v>141</v>
      </c>
      <c r="AE193" s="11">
        <v>100</v>
      </c>
      <c r="AF193" s="11">
        <v>135</v>
      </c>
      <c r="AG193" s="11">
        <v>430</v>
      </c>
      <c r="AH193" s="11">
        <v>700</v>
      </c>
      <c r="AI193" s="11">
        <v>282</v>
      </c>
      <c r="AJ193" s="13" t="b">
        <v>1</v>
      </c>
      <c r="AK193" s="13" t="b">
        <v>0</v>
      </c>
      <c r="AL193" s="10" t="s">
        <v>1124</v>
      </c>
      <c r="AM193" s="13" t="b">
        <v>0</v>
      </c>
      <c r="AN193" s="13" t="b">
        <v>0</v>
      </c>
      <c r="AO193" s="11">
        <v>525</v>
      </c>
      <c r="AP193" s="11">
        <v>1</v>
      </c>
      <c r="AQ193" s="11">
        <v>8</v>
      </c>
      <c r="AR193" s="11">
        <v>25</v>
      </c>
      <c r="AS193" s="11">
        <v>90</v>
      </c>
      <c r="AT193" s="11">
        <v>1</v>
      </c>
      <c r="AU193" s="13" t="b">
        <v>0</v>
      </c>
      <c r="AV193" s="13" t="b">
        <v>0</v>
      </c>
      <c r="AW193" s="11">
        <v>9</v>
      </c>
      <c r="AX193" s="13" t="b">
        <v>0</v>
      </c>
      <c r="AY193" s="13" t="b">
        <v>1</v>
      </c>
      <c r="AZ193" s="11">
        <v>100</v>
      </c>
      <c r="BA193" s="11">
        <v>50</v>
      </c>
      <c r="BB193" s="11">
        <v>300</v>
      </c>
      <c r="BC193" s="11">
        <v>0</v>
      </c>
      <c r="BD193" s="11">
        <v>0</v>
      </c>
      <c r="BE193" s="11">
        <v>2</v>
      </c>
      <c r="BF193" s="11">
        <v>0</v>
      </c>
      <c r="BG193" s="11">
        <v>0</v>
      </c>
      <c r="BH193" s="11">
        <v>0</v>
      </c>
      <c r="BI193" s="11">
        <v>2</v>
      </c>
      <c r="BJ193" s="11">
        <v>2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0" t="s">
        <v>141</v>
      </c>
      <c r="BQ193" s="10" t="s">
        <v>141</v>
      </c>
      <c r="BR193" s="10" t="s">
        <v>141</v>
      </c>
      <c r="BS193" s="10" t="s">
        <v>141</v>
      </c>
      <c r="BT193" s="11">
        <v>265</v>
      </c>
      <c r="BU193" s="13" t="b">
        <v>0</v>
      </c>
      <c r="BV193" s="1" t="e">
        <f t="shared" ca="1" si="1"/>
        <v>#NAME?</v>
      </c>
      <c r="BW193" s="1"/>
      <c r="BX193" s="3">
        <v>28</v>
      </c>
      <c r="BY193" s="1" t="s">
        <v>898</v>
      </c>
      <c r="BZ193" s="1" t="s">
        <v>652</v>
      </c>
      <c r="CA193" s="1"/>
      <c r="CB193" s="1"/>
      <c r="CC193" s="1"/>
      <c r="CD193" s="1"/>
      <c r="CE193" s="1"/>
      <c r="CF193" s="1"/>
      <c r="CG193" s="9" t="b">
        <v>1</v>
      </c>
      <c r="CH193" s="1" t="s">
        <v>653</v>
      </c>
      <c r="CI193" s="1" t="s">
        <v>627</v>
      </c>
      <c r="CJ193" s="1" t="s">
        <v>672</v>
      </c>
      <c r="CK193" s="1" t="s">
        <v>673</v>
      </c>
      <c r="CL193" s="1" t="s">
        <v>674</v>
      </c>
      <c r="CM193" s="1" t="s">
        <v>675</v>
      </c>
      <c r="CN193" s="1" t="s">
        <v>676</v>
      </c>
      <c r="CO193" s="1"/>
      <c r="CP193" s="1"/>
      <c r="CQ193" s="1"/>
      <c r="CR193" s="1"/>
      <c r="CS193" s="1"/>
      <c r="CT193" s="1"/>
      <c r="CU193" s="1" t="s">
        <v>627</v>
      </c>
      <c r="CV193" s="1" t="s">
        <v>654</v>
      </c>
      <c r="CW193" s="1" t="s">
        <v>655</v>
      </c>
      <c r="CX193" s="1" t="s">
        <v>656</v>
      </c>
      <c r="CY193" s="1" t="s">
        <v>657</v>
      </c>
      <c r="CZ193" s="1" t="s">
        <v>658</v>
      </c>
    </row>
    <row r="194" spans="1:104" ht="12.75" x14ac:dyDescent="0.2">
      <c r="A194" s="10" t="s">
        <v>501</v>
      </c>
      <c r="B194" s="10" t="s">
        <v>1374</v>
      </c>
      <c r="C194" s="10" t="s">
        <v>1375</v>
      </c>
      <c r="D194" s="10" t="s">
        <v>1376</v>
      </c>
      <c r="E194" s="10" t="s">
        <v>1377</v>
      </c>
      <c r="F194" s="13" t="b">
        <v>1</v>
      </c>
      <c r="G194" s="10" t="s">
        <v>414</v>
      </c>
      <c r="H194" s="10" t="s">
        <v>1374</v>
      </c>
      <c r="I194" s="11">
        <v>-1</v>
      </c>
      <c r="J194" s="1"/>
      <c r="K194" s="10" t="s">
        <v>761</v>
      </c>
      <c r="L194" s="11">
        <v>9</v>
      </c>
      <c r="M194" s="10" t="s">
        <v>648</v>
      </c>
      <c r="N194" s="10" t="s">
        <v>620</v>
      </c>
      <c r="O194" s="10" t="s">
        <v>640</v>
      </c>
      <c r="P194" s="10" t="s">
        <v>622</v>
      </c>
      <c r="Q194" s="10" t="s">
        <v>623</v>
      </c>
      <c r="R194" s="13" t="b">
        <v>0</v>
      </c>
      <c r="S194" s="11">
        <v>150</v>
      </c>
      <c r="T194" s="11">
        <v>100</v>
      </c>
      <c r="U194" s="11">
        <v>90</v>
      </c>
      <c r="V194" s="11">
        <v>90</v>
      </c>
      <c r="W194" s="11">
        <v>30</v>
      </c>
      <c r="X194" s="11">
        <v>100</v>
      </c>
      <c r="Y194" s="11">
        <v>0.2</v>
      </c>
      <c r="Z194" s="11">
        <v>0.7</v>
      </c>
      <c r="AA194" s="11">
        <v>10</v>
      </c>
      <c r="AB194" s="11">
        <v>9710</v>
      </c>
      <c r="AC194" s="10" t="s">
        <v>713</v>
      </c>
      <c r="AD194" s="10" t="s">
        <v>141</v>
      </c>
      <c r="AE194" s="11">
        <v>100</v>
      </c>
      <c r="AF194" s="11">
        <v>135</v>
      </c>
      <c r="AG194" s="11">
        <v>430</v>
      </c>
      <c r="AH194" s="11">
        <v>700</v>
      </c>
      <c r="AI194" s="11">
        <v>282</v>
      </c>
      <c r="AJ194" s="13" t="b">
        <v>1</v>
      </c>
      <c r="AK194" s="13" t="b">
        <v>0</v>
      </c>
      <c r="AL194" s="10" t="s">
        <v>1124</v>
      </c>
      <c r="AM194" s="13" t="b">
        <v>0</v>
      </c>
      <c r="AN194" s="13" t="b">
        <v>0</v>
      </c>
      <c r="AO194" s="11">
        <v>525</v>
      </c>
      <c r="AP194" s="11">
        <v>1</v>
      </c>
      <c r="AQ194" s="11">
        <v>8</v>
      </c>
      <c r="AR194" s="11">
        <v>25</v>
      </c>
      <c r="AS194" s="11">
        <v>90</v>
      </c>
      <c r="AT194" s="11">
        <v>1</v>
      </c>
      <c r="AU194" s="13" t="b">
        <v>0</v>
      </c>
      <c r="AV194" s="13" t="b">
        <v>0</v>
      </c>
      <c r="AW194" s="11">
        <v>9</v>
      </c>
      <c r="AX194" s="13" t="b">
        <v>0</v>
      </c>
      <c r="AY194" s="13" t="b">
        <v>1</v>
      </c>
      <c r="AZ194" s="11">
        <v>100</v>
      </c>
      <c r="BA194" s="11">
        <v>50</v>
      </c>
      <c r="BB194" s="11">
        <v>290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2</v>
      </c>
      <c r="BJ194" s="11">
        <v>2</v>
      </c>
      <c r="BK194" s="11">
        <v>0</v>
      </c>
      <c r="BL194" s="11">
        <v>0</v>
      </c>
      <c r="BM194" s="11">
        <v>2</v>
      </c>
      <c r="BN194" s="11">
        <v>0</v>
      </c>
      <c r="BO194" s="11">
        <v>0</v>
      </c>
      <c r="BP194" s="10" t="s">
        <v>141</v>
      </c>
      <c r="BQ194" s="10" t="s">
        <v>141</v>
      </c>
      <c r="BR194" s="10" t="s">
        <v>141</v>
      </c>
      <c r="BS194" s="10" t="s">
        <v>141</v>
      </c>
      <c r="BT194" s="11">
        <v>266</v>
      </c>
      <c r="BU194" s="13" t="b">
        <v>1</v>
      </c>
      <c r="BV194" s="1" t="e">
        <f t="shared" ca="1" si="1"/>
        <v>#NAME?</v>
      </c>
      <c r="BW194" s="1"/>
      <c r="BX194" s="3">
        <v>45</v>
      </c>
      <c r="BY194" s="1" t="s">
        <v>899</v>
      </c>
      <c r="BZ194" s="1" t="s">
        <v>652</v>
      </c>
      <c r="CA194" s="1"/>
      <c r="CB194" s="1"/>
      <c r="CC194" s="1"/>
      <c r="CD194" s="1"/>
      <c r="CE194" s="1"/>
      <c r="CF194" s="1"/>
      <c r="CG194" s="9" t="b">
        <v>1</v>
      </c>
      <c r="CH194" s="1" t="s">
        <v>653</v>
      </c>
      <c r="CI194" s="1" t="s">
        <v>627</v>
      </c>
      <c r="CJ194" s="1" t="s">
        <v>672</v>
      </c>
      <c r="CK194" s="1" t="s">
        <v>673</v>
      </c>
      <c r="CL194" s="1" t="s">
        <v>674</v>
      </c>
      <c r="CM194" s="1" t="s">
        <v>675</v>
      </c>
      <c r="CN194" s="1" t="s">
        <v>676</v>
      </c>
      <c r="CO194" s="1"/>
      <c r="CP194" s="1"/>
      <c r="CQ194" s="1"/>
      <c r="CR194" s="1"/>
      <c r="CS194" s="1"/>
      <c r="CT194" s="1"/>
      <c r="CU194" s="1" t="s">
        <v>627</v>
      </c>
      <c r="CV194" s="1" t="s">
        <v>654</v>
      </c>
      <c r="CW194" s="1" t="s">
        <v>655</v>
      </c>
      <c r="CX194" s="1" t="s">
        <v>656</v>
      </c>
      <c r="CY194" s="1" t="s">
        <v>657</v>
      </c>
      <c r="CZ194" s="1" t="s">
        <v>658</v>
      </c>
    </row>
    <row r="195" spans="1:104" ht="12.75" x14ac:dyDescent="0.2">
      <c r="A195" s="10" t="s">
        <v>1378</v>
      </c>
      <c r="B195" s="10" t="s">
        <v>1379</v>
      </c>
      <c r="C195" s="10" t="s">
        <v>1380</v>
      </c>
      <c r="D195" s="10" t="s">
        <v>1381</v>
      </c>
      <c r="E195" s="10" t="s">
        <v>1382</v>
      </c>
      <c r="F195" s="13" t="b">
        <v>1</v>
      </c>
      <c r="G195" s="10" t="s">
        <v>333</v>
      </c>
      <c r="H195" s="10" t="s">
        <v>1379</v>
      </c>
      <c r="I195" s="11">
        <v>-1</v>
      </c>
      <c r="J195" s="1"/>
      <c r="K195" s="10" t="s">
        <v>761</v>
      </c>
      <c r="L195" s="11">
        <v>6</v>
      </c>
      <c r="M195" s="10" t="s">
        <v>660</v>
      </c>
      <c r="N195" s="10" t="s">
        <v>620</v>
      </c>
      <c r="O195" s="10" t="s">
        <v>621</v>
      </c>
      <c r="P195" s="10" t="s">
        <v>622</v>
      </c>
      <c r="Q195" s="10" t="s">
        <v>623</v>
      </c>
      <c r="R195" s="13" t="b">
        <v>0</v>
      </c>
      <c r="S195" s="11">
        <v>100</v>
      </c>
      <c r="T195" s="11">
        <v>100</v>
      </c>
      <c r="U195" s="11">
        <v>90</v>
      </c>
      <c r="V195" s="11">
        <v>90</v>
      </c>
      <c r="W195" s="11">
        <v>100</v>
      </c>
      <c r="X195" s="11">
        <v>100</v>
      </c>
      <c r="Y195" s="11">
        <v>0.2</v>
      </c>
      <c r="Z195" s="11">
        <v>0.7</v>
      </c>
      <c r="AA195" s="11">
        <v>10</v>
      </c>
      <c r="AB195" s="11">
        <v>6200</v>
      </c>
      <c r="AC195" s="10" t="s">
        <v>1129</v>
      </c>
      <c r="AD195" s="10" t="s">
        <v>141</v>
      </c>
      <c r="AE195" s="11">
        <v>50</v>
      </c>
      <c r="AF195" s="11">
        <v>100</v>
      </c>
      <c r="AG195" s="11">
        <v>500</v>
      </c>
      <c r="AH195" s="11">
        <v>800</v>
      </c>
      <c r="AI195" s="11">
        <v>275</v>
      </c>
      <c r="AJ195" s="13" t="b">
        <v>1</v>
      </c>
      <c r="AK195" s="13" t="b">
        <v>0</v>
      </c>
      <c r="AL195" s="10" t="s">
        <v>1124</v>
      </c>
      <c r="AM195" s="13" t="b">
        <v>0</v>
      </c>
      <c r="AN195" s="13" t="b">
        <v>0</v>
      </c>
      <c r="AO195" s="11">
        <v>350</v>
      </c>
      <c r="AP195" s="11">
        <v>1</v>
      </c>
      <c r="AQ195" s="11">
        <v>5</v>
      </c>
      <c r="AR195" s="11">
        <v>25</v>
      </c>
      <c r="AS195" s="11">
        <v>90</v>
      </c>
      <c r="AT195" s="11">
        <v>1</v>
      </c>
      <c r="AU195" s="13" t="b">
        <v>0</v>
      </c>
      <c r="AV195" s="13" t="b">
        <v>0</v>
      </c>
      <c r="AW195" s="11">
        <v>9</v>
      </c>
      <c r="AX195" s="13" t="b">
        <v>0</v>
      </c>
      <c r="AY195" s="13" t="b">
        <v>1</v>
      </c>
      <c r="AZ195" s="11">
        <v>100</v>
      </c>
      <c r="BA195" s="11">
        <v>50</v>
      </c>
      <c r="BB195" s="11">
        <v>430</v>
      </c>
      <c r="BC195" s="11">
        <v>0</v>
      </c>
      <c r="BD195" s="11">
        <v>0</v>
      </c>
      <c r="BE195" s="11">
        <v>2</v>
      </c>
      <c r="BF195" s="11">
        <v>0</v>
      </c>
      <c r="BG195" s="11">
        <v>2</v>
      </c>
      <c r="BH195" s="11">
        <v>0</v>
      </c>
      <c r="BI195" s="11">
        <v>2</v>
      </c>
      <c r="BJ195" s="11">
        <v>0</v>
      </c>
      <c r="BK195" s="11">
        <v>0</v>
      </c>
      <c r="BL195" s="11">
        <v>0</v>
      </c>
      <c r="BM195" s="11">
        <v>0</v>
      </c>
      <c r="BN195" s="11">
        <v>3</v>
      </c>
      <c r="BO195" s="11">
        <v>0</v>
      </c>
      <c r="BP195" s="10" t="s">
        <v>141</v>
      </c>
      <c r="BQ195" s="10" t="s">
        <v>141</v>
      </c>
      <c r="BR195" s="10" t="s">
        <v>141</v>
      </c>
      <c r="BS195" s="10" t="s">
        <v>141</v>
      </c>
      <c r="BT195" s="11">
        <v>267</v>
      </c>
      <c r="BU195" s="13" t="b">
        <v>0</v>
      </c>
      <c r="BV195" s="1" t="e">
        <f t="shared" ca="1" si="1"/>
        <v>#NAME?</v>
      </c>
      <c r="BW195" s="1"/>
      <c r="BX195" s="3">
        <v>24</v>
      </c>
      <c r="BY195" s="1" t="s">
        <v>994</v>
      </c>
      <c r="BZ195" s="1" t="s">
        <v>652</v>
      </c>
      <c r="CA195" s="1" t="s">
        <v>995</v>
      </c>
      <c r="CB195" s="3">
        <v>30</v>
      </c>
      <c r="CC195" s="3">
        <v>33</v>
      </c>
      <c r="CD195" s="3">
        <v>39</v>
      </c>
      <c r="CE195" s="3">
        <v>48</v>
      </c>
      <c r="CF195" s="3">
        <v>60</v>
      </c>
      <c r="CG195" s="9" t="b">
        <v>1</v>
      </c>
      <c r="CH195" s="1" t="s">
        <v>653</v>
      </c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</row>
    <row r="196" spans="1:104" ht="12.75" x14ac:dyDescent="0.2">
      <c r="A196" s="10" t="s">
        <v>1383</v>
      </c>
      <c r="B196" s="10" t="s">
        <v>1384</v>
      </c>
      <c r="C196" s="10" t="s">
        <v>1385</v>
      </c>
      <c r="D196" s="10" t="s">
        <v>1386</v>
      </c>
      <c r="E196" s="10" t="s">
        <v>1387</v>
      </c>
      <c r="F196" s="13" t="b">
        <v>1</v>
      </c>
      <c r="G196" s="10" t="s">
        <v>416</v>
      </c>
      <c r="H196" s="10" t="s">
        <v>1384</v>
      </c>
      <c r="I196" s="11">
        <v>-1</v>
      </c>
      <c r="J196" s="1"/>
      <c r="K196" s="10" t="s">
        <v>761</v>
      </c>
      <c r="L196" s="11">
        <v>7</v>
      </c>
      <c r="M196" s="10" t="s">
        <v>687</v>
      </c>
      <c r="N196" s="10" t="s">
        <v>620</v>
      </c>
      <c r="O196" s="10" t="s">
        <v>621</v>
      </c>
      <c r="P196" s="10" t="s">
        <v>622</v>
      </c>
      <c r="Q196" s="10" t="s">
        <v>623</v>
      </c>
      <c r="R196" s="13" t="b">
        <v>0</v>
      </c>
      <c r="S196" s="11">
        <v>100</v>
      </c>
      <c r="T196" s="11">
        <v>100</v>
      </c>
      <c r="U196" s="11">
        <v>100</v>
      </c>
      <c r="V196" s="11">
        <v>100</v>
      </c>
      <c r="W196" s="11">
        <v>100</v>
      </c>
      <c r="X196" s="11">
        <v>100</v>
      </c>
      <c r="Y196" s="11">
        <v>0.2</v>
      </c>
      <c r="Z196" s="11">
        <v>0.7</v>
      </c>
      <c r="AA196" s="11">
        <v>10</v>
      </c>
      <c r="AB196" s="11">
        <v>6610</v>
      </c>
      <c r="AC196" s="10" t="s">
        <v>1129</v>
      </c>
      <c r="AD196" s="10" t="s">
        <v>141</v>
      </c>
      <c r="AE196" s="11">
        <v>50</v>
      </c>
      <c r="AF196" s="11">
        <v>100</v>
      </c>
      <c r="AG196" s="11">
        <v>500</v>
      </c>
      <c r="AH196" s="11">
        <v>800</v>
      </c>
      <c r="AI196" s="11">
        <v>275</v>
      </c>
      <c r="AJ196" s="13" t="b">
        <v>1</v>
      </c>
      <c r="AK196" s="13" t="b">
        <v>0</v>
      </c>
      <c r="AL196" s="10" t="s">
        <v>1124</v>
      </c>
      <c r="AM196" s="13" t="b">
        <v>0</v>
      </c>
      <c r="AN196" s="13" t="b">
        <v>0</v>
      </c>
      <c r="AO196" s="11">
        <v>350</v>
      </c>
      <c r="AP196" s="11">
        <v>1</v>
      </c>
      <c r="AQ196" s="11">
        <v>5</v>
      </c>
      <c r="AR196" s="11">
        <v>25</v>
      </c>
      <c r="AS196" s="11">
        <v>90</v>
      </c>
      <c r="AT196" s="11">
        <v>1</v>
      </c>
      <c r="AU196" s="13" t="b">
        <v>0</v>
      </c>
      <c r="AV196" s="13" t="b">
        <v>0</v>
      </c>
      <c r="AW196" s="11">
        <v>9</v>
      </c>
      <c r="AX196" s="13" t="b">
        <v>0</v>
      </c>
      <c r="AY196" s="13" t="b">
        <v>1</v>
      </c>
      <c r="AZ196" s="11">
        <v>100</v>
      </c>
      <c r="BA196" s="11">
        <v>50</v>
      </c>
      <c r="BB196" s="11">
        <v>390</v>
      </c>
      <c r="BC196" s="11">
        <v>0</v>
      </c>
      <c r="BD196" s="11">
        <v>0</v>
      </c>
      <c r="BE196" s="11">
        <v>0</v>
      </c>
      <c r="BF196" s="11">
        <v>2</v>
      </c>
      <c r="BG196" s="11">
        <v>2</v>
      </c>
      <c r="BH196" s="11">
        <v>0</v>
      </c>
      <c r="BI196" s="11">
        <v>2</v>
      </c>
      <c r="BJ196" s="11">
        <v>0</v>
      </c>
      <c r="BK196" s="11">
        <v>0</v>
      </c>
      <c r="BL196" s="11">
        <v>0</v>
      </c>
      <c r="BM196" s="11">
        <v>0</v>
      </c>
      <c r="BN196" s="11">
        <v>3</v>
      </c>
      <c r="BO196" s="11">
        <v>0</v>
      </c>
      <c r="BP196" s="10" t="s">
        <v>141</v>
      </c>
      <c r="BQ196" s="10" t="s">
        <v>141</v>
      </c>
      <c r="BR196" s="10" t="s">
        <v>141</v>
      </c>
      <c r="BS196" s="10" t="s">
        <v>141</v>
      </c>
      <c r="BT196" s="11">
        <v>268</v>
      </c>
      <c r="BU196" s="13" t="b">
        <v>1</v>
      </c>
      <c r="BV196" s="1" t="e">
        <f t="shared" ca="1" si="1"/>
        <v>#NAME?</v>
      </c>
      <c r="BW196" s="1"/>
      <c r="BX196" s="3">
        <v>25</v>
      </c>
      <c r="BY196" s="1" t="s">
        <v>996</v>
      </c>
      <c r="BZ196" s="1" t="s">
        <v>652</v>
      </c>
      <c r="CA196" s="1" t="s">
        <v>995</v>
      </c>
      <c r="CB196" s="3">
        <v>30</v>
      </c>
      <c r="CC196" s="3">
        <v>33</v>
      </c>
      <c r="CD196" s="3">
        <v>39</v>
      </c>
      <c r="CE196" s="3">
        <v>48</v>
      </c>
      <c r="CF196" s="3">
        <v>60</v>
      </c>
      <c r="CG196" s="9" t="b">
        <v>1</v>
      </c>
      <c r="CH196" s="1" t="s">
        <v>653</v>
      </c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</row>
    <row r="197" spans="1:104" ht="12.75" x14ac:dyDescent="0.2">
      <c r="A197" s="10" t="s">
        <v>1388</v>
      </c>
      <c r="B197" s="10" t="s">
        <v>1389</v>
      </c>
      <c r="C197" s="10" t="s">
        <v>1390</v>
      </c>
      <c r="D197" s="10" t="s">
        <v>1391</v>
      </c>
      <c r="E197" s="10" t="s">
        <v>1392</v>
      </c>
      <c r="F197" s="13" t="b">
        <v>1</v>
      </c>
      <c r="G197" s="10" t="s">
        <v>1004</v>
      </c>
      <c r="H197" s="10" t="s">
        <v>1389</v>
      </c>
      <c r="I197" s="11">
        <v>-1</v>
      </c>
      <c r="J197" s="1"/>
      <c r="K197" s="10" t="s">
        <v>761</v>
      </c>
      <c r="L197" s="11">
        <v>8</v>
      </c>
      <c r="M197" s="10" t="s">
        <v>660</v>
      </c>
      <c r="N197" s="10" t="s">
        <v>620</v>
      </c>
      <c r="O197" s="10" t="s">
        <v>621</v>
      </c>
      <c r="P197" s="10" t="s">
        <v>622</v>
      </c>
      <c r="Q197" s="10" t="s">
        <v>623</v>
      </c>
      <c r="R197" s="13" t="b">
        <v>0</v>
      </c>
      <c r="S197" s="11">
        <v>90</v>
      </c>
      <c r="T197" s="11">
        <v>100</v>
      </c>
      <c r="U197" s="11">
        <v>115</v>
      </c>
      <c r="V197" s="11">
        <v>90</v>
      </c>
      <c r="W197" s="11">
        <v>100</v>
      </c>
      <c r="X197" s="11">
        <v>100</v>
      </c>
      <c r="Y197" s="11">
        <v>0.2</v>
      </c>
      <c r="Z197" s="11">
        <v>0.7</v>
      </c>
      <c r="AA197" s="11">
        <v>10</v>
      </c>
      <c r="AB197" s="11">
        <v>2200</v>
      </c>
      <c r="AC197" s="10" t="s">
        <v>1129</v>
      </c>
      <c r="AD197" s="10" t="s">
        <v>141</v>
      </c>
      <c r="AE197" s="11">
        <v>50</v>
      </c>
      <c r="AF197" s="11">
        <v>195</v>
      </c>
      <c r="AG197" s="11">
        <v>500</v>
      </c>
      <c r="AH197" s="11">
        <v>700</v>
      </c>
      <c r="AI197" s="11">
        <v>275</v>
      </c>
      <c r="AJ197" s="13" t="b">
        <v>1</v>
      </c>
      <c r="AK197" s="13" t="b">
        <v>0</v>
      </c>
      <c r="AL197" s="10" t="s">
        <v>1124</v>
      </c>
      <c r="AM197" s="13" t="b">
        <v>0</v>
      </c>
      <c r="AN197" s="13" t="b">
        <v>0</v>
      </c>
      <c r="AO197" s="11">
        <v>225</v>
      </c>
      <c r="AP197" s="11">
        <v>1</v>
      </c>
      <c r="AQ197" s="11">
        <v>3</v>
      </c>
      <c r="AR197" s="11">
        <v>25</v>
      </c>
      <c r="AS197" s="11">
        <v>90</v>
      </c>
      <c r="AT197" s="11">
        <v>1</v>
      </c>
      <c r="AU197" s="13" t="b">
        <v>0</v>
      </c>
      <c r="AV197" s="13" t="b">
        <v>0</v>
      </c>
      <c r="AW197" s="11">
        <v>9</v>
      </c>
      <c r="AX197" s="13" t="b">
        <v>0</v>
      </c>
      <c r="AY197" s="13" t="b">
        <v>1</v>
      </c>
      <c r="AZ197" s="11">
        <v>100</v>
      </c>
      <c r="BA197" s="11">
        <v>50</v>
      </c>
      <c r="BB197" s="11">
        <v>990</v>
      </c>
      <c r="BC197" s="11">
        <v>0</v>
      </c>
      <c r="BD197" s="11">
        <v>0</v>
      </c>
      <c r="BE197" s="11">
        <v>2</v>
      </c>
      <c r="BF197" s="11">
        <v>0</v>
      </c>
      <c r="BG197" s="11">
        <v>3</v>
      </c>
      <c r="BH197" s="11">
        <v>3</v>
      </c>
      <c r="BI197" s="11">
        <v>2</v>
      </c>
      <c r="BJ197" s="11">
        <v>0</v>
      </c>
      <c r="BK197" s="11">
        <v>0</v>
      </c>
      <c r="BL197" s="11">
        <v>0</v>
      </c>
      <c r="BM197" s="11">
        <v>0</v>
      </c>
      <c r="BN197" s="11">
        <v>2</v>
      </c>
      <c r="BO197" s="11">
        <v>0</v>
      </c>
      <c r="BP197" s="10" t="s">
        <v>141</v>
      </c>
      <c r="BQ197" s="10" t="s">
        <v>141</v>
      </c>
      <c r="BR197" s="10" t="s">
        <v>141</v>
      </c>
      <c r="BS197" s="10" t="s">
        <v>141</v>
      </c>
      <c r="BT197" s="11">
        <v>269</v>
      </c>
      <c r="BU197" s="13" t="b">
        <v>0</v>
      </c>
      <c r="BV197" s="1" t="e">
        <f t="shared" ca="1" si="1"/>
        <v>#NAME?</v>
      </c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 t="s">
        <v>627</v>
      </c>
      <c r="CJ197" s="1" t="s">
        <v>1005</v>
      </c>
      <c r="CK197" s="1" t="s">
        <v>1005</v>
      </c>
      <c r="CL197" s="1" t="s">
        <v>1005</v>
      </c>
      <c r="CM197" s="1" t="s">
        <v>1005</v>
      </c>
      <c r="CN197" s="1" t="s">
        <v>1005</v>
      </c>
      <c r="CO197" s="1"/>
      <c r="CP197" s="1"/>
      <c r="CQ197" s="1"/>
      <c r="CR197" s="1"/>
      <c r="CS197" s="1"/>
      <c r="CT197" s="1"/>
      <c r="CU197" s="1"/>
      <c r="CV197" s="1" t="s">
        <v>1006</v>
      </c>
      <c r="CW197" s="1" t="s">
        <v>1007</v>
      </c>
      <c r="CX197" s="1" t="s">
        <v>1008</v>
      </c>
      <c r="CY197" s="1" t="s">
        <v>1009</v>
      </c>
      <c r="CZ197" s="1" t="s">
        <v>1010</v>
      </c>
    </row>
    <row r="198" spans="1:104" ht="12.75" x14ac:dyDescent="0.2">
      <c r="A198" s="10" t="s">
        <v>1393</v>
      </c>
      <c r="B198" s="10" t="s">
        <v>1394</v>
      </c>
      <c r="C198" s="10" t="s">
        <v>1395</v>
      </c>
      <c r="D198" s="10" t="s">
        <v>1396</v>
      </c>
      <c r="E198" s="10" t="s">
        <v>1397</v>
      </c>
      <c r="F198" s="13" t="b">
        <v>1</v>
      </c>
      <c r="G198" s="10" t="s">
        <v>342</v>
      </c>
      <c r="H198" s="10" t="s">
        <v>1394</v>
      </c>
      <c r="I198" s="11">
        <v>-1</v>
      </c>
      <c r="J198" s="1"/>
      <c r="K198" s="10" t="s">
        <v>761</v>
      </c>
      <c r="L198" s="11">
        <v>7</v>
      </c>
      <c r="M198" s="10" t="s">
        <v>635</v>
      </c>
      <c r="N198" s="10" t="s">
        <v>620</v>
      </c>
      <c r="O198" s="10" t="s">
        <v>667</v>
      </c>
      <c r="P198" s="10" t="s">
        <v>622</v>
      </c>
      <c r="Q198" s="10" t="s">
        <v>623</v>
      </c>
      <c r="R198" s="13" t="b">
        <v>0</v>
      </c>
      <c r="S198" s="11">
        <v>100</v>
      </c>
      <c r="T198" s="11">
        <v>100</v>
      </c>
      <c r="U198" s="11">
        <v>125</v>
      </c>
      <c r="V198" s="11">
        <v>100</v>
      </c>
      <c r="W198" s="11">
        <v>100</v>
      </c>
      <c r="X198" s="11">
        <v>100</v>
      </c>
      <c r="Y198" s="11">
        <v>0.2</v>
      </c>
      <c r="Z198" s="11">
        <v>0.7</v>
      </c>
      <c r="AA198" s="11">
        <v>10</v>
      </c>
      <c r="AB198" s="11">
        <v>7840</v>
      </c>
      <c r="AC198" s="10" t="s">
        <v>1129</v>
      </c>
      <c r="AD198" s="10" t="s">
        <v>141</v>
      </c>
      <c r="AE198" s="11">
        <v>100</v>
      </c>
      <c r="AF198" s="11">
        <v>100</v>
      </c>
      <c r="AG198" s="11">
        <v>700</v>
      </c>
      <c r="AH198" s="11">
        <v>1200</v>
      </c>
      <c r="AI198" s="11">
        <v>450</v>
      </c>
      <c r="AJ198" s="13" t="b">
        <v>1</v>
      </c>
      <c r="AK198" s="13" t="b">
        <v>0</v>
      </c>
      <c r="AL198" s="10" t="s">
        <v>1124</v>
      </c>
      <c r="AM198" s="13" t="b">
        <v>0</v>
      </c>
      <c r="AN198" s="13" t="b">
        <v>0</v>
      </c>
      <c r="AO198" s="11">
        <v>525</v>
      </c>
      <c r="AP198" s="11">
        <v>1</v>
      </c>
      <c r="AQ198" s="11">
        <v>8</v>
      </c>
      <c r="AR198" s="11">
        <v>25</v>
      </c>
      <c r="AS198" s="11">
        <v>90</v>
      </c>
      <c r="AT198" s="11">
        <v>1</v>
      </c>
      <c r="AU198" s="13" t="b">
        <v>0</v>
      </c>
      <c r="AV198" s="13" t="b">
        <v>1</v>
      </c>
      <c r="AW198" s="11">
        <v>9</v>
      </c>
      <c r="AX198" s="13" t="b">
        <v>1</v>
      </c>
      <c r="AY198" s="13" t="b">
        <v>1</v>
      </c>
      <c r="AZ198" s="11">
        <v>170</v>
      </c>
      <c r="BA198" s="11">
        <v>50</v>
      </c>
      <c r="BB198" s="11">
        <v>190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3</v>
      </c>
      <c r="BO198" s="11">
        <v>0</v>
      </c>
      <c r="BP198" s="10" t="s">
        <v>141</v>
      </c>
      <c r="BQ198" s="10" t="s">
        <v>141</v>
      </c>
      <c r="BR198" s="10" t="s">
        <v>141</v>
      </c>
      <c r="BS198" s="10" t="s">
        <v>141</v>
      </c>
      <c r="BT198" s="11">
        <v>271</v>
      </c>
      <c r="BU198" s="13" t="b">
        <v>0</v>
      </c>
      <c r="BV198" s="1" t="e">
        <f t="shared" ca="1" si="1"/>
        <v>#NAME?</v>
      </c>
      <c r="BW198" s="1"/>
      <c r="BX198" s="3">
        <v>33</v>
      </c>
      <c r="BY198" s="1" t="s">
        <v>1081</v>
      </c>
      <c r="BZ198" s="1" t="s">
        <v>652</v>
      </c>
      <c r="CA198" s="1"/>
      <c r="CB198" s="1"/>
      <c r="CC198" s="1"/>
      <c r="CD198" s="1"/>
      <c r="CE198" s="1"/>
      <c r="CF198" s="1"/>
      <c r="CG198" s="9" t="b">
        <v>1</v>
      </c>
      <c r="CH198" s="1" t="s">
        <v>791</v>
      </c>
      <c r="CI198" s="1" t="s">
        <v>627</v>
      </c>
      <c r="CJ198" s="1" t="s">
        <v>789</v>
      </c>
      <c r="CK198" s="1" t="s">
        <v>789</v>
      </c>
      <c r="CL198" s="1" t="s">
        <v>789</v>
      </c>
      <c r="CM198" s="1" t="s">
        <v>789</v>
      </c>
      <c r="CN198" s="1" t="s">
        <v>789</v>
      </c>
      <c r="CO198" s="1"/>
      <c r="CP198" s="1"/>
      <c r="CQ198" s="1"/>
      <c r="CR198" s="1"/>
      <c r="CS198" s="1"/>
      <c r="CT198" s="1"/>
      <c r="CU198" s="1"/>
      <c r="CV198" s="1" t="s">
        <v>716</v>
      </c>
      <c r="CW198" s="1" t="s">
        <v>717</v>
      </c>
      <c r="CX198" s="1" t="s">
        <v>718</v>
      </c>
      <c r="CY198" s="1" t="s">
        <v>719</v>
      </c>
      <c r="CZ198" s="1" t="s">
        <v>720</v>
      </c>
    </row>
    <row r="199" spans="1:104" ht="12.75" x14ac:dyDescent="0.2">
      <c r="A199" s="10" t="s">
        <v>1398</v>
      </c>
      <c r="B199" s="10" t="s">
        <v>1399</v>
      </c>
      <c r="C199" s="10" t="s">
        <v>1400</v>
      </c>
      <c r="D199" s="10" t="s">
        <v>1401</v>
      </c>
      <c r="E199" s="10" t="s">
        <v>1402</v>
      </c>
      <c r="F199" s="13" t="b">
        <v>1</v>
      </c>
      <c r="G199" s="10" t="s">
        <v>970</v>
      </c>
      <c r="H199" s="10" t="s">
        <v>1399</v>
      </c>
      <c r="I199" s="11">
        <v>-1</v>
      </c>
      <c r="J199" s="1"/>
      <c r="K199" s="10" t="s">
        <v>650</v>
      </c>
      <c r="L199" s="11">
        <v>3</v>
      </c>
      <c r="M199" s="10" t="s">
        <v>666</v>
      </c>
      <c r="N199" s="10" t="s">
        <v>620</v>
      </c>
      <c r="O199" s="10" t="s">
        <v>667</v>
      </c>
      <c r="P199" s="10" t="s">
        <v>622</v>
      </c>
      <c r="Q199" s="10" t="s">
        <v>623</v>
      </c>
      <c r="R199" s="13" t="b">
        <v>0</v>
      </c>
      <c r="S199" s="11">
        <v>100</v>
      </c>
      <c r="T199" s="11">
        <v>100</v>
      </c>
      <c r="U199" s="11">
        <v>95</v>
      </c>
      <c r="V199" s="11">
        <v>80</v>
      </c>
      <c r="W199" s="11">
        <v>100</v>
      </c>
      <c r="X199" s="11">
        <v>100</v>
      </c>
      <c r="Y199" s="11">
        <v>0.4</v>
      </c>
      <c r="Z199" s="11">
        <v>0.7</v>
      </c>
      <c r="AA199" s="11">
        <v>10</v>
      </c>
      <c r="AB199" s="11">
        <v>6300</v>
      </c>
      <c r="AC199" s="10" t="s">
        <v>1129</v>
      </c>
      <c r="AD199" s="10" t="s">
        <v>141</v>
      </c>
      <c r="AE199" s="11">
        <v>150</v>
      </c>
      <c r="AF199" s="11">
        <v>150</v>
      </c>
      <c r="AG199" s="11">
        <v>600</v>
      </c>
      <c r="AH199" s="11">
        <v>850</v>
      </c>
      <c r="AI199" s="11">
        <v>450</v>
      </c>
      <c r="AJ199" s="13" t="b">
        <v>1</v>
      </c>
      <c r="AK199" s="13" t="b">
        <v>0</v>
      </c>
      <c r="AL199" s="10" t="s">
        <v>1124</v>
      </c>
      <c r="AM199" s="13" t="b">
        <v>0</v>
      </c>
      <c r="AN199" s="13" t="b">
        <v>0</v>
      </c>
      <c r="AO199" s="11">
        <v>475</v>
      </c>
      <c r="AP199" s="11">
        <v>1</v>
      </c>
      <c r="AQ199" s="11">
        <v>7</v>
      </c>
      <c r="AR199" s="11">
        <v>25</v>
      </c>
      <c r="AS199" s="11">
        <v>90</v>
      </c>
      <c r="AT199" s="11">
        <v>1</v>
      </c>
      <c r="AU199" s="13" t="b">
        <v>0</v>
      </c>
      <c r="AV199" s="13" t="b">
        <v>0</v>
      </c>
      <c r="AW199" s="11">
        <v>9</v>
      </c>
      <c r="AX199" s="13" t="b">
        <v>1</v>
      </c>
      <c r="AY199" s="13" t="b">
        <v>1</v>
      </c>
      <c r="AZ199" s="11">
        <v>100</v>
      </c>
      <c r="BA199" s="11">
        <v>50</v>
      </c>
      <c r="BB199" s="11">
        <v>420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2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0" t="s">
        <v>141</v>
      </c>
      <c r="BQ199" s="10" t="s">
        <v>141</v>
      </c>
      <c r="BR199" s="10" t="s">
        <v>141</v>
      </c>
      <c r="BS199" s="10" t="s">
        <v>141</v>
      </c>
      <c r="BT199" s="11">
        <v>272</v>
      </c>
      <c r="BU199" s="13" t="b">
        <v>0</v>
      </c>
      <c r="BV199" s="1" t="e">
        <f t="shared" ca="1" si="1"/>
        <v>#NAME?</v>
      </c>
      <c r="BW199" s="1"/>
      <c r="BX199" s="3">
        <v>15</v>
      </c>
      <c r="BY199" s="1" t="s">
        <v>971</v>
      </c>
      <c r="BZ199" s="1" t="s">
        <v>652</v>
      </c>
      <c r="CA199" s="1"/>
      <c r="CB199" s="1"/>
      <c r="CC199" s="1"/>
      <c r="CD199" s="1"/>
      <c r="CE199" s="1"/>
      <c r="CF199" s="1"/>
      <c r="CG199" s="9" t="b">
        <v>1</v>
      </c>
      <c r="CH199" s="1" t="s">
        <v>779</v>
      </c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 t="s">
        <v>695</v>
      </c>
      <c r="CV199" s="1"/>
      <c r="CW199" s="1" t="s">
        <v>696</v>
      </c>
      <c r="CX199" s="1" t="s">
        <v>697</v>
      </c>
      <c r="CY199" s="1" t="s">
        <v>698</v>
      </c>
      <c r="CZ199" s="1" t="s">
        <v>699</v>
      </c>
    </row>
    <row r="200" spans="1:104" ht="12.75" x14ac:dyDescent="0.2">
      <c r="A200" s="10" t="s">
        <v>1403</v>
      </c>
      <c r="B200" s="10" t="s">
        <v>1404</v>
      </c>
      <c r="C200" s="10" t="s">
        <v>1405</v>
      </c>
      <c r="D200" s="10" t="s">
        <v>1406</v>
      </c>
      <c r="E200" s="10" t="s">
        <v>1407</v>
      </c>
      <c r="F200" s="13" t="b">
        <v>1</v>
      </c>
      <c r="G200" s="10" t="s">
        <v>339</v>
      </c>
      <c r="H200" s="10" t="s">
        <v>1404</v>
      </c>
      <c r="I200" s="11">
        <v>-1</v>
      </c>
      <c r="J200" s="1"/>
      <c r="K200" s="10" t="s">
        <v>650</v>
      </c>
      <c r="L200" s="11">
        <v>1</v>
      </c>
      <c r="M200" s="10" t="s">
        <v>687</v>
      </c>
      <c r="N200" s="10" t="s">
        <v>620</v>
      </c>
      <c r="O200" s="10" t="s">
        <v>640</v>
      </c>
      <c r="P200" s="10" t="s">
        <v>622</v>
      </c>
      <c r="Q200" s="10" t="s">
        <v>623</v>
      </c>
      <c r="R200" s="13" t="b">
        <v>0</v>
      </c>
      <c r="S200" s="11">
        <v>70</v>
      </c>
      <c r="T200" s="11">
        <v>70</v>
      </c>
      <c r="U200" s="11">
        <v>75</v>
      </c>
      <c r="V200" s="11">
        <v>70</v>
      </c>
      <c r="W200" s="11">
        <v>100</v>
      </c>
      <c r="X200" s="11">
        <v>100</v>
      </c>
      <c r="Y200" s="11">
        <v>0.4</v>
      </c>
      <c r="Z200" s="11">
        <v>0.84</v>
      </c>
      <c r="AA200" s="11">
        <v>10</v>
      </c>
      <c r="AB200" s="11">
        <v>1060</v>
      </c>
      <c r="AC200" s="10" t="s">
        <v>713</v>
      </c>
      <c r="AD200" s="10" t="s">
        <v>141</v>
      </c>
      <c r="AE200" s="11">
        <v>30</v>
      </c>
      <c r="AF200" s="11">
        <v>60</v>
      </c>
      <c r="AG200" s="11">
        <v>400</v>
      </c>
      <c r="AH200" s="11">
        <v>550</v>
      </c>
      <c r="AI200" s="11">
        <v>215</v>
      </c>
      <c r="AJ200" s="13" t="b">
        <v>1</v>
      </c>
      <c r="AK200" s="13" t="b">
        <v>0</v>
      </c>
      <c r="AL200" s="10" t="s">
        <v>1124</v>
      </c>
      <c r="AM200" s="13" t="b">
        <v>0</v>
      </c>
      <c r="AN200" s="13" t="b">
        <v>0</v>
      </c>
      <c r="AO200" s="11">
        <v>150</v>
      </c>
      <c r="AP200" s="11">
        <v>1</v>
      </c>
      <c r="AQ200" s="11">
        <v>2</v>
      </c>
      <c r="AR200" s="11">
        <v>25</v>
      </c>
      <c r="AS200" s="11">
        <v>90</v>
      </c>
      <c r="AT200" s="11">
        <v>1</v>
      </c>
      <c r="AU200" s="13" t="b">
        <v>0</v>
      </c>
      <c r="AV200" s="13" t="b">
        <v>0</v>
      </c>
      <c r="AW200" s="11">
        <v>9</v>
      </c>
      <c r="AX200" s="13" t="b">
        <v>0</v>
      </c>
      <c r="AY200" s="13" t="b">
        <v>1</v>
      </c>
      <c r="AZ200" s="11">
        <v>100</v>
      </c>
      <c r="BA200" s="11">
        <v>50</v>
      </c>
      <c r="BB200" s="11">
        <v>1370</v>
      </c>
      <c r="BC200" s="11">
        <v>0</v>
      </c>
      <c r="BD200" s="11">
        <v>0</v>
      </c>
      <c r="BE200" s="11">
        <v>0</v>
      </c>
      <c r="BF200" s="11">
        <v>1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0" t="s">
        <v>141</v>
      </c>
      <c r="BQ200" s="10" t="s">
        <v>141</v>
      </c>
      <c r="BR200" s="10" t="s">
        <v>141</v>
      </c>
      <c r="BS200" s="10" t="s">
        <v>141</v>
      </c>
      <c r="BT200" s="11">
        <v>273</v>
      </c>
      <c r="BU200" s="13" t="b">
        <v>0</v>
      </c>
      <c r="BV200" s="1" t="e">
        <f t="shared" ca="1" si="1"/>
        <v>#NAME?</v>
      </c>
      <c r="BW200" s="1"/>
      <c r="BX200" s="3">
        <v>8</v>
      </c>
      <c r="BY200" s="1" t="s">
        <v>709</v>
      </c>
      <c r="BZ200" s="1"/>
      <c r="CA200" s="1" t="s">
        <v>710</v>
      </c>
      <c r="CB200" s="3">
        <v>100</v>
      </c>
      <c r="CC200" s="3">
        <v>110</v>
      </c>
      <c r="CD200" s="3">
        <v>130</v>
      </c>
      <c r="CE200" s="3">
        <v>160</v>
      </c>
      <c r="CF200" s="3">
        <v>200</v>
      </c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</row>
    <row r="201" spans="1:104" ht="12.75" x14ac:dyDescent="0.2">
      <c r="A201" s="10" t="s">
        <v>1408</v>
      </c>
      <c r="B201" s="10" t="s">
        <v>1409</v>
      </c>
      <c r="C201" s="10" t="s">
        <v>1410</v>
      </c>
      <c r="D201" s="10" t="s">
        <v>1411</v>
      </c>
      <c r="E201" s="10" t="s">
        <v>1412</v>
      </c>
      <c r="F201" s="13" t="b">
        <v>1</v>
      </c>
      <c r="G201" s="10" t="s">
        <v>420</v>
      </c>
      <c r="H201" s="10" t="s">
        <v>1409</v>
      </c>
      <c r="I201" s="11">
        <v>-1</v>
      </c>
      <c r="J201" s="1"/>
      <c r="K201" s="10" t="s">
        <v>761</v>
      </c>
      <c r="L201" s="11">
        <v>2</v>
      </c>
      <c r="M201" s="10" t="s">
        <v>648</v>
      </c>
      <c r="N201" s="10" t="s">
        <v>620</v>
      </c>
      <c r="O201" s="10" t="s">
        <v>640</v>
      </c>
      <c r="P201" s="10" t="s">
        <v>622</v>
      </c>
      <c r="Q201" s="10" t="s">
        <v>623</v>
      </c>
      <c r="R201" s="13" t="b">
        <v>0</v>
      </c>
      <c r="S201" s="11">
        <v>70</v>
      </c>
      <c r="T201" s="11">
        <v>70</v>
      </c>
      <c r="U201" s="11">
        <v>75</v>
      </c>
      <c r="V201" s="11">
        <v>80</v>
      </c>
      <c r="W201" s="11">
        <v>100</v>
      </c>
      <c r="X201" s="11">
        <v>100</v>
      </c>
      <c r="Y201" s="11">
        <v>0.2</v>
      </c>
      <c r="Z201" s="11">
        <v>0.7</v>
      </c>
      <c r="AA201" s="11">
        <v>10</v>
      </c>
      <c r="AB201" s="11">
        <v>1070</v>
      </c>
      <c r="AC201" s="10" t="s">
        <v>713</v>
      </c>
      <c r="AD201" s="10" t="s">
        <v>141</v>
      </c>
      <c r="AE201" s="11">
        <v>30</v>
      </c>
      <c r="AF201" s="11">
        <v>60</v>
      </c>
      <c r="AG201" s="11">
        <v>400</v>
      </c>
      <c r="AH201" s="11">
        <v>550</v>
      </c>
      <c r="AI201" s="11">
        <v>215</v>
      </c>
      <c r="AJ201" s="13" t="b">
        <v>1</v>
      </c>
      <c r="AK201" s="13" t="b">
        <v>0</v>
      </c>
      <c r="AL201" s="10" t="s">
        <v>1124</v>
      </c>
      <c r="AM201" s="13" t="b">
        <v>0</v>
      </c>
      <c r="AN201" s="13" t="b">
        <v>0</v>
      </c>
      <c r="AO201" s="11">
        <v>150</v>
      </c>
      <c r="AP201" s="11">
        <v>1</v>
      </c>
      <c r="AQ201" s="11">
        <v>2</v>
      </c>
      <c r="AR201" s="11">
        <v>25</v>
      </c>
      <c r="AS201" s="11">
        <v>90</v>
      </c>
      <c r="AT201" s="11">
        <v>1</v>
      </c>
      <c r="AU201" s="13" t="b">
        <v>0</v>
      </c>
      <c r="AV201" s="13" t="b">
        <v>0</v>
      </c>
      <c r="AW201" s="11">
        <v>9</v>
      </c>
      <c r="AX201" s="13" t="b">
        <v>0</v>
      </c>
      <c r="AY201" s="13" t="b">
        <v>1</v>
      </c>
      <c r="AZ201" s="11">
        <v>100</v>
      </c>
      <c r="BA201" s="11">
        <v>50</v>
      </c>
      <c r="BB201" s="11">
        <v>1360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1</v>
      </c>
      <c r="BN201" s="11">
        <v>0</v>
      </c>
      <c r="BO201" s="11">
        <v>0</v>
      </c>
      <c r="BP201" s="10" t="s">
        <v>141</v>
      </c>
      <c r="BQ201" s="10" t="s">
        <v>141</v>
      </c>
      <c r="BR201" s="10" t="s">
        <v>141</v>
      </c>
      <c r="BS201" s="10" t="s">
        <v>141</v>
      </c>
      <c r="BT201" s="11">
        <v>274</v>
      </c>
      <c r="BU201" s="13" t="b">
        <v>1</v>
      </c>
      <c r="BV201" s="1" t="e">
        <f t="shared" ca="1" si="1"/>
        <v>#NAME?</v>
      </c>
      <c r="BW201" s="1"/>
      <c r="BX201" s="3">
        <v>11</v>
      </c>
      <c r="BY201" s="1" t="s">
        <v>711</v>
      </c>
      <c r="BZ201" s="1" t="s">
        <v>686</v>
      </c>
      <c r="CA201" s="1" t="s">
        <v>710</v>
      </c>
      <c r="CB201" s="3">
        <v>100</v>
      </c>
      <c r="CC201" s="3">
        <v>110</v>
      </c>
      <c r="CD201" s="3">
        <v>130</v>
      </c>
      <c r="CE201" s="3">
        <v>160</v>
      </c>
      <c r="CF201" s="3">
        <v>200</v>
      </c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</row>
    <row r="202" spans="1:104" ht="12.75" x14ac:dyDescent="0.2">
      <c r="A202" s="10" t="s">
        <v>1413</v>
      </c>
      <c r="B202" s="10" t="s">
        <v>1414</v>
      </c>
      <c r="C202" s="10" t="s">
        <v>1415</v>
      </c>
      <c r="D202" s="10" t="s">
        <v>1416</v>
      </c>
      <c r="E202" s="10" t="s">
        <v>1417</v>
      </c>
      <c r="F202" s="13" t="b">
        <v>1</v>
      </c>
      <c r="G202" s="10" t="s">
        <v>1055</v>
      </c>
      <c r="H202" s="10" t="s">
        <v>1414</v>
      </c>
      <c r="I202" s="11">
        <v>-1</v>
      </c>
      <c r="J202" s="1"/>
      <c r="K202" s="10" t="s">
        <v>761</v>
      </c>
      <c r="L202" s="11">
        <v>8</v>
      </c>
      <c r="M202" s="10" t="s">
        <v>619</v>
      </c>
      <c r="N202" s="10" t="s">
        <v>660</v>
      </c>
      <c r="O202" s="10" t="s">
        <v>621</v>
      </c>
      <c r="P202" s="10" t="s">
        <v>622</v>
      </c>
      <c r="Q202" s="10" t="s">
        <v>623</v>
      </c>
      <c r="R202" s="13" t="b">
        <v>0</v>
      </c>
      <c r="S202" s="11">
        <v>120</v>
      </c>
      <c r="T202" s="11">
        <v>100</v>
      </c>
      <c r="U202" s="11">
        <v>100</v>
      </c>
      <c r="V202" s="11">
        <v>120</v>
      </c>
      <c r="W202" s="11">
        <v>100</v>
      </c>
      <c r="X202" s="11">
        <v>100</v>
      </c>
      <c r="Y202" s="11">
        <v>0.2</v>
      </c>
      <c r="Z202" s="11">
        <v>0.7</v>
      </c>
      <c r="AA202" s="11">
        <v>10</v>
      </c>
      <c r="AB202" s="11">
        <v>6830</v>
      </c>
      <c r="AC202" s="10" t="s">
        <v>1129</v>
      </c>
      <c r="AD202" s="10" t="s">
        <v>141</v>
      </c>
      <c r="AE202" s="11">
        <v>55</v>
      </c>
      <c r="AF202" s="11">
        <v>110</v>
      </c>
      <c r="AG202" s="11">
        <v>500</v>
      </c>
      <c r="AH202" s="11">
        <v>600</v>
      </c>
      <c r="AI202" s="11">
        <v>110</v>
      </c>
      <c r="AJ202" s="13" t="b">
        <v>1</v>
      </c>
      <c r="AK202" s="13" t="b">
        <v>0</v>
      </c>
      <c r="AL202" s="10" t="s">
        <v>1124</v>
      </c>
      <c r="AM202" s="13" t="b">
        <v>0</v>
      </c>
      <c r="AN202" s="13" t="b">
        <v>0</v>
      </c>
      <c r="AO202" s="11">
        <v>400</v>
      </c>
      <c r="AP202" s="11">
        <v>1</v>
      </c>
      <c r="AQ202" s="11">
        <v>6</v>
      </c>
      <c r="AR202" s="11">
        <v>25</v>
      </c>
      <c r="AS202" s="11">
        <v>90</v>
      </c>
      <c r="AT202" s="11">
        <v>1</v>
      </c>
      <c r="AU202" s="13" t="b">
        <v>0</v>
      </c>
      <c r="AV202" s="13" t="b">
        <v>0</v>
      </c>
      <c r="AW202" s="11">
        <v>9</v>
      </c>
      <c r="AX202" s="13" t="b">
        <v>0</v>
      </c>
      <c r="AY202" s="13" t="b">
        <v>1</v>
      </c>
      <c r="AZ202" s="11">
        <v>100</v>
      </c>
      <c r="BA202" s="11">
        <v>85</v>
      </c>
      <c r="BB202" s="11">
        <v>340</v>
      </c>
      <c r="BC202" s="11">
        <v>0</v>
      </c>
      <c r="BD202" s="11">
        <v>0</v>
      </c>
      <c r="BE202" s="11">
        <v>1</v>
      </c>
      <c r="BF202" s="11">
        <v>0</v>
      </c>
      <c r="BG202" s="11">
        <v>1</v>
      </c>
      <c r="BH202" s="11">
        <v>0</v>
      </c>
      <c r="BI202" s="11">
        <v>3</v>
      </c>
      <c r="BJ202" s="11">
        <v>0</v>
      </c>
      <c r="BK202" s="11">
        <v>0</v>
      </c>
      <c r="BL202" s="11">
        <v>0</v>
      </c>
      <c r="BM202" s="11">
        <v>0</v>
      </c>
      <c r="BN202" s="11">
        <v>3</v>
      </c>
      <c r="BO202" s="11">
        <v>0</v>
      </c>
      <c r="BP202" s="10" t="s">
        <v>679</v>
      </c>
      <c r="BQ202" s="10" t="s">
        <v>141</v>
      </c>
      <c r="BR202" s="10" t="s">
        <v>141</v>
      </c>
      <c r="BS202" s="10" t="s">
        <v>141</v>
      </c>
      <c r="BT202" s="11">
        <v>275</v>
      </c>
      <c r="BU202" s="13" t="b">
        <v>0</v>
      </c>
      <c r="BV202" s="1" t="e">
        <f t="shared" ca="1" si="1"/>
        <v>#NAME?</v>
      </c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 t="s">
        <v>1056</v>
      </c>
      <c r="CK202" s="1" t="s">
        <v>1057</v>
      </c>
      <c r="CL202" s="1" t="s">
        <v>1058</v>
      </c>
      <c r="CM202" s="1" t="s">
        <v>1059</v>
      </c>
      <c r="CN202" s="1" t="s">
        <v>1060</v>
      </c>
      <c r="CO202" s="1"/>
      <c r="CP202" s="1"/>
      <c r="CQ202" s="1"/>
      <c r="CR202" s="1"/>
      <c r="CS202" s="1"/>
      <c r="CT202" s="1"/>
      <c r="CU202" s="1"/>
      <c r="CV202" s="1" t="s">
        <v>1061</v>
      </c>
      <c r="CW202" s="1" t="s">
        <v>1062</v>
      </c>
      <c r="CX202" s="1" t="s">
        <v>1063</v>
      </c>
      <c r="CY202" s="1" t="s">
        <v>1064</v>
      </c>
      <c r="CZ202" s="1" t="s">
        <v>1065</v>
      </c>
    </row>
    <row r="203" spans="1:104" ht="12.75" x14ac:dyDescent="0.2">
      <c r="A203" s="10" t="s">
        <v>1418</v>
      </c>
      <c r="B203" s="10" t="s">
        <v>1419</v>
      </c>
      <c r="C203" s="10" t="s">
        <v>1420</v>
      </c>
      <c r="D203" s="10" t="s">
        <v>1421</v>
      </c>
      <c r="E203" s="10" t="s">
        <v>1422</v>
      </c>
      <c r="F203" s="13" t="b">
        <v>1</v>
      </c>
      <c r="G203" s="10" t="s">
        <v>391</v>
      </c>
      <c r="H203" s="10" t="s">
        <v>1419</v>
      </c>
      <c r="I203" s="11">
        <v>-1</v>
      </c>
      <c r="J203" s="1"/>
      <c r="K203" s="10" t="s">
        <v>761</v>
      </c>
      <c r="L203" s="11">
        <v>9</v>
      </c>
      <c r="M203" s="10" t="s">
        <v>634</v>
      </c>
      <c r="N203" s="10" t="s">
        <v>620</v>
      </c>
      <c r="O203" s="10" t="s">
        <v>667</v>
      </c>
      <c r="P203" s="10" t="s">
        <v>622</v>
      </c>
      <c r="Q203" s="10" t="s">
        <v>623</v>
      </c>
      <c r="R203" s="13" t="b">
        <v>0</v>
      </c>
      <c r="S203" s="11">
        <v>100</v>
      </c>
      <c r="T203" s="11">
        <v>100</v>
      </c>
      <c r="U203" s="11">
        <v>105</v>
      </c>
      <c r="V203" s="11">
        <v>110</v>
      </c>
      <c r="W203" s="11">
        <v>90</v>
      </c>
      <c r="X203" s="11">
        <v>100</v>
      </c>
      <c r="Y203" s="11">
        <v>0.2</v>
      </c>
      <c r="Z203" s="11">
        <v>0.7</v>
      </c>
      <c r="AA203" s="11">
        <v>10</v>
      </c>
      <c r="AB203" s="11">
        <v>6720</v>
      </c>
      <c r="AC203" s="10" t="s">
        <v>1129</v>
      </c>
      <c r="AD203" s="10" t="s">
        <v>141</v>
      </c>
      <c r="AE203" s="11">
        <v>150</v>
      </c>
      <c r="AF203" s="11">
        <v>200</v>
      </c>
      <c r="AG203" s="11">
        <v>1000</v>
      </c>
      <c r="AH203" s="11">
        <v>1500</v>
      </c>
      <c r="AI203" s="11">
        <v>500</v>
      </c>
      <c r="AJ203" s="13" t="b">
        <v>1</v>
      </c>
      <c r="AK203" s="13" t="b">
        <v>0</v>
      </c>
      <c r="AL203" s="10" t="s">
        <v>1124</v>
      </c>
      <c r="AM203" s="13" t="b">
        <v>0</v>
      </c>
      <c r="AN203" s="13" t="b">
        <v>0</v>
      </c>
      <c r="AO203" s="11">
        <v>525</v>
      </c>
      <c r="AP203" s="11">
        <v>1</v>
      </c>
      <c r="AQ203" s="11">
        <v>8</v>
      </c>
      <c r="AR203" s="11">
        <v>25</v>
      </c>
      <c r="AS203" s="11">
        <v>90</v>
      </c>
      <c r="AT203" s="11">
        <v>1</v>
      </c>
      <c r="AU203" s="13" t="b">
        <v>0</v>
      </c>
      <c r="AV203" s="13" t="b">
        <v>0</v>
      </c>
      <c r="AW203" s="11">
        <v>9</v>
      </c>
      <c r="AX203" s="13" t="b">
        <v>0</v>
      </c>
      <c r="AY203" s="13" t="b">
        <v>1</v>
      </c>
      <c r="AZ203" s="11">
        <v>230</v>
      </c>
      <c r="BA203" s="11">
        <v>50</v>
      </c>
      <c r="BB203" s="11">
        <v>370</v>
      </c>
      <c r="BC203" s="11">
        <v>3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3</v>
      </c>
      <c r="BO203" s="11">
        <v>0</v>
      </c>
      <c r="BP203" s="10" t="s">
        <v>141</v>
      </c>
      <c r="BQ203" s="10" t="s">
        <v>141</v>
      </c>
      <c r="BR203" s="10" t="s">
        <v>141</v>
      </c>
      <c r="BS203" s="10" t="s">
        <v>141</v>
      </c>
      <c r="BT203" s="11">
        <v>276</v>
      </c>
      <c r="BU203" s="13" t="b">
        <v>1</v>
      </c>
      <c r="BV203" s="1" t="e">
        <f t="shared" ca="1" si="1"/>
        <v>#NAME?</v>
      </c>
      <c r="BW203" s="1"/>
      <c r="BX203" s="3">
        <v>38</v>
      </c>
      <c r="BY203" s="1" t="s">
        <v>910</v>
      </c>
      <c r="BZ203" s="1" t="s">
        <v>652</v>
      </c>
      <c r="CA203" s="1"/>
      <c r="CB203" s="1"/>
      <c r="CC203" s="1"/>
      <c r="CD203" s="1"/>
      <c r="CE203" s="1"/>
      <c r="CF203" s="1"/>
      <c r="CG203" s="9" t="b">
        <v>1</v>
      </c>
      <c r="CH203" s="1" t="s">
        <v>779</v>
      </c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 t="s">
        <v>911</v>
      </c>
      <c r="CW203" s="1" t="s">
        <v>912</v>
      </c>
      <c r="CX203" s="1" t="s">
        <v>913</v>
      </c>
      <c r="CY203" s="1" t="s">
        <v>914</v>
      </c>
      <c r="CZ203" s="1" t="s">
        <v>915</v>
      </c>
    </row>
    <row r="204" spans="1:104" ht="12.75" x14ac:dyDescent="0.2">
      <c r="A204" s="10" t="s">
        <v>1423</v>
      </c>
      <c r="B204" s="10" t="s">
        <v>1424</v>
      </c>
      <c r="C204" s="10" t="s">
        <v>1425</v>
      </c>
      <c r="D204" s="10" t="s">
        <v>1426</v>
      </c>
      <c r="E204" s="10" t="s">
        <v>1427</v>
      </c>
      <c r="F204" s="13" t="b">
        <v>1</v>
      </c>
      <c r="G204" s="10" t="s">
        <v>345</v>
      </c>
      <c r="H204" s="10" t="s">
        <v>1424</v>
      </c>
      <c r="I204" s="11">
        <v>-1</v>
      </c>
      <c r="J204" s="1"/>
      <c r="K204" s="10" t="s">
        <v>761</v>
      </c>
      <c r="L204" s="11">
        <v>4</v>
      </c>
      <c r="M204" s="10" t="s">
        <v>648</v>
      </c>
      <c r="N204" s="10" t="s">
        <v>620</v>
      </c>
      <c r="O204" s="10" t="s">
        <v>640</v>
      </c>
      <c r="P204" s="10" t="s">
        <v>622</v>
      </c>
      <c r="Q204" s="10" t="s">
        <v>623</v>
      </c>
      <c r="R204" s="13" t="b">
        <v>0</v>
      </c>
      <c r="S204" s="11">
        <v>100</v>
      </c>
      <c r="T204" s="11">
        <v>80</v>
      </c>
      <c r="U204" s="11">
        <v>85</v>
      </c>
      <c r="V204" s="11">
        <v>110</v>
      </c>
      <c r="W204" s="11">
        <v>100</v>
      </c>
      <c r="X204" s="11">
        <v>100</v>
      </c>
      <c r="Y204" s="11">
        <v>0.2</v>
      </c>
      <c r="Z204" s="11">
        <v>0.7</v>
      </c>
      <c r="AA204" s="11">
        <v>10</v>
      </c>
      <c r="AB204" s="11">
        <v>2800</v>
      </c>
      <c r="AC204" s="10" t="s">
        <v>1129</v>
      </c>
      <c r="AD204" s="10" t="s">
        <v>141</v>
      </c>
      <c r="AE204" s="11">
        <v>35</v>
      </c>
      <c r="AF204" s="11">
        <v>70</v>
      </c>
      <c r="AG204" s="11">
        <v>550</v>
      </c>
      <c r="AH204" s="11">
        <v>800</v>
      </c>
      <c r="AI204" s="11">
        <v>310</v>
      </c>
      <c r="AJ204" s="13" t="b">
        <v>1</v>
      </c>
      <c r="AK204" s="13" t="b">
        <v>0</v>
      </c>
      <c r="AL204" s="10" t="s">
        <v>1124</v>
      </c>
      <c r="AM204" s="13" t="b">
        <v>0</v>
      </c>
      <c r="AN204" s="13" t="b">
        <v>0</v>
      </c>
      <c r="AO204" s="11">
        <v>475</v>
      </c>
      <c r="AP204" s="11">
        <v>1</v>
      </c>
      <c r="AQ204" s="11">
        <v>7</v>
      </c>
      <c r="AR204" s="11">
        <v>25</v>
      </c>
      <c r="AS204" s="11">
        <v>90</v>
      </c>
      <c r="AT204" s="11">
        <v>1</v>
      </c>
      <c r="AU204" s="13" t="b">
        <v>0</v>
      </c>
      <c r="AV204" s="13" t="b">
        <v>0</v>
      </c>
      <c r="AW204" s="11">
        <v>9</v>
      </c>
      <c r="AX204" s="13" t="b">
        <v>0</v>
      </c>
      <c r="AY204" s="13" t="b">
        <v>1</v>
      </c>
      <c r="AZ204" s="11">
        <v>100</v>
      </c>
      <c r="BA204" s="11">
        <v>50</v>
      </c>
      <c r="BB204" s="11">
        <v>880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2</v>
      </c>
      <c r="BJ204" s="11">
        <v>0</v>
      </c>
      <c r="BK204" s="11">
        <v>0</v>
      </c>
      <c r="BL204" s="11">
        <v>0</v>
      </c>
      <c r="BM204" s="11">
        <v>2</v>
      </c>
      <c r="BN204" s="11">
        <v>0</v>
      </c>
      <c r="BO204" s="11">
        <v>0</v>
      </c>
      <c r="BP204" s="10" t="s">
        <v>141</v>
      </c>
      <c r="BQ204" s="10" t="s">
        <v>141</v>
      </c>
      <c r="BR204" s="10" t="s">
        <v>141</v>
      </c>
      <c r="BS204" s="10" t="s">
        <v>141</v>
      </c>
      <c r="BT204" s="11">
        <v>277</v>
      </c>
      <c r="BU204" s="13" t="b">
        <v>0</v>
      </c>
      <c r="BV204" s="1" t="e">
        <f t="shared" ca="1" si="1"/>
        <v>#NAME?</v>
      </c>
      <c r="BW204" s="1"/>
      <c r="BX204" s="3">
        <v>29</v>
      </c>
      <c r="BY204" s="1" t="s">
        <v>925</v>
      </c>
      <c r="BZ204" s="1" t="s">
        <v>652</v>
      </c>
      <c r="CA204" s="1"/>
      <c r="CB204" s="1"/>
      <c r="CC204" s="1"/>
      <c r="CD204" s="1"/>
      <c r="CE204" s="1"/>
      <c r="CF204" s="1"/>
      <c r="CG204" s="9" t="b">
        <v>1</v>
      </c>
      <c r="CH204" s="1" t="s">
        <v>653</v>
      </c>
      <c r="CI204" s="1"/>
      <c r="CJ204" s="1" t="s">
        <v>853</v>
      </c>
      <c r="CK204" s="1" t="s">
        <v>853</v>
      </c>
      <c r="CL204" s="1" t="s">
        <v>853</v>
      </c>
      <c r="CM204" s="1" t="s">
        <v>853</v>
      </c>
      <c r="CN204" s="1" t="s">
        <v>853</v>
      </c>
      <c r="CO204" s="1"/>
      <c r="CP204" s="1"/>
      <c r="CQ204" s="1"/>
      <c r="CR204" s="1"/>
      <c r="CS204" s="1"/>
      <c r="CT204" s="1"/>
      <c r="CU204" s="1" t="s">
        <v>695</v>
      </c>
      <c r="CV204" s="1"/>
      <c r="CW204" s="1" t="s">
        <v>696</v>
      </c>
      <c r="CX204" s="1" t="s">
        <v>697</v>
      </c>
      <c r="CY204" s="1" t="s">
        <v>698</v>
      </c>
      <c r="CZ204" s="1" t="s">
        <v>699</v>
      </c>
    </row>
    <row r="205" spans="1:104" ht="12.75" x14ac:dyDescent="0.2">
      <c r="A205" s="10" t="s">
        <v>1428</v>
      </c>
      <c r="B205" s="10" t="s">
        <v>1429</v>
      </c>
      <c r="C205" s="10" t="s">
        <v>1430</v>
      </c>
      <c r="D205" s="10" t="s">
        <v>1431</v>
      </c>
      <c r="E205" s="10" t="s">
        <v>1432</v>
      </c>
      <c r="F205" s="13" t="b">
        <v>1</v>
      </c>
      <c r="G205" s="10" t="s">
        <v>319</v>
      </c>
      <c r="H205" s="10" t="s">
        <v>1429</v>
      </c>
      <c r="I205" s="11">
        <v>-1</v>
      </c>
      <c r="J205" s="1"/>
      <c r="K205" s="10" t="s">
        <v>761</v>
      </c>
      <c r="L205" s="11">
        <v>5</v>
      </c>
      <c r="M205" s="10" t="s">
        <v>648</v>
      </c>
      <c r="N205" s="10" t="s">
        <v>620</v>
      </c>
      <c r="O205" s="10" t="s">
        <v>640</v>
      </c>
      <c r="P205" s="10" t="s">
        <v>622</v>
      </c>
      <c r="Q205" s="10" t="s">
        <v>623</v>
      </c>
      <c r="R205" s="13" t="b">
        <v>0</v>
      </c>
      <c r="S205" s="11">
        <v>90</v>
      </c>
      <c r="T205" s="11">
        <v>100</v>
      </c>
      <c r="U205" s="11">
        <v>95</v>
      </c>
      <c r="V205" s="11">
        <v>105</v>
      </c>
      <c r="W205" s="11">
        <v>100</v>
      </c>
      <c r="X205" s="11">
        <v>100</v>
      </c>
      <c r="Y205" s="11">
        <v>0.2</v>
      </c>
      <c r="Z205" s="11">
        <v>0.7</v>
      </c>
      <c r="AA205" s="11">
        <v>10</v>
      </c>
      <c r="AB205" s="11">
        <v>3730</v>
      </c>
      <c r="AC205" s="10" t="s">
        <v>713</v>
      </c>
      <c r="AD205" s="10" t="s">
        <v>141</v>
      </c>
      <c r="AE205" s="11">
        <v>65</v>
      </c>
      <c r="AF205" s="11">
        <v>130</v>
      </c>
      <c r="AG205" s="11">
        <v>600</v>
      </c>
      <c r="AH205" s="11">
        <v>750</v>
      </c>
      <c r="AI205" s="11">
        <v>315</v>
      </c>
      <c r="AJ205" s="13" t="b">
        <v>1</v>
      </c>
      <c r="AK205" s="13" t="b">
        <v>0</v>
      </c>
      <c r="AL205" s="10" t="s">
        <v>1124</v>
      </c>
      <c r="AM205" s="13" t="b">
        <v>0</v>
      </c>
      <c r="AN205" s="13" t="b">
        <v>0</v>
      </c>
      <c r="AO205" s="11">
        <v>225</v>
      </c>
      <c r="AP205" s="11">
        <v>1</v>
      </c>
      <c r="AQ205" s="11">
        <v>3</v>
      </c>
      <c r="AR205" s="11">
        <v>25</v>
      </c>
      <c r="AS205" s="11">
        <v>90</v>
      </c>
      <c r="AT205" s="11">
        <v>1</v>
      </c>
      <c r="AU205" s="13" t="b">
        <v>0</v>
      </c>
      <c r="AV205" s="13" t="b">
        <v>0</v>
      </c>
      <c r="AW205" s="11">
        <v>9</v>
      </c>
      <c r="AX205" s="13" t="b">
        <v>0</v>
      </c>
      <c r="AY205" s="13" t="b">
        <v>1</v>
      </c>
      <c r="AZ205" s="11">
        <v>100</v>
      </c>
      <c r="BA205" s="11">
        <v>50</v>
      </c>
      <c r="BB205" s="11">
        <v>760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2</v>
      </c>
      <c r="BN205" s="11">
        <v>0</v>
      </c>
      <c r="BO205" s="11">
        <v>0</v>
      </c>
      <c r="BP205" s="10" t="s">
        <v>141</v>
      </c>
      <c r="BQ205" s="10" t="s">
        <v>141</v>
      </c>
      <c r="BR205" s="10" t="s">
        <v>141</v>
      </c>
      <c r="BS205" s="10" t="s">
        <v>141</v>
      </c>
      <c r="BT205" s="11">
        <v>278</v>
      </c>
      <c r="BU205" s="13" t="b">
        <v>0</v>
      </c>
      <c r="BV205" s="1" t="e">
        <f t="shared" ca="1" si="1"/>
        <v>#NAME?</v>
      </c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 t="s">
        <v>1011</v>
      </c>
      <c r="CV205" s="1" t="s">
        <v>727</v>
      </c>
      <c r="CW205" s="1" t="s">
        <v>728</v>
      </c>
      <c r="CX205" s="1" t="s">
        <v>729</v>
      </c>
      <c r="CY205" s="1" t="s">
        <v>730</v>
      </c>
      <c r="CZ205" s="1" t="s">
        <v>731</v>
      </c>
    </row>
    <row r="206" spans="1:104" ht="12.75" x14ac:dyDescent="0.2">
      <c r="A206" s="10" t="s">
        <v>502</v>
      </c>
      <c r="B206" s="10" t="s">
        <v>1433</v>
      </c>
      <c r="C206" s="10" t="s">
        <v>1434</v>
      </c>
      <c r="D206" s="10" t="s">
        <v>1435</v>
      </c>
      <c r="E206" s="10" t="s">
        <v>1436</v>
      </c>
      <c r="F206" s="13" t="b">
        <v>1</v>
      </c>
      <c r="G206" s="10" t="s">
        <v>341</v>
      </c>
      <c r="H206" s="10" t="s">
        <v>1433</v>
      </c>
      <c r="I206" s="11">
        <v>-1</v>
      </c>
      <c r="J206" s="1"/>
      <c r="K206" s="10" t="s">
        <v>761</v>
      </c>
      <c r="L206" s="11">
        <v>20</v>
      </c>
      <c r="M206" s="10" t="s">
        <v>648</v>
      </c>
      <c r="N206" s="10" t="s">
        <v>620</v>
      </c>
      <c r="O206" s="10" t="s">
        <v>640</v>
      </c>
      <c r="P206" s="10" t="s">
        <v>622</v>
      </c>
      <c r="Q206" s="10" t="s">
        <v>623</v>
      </c>
      <c r="R206" s="13" t="b">
        <v>0</v>
      </c>
      <c r="S206" s="11">
        <v>420</v>
      </c>
      <c r="T206" s="11">
        <v>100</v>
      </c>
      <c r="U206" s="11">
        <v>140</v>
      </c>
      <c r="V206" s="11">
        <v>120</v>
      </c>
      <c r="W206" s="11">
        <v>70</v>
      </c>
      <c r="X206" s="11">
        <v>100</v>
      </c>
      <c r="Y206" s="11">
        <v>0.1</v>
      </c>
      <c r="Z206" s="11">
        <v>0.7</v>
      </c>
      <c r="AA206" s="11">
        <v>10</v>
      </c>
      <c r="AB206" s="11">
        <v>8440</v>
      </c>
      <c r="AC206" s="10" t="s">
        <v>1129</v>
      </c>
      <c r="AD206" s="10" t="s">
        <v>141</v>
      </c>
      <c r="AE206" s="11">
        <v>120</v>
      </c>
      <c r="AF206" s="11">
        <v>120</v>
      </c>
      <c r="AG206" s="11">
        <v>1000</v>
      </c>
      <c r="AH206" s="11">
        <v>1600</v>
      </c>
      <c r="AI206" s="11">
        <v>440</v>
      </c>
      <c r="AJ206" s="13" t="b">
        <v>1</v>
      </c>
      <c r="AK206" s="13" t="b">
        <v>0</v>
      </c>
      <c r="AL206" s="10" t="s">
        <v>882</v>
      </c>
      <c r="AM206" s="13" t="b">
        <v>0</v>
      </c>
      <c r="AN206" s="13" t="b">
        <v>0</v>
      </c>
      <c r="AO206" s="11">
        <v>475</v>
      </c>
      <c r="AP206" s="11">
        <v>1</v>
      </c>
      <c r="AQ206" s="11">
        <v>7</v>
      </c>
      <c r="AR206" s="11">
        <v>25</v>
      </c>
      <c r="AS206" s="11">
        <v>90</v>
      </c>
      <c r="AT206" s="11">
        <v>1</v>
      </c>
      <c r="AU206" s="13" t="b">
        <v>0</v>
      </c>
      <c r="AV206" s="13" t="b">
        <v>0</v>
      </c>
      <c r="AW206" s="11">
        <v>9</v>
      </c>
      <c r="AX206" s="13" t="b">
        <v>0</v>
      </c>
      <c r="AY206" s="13" t="b">
        <v>1</v>
      </c>
      <c r="AZ206" s="11">
        <v>300</v>
      </c>
      <c r="BA206" s="11">
        <v>50</v>
      </c>
      <c r="BB206" s="11">
        <v>120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4</v>
      </c>
      <c r="BN206" s="11">
        <v>0</v>
      </c>
      <c r="BO206" s="11">
        <v>0</v>
      </c>
      <c r="BP206" s="10" t="s">
        <v>883</v>
      </c>
      <c r="BQ206" s="10" t="s">
        <v>884</v>
      </c>
      <c r="BR206" s="10" t="s">
        <v>141</v>
      </c>
      <c r="BS206" s="10" t="s">
        <v>141</v>
      </c>
      <c r="BT206" s="11">
        <v>279</v>
      </c>
      <c r="BU206" s="13" t="b">
        <v>1</v>
      </c>
      <c r="BV206" s="1" t="e">
        <f t="shared" ca="1" si="1"/>
        <v>#NAME?</v>
      </c>
      <c r="BW206" s="1"/>
      <c r="BX206" s="3">
        <v>48</v>
      </c>
      <c r="BY206" s="1" t="s">
        <v>885</v>
      </c>
      <c r="BZ206" s="1" t="s">
        <v>652</v>
      </c>
      <c r="CA206" s="1"/>
      <c r="CB206" s="1"/>
      <c r="CC206" s="1"/>
      <c r="CD206" s="1"/>
      <c r="CE206" s="1"/>
      <c r="CF206" s="1"/>
      <c r="CG206" s="9" t="b">
        <v>1</v>
      </c>
      <c r="CH206" s="1" t="s">
        <v>791</v>
      </c>
      <c r="CI206" s="1" t="s">
        <v>627</v>
      </c>
      <c r="CJ206" s="1" t="s">
        <v>886</v>
      </c>
      <c r="CK206" s="1" t="s">
        <v>886</v>
      </c>
      <c r="CL206" s="1" t="s">
        <v>886</v>
      </c>
      <c r="CM206" s="1" t="s">
        <v>886</v>
      </c>
      <c r="CN206" s="1" t="s">
        <v>886</v>
      </c>
      <c r="CO206" s="1"/>
      <c r="CP206" s="1"/>
      <c r="CQ206" s="1"/>
      <c r="CR206" s="1"/>
      <c r="CS206" s="1"/>
      <c r="CT206" s="1"/>
      <c r="CU206" s="1"/>
      <c r="CV206" s="1" t="s">
        <v>887</v>
      </c>
      <c r="CW206" s="1" t="s">
        <v>888</v>
      </c>
      <c r="CX206" s="1" t="s">
        <v>889</v>
      </c>
      <c r="CY206" s="1" t="s">
        <v>890</v>
      </c>
      <c r="CZ206" s="1" t="s">
        <v>891</v>
      </c>
    </row>
    <row r="207" spans="1:104" ht="12.75" x14ac:dyDescent="0.2">
      <c r="A207" s="10" t="s">
        <v>503</v>
      </c>
      <c r="B207" s="10" t="s">
        <v>1437</v>
      </c>
      <c r="C207" s="10" t="s">
        <v>1438</v>
      </c>
      <c r="D207" s="10" t="s">
        <v>1439</v>
      </c>
      <c r="E207" s="10" t="s">
        <v>1440</v>
      </c>
      <c r="F207" s="13" t="b">
        <v>1</v>
      </c>
      <c r="G207" s="10" t="s">
        <v>422</v>
      </c>
      <c r="H207" s="10" t="s">
        <v>1437</v>
      </c>
      <c r="I207" s="11">
        <v>-1</v>
      </c>
      <c r="J207" s="1"/>
      <c r="K207" s="10" t="s">
        <v>761</v>
      </c>
      <c r="L207" s="11">
        <v>20</v>
      </c>
      <c r="M207" s="10" t="s">
        <v>635</v>
      </c>
      <c r="N207" s="10" t="s">
        <v>620</v>
      </c>
      <c r="O207" s="10" t="s">
        <v>640</v>
      </c>
      <c r="P207" s="10" t="s">
        <v>622</v>
      </c>
      <c r="Q207" s="10" t="s">
        <v>623</v>
      </c>
      <c r="R207" s="13" t="b">
        <v>0</v>
      </c>
      <c r="S207" s="11">
        <v>420</v>
      </c>
      <c r="T207" s="11">
        <v>100</v>
      </c>
      <c r="U207" s="11">
        <v>140</v>
      </c>
      <c r="V207" s="11">
        <v>135</v>
      </c>
      <c r="W207" s="11">
        <v>70</v>
      </c>
      <c r="X207" s="11">
        <v>100</v>
      </c>
      <c r="Y207" s="11">
        <v>0.1</v>
      </c>
      <c r="Z207" s="11">
        <v>0.7</v>
      </c>
      <c r="AA207" s="11">
        <v>10</v>
      </c>
      <c r="AB207" s="11">
        <v>8560</v>
      </c>
      <c r="AC207" s="10" t="s">
        <v>1129</v>
      </c>
      <c r="AD207" s="10" t="s">
        <v>141</v>
      </c>
      <c r="AE207" s="11">
        <v>120</v>
      </c>
      <c r="AF207" s="11">
        <v>120</v>
      </c>
      <c r="AG207" s="11">
        <v>1000</v>
      </c>
      <c r="AH207" s="11">
        <v>1600</v>
      </c>
      <c r="AI207" s="11">
        <v>440</v>
      </c>
      <c r="AJ207" s="13" t="b">
        <v>1</v>
      </c>
      <c r="AK207" s="13" t="b">
        <v>0</v>
      </c>
      <c r="AL207" s="10" t="s">
        <v>882</v>
      </c>
      <c r="AM207" s="13" t="b">
        <v>0</v>
      </c>
      <c r="AN207" s="13" t="b">
        <v>0</v>
      </c>
      <c r="AO207" s="11">
        <v>475</v>
      </c>
      <c r="AP207" s="11">
        <v>1</v>
      </c>
      <c r="AQ207" s="11">
        <v>7</v>
      </c>
      <c r="AR207" s="11">
        <v>25</v>
      </c>
      <c r="AS207" s="11">
        <v>90</v>
      </c>
      <c r="AT207" s="11">
        <v>1</v>
      </c>
      <c r="AU207" s="13" t="b">
        <v>0</v>
      </c>
      <c r="AV207" s="13" t="b">
        <v>1</v>
      </c>
      <c r="AW207" s="11">
        <v>9</v>
      </c>
      <c r="AX207" s="13" t="b">
        <v>0</v>
      </c>
      <c r="AY207" s="13" t="b">
        <v>1</v>
      </c>
      <c r="AZ207" s="11">
        <v>300</v>
      </c>
      <c r="BA207" s="11">
        <v>50</v>
      </c>
      <c r="BB207" s="11">
        <v>100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4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0" t="s">
        <v>883</v>
      </c>
      <c r="BQ207" s="10" t="s">
        <v>141</v>
      </c>
      <c r="BR207" s="10" t="s">
        <v>141</v>
      </c>
      <c r="BS207" s="10" t="s">
        <v>141</v>
      </c>
      <c r="BT207" s="11">
        <v>280</v>
      </c>
      <c r="BU207" s="13" t="b">
        <v>1</v>
      </c>
      <c r="BV207" s="1" t="e">
        <f t="shared" ca="1" si="1"/>
        <v>#NAME?</v>
      </c>
      <c r="BW207" s="1"/>
      <c r="BX207" s="3">
        <v>48</v>
      </c>
      <c r="BY207" s="1" t="s">
        <v>892</v>
      </c>
      <c r="BZ207" s="1" t="s">
        <v>652</v>
      </c>
      <c r="CA207" s="1"/>
      <c r="CB207" s="1"/>
      <c r="CC207" s="1"/>
      <c r="CD207" s="1"/>
      <c r="CE207" s="1"/>
      <c r="CF207" s="1"/>
      <c r="CG207" s="9" t="b">
        <v>1</v>
      </c>
      <c r="CH207" s="1" t="s">
        <v>791</v>
      </c>
      <c r="CI207" s="1" t="s">
        <v>627</v>
      </c>
      <c r="CJ207" s="1" t="s">
        <v>789</v>
      </c>
      <c r="CK207" s="1" t="s">
        <v>789</v>
      </c>
      <c r="CL207" s="1" t="s">
        <v>789</v>
      </c>
      <c r="CM207" s="1" t="s">
        <v>789</v>
      </c>
      <c r="CN207" s="1" t="s">
        <v>789</v>
      </c>
      <c r="CO207" s="1"/>
      <c r="CP207" s="1"/>
      <c r="CQ207" s="1"/>
      <c r="CR207" s="1"/>
      <c r="CS207" s="1"/>
      <c r="CT207" s="1"/>
      <c r="CU207" s="1"/>
      <c r="CV207" s="1" t="s">
        <v>893</v>
      </c>
      <c r="CW207" s="1" t="s">
        <v>894</v>
      </c>
      <c r="CX207" s="1" t="s">
        <v>895</v>
      </c>
      <c r="CY207" s="1" t="s">
        <v>896</v>
      </c>
      <c r="CZ207" s="1" t="s">
        <v>897</v>
      </c>
    </row>
    <row r="208" spans="1:104" ht="12.75" x14ac:dyDescent="0.2">
      <c r="A208" s="10" t="s">
        <v>504</v>
      </c>
      <c r="B208" s="10" t="s">
        <v>1441</v>
      </c>
      <c r="C208" s="10" t="s">
        <v>1442</v>
      </c>
      <c r="D208" s="10" t="s">
        <v>1443</v>
      </c>
      <c r="E208" s="10" t="s">
        <v>1444</v>
      </c>
      <c r="F208" s="13" t="b">
        <v>1</v>
      </c>
      <c r="G208" s="10" t="s">
        <v>375</v>
      </c>
      <c r="H208" s="10" t="s">
        <v>1441</v>
      </c>
      <c r="I208" s="11">
        <v>-1</v>
      </c>
      <c r="J208" s="1"/>
      <c r="K208" s="10" t="s">
        <v>761</v>
      </c>
      <c r="L208" s="11">
        <v>20</v>
      </c>
      <c r="M208" s="10" t="s">
        <v>762</v>
      </c>
      <c r="N208" s="10" t="s">
        <v>620</v>
      </c>
      <c r="O208" s="10" t="s">
        <v>947</v>
      </c>
      <c r="P208" s="10" t="s">
        <v>622</v>
      </c>
      <c r="Q208" s="10" t="s">
        <v>623</v>
      </c>
      <c r="R208" s="13" t="b">
        <v>0</v>
      </c>
      <c r="S208" s="11">
        <v>330</v>
      </c>
      <c r="T208" s="11">
        <v>100</v>
      </c>
      <c r="U208" s="11">
        <v>140</v>
      </c>
      <c r="V208" s="11">
        <v>110</v>
      </c>
      <c r="W208" s="11">
        <v>100</v>
      </c>
      <c r="X208" s="11">
        <v>100</v>
      </c>
      <c r="Y208" s="11">
        <v>0.1</v>
      </c>
      <c r="Z208" s="11">
        <v>0.7</v>
      </c>
      <c r="AA208" s="11">
        <v>10</v>
      </c>
      <c r="AB208" s="11">
        <v>8680</v>
      </c>
      <c r="AC208" s="10" t="s">
        <v>1129</v>
      </c>
      <c r="AD208" s="10" t="s">
        <v>141</v>
      </c>
      <c r="AE208" s="11">
        <v>600</v>
      </c>
      <c r="AF208" s="11">
        <v>800</v>
      </c>
      <c r="AG208" s="11">
        <v>1700</v>
      </c>
      <c r="AH208" s="11">
        <v>3300</v>
      </c>
      <c r="AI208" s="11">
        <v>1250</v>
      </c>
      <c r="AJ208" s="13" t="b">
        <v>1</v>
      </c>
      <c r="AK208" s="13" t="b">
        <v>0</v>
      </c>
      <c r="AL208" s="10" t="s">
        <v>882</v>
      </c>
      <c r="AM208" s="13" t="b">
        <v>0</v>
      </c>
      <c r="AN208" s="13" t="b">
        <v>0</v>
      </c>
      <c r="AO208" s="11">
        <v>600</v>
      </c>
      <c r="AP208" s="11">
        <v>1</v>
      </c>
      <c r="AQ208" s="11">
        <v>9</v>
      </c>
      <c r="AR208" s="11">
        <v>25</v>
      </c>
      <c r="AS208" s="11">
        <v>90</v>
      </c>
      <c r="AT208" s="11">
        <v>1</v>
      </c>
      <c r="AU208" s="13" t="b">
        <v>0</v>
      </c>
      <c r="AV208" s="13" t="b">
        <v>0</v>
      </c>
      <c r="AW208" s="11">
        <v>9</v>
      </c>
      <c r="AX208" s="13" t="b">
        <v>0</v>
      </c>
      <c r="AY208" s="13" t="b">
        <v>1</v>
      </c>
      <c r="AZ208" s="11">
        <v>100</v>
      </c>
      <c r="BA208" s="11">
        <v>50</v>
      </c>
      <c r="BB208" s="11">
        <v>90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3</v>
      </c>
      <c r="BI208" s="11">
        <v>0</v>
      </c>
      <c r="BJ208" s="11">
        <v>0</v>
      </c>
      <c r="BK208" s="11">
        <v>3</v>
      </c>
      <c r="BL208" s="11">
        <v>0</v>
      </c>
      <c r="BM208" s="11">
        <v>0</v>
      </c>
      <c r="BN208" s="11">
        <v>0</v>
      </c>
      <c r="BO208" s="11">
        <v>0</v>
      </c>
      <c r="BP208" s="10" t="s">
        <v>883</v>
      </c>
      <c r="BQ208" s="10" t="s">
        <v>1012</v>
      </c>
      <c r="BR208" s="10" t="s">
        <v>141</v>
      </c>
      <c r="BS208" s="10" t="s">
        <v>141</v>
      </c>
      <c r="BT208" s="11">
        <v>281</v>
      </c>
      <c r="BU208" s="13" t="b">
        <v>1</v>
      </c>
      <c r="BV208" s="1" t="e">
        <f t="shared" ca="1" si="1"/>
        <v>#NAME?</v>
      </c>
      <c r="BW208" s="1"/>
      <c r="BX208" s="3">
        <v>50</v>
      </c>
      <c r="BY208" s="1" t="s">
        <v>1013</v>
      </c>
      <c r="BZ208" s="1" t="s">
        <v>652</v>
      </c>
      <c r="CA208" s="1" t="s">
        <v>1014</v>
      </c>
      <c r="CB208" s="3">
        <v>13</v>
      </c>
      <c r="CC208" s="3">
        <v>14.3</v>
      </c>
      <c r="CD208" s="3">
        <v>16.899999999999999</v>
      </c>
      <c r="CE208" s="3">
        <v>20.9</v>
      </c>
      <c r="CF208" s="3">
        <v>26</v>
      </c>
      <c r="CG208" s="9" t="b">
        <v>1</v>
      </c>
      <c r="CH208" s="1" t="s">
        <v>779</v>
      </c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</row>
    <row r="209" spans="1:104" ht="12.75" x14ac:dyDescent="0.2">
      <c r="A209" s="10" t="s">
        <v>1445</v>
      </c>
      <c r="B209" s="10" t="s">
        <v>1446</v>
      </c>
      <c r="C209" s="10" t="s">
        <v>1447</v>
      </c>
      <c r="D209" s="10" t="s">
        <v>1448</v>
      </c>
      <c r="E209" s="10" t="s">
        <v>1449</v>
      </c>
      <c r="F209" s="13" t="b">
        <v>1</v>
      </c>
      <c r="G209" s="10" t="s">
        <v>946</v>
      </c>
      <c r="H209" s="10" t="s">
        <v>1446</v>
      </c>
      <c r="I209" s="11">
        <v>-1</v>
      </c>
      <c r="J209" s="1"/>
      <c r="K209" s="10" t="s">
        <v>670</v>
      </c>
      <c r="L209" s="11">
        <v>1</v>
      </c>
      <c r="M209" s="10" t="s">
        <v>691</v>
      </c>
      <c r="N209" s="10" t="s">
        <v>620</v>
      </c>
      <c r="O209" s="10" t="s">
        <v>947</v>
      </c>
      <c r="P209" s="10" t="s">
        <v>622</v>
      </c>
      <c r="Q209" s="10" t="s">
        <v>623</v>
      </c>
      <c r="R209" s="13" t="b">
        <v>0</v>
      </c>
      <c r="S209" s="11">
        <v>70</v>
      </c>
      <c r="T209" s="11">
        <v>100</v>
      </c>
      <c r="U209" s="11">
        <v>70</v>
      </c>
      <c r="V209" s="11">
        <v>70</v>
      </c>
      <c r="W209" s="11">
        <v>100</v>
      </c>
      <c r="X209" s="11">
        <v>100</v>
      </c>
      <c r="Y209" s="11">
        <v>0.2</v>
      </c>
      <c r="Z209" s="11">
        <v>0.7</v>
      </c>
      <c r="AA209" s="11">
        <v>10</v>
      </c>
      <c r="AB209" s="11">
        <v>1260</v>
      </c>
      <c r="AC209" s="10" t="s">
        <v>713</v>
      </c>
      <c r="AD209" s="10" t="s">
        <v>141</v>
      </c>
      <c r="AE209" s="11">
        <v>50</v>
      </c>
      <c r="AF209" s="11">
        <v>100</v>
      </c>
      <c r="AG209" s="11">
        <v>700</v>
      </c>
      <c r="AH209" s="11">
        <v>900</v>
      </c>
      <c r="AI209" s="11">
        <v>400</v>
      </c>
      <c r="AJ209" s="13" t="b">
        <v>1</v>
      </c>
      <c r="AK209" s="13" t="b">
        <v>0</v>
      </c>
      <c r="AL209" s="10" t="s">
        <v>1124</v>
      </c>
      <c r="AM209" s="13" t="b">
        <v>0</v>
      </c>
      <c r="AN209" s="13" t="b">
        <v>0</v>
      </c>
      <c r="AO209" s="11">
        <v>100</v>
      </c>
      <c r="AP209" s="11">
        <v>1</v>
      </c>
      <c r="AQ209" s="11">
        <v>1</v>
      </c>
      <c r="AR209" s="11">
        <v>25</v>
      </c>
      <c r="AS209" s="11">
        <v>90</v>
      </c>
      <c r="AT209" s="11">
        <v>1</v>
      </c>
      <c r="AU209" s="13" t="b">
        <v>0</v>
      </c>
      <c r="AV209" s="13" t="b">
        <v>0</v>
      </c>
      <c r="AW209" s="11">
        <v>9</v>
      </c>
      <c r="AX209" s="13" t="b">
        <v>0</v>
      </c>
      <c r="AY209" s="13" t="b">
        <v>1</v>
      </c>
      <c r="AZ209" s="11">
        <v>100</v>
      </c>
      <c r="BA209" s="11">
        <v>50</v>
      </c>
      <c r="BB209" s="11">
        <v>1260</v>
      </c>
      <c r="BC209" s="11">
        <v>0</v>
      </c>
      <c r="BD209" s="11">
        <v>1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0" t="s">
        <v>141</v>
      </c>
      <c r="BQ209" s="10" t="s">
        <v>141</v>
      </c>
      <c r="BR209" s="10" t="s">
        <v>141</v>
      </c>
      <c r="BS209" s="10" t="s">
        <v>141</v>
      </c>
      <c r="BT209" s="11">
        <v>282</v>
      </c>
      <c r="BU209" s="13" t="b">
        <v>0</v>
      </c>
      <c r="BV209" s="1" t="e">
        <f t="shared" ca="1" si="1"/>
        <v>#NAME?</v>
      </c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 t="s">
        <v>948</v>
      </c>
      <c r="CV209" s="1" t="s">
        <v>727</v>
      </c>
      <c r="CW209" s="1" t="s">
        <v>728</v>
      </c>
      <c r="CX209" s="1" t="s">
        <v>729</v>
      </c>
      <c r="CY209" s="1" t="s">
        <v>730</v>
      </c>
      <c r="CZ209" s="1" t="s">
        <v>731</v>
      </c>
    </row>
    <row r="210" spans="1:104" ht="12.75" x14ac:dyDescent="0.2">
      <c r="A210" s="10" t="s">
        <v>1450</v>
      </c>
      <c r="B210" s="10" t="s">
        <v>1451</v>
      </c>
      <c r="C210" s="10" t="s">
        <v>1452</v>
      </c>
      <c r="D210" s="10" t="s">
        <v>1453</v>
      </c>
      <c r="E210" s="10" t="s">
        <v>1454</v>
      </c>
      <c r="F210" s="13" t="b">
        <v>1</v>
      </c>
      <c r="G210" s="10" t="s">
        <v>949</v>
      </c>
      <c r="H210" s="10" t="s">
        <v>1451</v>
      </c>
      <c r="I210" s="11">
        <v>-1</v>
      </c>
      <c r="J210" s="1"/>
      <c r="K210" s="10" t="s">
        <v>670</v>
      </c>
      <c r="L210" s="11">
        <v>2</v>
      </c>
      <c r="M210" s="10" t="s">
        <v>634</v>
      </c>
      <c r="N210" s="10" t="s">
        <v>620</v>
      </c>
      <c r="O210" s="10" t="s">
        <v>947</v>
      </c>
      <c r="P210" s="10" t="s">
        <v>622</v>
      </c>
      <c r="Q210" s="10" t="s">
        <v>623</v>
      </c>
      <c r="R210" s="13" t="b">
        <v>0</v>
      </c>
      <c r="S210" s="11">
        <v>70</v>
      </c>
      <c r="T210" s="11">
        <v>100</v>
      </c>
      <c r="U210" s="11">
        <v>70</v>
      </c>
      <c r="V210" s="11">
        <v>70</v>
      </c>
      <c r="W210" s="11">
        <v>100</v>
      </c>
      <c r="X210" s="11">
        <v>100</v>
      </c>
      <c r="Y210" s="11">
        <v>0.2</v>
      </c>
      <c r="Z210" s="11">
        <v>0.7</v>
      </c>
      <c r="AA210" s="11">
        <v>10</v>
      </c>
      <c r="AB210" s="11">
        <v>1240</v>
      </c>
      <c r="AC210" s="10" t="s">
        <v>713</v>
      </c>
      <c r="AD210" s="10" t="s">
        <v>141</v>
      </c>
      <c r="AE210" s="11">
        <v>50</v>
      </c>
      <c r="AF210" s="11">
        <v>100</v>
      </c>
      <c r="AG210" s="11">
        <v>700</v>
      </c>
      <c r="AH210" s="11">
        <v>900</v>
      </c>
      <c r="AI210" s="11">
        <v>400</v>
      </c>
      <c r="AJ210" s="13" t="b">
        <v>1</v>
      </c>
      <c r="AK210" s="13" t="b">
        <v>0</v>
      </c>
      <c r="AL210" s="10" t="s">
        <v>1124</v>
      </c>
      <c r="AM210" s="13" t="b">
        <v>0</v>
      </c>
      <c r="AN210" s="13" t="b">
        <v>0</v>
      </c>
      <c r="AO210" s="11">
        <v>100</v>
      </c>
      <c r="AP210" s="11">
        <v>1</v>
      </c>
      <c r="AQ210" s="11">
        <v>1</v>
      </c>
      <c r="AR210" s="11">
        <v>25</v>
      </c>
      <c r="AS210" s="11">
        <v>90</v>
      </c>
      <c r="AT210" s="11">
        <v>1</v>
      </c>
      <c r="AU210" s="13" t="b">
        <v>0</v>
      </c>
      <c r="AV210" s="13" t="b">
        <v>0</v>
      </c>
      <c r="AW210" s="11">
        <v>9</v>
      </c>
      <c r="AX210" s="13" t="b">
        <v>0</v>
      </c>
      <c r="AY210" s="13" t="b">
        <v>1</v>
      </c>
      <c r="AZ210" s="11">
        <v>100</v>
      </c>
      <c r="BA210" s="11">
        <v>50</v>
      </c>
      <c r="BB210" s="11">
        <v>1270</v>
      </c>
      <c r="BC210" s="11">
        <v>1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0" t="s">
        <v>141</v>
      </c>
      <c r="BQ210" s="10" t="s">
        <v>141</v>
      </c>
      <c r="BR210" s="10" t="s">
        <v>141</v>
      </c>
      <c r="BS210" s="10" t="s">
        <v>141</v>
      </c>
      <c r="BT210" s="11">
        <v>283</v>
      </c>
      <c r="BU210" s="13" t="b">
        <v>0</v>
      </c>
      <c r="BV210" s="1" t="e">
        <f t="shared" ca="1" si="1"/>
        <v>#NAME?</v>
      </c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 t="s">
        <v>950</v>
      </c>
      <c r="CV210" s="1" t="s">
        <v>727</v>
      </c>
      <c r="CW210" s="1" t="s">
        <v>728</v>
      </c>
      <c r="CX210" s="1" t="s">
        <v>729</v>
      </c>
      <c r="CY210" s="1" t="s">
        <v>730</v>
      </c>
      <c r="CZ210" s="1" t="s">
        <v>731</v>
      </c>
    </row>
    <row r="211" spans="1:104" ht="12.75" x14ac:dyDescent="0.2">
      <c r="A211" s="10" t="s">
        <v>1455</v>
      </c>
      <c r="B211" s="10" t="s">
        <v>1456</v>
      </c>
      <c r="C211" s="10" t="s">
        <v>1457</v>
      </c>
      <c r="D211" s="10" t="s">
        <v>1458</v>
      </c>
      <c r="E211" s="10" t="s">
        <v>1459</v>
      </c>
      <c r="F211" s="13" t="b">
        <v>1</v>
      </c>
      <c r="G211" s="10" t="s">
        <v>344</v>
      </c>
      <c r="H211" s="10" t="s">
        <v>1456</v>
      </c>
      <c r="I211" s="11">
        <v>-1</v>
      </c>
      <c r="J211" s="1"/>
      <c r="K211" s="10" t="s">
        <v>761</v>
      </c>
      <c r="L211" s="11">
        <v>8</v>
      </c>
      <c r="M211" s="10" t="s">
        <v>666</v>
      </c>
      <c r="N211" s="10" t="s">
        <v>620</v>
      </c>
      <c r="O211" s="10" t="s">
        <v>640</v>
      </c>
      <c r="P211" s="10" t="s">
        <v>622</v>
      </c>
      <c r="Q211" s="10" t="s">
        <v>623</v>
      </c>
      <c r="R211" s="13" t="b">
        <v>0</v>
      </c>
      <c r="S211" s="11">
        <v>120</v>
      </c>
      <c r="T211" s="11">
        <v>100</v>
      </c>
      <c r="U211" s="11">
        <v>85</v>
      </c>
      <c r="V211" s="11">
        <v>90</v>
      </c>
      <c r="W211" s="11">
        <v>100</v>
      </c>
      <c r="X211" s="11">
        <v>100</v>
      </c>
      <c r="Y211" s="11">
        <v>0.2</v>
      </c>
      <c r="Z211" s="11">
        <v>0.7</v>
      </c>
      <c r="AA211" s="11">
        <v>10</v>
      </c>
      <c r="AB211" s="11">
        <v>5800</v>
      </c>
      <c r="AC211" s="10" t="s">
        <v>713</v>
      </c>
      <c r="AD211" s="10" t="s">
        <v>141</v>
      </c>
      <c r="AE211" s="11">
        <v>80</v>
      </c>
      <c r="AF211" s="11">
        <v>80</v>
      </c>
      <c r="AG211" s="11">
        <v>500</v>
      </c>
      <c r="AH211" s="11">
        <v>800</v>
      </c>
      <c r="AI211" s="11">
        <v>290</v>
      </c>
      <c r="AJ211" s="13" t="b">
        <v>1</v>
      </c>
      <c r="AK211" s="13" t="b">
        <v>0</v>
      </c>
      <c r="AL211" s="10" t="s">
        <v>1124</v>
      </c>
      <c r="AM211" s="13" t="b">
        <v>0</v>
      </c>
      <c r="AN211" s="13" t="b">
        <v>0</v>
      </c>
      <c r="AO211" s="11">
        <v>475</v>
      </c>
      <c r="AP211" s="11">
        <v>1</v>
      </c>
      <c r="AQ211" s="11">
        <v>7</v>
      </c>
      <c r="AR211" s="11">
        <v>25</v>
      </c>
      <c r="AS211" s="11">
        <v>90</v>
      </c>
      <c r="AT211" s="11">
        <v>1</v>
      </c>
      <c r="AU211" s="13" t="b">
        <v>0</v>
      </c>
      <c r="AV211" s="13" t="b">
        <v>0</v>
      </c>
      <c r="AW211" s="11">
        <v>9</v>
      </c>
      <c r="AX211" s="13" t="b">
        <v>0</v>
      </c>
      <c r="AY211" s="13" t="b">
        <v>1</v>
      </c>
      <c r="AZ211" s="11">
        <v>100</v>
      </c>
      <c r="BA211" s="11">
        <v>90</v>
      </c>
      <c r="BB211" s="11">
        <v>470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1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0" t="s">
        <v>141</v>
      </c>
      <c r="BQ211" s="10" t="s">
        <v>141</v>
      </c>
      <c r="BR211" s="10" t="s">
        <v>141</v>
      </c>
      <c r="BS211" s="10" t="s">
        <v>141</v>
      </c>
      <c r="BT211" s="11">
        <v>284</v>
      </c>
      <c r="BU211" s="13" t="b">
        <v>0</v>
      </c>
      <c r="BV211" s="1" t="e">
        <f t="shared" ca="1" si="1"/>
        <v>#NAME?</v>
      </c>
      <c r="BW211" s="1"/>
      <c r="BX211" s="3">
        <v>22</v>
      </c>
      <c r="BY211" s="1" t="s">
        <v>1033</v>
      </c>
      <c r="BZ211" s="1" t="s">
        <v>652</v>
      </c>
      <c r="CA211" s="1"/>
      <c r="CB211" s="1"/>
      <c r="CC211" s="1"/>
      <c r="CD211" s="1"/>
      <c r="CE211" s="1"/>
      <c r="CF211" s="1"/>
      <c r="CG211" s="9" t="b">
        <v>1</v>
      </c>
      <c r="CH211" s="1" t="s">
        <v>653</v>
      </c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3">
        <v>8</v>
      </c>
      <c r="CV211" s="1" t="s">
        <v>735</v>
      </c>
      <c r="CW211" s="1" t="s">
        <v>736</v>
      </c>
      <c r="CX211" s="1" t="s">
        <v>737</v>
      </c>
      <c r="CY211" s="1" t="s">
        <v>907</v>
      </c>
      <c r="CZ211" s="1" t="s">
        <v>908</v>
      </c>
    </row>
    <row r="212" spans="1:104" ht="12.75" x14ac:dyDescent="0.2">
      <c r="A212" s="10" t="s">
        <v>1460</v>
      </c>
      <c r="B212" s="10" t="s">
        <v>1461</v>
      </c>
      <c r="C212" s="10" t="s">
        <v>1462</v>
      </c>
      <c r="D212" s="10" t="s">
        <v>1463</v>
      </c>
      <c r="E212" s="10" t="s">
        <v>1464</v>
      </c>
      <c r="F212" s="13" t="b">
        <v>1</v>
      </c>
      <c r="G212" s="10" t="s">
        <v>424</v>
      </c>
      <c r="H212" s="10" t="s">
        <v>1461</v>
      </c>
      <c r="I212" s="11">
        <v>-1</v>
      </c>
      <c r="J212" s="1"/>
      <c r="K212" s="10" t="s">
        <v>761</v>
      </c>
      <c r="L212" s="11">
        <v>9</v>
      </c>
      <c r="M212" s="10" t="s">
        <v>648</v>
      </c>
      <c r="N212" s="10" t="s">
        <v>620</v>
      </c>
      <c r="O212" s="10" t="s">
        <v>640</v>
      </c>
      <c r="P212" s="10" t="s">
        <v>622</v>
      </c>
      <c r="Q212" s="10" t="s">
        <v>623</v>
      </c>
      <c r="R212" s="13" t="b">
        <v>0</v>
      </c>
      <c r="S212" s="11">
        <v>120</v>
      </c>
      <c r="T212" s="11">
        <v>100</v>
      </c>
      <c r="U212" s="11">
        <v>85</v>
      </c>
      <c r="V212" s="11">
        <v>90</v>
      </c>
      <c r="W212" s="11">
        <v>100</v>
      </c>
      <c r="X212" s="11">
        <v>100</v>
      </c>
      <c r="Y212" s="11">
        <v>0.2</v>
      </c>
      <c r="Z212" s="11">
        <v>0.7</v>
      </c>
      <c r="AA212" s="11">
        <v>10</v>
      </c>
      <c r="AB212" s="11">
        <v>6100</v>
      </c>
      <c r="AC212" s="10" t="s">
        <v>713</v>
      </c>
      <c r="AD212" s="10" t="s">
        <v>141</v>
      </c>
      <c r="AE212" s="11">
        <v>80</v>
      </c>
      <c r="AF212" s="11">
        <v>80</v>
      </c>
      <c r="AG212" s="11">
        <v>500</v>
      </c>
      <c r="AH212" s="11">
        <v>800</v>
      </c>
      <c r="AI212" s="11">
        <v>290</v>
      </c>
      <c r="AJ212" s="13" t="b">
        <v>1</v>
      </c>
      <c r="AK212" s="13" t="b">
        <v>0</v>
      </c>
      <c r="AL212" s="10" t="s">
        <v>1124</v>
      </c>
      <c r="AM212" s="13" t="b">
        <v>0</v>
      </c>
      <c r="AN212" s="13" t="b">
        <v>0</v>
      </c>
      <c r="AO212" s="11">
        <v>475</v>
      </c>
      <c r="AP212" s="11">
        <v>1</v>
      </c>
      <c r="AQ212" s="11">
        <v>7</v>
      </c>
      <c r="AR212" s="11">
        <v>25</v>
      </c>
      <c r="AS212" s="11">
        <v>90</v>
      </c>
      <c r="AT212" s="11">
        <v>1</v>
      </c>
      <c r="AU212" s="13" t="b">
        <v>0</v>
      </c>
      <c r="AV212" s="13" t="b">
        <v>0</v>
      </c>
      <c r="AW212" s="11">
        <v>9</v>
      </c>
      <c r="AX212" s="13" t="b">
        <v>0</v>
      </c>
      <c r="AY212" s="13" t="b">
        <v>1</v>
      </c>
      <c r="AZ212" s="11">
        <v>100</v>
      </c>
      <c r="BA212" s="11">
        <v>90</v>
      </c>
      <c r="BB212" s="11">
        <v>440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1</v>
      </c>
      <c r="BI212" s="11">
        <v>0</v>
      </c>
      <c r="BJ212" s="11">
        <v>0</v>
      </c>
      <c r="BK212" s="11">
        <v>0</v>
      </c>
      <c r="BL212" s="11">
        <v>0</v>
      </c>
      <c r="BM212" s="11">
        <v>3</v>
      </c>
      <c r="BN212" s="11">
        <v>0</v>
      </c>
      <c r="BO212" s="11">
        <v>0</v>
      </c>
      <c r="BP212" s="10" t="s">
        <v>141</v>
      </c>
      <c r="BQ212" s="10" t="s">
        <v>141</v>
      </c>
      <c r="BR212" s="10" t="s">
        <v>141</v>
      </c>
      <c r="BS212" s="10" t="s">
        <v>141</v>
      </c>
      <c r="BT212" s="11">
        <v>285</v>
      </c>
      <c r="BU212" s="13" t="b">
        <v>1</v>
      </c>
      <c r="BV212" s="1" t="e">
        <f t="shared" ca="1" si="1"/>
        <v>#NAME?</v>
      </c>
      <c r="BW212" s="1"/>
      <c r="BX212" s="3">
        <v>42</v>
      </c>
      <c r="BY212" s="1" t="s">
        <v>1034</v>
      </c>
      <c r="BZ212" s="1" t="s">
        <v>652</v>
      </c>
      <c r="CA212" s="1"/>
      <c r="CB212" s="1"/>
      <c r="CC212" s="1"/>
      <c r="CD212" s="1"/>
      <c r="CE212" s="1"/>
      <c r="CF212" s="1"/>
      <c r="CG212" s="9" t="b">
        <v>1</v>
      </c>
      <c r="CH212" s="1" t="s">
        <v>653</v>
      </c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3">
        <v>8</v>
      </c>
      <c r="CV212" s="1" t="s">
        <v>735</v>
      </c>
      <c r="CW212" s="1" t="s">
        <v>736</v>
      </c>
      <c r="CX212" s="1" t="s">
        <v>737</v>
      </c>
      <c r="CY212" s="1" t="s">
        <v>907</v>
      </c>
      <c r="CZ212" s="1" t="s">
        <v>908</v>
      </c>
    </row>
    <row r="213" spans="1:104" ht="12.75" x14ac:dyDescent="0.2">
      <c r="A213" s="10" t="s">
        <v>1465</v>
      </c>
      <c r="B213" s="10" t="s">
        <v>1466</v>
      </c>
      <c r="C213" s="10" t="s">
        <v>1467</v>
      </c>
      <c r="D213" s="10" t="s">
        <v>1468</v>
      </c>
      <c r="E213" s="10" t="s">
        <v>1469</v>
      </c>
      <c r="F213" s="13" t="b">
        <v>1</v>
      </c>
      <c r="G213" s="10" t="s">
        <v>916</v>
      </c>
      <c r="H213" s="10" t="s">
        <v>1466</v>
      </c>
      <c r="I213" s="11">
        <v>-1</v>
      </c>
      <c r="J213" s="1"/>
      <c r="K213" s="10" t="s">
        <v>761</v>
      </c>
      <c r="L213" s="11">
        <v>9</v>
      </c>
      <c r="M213" s="10" t="s">
        <v>634</v>
      </c>
      <c r="N213" s="10" t="s">
        <v>620</v>
      </c>
      <c r="O213" s="10" t="s">
        <v>640</v>
      </c>
      <c r="P213" s="10" t="s">
        <v>622</v>
      </c>
      <c r="Q213" s="10" t="s">
        <v>623</v>
      </c>
      <c r="R213" s="13" t="b">
        <v>0</v>
      </c>
      <c r="S213" s="11">
        <v>100</v>
      </c>
      <c r="T213" s="11">
        <v>150</v>
      </c>
      <c r="U213" s="11">
        <v>125</v>
      </c>
      <c r="V213" s="11">
        <v>120</v>
      </c>
      <c r="W213" s="11">
        <v>50</v>
      </c>
      <c r="X213" s="11">
        <v>100</v>
      </c>
      <c r="Y213" s="11">
        <v>0.2</v>
      </c>
      <c r="Z213" s="11">
        <v>0.7</v>
      </c>
      <c r="AA213" s="11">
        <v>10</v>
      </c>
      <c r="AB213" s="11">
        <v>10520</v>
      </c>
      <c r="AC213" s="10" t="s">
        <v>1129</v>
      </c>
      <c r="AD213" s="10" t="s">
        <v>141</v>
      </c>
      <c r="AE213" s="11">
        <v>150</v>
      </c>
      <c r="AF213" s="11">
        <v>400</v>
      </c>
      <c r="AG213" s="11">
        <v>700</v>
      </c>
      <c r="AH213" s="11">
        <v>1000</v>
      </c>
      <c r="AI213" s="11">
        <v>500</v>
      </c>
      <c r="AJ213" s="13" t="b">
        <v>1</v>
      </c>
      <c r="AK213" s="13" t="b">
        <v>0</v>
      </c>
      <c r="AL213" s="10" t="s">
        <v>1124</v>
      </c>
      <c r="AM213" s="13" t="b">
        <v>0</v>
      </c>
      <c r="AN213" s="13" t="b">
        <v>0</v>
      </c>
      <c r="AO213" s="11">
        <v>600</v>
      </c>
      <c r="AP213" s="11">
        <v>1</v>
      </c>
      <c r="AQ213" s="11">
        <v>9</v>
      </c>
      <c r="AR213" s="11">
        <v>25</v>
      </c>
      <c r="AS213" s="11">
        <v>90</v>
      </c>
      <c r="AT213" s="11">
        <v>1</v>
      </c>
      <c r="AU213" s="13" t="b">
        <v>0</v>
      </c>
      <c r="AV213" s="13" t="b">
        <v>0</v>
      </c>
      <c r="AW213" s="11">
        <v>9</v>
      </c>
      <c r="AX213" s="13" t="b">
        <v>0</v>
      </c>
      <c r="AY213" s="13" t="b">
        <v>1</v>
      </c>
      <c r="AZ213" s="11">
        <v>100</v>
      </c>
      <c r="BA213" s="11">
        <v>50</v>
      </c>
      <c r="BB213" s="11">
        <v>10</v>
      </c>
      <c r="BC213" s="11">
        <v>3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4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0" t="s">
        <v>917</v>
      </c>
      <c r="BQ213" s="10" t="s">
        <v>141</v>
      </c>
      <c r="BR213" s="10" t="s">
        <v>141</v>
      </c>
      <c r="BS213" s="10" t="s">
        <v>141</v>
      </c>
      <c r="BT213" s="11">
        <v>286</v>
      </c>
      <c r="BU213" s="13" t="b">
        <v>0</v>
      </c>
      <c r="BV213" s="1" t="e">
        <f t="shared" ca="1" si="1"/>
        <v>#NAME?</v>
      </c>
      <c r="BW213" s="1"/>
      <c r="BX213" s="3">
        <v>38</v>
      </c>
      <c r="BY213" s="1" t="s">
        <v>918</v>
      </c>
      <c r="BZ213" s="1" t="s">
        <v>652</v>
      </c>
      <c r="CA213" s="1"/>
      <c r="CB213" s="1"/>
      <c r="CC213" s="1"/>
      <c r="CD213" s="1"/>
      <c r="CE213" s="1"/>
      <c r="CF213" s="1"/>
      <c r="CG213" s="9" t="b">
        <v>1</v>
      </c>
      <c r="CH213" s="1" t="s">
        <v>653</v>
      </c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 t="s">
        <v>768</v>
      </c>
      <c r="CW213" s="1" t="s">
        <v>769</v>
      </c>
      <c r="CX213" s="1" t="s">
        <v>770</v>
      </c>
      <c r="CY213" s="1" t="s">
        <v>771</v>
      </c>
      <c r="CZ213" s="1" t="s">
        <v>772</v>
      </c>
    </row>
    <row r="214" spans="1:104" ht="12.75" x14ac:dyDescent="0.2">
      <c r="A214" s="10" t="s">
        <v>1470</v>
      </c>
      <c r="B214" s="10" t="s">
        <v>1471</v>
      </c>
      <c r="C214" s="10" t="s">
        <v>1472</v>
      </c>
      <c r="D214" s="10" t="s">
        <v>1473</v>
      </c>
      <c r="E214" s="10" t="s">
        <v>1474</v>
      </c>
      <c r="F214" s="13" t="b">
        <v>1</v>
      </c>
      <c r="G214" s="10" t="s">
        <v>712</v>
      </c>
      <c r="H214" s="10" t="s">
        <v>1471</v>
      </c>
      <c r="I214" s="11">
        <v>-1</v>
      </c>
      <c r="J214" s="1"/>
      <c r="K214" s="10" t="s">
        <v>761</v>
      </c>
      <c r="L214" s="11">
        <v>5</v>
      </c>
      <c r="M214" s="10" t="s">
        <v>687</v>
      </c>
      <c r="N214" s="10" t="s">
        <v>620</v>
      </c>
      <c r="O214" s="10" t="s">
        <v>640</v>
      </c>
      <c r="P214" s="10" t="s">
        <v>622</v>
      </c>
      <c r="Q214" s="10" t="s">
        <v>623</v>
      </c>
      <c r="R214" s="13" t="b">
        <v>0</v>
      </c>
      <c r="S214" s="11">
        <v>80</v>
      </c>
      <c r="T214" s="11">
        <v>110</v>
      </c>
      <c r="U214" s="11">
        <v>105</v>
      </c>
      <c r="V214" s="11">
        <v>105</v>
      </c>
      <c r="W214" s="11">
        <v>100</v>
      </c>
      <c r="X214" s="11">
        <v>100</v>
      </c>
      <c r="Y214" s="11">
        <v>0.2</v>
      </c>
      <c r="Z214" s="11">
        <v>0.63</v>
      </c>
      <c r="AA214" s="11">
        <v>10</v>
      </c>
      <c r="AB214" s="11">
        <v>4280</v>
      </c>
      <c r="AC214" s="10" t="s">
        <v>1129</v>
      </c>
      <c r="AD214" s="10" t="s">
        <v>141</v>
      </c>
      <c r="AE214" s="11">
        <v>80</v>
      </c>
      <c r="AF214" s="11">
        <v>130</v>
      </c>
      <c r="AG214" s="11">
        <v>720</v>
      </c>
      <c r="AH214" s="11">
        <v>1200</v>
      </c>
      <c r="AI214" s="11">
        <v>425</v>
      </c>
      <c r="AJ214" s="13" t="b">
        <v>1</v>
      </c>
      <c r="AK214" s="13" t="b">
        <v>0</v>
      </c>
      <c r="AL214" s="10" t="s">
        <v>1124</v>
      </c>
      <c r="AM214" s="13" t="b">
        <v>0</v>
      </c>
      <c r="AN214" s="13" t="b">
        <v>0</v>
      </c>
      <c r="AO214" s="11">
        <v>350</v>
      </c>
      <c r="AP214" s="11">
        <v>1</v>
      </c>
      <c r="AQ214" s="11">
        <v>5</v>
      </c>
      <c r="AR214" s="11">
        <v>25</v>
      </c>
      <c r="AS214" s="11">
        <v>90</v>
      </c>
      <c r="AT214" s="11">
        <v>1</v>
      </c>
      <c r="AU214" s="13" t="b">
        <v>0</v>
      </c>
      <c r="AV214" s="13" t="b">
        <v>0</v>
      </c>
      <c r="AW214" s="11">
        <v>9</v>
      </c>
      <c r="AX214" s="13" t="b">
        <v>0</v>
      </c>
      <c r="AY214" s="13" t="b">
        <v>1</v>
      </c>
      <c r="AZ214" s="11">
        <v>100</v>
      </c>
      <c r="BA214" s="11">
        <v>50</v>
      </c>
      <c r="BB214" s="11">
        <v>680</v>
      </c>
      <c r="BC214" s="11">
        <v>0</v>
      </c>
      <c r="BD214" s="11">
        <v>0</v>
      </c>
      <c r="BE214" s="11">
        <v>0</v>
      </c>
      <c r="BF214" s="11">
        <v>2</v>
      </c>
      <c r="BG214" s="11">
        <v>0</v>
      </c>
      <c r="BH214" s="11">
        <v>0</v>
      </c>
      <c r="BI214" s="11">
        <v>1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0" t="s">
        <v>141</v>
      </c>
      <c r="BQ214" s="10" t="s">
        <v>141</v>
      </c>
      <c r="BR214" s="10" t="s">
        <v>141</v>
      </c>
      <c r="BS214" s="10" t="s">
        <v>141</v>
      </c>
      <c r="BT214" s="11">
        <v>287</v>
      </c>
      <c r="BU214" s="13" t="b">
        <v>0</v>
      </c>
      <c r="BV214" s="1" t="e">
        <f t="shared" ca="1" si="1"/>
        <v>#NAME?</v>
      </c>
      <c r="BW214" s="1"/>
      <c r="BX214" s="3">
        <v>14</v>
      </c>
      <c r="BY214" s="1" t="s">
        <v>714</v>
      </c>
      <c r="BZ214" s="1" t="s">
        <v>652</v>
      </c>
      <c r="CA214" s="1"/>
      <c r="CB214" s="1"/>
      <c r="CC214" s="1"/>
      <c r="CD214" s="1"/>
      <c r="CE214" s="1"/>
      <c r="CF214" s="1"/>
      <c r="CG214" s="9" t="b">
        <v>1</v>
      </c>
      <c r="CH214" s="1" t="s">
        <v>653</v>
      </c>
      <c r="CI214" s="1" t="s">
        <v>627</v>
      </c>
      <c r="CJ214" s="1" t="s">
        <v>715</v>
      </c>
      <c r="CK214" s="1" t="s">
        <v>715</v>
      </c>
      <c r="CL214" s="1" t="s">
        <v>715</v>
      </c>
      <c r="CM214" s="1" t="s">
        <v>715</v>
      </c>
      <c r="CN214" s="1" t="s">
        <v>715</v>
      </c>
      <c r="CO214" s="1"/>
      <c r="CP214" s="1"/>
      <c r="CQ214" s="1"/>
      <c r="CR214" s="1"/>
      <c r="CS214" s="1"/>
      <c r="CT214" s="1"/>
      <c r="CU214" s="1"/>
      <c r="CV214" s="1" t="s">
        <v>716</v>
      </c>
      <c r="CW214" s="1" t="s">
        <v>717</v>
      </c>
      <c r="CX214" s="1" t="s">
        <v>718</v>
      </c>
      <c r="CY214" s="1" t="s">
        <v>719</v>
      </c>
      <c r="CZ214" s="1" t="s">
        <v>720</v>
      </c>
    </row>
    <row r="215" spans="1:104" ht="12.75" x14ac:dyDescent="0.2">
      <c r="A215" s="10" t="s">
        <v>1475</v>
      </c>
      <c r="B215" s="10" t="s">
        <v>1476</v>
      </c>
      <c r="C215" s="10" t="s">
        <v>1477</v>
      </c>
      <c r="D215" s="10" t="s">
        <v>1478</v>
      </c>
      <c r="E215" s="10" t="s">
        <v>1479</v>
      </c>
      <c r="F215" s="13" t="b">
        <v>1</v>
      </c>
      <c r="G215" s="10" t="s">
        <v>721</v>
      </c>
      <c r="H215" s="10" t="s">
        <v>1476</v>
      </c>
      <c r="I215" s="11">
        <v>-1</v>
      </c>
      <c r="J215" s="1"/>
      <c r="K215" s="10" t="s">
        <v>650</v>
      </c>
      <c r="L215" s="11">
        <v>1</v>
      </c>
      <c r="M215" s="10" t="s">
        <v>634</v>
      </c>
      <c r="N215" s="10" t="s">
        <v>620</v>
      </c>
      <c r="O215" s="10" t="s">
        <v>640</v>
      </c>
      <c r="P215" s="10" t="s">
        <v>622</v>
      </c>
      <c r="Q215" s="10" t="s">
        <v>623</v>
      </c>
      <c r="R215" s="13" t="b">
        <v>0</v>
      </c>
      <c r="S215" s="11">
        <v>65</v>
      </c>
      <c r="T215" s="11">
        <v>70</v>
      </c>
      <c r="U215" s="11">
        <v>75</v>
      </c>
      <c r="V215" s="11">
        <v>70</v>
      </c>
      <c r="W215" s="11">
        <v>100</v>
      </c>
      <c r="X215" s="11">
        <v>100</v>
      </c>
      <c r="Y215" s="11">
        <v>0.4</v>
      </c>
      <c r="Z215" s="11">
        <v>0.77</v>
      </c>
      <c r="AA215" s="11">
        <v>10</v>
      </c>
      <c r="AB215" s="11">
        <v>2560</v>
      </c>
      <c r="AC215" s="10" t="s">
        <v>713</v>
      </c>
      <c r="AD215" s="10" t="s">
        <v>141</v>
      </c>
      <c r="AE215" s="11">
        <v>40</v>
      </c>
      <c r="AF215" s="11">
        <v>80</v>
      </c>
      <c r="AG215" s="11">
        <v>400</v>
      </c>
      <c r="AH215" s="11">
        <v>550</v>
      </c>
      <c r="AI215" s="11">
        <v>240</v>
      </c>
      <c r="AJ215" s="13" t="b">
        <v>1</v>
      </c>
      <c r="AK215" s="13" t="b">
        <v>0</v>
      </c>
      <c r="AL215" s="10" t="s">
        <v>1124</v>
      </c>
      <c r="AM215" s="13" t="b">
        <v>0</v>
      </c>
      <c r="AN215" s="13" t="b">
        <v>0</v>
      </c>
      <c r="AO215" s="11">
        <v>150</v>
      </c>
      <c r="AP215" s="11">
        <v>1</v>
      </c>
      <c r="AQ215" s="11">
        <v>2</v>
      </c>
      <c r="AR215" s="11">
        <v>25</v>
      </c>
      <c r="AS215" s="11">
        <v>90</v>
      </c>
      <c r="AT215" s="11">
        <v>1</v>
      </c>
      <c r="AU215" s="13" t="b">
        <v>0</v>
      </c>
      <c r="AV215" s="13" t="b">
        <v>0</v>
      </c>
      <c r="AW215" s="11">
        <v>9</v>
      </c>
      <c r="AX215" s="13" t="b">
        <v>0</v>
      </c>
      <c r="AY215" s="13" t="b">
        <v>1</v>
      </c>
      <c r="AZ215" s="11">
        <v>100</v>
      </c>
      <c r="BA215" s="11">
        <v>50</v>
      </c>
      <c r="BB215" s="11">
        <v>1400</v>
      </c>
      <c r="BC215" s="11">
        <v>1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0" t="s">
        <v>141</v>
      </c>
      <c r="BQ215" s="10" t="s">
        <v>141</v>
      </c>
      <c r="BR215" s="10" t="s">
        <v>141</v>
      </c>
      <c r="BS215" s="10" t="s">
        <v>141</v>
      </c>
      <c r="BT215" s="11">
        <v>288</v>
      </c>
      <c r="BU215" s="13" t="b">
        <v>0</v>
      </c>
      <c r="BV215" s="1" t="e">
        <f t="shared" ca="1" si="1"/>
        <v>#NAME?</v>
      </c>
      <c r="BW215" s="1"/>
      <c r="BX215" s="3">
        <v>6</v>
      </c>
      <c r="BY215" s="1" t="s">
        <v>722</v>
      </c>
      <c r="BZ215" s="1" t="s">
        <v>723</v>
      </c>
      <c r="CA215" s="1" t="s">
        <v>724</v>
      </c>
      <c r="CB215" s="3">
        <v>10</v>
      </c>
      <c r="CC215" s="3">
        <v>11</v>
      </c>
      <c r="CD215" s="3">
        <v>13</v>
      </c>
      <c r="CE215" s="3">
        <v>16</v>
      </c>
      <c r="CF215" s="3">
        <v>20</v>
      </c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</row>
    <row r="216" spans="1:104" ht="12.75" x14ac:dyDescent="0.2">
      <c r="A216" s="10" t="s">
        <v>1480</v>
      </c>
      <c r="B216" s="10" t="s">
        <v>1481</v>
      </c>
      <c r="C216" s="10" t="s">
        <v>1482</v>
      </c>
      <c r="D216" s="10" t="s">
        <v>1483</v>
      </c>
      <c r="E216" s="10" t="s">
        <v>1484</v>
      </c>
      <c r="F216" s="13" t="b">
        <v>1</v>
      </c>
      <c r="G216" s="10" t="s">
        <v>351</v>
      </c>
      <c r="H216" s="10" t="s">
        <v>1481</v>
      </c>
      <c r="I216" s="11">
        <v>-1</v>
      </c>
      <c r="J216" s="1"/>
      <c r="K216" s="10" t="s">
        <v>650</v>
      </c>
      <c r="L216" s="11">
        <v>1</v>
      </c>
      <c r="M216" s="10" t="s">
        <v>634</v>
      </c>
      <c r="N216" s="10" t="s">
        <v>620</v>
      </c>
      <c r="O216" s="10" t="s">
        <v>621</v>
      </c>
      <c r="P216" s="10" t="s">
        <v>622</v>
      </c>
      <c r="Q216" s="10" t="s">
        <v>623</v>
      </c>
      <c r="R216" s="13" t="b">
        <v>0</v>
      </c>
      <c r="S216" s="11">
        <v>60</v>
      </c>
      <c r="T216" s="11">
        <v>100</v>
      </c>
      <c r="U216" s="11">
        <v>70</v>
      </c>
      <c r="V216" s="11">
        <v>80</v>
      </c>
      <c r="W216" s="11">
        <v>100</v>
      </c>
      <c r="X216" s="11">
        <v>100</v>
      </c>
      <c r="Y216" s="11">
        <v>0.2</v>
      </c>
      <c r="Z216" s="11">
        <v>0.77</v>
      </c>
      <c r="AA216" s="11">
        <v>10</v>
      </c>
      <c r="AB216" s="11">
        <v>2500</v>
      </c>
      <c r="AC216" s="10" t="s">
        <v>713</v>
      </c>
      <c r="AD216" s="10" t="s">
        <v>141</v>
      </c>
      <c r="AE216" s="11">
        <v>65</v>
      </c>
      <c r="AF216" s="11">
        <v>98</v>
      </c>
      <c r="AG216" s="11">
        <v>250</v>
      </c>
      <c r="AH216" s="11">
        <v>375</v>
      </c>
      <c r="AI216" s="11">
        <v>140</v>
      </c>
      <c r="AJ216" s="13" t="b">
        <v>1</v>
      </c>
      <c r="AK216" s="13" t="b">
        <v>0</v>
      </c>
      <c r="AL216" s="10" t="s">
        <v>1124</v>
      </c>
      <c r="AM216" s="13" t="b">
        <v>0</v>
      </c>
      <c r="AN216" s="13" t="b">
        <v>0</v>
      </c>
      <c r="AO216" s="11">
        <v>150</v>
      </c>
      <c r="AP216" s="11">
        <v>1</v>
      </c>
      <c r="AQ216" s="11">
        <v>2</v>
      </c>
      <c r="AR216" s="11">
        <v>25</v>
      </c>
      <c r="AS216" s="11">
        <v>90</v>
      </c>
      <c r="AT216" s="11">
        <v>1</v>
      </c>
      <c r="AU216" s="13" t="b">
        <v>0</v>
      </c>
      <c r="AV216" s="13" t="b">
        <v>0</v>
      </c>
      <c r="AW216" s="11">
        <v>9</v>
      </c>
      <c r="AX216" s="13" t="b">
        <v>0</v>
      </c>
      <c r="AY216" s="13" t="b">
        <v>1</v>
      </c>
      <c r="AZ216" s="11">
        <v>100</v>
      </c>
      <c r="BA216" s="11">
        <v>50</v>
      </c>
      <c r="BB216" s="11">
        <v>1405</v>
      </c>
      <c r="BC216" s="11">
        <v>1</v>
      </c>
      <c r="BD216" s="11">
        <v>0</v>
      </c>
      <c r="BE216" s="11">
        <v>0</v>
      </c>
      <c r="BF216" s="11">
        <v>0</v>
      </c>
      <c r="BG216" s="11">
        <v>1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1</v>
      </c>
      <c r="BO216" s="11">
        <v>1</v>
      </c>
      <c r="BP216" s="10" t="s">
        <v>141</v>
      </c>
      <c r="BQ216" s="10" t="s">
        <v>141</v>
      </c>
      <c r="BR216" s="10" t="s">
        <v>141</v>
      </c>
      <c r="BS216" s="10" t="s">
        <v>141</v>
      </c>
      <c r="BT216" s="11">
        <v>289</v>
      </c>
      <c r="BU216" s="13" t="b">
        <v>0</v>
      </c>
      <c r="BV216" s="1" t="e">
        <f t="shared" ca="1" si="1"/>
        <v>#NAME?</v>
      </c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 t="s">
        <v>1115</v>
      </c>
      <c r="CW216" s="1" t="s">
        <v>1116</v>
      </c>
      <c r="CX216" s="1" t="s">
        <v>1117</v>
      </c>
      <c r="CY216" s="1" t="s">
        <v>1118</v>
      </c>
      <c r="CZ216" s="1" t="s">
        <v>1119</v>
      </c>
    </row>
    <row r="217" spans="1:104" ht="12.75" x14ac:dyDescent="0.2">
      <c r="A217" s="10" t="s">
        <v>1485</v>
      </c>
      <c r="B217" s="10" t="s">
        <v>1486</v>
      </c>
      <c r="C217" s="10" t="s">
        <v>1487</v>
      </c>
      <c r="D217" s="10" t="s">
        <v>1488</v>
      </c>
      <c r="E217" s="10" t="s">
        <v>1489</v>
      </c>
      <c r="F217" s="13" t="b">
        <v>1</v>
      </c>
      <c r="G217" s="10" t="s">
        <v>362</v>
      </c>
      <c r="H217" s="10" t="s">
        <v>1486</v>
      </c>
      <c r="I217" s="11">
        <v>-1</v>
      </c>
      <c r="J217" s="1"/>
      <c r="K217" s="10" t="s">
        <v>761</v>
      </c>
      <c r="L217" s="11">
        <v>4</v>
      </c>
      <c r="M217" s="10" t="s">
        <v>619</v>
      </c>
      <c r="N217" s="10" t="s">
        <v>620</v>
      </c>
      <c r="O217" s="10" t="s">
        <v>763</v>
      </c>
      <c r="P217" s="10" t="s">
        <v>622</v>
      </c>
      <c r="Q217" s="10" t="s">
        <v>623</v>
      </c>
      <c r="R217" s="13" t="b">
        <v>0</v>
      </c>
      <c r="S217" s="11">
        <v>100</v>
      </c>
      <c r="T217" s="11">
        <v>100</v>
      </c>
      <c r="U217" s="11">
        <v>70</v>
      </c>
      <c r="V217" s="11">
        <v>95</v>
      </c>
      <c r="W217" s="11">
        <v>100</v>
      </c>
      <c r="X217" s="11">
        <v>100</v>
      </c>
      <c r="Y217" s="11">
        <v>0.4</v>
      </c>
      <c r="Z217" s="11">
        <v>0.7</v>
      </c>
      <c r="AA217" s="11">
        <v>10</v>
      </c>
      <c r="AB217" s="11">
        <v>4690</v>
      </c>
      <c r="AC217" s="10" t="s">
        <v>713</v>
      </c>
      <c r="AD217" s="10" t="s">
        <v>141</v>
      </c>
      <c r="AE217" s="11">
        <v>100</v>
      </c>
      <c r="AF217" s="11">
        <v>150</v>
      </c>
      <c r="AG217" s="11">
        <v>450</v>
      </c>
      <c r="AH217" s="11">
        <v>600</v>
      </c>
      <c r="AI217" s="11">
        <v>300</v>
      </c>
      <c r="AJ217" s="13" t="b">
        <v>1</v>
      </c>
      <c r="AK217" s="13" t="b">
        <v>0</v>
      </c>
      <c r="AL217" s="10" t="s">
        <v>1124</v>
      </c>
      <c r="AM217" s="13" t="b">
        <v>0</v>
      </c>
      <c r="AN217" s="13" t="b">
        <v>0</v>
      </c>
      <c r="AO217" s="11">
        <v>300</v>
      </c>
      <c r="AP217" s="11">
        <v>1</v>
      </c>
      <c r="AQ217" s="11">
        <v>4</v>
      </c>
      <c r="AR217" s="11">
        <v>25</v>
      </c>
      <c r="AS217" s="11">
        <v>90</v>
      </c>
      <c r="AT217" s="11">
        <v>1</v>
      </c>
      <c r="AU217" s="13" t="b">
        <v>0</v>
      </c>
      <c r="AV217" s="13" t="b">
        <v>0</v>
      </c>
      <c r="AW217" s="11">
        <v>9</v>
      </c>
      <c r="AX217" s="13" t="b">
        <v>0</v>
      </c>
      <c r="AY217" s="13" t="b">
        <v>1</v>
      </c>
      <c r="AZ217" s="11">
        <v>100</v>
      </c>
      <c r="BA217" s="11">
        <v>50</v>
      </c>
      <c r="BB217" s="11">
        <v>895</v>
      </c>
      <c r="BC217" s="11">
        <v>0</v>
      </c>
      <c r="BD217" s="11">
        <v>1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2</v>
      </c>
      <c r="BK217" s="11">
        <v>1</v>
      </c>
      <c r="BL217" s="11">
        <v>0</v>
      </c>
      <c r="BM217" s="11">
        <v>0</v>
      </c>
      <c r="BN217" s="11">
        <v>1</v>
      </c>
      <c r="BO217" s="11">
        <v>0</v>
      </c>
      <c r="BP217" s="10" t="s">
        <v>141</v>
      </c>
      <c r="BQ217" s="10" t="s">
        <v>141</v>
      </c>
      <c r="BR217" s="10" t="s">
        <v>141</v>
      </c>
      <c r="BS217" s="10" t="s">
        <v>141</v>
      </c>
      <c r="BT217" s="11">
        <v>290</v>
      </c>
      <c r="BU217" s="13" t="b">
        <v>0</v>
      </c>
      <c r="BV217" s="1" t="e">
        <f t="shared" ca="1" si="1"/>
        <v>#NAME?</v>
      </c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 t="s">
        <v>1114</v>
      </c>
      <c r="CV217" s="1" t="s">
        <v>727</v>
      </c>
      <c r="CW217" s="1" t="s">
        <v>728</v>
      </c>
      <c r="CX217" s="1" t="s">
        <v>729</v>
      </c>
      <c r="CY217" s="1" t="s">
        <v>730</v>
      </c>
      <c r="CZ217" s="1" t="s">
        <v>731</v>
      </c>
    </row>
    <row r="218" spans="1:104" ht="12.75" x14ac:dyDescent="0.2">
      <c r="A218" s="10" t="s">
        <v>1490</v>
      </c>
      <c r="B218" s="10" t="s">
        <v>1491</v>
      </c>
      <c r="C218" s="10" t="s">
        <v>1492</v>
      </c>
      <c r="D218" s="10" t="s">
        <v>1493</v>
      </c>
      <c r="E218" s="10" t="s">
        <v>1494</v>
      </c>
      <c r="F218" s="13" t="b">
        <v>1</v>
      </c>
      <c r="G218" s="10" t="s">
        <v>309</v>
      </c>
      <c r="H218" s="10" t="s">
        <v>1491</v>
      </c>
      <c r="I218" s="11">
        <v>-1</v>
      </c>
      <c r="J218" s="1"/>
      <c r="K218" s="10" t="s">
        <v>761</v>
      </c>
      <c r="L218" s="11">
        <v>8</v>
      </c>
      <c r="M218" s="10" t="s">
        <v>762</v>
      </c>
      <c r="N218" s="10" t="s">
        <v>691</v>
      </c>
      <c r="O218" s="10" t="s">
        <v>846</v>
      </c>
      <c r="P218" s="10" t="s">
        <v>622</v>
      </c>
      <c r="Q218" s="10" t="s">
        <v>623</v>
      </c>
      <c r="R218" s="13" t="b">
        <v>0</v>
      </c>
      <c r="S218" s="11">
        <v>110</v>
      </c>
      <c r="T218" s="11">
        <v>110</v>
      </c>
      <c r="U218" s="11">
        <v>100</v>
      </c>
      <c r="V218" s="11">
        <v>70</v>
      </c>
      <c r="W218" s="11">
        <v>100</v>
      </c>
      <c r="X218" s="11">
        <v>100</v>
      </c>
      <c r="Y218" s="11">
        <v>0.2</v>
      </c>
      <c r="Z218" s="11">
        <v>0.7</v>
      </c>
      <c r="AA218" s="11">
        <v>10</v>
      </c>
      <c r="AB218" s="11">
        <v>10240</v>
      </c>
      <c r="AC218" s="10" t="s">
        <v>1129</v>
      </c>
      <c r="AD218" s="10" t="s">
        <v>141</v>
      </c>
      <c r="AE218" s="11">
        <v>40</v>
      </c>
      <c r="AF218" s="11">
        <v>60</v>
      </c>
      <c r="AG218" s="11">
        <v>650</v>
      </c>
      <c r="AH218" s="11">
        <v>900</v>
      </c>
      <c r="AI218" s="11">
        <v>150</v>
      </c>
      <c r="AJ218" s="13" t="b">
        <v>1</v>
      </c>
      <c r="AK218" s="13" t="b">
        <v>0</v>
      </c>
      <c r="AL218" s="10" t="s">
        <v>1124</v>
      </c>
      <c r="AM218" s="13" t="b">
        <v>0</v>
      </c>
      <c r="AN218" s="13" t="b">
        <v>0</v>
      </c>
      <c r="AO218" s="11">
        <v>475</v>
      </c>
      <c r="AP218" s="11">
        <v>1</v>
      </c>
      <c r="AQ218" s="11">
        <v>7</v>
      </c>
      <c r="AR218" s="11">
        <v>25</v>
      </c>
      <c r="AS218" s="11">
        <v>90</v>
      </c>
      <c r="AT218" s="11">
        <v>1</v>
      </c>
      <c r="AU218" s="13" t="b">
        <v>0</v>
      </c>
      <c r="AV218" s="13" t="b">
        <v>0</v>
      </c>
      <c r="AW218" s="11">
        <v>9</v>
      </c>
      <c r="AX218" s="13" t="b">
        <v>1</v>
      </c>
      <c r="AY218" s="13" t="b">
        <v>1</v>
      </c>
      <c r="AZ218" s="11">
        <v>100</v>
      </c>
      <c r="BA218" s="11">
        <v>50</v>
      </c>
      <c r="BB218" s="11">
        <v>280</v>
      </c>
      <c r="BC218" s="11">
        <v>0</v>
      </c>
      <c r="BD218" s="11">
        <v>2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1</v>
      </c>
      <c r="BO218" s="11">
        <v>0</v>
      </c>
      <c r="BP218" s="10" t="s">
        <v>847</v>
      </c>
      <c r="BQ218" s="10" t="s">
        <v>141</v>
      </c>
      <c r="BR218" s="10" t="s">
        <v>141</v>
      </c>
      <c r="BS218" s="10" t="s">
        <v>141</v>
      </c>
      <c r="BT218" s="11">
        <v>291</v>
      </c>
      <c r="BU218" s="13" t="b">
        <v>0</v>
      </c>
      <c r="BV218" s="1" t="e">
        <f t="shared" ca="1" si="1"/>
        <v>#NAME?</v>
      </c>
      <c r="BW218" s="1"/>
      <c r="BX218" s="3">
        <v>44</v>
      </c>
      <c r="BY218" s="1" t="s">
        <v>848</v>
      </c>
      <c r="BZ218" s="1" t="s">
        <v>652</v>
      </c>
      <c r="CA218" s="1" t="s">
        <v>849</v>
      </c>
      <c r="CB218" s="3">
        <v>10</v>
      </c>
      <c r="CC218" s="3">
        <v>11</v>
      </c>
      <c r="CD218" s="3">
        <v>13</v>
      </c>
      <c r="CE218" s="3">
        <v>16</v>
      </c>
      <c r="CF218" s="3">
        <v>20</v>
      </c>
      <c r="CG218" s="9" t="b">
        <v>1</v>
      </c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</row>
    <row r="219" spans="1:104" ht="12.75" x14ac:dyDescent="0.2">
      <c r="A219" s="10" t="s">
        <v>1495</v>
      </c>
      <c r="B219" s="10" t="s">
        <v>1496</v>
      </c>
      <c r="C219" s="10" t="s">
        <v>1497</v>
      </c>
      <c r="D219" s="10" t="s">
        <v>1498</v>
      </c>
      <c r="E219" s="10" t="s">
        <v>1499</v>
      </c>
      <c r="F219" s="13" t="b">
        <v>1</v>
      </c>
      <c r="G219" s="10" t="s">
        <v>400</v>
      </c>
      <c r="H219" s="10" t="s">
        <v>1496</v>
      </c>
      <c r="I219" s="11">
        <v>-1</v>
      </c>
      <c r="J219" s="1"/>
      <c r="K219" s="10" t="s">
        <v>761</v>
      </c>
      <c r="L219" s="11">
        <v>9</v>
      </c>
      <c r="M219" s="10" t="s">
        <v>762</v>
      </c>
      <c r="N219" s="10" t="s">
        <v>687</v>
      </c>
      <c r="O219" s="10" t="s">
        <v>846</v>
      </c>
      <c r="P219" s="10" t="s">
        <v>622</v>
      </c>
      <c r="Q219" s="10" t="s">
        <v>623</v>
      </c>
      <c r="R219" s="13" t="b">
        <v>0</v>
      </c>
      <c r="S219" s="11">
        <v>110</v>
      </c>
      <c r="T219" s="11">
        <v>110</v>
      </c>
      <c r="U219" s="11">
        <v>110</v>
      </c>
      <c r="V219" s="11">
        <v>75</v>
      </c>
      <c r="W219" s="11">
        <v>100</v>
      </c>
      <c r="X219" s="11">
        <v>100</v>
      </c>
      <c r="Y219" s="11">
        <v>0.2</v>
      </c>
      <c r="Z219" s="11">
        <v>0.7</v>
      </c>
      <c r="AA219" s="11">
        <v>10</v>
      </c>
      <c r="AB219" s="11">
        <v>10380</v>
      </c>
      <c r="AC219" s="10" t="s">
        <v>1129</v>
      </c>
      <c r="AD219" s="10" t="s">
        <v>141</v>
      </c>
      <c r="AE219" s="11">
        <v>40</v>
      </c>
      <c r="AF219" s="11">
        <v>60</v>
      </c>
      <c r="AG219" s="11">
        <v>650</v>
      </c>
      <c r="AH219" s="11">
        <v>900</v>
      </c>
      <c r="AI219" s="11">
        <v>150</v>
      </c>
      <c r="AJ219" s="13" t="b">
        <v>1</v>
      </c>
      <c r="AK219" s="13" t="b">
        <v>0</v>
      </c>
      <c r="AL219" s="10" t="s">
        <v>1124</v>
      </c>
      <c r="AM219" s="13" t="b">
        <v>0</v>
      </c>
      <c r="AN219" s="13" t="b">
        <v>0</v>
      </c>
      <c r="AO219" s="11">
        <v>475</v>
      </c>
      <c r="AP219" s="11">
        <v>1</v>
      </c>
      <c r="AQ219" s="11">
        <v>7</v>
      </c>
      <c r="AR219" s="11">
        <v>25</v>
      </c>
      <c r="AS219" s="11">
        <v>90</v>
      </c>
      <c r="AT219" s="11">
        <v>1</v>
      </c>
      <c r="AU219" s="13" t="b">
        <v>0</v>
      </c>
      <c r="AV219" s="13" t="b">
        <v>0</v>
      </c>
      <c r="AW219" s="11">
        <v>9</v>
      </c>
      <c r="AX219" s="13" t="b">
        <v>1</v>
      </c>
      <c r="AY219" s="13" t="b">
        <v>1</v>
      </c>
      <c r="AZ219" s="11">
        <v>100</v>
      </c>
      <c r="BA219" s="11">
        <v>50</v>
      </c>
      <c r="BB219" s="11">
        <v>270</v>
      </c>
      <c r="BC219" s="11">
        <v>0</v>
      </c>
      <c r="BD219" s="11">
        <v>0</v>
      </c>
      <c r="BE219" s="11">
        <v>0</v>
      </c>
      <c r="BF219" s="11">
        <v>3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1</v>
      </c>
      <c r="BO219" s="11">
        <v>0</v>
      </c>
      <c r="BP219" s="10" t="s">
        <v>141</v>
      </c>
      <c r="BQ219" s="10" t="s">
        <v>141</v>
      </c>
      <c r="BR219" s="10" t="s">
        <v>141</v>
      </c>
      <c r="BS219" s="10" t="s">
        <v>141</v>
      </c>
      <c r="BT219" s="11">
        <v>292</v>
      </c>
      <c r="BU219" s="13" t="b">
        <v>1</v>
      </c>
      <c r="BV219" s="1" t="e">
        <f t="shared" ca="1" si="1"/>
        <v>#NAME?</v>
      </c>
      <c r="BW219" s="1"/>
      <c r="BX219" s="3">
        <v>46</v>
      </c>
      <c r="BY219" s="1" t="s">
        <v>850</v>
      </c>
      <c r="BZ219" s="1" t="s">
        <v>652</v>
      </c>
      <c r="CA219" s="1" t="s">
        <v>849</v>
      </c>
      <c r="CB219" s="3">
        <v>10</v>
      </c>
      <c r="CC219" s="3">
        <v>11</v>
      </c>
      <c r="CD219" s="3">
        <v>13</v>
      </c>
      <c r="CE219" s="3">
        <v>16</v>
      </c>
      <c r="CF219" s="3">
        <v>20</v>
      </c>
      <c r="CG219" s="9" t="b">
        <v>1</v>
      </c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</row>
    <row r="220" spans="1:104" ht="12.75" x14ac:dyDescent="0.2">
      <c r="A220" s="10" t="s">
        <v>1500</v>
      </c>
      <c r="B220" s="10" t="s">
        <v>1501</v>
      </c>
      <c r="C220" s="10" t="s">
        <v>1502</v>
      </c>
      <c r="D220" s="10" t="s">
        <v>1503</v>
      </c>
      <c r="E220" s="10" t="s">
        <v>1504</v>
      </c>
      <c r="F220" s="13" t="b">
        <v>1</v>
      </c>
      <c r="G220" s="10" t="s">
        <v>347</v>
      </c>
      <c r="H220" s="10" t="s">
        <v>1501</v>
      </c>
      <c r="I220" s="11">
        <v>-1</v>
      </c>
      <c r="J220" s="1"/>
      <c r="K220" s="10" t="s">
        <v>761</v>
      </c>
      <c r="L220" s="11">
        <v>9</v>
      </c>
      <c r="M220" s="10" t="s">
        <v>660</v>
      </c>
      <c r="N220" s="10" t="s">
        <v>620</v>
      </c>
      <c r="O220" s="10" t="s">
        <v>621</v>
      </c>
      <c r="P220" s="10" t="s">
        <v>622</v>
      </c>
      <c r="Q220" s="10" t="s">
        <v>623</v>
      </c>
      <c r="R220" s="13" t="b">
        <v>0</v>
      </c>
      <c r="S220" s="11">
        <v>110</v>
      </c>
      <c r="T220" s="11">
        <v>100</v>
      </c>
      <c r="U220" s="11">
        <v>110</v>
      </c>
      <c r="V220" s="11">
        <v>105</v>
      </c>
      <c r="W220" s="11">
        <v>100</v>
      </c>
      <c r="X220" s="11">
        <v>100</v>
      </c>
      <c r="Y220" s="11">
        <v>0.2</v>
      </c>
      <c r="Z220" s="11">
        <v>0.7</v>
      </c>
      <c r="AA220" s="11">
        <v>10</v>
      </c>
      <c r="AB220" s="11">
        <v>7160</v>
      </c>
      <c r="AC220" s="10" t="s">
        <v>1129</v>
      </c>
      <c r="AD220" s="10" t="s">
        <v>141</v>
      </c>
      <c r="AE220" s="11">
        <v>60</v>
      </c>
      <c r="AF220" s="11">
        <v>100</v>
      </c>
      <c r="AG220" s="11">
        <v>450</v>
      </c>
      <c r="AH220" s="11">
        <v>550</v>
      </c>
      <c r="AI220" s="11">
        <v>275</v>
      </c>
      <c r="AJ220" s="13" t="b">
        <v>1</v>
      </c>
      <c r="AK220" s="13" t="b">
        <v>0</v>
      </c>
      <c r="AL220" s="10" t="s">
        <v>1124</v>
      </c>
      <c r="AM220" s="13" t="b">
        <v>0</v>
      </c>
      <c r="AN220" s="13" t="b">
        <v>0</v>
      </c>
      <c r="AO220" s="11">
        <v>400</v>
      </c>
      <c r="AP220" s="11">
        <v>1</v>
      </c>
      <c r="AQ220" s="11">
        <v>6</v>
      </c>
      <c r="AR220" s="11">
        <v>25</v>
      </c>
      <c r="AS220" s="11">
        <v>90</v>
      </c>
      <c r="AT220" s="11">
        <v>1</v>
      </c>
      <c r="AU220" s="13" t="b">
        <v>0</v>
      </c>
      <c r="AV220" s="13" t="b">
        <v>0</v>
      </c>
      <c r="AW220" s="11">
        <v>9</v>
      </c>
      <c r="AX220" s="13" t="b">
        <v>0</v>
      </c>
      <c r="AY220" s="13" t="b">
        <v>1</v>
      </c>
      <c r="AZ220" s="11">
        <v>100</v>
      </c>
      <c r="BA220" s="11">
        <v>30</v>
      </c>
      <c r="BB220" s="11">
        <v>250</v>
      </c>
      <c r="BC220" s="11">
        <v>0</v>
      </c>
      <c r="BD220" s="11">
        <v>0</v>
      </c>
      <c r="BE220" s="11">
        <v>4</v>
      </c>
      <c r="BF220" s="11">
        <v>0</v>
      </c>
      <c r="BG220" s="11">
        <v>3</v>
      </c>
      <c r="BH220" s="11">
        <v>2</v>
      </c>
      <c r="BI220" s="11">
        <v>0</v>
      </c>
      <c r="BJ220" s="11">
        <v>0</v>
      </c>
      <c r="BK220" s="11">
        <v>0</v>
      </c>
      <c r="BL220" s="11">
        <v>3</v>
      </c>
      <c r="BM220" s="11">
        <v>0</v>
      </c>
      <c r="BN220" s="11">
        <v>0</v>
      </c>
      <c r="BO220" s="11">
        <v>0</v>
      </c>
      <c r="BP220" s="10" t="s">
        <v>974</v>
      </c>
      <c r="BQ220" s="10" t="s">
        <v>141</v>
      </c>
      <c r="BR220" s="10" t="s">
        <v>141</v>
      </c>
      <c r="BS220" s="10" t="s">
        <v>141</v>
      </c>
      <c r="BT220" s="11">
        <v>293</v>
      </c>
      <c r="BU220" s="13" t="b">
        <v>1</v>
      </c>
      <c r="BV220" s="1" t="e">
        <f t="shared" ca="1" si="1"/>
        <v>#NAME?</v>
      </c>
      <c r="BW220" s="1"/>
      <c r="BX220" s="1"/>
      <c r="BY220" s="1"/>
      <c r="BZ220" s="1"/>
      <c r="CA220" s="1" t="s">
        <v>975</v>
      </c>
      <c r="CB220" s="3">
        <v>1000</v>
      </c>
      <c r="CC220" s="3">
        <v>1100</v>
      </c>
      <c r="CD220" s="3">
        <v>1300</v>
      </c>
      <c r="CE220" s="3">
        <v>1600</v>
      </c>
      <c r="CF220" s="3">
        <v>2000</v>
      </c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</row>
    <row r="221" spans="1:104" ht="12.75" x14ac:dyDescent="0.2">
      <c r="A221" s="10" t="s">
        <v>1505</v>
      </c>
      <c r="B221" s="10" t="s">
        <v>1506</v>
      </c>
      <c r="C221" s="10" t="s">
        <v>1507</v>
      </c>
      <c r="D221" s="10" t="s">
        <v>1508</v>
      </c>
      <c r="E221" s="10" t="s">
        <v>1509</v>
      </c>
      <c r="F221" s="13" t="b">
        <v>1</v>
      </c>
      <c r="G221" s="10" t="s">
        <v>426</v>
      </c>
      <c r="H221" s="10" t="s">
        <v>1506</v>
      </c>
      <c r="I221" s="11">
        <v>-1</v>
      </c>
      <c r="J221" s="1"/>
      <c r="K221" s="10" t="s">
        <v>761</v>
      </c>
      <c r="L221" s="11">
        <v>10</v>
      </c>
      <c r="M221" s="10" t="s">
        <v>635</v>
      </c>
      <c r="N221" s="10" t="s">
        <v>620</v>
      </c>
      <c r="O221" s="10" t="s">
        <v>621</v>
      </c>
      <c r="P221" s="10" t="s">
        <v>622</v>
      </c>
      <c r="Q221" s="10" t="s">
        <v>623</v>
      </c>
      <c r="R221" s="13" t="b">
        <v>0</v>
      </c>
      <c r="S221" s="11">
        <v>110</v>
      </c>
      <c r="T221" s="11">
        <v>100</v>
      </c>
      <c r="U221" s="11">
        <v>110</v>
      </c>
      <c r="V221" s="11">
        <v>115</v>
      </c>
      <c r="W221" s="11">
        <v>100</v>
      </c>
      <c r="X221" s="11">
        <v>100</v>
      </c>
      <c r="Y221" s="11">
        <v>0.2</v>
      </c>
      <c r="Z221" s="11">
        <v>0.7</v>
      </c>
      <c r="AA221" s="11">
        <v>10</v>
      </c>
      <c r="AB221" s="11">
        <v>7610</v>
      </c>
      <c r="AC221" s="10" t="s">
        <v>1129</v>
      </c>
      <c r="AD221" s="10" t="s">
        <v>141</v>
      </c>
      <c r="AE221" s="11">
        <v>60</v>
      </c>
      <c r="AF221" s="11">
        <v>100</v>
      </c>
      <c r="AG221" s="11">
        <v>450</v>
      </c>
      <c r="AH221" s="11">
        <v>550</v>
      </c>
      <c r="AI221" s="11">
        <v>275</v>
      </c>
      <c r="AJ221" s="13" t="b">
        <v>1</v>
      </c>
      <c r="AK221" s="13" t="b">
        <v>0</v>
      </c>
      <c r="AL221" s="10" t="s">
        <v>1124</v>
      </c>
      <c r="AM221" s="13" t="b">
        <v>0</v>
      </c>
      <c r="AN221" s="13" t="b">
        <v>0</v>
      </c>
      <c r="AO221" s="11">
        <v>400</v>
      </c>
      <c r="AP221" s="11">
        <v>1</v>
      </c>
      <c r="AQ221" s="11">
        <v>6</v>
      </c>
      <c r="AR221" s="11">
        <v>25</v>
      </c>
      <c r="AS221" s="11">
        <v>90</v>
      </c>
      <c r="AT221" s="11">
        <v>1</v>
      </c>
      <c r="AU221" s="13" t="b">
        <v>0</v>
      </c>
      <c r="AV221" s="13" t="b">
        <v>0</v>
      </c>
      <c r="AW221" s="11">
        <v>9</v>
      </c>
      <c r="AX221" s="13" t="b">
        <v>0</v>
      </c>
      <c r="AY221" s="13" t="b">
        <v>1</v>
      </c>
      <c r="AZ221" s="11">
        <v>100</v>
      </c>
      <c r="BA221" s="11">
        <v>30</v>
      </c>
      <c r="BB221" s="11">
        <v>210</v>
      </c>
      <c r="BC221" s="11">
        <v>0</v>
      </c>
      <c r="BD221" s="11">
        <v>0</v>
      </c>
      <c r="BE221" s="11">
        <v>0</v>
      </c>
      <c r="BF221" s="11">
        <v>0</v>
      </c>
      <c r="BG221" s="11">
        <v>3</v>
      </c>
      <c r="BH221" s="11">
        <v>2</v>
      </c>
      <c r="BI221" s="11">
        <v>0</v>
      </c>
      <c r="BJ221" s="11">
        <v>0</v>
      </c>
      <c r="BK221" s="11">
        <v>0</v>
      </c>
      <c r="BL221" s="11">
        <v>3</v>
      </c>
      <c r="BM221" s="11">
        <v>0</v>
      </c>
      <c r="BN221" s="11">
        <v>0</v>
      </c>
      <c r="BO221" s="11">
        <v>0</v>
      </c>
      <c r="BP221" s="10" t="s">
        <v>141</v>
      </c>
      <c r="BQ221" s="10" t="s">
        <v>141</v>
      </c>
      <c r="BR221" s="10" t="s">
        <v>141</v>
      </c>
      <c r="BS221" s="10" t="s">
        <v>141</v>
      </c>
      <c r="BT221" s="11">
        <v>294</v>
      </c>
      <c r="BU221" s="13" t="b">
        <v>1</v>
      </c>
      <c r="BV221" s="1" t="e">
        <f t="shared" ca="1" si="1"/>
        <v>#NAME?</v>
      </c>
      <c r="BW221" s="1"/>
      <c r="BX221" s="1"/>
      <c r="BY221" s="1"/>
      <c r="BZ221" s="1"/>
      <c r="CA221" s="1" t="s">
        <v>975</v>
      </c>
      <c r="CB221" s="3">
        <v>1000</v>
      </c>
      <c r="CC221" s="3">
        <v>1100</v>
      </c>
      <c r="CD221" s="3">
        <v>1300</v>
      </c>
      <c r="CE221" s="3">
        <v>1600</v>
      </c>
      <c r="CF221" s="3">
        <v>2000</v>
      </c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</row>
    <row r="222" spans="1:104" ht="12.75" x14ac:dyDescent="0.2">
      <c r="A222" s="10" t="s">
        <v>1510</v>
      </c>
      <c r="B222" s="10" t="s">
        <v>1511</v>
      </c>
      <c r="C222" s="10" t="s">
        <v>1512</v>
      </c>
      <c r="D222" s="10" t="s">
        <v>1513</v>
      </c>
      <c r="E222" s="10" t="s">
        <v>1514</v>
      </c>
      <c r="F222" s="13" t="b">
        <v>1</v>
      </c>
      <c r="G222" s="10" t="s">
        <v>725</v>
      </c>
      <c r="H222" s="10" t="s">
        <v>1511</v>
      </c>
      <c r="I222" s="11">
        <v>-1</v>
      </c>
      <c r="J222" s="1"/>
      <c r="K222" s="10" t="s">
        <v>761</v>
      </c>
      <c r="L222" s="11">
        <v>1</v>
      </c>
      <c r="M222" s="10" t="s">
        <v>660</v>
      </c>
      <c r="N222" s="10" t="s">
        <v>620</v>
      </c>
      <c r="O222" s="10" t="s">
        <v>621</v>
      </c>
      <c r="P222" s="10" t="s">
        <v>622</v>
      </c>
      <c r="Q222" s="10" t="s">
        <v>623</v>
      </c>
      <c r="R222" s="13" t="b">
        <v>0</v>
      </c>
      <c r="S222" s="11">
        <v>80</v>
      </c>
      <c r="T222" s="11">
        <v>80</v>
      </c>
      <c r="U222" s="11">
        <v>80</v>
      </c>
      <c r="V222" s="11">
        <v>80</v>
      </c>
      <c r="W222" s="11">
        <v>100</v>
      </c>
      <c r="X222" s="11">
        <v>100</v>
      </c>
      <c r="Y222" s="11">
        <v>0.2</v>
      </c>
      <c r="Z222" s="11">
        <v>0.7</v>
      </c>
      <c r="AA222" s="11">
        <v>10</v>
      </c>
      <c r="AB222" s="11">
        <v>1140</v>
      </c>
      <c r="AC222" s="10" t="s">
        <v>713</v>
      </c>
      <c r="AD222" s="10" t="s">
        <v>141</v>
      </c>
      <c r="AE222" s="11">
        <v>50</v>
      </c>
      <c r="AF222" s="11">
        <v>100</v>
      </c>
      <c r="AG222" s="11">
        <v>400</v>
      </c>
      <c r="AH222" s="11">
        <v>550</v>
      </c>
      <c r="AI222" s="11">
        <v>250</v>
      </c>
      <c r="AJ222" s="13" t="b">
        <v>1</v>
      </c>
      <c r="AK222" s="13" t="b">
        <v>0</v>
      </c>
      <c r="AL222" s="10" t="s">
        <v>1124</v>
      </c>
      <c r="AM222" s="13" t="b">
        <v>0</v>
      </c>
      <c r="AN222" s="13" t="b">
        <v>0</v>
      </c>
      <c r="AO222" s="11">
        <v>350</v>
      </c>
      <c r="AP222" s="11">
        <v>1</v>
      </c>
      <c r="AQ222" s="11">
        <v>5</v>
      </c>
      <c r="AR222" s="11">
        <v>25</v>
      </c>
      <c r="AS222" s="11">
        <v>90</v>
      </c>
      <c r="AT222" s="11">
        <v>1</v>
      </c>
      <c r="AU222" s="13" t="b">
        <v>0</v>
      </c>
      <c r="AV222" s="13" t="b">
        <v>0</v>
      </c>
      <c r="AW222" s="11">
        <v>9</v>
      </c>
      <c r="AX222" s="13" t="b">
        <v>0</v>
      </c>
      <c r="AY222" s="13" t="b">
        <v>1</v>
      </c>
      <c r="AZ222" s="11">
        <v>100</v>
      </c>
      <c r="BA222" s="11">
        <v>50</v>
      </c>
      <c r="BB222" s="11">
        <v>1320</v>
      </c>
      <c r="BC222" s="11">
        <v>0</v>
      </c>
      <c r="BD222" s="11">
        <v>0</v>
      </c>
      <c r="BE222" s="11">
        <v>1</v>
      </c>
      <c r="BF222" s="11">
        <v>0</v>
      </c>
      <c r="BG222" s="11">
        <v>1</v>
      </c>
      <c r="BH222" s="11">
        <v>1</v>
      </c>
      <c r="BI222" s="11">
        <v>0</v>
      </c>
      <c r="BJ222" s="11">
        <v>0</v>
      </c>
      <c r="BK222" s="11">
        <v>0</v>
      </c>
      <c r="BL222" s="11">
        <v>2</v>
      </c>
      <c r="BM222" s="11">
        <v>0</v>
      </c>
      <c r="BN222" s="11">
        <v>1</v>
      </c>
      <c r="BO222" s="11">
        <v>0</v>
      </c>
      <c r="BP222" s="10" t="s">
        <v>141</v>
      </c>
      <c r="BQ222" s="10" t="s">
        <v>141</v>
      </c>
      <c r="BR222" s="10" t="s">
        <v>141</v>
      </c>
      <c r="BS222" s="10" t="s">
        <v>141</v>
      </c>
      <c r="BT222" s="11">
        <v>295</v>
      </c>
      <c r="BU222" s="13" t="b">
        <v>0</v>
      </c>
      <c r="BV222" s="1" t="e">
        <f t="shared" ca="1" si="1"/>
        <v>#NAME?</v>
      </c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726</v>
      </c>
      <c r="CV222" s="1" t="s">
        <v>727</v>
      </c>
      <c r="CW222" s="1" t="s">
        <v>728</v>
      </c>
      <c r="CX222" s="1" t="s">
        <v>729</v>
      </c>
      <c r="CY222" s="1" t="s">
        <v>730</v>
      </c>
      <c r="CZ222" s="1" t="s">
        <v>731</v>
      </c>
    </row>
    <row r="223" spans="1:104" ht="12.75" x14ac:dyDescent="0.2">
      <c r="A223" s="10" t="s">
        <v>1515</v>
      </c>
      <c r="B223" s="10" t="s">
        <v>1516</v>
      </c>
      <c r="C223" s="10" t="s">
        <v>1517</v>
      </c>
      <c r="D223" s="10" t="s">
        <v>1518</v>
      </c>
      <c r="E223" s="10" t="s">
        <v>1519</v>
      </c>
      <c r="F223" s="13" t="b">
        <v>1</v>
      </c>
      <c r="G223" s="10" t="s">
        <v>350</v>
      </c>
      <c r="H223" s="10" t="s">
        <v>1516</v>
      </c>
      <c r="I223" s="11">
        <v>-1</v>
      </c>
      <c r="J223" s="1"/>
      <c r="K223" s="10" t="s">
        <v>761</v>
      </c>
      <c r="L223" s="11">
        <v>2</v>
      </c>
      <c r="M223" s="10" t="s">
        <v>635</v>
      </c>
      <c r="N223" s="10" t="s">
        <v>620</v>
      </c>
      <c r="O223" s="10" t="s">
        <v>621</v>
      </c>
      <c r="P223" s="10" t="s">
        <v>622</v>
      </c>
      <c r="Q223" s="10" t="s">
        <v>623</v>
      </c>
      <c r="R223" s="13" t="b">
        <v>0</v>
      </c>
      <c r="S223" s="11">
        <v>80</v>
      </c>
      <c r="T223" s="11">
        <v>90</v>
      </c>
      <c r="U223" s="11">
        <v>80</v>
      </c>
      <c r="V223" s="11">
        <v>50</v>
      </c>
      <c r="W223" s="11">
        <v>100</v>
      </c>
      <c r="X223" s="11">
        <v>100</v>
      </c>
      <c r="Y223" s="11">
        <v>0.4</v>
      </c>
      <c r="Z223" s="11">
        <v>0.7</v>
      </c>
      <c r="AA223" s="11">
        <v>10</v>
      </c>
      <c r="AB223" s="11">
        <v>1720</v>
      </c>
      <c r="AC223" s="10" t="s">
        <v>1129</v>
      </c>
      <c r="AD223" s="10" t="s">
        <v>141</v>
      </c>
      <c r="AE223" s="11">
        <v>100</v>
      </c>
      <c r="AF223" s="11">
        <v>140</v>
      </c>
      <c r="AG223" s="11">
        <v>600</v>
      </c>
      <c r="AH223" s="11">
        <v>800</v>
      </c>
      <c r="AI223" s="11">
        <v>270</v>
      </c>
      <c r="AJ223" s="13" t="b">
        <v>1</v>
      </c>
      <c r="AK223" s="13" t="b">
        <v>0</v>
      </c>
      <c r="AL223" s="10" t="s">
        <v>1124</v>
      </c>
      <c r="AM223" s="13" t="b">
        <v>0</v>
      </c>
      <c r="AN223" s="13" t="b">
        <v>0</v>
      </c>
      <c r="AO223" s="11">
        <v>225</v>
      </c>
      <c r="AP223" s="11">
        <v>1</v>
      </c>
      <c r="AQ223" s="11">
        <v>3</v>
      </c>
      <c r="AR223" s="11">
        <v>25</v>
      </c>
      <c r="AS223" s="11">
        <v>90</v>
      </c>
      <c r="AT223" s="11">
        <v>1</v>
      </c>
      <c r="AU223" s="13" t="b">
        <v>0</v>
      </c>
      <c r="AV223" s="13" t="b">
        <v>1</v>
      </c>
      <c r="AW223" s="11">
        <v>9</v>
      </c>
      <c r="AX223" s="13" t="b">
        <v>1</v>
      </c>
      <c r="AY223" s="13" t="b">
        <v>1</v>
      </c>
      <c r="AZ223" s="11">
        <v>100</v>
      </c>
      <c r="BA223" s="11">
        <v>50</v>
      </c>
      <c r="BB223" s="11">
        <v>1120</v>
      </c>
      <c r="BC223" s="11">
        <v>0</v>
      </c>
      <c r="BD223" s="11">
        <v>0</v>
      </c>
      <c r="BE223" s="11">
        <v>0</v>
      </c>
      <c r="BF223" s="11">
        <v>0</v>
      </c>
      <c r="BG223" s="11">
        <v>1</v>
      </c>
      <c r="BH223" s="11">
        <v>1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1</v>
      </c>
      <c r="BO223" s="11">
        <v>0</v>
      </c>
      <c r="BP223" s="10" t="s">
        <v>141</v>
      </c>
      <c r="BQ223" s="10" t="s">
        <v>141</v>
      </c>
      <c r="BR223" s="10" t="s">
        <v>141</v>
      </c>
      <c r="BS223" s="10" t="s">
        <v>141</v>
      </c>
      <c r="BT223" s="11">
        <v>296</v>
      </c>
      <c r="BU223" s="13" t="b">
        <v>0</v>
      </c>
      <c r="BV223" s="1" t="e">
        <f t="shared" ca="1" si="1"/>
        <v>#NAME?</v>
      </c>
      <c r="BW223" s="1"/>
      <c r="BX223" s="1"/>
      <c r="BY223" s="1"/>
      <c r="BZ223" s="1"/>
      <c r="CA223" s="1" t="s">
        <v>854</v>
      </c>
      <c r="CB223" s="3">
        <v>10000</v>
      </c>
      <c r="CC223" s="3">
        <v>11000</v>
      </c>
      <c r="CD223" s="3">
        <v>13000</v>
      </c>
      <c r="CE223" s="3">
        <v>16000</v>
      </c>
      <c r="CF223" s="3">
        <v>20000</v>
      </c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</row>
    <row r="224" spans="1:104" ht="12.75" x14ac:dyDescent="0.2">
      <c r="A224" s="10" t="s">
        <v>1520</v>
      </c>
      <c r="B224" s="10" t="s">
        <v>1521</v>
      </c>
      <c r="C224" s="10" t="s">
        <v>1522</v>
      </c>
      <c r="D224" s="10" t="s">
        <v>1523</v>
      </c>
      <c r="E224" s="10" t="s">
        <v>1524</v>
      </c>
      <c r="F224" s="13" t="b">
        <v>1</v>
      </c>
      <c r="G224" s="10" t="s">
        <v>428</v>
      </c>
      <c r="H224" s="10" t="s">
        <v>1521</v>
      </c>
      <c r="I224" s="11">
        <v>-1</v>
      </c>
      <c r="J224" s="1"/>
      <c r="K224" s="10" t="s">
        <v>761</v>
      </c>
      <c r="L224" s="11">
        <v>3</v>
      </c>
      <c r="M224" s="10" t="s">
        <v>634</v>
      </c>
      <c r="N224" s="10" t="s">
        <v>620</v>
      </c>
      <c r="O224" s="10" t="s">
        <v>621</v>
      </c>
      <c r="P224" s="10" t="s">
        <v>622</v>
      </c>
      <c r="Q224" s="10" t="s">
        <v>623</v>
      </c>
      <c r="R224" s="13" t="b">
        <v>0</v>
      </c>
      <c r="S224" s="11">
        <v>80</v>
      </c>
      <c r="T224" s="11">
        <v>90</v>
      </c>
      <c r="U224" s="11">
        <v>80</v>
      </c>
      <c r="V224" s="11">
        <v>50</v>
      </c>
      <c r="W224" s="11">
        <v>100</v>
      </c>
      <c r="X224" s="11">
        <v>100</v>
      </c>
      <c r="Y224" s="11">
        <v>0.2</v>
      </c>
      <c r="Z224" s="11">
        <v>0.7</v>
      </c>
      <c r="AA224" s="11">
        <v>10</v>
      </c>
      <c r="AB224" s="11">
        <v>1640</v>
      </c>
      <c r="AC224" s="10" t="s">
        <v>1129</v>
      </c>
      <c r="AD224" s="10" t="s">
        <v>141</v>
      </c>
      <c r="AE224" s="11">
        <v>100</v>
      </c>
      <c r="AF224" s="11">
        <v>140</v>
      </c>
      <c r="AG224" s="11">
        <v>400</v>
      </c>
      <c r="AH224" s="11">
        <v>550</v>
      </c>
      <c r="AI224" s="11">
        <v>270</v>
      </c>
      <c r="AJ224" s="13" t="b">
        <v>1</v>
      </c>
      <c r="AK224" s="13" t="b">
        <v>0</v>
      </c>
      <c r="AL224" s="10" t="s">
        <v>1124</v>
      </c>
      <c r="AM224" s="13" t="b">
        <v>0</v>
      </c>
      <c r="AN224" s="13" t="b">
        <v>0</v>
      </c>
      <c r="AO224" s="11">
        <v>225</v>
      </c>
      <c r="AP224" s="11">
        <v>1</v>
      </c>
      <c r="AQ224" s="11">
        <v>3</v>
      </c>
      <c r="AR224" s="11">
        <v>25</v>
      </c>
      <c r="AS224" s="11">
        <v>90</v>
      </c>
      <c r="AT224" s="11">
        <v>1</v>
      </c>
      <c r="AU224" s="13" t="b">
        <v>0</v>
      </c>
      <c r="AV224" s="13" t="b">
        <v>0</v>
      </c>
      <c r="AW224" s="11">
        <v>9</v>
      </c>
      <c r="AX224" s="13" t="b">
        <v>1</v>
      </c>
      <c r="AY224" s="13" t="b">
        <v>1</v>
      </c>
      <c r="AZ224" s="11">
        <v>100</v>
      </c>
      <c r="BA224" s="11">
        <v>50</v>
      </c>
      <c r="BB224" s="11">
        <v>1140</v>
      </c>
      <c r="BC224" s="11">
        <v>1</v>
      </c>
      <c r="BD224" s="11">
        <v>0</v>
      </c>
      <c r="BE224" s="11">
        <v>0</v>
      </c>
      <c r="BF224" s="11">
        <v>0</v>
      </c>
      <c r="BG224" s="11">
        <v>1</v>
      </c>
      <c r="BH224" s="11">
        <v>1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1</v>
      </c>
      <c r="BO224" s="11">
        <v>0</v>
      </c>
      <c r="BP224" s="10" t="s">
        <v>141</v>
      </c>
      <c r="BQ224" s="10" t="s">
        <v>141</v>
      </c>
      <c r="BR224" s="10" t="s">
        <v>141</v>
      </c>
      <c r="BS224" s="10" t="s">
        <v>141</v>
      </c>
      <c r="BT224" s="11">
        <v>297</v>
      </c>
      <c r="BU224" s="13" t="b">
        <v>1</v>
      </c>
      <c r="BV224" s="1" t="e">
        <f t="shared" ca="1" si="1"/>
        <v>#NAME?</v>
      </c>
      <c r="BW224" s="1"/>
      <c r="BX224" s="1"/>
      <c r="BY224" s="1"/>
      <c r="BZ224" s="1"/>
      <c r="CA224" s="1" t="s">
        <v>854</v>
      </c>
      <c r="CB224" s="3">
        <v>10000</v>
      </c>
      <c r="CC224" s="3">
        <v>11000</v>
      </c>
      <c r="CD224" s="3">
        <v>13000</v>
      </c>
      <c r="CE224" s="3">
        <v>16000</v>
      </c>
      <c r="CF224" s="3">
        <v>20000</v>
      </c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</row>
    <row r="225" spans="1:104" ht="12.75" x14ac:dyDescent="0.2">
      <c r="A225" s="10" t="s">
        <v>1525</v>
      </c>
      <c r="B225" s="10" t="s">
        <v>1526</v>
      </c>
      <c r="C225" s="10" t="s">
        <v>1527</v>
      </c>
      <c r="D225" s="10" t="s">
        <v>1528</v>
      </c>
      <c r="E225" s="10" t="s">
        <v>1529</v>
      </c>
      <c r="F225" s="13" t="b">
        <v>1</v>
      </c>
      <c r="G225" s="10" t="s">
        <v>353</v>
      </c>
      <c r="H225" s="10" t="s">
        <v>1526</v>
      </c>
      <c r="I225" s="11">
        <v>-1</v>
      </c>
      <c r="J225" s="1"/>
      <c r="K225" s="10" t="s">
        <v>761</v>
      </c>
      <c r="L225" s="11">
        <v>7</v>
      </c>
      <c r="M225" s="10" t="s">
        <v>634</v>
      </c>
      <c r="N225" s="10" t="s">
        <v>620</v>
      </c>
      <c r="O225" s="10" t="s">
        <v>640</v>
      </c>
      <c r="P225" s="10" t="s">
        <v>622</v>
      </c>
      <c r="Q225" s="10" t="s">
        <v>623</v>
      </c>
      <c r="R225" s="13" t="b">
        <v>0</v>
      </c>
      <c r="S225" s="11">
        <v>105</v>
      </c>
      <c r="T225" s="11">
        <v>100</v>
      </c>
      <c r="U225" s="11">
        <v>110</v>
      </c>
      <c r="V225" s="11">
        <v>80</v>
      </c>
      <c r="W225" s="11">
        <v>100</v>
      </c>
      <c r="X225" s="11">
        <v>100</v>
      </c>
      <c r="Y225" s="11">
        <v>0.2</v>
      </c>
      <c r="Z225" s="11">
        <v>0.7</v>
      </c>
      <c r="AA225" s="11">
        <v>10</v>
      </c>
      <c r="AB225" s="11">
        <v>4040</v>
      </c>
      <c r="AC225" s="10" t="s">
        <v>1129</v>
      </c>
      <c r="AD225" s="10" t="s">
        <v>141</v>
      </c>
      <c r="AE225" s="11">
        <v>90</v>
      </c>
      <c r="AF225" s="11">
        <v>180</v>
      </c>
      <c r="AG225" s="11">
        <v>750</v>
      </c>
      <c r="AH225" s="11">
        <v>1000</v>
      </c>
      <c r="AI225" s="11">
        <v>465</v>
      </c>
      <c r="AJ225" s="13" t="b">
        <v>1</v>
      </c>
      <c r="AK225" s="13" t="b">
        <v>0</v>
      </c>
      <c r="AL225" s="10" t="s">
        <v>1124</v>
      </c>
      <c r="AM225" s="13" t="b">
        <v>0</v>
      </c>
      <c r="AN225" s="13" t="b">
        <v>0</v>
      </c>
      <c r="AO225" s="11">
        <v>475</v>
      </c>
      <c r="AP225" s="11">
        <v>1</v>
      </c>
      <c r="AQ225" s="11">
        <v>7</v>
      </c>
      <c r="AR225" s="11">
        <v>25</v>
      </c>
      <c r="AS225" s="11">
        <v>90</v>
      </c>
      <c r="AT225" s="11">
        <v>1</v>
      </c>
      <c r="AU225" s="13" t="b">
        <v>0</v>
      </c>
      <c r="AV225" s="13" t="b">
        <v>0</v>
      </c>
      <c r="AW225" s="11">
        <v>9</v>
      </c>
      <c r="AX225" s="13" t="b">
        <v>1</v>
      </c>
      <c r="AY225" s="13" t="b">
        <v>1</v>
      </c>
      <c r="AZ225" s="11">
        <v>100</v>
      </c>
      <c r="BA225" s="11">
        <v>50</v>
      </c>
      <c r="BB225" s="11">
        <v>710</v>
      </c>
      <c r="BC225" s="11">
        <v>3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2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0" t="s">
        <v>141</v>
      </c>
      <c r="BQ225" s="10" t="s">
        <v>141</v>
      </c>
      <c r="BR225" s="10" t="s">
        <v>141</v>
      </c>
      <c r="BS225" s="10" t="s">
        <v>141</v>
      </c>
      <c r="BT225" s="11">
        <v>298</v>
      </c>
      <c r="BU225" s="13" t="b">
        <v>0</v>
      </c>
      <c r="BV225" s="1" t="e">
        <f t="shared" ca="1" si="1"/>
        <v>#NAME?</v>
      </c>
      <c r="BW225" s="1"/>
      <c r="BX225" s="3">
        <v>32</v>
      </c>
      <c r="BY225" s="1" t="s">
        <v>1021</v>
      </c>
      <c r="BZ225" s="1" t="s">
        <v>652</v>
      </c>
      <c r="CA225" s="1"/>
      <c r="CB225" s="1"/>
      <c r="CC225" s="1"/>
      <c r="CD225" s="1"/>
      <c r="CE225" s="1"/>
      <c r="CF225" s="1"/>
      <c r="CG225" s="9" t="b">
        <v>1</v>
      </c>
      <c r="CH225" s="1" t="s">
        <v>653</v>
      </c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 t="s">
        <v>1022</v>
      </c>
      <c r="CW225" s="1" t="s">
        <v>1023</v>
      </c>
      <c r="CX225" s="1" t="s">
        <v>1024</v>
      </c>
      <c r="CY225" s="1" t="s">
        <v>1025</v>
      </c>
      <c r="CZ225" s="1" t="s">
        <v>1026</v>
      </c>
    </row>
    <row r="226" spans="1:104" ht="12.75" x14ac:dyDescent="0.2">
      <c r="A226" s="10" t="s">
        <v>1530</v>
      </c>
      <c r="B226" s="10" t="s">
        <v>1531</v>
      </c>
      <c r="C226" s="10" t="s">
        <v>1532</v>
      </c>
      <c r="D226" s="10" t="s">
        <v>1533</v>
      </c>
      <c r="E226" s="10" t="s">
        <v>1534</v>
      </c>
      <c r="F226" s="13" t="b">
        <v>1</v>
      </c>
      <c r="G226" s="10" t="s">
        <v>430</v>
      </c>
      <c r="H226" s="10" t="s">
        <v>1531</v>
      </c>
      <c r="I226" s="11">
        <v>-1</v>
      </c>
      <c r="J226" s="1"/>
      <c r="K226" s="10" t="s">
        <v>761</v>
      </c>
      <c r="L226" s="11">
        <v>8</v>
      </c>
      <c r="M226" s="10" t="s">
        <v>634</v>
      </c>
      <c r="N226" s="10" t="s">
        <v>635</v>
      </c>
      <c r="O226" s="10" t="s">
        <v>640</v>
      </c>
      <c r="P226" s="10" t="s">
        <v>622</v>
      </c>
      <c r="Q226" s="10" t="s">
        <v>623</v>
      </c>
      <c r="R226" s="13" t="b">
        <v>0</v>
      </c>
      <c r="S226" s="11">
        <v>105</v>
      </c>
      <c r="T226" s="11">
        <v>100</v>
      </c>
      <c r="U226" s="11">
        <v>115</v>
      </c>
      <c r="V226" s="11">
        <v>80</v>
      </c>
      <c r="W226" s="11">
        <v>100</v>
      </c>
      <c r="X226" s="11">
        <v>100</v>
      </c>
      <c r="Y226" s="11">
        <v>0.2</v>
      </c>
      <c r="Z226" s="11">
        <v>0.7</v>
      </c>
      <c r="AA226" s="11">
        <v>10</v>
      </c>
      <c r="AB226" s="11">
        <v>4360</v>
      </c>
      <c r="AC226" s="10" t="s">
        <v>1129</v>
      </c>
      <c r="AD226" s="10" t="s">
        <v>141</v>
      </c>
      <c r="AE226" s="11">
        <v>60</v>
      </c>
      <c r="AF226" s="11">
        <v>90</v>
      </c>
      <c r="AG226" s="11">
        <v>750</v>
      </c>
      <c r="AH226" s="11">
        <v>1000</v>
      </c>
      <c r="AI226" s="11">
        <v>420</v>
      </c>
      <c r="AJ226" s="13" t="b">
        <v>1</v>
      </c>
      <c r="AK226" s="13" t="b">
        <v>0</v>
      </c>
      <c r="AL226" s="10" t="s">
        <v>1124</v>
      </c>
      <c r="AM226" s="13" t="b">
        <v>0</v>
      </c>
      <c r="AN226" s="13" t="b">
        <v>0</v>
      </c>
      <c r="AO226" s="11">
        <v>475</v>
      </c>
      <c r="AP226" s="11">
        <v>1</v>
      </c>
      <c r="AQ226" s="11">
        <v>7</v>
      </c>
      <c r="AR226" s="11">
        <v>25</v>
      </c>
      <c r="AS226" s="11">
        <v>90</v>
      </c>
      <c r="AT226" s="11">
        <v>1</v>
      </c>
      <c r="AU226" s="13" t="b">
        <v>0</v>
      </c>
      <c r="AV226" s="13" t="b">
        <v>1</v>
      </c>
      <c r="AW226" s="11">
        <v>9</v>
      </c>
      <c r="AX226" s="13" t="b">
        <v>1</v>
      </c>
      <c r="AY226" s="13" t="b">
        <v>1</v>
      </c>
      <c r="AZ226" s="11">
        <v>100</v>
      </c>
      <c r="BA226" s="11">
        <v>50</v>
      </c>
      <c r="BB226" s="11">
        <v>670</v>
      </c>
      <c r="BC226" s="11">
        <v>3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2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0" t="s">
        <v>141</v>
      </c>
      <c r="BQ226" s="10" t="s">
        <v>141</v>
      </c>
      <c r="BR226" s="10" t="s">
        <v>141</v>
      </c>
      <c r="BS226" s="10" t="s">
        <v>141</v>
      </c>
      <c r="BT226" s="11">
        <v>299</v>
      </c>
      <c r="BU226" s="13" t="b">
        <v>1</v>
      </c>
      <c r="BV226" s="1" t="e">
        <f t="shared" ca="1" si="1"/>
        <v>#NAME?</v>
      </c>
      <c r="BW226" s="1"/>
      <c r="BX226" s="3">
        <v>35</v>
      </c>
      <c r="BY226" s="1" t="s">
        <v>1027</v>
      </c>
      <c r="BZ226" s="1" t="s">
        <v>652</v>
      </c>
      <c r="CA226" s="1"/>
      <c r="CB226" s="1"/>
      <c r="CC226" s="1"/>
      <c r="CD226" s="1"/>
      <c r="CE226" s="1"/>
      <c r="CF226" s="1"/>
      <c r="CG226" s="9" t="b">
        <v>1</v>
      </c>
      <c r="CH226" s="1" t="s">
        <v>653</v>
      </c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 t="s">
        <v>1028</v>
      </c>
      <c r="CW226" s="1" t="s">
        <v>1029</v>
      </c>
      <c r="CX226" s="1" t="s">
        <v>1030</v>
      </c>
      <c r="CY226" s="1" t="s">
        <v>1031</v>
      </c>
      <c r="CZ226" s="1" t="s">
        <v>1032</v>
      </c>
    </row>
    <row r="227" spans="1:104" ht="12.75" x14ac:dyDescent="0.2">
      <c r="A227" s="10" t="s">
        <v>1535</v>
      </c>
      <c r="B227" s="10" t="s">
        <v>1536</v>
      </c>
      <c r="C227" s="10" t="s">
        <v>1537</v>
      </c>
      <c r="D227" s="10" t="s">
        <v>1538</v>
      </c>
      <c r="E227" s="10" t="s">
        <v>1539</v>
      </c>
      <c r="F227" s="13" t="b">
        <v>1</v>
      </c>
      <c r="G227" s="10" t="s">
        <v>1018</v>
      </c>
      <c r="H227" s="10" t="s">
        <v>1536</v>
      </c>
      <c r="I227" s="11">
        <v>-1</v>
      </c>
      <c r="J227" s="1"/>
      <c r="K227" s="10" t="s">
        <v>650</v>
      </c>
      <c r="L227" s="11">
        <v>1</v>
      </c>
      <c r="M227" s="10" t="s">
        <v>660</v>
      </c>
      <c r="N227" s="10" t="s">
        <v>620</v>
      </c>
      <c r="O227" s="10" t="s">
        <v>621</v>
      </c>
      <c r="P227" s="10" t="s">
        <v>622</v>
      </c>
      <c r="Q227" s="10" t="s">
        <v>623</v>
      </c>
      <c r="R227" s="13" t="b">
        <v>0</v>
      </c>
      <c r="S227" s="11">
        <v>80</v>
      </c>
      <c r="T227" s="11">
        <v>100</v>
      </c>
      <c r="U227" s="11">
        <v>70</v>
      </c>
      <c r="V227" s="11">
        <v>70</v>
      </c>
      <c r="W227" s="11">
        <v>100</v>
      </c>
      <c r="X227" s="11">
        <v>100</v>
      </c>
      <c r="Y227" s="11">
        <v>0.4</v>
      </c>
      <c r="Z227" s="11">
        <v>0.77</v>
      </c>
      <c r="AA227" s="11">
        <v>10</v>
      </c>
      <c r="AB227" s="11">
        <v>1280</v>
      </c>
      <c r="AC227" s="10" t="s">
        <v>713</v>
      </c>
      <c r="AD227" s="10" t="s">
        <v>141</v>
      </c>
      <c r="AE227" s="11">
        <v>48</v>
      </c>
      <c r="AF227" s="11">
        <v>48</v>
      </c>
      <c r="AG227" s="11">
        <v>300</v>
      </c>
      <c r="AH227" s="11">
        <v>400</v>
      </c>
      <c r="AI227" s="11">
        <v>174</v>
      </c>
      <c r="AJ227" s="13" t="b">
        <v>1</v>
      </c>
      <c r="AK227" s="13" t="b">
        <v>0</v>
      </c>
      <c r="AL227" s="10" t="s">
        <v>1124</v>
      </c>
      <c r="AM227" s="13" t="b">
        <v>0</v>
      </c>
      <c r="AN227" s="13" t="b">
        <v>0</v>
      </c>
      <c r="AO227" s="11">
        <v>150</v>
      </c>
      <c r="AP227" s="11">
        <v>1</v>
      </c>
      <c r="AQ227" s="11">
        <v>2</v>
      </c>
      <c r="AR227" s="11">
        <v>25</v>
      </c>
      <c r="AS227" s="11">
        <v>90</v>
      </c>
      <c r="AT227" s="11">
        <v>1</v>
      </c>
      <c r="AU227" s="13" t="b">
        <v>0</v>
      </c>
      <c r="AV227" s="13" t="b">
        <v>0</v>
      </c>
      <c r="AW227" s="11">
        <v>9</v>
      </c>
      <c r="AX227" s="13" t="b">
        <v>0</v>
      </c>
      <c r="AY227" s="13" t="b">
        <v>1</v>
      </c>
      <c r="AZ227" s="11">
        <v>100</v>
      </c>
      <c r="BA227" s="11">
        <v>50</v>
      </c>
      <c r="BB227" s="11">
        <v>1250</v>
      </c>
      <c r="BC227" s="11">
        <v>0</v>
      </c>
      <c r="BD227" s="11">
        <v>0</v>
      </c>
      <c r="BE227" s="11">
        <v>1</v>
      </c>
      <c r="BF227" s="11">
        <v>0</v>
      </c>
      <c r="BG227" s="11">
        <v>1</v>
      </c>
      <c r="BH227" s="11">
        <v>1</v>
      </c>
      <c r="BI227" s="11">
        <v>1</v>
      </c>
      <c r="BJ227" s="11">
        <v>0</v>
      </c>
      <c r="BK227" s="11">
        <v>0</v>
      </c>
      <c r="BL227" s="11">
        <v>0</v>
      </c>
      <c r="BM227" s="11">
        <v>0</v>
      </c>
      <c r="BN227" s="11">
        <v>1</v>
      </c>
      <c r="BO227" s="11">
        <v>0</v>
      </c>
      <c r="BP227" s="10" t="s">
        <v>141</v>
      </c>
      <c r="BQ227" s="10" t="s">
        <v>141</v>
      </c>
      <c r="BR227" s="10" t="s">
        <v>141</v>
      </c>
      <c r="BS227" s="10" t="s">
        <v>141</v>
      </c>
      <c r="BT227" s="11">
        <v>300</v>
      </c>
      <c r="BU227" s="13" t="b">
        <v>0</v>
      </c>
      <c r="BV227" s="1" t="e">
        <f t="shared" ca="1" si="1"/>
        <v>#NAME?</v>
      </c>
      <c r="BW227" s="1"/>
      <c r="BX227" s="3">
        <v>12</v>
      </c>
      <c r="BY227" s="1" t="s">
        <v>1019</v>
      </c>
      <c r="BZ227" s="1" t="s">
        <v>1020</v>
      </c>
      <c r="CA227" s="1" t="s">
        <v>1020</v>
      </c>
      <c r="CB227" s="3">
        <v>20</v>
      </c>
      <c r="CC227" s="3">
        <v>22</v>
      </c>
      <c r="CD227" s="3">
        <v>26</v>
      </c>
      <c r="CE227" s="3">
        <v>32</v>
      </c>
      <c r="CF227" s="3">
        <v>40</v>
      </c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</row>
    <row r="228" spans="1:104" ht="12.75" x14ac:dyDescent="0.2">
      <c r="A228" s="10" t="s">
        <v>1540</v>
      </c>
      <c r="B228" s="10" t="s">
        <v>1541</v>
      </c>
      <c r="C228" s="10" t="s">
        <v>1542</v>
      </c>
      <c r="D228" s="10" t="s">
        <v>1543</v>
      </c>
      <c r="E228" s="10" t="s">
        <v>1544</v>
      </c>
      <c r="F228" s="13" t="b">
        <v>1</v>
      </c>
      <c r="G228" s="10" t="s">
        <v>372</v>
      </c>
      <c r="H228" s="10" t="s">
        <v>1541</v>
      </c>
      <c r="I228" s="11">
        <v>-1</v>
      </c>
      <c r="J228" s="1"/>
      <c r="K228" s="10" t="s">
        <v>650</v>
      </c>
      <c r="L228" s="11">
        <v>1</v>
      </c>
      <c r="M228" s="10" t="s">
        <v>648</v>
      </c>
      <c r="N228" s="10" t="s">
        <v>620</v>
      </c>
      <c r="O228" s="10" t="s">
        <v>775</v>
      </c>
      <c r="P228" s="10" t="s">
        <v>622</v>
      </c>
      <c r="Q228" s="10" t="s">
        <v>623</v>
      </c>
      <c r="R228" s="13" t="b">
        <v>0</v>
      </c>
      <c r="S228" s="11">
        <v>60</v>
      </c>
      <c r="T228" s="11">
        <v>100</v>
      </c>
      <c r="U228" s="11">
        <v>60</v>
      </c>
      <c r="V228" s="11">
        <v>60</v>
      </c>
      <c r="W228" s="11">
        <v>100</v>
      </c>
      <c r="X228" s="11">
        <v>100</v>
      </c>
      <c r="Y228" s="11">
        <v>0.4</v>
      </c>
      <c r="Z228" s="11">
        <v>0.77</v>
      </c>
      <c r="AA228" s="11">
        <v>10</v>
      </c>
      <c r="AB228" s="11">
        <v>1110</v>
      </c>
      <c r="AC228" s="10" t="s">
        <v>713</v>
      </c>
      <c r="AD228" s="10" t="s">
        <v>141</v>
      </c>
      <c r="AE228" s="11">
        <v>55</v>
      </c>
      <c r="AF228" s="11">
        <v>100</v>
      </c>
      <c r="AG228" s="11">
        <v>250</v>
      </c>
      <c r="AH228" s="11">
        <v>400</v>
      </c>
      <c r="AI228" s="11">
        <v>175</v>
      </c>
      <c r="AJ228" s="13" t="b">
        <v>1</v>
      </c>
      <c r="AK228" s="13" t="b">
        <v>0</v>
      </c>
      <c r="AL228" s="10" t="s">
        <v>1124</v>
      </c>
      <c r="AM228" s="13" t="b">
        <v>0</v>
      </c>
      <c r="AN228" s="13" t="b">
        <v>0</v>
      </c>
      <c r="AO228" s="11">
        <v>150</v>
      </c>
      <c r="AP228" s="11">
        <v>1</v>
      </c>
      <c r="AQ228" s="11">
        <v>2</v>
      </c>
      <c r="AR228" s="11">
        <v>25</v>
      </c>
      <c r="AS228" s="11">
        <v>90</v>
      </c>
      <c r="AT228" s="11">
        <v>1</v>
      </c>
      <c r="AU228" s="13" t="b">
        <v>0</v>
      </c>
      <c r="AV228" s="13" t="b">
        <v>0</v>
      </c>
      <c r="AW228" s="11">
        <v>9</v>
      </c>
      <c r="AX228" s="13" t="b">
        <v>0</v>
      </c>
      <c r="AY228" s="13" t="b">
        <v>1</v>
      </c>
      <c r="AZ228" s="11">
        <v>100</v>
      </c>
      <c r="BA228" s="11">
        <v>50</v>
      </c>
      <c r="BB228" s="11">
        <v>1300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1</v>
      </c>
      <c r="BI228" s="11">
        <v>0</v>
      </c>
      <c r="BJ228" s="11">
        <v>0</v>
      </c>
      <c r="BK228" s="11">
        <v>0</v>
      </c>
      <c r="BL228" s="11">
        <v>0</v>
      </c>
      <c r="BM228" s="11">
        <v>1</v>
      </c>
      <c r="BN228" s="11">
        <v>0</v>
      </c>
      <c r="BO228" s="11">
        <v>0</v>
      </c>
      <c r="BP228" s="10" t="s">
        <v>141</v>
      </c>
      <c r="BQ228" s="10" t="s">
        <v>141</v>
      </c>
      <c r="BR228" s="10" t="s">
        <v>141</v>
      </c>
      <c r="BS228" s="10" t="s">
        <v>141</v>
      </c>
      <c r="BT228" s="11">
        <v>301</v>
      </c>
      <c r="BU228" s="13" t="b">
        <v>0</v>
      </c>
      <c r="BV228" s="1" t="e">
        <f t="shared" ca="1" si="1"/>
        <v>#NAME?</v>
      </c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 t="s">
        <v>123</v>
      </c>
      <c r="CV228" s="1" t="s">
        <v>987</v>
      </c>
      <c r="CW228" s="1" t="s">
        <v>988</v>
      </c>
      <c r="CX228" s="1" t="s">
        <v>989</v>
      </c>
      <c r="CY228" s="1" t="s">
        <v>990</v>
      </c>
      <c r="CZ228" s="1" t="s">
        <v>991</v>
      </c>
    </row>
    <row r="229" spans="1:104" ht="12.75" x14ac:dyDescent="0.2">
      <c r="A229" s="10" t="s">
        <v>1545</v>
      </c>
      <c r="B229" s="10" t="s">
        <v>1546</v>
      </c>
      <c r="C229" s="10" t="s">
        <v>1547</v>
      </c>
      <c r="D229" s="10" t="s">
        <v>1548</v>
      </c>
      <c r="E229" s="10" t="s">
        <v>1549</v>
      </c>
      <c r="F229" s="13" t="b">
        <v>1</v>
      </c>
      <c r="G229" s="10" t="s">
        <v>1043</v>
      </c>
      <c r="H229" s="10" t="s">
        <v>1546</v>
      </c>
      <c r="I229" s="11">
        <v>-1</v>
      </c>
      <c r="J229" s="1"/>
      <c r="K229" s="10" t="s">
        <v>761</v>
      </c>
      <c r="L229" s="11">
        <v>6</v>
      </c>
      <c r="M229" s="10" t="s">
        <v>648</v>
      </c>
      <c r="N229" s="10" t="s">
        <v>620</v>
      </c>
      <c r="O229" s="10" t="s">
        <v>775</v>
      </c>
      <c r="P229" s="10" t="s">
        <v>622</v>
      </c>
      <c r="Q229" s="10" t="s">
        <v>623</v>
      </c>
      <c r="R229" s="13" t="b">
        <v>0</v>
      </c>
      <c r="S229" s="11">
        <v>100</v>
      </c>
      <c r="T229" s="11">
        <v>100</v>
      </c>
      <c r="U229" s="11">
        <v>90</v>
      </c>
      <c r="V229" s="11">
        <v>90</v>
      </c>
      <c r="W229" s="11">
        <v>100</v>
      </c>
      <c r="X229" s="11">
        <v>100</v>
      </c>
      <c r="Y229" s="11">
        <v>0.4</v>
      </c>
      <c r="Z229" s="11">
        <v>0.7</v>
      </c>
      <c r="AA229" s="11">
        <v>10</v>
      </c>
      <c r="AB229" s="11">
        <v>6000</v>
      </c>
      <c r="AC229" s="10" t="s">
        <v>713</v>
      </c>
      <c r="AD229" s="10" t="s">
        <v>141</v>
      </c>
      <c r="AE229" s="11">
        <v>60</v>
      </c>
      <c r="AF229" s="11">
        <v>120</v>
      </c>
      <c r="AG229" s="11">
        <v>300</v>
      </c>
      <c r="AH229" s="11">
        <v>600</v>
      </c>
      <c r="AI229" s="11">
        <v>210</v>
      </c>
      <c r="AJ229" s="13" t="b">
        <v>1</v>
      </c>
      <c r="AK229" s="13" t="b">
        <v>0</v>
      </c>
      <c r="AL229" s="10" t="s">
        <v>1124</v>
      </c>
      <c r="AM229" s="13" t="b">
        <v>0</v>
      </c>
      <c r="AN229" s="13" t="b">
        <v>0</v>
      </c>
      <c r="AO229" s="11">
        <v>225</v>
      </c>
      <c r="AP229" s="11">
        <v>1</v>
      </c>
      <c r="AQ229" s="11">
        <v>3</v>
      </c>
      <c r="AR229" s="11">
        <v>25</v>
      </c>
      <c r="AS229" s="11">
        <v>90</v>
      </c>
      <c r="AT229" s="11">
        <v>1</v>
      </c>
      <c r="AU229" s="13" t="b">
        <v>0</v>
      </c>
      <c r="AV229" s="13" t="b">
        <v>0</v>
      </c>
      <c r="AW229" s="11">
        <v>9</v>
      </c>
      <c r="AX229" s="13" t="b">
        <v>0</v>
      </c>
      <c r="AY229" s="13" t="b">
        <v>1</v>
      </c>
      <c r="AZ229" s="11">
        <v>100</v>
      </c>
      <c r="BA229" s="11">
        <v>50</v>
      </c>
      <c r="BB229" s="11">
        <v>410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2</v>
      </c>
      <c r="BI229" s="11">
        <v>0</v>
      </c>
      <c r="BJ229" s="11">
        <v>0</v>
      </c>
      <c r="BK229" s="11">
        <v>0</v>
      </c>
      <c r="BL229" s="11">
        <v>0</v>
      </c>
      <c r="BM229" s="11">
        <v>2</v>
      </c>
      <c r="BN229" s="11">
        <v>0</v>
      </c>
      <c r="BO229" s="11">
        <v>0</v>
      </c>
      <c r="BP229" s="10" t="s">
        <v>141</v>
      </c>
      <c r="BQ229" s="10" t="s">
        <v>141</v>
      </c>
      <c r="BR229" s="10" t="s">
        <v>141</v>
      </c>
      <c r="BS229" s="10" t="s">
        <v>141</v>
      </c>
      <c r="BT229" s="11">
        <v>302</v>
      </c>
      <c r="BU229" s="13" t="b">
        <v>0</v>
      </c>
      <c r="BV229" s="1" t="e">
        <f t="shared" ca="1" si="1"/>
        <v>#NAME?</v>
      </c>
      <c r="BW229" s="1"/>
      <c r="BX229" s="3">
        <v>14</v>
      </c>
      <c r="BY229" s="1" t="s">
        <v>1044</v>
      </c>
      <c r="BZ229" s="1" t="s">
        <v>652</v>
      </c>
      <c r="CA229" s="1"/>
      <c r="CB229" s="1"/>
      <c r="CC229" s="1"/>
      <c r="CD229" s="1"/>
      <c r="CE229" s="1"/>
      <c r="CF229" s="1"/>
      <c r="CG229" s="9" t="b">
        <v>1</v>
      </c>
      <c r="CH229" s="1" t="s">
        <v>653</v>
      </c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 t="s">
        <v>977</v>
      </c>
      <c r="CX229" s="1" t="s">
        <v>978</v>
      </c>
      <c r="CY229" s="1" t="s">
        <v>979</v>
      </c>
      <c r="CZ229" s="1" t="s">
        <v>980</v>
      </c>
    </row>
    <row r="230" spans="1:104" ht="12.75" x14ac:dyDescent="0.2">
      <c r="A230" s="10" t="s">
        <v>1550</v>
      </c>
      <c r="B230" s="10" t="s">
        <v>1551</v>
      </c>
      <c r="C230" s="10" t="s">
        <v>1552</v>
      </c>
      <c r="D230" s="10" t="s">
        <v>1553</v>
      </c>
      <c r="E230" s="10" t="s">
        <v>1554</v>
      </c>
      <c r="F230" s="13" t="b">
        <v>1</v>
      </c>
      <c r="G230" s="10" t="s">
        <v>732</v>
      </c>
      <c r="H230" s="10" t="s">
        <v>1551</v>
      </c>
      <c r="I230" s="11">
        <v>-1</v>
      </c>
      <c r="J230" s="1"/>
      <c r="K230" s="10" t="s">
        <v>761</v>
      </c>
      <c r="L230" s="11">
        <v>6</v>
      </c>
      <c r="M230" s="10" t="s">
        <v>666</v>
      </c>
      <c r="N230" s="10" t="s">
        <v>620</v>
      </c>
      <c r="O230" s="10" t="s">
        <v>621</v>
      </c>
      <c r="P230" s="10" t="s">
        <v>622</v>
      </c>
      <c r="Q230" s="10" t="s">
        <v>623</v>
      </c>
      <c r="R230" s="13" t="b">
        <v>0</v>
      </c>
      <c r="S230" s="11">
        <v>90</v>
      </c>
      <c r="T230" s="11">
        <v>80</v>
      </c>
      <c r="U230" s="11">
        <v>100</v>
      </c>
      <c r="V230" s="11">
        <v>90</v>
      </c>
      <c r="W230" s="11">
        <v>100</v>
      </c>
      <c r="X230" s="11">
        <v>100</v>
      </c>
      <c r="Y230" s="11">
        <v>0.2</v>
      </c>
      <c r="Z230" s="11">
        <v>0.7</v>
      </c>
      <c r="AA230" s="11">
        <v>10</v>
      </c>
      <c r="AB230" s="11">
        <v>1760</v>
      </c>
      <c r="AC230" s="10" t="s">
        <v>1129</v>
      </c>
      <c r="AD230" s="10" t="s">
        <v>141</v>
      </c>
      <c r="AE230" s="11">
        <v>80</v>
      </c>
      <c r="AF230" s="11">
        <v>130</v>
      </c>
      <c r="AG230" s="11">
        <v>500</v>
      </c>
      <c r="AH230" s="11">
        <v>650</v>
      </c>
      <c r="AI230" s="11">
        <v>315</v>
      </c>
      <c r="AJ230" s="13" t="b">
        <v>1</v>
      </c>
      <c r="AK230" s="13" t="b">
        <v>0</v>
      </c>
      <c r="AL230" s="10" t="s">
        <v>1124</v>
      </c>
      <c r="AM230" s="13" t="b">
        <v>0</v>
      </c>
      <c r="AN230" s="13" t="b">
        <v>0</v>
      </c>
      <c r="AO230" s="11">
        <v>150</v>
      </c>
      <c r="AP230" s="11">
        <v>1</v>
      </c>
      <c r="AQ230" s="11">
        <v>2</v>
      </c>
      <c r="AR230" s="11">
        <v>25</v>
      </c>
      <c r="AS230" s="11">
        <v>90</v>
      </c>
      <c r="AT230" s="11">
        <v>1</v>
      </c>
      <c r="AU230" s="13" t="b">
        <v>0</v>
      </c>
      <c r="AV230" s="13" t="b">
        <v>0</v>
      </c>
      <c r="AW230" s="11">
        <v>9</v>
      </c>
      <c r="AX230" s="13" t="b">
        <v>0</v>
      </c>
      <c r="AY230" s="13" t="b">
        <v>1</v>
      </c>
      <c r="AZ230" s="11">
        <v>100</v>
      </c>
      <c r="BA230" s="11">
        <v>50</v>
      </c>
      <c r="BB230" s="11">
        <v>1110</v>
      </c>
      <c r="BC230" s="11">
        <v>0</v>
      </c>
      <c r="BD230" s="11">
        <v>0</v>
      </c>
      <c r="BE230" s="11">
        <v>0</v>
      </c>
      <c r="BF230" s="11">
        <v>0</v>
      </c>
      <c r="BG230" s="11">
        <v>3</v>
      </c>
      <c r="BH230" s="11">
        <v>1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1</v>
      </c>
      <c r="BO230" s="11">
        <v>0</v>
      </c>
      <c r="BP230" s="10" t="s">
        <v>141</v>
      </c>
      <c r="BQ230" s="10" t="s">
        <v>141</v>
      </c>
      <c r="BR230" s="10" t="s">
        <v>141</v>
      </c>
      <c r="BS230" s="10" t="s">
        <v>141</v>
      </c>
      <c r="BT230" s="11">
        <v>303</v>
      </c>
      <c r="BU230" s="13" t="b">
        <v>0</v>
      </c>
      <c r="BV230" s="1" t="e">
        <f t="shared" ca="1" si="1"/>
        <v>#NAME?</v>
      </c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 t="s">
        <v>733</v>
      </c>
      <c r="CW230" s="1" t="s">
        <v>734</v>
      </c>
      <c r="CX230" s="1" t="s">
        <v>735</v>
      </c>
      <c r="CY230" s="1" t="s">
        <v>736</v>
      </c>
      <c r="CZ230" s="1" t="s">
        <v>737</v>
      </c>
    </row>
    <row r="231" spans="1:104" ht="12.75" x14ac:dyDescent="0.2">
      <c r="A231" s="10" t="s">
        <v>1555</v>
      </c>
      <c r="B231" s="10" t="s">
        <v>1556</v>
      </c>
      <c r="C231" s="10" t="s">
        <v>1557</v>
      </c>
      <c r="D231" s="10" t="s">
        <v>1558</v>
      </c>
      <c r="E231" s="10" t="s">
        <v>1559</v>
      </c>
      <c r="F231" s="13" t="b">
        <v>1</v>
      </c>
      <c r="G231" s="10" t="s">
        <v>1091</v>
      </c>
      <c r="H231" s="10" t="s">
        <v>1556</v>
      </c>
      <c r="I231" s="11">
        <v>-1</v>
      </c>
      <c r="J231" s="1"/>
      <c r="K231" s="10" t="s">
        <v>761</v>
      </c>
      <c r="L231" s="11">
        <v>6</v>
      </c>
      <c r="M231" s="10" t="s">
        <v>666</v>
      </c>
      <c r="N231" s="10" t="s">
        <v>620</v>
      </c>
      <c r="O231" s="10" t="s">
        <v>640</v>
      </c>
      <c r="P231" s="10" t="s">
        <v>622</v>
      </c>
      <c r="Q231" s="10" t="s">
        <v>623</v>
      </c>
      <c r="R231" s="13" t="b">
        <v>0</v>
      </c>
      <c r="S231" s="11">
        <v>110</v>
      </c>
      <c r="T231" s="11">
        <v>100</v>
      </c>
      <c r="U231" s="11">
        <v>80</v>
      </c>
      <c r="V231" s="11">
        <v>80</v>
      </c>
      <c r="W231" s="11">
        <v>100</v>
      </c>
      <c r="X231" s="11">
        <v>100</v>
      </c>
      <c r="Y231" s="11">
        <v>0.2</v>
      </c>
      <c r="Z231" s="11">
        <v>0.7</v>
      </c>
      <c r="AA231" s="11">
        <v>10</v>
      </c>
      <c r="AB231" s="11">
        <v>5510</v>
      </c>
      <c r="AC231" s="10" t="s">
        <v>713</v>
      </c>
      <c r="AD231" s="10" t="s">
        <v>141</v>
      </c>
      <c r="AE231" s="11">
        <v>32</v>
      </c>
      <c r="AF231" s="11">
        <v>64</v>
      </c>
      <c r="AG231" s="11">
        <v>600</v>
      </c>
      <c r="AH231" s="11">
        <v>900</v>
      </c>
      <c r="AI231" s="11">
        <v>332</v>
      </c>
      <c r="AJ231" s="13" t="b">
        <v>1</v>
      </c>
      <c r="AK231" s="13" t="b">
        <v>0</v>
      </c>
      <c r="AL231" s="10" t="s">
        <v>1124</v>
      </c>
      <c r="AM231" s="13" t="b">
        <v>0</v>
      </c>
      <c r="AN231" s="13" t="b">
        <v>0</v>
      </c>
      <c r="AO231" s="11">
        <v>300</v>
      </c>
      <c r="AP231" s="11">
        <v>1</v>
      </c>
      <c r="AQ231" s="11">
        <v>4</v>
      </c>
      <c r="AR231" s="11">
        <v>25</v>
      </c>
      <c r="AS231" s="11">
        <v>90</v>
      </c>
      <c r="AT231" s="11">
        <v>1</v>
      </c>
      <c r="AU231" s="13" t="b">
        <v>0</v>
      </c>
      <c r="AV231" s="13" t="b">
        <v>0</v>
      </c>
      <c r="AW231" s="11">
        <v>9</v>
      </c>
      <c r="AX231" s="13" t="b">
        <v>0</v>
      </c>
      <c r="AY231" s="13" t="b">
        <v>1</v>
      </c>
      <c r="AZ231" s="11">
        <v>100</v>
      </c>
      <c r="BA231" s="11">
        <v>50</v>
      </c>
      <c r="BB231" s="11">
        <v>510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2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0" t="s">
        <v>141</v>
      </c>
      <c r="BQ231" s="10" t="s">
        <v>141</v>
      </c>
      <c r="BR231" s="10" t="s">
        <v>141</v>
      </c>
      <c r="BS231" s="10" t="s">
        <v>141</v>
      </c>
      <c r="BT231" s="11">
        <v>304</v>
      </c>
      <c r="BU231" s="13" t="b">
        <v>0</v>
      </c>
      <c r="BV231" s="1" t="e">
        <f t="shared" ca="1" si="1"/>
        <v>#NAME?</v>
      </c>
      <c r="BW231" s="1"/>
      <c r="BX231" s="3">
        <v>13</v>
      </c>
      <c r="BY231" s="1" t="s">
        <v>1092</v>
      </c>
      <c r="BZ231" s="1" t="s">
        <v>652</v>
      </c>
      <c r="CA231" s="1"/>
      <c r="CB231" s="1"/>
      <c r="CC231" s="1"/>
      <c r="CD231" s="1"/>
      <c r="CE231" s="1"/>
      <c r="CF231" s="1"/>
      <c r="CG231" s="9" t="b">
        <v>1</v>
      </c>
      <c r="CH231" s="1" t="s">
        <v>653</v>
      </c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 t="s">
        <v>1093</v>
      </c>
      <c r="CW231" s="1" t="s">
        <v>1094</v>
      </c>
      <c r="CX231" s="1" t="s">
        <v>1095</v>
      </c>
      <c r="CY231" s="1" t="s">
        <v>1096</v>
      </c>
      <c r="CZ231" s="1" t="s">
        <v>1097</v>
      </c>
    </row>
    <row r="232" spans="1:104" ht="12.75" x14ac:dyDescent="0.2">
      <c r="A232" s="10" t="s">
        <v>1560</v>
      </c>
      <c r="B232" s="10" t="s">
        <v>1561</v>
      </c>
      <c r="C232" s="10" t="s">
        <v>1562</v>
      </c>
      <c r="D232" s="10" t="s">
        <v>1563</v>
      </c>
      <c r="E232" s="10" t="s">
        <v>1564</v>
      </c>
      <c r="F232" s="13" t="b">
        <v>1</v>
      </c>
      <c r="G232" s="10" t="s">
        <v>834</v>
      </c>
      <c r="H232" s="10" t="s">
        <v>1561</v>
      </c>
      <c r="I232" s="11">
        <v>-1</v>
      </c>
      <c r="J232" s="1"/>
      <c r="K232" s="10" t="s">
        <v>618</v>
      </c>
      <c r="L232" s="11">
        <v>1</v>
      </c>
      <c r="M232" s="10" t="s">
        <v>635</v>
      </c>
      <c r="N232" s="10" t="s">
        <v>620</v>
      </c>
      <c r="O232" s="10" t="s">
        <v>621</v>
      </c>
      <c r="P232" s="10" t="s">
        <v>622</v>
      </c>
      <c r="Q232" s="10" t="s">
        <v>623</v>
      </c>
      <c r="R232" s="13" t="b">
        <v>0</v>
      </c>
      <c r="S232" s="11">
        <v>70</v>
      </c>
      <c r="T232" s="11">
        <v>70</v>
      </c>
      <c r="U232" s="11">
        <v>70</v>
      </c>
      <c r="V232" s="11">
        <v>70</v>
      </c>
      <c r="W232" s="11">
        <v>100</v>
      </c>
      <c r="X232" s="11">
        <v>100</v>
      </c>
      <c r="Y232" s="11">
        <v>0.4</v>
      </c>
      <c r="Z232" s="11">
        <v>0.7</v>
      </c>
      <c r="AA232" s="11">
        <v>10</v>
      </c>
      <c r="AB232" s="11">
        <v>1050</v>
      </c>
      <c r="AC232" s="10" t="s">
        <v>1129</v>
      </c>
      <c r="AD232" s="10" t="s">
        <v>141</v>
      </c>
      <c r="AE232" s="11">
        <v>10</v>
      </c>
      <c r="AF232" s="11">
        <v>10</v>
      </c>
      <c r="AG232" s="11">
        <v>300</v>
      </c>
      <c r="AH232" s="11">
        <v>400</v>
      </c>
      <c r="AI232" s="11">
        <v>100</v>
      </c>
      <c r="AJ232" s="13" t="b">
        <v>1</v>
      </c>
      <c r="AK232" s="13" t="b">
        <v>0</v>
      </c>
      <c r="AL232" s="10" t="s">
        <v>1124</v>
      </c>
      <c r="AM232" s="13" t="b">
        <v>0</v>
      </c>
      <c r="AN232" s="13" t="b">
        <v>0</v>
      </c>
      <c r="AO232" s="11">
        <v>150</v>
      </c>
      <c r="AP232" s="11">
        <v>1</v>
      </c>
      <c r="AQ232" s="11">
        <v>2</v>
      </c>
      <c r="AR232" s="11">
        <v>25</v>
      </c>
      <c r="AS232" s="11">
        <v>90</v>
      </c>
      <c r="AT232" s="11">
        <v>1</v>
      </c>
      <c r="AU232" s="13" t="b">
        <v>0</v>
      </c>
      <c r="AV232" s="13" t="b">
        <v>1</v>
      </c>
      <c r="AW232" s="11">
        <v>9</v>
      </c>
      <c r="AX232" s="13" t="b">
        <v>0</v>
      </c>
      <c r="AY232" s="13" t="b">
        <v>1</v>
      </c>
      <c r="AZ232" s="11">
        <v>100</v>
      </c>
      <c r="BA232" s="11">
        <v>50</v>
      </c>
      <c r="BB232" s="11">
        <v>1380</v>
      </c>
      <c r="BC232" s="11">
        <v>0</v>
      </c>
      <c r="BD232" s="11">
        <v>0</v>
      </c>
      <c r="BE232" s="11">
        <v>0</v>
      </c>
      <c r="BF232" s="11">
        <v>0</v>
      </c>
      <c r="BG232" s="11">
        <v>1</v>
      </c>
      <c r="BH232" s="11">
        <v>0</v>
      </c>
      <c r="BI232" s="11">
        <v>0</v>
      </c>
      <c r="BJ232" s="11">
        <v>1</v>
      </c>
      <c r="BK232" s="11">
        <v>0</v>
      </c>
      <c r="BL232" s="11">
        <v>0</v>
      </c>
      <c r="BM232" s="11">
        <v>0</v>
      </c>
      <c r="BN232" s="11">
        <v>1</v>
      </c>
      <c r="BO232" s="11">
        <v>0</v>
      </c>
      <c r="BP232" s="10" t="s">
        <v>141</v>
      </c>
      <c r="BQ232" s="10" t="s">
        <v>141</v>
      </c>
      <c r="BR232" s="10" t="s">
        <v>141</v>
      </c>
      <c r="BS232" s="10" t="s">
        <v>141</v>
      </c>
      <c r="BT232" s="11">
        <v>305</v>
      </c>
      <c r="BU232" s="13" t="b">
        <v>0</v>
      </c>
      <c r="BV232" s="1" t="e">
        <f t="shared" ca="1" si="1"/>
        <v>#NAME?</v>
      </c>
      <c r="BW232" s="1"/>
      <c r="BX232" s="1"/>
      <c r="BY232" s="1"/>
      <c r="BZ232" s="1"/>
      <c r="CA232" s="1" t="s">
        <v>835</v>
      </c>
      <c r="CB232" s="1" t="s">
        <v>177</v>
      </c>
      <c r="CC232" s="3">
        <v>2</v>
      </c>
      <c r="CD232" s="3">
        <v>3</v>
      </c>
      <c r="CE232" s="3">
        <v>5</v>
      </c>
      <c r="CF232" s="3">
        <v>10</v>
      </c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</row>
    <row r="233" spans="1:104" ht="12.75" x14ac:dyDescent="0.2">
      <c r="A233" s="10" t="s">
        <v>1565</v>
      </c>
      <c r="B233" s="10" t="s">
        <v>1566</v>
      </c>
      <c r="C233" s="10" t="s">
        <v>1567</v>
      </c>
      <c r="D233" s="10" t="s">
        <v>1568</v>
      </c>
      <c r="E233" s="10" t="s">
        <v>1569</v>
      </c>
      <c r="F233" s="13" t="b">
        <v>1</v>
      </c>
      <c r="G233" s="10" t="s">
        <v>951</v>
      </c>
      <c r="H233" s="10" t="s">
        <v>1566</v>
      </c>
      <c r="I233" s="11">
        <v>-1</v>
      </c>
      <c r="J233" s="1"/>
      <c r="K233" s="10" t="s">
        <v>761</v>
      </c>
      <c r="L233" s="11">
        <v>1</v>
      </c>
      <c r="M233" s="10" t="s">
        <v>635</v>
      </c>
      <c r="N233" s="10" t="s">
        <v>620</v>
      </c>
      <c r="O233" s="10" t="s">
        <v>775</v>
      </c>
      <c r="P233" s="10" t="s">
        <v>622</v>
      </c>
      <c r="Q233" s="10" t="s">
        <v>623</v>
      </c>
      <c r="R233" s="13" t="b">
        <v>0</v>
      </c>
      <c r="S233" s="11">
        <v>60</v>
      </c>
      <c r="T233" s="11">
        <v>100</v>
      </c>
      <c r="U233" s="11">
        <v>60</v>
      </c>
      <c r="V233" s="11">
        <v>70</v>
      </c>
      <c r="W233" s="11">
        <v>100</v>
      </c>
      <c r="X233" s="11">
        <v>100</v>
      </c>
      <c r="Y233" s="11">
        <v>0.4</v>
      </c>
      <c r="Z233" s="11">
        <v>0.7</v>
      </c>
      <c r="AA233" s="11">
        <v>10</v>
      </c>
      <c r="AB233" s="11">
        <v>1200</v>
      </c>
      <c r="AC233" s="10" t="s">
        <v>713</v>
      </c>
      <c r="AD233" s="10" t="s">
        <v>141</v>
      </c>
      <c r="AE233" s="11">
        <v>60</v>
      </c>
      <c r="AF233" s="11">
        <v>120</v>
      </c>
      <c r="AG233" s="11">
        <v>400</v>
      </c>
      <c r="AH233" s="11">
        <v>550</v>
      </c>
      <c r="AI233" s="11">
        <v>260</v>
      </c>
      <c r="AJ233" s="13" t="b">
        <v>1</v>
      </c>
      <c r="AK233" s="13" t="b">
        <v>0</v>
      </c>
      <c r="AL233" s="10" t="s">
        <v>1124</v>
      </c>
      <c r="AM233" s="13" t="b">
        <v>0</v>
      </c>
      <c r="AN233" s="13" t="b">
        <v>0</v>
      </c>
      <c r="AO233" s="11">
        <v>225</v>
      </c>
      <c r="AP233" s="11">
        <v>1</v>
      </c>
      <c r="AQ233" s="11">
        <v>3</v>
      </c>
      <c r="AR233" s="11">
        <v>25</v>
      </c>
      <c r="AS233" s="11">
        <v>90</v>
      </c>
      <c r="AT233" s="11">
        <v>1</v>
      </c>
      <c r="AU233" s="13" t="b">
        <v>0</v>
      </c>
      <c r="AV233" s="13" t="b">
        <v>1</v>
      </c>
      <c r="AW233" s="11">
        <v>9</v>
      </c>
      <c r="AX233" s="13" t="b">
        <v>0</v>
      </c>
      <c r="AY233" s="13" t="b">
        <v>1</v>
      </c>
      <c r="AZ233" s="11">
        <v>100</v>
      </c>
      <c r="BA233" s="11">
        <v>50</v>
      </c>
      <c r="BB233" s="11">
        <v>1290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2</v>
      </c>
      <c r="BO233" s="11">
        <v>0</v>
      </c>
      <c r="BP233" s="10" t="s">
        <v>141</v>
      </c>
      <c r="BQ233" s="10" t="s">
        <v>141</v>
      </c>
      <c r="BR233" s="10" t="s">
        <v>141</v>
      </c>
      <c r="BS233" s="10" t="s">
        <v>141</v>
      </c>
      <c r="BT233" s="11">
        <v>306</v>
      </c>
      <c r="BU233" s="13" t="b">
        <v>0</v>
      </c>
      <c r="BV233" s="1" t="e">
        <f t="shared" ca="1" si="1"/>
        <v>#NAME?</v>
      </c>
      <c r="BW233" s="1"/>
      <c r="BX233" s="3">
        <v>9</v>
      </c>
      <c r="BY233" s="1" t="s">
        <v>952</v>
      </c>
      <c r="BZ233" s="1" t="s">
        <v>686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</row>
    <row r="234" spans="1:104" ht="12.75" x14ac:dyDescent="0.2">
      <c r="A234" s="10" t="s">
        <v>1570</v>
      </c>
      <c r="B234" s="10" t="s">
        <v>1571</v>
      </c>
      <c r="C234" s="10" t="s">
        <v>1572</v>
      </c>
      <c r="D234" s="10" t="s">
        <v>1573</v>
      </c>
      <c r="E234" s="10" t="s">
        <v>1574</v>
      </c>
      <c r="F234" s="13" t="b">
        <v>1</v>
      </c>
      <c r="G234" s="10" t="s">
        <v>1068</v>
      </c>
      <c r="H234" s="10" t="s">
        <v>1571</v>
      </c>
      <c r="I234" s="11">
        <v>-1</v>
      </c>
      <c r="J234" s="1"/>
      <c r="K234" s="10" t="s">
        <v>618</v>
      </c>
      <c r="L234" s="11">
        <v>6</v>
      </c>
      <c r="M234" s="10" t="s">
        <v>635</v>
      </c>
      <c r="N234" s="10" t="s">
        <v>620</v>
      </c>
      <c r="O234" s="10" t="s">
        <v>640</v>
      </c>
      <c r="P234" s="10" t="s">
        <v>622</v>
      </c>
      <c r="Q234" s="10" t="s">
        <v>623</v>
      </c>
      <c r="R234" s="13" t="b">
        <v>0</v>
      </c>
      <c r="S234" s="11">
        <v>75</v>
      </c>
      <c r="T234" s="11">
        <v>70</v>
      </c>
      <c r="U234" s="11">
        <v>85</v>
      </c>
      <c r="V234" s="11">
        <v>70</v>
      </c>
      <c r="W234" s="11">
        <v>140</v>
      </c>
      <c r="X234" s="11">
        <v>100</v>
      </c>
      <c r="Y234" s="11">
        <v>0.4</v>
      </c>
      <c r="Z234" s="11">
        <v>0.7</v>
      </c>
      <c r="AA234" s="11">
        <v>10</v>
      </c>
      <c r="AB234" s="11">
        <v>1480</v>
      </c>
      <c r="AC234" s="10" t="s">
        <v>713</v>
      </c>
      <c r="AD234" s="10" t="s">
        <v>141</v>
      </c>
      <c r="AE234" s="11">
        <v>30</v>
      </c>
      <c r="AF234" s="11">
        <v>60</v>
      </c>
      <c r="AG234" s="11">
        <v>300</v>
      </c>
      <c r="AH234" s="11">
        <v>500</v>
      </c>
      <c r="AI234" s="11">
        <v>164</v>
      </c>
      <c r="AJ234" s="13" t="b">
        <v>1</v>
      </c>
      <c r="AK234" s="13" t="b">
        <v>0</v>
      </c>
      <c r="AL234" s="10" t="s">
        <v>1124</v>
      </c>
      <c r="AM234" s="13" t="b">
        <v>0</v>
      </c>
      <c r="AN234" s="13" t="b">
        <v>0</v>
      </c>
      <c r="AO234" s="11">
        <v>150</v>
      </c>
      <c r="AP234" s="11">
        <v>1</v>
      </c>
      <c r="AQ234" s="11">
        <v>2</v>
      </c>
      <c r="AR234" s="11">
        <v>25</v>
      </c>
      <c r="AS234" s="11">
        <v>90</v>
      </c>
      <c r="AT234" s="11">
        <v>1</v>
      </c>
      <c r="AU234" s="13" t="b">
        <v>0</v>
      </c>
      <c r="AV234" s="13" t="b">
        <v>0</v>
      </c>
      <c r="AW234" s="11">
        <v>9</v>
      </c>
      <c r="AX234" s="13" t="b">
        <v>0</v>
      </c>
      <c r="AY234" s="13" t="b">
        <v>1</v>
      </c>
      <c r="AZ234" s="11">
        <v>100</v>
      </c>
      <c r="BA234" s="11">
        <v>50</v>
      </c>
      <c r="BB234" s="11">
        <v>1180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1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0" t="s">
        <v>141</v>
      </c>
      <c r="BQ234" s="10" t="s">
        <v>141</v>
      </c>
      <c r="BR234" s="10" t="s">
        <v>141</v>
      </c>
      <c r="BS234" s="10" t="s">
        <v>141</v>
      </c>
      <c r="BT234" s="11">
        <v>307</v>
      </c>
      <c r="BU234" s="13" t="b">
        <v>0</v>
      </c>
      <c r="BV234" s="1" t="e">
        <f t="shared" ca="1" si="1"/>
        <v>#NAME?</v>
      </c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 t="s">
        <v>627</v>
      </c>
      <c r="CJ234" s="1" t="s">
        <v>1069</v>
      </c>
      <c r="CK234" s="1" t="s">
        <v>1069</v>
      </c>
      <c r="CL234" s="1" t="s">
        <v>1069</v>
      </c>
      <c r="CM234" s="1" t="s">
        <v>1069</v>
      </c>
      <c r="CN234" s="1" t="s">
        <v>1069</v>
      </c>
      <c r="CO234" s="1"/>
      <c r="CP234" s="1"/>
      <c r="CQ234" s="1"/>
      <c r="CR234" s="1"/>
      <c r="CS234" s="1"/>
      <c r="CT234" s="1"/>
      <c r="CU234" s="1"/>
      <c r="CV234" s="1" t="s">
        <v>629</v>
      </c>
      <c r="CW234" s="1" t="s">
        <v>630</v>
      </c>
      <c r="CX234" s="1" t="s">
        <v>631</v>
      </c>
      <c r="CY234" s="1" t="s">
        <v>632</v>
      </c>
      <c r="CZ234" s="1" t="s">
        <v>633</v>
      </c>
    </row>
    <row r="235" spans="1:104" ht="12.75" x14ac:dyDescent="0.2">
      <c r="A235" s="10" t="s">
        <v>1575</v>
      </c>
      <c r="B235" s="10" t="s">
        <v>1576</v>
      </c>
      <c r="C235" s="10" t="s">
        <v>1577</v>
      </c>
      <c r="D235" s="10" t="s">
        <v>1578</v>
      </c>
      <c r="E235" s="10" t="s">
        <v>1579</v>
      </c>
      <c r="F235" s="13" t="b">
        <v>1</v>
      </c>
      <c r="G235" s="10" t="s">
        <v>316</v>
      </c>
      <c r="H235" s="10" t="s">
        <v>1576</v>
      </c>
      <c r="I235" s="11">
        <v>-1</v>
      </c>
      <c r="J235" s="1"/>
      <c r="K235" s="10" t="s">
        <v>618</v>
      </c>
      <c r="L235" s="11">
        <v>1</v>
      </c>
      <c r="M235" s="10" t="s">
        <v>648</v>
      </c>
      <c r="N235" s="10" t="s">
        <v>691</v>
      </c>
      <c r="O235" s="10" t="s">
        <v>621</v>
      </c>
      <c r="P235" s="10" t="s">
        <v>622</v>
      </c>
      <c r="Q235" s="10" t="s">
        <v>623</v>
      </c>
      <c r="R235" s="13" t="b">
        <v>0</v>
      </c>
      <c r="S235" s="11">
        <v>70</v>
      </c>
      <c r="T235" s="11">
        <v>70</v>
      </c>
      <c r="U235" s="11">
        <v>75</v>
      </c>
      <c r="V235" s="11">
        <v>70</v>
      </c>
      <c r="W235" s="11">
        <v>100</v>
      </c>
      <c r="X235" s="11">
        <v>100</v>
      </c>
      <c r="Y235" s="11">
        <v>0.4</v>
      </c>
      <c r="Z235" s="11">
        <v>0.63</v>
      </c>
      <c r="AA235" s="11">
        <v>10</v>
      </c>
      <c r="AB235" s="11">
        <v>1080</v>
      </c>
      <c r="AC235" s="10" t="s">
        <v>713</v>
      </c>
      <c r="AD235" s="10" t="s">
        <v>141</v>
      </c>
      <c r="AE235" s="11">
        <v>30</v>
      </c>
      <c r="AF235" s="11">
        <v>60</v>
      </c>
      <c r="AG235" s="11">
        <v>500</v>
      </c>
      <c r="AH235" s="11">
        <v>650</v>
      </c>
      <c r="AI235" s="11">
        <v>265</v>
      </c>
      <c r="AJ235" s="13" t="b">
        <v>1</v>
      </c>
      <c r="AK235" s="13" t="b">
        <v>0</v>
      </c>
      <c r="AL235" s="10" t="s">
        <v>1124</v>
      </c>
      <c r="AM235" s="13" t="b">
        <v>0</v>
      </c>
      <c r="AN235" s="13" t="b">
        <v>0</v>
      </c>
      <c r="AO235" s="11">
        <v>150</v>
      </c>
      <c r="AP235" s="11">
        <v>1</v>
      </c>
      <c r="AQ235" s="11">
        <v>2</v>
      </c>
      <c r="AR235" s="11">
        <v>25</v>
      </c>
      <c r="AS235" s="11">
        <v>90</v>
      </c>
      <c r="AT235" s="11">
        <v>1</v>
      </c>
      <c r="AU235" s="13" t="b">
        <v>0</v>
      </c>
      <c r="AV235" s="13" t="b">
        <v>0</v>
      </c>
      <c r="AW235" s="11">
        <v>9</v>
      </c>
      <c r="AX235" s="13" t="b">
        <v>0</v>
      </c>
      <c r="AY235" s="13" t="b">
        <v>1</v>
      </c>
      <c r="AZ235" s="11">
        <v>100</v>
      </c>
      <c r="BA235" s="11">
        <v>50</v>
      </c>
      <c r="BB235" s="11">
        <v>1350</v>
      </c>
      <c r="BC235" s="11">
        <v>0</v>
      </c>
      <c r="BD235" s="11">
        <v>1</v>
      </c>
      <c r="BE235" s="11">
        <v>0</v>
      </c>
      <c r="BF235" s="11">
        <v>0</v>
      </c>
      <c r="BG235" s="11">
        <v>1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1</v>
      </c>
      <c r="BN235" s="11">
        <v>1</v>
      </c>
      <c r="BO235" s="11">
        <v>0</v>
      </c>
      <c r="BP235" s="10" t="s">
        <v>141</v>
      </c>
      <c r="BQ235" s="10" t="s">
        <v>141</v>
      </c>
      <c r="BR235" s="10" t="s">
        <v>141</v>
      </c>
      <c r="BS235" s="10" t="s">
        <v>141</v>
      </c>
      <c r="BT235" s="11">
        <v>308</v>
      </c>
      <c r="BU235" s="13" t="b">
        <v>0</v>
      </c>
      <c r="BV235" s="1" t="e">
        <f t="shared" ca="1" si="1"/>
        <v>#NAME?</v>
      </c>
      <c r="BW235" s="1"/>
      <c r="BX235" s="3">
        <v>17</v>
      </c>
      <c r="BY235" s="1" t="s">
        <v>738</v>
      </c>
      <c r="BZ235" s="1" t="s">
        <v>669</v>
      </c>
      <c r="CA235" s="1" t="s">
        <v>739</v>
      </c>
      <c r="CB235" s="3">
        <v>250</v>
      </c>
      <c r="CC235" s="3">
        <v>285</v>
      </c>
      <c r="CD235" s="3">
        <v>325</v>
      </c>
      <c r="CE235" s="3">
        <v>400</v>
      </c>
      <c r="CF235" s="3">
        <v>500</v>
      </c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</row>
    <row r="236" spans="1:104" ht="12.75" x14ac:dyDescent="0.2">
      <c r="A236" s="10" t="s">
        <v>1580</v>
      </c>
      <c r="B236" s="10" t="s">
        <v>1581</v>
      </c>
      <c r="C236" s="10" t="s">
        <v>1582</v>
      </c>
      <c r="D236" s="10" t="s">
        <v>1583</v>
      </c>
      <c r="E236" s="10" t="s">
        <v>1584</v>
      </c>
      <c r="F236" s="13" t="b">
        <v>1</v>
      </c>
      <c r="G236" s="10" t="s">
        <v>829</v>
      </c>
      <c r="H236" s="10" t="s">
        <v>1581</v>
      </c>
      <c r="I236" s="11">
        <v>-1</v>
      </c>
      <c r="J236" s="1"/>
      <c r="K236" s="10" t="s">
        <v>618</v>
      </c>
      <c r="L236" s="11">
        <v>1</v>
      </c>
      <c r="M236" s="10" t="s">
        <v>666</v>
      </c>
      <c r="N236" s="10" t="s">
        <v>620</v>
      </c>
      <c r="O236" s="10" t="s">
        <v>621</v>
      </c>
      <c r="P236" s="10" t="s">
        <v>622</v>
      </c>
      <c r="Q236" s="10" t="s">
        <v>623</v>
      </c>
      <c r="R236" s="13" t="b">
        <v>0</v>
      </c>
      <c r="S236" s="11">
        <v>70</v>
      </c>
      <c r="T236" s="11">
        <v>70</v>
      </c>
      <c r="U236" s="11">
        <v>70</v>
      </c>
      <c r="V236" s="11">
        <v>70</v>
      </c>
      <c r="W236" s="11">
        <v>100</v>
      </c>
      <c r="X236" s="11">
        <v>100</v>
      </c>
      <c r="Y236" s="11">
        <v>0.4</v>
      </c>
      <c r="Z236" s="11">
        <v>1.05</v>
      </c>
      <c r="AA236" s="11">
        <v>10</v>
      </c>
      <c r="AB236" s="11">
        <v>1000</v>
      </c>
      <c r="AC236" s="10" t="s">
        <v>713</v>
      </c>
      <c r="AD236" s="10" t="s">
        <v>141</v>
      </c>
      <c r="AE236" s="11">
        <v>30</v>
      </c>
      <c r="AF236" s="11">
        <v>60</v>
      </c>
      <c r="AG236" s="11">
        <v>400</v>
      </c>
      <c r="AH236" s="11">
        <v>550</v>
      </c>
      <c r="AI236" s="11">
        <v>160</v>
      </c>
      <c r="AJ236" s="13" t="b">
        <v>1</v>
      </c>
      <c r="AK236" s="13" t="b">
        <v>0</v>
      </c>
      <c r="AL236" s="10" t="s">
        <v>1124</v>
      </c>
      <c r="AM236" s="13" t="b">
        <v>0</v>
      </c>
      <c r="AN236" s="13" t="b">
        <v>0</v>
      </c>
      <c r="AO236" s="11">
        <v>150</v>
      </c>
      <c r="AP236" s="11">
        <v>1</v>
      </c>
      <c r="AQ236" s="11">
        <v>2</v>
      </c>
      <c r="AR236" s="11">
        <v>25</v>
      </c>
      <c r="AS236" s="11">
        <v>90</v>
      </c>
      <c r="AT236" s="11">
        <v>1</v>
      </c>
      <c r="AU236" s="13" t="b">
        <v>0</v>
      </c>
      <c r="AV236" s="13" t="b">
        <v>0</v>
      </c>
      <c r="AW236" s="11">
        <v>9</v>
      </c>
      <c r="AX236" s="13" t="b">
        <v>0</v>
      </c>
      <c r="AY236" s="13" t="b">
        <v>1</v>
      </c>
      <c r="AZ236" s="11">
        <v>100</v>
      </c>
      <c r="BA236" s="11">
        <v>50</v>
      </c>
      <c r="BB236" s="11">
        <v>1460</v>
      </c>
      <c r="BC236" s="11">
        <v>0</v>
      </c>
      <c r="BD236" s="11">
        <v>0</v>
      </c>
      <c r="BE236" s="11">
        <v>0</v>
      </c>
      <c r="BF236" s="11">
        <v>0</v>
      </c>
      <c r="BG236" s="11">
        <v>1</v>
      </c>
      <c r="BH236" s="11">
        <v>1</v>
      </c>
      <c r="BI236" s="11">
        <v>0</v>
      </c>
      <c r="BJ236" s="11">
        <v>1</v>
      </c>
      <c r="BK236" s="11">
        <v>0</v>
      </c>
      <c r="BL236" s="11">
        <v>0</v>
      </c>
      <c r="BM236" s="11">
        <v>0</v>
      </c>
      <c r="BN236" s="11">
        <v>1</v>
      </c>
      <c r="BO236" s="11">
        <v>0</v>
      </c>
      <c r="BP236" s="10" t="s">
        <v>830</v>
      </c>
      <c r="BQ236" s="10" t="s">
        <v>141</v>
      </c>
      <c r="BR236" s="10" t="s">
        <v>141</v>
      </c>
      <c r="BS236" s="10" t="s">
        <v>141</v>
      </c>
      <c r="BT236" s="11">
        <v>309</v>
      </c>
      <c r="BU236" s="13" t="b">
        <v>0</v>
      </c>
      <c r="BV236" s="1" t="e">
        <f t="shared" ca="1" si="1"/>
        <v>#NAME?</v>
      </c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 t="s">
        <v>831</v>
      </c>
      <c r="CW236" s="1" t="s">
        <v>832</v>
      </c>
      <c r="CX236" s="1" t="s">
        <v>833</v>
      </c>
      <c r="CY236" s="1" t="s">
        <v>733</v>
      </c>
      <c r="CZ236" s="1" t="s">
        <v>734</v>
      </c>
    </row>
    <row r="237" spans="1:104" ht="12.75" x14ac:dyDescent="0.2">
      <c r="A237" s="10" t="s">
        <v>1585</v>
      </c>
      <c r="B237" s="10" t="s">
        <v>1586</v>
      </c>
      <c r="C237" s="10" t="s">
        <v>1587</v>
      </c>
      <c r="D237" s="10" t="s">
        <v>1588</v>
      </c>
      <c r="E237" s="10" t="s">
        <v>1589</v>
      </c>
      <c r="F237" s="13" t="b">
        <v>1</v>
      </c>
      <c r="G237" s="10" t="s">
        <v>942</v>
      </c>
      <c r="H237" s="10" t="s">
        <v>1586</v>
      </c>
      <c r="I237" s="11">
        <v>-1</v>
      </c>
      <c r="J237" s="1"/>
      <c r="K237" s="10" t="s">
        <v>761</v>
      </c>
      <c r="L237" s="11">
        <v>5</v>
      </c>
      <c r="M237" s="10" t="s">
        <v>666</v>
      </c>
      <c r="N237" s="10" t="s">
        <v>620</v>
      </c>
      <c r="O237" s="10" t="s">
        <v>621</v>
      </c>
      <c r="P237" s="10" t="s">
        <v>622</v>
      </c>
      <c r="Q237" s="10" t="s">
        <v>623</v>
      </c>
      <c r="R237" s="13" t="b">
        <v>0</v>
      </c>
      <c r="S237" s="11">
        <v>120</v>
      </c>
      <c r="T237" s="11">
        <v>70</v>
      </c>
      <c r="U237" s="11">
        <v>70</v>
      </c>
      <c r="V237" s="11">
        <v>70</v>
      </c>
      <c r="W237" s="11">
        <v>140</v>
      </c>
      <c r="X237" s="11">
        <v>100</v>
      </c>
      <c r="Y237" s="11">
        <v>0.2</v>
      </c>
      <c r="Z237" s="11">
        <v>0.7</v>
      </c>
      <c r="AA237" s="11">
        <v>10</v>
      </c>
      <c r="AB237" s="11">
        <v>2450</v>
      </c>
      <c r="AC237" s="10" t="s">
        <v>1129</v>
      </c>
      <c r="AD237" s="10" t="s">
        <v>141</v>
      </c>
      <c r="AE237" s="11">
        <v>90</v>
      </c>
      <c r="AF237" s="11">
        <v>170</v>
      </c>
      <c r="AG237" s="11">
        <v>750</v>
      </c>
      <c r="AH237" s="11">
        <v>850</v>
      </c>
      <c r="AI237" s="11">
        <v>460</v>
      </c>
      <c r="AJ237" s="13" t="b">
        <v>1</v>
      </c>
      <c r="AK237" s="13" t="b">
        <v>0</v>
      </c>
      <c r="AL237" s="10" t="s">
        <v>1124</v>
      </c>
      <c r="AM237" s="13" t="b">
        <v>0</v>
      </c>
      <c r="AN237" s="13" t="b">
        <v>0</v>
      </c>
      <c r="AO237" s="11">
        <v>350</v>
      </c>
      <c r="AP237" s="11">
        <v>1</v>
      </c>
      <c r="AQ237" s="11">
        <v>5</v>
      </c>
      <c r="AR237" s="11">
        <v>25</v>
      </c>
      <c r="AS237" s="11">
        <v>90</v>
      </c>
      <c r="AT237" s="11">
        <v>1</v>
      </c>
      <c r="AU237" s="13" t="b">
        <v>0</v>
      </c>
      <c r="AV237" s="13" t="b">
        <v>1</v>
      </c>
      <c r="AW237" s="11">
        <v>9</v>
      </c>
      <c r="AX237" s="13" t="b">
        <v>0</v>
      </c>
      <c r="AY237" s="13" t="b">
        <v>1</v>
      </c>
      <c r="AZ237" s="11">
        <v>100</v>
      </c>
      <c r="BA237" s="11">
        <v>30</v>
      </c>
      <c r="BB237" s="11">
        <v>940</v>
      </c>
      <c r="BC237" s="11">
        <v>0</v>
      </c>
      <c r="BD237" s="11">
        <v>0</v>
      </c>
      <c r="BE237" s="11">
        <v>0</v>
      </c>
      <c r="BF237" s="11">
        <v>0</v>
      </c>
      <c r="BG237" s="11">
        <v>2</v>
      </c>
      <c r="BH237" s="11">
        <v>0</v>
      </c>
      <c r="BI237" s="11">
        <v>0</v>
      </c>
      <c r="BJ237" s="11">
        <v>1</v>
      </c>
      <c r="BK237" s="11">
        <v>0</v>
      </c>
      <c r="BL237" s="11">
        <v>2</v>
      </c>
      <c r="BM237" s="11">
        <v>0</v>
      </c>
      <c r="BN237" s="11">
        <v>2</v>
      </c>
      <c r="BO237" s="11">
        <v>0</v>
      </c>
      <c r="BP237" s="10" t="s">
        <v>943</v>
      </c>
      <c r="BQ237" s="10" t="s">
        <v>141</v>
      </c>
      <c r="BR237" s="10" t="s">
        <v>141</v>
      </c>
      <c r="BS237" s="10" t="s">
        <v>141</v>
      </c>
      <c r="BT237" s="11">
        <v>311</v>
      </c>
      <c r="BU237" s="13" t="b">
        <v>0</v>
      </c>
      <c r="BV237" s="1" t="e">
        <f t="shared" ca="1" si="1"/>
        <v>#NAME?</v>
      </c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 t="s">
        <v>900</v>
      </c>
      <c r="CV237" s="1" t="s">
        <v>901</v>
      </c>
      <c r="CW237" s="1" t="s">
        <v>902</v>
      </c>
      <c r="CX237" s="1" t="s">
        <v>903</v>
      </c>
      <c r="CY237" s="1" t="s">
        <v>904</v>
      </c>
      <c r="CZ237" s="1" t="s">
        <v>905</v>
      </c>
    </row>
    <row r="238" spans="1:104" ht="12.75" x14ac:dyDescent="0.2">
      <c r="A238" s="10" t="s">
        <v>1590</v>
      </c>
      <c r="B238" s="10" t="s">
        <v>1591</v>
      </c>
      <c r="C238" s="10" t="s">
        <v>1592</v>
      </c>
      <c r="D238" s="10" t="s">
        <v>1593</v>
      </c>
      <c r="E238" s="10" t="s">
        <v>1594</v>
      </c>
      <c r="F238" s="13" t="b">
        <v>1</v>
      </c>
      <c r="G238" s="10" t="s">
        <v>1045</v>
      </c>
      <c r="H238" s="10" t="s">
        <v>1591</v>
      </c>
      <c r="I238" s="11">
        <v>-1</v>
      </c>
      <c r="J238" s="1"/>
      <c r="K238" s="10" t="s">
        <v>650</v>
      </c>
      <c r="L238" s="11">
        <v>1</v>
      </c>
      <c r="M238" s="10" t="s">
        <v>666</v>
      </c>
      <c r="N238" s="10" t="s">
        <v>620</v>
      </c>
      <c r="O238" s="10" t="s">
        <v>621</v>
      </c>
      <c r="P238" s="10" t="s">
        <v>622</v>
      </c>
      <c r="Q238" s="10" t="s">
        <v>623</v>
      </c>
      <c r="R238" s="13" t="b">
        <v>0</v>
      </c>
      <c r="S238" s="11">
        <v>75</v>
      </c>
      <c r="T238" s="11">
        <v>100</v>
      </c>
      <c r="U238" s="11">
        <v>65</v>
      </c>
      <c r="V238" s="11">
        <v>70</v>
      </c>
      <c r="W238" s="11">
        <v>100</v>
      </c>
      <c r="X238" s="11">
        <v>100</v>
      </c>
      <c r="Y238" s="11">
        <v>0.2</v>
      </c>
      <c r="Z238" s="11">
        <v>0.7</v>
      </c>
      <c r="AA238" s="11">
        <v>10</v>
      </c>
      <c r="AB238" s="11">
        <v>1160</v>
      </c>
      <c r="AC238" s="10" t="s">
        <v>713</v>
      </c>
      <c r="AD238" s="10" t="s">
        <v>141</v>
      </c>
      <c r="AE238" s="11">
        <v>50</v>
      </c>
      <c r="AF238" s="11">
        <v>100</v>
      </c>
      <c r="AG238" s="11">
        <v>245</v>
      </c>
      <c r="AH238" s="11">
        <v>350</v>
      </c>
      <c r="AI238" s="11">
        <v>172</v>
      </c>
      <c r="AJ238" s="13" t="b">
        <v>1</v>
      </c>
      <c r="AK238" s="13" t="b">
        <v>0</v>
      </c>
      <c r="AL238" s="10" t="s">
        <v>1124</v>
      </c>
      <c r="AM238" s="13" t="b">
        <v>0</v>
      </c>
      <c r="AN238" s="13" t="b">
        <v>0</v>
      </c>
      <c r="AO238" s="11">
        <v>150</v>
      </c>
      <c r="AP238" s="11">
        <v>1</v>
      </c>
      <c r="AQ238" s="11">
        <v>2</v>
      </c>
      <c r="AR238" s="11">
        <v>25</v>
      </c>
      <c r="AS238" s="11">
        <v>90</v>
      </c>
      <c r="AT238" s="11">
        <v>1</v>
      </c>
      <c r="AU238" s="13" t="b">
        <v>0</v>
      </c>
      <c r="AV238" s="13" t="b">
        <v>0</v>
      </c>
      <c r="AW238" s="11">
        <v>9</v>
      </c>
      <c r="AX238" s="13" t="b">
        <v>0</v>
      </c>
      <c r="AY238" s="13" t="b">
        <v>1</v>
      </c>
      <c r="AZ238" s="11">
        <v>100</v>
      </c>
      <c r="BA238" s="11">
        <v>50</v>
      </c>
      <c r="BB238" s="11">
        <v>1310</v>
      </c>
      <c r="BC238" s="11">
        <v>0</v>
      </c>
      <c r="BD238" s="11">
        <v>0</v>
      </c>
      <c r="BE238" s="11">
        <v>0</v>
      </c>
      <c r="BF238" s="11">
        <v>0</v>
      </c>
      <c r="BG238" s="11">
        <v>1</v>
      </c>
      <c r="BH238" s="11">
        <v>1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1</v>
      </c>
      <c r="BO238" s="11">
        <v>0</v>
      </c>
      <c r="BP238" s="10" t="s">
        <v>141</v>
      </c>
      <c r="BQ238" s="10" t="s">
        <v>141</v>
      </c>
      <c r="BR238" s="10" t="s">
        <v>141</v>
      </c>
      <c r="BS238" s="10" t="s">
        <v>141</v>
      </c>
      <c r="BT238" s="11">
        <v>312</v>
      </c>
      <c r="BU238" s="13" t="b">
        <v>0</v>
      </c>
      <c r="BV238" s="1" t="e">
        <f t="shared" ca="1" si="1"/>
        <v>#NAME?</v>
      </c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 t="s">
        <v>1046</v>
      </c>
      <c r="CJ238" s="1" t="s">
        <v>1047</v>
      </c>
      <c r="CK238" s="1" t="s">
        <v>1048</v>
      </c>
      <c r="CL238" s="1" t="s">
        <v>1049</v>
      </c>
      <c r="CM238" s="1" t="s">
        <v>1050</v>
      </c>
      <c r="CN238" s="1" t="s">
        <v>1051</v>
      </c>
      <c r="CO238" s="1"/>
      <c r="CP238" s="1"/>
      <c r="CQ238" s="1"/>
      <c r="CR238" s="1"/>
      <c r="CS238" s="1"/>
      <c r="CT238" s="1"/>
      <c r="CU238" s="1" t="s">
        <v>1052</v>
      </c>
      <c r="CV238" s="1" t="s">
        <v>727</v>
      </c>
      <c r="CW238" s="1" t="s">
        <v>728</v>
      </c>
      <c r="CX238" s="1" t="s">
        <v>729</v>
      </c>
      <c r="CY238" s="1" t="s">
        <v>730</v>
      </c>
      <c r="CZ238" s="1" t="s">
        <v>731</v>
      </c>
    </row>
    <row r="239" spans="1:104" ht="12.75" x14ac:dyDescent="0.2">
      <c r="A239" s="10" t="s">
        <v>1595</v>
      </c>
      <c r="B239" s="10" t="s">
        <v>1596</v>
      </c>
      <c r="C239" s="10" t="s">
        <v>1041</v>
      </c>
      <c r="D239" s="10" t="s">
        <v>1597</v>
      </c>
      <c r="E239" s="10" t="s">
        <v>1042</v>
      </c>
      <c r="F239" s="13" t="b">
        <v>1</v>
      </c>
      <c r="G239" s="10" t="s">
        <v>1035</v>
      </c>
      <c r="H239" s="10" t="s">
        <v>1596</v>
      </c>
      <c r="I239" s="11">
        <v>-1</v>
      </c>
      <c r="J239" s="1"/>
      <c r="K239" s="10" t="s">
        <v>761</v>
      </c>
      <c r="L239" s="11">
        <v>1</v>
      </c>
      <c r="M239" s="10" t="s">
        <v>619</v>
      </c>
      <c r="N239" s="10" t="s">
        <v>660</v>
      </c>
      <c r="O239" s="10" t="s">
        <v>775</v>
      </c>
      <c r="P239" s="10" t="s">
        <v>622</v>
      </c>
      <c r="Q239" s="10" t="s">
        <v>623</v>
      </c>
      <c r="R239" s="13" t="b">
        <v>0</v>
      </c>
      <c r="S239" s="11">
        <v>70</v>
      </c>
      <c r="T239" s="11">
        <v>100</v>
      </c>
      <c r="U239" s="11">
        <v>70</v>
      </c>
      <c r="V239" s="11">
        <v>70</v>
      </c>
      <c r="W239" s="11">
        <v>100</v>
      </c>
      <c r="X239" s="11">
        <v>100</v>
      </c>
      <c r="Y239" s="11">
        <v>0.4</v>
      </c>
      <c r="Z239" s="11">
        <v>0.91</v>
      </c>
      <c r="AA239" s="11">
        <v>10</v>
      </c>
      <c r="AB239" s="11">
        <v>1310</v>
      </c>
      <c r="AC239" s="10" t="s">
        <v>713</v>
      </c>
      <c r="AD239" s="10" t="s">
        <v>141</v>
      </c>
      <c r="AE239" s="11">
        <v>50</v>
      </c>
      <c r="AF239" s="11">
        <v>50</v>
      </c>
      <c r="AG239" s="11">
        <v>300</v>
      </c>
      <c r="AH239" s="11">
        <v>400</v>
      </c>
      <c r="AI239" s="11">
        <v>175</v>
      </c>
      <c r="AJ239" s="13" t="b">
        <v>1</v>
      </c>
      <c r="AK239" s="13" t="b">
        <v>0</v>
      </c>
      <c r="AL239" s="10" t="s">
        <v>1124</v>
      </c>
      <c r="AM239" s="13" t="b">
        <v>0</v>
      </c>
      <c r="AN239" s="13" t="b">
        <v>0</v>
      </c>
      <c r="AO239" s="11">
        <v>100</v>
      </c>
      <c r="AP239" s="11">
        <v>1</v>
      </c>
      <c r="AQ239" s="11">
        <v>1</v>
      </c>
      <c r="AR239" s="11">
        <v>25</v>
      </c>
      <c r="AS239" s="11">
        <v>90</v>
      </c>
      <c r="AT239" s="11">
        <v>1</v>
      </c>
      <c r="AU239" s="13" t="b">
        <v>0</v>
      </c>
      <c r="AV239" s="13" t="b">
        <v>0</v>
      </c>
      <c r="AW239" s="11">
        <v>9</v>
      </c>
      <c r="AX239" s="13" t="b">
        <v>0</v>
      </c>
      <c r="AY239" s="13" t="b">
        <v>1</v>
      </c>
      <c r="AZ239" s="11">
        <v>100</v>
      </c>
      <c r="BA239" s="11">
        <v>50</v>
      </c>
      <c r="BB239" s="11">
        <v>1240</v>
      </c>
      <c r="BC239" s="11">
        <v>0</v>
      </c>
      <c r="BD239" s="11">
        <v>0</v>
      </c>
      <c r="BE239" s="11">
        <v>1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0" t="s">
        <v>141</v>
      </c>
      <c r="BQ239" s="10" t="s">
        <v>141</v>
      </c>
      <c r="BR239" s="10" t="s">
        <v>141</v>
      </c>
      <c r="BS239" s="10" t="s">
        <v>141</v>
      </c>
      <c r="BT239" s="11">
        <v>313</v>
      </c>
      <c r="BU239" s="13" t="b">
        <v>0</v>
      </c>
      <c r="BV239" s="1" t="e">
        <f t="shared" ca="1" si="1"/>
        <v>#NAME?</v>
      </c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 t="s">
        <v>1036</v>
      </c>
      <c r="CW239" s="1" t="s">
        <v>1037</v>
      </c>
      <c r="CX239" s="1" t="s">
        <v>1038</v>
      </c>
      <c r="CY239" s="1" t="s">
        <v>1039</v>
      </c>
      <c r="CZ239" s="1" t="s">
        <v>1040</v>
      </c>
    </row>
    <row r="240" spans="1:104" ht="12.75" x14ac:dyDescent="0.2">
      <c r="A240" s="10" t="s">
        <v>1598</v>
      </c>
      <c r="B240" s="10" t="s">
        <v>1599</v>
      </c>
      <c r="C240" s="10" t="s">
        <v>1041</v>
      </c>
      <c r="D240" s="10" t="s">
        <v>1597</v>
      </c>
      <c r="E240" s="10" t="s">
        <v>1042</v>
      </c>
      <c r="F240" s="13" t="b">
        <v>1</v>
      </c>
      <c r="G240" s="10" t="s">
        <v>1035</v>
      </c>
      <c r="H240" s="10" t="s">
        <v>1599</v>
      </c>
      <c r="I240" s="11">
        <v>-1</v>
      </c>
      <c r="J240" s="1"/>
      <c r="K240" s="10" t="s">
        <v>761</v>
      </c>
      <c r="L240" s="11">
        <v>1</v>
      </c>
      <c r="M240" s="10" t="s">
        <v>619</v>
      </c>
      <c r="N240" s="10" t="s">
        <v>660</v>
      </c>
      <c r="O240" s="10" t="s">
        <v>775</v>
      </c>
      <c r="P240" s="10" t="s">
        <v>622</v>
      </c>
      <c r="Q240" s="10" t="s">
        <v>623</v>
      </c>
      <c r="R240" s="13" t="b">
        <v>0</v>
      </c>
      <c r="S240" s="11">
        <v>70</v>
      </c>
      <c r="T240" s="11">
        <v>100</v>
      </c>
      <c r="U240" s="11">
        <v>70</v>
      </c>
      <c r="V240" s="11">
        <v>70</v>
      </c>
      <c r="W240" s="11">
        <v>100</v>
      </c>
      <c r="X240" s="11">
        <v>100</v>
      </c>
      <c r="Y240" s="11">
        <v>0.4</v>
      </c>
      <c r="Z240" s="11">
        <v>0.91</v>
      </c>
      <c r="AA240" s="11">
        <v>10</v>
      </c>
      <c r="AB240" s="11">
        <v>1310</v>
      </c>
      <c r="AC240" s="10" t="s">
        <v>713</v>
      </c>
      <c r="AD240" s="10" t="s">
        <v>141</v>
      </c>
      <c r="AE240" s="11">
        <v>50</v>
      </c>
      <c r="AF240" s="11">
        <v>50</v>
      </c>
      <c r="AG240" s="11">
        <v>300</v>
      </c>
      <c r="AH240" s="11">
        <v>400</v>
      </c>
      <c r="AI240" s="11">
        <v>175</v>
      </c>
      <c r="AJ240" s="13" t="b">
        <v>1</v>
      </c>
      <c r="AK240" s="13" t="b">
        <v>0</v>
      </c>
      <c r="AL240" s="10" t="s">
        <v>1124</v>
      </c>
      <c r="AM240" s="13" t="b">
        <v>0</v>
      </c>
      <c r="AN240" s="13" t="b">
        <v>0</v>
      </c>
      <c r="AO240" s="11">
        <v>100</v>
      </c>
      <c r="AP240" s="11">
        <v>1</v>
      </c>
      <c r="AQ240" s="11">
        <v>1</v>
      </c>
      <c r="AR240" s="11">
        <v>25</v>
      </c>
      <c r="AS240" s="11">
        <v>90</v>
      </c>
      <c r="AT240" s="11">
        <v>1</v>
      </c>
      <c r="AU240" s="13" t="b">
        <v>0</v>
      </c>
      <c r="AV240" s="13" t="b">
        <v>0</v>
      </c>
      <c r="AW240" s="11">
        <v>9</v>
      </c>
      <c r="AX240" s="13" t="b">
        <v>0</v>
      </c>
      <c r="AY240" s="13" t="b">
        <v>1</v>
      </c>
      <c r="AZ240" s="11">
        <v>100</v>
      </c>
      <c r="BA240" s="11">
        <v>50</v>
      </c>
      <c r="BB240" s="11">
        <v>1240</v>
      </c>
      <c r="BC240" s="11">
        <v>0</v>
      </c>
      <c r="BD240" s="11">
        <v>0</v>
      </c>
      <c r="BE240" s="11">
        <v>1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0" t="s">
        <v>141</v>
      </c>
      <c r="BQ240" s="10" t="s">
        <v>141</v>
      </c>
      <c r="BR240" s="10" t="s">
        <v>141</v>
      </c>
      <c r="BS240" s="10" t="s">
        <v>141</v>
      </c>
      <c r="BT240" s="11">
        <v>314</v>
      </c>
      <c r="BU240" s="13" t="b">
        <v>0</v>
      </c>
      <c r="BV240" s="1" t="e">
        <f t="shared" ca="1" si="1"/>
        <v>#NAME?</v>
      </c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 t="s">
        <v>1036</v>
      </c>
      <c r="CW240" s="1" t="s">
        <v>1037</v>
      </c>
      <c r="CX240" s="1" t="s">
        <v>1038</v>
      </c>
      <c r="CY240" s="1" t="s">
        <v>1039</v>
      </c>
      <c r="CZ240" s="1" t="s">
        <v>1040</v>
      </c>
    </row>
    <row r="241" spans="1:104" ht="12.75" x14ac:dyDescent="0.2">
      <c r="A241" s="10" t="s">
        <v>1600</v>
      </c>
      <c r="B241" s="10" t="s">
        <v>1601</v>
      </c>
      <c r="C241" s="10" t="s">
        <v>1602</v>
      </c>
      <c r="D241" s="10" t="s">
        <v>1603</v>
      </c>
      <c r="E241" s="10" t="s">
        <v>1604</v>
      </c>
      <c r="F241" s="13" t="b">
        <v>1</v>
      </c>
      <c r="G241" s="10" t="s">
        <v>976</v>
      </c>
      <c r="H241" s="10" t="s">
        <v>1601</v>
      </c>
      <c r="I241" s="11">
        <v>-1</v>
      </c>
      <c r="J241" s="1"/>
      <c r="K241" s="10" t="s">
        <v>761</v>
      </c>
      <c r="L241" s="11">
        <v>8</v>
      </c>
      <c r="M241" s="10" t="s">
        <v>660</v>
      </c>
      <c r="N241" s="10" t="s">
        <v>620</v>
      </c>
      <c r="O241" s="10" t="s">
        <v>621</v>
      </c>
      <c r="P241" s="10" t="s">
        <v>622</v>
      </c>
      <c r="Q241" s="10" t="s">
        <v>623</v>
      </c>
      <c r="R241" s="13" t="b">
        <v>0</v>
      </c>
      <c r="S241" s="11">
        <v>90</v>
      </c>
      <c r="T241" s="11">
        <v>100</v>
      </c>
      <c r="U241" s="11">
        <v>105</v>
      </c>
      <c r="V241" s="11">
        <v>100</v>
      </c>
      <c r="W241" s="11">
        <v>100</v>
      </c>
      <c r="X241" s="11">
        <v>100</v>
      </c>
      <c r="Y241" s="11">
        <v>0.2</v>
      </c>
      <c r="Z241" s="11">
        <v>0.7</v>
      </c>
      <c r="AA241" s="11">
        <v>10</v>
      </c>
      <c r="AB241" s="11">
        <v>6830</v>
      </c>
      <c r="AC241" s="10" t="s">
        <v>1129</v>
      </c>
      <c r="AD241" s="10" t="s">
        <v>141</v>
      </c>
      <c r="AE241" s="11">
        <v>150</v>
      </c>
      <c r="AF241" s="11">
        <v>250</v>
      </c>
      <c r="AG241" s="11">
        <v>450</v>
      </c>
      <c r="AH241" s="11">
        <v>550</v>
      </c>
      <c r="AI241" s="11">
        <v>350</v>
      </c>
      <c r="AJ241" s="13" t="b">
        <v>1</v>
      </c>
      <c r="AK241" s="13" t="b">
        <v>0</v>
      </c>
      <c r="AL241" s="10" t="s">
        <v>1124</v>
      </c>
      <c r="AM241" s="13" t="b">
        <v>0</v>
      </c>
      <c r="AN241" s="13" t="b">
        <v>0</v>
      </c>
      <c r="AO241" s="11">
        <v>475</v>
      </c>
      <c r="AP241" s="11">
        <v>1</v>
      </c>
      <c r="AQ241" s="11">
        <v>7</v>
      </c>
      <c r="AR241" s="11">
        <v>25</v>
      </c>
      <c r="AS241" s="11">
        <v>90</v>
      </c>
      <c r="AT241" s="11">
        <v>1</v>
      </c>
      <c r="AU241" s="13" t="b">
        <v>0</v>
      </c>
      <c r="AV241" s="13" t="b">
        <v>0</v>
      </c>
      <c r="AW241" s="11">
        <v>9</v>
      </c>
      <c r="AX241" s="13" t="b">
        <v>0</v>
      </c>
      <c r="AY241" s="13" t="b">
        <v>1</v>
      </c>
      <c r="AZ241" s="11">
        <v>100</v>
      </c>
      <c r="BA241" s="11">
        <v>10</v>
      </c>
      <c r="BB241" s="11">
        <v>330</v>
      </c>
      <c r="BC241" s="11">
        <v>0</v>
      </c>
      <c r="BD241" s="11">
        <v>0</v>
      </c>
      <c r="BE241" s="11">
        <v>2</v>
      </c>
      <c r="BF241" s="11">
        <v>0</v>
      </c>
      <c r="BG241" s="11">
        <v>2</v>
      </c>
      <c r="BH241" s="11">
        <v>2</v>
      </c>
      <c r="BI241" s="11">
        <v>1</v>
      </c>
      <c r="BJ241" s="11">
        <v>0</v>
      </c>
      <c r="BK241" s="11">
        <v>0</v>
      </c>
      <c r="BL241" s="11">
        <v>2</v>
      </c>
      <c r="BM241" s="11">
        <v>0</v>
      </c>
      <c r="BN241" s="11">
        <v>0</v>
      </c>
      <c r="BO241" s="11">
        <v>0</v>
      </c>
      <c r="BP241" s="10" t="s">
        <v>141</v>
      </c>
      <c r="BQ241" s="10" t="s">
        <v>141</v>
      </c>
      <c r="BR241" s="10" t="s">
        <v>141</v>
      </c>
      <c r="BS241" s="10" t="s">
        <v>141</v>
      </c>
      <c r="BT241" s="11">
        <v>315</v>
      </c>
      <c r="BU241" s="13" t="b">
        <v>0</v>
      </c>
      <c r="BV241" s="1" t="e">
        <f t="shared" ca="1" si="1"/>
        <v>#NAME?</v>
      </c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 t="s">
        <v>977</v>
      </c>
      <c r="CX241" s="1" t="s">
        <v>978</v>
      </c>
      <c r="CY241" s="1" t="s">
        <v>979</v>
      </c>
      <c r="CZ241" s="1" t="s">
        <v>980</v>
      </c>
    </row>
    <row r="242" spans="1:104" ht="12.75" x14ac:dyDescent="0.2">
      <c r="A242" s="10" t="s">
        <v>1605</v>
      </c>
      <c r="B242" s="10" t="s">
        <v>1606</v>
      </c>
      <c r="C242" s="10" t="s">
        <v>1607</v>
      </c>
      <c r="D242" s="10" t="s">
        <v>1608</v>
      </c>
      <c r="E242" s="10" t="s">
        <v>1609</v>
      </c>
      <c r="F242" s="13" t="b">
        <v>1</v>
      </c>
      <c r="G242" s="10" t="s">
        <v>740</v>
      </c>
      <c r="H242" s="10" t="s">
        <v>1606</v>
      </c>
      <c r="I242" s="11">
        <v>-1</v>
      </c>
      <c r="J242" s="1"/>
      <c r="K242" s="10" t="s">
        <v>761</v>
      </c>
      <c r="L242" s="11">
        <v>2</v>
      </c>
      <c r="M242" s="10" t="s">
        <v>687</v>
      </c>
      <c r="N242" s="10" t="s">
        <v>620</v>
      </c>
      <c r="O242" s="10" t="s">
        <v>621</v>
      </c>
      <c r="P242" s="10" t="s">
        <v>622</v>
      </c>
      <c r="Q242" s="10" t="s">
        <v>623</v>
      </c>
      <c r="R242" s="13" t="b">
        <v>0</v>
      </c>
      <c r="S242" s="11">
        <v>70</v>
      </c>
      <c r="T242" s="11">
        <v>110</v>
      </c>
      <c r="U242" s="11">
        <v>80</v>
      </c>
      <c r="V242" s="11">
        <v>70</v>
      </c>
      <c r="W242" s="11">
        <v>100</v>
      </c>
      <c r="X242" s="11">
        <v>100</v>
      </c>
      <c r="Y242" s="11">
        <v>0.2</v>
      </c>
      <c r="Z242" s="11">
        <v>0.7</v>
      </c>
      <c r="AA242" s="11">
        <v>10</v>
      </c>
      <c r="AB242" s="11">
        <v>1390</v>
      </c>
      <c r="AC242" s="10" t="s">
        <v>713</v>
      </c>
      <c r="AD242" s="10" t="s">
        <v>141</v>
      </c>
      <c r="AE242" s="11">
        <v>120</v>
      </c>
      <c r="AF242" s="11">
        <v>200</v>
      </c>
      <c r="AG242" s="11">
        <v>400</v>
      </c>
      <c r="AH242" s="11">
        <v>550</v>
      </c>
      <c r="AI242" s="11">
        <v>300</v>
      </c>
      <c r="AJ242" s="13" t="b">
        <v>1</v>
      </c>
      <c r="AK242" s="13" t="b">
        <v>0</v>
      </c>
      <c r="AL242" s="10" t="s">
        <v>1124</v>
      </c>
      <c r="AM242" s="13" t="b">
        <v>0</v>
      </c>
      <c r="AN242" s="13" t="b">
        <v>0</v>
      </c>
      <c r="AO242" s="11">
        <v>150</v>
      </c>
      <c r="AP242" s="11">
        <v>1</v>
      </c>
      <c r="AQ242" s="11">
        <v>2</v>
      </c>
      <c r="AR242" s="11">
        <v>25</v>
      </c>
      <c r="AS242" s="11">
        <v>90</v>
      </c>
      <c r="AT242" s="11">
        <v>1</v>
      </c>
      <c r="AU242" s="13" t="b">
        <v>0</v>
      </c>
      <c r="AV242" s="13" t="b">
        <v>0</v>
      </c>
      <c r="AW242" s="11">
        <v>9</v>
      </c>
      <c r="AX242" s="13" t="b">
        <v>0</v>
      </c>
      <c r="AY242" s="13" t="b">
        <v>1</v>
      </c>
      <c r="AZ242" s="11">
        <v>100</v>
      </c>
      <c r="BA242" s="11">
        <v>20</v>
      </c>
      <c r="BB242" s="11">
        <v>1210</v>
      </c>
      <c r="BC242" s="11">
        <v>0</v>
      </c>
      <c r="BD242" s="11">
        <v>0</v>
      </c>
      <c r="BE242" s="11">
        <v>0</v>
      </c>
      <c r="BF242" s="11">
        <v>1</v>
      </c>
      <c r="BG242" s="11">
        <v>1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1</v>
      </c>
      <c r="BO242" s="11">
        <v>0</v>
      </c>
      <c r="BP242" s="10" t="s">
        <v>141</v>
      </c>
      <c r="BQ242" s="10" t="s">
        <v>141</v>
      </c>
      <c r="BR242" s="10" t="s">
        <v>141</v>
      </c>
      <c r="BS242" s="10" t="s">
        <v>141</v>
      </c>
      <c r="BT242" s="11">
        <v>316</v>
      </c>
      <c r="BU242" s="13" t="b">
        <v>0</v>
      </c>
      <c r="BV242" s="1" t="e">
        <f t="shared" ca="1" si="1"/>
        <v>#NAME?</v>
      </c>
      <c r="BW242" s="1"/>
      <c r="BX242" s="3">
        <v>22</v>
      </c>
      <c r="BY242" s="1" t="s">
        <v>741</v>
      </c>
      <c r="BZ242" s="1" t="s">
        <v>742</v>
      </c>
      <c r="CA242" s="1" t="s">
        <v>743</v>
      </c>
      <c r="CB242" s="3">
        <v>1</v>
      </c>
      <c r="CC242" s="3">
        <v>1.1000000000000001</v>
      </c>
      <c r="CD242" s="3">
        <v>1.3</v>
      </c>
      <c r="CE242" s="3">
        <v>1.6</v>
      </c>
      <c r="CF242" s="3">
        <v>2</v>
      </c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</row>
    <row r="243" spans="1:104" ht="12.75" x14ac:dyDescent="0.2">
      <c r="A243" s="10" t="s">
        <v>1610</v>
      </c>
      <c r="B243" s="10" t="s">
        <v>1611</v>
      </c>
      <c r="C243" s="10" t="s">
        <v>1612</v>
      </c>
      <c r="D243" s="10" t="s">
        <v>1613</v>
      </c>
      <c r="E243" s="10" t="s">
        <v>1614</v>
      </c>
      <c r="F243" s="13" t="b">
        <v>1</v>
      </c>
      <c r="G243" s="10" t="s">
        <v>1082</v>
      </c>
      <c r="H243" s="10" t="s">
        <v>1611</v>
      </c>
      <c r="I243" s="11">
        <v>-1</v>
      </c>
      <c r="J243" s="1"/>
      <c r="K243" s="10" t="s">
        <v>761</v>
      </c>
      <c r="L243" s="11">
        <v>7</v>
      </c>
      <c r="M243" s="10" t="s">
        <v>634</v>
      </c>
      <c r="N243" s="10" t="s">
        <v>620</v>
      </c>
      <c r="O243" s="10" t="s">
        <v>667</v>
      </c>
      <c r="P243" s="10" t="s">
        <v>622</v>
      </c>
      <c r="Q243" s="10" t="s">
        <v>623</v>
      </c>
      <c r="R243" s="13" t="b">
        <v>0</v>
      </c>
      <c r="S243" s="11">
        <v>95</v>
      </c>
      <c r="T243" s="11">
        <v>100</v>
      </c>
      <c r="U243" s="11">
        <v>105</v>
      </c>
      <c r="V243" s="11">
        <v>120</v>
      </c>
      <c r="W243" s="11">
        <v>100</v>
      </c>
      <c r="X243" s="11">
        <v>100</v>
      </c>
      <c r="Y243" s="11">
        <v>0.2</v>
      </c>
      <c r="Z243" s="11">
        <v>0.7</v>
      </c>
      <c r="AA243" s="11">
        <v>10</v>
      </c>
      <c r="AB243" s="11">
        <v>6720</v>
      </c>
      <c r="AC243" s="10" t="s">
        <v>1129</v>
      </c>
      <c r="AD243" s="10" t="s">
        <v>141</v>
      </c>
      <c r="AE243" s="11">
        <v>100</v>
      </c>
      <c r="AF243" s="11">
        <v>200</v>
      </c>
      <c r="AG243" s="11">
        <v>800</v>
      </c>
      <c r="AH243" s="11">
        <v>1400</v>
      </c>
      <c r="AI243" s="11">
        <v>375</v>
      </c>
      <c r="AJ243" s="13" t="b">
        <v>1</v>
      </c>
      <c r="AK243" s="13" t="b">
        <v>0</v>
      </c>
      <c r="AL243" s="10" t="s">
        <v>1124</v>
      </c>
      <c r="AM243" s="13" t="b">
        <v>0</v>
      </c>
      <c r="AN243" s="13" t="b">
        <v>0</v>
      </c>
      <c r="AO243" s="11">
        <v>475</v>
      </c>
      <c r="AP243" s="11">
        <v>1</v>
      </c>
      <c r="AQ243" s="11">
        <v>7</v>
      </c>
      <c r="AR243" s="11">
        <v>25</v>
      </c>
      <c r="AS243" s="11">
        <v>90</v>
      </c>
      <c r="AT243" s="11">
        <v>1</v>
      </c>
      <c r="AU243" s="13" t="b">
        <v>0</v>
      </c>
      <c r="AV243" s="13" t="b">
        <v>0</v>
      </c>
      <c r="AW243" s="11">
        <v>0</v>
      </c>
      <c r="AX243" s="13" t="b">
        <v>1</v>
      </c>
      <c r="AY243" s="13" t="b">
        <v>1</v>
      </c>
      <c r="AZ243" s="11">
        <v>150</v>
      </c>
      <c r="BA243" s="11">
        <v>50</v>
      </c>
      <c r="BB243" s="11">
        <v>380</v>
      </c>
      <c r="BC243" s="11">
        <v>3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3</v>
      </c>
      <c r="BO243" s="11">
        <v>0</v>
      </c>
      <c r="BP243" s="10" t="s">
        <v>141</v>
      </c>
      <c r="BQ243" s="10" t="s">
        <v>141</v>
      </c>
      <c r="BR243" s="10" t="s">
        <v>141</v>
      </c>
      <c r="BS243" s="10" t="s">
        <v>141</v>
      </c>
      <c r="BT243" s="11">
        <v>317</v>
      </c>
      <c r="BU243" s="13" t="b">
        <v>0</v>
      </c>
      <c r="BV243" s="1" t="e">
        <f t="shared" ca="1" si="1"/>
        <v>#NAME?</v>
      </c>
      <c r="BW243" s="1"/>
      <c r="BX243" s="3">
        <v>37</v>
      </c>
      <c r="BY243" s="1" t="s">
        <v>1083</v>
      </c>
      <c r="BZ243" s="1" t="s">
        <v>652</v>
      </c>
      <c r="CA243" s="1"/>
      <c r="CB243" s="1"/>
      <c r="CC243" s="1"/>
      <c r="CD243" s="1"/>
      <c r="CE243" s="1"/>
      <c r="CF243" s="1"/>
      <c r="CG243" s="9" t="b">
        <v>1</v>
      </c>
      <c r="CH243" s="1" t="s">
        <v>791</v>
      </c>
      <c r="CI243" s="1" t="s">
        <v>627</v>
      </c>
      <c r="CJ243" s="1" t="s">
        <v>787</v>
      </c>
      <c r="CK243" s="1" t="s">
        <v>787</v>
      </c>
      <c r="CL243" s="1" t="s">
        <v>787</v>
      </c>
      <c r="CM243" s="1" t="s">
        <v>787</v>
      </c>
      <c r="CN243" s="1" t="s">
        <v>787</v>
      </c>
      <c r="CO243" s="1"/>
      <c r="CP243" s="1"/>
      <c r="CQ243" s="1"/>
      <c r="CR243" s="1"/>
      <c r="CS243" s="1"/>
      <c r="CT243" s="1"/>
      <c r="CU243" s="1"/>
      <c r="CV243" s="1" t="s">
        <v>716</v>
      </c>
      <c r="CW243" s="1" t="s">
        <v>717</v>
      </c>
      <c r="CX243" s="1" t="s">
        <v>718</v>
      </c>
      <c r="CY243" s="1" t="s">
        <v>719</v>
      </c>
      <c r="CZ243" s="1" t="s">
        <v>720</v>
      </c>
    </row>
    <row r="244" spans="1:104" ht="12.75" x14ac:dyDescent="0.2">
      <c r="A244" s="10" t="s">
        <v>1615</v>
      </c>
      <c r="B244" s="10" t="s">
        <v>1616</v>
      </c>
      <c r="C244" s="10" t="s">
        <v>1617</v>
      </c>
      <c r="D244" s="10" t="s">
        <v>1618</v>
      </c>
      <c r="E244" s="10" t="s">
        <v>1619</v>
      </c>
      <c r="F244" s="13" t="b">
        <v>1</v>
      </c>
      <c r="G244" s="10" t="s">
        <v>356</v>
      </c>
      <c r="H244" s="10" t="s">
        <v>1616</v>
      </c>
      <c r="I244" s="11">
        <v>-1</v>
      </c>
      <c r="J244" s="1"/>
      <c r="K244" s="10" t="s">
        <v>761</v>
      </c>
      <c r="L244" s="11">
        <v>0</v>
      </c>
      <c r="M244" s="10" t="s">
        <v>660</v>
      </c>
      <c r="N244" s="10" t="s">
        <v>620</v>
      </c>
      <c r="O244" s="10" t="s">
        <v>621</v>
      </c>
      <c r="P244" s="10" t="s">
        <v>622</v>
      </c>
      <c r="Q244" s="10" t="s">
        <v>623</v>
      </c>
      <c r="R244" s="13" t="b">
        <v>0</v>
      </c>
      <c r="S244" s="11">
        <v>90</v>
      </c>
      <c r="T244" s="11">
        <v>100</v>
      </c>
      <c r="U244" s="11">
        <v>105</v>
      </c>
      <c r="V244" s="11">
        <v>80</v>
      </c>
      <c r="W244" s="11">
        <v>100</v>
      </c>
      <c r="X244" s="11">
        <v>100</v>
      </c>
      <c r="Y244" s="11">
        <v>0.2</v>
      </c>
      <c r="Z244" s="11">
        <v>0.7</v>
      </c>
      <c r="AA244" s="11">
        <v>10</v>
      </c>
      <c r="AB244" s="11">
        <v>2050</v>
      </c>
      <c r="AC244" s="10" t="s">
        <v>1129</v>
      </c>
      <c r="AD244" s="10" t="s">
        <v>141</v>
      </c>
      <c r="AE244" s="11">
        <v>100</v>
      </c>
      <c r="AF244" s="11">
        <v>100</v>
      </c>
      <c r="AG244" s="11">
        <v>600</v>
      </c>
      <c r="AH244" s="11">
        <v>750</v>
      </c>
      <c r="AI244" s="11">
        <v>400</v>
      </c>
      <c r="AJ244" s="13" t="b">
        <v>1</v>
      </c>
      <c r="AK244" s="13" t="b">
        <v>0</v>
      </c>
      <c r="AL244" s="10" t="s">
        <v>1124</v>
      </c>
      <c r="AM244" s="13" t="b">
        <v>0</v>
      </c>
      <c r="AN244" s="13" t="b">
        <v>0</v>
      </c>
      <c r="AO244" s="11">
        <v>225</v>
      </c>
      <c r="AP244" s="11">
        <v>1</v>
      </c>
      <c r="AQ244" s="11">
        <v>3</v>
      </c>
      <c r="AR244" s="11">
        <v>25</v>
      </c>
      <c r="AS244" s="11">
        <v>90</v>
      </c>
      <c r="AT244" s="11">
        <v>1</v>
      </c>
      <c r="AU244" s="13" t="b">
        <v>0</v>
      </c>
      <c r="AV244" s="13" t="b">
        <v>0</v>
      </c>
      <c r="AW244" s="11">
        <v>9</v>
      </c>
      <c r="AX244" s="13" t="b">
        <v>0</v>
      </c>
      <c r="AY244" s="13" t="b">
        <v>1</v>
      </c>
      <c r="AZ244" s="11">
        <v>100</v>
      </c>
      <c r="BA244" s="11">
        <v>50</v>
      </c>
      <c r="BB244" s="11">
        <v>1020</v>
      </c>
      <c r="BC244" s="11">
        <v>0</v>
      </c>
      <c r="BD244" s="11">
        <v>0</v>
      </c>
      <c r="BE244" s="11">
        <v>1</v>
      </c>
      <c r="BF244" s="11">
        <v>0</v>
      </c>
      <c r="BG244" s="11">
        <v>2</v>
      </c>
      <c r="BH244" s="11">
        <v>2</v>
      </c>
      <c r="BI244" s="11">
        <v>1</v>
      </c>
      <c r="BJ244" s="11">
        <v>0</v>
      </c>
      <c r="BK244" s="11">
        <v>0</v>
      </c>
      <c r="BL244" s="11">
        <v>1</v>
      </c>
      <c r="BM244" s="11">
        <v>0</v>
      </c>
      <c r="BN244" s="11">
        <v>2</v>
      </c>
      <c r="BO244" s="11">
        <v>0</v>
      </c>
      <c r="BP244" s="10" t="s">
        <v>141</v>
      </c>
      <c r="BQ244" s="10" t="s">
        <v>141</v>
      </c>
      <c r="BR244" s="10" t="s">
        <v>141</v>
      </c>
      <c r="BS244" s="10" t="s">
        <v>141</v>
      </c>
      <c r="BT244" s="11">
        <v>318</v>
      </c>
      <c r="BU244" s="13" t="b">
        <v>0</v>
      </c>
      <c r="BV244" s="1" t="e">
        <f t="shared" ca="1" si="1"/>
        <v>#NAME?</v>
      </c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 t="s">
        <v>841</v>
      </c>
      <c r="CW244" s="1" t="s">
        <v>842</v>
      </c>
      <c r="CX244" s="1" t="s">
        <v>843</v>
      </c>
      <c r="CY244" s="1" t="s">
        <v>844</v>
      </c>
      <c r="CZ244" s="1" t="s">
        <v>845</v>
      </c>
    </row>
    <row r="245" spans="1:104" ht="12.75" x14ac:dyDescent="0.2">
      <c r="A245" s="10" t="s">
        <v>1620</v>
      </c>
      <c r="B245" s="10" t="s">
        <v>1621</v>
      </c>
      <c r="C245" s="10" t="s">
        <v>1622</v>
      </c>
      <c r="D245" s="10" t="s">
        <v>1623</v>
      </c>
      <c r="E245" s="10" t="s">
        <v>1624</v>
      </c>
      <c r="F245" s="13" t="b">
        <v>1</v>
      </c>
      <c r="G245" s="10" t="s">
        <v>432</v>
      </c>
      <c r="H245" s="10" t="s">
        <v>1621</v>
      </c>
      <c r="I245" s="11">
        <v>-1</v>
      </c>
      <c r="J245" s="1"/>
      <c r="K245" s="10" t="s">
        <v>761</v>
      </c>
      <c r="L245" s="11">
        <v>6</v>
      </c>
      <c r="M245" s="10" t="s">
        <v>660</v>
      </c>
      <c r="N245" s="10" t="s">
        <v>619</v>
      </c>
      <c r="O245" s="10" t="s">
        <v>621</v>
      </c>
      <c r="P245" s="10" t="s">
        <v>622</v>
      </c>
      <c r="Q245" s="10" t="s">
        <v>623</v>
      </c>
      <c r="R245" s="13" t="b">
        <v>0</v>
      </c>
      <c r="S245" s="11">
        <v>90</v>
      </c>
      <c r="T245" s="11">
        <v>100</v>
      </c>
      <c r="U245" s="11">
        <v>105</v>
      </c>
      <c r="V245" s="11">
        <v>80</v>
      </c>
      <c r="W245" s="11">
        <v>100</v>
      </c>
      <c r="X245" s="11">
        <v>100</v>
      </c>
      <c r="Y245" s="11">
        <v>0.2</v>
      </c>
      <c r="Z245" s="11">
        <v>0.7</v>
      </c>
      <c r="AA245" s="11">
        <v>10</v>
      </c>
      <c r="AB245" s="11">
        <v>2150</v>
      </c>
      <c r="AC245" s="10" t="s">
        <v>1129</v>
      </c>
      <c r="AD245" s="10" t="s">
        <v>141</v>
      </c>
      <c r="AE245" s="11">
        <v>100</v>
      </c>
      <c r="AF245" s="11">
        <v>100</v>
      </c>
      <c r="AG245" s="11">
        <v>600</v>
      </c>
      <c r="AH245" s="11">
        <v>750</v>
      </c>
      <c r="AI245" s="11">
        <v>400</v>
      </c>
      <c r="AJ245" s="13" t="b">
        <v>1</v>
      </c>
      <c r="AK245" s="13" t="b">
        <v>0</v>
      </c>
      <c r="AL245" s="10" t="s">
        <v>1124</v>
      </c>
      <c r="AM245" s="13" t="b">
        <v>0</v>
      </c>
      <c r="AN245" s="13" t="b">
        <v>0</v>
      </c>
      <c r="AO245" s="11">
        <v>225</v>
      </c>
      <c r="AP245" s="11">
        <v>1</v>
      </c>
      <c r="AQ245" s="11">
        <v>3</v>
      </c>
      <c r="AR245" s="11">
        <v>25</v>
      </c>
      <c r="AS245" s="11">
        <v>90</v>
      </c>
      <c r="AT245" s="11">
        <v>1</v>
      </c>
      <c r="AU245" s="13" t="b">
        <v>0</v>
      </c>
      <c r="AV245" s="13" t="b">
        <v>0</v>
      </c>
      <c r="AW245" s="11">
        <v>9</v>
      </c>
      <c r="AX245" s="13" t="b">
        <v>0</v>
      </c>
      <c r="AY245" s="13" t="b">
        <v>1</v>
      </c>
      <c r="AZ245" s="11">
        <v>100</v>
      </c>
      <c r="BA245" s="11">
        <v>50</v>
      </c>
      <c r="BB245" s="11">
        <v>1000</v>
      </c>
      <c r="BC245" s="11">
        <v>0</v>
      </c>
      <c r="BD245" s="11">
        <v>0</v>
      </c>
      <c r="BE245" s="11">
        <v>0</v>
      </c>
      <c r="BF245" s="11">
        <v>0</v>
      </c>
      <c r="BG245" s="11">
        <v>2</v>
      </c>
      <c r="BH245" s="11">
        <v>2</v>
      </c>
      <c r="BI245" s="11">
        <v>1</v>
      </c>
      <c r="BJ245" s="11">
        <v>0</v>
      </c>
      <c r="BK245" s="11">
        <v>0</v>
      </c>
      <c r="BL245" s="11">
        <v>1</v>
      </c>
      <c r="BM245" s="11">
        <v>0</v>
      </c>
      <c r="BN245" s="11">
        <v>2</v>
      </c>
      <c r="BO245" s="11">
        <v>0</v>
      </c>
      <c r="BP245" s="10" t="s">
        <v>141</v>
      </c>
      <c r="BQ245" s="10" t="s">
        <v>141</v>
      </c>
      <c r="BR245" s="10" t="s">
        <v>141</v>
      </c>
      <c r="BS245" s="10" t="s">
        <v>141</v>
      </c>
      <c r="BT245" s="11">
        <v>319</v>
      </c>
      <c r="BU245" s="13" t="b">
        <v>1</v>
      </c>
      <c r="BV245" s="1" t="e">
        <f t="shared" ca="1" si="1"/>
        <v>#NAME?</v>
      </c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 t="s">
        <v>841</v>
      </c>
      <c r="CW245" s="1" t="s">
        <v>842</v>
      </c>
      <c r="CX245" s="1" t="s">
        <v>843</v>
      </c>
      <c r="CY245" s="1" t="s">
        <v>844</v>
      </c>
      <c r="CZ245" s="1" t="s">
        <v>845</v>
      </c>
    </row>
    <row r="246" spans="1:104" ht="12.75" x14ac:dyDescent="0.2">
      <c r="A246" s="10" t="s">
        <v>1625</v>
      </c>
      <c r="B246" s="10" t="s">
        <v>1626</v>
      </c>
      <c r="C246" s="10" t="s">
        <v>1627</v>
      </c>
      <c r="D246" s="10" t="s">
        <v>1628</v>
      </c>
      <c r="E246" s="10" t="s">
        <v>1629</v>
      </c>
      <c r="F246" s="13" t="b">
        <v>1</v>
      </c>
      <c r="G246" s="10" t="s">
        <v>1084</v>
      </c>
      <c r="H246" s="10" t="s">
        <v>1626</v>
      </c>
      <c r="I246" s="11">
        <v>-1</v>
      </c>
      <c r="J246" s="1"/>
      <c r="K246" s="10" t="s">
        <v>761</v>
      </c>
      <c r="L246" s="11">
        <v>7</v>
      </c>
      <c r="M246" s="10" t="s">
        <v>634</v>
      </c>
      <c r="N246" s="10" t="s">
        <v>620</v>
      </c>
      <c r="O246" s="10" t="s">
        <v>621</v>
      </c>
      <c r="P246" s="10" t="s">
        <v>622</v>
      </c>
      <c r="Q246" s="10" t="s">
        <v>623</v>
      </c>
      <c r="R246" s="13" t="b">
        <v>0</v>
      </c>
      <c r="S246" s="11">
        <v>80</v>
      </c>
      <c r="T246" s="11">
        <v>100</v>
      </c>
      <c r="U246" s="11">
        <v>125</v>
      </c>
      <c r="V246" s="11">
        <v>80</v>
      </c>
      <c r="W246" s="11">
        <v>100</v>
      </c>
      <c r="X246" s="11">
        <v>100</v>
      </c>
      <c r="Y246" s="11">
        <v>0.2</v>
      </c>
      <c r="Z246" s="11">
        <v>0.7</v>
      </c>
      <c r="AA246" s="11">
        <v>10</v>
      </c>
      <c r="AB246" s="11">
        <v>4520</v>
      </c>
      <c r="AC246" s="10" t="s">
        <v>1129</v>
      </c>
      <c r="AD246" s="10" t="s">
        <v>141</v>
      </c>
      <c r="AE246" s="11">
        <v>80</v>
      </c>
      <c r="AF246" s="11">
        <v>160</v>
      </c>
      <c r="AG246" s="11">
        <v>600</v>
      </c>
      <c r="AH246" s="11">
        <v>900</v>
      </c>
      <c r="AI246" s="11">
        <v>320</v>
      </c>
      <c r="AJ246" s="13" t="b">
        <v>1</v>
      </c>
      <c r="AK246" s="13" t="b">
        <v>0</v>
      </c>
      <c r="AL246" s="10" t="s">
        <v>1124</v>
      </c>
      <c r="AM246" s="13" t="b">
        <v>0</v>
      </c>
      <c r="AN246" s="13" t="b">
        <v>0</v>
      </c>
      <c r="AO246" s="11">
        <v>300</v>
      </c>
      <c r="AP246" s="11">
        <v>1</v>
      </c>
      <c r="AQ246" s="11">
        <v>4</v>
      </c>
      <c r="AR246" s="11">
        <v>25</v>
      </c>
      <c r="AS246" s="11">
        <v>90</v>
      </c>
      <c r="AT246" s="11">
        <v>1</v>
      </c>
      <c r="AU246" s="13" t="b">
        <v>0</v>
      </c>
      <c r="AV246" s="13" t="b">
        <v>0</v>
      </c>
      <c r="AW246" s="11">
        <v>9</v>
      </c>
      <c r="AX246" s="13" t="b">
        <v>0</v>
      </c>
      <c r="AY246" s="13" t="b">
        <v>1</v>
      </c>
      <c r="AZ246" s="11">
        <v>100</v>
      </c>
      <c r="BA246" s="11">
        <v>50</v>
      </c>
      <c r="BB246" s="11">
        <v>640</v>
      </c>
      <c r="BC246" s="11">
        <v>2</v>
      </c>
      <c r="BD246" s="11">
        <v>0</v>
      </c>
      <c r="BE246" s="11">
        <v>0</v>
      </c>
      <c r="BF246" s="11">
        <v>0</v>
      </c>
      <c r="BG246" s="11">
        <v>1</v>
      </c>
      <c r="BH246" s="11">
        <v>1</v>
      </c>
      <c r="BI246" s="11">
        <v>3</v>
      </c>
      <c r="BJ246" s="11">
        <v>0</v>
      </c>
      <c r="BK246" s="11">
        <v>0</v>
      </c>
      <c r="BL246" s="11">
        <v>0</v>
      </c>
      <c r="BM246" s="11">
        <v>0</v>
      </c>
      <c r="BN246" s="11">
        <v>2</v>
      </c>
      <c r="BO246" s="11">
        <v>0</v>
      </c>
      <c r="BP246" s="10" t="s">
        <v>141</v>
      </c>
      <c r="BQ246" s="10" t="s">
        <v>141</v>
      </c>
      <c r="BR246" s="10" t="s">
        <v>141</v>
      </c>
      <c r="BS246" s="10" t="s">
        <v>141</v>
      </c>
      <c r="BT246" s="11">
        <v>320</v>
      </c>
      <c r="BU246" s="13" t="b">
        <v>0</v>
      </c>
      <c r="BV246" s="1" t="e">
        <f t="shared" ca="1" si="1"/>
        <v>#NAME?</v>
      </c>
      <c r="BW246" s="1"/>
      <c r="BX246" s="1"/>
      <c r="BY246" s="1"/>
      <c r="BZ246" s="1"/>
      <c r="CA246" s="1" t="s">
        <v>1085</v>
      </c>
      <c r="CB246" s="3">
        <v>1.1000000000000001</v>
      </c>
      <c r="CC246" s="3">
        <v>1.3</v>
      </c>
      <c r="CD246" s="3">
        <v>1.6</v>
      </c>
      <c r="CE246" s="3">
        <v>2</v>
      </c>
      <c r="CF246" s="3">
        <v>2.5</v>
      </c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</row>
    <row r="247" spans="1:104" ht="12.75" x14ac:dyDescent="0.2">
      <c r="A247" s="10" t="s">
        <v>505</v>
      </c>
      <c r="B247" s="10" t="s">
        <v>1630</v>
      </c>
      <c r="C247" s="10" t="s">
        <v>1631</v>
      </c>
      <c r="D247" s="10" t="s">
        <v>1632</v>
      </c>
      <c r="E247" s="10" t="s">
        <v>1633</v>
      </c>
      <c r="F247" s="13" t="b">
        <v>1</v>
      </c>
      <c r="G247" s="10" t="s">
        <v>377</v>
      </c>
      <c r="H247" s="10" t="s">
        <v>1630</v>
      </c>
      <c r="I247" s="11">
        <v>-1</v>
      </c>
      <c r="J247" s="1"/>
      <c r="K247" s="10" t="s">
        <v>761</v>
      </c>
      <c r="L247" s="11">
        <v>20</v>
      </c>
      <c r="M247" s="10" t="s">
        <v>666</v>
      </c>
      <c r="N247" s="10" t="s">
        <v>620</v>
      </c>
      <c r="O247" s="10" t="s">
        <v>640</v>
      </c>
      <c r="P247" s="10" t="s">
        <v>622</v>
      </c>
      <c r="Q247" s="10" t="s">
        <v>623</v>
      </c>
      <c r="R247" s="13" t="b">
        <v>0</v>
      </c>
      <c r="S247" s="11">
        <v>260</v>
      </c>
      <c r="T247" s="11">
        <v>110</v>
      </c>
      <c r="U247" s="11">
        <v>120</v>
      </c>
      <c r="V247" s="11">
        <v>145</v>
      </c>
      <c r="W247" s="11">
        <v>100</v>
      </c>
      <c r="X247" s="11">
        <v>100</v>
      </c>
      <c r="Y247" s="11">
        <v>0.1</v>
      </c>
      <c r="Z247" s="11">
        <v>0.7</v>
      </c>
      <c r="AA247" s="11">
        <v>10</v>
      </c>
      <c r="AB247" s="11">
        <v>8810</v>
      </c>
      <c r="AC247" s="10" t="s">
        <v>1129</v>
      </c>
      <c r="AD247" s="10" t="s">
        <v>141</v>
      </c>
      <c r="AE247" s="11">
        <v>50</v>
      </c>
      <c r="AF247" s="11">
        <v>100</v>
      </c>
      <c r="AG247" s="11">
        <v>800</v>
      </c>
      <c r="AH247" s="11">
        <v>1400</v>
      </c>
      <c r="AI247" s="11">
        <v>450</v>
      </c>
      <c r="AJ247" s="13" t="b">
        <v>1</v>
      </c>
      <c r="AK247" s="13" t="b">
        <v>0</v>
      </c>
      <c r="AL247" s="10" t="s">
        <v>882</v>
      </c>
      <c r="AM247" s="13" t="b">
        <v>0</v>
      </c>
      <c r="AN247" s="13" t="b">
        <v>0</v>
      </c>
      <c r="AO247" s="11">
        <v>600</v>
      </c>
      <c r="AP247" s="11">
        <v>1</v>
      </c>
      <c r="AQ247" s="11">
        <v>9</v>
      </c>
      <c r="AR247" s="11">
        <v>25</v>
      </c>
      <c r="AS247" s="11">
        <v>90</v>
      </c>
      <c r="AT247" s="11">
        <v>1</v>
      </c>
      <c r="AU247" s="13" t="b">
        <v>0</v>
      </c>
      <c r="AV247" s="13" t="b">
        <v>0</v>
      </c>
      <c r="AW247" s="11">
        <v>9</v>
      </c>
      <c r="AX247" s="13" t="b">
        <v>0</v>
      </c>
      <c r="AY247" s="13" t="b">
        <v>1</v>
      </c>
      <c r="AZ247" s="11">
        <v>100</v>
      </c>
      <c r="BA247" s="11">
        <v>50</v>
      </c>
      <c r="BB247" s="11">
        <v>80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2</v>
      </c>
      <c r="BJ247" s="11">
        <v>2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0" t="s">
        <v>883</v>
      </c>
      <c r="BQ247" s="10" t="s">
        <v>1066</v>
      </c>
      <c r="BR247" s="10" t="s">
        <v>141</v>
      </c>
      <c r="BS247" s="10" t="s">
        <v>141</v>
      </c>
      <c r="BT247" s="11">
        <v>321</v>
      </c>
      <c r="BU247" s="13" t="b">
        <v>1</v>
      </c>
      <c r="BV247" s="1" t="e">
        <f t="shared" ca="1" si="1"/>
        <v>#NAME?</v>
      </c>
      <c r="BW247" s="1"/>
      <c r="BX247" s="3">
        <v>49</v>
      </c>
      <c r="BY247" s="1" t="s">
        <v>1067</v>
      </c>
      <c r="BZ247" s="1" t="s">
        <v>652</v>
      </c>
      <c r="CA247" s="1"/>
      <c r="CB247" s="1"/>
      <c r="CC247" s="1"/>
      <c r="CD247" s="1"/>
      <c r="CE247" s="1"/>
      <c r="CF247" s="1"/>
      <c r="CG247" s="9" t="b">
        <v>1</v>
      </c>
      <c r="CH247" s="1" t="s">
        <v>653</v>
      </c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 t="s">
        <v>695</v>
      </c>
      <c r="CV247" s="1"/>
      <c r="CW247" s="1" t="s">
        <v>696</v>
      </c>
      <c r="CX247" s="1" t="s">
        <v>697</v>
      </c>
      <c r="CY247" s="1" t="s">
        <v>698</v>
      </c>
      <c r="CZ247" s="1" t="s">
        <v>699</v>
      </c>
    </row>
    <row r="248" spans="1:104" ht="12.75" x14ac:dyDescent="0.2">
      <c r="A248" s="10" t="s">
        <v>1634</v>
      </c>
      <c r="B248" s="10" t="s">
        <v>1635</v>
      </c>
      <c r="C248" s="10" t="s">
        <v>1636</v>
      </c>
      <c r="D248" s="10" t="s">
        <v>1637</v>
      </c>
      <c r="E248" s="10" t="s">
        <v>1638</v>
      </c>
      <c r="F248" s="13" t="b">
        <v>1</v>
      </c>
      <c r="G248" s="10" t="s">
        <v>359</v>
      </c>
      <c r="H248" s="10" t="s">
        <v>1635</v>
      </c>
      <c r="I248" s="11">
        <v>-1</v>
      </c>
      <c r="J248" s="1"/>
      <c r="K248" s="10" t="s">
        <v>761</v>
      </c>
      <c r="L248" s="11">
        <v>7</v>
      </c>
      <c r="M248" s="10" t="s">
        <v>660</v>
      </c>
      <c r="N248" s="10" t="s">
        <v>620</v>
      </c>
      <c r="O248" s="10" t="s">
        <v>640</v>
      </c>
      <c r="P248" s="10" t="s">
        <v>622</v>
      </c>
      <c r="Q248" s="10" t="s">
        <v>623</v>
      </c>
      <c r="R248" s="13" t="b">
        <v>0</v>
      </c>
      <c r="S248" s="11">
        <v>120</v>
      </c>
      <c r="T248" s="11">
        <v>80</v>
      </c>
      <c r="U248" s="11">
        <v>90</v>
      </c>
      <c r="V248" s="11">
        <v>100</v>
      </c>
      <c r="W248" s="11">
        <v>120</v>
      </c>
      <c r="X248" s="11">
        <v>100</v>
      </c>
      <c r="Y248" s="11">
        <v>0.2</v>
      </c>
      <c r="Z248" s="11">
        <v>0.7</v>
      </c>
      <c r="AA248" s="11">
        <v>10</v>
      </c>
      <c r="AB248" s="11">
        <v>2920</v>
      </c>
      <c r="AC248" s="10" t="s">
        <v>713</v>
      </c>
      <c r="AD248" s="10" t="s">
        <v>141</v>
      </c>
      <c r="AE248" s="11">
        <v>50</v>
      </c>
      <c r="AF248" s="11">
        <v>75</v>
      </c>
      <c r="AG248" s="11">
        <v>350</v>
      </c>
      <c r="AH248" s="11">
        <v>600</v>
      </c>
      <c r="AI248" s="11">
        <v>200</v>
      </c>
      <c r="AJ248" s="13" t="b">
        <v>1</v>
      </c>
      <c r="AK248" s="13" t="b">
        <v>0</v>
      </c>
      <c r="AL248" s="10" t="s">
        <v>1124</v>
      </c>
      <c r="AM248" s="13" t="b">
        <v>0</v>
      </c>
      <c r="AN248" s="13" t="b">
        <v>0</v>
      </c>
      <c r="AO248" s="11">
        <v>475</v>
      </c>
      <c r="AP248" s="11">
        <v>1</v>
      </c>
      <c r="AQ248" s="11">
        <v>7</v>
      </c>
      <c r="AR248" s="11">
        <v>25</v>
      </c>
      <c r="AS248" s="11">
        <v>90</v>
      </c>
      <c r="AT248" s="11">
        <v>1</v>
      </c>
      <c r="AU248" s="13" t="b">
        <v>0</v>
      </c>
      <c r="AV248" s="13" t="b">
        <v>0</v>
      </c>
      <c r="AW248" s="11">
        <v>9</v>
      </c>
      <c r="AX248" s="13" t="b">
        <v>0</v>
      </c>
      <c r="AY248" s="13" t="b">
        <v>1</v>
      </c>
      <c r="AZ248" s="11">
        <v>100</v>
      </c>
      <c r="BA248" s="11">
        <v>50</v>
      </c>
      <c r="BB248" s="11">
        <v>860</v>
      </c>
      <c r="BC248" s="11">
        <v>0</v>
      </c>
      <c r="BD248" s="11">
        <v>0</v>
      </c>
      <c r="BE248" s="11">
        <v>3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0" t="s">
        <v>141</v>
      </c>
      <c r="BQ248" s="10" t="s">
        <v>141</v>
      </c>
      <c r="BR248" s="10" t="s">
        <v>141</v>
      </c>
      <c r="BS248" s="10" t="s">
        <v>141</v>
      </c>
      <c r="BT248" s="11">
        <v>322</v>
      </c>
      <c r="BU248" s="13" t="b">
        <v>0</v>
      </c>
      <c r="BV248" s="1" t="e">
        <f t="shared" ca="1" si="1"/>
        <v>#NAME?</v>
      </c>
      <c r="BW248" s="1"/>
      <c r="BX248" s="3">
        <v>20</v>
      </c>
      <c r="BY248" s="1" t="s">
        <v>906</v>
      </c>
      <c r="BZ248" s="1" t="s">
        <v>652</v>
      </c>
      <c r="CA248" s="1"/>
      <c r="CB248" s="1"/>
      <c r="CC248" s="1"/>
      <c r="CD248" s="1"/>
      <c r="CE248" s="1"/>
      <c r="CF248" s="1"/>
      <c r="CG248" s="9" t="b">
        <v>1</v>
      </c>
      <c r="CH248" s="1" t="s">
        <v>653</v>
      </c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3">
        <v>8</v>
      </c>
      <c r="CV248" s="1" t="s">
        <v>735</v>
      </c>
      <c r="CW248" s="1" t="s">
        <v>736</v>
      </c>
      <c r="CX248" s="1" t="s">
        <v>737</v>
      </c>
      <c r="CY248" s="1" t="s">
        <v>907</v>
      </c>
      <c r="CZ248" s="1" t="s">
        <v>908</v>
      </c>
    </row>
    <row r="249" spans="1:104" ht="12.75" x14ac:dyDescent="0.2">
      <c r="A249" s="10" t="s">
        <v>1639</v>
      </c>
      <c r="B249" s="10" t="s">
        <v>1640</v>
      </c>
      <c r="C249" s="10" t="s">
        <v>1641</v>
      </c>
      <c r="D249" s="10" t="s">
        <v>1642</v>
      </c>
      <c r="E249" s="10" t="s">
        <v>1643</v>
      </c>
      <c r="F249" s="13" t="b">
        <v>1</v>
      </c>
      <c r="G249" s="10" t="s">
        <v>434</v>
      </c>
      <c r="H249" s="10" t="s">
        <v>1640</v>
      </c>
      <c r="I249" s="11">
        <v>-1</v>
      </c>
      <c r="J249" s="1"/>
      <c r="K249" s="10" t="s">
        <v>761</v>
      </c>
      <c r="L249" s="11">
        <v>8</v>
      </c>
      <c r="M249" s="10" t="s">
        <v>660</v>
      </c>
      <c r="N249" s="10" t="s">
        <v>691</v>
      </c>
      <c r="O249" s="10" t="s">
        <v>640</v>
      </c>
      <c r="P249" s="10" t="s">
        <v>622</v>
      </c>
      <c r="Q249" s="10" t="s">
        <v>623</v>
      </c>
      <c r="R249" s="13" t="b">
        <v>0</v>
      </c>
      <c r="S249" s="11">
        <v>120</v>
      </c>
      <c r="T249" s="11">
        <v>80</v>
      </c>
      <c r="U249" s="11">
        <v>95</v>
      </c>
      <c r="V249" s="11">
        <v>100</v>
      </c>
      <c r="W249" s="11">
        <v>120</v>
      </c>
      <c r="X249" s="11">
        <v>100</v>
      </c>
      <c r="Y249" s="11">
        <v>0.2</v>
      </c>
      <c r="Z249" s="11">
        <v>0.7</v>
      </c>
      <c r="AA249" s="11">
        <v>10</v>
      </c>
      <c r="AB249" s="11">
        <v>3110</v>
      </c>
      <c r="AC249" s="10" t="s">
        <v>713</v>
      </c>
      <c r="AD249" s="10" t="s">
        <v>141</v>
      </c>
      <c r="AE249" s="11">
        <v>50</v>
      </c>
      <c r="AF249" s="11">
        <v>75</v>
      </c>
      <c r="AG249" s="11">
        <v>350</v>
      </c>
      <c r="AH249" s="11">
        <v>600</v>
      </c>
      <c r="AI249" s="11">
        <v>200</v>
      </c>
      <c r="AJ249" s="13" t="b">
        <v>1</v>
      </c>
      <c r="AK249" s="13" t="b">
        <v>0</v>
      </c>
      <c r="AL249" s="10" t="s">
        <v>1124</v>
      </c>
      <c r="AM249" s="13" t="b">
        <v>0</v>
      </c>
      <c r="AN249" s="13" t="b">
        <v>0</v>
      </c>
      <c r="AO249" s="11">
        <v>475</v>
      </c>
      <c r="AP249" s="11">
        <v>1</v>
      </c>
      <c r="AQ249" s="11">
        <v>7</v>
      </c>
      <c r="AR249" s="11">
        <v>25</v>
      </c>
      <c r="AS249" s="11">
        <v>90</v>
      </c>
      <c r="AT249" s="11">
        <v>1</v>
      </c>
      <c r="AU249" s="13" t="b">
        <v>0</v>
      </c>
      <c r="AV249" s="13" t="b">
        <v>0</v>
      </c>
      <c r="AW249" s="11">
        <v>9</v>
      </c>
      <c r="AX249" s="13" t="b">
        <v>0</v>
      </c>
      <c r="AY249" s="13" t="b">
        <v>1</v>
      </c>
      <c r="AZ249" s="11">
        <v>100</v>
      </c>
      <c r="BA249" s="11">
        <v>50</v>
      </c>
      <c r="BB249" s="11">
        <v>840</v>
      </c>
      <c r="BC249" s="11">
        <v>0</v>
      </c>
      <c r="BD249" s="11">
        <v>3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0" t="s">
        <v>141</v>
      </c>
      <c r="BQ249" s="10" t="s">
        <v>141</v>
      </c>
      <c r="BR249" s="10" t="s">
        <v>141</v>
      </c>
      <c r="BS249" s="10" t="s">
        <v>141</v>
      </c>
      <c r="BT249" s="11">
        <v>323</v>
      </c>
      <c r="BU249" s="13" t="b">
        <v>1</v>
      </c>
      <c r="BV249" s="1" t="e">
        <f t="shared" ca="1" si="1"/>
        <v>#NAME?</v>
      </c>
      <c r="BW249" s="1"/>
      <c r="BX249" s="3">
        <v>27</v>
      </c>
      <c r="BY249" s="1" t="s">
        <v>909</v>
      </c>
      <c r="BZ249" s="1" t="s">
        <v>652</v>
      </c>
      <c r="CA249" s="1"/>
      <c r="CB249" s="1"/>
      <c r="CC249" s="1"/>
      <c r="CD249" s="1"/>
      <c r="CE249" s="1"/>
      <c r="CF249" s="1"/>
      <c r="CG249" s="9" t="b">
        <v>1</v>
      </c>
      <c r="CH249" s="1" t="s">
        <v>653</v>
      </c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3">
        <v>8</v>
      </c>
      <c r="CV249" s="1" t="s">
        <v>735</v>
      </c>
      <c r="CW249" s="1" t="s">
        <v>736</v>
      </c>
      <c r="CX249" s="1" t="s">
        <v>737</v>
      </c>
      <c r="CY249" s="1" t="s">
        <v>907</v>
      </c>
      <c r="CZ249" s="1" t="s">
        <v>908</v>
      </c>
    </row>
    <row r="250" spans="1:104" ht="12.75" x14ac:dyDescent="0.2">
      <c r="A250" s="10" t="s">
        <v>1644</v>
      </c>
      <c r="B250" s="10" t="s">
        <v>1645</v>
      </c>
      <c r="C250" s="10" t="s">
        <v>1646</v>
      </c>
      <c r="D250" s="10" t="s">
        <v>1647</v>
      </c>
      <c r="E250" s="10" t="s">
        <v>1648</v>
      </c>
      <c r="F250" s="13" t="b">
        <v>1</v>
      </c>
      <c r="G250" s="10" t="s">
        <v>325</v>
      </c>
      <c r="H250" s="10" t="s">
        <v>1645</v>
      </c>
      <c r="I250" s="11">
        <v>-1</v>
      </c>
      <c r="J250" s="1"/>
      <c r="K250" s="10" t="s">
        <v>761</v>
      </c>
      <c r="L250" s="11">
        <v>4</v>
      </c>
      <c r="M250" s="10" t="s">
        <v>691</v>
      </c>
      <c r="N250" s="10" t="s">
        <v>620</v>
      </c>
      <c r="O250" s="10" t="s">
        <v>763</v>
      </c>
      <c r="P250" s="10" t="s">
        <v>622</v>
      </c>
      <c r="Q250" s="10" t="s">
        <v>623</v>
      </c>
      <c r="R250" s="13" t="b">
        <v>0</v>
      </c>
      <c r="S250" s="11">
        <v>90</v>
      </c>
      <c r="T250" s="11">
        <v>70</v>
      </c>
      <c r="U250" s="11">
        <v>90</v>
      </c>
      <c r="V250" s="11">
        <v>80</v>
      </c>
      <c r="W250" s="11">
        <v>100</v>
      </c>
      <c r="X250" s="11">
        <v>100</v>
      </c>
      <c r="Y250" s="11">
        <v>0.2</v>
      </c>
      <c r="Z250" s="11">
        <v>0.7</v>
      </c>
      <c r="AA250" s="11">
        <v>10</v>
      </c>
      <c r="AB250" s="11">
        <v>5050</v>
      </c>
      <c r="AC250" s="10" t="s">
        <v>713</v>
      </c>
      <c r="AD250" s="10" t="s">
        <v>141</v>
      </c>
      <c r="AE250" s="11">
        <v>100</v>
      </c>
      <c r="AF250" s="11">
        <v>200</v>
      </c>
      <c r="AG250" s="11">
        <v>500</v>
      </c>
      <c r="AH250" s="11">
        <v>750</v>
      </c>
      <c r="AI250" s="11">
        <v>350</v>
      </c>
      <c r="AJ250" s="13" t="b">
        <v>1</v>
      </c>
      <c r="AK250" s="13" t="b">
        <v>0</v>
      </c>
      <c r="AL250" s="10" t="s">
        <v>1124</v>
      </c>
      <c r="AM250" s="13" t="b">
        <v>0</v>
      </c>
      <c r="AN250" s="13" t="b">
        <v>0</v>
      </c>
      <c r="AO250" s="11">
        <v>350</v>
      </c>
      <c r="AP250" s="11">
        <v>1</v>
      </c>
      <c r="AQ250" s="11">
        <v>5</v>
      </c>
      <c r="AR250" s="11">
        <v>25</v>
      </c>
      <c r="AS250" s="11">
        <v>90</v>
      </c>
      <c r="AT250" s="11">
        <v>1</v>
      </c>
      <c r="AU250" s="13" t="b">
        <v>0</v>
      </c>
      <c r="AV250" s="13" t="b">
        <v>0</v>
      </c>
      <c r="AW250" s="11">
        <v>9</v>
      </c>
      <c r="AX250" s="13" t="b">
        <v>1</v>
      </c>
      <c r="AY250" s="13" t="b">
        <v>1</v>
      </c>
      <c r="AZ250" s="11">
        <v>100</v>
      </c>
      <c r="BA250" s="11">
        <v>50</v>
      </c>
      <c r="BB250" s="11">
        <v>560</v>
      </c>
      <c r="BC250" s="11">
        <v>0</v>
      </c>
      <c r="BD250" s="11">
        <v>2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0" t="s">
        <v>141</v>
      </c>
      <c r="BQ250" s="10" t="s">
        <v>141</v>
      </c>
      <c r="BR250" s="10" t="s">
        <v>141</v>
      </c>
      <c r="BS250" s="10" t="s">
        <v>141</v>
      </c>
      <c r="BT250" s="11">
        <v>325</v>
      </c>
      <c r="BU250" s="13" t="b">
        <v>0</v>
      </c>
      <c r="BV250" s="1" t="e">
        <f t="shared" ca="1" si="1"/>
        <v>#NAME?</v>
      </c>
      <c r="BW250" s="1"/>
      <c r="BX250" s="3">
        <v>10</v>
      </c>
      <c r="BY250" s="1" t="s">
        <v>822</v>
      </c>
      <c r="BZ250" s="1" t="s">
        <v>652</v>
      </c>
      <c r="CA250" s="1"/>
      <c r="CB250" s="1"/>
      <c r="CC250" s="1"/>
      <c r="CD250" s="1"/>
      <c r="CE250" s="1"/>
      <c r="CF250" s="1"/>
      <c r="CG250" s="9" t="b">
        <v>1</v>
      </c>
      <c r="CH250" s="1" t="s">
        <v>766</v>
      </c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 t="s">
        <v>695</v>
      </c>
      <c r="CV250" s="1"/>
      <c r="CW250" s="1" t="s">
        <v>696</v>
      </c>
      <c r="CX250" s="1" t="s">
        <v>697</v>
      </c>
      <c r="CY250" s="1" t="s">
        <v>698</v>
      </c>
      <c r="CZ250" s="1" t="s">
        <v>699</v>
      </c>
    </row>
    <row r="251" spans="1:104" ht="12.75" x14ac:dyDescent="0.2">
      <c r="A251" s="10" t="s">
        <v>1649</v>
      </c>
      <c r="B251" s="10" t="s">
        <v>1650</v>
      </c>
      <c r="C251" s="10" t="s">
        <v>1651</v>
      </c>
      <c r="D251" s="10" t="s">
        <v>1652</v>
      </c>
      <c r="E251" s="10" t="s">
        <v>1653</v>
      </c>
      <c r="F251" s="13" t="b">
        <v>1</v>
      </c>
      <c r="G251" s="10" t="s">
        <v>436</v>
      </c>
      <c r="H251" s="10" t="s">
        <v>1650</v>
      </c>
      <c r="I251" s="11">
        <v>-1</v>
      </c>
      <c r="J251" s="1"/>
      <c r="K251" s="10" t="s">
        <v>761</v>
      </c>
      <c r="L251" s="11">
        <v>5</v>
      </c>
      <c r="M251" s="10" t="s">
        <v>619</v>
      </c>
      <c r="N251" s="10" t="s">
        <v>620</v>
      </c>
      <c r="O251" s="10" t="s">
        <v>763</v>
      </c>
      <c r="P251" s="10" t="s">
        <v>622</v>
      </c>
      <c r="Q251" s="10" t="s">
        <v>623</v>
      </c>
      <c r="R251" s="13" t="b">
        <v>0</v>
      </c>
      <c r="S251" s="11">
        <v>90</v>
      </c>
      <c r="T251" s="11">
        <v>70</v>
      </c>
      <c r="U251" s="11">
        <v>90</v>
      </c>
      <c r="V251" s="11">
        <v>100</v>
      </c>
      <c r="W251" s="11">
        <v>100</v>
      </c>
      <c r="X251" s="11">
        <v>100</v>
      </c>
      <c r="Y251" s="11">
        <v>0.2</v>
      </c>
      <c r="Z251" s="11">
        <v>0.7</v>
      </c>
      <c r="AA251" s="11">
        <v>10</v>
      </c>
      <c r="AB251" s="11">
        <v>5140</v>
      </c>
      <c r="AC251" s="10" t="s">
        <v>713</v>
      </c>
      <c r="AD251" s="10" t="s">
        <v>141</v>
      </c>
      <c r="AE251" s="11">
        <v>100</v>
      </c>
      <c r="AF251" s="11">
        <v>200</v>
      </c>
      <c r="AG251" s="11">
        <v>500</v>
      </c>
      <c r="AH251" s="11">
        <v>750</v>
      </c>
      <c r="AI251" s="11">
        <v>350</v>
      </c>
      <c r="AJ251" s="13" t="b">
        <v>1</v>
      </c>
      <c r="AK251" s="13" t="b">
        <v>0</v>
      </c>
      <c r="AL251" s="10" t="s">
        <v>1124</v>
      </c>
      <c r="AM251" s="13" t="b">
        <v>0</v>
      </c>
      <c r="AN251" s="13" t="b">
        <v>0</v>
      </c>
      <c r="AO251" s="11">
        <v>350</v>
      </c>
      <c r="AP251" s="11">
        <v>1</v>
      </c>
      <c r="AQ251" s="11">
        <v>5</v>
      </c>
      <c r="AR251" s="11">
        <v>25</v>
      </c>
      <c r="AS251" s="11">
        <v>90</v>
      </c>
      <c r="AT251" s="11">
        <v>1</v>
      </c>
      <c r="AU251" s="13" t="b">
        <v>0</v>
      </c>
      <c r="AV251" s="13" t="b">
        <v>0</v>
      </c>
      <c r="AW251" s="11">
        <v>9</v>
      </c>
      <c r="AX251" s="13" t="b">
        <v>1</v>
      </c>
      <c r="AY251" s="13" t="b">
        <v>1</v>
      </c>
      <c r="AZ251" s="11">
        <v>100</v>
      </c>
      <c r="BA251" s="11">
        <v>50</v>
      </c>
      <c r="BB251" s="11">
        <v>550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1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0" t="s">
        <v>141</v>
      </c>
      <c r="BQ251" s="10" t="s">
        <v>141</v>
      </c>
      <c r="BR251" s="10" t="s">
        <v>141</v>
      </c>
      <c r="BS251" s="10" t="s">
        <v>141</v>
      </c>
      <c r="BT251" s="11">
        <v>326</v>
      </c>
      <c r="BU251" s="13" t="b">
        <v>1</v>
      </c>
      <c r="BV251" s="1" t="e">
        <f t="shared" ca="1" si="1"/>
        <v>#NAME?</v>
      </c>
      <c r="BW251" s="1"/>
      <c r="BX251" s="3">
        <v>24</v>
      </c>
      <c r="BY251" s="1" t="s">
        <v>823</v>
      </c>
      <c r="BZ251" s="1" t="s">
        <v>652</v>
      </c>
      <c r="CA251" s="1"/>
      <c r="CB251" s="1"/>
      <c r="CC251" s="1"/>
      <c r="CD251" s="1"/>
      <c r="CE251" s="1"/>
      <c r="CF251" s="1"/>
      <c r="CG251" s="9" t="b">
        <v>1</v>
      </c>
      <c r="CH251" s="1" t="s">
        <v>653</v>
      </c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 t="s">
        <v>695</v>
      </c>
      <c r="CV251" s="1"/>
      <c r="CW251" s="1" t="s">
        <v>696</v>
      </c>
      <c r="CX251" s="1" t="s">
        <v>697</v>
      </c>
      <c r="CY251" s="1" t="s">
        <v>698</v>
      </c>
      <c r="CZ251" s="1" t="s">
        <v>699</v>
      </c>
    </row>
    <row r="252" spans="1:104" ht="12.75" x14ac:dyDescent="0.2">
      <c r="A252" s="10" t="s">
        <v>1654</v>
      </c>
      <c r="B252" s="10" t="s">
        <v>1655</v>
      </c>
      <c r="C252" s="10" t="s">
        <v>1656</v>
      </c>
      <c r="D252" s="10" t="s">
        <v>1657</v>
      </c>
      <c r="E252" s="10" t="s">
        <v>1658</v>
      </c>
      <c r="F252" s="13" t="b">
        <v>1</v>
      </c>
      <c r="G252" s="10" t="s">
        <v>364</v>
      </c>
      <c r="H252" s="10" t="s">
        <v>1655</v>
      </c>
      <c r="I252" s="11">
        <v>-1</v>
      </c>
      <c r="J252" s="1"/>
      <c r="K252" s="10" t="s">
        <v>618</v>
      </c>
      <c r="L252" s="11">
        <v>2</v>
      </c>
      <c r="M252" s="10" t="s">
        <v>691</v>
      </c>
      <c r="N252" s="10" t="s">
        <v>620</v>
      </c>
      <c r="O252" s="10" t="s">
        <v>621</v>
      </c>
      <c r="P252" s="10" t="s">
        <v>622</v>
      </c>
      <c r="Q252" s="10" t="s">
        <v>623</v>
      </c>
      <c r="R252" s="13" t="b">
        <v>0</v>
      </c>
      <c r="S252" s="11">
        <v>90</v>
      </c>
      <c r="T252" s="11">
        <v>90</v>
      </c>
      <c r="U252" s="11">
        <v>90</v>
      </c>
      <c r="V252" s="11">
        <v>75</v>
      </c>
      <c r="W252" s="11">
        <v>100</v>
      </c>
      <c r="X252" s="11">
        <v>100</v>
      </c>
      <c r="Y252" s="11">
        <v>0.2</v>
      </c>
      <c r="Z252" s="11">
        <v>0.7</v>
      </c>
      <c r="AA252" s="11">
        <v>10</v>
      </c>
      <c r="AB252" s="11">
        <v>1840</v>
      </c>
      <c r="AC252" s="10" t="s">
        <v>1129</v>
      </c>
      <c r="AD252" s="10" t="s">
        <v>141</v>
      </c>
      <c r="AE252" s="11">
        <v>50</v>
      </c>
      <c r="AF252" s="11">
        <v>80</v>
      </c>
      <c r="AG252" s="11">
        <v>400</v>
      </c>
      <c r="AH252" s="11">
        <v>500</v>
      </c>
      <c r="AI252" s="11">
        <v>120</v>
      </c>
      <c r="AJ252" s="13" t="b">
        <v>1</v>
      </c>
      <c r="AK252" s="13" t="b">
        <v>0</v>
      </c>
      <c r="AL252" s="10" t="s">
        <v>1124</v>
      </c>
      <c r="AM252" s="13" t="b">
        <v>0</v>
      </c>
      <c r="AN252" s="13" t="b">
        <v>0</v>
      </c>
      <c r="AO252" s="11">
        <v>225</v>
      </c>
      <c r="AP252" s="11">
        <v>1</v>
      </c>
      <c r="AQ252" s="11">
        <v>3</v>
      </c>
      <c r="AR252" s="11">
        <v>25</v>
      </c>
      <c r="AS252" s="11">
        <v>90</v>
      </c>
      <c r="AT252" s="11">
        <v>1</v>
      </c>
      <c r="AU252" s="13" t="b">
        <v>0</v>
      </c>
      <c r="AV252" s="13" t="b">
        <v>0</v>
      </c>
      <c r="AW252" s="11">
        <v>9</v>
      </c>
      <c r="AX252" s="13" t="b">
        <v>1</v>
      </c>
      <c r="AY252" s="13" t="b">
        <v>1</v>
      </c>
      <c r="AZ252" s="11">
        <v>100</v>
      </c>
      <c r="BA252" s="11">
        <v>50</v>
      </c>
      <c r="BB252" s="11">
        <v>1090</v>
      </c>
      <c r="BC252" s="11">
        <v>0</v>
      </c>
      <c r="BD252" s="11">
        <v>2</v>
      </c>
      <c r="BE252" s="11">
        <v>0</v>
      </c>
      <c r="BF252" s="11">
        <v>0</v>
      </c>
      <c r="BG252" s="11">
        <v>1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1</v>
      </c>
      <c r="BO252" s="11">
        <v>0</v>
      </c>
      <c r="BP252" s="10" t="s">
        <v>141</v>
      </c>
      <c r="BQ252" s="10" t="s">
        <v>141</v>
      </c>
      <c r="BR252" s="10" t="s">
        <v>141</v>
      </c>
      <c r="BS252" s="10" t="s">
        <v>141</v>
      </c>
      <c r="BT252" s="11">
        <v>327</v>
      </c>
      <c r="BU252" s="13" t="b">
        <v>0</v>
      </c>
      <c r="BV252" s="1" t="e">
        <f t="shared" ca="1" si="1"/>
        <v>#NAME?</v>
      </c>
      <c r="BW252" s="1"/>
      <c r="BX252" s="1"/>
      <c r="BY252" s="1"/>
      <c r="BZ252" s="1"/>
      <c r="CA252" s="1" t="s">
        <v>744</v>
      </c>
      <c r="CB252" s="3">
        <v>1.1000000000000001</v>
      </c>
      <c r="CC252" s="3">
        <v>1.3</v>
      </c>
      <c r="CD252" s="3">
        <v>1.6</v>
      </c>
      <c r="CE252" s="3">
        <v>2</v>
      </c>
      <c r="CF252" s="3">
        <v>2.5</v>
      </c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 t="s">
        <v>745</v>
      </c>
      <c r="CW252" s="1" t="s">
        <v>746</v>
      </c>
      <c r="CX252" s="1" t="s">
        <v>747</v>
      </c>
      <c r="CY252" s="1" t="s">
        <v>748</v>
      </c>
      <c r="CZ252" s="1" t="s">
        <v>749</v>
      </c>
    </row>
    <row r="253" spans="1:104" ht="12.75" x14ac:dyDescent="0.2">
      <c r="A253" s="10" t="s">
        <v>1659</v>
      </c>
      <c r="B253" s="10" t="s">
        <v>1660</v>
      </c>
      <c r="C253" s="10" t="s">
        <v>1661</v>
      </c>
      <c r="D253" s="10" t="s">
        <v>1662</v>
      </c>
      <c r="E253" s="10" t="s">
        <v>1663</v>
      </c>
      <c r="F253" s="13" t="b">
        <v>1</v>
      </c>
      <c r="G253" s="10" t="s">
        <v>438</v>
      </c>
      <c r="H253" s="10" t="s">
        <v>1660</v>
      </c>
      <c r="I253" s="11">
        <v>-1</v>
      </c>
      <c r="J253" s="1"/>
      <c r="K253" s="10" t="s">
        <v>618</v>
      </c>
      <c r="L253" s="11">
        <v>3</v>
      </c>
      <c r="M253" s="10" t="s">
        <v>634</v>
      </c>
      <c r="N253" s="10" t="s">
        <v>620</v>
      </c>
      <c r="O253" s="10" t="s">
        <v>621</v>
      </c>
      <c r="P253" s="10" t="s">
        <v>622</v>
      </c>
      <c r="Q253" s="10" t="s">
        <v>623</v>
      </c>
      <c r="R253" s="13" t="b">
        <v>0</v>
      </c>
      <c r="S253" s="11">
        <v>90</v>
      </c>
      <c r="T253" s="11">
        <v>90</v>
      </c>
      <c r="U253" s="11">
        <v>90</v>
      </c>
      <c r="V253" s="11">
        <v>75</v>
      </c>
      <c r="W253" s="11">
        <v>100</v>
      </c>
      <c r="X253" s="11">
        <v>100</v>
      </c>
      <c r="Y253" s="11">
        <v>0.2</v>
      </c>
      <c r="Z253" s="11">
        <v>0.7</v>
      </c>
      <c r="AA253" s="11">
        <v>10</v>
      </c>
      <c r="AB253" s="11">
        <v>1800</v>
      </c>
      <c r="AC253" s="10" t="s">
        <v>1129</v>
      </c>
      <c r="AD253" s="10" t="s">
        <v>141</v>
      </c>
      <c r="AE253" s="11">
        <v>50</v>
      </c>
      <c r="AF253" s="11">
        <v>80</v>
      </c>
      <c r="AG253" s="11">
        <v>400</v>
      </c>
      <c r="AH253" s="11">
        <v>500</v>
      </c>
      <c r="AI253" s="11">
        <v>120</v>
      </c>
      <c r="AJ253" s="13" t="b">
        <v>1</v>
      </c>
      <c r="AK253" s="13" t="b">
        <v>0</v>
      </c>
      <c r="AL253" s="10" t="s">
        <v>1124</v>
      </c>
      <c r="AM253" s="13" t="b">
        <v>0</v>
      </c>
      <c r="AN253" s="13" t="b">
        <v>0</v>
      </c>
      <c r="AO253" s="11">
        <v>225</v>
      </c>
      <c r="AP253" s="11">
        <v>1</v>
      </c>
      <c r="AQ253" s="11">
        <v>3</v>
      </c>
      <c r="AR253" s="11">
        <v>25</v>
      </c>
      <c r="AS253" s="11">
        <v>90</v>
      </c>
      <c r="AT253" s="11">
        <v>1</v>
      </c>
      <c r="AU253" s="13" t="b">
        <v>0</v>
      </c>
      <c r="AV253" s="13" t="b">
        <v>0</v>
      </c>
      <c r="AW253" s="11">
        <v>9</v>
      </c>
      <c r="AX253" s="13" t="b">
        <v>1</v>
      </c>
      <c r="AY253" s="13" t="b">
        <v>1</v>
      </c>
      <c r="AZ253" s="11">
        <v>100</v>
      </c>
      <c r="BA253" s="11">
        <v>50</v>
      </c>
      <c r="BB253" s="11">
        <v>1100</v>
      </c>
      <c r="BC253" s="11">
        <v>2</v>
      </c>
      <c r="BD253" s="11">
        <v>0</v>
      </c>
      <c r="BE253" s="11">
        <v>0</v>
      </c>
      <c r="BF253" s="11">
        <v>0</v>
      </c>
      <c r="BG253" s="11">
        <v>1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1</v>
      </c>
      <c r="BO253" s="11">
        <v>0</v>
      </c>
      <c r="BP253" s="10" t="s">
        <v>141</v>
      </c>
      <c r="BQ253" s="10" t="s">
        <v>141</v>
      </c>
      <c r="BR253" s="10" t="s">
        <v>141</v>
      </c>
      <c r="BS253" s="10" t="s">
        <v>141</v>
      </c>
      <c r="BT253" s="11">
        <v>328</v>
      </c>
      <c r="BU253" s="13" t="b">
        <v>1</v>
      </c>
      <c r="BV253" s="1" t="e">
        <f t="shared" ca="1" si="1"/>
        <v>#NAME?</v>
      </c>
      <c r="BW253" s="1"/>
      <c r="BX253" s="1"/>
      <c r="BY253" s="1"/>
      <c r="BZ253" s="1"/>
      <c r="CA253" s="1" t="s">
        <v>750</v>
      </c>
      <c r="CB253" s="3">
        <v>1.1000000000000001</v>
      </c>
      <c r="CC253" s="3">
        <v>1.3</v>
      </c>
      <c r="CD253" s="3">
        <v>1.6</v>
      </c>
      <c r="CE253" s="3">
        <v>2</v>
      </c>
      <c r="CF253" s="3">
        <v>2.5</v>
      </c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 t="s">
        <v>745</v>
      </c>
      <c r="CW253" s="1" t="s">
        <v>746</v>
      </c>
      <c r="CX253" s="1" t="s">
        <v>747</v>
      </c>
      <c r="CY253" s="1" t="s">
        <v>748</v>
      </c>
      <c r="CZ253" s="1" t="s">
        <v>749</v>
      </c>
    </row>
    <row r="254" spans="1:104" ht="12.75" x14ac:dyDescent="0.2">
      <c r="A254" s="10" t="s">
        <v>1664</v>
      </c>
      <c r="B254" s="10" t="s">
        <v>1665</v>
      </c>
      <c r="C254" s="10" t="s">
        <v>1666</v>
      </c>
      <c r="D254" s="10" t="s">
        <v>1667</v>
      </c>
      <c r="E254" s="10" t="s">
        <v>1668</v>
      </c>
      <c r="F254" s="13" t="b">
        <v>1</v>
      </c>
      <c r="G254" s="10" t="s">
        <v>751</v>
      </c>
      <c r="H254" s="10" t="s">
        <v>1665</v>
      </c>
      <c r="I254" s="11">
        <v>-1</v>
      </c>
      <c r="J254" s="1"/>
      <c r="K254" s="10" t="s">
        <v>618</v>
      </c>
      <c r="L254" s="11">
        <v>1</v>
      </c>
      <c r="M254" s="10" t="s">
        <v>666</v>
      </c>
      <c r="N254" s="10" t="s">
        <v>620</v>
      </c>
      <c r="O254" s="10" t="s">
        <v>621</v>
      </c>
      <c r="P254" s="10" t="s">
        <v>622</v>
      </c>
      <c r="Q254" s="10" t="s">
        <v>623</v>
      </c>
      <c r="R254" s="13" t="b">
        <v>0</v>
      </c>
      <c r="S254" s="11">
        <v>70</v>
      </c>
      <c r="T254" s="11">
        <v>70</v>
      </c>
      <c r="U254" s="11">
        <v>70</v>
      </c>
      <c r="V254" s="11">
        <v>70</v>
      </c>
      <c r="W254" s="11">
        <v>100</v>
      </c>
      <c r="X254" s="11">
        <v>100</v>
      </c>
      <c r="Y254" s="11">
        <v>0.4</v>
      </c>
      <c r="Z254" s="11">
        <v>1.05</v>
      </c>
      <c r="AA254" s="11">
        <v>10</v>
      </c>
      <c r="AB254" s="11">
        <v>1000</v>
      </c>
      <c r="AC254" s="10" t="s">
        <v>713</v>
      </c>
      <c r="AD254" s="10" t="s">
        <v>141</v>
      </c>
      <c r="AE254" s="11">
        <v>23</v>
      </c>
      <c r="AF254" s="11">
        <v>40</v>
      </c>
      <c r="AG254" s="11">
        <v>400</v>
      </c>
      <c r="AH254" s="11">
        <v>550</v>
      </c>
      <c r="AI254" s="11">
        <v>160</v>
      </c>
      <c r="AJ254" s="13" t="b">
        <v>1</v>
      </c>
      <c r="AK254" s="13" t="b">
        <v>0</v>
      </c>
      <c r="AL254" s="10" t="s">
        <v>1124</v>
      </c>
      <c r="AM254" s="13" t="b">
        <v>0</v>
      </c>
      <c r="AN254" s="13" t="b">
        <v>0</v>
      </c>
      <c r="AO254" s="11">
        <v>150</v>
      </c>
      <c r="AP254" s="11">
        <v>1</v>
      </c>
      <c r="AQ254" s="11">
        <v>2</v>
      </c>
      <c r="AR254" s="11">
        <v>25</v>
      </c>
      <c r="AS254" s="11">
        <v>90</v>
      </c>
      <c r="AT254" s="11">
        <v>1</v>
      </c>
      <c r="AU254" s="13" t="b">
        <v>0</v>
      </c>
      <c r="AV254" s="13" t="b">
        <v>0</v>
      </c>
      <c r="AW254" s="11">
        <v>9</v>
      </c>
      <c r="AX254" s="13" t="b">
        <v>0</v>
      </c>
      <c r="AY254" s="13" t="b">
        <v>1</v>
      </c>
      <c r="AZ254" s="11">
        <v>100</v>
      </c>
      <c r="BA254" s="11">
        <v>50</v>
      </c>
      <c r="BB254" s="11">
        <v>1470</v>
      </c>
      <c r="BC254" s="11">
        <v>0</v>
      </c>
      <c r="BD254" s="11">
        <v>0</v>
      </c>
      <c r="BE254" s="11">
        <v>0</v>
      </c>
      <c r="BF254" s="11">
        <v>0</v>
      </c>
      <c r="BG254" s="11">
        <v>1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1</v>
      </c>
      <c r="BO254" s="11">
        <v>1</v>
      </c>
      <c r="BP254" s="10" t="s">
        <v>141</v>
      </c>
      <c r="BQ254" s="10" t="s">
        <v>141</v>
      </c>
      <c r="BR254" s="10" t="s">
        <v>141</v>
      </c>
      <c r="BS254" s="10" t="s">
        <v>141</v>
      </c>
      <c r="BT254" s="11">
        <v>329</v>
      </c>
      <c r="BU254" s="13" t="b">
        <v>0</v>
      </c>
      <c r="BV254" s="1" t="e">
        <f t="shared" ca="1" si="1"/>
        <v>#NAME?</v>
      </c>
      <c r="BW254" s="1"/>
      <c r="BX254" s="1"/>
      <c r="BY254" s="1"/>
      <c r="BZ254" s="1"/>
      <c r="CA254" s="1" t="s">
        <v>753</v>
      </c>
      <c r="CB254" s="1"/>
      <c r="CC254" s="1"/>
      <c r="CD254" s="1"/>
      <c r="CE254" s="1"/>
      <c r="CF254" s="1"/>
      <c r="CG254" s="1"/>
      <c r="CH254" s="1"/>
      <c r="CI254" s="1" t="s">
        <v>754</v>
      </c>
      <c r="CJ254" s="1" t="s">
        <v>755</v>
      </c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 t="s">
        <v>756</v>
      </c>
      <c r="CW254" s="1" t="s">
        <v>757</v>
      </c>
      <c r="CX254" s="1" t="s">
        <v>758</v>
      </c>
      <c r="CY254" s="1" t="s">
        <v>759</v>
      </c>
      <c r="CZ254" s="1" t="s">
        <v>760</v>
      </c>
    </row>
    <row r="255" spans="1:104" ht="12.75" x14ac:dyDescent="0.2">
      <c r="A255" s="10" t="s">
        <v>1669</v>
      </c>
      <c r="B255" s="10" t="s">
        <v>1670</v>
      </c>
      <c r="C255" s="10" t="s">
        <v>1671</v>
      </c>
      <c r="D255" s="10" t="s">
        <v>1672</v>
      </c>
      <c r="E255" s="10" t="s">
        <v>1673</v>
      </c>
      <c r="F255" s="13" t="b">
        <v>1</v>
      </c>
      <c r="G255" s="10" t="s">
        <v>1074</v>
      </c>
      <c r="H255" s="10" t="s">
        <v>1670</v>
      </c>
      <c r="I255" s="11">
        <v>-1</v>
      </c>
      <c r="J255" s="1"/>
      <c r="K255" s="10" t="s">
        <v>761</v>
      </c>
      <c r="L255" s="11">
        <v>7</v>
      </c>
      <c r="M255" s="10" t="s">
        <v>762</v>
      </c>
      <c r="N255" s="10" t="s">
        <v>620</v>
      </c>
      <c r="O255" s="10" t="s">
        <v>947</v>
      </c>
      <c r="P255" s="10" t="s">
        <v>622</v>
      </c>
      <c r="Q255" s="10" t="s">
        <v>623</v>
      </c>
      <c r="R255" s="13" t="b">
        <v>0</v>
      </c>
      <c r="S255" s="11">
        <v>105</v>
      </c>
      <c r="T255" s="11">
        <v>100</v>
      </c>
      <c r="U255" s="11">
        <v>100</v>
      </c>
      <c r="V255" s="11">
        <v>100</v>
      </c>
      <c r="W255" s="11">
        <v>100</v>
      </c>
      <c r="X255" s="11">
        <v>100</v>
      </c>
      <c r="Y255" s="11">
        <v>0.2</v>
      </c>
      <c r="Z255" s="11">
        <v>0.7</v>
      </c>
      <c r="AA255" s="11">
        <v>10</v>
      </c>
      <c r="AB255" s="11">
        <v>6830</v>
      </c>
      <c r="AC255" s="10" t="s">
        <v>1129</v>
      </c>
      <c r="AD255" s="10" t="s">
        <v>141</v>
      </c>
      <c r="AE255" s="11">
        <v>120</v>
      </c>
      <c r="AF255" s="11">
        <v>240</v>
      </c>
      <c r="AG255" s="11">
        <v>800</v>
      </c>
      <c r="AH255" s="11">
        <v>1050</v>
      </c>
      <c r="AI255" s="11">
        <v>470</v>
      </c>
      <c r="AJ255" s="13" t="b">
        <v>1</v>
      </c>
      <c r="AK255" s="13" t="b">
        <v>0</v>
      </c>
      <c r="AL255" s="10" t="s">
        <v>1124</v>
      </c>
      <c r="AM255" s="13" t="b">
        <v>0</v>
      </c>
      <c r="AN255" s="13" t="b">
        <v>0</v>
      </c>
      <c r="AO255" s="11">
        <v>300</v>
      </c>
      <c r="AP255" s="11">
        <v>1</v>
      </c>
      <c r="AQ255" s="11">
        <v>4</v>
      </c>
      <c r="AR255" s="11">
        <v>25</v>
      </c>
      <c r="AS255" s="11">
        <v>90</v>
      </c>
      <c r="AT255" s="11">
        <v>1</v>
      </c>
      <c r="AU255" s="13" t="b">
        <v>0</v>
      </c>
      <c r="AV255" s="13" t="b">
        <v>0</v>
      </c>
      <c r="AW255" s="11">
        <v>9</v>
      </c>
      <c r="AX255" s="13" t="b">
        <v>0</v>
      </c>
      <c r="AY255" s="13" t="b">
        <v>1</v>
      </c>
      <c r="AZ255" s="11">
        <v>220</v>
      </c>
      <c r="BA255" s="11">
        <v>50</v>
      </c>
      <c r="BB255" s="11">
        <v>350</v>
      </c>
      <c r="BC255" s="11">
        <v>0</v>
      </c>
      <c r="BD255" s="11">
        <v>0</v>
      </c>
      <c r="BE255" s="11">
        <v>0</v>
      </c>
      <c r="BF255" s="11">
        <v>0</v>
      </c>
      <c r="BG255" s="11">
        <v>1</v>
      </c>
      <c r="BH255" s="11">
        <v>2</v>
      </c>
      <c r="BI255" s="11">
        <v>0</v>
      </c>
      <c r="BJ255" s="11">
        <v>2</v>
      </c>
      <c r="BK255" s="11">
        <v>0</v>
      </c>
      <c r="BL255" s="11">
        <v>0</v>
      </c>
      <c r="BM255" s="11">
        <v>0</v>
      </c>
      <c r="BN255" s="11">
        <v>3</v>
      </c>
      <c r="BO255" s="11">
        <v>0</v>
      </c>
      <c r="BP255" s="10" t="s">
        <v>141</v>
      </c>
      <c r="BQ255" s="10" t="s">
        <v>141</v>
      </c>
      <c r="BR255" s="10" t="s">
        <v>141</v>
      </c>
      <c r="BS255" s="10" t="s">
        <v>141</v>
      </c>
      <c r="BT255" s="11">
        <v>331</v>
      </c>
      <c r="BU255" s="13" t="b">
        <v>0</v>
      </c>
      <c r="BV255" s="1" t="e">
        <f t="shared" ca="1" si="1"/>
        <v>#NAME?</v>
      </c>
      <c r="BW255" s="1"/>
      <c r="BX255" s="3">
        <v>36</v>
      </c>
      <c r="BY255" s="1" t="s">
        <v>1075</v>
      </c>
      <c r="BZ255" s="1" t="s">
        <v>652</v>
      </c>
      <c r="CA255" s="1"/>
      <c r="CB255" s="1"/>
      <c r="CC255" s="1"/>
      <c r="CD255" s="1"/>
      <c r="CE255" s="1"/>
      <c r="CF255" s="1"/>
      <c r="CG255" s="9" t="b">
        <v>1</v>
      </c>
      <c r="CH255" s="1" t="s">
        <v>791</v>
      </c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 t="s">
        <v>1076</v>
      </c>
      <c r="CW255" s="1" t="s">
        <v>1077</v>
      </c>
      <c r="CX255" s="1" t="s">
        <v>1078</v>
      </c>
      <c r="CY255" s="1" t="s">
        <v>1079</v>
      </c>
      <c r="CZ255" s="1" t="s">
        <v>1080</v>
      </c>
    </row>
    <row r="256" spans="1:104" ht="12.75" x14ac:dyDescent="0.2">
      <c r="A256" s="10" t="s">
        <v>1674</v>
      </c>
      <c r="B256" s="10" t="s">
        <v>1675</v>
      </c>
      <c r="C256" s="10" t="s">
        <v>1676</v>
      </c>
      <c r="D256" s="10" t="s">
        <v>1677</v>
      </c>
      <c r="E256" s="10" t="s">
        <v>1678</v>
      </c>
      <c r="F256" s="13" t="b">
        <v>1</v>
      </c>
      <c r="G256" s="10" t="s">
        <v>981</v>
      </c>
      <c r="H256" s="10" t="s">
        <v>1675</v>
      </c>
      <c r="I256" s="11">
        <v>-1</v>
      </c>
      <c r="J256" s="1"/>
      <c r="K256" s="10" t="s">
        <v>761</v>
      </c>
      <c r="L256" s="11">
        <v>4</v>
      </c>
      <c r="M256" s="10" t="s">
        <v>660</v>
      </c>
      <c r="N256" s="10" t="s">
        <v>620</v>
      </c>
      <c r="O256" s="10" t="s">
        <v>621</v>
      </c>
      <c r="P256" s="10" t="s">
        <v>622</v>
      </c>
      <c r="Q256" s="10" t="s">
        <v>623</v>
      </c>
      <c r="R256" s="13" t="b">
        <v>0</v>
      </c>
      <c r="S256" s="11">
        <v>80</v>
      </c>
      <c r="T256" s="11">
        <v>100</v>
      </c>
      <c r="U256" s="11">
        <v>90</v>
      </c>
      <c r="V256" s="11">
        <v>90</v>
      </c>
      <c r="W256" s="11">
        <v>100</v>
      </c>
      <c r="X256" s="11">
        <v>100</v>
      </c>
      <c r="Y256" s="11">
        <v>0.2</v>
      </c>
      <c r="Z256" s="11">
        <v>0.7</v>
      </c>
      <c r="AA256" s="11">
        <v>10</v>
      </c>
      <c r="AB256" s="11">
        <v>1880</v>
      </c>
      <c r="AC256" s="10" t="s">
        <v>1129</v>
      </c>
      <c r="AD256" s="10" t="s">
        <v>141</v>
      </c>
      <c r="AE256" s="11">
        <v>125</v>
      </c>
      <c r="AF256" s="11">
        <v>250</v>
      </c>
      <c r="AG256" s="11">
        <v>450</v>
      </c>
      <c r="AH256" s="11">
        <v>550</v>
      </c>
      <c r="AI256" s="11">
        <v>350</v>
      </c>
      <c r="AJ256" s="13" t="b">
        <v>1</v>
      </c>
      <c r="AK256" s="13" t="b">
        <v>0</v>
      </c>
      <c r="AL256" s="10" t="s">
        <v>1124</v>
      </c>
      <c r="AM256" s="13" t="b">
        <v>0</v>
      </c>
      <c r="AN256" s="13" t="b">
        <v>0</v>
      </c>
      <c r="AO256" s="11">
        <v>225</v>
      </c>
      <c r="AP256" s="11">
        <v>1</v>
      </c>
      <c r="AQ256" s="11">
        <v>3</v>
      </c>
      <c r="AR256" s="11">
        <v>25</v>
      </c>
      <c r="AS256" s="11">
        <v>90</v>
      </c>
      <c r="AT256" s="11">
        <v>1</v>
      </c>
      <c r="AU256" s="13" t="b">
        <v>0</v>
      </c>
      <c r="AV256" s="13" t="b">
        <v>0</v>
      </c>
      <c r="AW256" s="11">
        <v>9</v>
      </c>
      <c r="AX256" s="13" t="b">
        <v>0</v>
      </c>
      <c r="AY256" s="13" t="b">
        <v>1</v>
      </c>
      <c r="AZ256" s="11">
        <v>100</v>
      </c>
      <c r="BA256" s="11">
        <v>10</v>
      </c>
      <c r="BB256" s="11">
        <v>1070</v>
      </c>
      <c r="BC256" s="11">
        <v>0</v>
      </c>
      <c r="BD256" s="11">
        <v>0</v>
      </c>
      <c r="BE256" s="11">
        <v>1</v>
      </c>
      <c r="BF256" s="11">
        <v>0</v>
      </c>
      <c r="BG256" s="11">
        <v>1</v>
      </c>
      <c r="BH256" s="11">
        <v>1</v>
      </c>
      <c r="BI256" s="11">
        <v>1</v>
      </c>
      <c r="BJ256" s="11">
        <v>0</v>
      </c>
      <c r="BK256" s="11">
        <v>0</v>
      </c>
      <c r="BL256" s="11">
        <v>1</v>
      </c>
      <c r="BM256" s="11">
        <v>0</v>
      </c>
      <c r="BN256" s="11">
        <v>2</v>
      </c>
      <c r="BO256" s="11">
        <v>1</v>
      </c>
      <c r="BP256" s="10" t="s">
        <v>141</v>
      </c>
      <c r="BQ256" s="10" t="s">
        <v>141</v>
      </c>
      <c r="BR256" s="10" t="s">
        <v>141</v>
      </c>
      <c r="BS256" s="10" t="s">
        <v>141</v>
      </c>
      <c r="BT256" s="11">
        <v>332</v>
      </c>
      <c r="BU256" s="13" t="b">
        <v>0</v>
      </c>
      <c r="BV256" s="1" t="e">
        <f t="shared" ca="1" si="1"/>
        <v>#NAME?</v>
      </c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 t="s">
        <v>754</v>
      </c>
      <c r="CJ256" s="1" t="s">
        <v>982</v>
      </c>
      <c r="CK256" s="1" t="s">
        <v>983</v>
      </c>
      <c r="CL256" s="1" t="s">
        <v>984</v>
      </c>
      <c r="CM256" s="1" t="s">
        <v>985</v>
      </c>
      <c r="CN256" s="1" t="s">
        <v>986</v>
      </c>
      <c r="CO256" s="1"/>
      <c r="CP256" s="1"/>
      <c r="CQ256" s="1"/>
      <c r="CR256" s="1"/>
      <c r="CS256" s="1"/>
      <c r="CT256" s="1"/>
      <c r="CU256" s="1" t="s">
        <v>35</v>
      </c>
      <c r="CV256" s="1" t="s">
        <v>987</v>
      </c>
      <c r="CW256" s="1" t="s">
        <v>988</v>
      </c>
      <c r="CX256" s="1" t="s">
        <v>989</v>
      </c>
      <c r="CY256" s="1" t="s">
        <v>990</v>
      </c>
      <c r="CZ256" s="1" t="s">
        <v>991</v>
      </c>
    </row>
    <row r="257" spans="1:104" ht="12.75" x14ac:dyDescent="0.2">
      <c r="A257" s="10" t="s">
        <v>1679</v>
      </c>
      <c r="B257" s="10" t="s">
        <v>1680</v>
      </c>
      <c r="C257" s="10" t="s">
        <v>1681</v>
      </c>
      <c r="D257" s="10" t="s">
        <v>1682</v>
      </c>
      <c r="E257" s="10" t="s">
        <v>1683</v>
      </c>
      <c r="F257" s="13" t="b">
        <v>1</v>
      </c>
      <c r="G257" s="10" t="s">
        <v>367</v>
      </c>
      <c r="H257" s="10" t="s">
        <v>1680</v>
      </c>
      <c r="I257" s="11">
        <v>-1</v>
      </c>
      <c r="J257" s="1"/>
      <c r="K257" s="10" t="s">
        <v>761</v>
      </c>
      <c r="L257" s="11">
        <v>8</v>
      </c>
      <c r="M257" s="10" t="s">
        <v>634</v>
      </c>
      <c r="N257" s="10" t="s">
        <v>620</v>
      </c>
      <c r="O257" s="10" t="s">
        <v>667</v>
      </c>
      <c r="P257" s="10" t="s">
        <v>622</v>
      </c>
      <c r="Q257" s="10" t="s">
        <v>623</v>
      </c>
      <c r="R257" s="13" t="b">
        <v>0</v>
      </c>
      <c r="S257" s="11">
        <v>120</v>
      </c>
      <c r="T257" s="11">
        <v>100</v>
      </c>
      <c r="U257" s="11">
        <v>105</v>
      </c>
      <c r="V257" s="11">
        <v>105</v>
      </c>
      <c r="W257" s="11">
        <v>100</v>
      </c>
      <c r="X257" s="11">
        <v>100</v>
      </c>
      <c r="Y257" s="11">
        <v>0.2</v>
      </c>
      <c r="Z257" s="11">
        <v>0.7</v>
      </c>
      <c r="AA257" s="11">
        <v>10</v>
      </c>
      <c r="AB257" s="11">
        <v>9840</v>
      </c>
      <c r="AC257" s="10" t="s">
        <v>1129</v>
      </c>
      <c r="AD257" s="10" t="s">
        <v>141</v>
      </c>
      <c r="AE257" s="11">
        <v>100</v>
      </c>
      <c r="AF257" s="11">
        <v>200</v>
      </c>
      <c r="AG257" s="11">
        <v>850</v>
      </c>
      <c r="AH257" s="11">
        <v>1200</v>
      </c>
      <c r="AI257" s="11">
        <v>450</v>
      </c>
      <c r="AJ257" s="13" t="b">
        <v>1</v>
      </c>
      <c r="AK257" s="13" t="b">
        <v>0</v>
      </c>
      <c r="AL257" s="10" t="s">
        <v>1124</v>
      </c>
      <c r="AM257" s="13" t="b">
        <v>0</v>
      </c>
      <c r="AN257" s="13" t="b">
        <v>0</v>
      </c>
      <c r="AO257" s="11">
        <v>525</v>
      </c>
      <c r="AP257" s="11">
        <v>1</v>
      </c>
      <c r="AQ257" s="11">
        <v>8</v>
      </c>
      <c r="AR257" s="11">
        <v>25</v>
      </c>
      <c r="AS257" s="11">
        <v>90</v>
      </c>
      <c r="AT257" s="11">
        <v>1</v>
      </c>
      <c r="AU257" s="13" t="b">
        <v>0</v>
      </c>
      <c r="AV257" s="13" t="b">
        <v>0</v>
      </c>
      <c r="AW257" s="11">
        <v>9</v>
      </c>
      <c r="AX257" s="13" t="b">
        <v>0</v>
      </c>
      <c r="AY257" s="13" t="b">
        <v>1</v>
      </c>
      <c r="AZ257" s="11">
        <v>350</v>
      </c>
      <c r="BA257" s="11">
        <v>50</v>
      </c>
      <c r="BB257" s="11">
        <v>50</v>
      </c>
      <c r="BC257" s="11">
        <v>3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0" t="s">
        <v>141</v>
      </c>
      <c r="BQ257" s="10" t="s">
        <v>141</v>
      </c>
      <c r="BR257" s="10" t="s">
        <v>141</v>
      </c>
      <c r="BS257" s="10" t="s">
        <v>141</v>
      </c>
      <c r="BT257" s="11">
        <v>333</v>
      </c>
      <c r="BU257" s="13" t="b">
        <v>0</v>
      </c>
      <c r="BV257" s="1" t="e">
        <f t="shared" ca="1" si="1"/>
        <v>#NAME?</v>
      </c>
      <c r="BW257" s="1"/>
      <c r="BX257" s="3">
        <v>40</v>
      </c>
      <c r="BY257" s="1" t="s">
        <v>778</v>
      </c>
      <c r="BZ257" s="1" t="s">
        <v>652</v>
      </c>
      <c r="CA257" s="1"/>
      <c r="CB257" s="1"/>
      <c r="CC257" s="1"/>
      <c r="CD257" s="1"/>
      <c r="CE257" s="1"/>
      <c r="CF257" s="1"/>
      <c r="CG257" s="9" t="b">
        <v>1</v>
      </c>
      <c r="CH257" s="1" t="s">
        <v>779</v>
      </c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 t="s">
        <v>768</v>
      </c>
      <c r="CW257" s="1" t="s">
        <v>769</v>
      </c>
      <c r="CX257" s="1" t="s">
        <v>770</v>
      </c>
      <c r="CY257" s="1" t="s">
        <v>771</v>
      </c>
      <c r="CZ257" s="1" t="s">
        <v>772</v>
      </c>
    </row>
    <row r="258" spans="1:104" ht="12.75" x14ac:dyDescent="0.2">
      <c r="A258" s="10" t="s">
        <v>1684</v>
      </c>
      <c r="B258" s="10" t="s">
        <v>1685</v>
      </c>
      <c r="C258" s="10" t="s">
        <v>1686</v>
      </c>
      <c r="D258" s="10" t="s">
        <v>1687</v>
      </c>
      <c r="E258" s="10" t="s">
        <v>1688</v>
      </c>
      <c r="F258" s="13" t="b">
        <v>1</v>
      </c>
      <c r="G258" s="10" t="s">
        <v>440</v>
      </c>
      <c r="H258" s="10" t="s">
        <v>1685</v>
      </c>
      <c r="I258" s="11">
        <v>-1</v>
      </c>
      <c r="J258" s="1"/>
      <c r="K258" s="10" t="s">
        <v>761</v>
      </c>
      <c r="L258" s="11">
        <v>9</v>
      </c>
      <c r="M258" s="10" t="s">
        <v>691</v>
      </c>
      <c r="N258" s="10" t="s">
        <v>620</v>
      </c>
      <c r="O258" s="10" t="s">
        <v>667</v>
      </c>
      <c r="P258" s="10" t="s">
        <v>622</v>
      </c>
      <c r="Q258" s="10" t="s">
        <v>623</v>
      </c>
      <c r="R258" s="13" t="b">
        <v>0</v>
      </c>
      <c r="S258" s="11">
        <v>125</v>
      </c>
      <c r="T258" s="11">
        <v>100</v>
      </c>
      <c r="U258" s="11">
        <v>105</v>
      </c>
      <c r="V258" s="11">
        <v>105</v>
      </c>
      <c r="W258" s="11">
        <v>100</v>
      </c>
      <c r="X258" s="11">
        <v>100</v>
      </c>
      <c r="Y258" s="11">
        <v>0.2</v>
      </c>
      <c r="Z258" s="11">
        <v>0.7</v>
      </c>
      <c r="AA258" s="11">
        <v>10</v>
      </c>
      <c r="AB258" s="11">
        <v>10110</v>
      </c>
      <c r="AC258" s="10" t="s">
        <v>1129</v>
      </c>
      <c r="AD258" s="10" t="s">
        <v>141</v>
      </c>
      <c r="AE258" s="11">
        <v>100</v>
      </c>
      <c r="AF258" s="11">
        <v>200</v>
      </c>
      <c r="AG258" s="11">
        <v>850</v>
      </c>
      <c r="AH258" s="11">
        <v>1200</v>
      </c>
      <c r="AI258" s="11">
        <v>450</v>
      </c>
      <c r="AJ258" s="13" t="b">
        <v>1</v>
      </c>
      <c r="AK258" s="13" t="b">
        <v>0</v>
      </c>
      <c r="AL258" s="10" t="s">
        <v>1124</v>
      </c>
      <c r="AM258" s="13" t="b">
        <v>0</v>
      </c>
      <c r="AN258" s="13" t="b">
        <v>0</v>
      </c>
      <c r="AO258" s="11">
        <v>525</v>
      </c>
      <c r="AP258" s="11">
        <v>1</v>
      </c>
      <c r="AQ258" s="11">
        <v>8</v>
      </c>
      <c r="AR258" s="11">
        <v>25</v>
      </c>
      <c r="AS258" s="11">
        <v>90</v>
      </c>
      <c r="AT258" s="11">
        <v>1</v>
      </c>
      <c r="AU258" s="13" t="b">
        <v>0</v>
      </c>
      <c r="AV258" s="13" t="b">
        <v>0</v>
      </c>
      <c r="AW258" s="11">
        <v>9</v>
      </c>
      <c r="AX258" s="13" t="b">
        <v>0</v>
      </c>
      <c r="AY258" s="13" t="b">
        <v>1</v>
      </c>
      <c r="AZ258" s="11">
        <v>350</v>
      </c>
      <c r="BA258" s="11">
        <v>50</v>
      </c>
      <c r="BB258" s="11">
        <v>30</v>
      </c>
      <c r="BC258" s="11">
        <v>0</v>
      </c>
      <c r="BD258" s="11">
        <v>3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0" t="s">
        <v>141</v>
      </c>
      <c r="BQ258" s="10" t="s">
        <v>141</v>
      </c>
      <c r="BR258" s="10" t="s">
        <v>141</v>
      </c>
      <c r="BS258" s="10" t="s">
        <v>141</v>
      </c>
      <c r="BT258" s="11">
        <v>334</v>
      </c>
      <c r="BU258" s="13" t="b">
        <v>1</v>
      </c>
      <c r="BV258" s="1" t="e">
        <f t="shared" ca="1" si="1"/>
        <v>#NAME?</v>
      </c>
      <c r="BW258" s="1"/>
      <c r="BX258" s="3">
        <v>43</v>
      </c>
      <c r="BY258" s="1" t="s">
        <v>780</v>
      </c>
      <c r="BZ258" s="1" t="s">
        <v>652</v>
      </c>
      <c r="CA258" s="1"/>
      <c r="CB258" s="1"/>
      <c r="CC258" s="1"/>
      <c r="CD258" s="1"/>
      <c r="CE258" s="1"/>
      <c r="CF258" s="1"/>
      <c r="CG258" s="9" t="b">
        <v>1</v>
      </c>
      <c r="CH258" s="1" t="s">
        <v>779</v>
      </c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 t="s">
        <v>781</v>
      </c>
      <c r="CW258" s="1" t="s">
        <v>782</v>
      </c>
      <c r="CX258" s="1" t="s">
        <v>783</v>
      </c>
      <c r="CY258" s="1" t="s">
        <v>784</v>
      </c>
      <c r="CZ258" s="1" t="s">
        <v>785</v>
      </c>
    </row>
    <row r="259" spans="1:104" ht="12.75" x14ac:dyDescent="0.2">
      <c r="A259" s="10" t="s">
        <v>1689</v>
      </c>
      <c r="B259" s="10" t="s">
        <v>1690</v>
      </c>
      <c r="C259" s="10" t="s">
        <v>1691</v>
      </c>
      <c r="D259" s="10" t="s">
        <v>1692</v>
      </c>
      <c r="E259" s="10" t="s">
        <v>1693</v>
      </c>
      <c r="F259" s="13" t="b">
        <v>1</v>
      </c>
      <c r="G259" s="10" t="s">
        <v>803</v>
      </c>
      <c r="H259" s="10" t="s">
        <v>1690</v>
      </c>
      <c r="I259" s="11">
        <v>-1</v>
      </c>
      <c r="J259" s="1"/>
      <c r="K259" s="10" t="s">
        <v>761</v>
      </c>
      <c r="L259" s="11">
        <v>3</v>
      </c>
      <c r="M259" s="10" t="s">
        <v>666</v>
      </c>
      <c r="N259" s="10" t="s">
        <v>620</v>
      </c>
      <c r="O259" s="10" t="s">
        <v>640</v>
      </c>
      <c r="P259" s="10" t="s">
        <v>622</v>
      </c>
      <c r="Q259" s="10" t="s">
        <v>623</v>
      </c>
      <c r="R259" s="13" t="b">
        <v>0</v>
      </c>
      <c r="S259" s="11">
        <v>70</v>
      </c>
      <c r="T259" s="11">
        <v>70</v>
      </c>
      <c r="U259" s="11">
        <v>70</v>
      </c>
      <c r="V259" s="11">
        <v>90</v>
      </c>
      <c r="W259" s="11">
        <v>100</v>
      </c>
      <c r="X259" s="11">
        <v>100</v>
      </c>
      <c r="Y259" s="11">
        <v>0.2</v>
      </c>
      <c r="Z259" s="11">
        <v>0.7</v>
      </c>
      <c r="AA259" s="11">
        <v>10</v>
      </c>
      <c r="AB259" s="11">
        <v>1450</v>
      </c>
      <c r="AC259" s="10" t="s">
        <v>713</v>
      </c>
      <c r="AD259" s="10" t="s">
        <v>141</v>
      </c>
      <c r="AE259" s="11">
        <v>50</v>
      </c>
      <c r="AF259" s="11">
        <v>100</v>
      </c>
      <c r="AG259" s="11">
        <v>300</v>
      </c>
      <c r="AH259" s="11">
        <v>400</v>
      </c>
      <c r="AI259" s="11">
        <v>200</v>
      </c>
      <c r="AJ259" s="13" t="b">
        <v>1</v>
      </c>
      <c r="AK259" s="13" t="b">
        <v>0</v>
      </c>
      <c r="AL259" s="10" t="s">
        <v>1124</v>
      </c>
      <c r="AM259" s="13" t="b">
        <v>0</v>
      </c>
      <c r="AN259" s="13" t="b">
        <v>0</v>
      </c>
      <c r="AO259" s="11">
        <v>150</v>
      </c>
      <c r="AP259" s="11">
        <v>1</v>
      </c>
      <c r="AQ259" s="11">
        <v>2</v>
      </c>
      <c r="AR259" s="11">
        <v>25</v>
      </c>
      <c r="AS259" s="11">
        <v>90</v>
      </c>
      <c r="AT259" s="11">
        <v>1</v>
      </c>
      <c r="AU259" s="13" t="b">
        <v>0</v>
      </c>
      <c r="AV259" s="13" t="b">
        <v>0</v>
      </c>
      <c r="AW259" s="11">
        <v>9</v>
      </c>
      <c r="AX259" s="13" t="b">
        <v>0</v>
      </c>
      <c r="AY259" s="13" t="b">
        <v>1</v>
      </c>
      <c r="AZ259" s="11">
        <v>100</v>
      </c>
      <c r="BA259" s="11">
        <v>50</v>
      </c>
      <c r="BB259" s="11">
        <v>1190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1</v>
      </c>
      <c r="BP259" s="10" t="s">
        <v>141</v>
      </c>
      <c r="BQ259" s="10" t="s">
        <v>141</v>
      </c>
      <c r="BR259" s="10" t="s">
        <v>141</v>
      </c>
      <c r="BS259" s="10" t="s">
        <v>141</v>
      </c>
      <c r="BT259" s="11">
        <v>335</v>
      </c>
      <c r="BU259" s="13" t="b">
        <v>0</v>
      </c>
      <c r="BV259" s="1" t="e">
        <f t="shared" ca="1" si="1"/>
        <v>#NAME?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 t="s">
        <v>804</v>
      </c>
      <c r="CW259" s="1" t="s">
        <v>805</v>
      </c>
      <c r="CX259" s="1" t="s">
        <v>806</v>
      </c>
      <c r="CY259" s="1" t="s">
        <v>807</v>
      </c>
      <c r="CZ259" s="1" t="s">
        <v>808</v>
      </c>
    </row>
    <row r="260" spans="1:104" ht="12.75" x14ac:dyDescent="0.2">
      <c r="A260" s="10" t="s">
        <v>1694</v>
      </c>
      <c r="B260" s="10" t="s">
        <v>1695</v>
      </c>
      <c r="C260" s="10" t="s">
        <v>1696</v>
      </c>
      <c r="D260" s="10" t="s">
        <v>1697</v>
      </c>
      <c r="E260" s="10" t="s">
        <v>1698</v>
      </c>
      <c r="F260" s="13" t="b">
        <v>1</v>
      </c>
      <c r="G260" s="10" t="s">
        <v>1053</v>
      </c>
      <c r="H260" s="10" t="s">
        <v>1695</v>
      </c>
      <c r="I260" s="11">
        <v>-1</v>
      </c>
      <c r="J260" s="1"/>
      <c r="K260" s="10" t="s">
        <v>761</v>
      </c>
      <c r="L260" s="11">
        <v>6</v>
      </c>
      <c r="M260" s="10" t="s">
        <v>687</v>
      </c>
      <c r="N260" s="10" t="s">
        <v>620</v>
      </c>
      <c r="O260" s="10" t="s">
        <v>667</v>
      </c>
      <c r="P260" s="10" t="s">
        <v>622</v>
      </c>
      <c r="Q260" s="10" t="s">
        <v>623</v>
      </c>
      <c r="R260" s="13" t="b">
        <v>0</v>
      </c>
      <c r="S260" s="11">
        <v>105</v>
      </c>
      <c r="T260" s="11">
        <v>100</v>
      </c>
      <c r="U260" s="11">
        <v>115</v>
      </c>
      <c r="V260" s="11">
        <v>80</v>
      </c>
      <c r="W260" s="11">
        <v>100</v>
      </c>
      <c r="X260" s="11">
        <v>100</v>
      </c>
      <c r="Y260" s="11">
        <v>0.2</v>
      </c>
      <c r="Z260" s="11">
        <v>0.7</v>
      </c>
      <c r="AA260" s="11">
        <v>10</v>
      </c>
      <c r="AB260" s="11">
        <v>7490</v>
      </c>
      <c r="AC260" s="10" t="s">
        <v>1129</v>
      </c>
      <c r="AD260" s="10" t="s">
        <v>141</v>
      </c>
      <c r="AE260" s="11">
        <v>100</v>
      </c>
      <c r="AF260" s="11">
        <v>200</v>
      </c>
      <c r="AG260" s="11">
        <v>750</v>
      </c>
      <c r="AH260" s="11">
        <v>1300</v>
      </c>
      <c r="AI260" s="11">
        <v>375</v>
      </c>
      <c r="AJ260" s="13" t="b">
        <v>1</v>
      </c>
      <c r="AK260" s="13" t="b">
        <v>0</v>
      </c>
      <c r="AL260" s="10" t="s">
        <v>1124</v>
      </c>
      <c r="AM260" s="13" t="b">
        <v>0</v>
      </c>
      <c r="AN260" s="13" t="b">
        <v>0</v>
      </c>
      <c r="AO260" s="11">
        <v>475</v>
      </c>
      <c r="AP260" s="11">
        <v>1</v>
      </c>
      <c r="AQ260" s="11">
        <v>7</v>
      </c>
      <c r="AR260" s="11">
        <v>25</v>
      </c>
      <c r="AS260" s="11">
        <v>90</v>
      </c>
      <c r="AT260" s="11">
        <v>1</v>
      </c>
      <c r="AU260" s="13" t="b">
        <v>0</v>
      </c>
      <c r="AV260" s="13" t="b">
        <v>0</v>
      </c>
      <c r="AW260" s="11">
        <v>9</v>
      </c>
      <c r="AX260" s="13" t="b">
        <v>1</v>
      </c>
      <c r="AY260" s="13" t="b">
        <v>1</v>
      </c>
      <c r="AZ260" s="11">
        <v>160</v>
      </c>
      <c r="BA260" s="11">
        <v>50</v>
      </c>
      <c r="BB260" s="11">
        <v>220</v>
      </c>
      <c r="BC260" s="11">
        <v>0</v>
      </c>
      <c r="BD260" s="11">
        <v>0</v>
      </c>
      <c r="BE260" s="11">
        <v>0</v>
      </c>
      <c r="BF260" s="11">
        <v>2</v>
      </c>
      <c r="BG260" s="11">
        <v>0</v>
      </c>
      <c r="BH260" s="11">
        <v>1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3</v>
      </c>
      <c r="BO260" s="11">
        <v>0</v>
      </c>
      <c r="BP260" s="10" t="s">
        <v>141</v>
      </c>
      <c r="BQ260" s="10" t="s">
        <v>141</v>
      </c>
      <c r="BR260" s="10" t="s">
        <v>141</v>
      </c>
      <c r="BS260" s="10" t="s">
        <v>141</v>
      </c>
      <c r="BT260" s="11">
        <v>337</v>
      </c>
      <c r="BU260" s="13" t="b">
        <v>0</v>
      </c>
      <c r="BV260" s="1" t="e">
        <f t="shared" ca="1" si="1"/>
        <v>#NAME?</v>
      </c>
      <c r="BW260" s="1"/>
      <c r="BX260" s="3">
        <v>34</v>
      </c>
      <c r="BY260" s="1" t="s">
        <v>1054</v>
      </c>
      <c r="BZ260" s="1" t="s">
        <v>652</v>
      </c>
      <c r="CA260" s="1"/>
      <c r="CB260" s="1"/>
      <c r="CC260" s="1"/>
      <c r="CD260" s="1"/>
      <c r="CE260" s="1"/>
      <c r="CF260" s="1"/>
      <c r="CG260" s="9" t="b">
        <v>1</v>
      </c>
      <c r="CH260" s="1" t="s">
        <v>779</v>
      </c>
      <c r="CI260" s="1" t="s">
        <v>627</v>
      </c>
      <c r="CJ260" s="1" t="s">
        <v>715</v>
      </c>
      <c r="CK260" s="1" t="s">
        <v>715</v>
      </c>
      <c r="CL260" s="1" t="s">
        <v>715</v>
      </c>
      <c r="CM260" s="1" t="s">
        <v>715</v>
      </c>
      <c r="CN260" s="1" t="s">
        <v>715</v>
      </c>
      <c r="CO260" s="1"/>
      <c r="CP260" s="1"/>
      <c r="CQ260" s="1"/>
      <c r="CR260" s="1"/>
      <c r="CS260" s="1"/>
      <c r="CT260" s="1"/>
      <c r="CU260" s="1"/>
      <c r="CV260" s="1" t="s">
        <v>716</v>
      </c>
      <c r="CW260" s="1" t="s">
        <v>717</v>
      </c>
      <c r="CX260" s="1" t="s">
        <v>718</v>
      </c>
      <c r="CY260" s="1" t="s">
        <v>719</v>
      </c>
      <c r="CZ260" s="1" t="s">
        <v>720</v>
      </c>
    </row>
    <row r="261" spans="1:104" ht="12.75" x14ac:dyDescent="0.2">
      <c r="A261" s="10" t="s">
        <v>1699</v>
      </c>
      <c r="B261" s="10" t="s">
        <v>1700</v>
      </c>
      <c r="C261" s="10" t="s">
        <v>1701</v>
      </c>
      <c r="D261" s="10" t="s">
        <v>1702</v>
      </c>
      <c r="E261" s="10" t="s">
        <v>1703</v>
      </c>
      <c r="F261" s="13" t="b">
        <v>1</v>
      </c>
      <c r="G261" s="10" t="s">
        <v>337</v>
      </c>
      <c r="H261" s="10" t="s">
        <v>1700</v>
      </c>
      <c r="I261" s="11">
        <v>-1</v>
      </c>
      <c r="J261" s="1"/>
      <c r="K261" s="10" t="s">
        <v>761</v>
      </c>
      <c r="L261" s="11">
        <v>5</v>
      </c>
      <c r="M261" s="10" t="s">
        <v>687</v>
      </c>
      <c r="N261" s="10" t="s">
        <v>620</v>
      </c>
      <c r="O261" s="10" t="s">
        <v>640</v>
      </c>
      <c r="P261" s="10" t="s">
        <v>622</v>
      </c>
      <c r="Q261" s="10" t="s">
        <v>623</v>
      </c>
      <c r="R261" s="13" t="b">
        <v>0</v>
      </c>
      <c r="S261" s="11">
        <v>90</v>
      </c>
      <c r="T261" s="11">
        <v>100</v>
      </c>
      <c r="U261" s="11">
        <v>100</v>
      </c>
      <c r="V261" s="11">
        <v>80</v>
      </c>
      <c r="W261" s="11">
        <v>100</v>
      </c>
      <c r="X261" s="11">
        <v>100</v>
      </c>
      <c r="Y261" s="11">
        <v>0.2</v>
      </c>
      <c r="Z261" s="11">
        <v>0.7</v>
      </c>
      <c r="AA261" s="11">
        <v>10</v>
      </c>
      <c r="AB261" s="11">
        <v>3880</v>
      </c>
      <c r="AC261" s="10" t="s">
        <v>1129</v>
      </c>
      <c r="AD261" s="10" t="s">
        <v>141</v>
      </c>
      <c r="AE261" s="11">
        <v>110</v>
      </c>
      <c r="AF261" s="11">
        <v>210</v>
      </c>
      <c r="AG261" s="11">
        <v>700</v>
      </c>
      <c r="AH261" s="11">
        <v>1200</v>
      </c>
      <c r="AI261" s="11">
        <v>455</v>
      </c>
      <c r="AJ261" s="13" t="b">
        <v>1</v>
      </c>
      <c r="AK261" s="13" t="b">
        <v>0</v>
      </c>
      <c r="AL261" s="10" t="s">
        <v>1124</v>
      </c>
      <c r="AM261" s="13" t="b">
        <v>0</v>
      </c>
      <c r="AN261" s="13" t="b">
        <v>0</v>
      </c>
      <c r="AO261" s="11">
        <v>350</v>
      </c>
      <c r="AP261" s="11">
        <v>1</v>
      </c>
      <c r="AQ261" s="11">
        <v>5</v>
      </c>
      <c r="AR261" s="11">
        <v>25</v>
      </c>
      <c r="AS261" s="11">
        <v>90</v>
      </c>
      <c r="AT261" s="11">
        <v>1</v>
      </c>
      <c r="AU261" s="13" t="b">
        <v>0</v>
      </c>
      <c r="AV261" s="13" t="b">
        <v>0</v>
      </c>
      <c r="AW261" s="11">
        <v>9</v>
      </c>
      <c r="AX261" s="13" t="b">
        <v>1</v>
      </c>
      <c r="AY261" s="13" t="b">
        <v>1</v>
      </c>
      <c r="AZ261" s="11">
        <v>100</v>
      </c>
      <c r="BA261" s="11">
        <v>50</v>
      </c>
      <c r="BB261" s="11">
        <v>740</v>
      </c>
      <c r="BC261" s="11">
        <v>0</v>
      </c>
      <c r="BD261" s="11">
        <v>0</v>
      </c>
      <c r="BE261" s="11">
        <v>0</v>
      </c>
      <c r="BF261" s="11">
        <v>2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0" t="s">
        <v>141</v>
      </c>
      <c r="BQ261" s="10" t="s">
        <v>141</v>
      </c>
      <c r="BR261" s="10" t="s">
        <v>141</v>
      </c>
      <c r="BS261" s="10" t="s">
        <v>141</v>
      </c>
      <c r="BT261" s="11">
        <v>338</v>
      </c>
      <c r="BU261" s="13" t="b">
        <v>0</v>
      </c>
      <c r="BV261" s="1" t="e">
        <f t="shared" ca="1" si="1"/>
        <v>#NAME?</v>
      </c>
      <c r="BW261" s="1"/>
      <c r="BX261" s="3">
        <v>26</v>
      </c>
      <c r="BY261" s="1" t="s">
        <v>999</v>
      </c>
      <c r="BZ261" s="1" t="s">
        <v>652</v>
      </c>
      <c r="CA261" s="1"/>
      <c r="CB261" s="1"/>
      <c r="CC261" s="1"/>
      <c r="CD261" s="1"/>
      <c r="CE261" s="1"/>
      <c r="CF261" s="1"/>
      <c r="CG261" s="9" t="b">
        <v>1</v>
      </c>
      <c r="CH261" s="1" t="s">
        <v>653</v>
      </c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 t="s">
        <v>695</v>
      </c>
      <c r="CV261" s="1"/>
      <c r="CW261" s="1" t="s">
        <v>696</v>
      </c>
      <c r="CX261" s="1" t="s">
        <v>697</v>
      </c>
      <c r="CY261" s="1" t="s">
        <v>698</v>
      </c>
      <c r="CZ261" s="1" t="s">
        <v>699</v>
      </c>
    </row>
    <row r="262" spans="1:104" ht="12.75" x14ac:dyDescent="0.2">
      <c r="A262" s="10" t="s">
        <v>1704</v>
      </c>
      <c r="B262" s="10" t="s">
        <v>1705</v>
      </c>
      <c r="C262" s="10" t="s">
        <v>1706</v>
      </c>
      <c r="D262" s="10" t="s">
        <v>1707</v>
      </c>
      <c r="E262" s="10" t="s">
        <v>1708</v>
      </c>
      <c r="F262" s="13" t="b">
        <v>1</v>
      </c>
      <c r="G262" s="10" t="s">
        <v>394</v>
      </c>
      <c r="H262" s="10" t="s">
        <v>1705</v>
      </c>
      <c r="I262" s="11">
        <v>-1</v>
      </c>
      <c r="J262" s="1"/>
      <c r="K262" s="10" t="s">
        <v>761</v>
      </c>
      <c r="L262" s="11">
        <v>9</v>
      </c>
      <c r="M262" s="10" t="s">
        <v>762</v>
      </c>
      <c r="N262" s="10" t="s">
        <v>687</v>
      </c>
      <c r="O262" s="10" t="s">
        <v>621</v>
      </c>
      <c r="P262" s="10" t="s">
        <v>622</v>
      </c>
      <c r="Q262" s="10" t="s">
        <v>623</v>
      </c>
      <c r="R262" s="13" t="b">
        <v>0</v>
      </c>
      <c r="S262" s="11">
        <v>100</v>
      </c>
      <c r="T262" s="11">
        <v>100</v>
      </c>
      <c r="U262" s="11">
        <v>130</v>
      </c>
      <c r="V262" s="11">
        <v>100</v>
      </c>
      <c r="W262" s="11">
        <v>100</v>
      </c>
      <c r="X262" s="11">
        <v>100</v>
      </c>
      <c r="Y262" s="11">
        <v>0.2</v>
      </c>
      <c r="Z262" s="11">
        <v>0.7</v>
      </c>
      <c r="AA262" s="11">
        <v>10</v>
      </c>
      <c r="AB262" s="11">
        <v>8320</v>
      </c>
      <c r="AC262" s="10" t="s">
        <v>1129</v>
      </c>
      <c r="AD262" s="10" t="s">
        <v>141</v>
      </c>
      <c r="AE262" s="11">
        <v>100</v>
      </c>
      <c r="AF262" s="11">
        <v>185</v>
      </c>
      <c r="AG262" s="11">
        <v>900</v>
      </c>
      <c r="AH262" s="11">
        <v>1200</v>
      </c>
      <c r="AI262" s="11">
        <v>250</v>
      </c>
      <c r="AJ262" s="13" t="b">
        <v>1</v>
      </c>
      <c r="AK262" s="13" t="b">
        <v>0</v>
      </c>
      <c r="AL262" s="10" t="s">
        <v>1124</v>
      </c>
      <c r="AM262" s="13" t="b">
        <v>0</v>
      </c>
      <c r="AN262" s="13" t="b">
        <v>0</v>
      </c>
      <c r="AO262" s="11">
        <v>475</v>
      </c>
      <c r="AP262" s="11">
        <v>1</v>
      </c>
      <c r="AQ262" s="11">
        <v>7</v>
      </c>
      <c r="AR262" s="11">
        <v>25</v>
      </c>
      <c r="AS262" s="11">
        <v>90</v>
      </c>
      <c r="AT262" s="11">
        <v>1</v>
      </c>
      <c r="AU262" s="13" t="b">
        <v>0</v>
      </c>
      <c r="AV262" s="13" t="b">
        <v>0</v>
      </c>
      <c r="AW262" s="11">
        <v>9</v>
      </c>
      <c r="AX262" s="13" t="b">
        <v>1</v>
      </c>
      <c r="AY262" s="13" t="b">
        <v>1</v>
      </c>
      <c r="AZ262" s="11">
        <v>100</v>
      </c>
      <c r="BA262" s="11">
        <v>50</v>
      </c>
      <c r="BB262" s="11">
        <v>140</v>
      </c>
      <c r="BC262" s="11">
        <v>0</v>
      </c>
      <c r="BD262" s="11">
        <v>0</v>
      </c>
      <c r="BE262" s="11">
        <v>0</v>
      </c>
      <c r="BF262" s="11">
        <v>4</v>
      </c>
      <c r="BG262" s="11">
        <v>2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0</v>
      </c>
      <c r="BN262" s="11">
        <v>3</v>
      </c>
      <c r="BO262" s="11">
        <v>0</v>
      </c>
      <c r="BP262" s="10" t="s">
        <v>1107</v>
      </c>
      <c r="BQ262" s="10" t="s">
        <v>141</v>
      </c>
      <c r="BR262" s="10" t="s">
        <v>141</v>
      </c>
      <c r="BS262" s="10" t="s">
        <v>141</v>
      </c>
      <c r="BT262" s="11">
        <v>339</v>
      </c>
      <c r="BU262" s="13" t="b">
        <v>1</v>
      </c>
      <c r="BV262" s="1" t="e">
        <f t="shared" ca="1" si="1"/>
        <v>#NAME?</v>
      </c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 t="s">
        <v>1108</v>
      </c>
      <c r="CW262" s="1" t="s">
        <v>1109</v>
      </c>
      <c r="CX262" s="1" t="s">
        <v>1110</v>
      </c>
      <c r="CY262" s="1" t="s">
        <v>1111</v>
      </c>
      <c r="CZ262" s="1" t="s">
        <v>1112</v>
      </c>
    </row>
    <row r="263" spans="1:104" ht="12.75" x14ac:dyDescent="0.2">
      <c r="A263" s="10" t="s">
        <v>1709</v>
      </c>
      <c r="B263" s="10" t="s">
        <v>1710</v>
      </c>
      <c r="C263" s="10" t="s">
        <v>1711</v>
      </c>
      <c r="D263" s="10" t="s">
        <v>1712</v>
      </c>
      <c r="E263" s="10" t="s">
        <v>1713</v>
      </c>
      <c r="F263" s="13" t="b">
        <v>1</v>
      </c>
      <c r="G263" s="10" t="s">
        <v>368</v>
      </c>
      <c r="H263" s="10" t="s">
        <v>1710</v>
      </c>
      <c r="I263" s="11">
        <v>-1</v>
      </c>
      <c r="J263" s="1"/>
      <c r="K263" s="10" t="s">
        <v>761</v>
      </c>
      <c r="L263" s="11">
        <v>8</v>
      </c>
      <c r="M263" s="10" t="s">
        <v>762</v>
      </c>
      <c r="N263" s="10" t="s">
        <v>691</v>
      </c>
      <c r="O263" s="10" t="s">
        <v>763</v>
      </c>
      <c r="P263" s="10" t="s">
        <v>622</v>
      </c>
      <c r="Q263" s="10" t="s">
        <v>623</v>
      </c>
      <c r="R263" s="13" t="b">
        <v>0</v>
      </c>
      <c r="S263" s="11">
        <v>130</v>
      </c>
      <c r="T263" s="11">
        <v>150</v>
      </c>
      <c r="U263" s="11">
        <v>120</v>
      </c>
      <c r="V263" s="11">
        <v>100</v>
      </c>
      <c r="W263" s="11">
        <v>100</v>
      </c>
      <c r="X263" s="11">
        <v>100</v>
      </c>
      <c r="Y263" s="11">
        <v>0.2</v>
      </c>
      <c r="Z263" s="11">
        <v>0.7</v>
      </c>
      <c r="AA263" s="11">
        <v>10</v>
      </c>
      <c r="AB263" s="11">
        <v>9320</v>
      </c>
      <c r="AC263" s="10" t="s">
        <v>1129</v>
      </c>
      <c r="AD263" s="10" t="s">
        <v>141</v>
      </c>
      <c r="AE263" s="11">
        <v>100</v>
      </c>
      <c r="AF263" s="11">
        <v>175</v>
      </c>
      <c r="AG263" s="11">
        <v>525</v>
      </c>
      <c r="AH263" s="11">
        <v>800</v>
      </c>
      <c r="AI263" s="11">
        <v>350</v>
      </c>
      <c r="AJ263" s="13" t="b">
        <v>1</v>
      </c>
      <c r="AK263" s="13" t="b">
        <v>0</v>
      </c>
      <c r="AL263" s="10" t="s">
        <v>1124</v>
      </c>
      <c r="AM263" s="13" t="b">
        <v>0</v>
      </c>
      <c r="AN263" s="13" t="b">
        <v>0</v>
      </c>
      <c r="AO263" s="11">
        <v>475</v>
      </c>
      <c r="AP263" s="11">
        <v>1</v>
      </c>
      <c r="AQ263" s="11">
        <v>7</v>
      </c>
      <c r="AR263" s="11">
        <v>25</v>
      </c>
      <c r="AS263" s="11">
        <v>90</v>
      </c>
      <c r="AT263" s="11">
        <v>1</v>
      </c>
      <c r="AU263" s="13" t="b">
        <v>0</v>
      </c>
      <c r="AV263" s="13" t="b">
        <v>0</v>
      </c>
      <c r="AW263" s="11">
        <v>9</v>
      </c>
      <c r="AX263" s="13" t="b">
        <v>1</v>
      </c>
      <c r="AY263" s="13" t="b">
        <v>1</v>
      </c>
      <c r="AZ263" s="11">
        <v>100</v>
      </c>
      <c r="BA263" s="11">
        <v>50</v>
      </c>
      <c r="BB263" s="11">
        <v>310</v>
      </c>
      <c r="BC263" s="11">
        <v>0</v>
      </c>
      <c r="BD263" s="11">
        <v>4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1">
        <v>0</v>
      </c>
      <c r="BM263" s="11">
        <v>0</v>
      </c>
      <c r="BN263" s="11">
        <v>0</v>
      </c>
      <c r="BO263" s="11">
        <v>0</v>
      </c>
      <c r="BP263" s="10" t="s">
        <v>764</v>
      </c>
      <c r="BQ263" s="10" t="s">
        <v>141</v>
      </c>
      <c r="BR263" s="10" t="s">
        <v>141</v>
      </c>
      <c r="BS263" s="10" t="s">
        <v>141</v>
      </c>
      <c r="BT263" s="11">
        <v>340</v>
      </c>
      <c r="BU263" s="13" t="b">
        <v>0</v>
      </c>
      <c r="BV263" s="1" t="e">
        <f t="shared" ca="1" si="1"/>
        <v>#NAME?</v>
      </c>
      <c r="BW263" s="1"/>
      <c r="BX263" s="3">
        <v>39</v>
      </c>
      <c r="BY263" s="1" t="s">
        <v>765</v>
      </c>
      <c r="BZ263" s="1" t="s">
        <v>652</v>
      </c>
      <c r="CA263" s="1"/>
      <c r="CB263" s="1"/>
      <c r="CC263" s="1"/>
      <c r="CD263" s="1"/>
      <c r="CE263" s="1"/>
      <c r="CF263" s="1"/>
      <c r="CG263" s="9" t="b">
        <v>1</v>
      </c>
      <c r="CH263" s="1" t="s">
        <v>766</v>
      </c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 t="s">
        <v>695</v>
      </c>
      <c r="CV263" s="1"/>
      <c r="CW263" s="1" t="s">
        <v>696</v>
      </c>
      <c r="CX263" s="1" t="s">
        <v>697</v>
      </c>
      <c r="CY263" s="1" t="s">
        <v>698</v>
      </c>
      <c r="CZ263" s="1" t="s">
        <v>699</v>
      </c>
    </row>
    <row r="264" spans="1:104" ht="12.75" x14ac:dyDescent="0.2">
      <c r="A264" s="10" t="s">
        <v>1714</v>
      </c>
      <c r="B264" s="10" t="s">
        <v>1715</v>
      </c>
      <c r="C264" s="10" t="s">
        <v>1716</v>
      </c>
      <c r="D264" s="10" t="s">
        <v>1717</v>
      </c>
      <c r="E264" s="10" t="s">
        <v>1718</v>
      </c>
      <c r="F264" s="13" t="b">
        <v>1</v>
      </c>
      <c r="G264" s="10" t="s">
        <v>398</v>
      </c>
      <c r="H264" s="10" t="s">
        <v>1715</v>
      </c>
      <c r="I264" s="11">
        <v>-1</v>
      </c>
      <c r="J264" s="1"/>
      <c r="K264" s="10" t="s">
        <v>761</v>
      </c>
      <c r="L264" s="11">
        <v>9</v>
      </c>
      <c r="M264" s="10" t="s">
        <v>762</v>
      </c>
      <c r="N264" s="10" t="s">
        <v>634</v>
      </c>
      <c r="O264" s="10" t="s">
        <v>763</v>
      </c>
      <c r="P264" s="10" t="s">
        <v>622</v>
      </c>
      <c r="Q264" s="10" t="s">
        <v>623</v>
      </c>
      <c r="R264" s="13" t="b">
        <v>0</v>
      </c>
      <c r="S264" s="11">
        <v>130</v>
      </c>
      <c r="T264" s="11">
        <v>150</v>
      </c>
      <c r="U264" s="11">
        <v>130</v>
      </c>
      <c r="V264" s="11">
        <v>100</v>
      </c>
      <c r="W264" s="11">
        <v>100</v>
      </c>
      <c r="X264" s="11">
        <v>100</v>
      </c>
      <c r="Y264" s="11">
        <v>0.2</v>
      </c>
      <c r="Z264" s="11">
        <v>0.7</v>
      </c>
      <c r="AA264" s="11">
        <v>10</v>
      </c>
      <c r="AB264" s="11">
        <v>9320</v>
      </c>
      <c r="AC264" s="10" t="s">
        <v>1129</v>
      </c>
      <c r="AD264" s="10" t="s">
        <v>141</v>
      </c>
      <c r="AE264" s="11">
        <v>100</v>
      </c>
      <c r="AF264" s="11">
        <v>175</v>
      </c>
      <c r="AG264" s="11">
        <v>525</v>
      </c>
      <c r="AH264" s="11">
        <v>800</v>
      </c>
      <c r="AI264" s="11">
        <v>350</v>
      </c>
      <c r="AJ264" s="13" t="b">
        <v>1</v>
      </c>
      <c r="AK264" s="13" t="b">
        <v>0</v>
      </c>
      <c r="AL264" s="10" t="s">
        <v>1124</v>
      </c>
      <c r="AM264" s="13" t="b">
        <v>0</v>
      </c>
      <c r="AN264" s="13" t="b">
        <v>0</v>
      </c>
      <c r="AO264" s="11">
        <v>475</v>
      </c>
      <c r="AP264" s="11">
        <v>1</v>
      </c>
      <c r="AQ264" s="11">
        <v>7</v>
      </c>
      <c r="AR264" s="11">
        <v>25</v>
      </c>
      <c r="AS264" s="11">
        <v>90</v>
      </c>
      <c r="AT264" s="11">
        <v>1</v>
      </c>
      <c r="AU264" s="13" t="b">
        <v>0</v>
      </c>
      <c r="AV264" s="13" t="b">
        <v>0</v>
      </c>
      <c r="AW264" s="11">
        <v>9</v>
      </c>
      <c r="AX264" s="13" t="b">
        <v>1</v>
      </c>
      <c r="AY264" s="13" t="b">
        <v>1</v>
      </c>
      <c r="AZ264" s="11">
        <v>100</v>
      </c>
      <c r="BA264" s="11">
        <v>50</v>
      </c>
      <c r="BB264" s="11">
        <v>315</v>
      </c>
      <c r="BC264" s="11">
        <v>4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0" t="s">
        <v>141</v>
      </c>
      <c r="BQ264" s="10" t="s">
        <v>141</v>
      </c>
      <c r="BR264" s="10" t="s">
        <v>141</v>
      </c>
      <c r="BS264" s="10" t="s">
        <v>141</v>
      </c>
      <c r="BT264" s="11">
        <v>341</v>
      </c>
      <c r="BU264" s="13" t="b">
        <v>1</v>
      </c>
      <c r="BV264" s="1" t="e">
        <f t="shared" ca="1" si="1"/>
        <v>#NAME?</v>
      </c>
      <c r="BW264" s="1"/>
      <c r="BX264" s="3">
        <v>43</v>
      </c>
      <c r="BY264" s="1" t="s">
        <v>767</v>
      </c>
      <c r="BZ264" s="1" t="s">
        <v>652</v>
      </c>
      <c r="CA264" s="1"/>
      <c r="CB264" s="1"/>
      <c r="CC264" s="1"/>
      <c r="CD264" s="1"/>
      <c r="CE264" s="1"/>
      <c r="CF264" s="1"/>
      <c r="CG264" s="9" t="b">
        <v>1</v>
      </c>
      <c r="CH264" s="1" t="s">
        <v>766</v>
      </c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 t="s">
        <v>768</v>
      </c>
      <c r="CW264" s="1" t="s">
        <v>769</v>
      </c>
      <c r="CX264" s="1" t="s">
        <v>770</v>
      </c>
      <c r="CY264" s="1" t="s">
        <v>771</v>
      </c>
      <c r="CZ264" s="1" t="s">
        <v>772</v>
      </c>
    </row>
    <row r="265" spans="1:104" ht="12.75" x14ac:dyDescent="0.2">
      <c r="A265" s="10" t="s">
        <v>1719</v>
      </c>
      <c r="B265" s="10" t="s">
        <v>1720</v>
      </c>
      <c r="C265" s="10" t="s">
        <v>1721</v>
      </c>
      <c r="D265" s="10" t="s">
        <v>1722</v>
      </c>
      <c r="E265" s="10" t="s">
        <v>1723</v>
      </c>
      <c r="F265" s="13" t="b">
        <v>1</v>
      </c>
      <c r="G265" s="10" t="s">
        <v>964</v>
      </c>
      <c r="H265" s="10" t="s">
        <v>1720</v>
      </c>
      <c r="I265" s="11">
        <v>-1</v>
      </c>
      <c r="J265" s="1"/>
      <c r="K265" s="10" t="s">
        <v>761</v>
      </c>
      <c r="L265" s="11">
        <v>8</v>
      </c>
      <c r="M265" s="10" t="s">
        <v>660</v>
      </c>
      <c r="N265" s="10" t="s">
        <v>620</v>
      </c>
      <c r="O265" s="10" t="s">
        <v>621</v>
      </c>
      <c r="P265" s="10" t="s">
        <v>622</v>
      </c>
      <c r="Q265" s="10" t="s">
        <v>623</v>
      </c>
      <c r="R265" s="13" t="b">
        <v>0</v>
      </c>
      <c r="S265" s="11">
        <v>100</v>
      </c>
      <c r="T265" s="11">
        <v>100</v>
      </c>
      <c r="U265" s="11">
        <v>100</v>
      </c>
      <c r="V265" s="11">
        <v>120</v>
      </c>
      <c r="W265" s="11">
        <v>100</v>
      </c>
      <c r="X265" s="11">
        <v>100</v>
      </c>
      <c r="Y265" s="11">
        <v>0.2</v>
      </c>
      <c r="Z265" s="11">
        <v>0.7</v>
      </c>
      <c r="AA265" s="11">
        <v>10</v>
      </c>
      <c r="AB265" s="11">
        <v>1960</v>
      </c>
      <c r="AC265" s="10" t="s">
        <v>713</v>
      </c>
      <c r="AD265" s="10" t="s">
        <v>141</v>
      </c>
      <c r="AE265" s="11">
        <v>100</v>
      </c>
      <c r="AF265" s="11">
        <v>150</v>
      </c>
      <c r="AG265" s="11">
        <v>400</v>
      </c>
      <c r="AH265" s="11">
        <v>550</v>
      </c>
      <c r="AI265" s="11">
        <v>275</v>
      </c>
      <c r="AJ265" s="13" t="b">
        <v>1</v>
      </c>
      <c r="AK265" s="13" t="b">
        <v>0</v>
      </c>
      <c r="AL265" s="10" t="s">
        <v>1124</v>
      </c>
      <c r="AM265" s="13" t="b">
        <v>0</v>
      </c>
      <c r="AN265" s="13" t="b">
        <v>0</v>
      </c>
      <c r="AO265" s="11">
        <v>225</v>
      </c>
      <c r="AP265" s="11">
        <v>1</v>
      </c>
      <c r="AQ265" s="11">
        <v>3</v>
      </c>
      <c r="AR265" s="11">
        <v>25</v>
      </c>
      <c r="AS265" s="11">
        <v>90</v>
      </c>
      <c r="AT265" s="11">
        <v>1</v>
      </c>
      <c r="AU265" s="13" t="b">
        <v>0</v>
      </c>
      <c r="AV265" s="13" t="b">
        <v>0</v>
      </c>
      <c r="AW265" s="11">
        <v>9</v>
      </c>
      <c r="AX265" s="13" t="b">
        <v>0</v>
      </c>
      <c r="AY265" s="13" t="b">
        <v>1</v>
      </c>
      <c r="AZ265" s="11">
        <v>100</v>
      </c>
      <c r="BA265" s="11">
        <v>50</v>
      </c>
      <c r="BB265" s="11">
        <v>1050</v>
      </c>
      <c r="BC265" s="11">
        <v>0</v>
      </c>
      <c r="BD265" s="11">
        <v>0</v>
      </c>
      <c r="BE265" s="11">
        <v>2</v>
      </c>
      <c r="BF265" s="11">
        <v>0</v>
      </c>
      <c r="BG265" s="11">
        <v>2</v>
      </c>
      <c r="BH265" s="11">
        <v>2</v>
      </c>
      <c r="BI265" s="11">
        <v>0</v>
      </c>
      <c r="BJ265" s="11">
        <v>0</v>
      </c>
      <c r="BK265" s="11">
        <v>0</v>
      </c>
      <c r="BL265" s="11">
        <v>3</v>
      </c>
      <c r="BM265" s="11">
        <v>0</v>
      </c>
      <c r="BN265" s="11">
        <v>1</v>
      </c>
      <c r="BO265" s="11">
        <v>0</v>
      </c>
      <c r="BP265" s="10" t="s">
        <v>141</v>
      </c>
      <c r="BQ265" s="10" t="s">
        <v>141</v>
      </c>
      <c r="BR265" s="10" t="s">
        <v>141</v>
      </c>
      <c r="BS265" s="10" t="s">
        <v>141</v>
      </c>
      <c r="BT265" s="11">
        <v>342</v>
      </c>
      <c r="BU265" s="13" t="b">
        <v>0</v>
      </c>
      <c r="BV265" s="1" t="e">
        <f t="shared" ca="1" si="1"/>
        <v>#NAME?</v>
      </c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 t="s">
        <v>965</v>
      </c>
      <c r="CW265" s="1" t="s">
        <v>966</v>
      </c>
      <c r="CX265" s="1" t="s">
        <v>967</v>
      </c>
      <c r="CY265" s="1" t="s">
        <v>968</v>
      </c>
      <c r="CZ265" s="1" t="s">
        <v>969</v>
      </c>
    </row>
    <row r="266" spans="1:104" ht="12.75" x14ac:dyDescent="0.2">
      <c r="A266" s="10" t="s">
        <v>1724</v>
      </c>
      <c r="B266" s="10" t="s">
        <v>1725</v>
      </c>
      <c r="C266" s="10" t="s">
        <v>1726</v>
      </c>
      <c r="D266" s="10" t="s">
        <v>1727</v>
      </c>
      <c r="E266" s="10" t="s">
        <v>1728</v>
      </c>
      <c r="F266" s="13" t="b">
        <v>1</v>
      </c>
      <c r="G266" s="10" t="s">
        <v>370</v>
      </c>
      <c r="H266" s="10" t="s">
        <v>1725</v>
      </c>
      <c r="I266" s="11">
        <v>-1</v>
      </c>
      <c r="J266" s="1"/>
      <c r="K266" s="10" t="s">
        <v>761</v>
      </c>
      <c r="L266" s="11">
        <v>0</v>
      </c>
      <c r="M266" s="10" t="s">
        <v>634</v>
      </c>
      <c r="N266" s="10" t="s">
        <v>619</v>
      </c>
      <c r="O266" s="10" t="s">
        <v>640</v>
      </c>
      <c r="P266" s="10" t="s">
        <v>622</v>
      </c>
      <c r="Q266" s="10" t="s">
        <v>623</v>
      </c>
      <c r="R266" s="13" t="b">
        <v>0</v>
      </c>
      <c r="S266" s="11">
        <v>110</v>
      </c>
      <c r="T266" s="11">
        <v>100</v>
      </c>
      <c r="U266" s="11">
        <v>105</v>
      </c>
      <c r="V266" s="11">
        <v>120</v>
      </c>
      <c r="W266" s="11">
        <v>100</v>
      </c>
      <c r="X266" s="11">
        <v>100</v>
      </c>
      <c r="Y266" s="11">
        <v>0.2</v>
      </c>
      <c r="Z266" s="11">
        <v>0.7</v>
      </c>
      <c r="AA266" s="11">
        <v>10</v>
      </c>
      <c r="AB266" s="11">
        <v>6940</v>
      </c>
      <c r="AC266" s="10" t="s">
        <v>1129</v>
      </c>
      <c r="AD266" s="10" t="s">
        <v>141</v>
      </c>
      <c r="AE266" s="11">
        <v>50</v>
      </c>
      <c r="AF266" s="11">
        <v>80</v>
      </c>
      <c r="AG266" s="11">
        <v>390</v>
      </c>
      <c r="AH266" s="11">
        <v>650</v>
      </c>
      <c r="AI266" s="11">
        <v>235</v>
      </c>
      <c r="AJ266" s="13" t="b">
        <v>1</v>
      </c>
      <c r="AK266" s="13" t="b">
        <v>0</v>
      </c>
      <c r="AL266" s="10" t="s">
        <v>1124</v>
      </c>
      <c r="AM266" s="13" t="b">
        <v>0</v>
      </c>
      <c r="AN266" s="13" t="b">
        <v>0</v>
      </c>
      <c r="AO266" s="11">
        <v>350</v>
      </c>
      <c r="AP266" s="11">
        <v>1</v>
      </c>
      <c r="AQ266" s="11">
        <v>5</v>
      </c>
      <c r="AR266" s="11">
        <v>25</v>
      </c>
      <c r="AS266" s="11">
        <v>90</v>
      </c>
      <c r="AT266" s="11">
        <v>1</v>
      </c>
      <c r="AU266" s="13" t="b">
        <v>0</v>
      </c>
      <c r="AV266" s="13" t="b">
        <v>0</v>
      </c>
      <c r="AW266" s="11">
        <v>9</v>
      </c>
      <c r="AX266" s="13" t="b">
        <v>1</v>
      </c>
      <c r="AY266" s="13" t="b">
        <v>1</v>
      </c>
      <c r="AZ266" s="11">
        <v>100</v>
      </c>
      <c r="BA266" s="11">
        <v>50</v>
      </c>
      <c r="BB266" s="11">
        <v>320</v>
      </c>
      <c r="BC266" s="11">
        <v>3</v>
      </c>
      <c r="BD266" s="11">
        <v>0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3</v>
      </c>
      <c r="BK266" s="11">
        <v>0</v>
      </c>
      <c r="BL266" s="11">
        <v>0</v>
      </c>
      <c r="BM266" s="11">
        <v>0</v>
      </c>
      <c r="BN266" s="11">
        <v>0</v>
      </c>
      <c r="BO266" s="11">
        <v>0</v>
      </c>
      <c r="BP266" s="10" t="s">
        <v>141</v>
      </c>
      <c r="BQ266" s="10" t="s">
        <v>141</v>
      </c>
      <c r="BR266" s="10" t="s">
        <v>141</v>
      </c>
      <c r="BS266" s="10" t="s">
        <v>141</v>
      </c>
      <c r="BT266" s="11">
        <v>343</v>
      </c>
      <c r="BU266" s="13" t="b">
        <v>0</v>
      </c>
      <c r="BV266" s="1" t="e">
        <f t="shared" ca="1" si="1"/>
        <v>#NAME?</v>
      </c>
      <c r="BW266" s="1"/>
      <c r="BX266" s="3">
        <v>31</v>
      </c>
      <c r="BY266" s="1" t="s">
        <v>838</v>
      </c>
      <c r="BZ266" s="1" t="s">
        <v>652</v>
      </c>
      <c r="CA266" s="1"/>
      <c r="CB266" s="1"/>
      <c r="CC266" s="1"/>
      <c r="CD266" s="1"/>
      <c r="CE266" s="1"/>
      <c r="CF266" s="1"/>
      <c r="CG266" s="9" t="b">
        <v>1</v>
      </c>
      <c r="CH266" s="1" t="s">
        <v>653</v>
      </c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 t="s">
        <v>627</v>
      </c>
      <c r="CV266" s="1" t="s">
        <v>654</v>
      </c>
      <c r="CW266" s="1" t="s">
        <v>655</v>
      </c>
      <c r="CX266" s="1" t="s">
        <v>656</v>
      </c>
      <c r="CY266" s="1" t="s">
        <v>657</v>
      </c>
      <c r="CZ266" s="1" t="s">
        <v>658</v>
      </c>
    </row>
    <row r="267" spans="1:104" ht="12.75" x14ac:dyDescent="0.2">
      <c r="A267" s="10" t="s">
        <v>1729</v>
      </c>
      <c r="B267" s="10" t="s">
        <v>1730</v>
      </c>
      <c r="C267" s="10" t="s">
        <v>1731</v>
      </c>
      <c r="D267" s="10" t="s">
        <v>1732</v>
      </c>
      <c r="E267" s="10" t="s">
        <v>1733</v>
      </c>
      <c r="F267" s="13" t="b">
        <v>1</v>
      </c>
      <c r="G267" s="10" t="s">
        <v>442</v>
      </c>
      <c r="H267" s="10" t="s">
        <v>1730</v>
      </c>
      <c r="I267" s="11">
        <v>-1</v>
      </c>
      <c r="J267" s="1"/>
      <c r="K267" s="10" t="s">
        <v>761</v>
      </c>
      <c r="L267" s="11">
        <v>7</v>
      </c>
      <c r="M267" s="10" t="s">
        <v>648</v>
      </c>
      <c r="N267" s="10" t="s">
        <v>619</v>
      </c>
      <c r="O267" s="10" t="s">
        <v>640</v>
      </c>
      <c r="P267" s="10" t="s">
        <v>622</v>
      </c>
      <c r="Q267" s="10" t="s">
        <v>623</v>
      </c>
      <c r="R267" s="13" t="b">
        <v>0</v>
      </c>
      <c r="S267" s="11">
        <v>110</v>
      </c>
      <c r="T267" s="11">
        <v>100</v>
      </c>
      <c r="U267" s="11">
        <v>105</v>
      </c>
      <c r="V267" s="11">
        <v>130</v>
      </c>
      <c r="W267" s="11">
        <v>100</v>
      </c>
      <c r="X267" s="11">
        <v>100</v>
      </c>
      <c r="Y267" s="11">
        <v>0.2</v>
      </c>
      <c r="Z267" s="11">
        <v>0.7</v>
      </c>
      <c r="AA267" s="11">
        <v>10</v>
      </c>
      <c r="AB267" s="11">
        <v>7380</v>
      </c>
      <c r="AC267" s="10" t="s">
        <v>1129</v>
      </c>
      <c r="AD267" s="10" t="s">
        <v>141</v>
      </c>
      <c r="AE267" s="11">
        <v>50</v>
      </c>
      <c r="AF267" s="11">
        <v>80</v>
      </c>
      <c r="AG267" s="11">
        <v>390</v>
      </c>
      <c r="AH267" s="11">
        <v>650</v>
      </c>
      <c r="AI267" s="11">
        <v>235</v>
      </c>
      <c r="AJ267" s="13" t="b">
        <v>1</v>
      </c>
      <c r="AK267" s="13" t="b">
        <v>0</v>
      </c>
      <c r="AL267" s="10" t="s">
        <v>1124</v>
      </c>
      <c r="AM267" s="13" t="b">
        <v>0</v>
      </c>
      <c r="AN267" s="13" t="b">
        <v>0</v>
      </c>
      <c r="AO267" s="11">
        <v>350</v>
      </c>
      <c r="AP267" s="11">
        <v>1</v>
      </c>
      <c r="AQ267" s="11">
        <v>5</v>
      </c>
      <c r="AR267" s="11">
        <v>25</v>
      </c>
      <c r="AS267" s="11">
        <v>90</v>
      </c>
      <c r="AT267" s="11">
        <v>1</v>
      </c>
      <c r="AU267" s="13" t="b">
        <v>0</v>
      </c>
      <c r="AV267" s="13" t="b">
        <v>0</v>
      </c>
      <c r="AW267" s="11">
        <v>9</v>
      </c>
      <c r="AX267" s="13" t="b">
        <v>1</v>
      </c>
      <c r="AY267" s="13" t="b">
        <v>1</v>
      </c>
      <c r="AZ267" s="11">
        <v>100</v>
      </c>
      <c r="BA267" s="11">
        <v>50</v>
      </c>
      <c r="BB267" s="11">
        <v>230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3</v>
      </c>
      <c r="BK267" s="11">
        <v>0</v>
      </c>
      <c r="BL267" s="11">
        <v>0</v>
      </c>
      <c r="BM267" s="11">
        <v>3</v>
      </c>
      <c r="BN267" s="11">
        <v>0</v>
      </c>
      <c r="BO267" s="11">
        <v>0</v>
      </c>
      <c r="BP267" s="10" t="s">
        <v>141</v>
      </c>
      <c r="BQ267" s="10" t="s">
        <v>141</v>
      </c>
      <c r="BR267" s="10" t="s">
        <v>141</v>
      </c>
      <c r="BS267" s="10" t="s">
        <v>141</v>
      </c>
      <c r="BT267" s="11">
        <v>344</v>
      </c>
      <c r="BU267" s="13" t="b">
        <v>1</v>
      </c>
      <c r="BV267" s="1" t="e">
        <f t="shared" ca="1" si="1"/>
        <v>#NAME?</v>
      </c>
      <c r="BW267" s="1"/>
      <c r="BX267" s="3">
        <v>37</v>
      </c>
      <c r="BY267" s="1" t="s">
        <v>839</v>
      </c>
      <c r="BZ267" s="1" t="s">
        <v>652</v>
      </c>
      <c r="CA267" s="1"/>
      <c r="CB267" s="1"/>
      <c r="CC267" s="1"/>
      <c r="CD267" s="1"/>
      <c r="CE267" s="1"/>
      <c r="CF267" s="1"/>
      <c r="CG267" s="9" t="b">
        <v>1</v>
      </c>
      <c r="CH267" s="1" t="s">
        <v>653</v>
      </c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 t="s">
        <v>627</v>
      </c>
      <c r="CV267" s="1" t="s">
        <v>654</v>
      </c>
      <c r="CW267" s="1" t="s">
        <v>655</v>
      </c>
      <c r="CX267" s="1" t="s">
        <v>656</v>
      </c>
      <c r="CY267" s="1" t="s">
        <v>657</v>
      </c>
      <c r="CZ267" s="1" t="s">
        <v>658</v>
      </c>
    </row>
    <row r="268" spans="1:104" ht="12.75" x14ac:dyDescent="0.2">
      <c r="A268" s="10" t="s">
        <v>1734</v>
      </c>
      <c r="B268" s="10" t="s">
        <v>1735</v>
      </c>
      <c r="C268" s="10" t="s">
        <v>1736</v>
      </c>
      <c r="D268" s="10" t="s">
        <v>1737</v>
      </c>
      <c r="E268" s="10" t="s">
        <v>1738</v>
      </c>
      <c r="F268" s="13" t="b">
        <v>1</v>
      </c>
      <c r="G268" s="10" t="s">
        <v>1071</v>
      </c>
      <c r="H268" s="10" t="s">
        <v>1735</v>
      </c>
      <c r="I268" s="11">
        <v>-1</v>
      </c>
      <c r="J268" s="1"/>
      <c r="K268" s="10" t="s">
        <v>761</v>
      </c>
      <c r="L268" s="11">
        <v>4</v>
      </c>
      <c r="M268" s="10" t="s">
        <v>648</v>
      </c>
      <c r="N268" s="10" t="s">
        <v>762</v>
      </c>
      <c r="O268" s="10" t="s">
        <v>640</v>
      </c>
      <c r="P268" s="10" t="s">
        <v>622</v>
      </c>
      <c r="Q268" s="10" t="s">
        <v>623</v>
      </c>
      <c r="R268" s="13" t="b">
        <v>0</v>
      </c>
      <c r="S268" s="11">
        <v>90</v>
      </c>
      <c r="T268" s="11">
        <v>100</v>
      </c>
      <c r="U268" s="11">
        <v>80</v>
      </c>
      <c r="V268" s="11">
        <v>80</v>
      </c>
      <c r="W268" s="11">
        <v>100</v>
      </c>
      <c r="X268" s="11">
        <v>100</v>
      </c>
      <c r="Y268" s="11">
        <v>0.4</v>
      </c>
      <c r="Z268" s="11">
        <v>0.7</v>
      </c>
      <c r="AA268" s="11">
        <v>10</v>
      </c>
      <c r="AB268" s="11">
        <v>3310</v>
      </c>
      <c r="AC268" s="10" t="s">
        <v>713</v>
      </c>
      <c r="AD268" s="10" t="s">
        <v>141</v>
      </c>
      <c r="AE268" s="11">
        <v>100</v>
      </c>
      <c r="AF268" s="11">
        <v>180</v>
      </c>
      <c r="AG268" s="11">
        <v>600</v>
      </c>
      <c r="AH268" s="11">
        <v>900</v>
      </c>
      <c r="AI268" s="11">
        <v>390</v>
      </c>
      <c r="AJ268" s="13" t="b">
        <v>1</v>
      </c>
      <c r="AK268" s="13" t="b">
        <v>0</v>
      </c>
      <c r="AL268" s="10" t="s">
        <v>1124</v>
      </c>
      <c r="AM268" s="13" t="b">
        <v>0</v>
      </c>
      <c r="AN268" s="13" t="b">
        <v>0</v>
      </c>
      <c r="AO268" s="11">
        <v>225</v>
      </c>
      <c r="AP268" s="11">
        <v>1</v>
      </c>
      <c r="AQ268" s="11">
        <v>3</v>
      </c>
      <c r="AR268" s="11">
        <v>25</v>
      </c>
      <c r="AS268" s="11">
        <v>90</v>
      </c>
      <c r="AT268" s="11">
        <v>1</v>
      </c>
      <c r="AU268" s="13" t="b">
        <v>0</v>
      </c>
      <c r="AV268" s="13" t="b">
        <v>0</v>
      </c>
      <c r="AW268" s="11">
        <v>9</v>
      </c>
      <c r="AX268" s="13" t="b">
        <v>0</v>
      </c>
      <c r="AY268" s="13" t="b">
        <v>1</v>
      </c>
      <c r="AZ268" s="11">
        <v>100</v>
      </c>
      <c r="BA268" s="11">
        <v>50</v>
      </c>
      <c r="BB268" s="11">
        <v>800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1</v>
      </c>
      <c r="BI268" s="11">
        <v>0</v>
      </c>
      <c r="BJ268" s="11">
        <v>0</v>
      </c>
      <c r="BK268" s="11">
        <v>0</v>
      </c>
      <c r="BL268" s="11">
        <v>0</v>
      </c>
      <c r="BM268" s="11">
        <v>1</v>
      </c>
      <c r="BN268" s="11">
        <v>0</v>
      </c>
      <c r="BO268" s="11">
        <v>0</v>
      </c>
      <c r="BP268" s="10" t="s">
        <v>141</v>
      </c>
      <c r="BQ268" s="10" t="s">
        <v>141</v>
      </c>
      <c r="BR268" s="10" t="s">
        <v>141</v>
      </c>
      <c r="BS268" s="10" t="s">
        <v>141</v>
      </c>
      <c r="BT268" s="11">
        <v>346</v>
      </c>
      <c r="BU268" s="13" t="b">
        <v>0</v>
      </c>
      <c r="BV268" s="1" t="e">
        <f t="shared" ca="1" si="1"/>
        <v>#NAME?</v>
      </c>
      <c r="BW268" s="1"/>
      <c r="BX268" s="3">
        <v>13</v>
      </c>
      <c r="BY268" s="1" t="s">
        <v>1072</v>
      </c>
      <c r="BZ268" s="1" t="s">
        <v>652</v>
      </c>
      <c r="CA268" s="1"/>
      <c r="CB268" s="1"/>
      <c r="CC268" s="1"/>
      <c r="CD268" s="1"/>
      <c r="CE268" s="1"/>
      <c r="CF268" s="1"/>
      <c r="CG268" s="9" t="b">
        <v>1</v>
      </c>
      <c r="CH268" s="1"/>
      <c r="CI268" s="1" t="s">
        <v>627</v>
      </c>
      <c r="CJ268" s="1" t="s">
        <v>1073</v>
      </c>
      <c r="CK268" s="1" t="s">
        <v>1073</v>
      </c>
      <c r="CL268" s="1" t="s">
        <v>1073</v>
      </c>
      <c r="CM268" s="1" t="s">
        <v>1073</v>
      </c>
      <c r="CN268" s="1" t="s">
        <v>1073</v>
      </c>
      <c r="CO268" s="1"/>
      <c r="CP268" s="1"/>
      <c r="CQ268" s="1"/>
      <c r="CR268" s="1"/>
      <c r="CS268" s="1"/>
      <c r="CT268" s="1"/>
      <c r="CU268" s="1"/>
      <c r="CV268" s="1" t="s">
        <v>716</v>
      </c>
      <c r="CW268" s="1" t="s">
        <v>717</v>
      </c>
      <c r="CX268" s="1" t="s">
        <v>718</v>
      </c>
      <c r="CY268" s="1" t="s">
        <v>719</v>
      </c>
      <c r="CZ268" s="1" t="s">
        <v>720</v>
      </c>
    </row>
    <row r="269" spans="1:104" ht="12.75" x14ac:dyDescent="0.2">
      <c r="A269" s="10" t="s">
        <v>1739</v>
      </c>
      <c r="B269" s="10" t="s">
        <v>1740</v>
      </c>
      <c r="C269" s="10" t="s">
        <v>1741</v>
      </c>
      <c r="D269" s="10" t="s">
        <v>1742</v>
      </c>
      <c r="E269" s="10" t="s">
        <v>1743</v>
      </c>
      <c r="F269" s="13" t="b">
        <v>1</v>
      </c>
      <c r="G269" s="10" t="s">
        <v>773</v>
      </c>
      <c r="H269" s="10" t="s">
        <v>1740</v>
      </c>
      <c r="I269" s="11">
        <v>-1</v>
      </c>
      <c r="J269" s="1"/>
      <c r="K269" s="10" t="s">
        <v>761</v>
      </c>
      <c r="L269" s="11">
        <v>3</v>
      </c>
      <c r="M269" s="10" t="s">
        <v>635</v>
      </c>
      <c r="N269" s="10" t="s">
        <v>620</v>
      </c>
      <c r="O269" s="10" t="s">
        <v>621</v>
      </c>
      <c r="P269" s="10" t="s">
        <v>622</v>
      </c>
      <c r="Q269" s="10" t="s">
        <v>623</v>
      </c>
      <c r="R269" s="13" t="b">
        <v>0</v>
      </c>
      <c r="S269" s="11">
        <v>80</v>
      </c>
      <c r="T269" s="11">
        <v>130</v>
      </c>
      <c r="U269" s="11">
        <v>100</v>
      </c>
      <c r="V269" s="11">
        <v>80</v>
      </c>
      <c r="W269" s="11">
        <v>100</v>
      </c>
      <c r="X269" s="11">
        <v>100</v>
      </c>
      <c r="Y269" s="11">
        <v>0.2</v>
      </c>
      <c r="Z269" s="11">
        <v>0.7</v>
      </c>
      <c r="AA269" s="11">
        <v>10</v>
      </c>
      <c r="AB269" s="11">
        <v>2400</v>
      </c>
      <c r="AC269" s="10" t="s">
        <v>1129</v>
      </c>
      <c r="AD269" s="10" t="s">
        <v>141</v>
      </c>
      <c r="AE269" s="11">
        <v>100</v>
      </c>
      <c r="AF269" s="11">
        <v>150</v>
      </c>
      <c r="AG269" s="11">
        <v>600</v>
      </c>
      <c r="AH269" s="11">
        <v>800</v>
      </c>
      <c r="AI269" s="11">
        <v>375</v>
      </c>
      <c r="AJ269" s="13" t="b">
        <v>1</v>
      </c>
      <c r="AK269" s="13" t="b">
        <v>0</v>
      </c>
      <c r="AL269" s="10" t="s">
        <v>1124</v>
      </c>
      <c r="AM269" s="13" t="b">
        <v>0</v>
      </c>
      <c r="AN269" s="13" t="b">
        <v>0</v>
      </c>
      <c r="AO269" s="11">
        <v>350</v>
      </c>
      <c r="AP269" s="11">
        <v>1</v>
      </c>
      <c r="AQ269" s="11">
        <v>5</v>
      </c>
      <c r="AR269" s="11">
        <v>25</v>
      </c>
      <c r="AS269" s="11">
        <v>90</v>
      </c>
      <c r="AT269" s="11">
        <v>1</v>
      </c>
      <c r="AU269" s="13" t="b">
        <v>0</v>
      </c>
      <c r="AV269" s="13" t="b">
        <v>1</v>
      </c>
      <c r="AW269" s="11">
        <v>9</v>
      </c>
      <c r="AX269" s="13" t="b">
        <v>1</v>
      </c>
      <c r="AY269" s="13" t="b">
        <v>1</v>
      </c>
      <c r="AZ269" s="11">
        <v>100</v>
      </c>
      <c r="BA269" s="11">
        <v>50</v>
      </c>
      <c r="BB269" s="11">
        <v>950</v>
      </c>
      <c r="BC269" s="11">
        <v>0</v>
      </c>
      <c r="BD269" s="11">
        <v>0</v>
      </c>
      <c r="BE269" s="11">
        <v>0</v>
      </c>
      <c r="BF269" s="11">
        <v>0</v>
      </c>
      <c r="BG269" s="11">
        <v>2</v>
      </c>
      <c r="BH269" s="11">
        <v>0</v>
      </c>
      <c r="BI269" s="11">
        <v>0</v>
      </c>
      <c r="BJ269" s="11">
        <v>0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0" t="s">
        <v>141</v>
      </c>
      <c r="BQ269" s="10" t="s">
        <v>141</v>
      </c>
      <c r="BR269" s="10" t="s">
        <v>141</v>
      </c>
      <c r="BS269" s="10" t="s">
        <v>141</v>
      </c>
      <c r="BT269" s="11">
        <v>347</v>
      </c>
      <c r="BU269" s="13" t="b">
        <v>0</v>
      </c>
      <c r="BV269" s="1" t="e">
        <f t="shared" ca="1" si="1"/>
        <v>#NAME?</v>
      </c>
      <c r="BW269" s="1"/>
      <c r="BX269" s="1"/>
      <c r="BY269" s="1"/>
      <c r="BZ269" s="1"/>
      <c r="CA269" s="1" t="s">
        <v>774</v>
      </c>
      <c r="CB269" s="3">
        <v>1.1000000000000001</v>
      </c>
      <c r="CC269" s="3">
        <v>1.3</v>
      </c>
      <c r="CD269" s="3">
        <v>1.6</v>
      </c>
      <c r="CE269" s="3">
        <v>2</v>
      </c>
      <c r="CF269" s="3">
        <v>2.5</v>
      </c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</row>
    <row r="270" spans="1:104" ht="12.75" x14ac:dyDescent="0.2">
      <c r="A270" s="10" t="s">
        <v>1744</v>
      </c>
      <c r="B270" s="10" t="s">
        <v>1745</v>
      </c>
      <c r="C270" s="10" t="s">
        <v>1746</v>
      </c>
      <c r="D270" s="10" t="s">
        <v>1747</v>
      </c>
      <c r="E270" s="10" t="s">
        <v>1748</v>
      </c>
      <c r="F270" s="13" t="b">
        <v>1</v>
      </c>
      <c r="G270" s="10" t="s">
        <v>927</v>
      </c>
      <c r="H270" s="10" t="s">
        <v>1745</v>
      </c>
      <c r="I270" s="11">
        <v>-1</v>
      </c>
      <c r="J270" s="1"/>
      <c r="K270" s="10" t="s">
        <v>761</v>
      </c>
      <c r="L270" s="11">
        <v>7</v>
      </c>
      <c r="M270" s="10" t="s">
        <v>648</v>
      </c>
      <c r="N270" s="10" t="s">
        <v>620</v>
      </c>
      <c r="O270" s="10" t="s">
        <v>621</v>
      </c>
      <c r="P270" s="10" t="s">
        <v>622</v>
      </c>
      <c r="Q270" s="10" t="s">
        <v>623</v>
      </c>
      <c r="R270" s="13" t="b">
        <v>0</v>
      </c>
      <c r="S270" s="11">
        <v>110</v>
      </c>
      <c r="T270" s="11">
        <v>90</v>
      </c>
      <c r="U270" s="11">
        <v>90</v>
      </c>
      <c r="V270" s="11">
        <v>100</v>
      </c>
      <c r="W270" s="11">
        <v>90</v>
      </c>
      <c r="X270" s="11">
        <v>100</v>
      </c>
      <c r="Y270" s="11">
        <v>0.2</v>
      </c>
      <c r="Z270" s="11">
        <v>0.7</v>
      </c>
      <c r="AA270" s="11">
        <v>10</v>
      </c>
      <c r="AB270" s="11">
        <v>5900</v>
      </c>
      <c r="AC270" s="10" t="s">
        <v>1129</v>
      </c>
      <c r="AD270" s="10" t="s">
        <v>141</v>
      </c>
      <c r="AE270" s="11">
        <v>50</v>
      </c>
      <c r="AF270" s="11">
        <v>100</v>
      </c>
      <c r="AG270" s="11">
        <v>400</v>
      </c>
      <c r="AH270" s="11">
        <v>550</v>
      </c>
      <c r="AI270" s="11">
        <v>250</v>
      </c>
      <c r="AJ270" s="13" t="b">
        <v>1</v>
      </c>
      <c r="AK270" s="13" t="b">
        <v>0</v>
      </c>
      <c r="AL270" s="10" t="s">
        <v>1124</v>
      </c>
      <c r="AM270" s="13" t="b">
        <v>0</v>
      </c>
      <c r="AN270" s="13" t="b">
        <v>0</v>
      </c>
      <c r="AO270" s="11">
        <v>350</v>
      </c>
      <c r="AP270" s="11">
        <v>1</v>
      </c>
      <c r="AQ270" s="11">
        <v>5</v>
      </c>
      <c r="AR270" s="11">
        <v>25</v>
      </c>
      <c r="AS270" s="11">
        <v>90</v>
      </c>
      <c r="AT270" s="11">
        <v>1</v>
      </c>
      <c r="AU270" s="13" t="b">
        <v>0</v>
      </c>
      <c r="AV270" s="13" t="b">
        <v>0</v>
      </c>
      <c r="AW270" s="11">
        <v>9</v>
      </c>
      <c r="AX270" s="13" t="b">
        <v>0</v>
      </c>
      <c r="AY270" s="13" t="b">
        <v>1</v>
      </c>
      <c r="AZ270" s="11">
        <v>100</v>
      </c>
      <c r="BA270" s="11">
        <v>50</v>
      </c>
      <c r="BB270" s="11">
        <v>450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2</v>
      </c>
      <c r="BM270" s="11">
        <v>2</v>
      </c>
      <c r="BN270" s="11">
        <v>0</v>
      </c>
      <c r="BO270" s="11">
        <v>1</v>
      </c>
      <c r="BP270" s="10" t="s">
        <v>141</v>
      </c>
      <c r="BQ270" s="10" t="s">
        <v>141</v>
      </c>
      <c r="BR270" s="10" t="s">
        <v>141</v>
      </c>
      <c r="BS270" s="10" t="s">
        <v>141</v>
      </c>
      <c r="BT270" s="11">
        <v>348</v>
      </c>
      <c r="BU270" s="13" t="b">
        <v>0</v>
      </c>
      <c r="BV270" s="1" t="e">
        <f t="shared" ca="1" si="1"/>
        <v>#NAME?</v>
      </c>
      <c r="BW270" s="1"/>
      <c r="BX270" s="1"/>
      <c r="BY270" s="1"/>
      <c r="BZ270" s="1"/>
      <c r="CA270" s="1" t="s">
        <v>928</v>
      </c>
      <c r="CB270" s="3">
        <v>1.1000000000000001</v>
      </c>
      <c r="CC270" s="3">
        <v>1.3</v>
      </c>
      <c r="CD270" s="3">
        <v>1.6</v>
      </c>
      <c r="CE270" s="3">
        <v>2</v>
      </c>
      <c r="CF270" s="3">
        <v>2.5</v>
      </c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 t="s">
        <v>929</v>
      </c>
      <c r="CW270" s="1" t="s">
        <v>930</v>
      </c>
      <c r="CX270" s="1" t="s">
        <v>931</v>
      </c>
      <c r="CY270" s="1" t="s">
        <v>932</v>
      </c>
      <c r="CZ270" s="1" t="s">
        <v>933</v>
      </c>
    </row>
    <row r="271" spans="1:104" ht="12.75" x14ac:dyDescent="0.2">
      <c r="A271" s="10" t="s">
        <v>1749</v>
      </c>
      <c r="B271" s="10" t="s">
        <v>1750</v>
      </c>
      <c r="C271" s="10" t="s">
        <v>1751</v>
      </c>
      <c r="D271" s="10" t="s">
        <v>1752</v>
      </c>
      <c r="E271" s="10" t="s">
        <v>1753</v>
      </c>
      <c r="F271" s="13" t="b">
        <v>1</v>
      </c>
      <c r="G271" s="10" t="s">
        <v>809</v>
      </c>
      <c r="H271" s="10" t="s">
        <v>1750</v>
      </c>
      <c r="I271" s="11">
        <v>-1</v>
      </c>
      <c r="J271" s="1"/>
      <c r="K271" s="10" t="s">
        <v>761</v>
      </c>
      <c r="L271" s="11">
        <v>7</v>
      </c>
      <c r="M271" s="10" t="s">
        <v>648</v>
      </c>
      <c r="N271" s="10" t="s">
        <v>620</v>
      </c>
      <c r="O271" s="10" t="s">
        <v>621</v>
      </c>
      <c r="P271" s="10" t="s">
        <v>622</v>
      </c>
      <c r="Q271" s="10" t="s">
        <v>623</v>
      </c>
      <c r="R271" s="13" t="b">
        <v>0</v>
      </c>
      <c r="S271" s="11">
        <v>100</v>
      </c>
      <c r="T271" s="11">
        <v>140</v>
      </c>
      <c r="U271" s="11">
        <v>100</v>
      </c>
      <c r="V271" s="11">
        <v>110</v>
      </c>
      <c r="W271" s="11">
        <v>100</v>
      </c>
      <c r="X271" s="11">
        <v>100</v>
      </c>
      <c r="Y271" s="11">
        <v>0.2</v>
      </c>
      <c r="Z271" s="11">
        <v>0.7</v>
      </c>
      <c r="AA271" s="11">
        <v>10</v>
      </c>
      <c r="AB271" s="11">
        <v>8440</v>
      </c>
      <c r="AC271" s="10" t="s">
        <v>1129</v>
      </c>
      <c r="AD271" s="10" t="s">
        <v>141</v>
      </c>
      <c r="AE271" s="11">
        <v>100</v>
      </c>
      <c r="AF271" s="11">
        <v>280</v>
      </c>
      <c r="AG271" s="11">
        <v>720</v>
      </c>
      <c r="AH271" s="11">
        <v>900</v>
      </c>
      <c r="AI271" s="11">
        <v>460</v>
      </c>
      <c r="AJ271" s="13" t="b">
        <v>1</v>
      </c>
      <c r="AK271" s="13" t="b">
        <v>0</v>
      </c>
      <c r="AL271" s="10" t="s">
        <v>1124</v>
      </c>
      <c r="AM271" s="13" t="b">
        <v>0</v>
      </c>
      <c r="AN271" s="13" t="b">
        <v>0</v>
      </c>
      <c r="AO271" s="11">
        <v>475</v>
      </c>
      <c r="AP271" s="11">
        <v>1</v>
      </c>
      <c r="AQ271" s="11">
        <v>7</v>
      </c>
      <c r="AR271" s="11">
        <v>25</v>
      </c>
      <c r="AS271" s="11">
        <v>90</v>
      </c>
      <c r="AT271" s="11">
        <v>1</v>
      </c>
      <c r="AU271" s="13" t="b">
        <v>0</v>
      </c>
      <c r="AV271" s="13" t="b">
        <v>0</v>
      </c>
      <c r="AW271" s="11">
        <v>9</v>
      </c>
      <c r="AX271" s="13" t="b">
        <v>1</v>
      </c>
      <c r="AY271" s="13" t="b">
        <v>1</v>
      </c>
      <c r="AZ271" s="11">
        <v>100</v>
      </c>
      <c r="BA271" s="11">
        <v>50</v>
      </c>
      <c r="BB271" s="11">
        <v>130</v>
      </c>
      <c r="BC271" s="11">
        <v>0</v>
      </c>
      <c r="BD271" s="11">
        <v>0</v>
      </c>
      <c r="BE271" s="11">
        <v>0</v>
      </c>
      <c r="BF271" s="11">
        <v>0</v>
      </c>
      <c r="BG271" s="11">
        <v>1</v>
      </c>
      <c r="BH271" s="11">
        <v>0</v>
      </c>
      <c r="BI271" s="11">
        <v>2</v>
      </c>
      <c r="BJ271" s="11">
        <v>0</v>
      </c>
      <c r="BK271" s="11">
        <v>0</v>
      </c>
      <c r="BL271" s="11">
        <v>0</v>
      </c>
      <c r="BM271" s="11">
        <v>3</v>
      </c>
      <c r="BN271" s="11">
        <v>0</v>
      </c>
      <c r="BO271" s="11">
        <v>0</v>
      </c>
      <c r="BP271" s="10" t="s">
        <v>141</v>
      </c>
      <c r="BQ271" s="10" t="s">
        <v>141</v>
      </c>
      <c r="BR271" s="10" t="s">
        <v>141</v>
      </c>
      <c r="BS271" s="10" t="s">
        <v>141</v>
      </c>
      <c r="BT271" s="11">
        <v>349</v>
      </c>
      <c r="BU271" s="13" t="b">
        <v>0</v>
      </c>
      <c r="BV271" s="1" t="e">
        <f t="shared" ca="1" si="1"/>
        <v>#NAME?</v>
      </c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 t="s">
        <v>810</v>
      </c>
      <c r="CW271" s="1" t="s">
        <v>811</v>
      </c>
      <c r="CX271" s="1" t="s">
        <v>812</v>
      </c>
      <c r="CY271" s="1" t="s">
        <v>813</v>
      </c>
      <c r="CZ271" s="1" t="s">
        <v>814</v>
      </c>
    </row>
    <row r="272" spans="1:104" ht="12.75" x14ac:dyDescent="0.2">
      <c r="A272" s="10" t="s">
        <v>1754</v>
      </c>
      <c r="B272" s="10" t="s">
        <v>1755</v>
      </c>
      <c r="C272" s="10" t="s">
        <v>1756</v>
      </c>
      <c r="D272" s="10" t="s">
        <v>1757</v>
      </c>
      <c r="E272" s="10" t="s">
        <v>1758</v>
      </c>
      <c r="F272" s="13" t="b">
        <v>1</v>
      </c>
      <c r="G272" s="10" t="s">
        <v>322</v>
      </c>
      <c r="H272" s="10" t="s">
        <v>1755</v>
      </c>
      <c r="I272" s="11">
        <v>-1</v>
      </c>
      <c r="J272" s="1"/>
      <c r="K272" s="10" t="s">
        <v>761</v>
      </c>
      <c r="L272" s="11">
        <v>1</v>
      </c>
      <c r="M272" s="10" t="s">
        <v>619</v>
      </c>
      <c r="N272" s="10" t="s">
        <v>620</v>
      </c>
      <c r="O272" s="10" t="s">
        <v>775</v>
      </c>
      <c r="P272" s="10" t="s">
        <v>622</v>
      </c>
      <c r="Q272" s="10" t="s">
        <v>623</v>
      </c>
      <c r="R272" s="13" t="b">
        <v>0</v>
      </c>
      <c r="S272" s="11">
        <v>80</v>
      </c>
      <c r="T272" s="11">
        <v>70</v>
      </c>
      <c r="U272" s="11">
        <v>70</v>
      </c>
      <c r="V272" s="11">
        <v>70</v>
      </c>
      <c r="W272" s="11">
        <v>100</v>
      </c>
      <c r="X272" s="11">
        <v>100</v>
      </c>
      <c r="Y272" s="11">
        <v>0.2</v>
      </c>
      <c r="Z272" s="11">
        <v>0.7</v>
      </c>
      <c r="AA272" s="11">
        <v>10</v>
      </c>
      <c r="AB272" s="11">
        <v>1020</v>
      </c>
      <c r="AC272" s="10" t="s">
        <v>713</v>
      </c>
      <c r="AD272" s="10" t="s">
        <v>141</v>
      </c>
      <c r="AE272" s="11">
        <v>50</v>
      </c>
      <c r="AF272" s="11">
        <v>100</v>
      </c>
      <c r="AG272" s="11">
        <v>400</v>
      </c>
      <c r="AH272" s="11">
        <v>550</v>
      </c>
      <c r="AI272" s="11">
        <v>250</v>
      </c>
      <c r="AJ272" s="13" t="b">
        <v>1</v>
      </c>
      <c r="AK272" s="13" t="b">
        <v>0</v>
      </c>
      <c r="AL272" s="10" t="s">
        <v>1124</v>
      </c>
      <c r="AM272" s="13" t="b">
        <v>0</v>
      </c>
      <c r="AN272" s="13" t="b">
        <v>0</v>
      </c>
      <c r="AO272" s="11">
        <v>150</v>
      </c>
      <c r="AP272" s="11">
        <v>1</v>
      </c>
      <c r="AQ272" s="11">
        <v>2</v>
      </c>
      <c r="AR272" s="11">
        <v>25</v>
      </c>
      <c r="AS272" s="11">
        <v>90</v>
      </c>
      <c r="AT272" s="11">
        <v>1</v>
      </c>
      <c r="AU272" s="13" t="b">
        <v>0</v>
      </c>
      <c r="AV272" s="13" t="b">
        <v>0</v>
      </c>
      <c r="AW272" s="11">
        <v>9</v>
      </c>
      <c r="AX272" s="13" t="b">
        <v>0</v>
      </c>
      <c r="AY272" s="13" t="b">
        <v>1</v>
      </c>
      <c r="AZ272" s="11">
        <v>100</v>
      </c>
      <c r="BA272" s="11">
        <v>50</v>
      </c>
      <c r="BB272" s="11">
        <v>1420</v>
      </c>
      <c r="BC272" s="11">
        <v>0</v>
      </c>
      <c r="BD272" s="11">
        <v>0</v>
      </c>
      <c r="BE272" s="11">
        <v>0</v>
      </c>
      <c r="BF272" s="11">
        <v>0</v>
      </c>
      <c r="BG272" s="11">
        <v>1</v>
      </c>
      <c r="BH272" s="11">
        <v>1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2</v>
      </c>
      <c r="BO272" s="11">
        <v>0</v>
      </c>
      <c r="BP272" s="10" t="s">
        <v>141</v>
      </c>
      <c r="BQ272" s="10" t="s">
        <v>141</v>
      </c>
      <c r="BR272" s="10" t="s">
        <v>141</v>
      </c>
      <c r="BS272" s="10" t="s">
        <v>141</v>
      </c>
      <c r="BT272" s="11">
        <v>350</v>
      </c>
      <c r="BU272" s="13" t="b">
        <v>0</v>
      </c>
      <c r="BV272" s="1" t="e">
        <f t="shared" ca="1" si="1"/>
        <v>#NAME?</v>
      </c>
      <c r="BW272" s="1"/>
      <c r="BX272" s="3">
        <v>20</v>
      </c>
      <c r="BY272" s="1" t="s">
        <v>776</v>
      </c>
      <c r="BZ272" s="1" t="s">
        <v>686</v>
      </c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</row>
    <row r="273" spans="1:104" ht="12.75" x14ac:dyDescent="0.2">
      <c r="A273" s="10" t="s">
        <v>1759</v>
      </c>
      <c r="B273" s="10" t="s">
        <v>1760</v>
      </c>
      <c r="C273" s="10" t="s">
        <v>1761</v>
      </c>
      <c r="D273" s="10" t="s">
        <v>1762</v>
      </c>
      <c r="E273" s="10" t="s">
        <v>1763</v>
      </c>
      <c r="F273" s="13" t="b">
        <v>1</v>
      </c>
      <c r="G273" s="10" t="s">
        <v>444</v>
      </c>
      <c r="H273" s="10" t="s">
        <v>1760</v>
      </c>
      <c r="I273" s="11">
        <v>-1</v>
      </c>
      <c r="J273" s="1"/>
      <c r="K273" s="10" t="s">
        <v>761</v>
      </c>
      <c r="L273" s="11">
        <v>2</v>
      </c>
      <c r="M273" s="10" t="s">
        <v>648</v>
      </c>
      <c r="N273" s="10" t="s">
        <v>620</v>
      </c>
      <c r="O273" s="10" t="s">
        <v>775</v>
      </c>
      <c r="P273" s="10" t="s">
        <v>622</v>
      </c>
      <c r="Q273" s="10" t="s">
        <v>623</v>
      </c>
      <c r="R273" s="13" t="b">
        <v>0</v>
      </c>
      <c r="S273" s="11">
        <v>80</v>
      </c>
      <c r="T273" s="11">
        <v>70</v>
      </c>
      <c r="U273" s="11">
        <v>80</v>
      </c>
      <c r="V273" s="11">
        <v>70</v>
      </c>
      <c r="W273" s="11">
        <v>100</v>
      </c>
      <c r="X273" s="11">
        <v>100</v>
      </c>
      <c r="Y273" s="11">
        <v>0.2</v>
      </c>
      <c r="Z273" s="11">
        <v>0.7</v>
      </c>
      <c r="AA273" s="11">
        <v>10</v>
      </c>
      <c r="AB273" s="11">
        <v>1020</v>
      </c>
      <c r="AC273" s="10" t="s">
        <v>713</v>
      </c>
      <c r="AD273" s="10" t="s">
        <v>141</v>
      </c>
      <c r="AE273" s="11">
        <v>50</v>
      </c>
      <c r="AF273" s="11">
        <v>100</v>
      </c>
      <c r="AG273" s="11">
        <v>400</v>
      </c>
      <c r="AH273" s="11">
        <v>550</v>
      </c>
      <c r="AI273" s="11">
        <v>250</v>
      </c>
      <c r="AJ273" s="13" t="b">
        <v>1</v>
      </c>
      <c r="AK273" s="13" t="b">
        <v>0</v>
      </c>
      <c r="AL273" s="10" t="s">
        <v>1124</v>
      </c>
      <c r="AM273" s="13" t="b">
        <v>0</v>
      </c>
      <c r="AN273" s="13" t="b">
        <v>0</v>
      </c>
      <c r="AO273" s="11">
        <v>150</v>
      </c>
      <c r="AP273" s="11">
        <v>1</v>
      </c>
      <c r="AQ273" s="11">
        <v>2</v>
      </c>
      <c r="AR273" s="11">
        <v>25</v>
      </c>
      <c r="AS273" s="11">
        <v>90</v>
      </c>
      <c r="AT273" s="11">
        <v>1</v>
      </c>
      <c r="AU273" s="13" t="b">
        <v>0</v>
      </c>
      <c r="AV273" s="13" t="b">
        <v>0</v>
      </c>
      <c r="AW273" s="11">
        <v>9</v>
      </c>
      <c r="AX273" s="13" t="b">
        <v>0</v>
      </c>
      <c r="AY273" s="13" t="b">
        <v>1</v>
      </c>
      <c r="AZ273" s="11">
        <v>100</v>
      </c>
      <c r="BA273" s="11">
        <v>50</v>
      </c>
      <c r="BB273" s="11">
        <v>1422</v>
      </c>
      <c r="BC273" s="11">
        <v>0</v>
      </c>
      <c r="BD273" s="11">
        <v>0</v>
      </c>
      <c r="BE273" s="11">
        <v>0</v>
      </c>
      <c r="BF273" s="11">
        <v>0</v>
      </c>
      <c r="BG273" s="11">
        <v>1</v>
      </c>
      <c r="BH273" s="11">
        <v>1</v>
      </c>
      <c r="BI273" s="11">
        <v>0</v>
      </c>
      <c r="BJ273" s="11">
        <v>0</v>
      </c>
      <c r="BK273" s="11">
        <v>0</v>
      </c>
      <c r="BL273" s="11">
        <v>0</v>
      </c>
      <c r="BM273" s="11">
        <v>1</v>
      </c>
      <c r="BN273" s="11">
        <v>2</v>
      </c>
      <c r="BO273" s="11">
        <v>0</v>
      </c>
      <c r="BP273" s="10" t="s">
        <v>141</v>
      </c>
      <c r="BQ273" s="10" t="s">
        <v>141</v>
      </c>
      <c r="BR273" s="10" t="s">
        <v>141</v>
      </c>
      <c r="BS273" s="10" t="s">
        <v>141</v>
      </c>
      <c r="BT273" s="11">
        <v>351</v>
      </c>
      <c r="BU273" s="13" t="b">
        <v>1</v>
      </c>
      <c r="BV273" s="1" t="e">
        <f t="shared" ca="1" si="1"/>
        <v>#NAME?</v>
      </c>
      <c r="BW273" s="1"/>
      <c r="BX273" s="3">
        <v>31</v>
      </c>
      <c r="BY273" s="1" t="s">
        <v>777</v>
      </c>
      <c r="BZ273" s="1" t="s">
        <v>686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</row>
    <row r="274" spans="1:104" ht="12.75" x14ac:dyDescent="0.2">
      <c r="A274" s="10" t="s">
        <v>1764</v>
      </c>
      <c r="B274" s="10" t="s">
        <v>1765</v>
      </c>
      <c r="C274" s="10" t="s">
        <v>1766</v>
      </c>
      <c r="D274" s="10" t="s">
        <v>1767</v>
      </c>
      <c r="E274" s="10" t="s">
        <v>1768</v>
      </c>
      <c r="F274" s="13" t="b">
        <v>1</v>
      </c>
      <c r="G274" s="10" t="s">
        <v>944</v>
      </c>
      <c r="H274" s="10" t="s">
        <v>1765</v>
      </c>
      <c r="I274" s="11">
        <v>-1</v>
      </c>
      <c r="J274" s="1"/>
      <c r="K274" s="10" t="s">
        <v>618</v>
      </c>
      <c r="L274" s="11">
        <v>1</v>
      </c>
      <c r="M274" s="10" t="s">
        <v>635</v>
      </c>
      <c r="N274" s="10" t="s">
        <v>620</v>
      </c>
      <c r="O274" s="10" t="s">
        <v>667</v>
      </c>
      <c r="P274" s="10" t="s">
        <v>622</v>
      </c>
      <c r="Q274" s="10" t="s">
        <v>623</v>
      </c>
      <c r="R274" s="13" t="b">
        <v>0</v>
      </c>
      <c r="S274" s="11">
        <v>70</v>
      </c>
      <c r="T274" s="11">
        <v>70</v>
      </c>
      <c r="U274" s="11">
        <v>70</v>
      </c>
      <c r="V274" s="11">
        <v>80</v>
      </c>
      <c r="W274" s="11">
        <v>100</v>
      </c>
      <c r="X274" s="11">
        <v>100</v>
      </c>
      <c r="Y274" s="11">
        <v>0.4</v>
      </c>
      <c r="Z274" s="11">
        <v>0.7</v>
      </c>
      <c r="AA274" s="11">
        <v>10</v>
      </c>
      <c r="AB274" s="11">
        <v>1050</v>
      </c>
      <c r="AC274" s="10" t="s">
        <v>713</v>
      </c>
      <c r="AD274" s="10" t="s">
        <v>141</v>
      </c>
      <c r="AE274" s="11">
        <v>26</v>
      </c>
      <c r="AF274" s="11">
        <v>70</v>
      </c>
      <c r="AG274" s="11">
        <v>380</v>
      </c>
      <c r="AH274" s="11">
        <v>550</v>
      </c>
      <c r="AI274" s="11">
        <v>225</v>
      </c>
      <c r="AJ274" s="13" t="b">
        <v>1</v>
      </c>
      <c r="AK274" s="13" t="b">
        <v>0</v>
      </c>
      <c r="AL274" s="10" t="s">
        <v>1124</v>
      </c>
      <c r="AM274" s="13" t="b">
        <v>0</v>
      </c>
      <c r="AN274" s="13" t="b">
        <v>0</v>
      </c>
      <c r="AO274" s="11">
        <v>225</v>
      </c>
      <c r="AP274" s="11">
        <v>1</v>
      </c>
      <c r="AQ274" s="11">
        <v>3</v>
      </c>
      <c r="AR274" s="11">
        <v>25</v>
      </c>
      <c r="AS274" s="11">
        <v>90</v>
      </c>
      <c r="AT274" s="11">
        <v>1</v>
      </c>
      <c r="AU274" s="13" t="b">
        <v>0</v>
      </c>
      <c r="AV274" s="13" t="b">
        <v>1</v>
      </c>
      <c r="AW274" s="11">
        <v>9</v>
      </c>
      <c r="AX274" s="13" t="b">
        <v>0</v>
      </c>
      <c r="AY274" s="13" t="b">
        <v>1</v>
      </c>
      <c r="AZ274" s="11">
        <v>100</v>
      </c>
      <c r="BA274" s="11">
        <v>50</v>
      </c>
      <c r="BB274" s="11">
        <v>1390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1</v>
      </c>
      <c r="BI274" s="11">
        <v>0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0" t="s">
        <v>141</v>
      </c>
      <c r="BQ274" s="10" t="s">
        <v>141</v>
      </c>
      <c r="BR274" s="10" t="s">
        <v>141</v>
      </c>
      <c r="BS274" s="10" t="s">
        <v>141</v>
      </c>
      <c r="BT274" s="11">
        <v>353</v>
      </c>
      <c r="BU274" s="13" t="b">
        <v>0</v>
      </c>
      <c r="BV274" s="1" t="e">
        <f t="shared" ca="1" si="1"/>
        <v>#NAME?</v>
      </c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 t="s">
        <v>945</v>
      </c>
      <c r="CV274" s="1" t="s">
        <v>727</v>
      </c>
      <c r="CW274" s="1" t="s">
        <v>728</v>
      </c>
      <c r="CX274" s="1" t="s">
        <v>729</v>
      </c>
      <c r="CY274" s="1" t="s">
        <v>730</v>
      </c>
      <c r="CZ274" s="1" t="s">
        <v>731</v>
      </c>
    </row>
    <row r="275" spans="1:104" ht="12.75" x14ac:dyDescent="0.2">
      <c r="A275" s="10" t="s">
        <v>1769</v>
      </c>
      <c r="B275" s="10" t="s">
        <v>1770</v>
      </c>
      <c r="C275" s="10" t="s">
        <v>1771</v>
      </c>
      <c r="D275" s="10" t="s">
        <v>1772</v>
      </c>
      <c r="E275" s="10" t="s">
        <v>1773</v>
      </c>
      <c r="F275" s="13" t="b">
        <v>1</v>
      </c>
      <c r="G275" s="10" t="s">
        <v>1113</v>
      </c>
      <c r="H275" s="10" t="s">
        <v>1770</v>
      </c>
      <c r="I275" s="11">
        <v>-1</v>
      </c>
      <c r="J275" s="1"/>
      <c r="K275" s="10" t="s">
        <v>618</v>
      </c>
      <c r="L275" s="11">
        <v>1</v>
      </c>
      <c r="M275" s="10" t="s">
        <v>666</v>
      </c>
      <c r="N275" s="10" t="s">
        <v>620</v>
      </c>
      <c r="O275" s="10" t="s">
        <v>640</v>
      </c>
      <c r="P275" s="10" t="s">
        <v>622</v>
      </c>
      <c r="Q275" s="10" t="s">
        <v>623</v>
      </c>
      <c r="R275" s="13" t="b">
        <v>0</v>
      </c>
      <c r="S275" s="11">
        <v>70</v>
      </c>
      <c r="T275" s="11">
        <v>100</v>
      </c>
      <c r="U275" s="11">
        <v>70</v>
      </c>
      <c r="V275" s="11">
        <v>75</v>
      </c>
      <c r="W275" s="11">
        <v>100</v>
      </c>
      <c r="X275" s="11">
        <v>100</v>
      </c>
      <c r="Y275" s="11">
        <v>0.4</v>
      </c>
      <c r="Z275" s="11">
        <v>0.91</v>
      </c>
      <c r="AA275" s="11">
        <v>10</v>
      </c>
      <c r="AB275" s="11">
        <v>1420</v>
      </c>
      <c r="AC275" s="10" t="s">
        <v>713</v>
      </c>
      <c r="AD275" s="10" t="s">
        <v>141</v>
      </c>
      <c r="AE275" s="11">
        <v>20</v>
      </c>
      <c r="AF275" s="11">
        <v>40</v>
      </c>
      <c r="AG275" s="11">
        <v>300</v>
      </c>
      <c r="AH275" s="11">
        <v>450</v>
      </c>
      <c r="AI275" s="11">
        <v>170</v>
      </c>
      <c r="AJ275" s="13" t="b">
        <v>1</v>
      </c>
      <c r="AK275" s="13" t="b">
        <v>0</v>
      </c>
      <c r="AL275" s="10" t="s">
        <v>1124</v>
      </c>
      <c r="AM275" s="13" t="b">
        <v>0</v>
      </c>
      <c r="AN275" s="13" t="b">
        <v>0</v>
      </c>
      <c r="AO275" s="11">
        <v>150</v>
      </c>
      <c r="AP275" s="11">
        <v>1</v>
      </c>
      <c r="AQ275" s="11">
        <v>2</v>
      </c>
      <c r="AR275" s="11">
        <v>25</v>
      </c>
      <c r="AS275" s="11">
        <v>90</v>
      </c>
      <c r="AT275" s="11">
        <v>1</v>
      </c>
      <c r="AU275" s="13" t="b">
        <v>0</v>
      </c>
      <c r="AV275" s="13" t="b">
        <v>0</v>
      </c>
      <c r="AW275" s="11">
        <v>9</v>
      </c>
      <c r="AX275" s="13" t="b">
        <v>0</v>
      </c>
      <c r="AY275" s="13" t="b">
        <v>1</v>
      </c>
      <c r="AZ275" s="11">
        <v>100</v>
      </c>
      <c r="BA275" s="11">
        <v>50</v>
      </c>
      <c r="BB275" s="11">
        <v>1455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1</v>
      </c>
      <c r="BI275" s="11">
        <v>0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1</v>
      </c>
      <c r="BP275" s="10" t="s">
        <v>141</v>
      </c>
      <c r="BQ275" s="10" t="s">
        <v>141</v>
      </c>
      <c r="BR275" s="10" t="s">
        <v>141</v>
      </c>
      <c r="BS275" s="10" t="s">
        <v>141</v>
      </c>
      <c r="BT275" s="11">
        <v>354</v>
      </c>
      <c r="BU275" s="13" t="b">
        <v>0</v>
      </c>
      <c r="BV275" s="1" t="e">
        <f t="shared" ca="1" si="1"/>
        <v>#NAME?</v>
      </c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 t="s">
        <v>754</v>
      </c>
      <c r="CJ275" s="1" t="s">
        <v>817</v>
      </c>
      <c r="CK275" s="1" t="s">
        <v>818</v>
      </c>
      <c r="CL275" s="1" t="s">
        <v>819</v>
      </c>
      <c r="CM275" s="1" t="s">
        <v>820</v>
      </c>
      <c r="CN275" s="1" t="s">
        <v>821</v>
      </c>
      <c r="CO275" s="1"/>
      <c r="CP275" s="1"/>
      <c r="CQ275" s="1"/>
      <c r="CR275" s="1"/>
      <c r="CS275" s="1"/>
      <c r="CT275" s="1"/>
      <c r="CU275" s="1" t="s">
        <v>1052</v>
      </c>
      <c r="CV275" s="1" t="s">
        <v>727</v>
      </c>
      <c r="CW275" s="1" t="s">
        <v>728</v>
      </c>
      <c r="CX275" s="1" t="s">
        <v>729</v>
      </c>
      <c r="CY275" s="1" t="s">
        <v>730</v>
      </c>
      <c r="CZ275" s="1" t="s">
        <v>731</v>
      </c>
    </row>
    <row r="276" spans="1:104" ht="12.75" x14ac:dyDescent="0.2">
      <c r="A276" s="10" t="s">
        <v>1774</v>
      </c>
      <c r="B276" s="10" t="s">
        <v>1775</v>
      </c>
      <c r="C276" s="10" t="s">
        <v>1776</v>
      </c>
      <c r="D276" s="10" t="s">
        <v>1777</v>
      </c>
      <c r="E276" s="10" t="s">
        <v>1778</v>
      </c>
      <c r="F276" s="13" t="b">
        <v>1</v>
      </c>
      <c r="G276" s="10" t="s">
        <v>331</v>
      </c>
      <c r="H276" s="10" t="s">
        <v>1775</v>
      </c>
      <c r="I276" s="11">
        <v>-1</v>
      </c>
      <c r="J276" s="1"/>
      <c r="K276" s="10" t="s">
        <v>761</v>
      </c>
      <c r="L276" s="11">
        <v>7</v>
      </c>
      <c r="M276" s="10" t="s">
        <v>648</v>
      </c>
      <c r="N276" s="10" t="s">
        <v>620</v>
      </c>
      <c r="O276" s="10" t="s">
        <v>621</v>
      </c>
      <c r="P276" s="10" t="s">
        <v>622</v>
      </c>
      <c r="Q276" s="10" t="s">
        <v>623</v>
      </c>
      <c r="R276" s="13" t="b">
        <v>0</v>
      </c>
      <c r="S276" s="11">
        <v>140</v>
      </c>
      <c r="T276" s="11">
        <v>100</v>
      </c>
      <c r="U276" s="11">
        <v>80</v>
      </c>
      <c r="V276" s="11">
        <v>100</v>
      </c>
      <c r="W276" s="11">
        <v>100</v>
      </c>
      <c r="X276" s="11">
        <v>100</v>
      </c>
      <c r="Y276" s="11">
        <v>0.2</v>
      </c>
      <c r="Z276" s="11">
        <v>0.7</v>
      </c>
      <c r="AA276" s="11">
        <v>10</v>
      </c>
      <c r="AB276" s="11">
        <v>5900</v>
      </c>
      <c r="AC276" s="10" t="s">
        <v>1129</v>
      </c>
      <c r="AD276" s="10" t="s">
        <v>141</v>
      </c>
      <c r="AE276" s="11">
        <v>70</v>
      </c>
      <c r="AF276" s="11">
        <v>100</v>
      </c>
      <c r="AG276" s="11">
        <v>365</v>
      </c>
      <c r="AH276" s="11">
        <v>650</v>
      </c>
      <c r="AI276" s="11">
        <v>150</v>
      </c>
      <c r="AJ276" s="13" t="b">
        <v>1</v>
      </c>
      <c r="AK276" s="13" t="b">
        <v>0</v>
      </c>
      <c r="AL276" s="10" t="s">
        <v>1124</v>
      </c>
      <c r="AM276" s="13" t="b">
        <v>0</v>
      </c>
      <c r="AN276" s="13" t="b">
        <v>0</v>
      </c>
      <c r="AO276" s="11">
        <v>525</v>
      </c>
      <c r="AP276" s="11">
        <v>1</v>
      </c>
      <c r="AQ276" s="11">
        <v>8</v>
      </c>
      <c r="AR276" s="11">
        <v>25</v>
      </c>
      <c r="AS276" s="11">
        <v>90</v>
      </c>
      <c r="AT276" s="11">
        <v>1</v>
      </c>
      <c r="AU276" s="13" t="b">
        <v>0</v>
      </c>
      <c r="AV276" s="13" t="b">
        <v>0</v>
      </c>
      <c r="AW276" s="11">
        <v>9</v>
      </c>
      <c r="AX276" s="13" t="b">
        <v>1</v>
      </c>
      <c r="AY276" s="13" t="b">
        <v>1</v>
      </c>
      <c r="AZ276" s="11">
        <v>100</v>
      </c>
      <c r="BA276" s="11">
        <v>50</v>
      </c>
      <c r="BB276" s="11">
        <v>460</v>
      </c>
      <c r="BC276" s="11">
        <v>0</v>
      </c>
      <c r="BD276" s="11">
        <v>0</v>
      </c>
      <c r="BE276" s="11">
        <v>0</v>
      </c>
      <c r="BF276" s="11">
        <v>0</v>
      </c>
      <c r="BG276" s="11">
        <v>2</v>
      </c>
      <c r="BH276" s="11">
        <v>0</v>
      </c>
      <c r="BI276" s="11">
        <v>3</v>
      </c>
      <c r="BJ276" s="11">
        <v>0</v>
      </c>
      <c r="BK276" s="11">
        <v>0</v>
      </c>
      <c r="BL276" s="11">
        <v>0</v>
      </c>
      <c r="BM276" s="11">
        <v>2</v>
      </c>
      <c r="BN276" s="11">
        <v>4</v>
      </c>
      <c r="BO276" s="11">
        <v>0</v>
      </c>
      <c r="BP276" s="10" t="s">
        <v>141</v>
      </c>
      <c r="BQ276" s="10" t="s">
        <v>141</v>
      </c>
      <c r="BR276" s="10" t="s">
        <v>141</v>
      </c>
      <c r="BS276" s="10" t="s">
        <v>141</v>
      </c>
      <c r="BT276" s="11">
        <v>355</v>
      </c>
      <c r="BU276" s="13" t="b">
        <v>0</v>
      </c>
      <c r="BV276" s="1" t="e">
        <f t="shared" ca="1" si="1"/>
        <v>#NAME?</v>
      </c>
      <c r="BW276" s="1"/>
      <c r="BX276" s="3">
        <v>44</v>
      </c>
      <c r="BY276" s="1" t="s">
        <v>959</v>
      </c>
      <c r="BZ276" s="1" t="s">
        <v>652</v>
      </c>
      <c r="CA276" s="1"/>
      <c r="CB276" s="1"/>
      <c r="CC276" s="1"/>
      <c r="CD276" s="1"/>
      <c r="CE276" s="1"/>
      <c r="CF276" s="1"/>
      <c r="CG276" s="9" t="b">
        <v>1</v>
      </c>
      <c r="CH276" s="1" t="s">
        <v>653</v>
      </c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3">
        <v>8</v>
      </c>
      <c r="CV276" s="1" t="s">
        <v>737</v>
      </c>
      <c r="CW276" s="1" t="s">
        <v>907</v>
      </c>
      <c r="CX276" s="1" t="s">
        <v>908</v>
      </c>
      <c r="CY276" s="1" t="s">
        <v>960</v>
      </c>
      <c r="CZ276" s="1" t="s">
        <v>961</v>
      </c>
    </row>
    <row r="277" spans="1:104" ht="12.75" x14ac:dyDescent="0.2">
      <c r="A277" s="10" t="s">
        <v>1779</v>
      </c>
      <c r="B277" s="10" t="s">
        <v>1780</v>
      </c>
      <c r="C277" s="10" t="s">
        <v>1781</v>
      </c>
      <c r="D277" s="10" t="s">
        <v>1782</v>
      </c>
      <c r="E277" s="10" t="s">
        <v>1783</v>
      </c>
      <c r="F277" s="13" t="b">
        <v>1</v>
      </c>
      <c r="G277" s="10" t="s">
        <v>962</v>
      </c>
      <c r="H277" s="10" t="s">
        <v>1780</v>
      </c>
      <c r="I277" s="11">
        <v>-1</v>
      </c>
      <c r="J277" s="1"/>
      <c r="K277" s="10" t="s">
        <v>761</v>
      </c>
      <c r="L277" s="11">
        <v>8</v>
      </c>
      <c r="M277" s="10" t="s">
        <v>660</v>
      </c>
      <c r="N277" s="10" t="s">
        <v>620</v>
      </c>
      <c r="O277" s="10" t="s">
        <v>621</v>
      </c>
      <c r="P277" s="10" t="s">
        <v>622</v>
      </c>
      <c r="Q277" s="10" t="s">
        <v>623</v>
      </c>
      <c r="R277" s="13" t="b">
        <v>0</v>
      </c>
      <c r="S277" s="11">
        <v>140</v>
      </c>
      <c r="T277" s="11">
        <v>100</v>
      </c>
      <c r="U277" s="11">
        <v>80</v>
      </c>
      <c r="V277" s="11">
        <v>110</v>
      </c>
      <c r="W277" s="11">
        <v>100</v>
      </c>
      <c r="X277" s="11">
        <v>100</v>
      </c>
      <c r="Y277" s="11">
        <v>0.2</v>
      </c>
      <c r="Z277" s="11">
        <v>0.7</v>
      </c>
      <c r="AA277" s="11">
        <v>10</v>
      </c>
      <c r="AB277" s="11">
        <v>5700</v>
      </c>
      <c r="AC277" s="10" t="s">
        <v>1129</v>
      </c>
      <c r="AD277" s="10" t="s">
        <v>141</v>
      </c>
      <c r="AE277" s="11">
        <v>70</v>
      </c>
      <c r="AF277" s="11">
        <v>100</v>
      </c>
      <c r="AG277" s="11">
        <v>365</v>
      </c>
      <c r="AH277" s="11">
        <v>650</v>
      </c>
      <c r="AI277" s="11">
        <v>150</v>
      </c>
      <c r="AJ277" s="13" t="b">
        <v>1</v>
      </c>
      <c r="AK277" s="13" t="b">
        <v>0</v>
      </c>
      <c r="AL277" s="10" t="s">
        <v>1124</v>
      </c>
      <c r="AM277" s="13" t="b">
        <v>0</v>
      </c>
      <c r="AN277" s="13" t="b">
        <v>0</v>
      </c>
      <c r="AO277" s="11">
        <v>525</v>
      </c>
      <c r="AP277" s="11">
        <v>1</v>
      </c>
      <c r="AQ277" s="11">
        <v>8</v>
      </c>
      <c r="AR277" s="11">
        <v>25</v>
      </c>
      <c r="AS277" s="11">
        <v>90</v>
      </c>
      <c r="AT277" s="11">
        <v>1</v>
      </c>
      <c r="AU277" s="13" t="b">
        <v>0</v>
      </c>
      <c r="AV277" s="13" t="b">
        <v>0</v>
      </c>
      <c r="AW277" s="11">
        <v>9</v>
      </c>
      <c r="AX277" s="13" t="b">
        <v>1</v>
      </c>
      <c r="AY277" s="13" t="b">
        <v>1</v>
      </c>
      <c r="AZ277" s="11">
        <v>100</v>
      </c>
      <c r="BA277" s="11">
        <v>50</v>
      </c>
      <c r="BB277" s="11">
        <v>480</v>
      </c>
      <c r="BC277" s="11">
        <v>0</v>
      </c>
      <c r="BD277" s="11">
        <v>0</v>
      </c>
      <c r="BE277" s="11">
        <v>1</v>
      </c>
      <c r="BF277" s="11">
        <v>0</v>
      </c>
      <c r="BG277" s="11">
        <v>2</v>
      </c>
      <c r="BH277" s="11">
        <v>0</v>
      </c>
      <c r="BI277" s="11">
        <v>3</v>
      </c>
      <c r="BJ277" s="11">
        <v>0</v>
      </c>
      <c r="BK277" s="11">
        <v>0</v>
      </c>
      <c r="BL277" s="11">
        <v>0</v>
      </c>
      <c r="BM277" s="11">
        <v>0</v>
      </c>
      <c r="BN277" s="11">
        <v>4</v>
      </c>
      <c r="BO277" s="11">
        <v>0</v>
      </c>
      <c r="BP277" s="10" t="s">
        <v>141</v>
      </c>
      <c r="BQ277" s="10" t="s">
        <v>141</v>
      </c>
      <c r="BR277" s="10" t="s">
        <v>141</v>
      </c>
      <c r="BS277" s="10" t="s">
        <v>141</v>
      </c>
      <c r="BT277" s="11">
        <v>356</v>
      </c>
      <c r="BU277" s="13" t="b">
        <v>0</v>
      </c>
      <c r="BV277" s="1" t="e">
        <f t="shared" ca="1" si="1"/>
        <v>#NAME?</v>
      </c>
      <c r="BW277" s="1"/>
      <c r="BX277" s="3">
        <v>45</v>
      </c>
      <c r="BY277" s="1" t="s">
        <v>963</v>
      </c>
      <c r="BZ277" s="1" t="s">
        <v>652</v>
      </c>
      <c r="CA277" s="1"/>
      <c r="CB277" s="1"/>
      <c r="CC277" s="1"/>
      <c r="CD277" s="1"/>
      <c r="CE277" s="1"/>
      <c r="CF277" s="1"/>
      <c r="CG277" s="9" t="b">
        <v>1</v>
      </c>
      <c r="CH277" s="1" t="s">
        <v>653</v>
      </c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3">
        <v>8</v>
      </c>
      <c r="CV277" s="1" t="s">
        <v>737</v>
      </c>
      <c r="CW277" s="1" t="s">
        <v>907</v>
      </c>
      <c r="CX277" s="1" t="s">
        <v>908</v>
      </c>
      <c r="CY277" s="1" t="s">
        <v>960</v>
      </c>
      <c r="CZ277" s="1" t="s">
        <v>961</v>
      </c>
    </row>
    <row r="278" spans="1:104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1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</row>
    <row r="279" spans="1:104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1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</row>
    <row r="280" spans="1:104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1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</row>
    <row r="281" spans="1:104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1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</row>
    <row r="282" spans="1:104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1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</row>
    <row r="283" spans="1:104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1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</row>
    <row r="284" spans="1:104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1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</row>
    <row r="285" spans="1:104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1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</row>
    <row r="286" spans="1:104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1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</row>
    <row r="287" spans="1:104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1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</row>
    <row r="288" spans="1:104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1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</row>
    <row r="289" spans="1:104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1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</row>
    <row r="290" spans="1:104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1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</row>
    <row r="291" spans="1:104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1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</row>
    <row r="292" spans="1:104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1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</row>
    <row r="293" spans="1:104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1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</row>
    <row r="294" spans="1:104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1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</row>
    <row r="295" spans="1:104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1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</row>
    <row r="296" spans="1:104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1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</row>
    <row r="297" spans="1:104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1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</row>
    <row r="298" spans="1:104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1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</row>
    <row r="299" spans="1:104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1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</row>
    <row r="300" spans="1:104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1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</row>
    <row r="301" spans="1:104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1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</row>
    <row r="302" spans="1:104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1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</row>
    <row r="303" spans="1:104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1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</row>
    <row r="304" spans="1:104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1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</row>
    <row r="305" spans="1:104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1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</row>
    <row r="306" spans="1:104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1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</row>
    <row r="307" spans="1:104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1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</row>
    <row r="308" spans="1:104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1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</row>
    <row r="309" spans="1:104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1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</row>
    <row r="310" spans="1:104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1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</row>
    <row r="311" spans="1:104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1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</row>
    <row r="312" spans="1:104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1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</row>
    <row r="313" spans="1:104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1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</row>
    <row r="314" spans="1:104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1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</row>
    <row r="315" spans="1:104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1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</row>
    <row r="316" spans="1:104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1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</row>
    <row r="317" spans="1:104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1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</row>
    <row r="318" spans="1:104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1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</row>
    <row r="319" spans="1:104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1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</row>
    <row r="320" spans="1:104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1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</row>
    <row r="321" spans="1:104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1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</row>
    <row r="322" spans="1:104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1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</row>
    <row r="323" spans="1:104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1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</row>
    <row r="324" spans="1:104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1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</row>
    <row r="325" spans="1:104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1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</row>
    <row r="326" spans="1:104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1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</row>
    <row r="327" spans="1:104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1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</row>
    <row r="328" spans="1:104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1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</row>
    <row r="329" spans="1:104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1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</row>
    <row r="330" spans="1:104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1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</row>
    <row r="331" spans="1:104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1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</row>
    <row r="332" spans="1:104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1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</row>
    <row r="333" spans="1:104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1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</row>
    <row r="334" spans="1:104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1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</row>
    <row r="335" spans="1:104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1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</row>
    <row r="336" spans="1:104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1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</row>
    <row r="337" spans="1:104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1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</row>
    <row r="338" spans="1:104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1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</row>
    <row r="339" spans="1:104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1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</row>
    <row r="340" spans="1:104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1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</row>
    <row r="341" spans="1:104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1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</row>
    <row r="342" spans="1:104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1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</row>
    <row r="343" spans="1:104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1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</row>
    <row r="344" spans="1:104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1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</row>
    <row r="345" spans="1:104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1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</row>
    <row r="346" spans="1:104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1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</row>
    <row r="347" spans="1:104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1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</row>
    <row r="348" spans="1:104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1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</row>
    <row r="349" spans="1:104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1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</row>
    <row r="350" spans="1:104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1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</row>
    <row r="351" spans="1:104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1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</row>
    <row r="352" spans="1:104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1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</row>
    <row r="353" spans="1:104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1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</row>
    <row r="354" spans="1:104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1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</row>
    <row r="355" spans="1:104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1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</row>
    <row r="356" spans="1:104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1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</row>
    <row r="357" spans="1:104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1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</row>
    <row r="358" spans="1:104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1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</row>
    <row r="359" spans="1:104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1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</row>
    <row r="360" spans="1:104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1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</row>
    <row r="361" spans="1:104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1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</row>
    <row r="362" spans="1:104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1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</row>
    <row r="363" spans="1:104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1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</row>
    <row r="364" spans="1:104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1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</row>
    <row r="365" spans="1:104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1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</row>
    <row r="366" spans="1:104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1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</row>
    <row r="367" spans="1:104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1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</row>
    <row r="368" spans="1:104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1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</row>
    <row r="369" spans="1:104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1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</row>
    <row r="370" spans="1:104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1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</row>
    <row r="371" spans="1:104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1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</row>
    <row r="372" spans="1:104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1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</row>
    <row r="373" spans="1:104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1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</row>
    <row r="374" spans="1:104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1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</row>
    <row r="375" spans="1:104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1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</row>
    <row r="376" spans="1:104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1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</row>
    <row r="377" spans="1:104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1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</row>
    <row r="378" spans="1:104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1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</row>
    <row r="379" spans="1:104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1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</row>
    <row r="380" spans="1:104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1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</row>
    <row r="381" spans="1:104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1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</row>
    <row r="382" spans="1:104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1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</row>
    <row r="383" spans="1:104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1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</row>
    <row r="384" spans="1:104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1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</row>
    <row r="385" spans="1:104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1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</row>
    <row r="386" spans="1:104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1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</row>
    <row r="387" spans="1:104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1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</row>
    <row r="388" spans="1:104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1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</row>
    <row r="389" spans="1:104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1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</row>
    <row r="390" spans="1:104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1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</row>
    <row r="391" spans="1:104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1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</row>
    <row r="392" spans="1:104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1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</row>
    <row r="393" spans="1:104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1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</row>
    <row r="394" spans="1:104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1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</row>
    <row r="395" spans="1:104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1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</row>
    <row r="396" spans="1:104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1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</row>
    <row r="397" spans="1:104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1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</row>
    <row r="398" spans="1:104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1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</row>
    <row r="399" spans="1:104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1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</row>
    <row r="400" spans="1:104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1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</row>
    <row r="401" spans="1:104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1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</row>
    <row r="402" spans="1:104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1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</row>
    <row r="403" spans="1:104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1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</row>
    <row r="404" spans="1:104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1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</row>
    <row r="405" spans="1:104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1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</row>
    <row r="406" spans="1:104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1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</row>
    <row r="407" spans="1:104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1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</row>
    <row r="408" spans="1:104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1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</row>
    <row r="409" spans="1:104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1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</row>
    <row r="410" spans="1:104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1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</row>
    <row r="411" spans="1:104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1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</row>
    <row r="412" spans="1:104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1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</row>
    <row r="413" spans="1:104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1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</row>
    <row r="414" spans="1:104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1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</row>
    <row r="415" spans="1:104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1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</row>
    <row r="416" spans="1:104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1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</row>
    <row r="417" spans="1:104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1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</row>
    <row r="418" spans="1:104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1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</row>
    <row r="419" spans="1:104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1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</row>
    <row r="420" spans="1:104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1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</row>
    <row r="421" spans="1:104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1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</row>
    <row r="422" spans="1:104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1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</row>
    <row r="423" spans="1:104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1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</row>
    <row r="424" spans="1:104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1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</row>
    <row r="425" spans="1:104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1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</row>
    <row r="426" spans="1:104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1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</row>
    <row r="427" spans="1:104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1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</row>
    <row r="428" spans="1:104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1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</row>
    <row r="429" spans="1:104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1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</row>
    <row r="430" spans="1:104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1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</row>
    <row r="431" spans="1:104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1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</row>
    <row r="432" spans="1:104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1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</row>
    <row r="433" spans="1:104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1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</row>
    <row r="434" spans="1:104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1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</row>
    <row r="435" spans="1:104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1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</row>
    <row r="436" spans="1:104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1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</row>
    <row r="437" spans="1:104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1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</row>
    <row r="438" spans="1:104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1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</row>
    <row r="439" spans="1:104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1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</row>
    <row r="440" spans="1:104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1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</row>
    <row r="441" spans="1:104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1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</row>
    <row r="442" spans="1:104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1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</row>
    <row r="443" spans="1:104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1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</row>
    <row r="444" spans="1:104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1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</row>
    <row r="445" spans="1:104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1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</row>
    <row r="446" spans="1:104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1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</row>
    <row r="447" spans="1:104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1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</row>
    <row r="448" spans="1:104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1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</row>
    <row r="449" spans="1:104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1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</row>
    <row r="450" spans="1:104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1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</row>
    <row r="451" spans="1:104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1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</row>
    <row r="452" spans="1:104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1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</row>
    <row r="453" spans="1:104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1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</row>
    <row r="454" spans="1:104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1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</row>
    <row r="455" spans="1:104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1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</row>
    <row r="456" spans="1:104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1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</row>
    <row r="457" spans="1:104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1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</row>
    <row r="458" spans="1:104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1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</row>
    <row r="459" spans="1:104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1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</row>
    <row r="460" spans="1:104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1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</row>
    <row r="461" spans="1:104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1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</row>
    <row r="462" spans="1:104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1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</row>
    <row r="463" spans="1:104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1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</row>
    <row r="464" spans="1:104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1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</row>
    <row r="465" spans="1:104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1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</row>
    <row r="466" spans="1:104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1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</row>
    <row r="467" spans="1:104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1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</row>
    <row r="468" spans="1:104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1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</row>
    <row r="469" spans="1:104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1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</row>
    <row r="470" spans="1:104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1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</row>
    <row r="471" spans="1:104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1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</row>
    <row r="472" spans="1:104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1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</row>
    <row r="473" spans="1:104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1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</row>
    <row r="474" spans="1:104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1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</row>
    <row r="475" spans="1:104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1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</row>
    <row r="476" spans="1:104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1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</row>
    <row r="477" spans="1:104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1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</row>
    <row r="478" spans="1:104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1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</row>
    <row r="479" spans="1:104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1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</row>
    <row r="480" spans="1:104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1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</row>
    <row r="481" spans="1:104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1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</row>
    <row r="482" spans="1:104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1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</row>
    <row r="483" spans="1:104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1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</row>
    <row r="484" spans="1:104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1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</row>
    <row r="485" spans="1:104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1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</row>
    <row r="486" spans="1:104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1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</row>
    <row r="487" spans="1:104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1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</row>
    <row r="488" spans="1:104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1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</row>
    <row r="489" spans="1:104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1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</row>
    <row r="490" spans="1:104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1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</row>
    <row r="491" spans="1:104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1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</row>
    <row r="492" spans="1:104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1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</row>
    <row r="493" spans="1:104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1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</row>
    <row r="494" spans="1:104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1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</row>
    <row r="495" spans="1:104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1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</row>
    <row r="496" spans="1:104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1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</row>
    <row r="497" spans="1:104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1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</row>
    <row r="498" spans="1:104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1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</row>
    <row r="499" spans="1:104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1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</row>
    <row r="500" spans="1:104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1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</row>
    <row r="501" spans="1:104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1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</row>
    <row r="502" spans="1:104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1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</row>
    <row r="503" spans="1:104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1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</row>
    <row r="504" spans="1:104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1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</row>
    <row r="505" spans="1:104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1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</row>
    <row r="506" spans="1:104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1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</row>
    <row r="507" spans="1:104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1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</row>
    <row r="508" spans="1:104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1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</row>
    <row r="509" spans="1:104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1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</row>
    <row r="510" spans="1:104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1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</row>
    <row r="511" spans="1:104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1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</row>
    <row r="512" spans="1:104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1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</row>
    <row r="513" spans="1:104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1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</row>
    <row r="514" spans="1:104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1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</row>
    <row r="515" spans="1:104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1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</row>
    <row r="516" spans="1:104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1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</row>
    <row r="517" spans="1:104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1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</row>
    <row r="518" spans="1:104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1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</row>
    <row r="519" spans="1:104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1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</row>
    <row r="520" spans="1:104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1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</row>
    <row r="521" spans="1:104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1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</row>
    <row r="522" spans="1:104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1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</row>
    <row r="523" spans="1:104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1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</row>
    <row r="524" spans="1:104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1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</row>
    <row r="525" spans="1:104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1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</row>
    <row r="526" spans="1:104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1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</row>
    <row r="527" spans="1:104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1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</row>
    <row r="528" spans="1:104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1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</row>
    <row r="529" spans="1:104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1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</row>
    <row r="530" spans="1:104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1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</row>
    <row r="531" spans="1:104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1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</row>
    <row r="532" spans="1:104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1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</row>
    <row r="533" spans="1:104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1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</row>
    <row r="534" spans="1:104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1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</row>
    <row r="535" spans="1:104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1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</row>
    <row r="536" spans="1:104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1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</row>
    <row r="537" spans="1:104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1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</row>
    <row r="538" spans="1:104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1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</row>
    <row r="539" spans="1:104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1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</row>
    <row r="540" spans="1:104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1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</row>
    <row r="541" spans="1:104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1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</row>
    <row r="542" spans="1:104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1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</row>
    <row r="543" spans="1:104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1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</row>
    <row r="544" spans="1:104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1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</row>
    <row r="545" spans="1:104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1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</row>
    <row r="546" spans="1:104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1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</row>
    <row r="547" spans="1:104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1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</row>
    <row r="548" spans="1:104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1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</row>
    <row r="549" spans="1:104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1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</row>
    <row r="550" spans="1:104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1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</row>
    <row r="551" spans="1:104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1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</row>
    <row r="552" spans="1:104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1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</row>
    <row r="553" spans="1:104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1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</row>
    <row r="554" spans="1:104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1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</row>
    <row r="555" spans="1:104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1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</row>
    <row r="556" spans="1:104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1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</row>
    <row r="557" spans="1:104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1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</row>
    <row r="558" spans="1:104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1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</row>
    <row r="559" spans="1:104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1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</row>
    <row r="560" spans="1:104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1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</row>
    <row r="561" spans="1:104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1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</row>
    <row r="562" spans="1:104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1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</row>
    <row r="563" spans="1:104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1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</row>
    <row r="564" spans="1:104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1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</row>
    <row r="565" spans="1:104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1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</row>
    <row r="566" spans="1:104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1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</row>
    <row r="567" spans="1:104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1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</row>
    <row r="568" spans="1:104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1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</row>
    <row r="569" spans="1:104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1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</row>
    <row r="570" spans="1:104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1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</row>
    <row r="571" spans="1:104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1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</row>
    <row r="572" spans="1:104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1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</row>
    <row r="573" spans="1:104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1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</row>
    <row r="574" spans="1:104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1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</row>
    <row r="575" spans="1:104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1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</row>
    <row r="576" spans="1:104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1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</row>
    <row r="577" spans="1:104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1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</row>
    <row r="578" spans="1:104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1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</row>
    <row r="579" spans="1:104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1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</row>
    <row r="580" spans="1:104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1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</row>
    <row r="581" spans="1:104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1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</row>
    <row r="582" spans="1:104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1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</row>
    <row r="583" spans="1:104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1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</row>
    <row r="584" spans="1:104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1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</row>
    <row r="585" spans="1:104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1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</row>
    <row r="586" spans="1:104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1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</row>
    <row r="587" spans="1:104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1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</row>
    <row r="588" spans="1:104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1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</row>
    <row r="589" spans="1:104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1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</row>
    <row r="590" spans="1:104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1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</row>
    <row r="591" spans="1:104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1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</row>
    <row r="592" spans="1:104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1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</row>
    <row r="593" spans="1:104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1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</row>
    <row r="594" spans="1:104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1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</row>
    <row r="595" spans="1:104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1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</row>
    <row r="596" spans="1:104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1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</row>
    <row r="597" spans="1:104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1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</row>
    <row r="598" spans="1:104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1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</row>
    <row r="599" spans="1:104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1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</row>
    <row r="600" spans="1:104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1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</row>
    <row r="601" spans="1:104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1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</row>
    <row r="602" spans="1:104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1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</row>
    <row r="603" spans="1:104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1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</row>
    <row r="604" spans="1:104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1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</row>
    <row r="605" spans="1:104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1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</row>
    <row r="606" spans="1:104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1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</row>
    <row r="607" spans="1:104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1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</row>
    <row r="608" spans="1:104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1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</row>
    <row r="609" spans="1:104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1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</row>
    <row r="610" spans="1:104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1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</row>
    <row r="611" spans="1:104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1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</row>
    <row r="612" spans="1:104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1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</row>
    <row r="613" spans="1:104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1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</row>
    <row r="614" spans="1:104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1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</row>
    <row r="615" spans="1:104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1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</row>
    <row r="616" spans="1:104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1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</row>
    <row r="617" spans="1:104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1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</row>
    <row r="618" spans="1:104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1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</row>
    <row r="619" spans="1:104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1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</row>
    <row r="620" spans="1:104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1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</row>
    <row r="621" spans="1:104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1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</row>
    <row r="622" spans="1:104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1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</row>
    <row r="623" spans="1:104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1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</row>
    <row r="624" spans="1:104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1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</row>
    <row r="625" spans="1:104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1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</row>
    <row r="626" spans="1:104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1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</row>
    <row r="627" spans="1:104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1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</row>
    <row r="628" spans="1:104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1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</row>
    <row r="629" spans="1:104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1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</row>
    <row r="630" spans="1:104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1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</row>
    <row r="631" spans="1:104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1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</row>
    <row r="632" spans="1:104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1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</row>
    <row r="633" spans="1:104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1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</row>
    <row r="634" spans="1:104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1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</row>
    <row r="635" spans="1:104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1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</row>
    <row r="636" spans="1:104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1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</row>
    <row r="637" spans="1:104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1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</row>
    <row r="638" spans="1:104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1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</row>
    <row r="639" spans="1:104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1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</row>
    <row r="640" spans="1:104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1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</row>
    <row r="641" spans="1:104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1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</row>
    <row r="642" spans="1:104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1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</row>
    <row r="643" spans="1:104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1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</row>
    <row r="644" spans="1:104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1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</row>
    <row r="645" spans="1:104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1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</row>
    <row r="646" spans="1:104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1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</row>
    <row r="647" spans="1:104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1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</row>
    <row r="648" spans="1:104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1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</row>
    <row r="649" spans="1:104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1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</row>
    <row r="650" spans="1:104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1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</row>
    <row r="651" spans="1:104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1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</row>
    <row r="652" spans="1:104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1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</row>
    <row r="653" spans="1:104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1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</row>
    <row r="654" spans="1:104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1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</row>
    <row r="655" spans="1:104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1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</row>
    <row r="656" spans="1:104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1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</row>
    <row r="657" spans="1:104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1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</row>
    <row r="658" spans="1:104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1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</row>
    <row r="659" spans="1:104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1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</row>
    <row r="660" spans="1:104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1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</row>
    <row r="661" spans="1:104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1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</row>
    <row r="662" spans="1:104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1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</row>
    <row r="663" spans="1:104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1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</row>
    <row r="664" spans="1:104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1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</row>
    <row r="665" spans="1:104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1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</row>
    <row r="666" spans="1:104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1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</row>
    <row r="667" spans="1:104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1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</row>
    <row r="668" spans="1:104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1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</row>
    <row r="669" spans="1:104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1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</row>
    <row r="670" spans="1:104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1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</row>
    <row r="671" spans="1:104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1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</row>
    <row r="672" spans="1:104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1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</row>
    <row r="673" spans="1:104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1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</row>
    <row r="674" spans="1:104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1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</row>
    <row r="675" spans="1:104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1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</row>
    <row r="676" spans="1:104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1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</row>
    <row r="677" spans="1:104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1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</row>
    <row r="678" spans="1:104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1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</row>
    <row r="679" spans="1:104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1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</row>
    <row r="680" spans="1:104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1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</row>
    <row r="681" spans="1:104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1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</row>
    <row r="682" spans="1:104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1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</row>
    <row r="683" spans="1:104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1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</row>
    <row r="684" spans="1:104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1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</row>
    <row r="685" spans="1:104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1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</row>
    <row r="686" spans="1:104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1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</row>
    <row r="687" spans="1:104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1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</row>
    <row r="688" spans="1:104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1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</row>
    <row r="689" spans="1:104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1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</row>
    <row r="690" spans="1:104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1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</row>
    <row r="691" spans="1:104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1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</row>
    <row r="692" spans="1:104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1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</row>
    <row r="693" spans="1:104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1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</row>
    <row r="694" spans="1:104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1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</row>
    <row r="695" spans="1:104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1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</row>
    <row r="696" spans="1:104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1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</row>
    <row r="697" spans="1:104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1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</row>
    <row r="698" spans="1:104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1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</row>
    <row r="699" spans="1:104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1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</row>
    <row r="700" spans="1:104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1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</row>
    <row r="701" spans="1:104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1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</row>
    <row r="702" spans="1:104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1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</row>
    <row r="703" spans="1:104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1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</row>
    <row r="704" spans="1:104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1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</row>
    <row r="705" spans="1:104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1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</row>
    <row r="706" spans="1:104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1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</row>
    <row r="707" spans="1:104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1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</row>
    <row r="708" spans="1:104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1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</row>
    <row r="709" spans="1:104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1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</row>
    <row r="710" spans="1:104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1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</row>
    <row r="711" spans="1:104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1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</row>
    <row r="712" spans="1:104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1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</row>
    <row r="713" spans="1:104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1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</row>
    <row r="714" spans="1:104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1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</row>
    <row r="715" spans="1:104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1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</row>
    <row r="716" spans="1:104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1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</row>
    <row r="717" spans="1:104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1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</row>
    <row r="718" spans="1:104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1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</row>
    <row r="719" spans="1:104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1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</row>
    <row r="720" spans="1:104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1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</row>
    <row r="721" spans="1:104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1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</row>
    <row r="722" spans="1:104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1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</row>
    <row r="723" spans="1:104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1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</row>
    <row r="724" spans="1:104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1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</row>
    <row r="725" spans="1:104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1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</row>
    <row r="726" spans="1:104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1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</row>
    <row r="727" spans="1:104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1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</row>
    <row r="728" spans="1:104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1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</row>
    <row r="729" spans="1:104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1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</row>
    <row r="730" spans="1:104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1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</row>
    <row r="731" spans="1:104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1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</row>
    <row r="732" spans="1:104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1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</row>
    <row r="733" spans="1:104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1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</row>
    <row r="734" spans="1:104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1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</row>
    <row r="735" spans="1:104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1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</row>
    <row r="736" spans="1:104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1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</row>
    <row r="737" spans="1:104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1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</row>
    <row r="738" spans="1:104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1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</row>
    <row r="739" spans="1:104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1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</row>
    <row r="740" spans="1:104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1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</row>
    <row r="741" spans="1:104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1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</row>
    <row r="742" spans="1:104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1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</row>
    <row r="743" spans="1:104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1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</row>
    <row r="744" spans="1:104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1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</row>
    <row r="745" spans="1:104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1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</row>
    <row r="746" spans="1:104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1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</row>
    <row r="747" spans="1:104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1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</row>
    <row r="748" spans="1:104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1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</row>
    <row r="749" spans="1:104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1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</row>
    <row r="750" spans="1:104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1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</row>
    <row r="751" spans="1:104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1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</row>
    <row r="752" spans="1:104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1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</row>
    <row r="753" spans="1:104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1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</row>
    <row r="754" spans="1:104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1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</row>
    <row r="755" spans="1:104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1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</row>
    <row r="756" spans="1:104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1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</row>
    <row r="757" spans="1:104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1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</row>
    <row r="758" spans="1:104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1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</row>
    <row r="759" spans="1:104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1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</row>
    <row r="760" spans="1:104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1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</row>
    <row r="761" spans="1:104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1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</row>
    <row r="762" spans="1:104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1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</row>
    <row r="763" spans="1:104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1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</row>
    <row r="764" spans="1:104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1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</row>
    <row r="765" spans="1:104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1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</row>
    <row r="766" spans="1:104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1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</row>
    <row r="767" spans="1:104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1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</row>
    <row r="768" spans="1:104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1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</row>
    <row r="769" spans="1:104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1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</row>
    <row r="770" spans="1:104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1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</row>
    <row r="771" spans="1:104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1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</row>
    <row r="772" spans="1:104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1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</row>
    <row r="773" spans="1:104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1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</row>
    <row r="774" spans="1:104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1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</row>
    <row r="775" spans="1:104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1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</row>
    <row r="776" spans="1:104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1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</row>
    <row r="777" spans="1:104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1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</row>
    <row r="778" spans="1:104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1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</row>
    <row r="779" spans="1:104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1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</row>
    <row r="780" spans="1:104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1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</row>
    <row r="781" spans="1:104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1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</row>
    <row r="782" spans="1:104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1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</row>
    <row r="783" spans="1:104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1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</row>
    <row r="784" spans="1:104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1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</row>
    <row r="785" spans="1:104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1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</row>
    <row r="786" spans="1:104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1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</row>
    <row r="787" spans="1:104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1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</row>
    <row r="788" spans="1:104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1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</row>
    <row r="789" spans="1:104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1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</row>
    <row r="790" spans="1:104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1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</row>
    <row r="791" spans="1:104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1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</row>
    <row r="792" spans="1:104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1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</row>
    <row r="793" spans="1:104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1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</row>
    <row r="794" spans="1:104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1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</row>
    <row r="795" spans="1:104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1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</row>
    <row r="796" spans="1:104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1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</row>
    <row r="797" spans="1:104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1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</row>
    <row r="798" spans="1:104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1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</row>
    <row r="799" spans="1:104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1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</row>
    <row r="800" spans="1:104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1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</row>
    <row r="801" spans="1:104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1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</row>
    <row r="802" spans="1:104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1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</row>
    <row r="803" spans="1:104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1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</row>
    <row r="804" spans="1:104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1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</row>
    <row r="805" spans="1:104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1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</row>
    <row r="806" spans="1:104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1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</row>
    <row r="807" spans="1:104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1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</row>
    <row r="808" spans="1:104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1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</row>
    <row r="809" spans="1:104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1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</row>
    <row r="810" spans="1:104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1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</row>
    <row r="811" spans="1:104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1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</row>
    <row r="812" spans="1:104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1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</row>
    <row r="813" spans="1:104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1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</row>
    <row r="814" spans="1:104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1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</row>
    <row r="815" spans="1:104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1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</row>
    <row r="816" spans="1:104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1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</row>
    <row r="817" spans="1:104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1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</row>
    <row r="818" spans="1:104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1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</row>
    <row r="819" spans="1:104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1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</row>
    <row r="820" spans="1:104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1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</row>
    <row r="821" spans="1:104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1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</row>
    <row r="822" spans="1:104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1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</row>
    <row r="823" spans="1:104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1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10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.75" customHeight="1" x14ac:dyDescent="0.2"/>
  <cols>
    <col min="1" max="1" width="32.42578125" customWidth="1"/>
    <col min="2" max="2" width="41.5703125" customWidth="1"/>
    <col min="3" max="3" width="12.7109375" customWidth="1"/>
    <col min="4" max="5" width="54.85546875" customWidth="1"/>
    <col min="6" max="6" width="14.5703125" customWidth="1"/>
    <col min="7" max="7" width="12.42578125" customWidth="1"/>
    <col min="8" max="8" width="11.85546875" customWidth="1"/>
    <col min="9" max="9" width="24.42578125" customWidth="1"/>
    <col min="10" max="11" width="10" customWidth="1"/>
    <col min="12" max="12" width="11.42578125" customWidth="1"/>
    <col min="13" max="13" width="10.140625" customWidth="1"/>
    <col min="14" max="15" width="11.85546875" customWidth="1"/>
    <col min="16" max="16" width="9.5703125" customWidth="1"/>
    <col min="17" max="17" width="9.42578125" customWidth="1"/>
    <col min="18" max="19" width="10" customWidth="1"/>
    <col min="20" max="20" width="11.85546875" customWidth="1"/>
    <col min="21" max="21" width="17.85546875" customWidth="1"/>
    <col min="22" max="34" width="11.85546875" customWidth="1"/>
  </cols>
  <sheetData>
    <row r="1" spans="1:34" x14ac:dyDescent="0.2">
      <c r="A1" s="8" t="s">
        <v>0</v>
      </c>
      <c r="B1" s="2" t="s">
        <v>158</v>
      </c>
      <c r="C1" s="8" t="s">
        <v>1784</v>
      </c>
      <c r="D1" s="2" t="s">
        <v>1785</v>
      </c>
      <c r="E1" s="2" t="s">
        <v>1786</v>
      </c>
      <c r="F1" s="2" t="s">
        <v>1787</v>
      </c>
      <c r="G1" s="2" t="s">
        <v>1788</v>
      </c>
      <c r="H1" s="2" t="s">
        <v>1789</v>
      </c>
      <c r="I1" s="2" t="s">
        <v>1790</v>
      </c>
      <c r="J1" s="2" t="s">
        <v>1791</v>
      </c>
      <c r="K1" s="2" t="s">
        <v>1792</v>
      </c>
      <c r="L1" s="2" t="s">
        <v>1793</v>
      </c>
      <c r="M1" s="2" t="s">
        <v>1794</v>
      </c>
      <c r="N1" s="2" t="s">
        <v>1795</v>
      </c>
      <c r="O1" s="2" t="s">
        <v>1796</v>
      </c>
      <c r="P1" s="2" t="s">
        <v>1797</v>
      </c>
      <c r="Q1" s="2" t="s">
        <v>1798</v>
      </c>
      <c r="R1" s="2" t="s">
        <v>1799</v>
      </c>
      <c r="S1" s="2" t="s">
        <v>1800</v>
      </c>
      <c r="T1" s="2" t="s">
        <v>1801</v>
      </c>
      <c r="U1" s="2" t="s">
        <v>1802</v>
      </c>
      <c r="V1" s="2" t="s">
        <v>1803</v>
      </c>
      <c r="W1" s="2" t="s">
        <v>1804</v>
      </c>
      <c r="X1" s="2" t="s">
        <v>1805</v>
      </c>
      <c r="Y1" s="2" t="s">
        <v>1806</v>
      </c>
      <c r="Z1" s="2" t="s">
        <v>1807</v>
      </c>
      <c r="AA1" s="2" t="s">
        <v>1808</v>
      </c>
      <c r="AB1" s="2" t="s">
        <v>1809</v>
      </c>
      <c r="AC1" s="2" t="s">
        <v>1810</v>
      </c>
      <c r="AD1" s="2" t="s">
        <v>1811</v>
      </c>
      <c r="AE1" s="2" t="s">
        <v>1812</v>
      </c>
      <c r="AF1" s="2" t="s">
        <v>1813</v>
      </c>
      <c r="AG1" s="2" t="s">
        <v>520</v>
      </c>
      <c r="AH1" s="2" t="s">
        <v>1814</v>
      </c>
    </row>
    <row r="2" spans="1:34" x14ac:dyDescent="0.2">
      <c r="A2" s="1" t="s">
        <v>1815</v>
      </c>
      <c r="B2" s="2" t="s">
        <v>1816</v>
      </c>
      <c r="C2" s="1"/>
      <c r="D2" s="2" t="str">
        <f t="shared" ref="D2:D256" si="0">I2   &amp; IF(ISBLANK(M2),, ". "&amp; M2 &amp; IF(ISBLANK(Q2),, ". "&amp; Q2))</f>
        <v>MaxHP</v>
      </c>
      <c r="E2" s="2" t="str">
        <f t="shared" ref="E2:E256" si="1">I2  &amp;": # on "&amp; L2  &amp; IF(ISBLANK(M2),, ". "&amp; M2 &amp;": # on "&amp; P2 &amp; IF(ISBLANK(Q2),, ". "&amp; Q2 &amp;": # on "&amp; T2))</f>
        <v>MaxHP: # on Self</v>
      </c>
      <c r="F2" s="2" t="str">
        <f t="shared" ref="F2:F256" si="2">IF(U2,"active pal",)  &amp; IF(V2,"working",) &amp; IF(W2,"mounted",) &amp; IF(Y2,"in party (buff)",)  &amp; IF(Z2,"always",)</f>
        <v/>
      </c>
      <c r="G2" s="2">
        <v>1</v>
      </c>
      <c r="H2" s="2" t="s">
        <v>141</v>
      </c>
      <c r="I2" s="2" t="s">
        <v>1817</v>
      </c>
      <c r="J2" s="2" t="str">
        <f ca="1">IFERROR(__xludf.DUMMYFUNCTION("IFS(I2=""ShotAttack"",""%"",I2=""MeleeAttack"",""%"", I2=""Defense"",""%"",I2=""CraftSPeed"",""%"",I2=""LifeSteal"",""%"",I2=""MaxInventoryWeight"",""+"",I2=""MoveSpeed"",""%"",REGEXMATCH(I2,""ElementAddItemDrop_""),""%"",I2=""Logging"",""+"",I2=""Mining"&amp;""",""+"",I2=""Maxhp"",""%"",REGEXMATCH(I2,""TemperatureResist_""),""+"",REGEXMATCH(I2,""ElementResist_""),""%"",REGEXMATCH(I2,""TemperatureInvalid_""),""bool"",REGEXMATCH(I2,""BodyPartsWeakDamage""),""%"",REGEXMATCH(I2,""ElementBoost_""),""%"",AND(REGEXMA"&amp;"TCH(B2,""GiveA""),REGEXMATCH(I2,""Element"")),""bool"")"),"%")</f>
        <v>%</v>
      </c>
      <c r="K2" s="2">
        <v>5</v>
      </c>
      <c r="L2" s="2" t="s">
        <v>1818</v>
      </c>
      <c r="M2" s="2"/>
      <c r="N2" s="2" t="str">
        <f ca="1">IFERROR(__xludf.DUMMYFUNCTION("IFS(M2=""ShotAttack"",""%"",M2=""MeleeAttack"",""%"", M2=""Defense"",""%"",M2=""CraftSPeed"",""%"",M2=""LifeSteal"",""%"",M2=""MaxInventoryWeight"",""+"",M2=""MoveSpeed"",""%"",REGEXMATCH(M2,""ElementAddItemDrop_""),""%"",M2=""Logging"",""+"",M2=""Mining"&amp;""",""+"",M2=""Maxhp"",""%"",REGEXMATCH(M2,""TemperatureResist_""),""+"",REGEXMATCH(M2,""ElementResist_""),""%"",REGEXMATCH(M2,""TemperatureInvalid_""),""bool"",REGEXMATCH(M2,""BodyPartsWeakDamage""),""%"",REGEXMATCH(M2,""ElementBoost_""),""%"",AND(REGEXMA"&amp;"TCH(F2,""GiveA""),REGEXMATCH(M2,""Element"")),""bool"")"),"#N/A")</f>
        <v>#N/A</v>
      </c>
      <c r="O2" s="2">
        <v>0</v>
      </c>
      <c r="P2" s="2"/>
      <c r="Q2" s="2"/>
      <c r="R2" s="2" t="str">
        <f ca="1">IFERROR(__xludf.DUMMYFUNCTION("IFS(Q2=""ShotAttack"",""%"",Q2=""MeleeAttack"",""%"", Q2=""Defense"",""%"",Q2=""CraftSPeed"",""%"",Q2=""LifeSteal"",""%"",Q2=""MaxInventoryWeight"",""+"",Q2=""MoveSpeed"",""%"",REGEXMATCH(Q2,""ElementAddItemDrop_""),""%"",Q2=""Logging"",""+"",Q2=""Mining"&amp;""",""+"",Q2=""Maxhp"",""%"",REGEXMATCH(Q2,""TemperatureResist_""),""+"",REGEXMATCH(Q2,""ElementResist_""),""%"",REGEXMATCH(Q2,""TemperatureInvalid_""),""bool"",REGEXMATCH(Q2,""BodyPartsWeakDamage""),""%"",REGEXMATCH(Q2,""ElementBoost_""),""%"",AND(REGEXMA"&amp;"TCH(J2,""GiveA""),REGEXMATCH(Q2,""Element"")),""bool"")"),"#N/A")</f>
        <v>#N/A</v>
      </c>
      <c r="S2" s="2">
        <v>0</v>
      </c>
      <c r="T2" s="2"/>
      <c r="U2" s="2" t="b">
        <v>0</v>
      </c>
      <c r="V2" s="2" t="b">
        <v>0</v>
      </c>
      <c r="W2" s="2" t="b">
        <v>0</v>
      </c>
      <c r="X2" s="2" t="b">
        <v>0</v>
      </c>
      <c r="Y2" s="2" t="b">
        <v>0</v>
      </c>
      <c r="Z2" s="2" t="b">
        <v>0</v>
      </c>
      <c r="AA2" s="2" t="b">
        <v>0</v>
      </c>
      <c r="AB2" s="2" t="b">
        <v>0</v>
      </c>
      <c r="AC2" s="2" t="b">
        <v>0</v>
      </c>
      <c r="AD2" s="2" t="b">
        <v>1</v>
      </c>
      <c r="AE2" s="2" t="b">
        <v>1</v>
      </c>
      <c r="AF2" s="2" t="b">
        <v>1</v>
      </c>
      <c r="AG2" s="2" t="s">
        <v>141</v>
      </c>
      <c r="AH2" s="2" t="s">
        <v>141</v>
      </c>
    </row>
    <row r="3" spans="1:34" x14ac:dyDescent="0.2">
      <c r="A3" s="1" t="s">
        <v>1815</v>
      </c>
      <c r="B3" s="2" t="s">
        <v>1819</v>
      </c>
      <c r="C3" s="1"/>
      <c r="D3" s="2" t="str">
        <f t="shared" si="0"/>
        <v>MeleeAttack</v>
      </c>
      <c r="E3" s="2" t="str">
        <f t="shared" si="1"/>
        <v>MeleeAttack: # on Self</v>
      </c>
      <c r="F3" s="2" t="str">
        <f t="shared" si="2"/>
        <v/>
      </c>
      <c r="G3" s="2">
        <v>1</v>
      </c>
      <c r="H3" s="2" t="s">
        <v>141</v>
      </c>
      <c r="I3" s="2" t="s">
        <v>535</v>
      </c>
      <c r="J3" s="2" t="str">
        <f ca="1">IFERROR(__xludf.DUMMYFUNCTION("IFS(I3=""ShotAttack"",""%"",I3=""MeleeAttack"",""%"", I3=""Defense"",""%"",I3=""CraftSPeed"",""%"",I3=""LifeSteal"",""%"",I3=""MaxInventoryWeight"",""+"",I3=""MoveSpeed"",""%"",REGEXMATCH(I3,""ElementAddItemDrop_""),""%"",I3=""Logging"",""+"",I3=""Mining"&amp;""",""+"",I3=""Maxhp"",""%"",REGEXMATCH(I3,""TemperatureResist_""),""+"",REGEXMATCH(I3,""ElementResist_""),""%"",REGEXMATCH(I3,""TemperatureInvalid_""),""bool"",REGEXMATCH(I3,""BodyPartsWeakDamage""),""%"",REGEXMATCH(I3,""ElementBoost_""),""%"",AND(REGEXMA"&amp;"TCH(B3,""GiveA""),REGEXMATCH(I3,""Element"")),""bool"")"),"%")</f>
        <v>%</v>
      </c>
      <c r="K3" s="2">
        <v>5</v>
      </c>
      <c r="L3" s="2" t="s">
        <v>1818</v>
      </c>
      <c r="M3" s="2"/>
      <c r="N3" s="2" t="str">
        <f ca="1">IFERROR(__xludf.DUMMYFUNCTION("IFS(M3=""ShotAttack"",""%"",M3=""MeleeAttack"",""%"", M3=""Defense"",""%"",M3=""CraftSPeed"",""%"",M3=""LifeSteal"",""%"",M3=""MaxInventoryWeight"",""+"",M3=""MoveSpeed"",""%"",REGEXMATCH(M3,""ElementAddItemDrop_""),""%"",M3=""Logging"",""+"",M3=""Mining"&amp;""",""+"",M3=""Maxhp"",""%"",REGEXMATCH(M3,""TemperatureResist_""),""+"",REGEXMATCH(M3,""ElementResist_""),""%"",REGEXMATCH(M3,""TemperatureInvalid_""),""bool"",REGEXMATCH(M3,""BodyPartsWeakDamage""),""%"",REGEXMATCH(M3,""ElementBoost_""),""%"",AND(REGEXMA"&amp;"TCH(F3,""GiveA""),REGEXMATCH(M3,""Element"")),""bool"")"),"#N/A")</f>
        <v>#N/A</v>
      </c>
      <c r="O3" s="2">
        <v>0</v>
      </c>
      <c r="P3" s="2"/>
      <c r="Q3" s="2"/>
      <c r="R3" s="2" t="str">
        <f ca="1">IFERROR(__xludf.DUMMYFUNCTION("IFS(Q3=""ShotAttack"",""%"",Q3=""MeleeAttack"",""%"", Q3=""Defense"",""%"",Q3=""CraftSPeed"",""%"",Q3=""LifeSteal"",""%"",Q3=""MaxInventoryWeight"",""+"",Q3=""MoveSpeed"",""%"",REGEXMATCH(Q3,""ElementAddItemDrop_""),""%"",Q3=""Logging"",""+"",Q3=""Mining"&amp;""",""+"",Q3=""Maxhp"",""%"",REGEXMATCH(Q3,""TemperatureResist_""),""+"",REGEXMATCH(Q3,""ElementResist_""),""%"",REGEXMATCH(Q3,""TemperatureInvalid_""),""bool"",REGEXMATCH(Q3,""BodyPartsWeakDamage""),""%"",REGEXMATCH(Q3,""ElementBoost_""),""%"",AND(REGEXMA"&amp;"TCH(J3,""GiveA""),REGEXMATCH(Q3,""Element"")),""bool"")"),"#N/A")</f>
        <v>#N/A</v>
      </c>
      <c r="S3" s="2">
        <v>0</v>
      </c>
      <c r="T3" s="2"/>
      <c r="U3" s="2" t="b">
        <v>0</v>
      </c>
      <c r="V3" s="2" t="b">
        <v>0</v>
      </c>
      <c r="W3" s="2" t="b">
        <v>0</v>
      </c>
      <c r="X3" s="2" t="b">
        <v>0</v>
      </c>
      <c r="Y3" s="2" t="b">
        <v>0</v>
      </c>
      <c r="Z3" s="2" t="b">
        <v>0</v>
      </c>
      <c r="AA3" s="2" t="b">
        <v>0</v>
      </c>
      <c r="AB3" s="2" t="b">
        <v>0</v>
      </c>
      <c r="AC3" s="2" t="b">
        <v>0</v>
      </c>
      <c r="AD3" s="2" t="b">
        <v>1</v>
      </c>
      <c r="AE3" s="2" t="b">
        <v>0</v>
      </c>
      <c r="AF3" s="2" t="b">
        <v>0</v>
      </c>
      <c r="AG3" s="2" t="s">
        <v>141</v>
      </c>
      <c r="AH3" s="2" t="s">
        <v>141</v>
      </c>
    </row>
    <row r="4" spans="1:34" x14ac:dyDescent="0.2">
      <c r="A4" s="1" t="s">
        <v>1815</v>
      </c>
      <c r="B4" s="2" t="s">
        <v>1820</v>
      </c>
      <c r="C4" s="1"/>
      <c r="D4" s="2" t="str">
        <f t="shared" si="0"/>
        <v>ShotAttack</v>
      </c>
      <c r="E4" s="2" t="str">
        <f t="shared" si="1"/>
        <v>ShotAttack: # on Self</v>
      </c>
      <c r="F4" s="2" t="str">
        <f t="shared" si="2"/>
        <v/>
      </c>
      <c r="G4" s="2">
        <v>1</v>
      </c>
      <c r="H4" s="2" t="s">
        <v>141</v>
      </c>
      <c r="I4" s="2" t="s">
        <v>536</v>
      </c>
      <c r="J4" s="2" t="str">
        <f ca="1">IFERROR(__xludf.DUMMYFUNCTION("IFS(I4=""ShotAttack"",""%"",I4=""MeleeAttack"",""%"", I4=""Defense"",""%"",I4=""CraftSPeed"",""%"",I4=""LifeSteal"",""%"",I4=""MaxInventoryWeight"",""+"",I4=""MoveSpeed"",""%"",REGEXMATCH(I4,""ElementAddItemDrop_""),""%"",I4=""Logging"",""+"",I4=""Mining"&amp;""",""+"",I4=""Maxhp"",""%"",REGEXMATCH(I4,""TemperatureResist_""),""+"",REGEXMATCH(I4,""ElementResist_""),""%"",REGEXMATCH(I4,""TemperatureInvalid_""),""bool"",REGEXMATCH(I4,""BodyPartsWeakDamage""),""%"",REGEXMATCH(I4,""ElementBoost_""),""%"",AND(REGEXMA"&amp;"TCH(B4,""GiveA""),REGEXMATCH(I4,""Element"")),""bool"")"),"%")</f>
        <v>%</v>
      </c>
      <c r="K4" s="2">
        <v>5</v>
      </c>
      <c r="L4" s="2" t="s">
        <v>1818</v>
      </c>
      <c r="M4" s="2"/>
      <c r="N4" s="2" t="str">
        <f ca="1">IFERROR(__xludf.DUMMYFUNCTION("IFS(M4=""ShotAttack"",""%"",M4=""MeleeAttack"",""%"", M4=""Defense"",""%"",M4=""CraftSPeed"",""%"",M4=""LifeSteal"",""%"",M4=""MaxInventoryWeight"",""+"",M4=""MoveSpeed"",""%"",REGEXMATCH(M4,""ElementAddItemDrop_""),""%"",M4=""Logging"",""+"",M4=""Mining"&amp;""",""+"",M4=""Maxhp"",""%"",REGEXMATCH(M4,""TemperatureResist_""),""+"",REGEXMATCH(M4,""ElementResist_""),""%"",REGEXMATCH(M4,""TemperatureInvalid_""),""bool"",REGEXMATCH(M4,""BodyPartsWeakDamage""),""%"",REGEXMATCH(M4,""ElementBoost_""),""%"",AND(REGEXMA"&amp;"TCH(F4,""GiveA""),REGEXMATCH(M4,""Element"")),""bool"")"),"#N/A")</f>
        <v>#N/A</v>
      </c>
      <c r="O4" s="2">
        <v>0</v>
      </c>
      <c r="P4" s="2"/>
      <c r="Q4" s="2"/>
      <c r="R4" s="2" t="str">
        <f ca="1">IFERROR(__xludf.DUMMYFUNCTION("IFS(Q4=""ShotAttack"",""%"",Q4=""MeleeAttack"",""%"", Q4=""Defense"",""%"",Q4=""CraftSPeed"",""%"",Q4=""LifeSteal"",""%"",Q4=""MaxInventoryWeight"",""+"",Q4=""MoveSpeed"",""%"",REGEXMATCH(Q4,""ElementAddItemDrop_""),""%"",Q4=""Logging"",""+"",Q4=""Mining"&amp;""",""+"",Q4=""Maxhp"",""%"",REGEXMATCH(Q4,""TemperatureResist_""),""+"",REGEXMATCH(Q4,""ElementResist_""),""%"",REGEXMATCH(Q4,""TemperatureInvalid_""),""bool"",REGEXMATCH(Q4,""BodyPartsWeakDamage""),""%"",REGEXMATCH(Q4,""ElementBoost_""),""%"",AND(REGEXMA"&amp;"TCH(J4,""GiveA""),REGEXMATCH(Q4,""Element"")),""bool"")"),"#N/A")</f>
        <v>#N/A</v>
      </c>
      <c r="S4" s="2">
        <v>0</v>
      </c>
      <c r="T4" s="2"/>
      <c r="U4" s="2" t="b">
        <v>0</v>
      </c>
      <c r="V4" s="2" t="b">
        <v>0</v>
      </c>
      <c r="W4" s="2" t="b">
        <v>0</v>
      </c>
      <c r="X4" s="2" t="b">
        <v>0</v>
      </c>
      <c r="Y4" s="2" t="b">
        <v>0</v>
      </c>
      <c r="Z4" s="2" t="b">
        <v>0</v>
      </c>
      <c r="AA4" s="2" t="b">
        <v>0</v>
      </c>
      <c r="AB4" s="2" t="b">
        <v>0</v>
      </c>
      <c r="AC4" s="2" t="b">
        <v>0</v>
      </c>
      <c r="AD4" s="2" t="b">
        <v>0</v>
      </c>
      <c r="AE4" s="2" t="b">
        <v>0</v>
      </c>
      <c r="AF4" s="2" t="b">
        <v>0</v>
      </c>
      <c r="AG4" s="2" t="s">
        <v>141</v>
      </c>
      <c r="AH4" s="2" t="s">
        <v>141</v>
      </c>
    </row>
    <row r="5" spans="1:34" x14ac:dyDescent="0.2">
      <c r="A5" s="1" t="s">
        <v>1815</v>
      </c>
      <c r="B5" s="2" t="s">
        <v>1821</v>
      </c>
      <c r="C5" s="1"/>
      <c r="D5" s="2" t="str">
        <f t="shared" si="0"/>
        <v>Defense</v>
      </c>
      <c r="E5" s="2" t="str">
        <f t="shared" si="1"/>
        <v>Defense: # on Self</v>
      </c>
      <c r="F5" s="2" t="str">
        <f t="shared" si="2"/>
        <v/>
      </c>
      <c r="G5" s="2">
        <v>1</v>
      </c>
      <c r="H5" s="2" t="s">
        <v>141</v>
      </c>
      <c r="I5" s="2" t="s">
        <v>140</v>
      </c>
      <c r="J5" s="2" t="str">
        <f ca="1">IFERROR(__xludf.DUMMYFUNCTION("IFS(I5=""ShotAttack"",""%"",I5=""MeleeAttack"",""%"", I5=""Defense"",""%"",I5=""CraftSPeed"",""%"",I5=""LifeSteal"",""%"",I5=""MaxInventoryWeight"",""+"",I5=""MoveSpeed"",""%"",REGEXMATCH(I5,""ElementAddItemDrop_""),""%"",I5=""Logging"",""+"",I5=""Mining"&amp;""",""+"",I5=""Maxhp"",""%"",REGEXMATCH(I5,""TemperatureResist_""),""+"",REGEXMATCH(I5,""ElementResist_""),""%"",REGEXMATCH(I5,""TemperatureInvalid_""),""bool"",REGEXMATCH(I5,""BodyPartsWeakDamage""),""%"",REGEXMATCH(I5,""ElementBoost_""),""%"",AND(REGEXMA"&amp;"TCH(B5,""GiveA""),REGEXMATCH(I5,""Element"")),""bool"")"),"%")</f>
        <v>%</v>
      </c>
      <c r="K5" s="2">
        <v>5</v>
      </c>
      <c r="L5" s="2" t="s">
        <v>1818</v>
      </c>
      <c r="M5" s="2"/>
      <c r="N5" s="2" t="str">
        <f ca="1">IFERROR(__xludf.DUMMYFUNCTION("IFS(M5=""ShotAttack"",""%"",M5=""MeleeAttack"",""%"", M5=""Defense"",""%"",M5=""CraftSPeed"",""%"",M5=""LifeSteal"",""%"",M5=""MaxInventoryWeight"",""+"",M5=""MoveSpeed"",""%"",REGEXMATCH(M5,""ElementAddItemDrop_""),""%"",M5=""Logging"",""+"",M5=""Mining"&amp;""",""+"",M5=""Maxhp"",""%"",REGEXMATCH(M5,""TemperatureResist_""),""+"",REGEXMATCH(M5,""ElementResist_""),""%"",REGEXMATCH(M5,""TemperatureInvalid_""),""bool"",REGEXMATCH(M5,""BodyPartsWeakDamage""),""%"",REGEXMATCH(M5,""ElementBoost_""),""%"",AND(REGEXMA"&amp;"TCH(F5,""GiveA""),REGEXMATCH(M5,""Element"")),""bool"")"),"#N/A")</f>
        <v>#N/A</v>
      </c>
      <c r="O5" s="2">
        <v>0</v>
      </c>
      <c r="P5" s="2"/>
      <c r="Q5" s="2"/>
      <c r="R5" s="2" t="str">
        <f ca="1">IFERROR(__xludf.DUMMYFUNCTION("IFS(Q5=""ShotAttack"",""%"",Q5=""MeleeAttack"",""%"", Q5=""Defense"",""%"",Q5=""CraftSPeed"",""%"",Q5=""LifeSteal"",""%"",Q5=""MaxInventoryWeight"",""+"",Q5=""MoveSpeed"",""%"",REGEXMATCH(Q5,""ElementAddItemDrop_""),""%"",Q5=""Logging"",""+"",Q5=""Mining"&amp;""",""+"",Q5=""Maxhp"",""%"",REGEXMATCH(Q5,""TemperatureResist_""),""+"",REGEXMATCH(Q5,""ElementResist_""),""%"",REGEXMATCH(Q5,""TemperatureInvalid_""),""bool"",REGEXMATCH(Q5,""BodyPartsWeakDamage""),""%"",REGEXMATCH(Q5,""ElementBoost_""),""%"",AND(REGEXMA"&amp;"TCH(J5,""GiveA""),REGEXMATCH(Q5,""Element"")),""bool"")"),"#N/A")</f>
        <v>#N/A</v>
      </c>
      <c r="S5" s="2">
        <v>0</v>
      </c>
      <c r="T5" s="2"/>
      <c r="U5" s="2" t="b">
        <v>0</v>
      </c>
      <c r="V5" s="2" t="b">
        <v>0</v>
      </c>
      <c r="W5" s="2" t="b">
        <v>0</v>
      </c>
      <c r="X5" s="2" t="b">
        <v>0</v>
      </c>
      <c r="Y5" s="2" t="b">
        <v>0</v>
      </c>
      <c r="Z5" s="2" t="b">
        <v>0</v>
      </c>
      <c r="AA5" s="2" t="b">
        <v>0</v>
      </c>
      <c r="AB5" s="2" t="b">
        <v>0</v>
      </c>
      <c r="AC5" s="2" t="b">
        <v>0</v>
      </c>
      <c r="AD5" s="2" t="b">
        <v>0</v>
      </c>
      <c r="AE5" s="2" t="b">
        <v>0</v>
      </c>
      <c r="AF5" s="2" t="b">
        <v>0</v>
      </c>
      <c r="AG5" s="2" t="s">
        <v>141</v>
      </c>
      <c r="AH5" s="2" t="s">
        <v>141</v>
      </c>
    </row>
    <row r="6" spans="1:34" x14ac:dyDescent="0.2">
      <c r="A6" s="1" t="s">
        <v>1815</v>
      </c>
      <c r="B6" s="2" t="s">
        <v>1822</v>
      </c>
      <c r="C6" s="1"/>
      <c r="D6" s="2" t="str">
        <f t="shared" si="0"/>
        <v>Support</v>
      </c>
      <c r="E6" s="2" t="str">
        <f t="shared" si="1"/>
        <v>Support: # on Self</v>
      </c>
      <c r="F6" s="2" t="str">
        <f t="shared" si="2"/>
        <v/>
      </c>
      <c r="G6" s="2">
        <v>1</v>
      </c>
      <c r="H6" s="2" t="s">
        <v>141</v>
      </c>
      <c r="I6" s="2" t="s">
        <v>537</v>
      </c>
      <c r="J6" s="2" t="str">
        <f ca="1">IFERROR(__xludf.DUMMYFUNCTION("IFS(I6=""ShotAttack"",""%"",I6=""MeleeAttack"",""%"", I6=""Defense"",""%"",I6=""CraftSPeed"",""%"",I6=""LifeSteal"",""%"",I6=""MaxInventoryWeight"",""+"",I6=""MoveSpeed"",""%"",REGEXMATCH(I6,""ElementAddItemDrop_""),""%"",I6=""Logging"",""+"",I6=""Mining"&amp;""",""+"",I6=""Maxhp"",""%"",REGEXMATCH(I6,""TemperatureResist_""),""+"",REGEXMATCH(I6,""ElementResist_""),""%"",REGEXMATCH(I6,""TemperatureInvalid_""),""bool"",REGEXMATCH(I6,""BodyPartsWeakDamage""),""%"",REGEXMATCH(I6,""ElementBoost_""),""%"",AND(REGEXMA"&amp;"TCH(B6,""GiveA""),REGEXMATCH(I6,""Element"")),""bool"")"),"#N/A")</f>
        <v>#N/A</v>
      </c>
      <c r="K6" s="2">
        <v>5</v>
      </c>
      <c r="L6" s="2" t="s">
        <v>1818</v>
      </c>
      <c r="M6" s="2"/>
      <c r="N6" s="2" t="str">
        <f ca="1">IFERROR(__xludf.DUMMYFUNCTION("IFS(M6=""ShotAttack"",""%"",M6=""MeleeAttack"",""%"", M6=""Defense"",""%"",M6=""CraftSPeed"",""%"",M6=""LifeSteal"",""%"",M6=""MaxInventoryWeight"",""+"",M6=""MoveSpeed"",""%"",REGEXMATCH(M6,""ElementAddItemDrop_""),""%"",M6=""Logging"",""+"",M6=""Mining"&amp;""",""+"",M6=""Maxhp"",""%"",REGEXMATCH(M6,""TemperatureResist_""),""+"",REGEXMATCH(M6,""ElementResist_""),""%"",REGEXMATCH(M6,""TemperatureInvalid_""),""bool"",REGEXMATCH(M6,""BodyPartsWeakDamage""),""%"",REGEXMATCH(M6,""ElementBoost_""),""%"",AND(REGEXMA"&amp;"TCH(F6,""GiveA""),REGEXMATCH(M6,""Element"")),""bool"")"),"#N/A")</f>
        <v>#N/A</v>
      </c>
      <c r="O6" s="2">
        <v>0</v>
      </c>
      <c r="P6" s="2"/>
      <c r="Q6" s="2"/>
      <c r="R6" s="2" t="str">
        <f ca="1">IFERROR(__xludf.DUMMYFUNCTION("IFS(Q6=""ShotAttack"",""%"",Q6=""MeleeAttack"",""%"", Q6=""Defense"",""%"",Q6=""CraftSPeed"",""%"",Q6=""LifeSteal"",""%"",Q6=""MaxInventoryWeight"",""+"",Q6=""MoveSpeed"",""%"",REGEXMATCH(Q6,""ElementAddItemDrop_""),""%"",Q6=""Logging"",""+"",Q6=""Mining"&amp;""",""+"",Q6=""Maxhp"",""%"",REGEXMATCH(Q6,""TemperatureResist_""),""+"",REGEXMATCH(Q6,""ElementResist_""),""%"",REGEXMATCH(Q6,""TemperatureInvalid_""),""bool"",REGEXMATCH(Q6,""BodyPartsWeakDamage""),""%"",REGEXMATCH(Q6,""ElementBoost_""),""%"",AND(REGEXMA"&amp;"TCH(J6,""GiveA""),REGEXMATCH(Q6,""Element"")),""bool"")"),"#N/A")</f>
        <v>#N/A</v>
      </c>
      <c r="S6" s="2">
        <v>0</v>
      </c>
      <c r="T6" s="2"/>
      <c r="U6" s="2" t="b">
        <v>0</v>
      </c>
      <c r="V6" s="2" t="b">
        <v>0</v>
      </c>
      <c r="W6" s="2" t="b">
        <v>0</v>
      </c>
      <c r="X6" s="2" t="b">
        <v>0</v>
      </c>
      <c r="Y6" s="2" t="b">
        <v>0</v>
      </c>
      <c r="Z6" s="2" t="b">
        <v>0</v>
      </c>
      <c r="AA6" s="2" t="b">
        <v>0</v>
      </c>
      <c r="AB6" s="2" t="b">
        <v>0</v>
      </c>
      <c r="AC6" s="2" t="b">
        <v>0</v>
      </c>
      <c r="AD6" s="2" t="b">
        <v>0</v>
      </c>
      <c r="AE6" s="2" t="b">
        <v>0</v>
      </c>
      <c r="AF6" s="2" t="b">
        <v>0</v>
      </c>
      <c r="AG6" s="2" t="s">
        <v>141</v>
      </c>
      <c r="AH6" s="2" t="s">
        <v>141</v>
      </c>
    </row>
    <row r="7" spans="1:34" x14ac:dyDescent="0.2">
      <c r="A7" s="1" t="s">
        <v>1815</v>
      </c>
      <c r="B7" s="2" t="s">
        <v>1823</v>
      </c>
      <c r="C7" s="1"/>
      <c r="D7" s="2" t="str">
        <f t="shared" si="0"/>
        <v>CraftSpeed</v>
      </c>
      <c r="E7" s="2" t="str">
        <f t="shared" si="1"/>
        <v>CraftSpeed: # on Self</v>
      </c>
      <c r="F7" s="2" t="str">
        <f t="shared" si="2"/>
        <v/>
      </c>
      <c r="G7" s="2">
        <v>1</v>
      </c>
      <c r="H7" s="2" t="s">
        <v>141</v>
      </c>
      <c r="I7" s="2" t="s">
        <v>538</v>
      </c>
      <c r="J7" s="2" t="str">
        <f ca="1">IFERROR(__xludf.DUMMYFUNCTION("IFS(I7=""ShotAttack"",""%"",I7=""MeleeAttack"",""%"", I7=""Defense"",""%"",I7=""CraftSPeed"",""%"",I7=""LifeSteal"",""%"",I7=""MaxInventoryWeight"",""+"",I7=""MoveSpeed"",""%"",REGEXMATCH(I7,""ElementAddItemDrop_""),""%"",I7=""Logging"",""+"",I7=""Mining"&amp;""",""+"",I7=""Maxhp"",""%"",REGEXMATCH(I7,""TemperatureResist_""),""+"",REGEXMATCH(I7,""ElementResist_""),""%"",REGEXMATCH(I7,""TemperatureInvalid_""),""bool"",REGEXMATCH(I7,""BodyPartsWeakDamage""),""%"",REGEXMATCH(I7,""ElementBoost_""),""%"",AND(REGEXMA"&amp;"TCH(B7,""GiveA""),REGEXMATCH(I7,""Element"")),""bool"")"),"%")</f>
        <v>%</v>
      </c>
      <c r="K7" s="2">
        <v>5</v>
      </c>
      <c r="L7" s="2" t="s">
        <v>1818</v>
      </c>
      <c r="M7" s="2"/>
      <c r="N7" s="2" t="str">
        <f ca="1">IFERROR(__xludf.DUMMYFUNCTION("IFS(M7=""ShotAttack"",""%"",M7=""MeleeAttack"",""%"", M7=""Defense"",""%"",M7=""CraftSPeed"",""%"",M7=""LifeSteal"",""%"",M7=""MaxInventoryWeight"",""+"",M7=""MoveSpeed"",""%"",REGEXMATCH(M7,""ElementAddItemDrop_""),""%"",M7=""Logging"",""+"",M7=""Mining"&amp;""",""+"",M7=""Maxhp"",""%"",REGEXMATCH(M7,""TemperatureResist_""),""+"",REGEXMATCH(M7,""ElementResist_""),""%"",REGEXMATCH(M7,""TemperatureInvalid_""),""bool"",REGEXMATCH(M7,""BodyPartsWeakDamage""),""%"",REGEXMATCH(M7,""ElementBoost_""),""%"",AND(REGEXMA"&amp;"TCH(F7,""GiveA""),REGEXMATCH(M7,""Element"")),""bool"")"),"#N/A")</f>
        <v>#N/A</v>
      </c>
      <c r="O7" s="2">
        <v>0</v>
      </c>
      <c r="P7" s="2"/>
      <c r="Q7" s="2"/>
      <c r="R7" s="2" t="str">
        <f ca="1">IFERROR(__xludf.DUMMYFUNCTION("IFS(Q7=""ShotAttack"",""%"",Q7=""MeleeAttack"",""%"", Q7=""Defense"",""%"",Q7=""CraftSPeed"",""%"",Q7=""LifeSteal"",""%"",Q7=""MaxInventoryWeight"",""+"",Q7=""MoveSpeed"",""%"",REGEXMATCH(Q7,""ElementAddItemDrop_""),""%"",Q7=""Logging"",""+"",Q7=""Mining"&amp;""",""+"",Q7=""Maxhp"",""%"",REGEXMATCH(Q7,""TemperatureResist_""),""+"",REGEXMATCH(Q7,""ElementResist_""),""%"",REGEXMATCH(Q7,""TemperatureInvalid_""),""bool"",REGEXMATCH(Q7,""BodyPartsWeakDamage""),""%"",REGEXMATCH(Q7,""ElementBoost_""),""%"",AND(REGEXMA"&amp;"TCH(J7,""GiveA""),REGEXMATCH(Q7,""Element"")),""bool"")"),"#N/A")</f>
        <v>#N/A</v>
      </c>
      <c r="S7" s="2">
        <v>0</v>
      </c>
      <c r="T7" s="2"/>
      <c r="U7" s="2" t="b">
        <v>0</v>
      </c>
      <c r="V7" s="2" t="b">
        <v>0</v>
      </c>
      <c r="W7" s="2" t="b">
        <v>0</v>
      </c>
      <c r="X7" s="2" t="b">
        <v>0</v>
      </c>
      <c r="Y7" s="2" t="b">
        <v>0</v>
      </c>
      <c r="Z7" s="2" t="b">
        <v>0</v>
      </c>
      <c r="AA7" s="2" t="b">
        <v>0</v>
      </c>
      <c r="AB7" s="2" t="b">
        <v>0</v>
      </c>
      <c r="AC7" s="2" t="b">
        <v>0</v>
      </c>
      <c r="AD7" s="2" t="b">
        <v>0</v>
      </c>
      <c r="AE7" s="2" t="b">
        <v>0</v>
      </c>
      <c r="AF7" s="2" t="b">
        <v>0</v>
      </c>
      <c r="AG7" s="2" t="s">
        <v>141</v>
      </c>
      <c r="AH7" s="2" t="s">
        <v>141</v>
      </c>
    </row>
    <row r="8" spans="1:34" x14ac:dyDescent="0.2">
      <c r="A8" s="1" t="s">
        <v>1815</v>
      </c>
      <c r="B8" s="2" t="s">
        <v>1824</v>
      </c>
      <c r="C8" s="1"/>
      <c r="D8" s="2" t="str">
        <f t="shared" si="0"/>
        <v>Defense. MeleeAttack. ShotAttack</v>
      </c>
      <c r="E8" s="2" t="str">
        <f t="shared" si="1"/>
        <v>Defense: # on Self. MeleeAttack: # on Self. ShotAttack: # on Self</v>
      </c>
      <c r="F8" s="2" t="str">
        <f t="shared" si="2"/>
        <v/>
      </c>
      <c r="G8" s="2">
        <v>1</v>
      </c>
      <c r="H8" s="2" t="s">
        <v>141</v>
      </c>
      <c r="I8" s="2" t="s">
        <v>140</v>
      </c>
      <c r="J8" s="2" t="str">
        <f ca="1">IFERROR(__xludf.DUMMYFUNCTION("IFS(I8=""ShotAttack"",""%"",I8=""MeleeAttack"",""%"", I8=""Defense"",""%"",I8=""CraftSPeed"",""%"",I8=""LifeSteal"",""%"",I8=""MaxInventoryWeight"",""+"",I8=""MoveSpeed"",""%"",REGEXMATCH(I8,""ElementAddItemDrop_""),""%"",I8=""Logging"",""+"",I8=""Mining"&amp;""",""+"",I8=""Maxhp"",""%"",REGEXMATCH(I8,""TemperatureResist_""),""+"",REGEXMATCH(I8,""ElementResist_""),""%"",REGEXMATCH(I8,""TemperatureInvalid_""),""bool"",REGEXMATCH(I8,""BodyPartsWeakDamage""),""%"",REGEXMATCH(I8,""ElementBoost_""),""%"",AND(REGEXMA"&amp;"TCH(B8,""GiveA""),REGEXMATCH(I8,""Element"")),""bool"")"),"%")</f>
        <v>%</v>
      </c>
      <c r="K8" s="2">
        <v>20</v>
      </c>
      <c r="L8" s="2" t="s">
        <v>1818</v>
      </c>
      <c r="M8" s="2" t="s">
        <v>535</v>
      </c>
      <c r="N8" s="2" t="str">
        <f ca="1">IFERROR(__xludf.DUMMYFUNCTION("IFS(M8=""ShotAttack"",""%"",M8=""MeleeAttack"",""%"", M8=""Defense"",""%"",M8=""CraftSPeed"",""%"",M8=""LifeSteal"",""%"",M8=""MaxInventoryWeight"",""+"",M8=""MoveSpeed"",""%"",REGEXMATCH(M8,""ElementAddItemDrop_""),""%"",M8=""Logging"",""+"",M8=""Mining"&amp;""",""+"",M8=""Maxhp"",""%"",REGEXMATCH(M8,""TemperatureResist_""),""+"",REGEXMATCH(M8,""ElementResist_""),""%"",REGEXMATCH(M8,""TemperatureInvalid_""),""bool"",REGEXMATCH(M8,""BodyPartsWeakDamage""),""%"",REGEXMATCH(M8,""ElementBoost_""),""%"",AND(REGEXMA"&amp;"TCH(F8,""GiveA""),REGEXMATCH(M8,""Element"")),""bool"")"),"%")</f>
        <v>%</v>
      </c>
      <c r="O8" s="2">
        <v>-10</v>
      </c>
      <c r="P8" s="2" t="s">
        <v>1818</v>
      </c>
      <c r="Q8" s="2" t="s">
        <v>536</v>
      </c>
      <c r="R8" s="2" t="str">
        <f ca="1">IFERROR(__xludf.DUMMYFUNCTION("IFS(Q8=""ShotAttack"",""%"",Q8=""MeleeAttack"",""%"", Q8=""Defense"",""%"",Q8=""CraftSPeed"",""%"",Q8=""LifeSteal"",""%"",Q8=""MaxInventoryWeight"",""+"",Q8=""MoveSpeed"",""%"",REGEXMATCH(Q8,""ElementAddItemDrop_""),""%"",Q8=""Logging"",""+"",Q8=""Mining"&amp;""",""+"",Q8=""Maxhp"",""%"",REGEXMATCH(Q8,""TemperatureResist_""),""+"",REGEXMATCH(Q8,""ElementResist_""),""%"",REGEXMATCH(Q8,""TemperatureInvalid_""),""bool"",REGEXMATCH(Q8,""BodyPartsWeakDamage""),""%"",REGEXMATCH(Q8,""ElementBoost_""),""%"",AND(REGEXMA"&amp;"TCH(J8,""GiveA""),REGEXMATCH(Q8,""Element"")),""bool"")"),"%")</f>
        <v>%</v>
      </c>
      <c r="S8" s="2">
        <v>-10</v>
      </c>
      <c r="T8" s="2" t="s">
        <v>1818</v>
      </c>
      <c r="U8" s="2" t="b">
        <v>0</v>
      </c>
      <c r="V8" s="2" t="b">
        <v>0</v>
      </c>
      <c r="W8" s="2" t="b">
        <v>0</v>
      </c>
      <c r="X8" s="2" t="b">
        <v>0</v>
      </c>
      <c r="Y8" s="2" t="b">
        <v>0</v>
      </c>
      <c r="Z8" s="2" t="b">
        <v>0</v>
      </c>
      <c r="AA8" s="2" t="b">
        <v>0</v>
      </c>
      <c r="AB8" s="2" t="b">
        <v>0</v>
      </c>
      <c r="AC8" s="2" t="b">
        <v>0</v>
      </c>
      <c r="AD8" s="2" t="b">
        <v>0</v>
      </c>
      <c r="AE8" s="2" t="b">
        <v>0</v>
      </c>
      <c r="AF8" s="2" t="b">
        <v>0</v>
      </c>
      <c r="AG8" s="2" t="s">
        <v>141</v>
      </c>
      <c r="AH8" s="2" t="s">
        <v>141</v>
      </c>
    </row>
    <row r="9" spans="1:34" x14ac:dyDescent="0.2">
      <c r="A9" s="1" t="s">
        <v>1815</v>
      </c>
      <c r="B9" s="2" t="s">
        <v>1825</v>
      </c>
      <c r="C9" s="1"/>
      <c r="D9" s="2" t="str">
        <f t="shared" si="0"/>
        <v>Defense. MeleeAttack. ShotAttack</v>
      </c>
      <c r="E9" s="2" t="str">
        <f t="shared" si="1"/>
        <v>Defense: # on Self. MeleeAttack: # on Self. ShotAttack: # on Self</v>
      </c>
      <c r="F9" s="2" t="str">
        <f t="shared" si="2"/>
        <v/>
      </c>
      <c r="G9" s="2">
        <v>1</v>
      </c>
      <c r="H9" s="2" t="s">
        <v>141</v>
      </c>
      <c r="I9" s="2" t="s">
        <v>140</v>
      </c>
      <c r="J9" s="2" t="str">
        <f ca="1">IFERROR(__xludf.DUMMYFUNCTION("IFS(I9=""ShotAttack"",""%"",I9=""MeleeAttack"",""%"", I9=""Defense"",""%"",I9=""CraftSPeed"",""%"",I9=""LifeSteal"",""%"",I9=""MaxInventoryWeight"",""+"",I9=""MoveSpeed"",""%"",REGEXMATCH(I9,""ElementAddItemDrop_""),""%"",I9=""Logging"",""+"",I9=""Mining"&amp;""",""+"",I9=""Maxhp"",""%"",REGEXMATCH(I9,""TemperatureResist_""),""+"",REGEXMATCH(I9,""ElementResist_""),""%"",REGEXMATCH(I9,""TemperatureInvalid_""),""bool"",REGEXMATCH(I9,""BodyPartsWeakDamage""),""%"",REGEXMATCH(I9,""ElementBoost_""),""%"",AND(REGEXMA"&amp;"TCH(B9,""GiveA""),REGEXMATCH(I9,""Element"")),""bool"")"),"%")</f>
        <v>%</v>
      </c>
      <c r="K9" s="2">
        <v>-20</v>
      </c>
      <c r="L9" s="2" t="s">
        <v>1818</v>
      </c>
      <c r="M9" s="2" t="s">
        <v>535</v>
      </c>
      <c r="N9" s="2" t="str">
        <f ca="1">IFERROR(__xludf.DUMMYFUNCTION("IFS(M9=""ShotAttack"",""%"",M9=""MeleeAttack"",""%"", M9=""Defense"",""%"",M9=""CraftSPeed"",""%"",M9=""LifeSteal"",""%"",M9=""MaxInventoryWeight"",""+"",M9=""MoveSpeed"",""%"",REGEXMATCH(M9,""ElementAddItemDrop_""),""%"",M9=""Logging"",""+"",M9=""Mining"&amp;""",""+"",M9=""Maxhp"",""%"",REGEXMATCH(M9,""TemperatureResist_""),""+"",REGEXMATCH(M9,""ElementResist_""),""%"",REGEXMATCH(M9,""TemperatureInvalid_""),""bool"",REGEXMATCH(M9,""BodyPartsWeakDamage""),""%"",REGEXMATCH(M9,""ElementBoost_""),""%"",AND(REGEXMA"&amp;"TCH(F9,""GiveA""),REGEXMATCH(M9,""Element"")),""bool"")"),"%")</f>
        <v>%</v>
      </c>
      <c r="O9" s="2">
        <v>10</v>
      </c>
      <c r="P9" s="2" t="s">
        <v>1818</v>
      </c>
      <c r="Q9" s="2" t="s">
        <v>536</v>
      </c>
      <c r="R9" s="2" t="str">
        <f ca="1">IFERROR(__xludf.DUMMYFUNCTION("IFS(Q9=""ShotAttack"",""%"",Q9=""MeleeAttack"",""%"", Q9=""Defense"",""%"",Q9=""CraftSPeed"",""%"",Q9=""LifeSteal"",""%"",Q9=""MaxInventoryWeight"",""+"",Q9=""MoveSpeed"",""%"",REGEXMATCH(Q9,""ElementAddItemDrop_""),""%"",Q9=""Logging"",""+"",Q9=""Mining"&amp;""",""+"",Q9=""Maxhp"",""%"",REGEXMATCH(Q9,""TemperatureResist_""),""+"",REGEXMATCH(Q9,""ElementResist_""),""%"",REGEXMATCH(Q9,""TemperatureInvalid_""),""bool"",REGEXMATCH(Q9,""BodyPartsWeakDamage""),""%"",REGEXMATCH(Q9,""ElementBoost_""),""%"",AND(REGEXMA"&amp;"TCH(J9,""GiveA""),REGEXMATCH(Q9,""Element"")),""bool"")"),"%")</f>
        <v>%</v>
      </c>
      <c r="S9" s="2">
        <v>10</v>
      </c>
      <c r="T9" s="2" t="s">
        <v>1818</v>
      </c>
      <c r="U9" s="2" t="b">
        <v>0</v>
      </c>
      <c r="V9" s="2" t="b">
        <v>0</v>
      </c>
      <c r="W9" s="2" t="b">
        <v>0</v>
      </c>
      <c r="X9" s="2" t="b">
        <v>0</v>
      </c>
      <c r="Y9" s="2" t="b">
        <v>0</v>
      </c>
      <c r="Z9" s="2" t="b">
        <v>0</v>
      </c>
      <c r="AA9" s="2" t="b">
        <v>0</v>
      </c>
      <c r="AB9" s="2" t="b">
        <v>0</v>
      </c>
      <c r="AC9" s="2" t="b">
        <v>0</v>
      </c>
      <c r="AD9" s="2" t="b">
        <v>0</v>
      </c>
      <c r="AE9" s="2" t="b">
        <v>0</v>
      </c>
      <c r="AF9" s="2" t="b">
        <v>0</v>
      </c>
      <c r="AG9" s="2" t="s">
        <v>141</v>
      </c>
      <c r="AH9" s="2" t="s">
        <v>141</v>
      </c>
    </row>
    <row r="10" spans="1:34" x14ac:dyDescent="0.2">
      <c r="A10" s="1" t="s">
        <v>1826</v>
      </c>
      <c r="B10" s="2" t="s">
        <v>1827</v>
      </c>
      <c r="C10" s="1"/>
      <c r="D10" s="2" t="str">
        <f t="shared" si="0"/>
        <v>MaxHP</v>
      </c>
      <c r="E10" s="2" t="str">
        <f t="shared" si="1"/>
        <v>MaxHP: # on Self</v>
      </c>
      <c r="F10" s="2" t="str">
        <f t="shared" si="2"/>
        <v/>
      </c>
      <c r="G10" s="2">
        <v>1</v>
      </c>
      <c r="H10" s="2" t="s">
        <v>141</v>
      </c>
      <c r="I10" s="2" t="s">
        <v>1817</v>
      </c>
      <c r="J10" s="2" t="str">
        <f ca="1">IFERROR(__xludf.DUMMYFUNCTION("IFS(I10=""ShotAttack"",""%"",I10=""MeleeAttack"",""%"", I10=""Defense"",""%"",I10=""CraftSPeed"",""%"",I10=""LifeSteal"",""%"",I10=""MaxInventoryWeight"",""+"",I10=""MoveSpeed"",""%"",REGEXMATCH(I10,""ElementAddItemDrop_""),""%"",I10=""Logging"",""+"",I10"&amp;"=""Mining"",""+"",I10=""Maxhp"",""%"",REGEXMATCH(I10,""TemperatureResist_""),""+"",REGEXMATCH(I10,""ElementResist_""),""%"",REGEXMATCH(I10,""TemperatureInvalid_""),""bool"",REGEXMATCH(I10,""BodyPartsWeakDamage""),""%"",REGEXMATCH(I10,""ElementBoost_""),"""&amp;"%"",AND(REGEXMATCH(B10,""GiveA""),REGEXMATCH(I10,""Element"")),""bool"")"),"%")</f>
        <v>%</v>
      </c>
      <c r="K10" s="2">
        <v>5</v>
      </c>
      <c r="L10" s="2" t="s">
        <v>1818</v>
      </c>
      <c r="M10" s="2"/>
      <c r="N10" s="2" t="str">
        <f ca="1">IFERROR(__xludf.DUMMYFUNCTION("IFS(M10=""ShotAttack"",""%"",M10=""MeleeAttack"",""%"", M10=""Defense"",""%"",M10=""CraftSPeed"",""%"",M10=""LifeSteal"",""%"",M10=""MaxInventoryWeight"",""+"",M10=""MoveSpeed"",""%"",REGEXMATCH(M10,""ElementAddItemDrop_""),""%"",M10=""Logging"",""+"",M10"&amp;"=""Mining"",""+"",M10=""Maxhp"",""%"",REGEXMATCH(M10,""TemperatureResist_""),""+"",REGEXMATCH(M10,""ElementResist_""),""%"",REGEXMATCH(M10,""TemperatureInvalid_""),""bool"",REGEXMATCH(M10,""BodyPartsWeakDamage""),""%"",REGEXMATCH(M10,""ElementBoost_""),"""&amp;"%"",AND(REGEXMATCH(F10,""GiveA""),REGEXMATCH(M10,""Element"")),""bool"")"),"#N/A")</f>
        <v>#N/A</v>
      </c>
      <c r="O10" s="2">
        <v>0</v>
      </c>
      <c r="P10" s="2"/>
      <c r="Q10" s="2"/>
      <c r="R10" s="2" t="str">
        <f ca="1">IFERROR(__xludf.DUMMYFUNCTION("IFS(Q10=""ShotAttack"",""%"",Q10=""MeleeAttack"",""%"", Q10=""Defense"",""%"",Q10=""CraftSPeed"",""%"",Q10=""LifeSteal"",""%"",Q10=""MaxInventoryWeight"",""+"",Q10=""MoveSpeed"",""%"",REGEXMATCH(Q10,""ElementAddItemDrop_""),""%"",Q10=""Logging"",""+"",Q10"&amp;"=""Mining"",""+"",Q10=""Maxhp"",""%"",REGEXMATCH(Q10,""TemperatureResist_""),""+"",REGEXMATCH(Q10,""ElementResist_""),""%"",REGEXMATCH(Q10,""TemperatureInvalid_""),""bool"",REGEXMATCH(Q10,""BodyPartsWeakDamage""),""%"",REGEXMATCH(Q10,""ElementBoost_""),"""&amp;"%"",AND(REGEXMATCH(J10,""GiveA""),REGEXMATCH(Q10,""Element"")),""bool"")"),"#N/A")</f>
        <v>#N/A</v>
      </c>
      <c r="S10" s="2">
        <v>0</v>
      </c>
      <c r="T10" s="2"/>
      <c r="U10" s="2" t="b">
        <v>0</v>
      </c>
      <c r="V10" s="2" t="b">
        <v>0</v>
      </c>
      <c r="W10" s="2" t="b">
        <v>0</v>
      </c>
      <c r="X10" s="2" t="b">
        <v>0</v>
      </c>
      <c r="Y10" s="2" t="b">
        <v>0</v>
      </c>
      <c r="Z10" s="2" t="b">
        <v>0</v>
      </c>
      <c r="AA10" s="2" t="b">
        <v>0</v>
      </c>
      <c r="AB10" s="2" t="b">
        <v>0</v>
      </c>
      <c r="AC10" s="2" t="b">
        <v>0</v>
      </c>
      <c r="AD10" s="2" t="b">
        <v>0</v>
      </c>
      <c r="AE10" s="2" t="b">
        <v>0</v>
      </c>
      <c r="AF10" s="2" t="b">
        <v>0</v>
      </c>
      <c r="AG10" s="2" t="s">
        <v>141</v>
      </c>
      <c r="AH10" s="2" t="s">
        <v>141</v>
      </c>
    </row>
    <row r="11" spans="1:34" x14ac:dyDescent="0.2">
      <c r="A11" s="1" t="s">
        <v>1828</v>
      </c>
      <c r="B11" s="2" t="s">
        <v>1829</v>
      </c>
      <c r="C11" s="1"/>
      <c r="D11" s="2" t="str">
        <f t="shared" si="0"/>
        <v>MaxHP</v>
      </c>
      <c r="E11" s="2" t="str">
        <f t="shared" si="1"/>
        <v>MaxHP: # on Self</v>
      </c>
      <c r="F11" s="2" t="str">
        <f t="shared" si="2"/>
        <v/>
      </c>
      <c r="G11" s="2">
        <v>2</v>
      </c>
      <c r="H11" s="2" t="s">
        <v>141</v>
      </c>
      <c r="I11" s="2" t="s">
        <v>1817</v>
      </c>
      <c r="J11" s="2" t="str">
        <f ca="1">IFERROR(__xludf.DUMMYFUNCTION("IFS(I11=""ShotAttack"",""%"",I11=""MeleeAttack"",""%"", I11=""Defense"",""%"",I11=""CraftSPeed"",""%"",I11=""LifeSteal"",""%"",I11=""MaxInventoryWeight"",""+"",I11=""MoveSpeed"",""%"",REGEXMATCH(I11,""ElementAddItemDrop_""),""%"",I11=""Logging"",""+"",I11"&amp;"=""Mining"",""+"",I11=""Maxhp"",""%"",REGEXMATCH(I11,""TemperatureResist_""),""+"",REGEXMATCH(I11,""ElementResist_""),""%"",REGEXMATCH(I11,""TemperatureInvalid_""),""bool"",REGEXMATCH(I11,""BodyPartsWeakDamage""),""%"",REGEXMATCH(I11,""ElementBoost_""),"""&amp;"%"",AND(REGEXMATCH(B11,""GiveA""),REGEXMATCH(I11,""Element"")),""bool"")"),"%")</f>
        <v>%</v>
      </c>
      <c r="K11" s="2">
        <v>10</v>
      </c>
      <c r="L11" s="2" t="s">
        <v>1818</v>
      </c>
      <c r="M11" s="2"/>
      <c r="N11" s="2" t="str">
        <f ca="1">IFERROR(__xludf.DUMMYFUNCTION("IFS(M11=""ShotAttack"",""%"",M11=""MeleeAttack"",""%"", M11=""Defense"",""%"",M11=""CraftSPeed"",""%"",M11=""LifeSteal"",""%"",M11=""MaxInventoryWeight"",""+"",M11=""MoveSpeed"",""%"",REGEXMATCH(M11,""ElementAddItemDrop_""),""%"",M11=""Logging"",""+"",M11"&amp;"=""Mining"",""+"",M11=""Maxhp"",""%"",REGEXMATCH(M11,""TemperatureResist_""),""+"",REGEXMATCH(M11,""ElementResist_""),""%"",REGEXMATCH(M11,""TemperatureInvalid_""),""bool"",REGEXMATCH(M11,""BodyPartsWeakDamage""),""%"",REGEXMATCH(M11,""ElementBoost_""),"""&amp;"%"",AND(REGEXMATCH(F11,""GiveA""),REGEXMATCH(M11,""Element"")),""bool"")"),"#N/A")</f>
        <v>#N/A</v>
      </c>
      <c r="O11" s="2">
        <v>0</v>
      </c>
      <c r="P11" s="2"/>
      <c r="Q11" s="2"/>
      <c r="R11" s="2" t="str">
        <f ca="1">IFERROR(__xludf.DUMMYFUNCTION("IFS(Q11=""ShotAttack"",""%"",Q11=""MeleeAttack"",""%"", Q11=""Defense"",""%"",Q11=""CraftSPeed"",""%"",Q11=""LifeSteal"",""%"",Q11=""MaxInventoryWeight"",""+"",Q11=""MoveSpeed"",""%"",REGEXMATCH(Q11,""ElementAddItemDrop_""),""%"",Q11=""Logging"",""+"",Q11"&amp;"=""Mining"",""+"",Q11=""Maxhp"",""%"",REGEXMATCH(Q11,""TemperatureResist_""),""+"",REGEXMATCH(Q11,""ElementResist_""),""%"",REGEXMATCH(Q11,""TemperatureInvalid_""),""bool"",REGEXMATCH(Q11,""BodyPartsWeakDamage""),""%"",REGEXMATCH(Q11,""ElementBoost_""),"""&amp;"%"",AND(REGEXMATCH(J11,""GiveA""),REGEXMATCH(Q11,""Element"")),""bool"")"),"#N/A")</f>
        <v>#N/A</v>
      </c>
      <c r="S11" s="2">
        <v>0</v>
      </c>
      <c r="T11" s="2"/>
      <c r="U11" s="2" t="b">
        <v>0</v>
      </c>
      <c r="V11" s="2" t="b">
        <v>0</v>
      </c>
      <c r="W11" s="2" t="b">
        <v>0</v>
      </c>
      <c r="X11" s="2" t="b">
        <v>0</v>
      </c>
      <c r="Y11" s="2" t="b">
        <v>0</v>
      </c>
      <c r="Z11" s="2" t="b">
        <v>0</v>
      </c>
      <c r="AA11" s="2" t="b">
        <v>0</v>
      </c>
      <c r="AB11" s="2" t="b">
        <v>0</v>
      </c>
      <c r="AC11" s="2" t="b">
        <v>0</v>
      </c>
      <c r="AD11" s="2" t="b">
        <v>0</v>
      </c>
      <c r="AE11" s="2" t="b">
        <v>0</v>
      </c>
      <c r="AF11" s="2" t="b">
        <v>0</v>
      </c>
      <c r="AG11" s="2" t="s">
        <v>141</v>
      </c>
      <c r="AH11" s="2" t="s">
        <v>141</v>
      </c>
    </row>
    <row r="12" spans="1:34" x14ac:dyDescent="0.2">
      <c r="A12" s="1" t="s">
        <v>1830</v>
      </c>
      <c r="B12" s="2" t="s">
        <v>1831</v>
      </c>
      <c r="C12" s="1"/>
      <c r="D12" s="2" t="str">
        <f t="shared" si="0"/>
        <v>MaxHP</v>
      </c>
      <c r="E12" s="2" t="str">
        <f t="shared" si="1"/>
        <v>MaxHP: # on Self</v>
      </c>
      <c r="F12" s="2" t="str">
        <f t="shared" si="2"/>
        <v/>
      </c>
      <c r="G12" s="2">
        <v>3</v>
      </c>
      <c r="H12" s="2" t="s">
        <v>141</v>
      </c>
      <c r="I12" s="2" t="s">
        <v>1817</v>
      </c>
      <c r="J12" s="2" t="str">
        <f ca="1">IFERROR(__xludf.DUMMYFUNCTION("IFS(I12=""ShotAttack"",""%"",I12=""MeleeAttack"",""%"", I12=""Defense"",""%"",I12=""CraftSPeed"",""%"",I12=""LifeSteal"",""%"",I12=""MaxInventoryWeight"",""+"",I12=""MoveSpeed"",""%"",REGEXMATCH(I12,""ElementAddItemDrop_""),""%"",I12=""Logging"",""+"",I12"&amp;"=""Mining"",""+"",I12=""Maxhp"",""%"",REGEXMATCH(I12,""TemperatureResist_""),""+"",REGEXMATCH(I12,""ElementResist_""),""%"",REGEXMATCH(I12,""TemperatureInvalid_""),""bool"",REGEXMATCH(I12,""BodyPartsWeakDamage""),""%"",REGEXMATCH(I12,""ElementBoost_""),"""&amp;"%"",AND(REGEXMATCH(B12,""GiveA""),REGEXMATCH(I12,""Element"")),""bool"")"),"%")</f>
        <v>%</v>
      </c>
      <c r="K12" s="2">
        <v>15</v>
      </c>
      <c r="L12" s="2" t="s">
        <v>1818</v>
      </c>
      <c r="M12" s="2"/>
      <c r="N12" s="2" t="str">
        <f ca="1">IFERROR(__xludf.DUMMYFUNCTION("IFS(M12=""ShotAttack"",""%"",M12=""MeleeAttack"",""%"", M12=""Defense"",""%"",M12=""CraftSPeed"",""%"",M12=""LifeSteal"",""%"",M12=""MaxInventoryWeight"",""+"",M12=""MoveSpeed"",""%"",REGEXMATCH(M12,""ElementAddItemDrop_""),""%"",M12=""Logging"",""+"",M12"&amp;"=""Mining"",""+"",M12=""Maxhp"",""%"",REGEXMATCH(M12,""TemperatureResist_""),""+"",REGEXMATCH(M12,""ElementResist_""),""%"",REGEXMATCH(M12,""TemperatureInvalid_""),""bool"",REGEXMATCH(M12,""BodyPartsWeakDamage""),""%"",REGEXMATCH(M12,""ElementBoost_""),"""&amp;"%"",AND(REGEXMATCH(F12,""GiveA""),REGEXMATCH(M12,""Element"")),""bool"")"),"#N/A")</f>
        <v>#N/A</v>
      </c>
      <c r="O12" s="2">
        <v>0</v>
      </c>
      <c r="P12" s="2"/>
      <c r="Q12" s="2"/>
      <c r="R12" s="2" t="str">
        <f ca="1">IFERROR(__xludf.DUMMYFUNCTION("IFS(Q12=""ShotAttack"",""%"",Q12=""MeleeAttack"",""%"", Q12=""Defense"",""%"",Q12=""CraftSPeed"",""%"",Q12=""LifeSteal"",""%"",Q12=""MaxInventoryWeight"",""+"",Q12=""MoveSpeed"",""%"",REGEXMATCH(Q12,""ElementAddItemDrop_""),""%"",Q12=""Logging"",""+"",Q12"&amp;"=""Mining"",""+"",Q12=""Maxhp"",""%"",REGEXMATCH(Q12,""TemperatureResist_""),""+"",REGEXMATCH(Q12,""ElementResist_""),""%"",REGEXMATCH(Q12,""TemperatureInvalid_""),""bool"",REGEXMATCH(Q12,""BodyPartsWeakDamage""),""%"",REGEXMATCH(Q12,""ElementBoost_""),"""&amp;"%"",AND(REGEXMATCH(J12,""GiveA""),REGEXMATCH(Q12,""Element"")),""bool"")"),"#N/A")</f>
        <v>#N/A</v>
      </c>
      <c r="S12" s="2">
        <v>0</v>
      </c>
      <c r="T12" s="2"/>
      <c r="U12" s="2" t="b">
        <v>0</v>
      </c>
      <c r="V12" s="2" t="b">
        <v>0</v>
      </c>
      <c r="W12" s="2" t="b">
        <v>0</v>
      </c>
      <c r="X12" s="2" t="b">
        <v>0</v>
      </c>
      <c r="Y12" s="2" t="b">
        <v>0</v>
      </c>
      <c r="Z12" s="2" t="b">
        <v>0</v>
      </c>
      <c r="AA12" s="2" t="b">
        <v>0</v>
      </c>
      <c r="AB12" s="2" t="b">
        <v>0</v>
      </c>
      <c r="AC12" s="2" t="b">
        <v>0</v>
      </c>
      <c r="AD12" s="2" t="b">
        <v>0</v>
      </c>
      <c r="AE12" s="2" t="b">
        <v>0</v>
      </c>
      <c r="AF12" s="2" t="b">
        <v>0</v>
      </c>
      <c r="AG12" s="2" t="s">
        <v>141</v>
      </c>
      <c r="AH12" s="2" t="s">
        <v>141</v>
      </c>
    </row>
    <row r="13" spans="1:34" x14ac:dyDescent="0.2">
      <c r="A13" s="1" t="s">
        <v>1832</v>
      </c>
      <c r="B13" s="2" t="s">
        <v>1833</v>
      </c>
      <c r="C13" s="1"/>
      <c r="D13" s="2" t="str">
        <f t="shared" si="0"/>
        <v>ShotAttack</v>
      </c>
      <c r="E13" s="2" t="str">
        <f t="shared" si="1"/>
        <v>ShotAttack: # on Self</v>
      </c>
      <c r="F13" s="2" t="str">
        <f t="shared" si="2"/>
        <v/>
      </c>
      <c r="G13" s="2">
        <v>1</v>
      </c>
      <c r="H13" s="2" t="s">
        <v>141</v>
      </c>
      <c r="I13" s="2" t="s">
        <v>536</v>
      </c>
      <c r="J13" s="2" t="str">
        <f ca="1">IFERROR(__xludf.DUMMYFUNCTION("IFS(I13=""ShotAttack"",""%"",I13=""MeleeAttack"",""%"", I13=""Defense"",""%"",I13=""CraftSPeed"",""%"",I13=""LifeSteal"",""%"",I13=""MaxInventoryWeight"",""+"",I13=""MoveSpeed"",""%"",REGEXMATCH(I13,""ElementAddItemDrop_""),""%"",I13=""Logging"",""+"",I13"&amp;"=""Mining"",""+"",I13=""Maxhp"",""%"",REGEXMATCH(I13,""TemperatureResist_""),""+"",REGEXMATCH(I13,""ElementResist_""),""%"",REGEXMATCH(I13,""TemperatureInvalid_""),""bool"",REGEXMATCH(I13,""BodyPartsWeakDamage""),""%"",REGEXMATCH(I13,""ElementBoost_""),"""&amp;"%"",AND(REGEXMATCH(B13,""GiveA""),REGEXMATCH(I13,""Element"")),""bool"")"),"%")</f>
        <v>%</v>
      </c>
      <c r="K13" s="2">
        <v>5</v>
      </c>
      <c r="L13" s="2" t="s">
        <v>1818</v>
      </c>
      <c r="M13" s="2"/>
      <c r="N13" s="2" t="str">
        <f ca="1">IFERROR(__xludf.DUMMYFUNCTION("IFS(M13=""ShotAttack"",""%"",M13=""MeleeAttack"",""%"", M13=""Defense"",""%"",M13=""CraftSPeed"",""%"",M13=""LifeSteal"",""%"",M13=""MaxInventoryWeight"",""+"",M13=""MoveSpeed"",""%"",REGEXMATCH(M13,""ElementAddItemDrop_""),""%"",M13=""Logging"",""+"",M13"&amp;"=""Mining"",""+"",M13=""Maxhp"",""%"",REGEXMATCH(M13,""TemperatureResist_""),""+"",REGEXMATCH(M13,""ElementResist_""),""%"",REGEXMATCH(M13,""TemperatureInvalid_""),""bool"",REGEXMATCH(M13,""BodyPartsWeakDamage""),""%"",REGEXMATCH(M13,""ElementBoost_""),"""&amp;"%"",AND(REGEXMATCH(F13,""GiveA""),REGEXMATCH(M13,""Element"")),""bool"")"),"#N/A")</f>
        <v>#N/A</v>
      </c>
      <c r="O13" s="2">
        <v>0</v>
      </c>
      <c r="P13" s="2"/>
      <c r="Q13" s="2"/>
      <c r="R13" s="2" t="str">
        <f ca="1">IFERROR(__xludf.DUMMYFUNCTION("IFS(Q13=""ShotAttack"",""%"",Q13=""MeleeAttack"",""%"", Q13=""Defense"",""%"",Q13=""CraftSPeed"",""%"",Q13=""LifeSteal"",""%"",Q13=""MaxInventoryWeight"",""+"",Q13=""MoveSpeed"",""%"",REGEXMATCH(Q13,""ElementAddItemDrop_""),""%"",Q13=""Logging"",""+"",Q13"&amp;"=""Mining"",""+"",Q13=""Maxhp"",""%"",REGEXMATCH(Q13,""TemperatureResist_""),""+"",REGEXMATCH(Q13,""ElementResist_""),""%"",REGEXMATCH(Q13,""TemperatureInvalid_""),""bool"",REGEXMATCH(Q13,""BodyPartsWeakDamage""),""%"",REGEXMATCH(Q13,""ElementBoost_""),"""&amp;"%"",AND(REGEXMATCH(J13,""GiveA""),REGEXMATCH(Q13,""Element"")),""bool"")"),"#N/A")</f>
        <v>#N/A</v>
      </c>
      <c r="S13" s="2">
        <v>0</v>
      </c>
      <c r="T13" s="2"/>
      <c r="U13" s="2" t="b">
        <v>0</v>
      </c>
      <c r="V13" s="2" t="b">
        <v>0</v>
      </c>
      <c r="W13" s="2" t="b">
        <v>0</v>
      </c>
      <c r="X13" s="2" t="b">
        <v>0</v>
      </c>
      <c r="Y13" s="2" t="b">
        <v>0</v>
      </c>
      <c r="Z13" s="2" t="b">
        <v>0</v>
      </c>
      <c r="AA13" s="2" t="b">
        <v>0</v>
      </c>
      <c r="AB13" s="2" t="b">
        <v>0</v>
      </c>
      <c r="AC13" s="2" t="b">
        <v>0</v>
      </c>
      <c r="AD13" s="2" t="b">
        <v>0</v>
      </c>
      <c r="AE13" s="2" t="b">
        <v>0</v>
      </c>
      <c r="AF13" s="2" t="b">
        <v>0</v>
      </c>
      <c r="AG13" s="2" t="s">
        <v>141</v>
      </c>
      <c r="AH13" s="2" t="s">
        <v>141</v>
      </c>
    </row>
    <row r="14" spans="1:34" x14ac:dyDescent="0.2">
      <c r="A14" s="1" t="s">
        <v>1834</v>
      </c>
      <c r="B14" s="2" t="s">
        <v>1835</v>
      </c>
      <c r="C14" s="1"/>
      <c r="D14" s="2" t="str">
        <f t="shared" si="0"/>
        <v>ShotAttack</v>
      </c>
      <c r="E14" s="2" t="str">
        <f t="shared" si="1"/>
        <v>ShotAttack: # on Self</v>
      </c>
      <c r="F14" s="2" t="str">
        <f t="shared" si="2"/>
        <v/>
      </c>
      <c r="G14" s="2">
        <v>2</v>
      </c>
      <c r="H14" s="2" t="s">
        <v>141</v>
      </c>
      <c r="I14" s="2" t="s">
        <v>536</v>
      </c>
      <c r="J14" s="2" t="str">
        <f ca="1">IFERROR(__xludf.DUMMYFUNCTION("IFS(I14=""ShotAttack"",""%"",I14=""MeleeAttack"",""%"", I14=""Defense"",""%"",I14=""CraftSPeed"",""%"",I14=""LifeSteal"",""%"",I14=""MaxInventoryWeight"",""+"",I14=""MoveSpeed"",""%"",REGEXMATCH(I14,""ElementAddItemDrop_""),""%"",I14=""Logging"",""+"",I14"&amp;"=""Mining"",""+"",I14=""Maxhp"",""%"",REGEXMATCH(I14,""TemperatureResist_""),""+"",REGEXMATCH(I14,""ElementResist_""),""%"",REGEXMATCH(I14,""TemperatureInvalid_""),""bool"",REGEXMATCH(I14,""BodyPartsWeakDamage""),""%"",REGEXMATCH(I14,""ElementBoost_""),"""&amp;"%"",AND(REGEXMATCH(B14,""GiveA""),REGEXMATCH(I14,""Element"")),""bool"")"),"%")</f>
        <v>%</v>
      </c>
      <c r="K14" s="2">
        <v>10</v>
      </c>
      <c r="L14" s="2" t="s">
        <v>1818</v>
      </c>
      <c r="M14" s="2"/>
      <c r="N14" s="2" t="str">
        <f ca="1">IFERROR(__xludf.DUMMYFUNCTION("IFS(M14=""ShotAttack"",""%"",M14=""MeleeAttack"",""%"", M14=""Defense"",""%"",M14=""CraftSPeed"",""%"",M14=""LifeSteal"",""%"",M14=""MaxInventoryWeight"",""+"",M14=""MoveSpeed"",""%"",REGEXMATCH(M14,""ElementAddItemDrop_""),""%"",M14=""Logging"",""+"",M14"&amp;"=""Mining"",""+"",M14=""Maxhp"",""%"",REGEXMATCH(M14,""TemperatureResist_""),""+"",REGEXMATCH(M14,""ElementResist_""),""%"",REGEXMATCH(M14,""TemperatureInvalid_""),""bool"",REGEXMATCH(M14,""BodyPartsWeakDamage""),""%"",REGEXMATCH(M14,""ElementBoost_""),"""&amp;"%"",AND(REGEXMATCH(F14,""GiveA""),REGEXMATCH(M14,""Element"")),""bool"")"),"#N/A")</f>
        <v>#N/A</v>
      </c>
      <c r="O14" s="2">
        <v>0</v>
      </c>
      <c r="P14" s="2"/>
      <c r="Q14" s="2"/>
      <c r="R14" s="2" t="str">
        <f ca="1">IFERROR(__xludf.DUMMYFUNCTION("IFS(Q14=""ShotAttack"",""%"",Q14=""MeleeAttack"",""%"", Q14=""Defense"",""%"",Q14=""CraftSPeed"",""%"",Q14=""LifeSteal"",""%"",Q14=""MaxInventoryWeight"",""+"",Q14=""MoveSpeed"",""%"",REGEXMATCH(Q14,""ElementAddItemDrop_""),""%"",Q14=""Logging"",""+"",Q14"&amp;"=""Mining"",""+"",Q14=""Maxhp"",""%"",REGEXMATCH(Q14,""TemperatureResist_""),""+"",REGEXMATCH(Q14,""ElementResist_""),""%"",REGEXMATCH(Q14,""TemperatureInvalid_""),""bool"",REGEXMATCH(Q14,""BodyPartsWeakDamage""),""%"",REGEXMATCH(Q14,""ElementBoost_""),"""&amp;"%"",AND(REGEXMATCH(J14,""GiveA""),REGEXMATCH(Q14,""Element"")),""bool"")"),"#N/A")</f>
        <v>#N/A</v>
      </c>
      <c r="S14" s="2">
        <v>0</v>
      </c>
      <c r="T14" s="2"/>
      <c r="U14" s="2" t="b">
        <v>0</v>
      </c>
      <c r="V14" s="2" t="b">
        <v>0</v>
      </c>
      <c r="W14" s="2" t="b">
        <v>0</v>
      </c>
      <c r="X14" s="2" t="b">
        <v>0</v>
      </c>
      <c r="Y14" s="2" t="b">
        <v>0</v>
      </c>
      <c r="Z14" s="2" t="b">
        <v>0</v>
      </c>
      <c r="AA14" s="2" t="b">
        <v>0</v>
      </c>
      <c r="AB14" s="2" t="b">
        <v>0</v>
      </c>
      <c r="AC14" s="2" t="b">
        <v>0</v>
      </c>
      <c r="AD14" s="2" t="b">
        <v>0</v>
      </c>
      <c r="AE14" s="2" t="b">
        <v>0</v>
      </c>
      <c r="AF14" s="2" t="b">
        <v>0</v>
      </c>
      <c r="AG14" s="2" t="s">
        <v>141</v>
      </c>
      <c r="AH14" s="2" t="s">
        <v>141</v>
      </c>
    </row>
    <row r="15" spans="1:34" x14ac:dyDescent="0.2">
      <c r="A15" s="1" t="s">
        <v>1836</v>
      </c>
      <c r="B15" s="2" t="s">
        <v>1837</v>
      </c>
      <c r="C15" s="1"/>
      <c r="D15" s="2" t="str">
        <f t="shared" si="0"/>
        <v>ShotAttack</v>
      </c>
      <c r="E15" s="2" t="str">
        <f t="shared" si="1"/>
        <v>ShotAttack: # on Self</v>
      </c>
      <c r="F15" s="2" t="str">
        <f t="shared" si="2"/>
        <v/>
      </c>
      <c r="G15" s="2">
        <v>3</v>
      </c>
      <c r="H15" s="2" t="s">
        <v>141</v>
      </c>
      <c r="I15" s="2" t="s">
        <v>536</v>
      </c>
      <c r="J15" s="2" t="str">
        <f ca="1">IFERROR(__xludf.DUMMYFUNCTION("IFS(I15=""ShotAttack"",""%"",I15=""MeleeAttack"",""%"", I15=""Defense"",""%"",I15=""CraftSPeed"",""%"",I15=""LifeSteal"",""%"",I15=""MaxInventoryWeight"",""+"",I15=""MoveSpeed"",""%"",REGEXMATCH(I15,""ElementAddItemDrop_""),""%"",I15=""Logging"",""+"",I15"&amp;"=""Mining"",""+"",I15=""Maxhp"",""%"",REGEXMATCH(I15,""TemperatureResist_""),""+"",REGEXMATCH(I15,""ElementResist_""),""%"",REGEXMATCH(I15,""TemperatureInvalid_""),""bool"",REGEXMATCH(I15,""BodyPartsWeakDamage""),""%"",REGEXMATCH(I15,""ElementBoost_""),"""&amp;"%"",AND(REGEXMATCH(B15,""GiveA""),REGEXMATCH(I15,""Element"")),""bool"")"),"%")</f>
        <v>%</v>
      </c>
      <c r="K15" s="2">
        <v>15</v>
      </c>
      <c r="L15" s="2" t="s">
        <v>1818</v>
      </c>
      <c r="M15" s="2"/>
      <c r="N15" s="2" t="str">
        <f ca="1">IFERROR(__xludf.DUMMYFUNCTION("IFS(M15=""ShotAttack"",""%"",M15=""MeleeAttack"",""%"", M15=""Defense"",""%"",M15=""CraftSPeed"",""%"",M15=""LifeSteal"",""%"",M15=""MaxInventoryWeight"",""+"",M15=""MoveSpeed"",""%"",REGEXMATCH(M15,""ElementAddItemDrop_""),""%"",M15=""Logging"",""+"",M15"&amp;"=""Mining"",""+"",M15=""Maxhp"",""%"",REGEXMATCH(M15,""TemperatureResist_""),""+"",REGEXMATCH(M15,""ElementResist_""),""%"",REGEXMATCH(M15,""TemperatureInvalid_""),""bool"",REGEXMATCH(M15,""BodyPartsWeakDamage""),""%"",REGEXMATCH(M15,""ElementBoost_""),"""&amp;"%"",AND(REGEXMATCH(F15,""GiveA""),REGEXMATCH(M15,""Element"")),""bool"")"),"#N/A")</f>
        <v>#N/A</v>
      </c>
      <c r="O15" s="2">
        <v>0</v>
      </c>
      <c r="P15" s="2"/>
      <c r="Q15" s="2"/>
      <c r="R15" s="2" t="str">
        <f ca="1">IFERROR(__xludf.DUMMYFUNCTION("IFS(Q15=""ShotAttack"",""%"",Q15=""MeleeAttack"",""%"", Q15=""Defense"",""%"",Q15=""CraftSPeed"",""%"",Q15=""LifeSteal"",""%"",Q15=""MaxInventoryWeight"",""+"",Q15=""MoveSpeed"",""%"",REGEXMATCH(Q15,""ElementAddItemDrop_""),""%"",Q15=""Logging"",""+"",Q15"&amp;"=""Mining"",""+"",Q15=""Maxhp"",""%"",REGEXMATCH(Q15,""TemperatureResist_""),""+"",REGEXMATCH(Q15,""ElementResist_""),""%"",REGEXMATCH(Q15,""TemperatureInvalid_""),""bool"",REGEXMATCH(Q15,""BodyPartsWeakDamage""),""%"",REGEXMATCH(Q15,""ElementBoost_""),"""&amp;"%"",AND(REGEXMATCH(J15,""GiveA""),REGEXMATCH(Q15,""Element"")),""bool"")"),"#N/A")</f>
        <v>#N/A</v>
      </c>
      <c r="S15" s="2">
        <v>0</v>
      </c>
      <c r="T15" s="2"/>
      <c r="U15" s="2" t="b">
        <v>0</v>
      </c>
      <c r="V15" s="2" t="b">
        <v>0</v>
      </c>
      <c r="W15" s="2" t="b">
        <v>0</v>
      </c>
      <c r="X15" s="2" t="b">
        <v>0</v>
      </c>
      <c r="Y15" s="2" t="b">
        <v>0</v>
      </c>
      <c r="Z15" s="2" t="b">
        <v>0</v>
      </c>
      <c r="AA15" s="2" t="b">
        <v>0</v>
      </c>
      <c r="AB15" s="2" t="b">
        <v>0</v>
      </c>
      <c r="AC15" s="2" t="b">
        <v>0</v>
      </c>
      <c r="AD15" s="2" t="b">
        <v>0</v>
      </c>
      <c r="AE15" s="2" t="b">
        <v>0</v>
      </c>
      <c r="AF15" s="2" t="b">
        <v>0</v>
      </c>
      <c r="AG15" s="2" t="s">
        <v>141</v>
      </c>
      <c r="AH15" s="2" t="s">
        <v>141</v>
      </c>
    </row>
    <row r="16" spans="1:34" x14ac:dyDescent="0.2">
      <c r="A16" s="9" t="e">
        <v>#N/A</v>
      </c>
      <c r="B16" s="2" t="s">
        <v>704</v>
      </c>
      <c r="C16" s="1"/>
      <c r="D16" s="2" t="str">
        <f t="shared" si="0"/>
        <v>ShotAttack</v>
      </c>
      <c r="E16" s="2" t="str">
        <f t="shared" si="1"/>
        <v>ShotAttack: # on Self</v>
      </c>
      <c r="F16" s="2" t="str">
        <f t="shared" si="2"/>
        <v/>
      </c>
      <c r="G16" s="2">
        <v>1</v>
      </c>
      <c r="H16" s="2" t="s">
        <v>141</v>
      </c>
      <c r="I16" s="2" t="s">
        <v>536</v>
      </c>
      <c r="J16" s="2" t="str">
        <f ca="1">IFERROR(__xludf.DUMMYFUNCTION("IFS(I16=""ShotAttack"",""%"",I16=""MeleeAttack"",""%"", I16=""Defense"",""%"",I16=""CraftSPeed"",""%"",I16=""LifeSteal"",""%"",I16=""MaxInventoryWeight"",""+"",I16=""MoveSpeed"",""%"",REGEXMATCH(I16,""ElementAddItemDrop_""),""%"",I16=""Logging"",""+"",I16"&amp;"=""Mining"",""+"",I16=""Maxhp"",""%"",REGEXMATCH(I16,""TemperatureResist_""),""+"",REGEXMATCH(I16,""ElementResist_""),""%"",REGEXMATCH(I16,""TemperatureInvalid_""),""bool"",REGEXMATCH(I16,""BodyPartsWeakDamage""),""%"",REGEXMATCH(I16,""ElementBoost_""),"""&amp;"%"",AND(REGEXMATCH(B16,""GiveA""),REGEXMATCH(I16,""Element"")),""bool"")"),"%")</f>
        <v>%</v>
      </c>
      <c r="K16" s="2">
        <v>50</v>
      </c>
      <c r="L16" s="2" t="s">
        <v>1818</v>
      </c>
      <c r="M16" s="2"/>
      <c r="N16" s="2" t="str">
        <f ca="1">IFERROR(__xludf.DUMMYFUNCTION("IFS(M16=""ShotAttack"",""%"",M16=""MeleeAttack"",""%"", M16=""Defense"",""%"",M16=""CraftSPeed"",""%"",M16=""LifeSteal"",""%"",M16=""MaxInventoryWeight"",""+"",M16=""MoveSpeed"",""%"",REGEXMATCH(M16,""ElementAddItemDrop_""),""%"",M16=""Logging"",""+"",M16"&amp;"=""Mining"",""+"",M16=""Maxhp"",""%"",REGEXMATCH(M16,""TemperatureResist_""),""+"",REGEXMATCH(M16,""ElementResist_""),""%"",REGEXMATCH(M16,""TemperatureInvalid_""),""bool"",REGEXMATCH(M16,""BodyPartsWeakDamage""),""%"",REGEXMATCH(M16,""ElementBoost_""),"""&amp;"%"",AND(REGEXMATCH(F16,""GiveA""),REGEXMATCH(M16,""Element"")),""bool"")"),"#N/A")</f>
        <v>#N/A</v>
      </c>
      <c r="O16" s="2">
        <v>0</v>
      </c>
      <c r="P16" s="2"/>
      <c r="Q16" s="2"/>
      <c r="R16" s="2" t="str">
        <f ca="1">IFERROR(__xludf.DUMMYFUNCTION("IFS(Q16=""ShotAttack"",""%"",Q16=""MeleeAttack"",""%"", Q16=""Defense"",""%"",Q16=""CraftSPeed"",""%"",Q16=""LifeSteal"",""%"",Q16=""MaxInventoryWeight"",""+"",Q16=""MoveSpeed"",""%"",REGEXMATCH(Q16,""ElementAddItemDrop_""),""%"",Q16=""Logging"",""+"",Q16"&amp;"=""Mining"",""+"",Q16=""Maxhp"",""%"",REGEXMATCH(Q16,""TemperatureResist_""),""+"",REGEXMATCH(Q16,""ElementResist_""),""%"",REGEXMATCH(Q16,""TemperatureInvalid_""),""bool"",REGEXMATCH(Q16,""BodyPartsWeakDamage""),""%"",REGEXMATCH(Q16,""ElementBoost_""),"""&amp;"%"",AND(REGEXMATCH(J16,""GiveA""),REGEXMATCH(Q16,""Element"")),""bool"")"),"#N/A")</f>
        <v>#N/A</v>
      </c>
      <c r="S16" s="2">
        <v>0</v>
      </c>
      <c r="T16" s="2"/>
      <c r="U16" s="2" t="b">
        <v>0</v>
      </c>
      <c r="V16" s="2" t="b">
        <v>0</v>
      </c>
      <c r="W16" s="2" t="b">
        <v>0</v>
      </c>
      <c r="X16" s="2" t="b">
        <v>0</v>
      </c>
      <c r="Y16" s="2" t="b">
        <v>0</v>
      </c>
      <c r="Z16" s="2" t="b">
        <v>0</v>
      </c>
      <c r="AA16" s="2" t="b">
        <v>0</v>
      </c>
      <c r="AB16" s="2" t="b">
        <v>0</v>
      </c>
      <c r="AC16" s="2" t="b">
        <v>0</v>
      </c>
      <c r="AD16" s="2" t="b">
        <v>0</v>
      </c>
      <c r="AE16" s="2" t="b">
        <v>0</v>
      </c>
      <c r="AF16" s="2" t="b">
        <v>0</v>
      </c>
      <c r="AG16" s="2" t="s">
        <v>141</v>
      </c>
      <c r="AH16" s="2" t="s">
        <v>141</v>
      </c>
    </row>
    <row r="17" spans="1:34" x14ac:dyDescent="0.2">
      <c r="A17" s="9" t="e">
        <v>#N/A</v>
      </c>
      <c r="B17" s="2" t="s">
        <v>705</v>
      </c>
      <c r="C17" s="1"/>
      <c r="D17" s="2" t="str">
        <f t="shared" si="0"/>
        <v>ShotAttack</v>
      </c>
      <c r="E17" s="2" t="str">
        <f t="shared" si="1"/>
        <v>ShotAttack: # on Self</v>
      </c>
      <c r="F17" s="2" t="str">
        <f t="shared" si="2"/>
        <v/>
      </c>
      <c r="G17" s="2">
        <v>1</v>
      </c>
      <c r="H17" s="2" t="s">
        <v>141</v>
      </c>
      <c r="I17" s="2" t="s">
        <v>536</v>
      </c>
      <c r="J17" s="2" t="str">
        <f ca="1">IFERROR(__xludf.DUMMYFUNCTION("IFS(I17=""ShotAttack"",""%"",I17=""MeleeAttack"",""%"", I17=""Defense"",""%"",I17=""CraftSPeed"",""%"",I17=""LifeSteal"",""%"",I17=""MaxInventoryWeight"",""+"",I17=""MoveSpeed"",""%"",REGEXMATCH(I17,""ElementAddItemDrop_""),""%"",I17=""Logging"",""+"",I17"&amp;"=""Mining"",""+"",I17=""Maxhp"",""%"",REGEXMATCH(I17,""TemperatureResist_""),""+"",REGEXMATCH(I17,""ElementResist_""),""%"",REGEXMATCH(I17,""TemperatureInvalid_""),""bool"",REGEXMATCH(I17,""BodyPartsWeakDamage""),""%"",REGEXMATCH(I17,""ElementBoost_""),"""&amp;"%"",AND(REGEXMATCH(B17,""GiveA""),REGEXMATCH(I17,""Element"")),""bool"")"),"%")</f>
        <v>%</v>
      </c>
      <c r="K17" s="2">
        <v>75</v>
      </c>
      <c r="L17" s="2" t="s">
        <v>1818</v>
      </c>
      <c r="M17" s="2"/>
      <c r="N17" s="2" t="str">
        <f ca="1">IFERROR(__xludf.DUMMYFUNCTION("IFS(M17=""ShotAttack"",""%"",M17=""MeleeAttack"",""%"", M17=""Defense"",""%"",M17=""CraftSPeed"",""%"",M17=""LifeSteal"",""%"",M17=""MaxInventoryWeight"",""+"",M17=""MoveSpeed"",""%"",REGEXMATCH(M17,""ElementAddItemDrop_""),""%"",M17=""Logging"",""+"",M17"&amp;"=""Mining"",""+"",M17=""Maxhp"",""%"",REGEXMATCH(M17,""TemperatureResist_""),""+"",REGEXMATCH(M17,""ElementResist_""),""%"",REGEXMATCH(M17,""TemperatureInvalid_""),""bool"",REGEXMATCH(M17,""BodyPartsWeakDamage""),""%"",REGEXMATCH(M17,""ElementBoost_""),"""&amp;"%"",AND(REGEXMATCH(F17,""GiveA""),REGEXMATCH(M17,""Element"")),""bool"")"),"#N/A")</f>
        <v>#N/A</v>
      </c>
      <c r="O17" s="2">
        <v>0</v>
      </c>
      <c r="P17" s="2"/>
      <c r="Q17" s="2"/>
      <c r="R17" s="2" t="str">
        <f ca="1">IFERROR(__xludf.DUMMYFUNCTION("IFS(Q17=""ShotAttack"",""%"",Q17=""MeleeAttack"",""%"", Q17=""Defense"",""%"",Q17=""CraftSPeed"",""%"",Q17=""LifeSteal"",""%"",Q17=""MaxInventoryWeight"",""+"",Q17=""MoveSpeed"",""%"",REGEXMATCH(Q17,""ElementAddItemDrop_""),""%"",Q17=""Logging"",""+"",Q17"&amp;"=""Mining"",""+"",Q17=""Maxhp"",""%"",REGEXMATCH(Q17,""TemperatureResist_""),""+"",REGEXMATCH(Q17,""ElementResist_""),""%"",REGEXMATCH(Q17,""TemperatureInvalid_""),""bool"",REGEXMATCH(Q17,""BodyPartsWeakDamage""),""%"",REGEXMATCH(Q17,""ElementBoost_""),"""&amp;"%"",AND(REGEXMATCH(J17,""GiveA""),REGEXMATCH(Q17,""Element"")),""bool"")"),"#N/A")</f>
        <v>#N/A</v>
      </c>
      <c r="S17" s="2">
        <v>0</v>
      </c>
      <c r="T17" s="2"/>
      <c r="U17" s="2" t="b">
        <v>0</v>
      </c>
      <c r="V17" s="2" t="b">
        <v>0</v>
      </c>
      <c r="W17" s="2" t="b">
        <v>0</v>
      </c>
      <c r="X17" s="2" t="b">
        <v>0</v>
      </c>
      <c r="Y17" s="2" t="b">
        <v>0</v>
      </c>
      <c r="Z17" s="2" t="b">
        <v>0</v>
      </c>
      <c r="AA17" s="2" t="b">
        <v>0</v>
      </c>
      <c r="AB17" s="2" t="b">
        <v>0</v>
      </c>
      <c r="AC17" s="2" t="b">
        <v>0</v>
      </c>
      <c r="AD17" s="2" t="b">
        <v>0</v>
      </c>
      <c r="AE17" s="2" t="b">
        <v>0</v>
      </c>
      <c r="AF17" s="2" t="b">
        <v>0</v>
      </c>
      <c r="AG17" s="2" t="s">
        <v>141</v>
      </c>
      <c r="AH17" s="2" t="s">
        <v>141</v>
      </c>
    </row>
    <row r="18" spans="1:34" x14ac:dyDescent="0.2">
      <c r="A18" s="9" t="e">
        <v>#N/A</v>
      </c>
      <c r="B18" s="2" t="s">
        <v>706</v>
      </c>
      <c r="C18" s="1"/>
      <c r="D18" s="2" t="str">
        <f t="shared" si="0"/>
        <v>ShotAttack</v>
      </c>
      <c r="E18" s="2" t="str">
        <f t="shared" si="1"/>
        <v>ShotAttack: # on Self</v>
      </c>
      <c r="F18" s="2" t="str">
        <f t="shared" si="2"/>
        <v/>
      </c>
      <c r="G18" s="2">
        <v>2</v>
      </c>
      <c r="H18" s="2" t="s">
        <v>141</v>
      </c>
      <c r="I18" s="2" t="s">
        <v>536</v>
      </c>
      <c r="J18" s="2" t="str">
        <f ca="1">IFERROR(__xludf.DUMMYFUNCTION("IFS(I18=""ShotAttack"",""%"",I18=""MeleeAttack"",""%"", I18=""Defense"",""%"",I18=""CraftSPeed"",""%"",I18=""LifeSteal"",""%"",I18=""MaxInventoryWeight"",""+"",I18=""MoveSpeed"",""%"",REGEXMATCH(I18,""ElementAddItemDrop_""),""%"",I18=""Logging"",""+"",I18"&amp;"=""Mining"",""+"",I18=""Maxhp"",""%"",REGEXMATCH(I18,""TemperatureResist_""),""+"",REGEXMATCH(I18,""ElementResist_""),""%"",REGEXMATCH(I18,""TemperatureInvalid_""),""bool"",REGEXMATCH(I18,""BodyPartsWeakDamage""),""%"",REGEXMATCH(I18,""ElementBoost_""),"""&amp;"%"",AND(REGEXMATCH(B18,""GiveA""),REGEXMATCH(I18,""Element"")),""bool"")"),"%")</f>
        <v>%</v>
      </c>
      <c r="K18" s="2">
        <v>110</v>
      </c>
      <c r="L18" s="2" t="s">
        <v>1818</v>
      </c>
      <c r="M18" s="2"/>
      <c r="N18" s="2" t="str">
        <f ca="1">IFERROR(__xludf.DUMMYFUNCTION("IFS(M18=""ShotAttack"",""%"",M18=""MeleeAttack"",""%"", M18=""Defense"",""%"",M18=""CraftSPeed"",""%"",M18=""LifeSteal"",""%"",M18=""MaxInventoryWeight"",""+"",M18=""MoveSpeed"",""%"",REGEXMATCH(M18,""ElementAddItemDrop_""),""%"",M18=""Logging"",""+"",M18"&amp;"=""Mining"",""+"",M18=""Maxhp"",""%"",REGEXMATCH(M18,""TemperatureResist_""),""+"",REGEXMATCH(M18,""ElementResist_""),""%"",REGEXMATCH(M18,""TemperatureInvalid_""),""bool"",REGEXMATCH(M18,""BodyPartsWeakDamage""),""%"",REGEXMATCH(M18,""ElementBoost_""),"""&amp;"%"",AND(REGEXMATCH(F18,""GiveA""),REGEXMATCH(M18,""Element"")),""bool"")"),"#N/A")</f>
        <v>#N/A</v>
      </c>
      <c r="O18" s="2">
        <v>0</v>
      </c>
      <c r="P18" s="2"/>
      <c r="Q18" s="2"/>
      <c r="R18" s="2" t="str">
        <f ca="1">IFERROR(__xludf.DUMMYFUNCTION("IFS(Q18=""ShotAttack"",""%"",Q18=""MeleeAttack"",""%"", Q18=""Defense"",""%"",Q18=""CraftSPeed"",""%"",Q18=""LifeSteal"",""%"",Q18=""MaxInventoryWeight"",""+"",Q18=""MoveSpeed"",""%"",REGEXMATCH(Q18,""ElementAddItemDrop_""),""%"",Q18=""Logging"",""+"",Q18"&amp;"=""Mining"",""+"",Q18=""Maxhp"",""%"",REGEXMATCH(Q18,""TemperatureResist_""),""+"",REGEXMATCH(Q18,""ElementResist_""),""%"",REGEXMATCH(Q18,""TemperatureInvalid_""),""bool"",REGEXMATCH(Q18,""BodyPartsWeakDamage""),""%"",REGEXMATCH(Q18,""ElementBoost_""),"""&amp;"%"",AND(REGEXMATCH(J18,""GiveA""),REGEXMATCH(Q18,""Element"")),""bool"")"),"#N/A")</f>
        <v>#N/A</v>
      </c>
      <c r="S18" s="2">
        <v>0</v>
      </c>
      <c r="T18" s="2"/>
      <c r="U18" s="2" t="b">
        <v>0</v>
      </c>
      <c r="V18" s="2" t="b">
        <v>0</v>
      </c>
      <c r="W18" s="2" t="b">
        <v>0</v>
      </c>
      <c r="X18" s="2" t="b">
        <v>0</v>
      </c>
      <c r="Y18" s="2" t="b">
        <v>0</v>
      </c>
      <c r="Z18" s="2" t="b">
        <v>0</v>
      </c>
      <c r="AA18" s="2" t="b">
        <v>0</v>
      </c>
      <c r="AB18" s="2" t="b">
        <v>0</v>
      </c>
      <c r="AC18" s="2" t="b">
        <v>0</v>
      </c>
      <c r="AD18" s="2" t="b">
        <v>0</v>
      </c>
      <c r="AE18" s="2" t="b">
        <v>0</v>
      </c>
      <c r="AF18" s="2" t="b">
        <v>0</v>
      </c>
      <c r="AG18" s="2" t="s">
        <v>141</v>
      </c>
      <c r="AH18" s="2" t="s">
        <v>141</v>
      </c>
    </row>
    <row r="19" spans="1:34" x14ac:dyDescent="0.2">
      <c r="A19" s="9" t="e">
        <v>#N/A</v>
      </c>
      <c r="B19" s="2" t="s">
        <v>707</v>
      </c>
      <c r="C19" s="1"/>
      <c r="D19" s="2" t="str">
        <f t="shared" si="0"/>
        <v>ShotAttack</v>
      </c>
      <c r="E19" s="2" t="str">
        <f t="shared" si="1"/>
        <v>ShotAttack: # on Self</v>
      </c>
      <c r="F19" s="2" t="str">
        <f t="shared" si="2"/>
        <v/>
      </c>
      <c r="G19" s="2">
        <v>2</v>
      </c>
      <c r="H19" s="2" t="s">
        <v>141</v>
      </c>
      <c r="I19" s="2" t="s">
        <v>536</v>
      </c>
      <c r="J19" s="2" t="str">
        <f ca="1">IFERROR(__xludf.DUMMYFUNCTION("IFS(I19=""ShotAttack"",""%"",I19=""MeleeAttack"",""%"", I19=""Defense"",""%"",I19=""CraftSPeed"",""%"",I19=""LifeSteal"",""%"",I19=""MaxInventoryWeight"",""+"",I19=""MoveSpeed"",""%"",REGEXMATCH(I19,""ElementAddItemDrop_""),""%"",I19=""Logging"",""+"",I19"&amp;"=""Mining"",""+"",I19=""Maxhp"",""%"",REGEXMATCH(I19,""TemperatureResist_""),""+"",REGEXMATCH(I19,""ElementResist_""),""%"",REGEXMATCH(I19,""TemperatureInvalid_""),""bool"",REGEXMATCH(I19,""BodyPartsWeakDamage""),""%"",REGEXMATCH(I19,""ElementBoost_""),"""&amp;"%"",AND(REGEXMATCH(B19,""GiveA""),REGEXMATCH(I19,""Element"")),""bool"")"),"%")</f>
        <v>%</v>
      </c>
      <c r="K19" s="2">
        <v>150</v>
      </c>
      <c r="L19" s="2" t="s">
        <v>1818</v>
      </c>
      <c r="M19" s="2"/>
      <c r="N19" s="2" t="str">
        <f ca="1">IFERROR(__xludf.DUMMYFUNCTION("IFS(M19=""ShotAttack"",""%"",M19=""MeleeAttack"",""%"", M19=""Defense"",""%"",M19=""CraftSPeed"",""%"",M19=""LifeSteal"",""%"",M19=""MaxInventoryWeight"",""+"",M19=""MoveSpeed"",""%"",REGEXMATCH(M19,""ElementAddItemDrop_""),""%"",M19=""Logging"",""+"",M19"&amp;"=""Mining"",""+"",M19=""Maxhp"",""%"",REGEXMATCH(M19,""TemperatureResist_""),""+"",REGEXMATCH(M19,""ElementResist_""),""%"",REGEXMATCH(M19,""TemperatureInvalid_""),""bool"",REGEXMATCH(M19,""BodyPartsWeakDamage""),""%"",REGEXMATCH(M19,""ElementBoost_""),"""&amp;"%"",AND(REGEXMATCH(F19,""GiveA""),REGEXMATCH(M19,""Element"")),""bool"")"),"#N/A")</f>
        <v>#N/A</v>
      </c>
      <c r="O19" s="2">
        <v>0</v>
      </c>
      <c r="P19" s="2"/>
      <c r="Q19" s="2"/>
      <c r="R19" s="2" t="str">
        <f ca="1">IFERROR(__xludf.DUMMYFUNCTION("IFS(Q19=""ShotAttack"",""%"",Q19=""MeleeAttack"",""%"", Q19=""Defense"",""%"",Q19=""CraftSPeed"",""%"",Q19=""LifeSteal"",""%"",Q19=""MaxInventoryWeight"",""+"",Q19=""MoveSpeed"",""%"",REGEXMATCH(Q19,""ElementAddItemDrop_""),""%"",Q19=""Logging"",""+"",Q19"&amp;"=""Mining"",""+"",Q19=""Maxhp"",""%"",REGEXMATCH(Q19,""TemperatureResist_""),""+"",REGEXMATCH(Q19,""ElementResist_""),""%"",REGEXMATCH(Q19,""TemperatureInvalid_""),""bool"",REGEXMATCH(Q19,""BodyPartsWeakDamage""),""%"",REGEXMATCH(Q19,""ElementBoost_""),"""&amp;"%"",AND(REGEXMATCH(J19,""GiveA""),REGEXMATCH(Q19,""Element"")),""bool"")"),"#N/A")</f>
        <v>#N/A</v>
      </c>
      <c r="S19" s="2">
        <v>0</v>
      </c>
      <c r="T19" s="2"/>
      <c r="U19" s="2" t="b">
        <v>0</v>
      </c>
      <c r="V19" s="2" t="b">
        <v>0</v>
      </c>
      <c r="W19" s="2" t="b">
        <v>0</v>
      </c>
      <c r="X19" s="2" t="b">
        <v>0</v>
      </c>
      <c r="Y19" s="2" t="b">
        <v>0</v>
      </c>
      <c r="Z19" s="2" t="b">
        <v>0</v>
      </c>
      <c r="AA19" s="2" t="b">
        <v>0</v>
      </c>
      <c r="AB19" s="2" t="b">
        <v>0</v>
      </c>
      <c r="AC19" s="2" t="b">
        <v>0</v>
      </c>
      <c r="AD19" s="2" t="b">
        <v>0</v>
      </c>
      <c r="AE19" s="2" t="b">
        <v>0</v>
      </c>
      <c r="AF19" s="2" t="b">
        <v>0</v>
      </c>
      <c r="AG19" s="2" t="s">
        <v>141</v>
      </c>
      <c r="AH19" s="2" t="s">
        <v>141</v>
      </c>
    </row>
    <row r="20" spans="1:34" x14ac:dyDescent="0.2">
      <c r="A20" s="9" t="e">
        <v>#N/A</v>
      </c>
      <c r="B20" s="2" t="s">
        <v>708</v>
      </c>
      <c r="C20" s="1"/>
      <c r="D20" s="2" t="str">
        <f t="shared" si="0"/>
        <v>ShotAttack</v>
      </c>
      <c r="E20" s="2" t="str">
        <f t="shared" si="1"/>
        <v>ShotAttack: # on Self</v>
      </c>
      <c r="F20" s="2" t="str">
        <f t="shared" si="2"/>
        <v/>
      </c>
      <c r="G20" s="2">
        <v>3</v>
      </c>
      <c r="H20" s="2" t="s">
        <v>141</v>
      </c>
      <c r="I20" s="2" t="s">
        <v>536</v>
      </c>
      <c r="J20" s="2" t="str">
        <f ca="1">IFERROR(__xludf.DUMMYFUNCTION("IFS(I20=""ShotAttack"",""%"",I20=""MeleeAttack"",""%"", I20=""Defense"",""%"",I20=""CraftSPeed"",""%"",I20=""LifeSteal"",""%"",I20=""MaxInventoryWeight"",""+"",I20=""MoveSpeed"",""%"",REGEXMATCH(I20,""ElementAddItemDrop_""),""%"",I20=""Logging"",""+"",I20"&amp;"=""Mining"",""+"",I20=""Maxhp"",""%"",REGEXMATCH(I20,""TemperatureResist_""),""+"",REGEXMATCH(I20,""ElementResist_""),""%"",REGEXMATCH(I20,""TemperatureInvalid_""),""bool"",REGEXMATCH(I20,""BodyPartsWeakDamage""),""%"",REGEXMATCH(I20,""ElementBoost_""),"""&amp;"%"",AND(REGEXMATCH(B20,""GiveA""),REGEXMATCH(I20,""Element"")),""bool"")"),"%")</f>
        <v>%</v>
      </c>
      <c r="K20" s="2">
        <v>200</v>
      </c>
      <c r="L20" s="2" t="s">
        <v>1818</v>
      </c>
      <c r="M20" s="2"/>
      <c r="N20" s="2" t="str">
        <f ca="1">IFERROR(__xludf.DUMMYFUNCTION("IFS(M20=""ShotAttack"",""%"",M20=""MeleeAttack"",""%"", M20=""Defense"",""%"",M20=""CraftSPeed"",""%"",M20=""LifeSteal"",""%"",M20=""MaxInventoryWeight"",""+"",M20=""MoveSpeed"",""%"",REGEXMATCH(M20,""ElementAddItemDrop_""),""%"",M20=""Logging"",""+"",M20"&amp;"=""Mining"",""+"",M20=""Maxhp"",""%"",REGEXMATCH(M20,""TemperatureResist_""),""+"",REGEXMATCH(M20,""ElementResist_""),""%"",REGEXMATCH(M20,""TemperatureInvalid_""),""bool"",REGEXMATCH(M20,""BodyPartsWeakDamage""),""%"",REGEXMATCH(M20,""ElementBoost_""),"""&amp;"%"",AND(REGEXMATCH(F20,""GiveA""),REGEXMATCH(M20,""Element"")),""bool"")"),"#N/A")</f>
        <v>#N/A</v>
      </c>
      <c r="O20" s="2">
        <v>0</v>
      </c>
      <c r="P20" s="2"/>
      <c r="Q20" s="2"/>
      <c r="R20" s="2" t="str">
        <f ca="1">IFERROR(__xludf.DUMMYFUNCTION("IFS(Q20=""ShotAttack"",""%"",Q20=""MeleeAttack"",""%"", Q20=""Defense"",""%"",Q20=""CraftSPeed"",""%"",Q20=""LifeSteal"",""%"",Q20=""MaxInventoryWeight"",""+"",Q20=""MoveSpeed"",""%"",REGEXMATCH(Q20,""ElementAddItemDrop_""),""%"",Q20=""Logging"",""+"",Q20"&amp;"=""Mining"",""+"",Q20=""Maxhp"",""%"",REGEXMATCH(Q20,""TemperatureResist_""),""+"",REGEXMATCH(Q20,""ElementResist_""),""%"",REGEXMATCH(Q20,""TemperatureInvalid_""),""bool"",REGEXMATCH(Q20,""BodyPartsWeakDamage""),""%"",REGEXMATCH(Q20,""ElementBoost_""),"""&amp;"%"",AND(REGEXMATCH(J20,""GiveA""),REGEXMATCH(Q20,""Element"")),""bool"")"),"#N/A")</f>
        <v>#N/A</v>
      </c>
      <c r="S20" s="2">
        <v>0</v>
      </c>
      <c r="T20" s="2"/>
      <c r="U20" s="2" t="b">
        <v>0</v>
      </c>
      <c r="V20" s="2" t="b">
        <v>0</v>
      </c>
      <c r="W20" s="2" t="b">
        <v>0</v>
      </c>
      <c r="X20" s="2" t="b">
        <v>0</v>
      </c>
      <c r="Y20" s="2" t="b">
        <v>0</v>
      </c>
      <c r="Z20" s="2" t="b">
        <v>0</v>
      </c>
      <c r="AA20" s="2" t="b">
        <v>0</v>
      </c>
      <c r="AB20" s="2" t="b">
        <v>0</v>
      </c>
      <c r="AC20" s="2" t="b">
        <v>0</v>
      </c>
      <c r="AD20" s="2" t="b">
        <v>0</v>
      </c>
      <c r="AE20" s="2" t="b">
        <v>0</v>
      </c>
      <c r="AF20" s="2" t="b">
        <v>0</v>
      </c>
      <c r="AG20" s="2" t="s">
        <v>141</v>
      </c>
      <c r="AH20" s="2" t="s">
        <v>141</v>
      </c>
    </row>
    <row r="21" spans="1:34" x14ac:dyDescent="0.2">
      <c r="A21" s="1" t="s">
        <v>1838</v>
      </c>
      <c r="B21" s="2" t="s">
        <v>1839</v>
      </c>
      <c r="C21" s="1"/>
      <c r="D21" s="2" t="str">
        <f t="shared" si="0"/>
        <v>Defense</v>
      </c>
      <c r="E21" s="2" t="str">
        <f t="shared" si="1"/>
        <v>Defense: # on Self</v>
      </c>
      <c r="F21" s="2" t="str">
        <f t="shared" si="2"/>
        <v/>
      </c>
      <c r="G21" s="2">
        <v>1</v>
      </c>
      <c r="H21" s="2" t="s">
        <v>141</v>
      </c>
      <c r="I21" s="2" t="s">
        <v>140</v>
      </c>
      <c r="J21" s="2" t="str">
        <f ca="1">IFERROR(__xludf.DUMMYFUNCTION("IFS(I21=""ShotAttack"",""%"",I21=""MeleeAttack"",""%"", I21=""Defense"",""%"",I21=""CraftSPeed"",""%"",I21=""LifeSteal"",""%"",I21=""MaxInventoryWeight"",""+"",I21=""MoveSpeed"",""%"",REGEXMATCH(I21,""ElementAddItemDrop_""),""%"",I21=""Logging"",""+"",I21"&amp;"=""Mining"",""+"",I21=""Maxhp"",""%"",REGEXMATCH(I21,""TemperatureResist_""),""+"",REGEXMATCH(I21,""ElementResist_""),""%"",REGEXMATCH(I21,""TemperatureInvalid_""),""bool"",REGEXMATCH(I21,""BodyPartsWeakDamage""),""%"",REGEXMATCH(I21,""ElementBoost_""),"""&amp;"%"",AND(REGEXMATCH(B21,""GiveA""),REGEXMATCH(I21,""Element"")),""bool"")"),"%")</f>
        <v>%</v>
      </c>
      <c r="K21" s="2">
        <v>10</v>
      </c>
      <c r="L21" s="2" t="s">
        <v>1818</v>
      </c>
      <c r="M21" s="2"/>
      <c r="N21" s="2" t="str">
        <f ca="1">IFERROR(__xludf.DUMMYFUNCTION("IFS(M21=""ShotAttack"",""%"",M21=""MeleeAttack"",""%"", M21=""Defense"",""%"",M21=""CraftSPeed"",""%"",M21=""LifeSteal"",""%"",M21=""MaxInventoryWeight"",""+"",M21=""MoveSpeed"",""%"",REGEXMATCH(M21,""ElementAddItemDrop_""),""%"",M21=""Logging"",""+"",M21"&amp;"=""Mining"",""+"",M21=""Maxhp"",""%"",REGEXMATCH(M21,""TemperatureResist_""),""+"",REGEXMATCH(M21,""ElementResist_""),""%"",REGEXMATCH(M21,""TemperatureInvalid_""),""bool"",REGEXMATCH(M21,""BodyPartsWeakDamage""),""%"",REGEXMATCH(M21,""ElementBoost_""),"""&amp;"%"",AND(REGEXMATCH(F21,""GiveA""),REGEXMATCH(M21,""Element"")),""bool"")"),"#N/A")</f>
        <v>#N/A</v>
      </c>
      <c r="O21" s="2">
        <v>0</v>
      </c>
      <c r="P21" s="2"/>
      <c r="Q21" s="2"/>
      <c r="R21" s="2" t="str">
        <f ca="1">IFERROR(__xludf.DUMMYFUNCTION("IFS(Q21=""ShotAttack"",""%"",Q21=""MeleeAttack"",""%"", Q21=""Defense"",""%"",Q21=""CraftSPeed"",""%"",Q21=""LifeSteal"",""%"",Q21=""MaxInventoryWeight"",""+"",Q21=""MoveSpeed"",""%"",REGEXMATCH(Q21,""ElementAddItemDrop_""),""%"",Q21=""Logging"",""+"",Q21"&amp;"=""Mining"",""+"",Q21=""Maxhp"",""%"",REGEXMATCH(Q21,""TemperatureResist_""),""+"",REGEXMATCH(Q21,""ElementResist_""),""%"",REGEXMATCH(Q21,""TemperatureInvalid_""),""bool"",REGEXMATCH(Q21,""BodyPartsWeakDamage""),""%"",REGEXMATCH(Q21,""ElementBoost_""),"""&amp;"%"",AND(REGEXMATCH(J21,""GiveA""),REGEXMATCH(Q21,""Element"")),""bool"")"),"#N/A")</f>
        <v>#N/A</v>
      </c>
      <c r="S21" s="2">
        <v>0</v>
      </c>
      <c r="T21" s="2"/>
      <c r="U21" s="2" t="b">
        <v>0</v>
      </c>
      <c r="V21" s="2" t="b">
        <v>0</v>
      </c>
      <c r="W21" s="2" t="b">
        <v>0</v>
      </c>
      <c r="X21" s="2" t="b">
        <v>0</v>
      </c>
      <c r="Y21" s="2" t="b">
        <v>0</v>
      </c>
      <c r="Z21" s="2" t="b">
        <v>0</v>
      </c>
      <c r="AA21" s="2" t="b">
        <v>0</v>
      </c>
      <c r="AB21" s="2" t="b">
        <v>0</v>
      </c>
      <c r="AC21" s="2" t="b">
        <v>0</v>
      </c>
      <c r="AD21" s="2" t="b">
        <v>0</v>
      </c>
      <c r="AE21" s="2" t="b">
        <v>0</v>
      </c>
      <c r="AF21" s="2" t="b">
        <v>0</v>
      </c>
      <c r="AG21" s="2" t="s">
        <v>141</v>
      </c>
      <c r="AH21" s="2" t="s">
        <v>141</v>
      </c>
    </row>
    <row r="22" spans="1:34" x14ac:dyDescent="0.2">
      <c r="A22" s="1" t="s">
        <v>1840</v>
      </c>
      <c r="B22" s="2" t="s">
        <v>1841</v>
      </c>
      <c r="C22" s="1"/>
      <c r="D22" s="2" t="str">
        <f t="shared" si="0"/>
        <v>Defense</v>
      </c>
      <c r="E22" s="2" t="str">
        <f t="shared" si="1"/>
        <v>Defense: # on Self</v>
      </c>
      <c r="F22" s="2" t="str">
        <f t="shared" si="2"/>
        <v/>
      </c>
      <c r="G22" s="2">
        <v>2</v>
      </c>
      <c r="H22" s="2" t="s">
        <v>141</v>
      </c>
      <c r="I22" s="2" t="s">
        <v>140</v>
      </c>
      <c r="J22" s="2" t="str">
        <f ca="1">IFERROR(__xludf.DUMMYFUNCTION("IFS(I22=""ShotAttack"",""%"",I22=""MeleeAttack"",""%"", I22=""Defense"",""%"",I22=""CraftSPeed"",""%"",I22=""LifeSteal"",""%"",I22=""MaxInventoryWeight"",""+"",I22=""MoveSpeed"",""%"",REGEXMATCH(I22,""ElementAddItemDrop_""),""%"",I22=""Logging"",""+"",I22"&amp;"=""Mining"",""+"",I22=""Maxhp"",""%"",REGEXMATCH(I22,""TemperatureResist_""),""+"",REGEXMATCH(I22,""ElementResist_""),""%"",REGEXMATCH(I22,""TemperatureInvalid_""),""bool"",REGEXMATCH(I22,""BodyPartsWeakDamage""),""%"",REGEXMATCH(I22,""ElementBoost_""),"""&amp;"%"",AND(REGEXMATCH(B22,""GiveA""),REGEXMATCH(I22,""Element"")),""bool"")"),"%")</f>
        <v>%</v>
      </c>
      <c r="K22" s="2">
        <v>20</v>
      </c>
      <c r="L22" s="2" t="s">
        <v>1818</v>
      </c>
      <c r="M22" s="2"/>
      <c r="N22" s="2" t="str">
        <f ca="1">IFERROR(__xludf.DUMMYFUNCTION("IFS(M22=""ShotAttack"",""%"",M22=""MeleeAttack"",""%"", M22=""Defense"",""%"",M22=""CraftSPeed"",""%"",M22=""LifeSteal"",""%"",M22=""MaxInventoryWeight"",""+"",M22=""MoveSpeed"",""%"",REGEXMATCH(M22,""ElementAddItemDrop_""),""%"",M22=""Logging"",""+"",M22"&amp;"=""Mining"",""+"",M22=""Maxhp"",""%"",REGEXMATCH(M22,""TemperatureResist_""),""+"",REGEXMATCH(M22,""ElementResist_""),""%"",REGEXMATCH(M22,""TemperatureInvalid_""),""bool"",REGEXMATCH(M22,""BodyPartsWeakDamage""),""%"",REGEXMATCH(M22,""ElementBoost_""),"""&amp;"%"",AND(REGEXMATCH(F22,""GiveA""),REGEXMATCH(M22,""Element"")),""bool"")"),"#N/A")</f>
        <v>#N/A</v>
      </c>
      <c r="O22" s="2">
        <v>0</v>
      </c>
      <c r="P22" s="2"/>
      <c r="Q22" s="2"/>
      <c r="R22" s="2" t="str">
        <f ca="1">IFERROR(__xludf.DUMMYFUNCTION("IFS(Q22=""ShotAttack"",""%"",Q22=""MeleeAttack"",""%"", Q22=""Defense"",""%"",Q22=""CraftSPeed"",""%"",Q22=""LifeSteal"",""%"",Q22=""MaxInventoryWeight"",""+"",Q22=""MoveSpeed"",""%"",REGEXMATCH(Q22,""ElementAddItemDrop_""),""%"",Q22=""Logging"",""+"",Q22"&amp;"=""Mining"",""+"",Q22=""Maxhp"",""%"",REGEXMATCH(Q22,""TemperatureResist_""),""+"",REGEXMATCH(Q22,""ElementResist_""),""%"",REGEXMATCH(Q22,""TemperatureInvalid_""),""bool"",REGEXMATCH(Q22,""BodyPartsWeakDamage""),""%"",REGEXMATCH(Q22,""ElementBoost_""),"""&amp;"%"",AND(REGEXMATCH(J22,""GiveA""),REGEXMATCH(Q22,""Element"")),""bool"")"),"#N/A")</f>
        <v>#N/A</v>
      </c>
      <c r="S22" s="2">
        <v>0</v>
      </c>
      <c r="T22" s="2"/>
      <c r="U22" s="2" t="b">
        <v>0</v>
      </c>
      <c r="V22" s="2" t="b">
        <v>0</v>
      </c>
      <c r="W22" s="2" t="b">
        <v>0</v>
      </c>
      <c r="X22" s="2" t="b">
        <v>0</v>
      </c>
      <c r="Y22" s="2" t="b">
        <v>0</v>
      </c>
      <c r="Z22" s="2" t="b">
        <v>0</v>
      </c>
      <c r="AA22" s="2" t="b">
        <v>0</v>
      </c>
      <c r="AB22" s="2" t="b">
        <v>0</v>
      </c>
      <c r="AC22" s="2" t="b">
        <v>0</v>
      </c>
      <c r="AD22" s="2" t="b">
        <v>0</v>
      </c>
      <c r="AE22" s="2" t="b">
        <v>0</v>
      </c>
      <c r="AF22" s="2" t="b">
        <v>0</v>
      </c>
      <c r="AG22" s="2" t="s">
        <v>141</v>
      </c>
      <c r="AH22" s="2" t="s">
        <v>141</v>
      </c>
    </row>
    <row r="23" spans="1:34" x14ac:dyDescent="0.2">
      <c r="A23" s="1" t="s">
        <v>1842</v>
      </c>
      <c r="B23" s="2" t="s">
        <v>1843</v>
      </c>
      <c r="C23" s="1"/>
      <c r="D23" s="2" t="str">
        <f t="shared" si="0"/>
        <v>Defense</v>
      </c>
      <c r="E23" s="2" t="str">
        <f t="shared" si="1"/>
        <v>Defense: # on Self</v>
      </c>
      <c r="F23" s="2" t="str">
        <f t="shared" si="2"/>
        <v/>
      </c>
      <c r="G23" s="2">
        <v>3</v>
      </c>
      <c r="H23" s="2" t="s">
        <v>141</v>
      </c>
      <c r="I23" s="2" t="s">
        <v>140</v>
      </c>
      <c r="J23" s="2" t="str">
        <f ca="1">IFERROR(__xludf.DUMMYFUNCTION("IFS(I23=""ShotAttack"",""%"",I23=""MeleeAttack"",""%"", I23=""Defense"",""%"",I23=""CraftSPeed"",""%"",I23=""LifeSteal"",""%"",I23=""MaxInventoryWeight"",""+"",I23=""MoveSpeed"",""%"",REGEXMATCH(I23,""ElementAddItemDrop_""),""%"",I23=""Logging"",""+"",I23"&amp;"=""Mining"",""+"",I23=""Maxhp"",""%"",REGEXMATCH(I23,""TemperatureResist_""),""+"",REGEXMATCH(I23,""ElementResist_""),""%"",REGEXMATCH(I23,""TemperatureInvalid_""),""bool"",REGEXMATCH(I23,""BodyPartsWeakDamage""),""%"",REGEXMATCH(I23,""ElementBoost_""),"""&amp;"%"",AND(REGEXMATCH(B23,""GiveA""),REGEXMATCH(I23,""Element"")),""bool"")"),"%")</f>
        <v>%</v>
      </c>
      <c r="K23" s="2">
        <v>30</v>
      </c>
      <c r="L23" s="2" t="s">
        <v>1818</v>
      </c>
      <c r="M23" s="2"/>
      <c r="N23" s="2" t="str">
        <f ca="1">IFERROR(__xludf.DUMMYFUNCTION("IFS(M23=""ShotAttack"",""%"",M23=""MeleeAttack"",""%"", M23=""Defense"",""%"",M23=""CraftSPeed"",""%"",M23=""LifeSteal"",""%"",M23=""MaxInventoryWeight"",""+"",M23=""MoveSpeed"",""%"",REGEXMATCH(M23,""ElementAddItemDrop_""),""%"",M23=""Logging"",""+"",M23"&amp;"=""Mining"",""+"",M23=""Maxhp"",""%"",REGEXMATCH(M23,""TemperatureResist_""),""+"",REGEXMATCH(M23,""ElementResist_""),""%"",REGEXMATCH(M23,""TemperatureInvalid_""),""bool"",REGEXMATCH(M23,""BodyPartsWeakDamage""),""%"",REGEXMATCH(M23,""ElementBoost_""),"""&amp;"%"",AND(REGEXMATCH(F23,""GiveA""),REGEXMATCH(M23,""Element"")),""bool"")"),"#N/A")</f>
        <v>#N/A</v>
      </c>
      <c r="O23" s="2">
        <v>0</v>
      </c>
      <c r="P23" s="2"/>
      <c r="Q23" s="2"/>
      <c r="R23" s="2" t="str">
        <f ca="1">IFERROR(__xludf.DUMMYFUNCTION("IFS(Q23=""ShotAttack"",""%"",Q23=""MeleeAttack"",""%"", Q23=""Defense"",""%"",Q23=""CraftSPeed"",""%"",Q23=""LifeSteal"",""%"",Q23=""MaxInventoryWeight"",""+"",Q23=""MoveSpeed"",""%"",REGEXMATCH(Q23,""ElementAddItemDrop_""),""%"",Q23=""Logging"",""+"",Q23"&amp;"=""Mining"",""+"",Q23=""Maxhp"",""%"",REGEXMATCH(Q23,""TemperatureResist_""),""+"",REGEXMATCH(Q23,""ElementResist_""),""%"",REGEXMATCH(Q23,""TemperatureInvalid_""),""bool"",REGEXMATCH(Q23,""BodyPartsWeakDamage""),""%"",REGEXMATCH(Q23,""ElementBoost_""),"""&amp;"%"",AND(REGEXMATCH(J23,""GiveA""),REGEXMATCH(Q23,""Element"")),""bool"")"),"#N/A")</f>
        <v>#N/A</v>
      </c>
      <c r="S23" s="2">
        <v>0</v>
      </c>
      <c r="T23" s="2"/>
      <c r="U23" s="2" t="b">
        <v>0</v>
      </c>
      <c r="V23" s="2" t="b">
        <v>0</v>
      </c>
      <c r="W23" s="2" t="b">
        <v>0</v>
      </c>
      <c r="X23" s="2" t="b">
        <v>0</v>
      </c>
      <c r="Y23" s="2" t="b">
        <v>0</v>
      </c>
      <c r="Z23" s="2" t="b">
        <v>0</v>
      </c>
      <c r="AA23" s="2" t="b">
        <v>0</v>
      </c>
      <c r="AB23" s="2" t="b">
        <v>0</v>
      </c>
      <c r="AC23" s="2" t="b">
        <v>0</v>
      </c>
      <c r="AD23" s="2" t="b">
        <v>0</v>
      </c>
      <c r="AE23" s="2" t="b">
        <v>0</v>
      </c>
      <c r="AF23" s="2" t="b">
        <v>0</v>
      </c>
      <c r="AG23" s="2" t="s">
        <v>141</v>
      </c>
      <c r="AH23" s="2" t="s">
        <v>141</v>
      </c>
    </row>
    <row r="24" spans="1:34" x14ac:dyDescent="0.2">
      <c r="A24" s="1" t="s">
        <v>1844</v>
      </c>
      <c r="B24" s="2" t="s">
        <v>1845</v>
      </c>
      <c r="C24" s="1"/>
      <c r="D24" s="2" t="str">
        <f t="shared" si="0"/>
        <v>CraftSpeed</v>
      </c>
      <c r="E24" s="2" t="str">
        <f t="shared" si="1"/>
        <v>CraftSpeed: # on Self</v>
      </c>
      <c r="F24" s="2" t="str">
        <f t="shared" si="2"/>
        <v>working</v>
      </c>
      <c r="G24" s="2">
        <v>1</v>
      </c>
      <c r="H24" s="2" t="s">
        <v>141</v>
      </c>
      <c r="I24" s="2" t="s">
        <v>538</v>
      </c>
      <c r="J24" s="2" t="str">
        <f ca="1">IFERROR(__xludf.DUMMYFUNCTION("IFS(I24=""ShotAttack"",""%"",I24=""MeleeAttack"",""%"", I24=""Defense"",""%"",I24=""CraftSPeed"",""%"",I24=""LifeSteal"",""%"",I24=""MaxInventoryWeight"",""+"",I24=""MoveSpeed"",""%"",REGEXMATCH(I24,""ElementAddItemDrop_""),""%"",I24=""Logging"",""+"",I24"&amp;"=""Mining"",""+"",I24=""Maxhp"",""%"",REGEXMATCH(I24,""TemperatureResist_""),""+"",REGEXMATCH(I24,""ElementResist_""),""%"",REGEXMATCH(I24,""TemperatureInvalid_""),""bool"",REGEXMATCH(I24,""BodyPartsWeakDamage""),""%"",REGEXMATCH(I24,""ElementBoost_""),"""&amp;"%"",AND(REGEXMATCH(B24,""GiveA""),REGEXMATCH(I24,""Element"")),""bool"")"),"%")</f>
        <v>%</v>
      </c>
      <c r="K24" s="2">
        <v>10</v>
      </c>
      <c r="L24" s="2" t="s">
        <v>1818</v>
      </c>
      <c r="M24" s="2"/>
      <c r="N24" s="2" t="str">
        <f ca="1">IFERROR(__xludf.DUMMYFUNCTION("IFS(M24=""ShotAttack"",""%"",M24=""MeleeAttack"",""%"", M24=""Defense"",""%"",M24=""CraftSPeed"",""%"",M24=""LifeSteal"",""%"",M24=""MaxInventoryWeight"",""+"",M24=""MoveSpeed"",""%"",REGEXMATCH(M24,""ElementAddItemDrop_""),""%"",M24=""Logging"",""+"",M24"&amp;"=""Mining"",""+"",M24=""Maxhp"",""%"",REGEXMATCH(M24,""TemperatureResist_""),""+"",REGEXMATCH(M24,""ElementResist_""),""%"",REGEXMATCH(M24,""TemperatureInvalid_""),""bool"",REGEXMATCH(M24,""BodyPartsWeakDamage""),""%"",REGEXMATCH(M24,""ElementBoost_""),"""&amp;"%"",AND(REGEXMATCH(F24,""GiveA""),REGEXMATCH(M24,""Element"")),""bool"")"),"#N/A")</f>
        <v>#N/A</v>
      </c>
      <c r="O24" s="2">
        <v>0</v>
      </c>
      <c r="P24" s="2"/>
      <c r="Q24" s="2"/>
      <c r="R24" s="2" t="str">
        <f ca="1">IFERROR(__xludf.DUMMYFUNCTION("IFS(Q24=""ShotAttack"",""%"",Q24=""MeleeAttack"",""%"", Q24=""Defense"",""%"",Q24=""CraftSPeed"",""%"",Q24=""LifeSteal"",""%"",Q24=""MaxInventoryWeight"",""+"",Q24=""MoveSpeed"",""%"",REGEXMATCH(Q24,""ElementAddItemDrop_""),""%"",Q24=""Logging"",""+"",Q24"&amp;"=""Mining"",""+"",Q24=""Maxhp"",""%"",REGEXMATCH(Q24,""TemperatureResist_""),""+"",REGEXMATCH(Q24,""ElementResist_""),""%"",REGEXMATCH(Q24,""TemperatureInvalid_""),""bool"",REGEXMATCH(Q24,""BodyPartsWeakDamage""),""%"",REGEXMATCH(Q24,""ElementBoost_""),"""&amp;"%"",AND(REGEXMATCH(J24,""GiveA""),REGEXMATCH(Q24,""Element"")),""bool"")"),"#N/A")</f>
        <v>#N/A</v>
      </c>
      <c r="S24" s="2">
        <v>0</v>
      </c>
      <c r="T24" s="2"/>
      <c r="U24" s="2" t="b">
        <v>0</v>
      </c>
      <c r="V24" s="2" t="b">
        <v>1</v>
      </c>
      <c r="W24" s="2" t="b">
        <v>0</v>
      </c>
      <c r="X24" s="2" t="b">
        <v>0</v>
      </c>
      <c r="Y24" s="2" t="b">
        <v>0</v>
      </c>
      <c r="Z24" s="2" t="b">
        <v>0</v>
      </c>
      <c r="AA24" s="2" t="b">
        <v>0</v>
      </c>
      <c r="AB24" s="2" t="b">
        <v>0</v>
      </c>
      <c r="AC24" s="2" t="b">
        <v>0</v>
      </c>
      <c r="AD24" s="2" t="b">
        <v>0</v>
      </c>
      <c r="AE24" s="2" t="b">
        <v>0</v>
      </c>
      <c r="AF24" s="2" t="b">
        <v>0</v>
      </c>
      <c r="AG24" s="2" t="s">
        <v>141</v>
      </c>
      <c r="AH24" s="2" t="s">
        <v>141</v>
      </c>
    </row>
    <row r="25" spans="1:34" x14ac:dyDescent="0.2">
      <c r="A25" s="1" t="s">
        <v>1846</v>
      </c>
      <c r="B25" s="2" t="s">
        <v>1847</v>
      </c>
      <c r="C25" s="1"/>
      <c r="D25" s="2" t="str">
        <f t="shared" si="0"/>
        <v>CraftSpeed</v>
      </c>
      <c r="E25" s="2" t="str">
        <f t="shared" si="1"/>
        <v>CraftSpeed: # on Self</v>
      </c>
      <c r="F25" s="2" t="str">
        <f t="shared" si="2"/>
        <v>working</v>
      </c>
      <c r="G25" s="2">
        <v>2</v>
      </c>
      <c r="H25" s="2" t="s">
        <v>141</v>
      </c>
      <c r="I25" s="2" t="s">
        <v>538</v>
      </c>
      <c r="J25" s="2" t="str">
        <f ca="1">IFERROR(__xludf.DUMMYFUNCTION("IFS(I25=""ShotAttack"",""%"",I25=""MeleeAttack"",""%"", I25=""Defense"",""%"",I25=""CraftSPeed"",""%"",I25=""LifeSteal"",""%"",I25=""MaxInventoryWeight"",""+"",I25=""MoveSpeed"",""%"",REGEXMATCH(I25,""ElementAddItemDrop_""),""%"",I25=""Logging"",""+"",I25"&amp;"=""Mining"",""+"",I25=""Maxhp"",""%"",REGEXMATCH(I25,""TemperatureResist_""),""+"",REGEXMATCH(I25,""ElementResist_""),""%"",REGEXMATCH(I25,""TemperatureInvalid_""),""bool"",REGEXMATCH(I25,""BodyPartsWeakDamage""),""%"",REGEXMATCH(I25,""ElementBoost_""),"""&amp;"%"",AND(REGEXMATCH(B25,""GiveA""),REGEXMATCH(I25,""Element"")),""bool"")"),"%")</f>
        <v>%</v>
      </c>
      <c r="K25" s="2">
        <v>15</v>
      </c>
      <c r="L25" s="2" t="s">
        <v>1818</v>
      </c>
      <c r="M25" s="2"/>
      <c r="N25" s="2" t="str">
        <f ca="1">IFERROR(__xludf.DUMMYFUNCTION("IFS(M25=""ShotAttack"",""%"",M25=""MeleeAttack"",""%"", M25=""Defense"",""%"",M25=""CraftSPeed"",""%"",M25=""LifeSteal"",""%"",M25=""MaxInventoryWeight"",""+"",M25=""MoveSpeed"",""%"",REGEXMATCH(M25,""ElementAddItemDrop_""),""%"",M25=""Logging"",""+"",M25"&amp;"=""Mining"",""+"",M25=""Maxhp"",""%"",REGEXMATCH(M25,""TemperatureResist_""),""+"",REGEXMATCH(M25,""ElementResist_""),""%"",REGEXMATCH(M25,""TemperatureInvalid_""),""bool"",REGEXMATCH(M25,""BodyPartsWeakDamage""),""%"",REGEXMATCH(M25,""ElementBoost_""),"""&amp;"%"",AND(REGEXMATCH(F25,""GiveA""),REGEXMATCH(M25,""Element"")),""bool"")"),"#N/A")</f>
        <v>#N/A</v>
      </c>
      <c r="O25" s="2">
        <v>0</v>
      </c>
      <c r="P25" s="2"/>
      <c r="Q25" s="2"/>
      <c r="R25" s="2" t="str">
        <f ca="1">IFERROR(__xludf.DUMMYFUNCTION("IFS(Q25=""ShotAttack"",""%"",Q25=""MeleeAttack"",""%"", Q25=""Defense"",""%"",Q25=""CraftSPeed"",""%"",Q25=""LifeSteal"",""%"",Q25=""MaxInventoryWeight"",""+"",Q25=""MoveSpeed"",""%"",REGEXMATCH(Q25,""ElementAddItemDrop_""),""%"",Q25=""Logging"",""+"",Q25"&amp;"=""Mining"",""+"",Q25=""Maxhp"",""%"",REGEXMATCH(Q25,""TemperatureResist_""),""+"",REGEXMATCH(Q25,""ElementResist_""),""%"",REGEXMATCH(Q25,""TemperatureInvalid_""),""bool"",REGEXMATCH(Q25,""BodyPartsWeakDamage""),""%"",REGEXMATCH(Q25,""ElementBoost_""),"""&amp;"%"",AND(REGEXMATCH(J25,""GiveA""),REGEXMATCH(Q25,""Element"")),""bool"")"),"#N/A")</f>
        <v>#N/A</v>
      </c>
      <c r="S25" s="2">
        <v>0</v>
      </c>
      <c r="T25" s="2"/>
      <c r="U25" s="2" t="b">
        <v>0</v>
      </c>
      <c r="V25" s="2" t="b">
        <v>1</v>
      </c>
      <c r="W25" s="2" t="b">
        <v>0</v>
      </c>
      <c r="X25" s="2" t="b">
        <v>0</v>
      </c>
      <c r="Y25" s="2" t="b">
        <v>0</v>
      </c>
      <c r="Z25" s="2" t="b">
        <v>0</v>
      </c>
      <c r="AA25" s="2" t="b">
        <v>0</v>
      </c>
      <c r="AB25" s="2" t="b">
        <v>0</v>
      </c>
      <c r="AC25" s="2" t="b">
        <v>0</v>
      </c>
      <c r="AD25" s="2" t="b">
        <v>0</v>
      </c>
      <c r="AE25" s="2" t="b">
        <v>0</v>
      </c>
      <c r="AF25" s="2" t="b">
        <v>0</v>
      </c>
      <c r="AG25" s="2" t="s">
        <v>141</v>
      </c>
      <c r="AH25" s="2" t="s">
        <v>141</v>
      </c>
    </row>
    <row r="26" spans="1:34" x14ac:dyDescent="0.2">
      <c r="A26" s="1" t="s">
        <v>1848</v>
      </c>
      <c r="B26" s="2" t="s">
        <v>1849</v>
      </c>
      <c r="C26" s="1"/>
      <c r="D26" s="2" t="str">
        <f t="shared" si="0"/>
        <v>CraftSpeed</v>
      </c>
      <c r="E26" s="2" t="str">
        <f t="shared" si="1"/>
        <v>CraftSpeed: # on Self</v>
      </c>
      <c r="F26" s="2" t="str">
        <f t="shared" si="2"/>
        <v>working</v>
      </c>
      <c r="G26" s="2">
        <v>3</v>
      </c>
      <c r="H26" s="2" t="s">
        <v>141</v>
      </c>
      <c r="I26" s="2" t="s">
        <v>538</v>
      </c>
      <c r="J26" s="2" t="str">
        <f ca="1">IFERROR(__xludf.DUMMYFUNCTION("IFS(I26=""ShotAttack"",""%"",I26=""MeleeAttack"",""%"", I26=""Defense"",""%"",I26=""CraftSPeed"",""%"",I26=""LifeSteal"",""%"",I26=""MaxInventoryWeight"",""+"",I26=""MoveSpeed"",""%"",REGEXMATCH(I26,""ElementAddItemDrop_""),""%"",I26=""Logging"",""+"",I26"&amp;"=""Mining"",""+"",I26=""Maxhp"",""%"",REGEXMATCH(I26,""TemperatureResist_""),""+"",REGEXMATCH(I26,""ElementResist_""),""%"",REGEXMATCH(I26,""TemperatureInvalid_""),""bool"",REGEXMATCH(I26,""BodyPartsWeakDamage""),""%"",REGEXMATCH(I26,""ElementBoost_""),"""&amp;"%"",AND(REGEXMATCH(B26,""GiveA""),REGEXMATCH(I26,""Element"")),""bool"")"),"%")</f>
        <v>%</v>
      </c>
      <c r="K26" s="2">
        <v>20</v>
      </c>
      <c r="L26" s="2" t="s">
        <v>1818</v>
      </c>
      <c r="M26" s="2"/>
      <c r="N26" s="2" t="str">
        <f ca="1">IFERROR(__xludf.DUMMYFUNCTION("IFS(M26=""ShotAttack"",""%"",M26=""MeleeAttack"",""%"", M26=""Defense"",""%"",M26=""CraftSPeed"",""%"",M26=""LifeSteal"",""%"",M26=""MaxInventoryWeight"",""+"",M26=""MoveSpeed"",""%"",REGEXMATCH(M26,""ElementAddItemDrop_""),""%"",M26=""Logging"",""+"",M26"&amp;"=""Mining"",""+"",M26=""Maxhp"",""%"",REGEXMATCH(M26,""TemperatureResist_""),""+"",REGEXMATCH(M26,""ElementResist_""),""%"",REGEXMATCH(M26,""TemperatureInvalid_""),""bool"",REGEXMATCH(M26,""BodyPartsWeakDamage""),""%"",REGEXMATCH(M26,""ElementBoost_""),"""&amp;"%"",AND(REGEXMATCH(F26,""GiveA""),REGEXMATCH(M26,""Element"")),""bool"")"),"#N/A")</f>
        <v>#N/A</v>
      </c>
      <c r="O26" s="2">
        <v>0</v>
      </c>
      <c r="P26" s="2"/>
      <c r="Q26" s="2"/>
      <c r="R26" s="2" t="str">
        <f ca="1">IFERROR(__xludf.DUMMYFUNCTION("IFS(Q26=""ShotAttack"",""%"",Q26=""MeleeAttack"",""%"", Q26=""Defense"",""%"",Q26=""CraftSPeed"",""%"",Q26=""LifeSteal"",""%"",Q26=""MaxInventoryWeight"",""+"",Q26=""MoveSpeed"",""%"",REGEXMATCH(Q26,""ElementAddItemDrop_""),""%"",Q26=""Logging"",""+"",Q26"&amp;"=""Mining"",""+"",Q26=""Maxhp"",""%"",REGEXMATCH(Q26,""TemperatureResist_""),""+"",REGEXMATCH(Q26,""ElementResist_""),""%"",REGEXMATCH(Q26,""TemperatureInvalid_""),""bool"",REGEXMATCH(Q26,""BodyPartsWeakDamage""),""%"",REGEXMATCH(Q26,""ElementBoost_""),"""&amp;"%"",AND(REGEXMATCH(J26,""GiveA""),REGEXMATCH(Q26,""Element"")),""bool"")"),"#N/A")</f>
        <v>#N/A</v>
      </c>
      <c r="S26" s="2">
        <v>0</v>
      </c>
      <c r="T26" s="2"/>
      <c r="U26" s="2" t="b">
        <v>0</v>
      </c>
      <c r="V26" s="2" t="b">
        <v>1</v>
      </c>
      <c r="W26" s="2" t="b">
        <v>0</v>
      </c>
      <c r="X26" s="2" t="b">
        <v>0</v>
      </c>
      <c r="Y26" s="2" t="b">
        <v>0</v>
      </c>
      <c r="Z26" s="2" t="b">
        <v>0</v>
      </c>
      <c r="AA26" s="2" t="b">
        <v>0</v>
      </c>
      <c r="AB26" s="2" t="b">
        <v>0</v>
      </c>
      <c r="AC26" s="2" t="b">
        <v>0</v>
      </c>
      <c r="AD26" s="2" t="b">
        <v>0</v>
      </c>
      <c r="AE26" s="2" t="b">
        <v>0</v>
      </c>
      <c r="AF26" s="2" t="b">
        <v>0</v>
      </c>
      <c r="AG26" s="2" t="s">
        <v>141</v>
      </c>
      <c r="AH26" s="2" t="s">
        <v>141</v>
      </c>
    </row>
    <row r="27" spans="1:34" x14ac:dyDescent="0.2">
      <c r="A27" s="1" t="s">
        <v>1815</v>
      </c>
      <c r="B27" s="2" t="s">
        <v>1850</v>
      </c>
      <c r="C27" s="1"/>
      <c r="D27" s="2" t="str">
        <f t="shared" si="0"/>
        <v>Homing</v>
      </c>
      <c r="E27" s="2" t="str">
        <f t="shared" si="1"/>
        <v>Homing: # on Self</v>
      </c>
      <c r="F27" s="2" t="str">
        <f t="shared" si="2"/>
        <v/>
      </c>
      <c r="G27" s="2">
        <v>1</v>
      </c>
      <c r="H27" s="2" t="s">
        <v>141</v>
      </c>
      <c r="I27" s="2" t="s">
        <v>1851</v>
      </c>
      <c r="J27" s="2" t="str">
        <f ca="1">IFERROR(__xludf.DUMMYFUNCTION("IFS(I27=""ShotAttack"",""%"",I27=""MeleeAttack"",""%"", I27=""Defense"",""%"",I27=""CraftSPeed"",""%"",I27=""LifeSteal"",""%"",I27=""MaxInventoryWeight"",""+"",I27=""MoveSpeed"",""%"",REGEXMATCH(I27,""ElementAddItemDrop_""),""%"",I27=""Logging"",""+"",I27"&amp;"=""Mining"",""+"",I27=""Maxhp"",""%"",REGEXMATCH(I27,""TemperatureResist_""),""+"",REGEXMATCH(I27,""ElementResist_""),""%"",REGEXMATCH(I27,""TemperatureInvalid_""),""bool"",REGEXMATCH(I27,""BodyPartsWeakDamage""),""%"",REGEXMATCH(I27,""ElementBoost_""),"""&amp;"%"",AND(REGEXMATCH(B27,""GiveA""),REGEXMATCH(I27,""Element"")),""bool"")"),"#N/A")</f>
        <v>#N/A</v>
      </c>
      <c r="K27" s="2">
        <v>0</v>
      </c>
      <c r="L27" s="2" t="s">
        <v>1818</v>
      </c>
      <c r="M27" s="2"/>
      <c r="N27" s="2" t="str">
        <f ca="1">IFERROR(__xludf.DUMMYFUNCTION("IFS(M27=""ShotAttack"",""%"",M27=""MeleeAttack"",""%"", M27=""Defense"",""%"",M27=""CraftSPeed"",""%"",M27=""LifeSteal"",""%"",M27=""MaxInventoryWeight"",""+"",M27=""MoveSpeed"",""%"",REGEXMATCH(M27,""ElementAddItemDrop_""),""%"",M27=""Logging"",""+"",M27"&amp;"=""Mining"",""+"",M27=""Maxhp"",""%"",REGEXMATCH(M27,""TemperatureResist_""),""+"",REGEXMATCH(M27,""ElementResist_""),""%"",REGEXMATCH(M27,""TemperatureInvalid_""),""bool"",REGEXMATCH(M27,""BodyPartsWeakDamage""),""%"",REGEXMATCH(M27,""ElementBoost_""),"""&amp;"%"",AND(REGEXMATCH(F27,""GiveA""),REGEXMATCH(M27,""Element"")),""bool"")"),"#N/A")</f>
        <v>#N/A</v>
      </c>
      <c r="O27" s="2">
        <v>0</v>
      </c>
      <c r="P27" s="2"/>
      <c r="Q27" s="2"/>
      <c r="R27" s="2" t="str">
        <f ca="1">IFERROR(__xludf.DUMMYFUNCTION("IFS(Q27=""ShotAttack"",""%"",Q27=""MeleeAttack"",""%"", Q27=""Defense"",""%"",Q27=""CraftSPeed"",""%"",Q27=""LifeSteal"",""%"",Q27=""MaxInventoryWeight"",""+"",Q27=""MoveSpeed"",""%"",REGEXMATCH(Q27,""ElementAddItemDrop_""),""%"",Q27=""Logging"",""+"",Q27"&amp;"=""Mining"",""+"",Q27=""Maxhp"",""%"",REGEXMATCH(Q27,""TemperatureResist_""),""+"",REGEXMATCH(Q27,""ElementResist_""),""%"",REGEXMATCH(Q27,""TemperatureInvalid_""),""bool"",REGEXMATCH(Q27,""BodyPartsWeakDamage""),""%"",REGEXMATCH(Q27,""ElementBoost_""),"""&amp;"%"",AND(REGEXMATCH(J27,""GiveA""),REGEXMATCH(Q27,""Element"")),""bool"")"),"#N/A")</f>
        <v>#N/A</v>
      </c>
      <c r="S27" s="2">
        <v>0</v>
      </c>
      <c r="T27" s="2"/>
      <c r="U27" s="2" t="b">
        <v>0</v>
      </c>
      <c r="V27" s="2" t="b">
        <v>0</v>
      </c>
      <c r="W27" s="2" t="b">
        <v>0</v>
      </c>
      <c r="X27" s="2" t="b">
        <v>0</v>
      </c>
      <c r="Y27" s="2" t="b">
        <v>0</v>
      </c>
      <c r="Z27" s="2" t="b">
        <v>0</v>
      </c>
      <c r="AA27" s="2" t="b">
        <v>0</v>
      </c>
      <c r="AB27" s="2" t="b">
        <v>0</v>
      </c>
      <c r="AC27" s="2" t="b">
        <v>0</v>
      </c>
      <c r="AD27" s="2" t="b">
        <v>0</v>
      </c>
      <c r="AE27" s="2" t="b">
        <v>0</v>
      </c>
      <c r="AF27" s="2" t="b">
        <v>0</v>
      </c>
      <c r="AG27" s="2" t="s">
        <v>141</v>
      </c>
      <c r="AH27" s="2" t="s">
        <v>141</v>
      </c>
    </row>
    <row r="28" spans="1:34" x14ac:dyDescent="0.2">
      <c r="A28" s="1" t="s">
        <v>1815</v>
      </c>
      <c r="B28" s="2" t="s">
        <v>1852</v>
      </c>
      <c r="C28" s="1"/>
      <c r="D28" s="2" t="str">
        <f t="shared" si="0"/>
        <v>Homing</v>
      </c>
      <c r="E28" s="2" t="str">
        <f t="shared" si="1"/>
        <v>Homing: # on Self</v>
      </c>
      <c r="F28" s="2" t="str">
        <f t="shared" si="2"/>
        <v/>
      </c>
      <c r="G28" s="2">
        <v>1</v>
      </c>
      <c r="H28" s="2" t="s">
        <v>141</v>
      </c>
      <c r="I28" s="2" t="s">
        <v>1851</v>
      </c>
      <c r="J28" s="2" t="str">
        <f ca="1">IFERROR(__xludf.DUMMYFUNCTION("IFS(I28=""ShotAttack"",""%"",I28=""MeleeAttack"",""%"", I28=""Defense"",""%"",I28=""CraftSPeed"",""%"",I28=""LifeSteal"",""%"",I28=""MaxInventoryWeight"",""+"",I28=""MoveSpeed"",""%"",REGEXMATCH(I28,""ElementAddItemDrop_""),""%"",I28=""Logging"",""+"",I28"&amp;"=""Mining"",""+"",I28=""Maxhp"",""%"",REGEXMATCH(I28,""TemperatureResist_""),""+"",REGEXMATCH(I28,""ElementResist_""),""%"",REGEXMATCH(I28,""TemperatureInvalid_""),""bool"",REGEXMATCH(I28,""BodyPartsWeakDamage""),""%"",REGEXMATCH(I28,""ElementBoost_""),"""&amp;"%"",AND(REGEXMATCH(B28,""GiveA""),REGEXMATCH(I28,""Element"")),""bool"")"),"#N/A")</f>
        <v>#N/A</v>
      </c>
      <c r="K28" s="2">
        <v>500</v>
      </c>
      <c r="L28" s="2" t="s">
        <v>1818</v>
      </c>
      <c r="M28" s="2"/>
      <c r="N28" s="2" t="str">
        <f ca="1">IFERROR(__xludf.DUMMYFUNCTION("IFS(M28=""ShotAttack"",""%"",M28=""MeleeAttack"",""%"", M28=""Defense"",""%"",M28=""CraftSPeed"",""%"",M28=""LifeSteal"",""%"",M28=""MaxInventoryWeight"",""+"",M28=""MoveSpeed"",""%"",REGEXMATCH(M28,""ElementAddItemDrop_""),""%"",M28=""Logging"",""+"",M28"&amp;"=""Mining"",""+"",M28=""Maxhp"",""%"",REGEXMATCH(M28,""TemperatureResist_""),""+"",REGEXMATCH(M28,""ElementResist_""),""%"",REGEXMATCH(M28,""TemperatureInvalid_""),""bool"",REGEXMATCH(M28,""BodyPartsWeakDamage""),""%"",REGEXMATCH(M28,""ElementBoost_""),"""&amp;"%"",AND(REGEXMATCH(F28,""GiveA""),REGEXMATCH(M28,""Element"")),""bool"")"),"#N/A")</f>
        <v>#N/A</v>
      </c>
      <c r="O28" s="2">
        <v>0</v>
      </c>
      <c r="P28" s="2"/>
      <c r="Q28" s="2"/>
      <c r="R28" s="2" t="str">
        <f ca="1">IFERROR(__xludf.DUMMYFUNCTION("IFS(Q28=""ShotAttack"",""%"",Q28=""MeleeAttack"",""%"", Q28=""Defense"",""%"",Q28=""CraftSPeed"",""%"",Q28=""LifeSteal"",""%"",Q28=""MaxInventoryWeight"",""+"",Q28=""MoveSpeed"",""%"",REGEXMATCH(Q28,""ElementAddItemDrop_""),""%"",Q28=""Logging"",""+"",Q28"&amp;"=""Mining"",""+"",Q28=""Maxhp"",""%"",REGEXMATCH(Q28,""TemperatureResist_""),""+"",REGEXMATCH(Q28,""ElementResist_""),""%"",REGEXMATCH(Q28,""TemperatureInvalid_""),""bool"",REGEXMATCH(Q28,""BodyPartsWeakDamage""),""%"",REGEXMATCH(Q28,""ElementBoost_""),"""&amp;"%"",AND(REGEXMATCH(J28,""GiveA""),REGEXMATCH(Q28,""Element"")),""bool"")"),"#N/A")</f>
        <v>#N/A</v>
      </c>
      <c r="S28" s="2">
        <v>0</v>
      </c>
      <c r="T28" s="2"/>
      <c r="U28" s="2" t="b">
        <v>0</v>
      </c>
      <c r="V28" s="2" t="b">
        <v>0</v>
      </c>
      <c r="W28" s="2" t="b">
        <v>0</v>
      </c>
      <c r="X28" s="2" t="b">
        <v>0</v>
      </c>
      <c r="Y28" s="2" t="b">
        <v>0</v>
      </c>
      <c r="Z28" s="2" t="b">
        <v>0</v>
      </c>
      <c r="AA28" s="2" t="b">
        <v>0</v>
      </c>
      <c r="AB28" s="2" t="b">
        <v>0</v>
      </c>
      <c r="AC28" s="2" t="b">
        <v>0</v>
      </c>
      <c r="AD28" s="2" t="b">
        <v>0</v>
      </c>
      <c r="AE28" s="2" t="b">
        <v>0</v>
      </c>
      <c r="AF28" s="2" t="b">
        <v>0</v>
      </c>
      <c r="AG28" s="2" t="s">
        <v>141</v>
      </c>
      <c r="AH28" s="2" t="s">
        <v>141</v>
      </c>
    </row>
    <row r="29" spans="1:34" x14ac:dyDescent="0.2">
      <c r="A29" s="1" t="s">
        <v>1815</v>
      </c>
      <c r="B29" s="2" t="s">
        <v>1853</v>
      </c>
      <c r="C29" s="1"/>
      <c r="D29" s="2" t="str">
        <f t="shared" si="0"/>
        <v>Explosive</v>
      </c>
      <c r="E29" s="2" t="str">
        <f t="shared" si="1"/>
        <v>Explosive: # on Self</v>
      </c>
      <c r="F29" s="2" t="str">
        <f t="shared" si="2"/>
        <v/>
      </c>
      <c r="G29" s="2">
        <v>1</v>
      </c>
      <c r="H29" s="2" t="s">
        <v>141</v>
      </c>
      <c r="I29" s="2" t="s">
        <v>1854</v>
      </c>
      <c r="J29" s="2" t="str">
        <f ca="1">IFERROR(__xludf.DUMMYFUNCTION("IFS(I29=""ShotAttack"",""%"",I29=""MeleeAttack"",""%"", I29=""Defense"",""%"",I29=""CraftSPeed"",""%"",I29=""LifeSteal"",""%"",I29=""MaxInventoryWeight"",""+"",I29=""MoveSpeed"",""%"",REGEXMATCH(I29,""ElementAddItemDrop_""),""%"",I29=""Logging"",""+"",I29"&amp;"=""Mining"",""+"",I29=""Maxhp"",""%"",REGEXMATCH(I29,""TemperatureResist_""),""+"",REGEXMATCH(I29,""ElementResist_""),""%"",REGEXMATCH(I29,""TemperatureInvalid_""),""bool"",REGEXMATCH(I29,""BodyPartsWeakDamage""),""%"",REGEXMATCH(I29,""ElementBoost_""),"""&amp;"%"",AND(REGEXMATCH(B29,""GiveA""),REGEXMATCH(I29,""Element"")),""bool"")"),"#N/A")</f>
        <v>#N/A</v>
      </c>
      <c r="K29" s="2">
        <v>50</v>
      </c>
      <c r="L29" s="2" t="s">
        <v>1818</v>
      </c>
      <c r="M29" s="2"/>
      <c r="N29" s="2" t="str">
        <f ca="1">IFERROR(__xludf.DUMMYFUNCTION("IFS(M29=""ShotAttack"",""%"",M29=""MeleeAttack"",""%"", M29=""Defense"",""%"",M29=""CraftSPeed"",""%"",M29=""LifeSteal"",""%"",M29=""MaxInventoryWeight"",""+"",M29=""MoveSpeed"",""%"",REGEXMATCH(M29,""ElementAddItemDrop_""),""%"",M29=""Logging"",""+"",M29"&amp;"=""Mining"",""+"",M29=""Maxhp"",""%"",REGEXMATCH(M29,""TemperatureResist_""),""+"",REGEXMATCH(M29,""ElementResist_""),""%"",REGEXMATCH(M29,""TemperatureInvalid_""),""bool"",REGEXMATCH(M29,""BodyPartsWeakDamage""),""%"",REGEXMATCH(M29,""ElementBoost_""),"""&amp;"%"",AND(REGEXMATCH(F29,""GiveA""),REGEXMATCH(M29,""Element"")),""bool"")"),"#N/A")</f>
        <v>#N/A</v>
      </c>
      <c r="O29" s="2">
        <v>0</v>
      </c>
      <c r="P29" s="2"/>
      <c r="Q29" s="2"/>
      <c r="R29" s="2" t="str">
        <f ca="1">IFERROR(__xludf.DUMMYFUNCTION("IFS(Q29=""ShotAttack"",""%"",Q29=""MeleeAttack"",""%"", Q29=""Defense"",""%"",Q29=""CraftSPeed"",""%"",Q29=""LifeSteal"",""%"",Q29=""MaxInventoryWeight"",""+"",Q29=""MoveSpeed"",""%"",REGEXMATCH(Q29,""ElementAddItemDrop_""),""%"",Q29=""Logging"",""+"",Q29"&amp;"=""Mining"",""+"",Q29=""Maxhp"",""%"",REGEXMATCH(Q29,""TemperatureResist_""),""+"",REGEXMATCH(Q29,""ElementResist_""),""%"",REGEXMATCH(Q29,""TemperatureInvalid_""),""bool"",REGEXMATCH(Q29,""BodyPartsWeakDamage""),""%"",REGEXMATCH(Q29,""ElementBoost_""),"""&amp;"%"",AND(REGEXMATCH(J29,""GiveA""),REGEXMATCH(Q29,""Element"")),""bool"")"),"#N/A")</f>
        <v>#N/A</v>
      </c>
      <c r="S29" s="2">
        <v>0</v>
      </c>
      <c r="T29" s="2"/>
      <c r="U29" s="2" t="b">
        <v>0</v>
      </c>
      <c r="V29" s="2" t="b">
        <v>0</v>
      </c>
      <c r="W29" s="2" t="b">
        <v>0</v>
      </c>
      <c r="X29" s="2" t="b">
        <v>0</v>
      </c>
      <c r="Y29" s="2" t="b">
        <v>0</v>
      </c>
      <c r="Z29" s="2" t="b">
        <v>0</v>
      </c>
      <c r="AA29" s="2" t="b">
        <v>0</v>
      </c>
      <c r="AB29" s="2" t="b">
        <v>0</v>
      </c>
      <c r="AC29" s="2" t="b">
        <v>0</v>
      </c>
      <c r="AD29" s="2" t="b">
        <v>0</v>
      </c>
      <c r="AE29" s="2" t="b">
        <v>0</v>
      </c>
      <c r="AF29" s="2" t="b">
        <v>0</v>
      </c>
      <c r="AG29" s="2" t="s">
        <v>141</v>
      </c>
      <c r="AH29" s="2" t="s">
        <v>141</v>
      </c>
    </row>
    <row r="30" spans="1:34" x14ac:dyDescent="0.2">
      <c r="A30" s="1" t="s">
        <v>1815</v>
      </c>
      <c r="B30" s="2" t="s">
        <v>1855</v>
      </c>
      <c r="C30" s="1"/>
      <c r="D30" s="2" t="str">
        <f t="shared" si="0"/>
        <v>Explosive</v>
      </c>
      <c r="E30" s="2" t="str">
        <f t="shared" si="1"/>
        <v>Explosive: # on Self</v>
      </c>
      <c r="F30" s="2" t="str">
        <f t="shared" si="2"/>
        <v/>
      </c>
      <c r="G30" s="2">
        <v>1</v>
      </c>
      <c r="H30" s="2" t="s">
        <v>141</v>
      </c>
      <c r="I30" s="2" t="s">
        <v>1854</v>
      </c>
      <c r="J30" s="2" t="str">
        <f ca="1">IFERROR(__xludf.DUMMYFUNCTION("IFS(I30=""ShotAttack"",""%"",I30=""MeleeAttack"",""%"", I30=""Defense"",""%"",I30=""CraftSPeed"",""%"",I30=""LifeSteal"",""%"",I30=""MaxInventoryWeight"",""+"",I30=""MoveSpeed"",""%"",REGEXMATCH(I30,""ElementAddItemDrop_""),""%"",I30=""Logging"",""+"",I30"&amp;"=""Mining"",""+"",I30=""Maxhp"",""%"",REGEXMATCH(I30,""TemperatureResist_""),""+"",REGEXMATCH(I30,""ElementResist_""),""%"",REGEXMATCH(I30,""TemperatureInvalid_""),""bool"",REGEXMATCH(I30,""BodyPartsWeakDamage""),""%"",REGEXMATCH(I30,""ElementBoost_""),"""&amp;"%"",AND(REGEXMATCH(B30,""GiveA""),REGEXMATCH(I30,""Element"")),""bool"")"),"#N/A")</f>
        <v>#N/A</v>
      </c>
      <c r="K30" s="2">
        <v>100</v>
      </c>
      <c r="L30" s="2" t="s">
        <v>1818</v>
      </c>
      <c r="M30" s="2"/>
      <c r="N30" s="2" t="str">
        <f ca="1">IFERROR(__xludf.DUMMYFUNCTION("IFS(M30=""ShotAttack"",""%"",M30=""MeleeAttack"",""%"", M30=""Defense"",""%"",M30=""CraftSPeed"",""%"",M30=""LifeSteal"",""%"",M30=""MaxInventoryWeight"",""+"",M30=""MoveSpeed"",""%"",REGEXMATCH(M30,""ElementAddItemDrop_""),""%"",M30=""Logging"",""+"",M30"&amp;"=""Mining"",""+"",M30=""Maxhp"",""%"",REGEXMATCH(M30,""TemperatureResist_""),""+"",REGEXMATCH(M30,""ElementResist_""),""%"",REGEXMATCH(M30,""TemperatureInvalid_""),""bool"",REGEXMATCH(M30,""BodyPartsWeakDamage""),""%"",REGEXMATCH(M30,""ElementBoost_""),"""&amp;"%"",AND(REGEXMATCH(F30,""GiveA""),REGEXMATCH(M30,""Element"")),""bool"")"),"#N/A")</f>
        <v>#N/A</v>
      </c>
      <c r="O30" s="2">
        <v>0</v>
      </c>
      <c r="P30" s="2"/>
      <c r="Q30" s="2"/>
      <c r="R30" s="2" t="str">
        <f ca="1">IFERROR(__xludf.DUMMYFUNCTION("IFS(Q30=""ShotAttack"",""%"",Q30=""MeleeAttack"",""%"", Q30=""Defense"",""%"",Q30=""CraftSPeed"",""%"",Q30=""LifeSteal"",""%"",Q30=""MaxInventoryWeight"",""+"",Q30=""MoveSpeed"",""%"",REGEXMATCH(Q30,""ElementAddItemDrop_""),""%"",Q30=""Logging"",""+"",Q30"&amp;"=""Mining"",""+"",Q30=""Maxhp"",""%"",REGEXMATCH(Q30,""TemperatureResist_""),""+"",REGEXMATCH(Q30,""ElementResist_""),""%"",REGEXMATCH(Q30,""TemperatureInvalid_""),""bool"",REGEXMATCH(Q30,""BodyPartsWeakDamage""),""%"",REGEXMATCH(Q30,""ElementBoost_""),"""&amp;"%"",AND(REGEXMATCH(J30,""GiveA""),REGEXMATCH(Q30,""Element"")),""bool"")"),"#N/A")</f>
        <v>#N/A</v>
      </c>
      <c r="S30" s="2">
        <v>0</v>
      </c>
      <c r="T30" s="2"/>
      <c r="U30" s="2" t="b">
        <v>0</v>
      </c>
      <c r="V30" s="2" t="b">
        <v>0</v>
      </c>
      <c r="W30" s="2" t="b">
        <v>0</v>
      </c>
      <c r="X30" s="2" t="b">
        <v>0</v>
      </c>
      <c r="Y30" s="2" t="b">
        <v>0</v>
      </c>
      <c r="Z30" s="2" t="b">
        <v>0</v>
      </c>
      <c r="AA30" s="2" t="b">
        <v>0</v>
      </c>
      <c r="AB30" s="2" t="b">
        <v>0</v>
      </c>
      <c r="AC30" s="2" t="b">
        <v>0</v>
      </c>
      <c r="AD30" s="2" t="b">
        <v>0</v>
      </c>
      <c r="AE30" s="2" t="b">
        <v>0</v>
      </c>
      <c r="AF30" s="2" t="b">
        <v>0</v>
      </c>
      <c r="AG30" s="2" t="s">
        <v>141</v>
      </c>
      <c r="AH30" s="2" t="s">
        <v>141</v>
      </c>
    </row>
    <row r="31" spans="1:34" x14ac:dyDescent="0.2">
      <c r="A31" s="1" t="s">
        <v>1815</v>
      </c>
      <c r="B31" s="2" t="s">
        <v>1856</v>
      </c>
      <c r="C31" s="1"/>
      <c r="D31" s="2" t="str">
        <f t="shared" si="0"/>
        <v>BulletSpeed</v>
      </c>
      <c r="E31" s="2" t="str">
        <f t="shared" si="1"/>
        <v>BulletSpeed: # on Self</v>
      </c>
      <c r="F31" s="2" t="str">
        <f t="shared" si="2"/>
        <v/>
      </c>
      <c r="G31" s="2">
        <v>1</v>
      </c>
      <c r="H31" s="2" t="s">
        <v>141</v>
      </c>
      <c r="I31" s="2" t="s">
        <v>1857</v>
      </c>
      <c r="J31" s="2" t="str">
        <f ca="1">IFERROR(__xludf.DUMMYFUNCTION("IFS(I31=""ShotAttack"",""%"",I31=""MeleeAttack"",""%"", I31=""Defense"",""%"",I31=""CraftSPeed"",""%"",I31=""LifeSteal"",""%"",I31=""MaxInventoryWeight"",""+"",I31=""MoveSpeed"",""%"",REGEXMATCH(I31,""ElementAddItemDrop_""),""%"",I31=""Logging"",""+"",I31"&amp;"=""Mining"",""+"",I31=""Maxhp"",""%"",REGEXMATCH(I31,""TemperatureResist_""),""+"",REGEXMATCH(I31,""ElementResist_""),""%"",REGEXMATCH(I31,""TemperatureInvalid_""),""bool"",REGEXMATCH(I31,""BodyPartsWeakDamage""),""%"",REGEXMATCH(I31,""ElementBoost_""),"""&amp;"%"",AND(REGEXMATCH(B31,""GiveA""),REGEXMATCH(I31,""Element"")),""bool"")"),"#N/A")</f>
        <v>#N/A</v>
      </c>
      <c r="K31" s="2">
        <v>200</v>
      </c>
      <c r="L31" s="2" t="s">
        <v>1818</v>
      </c>
      <c r="M31" s="2"/>
      <c r="N31" s="2" t="str">
        <f ca="1">IFERROR(__xludf.DUMMYFUNCTION("IFS(M31=""ShotAttack"",""%"",M31=""MeleeAttack"",""%"", M31=""Defense"",""%"",M31=""CraftSPeed"",""%"",M31=""LifeSteal"",""%"",M31=""MaxInventoryWeight"",""+"",M31=""MoveSpeed"",""%"",REGEXMATCH(M31,""ElementAddItemDrop_""),""%"",M31=""Logging"",""+"",M31"&amp;"=""Mining"",""+"",M31=""Maxhp"",""%"",REGEXMATCH(M31,""TemperatureResist_""),""+"",REGEXMATCH(M31,""ElementResist_""),""%"",REGEXMATCH(M31,""TemperatureInvalid_""),""bool"",REGEXMATCH(M31,""BodyPartsWeakDamage""),""%"",REGEXMATCH(M31,""ElementBoost_""),"""&amp;"%"",AND(REGEXMATCH(F31,""GiveA""),REGEXMATCH(M31,""Element"")),""bool"")"),"#N/A")</f>
        <v>#N/A</v>
      </c>
      <c r="O31" s="2">
        <v>0</v>
      </c>
      <c r="P31" s="2"/>
      <c r="Q31" s="2"/>
      <c r="R31" s="2" t="str">
        <f ca="1">IFERROR(__xludf.DUMMYFUNCTION("IFS(Q31=""ShotAttack"",""%"",Q31=""MeleeAttack"",""%"", Q31=""Defense"",""%"",Q31=""CraftSPeed"",""%"",Q31=""LifeSteal"",""%"",Q31=""MaxInventoryWeight"",""+"",Q31=""MoveSpeed"",""%"",REGEXMATCH(Q31,""ElementAddItemDrop_""),""%"",Q31=""Logging"",""+"",Q31"&amp;"=""Mining"",""+"",Q31=""Maxhp"",""%"",REGEXMATCH(Q31,""TemperatureResist_""),""+"",REGEXMATCH(Q31,""ElementResist_""),""%"",REGEXMATCH(Q31,""TemperatureInvalid_""),""bool"",REGEXMATCH(Q31,""BodyPartsWeakDamage""),""%"",REGEXMATCH(Q31,""ElementBoost_""),"""&amp;"%"",AND(REGEXMATCH(J31,""GiveA""),REGEXMATCH(Q31,""Element"")),""bool"")"),"#N/A")</f>
        <v>#N/A</v>
      </c>
      <c r="S31" s="2">
        <v>0</v>
      </c>
      <c r="T31" s="2"/>
      <c r="U31" s="2" t="b">
        <v>0</v>
      </c>
      <c r="V31" s="2" t="b">
        <v>0</v>
      </c>
      <c r="W31" s="2" t="b">
        <v>0</v>
      </c>
      <c r="X31" s="2" t="b">
        <v>0</v>
      </c>
      <c r="Y31" s="2" t="b">
        <v>0</v>
      </c>
      <c r="Z31" s="2" t="b">
        <v>0</v>
      </c>
      <c r="AA31" s="2" t="b">
        <v>0</v>
      </c>
      <c r="AB31" s="2" t="b">
        <v>0</v>
      </c>
      <c r="AC31" s="2" t="b">
        <v>0</v>
      </c>
      <c r="AD31" s="2" t="b">
        <v>0</v>
      </c>
      <c r="AE31" s="2" t="b">
        <v>0</v>
      </c>
      <c r="AF31" s="2" t="b">
        <v>0</v>
      </c>
      <c r="AG31" s="2" t="s">
        <v>141</v>
      </c>
      <c r="AH31" s="2" t="s">
        <v>141</v>
      </c>
    </row>
    <row r="32" spans="1:34" x14ac:dyDescent="0.2">
      <c r="A32" s="1" t="s">
        <v>1815</v>
      </c>
      <c r="B32" s="2" t="s">
        <v>1858</v>
      </c>
      <c r="C32" s="1"/>
      <c r="D32" s="2" t="str">
        <f t="shared" si="0"/>
        <v>BulletSpeed</v>
      </c>
      <c r="E32" s="2" t="str">
        <f t="shared" si="1"/>
        <v>BulletSpeed: # on Self</v>
      </c>
      <c r="F32" s="2" t="str">
        <f t="shared" si="2"/>
        <v/>
      </c>
      <c r="G32" s="2">
        <v>1</v>
      </c>
      <c r="H32" s="2" t="s">
        <v>141</v>
      </c>
      <c r="I32" s="2" t="s">
        <v>1857</v>
      </c>
      <c r="J32" s="2" t="str">
        <f ca="1">IFERROR(__xludf.DUMMYFUNCTION("IFS(I32=""ShotAttack"",""%"",I32=""MeleeAttack"",""%"", I32=""Defense"",""%"",I32=""CraftSPeed"",""%"",I32=""LifeSteal"",""%"",I32=""MaxInventoryWeight"",""+"",I32=""MoveSpeed"",""%"",REGEXMATCH(I32,""ElementAddItemDrop_""),""%"",I32=""Logging"",""+"",I32"&amp;"=""Mining"",""+"",I32=""Maxhp"",""%"",REGEXMATCH(I32,""TemperatureResist_""),""+"",REGEXMATCH(I32,""ElementResist_""),""%"",REGEXMATCH(I32,""TemperatureInvalid_""),""bool"",REGEXMATCH(I32,""BodyPartsWeakDamage""),""%"",REGEXMATCH(I32,""ElementBoost_""),"""&amp;"%"",AND(REGEXMATCH(B32,""GiveA""),REGEXMATCH(I32,""Element"")),""bool"")"),"#N/A")</f>
        <v>#N/A</v>
      </c>
      <c r="K32" s="2">
        <v>2000</v>
      </c>
      <c r="L32" s="2" t="s">
        <v>1818</v>
      </c>
      <c r="M32" s="2"/>
      <c r="N32" s="2" t="str">
        <f ca="1">IFERROR(__xludf.DUMMYFUNCTION("IFS(M32=""ShotAttack"",""%"",M32=""MeleeAttack"",""%"", M32=""Defense"",""%"",M32=""CraftSPeed"",""%"",M32=""LifeSteal"",""%"",M32=""MaxInventoryWeight"",""+"",M32=""MoveSpeed"",""%"",REGEXMATCH(M32,""ElementAddItemDrop_""),""%"",M32=""Logging"",""+"",M32"&amp;"=""Mining"",""+"",M32=""Maxhp"",""%"",REGEXMATCH(M32,""TemperatureResist_""),""+"",REGEXMATCH(M32,""ElementResist_""),""%"",REGEXMATCH(M32,""TemperatureInvalid_""),""bool"",REGEXMATCH(M32,""BodyPartsWeakDamage""),""%"",REGEXMATCH(M32,""ElementBoost_""),"""&amp;"%"",AND(REGEXMATCH(F32,""GiveA""),REGEXMATCH(M32,""Element"")),""bool"")"),"#N/A")</f>
        <v>#N/A</v>
      </c>
      <c r="O32" s="2">
        <v>0</v>
      </c>
      <c r="P32" s="2"/>
      <c r="Q32" s="2"/>
      <c r="R32" s="2" t="str">
        <f ca="1">IFERROR(__xludf.DUMMYFUNCTION("IFS(Q32=""ShotAttack"",""%"",Q32=""MeleeAttack"",""%"", Q32=""Defense"",""%"",Q32=""CraftSPeed"",""%"",Q32=""LifeSteal"",""%"",Q32=""MaxInventoryWeight"",""+"",Q32=""MoveSpeed"",""%"",REGEXMATCH(Q32,""ElementAddItemDrop_""),""%"",Q32=""Logging"",""+"",Q32"&amp;"=""Mining"",""+"",Q32=""Maxhp"",""%"",REGEXMATCH(Q32,""TemperatureResist_""),""+"",REGEXMATCH(Q32,""ElementResist_""),""%"",REGEXMATCH(Q32,""TemperatureInvalid_""),""bool"",REGEXMATCH(Q32,""BodyPartsWeakDamage""),""%"",REGEXMATCH(Q32,""ElementBoost_""),"""&amp;"%"",AND(REGEXMATCH(J32,""GiveA""),REGEXMATCH(Q32,""Element"")),""bool"")"),"#N/A")</f>
        <v>#N/A</v>
      </c>
      <c r="S32" s="2">
        <v>0</v>
      </c>
      <c r="T32" s="2"/>
      <c r="U32" s="2" t="b">
        <v>0</v>
      </c>
      <c r="V32" s="2" t="b">
        <v>0</v>
      </c>
      <c r="W32" s="2" t="b">
        <v>0</v>
      </c>
      <c r="X32" s="2" t="b">
        <v>0</v>
      </c>
      <c r="Y32" s="2" t="b">
        <v>0</v>
      </c>
      <c r="Z32" s="2" t="b">
        <v>0</v>
      </c>
      <c r="AA32" s="2" t="b">
        <v>0</v>
      </c>
      <c r="AB32" s="2" t="b">
        <v>0</v>
      </c>
      <c r="AC32" s="2" t="b">
        <v>0</v>
      </c>
      <c r="AD32" s="2" t="b">
        <v>0</v>
      </c>
      <c r="AE32" s="2" t="b">
        <v>0</v>
      </c>
      <c r="AF32" s="2" t="b">
        <v>0</v>
      </c>
      <c r="AG32" s="2" t="s">
        <v>141</v>
      </c>
      <c r="AH32" s="2" t="s">
        <v>141</v>
      </c>
    </row>
    <row r="33" spans="1:34" x14ac:dyDescent="0.2">
      <c r="A33" s="1" t="s">
        <v>1815</v>
      </c>
      <c r="B33" s="2" t="s">
        <v>1859</v>
      </c>
      <c r="C33" s="1"/>
      <c r="D33" s="2" t="str">
        <f t="shared" si="0"/>
        <v>Recoil</v>
      </c>
      <c r="E33" s="2" t="str">
        <f t="shared" si="1"/>
        <v>Recoil: # on Self</v>
      </c>
      <c r="F33" s="2" t="str">
        <f t="shared" si="2"/>
        <v/>
      </c>
      <c r="G33" s="2">
        <v>1</v>
      </c>
      <c r="H33" s="2" t="s">
        <v>141</v>
      </c>
      <c r="I33" s="2" t="s">
        <v>1860</v>
      </c>
      <c r="J33" s="2" t="str">
        <f ca="1">IFERROR(__xludf.DUMMYFUNCTION("IFS(I33=""ShotAttack"",""%"",I33=""MeleeAttack"",""%"", I33=""Defense"",""%"",I33=""CraftSPeed"",""%"",I33=""LifeSteal"",""%"",I33=""MaxInventoryWeight"",""+"",I33=""MoveSpeed"",""%"",REGEXMATCH(I33,""ElementAddItemDrop_""),""%"",I33=""Logging"",""+"",I33"&amp;"=""Mining"",""+"",I33=""Maxhp"",""%"",REGEXMATCH(I33,""TemperatureResist_""),""+"",REGEXMATCH(I33,""ElementResist_""),""%"",REGEXMATCH(I33,""TemperatureInvalid_""),""bool"",REGEXMATCH(I33,""BodyPartsWeakDamage""),""%"",REGEXMATCH(I33,""ElementBoost_""),"""&amp;"%"",AND(REGEXMATCH(B33,""GiveA""),REGEXMATCH(I33,""Element"")),""bool"")"),"#N/A")</f>
        <v>#N/A</v>
      </c>
      <c r="K33" s="2">
        <v>50</v>
      </c>
      <c r="L33" s="2" t="s">
        <v>1818</v>
      </c>
      <c r="M33" s="2"/>
      <c r="N33" s="2" t="str">
        <f ca="1">IFERROR(__xludf.DUMMYFUNCTION("IFS(M33=""ShotAttack"",""%"",M33=""MeleeAttack"",""%"", M33=""Defense"",""%"",M33=""CraftSPeed"",""%"",M33=""LifeSteal"",""%"",M33=""MaxInventoryWeight"",""+"",M33=""MoveSpeed"",""%"",REGEXMATCH(M33,""ElementAddItemDrop_""),""%"",M33=""Logging"",""+"",M33"&amp;"=""Mining"",""+"",M33=""Maxhp"",""%"",REGEXMATCH(M33,""TemperatureResist_""),""+"",REGEXMATCH(M33,""ElementResist_""),""%"",REGEXMATCH(M33,""TemperatureInvalid_""),""bool"",REGEXMATCH(M33,""BodyPartsWeakDamage""),""%"",REGEXMATCH(M33,""ElementBoost_""),"""&amp;"%"",AND(REGEXMATCH(F33,""GiveA""),REGEXMATCH(M33,""Element"")),""bool"")"),"#N/A")</f>
        <v>#N/A</v>
      </c>
      <c r="O33" s="2">
        <v>0</v>
      </c>
      <c r="P33" s="2"/>
      <c r="Q33" s="2"/>
      <c r="R33" s="2" t="str">
        <f ca="1">IFERROR(__xludf.DUMMYFUNCTION("IFS(Q33=""ShotAttack"",""%"",Q33=""MeleeAttack"",""%"", Q33=""Defense"",""%"",Q33=""CraftSPeed"",""%"",Q33=""LifeSteal"",""%"",Q33=""MaxInventoryWeight"",""+"",Q33=""MoveSpeed"",""%"",REGEXMATCH(Q33,""ElementAddItemDrop_""),""%"",Q33=""Logging"",""+"",Q33"&amp;"=""Mining"",""+"",Q33=""Maxhp"",""%"",REGEXMATCH(Q33,""TemperatureResist_""),""+"",REGEXMATCH(Q33,""ElementResist_""),""%"",REGEXMATCH(Q33,""TemperatureInvalid_""),""bool"",REGEXMATCH(Q33,""BodyPartsWeakDamage""),""%"",REGEXMATCH(Q33,""ElementBoost_""),"""&amp;"%"",AND(REGEXMATCH(J33,""GiveA""),REGEXMATCH(Q33,""Element"")),""bool"")"),"#N/A")</f>
        <v>#N/A</v>
      </c>
      <c r="S33" s="2">
        <v>0</v>
      </c>
      <c r="T33" s="2"/>
      <c r="U33" s="2" t="b">
        <v>0</v>
      </c>
      <c r="V33" s="2" t="b">
        <v>0</v>
      </c>
      <c r="W33" s="2" t="b">
        <v>0</v>
      </c>
      <c r="X33" s="2" t="b">
        <v>0</v>
      </c>
      <c r="Y33" s="2" t="b">
        <v>0</v>
      </c>
      <c r="Z33" s="2" t="b">
        <v>0</v>
      </c>
      <c r="AA33" s="2" t="b">
        <v>0</v>
      </c>
      <c r="AB33" s="2" t="b">
        <v>0</v>
      </c>
      <c r="AC33" s="2" t="b">
        <v>0</v>
      </c>
      <c r="AD33" s="2" t="b">
        <v>0</v>
      </c>
      <c r="AE33" s="2" t="b">
        <v>0</v>
      </c>
      <c r="AF33" s="2" t="b">
        <v>0</v>
      </c>
      <c r="AG33" s="2" t="s">
        <v>141</v>
      </c>
      <c r="AH33" s="2" t="s">
        <v>141</v>
      </c>
    </row>
    <row r="34" spans="1:34" x14ac:dyDescent="0.2">
      <c r="A34" s="1" t="s">
        <v>1815</v>
      </c>
      <c r="B34" s="2" t="s">
        <v>1861</v>
      </c>
      <c r="C34" s="1"/>
      <c r="D34" s="2" t="str">
        <f t="shared" si="0"/>
        <v>Recoil</v>
      </c>
      <c r="E34" s="2" t="str">
        <f t="shared" si="1"/>
        <v>Recoil: # on Self</v>
      </c>
      <c r="F34" s="2" t="str">
        <f t="shared" si="2"/>
        <v/>
      </c>
      <c r="G34" s="2">
        <v>1</v>
      </c>
      <c r="H34" s="2" t="s">
        <v>141</v>
      </c>
      <c r="I34" s="2" t="s">
        <v>1860</v>
      </c>
      <c r="J34" s="2" t="str">
        <f ca="1">IFERROR(__xludf.DUMMYFUNCTION("IFS(I34=""ShotAttack"",""%"",I34=""MeleeAttack"",""%"", I34=""Defense"",""%"",I34=""CraftSPeed"",""%"",I34=""LifeSteal"",""%"",I34=""MaxInventoryWeight"",""+"",I34=""MoveSpeed"",""%"",REGEXMATCH(I34,""ElementAddItemDrop_""),""%"",I34=""Logging"",""+"",I34"&amp;"=""Mining"",""+"",I34=""Maxhp"",""%"",REGEXMATCH(I34,""TemperatureResist_""),""+"",REGEXMATCH(I34,""ElementResist_""),""%"",REGEXMATCH(I34,""TemperatureInvalid_""),""bool"",REGEXMATCH(I34,""BodyPartsWeakDamage""),""%"",REGEXMATCH(I34,""ElementBoost_""),"""&amp;"%"",AND(REGEXMATCH(B34,""GiveA""),REGEXMATCH(I34,""Element"")),""bool"")"),"#N/A")</f>
        <v>#N/A</v>
      </c>
      <c r="K34" s="2">
        <v>-90</v>
      </c>
      <c r="L34" s="2" t="s">
        <v>1818</v>
      </c>
      <c r="M34" s="2"/>
      <c r="N34" s="2" t="str">
        <f ca="1">IFERROR(__xludf.DUMMYFUNCTION("IFS(M34=""ShotAttack"",""%"",M34=""MeleeAttack"",""%"", M34=""Defense"",""%"",M34=""CraftSPeed"",""%"",M34=""LifeSteal"",""%"",M34=""MaxInventoryWeight"",""+"",M34=""MoveSpeed"",""%"",REGEXMATCH(M34,""ElementAddItemDrop_""),""%"",M34=""Logging"",""+"",M34"&amp;"=""Mining"",""+"",M34=""Maxhp"",""%"",REGEXMATCH(M34,""TemperatureResist_""),""+"",REGEXMATCH(M34,""ElementResist_""),""%"",REGEXMATCH(M34,""TemperatureInvalid_""),""bool"",REGEXMATCH(M34,""BodyPartsWeakDamage""),""%"",REGEXMATCH(M34,""ElementBoost_""),"""&amp;"%"",AND(REGEXMATCH(F34,""GiveA""),REGEXMATCH(M34,""Element"")),""bool"")"),"#N/A")</f>
        <v>#N/A</v>
      </c>
      <c r="O34" s="2">
        <v>0</v>
      </c>
      <c r="P34" s="2"/>
      <c r="Q34" s="2"/>
      <c r="R34" s="2" t="str">
        <f ca="1">IFERROR(__xludf.DUMMYFUNCTION("IFS(Q34=""ShotAttack"",""%"",Q34=""MeleeAttack"",""%"", Q34=""Defense"",""%"",Q34=""CraftSPeed"",""%"",Q34=""LifeSteal"",""%"",Q34=""MaxInventoryWeight"",""+"",Q34=""MoveSpeed"",""%"",REGEXMATCH(Q34,""ElementAddItemDrop_""),""%"",Q34=""Logging"",""+"",Q34"&amp;"=""Mining"",""+"",Q34=""Maxhp"",""%"",REGEXMATCH(Q34,""TemperatureResist_""),""+"",REGEXMATCH(Q34,""ElementResist_""),""%"",REGEXMATCH(Q34,""TemperatureInvalid_""),""bool"",REGEXMATCH(Q34,""BodyPartsWeakDamage""),""%"",REGEXMATCH(Q34,""ElementBoost_""),"""&amp;"%"",AND(REGEXMATCH(J34,""GiveA""),REGEXMATCH(Q34,""Element"")),""bool"")"),"#N/A")</f>
        <v>#N/A</v>
      </c>
      <c r="S34" s="2">
        <v>0</v>
      </c>
      <c r="T34" s="2"/>
      <c r="U34" s="2" t="b">
        <v>0</v>
      </c>
      <c r="V34" s="2" t="b">
        <v>0</v>
      </c>
      <c r="W34" s="2" t="b">
        <v>0</v>
      </c>
      <c r="X34" s="2" t="b">
        <v>0</v>
      </c>
      <c r="Y34" s="2" t="b">
        <v>0</v>
      </c>
      <c r="Z34" s="2" t="b">
        <v>0</v>
      </c>
      <c r="AA34" s="2" t="b">
        <v>0</v>
      </c>
      <c r="AB34" s="2" t="b">
        <v>0</v>
      </c>
      <c r="AC34" s="2" t="b">
        <v>0</v>
      </c>
      <c r="AD34" s="2" t="b">
        <v>0</v>
      </c>
      <c r="AE34" s="2" t="b">
        <v>0</v>
      </c>
      <c r="AF34" s="2" t="b">
        <v>0</v>
      </c>
      <c r="AG34" s="2" t="s">
        <v>141</v>
      </c>
      <c r="AH34" s="2" t="s">
        <v>141</v>
      </c>
    </row>
    <row r="35" spans="1:34" x14ac:dyDescent="0.2">
      <c r="A35" s="1" t="s">
        <v>1815</v>
      </c>
      <c r="B35" s="2" t="s">
        <v>1862</v>
      </c>
      <c r="C35" s="1"/>
      <c r="D35" s="2" t="str">
        <f t="shared" si="0"/>
        <v>BulletAccuracy. ShotAttack</v>
      </c>
      <c r="E35" s="2" t="str">
        <f t="shared" si="1"/>
        <v>BulletAccuracy: # on Self. ShotAttack: # on Self</v>
      </c>
      <c r="F35" s="2" t="str">
        <f t="shared" si="2"/>
        <v/>
      </c>
      <c r="G35" s="2">
        <v>1</v>
      </c>
      <c r="H35" s="2" t="s">
        <v>141</v>
      </c>
      <c r="I35" s="2" t="s">
        <v>1863</v>
      </c>
      <c r="J35" s="2" t="str">
        <f ca="1">IFERROR(__xludf.DUMMYFUNCTION("IFS(I35=""ShotAttack"",""%"",I35=""MeleeAttack"",""%"", I35=""Defense"",""%"",I35=""CraftSPeed"",""%"",I35=""LifeSteal"",""%"",I35=""MaxInventoryWeight"",""+"",I35=""MoveSpeed"",""%"",REGEXMATCH(I35,""ElementAddItemDrop_""),""%"",I35=""Logging"",""+"",I35"&amp;"=""Mining"",""+"",I35=""Maxhp"",""%"",REGEXMATCH(I35,""TemperatureResist_""),""+"",REGEXMATCH(I35,""ElementResist_""),""%"",REGEXMATCH(I35,""TemperatureInvalid_""),""bool"",REGEXMATCH(I35,""BodyPartsWeakDamage""),""%"",REGEXMATCH(I35,""ElementBoost_""),"""&amp;"%"",AND(REGEXMATCH(B35,""GiveA""),REGEXMATCH(I35,""Element"")),""bool"")"),"#N/A")</f>
        <v>#N/A</v>
      </c>
      <c r="K35" s="2">
        <v>90</v>
      </c>
      <c r="L35" s="2" t="s">
        <v>1818</v>
      </c>
      <c r="M35" s="2" t="s">
        <v>536</v>
      </c>
      <c r="N35" s="2" t="str">
        <f ca="1">IFERROR(__xludf.DUMMYFUNCTION("IFS(M35=""ShotAttack"",""%"",M35=""MeleeAttack"",""%"", M35=""Defense"",""%"",M35=""CraftSPeed"",""%"",M35=""LifeSteal"",""%"",M35=""MaxInventoryWeight"",""+"",M35=""MoveSpeed"",""%"",REGEXMATCH(M35,""ElementAddItemDrop_""),""%"",M35=""Logging"",""+"",M35"&amp;"=""Mining"",""+"",M35=""Maxhp"",""%"",REGEXMATCH(M35,""TemperatureResist_""),""+"",REGEXMATCH(M35,""ElementResist_""),""%"",REGEXMATCH(M35,""TemperatureInvalid_""),""bool"",REGEXMATCH(M35,""BodyPartsWeakDamage""),""%"",REGEXMATCH(M35,""ElementBoost_""),"""&amp;"%"",AND(REGEXMATCH(F35,""GiveA""),REGEXMATCH(M35,""Element"")),""bool"")"),"%")</f>
        <v>%</v>
      </c>
      <c r="O35" s="2">
        <v>0</v>
      </c>
      <c r="P35" s="2" t="s">
        <v>1818</v>
      </c>
      <c r="Q35" s="2"/>
      <c r="R35" s="2" t="str">
        <f ca="1">IFERROR(__xludf.DUMMYFUNCTION("IFS(Q35=""ShotAttack"",""%"",Q35=""MeleeAttack"",""%"", Q35=""Defense"",""%"",Q35=""CraftSPeed"",""%"",Q35=""LifeSteal"",""%"",Q35=""MaxInventoryWeight"",""+"",Q35=""MoveSpeed"",""%"",REGEXMATCH(Q35,""ElementAddItemDrop_""),""%"",Q35=""Logging"",""+"",Q35"&amp;"=""Mining"",""+"",Q35=""Maxhp"",""%"",REGEXMATCH(Q35,""TemperatureResist_""),""+"",REGEXMATCH(Q35,""ElementResist_""),""%"",REGEXMATCH(Q35,""TemperatureInvalid_""),""bool"",REGEXMATCH(Q35,""BodyPartsWeakDamage""),""%"",REGEXMATCH(Q35,""ElementBoost_""),"""&amp;"%"",AND(REGEXMATCH(J35,""GiveA""),REGEXMATCH(Q35,""Element"")),""bool"")"),"#N/A")</f>
        <v>#N/A</v>
      </c>
      <c r="S35" s="2">
        <v>0</v>
      </c>
      <c r="T35" s="2"/>
      <c r="U35" s="2" t="b">
        <v>0</v>
      </c>
      <c r="V35" s="2" t="b">
        <v>0</v>
      </c>
      <c r="W35" s="2" t="b">
        <v>0</v>
      </c>
      <c r="X35" s="2" t="b">
        <v>0</v>
      </c>
      <c r="Y35" s="2" t="b">
        <v>0</v>
      </c>
      <c r="Z35" s="2" t="b">
        <v>0</v>
      </c>
      <c r="AA35" s="2" t="b">
        <v>0</v>
      </c>
      <c r="AB35" s="2" t="b">
        <v>0</v>
      </c>
      <c r="AC35" s="2" t="b">
        <v>0</v>
      </c>
      <c r="AD35" s="2" t="b">
        <v>0</v>
      </c>
      <c r="AE35" s="2" t="b">
        <v>0</v>
      </c>
      <c r="AF35" s="2" t="b">
        <v>0</v>
      </c>
      <c r="AG35" s="2" t="s">
        <v>141</v>
      </c>
      <c r="AH35" s="2" t="s">
        <v>141</v>
      </c>
    </row>
    <row r="36" spans="1:34" x14ac:dyDescent="0.2">
      <c r="A36" s="1" t="s">
        <v>1815</v>
      </c>
      <c r="B36" s="2" t="s">
        <v>1864</v>
      </c>
      <c r="C36" s="1"/>
      <c r="D36" s="2" t="str">
        <f t="shared" si="0"/>
        <v>BulletAccuracy. ShotAttack</v>
      </c>
      <c r="E36" s="2" t="str">
        <f t="shared" si="1"/>
        <v>BulletAccuracy: # on Self. ShotAttack: # on Self</v>
      </c>
      <c r="F36" s="2" t="str">
        <f t="shared" si="2"/>
        <v/>
      </c>
      <c r="G36" s="2">
        <v>1</v>
      </c>
      <c r="H36" s="2" t="s">
        <v>141</v>
      </c>
      <c r="I36" s="2" t="s">
        <v>1863</v>
      </c>
      <c r="J36" s="2" t="str">
        <f ca="1">IFERROR(__xludf.DUMMYFUNCTION("IFS(I36=""ShotAttack"",""%"",I36=""MeleeAttack"",""%"", I36=""Defense"",""%"",I36=""CraftSPeed"",""%"",I36=""LifeSteal"",""%"",I36=""MaxInventoryWeight"",""+"",I36=""MoveSpeed"",""%"",REGEXMATCH(I36,""ElementAddItemDrop_""),""%"",I36=""Logging"",""+"",I36"&amp;"=""Mining"",""+"",I36=""Maxhp"",""%"",REGEXMATCH(I36,""TemperatureResist_""),""+"",REGEXMATCH(I36,""ElementResist_""),""%"",REGEXMATCH(I36,""TemperatureInvalid_""),""bool"",REGEXMATCH(I36,""BodyPartsWeakDamage""),""%"",REGEXMATCH(I36,""ElementBoost_""),"""&amp;"%"",AND(REGEXMATCH(B36,""GiveA""),REGEXMATCH(I36,""Element"")),""bool"")"),"#N/A")</f>
        <v>#N/A</v>
      </c>
      <c r="K36" s="2">
        <v>-300</v>
      </c>
      <c r="L36" s="2" t="s">
        <v>1818</v>
      </c>
      <c r="M36" s="2" t="s">
        <v>536</v>
      </c>
      <c r="N36" s="2" t="str">
        <f ca="1">IFERROR(__xludf.DUMMYFUNCTION("IFS(M36=""ShotAttack"",""%"",M36=""MeleeAttack"",""%"", M36=""Defense"",""%"",M36=""CraftSPeed"",""%"",M36=""LifeSteal"",""%"",M36=""MaxInventoryWeight"",""+"",M36=""MoveSpeed"",""%"",REGEXMATCH(M36,""ElementAddItemDrop_""),""%"",M36=""Logging"",""+"",M36"&amp;"=""Mining"",""+"",M36=""Maxhp"",""%"",REGEXMATCH(M36,""TemperatureResist_""),""+"",REGEXMATCH(M36,""ElementResist_""),""%"",REGEXMATCH(M36,""TemperatureInvalid_""),""bool"",REGEXMATCH(M36,""BodyPartsWeakDamage""),""%"",REGEXMATCH(M36,""ElementBoost_""),"""&amp;"%"",AND(REGEXMATCH(F36,""GiveA""),REGEXMATCH(M36,""Element"")),""bool"")"),"%")</f>
        <v>%</v>
      </c>
      <c r="O36" s="2">
        <v>15</v>
      </c>
      <c r="P36" s="2" t="s">
        <v>1818</v>
      </c>
      <c r="Q36" s="2"/>
      <c r="R36" s="2" t="str">
        <f ca="1">IFERROR(__xludf.DUMMYFUNCTION("IFS(Q36=""ShotAttack"",""%"",Q36=""MeleeAttack"",""%"", Q36=""Defense"",""%"",Q36=""CraftSPeed"",""%"",Q36=""LifeSteal"",""%"",Q36=""MaxInventoryWeight"",""+"",Q36=""MoveSpeed"",""%"",REGEXMATCH(Q36,""ElementAddItemDrop_""),""%"",Q36=""Logging"",""+"",Q36"&amp;"=""Mining"",""+"",Q36=""Maxhp"",""%"",REGEXMATCH(Q36,""TemperatureResist_""),""+"",REGEXMATCH(Q36,""ElementResist_""),""%"",REGEXMATCH(Q36,""TemperatureInvalid_""),""bool"",REGEXMATCH(Q36,""BodyPartsWeakDamage""),""%"",REGEXMATCH(Q36,""ElementBoost_""),"""&amp;"%"",AND(REGEXMATCH(J36,""GiveA""),REGEXMATCH(Q36,""Element"")),""bool"")"),"#N/A")</f>
        <v>#N/A</v>
      </c>
      <c r="S36" s="2">
        <v>0</v>
      </c>
      <c r="T36" s="2"/>
      <c r="U36" s="2" t="b">
        <v>0</v>
      </c>
      <c r="V36" s="2" t="b">
        <v>0</v>
      </c>
      <c r="W36" s="2" t="b">
        <v>0</v>
      </c>
      <c r="X36" s="2" t="b">
        <v>0</v>
      </c>
      <c r="Y36" s="2" t="b">
        <v>0</v>
      </c>
      <c r="Z36" s="2" t="b">
        <v>0</v>
      </c>
      <c r="AA36" s="2" t="b">
        <v>0</v>
      </c>
      <c r="AB36" s="2" t="b">
        <v>0</v>
      </c>
      <c r="AC36" s="2" t="b">
        <v>0</v>
      </c>
      <c r="AD36" s="2" t="b">
        <v>0</v>
      </c>
      <c r="AE36" s="2" t="b">
        <v>0</v>
      </c>
      <c r="AF36" s="2" t="b">
        <v>0</v>
      </c>
      <c r="AG36" s="2" t="s">
        <v>141</v>
      </c>
      <c r="AH36" s="2" t="s">
        <v>141</v>
      </c>
    </row>
    <row r="37" spans="1:34" x14ac:dyDescent="0.2">
      <c r="A37" s="1" t="s">
        <v>1815</v>
      </c>
      <c r="B37" s="2" t="s">
        <v>1865</v>
      </c>
      <c r="C37" s="1"/>
      <c r="D37" s="2" t="str">
        <f t="shared" si="0"/>
        <v>BulletAccuracy. ShotAttack</v>
      </c>
      <c r="E37" s="2" t="str">
        <f t="shared" si="1"/>
        <v>BulletAccuracy: # on Self. ShotAttack: # on Self</v>
      </c>
      <c r="F37" s="2" t="str">
        <f t="shared" si="2"/>
        <v/>
      </c>
      <c r="G37" s="2">
        <v>1</v>
      </c>
      <c r="H37" s="2" t="s">
        <v>141</v>
      </c>
      <c r="I37" s="2" t="s">
        <v>1863</v>
      </c>
      <c r="J37" s="2" t="str">
        <f ca="1">IFERROR(__xludf.DUMMYFUNCTION("IFS(I37=""ShotAttack"",""%"",I37=""MeleeAttack"",""%"", I37=""Defense"",""%"",I37=""CraftSPeed"",""%"",I37=""LifeSteal"",""%"",I37=""MaxInventoryWeight"",""+"",I37=""MoveSpeed"",""%"",REGEXMATCH(I37,""ElementAddItemDrop_""),""%"",I37=""Logging"",""+"",I37"&amp;"=""Mining"",""+"",I37=""Maxhp"",""%"",REGEXMATCH(I37,""TemperatureResist_""),""+"",REGEXMATCH(I37,""ElementResist_""),""%"",REGEXMATCH(I37,""TemperatureInvalid_""),""bool"",REGEXMATCH(I37,""BodyPartsWeakDamage""),""%"",REGEXMATCH(I37,""ElementBoost_""),"""&amp;"%"",AND(REGEXMATCH(B37,""GiveA""),REGEXMATCH(I37,""Element"")),""bool"")"),"#N/A")</f>
        <v>#N/A</v>
      </c>
      <c r="K37" s="2">
        <v>-1000</v>
      </c>
      <c r="L37" s="2" t="s">
        <v>1818</v>
      </c>
      <c r="M37" s="2" t="s">
        <v>536</v>
      </c>
      <c r="N37" s="2" t="str">
        <f ca="1">IFERROR(__xludf.DUMMYFUNCTION("IFS(M37=""ShotAttack"",""%"",M37=""MeleeAttack"",""%"", M37=""Defense"",""%"",M37=""CraftSPeed"",""%"",M37=""LifeSteal"",""%"",M37=""MaxInventoryWeight"",""+"",M37=""MoveSpeed"",""%"",REGEXMATCH(M37,""ElementAddItemDrop_""),""%"",M37=""Logging"",""+"",M37"&amp;"=""Mining"",""+"",M37=""Maxhp"",""%"",REGEXMATCH(M37,""TemperatureResist_""),""+"",REGEXMATCH(M37,""ElementResist_""),""%"",REGEXMATCH(M37,""TemperatureInvalid_""),""bool"",REGEXMATCH(M37,""BodyPartsWeakDamage""),""%"",REGEXMATCH(M37,""ElementBoost_""),"""&amp;"%"",AND(REGEXMATCH(F37,""GiveA""),REGEXMATCH(M37,""Element"")),""bool"")"),"%")</f>
        <v>%</v>
      </c>
      <c r="O37" s="2">
        <v>200</v>
      </c>
      <c r="P37" s="2" t="s">
        <v>1818</v>
      </c>
      <c r="Q37" s="2"/>
      <c r="R37" s="2" t="str">
        <f ca="1">IFERROR(__xludf.DUMMYFUNCTION("IFS(Q37=""ShotAttack"",""%"",Q37=""MeleeAttack"",""%"", Q37=""Defense"",""%"",Q37=""CraftSPeed"",""%"",Q37=""LifeSteal"",""%"",Q37=""MaxInventoryWeight"",""+"",Q37=""MoveSpeed"",""%"",REGEXMATCH(Q37,""ElementAddItemDrop_""),""%"",Q37=""Logging"",""+"",Q37"&amp;"=""Mining"",""+"",Q37=""Maxhp"",""%"",REGEXMATCH(Q37,""TemperatureResist_""),""+"",REGEXMATCH(Q37,""ElementResist_""),""%"",REGEXMATCH(Q37,""TemperatureInvalid_""),""bool"",REGEXMATCH(Q37,""BodyPartsWeakDamage""),""%"",REGEXMATCH(Q37,""ElementBoost_""),"""&amp;"%"",AND(REGEXMATCH(J37,""GiveA""),REGEXMATCH(Q37,""Element"")),""bool"")"),"#N/A")</f>
        <v>#N/A</v>
      </c>
      <c r="S37" s="2">
        <v>0</v>
      </c>
      <c r="T37" s="2"/>
      <c r="U37" s="2" t="b">
        <v>0</v>
      </c>
      <c r="V37" s="2" t="b">
        <v>0</v>
      </c>
      <c r="W37" s="2" t="b">
        <v>0</v>
      </c>
      <c r="X37" s="2" t="b">
        <v>0</v>
      </c>
      <c r="Y37" s="2" t="b">
        <v>0</v>
      </c>
      <c r="Z37" s="2" t="b">
        <v>0</v>
      </c>
      <c r="AA37" s="2" t="b">
        <v>0</v>
      </c>
      <c r="AB37" s="2" t="b">
        <v>0</v>
      </c>
      <c r="AC37" s="2" t="b">
        <v>0</v>
      </c>
      <c r="AD37" s="2" t="b">
        <v>0</v>
      </c>
      <c r="AE37" s="2" t="b">
        <v>0</v>
      </c>
      <c r="AF37" s="2" t="b">
        <v>0</v>
      </c>
      <c r="AG37" s="2" t="s">
        <v>141</v>
      </c>
      <c r="AH37" s="2" t="s">
        <v>141</v>
      </c>
    </row>
    <row r="38" spans="1:34" x14ac:dyDescent="0.2">
      <c r="A38" s="1" t="s">
        <v>1866</v>
      </c>
      <c r="B38" s="2" t="s">
        <v>1867</v>
      </c>
      <c r="C38" s="9" t="b">
        <v>1</v>
      </c>
      <c r="D38" s="2" t="str">
        <f t="shared" si="0"/>
        <v>CraftSpeed</v>
      </c>
      <c r="E38" s="2" t="str">
        <f t="shared" si="1"/>
        <v>CraftSpeed: # on Self</v>
      </c>
      <c r="F38" s="2" t="str">
        <f t="shared" si="2"/>
        <v>always</v>
      </c>
      <c r="G38" s="2">
        <v>3</v>
      </c>
      <c r="H38" s="2" t="s">
        <v>141</v>
      </c>
      <c r="I38" s="2" t="s">
        <v>538</v>
      </c>
      <c r="J38" s="2" t="str">
        <f ca="1">IFERROR(__xludf.DUMMYFUNCTION("IFS(I38=""ShotAttack"",""%"",I38=""MeleeAttack"",""%"", I38=""Defense"",""%"",I38=""CraftSPeed"",""%"",I38=""LifeSteal"",""%"",I38=""MaxInventoryWeight"",""+"",I38=""MoveSpeed"",""%"",REGEXMATCH(I38,""ElementAddItemDrop_""),""%"",I38=""Logging"",""+"",I38"&amp;"=""Mining"",""+"",I38=""Maxhp"",""%"",REGEXMATCH(I38,""TemperatureResist_""),""+"",REGEXMATCH(I38,""ElementResist_""),""%"",REGEXMATCH(I38,""TemperatureInvalid_""),""bool"",REGEXMATCH(I38,""BodyPartsWeakDamage""),""%"",REGEXMATCH(I38,""ElementBoost_""),"""&amp;"%"",AND(REGEXMATCH(B38,""GiveA""),REGEXMATCH(I38,""Element"")),""bool"")"),"%")</f>
        <v>%</v>
      </c>
      <c r="K38" s="2">
        <v>50</v>
      </c>
      <c r="L38" s="2" t="s">
        <v>1818</v>
      </c>
      <c r="M38" s="2"/>
      <c r="N38" s="2" t="str">
        <f ca="1">IFERROR(__xludf.DUMMYFUNCTION("IFS(M38=""ShotAttack"",""%"",M38=""MeleeAttack"",""%"", M38=""Defense"",""%"",M38=""CraftSPeed"",""%"",M38=""LifeSteal"",""%"",M38=""MaxInventoryWeight"",""+"",M38=""MoveSpeed"",""%"",REGEXMATCH(M38,""ElementAddItemDrop_""),""%"",M38=""Logging"",""+"",M38"&amp;"=""Mining"",""+"",M38=""Maxhp"",""%"",REGEXMATCH(M38,""TemperatureResist_""),""+"",REGEXMATCH(M38,""ElementResist_""),""%"",REGEXMATCH(M38,""TemperatureInvalid_""),""bool"",REGEXMATCH(M38,""BodyPartsWeakDamage""),""%"",REGEXMATCH(M38,""ElementBoost_""),"""&amp;"%"",AND(REGEXMATCH(F38,""GiveA""),REGEXMATCH(M38,""Element"")),""bool"")"),"#N/A")</f>
        <v>#N/A</v>
      </c>
      <c r="O38" s="2">
        <v>0</v>
      </c>
      <c r="P38" s="2"/>
      <c r="Q38" s="2"/>
      <c r="R38" s="2" t="str">
        <f ca="1">IFERROR(__xludf.DUMMYFUNCTION("IFS(Q38=""ShotAttack"",""%"",Q38=""MeleeAttack"",""%"", Q38=""Defense"",""%"",Q38=""CraftSPeed"",""%"",Q38=""LifeSteal"",""%"",Q38=""MaxInventoryWeight"",""+"",Q38=""MoveSpeed"",""%"",REGEXMATCH(Q38,""ElementAddItemDrop_""),""%"",Q38=""Logging"",""+"",Q38"&amp;"=""Mining"",""+"",Q38=""Maxhp"",""%"",REGEXMATCH(Q38,""TemperatureResist_""),""+"",REGEXMATCH(Q38,""ElementResist_""),""%"",REGEXMATCH(Q38,""TemperatureInvalid_""),""bool"",REGEXMATCH(Q38,""BodyPartsWeakDamage""),""%"",REGEXMATCH(Q38,""ElementBoost_""),"""&amp;"%"",AND(REGEXMATCH(J38,""GiveA""),REGEXMATCH(Q38,""Element"")),""bool"")"),"#N/A")</f>
        <v>#N/A</v>
      </c>
      <c r="S38" s="2">
        <v>0</v>
      </c>
      <c r="T38" s="2"/>
      <c r="U38" s="2" t="b">
        <v>0</v>
      </c>
      <c r="V38" s="2" t="b">
        <v>0</v>
      </c>
      <c r="W38" s="2" t="b">
        <v>0</v>
      </c>
      <c r="X38" s="2" t="b">
        <v>0</v>
      </c>
      <c r="Y38" s="2" t="b">
        <v>0</v>
      </c>
      <c r="Z38" s="2" t="b">
        <v>1</v>
      </c>
      <c r="AA38" s="2" t="b">
        <v>1</v>
      </c>
      <c r="AB38" s="2" t="b">
        <v>0</v>
      </c>
      <c r="AC38" s="2" t="b">
        <v>0</v>
      </c>
      <c r="AD38" s="2" t="b">
        <v>0</v>
      </c>
      <c r="AE38" s="2" t="b">
        <v>0</v>
      </c>
      <c r="AF38" s="2" t="b">
        <v>0</v>
      </c>
      <c r="AG38" s="2" t="s">
        <v>141</v>
      </c>
      <c r="AH38" s="2" t="s">
        <v>141</v>
      </c>
    </row>
    <row r="39" spans="1:34" x14ac:dyDescent="0.2">
      <c r="A39" s="1" t="s">
        <v>1868</v>
      </c>
      <c r="B39" s="2" t="s">
        <v>1869</v>
      </c>
      <c r="C39" s="9" t="b">
        <v>1</v>
      </c>
      <c r="D39" s="2" t="str">
        <f t="shared" si="0"/>
        <v>CraftSpeed</v>
      </c>
      <c r="E39" s="2" t="str">
        <f t="shared" si="1"/>
        <v>CraftSpeed: # on Self</v>
      </c>
      <c r="F39" s="2" t="str">
        <f t="shared" si="2"/>
        <v>always</v>
      </c>
      <c r="G39" s="2">
        <v>2</v>
      </c>
      <c r="H39" s="2" t="s">
        <v>141</v>
      </c>
      <c r="I39" s="2" t="s">
        <v>538</v>
      </c>
      <c r="J39" s="2" t="str">
        <f ca="1">IFERROR(__xludf.DUMMYFUNCTION("IFS(I39=""ShotAttack"",""%"",I39=""MeleeAttack"",""%"", I39=""Defense"",""%"",I39=""CraftSPeed"",""%"",I39=""LifeSteal"",""%"",I39=""MaxInventoryWeight"",""+"",I39=""MoveSpeed"",""%"",REGEXMATCH(I39,""ElementAddItemDrop_""),""%"",I39=""Logging"",""+"",I39"&amp;"=""Mining"",""+"",I39=""Maxhp"",""%"",REGEXMATCH(I39,""TemperatureResist_""),""+"",REGEXMATCH(I39,""ElementResist_""),""%"",REGEXMATCH(I39,""TemperatureInvalid_""),""bool"",REGEXMATCH(I39,""BodyPartsWeakDamage""),""%"",REGEXMATCH(I39,""ElementBoost_""),"""&amp;"%"",AND(REGEXMATCH(B39,""GiveA""),REGEXMATCH(I39,""Element"")),""bool"")"),"%")</f>
        <v>%</v>
      </c>
      <c r="K39" s="2">
        <v>20</v>
      </c>
      <c r="L39" s="2" t="s">
        <v>1818</v>
      </c>
      <c r="M39" s="2"/>
      <c r="N39" s="2" t="str">
        <f ca="1">IFERROR(__xludf.DUMMYFUNCTION("IFS(M39=""ShotAttack"",""%"",M39=""MeleeAttack"",""%"", M39=""Defense"",""%"",M39=""CraftSPeed"",""%"",M39=""LifeSteal"",""%"",M39=""MaxInventoryWeight"",""+"",M39=""MoveSpeed"",""%"",REGEXMATCH(M39,""ElementAddItemDrop_""),""%"",M39=""Logging"",""+"",M39"&amp;"=""Mining"",""+"",M39=""Maxhp"",""%"",REGEXMATCH(M39,""TemperatureResist_""),""+"",REGEXMATCH(M39,""ElementResist_""),""%"",REGEXMATCH(M39,""TemperatureInvalid_""),""bool"",REGEXMATCH(M39,""BodyPartsWeakDamage""),""%"",REGEXMATCH(M39,""ElementBoost_""),"""&amp;"%"",AND(REGEXMATCH(F39,""GiveA""),REGEXMATCH(M39,""Element"")),""bool"")"),"#N/A")</f>
        <v>#N/A</v>
      </c>
      <c r="O39" s="2">
        <v>0</v>
      </c>
      <c r="P39" s="2"/>
      <c r="Q39" s="2"/>
      <c r="R39" s="2" t="str">
        <f ca="1">IFERROR(__xludf.DUMMYFUNCTION("IFS(Q39=""ShotAttack"",""%"",Q39=""MeleeAttack"",""%"", Q39=""Defense"",""%"",Q39=""CraftSPeed"",""%"",Q39=""LifeSteal"",""%"",Q39=""MaxInventoryWeight"",""+"",Q39=""MoveSpeed"",""%"",REGEXMATCH(Q39,""ElementAddItemDrop_""),""%"",Q39=""Logging"",""+"",Q39"&amp;"=""Mining"",""+"",Q39=""Maxhp"",""%"",REGEXMATCH(Q39,""TemperatureResist_""),""+"",REGEXMATCH(Q39,""ElementResist_""),""%"",REGEXMATCH(Q39,""TemperatureInvalid_""),""bool"",REGEXMATCH(Q39,""BodyPartsWeakDamage""),""%"",REGEXMATCH(Q39,""ElementBoost_""),"""&amp;"%"",AND(REGEXMATCH(J39,""GiveA""),REGEXMATCH(Q39,""Element"")),""bool"")"),"#N/A")</f>
        <v>#N/A</v>
      </c>
      <c r="S39" s="2">
        <v>0</v>
      </c>
      <c r="T39" s="2"/>
      <c r="U39" s="2" t="b">
        <v>0</v>
      </c>
      <c r="V39" s="2" t="b">
        <v>0</v>
      </c>
      <c r="W39" s="2" t="b">
        <v>0</v>
      </c>
      <c r="X39" s="2" t="b">
        <v>0</v>
      </c>
      <c r="Y39" s="2" t="b">
        <v>0</v>
      </c>
      <c r="Z39" s="2" t="b">
        <v>1</v>
      </c>
      <c r="AA39" s="2" t="b">
        <v>1</v>
      </c>
      <c r="AB39" s="2" t="b">
        <v>0</v>
      </c>
      <c r="AC39" s="2" t="b">
        <v>0</v>
      </c>
      <c r="AD39" s="2" t="b">
        <v>0</v>
      </c>
      <c r="AE39" s="2" t="b">
        <v>0</v>
      </c>
      <c r="AF39" s="2" t="b">
        <v>0</v>
      </c>
      <c r="AG39" s="2" t="s">
        <v>141</v>
      </c>
      <c r="AH39" s="2" t="s">
        <v>141</v>
      </c>
    </row>
    <row r="40" spans="1:34" x14ac:dyDescent="0.2">
      <c r="A40" s="1" t="s">
        <v>1870</v>
      </c>
      <c r="B40" s="2" t="s">
        <v>1871</v>
      </c>
      <c r="C40" s="9" t="b">
        <v>1</v>
      </c>
      <c r="D40" s="2" t="str">
        <f t="shared" si="0"/>
        <v>CraftSpeed</v>
      </c>
      <c r="E40" s="2" t="str">
        <f t="shared" si="1"/>
        <v>CraftSpeed: # on Self</v>
      </c>
      <c r="F40" s="2" t="str">
        <f t="shared" si="2"/>
        <v>always</v>
      </c>
      <c r="G40" s="2">
        <v>-1</v>
      </c>
      <c r="H40" s="2" t="s">
        <v>141</v>
      </c>
      <c r="I40" s="2" t="s">
        <v>538</v>
      </c>
      <c r="J40" s="2" t="str">
        <f ca="1">IFERROR(__xludf.DUMMYFUNCTION("IFS(I40=""ShotAttack"",""%"",I40=""MeleeAttack"",""%"", I40=""Defense"",""%"",I40=""CraftSPeed"",""%"",I40=""LifeSteal"",""%"",I40=""MaxInventoryWeight"",""+"",I40=""MoveSpeed"",""%"",REGEXMATCH(I40,""ElementAddItemDrop_""),""%"",I40=""Logging"",""+"",I40"&amp;"=""Mining"",""+"",I40=""Maxhp"",""%"",REGEXMATCH(I40,""TemperatureResist_""),""+"",REGEXMATCH(I40,""ElementResist_""),""%"",REGEXMATCH(I40,""TemperatureInvalid_""),""bool"",REGEXMATCH(I40,""BodyPartsWeakDamage""),""%"",REGEXMATCH(I40,""ElementBoost_""),"""&amp;"%"",AND(REGEXMATCH(B40,""GiveA""),REGEXMATCH(I40,""Element"")),""bool"")"),"%")</f>
        <v>%</v>
      </c>
      <c r="K40" s="2">
        <v>-10</v>
      </c>
      <c r="L40" s="2" t="s">
        <v>1818</v>
      </c>
      <c r="M40" s="2"/>
      <c r="N40" s="2" t="str">
        <f ca="1">IFERROR(__xludf.DUMMYFUNCTION("IFS(M40=""ShotAttack"",""%"",M40=""MeleeAttack"",""%"", M40=""Defense"",""%"",M40=""CraftSPeed"",""%"",M40=""LifeSteal"",""%"",M40=""MaxInventoryWeight"",""+"",M40=""MoveSpeed"",""%"",REGEXMATCH(M40,""ElementAddItemDrop_""),""%"",M40=""Logging"",""+"",M40"&amp;"=""Mining"",""+"",M40=""Maxhp"",""%"",REGEXMATCH(M40,""TemperatureResist_""),""+"",REGEXMATCH(M40,""ElementResist_""),""%"",REGEXMATCH(M40,""TemperatureInvalid_""),""bool"",REGEXMATCH(M40,""BodyPartsWeakDamage""),""%"",REGEXMATCH(M40,""ElementBoost_""),"""&amp;"%"",AND(REGEXMATCH(F40,""GiveA""),REGEXMATCH(M40,""Element"")),""bool"")"),"#N/A")</f>
        <v>#N/A</v>
      </c>
      <c r="O40" s="2">
        <v>0</v>
      </c>
      <c r="P40" s="2"/>
      <c r="Q40" s="2"/>
      <c r="R40" s="2" t="str">
        <f ca="1">IFERROR(__xludf.DUMMYFUNCTION("IFS(Q40=""ShotAttack"",""%"",Q40=""MeleeAttack"",""%"", Q40=""Defense"",""%"",Q40=""CraftSPeed"",""%"",Q40=""LifeSteal"",""%"",Q40=""MaxInventoryWeight"",""+"",Q40=""MoveSpeed"",""%"",REGEXMATCH(Q40,""ElementAddItemDrop_""),""%"",Q40=""Logging"",""+"",Q40"&amp;"=""Mining"",""+"",Q40=""Maxhp"",""%"",REGEXMATCH(Q40,""TemperatureResist_""),""+"",REGEXMATCH(Q40,""ElementResist_""),""%"",REGEXMATCH(Q40,""TemperatureInvalid_""),""bool"",REGEXMATCH(Q40,""BodyPartsWeakDamage""),""%"",REGEXMATCH(Q40,""ElementBoost_""),"""&amp;"%"",AND(REGEXMATCH(J40,""GiveA""),REGEXMATCH(Q40,""Element"")),""bool"")"),"#N/A")</f>
        <v>#N/A</v>
      </c>
      <c r="S40" s="2">
        <v>0</v>
      </c>
      <c r="T40" s="2"/>
      <c r="U40" s="2" t="b">
        <v>0</v>
      </c>
      <c r="V40" s="2" t="b">
        <v>0</v>
      </c>
      <c r="W40" s="2" t="b">
        <v>0</v>
      </c>
      <c r="X40" s="2" t="b">
        <v>0</v>
      </c>
      <c r="Y40" s="2" t="b">
        <v>0</v>
      </c>
      <c r="Z40" s="2" t="b">
        <v>1</v>
      </c>
      <c r="AA40" s="2" t="b">
        <v>1</v>
      </c>
      <c r="AB40" s="2" t="b">
        <v>0</v>
      </c>
      <c r="AC40" s="2" t="b">
        <v>0</v>
      </c>
      <c r="AD40" s="2" t="b">
        <v>0</v>
      </c>
      <c r="AE40" s="2" t="b">
        <v>0</v>
      </c>
      <c r="AF40" s="2" t="b">
        <v>0</v>
      </c>
      <c r="AG40" s="2" t="s">
        <v>141</v>
      </c>
      <c r="AH40" s="2" t="s">
        <v>141</v>
      </c>
    </row>
    <row r="41" spans="1:34" x14ac:dyDescent="0.2">
      <c r="A41" s="1" t="s">
        <v>1872</v>
      </c>
      <c r="B41" s="2" t="s">
        <v>1873</v>
      </c>
      <c r="C41" s="9" t="b">
        <v>1</v>
      </c>
      <c r="D41" s="2" t="str">
        <f t="shared" si="0"/>
        <v>CraftSpeed</v>
      </c>
      <c r="E41" s="2" t="str">
        <f t="shared" si="1"/>
        <v>CraftSpeed: # on Self</v>
      </c>
      <c r="F41" s="2" t="str">
        <f t="shared" si="2"/>
        <v>always</v>
      </c>
      <c r="G41" s="2">
        <v>-3</v>
      </c>
      <c r="H41" s="2" t="s">
        <v>141</v>
      </c>
      <c r="I41" s="2" t="s">
        <v>538</v>
      </c>
      <c r="J41" s="2" t="str">
        <f ca="1">IFERROR(__xludf.DUMMYFUNCTION("IFS(I41=""ShotAttack"",""%"",I41=""MeleeAttack"",""%"", I41=""Defense"",""%"",I41=""CraftSPeed"",""%"",I41=""LifeSteal"",""%"",I41=""MaxInventoryWeight"",""+"",I41=""MoveSpeed"",""%"",REGEXMATCH(I41,""ElementAddItemDrop_""),""%"",I41=""Logging"",""+"",I41"&amp;"=""Mining"",""+"",I41=""Maxhp"",""%"",REGEXMATCH(I41,""TemperatureResist_""),""+"",REGEXMATCH(I41,""ElementResist_""),""%"",REGEXMATCH(I41,""TemperatureInvalid_""),""bool"",REGEXMATCH(I41,""BodyPartsWeakDamage""),""%"",REGEXMATCH(I41,""ElementBoost_""),"""&amp;"%"",AND(REGEXMATCH(B41,""GiveA""),REGEXMATCH(I41,""Element"")),""bool"")"),"%")</f>
        <v>%</v>
      </c>
      <c r="K41" s="2">
        <v>-30</v>
      </c>
      <c r="L41" s="2" t="s">
        <v>1818</v>
      </c>
      <c r="M41" s="2"/>
      <c r="N41" s="2" t="str">
        <f ca="1">IFERROR(__xludf.DUMMYFUNCTION("IFS(M41=""ShotAttack"",""%"",M41=""MeleeAttack"",""%"", M41=""Defense"",""%"",M41=""CraftSPeed"",""%"",M41=""LifeSteal"",""%"",M41=""MaxInventoryWeight"",""+"",M41=""MoveSpeed"",""%"",REGEXMATCH(M41,""ElementAddItemDrop_""),""%"",M41=""Logging"",""+"",M41"&amp;"=""Mining"",""+"",M41=""Maxhp"",""%"",REGEXMATCH(M41,""TemperatureResist_""),""+"",REGEXMATCH(M41,""ElementResist_""),""%"",REGEXMATCH(M41,""TemperatureInvalid_""),""bool"",REGEXMATCH(M41,""BodyPartsWeakDamage""),""%"",REGEXMATCH(M41,""ElementBoost_""),"""&amp;"%"",AND(REGEXMATCH(F41,""GiveA""),REGEXMATCH(M41,""Element"")),""bool"")"),"#N/A")</f>
        <v>#N/A</v>
      </c>
      <c r="O41" s="2">
        <v>0</v>
      </c>
      <c r="P41" s="2"/>
      <c r="Q41" s="2"/>
      <c r="R41" s="2" t="str">
        <f ca="1">IFERROR(__xludf.DUMMYFUNCTION("IFS(Q41=""ShotAttack"",""%"",Q41=""MeleeAttack"",""%"", Q41=""Defense"",""%"",Q41=""CraftSPeed"",""%"",Q41=""LifeSteal"",""%"",Q41=""MaxInventoryWeight"",""+"",Q41=""MoveSpeed"",""%"",REGEXMATCH(Q41,""ElementAddItemDrop_""),""%"",Q41=""Logging"",""+"",Q41"&amp;"=""Mining"",""+"",Q41=""Maxhp"",""%"",REGEXMATCH(Q41,""TemperatureResist_""),""+"",REGEXMATCH(Q41,""ElementResist_""),""%"",REGEXMATCH(Q41,""TemperatureInvalid_""),""bool"",REGEXMATCH(Q41,""BodyPartsWeakDamage""),""%"",REGEXMATCH(Q41,""ElementBoost_""),"""&amp;"%"",AND(REGEXMATCH(J41,""GiveA""),REGEXMATCH(Q41,""Element"")),""bool"")"),"#N/A")</f>
        <v>#N/A</v>
      </c>
      <c r="S41" s="2">
        <v>0</v>
      </c>
      <c r="T41" s="2"/>
      <c r="U41" s="2" t="b">
        <v>0</v>
      </c>
      <c r="V41" s="2" t="b">
        <v>0</v>
      </c>
      <c r="W41" s="2" t="b">
        <v>0</v>
      </c>
      <c r="X41" s="2" t="b">
        <v>0</v>
      </c>
      <c r="Y41" s="2" t="b">
        <v>0</v>
      </c>
      <c r="Z41" s="2" t="b">
        <v>1</v>
      </c>
      <c r="AA41" s="2" t="b">
        <v>1</v>
      </c>
      <c r="AB41" s="2" t="b">
        <v>0</v>
      </c>
      <c r="AC41" s="2" t="b">
        <v>0</v>
      </c>
      <c r="AD41" s="2" t="b">
        <v>0</v>
      </c>
      <c r="AE41" s="2" t="b">
        <v>0</v>
      </c>
      <c r="AF41" s="2" t="b">
        <v>0</v>
      </c>
      <c r="AG41" s="2" t="s">
        <v>141</v>
      </c>
      <c r="AH41" s="2" t="s">
        <v>141</v>
      </c>
    </row>
    <row r="42" spans="1:34" x14ac:dyDescent="0.2">
      <c r="A42" s="1" t="s">
        <v>1815</v>
      </c>
      <c r="B42" s="2" t="s">
        <v>1874</v>
      </c>
      <c r="C42" s="1"/>
      <c r="D42" s="2" t="str">
        <f t="shared" si="0"/>
        <v>MeleeAttack</v>
      </c>
      <c r="E42" s="2" t="str">
        <f t="shared" si="1"/>
        <v>MeleeAttack: # on Self</v>
      </c>
      <c r="F42" s="2" t="str">
        <f t="shared" si="2"/>
        <v/>
      </c>
      <c r="G42" s="2">
        <v>4</v>
      </c>
      <c r="H42" s="2" t="s">
        <v>141</v>
      </c>
      <c r="I42" s="2" t="s">
        <v>535</v>
      </c>
      <c r="J42" s="2" t="str">
        <f ca="1">IFERROR(__xludf.DUMMYFUNCTION("IFS(I42=""ShotAttack"",""%"",I42=""MeleeAttack"",""%"", I42=""Defense"",""%"",I42=""CraftSPeed"",""%"",I42=""LifeSteal"",""%"",I42=""MaxInventoryWeight"",""+"",I42=""MoveSpeed"",""%"",REGEXMATCH(I42,""ElementAddItemDrop_""),""%"",I42=""Logging"",""+"",I42"&amp;"=""Mining"",""+"",I42=""Maxhp"",""%"",REGEXMATCH(I42,""TemperatureResist_""),""+"",REGEXMATCH(I42,""ElementResist_""),""%"",REGEXMATCH(I42,""TemperatureInvalid_""),""bool"",REGEXMATCH(I42,""BodyPartsWeakDamage""),""%"",REGEXMATCH(I42,""ElementBoost_""),"""&amp;"%"",AND(REGEXMATCH(B42,""GiveA""),REGEXMATCH(I42,""Element"")),""bool"")"),"%")</f>
        <v>%</v>
      </c>
      <c r="K42" s="2">
        <v>50</v>
      </c>
      <c r="L42" s="2" t="s">
        <v>1818</v>
      </c>
      <c r="M42" s="2"/>
      <c r="N42" s="2" t="str">
        <f ca="1">IFERROR(__xludf.DUMMYFUNCTION("IFS(M42=""ShotAttack"",""%"",M42=""MeleeAttack"",""%"", M42=""Defense"",""%"",M42=""CraftSPeed"",""%"",M42=""LifeSteal"",""%"",M42=""MaxInventoryWeight"",""+"",M42=""MoveSpeed"",""%"",REGEXMATCH(M42,""ElementAddItemDrop_""),""%"",M42=""Logging"",""+"",M42"&amp;"=""Mining"",""+"",M42=""Maxhp"",""%"",REGEXMATCH(M42,""TemperatureResist_""),""+"",REGEXMATCH(M42,""ElementResist_""),""%"",REGEXMATCH(M42,""TemperatureInvalid_""),""bool"",REGEXMATCH(M42,""BodyPartsWeakDamage""),""%"",REGEXMATCH(M42,""ElementBoost_""),"""&amp;"%"",AND(REGEXMATCH(F42,""GiveA""),REGEXMATCH(M42,""Element"")),""bool"")"),"#N/A")</f>
        <v>#N/A</v>
      </c>
      <c r="O42" s="2">
        <v>0</v>
      </c>
      <c r="P42" s="2"/>
      <c r="Q42" s="2"/>
      <c r="R42" s="2" t="str">
        <f ca="1">IFERROR(__xludf.DUMMYFUNCTION("IFS(Q42=""ShotAttack"",""%"",Q42=""MeleeAttack"",""%"", Q42=""Defense"",""%"",Q42=""CraftSPeed"",""%"",Q42=""LifeSteal"",""%"",Q42=""MaxInventoryWeight"",""+"",Q42=""MoveSpeed"",""%"",REGEXMATCH(Q42,""ElementAddItemDrop_""),""%"",Q42=""Logging"",""+"",Q42"&amp;"=""Mining"",""+"",Q42=""Maxhp"",""%"",REGEXMATCH(Q42,""TemperatureResist_""),""+"",REGEXMATCH(Q42,""ElementResist_""),""%"",REGEXMATCH(Q42,""TemperatureInvalid_""),""bool"",REGEXMATCH(Q42,""BodyPartsWeakDamage""),""%"",REGEXMATCH(Q42,""ElementBoost_""),"""&amp;"%"",AND(REGEXMATCH(J42,""GiveA""),REGEXMATCH(Q42,""Element"")),""bool"")"),"#N/A")</f>
        <v>#N/A</v>
      </c>
      <c r="S42" s="2">
        <v>0</v>
      </c>
      <c r="T42" s="2"/>
      <c r="U42" s="2" t="b">
        <v>0</v>
      </c>
      <c r="V42" s="2" t="b">
        <v>0</v>
      </c>
      <c r="W42" s="2" t="b">
        <v>0</v>
      </c>
      <c r="X42" s="2" t="b">
        <v>0</v>
      </c>
      <c r="Y42" s="2" t="b">
        <v>0</v>
      </c>
      <c r="Z42" s="2" t="b">
        <v>0</v>
      </c>
      <c r="AA42" s="2" t="b">
        <v>0</v>
      </c>
      <c r="AB42" s="2" t="b">
        <v>0</v>
      </c>
      <c r="AC42" s="2" t="b">
        <v>0</v>
      </c>
      <c r="AD42" s="2" t="b">
        <v>0</v>
      </c>
      <c r="AE42" s="2" t="b">
        <v>0</v>
      </c>
      <c r="AF42" s="2" t="b">
        <v>0</v>
      </c>
      <c r="AG42" s="2" t="s">
        <v>141</v>
      </c>
      <c r="AH42" s="2" t="s">
        <v>141</v>
      </c>
    </row>
    <row r="43" spans="1:34" x14ac:dyDescent="0.2">
      <c r="A43" s="1" t="s">
        <v>1815</v>
      </c>
      <c r="B43" s="2" t="s">
        <v>1875</v>
      </c>
      <c r="C43" s="1"/>
      <c r="D43" s="2" t="str">
        <f t="shared" si="0"/>
        <v>MeleeAttack</v>
      </c>
      <c r="E43" s="2" t="str">
        <f t="shared" si="1"/>
        <v>MeleeAttack: # on Self</v>
      </c>
      <c r="F43" s="2" t="str">
        <f t="shared" si="2"/>
        <v/>
      </c>
      <c r="G43" s="2">
        <v>3</v>
      </c>
      <c r="H43" s="2" t="s">
        <v>141</v>
      </c>
      <c r="I43" s="2" t="s">
        <v>535</v>
      </c>
      <c r="J43" s="2" t="str">
        <f ca="1">IFERROR(__xludf.DUMMYFUNCTION("IFS(I43=""ShotAttack"",""%"",I43=""MeleeAttack"",""%"", I43=""Defense"",""%"",I43=""CraftSPeed"",""%"",I43=""LifeSteal"",""%"",I43=""MaxInventoryWeight"",""+"",I43=""MoveSpeed"",""%"",REGEXMATCH(I43,""ElementAddItemDrop_""),""%"",I43=""Logging"",""+"",I43"&amp;"=""Mining"",""+"",I43=""Maxhp"",""%"",REGEXMATCH(I43,""TemperatureResist_""),""+"",REGEXMATCH(I43,""ElementResist_""),""%"",REGEXMATCH(I43,""TemperatureInvalid_""),""bool"",REGEXMATCH(I43,""BodyPartsWeakDamage""),""%"",REGEXMATCH(I43,""ElementBoost_""),"""&amp;"%"",AND(REGEXMATCH(B43,""GiveA""),REGEXMATCH(I43,""Element"")),""bool"")"),"%")</f>
        <v>%</v>
      </c>
      <c r="K43" s="2">
        <v>20</v>
      </c>
      <c r="L43" s="2" t="s">
        <v>1818</v>
      </c>
      <c r="M43" s="2"/>
      <c r="N43" s="2" t="str">
        <f ca="1">IFERROR(__xludf.DUMMYFUNCTION("IFS(M43=""ShotAttack"",""%"",M43=""MeleeAttack"",""%"", M43=""Defense"",""%"",M43=""CraftSPeed"",""%"",M43=""LifeSteal"",""%"",M43=""MaxInventoryWeight"",""+"",M43=""MoveSpeed"",""%"",REGEXMATCH(M43,""ElementAddItemDrop_""),""%"",M43=""Logging"",""+"",M43"&amp;"=""Mining"",""+"",M43=""Maxhp"",""%"",REGEXMATCH(M43,""TemperatureResist_""),""+"",REGEXMATCH(M43,""ElementResist_""),""%"",REGEXMATCH(M43,""TemperatureInvalid_""),""bool"",REGEXMATCH(M43,""BodyPartsWeakDamage""),""%"",REGEXMATCH(M43,""ElementBoost_""),"""&amp;"%"",AND(REGEXMATCH(F43,""GiveA""),REGEXMATCH(M43,""Element"")),""bool"")"),"#N/A")</f>
        <v>#N/A</v>
      </c>
      <c r="O43" s="2">
        <v>0</v>
      </c>
      <c r="P43" s="2"/>
      <c r="Q43" s="2"/>
      <c r="R43" s="2" t="str">
        <f ca="1">IFERROR(__xludf.DUMMYFUNCTION("IFS(Q43=""ShotAttack"",""%"",Q43=""MeleeAttack"",""%"", Q43=""Defense"",""%"",Q43=""CraftSPeed"",""%"",Q43=""LifeSteal"",""%"",Q43=""MaxInventoryWeight"",""+"",Q43=""MoveSpeed"",""%"",REGEXMATCH(Q43,""ElementAddItemDrop_""),""%"",Q43=""Logging"",""+"",Q43"&amp;"=""Mining"",""+"",Q43=""Maxhp"",""%"",REGEXMATCH(Q43,""TemperatureResist_""),""+"",REGEXMATCH(Q43,""ElementResist_""),""%"",REGEXMATCH(Q43,""TemperatureInvalid_""),""bool"",REGEXMATCH(Q43,""BodyPartsWeakDamage""),""%"",REGEXMATCH(Q43,""ElementBoost_""),"""&amp;"%"",AND(REGEXMATCH(J43,""GiveA""),REGEXMATCH(Q43,""Element"")),""bool"")"),"#N/A")</f>
        <v>#N/A</v>
      </c>
      <c r="S43" s="2">
        <v>0</v>
      </c>
      <c r="T43" s="2"/>
      <c r="U43" s="2" t="b">
        <v>0</v>
      </c>
      <c r="V43" s="2" t="b">
        <v>0</v>
      </c>
      <c r="W43" s="2" t="b">
        <v>0</v>
      </c>
      <c r="X43" s="2" t="b">
        <v>0</v>
      </c>
      <c r="Y43" s="2" t="b">
        <v>0</v>
      </c>
      <c r="Z43" s="2" t="b">
        <v>0</v>
      </c>
      <c r="AA43" s="2" t="b">
        <v>0</v>
      </c>
      <c r="AB43" s="2" t="b">
        <v>0</v>
      </c>
      <c r="AC43" s="2" t="b">
        <v>0</v>
      </c>
      <c r="AD43" s="2" t="b">
        <v>0</v>
      </c>
      <c r="AE43" s="2" t="b">
        <v>0</v>
      </c>
      <c r="AF43" s="2" t="b">
        <v>0</v>
      </c>
      <c r="AG43" s="2" t="s">
        <v>141</v>
      </c>
      <c r="AH43" s="2" t="s">
        <v>141</v>
      </c>
    </row>
    <row r="44" spans="1:34" x14ac:dyDescent="0.2">
      <c r="A44" s="1" t="s">
        <v>1815</v>
      </c>
      <c r="B44" s="2" t="s">
        <v>1876</v>
      </c>
      <c r="C44" s="1"/>
      <c r="D44" s="2" t="str">
        <f t="shared" si="0"/>
        <v>MeleeAttack</v>
      </c>
      <c r="E44" s="2" t="str">
        <f t="shared" si="1"/>
        <v>MeleeAttack: # on Self</v>
      </c>
      <c r="F44" s="2" t="str">
        <f t="shared" si="2"/>
        <v/>
      </c>
      <c r="G44" s="2">
        <v>1</v>
      </c>
      <c r="H44" s="2" t="s">
        <v>141</v>
      </c>
      <c r="I44" s="2" t="s">
        <v>535</v>
      </c>
      <c r="J44" s="2" t="str">
        <f ca="1">IFERROR(__xludf.DUMMYFUNCTION("IFS(I44=""ShotAttack"",""%"",I44=""MeleeAttack"",""%"", I44=""Defense"",""%"",I44=""CraftSPeed"",""%"",I44=""LifeSteal"",""%"",I44=""MaxInventoryWeight"",""+"",I44=""MoveSpeed"",""%"",REGEXMATCH(I44,""ElementAddItemDrop_""),""%"",I44=""Logging"",""+"",I44"&amp;"=""Mining"",""+"",I44=""Maxhp"",""%"",REGEXMATCH(I44,""TemperatureResist_""),""+"",REGEXMATCH(I44,""ElementResist_""),""%"",REGEXMATCH(I44,""TemperatureInvalid_""),""bool"",REGEXMATCH(I44,""BodyPartsWeakDamage""),""%"",REGEXMATCH(I44,""ElementBoost_""),"""&amp;"%"",AND(REGEXMATCH(B44,""GiveA""),REGEXMATCH(I44,""Element"")),""bool"")"),"%")</f>
        <v>%</v>
      </c>
      <c r="K44" s="2">
        <v>-10</v>
      </c>
      <c r="L44" s="2" t="s">
        <v>1818</v>
      </c>
      <c r="M44" s="2"/>
      <c r="N44" s="2" t="str">
        <f ca="1">IFERROR(__xludf.DUMMYFUNCTION("IFS(M44=""ShotAttack"",""%"",M44=""MeleeAttack"",""%"", M44=""Defense"",""%"",M44=""CraftSPeed"",""%"",M44=""LifeSteal"",""%"",M44=""MaxInventoryWeight"",""+"",M44=""MoveSpeed"",""%"",REGEXMATCH(M44,""ElementAddItemDrop_""),""%"",M44=""Logging"",""+"",M44"&amp;"=""Mining"",""+"",M44=""Maxhp"",""%"",REGEXMATCH(M44,""TemperatureResist_""),""+"",REGEXMATCH(M44,""ElementResist_""),""%"",REGEXMATCH(M44,""TemperatureInvalid_""),""bool"",REGEXMATCH(M44,""BodyPartsWeakDamage""),""%"",REGEXMATCH(M44,""ElementBoost_""),"""&amp;"%"",AND(REGEXMATCH(F44,""GiveA""),REGEXMATCH(M44,""Element"")),""bool"")"),"#N/A")</f>
        <v>#N/A</v>
      </c>
      <c r="O44" s="2">
        <v>0</v>
      </c>
      <c r="P44" s="2"/>
      <c r="Q44" s="2"/>
      <c r="R44" s="2" t="str">
        <f ca="1">IFERROR(__xludf.DUMMYFUNCTION("IFS(Q44=""ShotAttack"",""%"",Q44=""MeleeAttack"",""%"", Q44=""Defense"",""%"",Q44=""CraftSPeed"",""%"",Q44=""LifeSteal"",""%"",Q44=""MaxInventoryWeight"",""+"",Q44=""MoveSpeed"",""%"",REGEXMATCH(Q44,""ElementAddItemDrop_""),""%"",Q44=""Logging"",""+"",Q44"&amp;"=""Mining"",""+"",Q44=""Maxhp"",""%"",REGEXMATCH(Q44,""TemperatureResist_""),""+"",REGEXMATCH(Q44,""ElementResist_""),""%"",REGEXMATCH(Q44,""TemperatureInvalid_""),""bool"",REGEXMATCH(Q44,""BodyPartsWeakDamage""),""%"",REGEXMATCH(Q44,""ElementBoost_""),"""&amp;"%"",AND(REGEXMATCH(J44,""GiveA""),REGEXMATCH(Q44,""Element"")),""bool"")"),"#N/A")</f>
        <v>#N/A</v>
      </c>
      <c r="S44" s="2">
        <v>0</v>
      </c>
      <c r="T44" s="2"/>
      <c r="U44" s="2" t="b">
        <v>0</v>
      </c>
      <c r="V44" s="2" t="b">
        <v>0</v>
      </c>
      <c r="W44" s="2" t="b">
        <v>0</v>
      </c>
      <c r="X44" s="2" t="b">
        <v>0</v>
      </c>
      <c r="Y44" s="2" t="b">
        <v>0</v>
      </c>
      <c r="Z44" s="2" t="b">
        <v>0</v>
      </c>
      <c r="AA44" s="2" t="b">
        <v>0</v>
      </c>
      <c r="AB44" s="2" t="b">
        <v>0</v>
      </c>
      <c r="AC44" s="2" t="b">
        <v>0</v>
      </c>
      <c r="AD44" s="2" t="b">
        <v>0</v>
      </c>
      <c r="AE44" s="2" t="b">
        <v>0</v>
      </c>
      <c r="AF44" s="2" t="b">
        <v>0</v>
      </c>
      <c r="AG44" s="2" t="s">
        <v>141</v>
      </c>
      <c r="AH44" s="2" t="s">
        <v>141</v>
      </c>
    </row>
    <row r="45" spans="1:34" x14ac:dyDescent="0.2">
      <c r="A45" s="1" t="s">
        <v>1815</v>
      </c>
      <c r="B45" s="2" t="s">
        <v>1877</v>
      </c>
      <c r="C45" s="1"/>
      <c r="D45" s="2" t="str">
        <f t="shared" si="0"/>
        <v>MeleeAttack</v>
      </c>
      <c r="E45" s="2" t="str">
        <f t="shared" si="1"/>
        <v>MeleeAttack: # on Self</v>
      </c>
      <c r="F45" s="2" t="str">
        <f t="shared" si="2"/>
        <v/>
      </c>
      <c r="G45" s="2">
        <v>1</v>
      </c>
      <c r="H45" s="2" t="s">
        <v>141</v>
      </c>
      <c r="I45" s="2" t="s">
        <v>535</v>
      </c>
      <c r="J45" s="2" t="str">
        <f ca="1">IFERROR(__xludf.DUMMYFUNCTION("IFS(I45=""ShotAttack"",""%"",I45=""MeleeAttack"",""%"", I45=""Defense"",""%"",I45=""CraftSPeed"",""%"",I45=""LifeSteal"",""%"",I45=""MaxInventoryWeight"",""+"",I45=""MoveSpeed"",""%"",REGEXMATCH(I45,""ElementAddItemDrop_""),""%"",I45=""Logging"",""+"",I45"&amp;"=""Mining"",""+"",I45=""Maxhp"",""%"",REGEXMATCH(I45,""TemperatureResist_""),""+"",REGEXMATCH(I45,""ElementResist_""),""%"",REGEXMATCH(I45,""TemperatureInvalid_""),""bool"",REGEXMATCH(I45,""BodyPartsWeakDamage""),""%"",REGEXMATCH(I45,""ElementBoost_""),"""&amp;"%"",AND(REGEXMATCH(B45,""GiveA""),REGEXMATCH(I45,""Element"")),""bool"")"),"%")</f>
        <v>%</v>
      </c>
      <c r="K45" s="2">
        <v>-30</v>
      </c>
      <c r="L45" s="2" t="s">
        <v>1818</v>
      </c>
      <c r="M45" s="2"/>
      <c r="N45" s="2" t="str">
        <f ca="1">IFERROR(__xludf.DUMMYFUNCTION("IFS(M45=""ShotAttack"",""%"",M45=""MeleeAttack"",""%"", M45=""Defense"",""%"",M45=""CraftSPeed"",""%"",M45=""LifeSteal"",""%"",M45=""MaxInventoryWeight"",""+"",M45=""MoveSpeed"",""%"",REGEXMATCH(M45,""ElementAddItemDrop_""),""%"",M45=""Logging"",""+"",M45"&amp;"=""Mining"",""+"",M45=""Maxhp"",""%"",REGEXMATCH(M45,""TemperatureResist_""),""+"",REGEXMATCH(M45,""ElementResist_""),""%"",REGEXMATCH(M45,""TemperatureInvalid_""),""bool"",REGEXMATCH(M45,""BodyPartsWeakDamage""),""%"",REGEXMATCH(M45,""ElementBoost_""),"""&amp;"%"",AND(REGEXMATCH(F45,""GiveA""),REGEXMATCH(M45,""Element"")),""bool"")"),"#N/A")</f>
        <v>#N/A</v>
      </c>
      <c r="O45" s="2">
        <v>0</v>
      </c>
      <c r="P45" s="2"/>
      <c r="Q45" s="2"/>
      <c r="R45" s="2" t="str">
        <f ca="1">IFERROR(__xludf.DUMMYFUNCTION("IFS(Q45=""ShotAttack"",""%"",Q45=""MeleeAttack"",""%"", Q45=""Defense"",""%"",Q45=""CraftSPeed"",""%"",Q45=""LifeSteal"",""%"",Q45=""MaxInventoryWeight"",""+"",Q45=""MoveSpeed"",""%"",REGEXMATCH(Q45,""ElementAddItemDrop_""),""%"",Q45=""Logging"",""+"",Q45"&amp;"=""Mining"",""+"",Q45=""Maxhp"",""%"",REGEXMATCH(Q45,""TemperatureResist_""),""+"",REGEXMATCH(Q45,""ElementResist_""),""%"",REGEXMATCH(Q45,""TemperatureInvalid_""),""bool"",REGEXMATCH(Q45,""BodyPartsWeakDamage""),""%"",REGEXMATCH(Q45,""ElementBoost_""),"""&amp;"%"",AND(REGEXMATCH(J45,""GiveA""),REGEXMATCH(Q45,""Element"")),""bool"")"),"#N/A")</f>
        <v>#N/A</v>
      </c>
      <c r="S45" s="2">
        <v>0</v>
      </c>
      <c r="T45" s="2"/>
      <c r="U45" s="2" t="b">
        <v>0</v>
      </c>
      <c r="V45" s="2" t="b">
        <v>0</v>
      </c>
      <c r="W45" s="2" t="b">
        <v>0</v>
      </c>
      <c r="X45" s="2" t="b">
        <v>0</v>
      </c>
      <c r="Y45" s="2" t="b">
        <v>0</v>
      </c>
      <c r="Z45" s="2" t="b">
        <v>0</v>
      </c>
      <c r="AA45" s="2" t="b">
        <v>0</v>
      </c>
      <c r="AB45" s="2" t="b">
        <v>0</v>
      </c>
      <c r="AC45" s="2" t="b">
        <v>0</v>
      </c>
      <c r="AD45" s="2" t="b">
        <v>0</v>
      </c>
      <c r="AE45" s="2" t="b">
        <v>0</v>
      </c>
      <c r="AF45" s="2" t="b">
        <v>0</v>
      </c>
      <c r="AG45" s="2" t="s">
        <v>141</v>
      </c>
      <c r="AH45" s="2" t="s">
        <v>141</v>
      </c>
    </row>
    <row r="46" spans="1:34" x14ac:dyDescent="0.2">
      <c r="A46" s="1" t="s">
        <v>1815</v>
      </c>
      <c r="B46" s="2" t="s">
        <v>1878</v>
      </c>
      <c r="C46" s="1"/>
      <c r="D46" s="2" t="str">
        <f t="shared" si="0"/>
        <v>ShotAttack</v>
      </c>
      <c r="E46" s="2" t="str">
        <f t="shared" si="1"/>
        <v>ShotAttack: # on Self</v>
      </c>
      <c r="F46" s="2" t="str">
        <f t="shared" si="2"/>
        <v/>
      </c>
      <c r="G46" s="2">
        <v>3</v>
      </c>
      <c r="H46" s="2" t="s">
        <v>141</v>
      </c>
      <c r="I46" s="2" t="s">
        <v>536</v>
      </c>
      <c r="J46" s="2" t="str">
        <f ca="1">IFERROR(__xludf.DUMMYFUNCTION("IFS(I46=""ShotAttack"",""%"",I46=""MeleeAttack"",""%"", I46=""Defense"",""%"",I46=""CraftSPeed"",""%"",I46=""LifeSteal"",""%"",I46=""MaxInventoryWeight"",""+"",I46=""MoveSpeed"",""%"",REGEXMATCH(I46,""ElementAddItemDrop_""),""%"",I46=""Logging"",""+"",I46"&amp;"=""Mining"",""+"",I46=""Maxhp"",""%"",REGEXMATCH(I46,""TemperatureResist_""),""+"",REGEXMATCH(I46,""ElementResist_""),""%"",REGEXMATCH(I46,""TemperatureInvalid_""),""bool"",REGEXMATCH(I46,""BodyPartsWeakDamage""),""%"",REGEXMATCH(I46,""ElementBoost_""),"""&amp;"%"",AND(REGEXMATCH(B46,""GiveA""),REGEXMATCH(I46,""Element"")),""bool"")"),"%")</f>
        <v>%</v>
      </c>
      <c r="K46" s="2">
        <v>20</v>
      </c>
      <c r="L46" s="2" t="s">
        <v>1818</v>
      </c>
      <c r="M46" s="2"/>
      <c r="N46" s="2" t="str">
        <f ca="1">IFERROR(__xludf.DUMMYFUNCTION("IFS(M46=""ShotAttack"",""%"",M46=""MeleeAttack"",""%"", M46=""Defense"",""%"",M46=""CraftSPeed"",""%"",M46=""LifeSteal"",""%"",M46=""MaxInventoryWeight"",""+"",M46=""MoveSpeed"",""%"",REGEXMATCH(M46,""ElementAddItemDrop_""),""%"",M46=""Logging"",""+"",M46"&amp;"=""Mining"",""+"",M46=""Maxhp"",""%"",REGEXMATCH(M46,""TemperatureResist_""),""+"",REGEXMATCH(M46,""ElementResist_""),""%"",REGEXMATCH(M46,""TemperatureInvalid_""),""bool"",REGEXMATCH(M46,""BodyPartsWeakDamage""),""%"",REGEXMATCH(M46,""ElementBoost_""),"""&amp;"%"",AND(REGEXMATCH(F46,""GiveA""),REGEXMATCH(M46,""Element"")),""bool"")"),"#N/A")</f>
        <v>#N/A</v>
      </c>
      <c r="O46" s="2">
        <v>0</v>
      </c>
      <c r="P46" s="2"/>
      <c r="Q46" s="2"/>
      <c r="R46" s="2" t="str">
        <f ca="1">IFERROR(__xludf.DUMMYFUNCTION("IFS(Q46=""ShotAttack"",""%"",Q46=""MeleeAttack"",""%"", Q46=""Defense"",""%"",Q46=""CraftSPeed"",""%"",Q46=""LifeSteal"",""%"",Q46=""MaxInventoryWeight"",""+"",Q46=""MoveSpeed"",""%"",REGEXMATCH(Q46,""ElementAddItemDrop_""),""%"",Q46=""Logging"",""+"",Q46"&amp;"=""Mining"",""+"",Q46=""Maxhp"",""%"",REGEXMATCH(Q46,""TemperatureResist_""),""+"",REGEXMATCH(Q46,""ElementResist_""),""%"",REGEXMATCH(Q46,""TemperatureInvalid_""),""bool"",REGEXMATCH(Q46,""BodyPartsWeakDamage""),""%"",REGEXMATCH(Q46,""ElementBoost_""),"""&amp;"%"",AND(REGEXMATCH(J46,""GiveA""),REGEXMATCH(Q46,""Element"")),""bool"")"),"#N/A")</f>
        <v>#N/A</v>
      </c>
      <c r="S46" s="2">
        <v>0</v>
      </c>
      <c r="T46" s="2"/>
      <c r="U46" s="2" t="b">
        <v>0</v>
      </c>
      <c r="V46" s="2" t="b">
        <v>0</v>
      </c>
      <c r="W46" s="2" t="b">
        <v>0</v>
      </c>
      <c r="X46" s="2" t="b">
        <v>0</v>
      </c>
      <c r="Y46" s="2" t="b">
        <v>0</v>
      </c>
      <c r="Z46" s="2" t="b">
        <v>0</v>
      </c>
      <c r="AA46" s="2" t="b">
        <v>0</v>
      </c>
      <c r="AB46" s="2" t="b">
        <v>0</v>
      </c>
      <c r="AC46" s="2" t="b">
        <v>0</v>
      </c>
      <c r="AD46" s="2" t="b">
        <v>0</v>
      </c>
      <c r="AE46" s="2" t="b">
        <v>0</v>
      </c>
      <c r="AF46" s="2" t="b">
        <v>0</v>
      </c>
      <c r="AG46" s="2" t="s">
        <v>141</v>
      </c>
      <c r="AH46" s="2" t="s">
        <v>141</v>
      </c>
    </row>
    <row r="47" spans="1:34" x14ac:dyDescent="0.2">
      <c r="A47" s="1" t="s">
        <v>1815</v>
      </c>
      <c r="B47" s="2" t="s">
        <v>1879</v>
      </c>
      <c r="C47" s="1"/>
      <c r="D47" s="2" t="str">
        <f t="shared" si="0"/>
        <v>ShotAttack</v>
      </c>
      <c r="E47" s="2" t="str">
        <f t="shared" si="1"/>
        <v>ShotAttack: # on Self</v>
      </c>
      <c r="F47" s="2" t="str">
        <f t="shared" si="2"/>
        <v/>
      </c>
      <c r="G47" s="2">
        <v>2</v>
      </c>
      <c r="H47" s="2" t="s">
        <v>141</v>
      </c>
      <c r="I47" s="2" t="s">
        <v>536</v>
      </c>
      <c r="J47" s="2" t="str">
        <f ca="1">IFERROR(__xludf.DUMMYFUNCTION("IFS(I47=""ShotAttack"",""%"",I47=""MeleeAttack"",""%"", I47=""Defense"",""%"",I47=""CraftSPeed"",""%"",I47=""LifeSteal"",""%"",I47=""MaxInventoryWeight"",""+"",I47=""MoveSpeed"",""%"",REGEXMATCH(I47,""ElementAddItemDrop_""),""%"",I47=""Logging"",""+"",I47"&amp;"=""Mining"",""+"",I47=""Maxhp"",""%"",REGEXMATCH(I47,""TemperatureResist_""),""+"",REGEXMATCH(I47,""ElementResist_""),""%"",REGEXMATCH(I47,""TemperatureInvalid_""),""bool"",REGEXMATCH(I47,""BodyPartsWeakDamage""),""%"",REGEXMATCH(I47,""ElementBoost_""),"""&amp;"%"",AND(REGEXMATCH(B47,""GiveA""),REGEXMATCH(I47,""Element"")),""bool"")"),"%")</f>
        <v>%</v>
      </c>
      <c r="K47" s="2">
        <v>10</v>
      </c>
      <c r="L47" s="2" t="s">
        <v>1818</v>
      </c>
      <c r="M47" s="2"/>
      <c r="N47" s="2" t="str">
        <f ca="1">IFERROR(__xludf.DUMMYFUNCTION("IFS(M47=""ShotAttack"",""%"",M47=""MeleeAttack"",""%"", M47=""Defense"",""%"",M47=""CraftSPeed"",""%"",M47=""LifeSteal"",""%"",M47=""MaxInventoryWeight"",""+"",M47=""MoveSpeed"",""%"",REGEXMATCH(M47,""ElementAddItemDrop_""),""%"",M47=""Logging"",""+"",M47"&amp;"=""Mining"",""+"",M47=""Maxhp"",""%"",REGEXMATCH(M47,""TemperatureResist_""),""+"",REGEXMATCH(M47,""ElementResist_""),""%"",REGEXMATCH(M47,""TemperatureInvalid_""),""bool"",REGEXMATCH(M47,""BodyPartsWeakDamage""),""%"",REGEXMATCH(M47,""ElementBoost_""),"""&amp;"%"",AND(REGEXMATCH(F47,""GiveA""),REGEXMATCH(M47,""Element"")),""bool"")"),"#N/A")</f>
        <v>#N/A</v>
      </c>
      <c r="O47" s="2">
        <v>0</v>
      </c>
      <c r="P47" s="2"/>
      <c r="Q47" s="2"/>
      <c r="R47" s="2" t="str">
        <f ca="1">IFERROR(__xludf.DUMMYFUNCTION("IFS(Q47=""ShotAttack"",""%"",Q47=""MeleeAttack"",""%"", Q47=""Defense"",""%"",Q47=""CraftSPeed"",""%"",Q47=""LifeSteal"",""%"",Q47=""MaxInventoryWeight"",""+"",Q47=""MoveSpeed"",""%"",REGEXMATCH(Q47,""ElementAddItemDrop_""),""%"",Q47=""Logging"",""+"",Q47"&amp;"=""Mining"",""+"",Q47=""Maxhp"",""%"",REGEXMATCH(Q47,""TemperatureResist_""),""+"",REGEXMATCH(Q47,""ElementResist_""),""%"",REGEXMATCH(Q47,""TemperatureInvalid_""),""bool"",REGEXMATCH(Q47,""BodyPartsWeakDamage""),""%"",REGEXMATCH(Q47,""ElementBoost_""),"""&amp;"%"",AND(REGEXMATCH(J47,""GiveA""),REGEXMATCH(Q47,""Element"")),""bool"")"),"#N/A")</f>
        <v>#N/A</v>
      </c>
      <c r="S47" s="2">
        <v>0</v>
      </c>
      <c r="T47" s="2"/>
      <c r="U47" s="2" t="b">
        <v>0</v>
      </c>
      <c r="V47" s="2" t="b">
        <v>0</v>
      </c>
      <c r="W47" s="2" t="b">
        <v>0</v>
      </c>
      <c r="X47" s="2" t="b">
        <v>0</v>
      </c>
      <c r="Y47" s="2" t="b">
        <v>0</v>
      </c>
      <c r="Z47" s="2" t="b">
        <v>0</v>
      </c>
      <c r="AA47" s="2" t="b">
        <v>0</v>
      </c>
      <c r="AB47" s="2" t="b">
        <v>0</v>
      </c>
      <c r="AC47" s="2" t="b">
        <v>0</v>
      </c>
      <c r="AD47" s="2" t="b">
        <v>0</v>
      </c>
      <c r="AE47" s="2" t="b">
        <v>0</v>
      </c>
      <c r="AF47" s="2" t="b">
        <v>0</v>
      </c>
      <c r="AG47" s="2" t="s">
        <v>141</v>
      </c>
      <c r="AH47" s="2" t="s">
        <v>141</v>
      </c>
    </row>
    <row r="48" spans="1:34" x14ac:dyDescent="0.2">
      <c r="A48" s="1" t="s">
        <v>1815</v>
      </c>
      <c r="B48" s="2" t="s">
        <v>1880</v>
      </c>
      <c r="C48" s="1"/>
      <c r="D48" s="2" t="str">
        <f t="shared" si="0"/>
        <v>ShotAttack</v>
      </c>
      <c r="E48" s="2" t="str">
        <f t="shared" si="1"/>
        <v>ShotAttack: # on Self</v>
      </c>
      <c r="F48" s="2" t="str">
        <f t="shared" si="2"/>
        <v/>
      </c>
      <c r="G48" s="2">
        <v>-1</v>
      </c>
      <c r="H48" s="2" t="s">
        <v>141</v>
      </c>
      <c r="I48" s="2" t="s">
        <v>536</v>
      </c>
      <c r="J48" s="2" t="str">
        <f ca="1">IFERROR(__xludf.DUMMYFUNCTION("IFS(I48=""ShotAttack"",""%"",I48=""MeleeAttack"",""%"", I48=""Defense"",""%"",I48=""CraftSPeed"",""%"",I48=""LifeSteal"",""%"",I48=""MaxInventoryWeight"",""+"",I48=""MoveSpeed"",""%"",REGEXMATCH(I48,""ElementAddItemDrop_""),""%"",I48=""Logging"",""+"",I48"&amp;"=""Mining"",""+"",I48=""Maxhp"",""%"",REGEXMATCH(I48,""TemperatureResist_""),""+"",REGEXMATCH(I48,""ElementResist_""),""%"",REGEXMATCH(I48,""TemperatureInvalid_""),""bool"",REGEXMATCH(I48,""BodyPartsWeakDamage""),""%"",REGEXMATCH(I48,""ElementBoost_""),"""&amp;"%"",AND(REGEXMATCH(B48,""GiveA""),REGEXMATCH(I48,""Element"")),""bool"")"),"%")</f>
        <v>%</v>
      </c>
      <c r="K48" s="2">
        <v>-10</v>
      </c>
      <c r="L48" s="2" t="s">
        <v>1818</v>
      </c>
      <c r="M48" s="2"/>
      <c r="N48" s="2" t="str">
        <f ca="1">IFERROR(__xludf.DUMMYFUNCTION("IFS(M48=""ShotAttack"",""%"",M48=""MeleeAttack"",""%"", M48=""Defense"",""%"",M48=""CraftSPeed"",""%"",M48=""LifeSteal"",""%"",M48=""MaxInventoryWeight"",""+"",M48=""MoveSpeed"",""%"",REGEXMATCH(M48,""ElementAddItemDrop_""),""%"",M48=""Logging"",""+"",M48"&amp;"=""Mining"",""+"",M48=""Maxhp"",""%"",REGEXMATCH(M48,""TemperatureResist_""),""+"",REGEXMATCH(M48,""ElementResist_""),""%"",REGEXMATCH(M48,""TemperatureInvalid_""),""bool"",REGEXMATCH(M48,""BodyPartsWeakDamage""),""%"",REGEXMATCH(M48,""ElementBoost_""),"""&amp;"%"",AND(REGEXMATCH(F48,""GiveA""),REGEXMATCH(M48,""Element"")),""bool"")"),"#N/A")</f>
        <v>#N/A</v>
      </c>
      <c r="O48" s="2">
        <v>0</v>
      </c>
      <c r="P48" s="2"/>
      <c r="Q48" s="2"/>
      <c r="R48" s="2" t="str">
        <f ca="1">IFERROR(__xludf.DUMMYFUNCTION("IFS(Q48=""ShotAttack"",""%"",Q48=""MeleeAttack"",""%"", Q48=""Defense"",""%"",Q48=""CraftSPeed"",""%"",Q48=""LifeSteal"",""%"",Q48=""MaxInventoryWeight"",""+"",Q48=""MoveSpeed"",""%"",REGEXMATCH(Q48,""ElementAddItemDrop_""),""%"",Q48=""Logging"",""+"",Q48"&amp;"=""Mining"",""+"",Q48=""Maxhp"",""%"",REGEXMATCH(Q48,""TemperatureResist_""),""+"",REGEXMATCH(Q48,""ElementResist_""),""%"",REGEXMATCH(Q48,""TemperatureInvalid_""),""bool"",REGEXMATCH(Q48,""BodyPartsWeakDamage""),""%"",REGEXMATCH(Q48,""ElementBoost_""),"""&amp;"%"",AND(REGEXMATCH(J48,""GiveA""),REGEXMATCH(Q48,""Element"")),""bool"")"),"#N/A")</f>
        <v>#N/A</v>
      </c>
      <c r="S48" s="2">
        <v>0</v>
      </c>
      <c r="T48" s="2"/>
      <c r="U48" s="2" t="b">
        <v>0</v>
      </c>
      <c r="V48" s="2" t="b">
        <v>0</v>
      </c>
      <c r="W48" s="2" t="b">
        <v>0</v>
      </c>
      <c r="X48" s="2" t="b">
        <v>0</v>
      </c>
      <c r="Y48" s="2" t="b">
        <v>0</v>
      </c>
      <c r="Z48" s="2" t="b">
        <v>0</v>
      </c>
      <c r="AA48" s="2" t="b">
        <v>0</v>
      </c>
      <c r="AB48" s="2" t="b">
        <v>0</v>
      </c>
      <c r="AC48" s="2" t="b">
        <v>0</v>
      </c>
      <c r="AD48" s="2" t="b">
        <v>0</v>
      </c>
      <c r="AE48" s="2" t="b">
        <v>0</v>
      </c>
      <c r="AF48" s="2" t="b">
        <v>0</v>
      </c>
      <c r="AG48" s="2" t="s">
        <v>141</v>
      </c>
      <c r="AH48" s="2" t="s">
        <v>141</v>
      </c>
    </row>
    <row r="49" spans="1:34" x14ac:dyDescent="0.2">
      <c r="A49" s="1" t="s">
        <v>1815</v>
      </c>
      <c r="B49" s="2" t="s">
        <v>1881</v>
      </c>
      <c r="C49" s="1"/>
      <c r="D49" s="2" t="str">
        <f t="shared" si="0"/>
        <v>ShotAttack</v>
      </c>
      <c r="E49" s="2" t="str">
        <f t="shared" si="1"/>
        <v>ShotAttack: # on Self</v>
      </c>
      <c r="F49" s="2" t="str">
        <f t="shared" si="2"/>
        <v/>
      </c>
      <c r="G49" s="2">
        <v>-3</v>
      </c>
      <c r="H49" s="2" t="s">
        <v>141</v>
      </c>
      <c r="I49" s="2" t="s">
        <v>536</v>
      </c>
      <c r="J49" s="2" t="str">
        <f ca="1">IFERROR(__xludf.DUMMYFUNCTION("IFS(I49=""ShotAttack"",""%"",I49=""MeleeAttack"",""%"", I49=""Defense"",""%"",I49=""CraftSPeed"",""%"",I49=""LifeSteal"",""%"",I49=""MaxInventoryWeight"",""+"",I49=""MoveSpeed"",""%"",REGEXMATCH(I49,""ElementAddItemDrop_""),""%"",I49=""Logging"",""+"",I49"&amp;"=""Mining"",""+"",I49=""Maxhp"",""%"",REGEXMATCH(I49,""TemperatureResist_""),""+"",REGEXMATCH(I49,""ElementResist_""),""%"",REGEXMATCH(I49,""TemperatureInvalid_""),""bool"",REGEXMATCH(I49,""BodyPartsWeakDamage""),""%"",REGEXMATCH(I49,""ElementBoost_""),"""&amp;"%"",AND(REGEXMATCH(B49,""GiveA""),REGEXMATCH(I49,""Element"")),""bool"")"),"%")</f>
        <v>%</v>
      </c>
      <c r="K49" s="2">
        <v>-20</v>
      </c>
      <c r="L49" s="2" t="s">
        <v>1818</v>
      </c>
      <c r="M49" s="2"/>
      <c r="N49" s="2" t="str">
        <f ca="1">IFERROR(__xludf.DUMMYFUNCTION("IFS(M49=""ShotAttack"",""%"",M49=""MeleeAttack"",""%"", M49=""Defense"",""%"",M49=""CraftSPeed"",""%"",M49=""LifeSteal"",""%"",M49=""MaxInventoryWeight"",""+"",M49=""MoveSpeed"",""%"",REGEXMATCH(M49,""ElementAddItemDrop_""),""%"",M49=""Logging"",""+"",M49"&amp;"=""Mining"",""+"",M49=""Maxhp"",""%"",REGEXMATCH(M49,""TemperatureResist_""),""+"",REGEXMATCH(M49,""ElementResist_""),""%"",REGEXMATCH(M49,""TemperatureInvalid_""),""bool"",REGEXMATCH(M49,""BodyPartsWeakDamage""),""%"",REGEXMATCH(M49,""ElementBoost_""),"""&amp;"%"",AND(REGEXMATCH(F49,""GiveA""),REGEXMATCH(M49,""Element"")),""bool"")"),"#N/A")</f>
        <v>#N/A</v>
      </c>
      <c r="O49" s="2">
        <v>0</v>
      </c>
      <c r="P49" s="2"/>
      <c r="Q49" s="2"/>
      <c r="R49" s="2" t="str">
        <f ca="1">IFERROR(__xludf.DUMMYFUNCTION("IFS(Q49=""ShotAttack"",""%"",Q49=""MeleeAttack"",""%"", Q49=""Defense"",""%"",Q49=""CraftSPeed"",""%"",Q49=""LifeSteal"",""%"",Q49=""MaxInventoryWeight"",""+"",Q49=""MoveSpeed"",""%"",REGEXMATCH(Q49,""ElementAddItemDrop_""),""%"",Q49=""Logging"",""+"",Q49"&amp;"=""Mining"",""+"",Q49=""Maxhp"",""%"",REGEXMATCH(Q49,""TemperatureResist_""),""+"",REGEXMATCH(Q49,""ElementResist_""),""%"",REGEXMATCH(Q49,""TemperatureInvalid_""),""bool"",REGEXMATCH(Q49,""BodyPartsWeakDamage""),""%"",REGEXMATCH(Q49,""ElementBoost_""),"""&amp;"%"",AND(REGEXMATCH(J49,""GiveA""),REGEXMATCH(Q49,""Element"")),""bool"")"),"#N/A")</f>
        <v>#N/A</v>
      </c>
      <c r="S49" s="2">
        <v>0</v>
      </c>
      <c r="T49" s="2"/>
      <c r="U49" s="2" t="b">
        <v>0</v>
      </c>
      <c r="V49" s="2" t="b">
        <v>0</v>
      </c>
      <c r="W49" s="2" t="b">
        <v>0</v>
      </c>
      <c r="X49" s="2" t="b">
        <v>0</v>
      </c>
      <c r="Y49" s="2" t="b">
        <v>0</v>
      </c>
      <c r="Z49" s="2" t="b">
        <v>0</v>
      </c>
      <c r="AA49" s="2" t="b">
        <v>0</v>
      </c>
      <c r="AB49" s="2" t="b">
        <v>0</v>
      </c>
      <c r="AC49" s="2" t="b">
        <v>0</v>
      </c>
      <c r="AD49" s="2" t="b">
        <v>0</v>
      </c>
      <c r="AE49" s="2" t="b">
        <v>0</v>
      </c>
      <c r="AF49" s="2" t="b">
        <v>0</v>
      </c>
      <c r="AG49" s="2" t="s">
        <v>141</v>
      </c>
      <c r="AH49" s="2" t="s">
        <v>141</v>
      </c>
    </row>
    <row r="50" spans="1:34" x14ac:dyDescent="0.2">
      <c r="A50" s="1" t="s">
        <v>1882</v>
      </c>
      <c r="B50" s="2" t="s">
        <v>1883</v>
      </c>
      <c r="C50" s="9" t="b">
        <v>1</v>
      </c>
      <c r="D50" s="2" t="str">
        <f t="shared" si="0"/>
        <v>Defense</v>
      </c>
      <c r="E50" s="2" t="str">
        <f t="shared" si="1"/>
        <v>Defense: # on Self</v>
      </c>
      <c r="F50" s="2" t="str">
        <f t="shared" si="2"/>
        <v>always</v>
      </c>
      <c r="G50" s="2">
        <v>3</v>
      </c>
      <c r="H50" s="2" t="s">
        <v>141</v>
      </c>
      <c r="I50" s="2" t="s">
        <v>140</v>
      </c>
      <c r="J50" s="2" t="str">
        <f ca="1">IFERROR(__xludf.DUMMYFUNCTION("IFS(I50=""ShotAttack"",""%"",I50=""MeleeAttack"",""%"", I50=""Defense"",""%"",I50=""CraftSPeed"",""%"",I50=""LifeSteal"",""%"",I50=""MaxInventoryWeight"",""+"",I50=""MoveSpeed"",""%"",REGEXMATCH(I50,""ElementAddItemDrop_""),""%"",I50=""Logging"",""+"",I50"&amp;"=""Mining"",""+"",I50=""Maxhp"",""%"",REGEXMATCH(I50,""TemperatureResist_""),""+"",REGEXMATCH(I50,""ElementResist_""),""%"",REGEXMATCH(I50,""TemperatureInvalid_""),""bool"",REGEXMATCH(I50,""BodyPartsWeakDamage""),""%"",REGEXMATCH(I50,""ElementBoost_""),"""&amp;"%"",AND(REGEXMATCH(B50,""GiveA""),REGEXMATCH(I50,""Element"")),""bool"")"),"%")</f>
        <v>%</v>
      </c>
      <c r="K50" s="2">
        <v>20</v>
      </c>
      <c r="L50" s="2" t="s">
        <v>1818</v>
      </c>
      <c r="M50" s="2"/>
      <c r="N50" s="2" t="str">
        <f ca="1">IFERROR(__xludf.DUMMYFUNCTION("IFS(M50=""ShotAttack"",""%"",M50=""MeleeAttack"",""%"", M50=""Defense"",""%"",M50=""CraftSPeed"",""%"",M50=""LifeSteal"",""%"",M50=""MaxInventoryWeight"",""+"",M50=""MoveSpeed"",""%"",REGEXMATCH(M50,""ElementAddItemDrop_""),""%"",M50=""Logging"",""+"",M50"&amp;"=""Mining"",""+"",M50=""Maxhp"",""%"",REGEXMATCH(M50,""TemperatureResist_""),""+"",REGEXMATCH(M50,""ElementResist_""),""%"",REGEXMATCH(M50,""TemperatureInvalid_""),""bool"",REGEXMATCH(M50,""BodyPartsWeakDamage""),""%"",REGEXMATCH(M50,""ElementBoost_""),"""&amp;"%"",AND(REGEXMATCH(F50,""GiveA""),REGEXMATCH(M50,""Element"")),""bool"")"),"#N/A")</f>
        <v>#N/A</v>
      </c>
      <c r="O50" s="2">
        <v>0</v>
      </c>
      <c r="P50" s="2"/>
      <c r="Q50" s="2"/>
      <c r="R50" s="2" t="str">
        <f ca="1">IFERROR(__xludf.DUMMYFUNCTION("IFS(Q50=""ShotAttack"",""%"",Q50=""MeleeAttack"",""%"", Q50=""Defense"",""%"",Q50=""CraftSPeed"",""%"",Q50=""LifeSteal"",""%"",Q50=""MaxInventoryWeight"",""+"",Q50=""MoveSpeed"",""%"",REGEXMATCH(Q50,""ElementAddItemDrop_""),""%"",Q50=""Logging"",""+"",Q50"&amp;"=""Mining"",""+"",Q50=""Maxhp"",""%"",REGEXMATCH(Q50,""TemperatureResist_""),""+"",REGEXMATCH(Q50,""ElementResist_""),""%"",REGEXMATCH(Q50,""TemperatureInvalid_""),""bool"",REGEXMATCH(Q50,""BodyPartsWeakDamage""),""%"",REGEXMATCH(Q50,""ElementBoost_""),"""&amp;"%"",AND(REGEXMATCH(J50,""GiveA""),REGEXMATCH(Q50,""Element"")),""bool"")"),"#N/A")</f>
        <v>#N/A</v>
      </c>
      <c r="S50" s="2">
        <v>0</v>
      </c>
      <c r="T50" s="2"/>
      <c r="U50" s="2" t="b">
        <v>0</v>
      </c>
      <c r="V50" s="2" t="b">
        <v>0</v>
      </c>
      <c r="W50" s="2" t="b">
        <v>0</v>
      </c>
      <c r="X50" s="2" t="b">
        <v>0</v>
      </c>
      <c r="Y50" s="2" t="b">
        <v>0</v>
      </c>
      <c r="Z50" s="2" t="b">
        <v>1</v>
      </c>
      <c r="AA50" s="2" t="b">
        <v>1</v>
      </c>
      <c r="AB50" s="2" t="b">
        <v>0</v>
      </c>
      <c r="AC50" s="2" t="b">
        <v>0</v>
      </c>
      <c r="AD50" s="2" t="b">
        <v>0</v>
      </c>
      <c r="AE50" s="2" t="b">
        <v>0</v>
      </c>
      <c r="AF50" s="2" t="b">
        <v>0</v>
      </c>
      <c r="AG50" s="2" t="s">
        <v>141</v>
      </c>
      <c r="AH50" s="2" t="s">
        <v>141</v>
      </c>
    </row>
    <row r="51" spans="1:34" x14ac:dyDescent="0.2">
      <c r="A51" s="1" t="s">
        <v>1884</v>
      </c>
      <c r="B51" s="2" t="s">
        <v>679</v>
      </c>
      <c r="C51" s="9" t="b">
        <v>1</v>
      </c>
      <c r="D51" s="2" t="str">
        <f t="shared" si="0"/>
        <v>Defense</v>
      </c>
      <c r="E51" s="2" t="str">
        <f t="shared" si="1"/>
        <v>Defense: # on Self</v>
      </c>
      <c r="F51" s="2" t="str">
        <f t="shared" si="2"/>
        <v>always</v>
      </c>
      <c r="G51" s="2">
        <v>1</v>
      </c>
      <c r="H51" s="2" t="s">
        <v>141</v>
      </c>
      <c r="I51" s="2" t="s">
        <v>140</v>
      </c>
      <c r="J51" s="2" t="str">
        <f ca="1">IFERROR(__xludf.DUMMYFUNCTION("IFS(I51=""ShotAttack"",""%"",I51=""MeleeAttack"",""%"", I51=""Defense"",""%"",I51=""CraftSPeed"",""%"",I51=""LifeSteal"",""%"",I51=""MaxInventoryWeight"",""+"",I51=""MoveSpeed"",""%"",REGEXMATCH(I51,""ElementAddItemDrop_""),""%"",I51=""Logging"",""+"",I51"&amp;"=""Mining"",""+"",I51=""Maxhp"",""%"",REGEXMATCH(I51,""TemperatureResist_""),""+"",REGEXMATCH(I51,""ElementResist_""),""%"",REGEXMATCH(I51,""TemperatureInvalid_""),""bool"",REGEXMATCH(I51,""BodyPartsWeakDamage""),""%"",REGEXMATCH(I51,""ElementBoost_""),"""&amp;"%"",AND(REGEXMATCH(B51,""GiveA""),REGEXMATCH(I51,""Element"")),""bool"")"),"%")</f>
        <v>%</v>
      </c>
      <c r="K51" s="2">
        <v>10</v>
      </c>
      <c r="L51" s="2" t="s">
        <v>1818</v>
      </c>
      <c r="M51" s="2"/>
      <c r="N51" s="2" t="str">
        <f ca="1">IFERROR(__xludf.DUMMYFUNCTION("IFS(M51=""ShotAttack"",""%"",M51=""MeleeAttack"",""%"", M51=""Defense"",""%"",M51=""CraftSPeed"",""%"",M51=""LifeSteal"",""%"",M51=""MaxInventoryWeight"",""+"",M51=""MoveSpeed"",""%"",REGEXMATCH(M51,""ElementAddItemDrop_""),""%"",M51=""Logging"",""+"",M51"&amp;"=""Mining"",""+"",M51=""Maxhp"",""%"",REGEXMATCH(M51,""TemperatureResist_""),""+"",REGEXMATCH(M51,""ElementResist_""),""%"",REGEXMATCH(M51,""TemperatureInvalid_""),""bool"",REGEXMATCH(M51,""BodyPartsWeakDamage""),""%"",REGEXMATCH(M51,""ElementBoost_""),"""&amp;"%"",AND(REGEXMATCH(F51,""GiveA""),REGEXMATCH(M51,""Element"")),""bool"")"),"#N/A")</f>
        <v>#N/A</v>
      </c>
      <c r="O51" s="2">
        <v>0</v>
      </c>
      <c r="P51" s="2"/>
      <c r="Q51" s="2"/>
      <c r="R51" s="2" t="str">
        <f ca="1">IFERROR(__xludf.DUMMYFUNCTION("IFS(Q51=""ShotAttack"",""%"",Q51=""MeleeAttack"",""%"", Q51=""Defense"",""%"",Q51=""CraftSPeed"",""%"",Q51=""LifeSteal"",""%"",Q51=""MaxInventoryWeight"",""+"",Q51=""MoveSpeed"",""%"",REGEXMATCH(Q51,""ElementAddItemDrop_""),""%"",Q51=""Logging"",""+"",Q51"&amp;"=""Mining"",""+"",Q51=""Maxhp"",""%"",REGEXMATCH(Q51,""TemperatureResist_""),""+"",REGEXMATCH(Q51,""ElementResist_""),""%"",REGEXMATCH(Q51,""TemperatureInvalid_""),""bool"",REGEXMATCH(Q51,""BodyPartsWeakDamage""),""%"",REGEXMATCH(Q51,""ElementBoost_""),"""&amp;"%"",AND(REGEXMATCH(J51,""GiveA""),REGEXMATCH(Q51,""Element"")),""bool"")"),"#N/A")</f>
        <v>#N/A</v>
      </c>
      <c r="S51" s="2">
        <v>0</v>
      </c>
      <c r="T51" s="2"/>
      <c r="U51" s="2" t="b">
        <v>0</v>
      </c>
      <c r="V51" s="2" t="b">
        <v>0</v>
      </c>
      <c r="W51" s="2" t="b">
        <v>0</v>
      </c>
      <c r="X51" s="2" t="b">
        <v>0</v>
      </c>
      <c r="Y51" s="2" t="b">
        <v>0</v>
      </c>
      <c r="Z51" s="2" t="b">
        <v>1</v>
      </c>
      <c r="AA51" s="2" t="b">
        <v>1</v>
      </c>
      <c r="AB51" s="2" t="b">
        <v>0</v>
      </c>
      <c r="AC51" s="2" t="b">
        <v>0</v>
      </c>
      <c r="AD51" s="2" t="b">
        <v>0</v>
      </c>
      <c r="AE51" s="2" t="b">
        <v>0</v>
      </c>
      <c r="AF51" s="2" t="b">
        <v>0</v>
      </c>
      <c r="AG51" s="2" t="s">
        <v>141</v>
      </c>
      <c r="AH51" s="2" t="s">
        <v>141</v>
      </c>
    </row>
    <row r="52" spans="1:34" x14ac:dyDescent="0.2">
      <c r="A52" s="1" t="s">
        <v>1885</v>
      </c>
      <c r="B52" s="2" t="s">
        <v>1886</v>
      </c>
      <c r="C52" s="9" t="b">
        <v>1</v>
      </c>
      <c r="D52" s="2" t="str">
        <f t="shared" si="0"/>
        <v>Defense</v>
      </c>
      <c r="E52" s="2" t="str">
        <f t="shared" si="1"/>
        <v>Defense: # on Self</v>
      </c>
      <c r="F52" s="2" t="str">
        <f t="shared" si="2"/>
        <v>always</v>
      </c>
      <c r="G52" s="2">
        <v>-1</v>
      </c>
      <c r="H52" s="2" t="s">
        <v>141</v>
      </c>
      <c r="I52" s="2" t="s">
        <v>140</v>
      </c>
      <c r="J52" s="2" t="str">
        <f ca="1">IFERROR(__xludf.DUMMYFUNCTION("IFS(I52=""ShotAttack"",""%"",I52=""MeleeAttack"",""%"", I52=""Defense"",""%"",I52=""CraftSPeed"",""%"",I52=""LifeSteal"",""%"",I52=""MaxInventoryWeight"",""+"",I52=""MoveSpeed"",""%"",REGEXMATCH(I52,""ElementAddItemDrop_""),""%"",I52=""Logging"",""+"",I52"&amp;"=""Mining"",""+"",I52=""Maxhp"",""%"",REGEXMATCH(I52,""TemperatureResist_""),""+"",REGEXMATCH(I52,""ElementResist_""),""%"",REGEXMATCH(I52,""TemperatureInvalid_""),""bool"",REGEXMATCH(I52,""BodyPartsWeakDamage""),""%"",REGEXMATCH(I52,""ElementBoost_""),"""&amp;"%"",AND(REGEXMATCH(B52,""GiveA""),REGEXMATCH(I52,""Element"")),""bool"")"),"%")</f>
        <v>%</v>
      </c>
      <c r="K52" s="2">
        <v>-10</v>
      </c>
      <c r="L52" s="2" t="s">
        <v>1818</v>
      </c>
      <c r="M52" s="2"/>
      <c r="N52" s="2" t="str">
        <f ca="1">IFERROR(__xludf.DUMMYFUNCTION("IFS(M52=""ShotAttack"",""%"",M52=""MeleeAttack"",""%"", M52=""Defense"",""%"",M52=""CraftSPeed"",""%"",M52=""LifeSteal"",""%"",M52=""MaxInventoryWeight"",""+"",M52=""MoveSpeed"",""%"",REGEXMATCH(M52,""ElementAddItemDrop_""),""%"",M52=""Logging"",""+"",M52"&amp;"=""Mining"",""+"",M52=""Maxhp"",""%"",REGEXMATCH(M52,""TemperatureResist_""),""+"",REGEXMATCH(M52,""ElementResist_""),""%"",REGEXMATCH(M52,""TemperatureInvalid_""),""bool"",REGEXMATCH(M52,""BodyPartsWeakDamage""),""%"",REGEXMATCH(M52,""ElementBoost_""),"""&amp;"%"",AND(REGEXMATCH(F52,""GiveA""),REGEXMATCH(M52,""Element"")),""bool"")"),"#N/A")</f>
        <v>#N/A</v>
      </c>
      <c r="O52" s="2">
        <v>0</v>
      </c>
      <c r="P52" s="2"/>
      <c r="Q52" s="2"/>
      <c r="R52" s="2" t="str">
        <f ca="1">IFERROR(__xludf.DUMMYFUNCTION("IFS(Q52=""ShotAttack"",""%"",Q52=""MeleeAttack"",""%"", Q52=""Defense"",""%"",Q52=""CraftSPeed"",""%"",Q52=""LifeSteal"",""%"",Q52=""MaxInventoryWeight"",""+"",Q52=""MoveSpeed"",""%"",REGEXMATCH(Q52,""ElementAddItemDrop_""),""%"",Q52=""Logging"",""+"",Q52"&amp;"=""Mining"",""+"",Q52=""Maxhp"",""%"",REGEXMATCH(Q52,""TemperatureResist_""),""+"",REGEXMATCH(Q52,""ElementResist_""),""%"",REGEXMATCH(Q52,""TemperatureInvalid_""),""bool"",REGEXMATCH(Q52,""BodyPartsWeakDamage""),""%"",REGEXMATCH(Q52,""ElementBoost_""),"""&amp;"%"",AND(REGEXMATCH(J52,""GiveA""),REGEXMATCH(Q52,""Element"")),""bool"")"),"#N/A")</f>
        <v>#N/A</v>
      </c>
      <c r="S52" s="2">
        <v>0</v>
      </c>
      <c r="T52" s="2"/>
      <c r="U52" s="2" t="b">
        <v>0</v>
      </c>
      <c r="V52" s="2" t="b">
        <v>0</v>
      </c>
      <c r="W52" s="2" t="b">
        <v>0</v>
      </c>
      <c r="X52" s="2" t="b">
        <v>0</v>
      </c>
      <c r="Y52" s="2" t="b">
        <v>0</v>
      </c>
      <c r="Z52" s="2" t="b">
        <v>1</v>
      </c>
      <c r="AA52" s="2" t="b">
        <v>1</v>
      </c>
      <c r="AB52" s="2" t="b">
        <v>0</v>
      </c>
      <c r="AC52" s="2" t="b">
        <v>0</v>
      </c>
      <c r="AD52" s="2" t="b">
        <v>0</v>
      </c>
      <c r="AE52" s="2" t="b">
        <v>0</v>
      </c>
      <c r="AF52" s="2" t="b">
        <v>0</v>
      </c>
      <c r="AG52" s="2" t="s">
        <v>141</v>
      </c>
      <c r="AH52" s="2" t="s">
        <v>141</v>
      </c>
    </row>
    <row r="53" spans="1:34" x14ac:dyDescent="0.2">
      <c r="A53" s="1" t="s">
        <v>1887</v>
      </c>
      <c r="B53" s="2" t="s">
        <v>1888</v>
      </c>
      <c r="C53" s="9" t="b">
        <v>1</v>
      </c>
      <c r="D53" s="2" t="str">
        <f t="shared" si="0"/>
        <v>Defense</v>
      </c>
      <c r="E53" s="2" t="str">
        <f t="shared" si="1"/>
        <v>Defense: # on Self</v>
      </c>
      <c r="F53" s="2" t="str">
        <f t="shared" si="2"/>
        <v>always</v>
      </c>
      <c r="G53" s="2">
        <v>-3</v>
      </c>
      <c r="H53" s="2" t="s">
        <v>141</v>
      </c>
      <c r="I53" s="2" t="s">
        <v>140</v>
      </c>
      <c r="J53" s="2" t="str">
        <f ca="1">IFERROR(__xludf.DUMMYFUNCTION("IFS(I53=""ShotAttack"",""%"",I53=""MeleeAttack"",""%"", I53=""Defense"",""%"",I53=""CraftSPeed"",""%"",I53=""LifeSteal"",""%"",I53=""MaxInventoryWeight"",""+"",I53=""MoveSpeed"",""%"",REGEXMATCH(I53,""ElementAddItemDrop_""),""%"",I53=""Logging"",""+"",I53"&amp;"=""Mining"",""+"",I53=""Maxhp"",""%"",REGEXMATCH(I53,""TemperatureResist_""),""+"",REGEXMATCH(I53,""ElementResist_""),""%"",REGEXMATCH(I53,""TemperatureInvalid_""),""bool"",REGEXMATCH(I53,""BodyPartsWeakDamage""),""%"",REGEXMATCH(I53,""ElementBoost_""),"""&amp;"%"",AND(REGEXMATCH(B53,""GiveA""),REGEXMATCH(I53,""Element"")),""bool"")"),"%")</f>
        <v>%</v>
      </c>
      <c r="K53" s="2">
        <v>-20</v>
      </c>
      <c r="L53" s="2" t="s">
        <v>1818</v>
      </c>
      <c r="M53" s="2"/>
      <c r="N53" s="2" t="str">
        <f ca="1">IFERROR(__xludf.DUMMYFUNCTION("IFS(M53=""ShotAttack"",""%"",M53=""MeleeAttack"",""%"", M53=""Defense"",""%"",M53=""CraftSPeed"",""%"",M53=""LifeSteal"",""%"",M53=""MaxInventoryWeight"",""+"",M53=""MoveSpeed"",""%"",REGEXMATCH(M53,""ElementAddItemDrop_""),""%"",M53=""Logging"",""+"",M53"&amp;"=""Mining"",""+"",M53=""Maxhp"",""%"",REGEXMATCH(M53,""TemperatureResist_""),""+"",REGEXMATCH(M53,""ElementResist_""),""%"",REGEXMATCH(M53,""TemperatureInvalid_""),""bool"",REGEXMATCH(M53,""BodyPartsWeakDamage""),""%"",REGEXMATCH(M53,""ElementBoost_""),"""&amp;"%"",AND(REGEXMATCH(F53,""GiveA""),REGEXMATCH(M53,""Element"")),""bool"")"),"#N/A")</f>
        <v>#N/A</v>
      </c>
      <c r="O53" s="2">
        <v>0</v>
      </c>
      <c r="P53" s="2"/>
      <c r="Q53" s="2"/>
      <c r="R53" s="2" t="str">
        <f ca="1">IFERROR(__xludf.DUMMYFUNCTION("IFS(Q53=""ShotAttack"",""%"",Q53=""MeleeAttack"",""%"", Q53=""Defense"",""%"",Q53=""CraftSPeed"",""%"",Q53=""LifeSteal"",""%"",Q53=""MaxInventoryWeight"",""+"",Q53=""MoveSpeed"",""%"",REGEXMATCH(Q53,""ElementAddItemDrop_""),""%"",Q53=""Logging"",""+"",Q53"&amp;"=""Mining"",""+"",Q53=""Maxhp"",""%"",REGEXMATCH(Q53,""TemperatureResist_""),""+"",REGEXMATCH(Q53,""ElementResist_""),""%"",REGEXMATCH(Q53,""TemperatureInvalid_""),""bool"",REGEXMATCH(Q53,""BodyPartsWeakDamage""),""%"",REGEXMATCH(Q53,""ElementBoost_""),"""&amp;"%"",AND(REGEXMATCH(J53,""GiveA""),REGEXMATCH(Q53,""Element"")),""bool"")"),"#N/A")</f>
        <v>#N/A</v>
      </c>
      <c r="S53" s="2">
        <v>0</v>
      </c>
      <c r="T53" s="2"/>
      <c r="U53" s="2" t="b">
        <v>0</v>
      </c>
      <c r="V53" s="2" t="b">
        <v>0</v>
      </c>
      <c r="W53" s="2" t="b">
        <v>0</v>
      </c>
      <c r="X53" s="2" t="b">
        <v>0</v>
      </c>
      <c r="Y53" s="2" t="b">
        <v>0</v>
      </c>
      <c r="Z53" s="2" t="b">
        <v>1</v>
      </c>
      <c r="AA53" s="2" t="b">
        <v>1</v>
      </c>
      <c r="AB53" s="2" t="b">
        <v>0</v>
      </c>
      <c r="AC53" s="2" t="b">
        <v>0</v>
      </c>
      <c r="AD53" s="2" t="b">
        <v>0</v>
      </c>
      <c r="AE53" s="2" t="b">
        <v>0</v>
      </c>
      <c r="AF53" s="2" t="b">
        <v>0</v>
      </c>
      <c r="AG53" s="2" t="s">
        <v>141</v>
      </c>
      <c r="AH53" s="2" t="s">
        <v>141</v>
      </c>
    </row>
    <row r="54" spans="1:34" x14ac:dyDescent="0.2">
      <c r="A54" s="1" t="s">
        <v>1815</v>
      </c>
      <c r="B54" s="2" t="s">
        <v>1889</v>
      </c>
      <c r="C54" s="1"/>
      <c r="D54" s="2" t="str">
        <f t="shared" si="0"/>
        <v>Defense</v>
      </c>
      <c r="E54" s="2" t="str">
        <f t="shared" si="1"/>
        <v>Defense: # on Self</v>
      </c>
      <c r="F54" s="2" t="str">
        <f t="shared" si="2"/>
        <v/>
      </c>
      <c r="G54" s="2">
        <v>0</v>
      </c>
      <c r="H54" s="2" t="s">
        <v>141</v>
      </c>
      <c r="I54" s="2" t="s">
        <v>140</v>
      </c>
      <c r="J54" s="2" t="str">
        <f ca="1">IFERROR(__xludf.DUMMYFUNCTION("IFS(I54=""ShotAttack"",""%"",I54=""MeleeAttack"",""%"", I54=""Defense"",""%"",I54=""CraftSPeed"",""%"",I54=""LifeSteal"",""%"",I54=""MaxInventoryWeight"",""+"",I54=""MoveSpeed"",""%"",REGEXMATCH(I54,""ElementAddItemDrop_""),""%"",I54=""Logging"",""+"",I54"&amp;"=""Mining"",""+"",I54=""Maxhp"",""%"",REGEXMATCH(I54,""TemperatureResist_""),""+"",REGEXMATCH(I54,""ElementResist_""),""%"",REGEXMATCH(I54,""TemperatureInvalid_""),""bool"",REGEXMATCH(I54,""BodyPartsWeakDamage""),""%"",REGEXMATCH(I54,""ElementBoost_""),"""&amp;"%"",AND(REGEXMATCH(B54,""GiveA""),REGEXMATCH(I54,""Element"")),""bool"")"),"%")</f>
        <v>%</v>
      </c>
      <c r="K54" s="2">
        <v>5</v>
      </c>
      <c r="L54" s="2" t="s">
        <v>1818</v>
      </c>
      <c r="M54" s="2"/>
      <c r="N54" s="2" t="str">
        <f ca="1">IFERROR(__xludf.DUMMYFUNCTION("IFS(M54=""ShotAttack"",""%"",M54=""MeleeAttack"",""%"", M54=""Defense"",""%"",M54=""CraftSPeed"",""%"",M54=""LifeSteal"",""%"",M54=""MaxInventoryWeight"",""+"",M54=""MoveSpeed"",""%"",REGEXMATCH(M54,""ElementAddItemDrop_""),""%"",M54=""Logging"",""+"",M54"&amp;"=""Mining"",""+"",M54=""Maxhp"",""%"",REGEXMATCH(M54,""TemperatureResist_""),""+"",REGEXMATCH(M54,""ElementResist_""),""%"",REGEXMATCH(M54,""TemperatureInvalid_""),""bool"",REGEXMATCH(M54,""BodyPartsWeakDamage""),""%"",REGEXMATCH(M54,""ElementBoost_""),"""&amp;"%"",AND(REGEXMATCH(F54,""GiveA""),REGEXMATCH(M54,""Element"")),""bool"")"),"#N/A")</f>
        <v>#N/A</v>
      </c>
      <c r="O54" s="2">
        <v>0</v>
      </c>
      <c r="P54" s="2"/>
      <c r="Q54" s="2"/>
      <c r="R54" s="2" t="str">
        <f ca="1">IFERROR(__xludf.DUMMYFUNCTION("IFS(Q54=""ShotAttack"",""%"",Q54=""MeleeAttack"",""%"", Q54=""Defense"",""%"",Q54=""CraftSPeed"",""%"",Q54=""LifeSteal"",""%"",Q54=""MaxInventoryWeight"",""+"",Q54=""MoveSpeed"",""%"",REGEXMATCH(Q54,""ElementAddItemDrop_""),""%"",Q54=""Logging"",""+"",Q54"&amp;"=""Mining"",""+"",Q54=""Maxhp"",""%"",REGEXMATCH(Q54,""TemperatureResist_""),""+"",REGEXMATCH(Q54,""ElementResist_""),""%"",REGEXMATCH(Q54,""TemperatureInvalid_""),""bool"",REGEXMATCH(Q54,""BodyPartsWeakDamage""),""%"",REGEXMATCH(Q54,""ElementBoost_""),"""&amp;"%"",AND(REGEXMATCH(J54,""GiveA""),REGEXMATCH(Q54,""Element"")),""bool"")"),"#N/A")</f>
        <v>#N/A</v>
      </c>
      <c r="S54" s="2">
        <v>0</v>
      </c>
      <c r="T54" s="2"/>
      <c r="U54" s="2" t="b">
        <v>0</v>
      </c>
      <c r="V54" s="2" t="b">
        <v>0</v>
      </c>
      <c r="W54" s="2" t="b">
        <v>0</v>
      </c>
      <c r="X54" s="2" t="b">
        <v>0</v>
      </c>
      <c r="Y54" s="2" t="b">
        <v>0</v>
      </c>
      <c r="Z54" s="2" t="b">
        <v>0</v>
      </c>
      <c r="AA54" s="2" t="b">
        <v>0</v>
      </c>
      <c r="AB54" s="2" t="b">
        <v>0</v>
      </c>
      <c r="AC54" s="2" t="b">
        <v>0</v>
      </c>
      <c r="AD54" s="2" t="b">
        <v>0</v>
      </c>
      <c r="AE54" s="2" t="b">
        <v>0</v>
      </c>
      <c r="AF54" s="2" t="b">
        <v>0</v>
      </c>
      <c r="AG54" s="2" t="s">
        <v>141</v>
      </c>
      <c r="AH54" s="2" t="s">
        <v>141</v>
      </c>
    </row>
    <row r="55" spans="1:34" x14ac:dyDescent="0.2">
      <c r="A55" s="1" t="s">
        <v>1815</v>
      </c>
      <c r="B55" s="2" t="s">
        <v>1890</v>
      </c>
      <c r="C55" s="1"/>
      <c r="D55" s="2" t="str">
        <f t="shared" si="0"/>
        <v>Support</v>
      </c>
      <c r="E55" s="2" t="str">
        <f t="shared" si="1"/>
        <v>Support: # on Self</v>
      </c>
      <c r="F55" s="2" t="str">
        <f t="shared" si="2"/>
        <v/>
      </c>
      <c r="G55" s="2">
        <v>2</v>
      </c>
      <c r="H55" s="2" t="s">
        <v>141</v>
      </c>
      <c r="I55" s="2" t="s">
        <v>537</v>
      </c>
      <c r="J55" s="2" t="str">
        <f ca="1">IFERROR(__xludf.DUMMYFUNCTION("IFS(I55=""ShotAttack"",""%"",I55=""MeleeAttack"",""%"", I55=""Defense"",""%"",I55=""CraftSPeed"",""%"",I55=""LifeSteal"",""%"",I55=""MaxInventoryWeight"",""+"",I55=""MoveSpeed"",""%"",REGEXMATCH(I55,""ElementAddItemDrop_""),""%"",I55=""Logging"",""+"",I55"&amp;"=""Mining"",""+"",I55=""Maxhp"",""%"",REGEXMATCH(I55,""TemperatureResist_""),""+"",REGEXMATCH(I55,""ElementResist_""),""%"",REGEXMATCH(I55,""TemperatureInvalid_""),""bool"",REGEXMATCH(I55,""BodyPartsWeakDamage""),""%"",REGEXMATCH(I55,""ElementBoost_""),"""&amp;"%"",AND(REGEXMATCH(B55,""GiveA""),REGEXMATCH(I55,""Element"")),""bool"")"),"#N/A")</f>
        <v>#N/A</v>
      </c>
      <c r="K55" s="2">
        <v>20</v>
      </c>
      <c r="L55" s="2" t="s">
        <v>1818</v>
      </c>
      <c r="M55" s="2"/>
      <c r="N55" s="2" t="str">
        <f ca="1">IFERROR(__xludf.DUMMYFUNCTION("IFS(M55=""ShotAttack"",""%"",M55=""MeleeAttack"",""%"", M55=""Defense"",""%"",M55=""CraftSPeed"",""%"",M55=""LifeSteal"",""%"",M55=""MaxInventoryWeight"",""+"",M55=""MoveSpeed"",""%"",REGEXMATCH(M55,""ElementAddItemDrop_""),""%"",M55=""Logging"",""+"",M55"&amp;"=""Mining"",""+"",M55=""Maxhp"",""%"",REGEXMATCH(M55,""TemperatureResist_""),""+"",REGEXMATCH(M55,""ElementResist_""),""%"",REGEXMATCH(M55,""TemperatureInvalid_""),""bool"",REGEXMATCH(M55,""BodyPartsWeakDamage""),""%"",REGEXMATCH(M55,""ElementBoost_""),"""&amp;"%"",AND(REGEXMATCH(F55,""GiveA""),REGEXMATCH(M55,""Element"")),""bool"")"),"#N/A")</f>
        <v>#N/A</v>
      </c>
      <c r="O55" s="2">
        <v>0</v>
      </c>
      <c r="P55" s="2"/>
      <c r="Q55" s="2"/>
      <c r="R55" s="2" t="str">
        <f ca="1">IFERROR(__xludf.DUMMYFUNCTION("IFS(Q55=""ShotAttack"",""%"",Q55=""MeleeAttack"",""%"", Q55=""Defense"",""%"",Q55=""CraftSPeed"",""%"",Q55=""LifeSteal"",""%"",Q55=""MaxInventoryWeight"",""+"",Q55=""MoveSpeed"",""%"",REGEXMATCH(Q55,""ElementAddItemDrop_""),""%"",Q55=""Logging"",""+"",Q55"&amp;"=""Mining"",""+"",Q55=""Maxhp"",""%"",REGEXMATCH(Q55,""TemperatureResist_""),""+"",REGEXMATCH(Q55,""ElementResist_""),""%"",REGEXMATCH(Q55,""TemperatureInvalid_""),""bool"",REGEXMATCH(Q55,""BodyPartsWeakDamage""),""%"",REGEXMATCH(Q55,""ElementBoost_""),"""&amp;"%"",AND(REGEXMATCH(J55,""GiveA""),REGEXMATCH(Q55,""Element"")),""bool"")"),"#N/A")</f>
        <v>#N/A</v>
      </c>
      <c r="S55" s="2">
        <v>0</v>
      </c>
      <c r="T55" s="2"/>
      <c r="U55" s="2" t="b">
        <v>0</v>
      </c>
      <c r="V55" s="2" t="b">
        <v>0</v>
      </c>
      <c r="W55" s="2" t="b">
        <v>0</v>
      </c>
      <c r="X55" s="2" t="b">
        <v>0</v>
      </c>
      <c r="Y55" s="2" t="b">
        <v>0</v>
      </c>
      <c r="Z55" s="2" t="b">
        <v>0</v>
      </c>
      <c r="AA55" s="2" t="b">
        <v>0</v>
      </c>
      <c r="AB55" s="2" t="b">
        <v>0</v>
      </c>
      <c r="AC55" s="2" t="b">
        <v>0</v>
      </c>
      <c r="AD55" s="2" t="b">
        <v>0</v>
      </c>
      <c r="AE55" s="2" t="b">
        <v>0</v>
      </c>
      <c r="AF55" s="2" t="b">
        <v>0</v>
      </c>
      <c r="AG55" s="2" t="s">
        <v>141</v>
      </c>
      <c r="AH55" s="2" t="s">
        <v>141</v>
      </c>
    </row>
    <row r="56" spans="1:34" x14ac:dyDescent="0.2">
      <c r="A56" s="1" t="s">
        <v>1815</v>
      </c>
      <c r="B56" s="2" t="s">
        <v>1891</v>
      </c>
      <c r="C56" s="1"/>
      <c r="D56" s="2" t="str">
        <f t="shared" si="0"/>
        <v>Support</v>
      </c>
      <c r="E56" s="2" t="str">
        <f t="shared" si="1"/>
        <v>Support: # on Self</v>
      </c>
      <c r="F56" s="2" t="str">
        <f t="shared" si="2"/>
        <v/>
      </c>
      <c r="G56" s="2">
        <v>-1</v>
      </c>
      <c r="H56" s="2" t="s">
        <v>141</v>
      </c>
      <c r="I56" s="2" t="s">
        <v>537</v>
      </c>
      <c r="J56" s="2" t="str">
        <f ca="1">IFERROR(__xludf.DUMMYFUNCTION("IFS(I56=""ShotAttack"",""%"",I56=""MeleeAttack"",""%"", I56=""Defense"",""%"",I56=""CraftSPeed"",""%"",I56=""LifeSteal"",""%"",I56=""MaxInventoryWeight"",""+"",I56=""MoveSpeed"",""%"",REGEXMATCH(I56,""ElementAddItemDrop_""),""%"",I56=""Logging"",""+"",I56"&amp;"=""Mining"",""+"",I56=""Maxhp"",""%"",REGEXMATCH(I56,""TemperatureResist_""),""+"",REGEXMATCH(I56,""ElementResist_""),""%"",REGEXMATCH(I56,""TemperatureInvalid_""),""bool"",REGEXMATCH(I56,""BodyPartsWeakDamage""),""%"",REGEXMATCH(I56,""ElementBoost_""),"""&amp;"%"",AND(REGEXMATCH(B56,""GiveA""),REGEXMATCH(I56,""Element"")),""bool"")"),"#N/A")</f>
        <v>#N/A</v>
      </c>
      <c r="K56" s="2">
        <v>-10</v>
      </c>
      <c r="L56" s="2" t="s">
        <v>1818</v>
      </c>
      <c r="M56" s="2"/>
      <c r="N56" s="2" t="str">
        <f ca="1">IFERROR(__xludf.DUMMYFUNCTION("IFS(M56=""ShotAttack"",""%"",M56=""MeleeAttack"",""%"", M56=""Defense"",""%"",M56=""CraftSPeed"",""%"",M56=""LifeSteal"",""%"",M56=""MaxInventoryWeight"",""+"",M56=""MoveSpeed"",""%"",REGEXMATCH(M56,""ElementAddItemDrop_""),""%"",M56=""Logging"",""+"",M56"&amp;"=""Mining"",""+"",M56=""Maxhp"",""%"",REGEXMATCH(M56,""TemperatureResist_""),""+"",REGEXMATCH(M56,""ElementResist_""),""%"",REGEXMATCH(M56,""TemperatureInvalid_""),""bool"",REGEXMATCH(M56,""BodyPartsWeakDamage""),""%"",REGEXMATCH(M56,""ElementBoost_""),"""&amp;"%"",AND(REGEXMATCH(F56,""GiveA""),REGEXMATCH(M56,""Element"")),""bool"")"),"#N/A")</f>
        <v>#N/A</v>
      </c>
      <c r="O56" s="2">
        <v>0</v>
      </c>
      <c r="P56" s="2"/>
      <c r="Q56" s="2"/>
      <c r="R56" s="2" t="str">
        <f ca="1">IFERROR(__xludf.DUMMYFUNCTION("IFS(Q56=""ShotAttack"",""%"",Q56=""MeleeAttack"",""%"", Q56=""Defense"",""%"",Q56=""CraftSPeed"",""%"",Q56=""LifeSteal"",""%"",Q56=""MaxInventoryWeight"",""+"",Q56=""MoveSpeed"",""%"",REGEXMATCH(Q56,""ElementAddItemDrop_""),""%"",Q56=""Logging"",""+"",Q56"&amp;"=""Mining"",""+"",Q56=""Maxhp"",""%"",REGEXMATCH(Q56,""TemperatureResist_""),""+"",REGEXMATCH(Q56,""ElementResist_""),""%"",REGEXMATCH(Q56,""TemperatureInvalid_""),""bool"",REGEXMATCH(Q56,""BodyPartsWeakDamage""),""%"",REGEXMATCH(Q56,""ElementBoost_""),"""&amp;"%"",AND(REGEXMATCH(J56,""GiveA""),REGEXMATCH(Q56,""Element"")),""bool"")"),"#N/A")</f>
        <v>#N/A</v>
      </c>
      <c r="S56" s="2">
        <v>0</v>
      </c>
      <c r="T56" s="2"/>
      <c r="U56" s="2" t="b">
        <v>0</v>
      </c>
      <c r="V56" s="2" t="b">
        <v>0</v>
      </c>
      <c r="W56" s="2" t="b">
        <v>0</v>
      </c>
      <c r="X56" s="2" t="b">
        <v>0</v>
      </c>
      <c r="Y56" s="2" t="b">
        <v>0</v>
      </c>
      <c r="Z56" s="2" t="b">
        <v>0</v>
      </c>
      <c r="AA56" s="2" t="b">
        <v>0</v>
      </c>
      <c r="AB56" s="2" t="b">
        <v>0</v>
      </c>
      <c r="AC56" s="2" t="b">
        <v>0</v>
      </c>
      <c r="AD56" s="2" t="b">
        <v>0</v>
      </c>
      <c r="AE56" s="2" t="b">
        <v>0</v>
      </c>
      <c r="AF56" s="2" t="b">
        <v>0</v>
      </c>
      <c r="AG56" s="2" t="s">
        <v>141</v>
      </c>
      <c r="AH56" s="2" t="s">
        <v>141</v>
      </c>
    </row>
    <row r="57" spans="1:34" x14ac:dyDescent="0.2">
      <c r="A57" s="1" t="s">
        <v>1815</v>
      </c>
      <c r="B57" s="2" t="s">
        <v>1892</v>
      </c>
      <c r="C57" s="1"/>
      <c r="D57" s="2" t="str">
        <f t="shared" si="0"/>
        <v>Support</v>
      </c>
      <c r="E57" s="2" t="str">
        <f t="shared" si="1"/>
        <v>Support: # on Self</v>
      </c>
      <c r="F57" s="2" t="str">
        <f t="shared" si="2"/>
        <v/>
      </c>
      <c r="G57" s="2">
        <v>-3</v>
      </c>
      <c r="H57" s="2" t="s">
        <v>141</v>
      </c>
      <c r="I57" s="2" t="s">
        <v>537</v>
      </c>
      <c r="J57" s="2" t="str">
        <f ca="1">IFERROR(__xludf.DUMMYFUNCTION("IFS(I57=""ShotAttack"",""%"",I57=""MeleeAttack"",""%"", I57=""Defense"",""%"",I57=""CraftSPeed"",""%"",I57=""LifeSteal"",""%"",I57=""MaxInventoryWeight"",""+"",I57=""MoveSpeed"",""%"",REGEXMATCH(I57,""ElementAddItemDrop_""),""%"",I57=""Logging"",""+"",I57"&amp;"=""Mining"",""+"",I57=""Maxhp"",""%"",REGEXMATCH(I57,""TemperatureResist_""),""+"",REGEXMATCH(I57,""ElementResist_""),""%"",REGEXMATCH(I57,""TemperatureInvalid_""),""bool"",REGEXMATCH(I57,""BodyPartsWeakDamage""),""%"",REGEXMATCH(I57,""ElementBoost_""),"""&amp;"%"",AND(REGEXMATCH(B57,""GiveA""),REGEXMATCH(I57,""Element"")),""bool"")"),"#N/A")</f>
        <v>#N/A</v>
      </c>
      <c r="K57" s="2">
        <v>-30</v>
      </c>
      <c r="L57" s="2" t="s">
        <v>1818</v>
      </c>
      <c r="M57" s="2"/>
      <c r="N57" s="2" t="str">
        <f ca="1">IFERROR(__xludf.DUMMYFUNCTION("IFS(M57=""ShotAttack"",""%"",M57=""MeleeAttack"",""%"", M57=""Defense"",""%"",M57=""CraftSPeed"",""%"",M57=""LifeSteal"",""%"",M57=""MaxInventoryWeight"",""+"",M57=""MoveSpeed"",""%"",REGEXMATCH(M57,""ElementAddItemDrop_""),""%"",M57=""Logging"",""+"",M57"&amp;"=""Mining"",""+"",M57=""Maxhp"",""%"",REGEXMATCH(M57,""TemperatureResist_""),""+"",REGEXMATCH(M57,""ElementResist_""),""%"",REGEXMATCH(M57,""TemperatureInvalid_""),""bool"",REGEXMATCH(M57,""BodyPartsWeakDamage""),""%"",REGEXMATCH(M57,""ElementBoost_""),"""&amp;"%"",AND(REGEXMATCH(F57,""GiveA""),REGEXMATCH(M57,""Element"")),""bool"")"),"#N/A")</f>
        <v>#N/A</v>
      </c>
      <c r="O57" s="2">
        <v>0</v>
      </c>
      <c r="P57" s="2"/>
      <c r="Q57" s="2"/>
      <c r="R57" s="2" t="str">
        <f ca="1">IFERROR(__xludf.DUMMYFUNCTION("IFS(Q57=""ShotAttack"",""%"",Q57=""MeleeAttack"",""%"", Q57=""Defense"",""%"",Q57=""CraftSPeed"",""%"",Q57=""LifeSteal"",""%"",Q57=""MaxInventoryWeight"",""+"",Q57=""MoveSpeed"",""%"",REGEXMATCH(Q57,""ElementAddItemDrop_""),""%"",Q57=""Logging"",""+"",Q57"&amp;"=""Mining"",""+"",Q57=""Maxhp"",""%"",REGEXMATCH(Q57,""TemperatureResist_""),""+"",REGEXMATCH(Q57,""ElementResist_""),""%"",REGEXMATCH(Q57,""TemperatureInvalid_""),""bool"",REGEXMATCH(Q57,""BodyPartsWeakDamage""),""%"",REGEXMATCH(Q57,""ElementBoost_""),"""&amp;"%"",AND(REGEXMATCH(J57,""GiveA""),REGEXMATCH(Q57,""Element"")),""bool"")"),"#N/A")</f>
        <v>#N/A</v>
      </c>
      <c r="S57" s="2">
        <v>0</v>
      </c>
      <c r="T57" s="2"/>
      <c r="U57" s="2" t="b">
        <v>0</v>
      </c>
      <c r="V57" s="2" t="b">
        <v>0</v>
      </c>
      <c r="W57" s="2" t="b">
        <v>0</v>
      </c>
      <c r="X57" s="2" t="b">
        <v>0</v>
      </c>
      <c r="Y57" s="2" t="b">
        <v>0</v>
      </c>
      <c r="Z57" s="2" t="b">
        <v>0</v>
      </c>
      <c r="AA57" s="2" t="b">
        <v>0</v>
      </c>
      <c r="AB57" s="2" t="b">
        <v>0</v>
      </c>
      <c r="AC57" s="2" t="b">
        <v>0</v>
      </c>
      <c r="AD57" s="2" t="b">
        <v>0</v>
      </c>
      <c r="AE57" s="2" t="b">
        <v>0</v>
      </c>
      <c r="AF57" s="2" t="b">
        <v>0</v>
      </c>
      <c r="AG57" s="2" t="s">
        <v>141</v>
      </c>
      <c r="AH57" s="2" t="s">
        <v>141</v>
      </c>
    </row>
    <row r="58" spans="1:34" x14ac:dyDescent="0.2">
      <c r="A58" s="1" t="s">
        <v>1893</v>
      </c>
      <c r="B58" s="2" t="s">
        <v>1894</v>
      </c>
      <c r="C58" s="9" t="b">
        <v>1</v>
      </c>
      <c r="D58" s="2" t="str">
        <f t="shared" si="0"/>
        <v>ShotAttack. CraftSpeed</v>
      </c>
      <c r="E58" s="2" t="str">
        <f t="shared" si="1"/>
        <v>ShotAttack: # on Self. CraftSpeed: # on Self</v>
      </c>
      <c r="F58" s="2" t="str">
        <f t="shared" si="2"/>
        <v>always</v>
      </c>
      <c r="G58" s="2">
        <v>2</v>
      </c>
      <c r="H58" s="2" t="s">
        <v>141</v>
      </c>
      <c r="I58" s="2" t="s">
        <v>536</v>
      </c>
      <c r="J58" s="2" t="str">
        <f ca="1">IFERROR(__xludf.DUMMYFUNCTION("IFS(I58=""ShotAttack"",""%"",I58=""MeleeAttack"",""%"", I58=""Defense"",""%"",I58=""CraftSPeed"",""%"",I58=""LifeSteal"",""%"",I58=""MaxInventoryWeight"",""+"",I58=""MoveSpeed"",""%"",REGEXMATCH(I58,""ElementAddItemDrop_""),""%"",I58=""Logging"",""+"",I58"&amp;"=""Mining"",""+"",I58=""Maxhp"",""%"",REGEXMATCH(I58,""TemperatureResist_""),""+"",REGEXMATCH(I58,""ElementResist_""),""%"",REGEXMATCH(I58,""TemperatureInvalid_""),""bool"",REGEXMATCH(I58,""BodyPartsWeakDamage""),""%"",REGEXMATCH(I58,""ElementBoost_""),"""&amp;"%"",AND(REGEXMATCH(B58,""GiveA""),REGEXMATCH(I58,""Element"")),""bool"")"),"%")</f>
        <v>%</v>
      </c>
      <c r="K58" s="2">
        <v>30</v>
      </c>
      <c r="L58" s="2" t="s">
        <v>1818</v>
      </c>
      <c r="M58" s="2" t="s">
        <v>538</v>
      </c>
      <c r="N58" s="2" t="str">
        <f ca="1">IFERROR(__xludf.DUMMYFUNCTION("IFS(M58=""ShotAttack"",""%"",M58=""MeleeAttack"",""%"", M58=""Defense"",""%"",M58=""CraftSPeed"",""%"",M58=""LifeSteal"",""%"",M58=""MaxInventoryWeight"",""+"",M58=""MoveSpeed"",""%"",REGEXMATCH(M58,""ElementAddItemDrop_""),""%"",M58=""Logging"",""+"",M58"&amp;"=""Mining"",""+"",M58=""Maxhp"",""%"",REGEXMATCH(M58,""TemperatureResist_""),""+"",REGEXMATCH(M58,""ElementResist_""),""%"",REGEXMATCH(M58,""TemperatureInvalid_""),""bool"",REGEXMATCH(M58,""BodyPartsWeakDamage""),""%"",REGEXMATCH(M58,""ElementBoost_""),"""&amp;"%"",AND(REGEXMATCH(F58,""GiveA""),REGEXMATCH(M58,""Element"")),""bool"")"),"%")</f>
        <v>%</v>
      </c>
      <c r="O58" s="2">
        <v>-50</v>
      </c>
      <c r="P58" s="2" t="s">
        <v>1818</v>
      </c>
      <c r="Q58" s="2"/>
      <c r="R58" s="2" t="str">
        <f ca="1">IFERROR(__xludf.DUMMYFUNCTION("IFS(Q58=""ShotAttack"",""%"",Q58=""MeleeAttack"",""%"", Q58=""Defense"",""%"",Q58=""CraftSPeed"",""%"",Q58=""LifeSteal"",""%"",Q58=""MaxInventoryWeight"",""+"",Q58=""MoveSpeed"",""%"",REGEXMATCH(Q58,""ElementAddItemDrop_""),""%"",Q58=""Logging"",""+"",Q58"&amp;"=""Mining"",""+"",Q58=""Maxhp"",""%"",REGEXMATCH(Q58,""TemperatureResist_""),""+"",REGEXMATCH(Q58,""ElementResist_""),""%"",REGEXMATCH(Q58,""TemperatureInvalid_""),""bool"",REGEXMATCH(Q58,""BodyPartsWeakDamage""),""%"",REGEXMATCH(Q58,""ElementBoost_""),"""&amp;"%"",AND(REGEXMATCH(J58,""GiveA""),REGEXMATCH(Q58,""Element"")),""bool"")"),"#N/A")</f>
        <v>#N/A</v>
      </c>
      <c r="S58" s="2">
        <v>0</v>
      </c>
      <c r="T58" s="2"/>
      <c r="U58" s="2" t="b">
        <v>0</v>
      </c>
      <c r="V58" s="2" t="b">
        <v>0</v>
      </c>
      <c r="W58" s="2" t="b">
        <v>0</v>
      </c>
      <c r="X58" s="2" t="b">
        <v>0</v>
      </c>
      <c r="Y58" s="2" t="b">
        <v>0</v>
      </c>
      <c r="Z58" s="2" t="b">
        <v>1</v>
      </c>
      <c r="AA58" s="2" t="b">
        <v>1</v>
      </c>
      <c r="AB58" s="2" t="b">
        <v>0</v>
      </c>
      <c r="AC58" s="2" t="b">
        <v>0</v>
      </c>
      <c r="AD58" s="2" t="b">
        <v>0</v>
      </c>
      <c r="AE58" s="2" t="b">
        <v>0</v>
      </c>
      <c r="AF58" s="2" t="b">
        <v>0</v>
      </c>
      <c r="AG58" s="2" t="s">
        <v>141</v>
      </c>
      <c r="AH58" s="2" t="s">
        <v>141</v>
      </c>
    </row>
    <row r="59" spans="1:34" x14ac:dyDescent="0.2">
      <c r="A59" s="1" t="s">
        <v>1815</v>
      </c>
      <c r="B59" s="2" t="s">
        <v>941</v>
      </c>
      <c r="C59" s="1"/>
      <c r="D59" s="2" t="str">
        <f t="shared" si="0"/>
        <v>ElementFire</v>
      </c>
      <c r="E59" s="2" t="str">
        <f t="shared" si="1"/>
        <v>ElementFire: # on Trainer</v>
      </c>
      <c r="F59" s="2" t="str">
        <f t="shared" si="2"/>
        <v>active pal</v>
      </c>
      <c r="G59" s="2">
        <v>1</v>
      </c>
      <c r="H59" s="2" t="s">
        <v>141</v>
      </c>
      <c r="I59" s="2" t="s">
        <v>1895</v>
      </c>
      <c r="J59" s="2" t="str">
        <f ca="1">IFERROR(__xludf.DUMMYFUNCTION("IFS(I59=""ShotAttack"",""%"",I59=""MeleeAttack"",""%"", I59=""Defense"",""%"",I59=""CraftSPeed"",""%"",I59=""LifeSteal"",""%"",I59=""MaxInventoryWeight"",""+"",I59=""MoveSpeed"",""%"",REGEXMATCH(I59,""ElementAddItemDrop_""),""%"",I59=""Logging"",""+"",I59"&amp;"=""Mining"",""+"",I59=""Maxhp"",""%"",REGEXMATCH(I59,""TemperatureResist_""),""+"",REGEXMATCH(I59,""ElementResist_""),""%"",REGEXMATCH(I59,""TemperatureInvalid_""),""bool"",REGEXMATCH(I59,""BodyPartsWeakDamage""),""%"",REGEXMATCH(I59,""ElementBoost_""),"""&amp;"%"",AND(REGEXMATCH(B59,""GiveA""),REGEXMATCH(I59,""Element"")),""bool"")"),"bool")</f>
        <v>bool</v>
      </c>
      <c r="K59" s="2">
        <v>1</v>
      </c>
      <c r="L59" s="2" t="s">
        <v>1896</v>
      </c>
      <c r="M59" s="2"/>
      <c r="N59" s="2" t="str">
        <f ca="1">IFERROR(__xludf.DUMMYFUNCTION("IFS(M59=""ShotAttack"",""%"",M59=""MeleeAttack"",""%"", M59=""Defense"",""%"",M59=""CraftSPeed"",""%"",M59=""LifeSteal"",""%"",M59=""MaxInventoryWeight"",""+"",M59=""MoveSpeed"",""%"",REGEXMATCH(M59,""ElementAddItemDrop_""),""%"",M59=""Logging"",""+"",M59"&amp;"=""Mining"",""+"",M59=""Maxhp"",""%"",REGEXMATCH(M59,""TemperatureResist_""),""+"",REGEXMATCH(M59,""ElementResist_""),""%"",REGEXMATCH(M59,""TemperatureInvalid_""),""bool"",REGEXMATCH(M59,""BodyPartsWeakDamage""),""%"",REGEXMATCH(M59,""ElementBoost_""),"""&amp;"%"",AND(REGEXMATCH(F59,""GiveA""),REGEXMATCH(M59,""Element"")),""bool"")"),"#N/A")</f>
        <v>#N/A</v>
      </c>
      <c r="O59" s="2">
        <v>0</v>
      </c>
      <c r="P59" s="2"/>
      <c r="Q59" s="2"/>
      <c r="R59" s="2" t="str">
        <f ca="1">IFERROR(__xludf.DUMMYFUNCTION("IFS(Q59=""ShotAttack"",""%"",Q59=""MeleeAttack"",""%"", Q59=""Defense"",""%"",Q59=""CraftSPeed"",""%"",Q59=""LifeSteal"",""%"",Q59=""MaxInventoryWeight"",""+"",Q59=""MoveSpeed"",""%"",REGEXMATCH(Q59,""ElementAddItemDrop_""),""%"",Q59=""Logging"",""+"",Q59"&amp;"=""Mining"",""+"",Q59=""Maxhp"",""%"",REGEXMATCH(Q59,""TemperatureResist_""),""+"",REGEXMATCH(Q59,""ElementResist_""),""%"",REGEXMATCH(Q59,""TemperatureInvalid_""),""bool"",REGEXMATCH(Q59,""BodyPartsWeakDamage""),""%"",REGEXMATCH(Q59,""ElementBoost_""),"""&amp;"%"",AND(REGEXMATCH(J59,""GiveA""),REGEXMATCH(Q59,""Element"")),""bool"")"),"#N/A")</f>
        <v>#N/A</v>
      </c>
      <c r="S59" s="2">
        <v>0</v>
      </c>
      <c r="T59" s="2"/>
      <c r="U59" s="2" t="b">
        <v>1</v>
      </c>
      <c r="V59" s="2" t="b">
        <v>0</v>
      </c>
      <c r="W59" s="2" t="b">
        <v>0</v>
      </c>
      <c r="X59" s="2" t="b">
        <v>0</v>
      </c>
      <c r="Y59" s="2" t="b">
        <v>0</v>
      </c>
      <c r="Z59" s="2" t="b">
        <v>0</v>
      </c>
      <c r="AA59" s="2" t="b">
        <v>0</v>
      </c>
      <c r="AB59" s="2" t="b">
        <v>0</v>
      </c>
      <c r="AC59" s="2" t="b">
        <v>0</v>
      </c>
      <c r="AD59" s="2" t="b">
        <v>0</v>
      </c>
      <c r="AE59" s="2" t="b">
        <v>0</v>
      </c>
      <c r="AF59" s="2" t="b">
        <v>0</v>
      </c>
      <c r="AG59" s="2" t="s">
        <v>141</v>
      </c>
      <c r="AH59" s="2" t="s">
        <v>141</v>
      </c>
    </row>
    <row r="60" spans="1:34" x14ac:dyDescent="0.2">
      <c r="A60" s="9" t="e">
        <v>#N/A</v>
      </c>
      <c r="B60" s="2" t="s">
        <v>787</v>
      </c>
      <c r="C60" s="1"/>
      <c r="D60" s="2" t="str">
        <f t="shared" si="0"/>
        <v>ElementFire</v>
      </c>
      <c r="E60" s="2" t="str">
        <f t="shared" si="1"/>
        <v>ElementFire: # on Trainer</v>
      </c>
      <c r="F60" s="2" t="str">
        <f t="shared" si="2"/>
        <v>mounted</v>
      </c>
      <c r="G60" s="2">
        <v>1</v>
      </c>
      <c r="H60" s="2" t="s">
        <v>141</v>
      </c>
      <c r="I60" s="2" t="s">
        <v>1895</v>
      </c>
      <c r="J60" s="2" t="str">
        <f ca="1">IFERROR(__xludf.DUMMYFUNCTION("IFS(I60=""ShotAttack"",""%"",I60=""MeleeAttack"",""%"", I60=""Defense"",""%"",I60=""CraftSPeed"",""%"",I60=""LifeSteal"",""%"",I60=""MaxInventoryWeight"",""+"",I60=""MoveSpeed"",""%"",REGEXMATCH(I60,""ElementAddItemDrop_""),""%"",I60=""Logging"",""+"",I60"&amp;"=""Mining"",""+"",I60=""Maxhp"",""%"",REGEXMATCH(I60,""TemperatureResist_""),""+"",REGEXMATCH(I60,""ElementResist_""),""%"",REGEXMATCH(I60,""TemperatureInvalid_""),""bool"",REGEXMATCH(I60,""BodyPartsWeakDamage""),""%"",REGEXMATCH(I60,""ElementBoost_""),"""&amp;"%"",AND(REGEXMATCH(B60,""GiveA""),REGEXMATCH(I60,""Element"")),""bool"")"),"bool")</f>
        <v>bool</v>
      </c>
      <c r="K60" s="2">
        <v>1</v>
      </c>
      <c r="L60" s="2" t="s">
        <v>1896</v>
      </c>
      <c r="M60" s="2"/>
      <c r="N60" s="2" t="str">
        <f ca="1">IFERROR(__xludf.DUMMYFUNCTION("IFS(M60=""ShotAttack"",""%"",M60=""MeleeAttack"",""%"", M60=""Defense"",""%"",M60=""CraftSPeed"",""%"",M60=""LifeSteal"",""%"",M60=""MaxInventoryWeight"",""+"",M60=""MoveSpeed"",""%"",REGEXMATCH(M60,""ElementAddItemDrop_""),""%"",M60=""Logging"",""+"",M60"&amp;"=""Mining"",""+"",M60=""Maxhp"",""%"",REGEXMATCH(M60,""TemperatureResist_""),""+"",REGEXMATCH(M60,""ElementResist_""),""%"",REGEXMATCH(M60,""TemperatureInvalid_""),""bool"",REGEXMATCH(M60,""BodyPartsWeakDamage""),""%"",REGEXMATCH(M60,""ElementBoost_""),"""&amp;"%"",AND(REGEXMATCH(F60,""GiveA""),REGEXMATCH(M60,""Element"")),""bool"")"),"#N/A")</f>
        <v>#N/A</v>
      </c>
      <c r="O60" s="2">
        <v>0</v>
      </c>
      <c r="P60" s="2"/>
      <c r="Q60" s="2"/>
      <c r="R60" s="2" t="str">
        <f ca="1">IFERROR(__xludf.DUMMYFUNCTION("IFS(Q60=""ShotAttack"",""%"",Q60=""MeleeAttack"",""%"", Q60=""Defense"",""%"",Q60=""CraftSPeed"",""%"",Q60=""LifeSteal"",""%"",Q60=""MaxInventoryWeight"",""+"",Q60=""MoveSpeed"",""%"",REGEXMATCH(Q60,""ElementAddItemDrop_""),""%"",Q60=""Logging"",""+"",Q60"&amp;"=""Mining"",""+"",Q60=""Maxhp"",""%"",REGEXMATCH(Q60,""TemperatureResist_""),""+"",REGEXMATCH(Q60,""ElementResist_""),""%"",REGEXMATCH(Q60,""TemperatureInvalid_""),""bool"",REGEXMATCH(Q60,""BodyPartsWeakDamage""),""%"",REGEXMATCH(Q60,""ElementBoost_""),"""&amp;"%"",AND(REGEXMATCH(J60,""GiveA""),REGEXMATCH(Q60,""Element"")),""bool"")"),"#N/A")</f>
        <v>#N/A</v>
      </c>
      <c r="S60" s="2">
        <v>0</v>
      </c>
      <c r="T60" s="2"/>
      <c r="U60" s="2" t="b">
        <v>0</v>
      </c>
      <c r="V60" s="2" t="b">
        <v>0</v>
      </c>
      <c r="W60" s="2" t="b">
        <v>1</v>
      </c>
      <c r="X60" s="2" t="b">
        <v>0</v>
      </c>
      <c r="Y60" s="2" t="b">
        <v>0</v>
      </c>
      <c r="Z60" s="2" t="b">
        <v>0</v>
      </c>
      <c r="AA60" s="2" t="b">
        <v>0</v>
      </c>
      <c r="AB60" s="2" t="b">
        <v>0</v>
      </c>
      <c r="AC60" s="2" t="b">
        <v>0</v>
      </c>
      <c r="AD60" s="2" t="b">
        <v>0</v>
      </c>
      <c r="AE60" s="2" t="b">
        <v>0</v>
      </c>
      <c r="AF60" s="2" t="b">
        <v>0</v>
      </c>
      <c r="AG60" s="2" t="s">
        <v>141</v>
      </c>
      <c r="AH60" s="2" t="s">
        <v>141</v>
      </c>
    </row>
    <row r="61" spans="1:34" x14ac:dyDescent="0.2">
      <c r="A61" s="1" t="s">
        <v>1815</v>
      </c>
      <c r="B61" s="2" t="s">
        <v>1897</v>
      </c>
      <c r="C61" s="1"/>
      <c r="D61" s="2" t="str">
        <f t="shared" si="0"/>
        <v>ElementWater</v>
      </c>
      <c r="E61" s="2" t="str">
        <f t="shared" si="1"/>
        <v>ElementWater: # on Trainer</v>
      </c>
      <c r="F61" s="2" t="str">
        <f t="shared" si="2"/>
        <v>active pal</v>
      </c>
      <c r="G61" s="2">
        <v>1</v>
      </c>
      <c r="H61" s="2" t="s">
        <v>141</v>
      </c>
      <c r="I61" s="2" t="s">
        <v>1898</v>
      </c>
      <c r="J61" s="2" t="str">
        <f ca="1">IFERROR(__xludf.DUMMYFUNCTION("IFS(I61=""ShotAttack"",""%"",I61=""MeleeAttack"",""%"", I61=""Defense"",""%"",I61=""CraftSPeed"",""%"",I61=""LifeSteal"",""%"",I61=""MaxInventoryWeight"",""+"",I61=""MoveSpeed"",""%"",REGEXMATCH(I61,""ElementAddItemDrop_""),""%"",I61=""Logging"",""+"",I61"&amp;"=""Mining"",""+"",I61=""Maxhp"",""%"",REGEXMATCH(I61,""TemperatureResist_""),""+"",REGEXMATCH(I61,""ElementResist_""),""%"",REGEXMATCH(I61,""TemperatureInvalid_""),""bool"",REGEXMATCH(I61,""BodyPartsWeakDamage""),""%"",REGEXMATCH(I61,""ElementBoost_""),"""&amp;"%"",AND(REGEXMATCH(B61,""GiveA""),REGEXMATCH(I61,""Element"")),""bool"")"),"bool")</f>
        <v>bool</v>
      </c>
      <c r="K61" s="2">
        <v>1</v>
      </c>
      <c r="L61" s="2" t="s">
        <v>1896</v>
      </c>
      <c r="M61" s="2"/>
      <c r="N61" s="2" t="str">
        <f ca="1">IFERROR(__xludf.DUMMYFUNCTION("IFS(M61=""ShotAttack"",""%"",M61=""MeleeAttack"",""%"", M61=""Defense"",""%"",M61=""CraftSPeed"",""%"",M61=""LifeSteal"",""%"",M61=""MaxInventoryWeight"",""+"",M61=""MoveSpeed"",""%"",REGEXMATCH(M61,""ElementAddItemDrop_""),""%"",M61=""Logging"",""+"",M61"&amp;"=""Mining"",""+"",M61=""Maxhp"",""%"",REGEXMATCH(M61,""TemperatureResist_""),""+"",REGEXMATCH(M61,""ElementResist_""),""%"",REGEXMATCH(M61,""TemperatureInvalid_""),""bool"",REGEXMATCH(M61,""BodyPartsWeakDamage""),""%"",REGEXMATCH(M61,""ElementBoost_""),"""&amp;"%"",AND(REGEXMATCH(F61,""GiveA""),REGEXMATCH(M61,""Element"")),""bool"")"),"#N/A")</f>
        <v>#N/A</v>
      </c>
      <c r="O61" s="2">
        <v>0</v>
      </c>
      <c r="P61" s="2"/>
      <c r="Q61" s="2"/>
      <c r="R61" s="2" t="str">
        <f ca="1">IFERROR(__xludf.DUMMYFUNCTION("IFS(Q61=""ShotAttack"",""%"",Q61=""MeleeAttack"",""%"", Q61=""Defense"",""%"",Q61=""CraftSPeed"",""%"",Q61=""LifeSteal"",""%"",Q61=""MaxInventoryWeight"",""+"",Q61=""MoveSpeed"",""%"",REGEXMATCH(Q61,""ElementAddItemDrop_""),""%"",Q61=""Logging"",""+"",Q61"&amp;"=""Mining"",""+"",Q61=""Maxhp"",""%"",REGEXMATCH(Q61,""TemperatureResist_""),""+"",REGEXMATCH(Q61,""ElementResist_""),""%"",REGEXMATCH(Q61,""TemperatureInvalid_""),""bool"",REGEXMATCH(Q61,""BodyPartsWeakDamage""),""%"",REGEXMATCH(Q61,""ElementBoost_""),"""&amp;"%"",AND(REGEXMATCH(J61,""GiveA""),REGEXMATCH(Q61,""Element"")),""bool"")"),"#N/A")</f>
        <v>#N/A</v>
      </c>
      <c r="S61" s="2">
        <v>0</v>
      </c>
      <c r="T61" s="2"/>
      <c r="U61" s="2" t="b">
        <v>1</v>
      </c>
      <c r="V61" s="2" t="b">
        <v>0</v>
      </c>
      <c r="W61" s="2" t="b">
        <v>0</v>
      </c>
      <c r="X61" s="2" t="b">
        <v>0</v>
      </c>
      <c r="Y61" s="2" t="b">
        <v>0</v>
      </c>
      <c r="Z61" s="2" t="b">
        <v>0</v>
      </c>
      <c r="AA61" s="2" t="b">
        <v>0</v>
      </c>
      <c r="AB61" s="2" t="b">
        <v>0</v>
      </c>
      <c r="AC61" s="2" t="b">
        <v>0</v>
      </c>
      <c r="AD61" s="2" t="b">
        <v>0</v>
      </c>
      <c r="AE61" s="2" t="b">
        <v>0</v>
      </c>
      <c r="AF61" s="2" t="b">
        <v>0</v>
      </c>
      <c r="AG61" s="2" t="s">
        <v>141</v>
      </c>
      <c r="AH61" s="2" t="s">
        <v>141</v>
      </c>
    </row>
    <row r="62" spans="1:34" x14ac:dyDescent="0.2">
      <c r="A62" s="9" t="e">
        <v>#N/A</v>
      </c>
      <c r="B62" s="2" t="s">
        <v>828</v>
      </c>
      <c r="C62" s="1"/>
      <c r="D62" s="2" t="str">
        <f t="shared" si="0"/>
        <v>ElementWater</v>
      </c>
      <c r="E62" s="2" t="str">
        <f t="shared" si="1"/>
        <v>ElementWater: # on Trainer</v>
      </c>
      <c r="F62" s="2" t="str">
        <f t="shared" si="2"/>
        <v>mounted</v>
      </c>
      <c r="G62" s="2">
        <v>1</v>
      </c>
      <c r="H62" s="2" t="s">
        <v>141</v>
      </c>
      <c r="I62" s="2" t="s">
        <v>1898</v>
      </c>
      <c r="J62" s="2" t="str">
        <f ca="1">IFERROR(__xludf.DUMMYFUNCTION("IFS(I62=""ShotAttack"",""%"",I62=""MeleeAttack"",""%"", I62=""Defense"",""%"",I62=""CraftSPeed"",""%"",I62=""LifeSteal"",""%"",I62=""MaxInventoryWeight"",""+"",I62=""MoveSpeed"",""%"",REGEXMATCH(I62,""ElementAddItemDrop_""),""%"",I62=""Logging"",""+"",I62"&amp;"=""Mining"",""+"",I62=""Maxhp"",""%"",REGEXMATCH(I62,""TemperatureResist_""),""+"",REGEXMATCH(I62,""ElementResist_""),""%"",REGEXMATCH(I62,""TemperatureInvalid_""),""bool"",REGEXMATCH(I62,""BodyPartsWeakDamage""),""%"",REGEXMATCH(I62,""ElementBoost_""),"""&amp;"%"",AND(REGEXMATCH(B62,""GiveA""),REGEXMATCH(I62,""Element"")),""bool"")"),"bool")</f>
        <v>bool</v>
      </c>
      <c r="K62" s="2">
        <v>1</v>
      </c>
      <c r="L62" s="2" t="s">
        <v>1896</v>
      </c>
      <c r="M62" s="2"/>
      <c r="N62" s="2" t="str">
        <f ca="1">IFERROR(__xludf.DUMMYFUNCTION("IFS(M62=""ShotAttack"",""%"",M62=""MeleeAttack"",""%"", M62=""Defense"",""%"",M62=""CraftSPeed"",""%"",M62=""LifeSteal"",""%"",M62=""MaxInventoryWeight"",""+"",M62=""MoveSpeed"",""%"",REGEXMATCH(M62,""ElementAddItemDrop_""),""%"",M62=""Logging"",""+"",M62"&amp;"=""Mining"",""+"",M62=""Maxhp"",""%"",REGEXMATCH(M62,""TemperatureResist_""),""+"",REGEXMATCH(M62,""ElementResist_""),""%"",REGEXMATCH(M62,""TemperatureInvalid_""),""bool"",REGEXMATCH(M62,""BodyPartsWeakDamage""),""%"",REGEXMATCH(M62,""ElementBoost_""),"""&amp;"%"",AND(REGEXMATCH(F62,""GiveA""),REGEXMATCH(M62,""Element"")),""bool"")"),"#N/A")</f>
        <v>#N/A</v>
      </c>
      <c r="O62" s="2">
        <v>0</v>
      </c>
      <c r="P62" s="2"/>
      <c r="Q62" s="2"/>
      <c r="R62" s="2" t="str">
        <f ca="1">IFERROR(__xludf.DUMMYFUNCTION("IFS(Q62=""ShotAttack"",""%"",Q62=""MeleeAttack"",""%"", Q62=""Defense"",""%"",Q62=""CraftSPeed"",""%"",Q62=""LifeSteal"",""%"",Q62=""MaxInventoryWeight"",""+"",Q62=""MoveSpeed"",""%"",REGEXMATCH(Q62,""ElementAddItemDrop_""),""%"",Q62=""Logging"",""+"",Q62"&amp;"=""Mining"",""+"",Q62=""Maxhp"",""%"",REGEXMATCH(Q62,""TemperatureResist_""),""+"",REGEXMATCH(Q62,""ElementResist_""),""%"",REGEXMATCH(Q62,""TemperatureInvalid_""),""bool"",REGEXMATCH(Q62,""BodyPartsWeakDamage""),""%"",REGEXMATCH(Q62,""ElementBoost_""),"""&amp;"%"",AND(REGEXMATCH(J62,""GiveA""),REGEXMATCH(Q62,""Element"")),""bool"")"),"#N/A")</f>
        <v>#N/A</v>
      </c>
      <c r="S62" s="2">
        <v>0</v>
      </c>
      <c r="T62" s="2"/>
      <c r="U62" s="2" t="b">
        <v>0</v>
      </c>
      <c r="V62" s="2" t="b">
        <v>0</v>
      </c>
      <c r="W62" s="2" t="b">
        <v>1</v>
      </c>
      <c r="X62" s="2" t="b">
        <v>0</v>
      </c>
      <c r="Y62" s="2" t="b">
        <v>0</v>
      </c>
      <c r="Z62" s="2" t="b">
        <v>0</v>
      </c>
      <c r="AA62" s="2" t="b">
        <v>0</v>
      </c>
      <c r="AB62" s="2" t="b">
        <v>0</v>
      </c>
      <c r="AC62" s="2" t="b">
        <v>0</v>
      </c>
      <c r="AD62" s="2" t="b">
        <v>0</v>
      </c>
      <c r="AE62" s="2" t="b">
        <v>0</v>
      </c>
      <c r="AF62" s="2" t="b">
        <v>0</v>
      </c>
      <c r="AG62" s="2" t="s">
        <v>141</v>
      </c>
      <c r="AH62" s="2" t="s">
        <v>141</v>
      </c>
    </row>
    <row r="63" spans="1:34" x14ac:dyDescent="0.2">
      <c r="A63" s="1" t="s">
        <v>1815</v>
      </c>
      <c r="B63" s="2" t="s">
        <v>1005</v>
      </c>
      <c r="C63" s="1"/>
      <c r="D63" s="2" t="str">
        <f t="shared" si="0"/>
        <v>ElementLeaf</v>
      </c>
      <c r="E63" s="2" t="str">
        <f t="shared" si="1"/>
        <v>ElementLeaf: # on Trainer</v>
      </c>
      <c r="F63" s="2" t="str">
        <f t="shared" si="2"/>
        <v>active pal</v>
      </c>
      <c r="G63" s="2">
        <v>1</v>
      </c>
      <c r="H63" s="2" t="s">
        <v>141</v>
      </c>
      <c r="I63" s="2" t="s">
        <v>1899</v>
      </c>
      <c r="J63" s="2" t="str">
        <f ca="1">IFERROR(__xludf.DUMMYFUNCTION("IFS(I63=""ShotAttack"",""%"",I63=""MeleeAttack"",""%"", I63=""Defense"",""%"",I63=""CraftSPeed"",""%"",I63=""LifeSteal"",""%"",I63=""MaxInventoryWeight"",""+"",I63=""MoveSpeed"",""%"",REGEXMATCH(I63,""ElementAddItemDrop_""),""%"",I63=""Logging"",""+"",I63"&amp;"=""Mining"",""+"",I63=""Maxhp"",""%"",REGEXMATCH(I63,""TemperatureResist_""),""+"",REGEXMATCH(I63,""ElementResist_""),""%"",REGEXMATCH(I63,""TemperatureInvalid_""),""bool"",REGEXMATCH(I63,""BodyPartsWeakDamage""),""%"",REGEXMATCH(I63,""ElementBoost_""),"""&amp;"%"",AND(REGEXMATCH(B63,""GiveA""),REGEXMATCH(I63,""Element"")),""bool"")"),"bool")</f>
        <v>bool</v>
      </c>
      <c r="K63" s="2">
        <v>1</v>
      </c>
      <c r="L63" s="2" t="s">
        <v>1896</v>
      </c>
      <c r="M63" s="2"/>
      <c r="N63" s="2" t="str">
        <f ca="1">IFERROR(__xludf.DUMMYFUNCTION("IFS(M63=""ShotAttack"",""%"",M63=""MeleeAttack"",""%"", M63=""Defense"",""%"",M63=""CraftSPeed"",""%"",M63=""LifeSteal"",""%"",M63=""MaxInventoryWeight"",""+"",M63=""MoveSpeed"",""%"",REGEXMATCH(M63,""ElementAddItemDrop_""),""%"",M63=""Logging"",""+"",M63"&amp;"=""Mining"",""+"",M63=""Maxhp"",""%"",REGEXMATCH(M63,""TemperatureResist_""),""+"",REGEXMATCH(M63,""ElementResist_""),""%"",REGEXMATCH(M63,""TemperatureInvalid_""),""bool"",REGEXMATCH(M63,""BodyPartsWeakDamage""),""%"",REGEXMATCH(M63,""ElementBoost_""),"""&amp;"%"",AND(REGEXMATCH(F63,""GiveA""),REGEXMATCH(M63,""Element"")),""bool"")"),"#N/A")</f>
        <v>#N/A</v>
      </c>
      <c r="O63" s="2">
        <v>0</v>
      </c>
      <c r="P63" s="2"/>
      <c r="Q63" s="2"/>
      <c r="R63" s="2" t="str">
        <f ca="1">IFERROR(__xludf.DUMMYFUNCTION("IFS(Q63=""ShotAttack"",""%"",Q63=""MeleeAttack"",""%"", Q63=""Defense"",""%"",Q63=""CraftSPeed"",""%"",Q63=""LifeSteal"",""%"",Q63=""MaxInventoryWeight"",""+"",Q63=""MoveSpeed"",""%"",REGEXMATCH(Q63,""ElementAddItemDrop_""),""%"",Q63=""Logging"",""+"",Q63"&amp;"=""Mining"",""+"",Q63=""Maxhp"",""%"",REGEXMATCH(Q63,""TemperatureResist_""),""+"",REGEXMATCH(Q63,""ElementResist_""),""%"",REGEXMATCH(Q63,""TemperatureInvalid_""),""bool"",REGEXMATCH(Q63,""BodyPartsWeakDamage""),""%"",REGEXMATCH(Q63,""ElementBoost_""),"""&amp;"%"",AND(REGEXMATCH(J63,""GiveA""),REGEXMATCH(Q63,""Element"")),""bool"")"),"#N/A")</f>
        <v>#N/A</v>
      </c>
      <c r="S63" s="2">
        <v>0</v>
      </c>
      <c r="T63" s="2"/>
      <c r="U63" s="2" t="b">
        <v>1</v>
      </c>
      <c r="V63" s="2" t="b">
        <v>0</v>
      </c>
      <c r="W63" s="2" t="b">
        <v>0</v>
      </c>
      <c r="X63" s="2" t="b">
        <v>0</v>
      </c>
      <c r="Y63" s="2" t="b">
        <v>0</v>
      </c>
      <c r="Z63" s="2" t="b">
        <v>0</v>
      </c>
      <c r="AA63" s="2" t="b">
        <v>0</v>
      </c>
      <c r="AB63" s="2" t="b">
        <v>0</v>
      </c>
      <c r="AC63" s="2" t="b">
        <v>0</v>
      </c>
      <c r="AD63" s="2" t="b">
        <v>0</v>
      </c>
      <c r="AE63" s="2" t="b">
        <v>0</v>
      </c>
      <c r="AF63" s="2" t="b">
        <v>0</v>
      </c>
      <c r="AG63" s="2" t="s">
        <v>141</v>
      </c>
      <c r="AH63" s="2" t="s">
        <v>141</v>
      </c>
    </row>
    <row r="64" spans="1:34" x14ac:dyDescent="0.2">
      <c r="A64" s="9" t="e">
        <v>#N/A</v>
      </c>
      <c r="B64" s="2" t="s">
        <v>1900</v>
      </c>
      <c r="C64" s="1"/>
      <c r="D64" s="2" t="str">
        <f t="shared" si="0"/>
        <v>ElementLeaf</v>
      </c>
      <c r="E64" s="2" t="str">
        <f t="shared" si="1"/>
        <v>ElementLeaf: # on Trainer</v>
      </c>
      <c r="F64" s="2" t="str">
        <f t="shared" si="2"/>
        <v>mounted</v>
      </c>
      <c r="G64" s="2">
        <v>1</v>
      </c>
      <c r="H64" s="2" t="s">
        <v>141</v>
      </c>
      <c r="I64" s="2" t="s">
        <v>1899</v>
      </c>
      <c r="J64" s="2" t="str">
        <f ca="1">IFERROR(__xludf.DUMMYFUNCTION("IFS(I64=""ShotAttack"",""%"",I64=""MeleeAttack"",""%"", I64=""Defense"",""%"",I64=""CraftSPeed"",""%"",I64=""LifeSteal"",""%"",I64=""MaxInventoryWeight"",""+"",I64=""MoveSpeed"",""%"",REGEXMATCH(I64,""ElementAddItemDrop_""),""%"",I64=""Logging"",""+"",I64"&amp;"=""Mining"",""+"",I64=""Maxhp"",""%"",REGEXMATCH(I64,""TemperatureResist_""),""+"",REGEXMATCH(I64,""ElementResist_""),""%"",REGEXMATCH(I64,""TemperatureInvalid_""),""bool"",REGEXMATCH(I64,""BodyPartsWeakDamage""),""%"",REGEXMATCH(I64,""ElementBoost_""),"""&amp;"%"",AND(REGEXMATCH(B64,""GiveA""),REGEXMATCH(I64,""Element"")),""bool"")"),"bool")</f>
        <v>bool</v>
      </c>
      <c r="K64" s="2">
        <v>1</v>
      </c>
      <c r="L64" s="2" t="s">
        <v>1896</v>
      </c>
      <c r="M64" s="2"/>
      <c r="N64" s="2" t="str">
        <f ca="1">IFERROR(__xludf.DUMMYFUNCTION("IFS(M64=""ShotAttack"",""%"",M64=""MeleeAttack"",""%"", M64=""Defense"",""%"",M64=""CraftSPeed"",""%"",M64=""LifeSteal"",""%"",M64=""MaxInventoryWeight"",""+"",M64=""MoveSpeed"",""%"",REGEXMATCH(M64,""ElementAddItemDrop_""),""%"",M64=""Logging"",""+"",M64"&amp;"=""Mining"",""+"",M64=""Maxhp"",""%"",REGEXMATCH(M64,""TemperatureResist_""),""+"",REGEXMATCH(M64,""ElementResist_""),""%"",REGEXMATCH(M64,""TemperatureInvalid_""),""bool"",REGEXMATCH(M64,""BodyPartsWeakDamage""),""%"",REGEXMATCH(M64,""ElementBoost_""),"""&amp;"%"",AND(REGEXMATCH(F64,""GiveA""),REGEXMATCH(M64,""Element"")),""bool"")"),"#N/A")</f>
        <v>#N/A</v>
      </c>
      <c r="O64" s="2">
        <v>0</v>
      </c>
      <c r="P64" s="2"/>
      <c r="Q64" s="2"/>
      <c r="R64" s="2" t="str">
        <f ca="1">IFERROR(__xludf.DUMMYFUNCTION("IFS(Q64=""ShotAttack"",""%"",Q64=""MeleeAttack"",""%"", Q64=""Defense"",""%"",Q64=""CraftSPeed"",""%"",Q64=""LifeSteal"",""%"",Q64=""MaxInventoryWeight"",""+"",Q64=""MoveSpeed"",""%"",REGEXMATCH(Q64,""ElementAddItemDrop_""),""%"",Q64=""Logging"",""+"",Q64"&amp;"=""Mining"",""+"",Q64=""Maxhp"",""%"",REGEXMATCH(Q64,""TemperatureResist_""),""+"",REGEXMATCH(Q64,""ElementResist_""),""%"",REGEXMATCH(Q64,""TemperatureInvalid_""),""bool"",REGEXMATCH(Q64,""BodyPartsWeakDamage""),""%"",REGEXMATCH(Q64,""ElementBoost_""),"""&amp;"%"",AND(REGEXMATCH(J64,""GiveA""),REGEXMATCH(Q64,""Element"")),""bool"")"),"#N/A")</f>
        <v>#N/A</v>
      </c>
      <c r="S64" s="2">
        <v>0</v>
      </c>
      <c r="T64" s="2"/>
      <c r="U64" s="2" t="b">
        <v>0</v>
      </c>
      <c r="V64" s="2" t="b">
        <v>0</v>
      </c>
      <c r="W64" s="2" t="b">
        <v>1</v>
      </c>
      <c r="X64" s="2" t="b">
        <v>0</v>
      </c>
      <c r="Y64" s="2" t="b">
        <v>0</v>
      </c>
      <c r="Z64" s="2" t="b">
        <v>0</v>
      </c>
      <c r="AA64" s="2" t="b">
        <v>0</v>
      </c>
      <c r="AB64" s="2" t="b">
        <v>0</v>
      </c>
      <c r="AC64" s="2" t="b">
        <v>0</v>
      </c>
      <c r="AD64" s="2" t="b">
        <v>0</v>
      </c>
      <c r="AE64" s="2" t="b">
        <v>0</v>
      </c>
      <c r="AF64" s="2" t="b">
        <v>0</v>
      </c>
      <c r="AG64" s="2" t="s">
        <v>141</v>
      </c>
      <c r="AH64" s="2" t="s">
        <v>141</v>
      </c>
    </row>
    <row r="65" spans="1:34" x14ac:dyDescent="0.2">
      <c r="A65" s="1" t="s">
        <v>1815</v>
      </c>
      <c r="B65" s="2" t="s">
        <v>1901</v>
      </c>
      <c r="C65" s="1"/>
      <c r="D65" s="2" t="str">
        <f t="shared" si="0"/>
        <v>ElementElectricity</v>
      </c>
      <c r="E65" s="2" t="str">
        <f t="shared" si="1"/>
        <v>ElementElectricity: # on Trainer</v>
      </c>
      <c r="F65" s="2" t="str">
        <f t="shared" si="2"/>
        <v>active pal</v>
      </c>
      <c r="G65" s="2">
        <v>1</v>
      </c>
      <c r="H65" s="2" t="s">
        <v>141</v>
      </c>
      <c r="I65" s="2" t="s">
        <v>1902</v>
      </c>
      <c r="J65" s="2" t="str">
        <f ca="1">IFERROR(__xludf.DUMMYFUNCTION("IFS(I65=""ShotAttack"",""%"",I65=""MeleeAttack"",""%"", I65=""Defense"",""%"",I65=""CraftSPeed"",""%"",I65=""LifeSteal"",""%"",I65=""MaxInventoryWeight"",""+"",I65=""MoveSpeed"",""%"",REGEXMATCH(I65,""ElementAddItemDrop_""),""%"",I65=""Logging"",""+"",I65"&amp;"=""Mining"",""+"",I65=""Maxhp"",""%"",REGEXMATCH(I65,""TemperatureResist_""),""+"",REGEXMATCH(I65,""ElementResist_""),""%"",REGEXMATCH(I65,""TemperatureInvalid_""),""bool"",REGEXMATCH(I65,""BodyPartsWeakDamage""),""%"",REGEXMATCH(I65,""ElementBoost_""),"""&amp;"%"",AND(REGEXMATCH(B65,""GiveA""),REGEXMATCH(I65,""Element"")),""bool"")"),"bool")</f>
        <v>bool</v>
      </c>
      <c r="K65" s="2">
        <v>1</v>
      </c>
      <c r="L65" s="2" t="s">
        <v>1896</v>
      </c>
      <c r="M65" s="2"/>
      <c r="N65" s="2" t="str">
        <f ca="1">IFERROR(__xludf.DUMMYFUNCTION("IFS(M65=""ShotAttack"",""%"",M65=""MeleeAttack"",""%"", M65=""Defense"",""%"",M65=""CraftSPeed"",""%"",M65=""LifeSteal"",""%"",M65=""MaxInventoryWeight"",""+"",M65=""MoveSpeed"",""%"",REGEXMATCH(M65,""ElementAddItemDrop_""),""%"",M65=""Logging"",""+"",M65"&amp;"=""Mining"",""+"",M65=""Maxhp"",""%"",REGEXMATCH(M65,""TemperatureResist_""),""+"",REGEXMATCH(M65,""ElementResist_""),""%"",REGEXMATCH(M65,""TemperatureInvalid_""),""bool"",REGEXMATCH(M65,""BodyPartsWeakDamage""),""%"",REGEXMATCH(M65,""ElementBoost_""),"""&amp;"%"",AND(REGEXMATCH(F65,""GiveA""),REGEXMATCH(M65,""Element"")),""bool"")"),"#N/A")</f>
        <v>#N/A</v>
      </c>
      <c r="O65" s="2">
        <v>0</v>
      </c>
      <c r="P65" s="2"/>
      <c r="Q65" s="2"/>
      <c r="R65" s="2" t="str">
        <f ca="1">IFERROR(__xludf.DUMMYFUNCTION("IFS(Q65=""ShotAttack"",""%"",Q65=""MeleeAttack"",""%"", Q65=""Defense"",""%"",Q65=""CraftSPeed"",""%"",Q65=""LifeSteal"",""%"",Q65=""MaxInventoryWeight"",""+"",Q65=""MoveSpeed"",""%"",REGEXMATCH(Q65,""ElementAddItemDrop_""),""%"",Q65=""Logging"",""+"",Q65"&amp;"=""Mining"",""+"",Q65=""Maxhp"",""%"",REGEXMATCH(Q65,""TemperatureResist_""),""+"",REGEXMATCH(Q65,""ElementResist_""),""%"",REGEXMATCH(Q65,""TemperatureInvalid_""),""bool"",REGEXMATCH(Q65,""BodyPartsWeakDamage""),""%"",REGEXMATCH(Q65,""ElementBoost_""),"""&amp;"%"",AND(REGEXMATCH(J65,""GiveA""),REGEXMATCH(Q65,""Element"")),""bool"")"),"#N/A")</f>
        <v>#N/A</v>
      </c>
      <c r="S65" s="2">
        <v>0</v>
      </c>
      <c r="T65" s="2"/>
      <c r="U65" s="2" t="b">
        <v>1</v>
      </c>
      <c r="V65" s="2" t="b">
        <v>0</v>
      </c>
      <c r="W65" s="2" t="b">
        <v>0</v>
      </c>
      <c r="X65" s="2" t="b">
        <v>0</v>
      </c>
      <c r="Y65" s="2" t="b">
        <v>0</v>
      </c>
      <c r="Z65" s="2" t="b">
        <v>0</v>
      </c>
      <c r="AA65" s="2" t="b">
        <v>0</v>
      </c>
      <c r="AB65" s="2" t="b">
        <v>0</v>
      </c>
      <c r="AC65" s="2" t="b">
        <v>0</v>
      </c>
      <c r="AD65" s="2" t="b">
        <v>0</v>
      </c>
      <c r="AE65" s="2" t="b">
        <v>0</v>
      </c>
      <c r="AF65" s="2" t="b">
        <v>0</v>
      </c>
      <c r="AG65" s="2" t="s">
        <v>141</v>
      </c>
      <c r="AH65" s="2" t="s">
        <v>141</v>
      </c>
    </row>
    <row r="66" spans="1:34" x14ac:dyDescent="0.2">
      <c r="A66" s="9" t="e">
        <v>#N/A</v>
      </c>
      <c r="B66" s="2" t="s">
        <v>715</v>
      </c>
      <c r="C66" s="1"/>
      <c r="D66" s="2" t="str">
        <f t="shared" si="0"/>
        <v>ElementElectricity</v>
      </c>
      <c r="E66" s="2" t="str">
        <f t="shared" si="1"/>
        <v>ElementElectricity: # on Trainer</v>
      </c>
      <c r="F66" s="2" t="str">
        <f t="shared" si="2"/>
        <v>mounted</v>
      </c>
      <c r="G66" s="2">
        <v>1</v>
      </c>
      <c r="H66" s="2" t="s">
        <v>141</v>
      </c>
      <c r="I66" s="2" t="s">
        <v>1902</v>
      </c>
      <c r="J66" s="2" t="str">
        <f ca="1">IFERROR(__xludf.DUMMYFUNCTION("IFS(I66=""ShotAttack"",""%"",I66=""MeleeAttack"",""%"", I66=""Defense"",""%"",I66=""CraftSPeed"",""%"",I66=""LifeSteal"",""%"",I66=""MaxInventoryWeight"",""+"",I66=""MoveSpeed"",""%"",REGEXMATCH(I66,""ElementAddItemDrop_""),""%"",I66=""Logging"",""+"",I66"&amp;"=""Mining"",""+"",I66=""Maxhp"",""%"",REGEXMATCH(I66,""TemperatureResist_""),""+"",REGEXMATCH(I66,""ElementResist_""),""%"",REGEXMATCH(I66,""TemperatureInvalid_""),""bool"",REGEXMATCH(I66,""BodyPartsWeakDamage""),""%"",REGEXMATCH(I66,""ElementBoost_""),"""&amp;"%"",AND(REGEXMATCH(B66,""GiveA""),REGEXMATCH(I66,""Element"")),""bool"")"),"bool")</f>
        <v>bool</v>
      </c>
      <c r="K66" s="2">
        <v>1</v>
      </c>
      <c r="L66" s="2" t="s">
        <v>1896</v>
      </c>
      <c r="M66" s="2"/>
      <c r="N66" s="2" t="str">
        <f ca="1">IFERROR(__xludf.DUMMYFUNCTION("IFS(M66=""ShotAttack"",""%"",M66=""MeleeAttack"",""%"", M66=""Defense"",""%"",M66=""CraftSPeed"",""%"",M66=""LifeSteal"",""%"",M66=""MaxInventoryWeight"",""+"",M66=""MoveSpeed"",""%"",REGEXMATCH(M66,""ElementAddItemDrop_""),""%"",M66=""Logging"",""+"",M66"&amp;"=""Mining"",""+"",M66=""Maxhp"",""%"",REGEXMATCH(M66,""TemperatureResist_""),""+"",REGEXMATCH(M66,""ElementResist_""),""%"",REGEXMATCH(M66,""TemperatureInvalid_""),""bool"",REGEXMATCH(M66,""BodyPartsWeakDamage""),""%"",REGEXMATCH(M66,""ElementBoost_""),"""&amp;"%"",AND(REGEXMATCH(F66,""GiveA""),REGEXMATCH(M66,""Element"")),""bool"")"),"#N/A")</f>
        <v>#N/A</v>
      </c>
      <c r="O66" s="2">
        <v>0</v>
      </c>
      <c r="P66" s="2"/>
      <c r="Q66" s="2"/>
      <c r="R66" s="2" t="str">
        <f ca="1">IFERROR(__xludf.DUMMYFUNCTION("IFS(Q66=""ShotAttack"",""%"",Q66=""MeleeAttack"",""%"", Q66=""Defense"",""%"",Q66=""CraftSPeed"",""%"",Q66=""LifeSteal"",""%"",Q66=""MaxInventoryWeight"",""+"",Q66=""MoveSpeed"",""%"",REGEXMATCH(Q66,""ElementAddItemDrop_""),""%"",Q66=""Logging"",""+"",Q66"&amp;"=""Mining"",""+"",Q66=""Maxhp"",""%"",REGEXMATCH(Q66,""TemperatureResist_""),""+"",REGEXMATCH(Q66,""ElementResist_""),""%"",REGEXMATCH(Q66,""TemperatureInvalid_""),""bool"",REGEXMATCH(Q66,""BodyPartsWeakDamage""),""%"",REGEXMATCH(Q66,""ElementBoost_""),"""&amp;"%"",AND(REGEXMATCH(J66,""GiveA""),REGEXMATCH(Q66,""Element"")),""bool"")"),"#N/A")</f>
        <v>#N/A</v>
      </c>
      <c r="S66" s="2">
        <v>0</v>
      </c>
      <c r="T66" s="2"/>
      <c r="U66" s="2" t="b">
        <v>0</v>
      </c>
      <c r="V66" s="2" t="b">
        <v>0</v>
      </c>
      <c r="W66" s="2" t="b">
        <v>1</v>
      </c>
      <c r="X66" s="2" t="b">
        <v>0</v>
      </c>
      <c r="Y66" s="2" t="b">
        <v>0</v>
      </c>
      <c r="Z66" s="2" t="b">
        <v>0</v>
      </c>
      <c r="AA66" s="2" t="b">
        <v>0</v>
      </c>
      <c r="AB66" s="2" t="b">
        <v>0</v>
      </c>
      <c r="AC66" s="2" t="b">
        <v>0</v>
      </c>
      <c r="AD66" s="2" t="b">
        <v>0</v>
      </c>
      <c r="AE66" s="2" t="b">
        <v>0</v>
      </c>
      <c r="AF66" s="2" t="b">
        <v>0</v>
      </c>
      <c r="AG66" s="2" t="s">
        <v>141</v>
      </c>
      <c r="AH66" s="2" t="s">
        <v>141</v>
      </c>
    </row>
    <row r="67" spans="1:34" x14ac:dyDescent="0.2">
      <c r="A67" s="1" t="s">
        <v>1815</v>
      </c>
      <c r="B67" s="2" t="s">
        <v>1903</v>
      </c>
      <c r="C67" s="1"/>
      <c r="D67" s="2" t="str">
        <f t="shared" si="0"/>
        <v>ElementIce</v>
      </c>
      <c r="E67" s="2" t="str">
        <f t="shared" si="1"/>
        <v>ElementIce: # on Trainer</v>
      </c>
      <c r="F67" s="2" t="str">
        <f t="shared" si="2"/>
        <v>active pal</v>
      </c>
      <c r="G67" s="2">
        <v>1</v>
      </c>
      <c r="H67" s="2" t="s">
        <v>141</v>
      </c>
      <c r="I67" s="2" t="s">
        <v>1904</v>
      </c>
      <c r="J67" s="2" t="str">
        <f ca="1">IFERROR(__xludf.DUMMYFUNCTION("IFS(I67=""ShotAttack"",""%"",I67=""MeleeAttack"",""%"", I67=""Defense"",""%"",I67=""CraftSPeed"",""%"",I67=""LifeSteal"",""%"",I67=""MaxInventoryWeight"",""+"",I67=""MoveSpeed"",""%"",REGEXMATCH(I67,""ElementAddItemDrop_""),""%"",I67=""Logging"",""+"",I67"&amp;"=""Mining"",""+"",I67=""Maxhp"",""%"",REGEXMATCH(I67,""TemperatureResist_""),""+"",REGEXMATCH(I67,""ElementResist_""),""%"",REGEXMATCH(I67,""TemperatureInvalid_""),""bool"",REGEXMATCH(I67,""BodyPartsWeakDamage""),""%"",REGEXMATCH(I67,""ElementBoost_""),"""&amp;"%"",AND(REGEXMATCH(B67,""GiveA""),REGEXMATCH(I67,""Element"")),""bool"")"),"bool")</f>
        <v>bool</v>
      </c>
      <c r="K67" s="2">
        <v>1</v>
      </c>
      <c r="L67" s="2" t="s">
        <v>1896</v>
      </c>
      <c r="M67" s="2"/>
      <c r="N67" s="2" t="str">
        <f ca="1">IFERROR(__xludf.DUMMYFUNCTION("IFS(M67=""ShotAttack"",""%"",M67=""MeleeAttack"",""%"", M67=""Defense"",""%"",M67=""CraftSPeed"",""%"",M67=""LifeSteal"",""%"",M67=""MaxInventoryWeight"",""+"",M67=""MoveSpeed"",""%"",REGEXMATCH(M67,""ElementAddItemDrop_""),""%"",M67=""Logging"",""+"",M67"&amp;"=""Mining"",""+"",M67=""Maxhp"",""%"",REGEXMATCH(M67,""TemperatureResist_""),""+"",REGEXMATCH(M67,""ElementResist_""),""%"",REGEXMATCH(M67,""TemperatureInvalid_""),""bool"",REGEXMATCH(M67,""BodyPartsWeakDamage""),""%"",REGEXMATCH(M67,""ElementBoost_""),"""&amp;"%"",AND(REGEXMATCH(F67,""GiveA""),REGEXMATCH(M67,""Element"")),""bool"")"),"#N/A")</f>
        <v>#N/A</v>
      </c>
      <c r="O67" s="2">
        <v>0</v>
      </c>
      <c r="P67" s="2"/>
      <c r="Q67" s="2"/>
      <c r="R67" s="2" t="str">
        <f ca="1">IFERROR(__xludf.DUMMYFUNCTION("IFS(Q67=""ShotAttack"",""%"",Q67=""MeleeAttack"",""%"", Q67=""Defense"",""%"",Q67=""CraftSPeed"",""%"",Q67=""LifeSteal"",""%"",Q67=""MaxInventoryWeight"",""+"",Q67=""MoveSpeed"",""%"",REGEXMATCH(Q67,""ElementAddItemDrop_""),""%"",Q67=""Logging"",""+"",Q67"&amp;"=""Mining"",""+"",Q67=""Maxhp"",""%"",REGEXMATCH(Q67,""TemperatureResist_""),""+"",REGEXMATCH(Q67,""ElementResist_""),""%"",REGEXMATCH(Q67,""TemperatureInvalid_""),""bool"",REGEXMATCH(Q67,""BodyPartsWeakDamage""),""%"",REGEXMATCH(Q67,""ElementBoost_""),"""&amp;"%"",AND(REGEXMATCH(J67,""GiveA""),REGEXMATCH(Q67,""Element"")),""bool"")"),"#N/A")</f>
        <v>#N/A</v>
      </c>
      <c r="S67" s="2">
        <v>0</v>
      </c>
      <c r="T67" s="2"/>
      <c r="U67" s="2" t="b">
        <v>1</v>
      </c>
      <c r="V67" s="2" t="b">
        <v>0</v>
      </c>
      <c r="W67" s="2" t="b">
        <v>0</v>
      </c>
      <c r="X67" s="2" t="b">
        <v>0</v>
      </c>
      <c r="Y67" s="2" t="b">
        <v>0</v>
      </c>
      <c r="Z67" s="2" t="b">
        <v>0</v>
      </c>
      <c r="AA67" s="2" t="b">
        <v>0</v>
      </c>
      <c r="AB67" s="2" t="b">
        <v>0</v>
      </c>
      <c r="AC67" s="2" t="b">
        <v>0</v>
      </c>
      <c r="AD67" s="2" t="b">
        <v>0</v>
      </c>
      <c r="AE67" s="2" t="b">
        <v>0</v>
      </c>
      <c r="AF67" s="2" t="b">
        <v>0</v>
      </c>
      <c r="AG67" s="2" t="s">
        <v>141</v>
      </c>
      <c r="AH67" s="2" t="s">
        <v>141</v>
      </c>
    </row>
    <row r="68" spans="1:34" x14ac:dyDescent="0.2">
      <c r="A68" s="9" t="e">
        <v>#N/A</v>
      </c>
      <c r="B68" s="2" t="s">
        <v>886</v>
      </c>
      <c r="C68" s="1"/>
      <c r="D68" s="2" t="str">
        <f t="shared" si="0"/>
        <v>ElementIce</v>
      </c>
      <c r="E68" s="2" t="str">
        <f t="shared" si="1"/>
        <v>ElementIce: # on Trainer</v>
      </c>
      <c r="F68" s="2" t="str">
        <f t="shared" si="2"/>
        <v>mounted</v>
      </c>
      <c r="G68" s="2">
        <v>1</v>
      </c>
      <c r="H68" s="2" t="s">
        <v>141</v>
      </c>
      <c r="I68" s="2" t="s">
        <v>1904</v>
      </c>
      <c r="J68" s="2" t="str">
        <f ca="1">IFERROR(__xludf.DUMMYFUNCTION("IFS(I68=""ShotAttack"",""%"",I68=""MeleeAttack"",""%"", I68=""Defense"",""%"",I68=""CraftSPeed"",""%"",I68=""LifeSteal"",""%"",I68=""MaxInventoryWeight"",""+"",I68=""MoveSpeed"",""%"",REGEXMATCH(I68,""ElementAddItemDrop_""),""%"",I68=""Logging"",""+"",I68"&amp;"=""Mining"",""+"",I68=""Maxhp"",""%"",REGEXMATCH(I68,""TemperatureResist_""),""+"",REGEXMATCH(I68,""ElementResist_""),""%"",REGEXMATCH(I68,""TemperatureInvalid_""),""bool"",REGEXMATCH(I68,""BodyPartsWeakDamage""),""%"",REGEXMATCH(I68,""ElementBoost_""),"""&amp;"%"",AND(REGEXMATCH(B68,""GiveA""),REGEXMATCH(I68,""Element"")),""bool"")"),"bool")</f>
        <v>bool</v>
      </c>
      <c r="K68" s="2">
        <v>1</v>
      </c>
      <c r="L68" s="2" t="s">
        <v>1896</v>
      </c>
      <c r="M68" s="2"/>
      <c r="N68" s="2" t="str">
        <f ca="1">IFERROR(__xludf.DUMMYFUNCTION("IFS(M68=""ShotAttack"",""%"",M68=""MeleeAttack"",""%"", M68=""Defense"",""%"",M68=""CraftSPeed"",""%"",M68=""LifeSteal"",""%"",M68=""MaxInventoryWeight"",""+"",M68=""MoveSpeed"",""%"",REGEXMATCH(M68,""ElementAddItemDrop_""),""%"",M68=""Logging"",""+"",M68"&amp;"=""Mining"",""+"",M68=""Maxhp"",""%"",REGEXMATCH(M68,""TemperatureResist_""),""+"",REGEXMATCH(M68,""ElementResist_""),""%"",REGEXMATCH(M68,""TemperatureInvalid_""),""bool"",REGEXMATCH(M68,""BodyPartsWeakDamage""),""%"",REGEXMATCH(M68,""ElementBoost_""),"""&amp;"%"",AND(REGEXMATCH(F68,""GiveA""),REGEXMATCH(M68,""Element"")),""bool"")"),"#N/A")</f>
        <v>#N/A</v>
      </c>
      <c r="O68" s="2">
        <v>0</v>
      </c>
      <c r="P68" s="2"/>
      <c r="Q68" s="2"/>
      <c r="R68" s="2" t="str">
        <f ca="1">IFERROR(__xludf.DUMMYFUNCTION("IFS(Q68=""ShotAttack"",""%"",Q68=""MeleeAttack"",""%"", Q68=""Defense"",""%"",Q68=""CraftSPeed"",""%"",Q68=""LifeSteal"",""%"",Q68=""MaxInventoryWeight"",""+"",Q68=""MoveSpeed"",""%"",REGEXMATCH(Q68,""ElementAddItemDrop_""),""%"",Q68=""Logging"",""+"",Q68"&amp;"=""Mining"",""+"",Q68=""Maxhp"",""%"",REGEXMATCH(Q68,""TemperatureResist_""),""+"",REGEXMATCH(Q68,""ElementResist_""),""%"",REGEXMATCH(Q68,""TemperatureInvalid_""),""bool"",REGEXMATCH(Q68,""BodyPartsWeakDamage""),""%"",REGEXMATCH(Q68,""ElementBoost_""),"""&amp;"%"",AND(REGEXMATCH(J68,""GiveA""),REGEXMATCH(Q68,""Element"")),""bool"")"),"#N/A")</f>
        <v>#N/A</v>
      </c>
      <c r="S68" s="2">
        <v>0</v>
      </c>
      <c r="T68" s="2"/>
      <c r="U68" s="2" t="b">
        <v>0</v>
      </c>
      <c r="V68" s="2" t="b">
        <v>0</v>
      </c>
      <c r="W68" s="2" t="b">
        <v>1</v>
      </c>
      <c r="X68" s="2" t="b">
        <v>0</v>
      </c>
      <c r="Y68" s="2" t="b">
        <v>0</v>
      </c>
      <c r="Z68" s="2" t="b">
        <v>0</v>
      </c>
      <c r="AA68" s="2" t="b">
        <v>0</v>
      </c>
      <c r="AB68" s="2" t="b">
        <v>0</v>
      </c>
      <c r="AC68" s="2" t="b">
        <v>0</v>
      </c>
      <c r="AD68" s="2" t="b">
        <v>0</v>
      </c>
      <c r="AE68" s="2" t="b">
        <v>0</v>
      </c>
      <c r="AF68" s="2" t="b">
        <v>0</v>
      </c>
      <c r="AG68" s="2" t="s">
        <v>141</v>
      </c>
      <c r="AH68" s="2" t="s">
        <v>141</v>
      </c>
    </row>
    <row r="69" spans="1:34" x14ac:dyDescent="0.2">
      <c r="A69" s="1" t="s">
        <v>1815</v>
      </c>
      <c r="B69" s="2" t="s">
        <v>628</v>
      </c>
      <c r="C69" s="1"/>
      <c r="D69" s="2" t="str">
        <f t="shared" si="0"/>
        <v>ElementEarth</v>
      </c>
      <c r="E69" s="2" t="str">
        <f t="shared" si="1"/>
        <v>ElementEarth: # on Trainer</v>
      </c>
      <c r="F69" s="2" t="str">
        <f t="shared" si="2"/>
        <v>active pal</v>
      </c>
      <c r="G69" s="2">
        <v>1</v>
      </c>
      <c r="H69" s="2" t="s">
        <v>141</v>
      </c>
      <c r="I69" s="2" t="s">
        <v>1905</v>
      </c>
      <c r="J69" s="2" t="str">
        <f ca="1">IFERROR(__xludf.DUMMYFUNCTION("IFS(I69=""ShotAttack"",""%"",I69=""MeleeAttack"",""%"", I69=""Defense"",""%"",I69=""CraftSPeed"",""%"",I69=""LifeSteal"",""%"",I69=""MaxInventoryWeight"",""+"",I69=""MoveSpeed"",""%"",REGEXMATCH(I69,""ElementAddItemDrop_""),""%"",I69=""Logging"",""+"",I69"&amp;"=""Mining"",""+"",I69=""Maxhp"",""%"",REGEXMATCH(I69,""TemperatureResist_""),""+"",REGEXMATCH(I69,""ElementResist_""),""%"",REGEXMATCH(I69,""TemperatureInvalid_""),""bool"",REGEXMATCH(I69,""BodyPartsWeakDamage""),""%"",REGEXMATCH(I69,""ElementBoost_""),"""&amp;"%"",AND(REGEXMATCH(B69,""GiveA""),REGEXMATCH(I69,""Element"")),""bool"")"),"bool")</f>
        <v>bool</v>
      </c>
      <c r="K69" s="2">
        <v>1</v>
      </c>
      <c r="L69" s="2" t="s">
        <v>1896</v>
      </c>
      <c r="M69" s="2"/>
      <c r="N69" s="2" t="str">
        <f ca="1">IFERROR(__xludf.DUMMYFUNCTION("IFS(M69=""ShotAttack"",""%"",M69=""MeleeAttack"",""%"", M69=""Defense"",""%"",M69=""CraftSPeed"",""%"",M69=""LifeSteal"",""%"",M69=""MaxInventoryWeight"",""+"",M69=""MoveSpeed"",""%"",REGEXMATCH(M69,""ElementAddItemDrop_""),""%"",M69=""Logging"",""+"",M69"&amp;"=""Mining"",""+"",M69=""Maxhp"",""%"",REGEXMATCH(M69,""TemperatureResist_""),""+"",REGEXMATCH(M69,""ElementResist_""),""%"",REGEXMATCH(M69,""TemperatureInvalid_""),""bool"",REGEXMATCH(M69,""BodyPartsWeakDamage""),""%"",REGEXMATCH(M69,""ElementBoost_""),"""&amp;"%"",AND(REGEXMATCH(F69,""GiveA""),REGEXMATCH(M69,""Element"")),""bool"")"),"#N/A")</f>
        <v>#N/A</v>
      </c>
      <c r="O69" s="2">
        <v>0</v>
      </c>
      <c r="P69" s="2"/>
      <c r="Q69" s="2"/>
      <c r="R69" s="2" t="str">
        <f ca="1">IFERROR(__xludf.DUMMYFUNCTION("IFS(Q69=""ShotAttack"",""%"",Q69=""MeleeAttack"",""%"", Q69=""Defense"",""%"",Q69=""CraftSPeed"",""%"",Q69=""LifeSteal"",""%"",Q69=""MaxInventoryWeight"",""+"",Q69=""MoveSpeed"",""%"",REGEXMATCH(Q69,""ElementAddItemDrop_""),""%"",Q69=""Logging"",""+"",Q69"&amp;"=""Mining"",""+"",Q69=""Maxhp"",""%"",REGEXMATCH(Q69,""TemperatureResist_""),""+"",REGEXMATCH(Q69,""ElementResist_""),""%"",REGEXMATCH(Q69,""TemperatureInvalid_""),""bool"",REGEXMATCH(Q69,""BodyPartsWeakDamage""),""%"",REGEXMATCH(Q69,""ElementBoost_""),"""&amp;"%"",AND(REGEXMATCH(J69,""GiveA""),REGEXMATCH(Q69,""Element"")),""bool"")"),"#N/A")</f>
        <v>#N/A</v>
      </c>
      <c r="S69" s="2">
        <v>0</v>
      </c>
      <c r="T69" s="2"/>
      <c r="U69" s="2" t="b">
        <v>1</v>
      </c>
      <c r="V69" s="2" t="b">
        <v>0</v>
      </c>
      <c r="W69" s="2" t="b">
        <v>0</v>
      </c>
      <c r="X69" s="2" t="b">
        <v>0</v>
      </c>
      <c r="Y69" s="2" t="b">
        <v>0</v>
      </c>
      <c r="Z69" s="2" t="b">
        <v>0</v>
      </c>
      <c r="AA69" s="2" t="b">
        <v>0</v>
      </c>
      <c r="AB69" s="2" t="b">
        <v>0</v>
      </c>
      <c r="AC69" s="2" t="b">
        <v>0</v>
      </c>
      <c r="AD69" s="2" t="b">
        <v>0</v>
      </c>
      <c r="AE69" s="2" t="b">
        <v>0</v>
      </c>
      <c r="AF69" s="2" t="b">
        <v>0</v>
      </c>
      <c r="AG69" s="2" t="s">
        <v>141</v>
      </c>
      <c r="AH69" s="2" t="s">
        <v>141</v>
      </c>
    </row>
    <row r="70" spans="1:34" x14ac:dyDescent="0.2">
      <c r="A70" s="9" t="e">
        <v>#N/A</v>
      </c>
      <c r="B70" s="2" t="s">
        <v>1906</v>
      </c>
      <c r="C70" s="1"/>
      <c r="D70" s="2" t="str">
        <f t="shared" si="0"/>
        <v>ElementEarth</v>
      </c>
      <c r="E70" s="2" t="str">
        <f t="shared" si="1"/>
        <v>ElementEarth: # on Trainer</v>
      </c>
      <c r="F70" s="2" t="str">
        <f t="shared" si="2"/>
        <v>mounted</v>
      </c>
      <c r="G70" s="2">
        <v>1</v>
      </c>
      <c r="H70" s="2" t="s">
        <v>141</v>
      </c>
      <c r="I70" s="2" t="s">
        <v>1905</v>
      </c>
      <c r="J70" s="2" t="str">
        <f ca="1">IFERROR(__xludf.DUMMYFUNCTION("IFS(I70=""ShotAttack"",""%"",I70=""MeleeAttack"",""%"", I70=""Defense"",""%"",I70=""CraftSPeed"",""%"",I70=""LifeSteal"",""%"",I70=""MaxInventoryWeight"",""+"",I70=""MoveSpeed"",""%"",REGEXMATCH(I70,""ElementAddItemDrop_""),""%"",I70=""Logging"",""+"",I70"&amp;"=""Mining"",""+"",I70=""Maxhp"",""%"",REGEXMATCH(I70,""TemperatureResist_""),""+"",REGEXMATCH(I70,""ElementResist_""),""%"",REGEXMATCH(I70,""TemperatureInvalid_""),""bool"",REGEXMATCH(I70,""BodyPartsWeakDamage""),""%"",REGEXMATCH(I70,""ElementBoost_""),"""&amp;"%"",AND(REGEXMATCH(B70,""GiveA""),REGEXMATCH(I70,""Element"")),""bool"")"),"bool")</f>
        <v>bool</v>
      </c>
      <c r="K70" s="2">
        <v>1</v>
      </c>
      <c r="L70" s="2" t="s">
        <v>1896</v>
      </c>
      <c r="M70" s="2"/>
      <c r="N70" s="2" t="str">
        <f ca="1">IFERROR(__xludf.DUMMYFUNCTION("IFS(M70=""ShotAttack"",""%"",M70=""MeleeAttack"",""%"", M70=""Defense"",""%"",M70=""CraftSPeed"",""%"",M70=""LifeSteal"",""%"",M70=""MaxInventoryWeight"",""+"",M70=""MoveSpeed"",""%"",REGEXMATCH(M70,""ElementAddItemDrop_""),""%"",M70=""Logging"",""+"",M70"&amp;"=""Mining"",""+"",M70=""Maxhp"",""%"",REGEXMATCH(M70,""TemperatureResist_""),""+"",REGEXMATCH(M70,""ElementResist_""),""%"",REGEXMATCH(M70,""TemperatureInvalid_""),""bool"",REGEXMATCH(M70,""BodyPartsWeakDamage""),""%"",REGEXMATCH(M70,""ElementBoost_""),"""&amp;"%"",AND(REGEXMATCH(F70,""GiveA""),REGEXMATCH(M70,""Element"")),""bool"")"),"#N/A")</f>
        <v>#N/A</v>
      </c>
      <c r="O70" s="2">
        <v>0</v>
      </c>
      <c r="P70" s="2"/>
      <c r="Q70" s="2"/>
      <c r="R70" s="2" t="str">
        <f ca="1">IFERROR(__xludf.DUMMYFUNCTION("IFS(Q70=""ShotAttack"",""%"",Q70=""MeleeAttack"",""%"", Q70=""Defense"",""%"",Q70=""CraftSPeed"",""%"",Q70=""LifeSteal"",""%"",Q70=""MaxInventoryWeight"",""+"",Q70=""MoveSpeed"",""%"",REGEXMATCH(Q70,""ElementAddItemDrop_""),""%"",Q70=""Logging"",""+"",Q70"&amp;"=""Mining"",""+"",Q70=""Maxhp"",""%"",REGEXMATCH(Q70,""TemperatureResist_""),""+"",REGEXMATCH(Q70,""ElementResist_""),""%"",REGEXMATCH(Q70,""TemperatureInvalid_""),""bool"",REGEXMATCH(Q70,""BodyPartsWeakDamage""),""%"",REGEXMATCH(Q70,""ElementBoost_""),"""&amp;"%"",AND(REGEXMATCH(J70,""GiveA""),REGEXMATCH(Q70,""Element"")),""bool"")"),"#N/A")</f>
        <v>#N/A</v>
      </c>
      <c r="S70" s="2">
        <v>0</v>
      </c>
      <c r="T70" s="2"/>
      <c r="U70" s="2" t="b">
        <v>0</v>
      </c>
      <c r="V70" s="2" t="b">
        <v>0</v>
      </c>
      <c r="W70" s="2" t="b">
        <v>1</v>
      </c>
      <c r="X70" s="2" t="b">
        <v>0</v>
      </c>
      <c r="Y70" s="2" t="b">
        <v>0</v>
      </c>
      <c r="Z70" s="2" t="b">
        <v>0</v>
      </c>
      <c r="AA70" s="2" t="b">
        <v>0</v>
      </c>
      <c r="AB70" s="2" t="b">
        <v>0</v>
      </c>
      <c r="AC70" s="2" t="b">
        <v>0</v>
      </c>
      <c r="AD70" s="2" t="b">
        <v>0</v>
      </c>
      <c r="AE70" s="2" t="b">
        <v>0</v>
      </c>
      <c r="AF70" s="2" t="b">
        <v>0</v>
      </c>
      <c r="AG70" s="2" t="s">
        <v>141</v>
      </c>
      <c r="AH70" s="2" t="s">
        <v>141</v>
      </c>
    </row>
    <row r="71" spans="1:34" x14ac:dyDescent="0.2">
      <c r="A71" s="1" t="s">
        <v>1815</v>
      </c>
      <c r="B71" s="2" t="s">
        <v>1069</v>
      </c>
      <c r="C71" s="1"/>
      <c r="D71" s="2" t="str">
        <f t="shared" si="0"/>
        <v>ElementDark</v>
      </c>
      <c r="E71" s="2" t="str">
        <f t="shared" si="1"/>
        <v>ElementDark: # on Trainer</v>
      </c>
      <c r="F71" s="2" t="str">
        <f t="shared" si="2"/>
        <v>active pal</v>
      </c>
      <c r="G71" s="2">
        <v>1</v>
      </c>
      <c r="H71" s="2" t="s">
        <v>141</v>
      </c>
      <c r="I71" s="2" t="s">
        <v>1907</v>
      </c>
      <c r="J71" s="2" t="str">
        <f ca="1">IFERROR(__xludf.DUMMYFUNCTION("IFS(I71=""ShotAttack"",""%"",I71=""MeleeAttack"",""%"", I71=""Defense"",""%"",I71=""CraftSPeed"",""%"",I71=""LifeSteal"",""%"",I71=""MaxInventoryWeight"",""+"",I71=""MoveSpeed"",""%"",REGEXMATCH(I71,""ElementAddItemDrop_""),""%"",I71=""Logging"",""+"",I71"&amp;"=""Mining"",""+"",I71=""Maxhp"",""%"",REGEXMATCH(I71,""TemperatureResist_""),""+"",REGEXMATCH(I71,""ElementResist_""),""%"",REGEXMATCH(I71,""TemperatureInvalid_""),""bool"",REGEXMATCH(I71,""BodyPartsWeakDamage""),""%"",REGEXMATCH(I71,""ElementBoost_""),"""&amp;"%"",AND(REGEXMATCH(B71,""GiveA""),REGEXMATCH(I71,""Element"")),""bool"")"),"bool")</f>
        <v>bool</v>
      </c>
      <c r="K71" s="2">
        <v>1</v>
      </c>
      <c r="L71" s="2" t="s">
        <v>1896</v>
      </c>
      <c r="M71" s="2"/>
      <c r="N71" s="2" t="str">
        <f ca="1">IFERROR(__xludf.DUMMYFUNCTION("IFS(M71=""ShotAttack"",""%"",M71=""MeleeAttack"",""%"", M71=""Defense"",""%"",M71=""CraftSPeed"",""%"",M71=""LifeSteal"",""%"",M71=""MaxInventoryWeight"",""+"",M71=""MoveSpeed"",""%"",REGEXMATCH(M71,""ElementAddItemDrop_""),""%"",M71=""Logging"",""+"",M71"&amp;"=""Mining"",""+"",M71=""Maxhp"",""%"",REGEXMATCH(M71,""TemperatureResist_""),""+"",REGEXMATCH(M71,""ElementResist_""),""%"",REGEXMATCH(M71,""TemperatureInvalid_""),""bool"",REGEXMATCH(M71,""BodyPartsWeakDamage""),""%"",REGEXMATCH(M71,""ElementBoost_""),"""&amp;"%"",AND(REGEXMATCH(F71,""GiveA""),REGEXMATCH(M71,""Element"")),""bool"")"),"#N/A")</f>
        <v>#N/A</v>
      </c>
      <c r="O71" s="2">
        <v>0</v>
      </c>
      <c r="P71" s="2"/>
      <c r="Q71" s="2"/>
      <c r="R71" s="2" t="str">
        <f ca="1">IFERROR(__xludf.DUMMYFUNCTION("IFS(Q71=""ShotAttack"",""%"",Q71=""MeleeAttack"",""%"", Q71=""Defense"",""%"",Q71=""CraftSPeed"",""%"",Q71=""LifeSteal"",""%"",Q71=""MaxInventoryWeight"",""+"",Q71=""MoveSpeed"",""%"",REGEXMATCH(Q71,""ElementAddItemDrop_""),""%"",Q71=""Logging"",""+"",Q71"&amp;"=""Mining"",""+"",Q71=""Maxhp"",""%"",REGEXMATCH(Q71,""TemperatureResist_""),""+"",REGEXMATCH(Q71,""ElementResist_""),""%"",REGEXMATCH(Q71,""TemperatureInvalid_""),""bool"",REGEXMATCH(Q71,""BodyPartsWeakDamage""),""%"",REGEXMATCH(Q71,""ElementBoost_""),"""&amp;"%"",AND(REGEXMATCH(J71,""GiveA""),REGEXMATCH(Q71,""Element"")),""bool"")"),"#N/A")</f>
        <v>#N/A</v>
      </c>
      <c r="S71" s="2">
        <v>0</v>
      </c>
      <c r="T71" s="2"/>
      <c r="U71" s="2" t="b">
        <v>1</v>
      </c>
      <c r="V71" s="2" t="b">
        <v>0</v>
      </c>
      <c r="W71" s="2" t="b">
        <v>0</v>
      </c>
      <c r="X71" s="2" t="b">
        <v>0</v>
      </c>
      <c r="Y71" s="2" t="b">
        <v>0</v>
      </c>
      <c r="Z71" s="2" t="b">
        <v>0</v>
      </c>
      <c r="AA71" s="2" t="b">
        <v>0</v>
      </c>
      <c r="AB71" s="2" t="b">
        <v>0</v>
      </c>
      <c r="AC71" s="2" t="b">
        <v>0</v>
      </c>
      <c r="AD71" s="2" t="b">
        <v>0</v>
      </c>
      <c r="AE71" s="2" t="b">
        <v>0</v>
      </c>
      <c r="AF71" s="2" t="b">
        <v>0</v>
      </c>
      <c r="AG71" s="2" t="s">
        <v>141</v>
      </c>
      <c r="AH71" s="2" t="s">
        <v>141</v>
      </c>
    </row>
    <row r="72" spans="1:34" x14ac:dyDescent="0.2">
      <c r="A72" s="9" t="e">
        <v>#N/A</v>
      </c>
      <c r="B72" s="2" t="s">
        <v>789</v>
      </c>
      <c r="C72" s="1"/>
      <c r="D72" s="2" t="str">
        <f t="shared" si="0"/>
        <v>ElementDark</v>
      </c>
      <c r="E72" s="2" t="str">
        <f t="shared" si="1"/>
        <v>ElementDark: # on Trainer</v>
      </c>
      <c r="F72" s="2" t="str">
        <f t="shared" si="2"/>
        <v>mounted</v>
      </c>
      <c r="G72" s="2">
        <v>1</v>
      </c>
      <c r="H72" s="2" t="s">
        <v>141</v>
      </c>
      <c r="I72" s="2" t="s">
        <v>1907</v>
      </c>
      <c r="J72" s="2" t="str">
        <f ca="1">IFERROR(__xludf.DUMMYFUNCTION("IFS(I72=""ShotAttack"",""%"",I72=""MeleeAttack"",""%"", I72=""Defense"",""%"",I72=""CraftSPeed"",""%"",I72=""LifeSteal"",""%"",I72=""MaxInventoryWeight"",""+"",I72=""MoveSpeed"",""%"",REGEXMATCH(I72,""ElementAddItemDrop_""),""%"",I72=""Logging"",""+"",I72"&amp;"=""Mining"",""+"",I72=""Maxhp"",""%"",REGEXMATCH(I72,""TemperatureResist_""),""+"",REGEXMATCH(I72,""ElementResist_""),""%"",REGEXMATCH(I72,""TemperatureInvalid_""),""bool"",REGEXMATCH(I72,""BodyPartsWeakDamage""),""%"",REGEXMATCH(I72,""ElementBoost_""),"""&amp;"%"",AND(REGEXMATCH(B72,""GiveA""),REGEXMATCH(I72,""Element"")),""bool"")"),"bool")</f>
        <v>bool</v>
      </c>
      <c r="K72" s="2">
        <v>1</v>
      </c>
      <c r="L72" s="2" t="s">
        <v>1896</v>
      </c>
      <c r="M72" s="2"/>
      <c r="N72" s="2" t="str">
        <f ca="1">IFERROR(__xludf.DUMMYFUNCTION("IFS(M72=""ShotAttack"",""%"",M72=""MeleeAttack"",""%"", M72=""Defense"",""%"",M72=""CraftSPeed"",""%"",M72=""LifeSteal"",""%"",M72=""MaxInventoryWeight"",""+"",M72=""MoveSpeed"",""%"",REGEXMATCH(M72,""ElementAddItemDrop_""),""%"",M72=""Logging"",""+"",M72"&amp;"=""Mining"",""+"",M72=""Maxhp"",""%"",REGEXMATCH(M72,""TemperatureResist_""),""+"",REGEXMATCH(M72,""ElementResist_""),""%"",REGEXMATCH(M72,""TemperatureInvalid_""),""bool"",REGEXMATCH(M72,""BodyPartsWeakDamage""),""%"",REGEXMATCH(M72,""ElementBoost_""),"""&amp;"%"",AND(REGEXMATCH(F72,""GiveA""),REGEXMATCH(M72,""Element"")),""bool"")"),"#N/A")</f>
        <v>#N/A</v>
      </c>
      <c r="O72" s="2">
        <v>0</v>
      </c>
      <c r="P72" s="2"/>
      <c r="Q72" s="2"/>
      <c r="R72" s="2" t="str">
        <f ca="1">IFERROR(__xludf.DUMMYFUNCTION("IFS(Q72=""ShotAttack"",""%"",Q72=""MeleeAttack"",""%"", Q72=""Defense"",""%"",Q72=""CraftSPeed"",""%"",Q72=""LifeSteal"",""%"",Q72=""MaxInventoryWeight"",""+"",Q72=""MoveSpeed"",""%"",REGEXMATCH(Q72,""ElementAddItemDrop_""),""%"",Q72=""Logging"",""+"",Q72"&amp;"=""Mining"",""+"",Q72=""Maxhp"",""%"",REGEXMATCH(Q72,""TemperatureResist_""),""+"",REGEXMATCH(Q72,""ElementResist_""),""%"",REGEXMATCH(Q72,""TemperatureInvalid_""),""bool"",REGEXMATCH(Q72,""BodyPartsWeakDamage""),""%"",REGEXMATCH(Q72,""ElementBoost_""),"""&amp;"%"",AND(REGEXMATCH(J72,""GiveA""),REGEXMATCH(Q72,""Element"")),""bool"")"),"#N/A")</f>
        <v>#N/A</v>
      </c>
      <c r="S72" s="2">
        <v>0</v>
      </c>
      <c r="T72" s="2"/>
      <c r="U72" s="2" t="b">
        <v>0</v>
      </c>
      <c r="V72" s="2" t="b">
        <v>0</v>
      </c>
      <c r="W72" s="2" t="b">
        <v>1</v>
      </c>
      <c r="X72" s="2" t="b">
        <v>0</v>
      </c>
      <c r="Y72" s="2" t="b">
        <v>0</v>
      </c>
      <c r="Z72" s="2" t="b">
        <v>0</v>
      </c>
      <c r="AA72" s="2" t="b">
        <v>0</v>
      </c>
      <c r="AB72" s="2" t="b">
        <v>0</v>
      </c>
      <c r="AC72" s="2" t="b">
        <v>0</v>
      </c>
      <c r="AD72" s="2" t="b">
        <v>0</v>
      </c>
      <c r="AE72" s="2" t="b">
        <v>0</v>
      </c>
      <c r="AF72" s="2" t="b">
        <v>0</v>
      </c>
      <c r="AG72" s="2" t="s">
        <v>141</v>
      </c>
      <c r="AH72" s="2" t="s">
        <v>141</v>
      </c>
    </row>
    <row r="73" spans="1:34" x14ac:dyDescent="0.2">
      <c r="A73" s="1" t="s">
        <v>1815</v>
      </c>
      <c r="B73" s="2" t="s">
        <v>1908</v>
      </c>
      <c r="C73" s="1"/>
      <c r="D73" s="2" t="str">
        <f t="shared" si="0"/>
        <v>ElementDragon</v>
      </c>
      <c r="E73" s="2" t="str">
        <f t="shared" si="1"/>
        <v>ElementDragon: # on Trainer</v>
      </c>
      <c r="F73" s="2" t="str">
        <f t="shared" si="2"/>
        <v>active pal</v>
      </c>
      <c r="G73" s="2">
        <v>1</v>
      </c>
      <c r="H73" s="2" t="s">
        <v>141</v>
      </c>
      <c r="I73" s="2" t="s">
        <v>1909</v>
      </c>
      <c r="J73" s="2" t="str">
        <f ca="1">IFERROR(__xludf.DUMMYFUNCTION("IFS(I73=""ShotAttack"",""%"",I73=""MeleeAttack"",""%"", I73=""Defense"",""%"",I73=""CraftSPeed"",""%"",I73=""LifeSteal"",""%"",I73=""MaxInventoryWeight"",""+"",I73=""MoveSpeed"",""%"",REGEXMATCH(I73,""ElementAddItemDrop_""),""%"",I73=""Logging"",""+"",I73"&amp;"=""Mining"",""+"",I73=""Maxhp"",""%"",REGEXMATCH(I73,""TemperatureResist_""),""+"",REGEXMATCH(I73,""ElementResist_""),""%"",REGEXMATCH(I73,""TemperatureInvalid_""),""bool"",REGEXMATCH(I73,""BodyPartsWeakDamage""),""%"",REGEXMATCH(I73,""ElementBoost_""),"""&amp;"%"",AND(REGEXMATCH(B73,""GiveA""),REGEXMATCH(I73,""Element"")),""bool"")"),"bool")</f>
        <v>bool</v>
      </c>
      <c r="K73" s="2">
        <v>1</v>
      </c>
      <c r="L73" s="2" t="s">
        <v>1896</v>
      </c>
      <c r="M73" s="2"/>
      <c r="N73" s="2" t="str">
        <f ca="1">IFERROR(__xludf.DUMMYFUNCTION("IFS(M73=""ShotAttack"",""%"",M73=""MeleeAttack"",""%"", M73=""Defense"",""%"",M73=""CraftSPeed"",""%"",M73=""LifeSteal"",""%"",M73=""MaxInventoryWeight"",""+"",M73=""MoveSpeed"",""%"",REGEXMATCH(M73,""ElementAddItemDrop_""),""%"",M73=""Logging"",""+"",M73"&amp;"=""Mining"",""+"",M73=""Maxhp"",""%"",REGEXMATCH(M73,""TemperatureResist_""),""+"",REGEXMATCH(M73,""ElementResist_""),""%"",REGEXMATCH(M73,""TemperatureInvalid_""),""bool"",REGEXMATCH(M73,""BodyPartsWeakDamage""),""%"",REGEXMATCH(M73,""ElementBoost_""),"""&amp;"%"",AND(REGEXMATCH(F73,""GiveA""),REGEXMATCH(M73,""Element"")),""bool"")"),"#N/A")</f>
        <v>#N/A</v>
      </c>
      <c r="O73" s="2">
        <v>0</v>
      </c>
      <c r="P73" s="2"/>
      <c r="Q73" s="2"/>
      <c r="R73" s="2" t="str">
        <f ca="1">IFERROR(__xludf.DUMMYFUNCTION("IFS(Q73=""ShotAttack"",""%"",Q73=""MeleeAttack"",""%"", Q73=""Defense"",""%"",Q73=""CraftSPeed"",""%"",Q73=""LifeSteal"",""%"",Q73=""MaxInventoryWeight"",""+"",Q73=""MoveSpeed"",""%"",REGEXMATCH(Q73,""ElementAddItemDrop_""),""%"",Q73=""Logging"",""+"",Q73"&amp;"=""Mining"",""+"",Q73=""Maxhp"",""%"",REGEXMATCH(Q73,""TemperatureResist_""),""+"",REGEXMATCH(Q73,""ElementResist_""),""%"",REGEXMATCH(Q73,""TemperatureInvalid_""),""bool"",REGEXMATCH(Q73,""BodyPartsWeakDamage""),""%"",REGEXMATCH(Q73,""ElementBoost_""),"""&amp;"%"",AND(REGEXMATCH(J73,""GiveA""),REGEXMATCH(Q73,""Element"")),""bool"")"),"#N/A")</f>
        <v>#N/A</v>
      </c>
      <c r="S73" s="2">
        <v>0</v>
      </c>
      <c r="T73" s="2"/>
      <c r="U73" s="2" t="b">
        <v>1</v>
      </c>
      <c r="V73" s="2" t="b">
        <v>0</v>
      </c>
      <c r="W73" s="2" t="b">
        <v>0</v>
      </c>
      <c r="X73" s="2" t="b">
        <v>0</v>
      </c>
      <c r="Y73" s="2" t="b">
        <v>0</v>
      </c>
      <c r="Z73" s="2" t="b">
        <v>0</v>
      </c>
      <c r="AA73" s="2" t="b">
        <v>0</v>
      </c>
      <c r="AB73" s="2" t="b">
        <v>0</v>
      </c>
      <c r="AC73" s="2" t="b">
        <v>0</v>
      </c>
      <c r="AD73" s="2" t="b">
        <v>0</v>
      </c>
      <c r="AE73" s="2" t="b">
        <v>0</v>
      </c>
      <c r="AF73" s="2" t="b">
        <v>0</v>
      </c>
      <c r="AG73" s="2" t="s">
        <v>141</v>
      </c>
      <c r="AH73" s="2" t="s">
        <v>141</v>
      </c>
    </row>
    <row r="74" spans="1:34" x14ac:dyDescent="0.2">
      <c r="A74" s="9" t="e">
        <v>#N/A</v>
      </c>
      <c r="B74" s="2" t="s">
        <v>1073</v>
      </c>
      <c r="C74" s="1"/>
      <c r="D74" s="2" t="str">
        <f t="shared" si="0"/>
        <v>ElementDragon</v>
      </c>
      <c r="E74" s="2" t="str">
        <f t="shared" si="1"/>
        <v>ElementDragon: # on Trainer</v>
      </c>
      <c r="F74" s="2" t="str">
        <f t="shared" si="2"/>
        <v>mounted</v>
      </c>
      <c r="G74" s="2">
        <v>1</v>
      </c>
      <c r="H74" s="2" t="s">
        <v>141</v>
      </c>
      <c r="I74" s="2" t="s">
        <v>1909</v>
      </c>
      <c r="J74" s="2" t="str">
        <f ca="1">IFERROR(__xludf.DUMMYFUNCTION("IFS(I74=""ShotAttack"",""%"",I74=""MeleeAttack"",""%"", I74=""Defense"",""%"",I74=""CraftSPeed"",""%"",I74=""LifeSteal"",""%"",I74=""MaxInventoryWeight"",""+"",I74=""MoveSpeed"",""%"",REGEXMATCH(I74,""ElementAddItemDrop_""),""%"",I74=""Logging"",""+"",I74"&amp;"=""Mining"",""+"",I74=""Maxhp"",""%"",REGEXMATCH(I74,""TemperatureResist_""),""+"",REGEXMATCH(I74,""ElementResist_""),""%"",REGEXMATCH(I74,""TemperatureInvalid_""),""bool"",REGEXMATCH(I74,""BodyPartsWeakDamage""),""%"",REGEXMATCH(I74,""ElementBoost_""),"""&amp;"%"",AND(REGEXMATCH(B74,""GiveA""),REGEXMATCH(I74,""Element"")),""bool"")"),"bool")</f>
        <v>bool</v>
      </c>
      <c r="K74" s="2">
        <v>1</v>
      </c>
      <c r="L74" s="2" t="s">
        <v>1896</v>
      </c>
      <c r="M74" s="2"/>
      <c r="N74" s="2" t="str">
        <f ca="1">IFERROR(__xludf.DUMMYFUNCTION("IFS(M74=""ShotAttack"",""%"",M74=""MeleeAttack"",""%"", M74=""Defense"",""%"",M74=""CraftSPeed"",""%"",M74=""LifeSteal"",""%"",M74=""MaxInventoryWeight"",""+"",M74=""MoveSpeed"",""%"",REGEXMATCH(M74,""ElementAddItemDrop_""),""%"",M74=""Logging"",""+"",M74"&amp;"=""Mining"",""+"",M74=""Maxhp"",""%"",REGEXMATCH(M74,""TemperatureResist_""),""+"",REGEXMATCH(M74,""ElementResist_""),""%"",REGEXMATCH(M74,""TemperatureInvalid_""),""bool"",REGEXMATCH(M74,""BodyPartsWeakDamage""),""%"",REGEXMATCH(M74,""ElementBoost_""),"""&amp;"%"",AND(REGEXMATCH(F74,""GiveA""),REGEXMATCH(M74,""Element"")),""bool"")"),"#N/A")</f>
        <v>#N/A</v>
      </c>
      <c r="O74" s="2">
        <v>0</v>
      </c>
      <c r="P74" s="2"/>
      <c r="Q74" s="2"/>
      <c r="R74" s="2" t="str">
        <f ca="1">IFERROR(__xludf.DUMMYFUNCTION("IFS(Q74=""ShotAttack"",""%"",Q74=""MeleeAttack"",""%"", Q74=""Defense"",""%"",Q74=""CraftSPeed"",""%"",Q74=""LifeSteal"",""%"",Q74=""MaxInventoryWeight"",""+"",Q74=""MoveSpeed"",""%"",REGEXMATCH(Q74,""ElementAddItemDrop_""),""%"",Q74=""Logging"",""+"",Q74"&amp;"=""Mining"",""+"",Q74=""Maxhp"",""%"",REGEXMATCH(Q74,""TemperatureResist_""),""+"",REGEXMATCH(Q74,""ElementResist_""),""%"",REGEXMATCH(Q74,""TemperatureInvalid_""),""bool"",REGEXMATCH(Q74,""BodyPartsWeakDamage""),""%"",REGEXMATCH(Q74,""ElementBoost_""),"""&amp;"%"",AND(REGEXMATCH(J74,""GiveA""),REGEXMATCH(Q74,""Element"")),""bool"")"),"#N/A")</f>
        <v>#N/A</v>
      </c>
      <c r="S74" s="2">
        <v>0</v>
      </c>
      <c r="T74" s="2"/>
      <c r="U74" s="2" t="b">
        <v>0</v>
      </c>
      <c r="V74" s="2" t="b">
        <v>0</v>
      </c>
      <c r="W74" s="2" t="b">
        <v>1</v>
      </c>
      <c r="X74" s="2" t="b">
        <v>0</v>
      </c>
      <c r="Y74" s="2" t="b">
        <v>0</v>
      </c>
      <c r="Z74" s="2" t="b">
        <v>0</v>
      </c>
      <c r="AA74" s="2" t="b">
        <v>0</v>
      </c>
      <c r="AB74" s="2" t="b">
        <v>0</v>
      </c>
      <c r="AC74" s="2" t="b">
        <v>0</v>
      </c>
      <c r="AD74" s="2" t="b">
        <v>0</v>
      </c>
      <c r="AE74" s="2" t="b">
        <v>0</v>
      </c>
      <c r="AF74" s="2" t="b">
        <v>0</v>
      </c>
      <c r="AG74" s="2" t="s">
        <v>141</v>
      </c>
      <c r="AH74" s="2" t="s">
        <v>141</v>
      </c>
    </row>
    <row r="75" spans="1:34" x14ac:dyDescent="0.2">
      <c r="A75" s="1" t="s">
        <v>1815</v>
      </c>
      <c r="B75" s="2" t="s">
        <v>1910</v>
      </c>
      <c r="C75" s="1"/>
      <c r="D75" s="2" t="str">
        <f t="shared" si="0"/>
        <v>CollectItem</v>
      </c>
      <c r="E75" s="2" t="str">
        <f t="shared" si="1"/>
        <v>CollectItem: # on Self</v>
      </c>
      <c r="F75" s="2" t="str">
        <f t="shared" si="2"/>
        <v/>
      </c>
      <c r="G75" s="2">
        <v>1</v>
      </c>
      <c r="H75" s="2" t="s">
        <v>141</v>
      </c>
      <c r="I75" s="2" t="s">
        <v>1910</v>
      </c>
      <c r="J75" s="2" t="str">
        <f ca="1">IFERROR(__xludf.DUMMYFUNCTION("IFS(I75=""ShotAttack"",""%"",I75=""MeleeAttack"",""%"", I75=""Defense"",""%"",I75=""CraftSPeed"",""%"",I75=""LifeSteal"",""%"",I75=""MaxInventoryWeight"",""+"",I75=""MoveSpeed"",""%"",REGEXMATCH(I75,""ElementAddItemDrop_""),""%"",I75=""Logging"",""+"",I75"&amp;"=""Mining"",""+"",I75=""Maxhp"",""%"",REGEXMATCH(I75,""TemperatureResist_""),""+"",REGEXMATCH(I75,""ElementResist_""),""%"",REGEXMATCH(I75,""TemperatureInvalid_""),""bool"",REGEXMATCH(I75,""BodyPartsWeakDamage""),""%"",REGEXMATCH(I75,""ElementBoost_""),"""&amp;"%"",AND(REGEXMATCH(B75,""GiveA""),REGEXMATCH(I75,""Element"")),""bool"")"),"#N/A")</f>
        <v>#N/A</v>
      </c>
      <c r="K75" s="2">
        <v>0</v>
      </c>
      <c r="L75" s="2" t="s">
        <v>1818</v>
      </c>
      <c r="M75" s="2"/>
      <c r="N75" s="2" t="str">
        <f ca="1">IFERROR(__xludf.DUMMYFUNCTION("IFS(M75=""ShotAttack"",""%"",M75=""MeleeAttack"",""%"", M75=""Defense"",""%"",M75=""CraftSPeed"",""%"",M75=""LifeSteal"",""%"",M75=""MaxInventoryWeight"",""+"",M75=""MoveSpeed"",""%"",REGEXMATCH(M75,""ElementAddItemDrop_""),""%"",M75=""Logging"",""+"",M75"&amp;"=""Mining"",""+"",M75=""Maxhp"",""%"",REGEXMATCH(M75,""TemperatureResist_""),""+"",REGEXMATCH(M75,""ElementResist_""),""%"",REGEXMATCH(M75,""TemperatureInvalid_""),""bool"",REGEXMATCH(M75,""BodyPartsWeakDamage""),""%"",REGEXMATCH(M75,""ElementBoost_""),"""&amp;"%"",AND(REGEXMATCH(F75,""GiveA""),REGEXMATCH(M75,""Element"")),""bool"")"),"#N/A")</f>
        <v>#N/A</v>
      </c>
      <c r="O75" s="2">
        <v>0</v>
      </c>
      <c r="P75" s="2"/>
      <c r="Q75" s="2"/>
      <c r="R75" s="2" t="str">
        <f ca="1">IFERROR(__xludf.DUMMYFUNCTION("IFS(Q75=""ShotAttack"",""%"",Q75=""MeleeAttack"",""%"", Q75=""Defense"",""%"",Q75=""CraftSPeed"",""%"",Q75=""LifeSteal"",""%"",Q75=""MaxInventoryWeight"",""+"",Q75=""MoveSpeed"",""%"",REGEXMATCH(Q75,""ElementAddItemDrop_""),""%"",Q75=""Logging"",""+"",Q75"&amp;"=""Mining"",""+"",Q75=""Maxhp"",""%"",REGEXMATCH(Q75,""TemperatureResist_""),""+"",REGEXMATCH(Q75,""ElementResist_""),""%"",REGEXMATCH(Q75,""TemperatureInvalid_""),""bool"",REGEXMATCH(Q75,""BodyPartsWeakDamage""),""%"",REGEXMATCH(Q75,""ElementBoost_""),"""&amp;"%"",AND(REGEXMATCH(J75,""GiveA""),REGEXMATCH(Q75,""Element"")),""bool"")"),"#N/A")</f>
        <v>#N/A</v>
      </c>
      <c r="S75" s="2">
        <v>0</v>
      </c>
      <c r="T75" s="2"/>
      <c r="U75" s="2" t="b">
        <v>0</v>
      </c>
      <c r="V75" s="2" t="b">
        <v>0</v>
      </c>
      <c r="W75" s="2" t="b">
        <v>0</v>
      </c>
      <c r="X75" s="2" t="b">
        <v>0</v>
      </c>
      <c r="Y75" s="2" t="b">
        <v>0</v>
      </c>
      <c r="Z75" s="2" t="b">
        <v>0</v>
      </c>
      <c r="AA75" s="2" t="b">
        <v>0</v>
      </c>
      <c r="AB75" s="2" t="b">
        <v>0</v>
      </c>
      <c r="AC75" s="2" t="b">
        <v>0</v>
      </c>
      <c r="AD75" s="2" t="b">
        <v>0</v>
      </c>
      <c r="AE75" s="2" t="b">
        <v>0</v>
      </c>
      <c r="AF75" s="2" t="b">
        <v>0</v>
      </c>
      <c r="AG75" s="2" t="s">
        <v>141</v>
      </c>
      <c r="AH75" s="2" t="s">
        <v>141</v>
      </c>
    </row>
    <row r="76" spans="1:34" x14ac:dyDescent="0.2">
      <c r="A76" s="1" t="s">
        <v>1911</v>
      </c>
      <c r="B76" s="2" t="s">
        <v>1912</v>
      </c>
      <c r="C76" s="1"/>
      <c r="D76" s="2" t="str">
        <f t="shared" si="0"/>
        <v>CollectItem</v>
      </c>
      <c r="E76" s="2" t="str">
        <f t="shared" si="1"/>
        <v>CollectItem: # on Self</v>
      </c>
      <c r="F76" s="2" t="str">
        <f t="shared" si="2"/>
        <v/>
      </c>
      <c r="G76" s="2">
        <v>1</v>
      </c>
      <c r="H76" s="2" t="s">
        <v>141</v>
      </c>
      <c r="I76" s="2" t="s">
        <v>1910</v>
      </c>
      <c r="J76" s="2" t="str">
        <f ca="1">IFERROR(__xludf.DUMMYFUNCTION("IFS(I76=""ShotAttack"",""%"",I76=""MeleeAttack"",""%"", I76=""Defense"",""%"",I76=""CraftSPeed"",""%"",I76=""LifeSteal"",""%"",I76=""MaxInventoryWeight"",""+"",I76=""MoveSpeed"",""%"",REGEXMATCH(I76,""ElementAddItemDrop_""),""%"",I76=""Logging"",""+"",I76"&amp;"=""Mining"",""+"",I76=""Maxhp"",""%"",REGEXMATCH(I76,""TemperatureResist_""),""+"",REGEXMATCH(I76,""ElementResist_""),""%"",REGEXMATCH(I76,""TemperatureInvalid_""),""bool"",REGEXMATCH(I76,""BodyPartsWeakDamage""),""%"",REGEXMATCH(I76,""ElementBoost_""),"""&amp;"%"",AND(REGEXMATCH(B76,""GiveA""),REGEXMATCH(I76,""Element"")),""bool"")"),"#N/A")</f>
        <v>#N/A</v>
      </c>
      <c r="K76" s="2">
        <v>0</v>
      </c>
      <c r="L76" s="2" t="s">
        <v>1818</v>
      </c>
      <c r="M76" s="2"/>
      <c r="N76" s="2" t="str">
        <f ca="1">IFERROR(__xludf.DUMMYFUNCTION("IFS(M76=""ShotAttack"",""%"",M76=""MeleeAttack"",""%"", M76=""Defense"",""%"",M76=""CraftSPeed"",""%"",M76=""LifeSteal"",""%"",M76=""MaxInventoryWeight"",""+"",M76=""MoveSpeed"",""%"",REGEXMATCH(M76,""ElementAddItemDrop_""),""%"",M76=""Logging"",""+"",M76"&amp;"=""Mining"",""+"",M76=""Maxhp"",""%"",REGEXMATCH(M76,""TemperatureResist_""),""+"",REGEXMATCH(M76,""ElementResist_""),""%"",REGEXMATCH(M76,""TemperatureInvalid_""),""bool"",REGEXMATCH(M76,""BodyPartsWeakDamage""),""%"",REGEXMATCH(M76,""ElementBoost_""),"""&amp;"%"",AND(REGEXMATCH(F76,""GiveA""),REGEXMATCH(M76,""Element"")),""bool"")"),"#N/A")</f>
        <v>#N/A</v>
      </c>
      <c r="O76" s="2">
        <v>0</v>
      </c>
      <c r="P76" s="2"/>
      <c r="Q76" s="2"/>
      <c r="R76" s="2" t="str">
        <f ca="1">IFERROR(__xludf.DUMMYFUNCTION("IFS(Q76=""ShotAttack"",""%"",Q76=""MeleeAttack"",""%"", Q76=""Defense"",""%"",Q76=""CraftSPeed"",""%"",Q76=""LifeSteal"",""%"",Q76=""MaxInventoryWeight"",""+"",Q76=""MoveSpeed"",""%"",REGEXMATCH(Q76,""ElementAddItemDrop_""),""%"",Q76=""Logging"",""+"",Q76"&amp;"=""Mining"",""+"",Q76=""Maxhp"",""%"",REGEXMATCH(Q76,""TemperatureResist_""),""+"",REGEXMATCH(Q76,""ElementResist_""),""%"",REGEXMATCH(Q76,""TemperatureInvalid_""),""bool"",REGEXMATCH(Q76,""BodyPartsWeakDamage""),""%"",REGEXMATCH(Q76,""ElementBoost_""),"""&amp;"%"",AND(REGEXMATCH(J76,""GiveA""),REGEXMATCH(Q76,""Element"")),""bool"")"),"#N/A")</f>
        <v>#N/A</v>
      </c>
      <c r="S76" s="2">
        <v>0</v>
      </c>
      <c r="T76" s="2"/>
      <c r="U76" s="2" t="b">
        <v>0</v>
      </c>
      <c r="V76" s="2" t="b">
        <v>0</v>
      </c>
      <c r="W76" s="2" t="b">
        <v>0</v>
      </c>
      <c r="X76" s="2" t="b">
        <v>0</v>
      </c>
      <c r="Y76" s="2" t="b">
        <v>0</v>
      </c>
      <c r="Z76" s="2" t="b">
        <v>0</v>
      </c>
      <c r="AA76" s="2" t="b">
        <v>0</v>
      </c>
      <c r="AB76" s="2" t="b">
        <v>0</v>
      </c>
      <c r="AC76" s="2" t="b">
        <v>0</v>
      </c>
      <c r="AD76" s="2" t="b">
        <v>0</v>
      </c>
      <c r="AE76" s="2" t="b">
        <v>0</v>
      </c>
      <c r="AF76" s="2" t="b">
        <v>0</v>
      </c>
      <c r="AG76" s="2" t="s">
        <v>141</v>
      </c>
      <c r="AH76" s="2" t="s">
        <v>141</v>
      </c>
    </row>
    <row r="77" spans="1:34" x14ac:dyDescent="0.2">
      <c r="A77" s="1" t="s">
        <v>1913</v>
      </c>
      <c r="B77" s="2" t="s">
        <v>1914</v>
      </c>
      <c r="C77" s="1"/>
      <c r="D77" s="2" t="str">
        <f t="shared" si="0"/>
        <v>CollectItem</v>
      </c>
      <c r="E77" s="2" t="str">
        <f t="shared" si="1"/>
        <v>CollectItem: # on Self</v>
      </c>
      <c r="F77" s="2" t="str">
        <f t="shared" si="2"/>
        <v/>
      </c>
      <c r="G77" s="2">
        <v>1</v>
      </c>
      <c r="H77" s="2" t="s">
        <v>141</v>
      </c>
      <c r="I77" s="2" t="s">
        <v>1910</v>
      </c>
      <c r="J77" s="2" t="str">
        <f ca="1">IFERROR(__xludf.DUMMYFUNCTION("IFS(I77=""ShotAttack"",""%"",I77=""MeleeAttack"",""%"", I77=""Defense"",""%"",I77=""CraftSPeed"",""%"",I77=""LifeSteal"",""%"",I77=""MaxInventoryWeight"",""+"",I77=""MoveSpeed"",""%"",REGEXMATCH(I77,""ElementAddItemDrop_""),""%"",I77=""Logging"",""+"",I77"&amp;"=""Mining"",""+"",I77=""Maxhp"",""%"",REGEXMATCH(I77,""TemperatureResist_""),""+"",REGEXMATCH(I77,""ElementResist_""),""%"",REGEXMATCH(I77,""TemperatureInvalid_""),""bool"",REGEXMATCH(I77,""BodyPartsWeakDamage""),""%"",REGEXMATCH(I77,""ElementBoost_""),"""&amp;"%"",AND(REGEXMATCH(B77,""GiveA""),REGEXMATCH(I77,""Element"")),""bool"")"),"#N/A")</f>
        <v>#N/A</v>
      </c>
      <c r="K77" s="2">
        <v>0</v>
      </c>
      <c r="L77" s="2" t="s">
        <v>1818</v>
      </c>
      <c r="M77" s="2"/>
      <c r="N77" s="2" t="str">
        <f ca="1">IFERROR(__xludf.DUMMYFUNCTION("IFS(M77=""ShotAttack"",""%"",M77=""MeleeAttack"",""%"", M77=""Defense"",""%"",M77=""CraftSPeed"",""%"",M77=""LifeSteal"",""%"",M77=""MaxInventoryWeight"",""+"",M77=""MoveSpeed"",""%"",REGEXMATCH(M77,""ElementAddItemDrop_""),""%"",M77=""Logging"",""+"",M77"&amp;"=""Mining"",""+"",M77=""Maxhp"",""%"",REGEXMATCH(M77,""TemperatureResist_""),""+"",REGEXMATCH(M77,""ElementResist_""),""%"",REGEXMATCH(M77,""TemperatureInvalid_""),""bool"",REGEXMATCH(M77,""BodyPartsWeakDamage""),""%"",REGEXMATCH(M77,""ElementBoost_""),"""&amp;"%"",AND(REGEXMATCH(F77,""GiveA""),REGEXMATCH(M77,""Element"")),""bool"")"),"#N/A")</f>
        <v>#N/A</v>
      </c>
      <c r="O77" s="2">
        <v>0</v>
      </c>
      <c r="P77" s="2"/>
      <c r="Q77" s="2"/>
      <c r="R77" s="2" t="str">
        <f ca="1">IFERROR(__xludf.DUMMYFUNCTION("IFS(Q77=""ShotAttack"",""%"",Q77=""MeleeAttack"",""%"", Q77=""Defense"",""%"",Q77=""CraftSPeed"",""%"",Q77=""LifeSteal"",""%"",Q77=""MaxInventoryWeight"",""+"",Q77=""MoveSpeed"",""%"",REGEXMATCH(Q77,""ElementAddItemDrop_""),""%"",Q77=""Logging"",""+"",Q77"&amp;"=""Mining"",""+"",Q77=""Maxhp"",""%"",REGEXMATCH(Q77,""TemperatureResist_""),""+"",REGEXMATCH(Q77,""ElementResist_""),""%"",REGEXMATCH(Q77,""TemperatureInvalid_""),""bool"",REGEXMATCH(Q77,""BodyPartsWeakDamage""),""%"",REGEXMATCH(Q77,""ElementBoost_""),"""&amp;"%"",AND(REGEXMATCH(J77,""GiveA""),REGEXMATCH(Q77,""Element"")),""bool"")"),"#N/A")</f>
        <v>#N/A</v>
      </c>
      <c r="S77" s="2">
        <v>0</v>
      </c>
      <c r="T77" s="2"/>
      <c r="U77" s="2" t="b">
        <v>0</v>
      </c>
      <c r="V77" s="2" t="b">
        <v>0</v>
      </c>
      <c r="W77" s="2" t="b">
        <v>0</v>
      </c>
      <c r="X77" s="2" t="b">
        <v>0</v>
      </c>
      <c r="Y77" s="2" t="b">
        <v>0</v>
      </c>
      <c r="Z77" s="2" t="b">
        <v>0</v>
      </c>
      <c r="AA77" s="2" t="b">
        <v>0</v>
      </c>
      <c r="AB77" s="2" t="b">
        <v>0</v>
      </c>
      <c r="AC77" s="2" t="b">
        <v>0</v>
      </c>
      <c r="AD77" s="2" t="b">
        <v>0</v>
      </c>
      <c r="AE77" s="2" t="b">
        <v>0</v>
      </c>
      <c r="AF77" s="2" t="b">
        <v>0</v>
      </c>
      <c r="AG77" s="2" t="s">
        <v>141</v>
      </c>
      <c r="AH77" s="2" t="s">
        <v>141</v>
      </c>
    </row>
    <row r="78" spans="1:34" x14ac:dyDescent="0.2">
      <c r="A78" s="1" t="s">
        <v>1915</v>
      </c>
      <c r="B78" s="2" t="s">
        <v>1916</v>
      </c>
      <c r="C78" s="1"/>
      <c r="D78" s="2" t="str">
        <f t="shared" si="0"/>
        <v>CollectItem</v>
      </c>
      <c r="E78" s="2" t="str">
        <f t="shared" si="1"/>
        <v>CollectItem: # on Self</v>
      </c>
      <c r="F78" s="2" t="str">
        <f t="shared" si="2"/>
        <v/>
      </c>
      <c r="G78" s="2">
        <v>1</v>
      </c>
      <c r="H78" s="2" t="s">
        <v>141</v>
      </c>
      <c r="I78" s="2" t="s">
        <v>1910</v>
      </c>
      <c r="J78" s="2" t="str">
        <f ca="1">IFERROR(__xludf.DUMMYFUNCTION("IFS(I78=""ShotAttack"",""%"",I78=""MeleeAttack"",""%"", I78=""Defense"",""%"",I78=""CraftSPeed"",""%"",I78=""LifeSteal"",""%"",I78=""MaxInventoryWeight"",""+"",I78=""MoveSpeed"",""%"",REGEXMATCH(I78,""ElementAddItemDrop_""),""%"",I78=""Logging"",""+"",I78"&amp;"=""Mining"",""+"",I78=""Maxhp"",""%"",REGEXMATCH(I78,""TemperatureResist_""),""+"",REGEXMATCH(I78,""ElementResist_""),""%"",REGEXMATCH(I78,""TemperatureInvalid_""),""bool"",REGEXMATCH(I78,""BodyPartsWeakDamage""),""%"",REGEXMATCH(I78,""ElementBoost_""),"""&amp;"%"",AND(REGEXMATCH(B78,""GiveA""),REGEXMATCH(I78,""Element"")),""bool"")"),"#N/A")</f>
        <v>#N/A</v>
      </c>
      <c r="K78" s="2">
        <v>0</v>
      </c>
      <c r="L78" s="2" t="s">
        <v>1818</v>
      </c>
      <c r="M78" s="2"/>
      <c r="N78" s="2" t="str">
        <f ca="1">IFERROR(__xludf.DUMMYFUNCTION("IFS(M78=""ShotAttack"",""%"",M78=""MeleeAttack"",""%"", M78=""Defense"",""%"",M78=""CraftSPeed"",""%"",M78=""LifeSteal"",""%"",M78=""MaxInventoryWeight"",""+"",M78=""MoveSpeed"",""%"",REGEXMATCH(M78,""ElementAddItemDrop_""),""%"",M78=""Logging"",""+"",M78"&amp;"=""Mining"",""+"",M78=""Maxhp"",""%"",REGEXMATCH(M78,""TemperatureResist_""),""+"",REGEXMATCH(M78,""ElementResist_""),""%"",REGEXMATCH(M78,""TemperatureInvalid_""),""bool"",REGEXMATCH(M78,""BodyPartsWeakDamage""),""%"",REGEXMATCH(M78,""ElementBoost_""),"""&amp;"%"",AND(REGEXMATCH(F78,""GiveA""),REGEXMATCH(M78,""Element"")),""bool"")"),"#N/A")</f>
        <v>#N/A</v>
      </c>
      <c r="O78" s="2">
        <v>0</v>
      </c>
      <c r="P78" s="2"/>
      <c r="Q78" s="2"/>
      <c r="R78" s="2" t="str">
        <f ca="1">IFERROR(__xludf.DUMMYFUNCTION("IFS(Q78=""ShotAttack"",""%"",Q78=""MeleeAttack"",""%"", Q78=""Defense"",""%"",Q78=""CraftSPeed"",""%"",Q78=""LifeSteal"",""%"",Q78=""MaxInventoryWeight"",""+"",Q78=""MoveSpeed"",""%"",REGEXMATCH(Q78,""ElementAddItemDrop_""),""%"",Q78=""Logging"",""+"",Q78"&amp;"=""Mining"",""+"",Q78=""Maxhp"",""%"",REGEXMATCH(Q78,""TemperatureResist_""),""+"",REGEXMATCH(Q78,""ElementResist_""),""%"",REGEXMATCH(Q78,""TemperatureInvalid_""),""bool"",REGEXMATCH(Q78,""BodyPartsWeakDamage""),""%"",REGEXMATCH(Q78,""ElementBoost_""),"""&amp;"%"",AND(REGEXMATCH(J78,""GiveA""),REGEXMATCH(Q78,""Element"")),""bool"")"),"#N/A")</f>
        <v>#N/A</v>
      </c>
      <c r="S78" s="2">
        <v>0</v>
      </c>
      <c r="T78" s="2"/>
      <c r="U78" s="2" t="b">
        <v>0</v>
      </c>
      <c r="V78" s="2" t="b">
        <v>0</v>
      </c>
      <c r="W78" s="2" t="b">
        <v>0</v>
      </c>
      <c r="X78" s="2" t="b">
        <v>0</v>
      </c>
      <c r="Y78" s="2" t="b">
        <v>0</v>
      </c>
      <c r="Z78" s="2" t="b">
        <v>0</v>
      </c>
      <c r="AA78" s="2" t="b">
        <v>0</v>
      </c>
      <c r="AB78" s="2" t="b">
        <v>0</v>
      </c>
      <c r="AC78" s="2" t="b">
        <v>0</v>
      </c>
      <c r="AD78" s="2" t="b">
        <v>0</v>
      </c>
      <c r="AE78" s="2" t="b">
        <v>0</v>
      </c>
      <c r="AF78" s="2" t="b">
        <v>0</v>
      </c>
      <c r="AG78" s="2" t="s">
        <v>141</v>
      </c>
      <c r="AH78" s="2" t="s">
        <v>141</v>
      </c>
    </row>
    <row r="79" spans="1:34" x14ac:dyDescent="0.2">
      <c r="A79" s="1" t="s">
        <v>1917</v>
      </c>
      <c r="B79" s="2" t="s">
        <v>1918</v>
      </c>
      <c r="C79" s="1"/>
      <c r="D79" s="2" t="str">
        <f t="shared" si="0"/>
        <v>CollectItem</v>
      </c>
      <c r="E79" s="2" t="str">
        <f t="shared" si="1"/>
        <v>CollectItem: # on Self</v>
      </c>
      <c r="F79" s="2" t="str">
        <f t="shared" si="2"/>
        <v/>
      </c>
      <c r="G79" s="2">
        <v>1</v>
      </c>
      <c r="H79" s="2" t="s">
        <v>141</v>
      </c>
      <c r="I79" s="2" t="s">
        <v>1910</v>
      </c>
      <c r="J79" s="2" t="str">
        <f ca="1">IFERROR(__xludf.DUMMYFUNCTION("IFS(I79=""ShotAttack"",""%"",I79=""MeleeAttack"",""%"", I79=""Defense"",""%"",I79=""CraftSPeed"",""%"",I79=""LifeSteal"",""%"",I79=""MaxInventoryWeight"",""+"",I79=""MoveSpeed"",""%"",REGEXMATCH(I79,""ElementAddItemDrop_""),""%"",I79=""Logging"",""+"",I79"&amp;"=""Mining"",""+"",I79=""Maxhp"",""%"",REGEXMATCH(I79,""TemperatureResist_""),""+"",REGEXMATCH(I79,""ElementResist_""),""%"",REGEXMATCH(I79,""TemperatureInvalid_""),""bool"",REGEXMATCH(I79,""BodyPartsWeakDamage""),""%"",REGEXMATCH(I79,""ElementBoost_""),"""&amp;"%"",AND(REGEXMATCH(B79,""GiveA""),REGEXMATCH(I79,""Element"")),""bool"")"),"#N/A")</f>
        <v>#N/A</v>
      </c>
      <c r="K79" s="2">
        <v>0</v>
      </c>
      <c r="L79" s="2" t="s">
        <v>1818</v>
      </c>
      <c r="M79" s="2"/>
      <c r="N79" s="2" t="str">
        <f ca="1">IFERROR(__xludf.DUMMYFUNCTION("IFS(M79=""ShotAttack"",""%"",M79=""MeleeAttack"",""%"", M79=""Defense"",""%"",M79=""CraftSPeed"",""%"",M79=""LifeSteal"",""%"",M79=""MaxInventoryWeight"",""+"",M79=""MoveSpeed"",""%"",REGEXMATCH(M79,""ElementAddItemDrop_""),""%"",M79=""Logging"",""+"",M79"&amp;"=""Mining"",""+"",M79=""Maxhp"",""%"",REGEXMATCH(M79,""TemperatureResist_""),""+"",REGEXMATCH(M79,""ElementResist_""),""%"",REGEXMATCH(M79,""TemperatureInvalid_""),""bool"",REGEXMATCH(M79,""BodyPartsWeakDamage""),""%"",REGEXMATCH(M79,""ElementBoost_""),"""&amp;"%"",AND(REGEXMATCH(F79,""GiveA""),REGEXMATCH(M79,""Element"")),""bool"")"),"#N/A")</f>
        <v>#N/A</v>
      </c>
      <c r="O79" s="2">
        <v>0</v>
      </c>
      <c r="P79" s="2"/>
      <c r="Q79" s="2"/>
      <c r="R79" s="2" t="str">
        <f ca="1">IFERROR(__xludf.DUMMYFUNCTION("IFS(Q79=""ShotAttack"",""%"",Q79=""MeleeAttack"",""%"", Q79=""Defense"",""%"",Q79=""CraftSPeed"",""%"",Q79=""LifeSteal"",""%"",Q79=""MaxInventoryWeight"",""+"",Q79=""MoveSpeed"",""%"",REGEXMATCH(Q79,""ElementAddItemDrop_""),""%"",Q79=""Logging"",""+"",Q79"&amp;"=""Mining"",""+"",Q79=""Maxhp"",""%"",REGEXMATCH(Q79,""TemperatureResist_""),""+"",REGEXMATCH(Q79,""ElementResist_""),""%"",REGEXMATCH(Q79,""TemperatureInvalid_""),""bool"",REGEXMATCH(Q79,""BodyPartsWeakDamage""),""%"",REGEXMATCH(Q79,""ElementBoost_""),"""&amp;"%"",AND(REGEXMATCH(J79,""GiveA""),REGEXMATCH(Q79,""Element"")),""bool"")"),"#N/A")</f>
        <v>#N/A</v>
      </c>
      <c r="S79" s="2">
        <v>0</v>
      </c>
      <c r="T79" s="2"/>
      <c r="U79" s="2" t="b">
        <v>0</v>
      </c>
      <c r="V79" s="2" t="b">
        <v>0</v>
      </c>
      <c r="W79" s="2" t="b">
        <v>0</v>
      </c>
      <c r="X79" s="2" t="b">
        <v>0</v>
      </c>
      <c r="Y79" s="2" t="b">
        <v>0</v>
      </c>
      <c r="Z79" s="2" t="b">
        <v>0</v>
      </c>
      <c r="AA79" s="2" t="b">
        <v>0</v>
      </c>
      <c r="AB79" s="2" t="b">
        <v>0</v>
      </c>
      <c r="AC79" s="2" t="b">
        <v>0</v>
      </c>
      <c r="AD79" s="2" t="b">
        <v>0</v>
      </c>
      <c r="AE79" s="2" t="b">
        <v>0</v>
      </c>
      <c r="AF79" s="2" t="b">
        <v>0</v>
      </c>
      <c r="AG79" s="2" t="s">
        <v>141</v>
      </c>
      <c r="AH79" s="2" t="s">
        <v>141</v>
      </c>
    </row>
    <row r="80" spans="1:34" x14ac:dyDescent="0.2">
      <c r="A80" s="1" t="s">
        <v>1919</v>
      </c>
      <c r="B80" s="2" t="s">
        <v>1920</v>
      </c>
      <c r="C80" s="1"/>
      <c r="D80" s="2" t="str">
        <f t="shared" si="0"/>
        <v>CollectItem</v>
      </c>
      <c r="E80" s="2" t="str">
        <f t="shared" si="1"/>
        <v>CollectItem: # on Self</v>
      </c>
      <c r="F80" s="2" t="str">
        <f t="shared" si="2"/>
        <v/>
      </c>
      <c r="G80" s="2">
        <v>1</v>
      </c>
      <c r="H80" s="2" t="s">
        <v>141</v>
      </c>
      <c r="I80" s="2" t="s">
        <v>1910</v>
      </c>
      <c r="J80" s="2" t="str">
        <f ca="1">IFERROR(__xludf.DUMMYFUNCTION("IFS(I80=""ShotAttack"",""%"",I80=""MeleeAttack"",""%"", I80=""Defense"",""%"",I80=""CraftSPeed"",""%"",I80=""LifeSteal"",""%"",I80=""MaxInventoryWeight"",""+"",I80=""MoveSpeed"",""%"",REGEXMATCH(I80,""ElementAddItemDrop_""),""%"",I80=""Logging"",""+"",I80"&amp;"=""Mining"",""+"",I80=""Maxhp"",""%"",REGEXMATCH(I80,""TemperatureResist_""),""+"",REGEXMATCH(I80,""ElementResist_""),""%"",REGEXMATCH(I80,""TemperatureInvalid_""),""bool"",REGEXMATCH(I80,""BodyPartsWeakDamage""),""%"",REGEXMATCH(I80,""ElementBoost_""),"""&amp;"%"",AND(REGEXMATCH(B80,""GiveA""),REGEXMATCH(I80,""Element"")),""bool"")"),"#N/A")</f>
        <v>#N/A</v>
      </c>
      <c r="K80" s="2">
        <v>0</v>
      </c>
      <c r="L80" s="2" t="s">
        <v>1818</v>
      </c>
      <c r="M80" s="2"/>
      <c r="N80" s="2" t="str">
        <f ca="1">IFERROR(__xludf.DUMMYFUNCTION("IFS(M80=""ShotAttack"",""%"",M80=""MeleeAttack"",""%"", M80=""Defense"",""%"",M80=""CraftSPeed"",""%"",M80=""LifeSteal"",""%"",M80=""MaxInventoryWeight"",""+"",M80=""MoveSpeed"",""%"",REGEXMATCH(M80,""ElementAddItemDrop_""),""%"",M80=""Logging"",""+"",M80"&amp;"=""Mining"",""+"",M80=""Maxhp"",""%"",REGEXMATCH(M80,""TemperatureResist_""),""+"",REGEXMATCH(M80,""ElementResist_""),""%"",REGEXMATCH(M80,""TemperatureInvalid_""),""bool"",REGEXMATCH(M80,""BodyPartsWeakDamage""),""%"",REGEXMATCH(M80,""ElementBoost_""),"""&amp;"%"",AND(REGEXMATCH(F80,""GiveA""),REGEXMATCH(M80,""Element"")),""bool"")"),"#N/A")</f>
        <v>#N/A</v>
      </c>
      <c r="O80" s="2">
        <v>0</v>
      </c>
      <c r="P80" s="2"/>
      <c r="Q80" s="2"/>
      <c r="R80" s="2" t="str">
        <f ca="1">IFERROR(__xludf.DUMMYFUNCTION("IFS(Q80=""ShotAttack"",""%"",Q80=""MeleeAttack"",""%"", Q80=""Defense"",""%"",Q80=""CraftSPeed"",""%"",Q80=""LifeSteal"",""%"",Q80=""MaxInventoryWeight"",""+"",Q80=""MoveSpeed"",""%"",REGEXMATCH(Q80,""ElementAddItemDrop_""),""%"",Q80=""Logging"",""+"",Q80"&amp;"=""Mining"",""+"",Q80=""Maxhp"",""%"",REGEXMATCH(Q80,""TemperatureResist_""),""+"",REGEXMATCH(Q80,""ElementResist_""),""%"",REGEXMATCH(Q80,""TemperatureInvalid_""),""bool"",REGEXMATCH(Q80,""BodyPartsWeakDamage""),""%"",REGEXMATCH(Q80,""ElementBoost_""),"""&amp;"%"",AND(REGEXMATCH(J80,""GiveA""),REGEXMATCH(Q80,""Element"")),""bool"")"),"#N/A")</f>
        <v>#N/A</v>
      </c>
      <c r="S80" s="2">
        <v>0</v>
      </c>
      <c r="T80" s="2"/>
      <c r="U80" s="2" t="b">
        <v>0</v>
      </c>
      <c r="V80" s="2" t="b">
        <v>0</v>
      </c>
      <c r="W80" s="2" t="b">
        <v>0</v>
      </c>
      <c r="X80" s="2" t="b">
        <v>0</v>
      </c>
      <c r="Y80" s="2" t="b">
        <v>0</v>
      </c>
      <c r="Z80" s="2" t="b">
        <v>0</v>
      </c>
      <c r="AA80" s="2" t="b">
        <v>0</v>
      </c>
      <c r="AB80" s="2" t="b">
        <v>0</v>
      </c>
      <c r="AC80" s="2" t="b">
        <v>0</v>
      </c>
      <c r="AD80" s="2" t="b">
        <v>0</v>
      </c>
      <c r="AE80" s="2" t="b">
        <v>0</v>
      </c>
      <c r="AF80" s="2" t="b">
        <v>0</v>
      </c>
      <c r="AG80" s="2" t="s">
        <v>141</v>
      </c>
      <c r="AH80" s="2" t="s">
        <v>141</v>
      </c>
    </row>
    <row r="81" spans="1:34" x14ac:dyDescent="0.2">
      <c r="A81" s="1" t="s">
        <v>1815</v>
      </c>
      <c r="B81" s="2" t="s">
        <v>1921</v>
      </c>
      <c r="C81" s="1"/>
      <c r="D81" s="2" t="str">
        <f t="shared" si="0"/>
        <v>CollectItem</v>
      </c>
      <c r="E81" s="2" t="str">
        <f t="shared" si="1"/>
        <v>CollectItem: # on Self</v>
      </c>
      <c r="F81" s="2" t="str">
        <f t="shared" si="2"/>
        <v/>
      </c>
      <c r="G81" s="2">
        <v>1</v>
      </c>
      <c r="H81" s="2" t="s">
        <v>141</v>
      </c>
      <c r="I81" s="2" t="s">
        <v>1910</v>
      </c>
      <c r="J81" s="2" t="str">
        <f ca="1">IFERROR(__xludf.DUMMYFUNCTION("IFS(I81=""ShotAttack"",""%"",I81=""MeleeAttack"",""%"", I81=""Defense"",""%"",I81=""CraftSPeed"",""%"",I81=""LifeSteal"",""%"",I81=""MaxInventoryWeight"",""+"",I81=""MoveSpeed"",""%"",REGEXMATCH(I81,""ElementAddItemDrop_""),""%"",I81=""Logging"",""+"",I81"&amp;"=""Mining"",""+"",I81=""Maxhp"",""%"",REGEXMATCH(I81,""TemperatureResist_""),""+"",REGEXMATCH(I81,""ElementResist_""),""%"",REGEXMATCH(I81,""TemperatureInvalid_""),""bool"",REGEXMATCH(I81,""BodyPartsWeakDamage""),""%"",REGEXMATCH(I81,""ElementBoost_""),"""&amp;"%"",AND(REGEXMATCH(B81,""GiveA""),REGEXMATCH(I81,""Element"")),""bool"")"),"#N/A")</f>
        <v>#N/A</v>
      </c>
      <c r="K81" s="2">
        <v>0</v>
      </c>
      <c r="L81" s="2" t="s">
        <v>1818</v>
      </c>
      <c r="M81" s="2"/>
      <c r="N81" s="2" t="str">
        <f ca="1">IFERROR(__xludf.DUMMYFUNCTION("IFS(M81=""ShotAttack"",""%"",M81=""MeleeAttack"",""%"", M81=""Defense"",""%"",M81=""CraftSPeed"",""%"",M81=""LifeSteal"",""%"",M81=""MaxInventoryWeight"",""+"",M81=""MoveSpeed"",""%"",REGEXMATCH(M81,""ElementAddItemDrop_""),""%"",M81=""Logging"",""+"",M81"&amp;"=""Mining"",""+"",M81=""Maxhp"",""%"",REGEXMATCH(M81,""TemperatureResist_""),""+"",REGEXMATCH(M81,""ElementResist_""),""%"",REGEXMATCH(M81,""TemperatureInvalid_""),""bool"",REGEXMATCH(M81,""BodyPartsWeakDamage""),""%"",REGEXMATCH(M81,""ElementBoost_""),"""&amp;"%"",AND(REGEXMATCH(F81,""GiveA""),REGEXMATCH(M81,""Element"")),""bool"")"),"#N/A")</f>
        <v>#N/A</v>
      </c>
      <c r="O81" s="2">
        <v>0</v>
      </c>
      <c r="P81" s="2"/>
      <c r="Q81" s="2"/>
      <c r="R81" s="2" t="str">
        <f ca="1">IFERROR(__xludf.DUMMYFUNCTION("IFS(Q81=""ShotAttack"",""%"",Q81=""MeleeAttack"",""%"", Q81=""Defense"",""%"",Q81=""CraftSPeed"",""%"",Q81=""LifeSteal"",""%"",Q81=""MaxInventoryWeight"",""+"",Q81=""MoveSpeed"",""%"",REGEXMATCH(Q81,""ElementAddItemDrop_""),""%"",Q81=""Logging"",""+"",Q81"&amp;"=""Mining"",""+"",Q81=""Maxhp"",""%"",REGEXMATCH(Q81,""TemperatureResist_""),""+"",REGEXMATCH(Q81,""ElementResist_""),""%"",REGEXMATCH(Q81,""TemperatureInvalid_""),""bool"",REGEXMATCH(Q81,""BodyPartsWeakDamage""),""%"",REGEXMATCH(Q81,""ElementBoost_""),"""&amp;"%"",AND(REGEXMATCH(J81,""GiveA""),REGEXMATCH(Q81,""Element"")),""bool"")"),"#N/A")</f>
        <v>#N/A</v>
      </c>
      <c r="S81" s="2">
        <v>0</v>
      </c>
      <c r="T81" s="2"/>
      <c r="U81" s="2" t="b">
        <v>0</v>
      </c>
      <c r="V81" s="2" t="b">
        <v>0</v>
      </c>
      <c r="W81" s="2" t="b">
        <v>0</v>
      </c>
      <c r="X81" s="2" t="b">
        <v>0</v>
      </c>
      <c r="Y81" s="2" t="b">
        <v>0</v>
      </c>
      <c r="Z81" s="2" t="b">
        <v>0</v>
      </c>
      <c r="AA81" s="2" t="b">
        <v>0</v>
      </c>
      <c r="AB81" s="2" t="b">
        <v>0</v>
      </c>
      <c r="AC81" s="2" t="b">
        <v>0</v>
      </c>
      <c r="AD81" s="2" t="b">
        <v>0</v>
      </c>
      <c r="AE81" s="2" t="b">
        <v>0</v>
      </c>
      <c r="AF81" s="2" t="b">
        <v>0</v>
      </c>
      <c r="AG81" s="2" t="s">
        <v>141</v>
      </c>
      <c r="AH81" s="2" t="s">
        <v>141</v>
      </c>
    </row>
    <row r="82" spans="1:34" x14ac:dyDescent="0.2">
      <c r="A82" s="1" t="s">
        <v>1922</v>
      </c>
      <c r="B82" s="2" t="s">
        <v>1923</v>
      </c>
      <c r="C82" s="1"/>
      <c r="D82" s="2" t="str">
        <f t="shared" si="0"/>
        <v>CollectItem</v>
      </c>
      <c r="E82" s="2" t="str">
        <f t="shared" si="1"/>
        <v>CollectItem: # on Self</v>
      </c>
      <c r="F82" s="2" t="str">
        <f t="shared" si="2"/>
        <v/>
      </c>
      <c r="G82" s="2">
        <v>1</v>
      </c>
      <c r="H82" s="2" t="s">
        <v>141</v>
      </c>
      <c r="I82" s="2" t="s">
        <v>1910</v>
      </c>
      <c r="J82" s="2" t="str">
        <f ca="1">IFERROR(__xludf.DUMMYFUNCTION("IFS(I82=""ShotAttack"",""%"",I82=""MeleeAttack"",""%"", I82=""Defense"",""%"",I82=""CraftSPeed"",""%"",I82=""LifeSteal"",""%"",I82=""MaxInventoryWeight"",""+"",I82=""MoveSpeed"",""%"",REGEXMATCH(I82,""ElementAddItemDrop_""),""%"",I82=""Logging"",""+"",I82"&amp;"=""Mining"",""+"",I82=""Maxhp"",""%"",REGEXMATCH(I82,""TemperatureResist_""),""+"",REGEXMATCH(I82,""ElementResist_""),""%"",REGEXMATCH(I82,""TemperatureInvalid_""),""bool"",REGEXMATCH(I82,""BodyPartsWeakDamage""),""%"",REGEXMATCH(I82,""ElementBoost_""),"""&amp;"%"",AND(REGEXMATCH(B82,""GiveA""),REGEXMATCH(I82,""Element"")),""bool"")"),"#N/A")</f>
        <v>#N/A</v>
      </c>
      <c r="K82" s="2">
        <v>0</v>
      </c>
      <c r="L82" s="2" t="s">
        <v>1818</v>
      </c>
      <c r="M82" s="2"/>
      <c r="N82" s="2" t="str">
        <f ca="1">IFERROR(__xludf.DUMMYFUNCTION("IFS(M82=""ShotAttack"",""%"",M82=""MeleeAttack"",""%"", M82=""Defense"",""%"",M82=""CraftSPeed"",""%"",M82=""LifeSteal"",""%"",M82=""MaxInventoryWeight"",""+"",M82=""MoveSpeed"",""%"",REGEXMATCH(M82,""ElementAddItemDrop_""),""%"",M82=""Logging"",""+"",M82"&amp;"=""Mining"",""+"",M82=""Maxhp"",""%"",REGEXMATCH(M82,""TemperatureResist_""),""+"",REGEXMATCH(M82,""ElementResist_""),""%"",REGEXMATCH(M82,""TemperatureInvalid_""),""bool"",REGEXMATCH(M82,""BodyPartsWeakDamage""),""%"",REGEXMATCH(M82,""ElementBoost_""),"""&amp;"%"",AND(REGEXMATCH(F82,""GiveA""),REGEXMATCH(M82,""Element"")),""bool"")"),"#N/A")</f>
        <v>#N/A</v>
      </c>
      <c r="O82" s="2">
        <v>0</v>
      </c>
      <c r="P82" s="2"/>
      <c r="Q82" s="2"/>
      <c r="R82" s="2" t="str">
        <f ca="1">IFERROR(__xludf.DUMMYFUNCTION("IFS(Q82=""ShotAttack"",""%"",Q82=""MeleeAttack"",""%"", Q82=""Defense"",""%"",Q82=""CraftSPeed"",""%"",Q82=""LifeSteal"",""%"",Q82=""MaxInventoryWeight"",""+"",Q82=""MoveSpeed"",""%"",REGEXMATCH(Q82,""ElementAddItemDrop_""),""%"",Q82=""Logging"",""+"",Q82"&amp;"=""Mining"",""+"",Q82=""Maxhp"",""%"",REGEXMATCH(Q82,""TemperatureResist_""),""+"",REGEXMATCH(Q82,""ElementResist_""),""%"",REGEXMATCH(Q82,""TemperatureInvalid_""),""bool"",REGEXMATCH(Q82,""BodyPartsWeakDamage""),""%"",REGEXMATCH(Q82,""ElementBoost_""),"""&amp;"%"",AND(REGEXMATCH(J82,""GiveA""),REGEXMATCH(Q82,""Element"")),""bool"")"),"#N/A")</f>
        <v>#N/A</v>
      </c>
      <c r="S82" s="2">
        <v>0</v>
      </c>
      <c r="T82" s="2"/>
      <c r="U82" s="2" t="b">
        <v>0</v>
      </c>
      <c r="V82" s="2" t="b">
        <v>0</v>
      </c>
      <c r="W82" s="2" t="b">
        <v>0</v>
      </c>
      <c r="X82" s="2" t="b">
        <v>0</v>
      </c>
      <c r="Y82" s="2" t="b">
        <v>0</v>
      </c>
      <c r="Z82" s="2" t="b">
        <v>0</v>
      </c>
      <c r="AA82" s="2" t="b">
        <v>0</v>
      </c>
      <c r="AB82" s="2" t="b">
        <v>0</v>
      </c>
      <c r="AC82" s="2" t="b">
        <v>0</v>
      </c>
      <c r="AD82" s="2" t="b">
        <v>0</v>
      </c>
      <c r="AE82" s="2" t="b">
        <v>0</v>
      </c>
      <c r="AF82" s="2" t="b">
        <v>0</v>
      </c>
      <c r="AG82" s="2" t="s">
        <v>141</v>
      </c>
      <c r="AH82" s="2" t="s">
        <v>141</v>
      </c>
    </row>
    <row r="83" spans="1:34" x14ac:dyDescent="0.2">
      <c r="A83" s="1" t="s">
        <v>1922</v>
      </c>
      <c r="B83" s="2" t="s">
        <v>755</v>
      </c>
      <c r="C83" s="1"/>
      <c r="D83" s="2" t="str">
        <f t="shared" si="0"/>
        <v>CollectItem</v>
      </c>
      <c r="E83" s="2" t="str">
        <f t="shared" si="1"/>
        <v>CollectItem: # on Self</v>
      </c>
      <c r="F83" s="2" t="str">
        <f t="shared" si="2"/>
        <v/>
      </c>
      <c r="G83" s="2">
        <v>1</v>
      </c>
      <c r="H83" s="2" t="s">
        <v>141</v>
      </c>
      <c r="I83" s="2" t="s">
        <v>1910</v>
      </c>
      <c r="J83" s="2" t="str">
        <f ca="1">IFERROR(__xludf.DUMMYFUNCTION("IFS(I83=""ShotAttack"",""%"",I83=""MeleeAttack"",""%"", I83=""Defense"",""%"",I83=""CraftSPeed"",""%"",I83=""LifeSteal"",""%"",I83=""MaxInventoryWeight"",""+"",I83=""MoveSpeed"",""%"",REGEXMATCH(I83,""ElementAddItemDrop_""),""%"",I83=""Logging"",""+"",I83"&amp;"=""Mining"",""+"",I83=""Maxhp"",""%"",REGEXMATCH(I83,""TemperatureResist_""),""+"",REGEXMATCH(I83,""ElementResist_""),""%"",REGEXMATCH(I83,""TemperatureInvalid_""),""bool"",REGEXMATCH(I83,""BodyPartsWeakDamage""),""%"",REGEXMATCH(I83,""ElementBoost_""),"""&amp;"%"",AND(REGEXMATCH(B83,""GiveA""),REGEXMATCH(I83,""Element"")),""bool"")"),"#N/A")</f>
        <v>#N/A</v>
      </c>
      <c r="K83" s="2">
        <v>0</v>
      </c>
      <c r="L83" s="2" t="s">
        <v>1818</v>
      </c>
      <c r="M83" s="2"/>
      <c r="N83" s="2" t="str">
        <f ca="1">IFERROR(__xludf.DUMMYFUNCTION("IFS(M83=""ShotAttack"",""%"",M83=""MeleeAttack"",""%"", M83=""Defense"",""%"",M83=""CraftSPeed"",""%"",M83=""LifeSteal"",""%"",M83=""MaxInventoryWeight"",""+"",M83=""MoveSpeed"",""%"",REGEXMATCH(M83,""ElementAddItemDrop_""),""%"",M83=""Logging"",""+"",M83"&amp;"=""Mining"",""+"",M83=""Maxhp"",""%"",REGEXMATCH(M83,""TemperatureResist_""),""+"",REGEXMATCH(M83,""ElementResist_""),""%"",REGEXMATCH(M83,""TemperatureInvalid_""),""bool"",REGEXMATCH(M83,""BodyPartsWeakDamage""),""%"",REGEXMATCH(M83,""ElementBoost_""),"""&amp;"%"",AND(REGEXMATCH(F83,""GiveA""),REGEXMATCH(M83,""Element"")),""bool"")"),"#N/A")</f>
        <v>#N/A</v>
      </c>
      <c r="O83" s="2">
        <v>0</v>
      </c>
      <c r="P83" s="2"/>
      <c r="Q83" s="2"/>
      <c r="R83" s="2" t="str">
        <f ca="1">IFERROR(__xludf.DUMMYFUNCTION("IFS(Q83=""ShotAttack"",""%"",Q83=""MeleeAttack"",""%"", Q83=""Defense"",""%"",Q83=""CraftSPeed"",""%"",Q83=""LifeSteal"",""%"",Q83=""MaxInventoryWeight"",""+"",Q83=""MoveSpeed"",""%"",REGEXMATCH(Q83,""ElementAddItemDrop_""),""%"",Q83=""Logging"",""+"",Q83"&amp;"=""Mining"",""+"",Q83=""Maxhp"",""%"",REGEXMATCH(Q83,""TemperatureResist_""),""+"",REGEXMATCH(Q83,""ElementResist_""),""%"",REGEXMATCH(Q83,""TemperatureInvalid_""),""bool"",REGEXMATCH(Q83,""BodyPartsWeakDamage""),""%"",REGEXMATCH(Q83,""ElementBoost_""),"""&amp;"%"",AND(REGEXMATCH(J83,""GiveA""),REGEXMATCH(Q83,""Element"")),""bool"")"),"#N/A")</f>
        <v>#N/A</v>
      </c>
      <c r="S83" s="2">
        <v>0</v>
      </c>
      <c r="T83" s="2"/>
      <c r="U83" s="2" t="b">
        <v>0</v>
      </c>
      <c r="V83" s="2" t="b">
        <v>0</v>
      </c>
      <c r="W83" s="2" t="b">
        <v>0</v>
      </c>
      <c r="X83" s="2" t="b">
        <v>0</v>
      </c>
      <c r="Y83" s="2" t="b">
        <v>0</v>
      </c>
      <c r="Z83" s="2" t="b">
        <v>0</v>
      </c>
      <c r="AA83" s="2" t="b">
        <v>0</v>
      </c>
      <c r="AB83" s="2" t="b">
        <v>0</v>
      </c>
      <c r="AC83" s="2" t="b">
        <v>0</v>
      </c>
      <c r="AD83" s="2" t="b">
        <v>0</v>
      </c>
      <c r="AE83" s="2" t="b">
        <v>0</v>
      </c>
      <c r="AF83" s="2" t="b">
        <v>0</v>
      </c>
      <c r="AG83" s="2" t="s">
        <v>141</v>
      </c>
      <c r="AH83" s="2" t="s">
        <v>141</v>
      </c>
    </row>
    <row r="84" spans="1:34" x14ac:dyDescent="0.2">
      <c r="A84" s="1" t="s">
        <v>1924</v>
      </c>
      <c r="B84" s="2" t="s">
        <v>1925</v>
      </c>
      <c r="C84" s="1"/>
      <c r="D84" s="2" t="str">
        <f t="shared" si="0"/>
        <v>CollectItem</v>
      </c>
      <c r="E84" s="2" t="str">
        <f t="shared" si="1"/>
        <v>CollectItem: # on Self</v>
      </c>
      <c r="F84" s="2" t="str">
        <f t="shared" si="2"/>
        <v/>
      </c>
      <c r="G84" s="2">
        <v>1</v>
      </c>
      <c r="H84" s="2" t="s">
        <v>141</v>
      </c>
      <c r="I84" s="2" t="s">
        <v>1910</v>
      </c>
      <c r="J84" s="2" t="str">
        <f ca="1">IFERROR(__xludf.DUMMYFUNCTION("IFS(I84=""ShotAttack"",""%"",I84=""MeleeAttack"",""%"", I84=""Defense"",""%"",I84=""CraftSPeed"",""%"",I84=""LifeSteal"",""%"",I84=""MaxInventoryWeight"",""+"",I84=""MoveSpeed"",""%"",REGEXMATCH(I84,""ElementAddItemDrop_""),""%"",I84=""Logging"",""+"",I84"&amp;"=""Mining"",""+"",I84=""Maxhp"",""%"",REGEXMATCH(I84,""TemperatureResist_""),""+"",REGEXMATCH(I84,""ElementResist_""),""%"",REGEXMATCH(I84,""TemperatureInvalid_""),""bool"",REGEXMATCH(I84,""BodyPartsWeakDamage""),""%"",REGEXMATCH(I84,""ElementBoost_""),"""&amp;"%"",AND(REGEXMATCH(B84,""GiveA""),REGEXMATCH(I84,""Element"")),""bool"")"),"#N/A")</f>
        <v>#N/A</v>
      </c>
      <c r="K84" s="2">
        <v>0</v>
      </c>
      <c r="L84" s="2" t="s">
        <v>1818</v>
      </c>
      <c r="M84" s="2"/>
      <c r="N84" s="2" t="str">
        <f ca="1">IFERROR(__xludf.DUMMYFUNCTION("IFS(M84=""ShotAttack"",""%"",M84=""MeleeAttack"",""%"", M84=""Defense"",""%"",M84=""CraftSPeed"",""%"",M84=""LifeSteal"",""%"",M84=""MaxInventoryWeight"",""+"",M84=""MoveSpeed"",""%"",REGEXMATCH(M84,""ElementAddItemDrop_""),""%"",M84=""Logging"",""+"",M84"&amp;"=""Mining"",""+"",M84=""Maxhp"",""%"",REGEXMATCH(M84,""TemperatureResist_""),""+"",REGEXMATCH(M84,""ElementResist_""),""%"",REGEXMATCH(M84,""TemperatureInvalid_""),""bool"",REGEXMATCH(M84,""BodyPartsWeakDamage""),""%"",REGEXMATCH(M84,""ElementBoost_""),"""&amp;"%"",AND(REGEXMATCH(F84,""GiveA""),REGEXMATCH(M84,""Element"")),""bool"")"),"#N/A")</f>
        <v>#N/A</v>
      </c>
      <c r="O84" s="2">
        <v>0</v>
      </c>
      <c r="P84" s="2"/>
      <c r="Q84" s="2"/>
      <c r="R84" s="2" t="str">
        <f ca="1">IFERROR(__xludf.DUMMYFUNCTION("IFS(Q84=""ShotAttack"",""%"",Q84=""MeleeAttack"",""%"", Q84=""Defense"",""%"",Q84=""CraftSPeed"",""%"",Q84=""LifeSteal"",""%"",Q84=""MaxInventoryWeight"",""+"",Q84=""MoveSpeed"",""%"",REGEXMATCH(Q84,""ElementAddItemDrop_""),""%"",Q84=""Logging"",""+"",Q84"&amp;"=""Mining"",""+"",Q84=""Maxhp"",""%"",REGEXMATCH(Q84,""TemperatureResist_""),""+"",REGEXMATCH(Q84,""ElementResist_""),""%"",REGEXMATCH(Q84,""TemperatureInvalid_""),""bool"",REGEXMATCH(Q84,""BodyPartsWeakDamage""),""%"",REGEXMATCH(Q84,""ElementBoost_""),"""&amp;"%"",AND(REGEXMATCH(J84,""GiveA""),REGEXMATCH(Q84,""Element"")),""bool"")"),"#N/A")</f>
        <v>#N/A</v>
      </c>
      <c r="S84" s="2">
        <v>0</v>
      </c>
      <c r="T84" s="2"/>
      <c r="U84" s="2" t="b">
        <v>0</v>
      </c>
      <c r="V84" s="2" t="b">
        <v>0</v>
      </c>
      <c r="W84" s="2" t="b">
        <v>0</v>
      </c>
      <c r="X84" s="2" t="b">
        <v>0</v>
      </c>
      <c r="Y84" s="2" t="b">
        <v>0</v>
      </c>
      <c r="Z84" s="2" t="b">
        <v>0</v>
      </c>
      <c r="AA84" s="2" t="b">
        <v>0</v>
      </c>
      <c r="AB84" s="2" t="b">
        <v>0</v>
      </c>
      <c r="AC84" s="2" t="b">
        <v>0</v>
      </c>
      <c r="AD84" s="2" t="b">
        <v>0</v>
      </c>
      <c r="AE84" s="2" t="b">
        <v>0</v>
      </c>
      <c r="AF84" s="2" t="b">
        <v>0</v>
      </c>
      <c r="AG84" s="2" t="s">
        <v>141</v>
      </c>
      <c r="AH84" s="2" t="s">
        <v>141</v>
      </c>
    </row>
    <row r="85" spans="1:34" x14ac:dyDescent="0.2">
      <c r="A85" s="1" t="s">
        <v>1815</v>
      </c>
      <c r="B85" s="2" t="s">
        <v>1926</v>
      </c>
      <c r="C85" s="1"/>
      <c r="D85" s="2" t="str">
        <f t="shared" si="0"/>
        <v>Logging</v>
      </c>
      <c r="E85" s="2" t="str">
        <f t="shared" si="1"/>
        <v>Logging: # on Self</v>
      </c>
      <c r="F85" s="2" t="str">
        <f t="shared" si="2"/>
        <v>active pal</v>
      </c>
      <c r="G85" s="2">
        <v>1</v>
      </c>
      <c r="H85" s="2" t="s">
        <v>141</v>
      </c>
      <c r="I85" s="2" t="s">
        <v>1927</v>
      </c>
      <c r="J85" s="2" t="str">
        <f ca="1">IFERROR(__xludf.DUMMYFUNCTION("IFS(I85=""ShotAttack"",""%"",I85=""MeleeAttack"",""%"", I85=""Defense"",""%"",I85=""CraftSPeed"",""%"",I85=""LifeSteal"",""%"",I85=""MaxInventoryWeight"",""+"",I85=""MoveSpeed"",""%"",REGEXMATCH(I85,""ElementAddItemDrop_""),""%"",I85=""Logging"",""+"",I85"&amp;"=""Mining"",""+"",I85=""Maxhp"",""%"",REGEXMATCH(I85,""TemperatureResist_""),""+"",REGEXMATCH(I85,""ElementResist_""),""%"",REGEXMATCH(I85,""TemperatureInvalid_""),""bool"",REGEXMATCH(I85,""BodyPartsWeakDamage""),""%"",REGEXMATCH(I85,""ElementBoost_""),"""&amp;"%"",AND(REGEXMATCH(B85,""GiveA""),REGEXMATCH(I85,""Element"")),""bool"")"),"+")</f>
        <v>+</v>
      </c>
      <c r="K85" s="2">
        <v>100</v>
      </c>
      <c r="L85" s="2" t="s">
        <v>1818</v>
      </c>
      <c r="M85" s="2"/>
      <c r="N85" s="2" t="str">
        <f ca="1">IFERROR(__xludf.DUMMYFUNCTION("IFS(M85=""ShotAttack"",""%"",M85=""MeleeAttack"",""%"", M85=""Defense"",""%"",M85=""CraftSPeed"",""%"",M85=""LifeSteal"",""%"",M85=""MaxInventoryWeight"",""+"",M85=""MoveSpeed"",""%"",REGEXMATCH(M85,""ElementAddItemDrop_""),""%"",M85=""Logging"",""+"",M85"&amp;"=""Mining"",""+"",M85=""Maxhp"",""%"",REGEXMATCH(M85,""TemperatureResist_""),""+"",REGEXMATCH(M85,""ElementResist_""),""%"",REGEXMATCH(M85,""TemperatureInvalid_""),""bool"",REGEXMATCH(M85,""BodyPartsWeakDamage""),""%"",REGEXMATCH(M85,""ElementBoost_""),"""&amp;"%"",AND(REGEXMATCH(F85,""GiveA""),REGEXMATCH(M85,""Element"")),""bool"")"),"#N/A")</f>
        <v>#N/A</v>
      </c>
      <c r="O85" s="2">
        <v>0</v>
      </c>
      <c r="P85" s="2"/>
      <c r="Q85" s="2"/>
      <c r="R85" s="2" t="str">
        <f ca="1">IFERROR(__xludf.DUMMYFUNCTION("IFS(Q85=""ShotAttack"",""%"",Q85=""MeleeAttack"",""%"", Q85=""Defense"",""%"",Q85=""CraftSPeed"",""%"",Q85=""LifeSteal"",""%"",Q85=""MaxInventoryWeight"",""+"",Q85=""MoveSpeed"",""%"",REGEXMATCH(Q85,""ElementAddItemDrop_""),""%"",Q85=""Logging"",""+"",Q85"&amp;"=""Mining"",""+"",Q85=""Maxhp"",""%"",REGEXMATCH(Q85,""TemperatureResist_""),""+"",REGEXMATCH(Q85,""ElementResist_""),""%"",REGEXMATCH(Q85,""TemperatureInvalid_""),""bool"",REGEXMATCH(Q85,""BodyPartsWeakDamage""),""%"",REGEXMATCH(Q85,""ElementBoost_""),"""&amp;"%"",AND(REGEXMATCH(J85,""GiveA""),REGEXMATCH(Q85,""Element"")),""bool"")"),"#N/A")</f>
        <v>#N/A</v>
      </c>
      <c r="S85" s="2">
        <v>0</v>
      </c>
      <c r="T85" s="2"/>
      <c r="U85" s="2" t="b">
        <v>1</v>
      </c>
      <c r="V85" s="2" t="b">
        <v>0</v>
      </c>
      <c r="W85" s="2" t="b">
        <v>0</v>
      </c>
      <c r="X85" s="2" t="b">
        <v>0</v>
      </c>
      <c r="Y85" s="2" t="b">
        <v>0</v>
      </c>
      <c r="Z85" s="2" t="b">
        <v>0</v>
      </c>
      <c r="AA85" s="2" t="b">
        <v>0</v>
      </c>
      <c r="AB85" s="2" t="b">
        <v>0</v>
      </c>
      <c r="AC85" s="2" t="b">
        <v>0</v>
      </c>
      <c r="AD85" s="2" t="b">
        <v>0</v>
      </c>
      <c r="AE85" s="2" t="b">
        <v>0</v>
      </c>
      <c r="AF85" s="2" t="b">
        <v>0</v>
      </c>
      <c r="AG85" s="2" t="s">
        <v>141</v>
      </c>
      <c r="AH85" s="2" t="s">
        <v>141</v>
      </c>
    </row>
    <row r="86" spans="1:34" x14ac:dyDescent="0.2">
      <c r="A86" s="1" t="s">
        <v>1815</v>
      </c>
      <c r="B86" s="2" t="s">
        <v>1928</v>
      </c>
      <c r="C86" s="1"/>
      <c r="D86" s="2" t="str">
        <f t="shared" si="0"/>
        <v>Logging</v>
      </c>
      <c r="E86" s="2" t="str">
        <f t="shared" si="1"/>
        <v>Logging: # on Self</v>
      </c>
      <c r="F86" s="2" t="str">
        <f t="shared" si="2"/>
        <v>active pal</v>
      </c>
      <c r="G86" s="2">
        <v>2</v>
      </c>
      <c r="H86" s="2" t="s">
        <v>141</v>
      </c>
      <c r="I86" s="2" t="s">
        <v>1927</v>
      </c>
      <c r="J86" s="2" t="str">
        <f ca="1">IFERROR(__xludf.DUMMYFUNCTION("IFS(I86=""ShotAttack"",""%"",I86=""MeleeAttack"",""%"", I86=""Defense"",""%"",I86=""CraftSPeed"",""%"",I86=""LifeSteal"",""%"",I86=""MaxInventoryWeight"",""+"",I86=""MoveSpeed"",""%"",REGEXMATCH(I86,""ElementAddItemDrop_""),""%"",I86=""Logging"",""+"",I86"&amp;"=""Mining"",""+"",I86=""Maxhp"",""%"",REGEXMATCH(I86,""TemperatureResist_""),""+"",REGEXMATCH(I86,""ElementResist_""),""%"",REGEXMATCH(I86,""TemperatureInvalid_""),""bool"",REGEXMATCH(I86,""BodyPartsWeakDamage""),""%"",REGEXMATCH(I86,""ElementBoost_""),"""&amp;"%"",AND(REGEXMATCH(B86,""GiveA""),REGEXMATCH(I86,""Element"")),""bool"")"),"+")</f>
        <v>+</v>
      </c>
      <c r="K86" s="2">
        <v>130</v>
      </c>
      <c r="L86" s="2" t="s">
        <v>1818</v>
      </c>
      <c r="M86" s="2"/>
      <c r="N86" s="2" t="str">
        <f ca="1">IFERROR(__xludf.DUMMYFUNCTION("IFS(M86=""ShotAttack"",""%"",M86=""MeleeAttack"",""%"", M86=""Defense"",""%"",M86=""CraftSPeed"",""%"",M86=""LifeSteal"",""%"",M86=""MaxInventoryWeight"",""+"",M86=""MoveSpeed"",""%"",REGEXMATCH(M86,""ElementAddItemDrop_""),""%"",M86=""Logging"",""+"",M86"&amp;"=""Mining"",""+"",M86=""Maxhp"",""%"",REGEXMATCH(M86,""TemperatureResist_""),""+"",REGEXMATCH(M86,""ElementResist_""),""%"",REGEXMATCH(M86,""TemperatureInvalid_""),""bool"",REGEXMATCH(M86,""BodyPartsWeakDamage""),""%"",REGEXMATCH(M86,""ElementBoost_""),"""&amp;"%"",AND(REGEXMATCH(F86,""GiveA""),REGEXMATCH(M86,""Element"")),""bool"")"),"#N/A")</f>
        <v>#N/A</v>
      </c>
      <c r="O86" s="2">
        <v>0</v>
      </c>
      <c r="P86" s="2"/>
      <c r="Q86" s="2"/>
      <c r="R86" s="2" t="str">
        <f ca="1">IFERROR(__xludf.DUMMYFUNCTION("IFS(Q86=""ShotAttack"",""%"",Q86=""MeleeAttack"",""%"", Q86=""Defense"",""%"",Q86=""CraftSPeed"",""%"",Q86=""LifeSteal"",""%"",Q86=""MaxInventoryWeight"",""+"",Q86=""MoveSpeed"",""%"",REGEXMATCH(Q86,""ElementAddItemDrop_""),""%"",Q86=""Logging"",""+"",Q86"&amp;"=""Mining"",""+"",Q86=""Maxhp"",""%"",REGEXMATCH(Q86,""TemperatureResist_""),""+"",REGEXMATCH(Q86,""ElementResist_""),""%"",REGEXMATCH(Q86,""TemperatureInvalid_""),""bool"",REGEXMATCH(Q86,""BodyPartsWeakDamage""),""%"",REGEXMATCH(Q86,""ElementBoost_""),"""&amp;"%"",AND(REGEXMATCH(J86,""GiveA""),REGEXMATCH(Q86,""Element"")),""bool"")"),"#N/A")</f>
        <v>#N/A</v>
      </c>
      <c r="S86" s="2">
        <v>0</v>
      </c>
      <c r="T86" s="2"/>
      <c r="U86" s="2" t="b">
        <v>1</v>
      </c>
      <c r="V86" s="2" t="b">
        <v>0</v>
      </c>
      <c r="W86" s="2" t="b">
        <v>0</v>
      </c>
      <c r="X86" s="2" t="b">
        <v>0</v>
      </c>
      <c r="Y86" s="2" t="b">
        <v>0</v>
      </c>
      <c r="Z86" s="2" t="b">
        <v>0</v>
      </c>
      <c r="AA86" s="2" t="b">
        <v>0</v>
      </c>
      <c r="AB86" s="2" t="b">
        <v>0</v>
      </c>
      <c r="AC86" s="2" t="b">
        <v>0</v>
      </c>
      <c r="AD86" s="2" t="b">
        <v>0</v>
      </c>
      <c r="AE86" s="2" t="b">
        <v>0</v>
      </c>
      <c r="AF86" s="2" t="b">
        <v>0</v>
      </c>
      <c r="AG86" s="2" t="s">
        <v>141</v>
      </c>
      <c r="AH86" s="2" t="s">
        <v>141</v>
      </c>
    </row>
    <row r="87" spans="1:34" x14ac:dyDescent="0.2">
      <c r="A87" s="1" t="s">
        <v>1815</v>
      </c>
      <c r="B87" s="2" t="s">
        <v>1929</v>
      </c>
      <c r="C87" s="1"/>
      <c r="D87" s="2" t="str">
        <f t="shared" si="0"/>
        <v>Logging</v>
      </c>
      <c r="E87" s="2" t="str">
        <f t="shared" si="1"/>
        <v>Logging: # on Self</v>
      </c>
      <c r="F87" s="2" t="str">
        <f t="shared" si="2"/>
        <v>active pal</v>
      </c>
      <c r="G87" s="2">
        <v>3</v>
      </c>
      <c r="H87" s="2" t="s">
        <v>141</v>
      </c>
      <c r="I87" s="2" t="s">
        <v>1927</v>
      </c>
      <c r="J87" s="2" t="str">
        <f ca="1">IFERROR(__xludf.DUMMYFUNCTION("IFS(I87=""ShotAttack"",""%"",I87=""MeleeAttack"",""%"", I87=""Defense"",""%"",I87=""CraftSPeed"",""%"",I87=""LifeSteal"",""%"",I87=""MaxInventoryWeight"",""+"",I87=""MoveSpeed"",""%"",REGEXMATCH(I87,""ElementAddItemDrop_""),""%"",I87=""Logging"",""+"",I87"&amp;"=""Mining"",""+"",I87=""Maxhp"",""%"",REGEXMATCH(I87,""TemperatureResist_""),""+"",REGEXMATCH(I87,""ElementResist_""),""%"",REGEXMATCH(I87,""TemperatureInvalid_""),""bool"",REGEXMATCH(I87,""BodyPartsWeakDamage""),""%"",REGEXMATCH(I87,""ElementBoost_""),"""&amp;"%"",AND(REGEXMATCH(B87,""GiveA""),REGEXMATCH(I87,""Element"")),""bool"")"),"+")</f>
        <v>+</v>
      </c>
      <c r="K87" s="2">
        <v>160</v>
      </c>
      <c r="L87" s="2" t="s">
        <v>1818</v>
      </c>
      <c r="M87" s="2"/>
      <c r="N87" s="2" t="str">
        <f ca="1">IFERROR(__xludf.DUMMYFUNCTION("IFS(M87=""ShotAttack"",""%"",M87=""MeleeAttack"",""%"", M87=""Defense"",""%"",M87=""CraftSPeed"",""%"",M87=""LifeSteal"",""%"",M87=""MaxInventoryWeight"",""+"",M87=""MoveSpeed"",""%"",REGEXMATCH(M87,""ElementAddItemDrop_""),""%"",M87=""Logging"",""+"",M87"&amp;"=""Mining"",""+"",M87=""Maxhp"",""%"",REGEXMATCH(M87,""TemperatureResist_""),""+"",REGEXMATCH(M87,""ElementResist_""),""%"",REGEXMATCH(M87,""TemperatureInvalid_""),""bool"",REGEXMATCH(M87,""BodyPartsWeakDamage""),""%"",REGEXMATCH(M87,""ElementBoost_""),"""&amp;"%"",AND(REGEXMATCH(F87,""GiveA""),REGEXMATCH(M87,""Element"")),""bool"")"),"#N/A")</f>
        <v>#N/A</v>
      </c>
      <c r="O87" s="2">
        <v>0</v>
      </c>
      <c r="P87" s="2"/>
      <c r="Q87" s="2"/>
      <c r="R87" s="2" t="str">
        <f ca="1">IFERROR(__xludf.DUMMYFUNCTION("IFS(Q87=""ShotAttack"",""%"",Q87=""MeleeAttack"",""%"", Q87=""Defense"",""%"",Q87=""CraftSPeed"",""%"",Q87=""LifeSteal"",""%"",Q87=""MaxInventoryWeight"",""+"",Q87=""MoveSpeed"",""%"",REGEXMATCH(Q87,""ElementAddItemDrop_""),""%"",Q87=""Logging"",""+"",Q87"&amp;"=""Mining"",""+"",Q87=""Maxhp"",""%"",REGEXMATCH(Q87,""TemperatureResist_""),""+"",REGEXMATCH(Q87,""ElementResist_""),""%"",REGEXMATCH(Q87,""TemperatureInvalid_""),""bool"",REGEXMATCH(Q87,""BodyPartsWeakDamage""),""%"",REGEXMATCH(Q87,""ElementBoost_""),"""&amp;"%"",AND(REGEXMATCH(J87,""GiveA""),REGEXMATCH(Q87,""Element"")),""bool"")"),"#N/A")</f>
        <v>#N/A</v>
      </c>
      <c r="S87" s="2">
        <v>0</v>
      </c>
      <c r="T87" s="2"/>
      <c r="U87" s="2" t="b">
        <v>1</v>
      </c>
      <c r="V87" s="2" t="b">
        <v>0</v>
      </c>
      <c r="W87" s="2" t="b">
        <v>0</v>
      </c>
      <c r="X87" s="2" t="b">
        <v>0</v>
      </c>
      <c r="Y87" s="2" t="b">
        <v>0</v>
      </c>
      <c r="Z87" s="2" t="b">
        <v>0</v>
      </c>
      <c r="AA87" s="2" t="b">
        <v>0</v>
      </c>
      <c r="AB87" s="2" t="b">
        <v>0</v>
      </c>
      <c r="AC87" s="2" t="b">
        <v>0</v>
      </c>
      <c r="AD87" s="2" t="b">
        <v>0</v>
      </c>
      <c r="AE87" s="2" t="b">
        <v>0</v>
      </c>
      <c r="AF87" s="2" t="b">
        <v>0</v>
      </c>
      <c r="AG87" s="2" t="s">
        <v>141</v>
      </c>
      <c r="AH87" s="2" t="s">
        <v>141</v>
      </c>
    </row>
    <row r="88" spans="1:34" x14ac:dyDescent="0.2">
      <c r="A88" s="1" t="s">
        <v>1815</v>
      </c>
      <c r="B88" s="2" t="s">
        <v>1930</v>
      </c>
      <c r="C88" s="1"/>
      <c r="D88" s="2" t="str">
        <f t="shared" si="0"/>
        <v>Logging</v>
      </c>
      <c r="E88" s="2" t="str">
        <f t="shared" si="1"/>
        <v>Logging: # on Self</v>
      </c>
      <c r="F88" s="2" t="str">
        <f t="shared" si="2"/>
        <v>active pal</v>
      </c>
      <c r="G88" s="2">
        <v>4</v>
      </c>
      <c r="H88" s="2" t="s">
        <v>141</v>
      </c>
      <c r="I88" s="2" t="s">
        <v>1927</v>
      </c>
      <c r="J88" s="2" t="str">
        <f ca="1">IFERROR(__xludf.DUMMYFUNCTION("IFS(I88=""ShotAttack"",""%"",I88=""MeleeAttack"",""%"", I88=""Defense"",""%"",I88=""CraftSPeed"",""%"",I88=""LifeSteal"",""%"",I88=""MaxInventoryWeight"",""+"",I88=""MoveSpeed"",""%"",REGEXMATCH(I88,""ElementAddItemDrop_""),""%"",I88=""Logging"",""+"",I88"&amp;"=""Mining"",""+"",I88=""Maxhp"",""%"",REGEXMATCH(I88,""TemperatureResist_""),""+"",REGEXMATCH(I88,""ElementResist_""),""%"",REGEXMATCH(I88,""TemperatureInvalid_""),""bool"",REGEXMATCH(I88,""BodyPartsWeakDamage""),""%"",REGEXMATCH(I88,""ElementBoost_""),"""&amp;"%"",AND(REGEXMATCH(B88,""GiveA""),REGEXMATCH(I88,""Element"")),""bool"")"),"+")</f>
        <v>+</v>
      </c>
      <c r="K88" s="2">
        <v>200</v>
      </c>
      <c r="L88" s="2" t="s">
        <v>1818</v>
      </c>
      <c r="M88" s="2"/>
      <c r="N88" s="2" t="str">
        <f ca="1">IFERROR(__xludf.DUMMYFUNCTION("IFS(M88=""ShotAttack"",""%"",M88=""MeleeAttack"",""%"", M88=""Defense"",""%"",M88=""CraftSPeed"",""%"",M88=""LifeSteal"",""%"",M88=""MaxInventoryWeight"",""+"",M88=""MoveSpeed"",""%"",REGEXMATCH(M88,""ElementAddItemDrop_""),""%"",M88=""Logging"",""+"",M88"&amp;"=""Mining"",""+"",M88=""Maxhp"",""%"",REGEXMATCH(M88,""TemperatureResist_""),""+"",REGEXMATCH(M88,""ElementResist_""),""%"",REGEXMATCH(M88,""TemperatureInvalid_""),""bool"",REGEXMATCH(M88,""BodyPartsWeakDamage""),""%"",REGEXMATCH(M88,""ElementBoost_""),"""&amp;"%"",AND(REGEXMATCH(F88,""GiveA""),REGEXMATCH(M88,""Element"")),""bool"")"),"#N/A")</f>
        <v>#N/A</v>
      </c>
      <c r="O88" s="2">
        <v>0</v>
      </c>
      <c r="P88" s="2"/>
      <c r="Q88" s="2"/>
      <c r="R88" s="2" t="str">
        <f ca="1">IFERROR(__xludf.DUMMYFUNCTION("IFS(Q88=""ShotAttack"",""%"",Q88=""MeleeAttack"",""%"", Q88=""Defense"",""%"",Q88=""CraftSPeed"",""%"",Q88=""LifeSteal"",""%"",Q88=""MaxInventoryWeight"",""+"",Q88=""MoveSpeed"",""%"",REGEXMATCH(Q88,""ElementAddItemDrop_""),""%"",Q88=""Logging"",""+"",Q88"&amp;"=""Mining"",""+"",Q88=""Maxhp"",""%"",REGEXMATCH(Q88,""TemperatureResist_""),""+"",REGEXMATCH(Q88,""ElementResist_""),""%"",REGEXMATCH(Q88,""TemperatureInvalid_""),""bool"",REGEXMATCH(Q88,""BodyPartsWeakDamage""),""%"",REGEXMATCH(Q88,""ElementBoost_""),"""&amp;"%"",AND(REGEXMATCH(J88,""GiveA""),REGEXMATCH(Q88,""Element"")),""bool"")"),"#N/A")</f>
        <v>#N/A</v>
      </c>
      <c r="S88" s="2">
        <v>0</v>
      </c>
      <c r="T88" s="2"/>
      <c r="U88" s="2" t="b">
        <v>1</v>
      </c>
      <c r="V88" s="2" t="b">
        <v>0</v>
      </c>
      <c r="W88" s="2" t="b">
        <v>0</v>
      </c>
      <c r="X88" s="2" t="b">
        <v>0</v>
      </c>
      <c r="Y88" s="2" t="b">
        <v>0</v>
      </c>
      <c r="Z88" s="2" t="b">
        <v>0</v>
      </c>
      <c r="AA88" s="2" t="b">
        <v>0</v>
      </c>
      <c r="AB88" s="2" t="b">
        <v>0</v>
      </c>
      <c r="AC88" s="2" t="b">
        <v>0</v>
      </c>
      <c r="AD88" s="2" t="b">
        <v>0</v>
      </c>
      <c r="AE88" s="2" t="b">
        <v>0</v>
      </c>
      <c r="AF88" s="2" t="b">
        <v>0</v>
      </c>
      <c r="AG88" s="2" t="s">
        <v>141</v>
      </c>
      <c r="AH88" s="2" t="s">
        <v>141</v>
      </c>
    </row>
    <row r="89" spans="1:34" x14ac:dyDescent="0.2">
      <c r="A89" s="1" t="s">
        <v>1815</v>
      </c>
      <c r="B89" s="2" t="s">
        <v>1931</v>
      </c>
      <c r="C89" s="1"/>
      <c r="D89" s="2" t="str">
        <f t="shared" si="0"/>
        <v>Logging</v>
      </c>
      <c r="E89" s="2" t="str">
        <f t="shared" si="1"/>
        <v>Logging: # on Self</v>
      </c>
      <c r="F89" s="2" t="str">
        <f t="shared" si="2"/>
        <v>active pal</v>
      </c>
      <c r="G89" s="2">
        <v>5</v>
      </c>
      <c r="H89" s="2" t="s">
        <v>141</v>
      </c>
      <c r="I89" s="2" t="s">
        <v>1927</v>
      </c>
      <c r="J89" s="2" t="str">
        <f ca="1">IFERROR(__xludf.DUMMYFUNCTION("IFS(I89=""ShotAttack"",""%"",I89=""MeleeAttack"",""%"", I89=""Defense"",""%"",I89=""CraftSPeed"",""%"",I89=""LifeSteal"",""%"",I89=""MaxInventoryWeight"",""+"",I89=""MoveSpeed"",""%"",REGEXMATCH(I89,""ElementAddItemDrop_""),""%"",I89=""Logging"",""+"",I89"&amp;"=""Mining"",""+"",I89=""Maxhp"",""%"",REGEXMATCH(I89,""TemperatureResist_""),""+"",REGEXMATCH(I89,""ElementResist_""),""%"",REGEXMATCH(I89,""TemperatureInvalid_""),""bool"",REGEXMATCH(I89,""BodyPartsWeakDamage""),""%"",REGEXMATCH(I89,""ElementBoost_""),"""&amp;"%"",AND(REGEXMATCH(B89,""GiveA""),REGEXMATCH(I89,""Element"")),""bool"")"),"+")</f>
        <v>+</v>
      </c>
      <c r="K89" s="2">
        <v>250</v>
      </c>
      <c r="L89" s="2" t="s">
        <v>1818</v>
      </c>
      <c r="M89" s="2"/>
      <c r="N89" s="2" t="str">
        <f ca="1">IFERROR(__xludf.DUMMYFUNCTION("IFS(M89=""ShotAttack"",""%"",M89=""MeleeAttack"",""%"", M89=""Defense"",""%"",M89=""CraftSPeed"",""%"",M89=""LifeSteal"",""%"",M89=""MaxInventoryWeight"",""+"",M89=""MoveSpeed"",""%"",REGEXMATCH(M89,""ElementAddItemDrop_""),""%"",M89=""Logging"",""+"",M89"&amp;"=""Mining"",""+"",M89=""Maxhp"",""%"",REGEXMATCH(M89,""TemperatureResist_""),""+"",REGEXMATCH(M89,""ElementResist_""),""%"",REGEXMATCH(M89,""TemperatureInvalid_""),""bool"",REGEXMATCH(M89,""BodyPartsWeakDamage""),""%"",REGEXMATCH(M89,""ElementBoost_""),"""&amp;"%"",AND(REGEXMATCH(F89,""GiveA""),REGEXMATCH(M89,""Element"")),""bool"")"),"#N/A")</f>
        <v>#N/A</v>
      </c>
      <c r="O89" s="2">
        <v>0</v>
      </c>
      <c r="P89" s="2"/>
      <c r="Q89" s="2"/>
      <c r="R89" s="2" t="str">
        <f ca="1">IFERROR(__xludf.DUMMYFUNCTION("IFS(Q89=""ShotAttack"",""%"",Q89=""MeleeAttack"",""%"", Q89=""Defense"",""%"",Q89=""CraftSPeed"",""%"",Q89=""LifeSteal"",""%"",Q89=""MaxInventoryWeight"",""+"",Q89=""MoveSpeed"",""%"",REGEXMATCH(Q89,""ElementAddItemDrop_""),""%"",Q89=""Logging"",""+"",Q89"&amp;"=""Mining"",""+"",Q89=""Maxhp"",""%"",REGEXMATCH(Q89,""TemperatureResist_""),""+"",REGEXMATCH(Q89,""ElementResist_""),""%"",REGEXMATCH(Q89,""TemperatureInvalid_""),""bool"",REGEXMATCH(Q89,""BodyPartsWeakDamage""),""%"",REGEXMATCH(Q89,""ElementBoost_""),"""&amp;"%"",AND(REGEXMATCH(J89,""GiveA""),REGEXMATCH(Q89,""Element"")),""bool"")"),"#N/A")</f>
        <v>#N/A</v>
      </c>
      <c r="S89" s="2">
        <v>0</v>
      </c>
      <c r="T89" s="2"/>
      <c r="U89" s="2" t="b">
        <v>1</v>
      </c>
      <c r="V89" s="2" t="b">
        <v>0</v>
      </c>
      <c r="W89" s="2" t="b">
        <v>0</v>
      </c>
      <c r="X89" s="2" t="b">
        <v>0</v>
      </c>
      <c r="Y89" s="2" t="b">
        <v>0</v>
      </c>
      <c r="Z89" s="2" t="b">
        <v>0</v>
      </c>
      <c r="AA89" s="2" t="b">
        <v>0</v>
      </c>
      <c r="AB89" s="2" t="b">
        <v>0</v>
      </c>
      <c r="AC89" s="2" t="b">
        <v>0</v>
      </c>
      <c r="AD89" s="2" t="b">
        <v>0</v>
      </c>
      <c r="AE89" s="2" t="b">
        <v>0</v>
      </c>
      <c r="AF89" s="2" t="b">
        <v>0</v>
      </c>
      <c r="AG89" s="2" t="s">
        <v>141</v>
      </c>
      <c r="AH89" s="2" t="s">
        <v>141</v>
      </c>
    </row>
    <row r="90" spans="1:34" x14ac:dyDescent="0.2">
      <c r="A90" s="1" t="s">
        <v>1815</v>
      </c>
      <c r="B90" s="2" t="s">
        <v>1932</v>
      </c>
      <c r="C90" s="1"/>
      <c r="D90" s="2" t="str">
        <f t="shared" si="0"/>
        <v>Logging</v>
      </c>
      <c r="E90" s="2" t="str">
        <f t="shared" si="1"/>
        <v>Logging: # on Self</v>
      </c>
      <c r="F90" s="2" t="str">
        <f t="shared" si="2"/>
        <v/>
      </c>
      <c r="G90" s="2">
        <v>1</v>
      </c>
      <c r="H90" s="2" t="s">
        <v>141</v>
      </c>
      <c r="I90" s="2" t="s">
        <v>1927</v>
      </c>
      <c r="J90" s="2" t="str">
        <f ca="1">IFERROR(__xludf.DUMMYFUNCTION("IFS(I90=""ShotAttack"",""%"",I90=""MeleeAttack"",""%"", I90=""Defense"",""%"",I90=""CraftSPeed"",""%"",I90=""LifeSteal"",""%"",I90=""MaxInventoryWeight"",""+"",I90=""MoveSpeed"",""%"",REGEXMATCH(I90,""ElementAddItemDrop_""),""%"",I90=""Logging"",""+"",I90"&amp;"=""Mining"",""+"",I90=""Maxhp"",""%"",REGEXMATCH(I90,""TemperatureResist_""),""+"",REGEXMATCH(I90,""ElementResist_""),""%"",REGEXMATCH(I90,""TemperatureInvalid_""),""bool"",REGEXMATCH(I90,""BodyPartsWeakDamage""),""%"",REGEXMATCH(I90,""ElementBoost_""),"""&amp;"%"",AND(REGEXMATCH(B90,""GiveA""),REGEXMATCH(I90,""Element"")),""bool"")"),"+")</f>
        <v>+</v>
      </c>
      <c r="K90" s="2">
        <v>200</v>
      </c>
      <c r="L90" s="2" t="s">
        <v>1818</v>
      </c>
      <c r="M90" s="2"/>
      <c r="N90" s="2" t="str">
        <f ca="1">IFERROR(__xludf.DUMMYFUNCTION("IFS(M90=""ShotAttack"",""%"",M90=""MeleeAttack"",""%"", M90=""Defense"",""%"",M90=""CraftSPeed"",""%"",M90=""LifeSteal"",""%"",M90=""MaxInventoryWeight"",""+"",M90=""MoveSpeed"",""%"",REGEXMATCH(M90,""ElementAddItemDrop_""),""%"",M90=""Logging"",""+"",M90"&amp;"=""Mining"",""+"",M90=""Maxhp"",""%"",REGEXMATCH(M90,""TemperatureResist_""),""+"",REGEXMATCH(M90,""ElementResist_""),""%"",REGEXMATCH(M90,""TemperatureInvalid_""),""bool"",REGEXMATCH(M90,""BodyPartsWeakDamage""),""%"",REGEXMATCH(M90,""ElementBoost_""),"""&amp;"%"",AND(REGEXMATCH(F90,""GiveA""),REGEXMATCH(M90,""Element"")),""bool"")"),"#N/A")</f>
        <v>#N/A</v>
      </c>
      <c r="O90" s="2">
        <v>0</v>
      </c>
      <c r="P90" s="2"/>
      <c r="Q90" s="2"/>
      <c r="R90" s="2" t="str">
        <f ca="1">IFERROR(__xludf.DUMMYFUNCTION("IFS(Q90=""ShotAttack"",""%"",Q90=""MeleeAttack"",""%"", Q90=""Defense"",""%"",Q90=""CraftSPeed"",""%"",Q90=""LifeSteal"",""%"",Q90=""MaxInventoryWeight"",""+"",Q90=""MoveSpeed"",""%"",REGEXMATCH(Q90,""ElementAddItemDrop_""),""%"",Q90=""Logging"",""+"",Q90"&amp;"=""Mining"",""+"",Q90=""Maxhp"",""%"",REGEXMATCH(Q90,""TemperatureResist_""),""+"",REGEXMATCH(Q90,""ElementResist_""),""%"",REGEXMATCH(Q90,""TemperatureInvalid_""),""bool"",REGEXMATCH(Q90,""BodyPartsWeakDamage""),""%"",REGEXMATCH(Q90,""ElementBoost_""),"""&amp;"%"",AND(REGEXMATCH(J90,""GiveA""),REGEXMATCH(Q90,""Element"")),""bool"")"),"#N/A")</f>
        <v>#N/A</v>
      </c>
      <c r="S90" s="2">
        <v>0</v>
      </c>
      <c r="T90" s="2"/>
      <c r="U90" s="2" t="b">
        <v>0</v>
      </c>
      <c r="V90" s="2" t="b">
        <v>0</v>
      </c>
      <c r="W90" s="2" t="b">
        <v>0</v>
      </c>
      <c r="X90" s="2" t="b">
        <v>0</v>
      </c>
      <c r="Y90" s="2" t="b">
        <v>0</v>
      </c>
      <c r="Z90" s="2" t="b">
        <v>0</v>
      </c>
      <c r="AA90" s="2" t="b">
        <v>0</v>
      </c>
      <c r="AB90" s="2" t="b">
        <v>0</v>
      </c>
      <c r="AC90" s="2" t="b">
        <v>0</v>
      </c>
      <c r="AD90" s="2" t="b">
        <v>0</v>
      </c>
      <c r="AE90" s="2" t="b">
        <v>0</v>
      </c>
      <c r="AF90" s="2" t="b">
        <v>0</v>
      </c>
      <c r="AG90" s="2" t="s">
        <v>141</v>
      </c>
      <c r="AH90" s="2" t="s">
        <v>141</v>
      </c>
    </row>
    <row r="91" spans="1:34" x14ac:dyDescent="0.2">
      <c r="A91" s="1" t="s">
        <v>1815</v>
      </c>
      <c r="B91" s="2" t="s">
        <v>672</v>
      </c>
      <c r="C91" s="1"/>
      <c r="D91" s="2" t="str">
        <f t="shared" si="0"/>
        <v>Logging</v>
      </c>
      <c r="E91" s="2" t="str">
        <f t="shared" si="1"/>
        <v>Logging: # on Self</v>
      </c>
      <c r="F91" s="2" t="str">
        <f t="shared" si="2"/>
        <v>mounted</v>
      </c>
      <c r="G91" s="2">
        <v>2</v>
      </c>
      <c r="H91" s="2" t="s">
        <v>141</v>
      </c>
      <c r="I91" s="2" t="s">
        <v>1927</v>
      </c>
      <c r="J91" s="2" t="str">
        <f ca="1">IFERROR(__xludf.DUMMYFUNCTION("IFS(I91=""ShotAttack"",""%"",I91=""MeleeAttack"",""%"", I91=""Defense"",""%"",I91=""CraftSPeed"",""%"",I91=""LifeSteal"",""%"",I91=""MaxInventoryWeight"",""+"",I91=""MoveSpeed"",""%"",REGEXMATCH(I91,""ElementAddItemDrop_""),""%"",I91=""Logging"",""+"",I91"&amp;"=""Mining"",""+"",I91=""Maxhp"",""%"",REGEXMATCH(I91,""TemperatureResist_""),""+"",REGEXMATCH(I91,""ElementResist_""),""%"",REGEXMATCH(I91,""TemperatureInvalid_""),""bool"",REGEXMATCH(I91,""BodyPartsWeakDamage""),""%"",REGEXMATCH(I91,""ElementBoost_""),"""&amp;"%"",AND(REGEXMATCH(B91,""GiveA""),REGEXMATCH(I91,""Element"")),""bool"")"),"+")</f>
        <v>+</v>
      </c>
      <c r="K91" s="2">
        <v>220</v>
      </c>
      <c r="L91" s="2" t="s">
        <v>1818</v>
      </c>
      <c r="M91" s="2"/>
      <c r="N91" s="2" t="str">
        <f ca="1">IFERROR(__xludf.DUMMYFUNCTION("IFS(M91=""ShotAttack"",""%"",M91=""MeleeAttack"",""%"", M91=""Defense"",""%"",M91=""CraftSPeed"",""%"",M91=""LifeSteal"",""%"",M91=""MaxInventoryWeight"",""+"",M91=""MoveSpeed"",""%"",REGEXMATCH(M91,""ElementAddItemDrop_""),""%"",M91=""Logging"",""+"",M91"&amp;"=""Mining"",""+"",M91=""Maxhp"",""%"",REGEXMATCH(M91,""TemperatureResist_""),""+"",REGEXMATCH(M91,""ElementResist_""),""%"",REGEXMATCH(M91,""TemperatureInvalid_""),""bool"",REGEXMATCH(M91,""BodyPartsWeakDamage""),""%"",REGEXMATCH(M91,""ElementBoost_""),"""&amp;"%"",AND(REGEXMATCH(F91,""GiveA""),REGEXMATCH(M91,""Element"")),""bool"")"),"#N/A")</f>
        <v>#N/A</v>
      </c>
      <c r="O91" s="2">
        <v>0</v>
      </c>
      <c r="P91" s="2"/>
      <c r="Q91" s="2"/>
      <c r="R91" s="2" t="str">
        <f ca="1">IFERROR(__xludf.DUMMYFUNCTION("IFS(Q91=""ShotAttack"",""%"",Q91=""MeleeAttack"",""%"", Q91=""Defense"",""%"",Q91=""CraftSPeed"",""%"",Q91=""LifeSteal"",""%"",Q91=""MaxInventoryWeight"",""+"",Q91=""MoveSpeed"",""%"",REGEXMATCH(Q91,""ElementAddItemDrop_""),""%"",Q91=""Logging"",""+"",Q91"&amp;"=""Mining"",""+"",Q91=""Maxhp"",""%"",REGEXMATCH(Q91,""TemperatureResist_""),""+"",REGEXMATCH(Q91,""ElementResist_""),""%"",REGEXMATCH(Q91,""TemperatureInvalid_""),""bool"",REGEXMATCH(Q91,""BodyPartsWeakDamage""),""%"",REGEXMATCH(Q91,""ElementBoost_""),"""&amp;"%"",AND(REGEXMATCH(J91,""GiveA""),REGEXMATCH(Q91,""Element"")),""bool"")"),"#N/A")</f>
        <v>#N/A</v>
      </c>
      <c r="S91" s="2">
        <v>0</v>
      </c>
      <c r="T91" s="2"/>
      <c r="U91" s="2" t="b">
        <v>0</v>
      </c>
      <c r="V91" s="2" t="b">
        <v>0</v>
      </c>
      <c r="W91" s="2" t="b">
        <v>1</v>
      </c>
      <c r="X91" s="2" t="b">
        <v>0</v>
      </c>
      <c r="Y91" s="2" t="b">
        <v>0</v>
      </c>
      <c r="Z91" s="2" t="b">
        <v>0</v>
      </c>
      <c r="AA91" s="2" t="b">
        <v>0</v>
      </c>
      <c r="AB91" s="2" t="b">
        <v>0</v>
      </c>
      <c r="AC91" s="2" t="b">
        <v>0</v>
      </c>
      <c r="AD91" s="2" t="b">
        <v>0</v>
      </c>
      <c r="AE91" s="2" t="b">
        <v>0</v>
      </c>
      <c r="AF91" s="2" t="b">
        <v>0</v>
      </c>
      <c r="AG91" s="2" t="s">
        <v>141</v>
      </c>
      <c r="AH91" s="2" t="s">
        <v>141</v>
      </c>
    </row>
    <row r="92" spans="1:34" x14ac:dyDescent="0.2">
      <c r="A92" s="9" t="e">
        <v>#N/A</v>
      </c>
      <c r="B92" s="2" t="s">
        <v>673</v>
      </c>
      <c r="C92" s="1"/>
      <c r="D92" s="2" t="str">
        <f t="shared" si="0"/>
        <v>Logging</v>
      </c>
      <c r="E92" s="2" t="str">
        <f t="shared" si="1"/>
        <v>Logging: # on Self</v>
      </c>
      <c r="F92" s="2" t="str">
        <f t="shared" si="2"/>
        <v>mounted</v>
      </c>
      <c r="G92" s="2">
        <v>2</v>
      </c>
      <c r="H92" s="2" t="s">
        <v>141</v>
      </c>
      <c r="I92" s="2" t="s">
        <v>1927</v>
      </c>
      <c r="J92" s="2" t="str">
        <f ca="1">IFERROR(__xludf.DUMMYFUNCTION("IFS(I92=""ShotAttack"",""%"",I92=""MeleeAttack"",""%"", I92=""Defense"",""%"",I92=""CraftSPeed"",""%"",I92=""LifeSteal"",""%"",I92=""MaxInventoryWeight"",""+"",I92=""MoveSpeed"",""%"",REGEXMATCH(I92,""ElementAddItemDrop_""),""%"",I92=""Logging"",""+"",I92"&amp;"=""Mining"",""+"",I92=""Maxhp"",""%"",REGEXMATCH(I92,""TemperatureResist_""),""+"",REGEXMATCH(I92,""ElementResist_""),""%"",REGEXMATCH(I92,""TemperatureInvalid_""),""bool"",REGEXMATCH(I92,""BodyPartsWeakDamage""),""%"",REGEXMATCH(I92,""ElementBoost_""),"""&amp;"%"",AND(REGEXMATCH(B92,""GiveA""),REGEXMATCH(I92,""Element"")),""bool"")"),"+")</f>
        <v>+</v>
      </c>
      <c r="K92" s="2">
        <v>260</v>
      </c>
      <c r="L92" s="2" t="s">
        <v>1818</v>
      </c>
      <c r="M92" s="2"/>
      <c r="N92" s="2" t="str">
        <f ca="1">IFERROR(__xludf.DUMMYFUNCTION("IFS(M92=""ShotAttack"",""%"",M92=""MeleeAttack"",""%"", M92=""Defense"",""%"",M92=""CraftSPeed"",""%"",M92=""LifeSteal"",""%"",M92=""MaxInventoryWeight"",""+"",M92=""MoveSpeed"",""%"",REGEXMATCH(M92,""ElementAddItemDrop_""),""%"",M92=""Logging"",""+"",M92"&amp;"=""Mining"",""+"",M92=""Maxhp"",""%"",REGEXMATCH(M92,""TemperatureResist_""),""+"",REGEXMATCH(M92,""ElementResist_""),""%"",REGEXMATCH(M92,""TemperatureInvalid_""),""bool"",REGEXMATCH(M92,""BodyPartsWeakDamage""),""%"",REGEXMATCH(M92,""ElementBoost_""),"""&amp;"%"",AND(REGEXMATCH(F92,""GiveA""),REGEXMATCH(M92,""Element"")),""bool"")"),"#N/A")</f>
        <v>#N/A</v>
      </c>
      <c r="O92" s="2">
        <v>0</v>
      </c>
      <c r="P92" s="2"/>
      <c r="Q92" s="2"/>
      <c r="R92" s="2" t="str">
        <f ca="1">IFERROR(__xludf.DUMMYFUNCTION("IFS(Q92=""ShotAttack"",""%"",Q92=""MeleeAttack"",""%"", Q92=""Defense"",""%"",Q92=""CraftSPeed"",""%"",Q92=""LifeSteal"",""%"",Q92=""MaxInventoryWeight"",""+"",Q92=""MoveSpeed"",""%"",REGEXMATCH(Q92,""ElementAddItemDrop_""),""%"",Q92=""Logging"",""+"",Q92"&amp;"=""Mining"",""+"",Q92=""Maxhp"",""%"",REGEXMATCH(Q92,""TemperatureResist_""),""+"",REGEXMATCH(Q92,""ElementResist_""),""%"",REGEXMATCH(Q92,""TemperatureInvalid_""),""bool"",REGEXMATCH(Q92,""BodyPartsWeakDamage""),""%"",REGEXMATCH(Q92,""ElementBoost_""),"""&amp;"%"",AND(REGEXMATCH(J92,""GiveA""),REGEXMATCH(Q92,""Element"")),""bool"")"),"#N/A")</f>
        <v>#N/A</v>
      </c>
      <c r="S92" s="2">
        <v>0</v>
      </c>
      <c r="T92" s="2"/>
      <c r="U92" s="2" t="b">
        <v>0</v>
      </c>
      <c r="V92" s="2" t="b">
        <v>0</v>
      </c>
      <c r="W92" s="2" t="b">
        <v>1</v>
      </c>
      <c r="X92" s="2" t="b">
        <v>0</v>
      </c>
      <c r="Y92" s="2" t="b">
        <v>0</v>
      </c>
      <c r="Z92" s="2" t="b">
        <v>0</v>
      </c>
      <c r="AA92" s="2" t="b">
        <v>0</v>
      </c>
      <c r="AB92" s="2" t="b">
        <v>0</v>
      </c>
      <c r="AC92" s="2" t="b">
        <v>0</v>
      </c>
      <c r="AD92" s="2" t="b">
        <v>0</v>
      </c>
      <c r="AE92" s="2" t="b">
        <v>0</v>
      </c>
      <c r="AF92" s="2" t="b">
        <v>0</v>
      </c>
      <c r="AG92" s="2" t="s">
        <v>141</v>
      </c>
      <c r="AH92" s="2" t="s">
        <v>141</v>
      </c>
    </row>
    <row r="93" spans="1:34" x14ac:dyDescent="0.2">
      <c r="A93" s="9" t="e">
        <v>#N/A</v>
      </c>
      <c r="B93" s="2" t="s">
        <v>674</v>
      </c>
      <c r="C93" s="1"/>
      <c r="D93" s="2" t="str">
        <f t="shared" si="0"/>
        <v>Logging</v>
      </c>
      <c r="E93" s="2" t="str">
        <f t="shared" si="1"/>
        <v>Logging: # on Self</v>
      </c>
      <c r="F93" s="2" t="str">
        <f t="shared" si="2"/>
        <v>mounted</v>
      </c>
      <c r="G93" s="2">
        <v>2</v>
      </c>
      <c r="H93" s="2" t="s">
        <v>141</v>
      </c>
      <c r="I93" s="2" t="s">
        <v>1927</v>
      </c>
      <c r="J93" s="2" t="str">
        <f ca="1">IFERROR(__xludf.DUMMYFUNCTION("IFS(I93=""ShotAttack"",""%"",I93=""MeleeAttack"",""%"", I93=""Defense"",""%"",I93=""CraftSPeed"",""%"",I93=""LifeSteal"",""%"",I93=""MaxInventoryWeight"",""+"",I93=""MoveSpeed"",""%"",REGEXMATCH(I93,""ElementAddItemDrop_""),""%"",I93=""Logging"",""+"",I93"&amp;"=""Mining"",""+"",I93=""Maxhp"",""%"",REGEXMATCH(I93,""TemperatureResist_""),""+"",REGEXMATCH(I93,""ElementResist_""),""%"",REGEXMATCH(I93,""TemperatureInvalid_""),""bool"",REGEXMATCH(I93,""BodyPartsWeakDamage""),""%"",REGEXMATCH(I93,""ElementBoost_""),"""&amp;"%"",AND(REGEXMATCH(B93,""GiveA""),REGEXMATCH(I93,""Element"")),""bool"")"),"+")</f>
        <v>+</v>
      </c>
      <c r="K93" s="2">
        <v>320</v>
      </c>
      <c r="L93" s="2" t="s">
        <v>1818</v>
      </c>
      <c r="M93" s="2"/>
      <c r="N93" s="2" t="str">
        <f ca="1">IFERROR(__xludf.DUMMYFUNCTION("IFS(M93=""ShotAttack"",""%"",M93=""MeleeAttack"",""%"", M93=""Defense"",""%"",M93=""CraftSPeed"",""%"",M93=""LifeSteal"",""%"",M93=""MaxInventoryWeight"",""+"",M93=""MoveSpeed"",""%"",REGEXMATCH(M93,""ElementAddItemDrop_""),""%"",M93=""Logging"",""+"",M93"&amp;"=""Mining"",""+"",M93=""Maxhp"",""%"",REGEXMATCH(M93,""TemperatureResist_""),""+"",REGEXMATCH(M93,""ElementResist_""),""%"",REGEXMATCH(M93,""TemperatureInvalid_""),""bool"",REGEXMATCH(M93,""BodyPartsWeakDamage""),""%"",REGEXMATCH(M93,""ElementBoost_""),"""&amp;"%"",AND(REGEXMATCH(F93,""GiveA""),REGEXMATCH(M93,""Element"")),""bool"")"),"#N/A")</f>
        <v>#N/A</v>
      </c>
      <c r="O93" s="2">
        <v>0</v>
      </c>
      <c r="P93" s="2"/>
      <c r="Q93" s="2"/>
      <c r="R93" s="2" t="str">
        <f ca="1">IFERROR(__xludf.DUMMYFUNCTION("IFS(Q93=""ShotAttack"",""%"",Q93=""MeleeAttack"",""%"", Q93=""Defense"",""%"",Q93=""CraftSPeed"",""%"",Q93=""LifeSteal"",""%"",Q93=""MaxInventoryWeight"",""+"",Q93=""MoveSpeed"",""%"",REGEXMATCH(Q93,""ElementAddItemDrop_""),""%"",Q93=""Logging"",""+"",Q93"&amp;"=""Mining"",""+"",Q93=""Maxhp"",""%"",REGEXMATCH(Q93,""TemperatureResist_""),""+"",REGEXMATCH(Q93,""ElementResist_""),""%"",REGEXMATCH(Q93,""TemperatureInvalid_""),""bool"",REGEXMATCH(Q93,""BodyPartsWeakDamage""),""%"",REGEXMATCH(Q93,""ElementBoost_""),"""&amp;"%"",AND(REGEXMATCH(J93,""GiveA""),REGEXMATCH(Q93,""Element"")),""bool"")"),"#N/A")</f>
        <v>#N/A</v>
      </c>
      <c r="S93" s="2">
        <v>0</v>
      </c>
      <c r="T93" s="2"/>
      <c r="U93" s="2" t="b">
        <v>0</v>
      </c>
      <c r="V93" s="2" t="b">
        <v>0</v>
      </c>
      <c r="W93" s="2" t="b">
        <v>1</v>
      </c>
      <c r="X93" s="2" t="b">
        <v>0</v>
      </c>
      <c r="Y93" s="2" t="b">
        <v>0</v>
      </c>
      <c r="Z93" s="2" t="b">
        <v>0</v>
      </c>
      <c r="AA93" s="2" t="b">
        <v>0</v>
      </c>
      <c r="AB93" s="2" t="b">
        <v>0</v>
      </c>
      <c r="AC93" s="2" t="b">
        <v>0</v>
      </c>
      <c r="AD93" s="2" t="b">
        <v>0</v>
      </c>
      <c r="AE93" s="2" t="b">
        <v>0</v>
      </c>
      <c r="AF93" s="2" t="b">
        <v>0</v>
      </c>
      <c r="AG93" s="2" t="s">
        <v>141</v>
      </c>
      <c r="AH93" s="2" t="s">
        <v>141</v>
      </c>
    </row>
    <row r="94" spans="1:34" x14ac:dyDescent="0.2">
      <c r="A94" s="9" t="e">
        <v>#N/A</v>
      </c>
      <c r="B94" s="2" t="s">
        <v>675</v>
      </c>
      <c r="C94" s="1"/>
      <c r="D94" s="2" t="str">
        <f t="shared" si="0"/>
        <v>Logging</v>
      </c>
      <c r="E94" s="2" t="str">
        <f t="shared" si="1"/>
        <v>Logging: # on Self</v>
      </c>
      <c r="F94" s="2" t="str">
        <f t="shared" si="2"/>
        <v>mounted</v>
      </c>
      <c r="G94" s="2">
        <v>2</v>
      </c>
      <c r="H94" s="2" t="s">
        <v>141</v>
      </c>
      <c r="I94" s="2" t="s">
        <v>1927</v>
      </c>
      <c r="J94" s="2" t="str">
        <f ca="1">IFERROR(__xludf.DUMMYFUNCTION("IFS(I94=""ShotAttack"",""%"",I94=""MeleeAttack"",""%"", I94=""Defense"",""%"",I94=""CraftSPeed"",""%"",I94=""LifeSteal"",""%"",I94=""MaxInventoryWeight"",""+"",I94=""MoveSpeed"",""%"",REGEXMATCH(I94,""ElementAddItemDrop_""),""%"",I94=""Logging"",""+"",I94"&amp;"=""Mining"",""+"",I94=""Maxhp"",""%"",REGEXMATCH(I94,""TemperatureResist_""),""+"",REGEXMATCH(I94,""ElementResist_""),""%"",REGEXMATCH(I94,""TemperatureInvalid_""),""bool"",REGEXMATCH(I94,""BodyPartsWeakDamage""),""%"",REGEXMATCH(I94,""ElementBoost_""),"""&amp;"%"",AND(REGEXMATCH(B94,""GiveA""),REGEXMATCH(I94,""Element"")),""bool"")"),"+")</f>
        <v>+</v>
      </c>
      <c r="K94" s="2">
        <v>400</v>
      </c>
      <c r="L94" s="2" t="s">
        <v>1818</v>
      </c>
      <c r="M94" s="2"/>
      <c r="N94" s="2" t="str">
        <f ca="1">IFERROR(__xludf.DUMMYFUNCTION("IFS(M94=""ShotAttack"",""%"",M94=""MeleeAttack"",""%"", M94=""Defense"",""%"",M94=""CraftSPeed"",""%"",M94=""LifeSteal"",""%"",M94=""MaxInventoryWeight"",""+"",M94=""MoveSpeed"",""%"",REGEXMATCH(M94,""ElementAddItemDrop_""),""%"",M94=""Logging"",""+"",M94"&amp;"=""Mining"",""+"",M94=""Maxhp"",""%"",REGEXMATCH(M94,""TemperatureResist_""),""+"",REGEXMATCH(M94,""ElementResist_""),""%"",REGEXMATCH(M94,""TemperatureInvalid_""),""bool"",REGEXMATCH(M94,""BodyPartsWeakDamage""),""%"",REGEXMATCH(M94,""ElementBoost_""),"""&amp;"%"",AND(REGEXMATCH(F94,""GiveA""),REGEXMATCH(M94,""Element"")),""bool"")"),"#N/A")</f>
        <v>#N/A</v>
      </c>
      <c r="O94" s="2">
        <v>0</v>
      </c>
      <c r="P94" s="2"/>
      <c r="Q94" s="2"/>
      <c r="R94" s="2" t="str">
        <f ca="1">IFERROR(__xludf.DUMMYFUNCTION("IFS(Q94=""ShotAttack"",""%"",Q94=""MeleeAttack"",""%"", Q94=""Defense"",""%"",Q94=""CraftSPeed"",""%"",Q94=""LifeSteal"",""%"",Q94=""MaxInventoryWeight"",""+"",Q94=""MoveSpeed"",""%"",REGEXMATCH(Q94,""ElementAddItemDrop_""),""%"",Q94=""Logging"",""+"",Q94"&amp;"=""Mining"",""+"",Q94=""Maxhp"",""%"",REGEXMATCH(Q94,""TemperatureResist_""),""+"",REGEXMATCH(Q94,""ElementResist_""),""%"",REGEXMATCH(Q94,""TemperatureInvalid_""),""bool"",REGEXMATCH(Q94,""BodyPartsWeakDamage""),""%"",REGEXMATCH(Q94,""ElementBoost_""),"""&amp;"%"",AND(REGEXMATCH(J94,""GiveA""),REGEXMATCH(Q94,""Element"")),""bool"")"),"#N/A")</f>
        <v>#N/A</v>
      </c>
      <c r="S94" s="2">
        <v>0</v>
      </c>
      <c r="T94" s="2"/>
      <c r="U94" s="2" t="b">
        <v>0</v>
      </c>
      <c r="V94" s="2" t="b">
        <v>0</v>
      </c>
      <c r="W94" s="2" t="b">
        <v>1</v>
      </c>
      <c r="X94" s="2" t="b">
        <v>0</v>
      </c>
      <c r="Y94" s="2" t="b">
        <v>0</v>
      </c>
      <c r="Z94" s="2" t="b">
        <v>0</v>
      </c>
      <c r="AA94" s="2" t="b">
        <v>0</v>
      </c>
      <c r="AB94" s="2" t="b">
        <v>0</v>
      </c>
      <c r="AC94" s="2" t="b">
        <v>0</v>
      </c>
      <c r="AD94" s="2" t="b">
        <v>0</v>
      </c>
      <c r="AE94" s="2" t="b">
        <v>0</v>
      </c>
      <c r="AF94" s="2" t="b">
        <v>0</v>
      </c>
      <c r="AG94" s="2" t="s">
        <v>141</v>
      </c>
      <c r="AH94" s="2" t="s">
        <v>141</v>
      </c>
    </row>
    <row r="95" spans="1:34" x14ac:dyDescent="0.2">
      <c r="A95" s="9" t="e">
        <v>#N/A</v>
      </c>
      <c r="B95" s="2" t="s">
        <v>676</v>
      </c>
      <c r="C95" s="1"/>
      <c r="D95" s="2" t="str">
        <f t="shared" si="0"/>
        <v>Logging</v>
      </c>
      <c r="E95" s="2" t="str">
        <f t="shared" si="1"/>
        <v>Logging: # on Self</v>
      </c>
      <c r="F95" s="2" t="str">
        <f t="shared" si="2"/>
        <v>mounted</v>
      </c>
      <c r="G95" s="2">
        <v>2</v>
      </c>
      <c r="H95" s="2" t="s">
        <v>141</v>
      </c>
      <c r="I95" s="2" t="s">
        <v>1927</v>
      </c>
      <c r="J95" s="2" t="str">
        <f ca="1">IFERROR(__xludf.DUMMYFUNCTION("IFS(I95=""ShotAttack"",""%"",I95=""MeleeAttack"",""%"", I95=""Defense"",""%"",I95=""CraftSPeed"",""%"",I95=""LifeSteal"",""%"",I95=""MaxInventoryWeight"",""+"",I95=""MoveSpeed"",""%"",REGEXMATCH(I95,""ElementAddItemDrop_""),""%"",I95=""Logging"",""+"",I95"&amp;"=""Mining"",""+"",I95=""Maxhp"",""%"",REGEXMATCH(I95,""TemperatureResist_""),""+"",REGEXMATCH(I95,""ElementResist_""),""%"",REGEXMATCH(I95,""TemperatureInvalid_""),""bool"",REGEXMATCH(I95,""BodyPartsWeakDamage""),""%"",REGEXMATCH(I95,""ElementBoost_""),"""&amp;"%"",AND(REGEXMATCH(B95,""GiveA""),REGEXMATCH(I95,""Element"")),""bool"")"),"+")</f>
        <v>+</v>
      </c>
      <c r="K95" s="2">
        <v>500</v>
      </c>
      <c r="L95" s="2" t="s">
        <v>1818</v>
      </c>
      <c r="M95" s="2"/>
      <c r="N95" s="2" t="str">
        <f ca="1">IFERROR(__xludf.DUMMYFUNCTION("IFS(M95=""ShotAttack"",""%"",M95=""MeleeAttack"",""%"", M95=""Defense"",""%"",M95=""CraftSPeed"",""%"",M95=""LifeSteal"",""%"",M95=""MaxInventoryWeight"",""+"",M95=""MoveSpeed"",""%"",REGEXMATCH(M95,""ElementAddItemDrop_""),""%"",M95=""Logging"",""+"",M95"&amp;"=""Mining"",""+"",M95=""Maxhp"",""%"",REGEXMATCH(M95,""TemperatureResist_""),""+"",REGEXMATCH(M95,""ElementResist_""),""%"",REGEXMATCH(M95,""TemperatureInvalid_""),""bool"",REGEXMATCH(M95,""BodyPartsWeakDamage""),""%"",REGEXMATCH(M95,""ElementBoost_""),"""&amp;"%"",AND(REGEXMATCH(F95,""GiveA""),REGEXMATCH(M95,""Element"")),""bool"")"),"#N/A")</f>
        <v>#N/A</v>
      </c>
      <c r="O95" s="2">
        <v>0</v>
      </c>
      <c r="P95" s="2"/>
      <c r="Q95" s="2"/>
      <c r="R95" s="2" t="str">
        <f ca="1">IFERROR(__xludf.DUMMYFUNCTION("IFS(Q95=""ShotAttack"",""%"",Q95=""MeleeAttack"",""%"", Q95=""Defense"",""%"",Q95=""CraftSPeed"",""%"",Q95=""LifeSteal"",""%"",Q95=""MaxInventoryWeight"",""+"",Q95=""MoveSpeed"",""%"",REGEXMATCH(Q95,""ElementAddItemDrop_""),""%"",Q95=""Logging"",""+"",Q95"&amp;"=""Mining"",""+"",Q95=""Maxhp"",""%"",REGEXMATCH(Q95,""TemperatureResist_""),""+"",REGEXMATCH(Q95,""ElementResist_""),""%"",REGEXMATCH(Q95,""TemperatureInvalid_""),""bool"",REGEXMATCH(Q95,""BodyPartsWeakDamage""),""%"",REGEXMATCH(Q95,""ElementBoost_""),"""&amp;"%"",AND(REGEXMATCH(J95,""GiveA""),REGEXMATCH(Q95,""Element"")),""bool"")"),"#N/A")</f>
        <v>#N/A</v>
      </c>
      <c r="S95" s="2">
        <v>0</v>
      </c>
      <c r="T95" s="2"/>
      <c r="U95" s="2" t="b">
        <v>0</v>
      </c>
      <c r="V95" s="2" t="b">
        <v>0</v>
      </c>
      <c r="W95" s="2" t="b">
        <v>1</v>
      </c>
      <c r="X95" s="2" t="b">
        <v>0</v>
      </c>
      <c r="Y95" s="2" t="b">
        <v>0</v>
      </c>
      <c r="Z95" s="2" t="b">
        <v>0</v>
      </c>
      <c r="AA95" s="2" t="b">
        <v>0</v>
      </c>
      <c r="AB95" s="2" t="b">
        <v>0</v>
      </c>
      <c r="AC95" s="2" t="b">
        <v>0</v>
      </c>
      <c r="AD95" s="2" t="b">
        <v>0</v>
      </c>
      <c r="AE95" s="2" t="b">
        <v>0</v>
      </c>
      <c r="AF95" s="2" t="b">
        <v>0</v>
      </c>
      <c r="AG95" s="2" t="s">
        <v>141</v>
      </c>
      <c r="AH95" s="2" t="s">
        <v>141</v>
      </c>
    </row>
    <row r="96" spans="1:34" x14ac:dyDescent="0.2">
      <c r="A96" s="1" t="s">
        <v>1815</v>
      </c>
      <c r="B96" s="2" t="s">
        <v>1933</v>
      </c>
      <c r="C96" s="1"/>
      <c r="D96" s="2" t="str">
        <f t="shared" si="0"/>
        <v>Mining</v>
      </c>
      <c r="E96" s="2" t="str">
        <f t="shared" si="1"/>
        <v>Mining: # on Self</v>
      </c>
      <c r="F96" s="2" t="str">
        <f t="shared" si="2"/>
        <v>active pal</v>
      </c>
      <c r="G96" s="2">
        <v>1</v>
      </c>
      <c r="H96" s="2" t="s">
        <v>141</v>
      </c>
      <c r="I96" s="2" t="s">
        <v>1934</v>
      </c>
      <c r="J96" s="2" t="str">
        <f ca="1">IFERROR(__xludf.DUMMYFUNCTION("IFS(I96=""ShotAttack"",""%"",I96=""MeleeAttack"",""%"", I96=""Defense"",""%"",I96=""CraftSPeed"",""%"",I96=""LifeSteal"",""%"",I96=""MaxInventoryWeight"",""+"",I96=""MoveSpeed"",""%"",REGEXMATCH(I96,""ElementAddItemDrop_""),""%"",I96=""Logging"",""+"",I96"&amp;"=""Mining"",""+"",I96=""Maxhp"",""%"",REGEXMATCH(I96,""TemperatureResist_""),""+"",REGEXMATCH(I96,""ElementResist_""),""%"",REGEXMATCH(I96,""TemperatureInvalid_""),""bool"",REGEXMATCH(I96,""BodyPartsWeakDamage""),""%"",REGEXMATCH(I96,""ElementBoost_""),"""&amp;"%"",AND(REGEXMATCH(B96,""GiveA""),REGEXMATCH(I96,""Element"")),""bool"")"),"+")</f>
        <v>+</v>
      </c>
      <c r="K96" s="2">
        <v>100</v>
      </c>
      <c r="L96" s="2" t="s">
        <v>1818</v>
      </c>
      <c r="M96" s="2"/>
      <c r="N96" s="2" t="str">
        <f ca="1">IFERROR(__xludf.DUMMYFUNCTION("IFS(M96=""ShotAttack"",""%"",M96=""MeleeAttack"",""%"", M96=""Defense"",""%"",M96=""CraftSPeed"",""%"",M96=""LifeSteal"",""%"",M96=""MaxInventoryWeight"",""+"",M96=""MoveSpeed"",""%"",REGEXMATCH(M96,""ElementAddItemDrop_""),""%"",M96=""Logging"",""+"",M96"&amp;"=""Mining"",""+"",M96=""Maxhp"",""%"",REGEXMATCH(M96,""TemperatureResist_""),""+"",REGEXMATCH(M96,""ElementResist_""),""%"",REGEXMATCH(M96,""TemperatureInvalid_""),""bool"",REGEXMATCH(M96,""BodyPartsWeakDamage""),""%"",REGEXMATCH(M96,""ElementBoost_""),"""&amp;"%"",AND(REGEXMATCH(F96,""GiveA""),REGEXMATCH(M96,""Element"")),""bool"")"),"#N/A")</f>
        <v>#N/A</v>
      </c>
      <c r="O96" s="2">
        <v>0</v>
      </c>
      <c r="P96" s="2"/>
      <c r="Q96" s="2"/>
      <c r="R96" s="2" t="str">
        <f ca="1">IFERROR(__xludf.DUMMYFUNCTION("IFS(Q96=""ShotAttack"",""%"",Q96=""MeleeAttack"",""%"", Q96=""Defense"",""%"",Q96=""CraftSPeed"",""%"",Q96=""LifeSteal"",""%"",Q96=""MaxInventoryWeight"",""+"",Q96=""MoveSpeed"",""%"",REGEXMATCH(Q96,""ElementAddItemDrop_""),""%"",Q96=""Logging"",""+"",Q96"&amp;"=""Mining"",""+"",Q96=""Maxhp"",""%"",REGEXMATCH(Q96,""TemperatureResist_""),""+"",REGEXMATCH(Q96,""ElementResist_""),""%"",REGEXMATCH(Q96,""TemperatureInvalid_""),""bool"",REGEXMATCH(Q96,""BodyPartsWeakDamage""),""%"",REGEXMATCH(Q96,""ElementBoost_""),"""&amp;"%"",AND(REGEXMATCH(J96,""GiveA""),REGEXMATCH(Q96,""Element"")),""bool"")"),"#N/A")</f>
        <v>#N/A</v>
      </c>
      <c r="S96" s="2">
        <v>0</v>
      </c>
      <c r="T96" s="2"/>
      <c r="U96" s="2" t="b">
        <v>1</v>
      </c>
      <c r="V96" s="2" t="b">
        <v>0</v>
      </c>
      <c r="W96" s="2" t="b">
        <v>0</v>
      </c>
      <c r="X96" s="2" t="b">
        <v>0</v>
      </c>
      <c r="Y96" s="2" t="b">
        <v>0</v>
      </c>
      <c r="Z96" s="2" t="b">
        <v>0</v>
      </c>
      <c r="AA96" s="2" t="b">
        <v>0</v>
      </c>
      <c r="AB96" s="2" t="b">
        <v>0</v>
      </c>
      <c r="AC96" s="2" t="b">
        <v>0</v>
      </c>
      <c r="AD96" s="2" t="b">
        <v>0</v>
      </c>
      <c r="AE96" s="2" t="b">
        <v>0</v>
      </c>
      <c r="AF96" s="2" t="b">
        <v>0</v>
      </c>
      <c r="AG96" s="2" t="s">
        <v>141</v>
      </c>
      <c r="AH96" s="2" t="s">
        <v>141</v>
      </c>
    </row>
    <row r="97" spans="1:34" x14ac:dyDescent="0.2">
      <c r="A97" s="1" t="s">
        <v>1815</v>
      </c>
      <c r="B97" s="2" t="s">
        <v>1935</v>
      </c>
      <c r="C97" s="1"/>
      <c r="D97" s="2" t="str">
        <f t="shared" si="0"/>
        <v>Mining</v>
      </c>
      <c r="E97" s="2" t="str">
        <f t="shared" si="1"/>
        <v>Mining: # on Self</v>
      </c>
      <c r="F97" s="2" t="str">
        <f t="shared" si="2"/>
        <v>active pal</v>
      </c>
      <c r="G97" s="2">
        <v>2</v>
      </c>
      <c r="H97" s="2" t="s">
        <v>141</v>
      </c>
      <c r="I97" s="2" t="s">
        <v>1934</v>
      </c>
      <c r="J97" s="2" t="str">
        <f ca="1">IFERROR(__xludf.DUMMYFUNCTION("IFS(I97=""ShotAttack"",""%"",I97=""MeleeAttack"",""%"", I97=""Defense"",""%"",I97=""CraftSPeed"",""%"",I97=""LifeSteal"",""%"",I97=""MaxInventoryWeight"",""+"",I97=""MoveSpeed"",""%"",REGEXMATCH(I97,""ElementAddItemDrop_""),""%"",I97=""Logging"",""+"",I97"&amp;"=""Mining"",""+"",I97=""Maxhp"",""%"",REGEXMATCH(I97,""TemperatureResist_""),""+"",REGEXMATCH(I97,""ElementResist_""),""%"",REGEXMATCH(I97,""TemperatureInvalid_""),""bool"",REGEXMATCH(I97,""BodyPartsWeakDamage""),""%"",REGEXMATCH(I97,""ElementBoost_""),"""&amp;"%"",AND(REGEXMATCH(B97,""GiveA""),REGEXMATCH(I97,""Element"")),""bool"")"),"+")</f>
        <v>+</v>
      </c>
      <c r="K97" s="2">
        <v>130</v>
      </c>
      <c r="L97" s="2" t="s">
        <v>1818</v>
      </c>
      <c r="M97" s="2"/>
      <c r="N97" s="2" t="str">
        <f ca="1">IFERROR(__xludf.DUMMYFUNCTION("IFS(M97=""ShotAttack"",""%"",M97=""MeleeAttack"",""%"", M97=""Defense"",""%"",M97=""CraftSPeed"",""%"",M97=""LifeSteal"",""%"",M97=""MaxInventoryWeight"",""+"",M97=""MoveSpeed"",""%"",REGEXMATCH(M97,""ElementAddItemDrop_""),""%"",M97=""Logging"",""+"",M97"&amp;"=""Mining"",""+"",M97=""Maxhp"",""%"",REGEXMATCH(M97,""TemperatureResist_""),""+"",REGEXMATCH(M97,""ElementResist_""),""%"",REGEXMATCH(M97,""TemperatureInvalid_""),""bool"",REGEXMATCH(M97,""BodyPartsWeakDamage""),""%"",REGEXMATCH(M97,""ElementBoost_""),"""&amp;"%"",AND(REGEXMATCH(F97,""GiveA""),REGEXMATCH(M97,""Element"")),""bool"")"),"#N/A")</f>
        <v>#N/A</v>
      </c>
      <c r="O97" s="2">
        <v>0</v>
      </c>
      <c r="P97" s="2"/>
      <c r="Q97" s="2"/>
      <c r="R97" s="2" t="str">
        <f ca="1">IFERROR(__xludf.DUMMYFUNCTION("IFS(Q97=""ShotAttack"",""%"",Q97=""MeleeAttack"",""%"", Q97=""Defense"",""%"",Q97=""CraftSPeed"",""%"",Q97=""LifeSteal"",""%"",Q97=""MaxInventoryWeight"",""+"",Q97=""MoveSpeed"",""%"",REGEXMATCH(Q97,""ElementAddItemDrop_""),""%"",Q97=""Logging"",""+"",Q97"&amp;"=""Mining"",""+"",Q97=""Maxhp"",""%"",REGEXMATCH(Q97,""TemperatureResist_""),""+"",REGEXMATCH(Q97,""ElementResist_""),""%"",REGEXMATCH(Q97,""TemperatureInvalid_""),""bool"",REGEXMATCH(Q97,""BodyPartsWeakDamage""),""%"",REGEXMATCH(Q97,""ElementBoost_""),"""&amp;"%"",AND(REGEXMATCH(J97,""GiveA""),REGEXMATCH(Q97,""Element"")),""bool"")"),"#N/A")</f>
        <v>#N/A</v>
      </c>
      <c r="S97" s="2">
        <v>0</v>
      </c>
      <c r="T97" s="2"/>
      <c r="U97" s="2" t="b">
        <v>1</v>
      </c>
      <c r="V97" s="2" t="b">
        <v>0</v>
      </c>
      <c r="W97" s="2" t="b">
        <v>0</v>
      </c>
      <c r="X97" s="2" t="b">
        <v>0</v>
      </c>
      <c r="Y97" s="2" t="b">
        <v>0</v>
      </c>
      <c r="Z97" s="2" t="b">
        <v>0</v>
      </c>
      <c r="AA97" s="2" t="b">
        <v>0</v>
      </c>
      <c r="AB97" s="2" t="b">
        <v>0</v>
      </c>
      <c r="AC97" s="2" t="b">
        <v>0</v>
      </c>
      <c r="AD97" s="2" t="b">
        <v>0</v>
      </c>
      <c r="AE97" s="2" t="b">
        <v>0</v>
      </c>
      <c r="AF97" s="2" t="b">
        <v>0</v>
      </c>
      <c r="AG97" s="2" t="s">
        <v>141</v>
      </c>
      <c r="AH97" s="2" t="s">
        <v>141</v>
      </c>
    </row>
    <row r="98" spans="1:34" x14ac:dyDescent="0.2">
      <c r="A98" s="1" t="s">
        <v>1815</v>
      </c>
      <c r="B98" s="2" t="s">
        <v>1936</v>
      </c>
      <c r="C98" s="1"/>
      <c r="D98" s="2" t="str">
        <f t="shared" si="0"/>
        <v>Mining</v>
      </c>
      <c r="E98" s="2" t="str">
        <f t="shared" si="1"/>
        <v>Mining: # on Self</v>
      </c>
      <c r="F98" s="2" t="str">
        <f t="shared" si="2"/>
        <v>active pal</v>
      </c>
      <c r="G98" s="2">
        <v>3</v>
      </c>
      <c r="H98" s="2" t="s">
        <v>141</v>
      </c>
      <c r="I98" s="2" t="s">
        <v>1934</v>
      </c>
      <c r="J98" s="2" t="str">
        <f ca="1">IFERROR(__xludf.DUMMYFUNCTION("IFS(I98=""ShotAttack"",""%"",I98=""MeleeAttack"",""%"", I98=""Defense"",""%"",I98=""CraftSPeed"",""%"",I98=""LifeSteal"",""%"",I98=""MaxInventoryWeight"",""+"",I98=""MoveSpeed"",""%"",REGEXMATCH(I98,""ElementAddItemDrop_""),""%"",I98=""Logging"",""+"",I98"&amp;"=""Mining"",""+"",I98=""Maxhp"",""%"",REGEXMATCH(I98,""TemperatureResist_""),""+"",REGEXMATCH(I98,""ElementResist_""),""%"",REGEXMATCH(I98,""TemperatureInvalid_""),""bool"",REGEXMATCH(I98,""BodyPartsWeakDamage""),""%"",REGEXMATCH(I98,""ElementBoost_""),"""&amp;"%"",AND(REGEXMATCH(B98,""GiveA""),REGEXMATCH(I98,""Element"")),""bool"")"),"+")</f>
        <v>+</v>
      </c>
      <c r="K98" s="2">
        <v>160</v>
      </c>
      <c r="L98" s="2" t="s">
        <v>1818</v>
      </c>
      <c r="M98" s="2"/>
      <c r="N98" s="2" t="str">
        <f ca="1">IFERROR(__xludf.DUMMYFUNCTION("IFS(M98=""ShotAttack"",""%"",M98=""MeleeAttack"",""%"", M98=""Defense"",""%"",M98=""CraftSPeed"",""%"",M98=""LifeSteal"",""%"",M98=""MaxInventoryWeight"",""+"",M98=""MoveSpeed"",""%"",REGEXMATCH(M98,""ElementAddItemDrop_""),""%"",M98=""Logging"",""+"",M98"&amp;"=""Mining"",""+"",M98=""Maxhp"",""%"",REGEXMATCH(M98,""TemperatureResist_""),""+"",REGEXMATCH(M98,""ElementResist_""),""%"",REGEXMATCH(M98,""TemperatureInvalid_""),""bool"",REGEXMATCH(M98,""BodyPartsWeakDamage""),""%"",REGEXMATCH(M98,""ElementBoost_""),"""&amp;"%"",AND(REGEXMATCH(F98,""GiveA""),REGEXMATCH(M98,""Element"")),""bool"")"),"#N/A")</f>
        <v>#N/A</v>
      </c>
      <c r="O98" s="2">
        <v>0</v>
      </c>
      <c r="P98" s="2"/>
      <c r="Q98" s="2"/>
      <c r="R98" s="2" t="str">
        <f ca="1">IFERROR(__xludf.DUMMYFUNCTION("IFS(Q98=""ShotAttack"",""%"",Q98=""MeleeAttack"",""%"", Q98=""Defense"",""%"",Q98=""CraftSPeed"",""%"",Q98=""LifeSteal"",""%"",Q98=""MaxInventoryWeight"",""+"",Q98=""MoveSpeed"",""%"",REGEXMATCH(Q98,""ElementAddItemDrop_""),""%"",Q98=""Logging"",""+"",Q98"&amp;"=""Mining"",""+"",Q98=""Maxhp"",""%"",REGEXMATCH(Q98,""TemperatureResist_""),""+"",REGEXMATCH(Q98,""ElementResist_""),""%"",REGEXMATCH(Q98,""TemperatureInvalid_""),""bool"",REGEXMATCH(Q98,""BodyPartsWeakDamage""),""%"",REGEXMATCH(Q98,""ElementBoost_""),"""&amp;"%"",AND(REGEXMATCH(J98,""GiveA""),REGEXMATCH(Q98,""Element"")),""bool"")"),"#N/A")</f>
        <v>#N/A</v>
      </c>
      <c r="S98" s="2">
        <v>0</v>
      </c>
      <c r="T98" s="2"/>
      <c r="U98" s="2" t="b">
        <v>1</v>
      </c>
      <c r="V98" s="2" t="b">
        <v>0</v>
      </c>
      <c r="W98" s="2" t="b">
        <v>0</v>
      </c>
      <c r="X98" s="2" t="b">
        <v>0</v>
      </c>
      <c r="Y98" s="2" t="b">
        <v>0</v>
      </c>
      <c r="Z98" s="2" t="b">
        <v>0</v>
      </c>
      <c r="AA98" s="2" t="b">
        <v>0</v>
      </c>
      <c r="AB98" s="2" t="b">
        <v>0</v>
      </c>
      <c r="AC98" s="2" t="b">
        <v>0</v>
      </c>
      <c r="AD98" s="2" t="b">
        <v>0</v>
      </c>
      <c r="AE98" s="2" t="b">
        <v>0</v>
      </c>
      <c r="AF98" s="2" t="b">
        <v>0</v>
      </c>
      <c r="AG98" s="2" t="s">
        <v>141</v>
      </c>
      <c r="AH98" s="2" t="s">
        <v>141</v>
      </c>
    </row>
    <row r="99" spans="1:34" x14ac:dyDescent="0.2">
      <c r="A99" s="1" t="s">
        <v>1815</v>
      </c>
      <c r="B99" s="2" t="s">
        <v>1937</v>
      </c>
      <c r="C99" s="1"/>
      <c r="D99" s="2" t="str">
        <f t="shared" si="0"/>
        <v>Mining</v>
      </c>
      <c r="E99" s="2" t="str">
        <f t="shared" si="1"/>
        <v>Mining: # on Self</v>
      </c>
      <c r="F99" s="2" t="str">
        <f t="shared" si="2"/>
        <v>active pal</v>
      </c>
      <c r="G99" s="2">
        <v>4</v>
      </c>
      <c r="H99" s="2" t="s">
        <v>141</v>
      </c>
      <c r="I99" s="2" t="s">
        <v>1934</v>
      </c>
      <c r="J99" s="2" t="str">
        <f ca="1">IFERROR(__xludf.DUMMYFUNCTION("IFS(I99=""ShotAttack"",""%"",I99=""MeleeAttack"",""%"", I99=""Defense"",""%"",I99=""CraftSPeed"",""%"",I99=""LifeSteal"",""%"",I99=""MaxInventoryWeight"",""+"",I99=""MoveSpeed"",""%"",REGEXMATCH(I99,""ElementAddItemDrop_""),""%"",I99=""Logging"",""+"",I99"&amp;"=""Mining"",""+"",I99=""Maxhp"",""%"",REGEXMATCH(I99,""TemperatureResist_""),""+"",REGEXMATCH(I99,""ElementResist_""),""%"",REGEXMATCH(I99,""TemperatureInvalid_""),""bool"",REGEXMATCH(I99,""BodyPartsWeakDamage""),""%"",REGEXMATCH(I99,""ElementBoost_""),"""&amp;"%"",AND(REGEXMATCH(B99,""GiveA""),REGEXMATCH(I99,""Element"")),""bool"")"),"+")</f>
        <v>+</v>
      </c>
      <c r="K99" s="2">
        <v>200</v>
      </c>
      <c r="L99" s="2" t="s">
        <v>1818</v>
      </c>
      <c r="M99" s="2"/>
      <c r="N99" s="2" t="str">
        <f ca="1">IFERROR(__xludf.DUMMYFUNCTION("IFS(M99=""ShotAttack"",""%"",M99=""MeleeAttack"",""%"", M99=""Defense"",""%"",M99=""CraftSPeed"",""%"",M99=""LifeSteal"",""%"",M99=""MaxInventoryWeight"",""+"",M99=""MoveSpeed"",""%"",REGEXMATCH(M99,""ElementAddItemDrop_""),""%"",M99=""Logging"",""+"",M99"&amp;"=""Mining"",""+"",M99=""Maxhp"",""%"",REGEXMATCH(M99,""TemperatureResist_""),""+"",REGEXMATCH(M99,""ElementResist_""),""%"",REGEXMATCH(M99,""TemperatureInvalid_""),""bool"",REGEXMATCH(M99,""BodyPartsWeakDamage""),""%"",REGEXMATCH(M99,""ElementBoost_""),"""&amp;"%"",AND(REGEXMATCH(F99,""GiveA""),REGEXMATCH(M99,""Element"")),""bool"")"),"#N/A")</f>
        <v>#N/A</v>
      </c>
      <c r="O99" s="2">
        <v>0</v>
      </c>
      <c r="P99" s="2"/>
      <c r="Q99" s="2"/>
      <c r="R99" s="2" t="str">
        <f ca="1">IFERROR(__xludf.DUMMYFUNCTION("IFS(Q99=""ShotAttack"",""%"",Q99=""MeleeAttack"",""%"", Q99=""Defense"",""%"",Q99=""CraftSPeed"",""%"",Q99=""LifeSteal"",""%"",Q99=""MaxInventoryWeight"",""+"",Q99=""MoveSpeed"",""%"",REGEXMATCH(Q99,""ElementAddItemDrop_""),""%"",Q99=""Logging"",""+"",Q99"&amp;"=""Mining"",""+"",Q99=""Maxhp"",""%"",REGEXMATCH(Q99,""TemperatureResist_""),""+"",REGEXMATCH(Q99,""ElementResist_""),""%"",REGEXMATCH(Q99,""TemperatureInvalid_""),""bool"",REGEXMATCH(Q99,""BodyPartsWeakDamage""),""%"",REGEXMATCH(Q99,""ElementBoost_""),"""&amp;"%"",AND(REGEXMATCH(J99,""GiveA""),REGEXMATCH(Q99,""Element"")),""bool"")"),"#N/A")</f>
        <v>#N/A</v>
      </c>
      <c r="S99" s="2">
        <v>0</v>
      </c>
      <c r="T99" s="2"/>
      <c r="U99" s="2" t="b">
        <v>1</v>
      </c>
      <c r="V99" s="2" t="b">
        <v>0</v>
      </c>
      <c r="W99" s="2" t="b">
        <v>0</v>
      </c>
      <c r="X99" s="2" t="b">
        <v>0</v>
      </c>
      <c r="Y99" s="2" t="b">
        <v>0</v>
      </c>
      <c r="Z99" s="2" t="b">
        <v>0</v>
      </c>
      <c r="AA99" s="2" t="b">
        <v>0</v>
      </c>
      <c r="AB99" s="2" t="b">
        <v>0</v>
      </c>
      <c r="AC99" s="2" t="b">
        <v>0</v>
      </c>
      <c r="AD99" s="2" t="b">
        <v>0</v>
      </c>
      <c r="AE99" s="2" t="b">
        <v>0</v>
      </c>
      <c r="AF99" s="2" t="b">
        <v>0</v>
      </c>
      <c r="AG99" s="2" t="s">
        <v>141</v>
      </c>
      <c r="AH99" s="2" t="s">
        <v>141</v>
      </c>
    </row>
    <row r="100" spans="1:34" x14ac:dyDescent="0.2">
      <c r="A100" s="1" t="s">
        <v>1815</v>
      </c>
      <c r="B100" s="2" t="s">
        <v>1938</v>
      </c>
      <c r="C100" s="1"/>
      <c r="D100" s="2" t="str">
        <f t="shared" si="0"/>
        <v>Mining</v>
      </c>
      <c r="E100" s="2" t="str">
        <f t="shared" si="1"/>
        <v>Mining: # on Self</v>
      </c>
      <c r="F100" s="2" t="str">
        <f t="shared" si="2"/>
        <v>active pal</v>
      </c>
      <c r="G100" s="2">
        <v>5</v>
      </c>
      <c r="H100" s="2" t="s">
        <v>141</v>
      </c>
      <c r="I100" s="2" t="s">
        <v>1934</v>
      </c>
      <c r="J100" s="2" t="str">
        <f ca="1">IFERROR(__xludf.DUMMYFUNCTION("IFS(I100=""ShotAttack"",""%"",I100=""MeleeAttack"",""%"", I100=""Defense"",""%"",I100=""CraftSPeed"",""%"",I100=""LifeSteal"",""%"",I100=""MaxInventoryWeight"",""+"",I100=""MoveSpeed"",""%"",REGEXMATCH(I100,""ElementAddItemDrop_""),""%"",I100=""Logging"","&amp;"""+"",I100=""Mining"",""+"",I100=""Maxhp"",""%"",REGEXMATCH(I100,""TemperatureResist_""),""+"",REGEXMATCH(I100,""ElementResist_""),""%"",REGEXMATCH(I100,""TemperatureInvalid_""),""bool"",REGEXMATCH(I100,""BodyPartsWeakDamage""),""%"",REGEXMATCH(I100,""Ele"&amp;"mentBoost_""),""%"",AND(REGEXMATCH(B100,""GiveA""),REGEXMATCH(I100,""Element"")),""bool"")"),"+")</f>
        <v>+</v>
      </c>
      <c r="K100" s="2">
        <v>250</v>
      </c>
      <c r="L100" s="2" t="s">
        <v>1818</v>
      </c>
      <c r="M100" s="2"/>
      <c r="N100" s="2" t="str">
        <f ca="1">IFERROR(__xludf.DUMMYFUNCTION("IFS(M100=""ShotAttack"",""%"",M100=""MeleeAttack"",""%"", M100=""Defense"",""%"",M100=""CraftSPeed"",""%"",M100=""LifeSteal"",""%"",M100=""MaxInventoryWeight"",""+"",M100=""MoveSpeed"",""%"",REGEXMATCH(M100,""ElementAddItemDrop_""),""%"",M100=""Logging"","&amp;"""+"",M100=""Mining"",""+"",M100=""Maxhp"",""%"",REGEXMATCH(M100,""TemperatureResist_""),""+"",REGEXMATCH(M100,""ElementResist_""),""%"",REGEXMATCH(M100,""TemperatureInvalid_""),""bool"",REGEXMATCH(M100,""BodyPartsWeakDamage""),""%"",REGEXMATCH(M100,""Ele"&amp;"mentBoost_""),""%"",AND(REGEXMATCH(F100,""GiveA""),REGEXMATCH(M100,""Element"")),""bool"")"),"#N/A")</f>
        <v>#N/A</v>
      </c>
      <c r="O100" s="2">
        <v>0</v>
      </c>
      <c r="P100" s="2"/>
      <c r="Q100" s="2"/>
      <c r="R100" s="2" t="str">
        <f ca="1">IFERROR(__xludf.DUMMYFUNCTION("IFS(Q100=""ShotAttack"",""%"",Q100=""MeleeAttack"",""%"", Q100=""Defense"",""%"",Q100=""CraftSPeed"",""%"",Q100=""LifeSteal"",""%"",Q100=""MaxInventoryWeight"",""+"",Q100=""MoveSpeed"",""%"",REGEXMATCH(Q100,""ElementAddItemDrop_""),""%"",Q100=""Logging"","&amp;"""+"",Q100=""Mining"",""+"",Q100=""Maxhp"",""%"",REGEXMATCH(Q100,""TemperatureResist_""),""+"",REGEXMATCH(Q100,""ElementResist_""),""%"",REGEXMATCH(Q100,""TemperatureInvalid_""),""bool"",REGEXMATCH(Q100,""BodyPartsWeakDamage""),""%"",REGEXMATCH(Q100,""Ele"&amp;"mentBoost_""),""%"",AND(REGEXMATCH(J100,""GiveA""),REGEXMATCH(Q100,""Element"")),""bool"")"),"#N/A")</f>
        <v>#N/A</v>
      </c>
      <c r="S100" s="2">
        <v>0</v>
      </c>
      <c r="T100" s="2"/>
      <c r="U100" s="2" t="b">
        <v>1</v>
      </c>
      <c r="V100" s="2" t="b">
        <v>0</v>
      </c>
      <c r="W100" s="2" t="b">
        <v>0</v>
      </c>
      <c r="X100" s="2" t="b">
        <v>0</v>
      </c>
      <c r="Y100" s="2" t="b">
        <v>0</v>
      </c>
      <c r="Z100" s="2" t="b">
        <v>0</v>
      </c>
      <c r="AA100" s="2" t="b">
        <v>0</v>
      </c>
      <c r="AB100" s="2" t="b">
        <v>0</v>
      </c>
      <c r="AC100" s="2" t="b">
        <v>0</v>
      </c>
      <c r="AD100" s="2" t="b">
        <v>0</v>
      </c>
      <c r="AE100" s="2" t="b">
        <v>0</v>
      </c>
      <c r="AF100" s="2" t="b">
        <v>0</v>
      </c>
      <c r="AG100" s="2" t="s">
        <v>141</v>
      </c>
      <c r="AH100" s="2" t="s">
        <v>141</v>
      </c>
    </row>
    <row r="101" spans="1:34" x14ac:dyDescent="0.2">
      <c r="A101" s="9" t="e">
        <v>#N/A</v>
      </c>
      <c r="B101" s="2" t="s">
        <v>1939</v>
      </c>
      <c r="C101" s="1"/>
      <c r="D101" s="2" t="str">
        <f t="shared" si="0"/>
        <v>Mining</v>
      </c>
      <c r="E101" s="2" t="str">
        <f t="shared" si="1"/>
        <v>Mining: # on Self</v>
      </c>
      <c r="F101" s="2" t="str">
        <f t="shared" si="2"/>
        <v>active pal</v>
      </c>
      <c r="G101" s="2">
        <v>5</v>
      </c>
      <c r="H101" s="2" t="s">
        <v>141</v>
      </c>
      <c r="I101" s="2" t="s">
        <v>1934</v>
      </c>
      <c r="J101" s="2" t="str">
        <f ca="1">IFERROR(__xludf.DUMMYFUNCTION("IFS(I101=""ShotAttack"",""%"",I101=""MeleeAttack"",""%"", I101=""Defense"",""%"",I101=""CraftSPeed"",""%"",I101=""LifeSteal"",""%"",I101=""MaxInventoryWeight"",""+"",I101=""MoveSpeed"",""%"",REGEXMATCH(I101,""ElementAddItemDrop_""),""%"",I101=""Logging"","&amp;"""+"",I101=""Mining"",""+"",I101=""Maxhp"",""%"",REGEXMATCH(I101,""TemperatureResist_""),""+"",REGEXMATCH(I101,""ElementResist_""),""%"",REGEXMATCH(I101,""TemperatureInvalid_""),""bool"",REGEXMATCH(I101,""BodyPartsWeakDamage""),""%"",REGEXMATCH(I101,""Ele"&amp;"mentBoost_""),""%"",AND(REGEXMATCH(B101,""GiveA""),REGEXMATCH(I101,""Element"")),""bool"")"),"+")</f>
        <v>+</v>
      </c>
      <c r="K101" s="2">
        <v>300</v>
      </c>
      <c r="L101" s="2" t="s">
        <v>1818</v>
      </c>
      <c r="M101" s="2"/>
      <c r="N101" s="2" t="str">
        <f ca="1">IFERROR(__xludf.DUMMYFUNCTION("IFS(M101=""ShotAttack"",""%"",M101=""MeleeAttack"",""%"", M101=""Defense"",""%"",M101=""CraftSPeed"",""%"",M101=""LifeSteal"",""%"",M101=""MaxInventoryWeight"",""+"",M101=""MoveSpeed"",""%"",REGEXMATCH(M101,""ElementAddItemDrop_""),""%"",M101=""Logging"","&amp;"""+"",M101=""Mining"",""+"",M101=""Maxhp"",""%"",REGEXMATCH(M101,""TemperatureResist_""),""+"",REGEXMATCH(M101,""ElementResist_""),""%"",REGEXMATCH(M101,""TemperatureInvalid_""),""bool"",REGEXMATCH(M101,""BodyPartsWeakDamage""),""%"",REGEXMATCH(M101,""Ele"&amp;"mentBoost_""),""%"",AND(REGEXMATCH(F101,""GiveA""),REGEXMATCH(M101,""Element"")),""bool"")"),"#N/A")</f>
        <v>#N/A</v>
      </c>
      <c r="O101" s="2">
        <v>0</v>
      </c>
      <c r="P101" s="2"/>
      <c r="Q101" s="2"/>
      <c r="R101" s="2" t="str">
        <f ca="1">IFERROR(__xludf.DUMMYFUNCTION("IFS(Q101=""ShotAttack"",""%"",Q101=""MeleeAttack"",""%"", Q101=""Defense"",""%"",Q101=""CraftSPeed"",""%"",Q101=""LifeSteal"",""%"",Q101=""MaxInventoryWeight"",""+"",Q101=""MoveSpeed"",""%"",REGEXMATCH(Q101,""ElementAddItemDrop_""),""%"",Q101=""Logging"","&amp;"""+"",Q101=""Mining"",""+"",Q101=""Maxhp"",""%"",REGEXMATCH(Q101,""TemperatureResist_""),""+"",REGEXMATCH(Q101,""ElementResist_""),""%"",REGEXMATCH(Q101,""TemperatureInvalid_""),""bool"",REGEXMATCH(Q101,""BodyPartsWeakDamage""),""%"",REGEXMATCH(Q101,""Ele"&amp;"mentBoost_""),""%"",AND(REGEXMATCH(J101,""GiveA""),REGEXMATCH(Q101,""Element"")),""bool"")"),"#N/A")</f>
        <v>#N/A</v>
      </c>
      <c r="S101" s="2">
        <v>0</v>
      </c>
      <c r="T101" s="2"/>
      <c r="U101" s="2" t="b">
        <v>1</v>
      </c>
      <c r="V101" s="2" t="b">
        <v>0</v>
      </c>
      <c r="W101" s="2" t="b">
        <v>0</v>
      </c>
      <c r="X101" s="2" t="b">
        <v>0</v>
      </c>
      <c r="Y101" s="2" t="b">
        <v>0</v>
      </c>
      <c r="Z101" s="2" t="b">
        <v>0</v>
      </c>
      <c r="AA101" s="2" t="b">
        <v>0</v>
      </c>
      <c r="AB101" s="2" t="b">
        <v>0</v>
      </c>
      <c r="AC101" s="2" t="b">
        <v>0</v>
      </c>
      <c r="AD101" s="2" t="b">
        <v>0</v>
      </c>
      <c r="AE101" s="2" t="b">
        <v>0</v>
      </c>
      <c r="AF101" s="2" t="b">
        <v>0</v>
      </c>
      <c r="AG101" s="2" t="s">
        <v>141</v>
      </c>
      <c r="AH101" s="2" t="s">
        <v>141</v>
      </c>
    </row>
    <row r="102" spans="1:34" x14ac:dyDescent="0.2">
      <c r="A102" s="9" t="e">
        <v>#N/A</v>
      </c>
      <c r="B102" s="2" t="s">
        <v>1940</v>
      </c>
      <c r="C102" s="1"/>
      <c r="D102" s="2" t="str">
        <f t="shared" si="0"/>
        <v>Mining</v>
      </c>
      <c r="E102" s="2" t="str">
        <f t="shared" si="1"/>
        <v>Mining: # on Self</v>
      </c>
      <c r="F102" s="2" t="str">
        <f t="shared" si="2"/>
        <v>active pal</v>
      </c>
      <c r="G102" s="2">
        <v>5</v>
      </c>
      <c r="H102" s="2" t="s">
        <v>141</v>
      </c>
      <c r="I102" s="2" t="s">
        <v>1934</v>
      </c>
      <c r="J102" s="2" t="str">
        <f ca="1">IFERROR(__xludf.DUMMYFUNCTION("IFS(I102=""ShotAttack"",""%"",I102=""MeleeAttack"",""%"", I102=""Defense"",""%"",I102=""CraftSPeed"",""%"",I102=""LifeSteal"",""%"",I102=""MaxInventoryWeight"",""+"",I102=""MoveSpeed"",""%"",REGEXMATCH(I102,""ElementAddItemDrop_""),""%"",I102=""Logging"","&amp;"""+"",I102=""Mining"",""+"",I102=""Maxhp"",""%"",REGEXMATCH(I102,""TemperatureResist_""),""+"",REGEXMATCH(I102,""ElementResist_""),""%"",REGEXMATCH(I102,""TemperatureInvalid_""),""bool"",REGEXMATCH(I102,""BodyPartsWeakDamage""),""%"",REGEXMATCH(I102,""Ele"&amp;"mentBoost_""),""%"",AND(REGEXMATCH(B102,""GiveA""),REGEXMATCH(I102,""Element"")),""bool"")"),"+")</f>
        <v>+</v>
      </c>
      <c r="K102" s="2">
        <v>350</v>
      </c>
      <c r="L102" s="2" t="s">
        <v>1818</v>
      </c>
      <c r="M102" s="2"/>
      <c r="N102" s="2" t="str">
        <f ca="1">IFERROR(__xludf.DUMMYFUNCTION("IFS(M102=""ShotAttack"",""%"",M102=""MeleeAttack"",""%"", M102=""Defense"",""%"",M102=""CraftSPeed"",""%"",M102=""LifeSteal"",""%"",M102=""MaxInventoryWeight"",""+"",M102=""MoveSpeed"",""%"",REGEXMATCH(M102,""ElementAddItemDrop_""),""%"",M102=""Logging"","&amp;"""+"",M102=""Mining"",""+"",M102=""Maxhp"",""%"",REGEXMATCH(M102,""TemperatureResist_""),""+"",REGEXMATCH(M102,""ElementResist_""),""%"",REGEXMATCH(M102,""TemperatureInvalid_""),""bool"",REGEXMATCH(M102,""BodyPartsWeakDamage""),""%"",REGEXMATCH(M102,""Ele"&amp;"mentBoost_""),""%"",AND(REGEXMATCH(F102,""GiveA""),REGEXMATCH(M102,""Element"")),""bool"")"),"#N/A")</f>
        <v>#N/A</v>
      </c>
      <c r="O102" s="2">
        <v>0</v>
      </c>
      <c r="P102" s="2"/>
      <c r="Q102" s="2"/>
      <c r="R102" s="2" t="str">
        <f ca="1">IFERROR(__xludf.DUMMYFUNCTION("IFS(Q102=""ShotAttack"",""%"",Q102=""MeleeAttack"",""%"", Q102=""Defense"",""%"",Q102=""CraftSPeed"",""%"",Q102=""LifeSteal"",""%"",Q102=""MaxInventoryWeight"",""+"",Q102=""MoveSpeed"",""%"",REGEXMATCH(Q102,""ElementAddItemDrop_""),""%"",Q102=""Logging"","&amp;"""+"",Q102=""Mining"",""+"",Q102=""Maxhp"",""%"",REGEXMATCH(Q102,""TemperatureResist_""),""+"",REGEXMATCH(Q102,""ElementResist_""),""%"",REGEXMATCH(Q102,""TemperatureInvalid_""),""bool"",REGEXMATCH(Q102,""BodyPartsWeakDamage""),""%"",REGEXMATCH(Q102,""Ele"&amp;"mentBoost_""),""%"",AND(REGEXMATCH(J102,""GiveA""),REGEXMATCH(Q102,""Element"")),""bool"")"),"#N/A")</f>
        <v>#N/A</v>
      </c>
      <c r="S102" s="2">
        <v>0</v>
      </c>
      <c r="T102" s="2"/>
      <c r="U102" s="2" t="b">
        <v>1</v>
      </c>
      <c r="V102" s="2" t="b">
        <v>0</v>
      </c>
      <c r="W102" s="2" t="b">
        <v>0</v>
      </c>
      <c r="X102" s="2" t="b">
        <v>0</v>
      </c>
      <c r="Y102" s="2" t="b">
        <v>0</v>
      </c>
      <c r="Z102" s="2" t="b">
        <v>0</v>
      </c>
      <c r="AA102" s="2" t="b">
        <v>0</v>
      </c>
      <c r="AB102" s="2" t="b">
        <v>0</v>
      </c>
      <c r="AC102" s="2" t="b">
        <v>0</v>
      </c>
      <c r="AD102" s="2" t="b">
        <v>0</v>
      </c>
      <c r="AE102" s="2" t="b">
        <v>0</v>
      </c>
      <c r="AF102" s="2" t="b">
        <v>0</v>
      </c>
      <c r="AG102" s="2" t="s">
        <v>141</v>
      </c>
      <c r="AH102" s="2" t="s">
        <v>141</v>
      </c>
    </row>
    <row r="103" spans="1:34" x14ac:dyDescent="0.2">
      <c r="A103" s="9" t="e">
        <v>#N/A</v>
      </c>
      <c r="B103" s="2" t="s">
        <v>1941</v>
      </c>
      <c r="C103" s="1"/>
      <c r="D103" s="2" t="str">
        <f t="shared" si="0"/>
        <v>Mining</v>
      </c>
      <c r="E103" s="2" t="str">
        <f t="shared" si="1"/>
        <v>Mining: # on Self</v>
      </c>
      <c r="F103" s="2" t="str">
        <f t="shared" si="2"/>
        <v>active pal</v>
      </c>
      <c r="G103" s="2">
        <v>5</v>
      </c>
      <c r="H103" s="2" t="s">
        <v>141</v>
      </c>
      <c r="I103" s="2" t="s">
        <v>1934</v>
      </c>
      <c r="J103" s="2" t="str">
        <f ca="1">IFERROR(__xludf.DUMMYFUNCTION("IFS(I103=""ShotAttack"",""%"",I103=""MeleeAttack"",""%"", I103=""Defense"",""%"",I103=""CraftSPeed"",""%"",I103=""LifeSteal"",""%"",I103=""MaxInventoryWeight"",""+"",I103=""MoveSpeed"",""%"",REGEXMATCH(I103,""ElementAddItemDrop_""),""%"",I103=""Logging"","&amp;"""+"",I103=""Mining"",""+"",I103=""Maxhp"",""%"",REGEXMATCH(I103,""TemperatureResist_""),""+"",REGEXMATCH(I103,""ElementResist_""),""%"",REGEXMATCH(I103,""TemperatureInvalid_""),""bool"",REGEXMATCH(I103,""BodyPartsWeakDamage""),""%"",REGEXMATCH(I103,""Ele"&amp;"mentBoost_""),""%"",AND(REGEXMATCH(B103,""GiveA""),REGEXMATCH(I103,""Element"")),""bool"")"),"+")</f>
        <v>+</v>
      </c>
      <c r="K103" s="2">
        <v>400</v>
      </c>
      <c r="L103" s="2" t="s">
        <v>1818</v>
      </c>
      <c r="M103" s="2"/>
      <c r="N103" s="2" t="str">
        <f ca="1">IFERROR(__xludf.DUMMYFUNCTION("IFS(M103=""ShotAttack"",""%"",M103=""MeleeAttack"",""%"", M103=""Defense"",""%"",M103=""CraftSPeed"",""%"",M103=""LifeSteal"",""%"",M103=""MaxInventoryWeight"",""+"",M103=""MoveSpeed"",""%"",REGEXMATCH(M103,""ElementAddItemDrop_""),""%"",M103=""Logging"","&amp;"""+"",M103=""Mining"",""+"",M103=""Maxhp"",""%"",REGEXMATCH(M103,""TemperatureResist_""),""+"",REGEXMATCH(M103,""ElementResist_""),""%"",REGEXMATCH(M103,""TemperatureInvalid_""),""bool"",REGEXMATCH(M103,""BodyPartsWeakDamage""),""%"",REGEXMATCH(M103,""Ele"&amp;"mentBoost_""),""%"",AND(REGEXMATCH(F103,""GiveA""),REGEXMATCH(M103,""Element"")),""bool"")"),"#N/A")</f>
        <v>#N/A</v>
      </c>
      <c r="O103" s="2">
        <v>0</v>
      </c>
      <c r="P103" s="2"/>
      <c r="Q103" s="2"/>
      <c r="R103" s="2" t="str">
        <f ca="1">IFERROR(__xludf.DUMMYFUNCTION("IFS(Q103=""ShotAttack"",""%"",Q103=""MeleeAttack"",""%"", Q103=""Defense"",""%"",Q103=""CraftSPeed"",""%"",Q103=""LifeSteal"",""%"",Q103=""MaxInventoryWeight"",""+"",Q103=""MoveSpeed"",""%"",REGEXMATCH(Q103,""ElementAddItemDrop_""),""%"",Q103=""Logging"","&amp;"""+"",Q103=""Mining"",""+"",Q103=""Maxhp"",""%"",REGEXMATCH(Q103,""TemperatureResist_""),""+"",REGEXMATCH(Q103,""ElementResist_""),""%"",REGEXMATCH(Q103,""TemperatureInvalid_""),""bool"",REGEXMATCH(Q103,""BodyPartsWeakDamage""),""%"",REGEXMATCH(Q103,""Ele"&amp;"mentBoost_""),""%"",AND(REGEXMATCH(J103,""GiveA""),REGEXMATCH(Q103,""Element"")),""bool"")"),"#N/A")</f>
        <v>#N/A</v>
      </c>
      <c r="S103" s="2">
        <v>0</v>
      </c>
      <c r="T103" s="2"/>
      <c r="U103" s="2" t="b">
        <v>1</v>
      </c>
      <c r="V103" s="2" t="b">
        <v>0</v>
      </c>
      <c r="W103" s="2" t="b">
        <v>0</v>
      </c>
      <c r="X103" s="2" t="b">
        <v>0</v>
      </c>
      <c r="Y103" s="2" t="b">
        <v>0</v>
      </c>
      <c r="Z103" s="2" t="b">
        <v>0</v>
      </c>
      <c r="AA103" s="2" t="b">
        <v>0</v>
      </c>
      <c r="AB103" s="2" t="b">
        <v>0</v>
      </c>
      <c r="AC103" s="2" t="b">
        <v>0</v>
      </c>
      <c r="AD103" s="2" t="b">
        <v>0</v>
      </c>
      <c r="AE103" s="2" t="b">
        <v>0</v>
      </c>
      <c r="AF103" s="2" t="b">
        <v>0</v>
      </c>
      <c r="AG103" s="2" t="s">
        <v>141</v>
      </c>
      <c r="AH103" s="2" t="s">
        <v>141</v>
      </c>
    </row>
    <row r="104" spans="1:34" x14ac:dyDescent="0.2">
      <c r="A104" s="9" t="e">
        <v>#N/A</v>
      </c>
      <c r="B104" s="2" t="s">
        <v>1942</v>
      </c>
      <c r="C104" s="1"/>
      <c r="D104" s="2" t="str">
        <f t="shared" si="0"/>
        <v>Mining</v>
      </c>
      <c r="E104" s="2" t="str">
        <f t="shared" si="1"/>
        <v>Mining: # on Self</v>
      </c>
      <c r="F104" s="2" t="str">
        <f t="shared" si="2"/>
        <v>active pal</v>
      </c>
      <c r="G104" s="2">
        <v>5</v>
      </c>
      <c r="H104" s="2" t="s">
        <v>141</v>
      </c>
      <c r="I104" s="2" t="s">
        <v>1934</v>
      </c>
      <c r="J104" s="2" t="str">
        <f ca="1">IFERROR(__xludf.DUMMYFUNCTION("IFS(I104=""ShotAttack"",""%"",I104=""MeleeAttack"",""%"", I104=""Defense"",""%"",I104=""CraftSPeed"",""%"",I104=""LifeSteal"",""%"",I104=""MaxInventoryWeight"",""+"",I104=""MoveSpeed"",""%"",REGEXMATCH(I104,""ElementAddItemDrop_""),""%"",I104=""Logging"","&amp;"""+"",I104=""Mining"",""+"",I104=""Maxhp"",""%"",REGEXMATCH(I104,""TemperatureResist_""),""+"",REGEXMATCH(I104,""ElementResist_""),""%"",REGEXMATCH(I104,""TemperatureInvalid_""),""bool"",REGEXMATCH(I104,""BodyPartsWeakDamage""),""%"",REGEXMATCH(I104,""Ele"&amp;"mentBoost_""),""%"",AND(REGEXMATCH(B104,""GiveA""),REGEXMATCH(I104,""Element"")),""bool"")"),"+")</f>
        <v>+</v>
      </c>
      <c r="K104" s="2">
        <v>450</v>
      </c>
      <c r="L104" s="2" t="s">
        <v>1818</v>
      </c>
      <c r="M104" s="2"/>
      <c r="N104" s="2" t="str">
        <f ca="1">IFERROR(__xludf.DUMMYFUNCTION("IFS(M104=""ShotAttack"",""%"",M104=""MeleeAttack"",""%"", M104=""Defense"",""%"",M104=""CraftSPeed"",""%"",M104=""LifeSteal"",""%"",M104=""MaxInventoryWeight"",""+"",M104=""MoveSpeed"",""%"",REGEXMATCH(M104,""ElementAddItemDrop_""),""%"",M104=""Logging"","&amp;"""+"",M104=""Mining"",""+"",M104=""Maxhp"",""%"",REGEXMATCH(M104,""TemperatureResist_""),""+"",REGEXMATCH(M104,""ElementResist_""),""%"",REGEXMATCH(M104,""TemperatureInvalid_""),""bool"",REGEXMATCH(M104,""BodyPartsWeakDamage""),""%"",REGEXMATCH(M104,""Ele"&amp;"mentBoost_""),""%"",AND(REGEXMATCH(F104,""GiveA""),REGEXMATCH(M104,""Element"")),""bool"")"),"#N/A")</f>
        <v>#N/A</v>
      </c>
      <c r="O104" s="2">
        <v>0</v>
      </c>
      <c r="P104" s="2"/>
      <c r="Q104" s="2"/>
      <c r="R104" s="2" t="str">
        <f ca="1">IFERROR(__xludf.DUMMYFUNCTION("IFS(Q104=""ShotAttack"",""%"",Q104=""MeleeAttack"",""%"", Q104=""Defense"",""%"",Q104=""CraftSPeed"",""%"",Q104=""LifeSteal"",""%"",Q104=""MaxInventoryWeight"",""+"",Q104=""MoveSpeed"",""%"",REGEXMATCH(Q104,""ElementAddItemDrop_""),""%"",Q104=""Logging"","&amp;"""+"",Q104=""Mining"",""+"",Q104=""Maxhp"",""%"",REGEXMATCH(Q104,""TemperatureResist_""),""+"",REGEXMATCH(Q104,""ElementResist_""),""%"",REGEXMATCH(Q104,""TemperatureInvalid_""),""bool"",REGEXMATCH(Q104,""BodyPartsWeakDamage""),""%"",REGEXMATCH(Q104,""Ele"&amp;"mentBoost_""),""%"",AND(REGEXMATCH(J104,""GiveA""),REGEXMATCH(Q104,""Element"")),""bool"")"),"#N/A")</f>
        <v>#N/A</v>
      </c>
      <c r="S104" s="2">
        <v>0</v>
      </c>
      <c r="T104" s="2"/>
      <c r="U104" s="2" t="b">
        <v>1</v>
      </c>
      <c r="V104" s="2" t="b">
        <v>0</v>
      </c>
      <c r="W104" s="2" t="b">
        <v>0</v>
      </c>
      <c r="X104" s="2" t="b">
        <v>0</v>
      </c>
      <c r="Y104" s="2" t="b">
        <v>0</v>
      </c>
      <c r="Z104" s="2" t="b">
        <v>0</v>
      </c>
      <c r="AA104" s="2" t="b">
        <v>0</v>
      </c>
      <c r="AB104" s="2" t="b">
        <v>0</v>
      </c>
      <c r="AC104" s="2" t="b">
        <v>0</v>
      </c>
      <c r="AD104" s="2" t="b">
        <v>0</v>
      </c>
      <c r="AE104" s="2" t="b">
        <v>0</v>
      </c>
      <c r="AF104" s="2" t="b">
        <v>0</v>
      </c>
      <c r="AG104" s="2" t="s">
        <v>141</v>
      </c>
      <c r="AH104" s="2" t="s">
        <v>141</v>
      </c>
    </row>
    <row r="105" spans="1:34" x14ac:dyDescent="0.2">
      <c r="A105" s="9" t="e">
        <v>#N/A</v>
      </c>
      <c r="B105" s="2" t="s">
        <v>1943</v>
      </c>
      <c r="C105" s="1"/>
      <c r="D105" s="2" t="str">
        <f t="shared" si="0"/>
        <v>Mining</v>
      </c>
      <c r="E105" s="2" t="str">
        <f t="shared" si="1"/>
        <v>Mining: # on Self</v>
      </c>
      <c r="F105" s="2" t="str">
        <f t="shared" si="2"/>
        <v>active pal</v>
      </c>
      <c r="G105" s="2">
        <v>5</v>
      </c>
      <c r="H105" s="2" t="s">
        <v>141</v>
      </c>
      <c r="I105" s="2" t="s">
        <v>1934</v>
      </c>
      <c r="J105" s="2" t="str">
        <f ca="1">IFERROR(__xludf.DUMMYFUNCTION("IFS(I105=""ShotAttack"",""%"",I105=""MeleeAttack"",""%"", I105=""Defense"",""%"",I105=""CraftSPeed"",""%"",I105=""LifeSteal"",""%"",I105=""MaxInventoryWeight"",""+"",I105=""MoveSpeed"",""%"",REGEXMATCH(I105,""ElementAddItemDrop_""),""%"",I105=""Logging"","&amp;"""+"",I105=""Mining"",""+"",I105=""Maxhp"",""%"",REGEXMATCH(I105,""TemperatureResist_""),""+"",REGEXMATCH(I105,""ElementResist_""),""%"",REGEXMATCH(I105,""TemperatureInvalid_""),""bool"",REGEXMATCH(I105,""BodyPartsWeakDamage""),""%"",REGEXMATCH(I105,""Ele"&amp;"mentBoost_""),""%"",AND(REGEXMATCH(B105,""GiveA""),REGEXMATCH(I105,""Element"")),""bool"")"),"+")</f>
        <v>+</v>
      </c>
      <c r="K105" s="2">
        <v>500</v>
      </c>
      <c r="L105" s="2" t="s">
        <v>1818</v>
      </c>
      <c r="M105" s="2"/>
      <c r="N105" s="2" t="str">
        <f ca="1">IFERROR(__xludf.DUMMYFUNCTION("IFS(M105=""ShotAttack"",""%"",M105=""MeleeAttack"",""%"", M105=""Defense"",""%"",M105=""CraftSPeed"",""%"",M105=""LifeSteal"",""%"",M105=""MaxInventoryWeight"",""+"",M105=""MoveSpeed"",""%"",REGEXMATCH(M105,""ElementAddItemDrop_""),""%"",M105=""Logging"","&amp;"""+"",M105=""Mining"",""+"",M105=""Maxhp"",""%"",REGEXMATCH(M105,""TemperatureResist_""),""+"",REGEXMATCH(M105,""ElementResist_""),""%"",REGEXMATCH(M105,""TemperatureInvalid_""),""bool"",REGEXMATCH(M105,""BodyPartsWeakDamage""),""%"",REGEXMATCH(M105,""Ele"&amp;"mentBoost_""),""%"",AND(REGEXMATCH(F105,""GiveA""),REGEXMATCH(M105,""Element"")),""bool"")"),"#N/A")</f>
        <v>#N/A</v>
      </c>
      <c r="O105" s="2">
        <v>0</v>
      </c>
      <c r="P105" s="2"/>
      <c r="Q105" s="2"/>
      <c r="R105" s="2" t="str">
        <f ca="1">IFERROR(__xludf.DUMMYFUNCTION("IFS(Q105=""ShotAttack"",""%"",Q105=""MeleeAttack"",""%"", Q105=""Defense"",""%"",Q105=""CraftSPeed"",""%"",Q105=""LifeSteal"",""%"",Q105=""MaxInventoryWeight"",""+"",Q105=""MoveSpeed"",""%"",REGEXMATCH(Q105,""ElementAddItemDrop_""),""%"",Q105=""Logging"","&amp;"""+"",Q105=""Mining"",""+"",Q105=""Maxhp"",""%"",REGEXMATCH(Q105,""TemperatureResist_""),""+"",REGEXMATCH(Q105,""ElementResist_""),""%"",REGEXMATCH(Q105,""TemperatureInvalid_""),""bool"",REGEXMATCH(Q105,""BodyPartsWeakDamage""),""%"",REGEXMATCH(Q105,""Ele"&amp;"mentBoost_""),""%"",AND(REGEXMATCH(J105,""GiveA""),REGEXMATCH(Q105,""Element"")),""bool"")"),"#N/A")</f>
        <v>#N/A</v>
      </c>
      <c r="S105" s="2">
        <v>0</v>
      </c>
      <c r="T105" s="2"/>
      <c r="U105" s="2" t="b">
        <v>1</v>
      </c>
      <c r="V105" s="2" t="b">
        <v>0</v>
      </c>
      <c r="W105" s="2" t="b">
        <v>0</v>
      </c>
      <c r="X105" s="2" t="b">
        <v>0</v>
      </c>
      <c r="Y105" s="2" t="b">
        <v>0</v>
      </c>
      <c r="Z105" s="2" t="b">
        <v>0</v>
      </c>
      <c r="AA105" s="2" t="b">
        <v>0</v>
      </c>
      <c r="AB105" s="2" t="b">
        <v>0</v>
      </c>
      <c r="AC105" s="2" t="b">
        <v>0</v>
      </c>
      <c r="AD105" s="2" t="b">
        <v>0</v>
      </c>
      <c r="AE105" s="2" t="b">
        <v>0</v>
      </c>
      <c r="AF105" s="2" t="b">
        <v>0</v>
      </c>
      <c r="AG105" s="2" t="s">
        <v>141</v>
      </c>
      <c r="AH105" s="2" t="s">
        <v>141</v>
      </c>
    </row>
    <row r="106" spans="1:34" x14ac:dyDescent="0.2">
      <c r="A106" s="1" t="s">
        <v>1815</v>
      </c>
      <c r="B106" s="2" t="s">
        <v>1944</v>
      </c>
      <c r="C106" s="1"/>
      <c r="D106" s="2" t="str">
        <f t="shared" si="0"/>
        <v>Mining</v>
      </c>
      <c r="E106" s="2" t="str">
        <f t="shared" si="1"/>
        <v>Mining: # on Self</v>
      </c>
      <c r="F106" s="2" t="str">
        <f t="shared" si="2"/>
        <v>mounted</v>
      </c>
      <c r="G106" s="2">
        <v>1</v>
      </c>
      <c r="H106" s="2" t="s">
        <v>141</v>
      </c>
      <c r="I106" s="2" t="s">
        <v>1934</v>
      </c>
      <c r="J106" s="2" t="str">
        <f ca="1">IFERROR(__xludf.DUMMYFUNCTION("IFS(I106=""ShotAttack"",""%"",I106=""MeleeAttack"",""%"", I106=""Defense"",""%"",I106=""CraftSPeed"",""%"",I106=""LifeSteal"",""%"",I106=""MaxInventoryWeight"",""+"",I106=""MoveSpeed"",""%"",REGEXMATCH(I106,""ElementAddItemDrop_""),""%"",I106=""Logging"","&amp;"""+"",I106=""Mining"",""+"",I106=""Maxhp"",""%"",REGEXMATCH(I106,""TemperatureResist_""),""+"",REGEXMATCH(I106,""ElementResist_""),""%"",REGEXMATCH(I106,""TemperatureInvalid_""),""bool"",REGEXMATCH(I106,""BodyPartsWeakDamage""),""%"",REGEXMATCH(I106,""Ele"&amp;"mentBoost_""),""%"",AND(REGEXMATCH(B106,""GiveA""),REGEXMATCH(I106,""Element"")),""bool"")"),"+")</f>
        <v>+</v>
      </c>
      <c r="K106" s="2">
        <v>300</v>
      </c>
      <c r="L106" s="2" t="s">
        <v>1818</v>
      </c>
      <c r="M106" s="2"/>
      <c r="N106" s="2" t="str">
        <f ca="1">IFERROR(__xludf.DUMMYFUNCTION("IFS(M106=""ShotAttack"",""%"",M106=""MeleeAttack"",""%"", M106=""Defense"",""%"",M106=""CraftSPeed"",""%"",M106=""LifeSteal"",""%"",M106=""MaxInventoryWeight"",""+"",M106=""MoveSpeed"",""%"",REGEXMATCH(M106,""ElementAddItemDrop_""),""%"",M106=""Logging"","&amp;"""+"",M106=""Mining"",""+"",M106=""Maxhp"",""%"",REGEXMATCH(M106,""TemperatureResist_""),""+"",REGEXMATCH(M106,""ElementResist_""),""%"",REGEXMATCH(M106,""TemperatureInvalid_""),""bool"",REGEXMATCH(M106,""BodyPartsWeakDamage""),""%"",REGEXMATCH(M106,""Ele"&amp;"mentBoost_""),""%"",AND(REGEXMATCH(F106,""GiveA""),REGEXMATCH(M106,""Element"")),""bool"")"),"#N/A")</f>
        <v>#N/A</v>
      </c>
      <c r="O106" s="2">
        <v>0</v>
      </c>
      <c r="P106" s="2"/>
      <c r="Q106" s="2"/>
      <c r="R106" s="2" t="str">
        <f ca="1">IFERROR(__xludf.DUMMYFUNCTION("IFS(Q106=""ShotAttack"",""%"",Q106=""MeleeAttack"",""%"", Q106=""Defense"",""%"",Q106=""CraftSPeed"",""%"",Q106=""LifeSteal"",""%"",Q106=""MaxInventoryWeight"",""+"",Q106=""MoveSpeed"",""%"",REGEXMATCH(Q106,""ElementAddItemDrop_""),""%"",Q106=""Logging"","&amp;"""+"",Q106=""Mining"",""+"",Q106=""Maxhp"",""%"",REGEXMATCH(Q106,""TemperatureResist_""),""+"",REGEXMATCH(Q106,""ElementResist_""),""%"",REGEXMATCH(Q106,""TemperatureInvalid_""),""bool"",REGEXMATCH(Q106,""BodyPartsWeakDamage""),""%"",REGEXMATCH(Q106,""Ele"&amp;"mentBoost_""),""%"",AND(REGEXMATCH(J106,""GiveA""),REGEXMATCH(Q106,""Element"")),""bool"")"),"#N/A")</f>
        <v>#N/A</v>
      </c>
      <c r="S106" s="2">
        <v>0</v>
      </c>
      <c r="T106" s="2"/>
      <c r="U106" s="2" t="b">
        <v>0</v>
      </c>
      <c r="V106" s="2" t="b">
        <v>0</v>
      </c>
      <c r="W106" s="2" t="b">
        <v>1</v>
      </c>
      <c r="X106" s="2" t="b">
        <v>0</v>
      </c>
      <c r="Y106" s="2" t="b">
        <v>0</v>
      </c>
      <c r="Z106" s="2" t="b">
        <v>0</v>
      </c>
      <c r="AA106" s="2" t="b">
        <v>0</v>
      </c>
      <c r="AB106" s="2" t="b">
        <v>0</v>
      </c>
      <c r="AC106" s="2" t="b">
        <v>0</v>
      </c>
      <c r="AD106" s="2" t="b">
        <v>0</v>
      </c>
      <c r="AE106" s="2" t="b">
        <v>0</v>
      </c>
      <c r="AF106" s="2" t="b">
        <v>0</v>
      </c>
      <c r="AG106" s="2" t="s">
        <v>141</v>
      </c>
      <c r="AH106" s="2" t="s">
        <v>141</v>
      </c>
    </row>
    <row r="107" spans="1:34" x14ac:dyDescent="0.2">
      <c r="A107" s="1" t="s">
        <v>1815</v>
      </c>
      <c r="B107" s="2" t="s">
        <v>654</v>
      </c>
      <c r="C107" s="1"/>
      <c r="D107" s="2" t="str">
        <f t="shared" si="0"/>
        <v>Mining</v>
      </c>
      <c r="E107" s="2" t="str">
        <f t="shared" si="1"/>
        <v>Mining: # on Self</v>
      </c>
      <c r="F107" s="2" t="str">
        <f t="shared" si="2"/>
        <v>mounted</v>
      </c>
      <c r="G107" s="2">
        <v>2</v>
      </c>
      <c r="H107" s="2" t="s">
        <v>141</v>
      </c>
      <c r="I107" s="2" t="s">
        <v>1934</v>
      </c>
      <c r="J107" s="2" t="str">
        <f ca="1">IFERROR(__xludf.DUMMYFUNCTION("IFS(I107=""ShotAttack"",""%"",I107=""MeleeAttack"",""%"", I107=""Defense"",""%"",I107=""CraftSPeed"",""%"",I107=""LifeSteal"",""%"",I107=""MaxInventoryWeight"",""+"",I107=""MoveSpeed"",""%"",REGEXMATCH(I107,""ElementAddItemDrop_""),""%"",I107=""Logging"","&amp;"""+"",I107=""Mining"",""+"",I107=""Maxhp"",""%"",REGEXMATCH(I107,""TemperatureResist_""),""+"",REGEXMATCH(I107,""ElementResist_""),""%"",REGEXMATCH(I107,""TemperatureInvalid_""),""bool"",REGEXMATCH(I107,""BodyPartsWeakDamage""),""%"",REGEXMATCH(I107,""Ele"&amp;"mentBoost_""),""%"",AND(REGEXMATCH(B107,""GiveA""),REGEXMATCH(I107,""Element"")),""bool"")"),"+")</f>
        <v>+</v>
      </c>
      <c r="K107" s="2">
        <v>500</v>
      </c>
      <c r="L107" s="2" t="s">
        <v>1818</v>
      </c>
      <c r="M107" s="2"/>
      <c r="N107" s="2" t="str">
        <f ca="1">IFERROR(__xludf.DUMMYFUNCTION("IFS(M107=""ShotAttack"",""%"",M107=""MeleeAttack"",""%"", M107=""Defense"",""%"",M107=""CraftSPeed"",""%"",M107=""LifeSteal"",""%"",M107=""MaxInventoryWeight"",""+"",M107=""MoveSpeed"",""%"",REGEXMATCH(M107,""ElementAddItemDrop_""),""%"",M107=""Logging"","&amp;"""+"",M107=""Mining"",""+"",M107=""Maxhp"",""%"",REGEXMATCH(M107,""TemperatureResist_""),""+"",REGEXMATCH(M107,""ElementResist_""),""%"",REGEXMATCH(M107,""TemperatureInvalid_""),""bool"",REGEXMATCH(M107,""BodyPartsWeakDamage""),""%"",REGEXMATCH(M107,""Ele"&amp;"mentBoost_""),""%"",AND(REGEXMATCH(F107,""GiveA""),REGEXMATCH(M107,""Element"")),""bool"")"),"#N/A")</f>
        <v>#N/A</v>
      </c>
      <c r="O107" s="2">
        <v>0</v>
      </c>
      <c r="P107" s="2"/>
      <c r="Q107" s="2"/>
      <c r="R107" s="2" t="str">
        <f ca="1">IFERROR(__xludf.DUMMYFUNCTION("IFS(Q107=""ShotAttack"",""%"",Q107=""MeleeAttack"",""%"", Q107=""Defense"",""%"",Q107=""CraftSPeed"",""%"",Q107=""LifeSteal"",""%"",Q107=""MaxInventoryWeight"",""+"",Q107=""MoveSpeed"",""%"",REGEXMATCH(Q107,""ElementAddItemDrop_""),""%"",Q107=""Logging"","&amp;"""+"",Q107=""Mining"",""+"",Q107=""Maxhp"",""%"",REGEXMATCH(Q107,""TemperatureResist_""),""+"",REGEXMATCH(Q107,""ElementResist_""),""%"",REGEXMATCH(Q107,""TemperatureInvalid_""),""bool"",REGEXMATCH(Q107,""BodyPartsWeakDamage""),""%"",REGEXMATCH(Q107,""Ele"&amp;"mentBoost_""),""%"",AND(REGEXMATCH(J107,""GiveA""),REGEXMATCH(Q107,""Element"")),""bool"")"),"#N/A")</f>
        <v>#N/A</v>
      </c>
      <c r="S107" s="2">
        <v>0</v>
      </c>
      <c r="T107" s="2"/>
      <c r="U107" s="2" t="b">
        <v>0</v>
      </c>
      <c r="V107" s="2" t="b">
        <v>0</v>
      </c>
      <c r="W107" s="2" t="b">
        <v>1</v>
      </c>
      <c r="X107" s="2" t="b">
        <v>0</v>
      </c>
      <c r="Y107" s="2" t="b">
        <v>0</v>
      </c>
      <c r="Z107" s="2" t="b">
        <v>0</v>
      </c>
      <c r="AA107" s="2" t="b">
        <v>0</v>
      </c>
      <c r="AB107" s="2" t="b">
        <v>0</v>
      </c>
      <c r="AC107" s="2" t="b">
        <v>0</v>
      </c>
      <c r="AD107" s="2" t="b">
        <v>0</v>
      </c>
      <c r="AE107" s="2" t="b">
        <v>0</v>
      </c>
      <c r="AF107" s="2" t="b">
        <v>0</v>
      </c>
      <c r="AG107" s="2" t="s">
        <v>141</v>
      </c>
      <c r="AH107" s="2" t="s">
        <v>141</v>
      </c>
    </row>
    <row r="108" spans="1:34" x14ac:dyDescent="0.2">
      <c r="A108" s="9" t="e">
        <v>#N/A</v>
      </c>
      <c r="B108" s="2" t="s">
        <v>655</v>
      </c>
      <c r="C108" s="1"/>
      <c r="D108" s="2" t="str">
        <f t="shared" si="0"/>
        <v>Mining</v>
      </c>
      <c r="E108" s="2" t="str">
        <f t="shared" si="1"/>
        <v>Mining: # on Self</v>
      </c>
      <c r="F108" s="2" t="str">
        <f t="shared" si="2"/>
        <v>mounted</v>
      </c>
      <c r="G108" s="2">
        <v>2</v>
      </c>
      <c r="H108" s="2" t="s">
        <v>141</v>
      </c>
      <c r="I108" s="2" t="s">
        <v>1934</v>
      </c>
      <c r="J108" s="2" t="str">
        <f ca="1">IFERROR(__xludf.DUMMYFUNCTION("IFS(I108=""ShotAttack"",""%"",I108=""MeleeAttack"",""%"", I108=""Defense"",""%"",I108=""CraftSPeed"",""%"",I108=""LifeSteal"",""%"",I108=""MaxInventoryWeight"",""+"",I108=""MoveSpeed"",""%"",REGEXMATCH(I108,""ElementAddItemDrop_""),""%"",I108=""Logging"","&amp;"""+"",I108=""Mining"",""+"",I108=""Maxhp"",""%"",REGEXMATCH(I108,""TemperatureResist_""),""+"",REGEXMATCH(I108,""ElementResist_""),""%"",REGEXMATCH(I108,""TemperatureInvalid_""),""bool"",REGEXMATCH(I108,""BodyPartsWeakDamage""),""%"",REGEXMATCH(I108,""Ele"&amp;"mentBoost_""),""%"",AND(REGEXMATCH(B108,""GiveA""),REGEXMATCH(I108,""Element"")),""bool"")"),"+")</f>
        <v>+</v>
      </c>
      <c r="K108" s="2">
        <v>750</v>
      </c>
      <c r="L108" s="2" t="s">
        <v>1818</v>
      </c>
      <c r="M108" s="2"/>
      <c r="N108" s="2" t="str">
        <f ca="1">IFERROR(__xludf.DUMMYFUNCTION("IFS(M108=""ShotAttack"",""%"",M108=""MeleeAttack"",""%"", M108=""Defense"",""%"",M108=""CraftSPeed"",""%"",M108=""LifeSteal"",""%"",M108=""MaxInventoryWeight"",""+"",M108=""MoveSpeed"",""%"",REGEXMATCH(M108,""ElementAddItemDrop_""),""%"",M108=""Logging"","&amp;"""+"",M108=""Mining"",""+"",M108=""Maxhp"",""%"",REGEXMATCH(M108,""TemperatureResist_""),""+"",REGEXMATCH(M108,""ElementResist_""),""%"",REGEXMATCH(M108,""TemperatureInvalid_""),""bool"",REGEXMATCH(M108,""BodyPartsWeakDamage""),""%"",REGEXMATCH(M108,""Ele"&amp;"mentBoost_""),""%"",AND(REGEXMATCH(F108,""GiveA""),REGEXMATCH(M108,""Element"")),""bool"")"),"#N/A")</f>
        <v>#N/A</v>
      </c>
      <c r="O108" s="2">
        <v>0</v>
      </c>
      <c r="P108" s="2"/>
      <c r="Q108" s="2"/>
      <c r="R108" s="2" t="str">
        <f ca="1">IFERROR(__xludf.DUMMYFUNCTION("IFS(Q108=""ShotAttack"",""%"",Q108=""MeleeAttack"",""%"", Q108=""Defense"",""%"",Q108=""CraftSPeed"",""%"",Q108=""LifeSteal"",""%"",Q108=""MaxInventoryWeight"",""+"",Q108=""MoveSpeed"",""%"",REGEXMATCH(Q108,""ElementAddItemDrop_""),""%"",Q108=""Logging"","&amp;"""+"",Q108=""Mining"",""+"",Q108=""Maxhp"",""%"",REGEXMATCH(Q108,""TemperatureResist_""),""+"",REGEXMATCH(Q108,""ElementResist_""),""%"",REGEXMATCH(Q108,""TemperatureInvalid_""),""bool"",REGEXMATCH(Q108,""BodyPartsWeakDamage""),""%"",REGEXMATCH(Q108,""Ele"&amp;"mentBoost_""),""%"",AND(REGEXMATCH(J108,""GiveA""),REGEXMATCH(Q108,""Element"")),""bool"")"),"#N/A")</f>
        <v>#N/A</v>
      </c>
      <c r="S108" s="2">
        <v>0</v>
      </c>
      <c r="T108" s="2"/>
      <c r="U108" s="2" t="b">
        <v>0</v>
      </c>
      <c r="V108" s="2" t="b">
        <v>0</v>
      </c>
      <c r="W108" s="2" t="b">
        <v>1</v>
      </c>
      <c r="X108" s="2" t="b">
        <v>0</v>
      </c>
      <c r="Y108" s="2" t="b">
        <v>0</v>
      </c>
      <c r="Z108" s="2" t="b">
        <v>0</v>
      </c>
      <c r="AA108" s="2" t="b">
        <v>0</v>
      </c>
      <c r="AB108" s="2" t="b">
        <v>0</v>
      </c>
      <c r="AC108" s="2" t="b">
        <v>0</v>
      </c>
      <c r="AD108" s="2" t="b">
        <v>0</v>
      </c>
      <c r="AE108" s="2" t="b">
        <v>0</v>
      </c>
      <c r="AF108" s="2" t="b">
        <v>0</v>
      </c>
      <c r="AG108" s="2" t="s">
        <v>141</v>
      </c>
      <c r="AH108" s="2" t="s">
        <v>141</v>
      </c>
    </row>
    <row r="109" spans="1:34" x14ac:dyDescent="0.2">
      <c r="A109" s="9" t="e">
        <v>#N/A</v>
      </c>
      <c r="B109" s="2" t="s">
        <v>656</v>
      </c>
      <c r="C109" s="1"/>
      <c r="D109" s="2" t="str">
        <f t="shared" si="0"/>
        <v>Mining</v>
      </c>
      <c r="E109" s="2" t="str">
        <f t="shared" si="1"/>
        <v>Mining: # on Self</v>
      </c>
      <c r="F109" s="2" t="str">
        <f t="shared" si="2"/>
        <v>mounted</v>
      </c>
      <c r="G109" s="2">
        <v>2</v>
      </c>
      <c r="H109" s="2" t="s">
        <v>141</v>
      </c>
      <c r="I109" s="2" t="s">
        <v>1934</v>
      </c>
      <c r="J109" s="2" t="str">
        <f ca="1">IFERROR(__xludf.DUMMYFUNCTION("IFS(I109=""ShotAttack"",""%"",I109=""MeleeAttack"",""%"", I109=""Defense"",""%"",I109=""CraftSPeed"",""%"",I109=""LifeSteal"",""%"",I109=""MaxInventoryWeight"",""+"",I109=""MoveSpeed"",""%"",REGEXMATCH(I109,""ElementAddItemDrop_""),""%"",I109=""Logging"","&amp;"""+"",I109=""Mining"",""+"",I109=""Maxhp"",""%"",REGEXMATCH(I109,""TemperatureResist_""),""+"",REGEXMATCH(I109,""ElementResist_""),""%"",REGEXMATCH(I109,""TemperatureInvalid_""),""bool"",REGEXMATCH(I109,""BodyPartsWeakDamage""),""%"",REGEXMATCH(I109,""Ele"&amp;"mentBoost_""),""%"",AND(REGEXMATCH(B109,""GiveA""),REGEXMATCH(I109,""Element"")),""bool"")"),"+")</f>
        <v>+</v>
      </c>
      <c r="K109" s="2">
        <v>1100</v>
      </c>
      <c r="L109" s="2" t="s">
        <v>1818</v>
      </c>
      <c r="M109" s="2"/>
      <c r="N109" s="2" t="str">
        <f ca="1">IFERROR(__xludf.DUMMYFUNCTION("IFS(M109=""ShotAttack"",""%"",M109=""MeleeAttack"",""%"", M109=""Defense"",""%"",M109=""CraftSPeed"",""%"",M109=""LifeSteal"",""%"",M109=""MaxInventoryWeight"",""+"",M109=""MoveSpeed"",""%"",REGEXMATCH(M109,""ElementAddItemDrop_""),""%"",M109=""Logging"","&amp;"""+"",M109=""Mining"",""+"",M109=""Maxhp"",""%"",REGEXMATCH(M109,""TemperatureResist_""),""+"",REGEXMATCH(M109,""ElementResist_""),""%"",REGEXMATCH(M109,""TemperatureInvalid_""),""bool"",REGEXMATCH(M109,""BodyPartsWeakDamage""),""%"",REGEXMATCH(M109,""Ele"&amp;"mentBoost_""),""%"",AND(REGEXMATCH(F109,""GiveA""),REGEXMATCH(M109,""Element"")),""bool"")"),"#N/A")</f>
        <v>#N/A</v>
      </c>
      <c r="O109" s="2">
        <v>0</v>
      </c>
      <c r="P109" s="2"/>
      <c r="Q109" s="2"/>
      <c r="R109" s="2" t="str">
        <f ca="1">IFERROR(__xludf.DUMMYFUNCTION("IFS(Q109=""ShotAttack"",""%"",Q109=""MeleeAttack"",""%"", Q109=""Defense"",""%"",Q109=""CraftSPeed"",""%"",Q109=""LifeSteal"",""%"",Q109=""MaxInventoryWeight"",""+"",Q109=""MoveSpeed"",""%"",REGEXMATCH(Q109,""ElementAddItemDrop_""),""%"",Q109=""Logging"","&amp;"""+"",Q109=""Mining"",""+"",Q109=""Maxhp"",""%"",REGEXMATCH(Q109,""TemperatureResist_""),""+"",REGEXMATCH(Q109,""ElementResist_""),""%"",REGEXMATCH(Q109,""TemperatureInvalid_""),""bool"",REGEXMATCH(Q109,""BodyPartsWeakDamage""),""%"",REGEXMATCH(Q109,""Ele"&amp;"mentBoost_""),""%"",AND(REGEXMATCH(J109,""GiveA""),REGEXMATCH(Q109,""Element"")),""bool"")"),"#N/A")</f>
        <v>#N/A</v>
      </c>
      <c r="S109" s="2">
        <v>0</v>
      </c>
      <c r="T109" s="2"/>
      <c r="U109" s="2" t="b">
        <v>0</v>
      </c>
      <c r="V109" s="2" t="b">
        <v>0</v>
      </c>
      <c r="W109" s="2" t="b">
        <v>1</v>
      </c>
      <c r="X109" s="2" t="b">
        <v>0</v>
      </c>
      <c r="Y109" s="2" t="b">
        <v>0</v>
      </c>
      <c r="Z109" s="2" t="b">
        <v>0</v>
      </c>
      <c r="AA109" s="2" t="b">
        <v>0</v>
      </c>
      <c r="AB109" s="2" t="b">
        <v>0</v>
      </c>
      <c r="AC109" s="2" t="b">
        <v>0</v>
      </c>
      <c r="AD109" s="2" t="b">
        <v>0</v>
      </c>
      <c r="AE109" s="2" t="b">
        <v>0</v>
      </c>
      <c r="AF109" s="2" t="b">
        <v>0</v>
      </c>
      <c r="AG109" s="2" t="s">
        <v>141</v>
      </c>
      <c r="AH109" s="2" t="s">
        <v>141</v>
      </c>
    </row>
    <row r="110" spans="1:34" x14ac:dyDescent="0.2">
      <c r="A110" s="9" t="e">
        <v>#N/A</v>
      </c>
      <c r="B110" s="2" t="s">
        <v>657</v>
      </c>
      <c r="C110" s="1"/>
      <c r="D110" s="2" t="str">
        <f t="shared" si="0"/>
        <v>Mining</v>
      </c>
      <c r="E110" s="2" t="str">
        <f t="shared" si="1"/>
        <v>Mining: # on Self</v>
      </c>
      <c r="F110" s="2" t="str">
        <f t="shared" si="2"/>
        <v>mounted</v>
      </c>
      <c r="G110" s="2">
        <v>2</v>
      </c>
      <c r="H110" s="2" t="s">
        <v>141</v>
      </c>
      <c r="I110" s="2" t="s">
        <v>1934</v>
      </c>
      <c r="J110" s="2" t="str">
        <f ca="1">IFERROR(__xludf.DUMMYFUNCTION("IFS(I110=""ShotAttack"",""%"",I110=""MeleeAttack"",""%"", I110=""Defense"",""%"",I110=""CraftSPeed"",""%"",I110=""LifeSteal"",""%"",I110=""MaxInventoryWeight"",""+"",I110=""MoveSpeed"",""%"",REGEXMATCH(I110,""ElementAddItemDrop_""),""%"",I110=""Logging"","&amp;"""+"",I110=""Mining"",""+"",I110=""Maxhp"",""%"",REGEXMATCH(I110,""TemperatureResist_""),""+"",REGEXMATCH(I110,""ElementResist_""),""%"",REGEXMATCH(I110,""TemperatureInvalid_""),""bool"",REGEXMATCH(I110,""BodyPartsWeakDamage""),""%"",REGEXMATCH(I110,""Ele"&amp;"mentBoost_""),""%"",AND(REGEXMATCH(B110,""GiveA""),REGEXMATCH(I110,""Element"")),""bool"")"),"+")</f>
        <v>+</v>
      </c>
      <c r="K110" s="2">
        <v>1500</v>
      </c>
      <c r="L110" s="2" t="s">
        <v>1818</v>
      </c>
      <c r="M110" s="2"/>
      <c r="N110" s="2" t="str">
        <f ca="1">IFERROR(__xludf.DUMMYFUNCTION("IFS(M110=""ShotAttack"",""%"",M110=""MeleeAttack"",""%"", M110=""Defense"",""%"",M110=""CraftSPeed"",""%"",M110=""LifeSteal"",""%"",M110=""MaxInventoryWeight"",""+"",M110=""MoveSpeed"",""%"",REGEXMATCH(M110,""ElementAddItemDrop_""),""%"",M110=""Logging"","&amp;"""+"",M110=""Mining"",""+"",M110=""Maxhp"",""%"",REGEXMATCH(M110,""TemperatureResist_""),""+"",REGEXMATCH(M110,""ElementResist_""),""%"",REGEXMATCH(M110,""TemperatureInvalid_""),""bool"",REGEXMATCH(M110,""BodyPartsWeakDamage""),""%"",REGEXMATCH(M110,""Ele"&amp;"mentBoost_""),""%"",AND(REGEXMATCH(F110,""GiveA""),REGEXMATCH(M110,""Element"")),""bool"")"),"#N/A")</f>
        <v>#N/A</v>
      </c>
      <c r="O110" s="2">
        <v>0</v>
      </c>
      <c r="P110" s="2"/>
      <c r="Q110" s="2"/>
      <c r="R110" s="2" t="str">
        <f ca="1">IFERROR(__xludf.DUMMYFUNCTION("IFS(Q110=""ShotAttack"",""%"",Q110=""MeleeAttack"",""%"", Q110=""Defense"",""%"",Q110=""CraftSPeed"",""%"",Q110=""LifeSteal"",""%"",Q110=""MaxInventoryWeight"",""+"",Q110=""MoveSpeed"",""%"",REGEXMATCH(Q110,""ElementAddItemDrop_""),""%"",Q110=""Logging"","&amp;"""+"",Q110=""Mining"",""+"",Q110=""Maxhp"",""%"",REGEXMATCH(Q110,""TemperatureResist_""),""+"",REGEXMATCH(Q110,""ElementResist_""),""%"",REGEXMATCH(Q110,""TemperatureInvalid_""),""bool"",REGEXMATCH(Q110,""BodyPartsWeakDamage""),""%"",REGEXMATCH(Q110,""Ele"&amp;"mentBoost_""),""%"",AND(REGEXMATCH(J110,""GiveA""),REGEXMATCH(Q110,""Element"")),""bool"")"),"#N/A")</f>
        <v>#N/A</v>
      </c>
      <c r="S110" s="2">
        <v>0</v>
      </c>
      <c r="T110" s="2"/>
      <c r="U110" s="2" t="b">
        <v>0</v>
      </c>
      <c r="V110" s="2" t="b">
        <v>0</v>
      </c>
      <c r="W110" s="2" t="b">
        <v>1</v>
      </c>
      <c r="X110" s="2" t="b">
        <v>0</v>
      </c>
      <c r="Y110" s="2" t="b">
        <v>0</v>
      </c>
      <c r="Z110" s="2" t="b">
        <v>0</v>
      </c>
      <c r="AA110" s="2" t="b">
        <v>0</v>
      </c>
      <c r="AB110" s="2" t="b">
        <v>0</v>
      </c>
      <c r="AC110" s="2" t="b">
        <v>0</v>
      </c>
      <c r="AD110" s="2" t="b">
        <v>0</v>
      </c>
      <c r="AE110" s="2" t="b">
        <v>0</v>
      </c>
      <c r="AF110" s="2" t="b">
        <v>0</v>
      </c>
      <c r="AG110" s="2" t="s">
        <v>141</v>
      </c>
      <c r="AH110" s="2" t="s">
        <v>141</v>
      </c>
    </row>
    <row r="111" spans="1:34" x14ac:dyDescent="0.2">
      <c r="A111" s="9" t="e">
        <v>#N/A</v>
      </c>
      <c r="B111" s="2" t="s">
        <v>658</v>
      </c>
      <c r="C111" s="1"/>
      <c r="D111" s="2" t="str">
        <f t="shared" si="0"/>
        <v>Mining</v>
      </c>
      <c r="E111" s="2" t="str">
        <f t="shared" si="1"/>
        <v>Mining: # on Self</v>
      </c>
      <c r="F111" s="2" t="str">
        <f t="shared" si="2"/>
        <v>mounted</v>
      </c>
      <c r="G111" s="2">
        <v>2</v>
      </c>
      <c r="H111" s="2" t="s">
        <v>141</v>
      </c>
      <c r="I111" s="2" t="s">
        <v>1934</v>
      </c>
      <c r="J111" s="2" t="str">
        <f ca="1">IFERROR(__xludf.DUMMYFUNCTION("IFS(I111=""ShotAttack"",""%"",I111=""MeleeAttack"",""%"", I111=""Defense"",""%"",I111=""CraftSPeed"",""%"",I111=""LifeSteal"",""%"",I111=""MaxInventoryWeight"",""+"",I111=""MoveSpeed"",""%"",REGEXMATCH(I111,""ElementAddItemDrop_""),""%"",I111=""Logging"","&amp;"""+"",I111=""Mining"",""+"",I111=""Maxhp"",""%"",REGEXMATCH(I111,""TemperatureResist_""),""+"",REGEXMATCH(I111,""ElementResist_""),""%"",REGEXMATCH(I111,""TemperatureInvalid_""),""bool"",REGEXMATCH(I111,""BodyPartsWeakDamage""),""%"",REGEXMATCH(I111,""Ele"&amp;"mentBoost_""),""%"",AND(REGEXMATCH(B111,""GiveA""),REGEXMATCH(I111,""Element"")),""bool"")"),"+")</f>
        <v>+</v>
      </c>
      <c r="K111" s="2">
        <v>2000</v>
      </c>
      <c r="L111" s="2" t="s">
        <v>1818</v>
      </c>
      <c r="M111" s="2"/>
      <c r="N111" s="2" t="str">
        <f ca="1">IFERROR(__xludf.DUMMYFUNCTION("IFS(M111=""ShotAttack"",""%"",M111=""MeleeAttack"",""%"", M111=""Defense"",""%"",M111=""CraftSPeed"",""%"",M111=""LifeSteal"",""%"",M111=""MaxInventoryWeight"",""+"",M111=""MoveSpeed"",""%"",REGEXMATCH(M111,""ElementAddItemDrop_""),""%"",M111=""Logging"","&amp;"""+"",M111=""Mining"",""+"",M111=""Maxhp"",""%"",REGEXMATCH(M111,""TemperatureResist_""),""+"",REGEXMATCH(M111,""ElementResist_""),""%"",REGEXMATCH(M111,""TemperatureInvalid_""),""bool"",REGEXMATCH(M111,""BodyPartsWeakDamage""),""%"",REGEXMATCH(M111,""Ele"&amp;"mentBoost_""),""%"",AND(REGEXMATCH(F111,""GiveA""),REGEXMATCH(M111,""Element"")),""bool"")"),"#N/A")</f>
        <v>#N/A</v>
      </c>
      <c r="O111" s="2">
        <v>0</v>
      </c>
      <c r="P111" s="2"/>
      <c r="Q111" s="2"/>
      <c r="R111" s="2" t="str">
        <f ca="1">IFERROR(__xludf.DUMMYFUNCTION("IFS(Q111=""ShotAttack"",""%"",Q111=""MeleeAttack"",""%"", Q111=""Defense"",""%"",Q111=""CraftSPeed"",""%"",Q111=""LifeSteal"",""%"",Q111=""MaxInventoryWeight"",""+"",Q111=""MoveSpeed"",""%"",REGEXMATCH(Q111,""ElementAddItemDrop_""),""%"",Q111=""Logging"","&amp;"""+"",Q111=""Mining"",""+"",Q111=""Maxhp"",""%"",REGEXMATCH(Q111,""TemperatureResist_""),""+"",REGEXMATCH(Q111,""ElementResist_""),""%"",REGEXMATCH(Q111,""TemperatureInvalid_""),""bool"",REGEXMATCH(Q111,""BodyPartsWeakDamage""),""%"",REGEXMATCH(Q111,""Ele"&amp;"mentBoost_""),""%"",AND(REGEXMATCH(J111,""GiveA""),REGEXMATCH(Q111,""Element"")),""bool"")"),"#N/A")</f>
        <v>#N/A</v>
      </c>
      <c r="S111" s="2">
        <v>0</v>
      </c>
      <c r="T111" s="2"/>
      <c r="U111" s="2" t="b">
        <v>0</v>
      </c>
      <c r="V111" s="2" t="b">
        <v>0</v>
      </c>
      <c r="W111" s="2" t="b">
        <v>1</v>
      </c>
      <c r="X111" s="2" t="b">
        <v>0</v>
      </c>
      <c r="Y111" s="2" t="b">
        <v>0</v>
      </c>
      <c r="Z111" s="2" t="b">
        <v>0</v>
      </c>
      <c r="AA111" s="2" t="b">
        <v>0</v>
      </c>
      <c r="AB111" s="2" t="b">
        <v>0</v>
      </c>
      <c r="AC111" s="2" t="b">
        <v>0</v>
      </c>
      <c r="AD111" s="2" t="b">
        <v>0</v>
      </c>
      <c r="AE111" s="2" t="b">
        <v>0</v>
      </c>
      <c r="AF111" s="2" t="b">
        <v>0</v>
      </c>
      <c r="AG111" s="2" t="s">
        <v>141</v>
      </c>
      <c r="AH111" s="2" t="s">
        <v>141</v>
      </c>
    </row>
    <row r="112" spans="1:34" x14ac:dyDescent="0.2">
      <c r="A112" s="9" t="e">
        <v>#N/A</v>
      </c>
      <c r="B112" s="2" t="s">
        <v>1002</v>
      </c>
      <c r="C112" s="1"/>
      <c r="D112" s="2" t="str">
        <f t="shared" si="0"/>
        <v>Mining</v>
      </c>
      <c r="E112" s="2" t="str">
        <f t="shared" si="1"/>
        <v>Mining: # on Self</v>
      </c>
      <c r="F112" s="2" t="str">
        <f t="shared" si="2"/>
        <v>mounted</v>
      </c>
      <c r="G112" s="2">
        <v>2</v>
      </c>
      <c r="H112" s="2" t="s">
        <v>141</v>
      </c>
      <c r="I112" s="2" t="s">
        <v>1934</v>
      </c>
      <c r="J112" s="2" t="str">
        <f ca="1">IFERROR(__xludf.DUMMYFUNCTION("IFS(I112=""ShotAttack"",""%"",I112=""MeleeAttack"",""%"", I112=""Defense"",""%"",I112=""CraftSPeed"",""%"",I112=""LifeSteal"",""%"",I112=""MaxInventoryWeight"",""+"",I112=""MoveSpeed"",""%"",REGEXMATCH(I112,""ElementAddItemDrop_""),""%"",I112=""Logging"","&amp;"""+"",I112=""Mining"",""+"",I112=""Maxhp"",""%"",REGEXMATCH(I112,""TemperatureResist_""),""+"",REGEXMATCH(I112,""ElementResist_""),""%"",REGEXMATCH(I112,""TemperatureInvalid_""),""bool"",REGEXMATCH(I112,""BodyPartsWeakDamage""),""%"",REGEXMATCH(I112,""Ele"&amp;"mentBoost_""),""%"",AND(REGEXMATCH(B112,""GiveA""),REGEXMATCH(I112,""Element"")),""bool"")"),"+")</f>
        <v>+</v>
      </c>
      <c r="K112" s="2">
        <v>2600</v>
      </c>
      <c r="L112" s="2" t="s">
        <v>1818</v>
      </c>
      <c r="M112" s="2"/>
      <c r="N112" s="2" t="str">
        <f ca="1">IFERROR(__xludf.DUMMYFUNCTION("IFS(M112=""ShotAttack"",""%"",M112=""MeleeAttack"",""%"", M112=""Defense"",""%"",M112=""CraftSPeed"",""%"",M112=""LifeSteal"",""%"",M112=""MaxInventoryWeight"",""+"",M112=""MoveSpeed"",""%"",REGEXMATCH(M112,""ElementAddItemDrop_""),""%"",M112=""Logging"","&amp;"""+"",M112=""Mining"",""+"",M112=""Maxhp"",""%"",REGEXMATCH(M112,""TemperatureResist_""),""+"",REGEXMATCH(M112,""ElementResist_""),""%"",REGEXMATCH(M112,""TemperatureInvalid_""),""bool"",REGEXMATCH(M112,""BodyPartsWeakDamage""),""%"",REGEXMATCH(M112,""Ele"&amp;"mentBoost_""),""%"",AND(REGEXMATCH(F112,""GiveA""),REGEXMATCH(M112,""Element"")),""bool"")"),"#N/A")</f>
        <v>#N/A</v>
      </c>
      <c r="O112" s="2">
        <v>0</v>
      </c>
      <c r="P112" s="2"/>
      <c r="Q112" s="2"/>
      <c r="R112" s="2" t="str">
        <f ca="1">IFERROR(__xludf.DUMMYFUNCTION("IFS(Q112=""ShotAttack"",""%"",Q112=""MeleeAttack"",""%"", Q112=""Defense"",""%"",Q112=""CraftSPeed"",""%"",Q112=""LifeSteal"",""%"",Q112=""MaxInventoryWeight"",""+"",Q112=""MoveSpeed"",""%"",REGEXMATCH(Q112,""ElementAddItemDrop_""),""%"",Q112=""Logging"","&amp;"""+"",Q112=""Mining"",""+"",Q112=""Maxhp"",""%"",REGEXMATCH(Q112,""TemperatureResist_""),""+"",REGEXMATCH(Q112,""ElementResist_""),""%"",REGEXMATCH(Q112,""TemperatureInvalid_""),""bool"",REGEXMATCH(Q112,""BodyPartsWeakDamage""),""%"",REGEXMATCH(Q112,""Ele"&amp;"mentBoost_""),""%"",AND(REGEXMATCH(J112,""GiveA""),REGEXMATCH(Q112,""Element"")),""bool"")"),"#N/A")</f>
        <v>#N/A</v>
      </c>
      <c r="S112" s="2">
        <v>0</v>
      </c>
      <c r="T112" s="2"/>
      <c r="U112" s="2" t="b">
        <v>0</v>
      </c>
      <c r="V112" s="2" t="b">
        <v>0</v>
      </c>
      <c r="W112" s="2" t="b">
        <v>1</v>
      </c>
      <c r="X112" s="2" t="b">
        <v>0</v>
      </c>
      <c r="Y112" s="2" t="b">
        <v>0</v>
      </c>
      <c r="Z112" s="2" t="b">
        <v>0</v>
      </c>
      <c r="AA112" s="2" t="b">
        <v>0</v>
      </c>
      <c r="AB112" s="2" t="b">
        <v>0</v>
      </c>
      <c r="AC112" s="2" t="b">
        <v>0</v>
      </c>
      <c r="AD112" s="2" t="b">
        <v>0</v>
      </c>
      <c r="AE112" s="2" t="b">
        <v>0</v>
      </c>
      <c r="AF112" s="2" t="b">
        <v>0</v>
      </c>
      <c r="AG112" s="2" t="s">
        <v>141</v>
      </c>
      <c r="AH112" s="2" t="s">
        <v>141</v>
      </c>
    </row>
    <row r="113" spans="1:34" x14ac:dyDescent="0.2">
      <c r="A113" s="9" t="e">
        <v>#N/A</v>
      </c>
      <c r="B113" s="2" t="s">
        <v>1003</v>
      </c>
      <c r="C113" s="1"/>
      <c r="D113" s="2" t="str">
        <f t="shared" si="0"/>
        <v>Mining</v>
      </c>
      <c r="E113" s="2" t="str">
        <f t="shared" si="1"/>
        <v>Mining: # on Self</v>
      </c>
      <c r="F113" s="2" t="str">
        <f t="shared" si="2"/>
        <v>mounted</v>
      </c>
      <c r="G113" s="2">
        <v>2</v>
      </c>
      <c r="H113" s="2" t="s">
        <v>141</v>
      </c>
      <c r="I113" s="2" t="s">
        <v>1934</v>
      </c>
      <c r="J113" s="2" t="str">
        <f ca="1">IFERROR(__xludf.DUMMYFUNCTION("IFS(I113=""ShotAttack"",""%"",I113=""MeleeAttack"",""%"", I113=""Defense"",""%"",I113=""CraftSPeed"",""%"",I113=""LifeSteal"",""%"",I113=""MaxInventoryWeight"",""+"",I113=""MoveSpeed"",""%"",REGEXMATCH(I113,""ElementAddItemDrop_""),""%"",I113=""Logging"","&amp;"""+"",I113=""Mining"",""+"",I113=""Maxhp"",""%"",REGEXMATCH(I113,""TemperatureResist_""),""+"",REGEXMATCH(I113,""ElementResist_""),""%"",REGEXMATCH(I113,""TemperatureInvalid_""),""bool"",REGEXMATCH(I113,""BodyPartsWeakDamage""),""%"",REGEXMATCH(I113,""Ele"&amp;"mentBoost_""),""%"",AND(REGEXMATCH(B113,""GiveA""),REGEXMATCH(I113,""Element"")),""bool"")"),"+")</f>
        <v>+</v>
      </c>
      <c r="K113" s="2">
        <v>3300</v>
      </c>
      <c r="L113" s="2" t="s">
        <v>1818</v>
      </c>
      <c r="M113" s="2"/>
      <c r="N113" s="2" t="str">
        <f ca="1">IFERROR(__xludf.DUMMYFUNCTION("IFS(M113=""ShotAttack"",""%"",M113=""MeleeAttack"",""%"", M113=""Defense"",""%"",M113=""CraftSPeed"",""%"",M113=""LifeSteal"",""%"",M113=""MaxInventoryWeight"",""+"",M113=""MoveSpeed"",""%"",REGEXMATCH(M113,""ElementAddItemDrop_""),""%"",M113=""Logging"","&amp;"""+"",M113=""Mining"",""+"",M113=""Maxhp"",""%"",REGEXMATCH(M113,""TemperatureResist_""),""+"",REGEXMATCH(M113,""ElementResist_""),""%"",REGEXMATCH(M113,""TemperatureInvalid_""),""bool"",REGEXMATCH(M113,""BodyPartsWeakDamage""),""%"",REGEXMATCH(M113,""Ele"&amp;"mentBoost_""),""%"",AND(REGEXMATCH(F113,""GiveA""),REGEXMATCH(M113,""Element"")),""bool"")"),"#N/A")</f>
        <v>#N/A</v>
      </c>
      <c r="O113" s="2">
        <v>0</v>
      </c>
      <c r="P113" s="2"/>
      <c r="Q113" s="2"/>
      <c r="R113" s="2" t="str">
        <f ca="1">IFERROR(__xludf.DUMMYFUNCTION("IFS(Q113=""ShotAttack"",""%"",Q113=""MeleeAttack"",""%"", Q113=""Defense"",""%"",Q113=""CraftSPeed"",""%"",Q113=""LifeSteal"",""%"",Q113=""MaxInventoryWeight"",""+"",Q113=""MoveSpeed"",""%"",REGEXMATCH(Q113,""ElementAddItemDrop_""),""%"",Q113=""Logging"","&amp;"""+"",Q113=""Mining"",""+"",Q113=""Maxhp"",""%"",REGEXMATCH(Q113,""TemperatureResist_""),""+"",REGEXMATCH(Q113,""ElementResist_""),""%"",REGEXMATCH(Q113,""TemperatureInvalid_""),""bool"",REGEXMATCH(Q113,""BodyPartsWeakDamage""),""%"",REGEXMATCH(Q113,""Ele"&amp;"mentBoost_""),""%"",AND(REGEXMATCH(J113,""GiveA""),REGEXMATCH(Q113,""Element"")),""bool"")"),"#N/A")</f>
        <v>#N/A</v>
      </c>
      <c r="S113" s="2">
        <v>0</v>
      </c>
      <c r="T113" s="2"/>
      <c r="U113" s="2" t="b">
        <v>0</v>
      </c>
      <c r="V113" s="2" t="b">
        <v>0</v>
      </c>
      <c r="W113" s="2" t="b">
        <v>1</v>
      </c>
      <c r="X113" s="2" t="b">
        <v>0</v>
      </c>
      <c r="Y113" s="2" t="b">
        <v>0</v>
      </c>
      <c r="Z113" s="2" t="b">
        <v>0</v>
      </c>
      <c r="AA113" s="2" t="b">
        <v>0</v>
      </c>
      <c r="AB113" s="2" t="b">
        <v>0</v>
      </c>
      <c r="AC113" s="2" t="b">
        <v>0</v>
      </c>
      <c r="AD113" s="2" t="b">
        <v>0</v>
      </c>
      <c r="AE113" s="2" t="b">
        <v>0</v>
      </c>
      <c r="AF113" s="2" t="b">
        <v>0</v>
      </c>
      <c r="AG113" s="2" t="s">
        <v>141</v>
      </c>
      <c r="AH113" s="2" t="s">
        <v>141</v>
      </c>
    </row>
    <row r="114" spans="1:34" x14ac:dyDescent="0.2">
      <c r="A114" s="9" t="e">
        <v>#N/A</v>
      </c>
      <c r="B114" s="2" t="s">
        <v>683</v>
      </c>
      <c r="C114" s="1"/>
      <c r="D114" s="2" t="str">
        <f t="shared" si="0"/>
        <v>Mining</v>
      </c>
      <c r="E114" s="2" t="str">
        <f t="shared" si="1"/>
        <v>Mining: # on Self</v>
      </c>
      <c r="F114" s="2" t="str">
        <f t="shared" si="2"/>
        <v>active pal</v>
      </c>
      <c r="G114" s="2">
        <v>1</v>
      </c>
      <c r="H114" s="2" t="s">
        <v>141</v>
      </c>
      <c r="I114" s="2" t="s">
        <v>1934</v>
      </c>
      <c r="J114" s="2" t="str">
        <f ca="1">IFERROR(__xludf.DUMMYFUNCTION("IFS(I114=""ShotAttack"",""%"",I114=""MeleeAttack"",""%"", I114=""Defense"",""%"",I114=""CraftSPeed"",""%"",I114=""LifeSteal"",""%"",I114=""MaxInventoryWeight"",""+"",I114=""MoveSpeed"",""%"",REGEXMATCH(I114,""ElementAddItemDrop_""),""%"",I114=""Logging"","&amp;"""+"",I114=""Mining"",""+"",I114=""Maxhp"",""%"",REGEXMATCH(I114,""TemperatureResist_""),""+"",REGEXMATCH(I114,""ElementResist_""),""%"",REGEXMATCH(I114,""TemperatureInvalid_""),""bool"",REGEXMATCH(I114,""BodyPartsWeakDamage""),""%"",REGEXMATCH(I114,""Ele"&amp;"mentBoost_""),""%"",AND(REGEXMATCH(B114,""GiveA""),REGEXMATCH(I114,""Element"")),""bool"")"),"+")</f>
        <v>+</v>
      </c>
      <c r="K114" s="2">
        <v>2500</v>
      </c>
      <c r="L114" s="2" t="s">
        <v>1818</v>
      </c>
      <c r="M114" s="2"/>
      <c r="N114" s="2" t="str">
        <f ca="1">IFERROR(__xludf.DUMMYFUNCTION("IFS(M114=""ShotAttack"",""%"",M114=""MeleeAttack"",""%"", M114=""Defense"",""%"",M114=""CraftSPeed"",""%"",M114=""LifeSteal"",""%"",M114=""MaxInventoryWeight"",""+"",M114=""MoveSpeed"",""%"",REGEXMATCH(M114,""ElementAddItemDrop_""),""%"",M114=""Logging"","&amp;"""+"",M114=""Mining"",""+"",M114=""Maxhp"",""%"",REGEXMATCH(M114,""TemperatureResist_""),""+"",REGEXMATCH(M114,""ElementResist_""),""%"",REGEXMATCH(M114,""TemperatureInvalid_""),""bool"",REGEXMATCH(M114,""BodyPartsWeakDamage""),""%"",REGEXMATCH(M114,""Ele"&amp;"mentBoost_""),""%"",AND(REGEXMATCH(F114,""GiveA""),REGEXMATCH(M114,""Element"")),""bool"")"),"#N/A")</f>
        <v>#N/A</v>
      </c>
      <c r="O114" s="2">
        <v>0</v>
      </c>
      <c r="P114" s="2"/>
      <c r="Q114" s="2"/>
      <c r="R114" s="2" t="str">
        <f ca="1">IFERROR(__xludf.DUMMYFUNCTION("IFS(Q114=""ShotAttack"",""%"",Q114=""MeleeAttack"",""%"", Q114=""Defense"",""%"",Q114=""CraftSPeed"",""%"",Q114=""LifeSteal"",""%"",Q114=""MaxInventoryWeight"",""+"",Q114=""MoveSpeed"",""%"",REGEXMATCH(Q114,""ElementAddItemDrop_""),""%"",Q114=""Logging"","&amp;"""+"",Q114=""Mining"",""+"",Q114=""Maxhp"",""%"",REGEXMATCH(Q114,""TemperatureResist_""),""+"",REGEXMATCH(Q114,""ElementResist_""),""%"",REGEXMATCH(Q114,""TemperatureInvalid_""),""bool"",REGEXMATCH(Q114,""BodyPartsWeakDamage""),""%"",REGEXMATCH(Q114,""Ele"&amp;"mentBoost_""),""%"",AND(REGEXMATCH(J114,""GiveA""),REGEXMATCH(Q114,""Element"")),""bool"")"),"#N/A")</f>
        <v>#N/A</v>
      </c>
      <c r="S114" s="2">
        <v>0</v>
      </c>
      <c r="T114" s="2"/>
      <c r="U114" s="2" t="b">
        <v>1</v>
      </c>
      <c r="V114" s="2" t="b">
        <v>0</v>
      </c>
      <c r="W114" s="2" t="b">
        <v>0</v>
      </c>
      <c r="X114" s="2" t="b">
        <v>0</v>
      </c>
      <c r="Y114" s="2" t="b">
        <v>0</v>
      </c>
      <c r="Z114" s="2" t="b">
        <v>0</v>
      </c>
      <c r="AA114" s="2" t="b">
        <v>0</v>
      </c>
      <c r="AB114" s="2" t="b">
        <v>0</v>
      </c>
      <c r="AC114" s="2" t="b">
        <v>0</v>
      </c>
      <c r="AD114" s="2" t="b">
        <v>0</v>
      </c>
      <c r="AE114" s="2" t="b">
        <v>0</v>
      </c>
      <c r="AF114" s="2" t="b">
        <v>0</v>
      </c>
      <c r="AG114" s="2" t="s">
        <v>141</v>
      </c>
      <c r="AH114" s="2" t="s">
        <v>141</v>
      </c>
    </row>
    <row r="115" spans="1:34" x14ac:dyDescent="0.2">
      <c r="A115" s="1" t="s">
        <v>1815</v>
      </c>
      <c r="B115" s="2" t="s">
        <v>1945</v>
      </c>
      <c r="C115" s="1"/>
      <c r="D115" s="2" t="str">
        <f t="shared" si="0"/>
        <v>GainItemDrop</v>
      </c>
      <c r="E115" s="2" t="str">
        <f t="shared" si="1"/>
        <v>GainItemDrop: # on SelfAndTrainer</v>
      </c>
      <c r="F115" s="2" t="str">
        <f t="shared" si="2"/>
        <v>active pal</v>
      </c>
      <c r="G115" s="2">
        <v>1</v>
      </c>
      <c r="H115" s="2" t="s">
        <v>141</v>
      </c>
      <c r="I115" s="2" t="s">
        <v>1946</v>
      </c>
      <c r="J115" s="2" t="str">
        <f ca="1">IFERROR(__xludf.DUMMYFUNCTION("IFS(I115=""ShotAttack"",""%"",I115=""MeleeAttack"",""%"", I115=""Defense"",""%"",I115=""CraftSPeed"",""%"",I115=""LifeSteal"",""%"",I115=""MaxInventoryWeight"",""+"",I115=""MoveSpeed"",""%"",REGEXMATCH(I115,""ElementAddItemDrop_""),""%"",I115=""Logging"","&amp;"""+"",I115=""Mining"",""+"",I115=""Maxhp"",""%"",REGEXMATCH(I115,""TemperatureResist_""),""+"",REGEXMATCH(I115,""ElementResist_""),""%"",REGEXMATCH(I115,""TemperatureInvalid_""),""bool"",REGEXMATCH(I115,""BodyPartsWeakDamage""),""%"",REGEXMATCH(I115,""Ele"&amp;"mentBoost_""),""%"",AND(REGEXMATCH(B115,""GiveA""),REGEXMATCH(I115,""Element"")),""bool"")"),"#N/A")</f>
        <v>#N/A</v>
      </c>
      <c r="K115" s="2">
        <v>100</v>
      </c>
      <c r="L115" s="2" t="s">
        <v>1947</v>
      </c>
      <c r="M115" s="2"/>
      <c r="N115" s="2" t="str">
        <f ca="1">IFERROR(__xludf.DUMMYFUNCTION("IFS(M115=""ShotAttack"",""%"",M115=""MeleeAttack"",""%"", M115=""Defense"",""%"",M115=""CraftSPeed"",""%"",M115=""LifeSteal"",""%"",M115=""MaxInventoryWeight"",""+"",M115=""MoveSpeed"",""%"",REGEXMATCH(M115,""ElementAddItemDrop_""),""%"",M115=""Logging"","&amp;"""+"",M115=""Mining"",""+"",M115=""Maxhp"",""%"",REGEXMATCH(M115,""TemperatureResist_""),""+"",REGEXMATCH(M115,""ElementResist_""),""%"",REGEXMATCH(M115,""TemperatureInvalid_""),""bool"",REGEXMATCH(M115,""BodyPartsWeakDamage""),""%"",REGEXMATCH(M115,""Ele"&amp;"mentBoost_""),""%"",AND(REGEXMATCH(F115,""GiveA""),REGEXMATCH(M115,""Element"")),""bool"")"),"#N/A")</f>
        <v>#N/A</v>
      </c>
      <c r="O115" s="2">
        <v>0</v>
      </c>
      <c r="P115" s="2"/>
      <c r="Q115" s="2"/>
      <c r="R115" s="2" t="str">
        <f ca="1">IFERROR(__xludf.DUMMYFUNCTION("IFS(Q115=""ShotAttack"",""%"",Q115=""MeleeAttack"",""%"", Q115=""Defense"",""%"",Q115=""CraftSPeed"",""%"",Q115=""LifeSteal"",""%"",Q115=""MaxInventoryWeight"",""+"",Q115=""MoveSpeed"",""%"",REGEXMATCH(Q115,""ElementAddItemDrop_""),""%"",Q115=""Logging"","&amp;"""+"",Q115=""Mining"",""+"",Q115=""Maxhp"",""%"",REGEXMATCH(Q115,""TemperatureResist_""),""+"",REGEXMATCH(Q115,""ElementResist_""),""%"",REGEXMATCH(Q115,""TemperatureInvalid_""),""bool"",REGEXMATCH(Q115,""BodyPartsWeakDamage""),""%"",REGEXMATCH(Q115,""Ele"&amp;"mentBoost_""),""%"",AND(REGEXMATCH(J115,""GiveA""),REGEXMATCH(Q115,""Element"")),""bool"")"),"#N/A")</f>
        <v>#N/A</v>
      </c>
      <c r="S115" s="2">
        <v>0</v>
      </c>
      <c r="T115" s="2"/>
      <c r="U115" s="2" t="b">
        <v>1</v>
      </c>
      <c r="V115" s="2" t="b">
        <v>0</v>
      </c>
      <c r="W115" s="2" t="b">
        <v>0</v>
      </c>
      <c r="X115" s="2" t="b">
        <v>0</v>
      </c>
      <c r="Y115" s="2" t="b">
        <v>0</v>
      </c>
      <c r="Z115" s="2" t="b">
        <v>0</v>
      </c>
      <c r="AA115" s="2" t="b">
        <v>0</v>
      </c>
      <c r="AB115" s="2" t="b">
        <v>0</v>
      </c>
      <c r="AC115" s="2" t="b">
        <v>0</v>
      </c>
      <c r="AD115" s="2" t="b">
        <v>0</v>
      </c>
      <c r="AE115" s="2" t="b">
        <v>0</v>
      </c>
      <c r="AF115" s="2" t="b">
        <v>0</v>
      </c>
      <c r="AG115" s="2" t="s">
        <v>141</v>
      </c>
      <c r="AH115" s="2" t="s">
        <v>141</v>
      </c>
    </row>
    <row r="116" spans="1:34" x14ac:dyDescent="0.2">
      <c r="A116" s="1" t="s">
        <v>1815</v>
      </c>
      <c r="B116" s="2" t="s">
        <v>1948</v>
      </c>
      <c r="C116" s="1"/>
      <c r="D116" s="2" t="str">
        <f t="shared" si="0"/>
        <v>GainItemDrop</v>
      </c>
      <c r="E116" s="2" t="str">
        <f t="shared" si="1"/>
        <v>GainItemDrop: # on SelfAndTrainer</v>
      </c>
      <c r="F116" s="2" t="str">
        <f t="shared" si="2"/>
        <v>active pal</v>
      </c>
      <c r="G116" s="2">
        <v>2</v>
      </c>
      <c r="H116" s="2" t="s">
        <v>141</v>
      </c>
      <c r="I116" s="2" t="s">
        <v>1946</v>
      </c>
      <c r="J116" s="2" t="str">
        <f ca="1">IFERROR(__xludf.DUMMYFUNCTION("IFS(I116=""ShotAttack"",""%"",I116=""MeleeAttack"",""%"", I116=""Defense"",""%"",I116=""CraftSPeed"",""%"",I116=""LifeSteal"",""%"",I116=""MaxInventoryWeight"",""+"",I116=""MoveSpeed"",""%"",REGEXMATCH(I116,""ElementAddItemDrop_""),""%"",I116=""Logging"","&amp;"""+"",I116=""Mining"",""+"",I116=""Maxhp"",""%"",REGEXMATCH(I116,""TemperatureResist_""),""+"",REGEXMATCH(I116,""ElementResist_""),""%"",REGEXMATCH(I116,""TemperatureInvalid_""),""bool"",REGEXMATCH(I116,""BodyPartsWeakDamage""),""%"",REGEXMATCH(I116,""Ele"&amp;"mentBoost_""),""%"",AND(REGEXMATCH(B116,""GiveA""),REGEXMATCH(I116,""Element"")),""bool"")"),"#N/A")</f>
        <v>#N/A</v>
      </c>
      <c r="K116" s="2">
        <v>150</v>
      </c>
      <c r="L116" s="2" t="s">
        <v>1947</v>
      </c>
      <c r="M116" s="2"/>
      <c r="N116" s="2" t="str">
        <f ca="1">IFERROR(__xludf.DUMMYFUNCTION("IFS(M116=""ShotAttack"",""%"",M116=""MeleeAttack"",""%"", M116=""Defense"",""%"",M116=""CraftSPeed"",""%"",M116=""LifeSteal"",""%"",M116=""MaxInventoryWeight"",""+"",M116=""MoveSpeed"",""%"",REGEXMATCH(M116,""ElementAddItemDrop_""),""%"",M116=""Logging"","&amp;"""+"",M116=""Mining"",""+"",M116=""Maxhp"",""%"",REGEXMATCH(M116,""TemperatureResist_""),""+"",REGEXMATCH(M116,""ElementResist_""),""%"",REGEXMATCH(M116,""TemperatureInvalid_""),""bool"",REGEXMATCH(M116,""BodyPartsWeakDamage""),""%"",REGEXMATCH(M116,""Ele"&amp;"mentBoost_""),""%"",AND(REGEXMATCH(F116,""GiveA""),REGEXMATCH(M116,""Element"")),""bool"")"),"#N/A")</f>
        <v>#N/A</v>
      </c>
      <c r="O116" s="2">
        <v>0</v>
      </c>
      <c r="P116" s="2"/>
      <c r="Q116" s="2"/>
      <c r="R116" s="2" t="str">
        <f ca="1">IFERROR(__xludf.DUMMYFUNCTION("IFS(Q116=""ShotAttack"",""%"",Q116=""MeleeAttack"",""%"", Q116=""Defense"",""%"",Q116=""CraftSPeed"",""%"",Q116=""LifeSteal"",""%"",Q116=""MaxInventoryWeight"",""+"",Q116=""MoveSpeed"",""%"",REGEXMATCH(Q116,""ElementAddItemDrop_""),""%"",Q116=""Logging"","&amp;"""+"",Q116=""Mining"",""+"",Q116=""Maxhp"",""%"",REGEXMATCH(Q116,""TemperatureResist_""),""+"",REGEXMATCH(Q116,""ElementResist_""),""%"",REGEXMATCH(Q116,""TemperatureInvalid_""),""bool"",REGEXMATCH(Q116,""BodyPartsWeakDamage""),""%"",REGEXMATCH(Q116,""Ele"&amp;"mentBoost_""),""%"",AND(REGEXMATCH(J116,""GiveA""),REGEXMATCH(Q116,""Element"")),""bool"")"),"#N/A")</f>
        <v>#N/A</v>
      </c>
      <c r="S116" s="2">
        <v>0</v>
      </c>
      <c r="T116" s="2"/>
      <c r="U116" s="2" t="b">
        <v>1</v>
      </c>
      <c r="V116" s="2" t="b">
        <v>0</v>
      </c>
      <c r="W116" s="2" t="b">
        <v>0</v>
      </c>
      <c r="X116" s="2" t="b">
        <v>0</v>
      </c>
      <c r="Y116" s="2" t="b">
        <v>0</v>
      </c>
      <c r="Z116" s="2" t="b">
        <v>0</v>
      </c>
      <c r="AA116" s="2" t="b">
        <v>0</v>
      </c>
      <c r="AB116" s="2" t="b">
        <v>0</v>
      </c>
      <c r="AC116" s="2" t="b">
        <v>0</v>
      </c>
      <c r="AD116" s="2" t="b">
        <v>0</v>
      </c>
      <c r="AE116" s="2" t="b">
        <v>0</v>
      </c>
      <c r="AF116" s="2" t="b">
        <v>0</v>
      </c>
      <c r="AG116" s="2" t="s">
        <v>141</v>
      </c>
      <c r="AH116" s="2" t="s">
        <v>141</v>
      </c>
    </row>
    <row r="117" spans="1:34" x14ac:dyDescent="0.2">
      <c r="A117" s="1" t="s">
        <v>1815</v>
      </c>
      <c r="B117" s="2" t="s">
        <v>1949</v>
      </c>
      <c r="C117" s="1"/>
      <c r="D117" s="2" t="str">
        <f t="shared" si="0"/>
        <v>GainItemDrop</v>
      </c>
      <c r="E117" s="2" t="str">
        <f t="shared" si="1"/>
        <v>GainItemDrop: # on SelfAndTrainer</v>
      </c>
      <c r="F117" s="2" t="str">
        <f t="shared" si="2"/>
        <v>active pal</v>
      </c>
      <c r="G117" s="2">
        <v>3</v>
      </c>
      <c r="H117" s="2" t="s">
        <v>141</v>
      </c>
      <c r="I117" s="2" t="s">
        <v>1946</v>
      </c>
      <c r="J117" s="2" t="str">
        <f ca="1">IFERROR(__xludf.DUMMYFUNCTION("IFS(I117=""ShotAttack"",""%"",I117=""MeleeAttack"",""%"", I117=""Defense"",""%"",I117=""CraftSPeed"",""%"",I117=""LifeSteal"",""%"",I117=""MaxInventoryWeight"",""+"",I117=""MoveSpeed"",""%"",REGEXMATCH(I117,""ElementAddItemDrop_""),""%"",I117=""Logging"","&amp;"""+"",I117=""Mining"",""+"",I117=""Maxhp"",""%"",REGEXMATCH(I117,""TemperatureResist_""),""+"",REGEXMATCH(I117,""ElementResist_""),""%"",REGEXMATCH(I117,""TemperatureInvalid_""),""bool"",REGEXMATCH(I117,""BodyPartsWeakDamage""),""%"",REGEXMATCH(I117,""Ele"&amp;"mentBoost_""),""%"",AND(REGEXMATCH(B117,""GiveA""),REGEXMATCH(I117,""Element"")),""bool"")"),"#N/A")</f>
        <v>#N/A</v>
      </c>
      <c r="K117" s="2">
        <v>200</v>
      </c>
      <c r="L117" s="2" t="s">
        <v>1947</v>
      </c>
      <c r="M117" s="2"/>
      <c r="N117" s="2" t="str">
        <f ca="1">IFERROR(__xludf.DUMMYFUNCTION("IFS(M117=""ShotAttack"",""%"",M117=""MeleeAttack"",""%"", M117=""Defense"",""%"",M117=""CraftSPeed"",""%"",M117=""LifeSteal"",""%"",M117=""MaxInventoryWeight"",""+"",M117=""MoveSpeed"",""%"",REGEXMATCH(M117,""ElementAddItemDrop_""),""%"",M117=""Logging"","&amp;"""+"",M117=""Mining"",""+"",M117=""Maxhp"",""%"",REGEXMATCH(M117,""TemperatureResist_""),""+"",REGEXMATCH(M117,""ElementResist_""),""%"",REGEXMATCH(M117,""TemperatureInvalid_""),""bool"",REGEXMATCH(M117,""BodyPartsWeakDamage""),""%"",REGEXMATCH(M117,""Ele"&amp;"mentBoost_""),""%"",AND(REGEXMATCH(F117,""GiveA""),REGEXMATCH(M117,""Element"")),""bool"")"),"#N/A")</f>
        <v>#N/A</v>
      </c>
      <c r="O117" s="2">
        <v>0</v>
      </c>
      <c r="P117" s="2"/>
      <c r="Q117" s="2"/>
      <c r="R117" s="2" t="str">
        <f ca="1">IFERROR(__xludf.DUMMYFUNCTION("IFS(Q117=""ShotAttack"",""%"",Q117=""MeleeAttack"",""%"", Q117=""Defense"",""%"",Q117=""CraftSPeed"",""%"",Q117=""LifeSteal"",""%"",Q117=""MaxInventoryWeight"",""+"",Q117=""MoveSpeed"",""%"",REGEXMATCH(Q117,""ElementAddItemDrop_""),""%"",Q117=""Logging"","&amp;"""+"",Q117=""Mining"",""+"",Q117=""Maxhp"",""%"",REGEXMATCH(Q117,""TemperatureResist_""),""+"",REGEXMATCH(Q117,""ElementResist_""),""%"",REGEXMATCH(Q117,""TemperatureInvalid_""),""bool"",REGEXMATCH(Q117,""BodyPartsWeakDamage""),""%"",REGEXMATCH(Q117,""Ele"&amp;"mentBoost_""),""%"",AND(REGEXMATCH(J117,""GiveA""),REGEXMATCH(Q117,""Element"")),""bool"")"),"#N/A")</f>
        <v>#N/A</v>
      </c>
      <c r="S117" s="2">
        <v>0</v>
      </c>
      <c r="T117" s="2"/>
      <c r="U117" s="2" t="b">
        <v>1</v>
      </c>
      <c r="V117" s="2" t="b">
        <v>0</v>
      </c>
      <c r="W117" s="2" t="b">
        <v>0</v>
      </c>
      <c r="X117" s="2" t="b">
        <v>0</v>
      </c>
      <c r="Y117" s="2" t="b">
        <v>0</v>
      </c>
      <c r="Z117" s="2" t="b">
        <v>0</v>
      </c>
      <c r="AA117" s="2" t="b">
        <v>0</v>
      </c>
      <c r="AB117" s="2" t="b">
        <v>0</v>
      </c>
      <c r="AC117" s="2" t="b">
        <v>0</v>
      </c>
      <c r="AD117" s="2" t="b">
        <v>0</v>
      </c>
      <c r="AE117" s="2" t="b">
        <v>0</v>
      </c>
      <c r="AF117" s="2" t="b">
        <v>0</v>
      </c>
      <c r="AG117" s="2" t="s">
        <v>141</v>
      </c>
      <c r="AH117" s="2" t="s">
        <v>141</v>
      </c>
    </row>
    <row r="118" spans="1:34" x14ac:dyDescent="0.2">
      <c r="A118" s="1" t="s">
        <v>1815</v>
      </c>
      <c r="B118" s="2" t="s">
        <v>1950</v>
      </c>
      <c r="C118" s="1"/>
      <c r="D118" s="2" t="str">
        <f t="shared" si="0"/>
        <v>GainItemDrop</v>
      </c>
      <c r="E118" s="2" t="str">
        <f t="shared" si="1"/>
        <v>GainItemDrop: # on SelfAndTrainer</v>
      </c>
      <c r="F118" s="2" t="str">
        <f t="shared" si="2"/>
        <v>active pal</v>
      </c>
      <c r="G118" s="2">
        <v>4</v>
      </c>
      <c r="H118" s="2" t="s">
        <v>141</v>
      </c>
      <c r="I118" s="2" t="s">
        <v>1946</v>
      </c>
      <c r="J118" s="2" t="str">
        <f ca="1">IFERROR(__xludf.DUMMYFUNCTION("IFS(I118=""ShotAttack"",""%"",I118=""MeleeAttack"",""%"", I118=""Defense"",""%"",I118=""CraftSPeed"",""%"",I118=""LifeSteal"",""%"",I118=""MaxInventoryWeight"",""+"",I118=""MoveSpeed"",""%"",REGEXMATCH(I118,""ElementAddItemDrop_""),""%"",I118=""Logging"","&amp;"""+"",I118=""Mining"",""+"",I118=""Maxhp"",""%"",REGEXMATCH(I118,""TemperatureResist_""),""+"",REGEXMATCH(I118,""ElementResist_""),""%"",REGEXMATCH(I118,""TemperatureInvalid_""),""bool"",REGEXMATCH(I118,""BodyPartsWeakDamage""),""%"",REGEXMATCH(I118,""Ele"&amp;"mentBoost_""),""%"",AND(REGEXMATCH(B118,""GiveA""),REGEXMATCH(I118,""Element"")),""bool"")"),"#N/A")</f>
        <v>#N/A</v>
      </c>
      <c r="K118" s="2">
        <v>250</v>
      </c>
      <c r="L118" s="2" t="s">
        <v>1947</v>
      </c>
      <c r="M118" s="2"/>
      <c r="N118" s="2" t="str">
        <f ca="1">IFERROR(__xludf.DUMMYFUNCTION("IFS(M118=""ShotAttack"",""%"",M118=""MeleeAttack"",""%"", M118=""Defense"",""%"",M118=""CraftSPeed"",""%"",M118=""LifeSteal"",""%"",M118=""MaxInventoryWeight"",""+"",M118=""MoveSpeed"",""%"",REGEXMATCH(M118,""ElementAddItemDrop_""),""%"",M118=""Logging"","&amp;"""+"",M118=""Mining"",""+"",M118=""Maxhp"",""%"",REGEXMATCH(M118,""TemperatureResist_""),""+"",REGEXMATCH(M118,""ElementResist_""),""%"",REGEXMATCH(M118,""TemperatureInvalid_""),""bool"",REGEXMATCH(M118,""BodyPartsWeakDamage""),""%"",REGEXMATCH(M118,""Ele"&amp;"mentBoost_""),""%"",AND(REGEXMATCH(F118,""GiveA""),REGEXMATCH(M118,""Element"")),""bool"")"),"#N/A")</f>
        <v>#N/A</v>
      </c>
      <c r="O118" s="2">
        <v>0</v>
      </c>
      <c r="P118" s="2"/>
      <c r="Q118" s="2"/>
      <c r="R118" s="2" t="str">
        <f ca="1">IFERROR(__xludf.DUMMYFUNCTION("IFS(Q118=""ShotAttack"",""%"",Q118=""MeleeAttack"",""%"", Q118=""Defense"",""%"",Q118=""CraftSPeed"",""%"",Q118=""LifeSteal"",""%"",Q118=""MaxInventoryWeight"",""+"",Q118=""MoveSpeed"",""%"",REGEXMATCH(Q118,""ElementAddItemDrop_""),""%"",Q118=""Logging"","&amp;"""+"",Q118=""Mining"",""+"",Q118=""Maxhp"",""%"",REGEXMATCH(Q118,""TemperatureResist_""),""+"",REGEXMATCH(Q118,""ElementResist_""),""%"",REGEXMATCH(Q118,""TemperatureInvalid_""),""bool"",REGEXMATCH(Q118,""BodyPartsWeakDamage""),""%"",REGEXMATCH(Q118,""Ele"&amp;"mentBoost_""),""%"",AND(REGEXMATCH(J118,""GiveA""),REGEXMATCH(Q118,""Element"")),""bool"")"),"#N/A")</f>
        <v>#N/A</v>
      </c>
      <c r="S118" s="2">
        <v>0</v>
      </c>
      <c r="T118" s="2"/>
      <c r="U118" s="2" t="b">
        <v>1</v>
      </c>
      <c r="V118" s="2" t="b">
        <v>0</v>
      </c>
      <c r="W118" s="2" t="b">
        <v>0</v>
      </c>
      <c r="X118" s="2" t="b">
        <v>0</v>
      </c>
      <c r="Y118" s="2" t="b">
        <v>0</v>
      </c>
      <c r="Z118" s="2" t="b">
        <v>0</v>
      </c>
      <c r="AA118" s="2" t="b">
        <v>0</v>
      </c>
      <c r="AB118" s="2" t="b">
        <v>0</v>
      </c>
      <c r="AC118" s="2" t="b">
        <v>0</v>
      </c>
      <c r="AD118" s="2" t="b">
        <v>0</v>
      </c>
      <c r="AE118" s="2" t="b">
        <v>0</v>
      </c>
      <c r="AF118" s="2" t="b">
        <v>0</v>
      </c>
      <c r="AG118" s="2" t="s">
        <v>141</v>
      </c>
      <c r="AH118" s="2" t="s">
        <v>141</v>
      </c>
    </row>
    <row r="119" spans="1:34" x14ac:dyDescent="0.2">
      <c r="A119" s="1" t="s">
        <v>1815</v>
      </c>
      <c r="B119" s="2" t="s">
        <v>1951</v>
      </c>
      <c r="C119" s="1"/>
      <c r="D119" s="2" t="str">
        <f t="shared" si="0"/>
        <v>Mute</v>
      </c>
      <c r="E119" s="2" t="str">
        <f t="shared" si="1"/>
        <v>Mute: # on SelfAndTrainer</v>
      </c>
      <c r="F119" s="2" t="str">
        <f t="shared" si="2"/>
        <v/>
      </c>
      <c r="G119" s="2">
        <v>1</v>
      </c>
      <c r="H119" s="2" t="s">
        <v>141</v>
      </c>
      <c r="I119" s="2" t="s">
        <v>1952</v>
      </c>
      <c r="J119" s="2" t="str">
        <f ca="1">IFERROR(__xludf.DUMMYFUNCTION("IFS(I119=""ShotAttack"",""%"",I119=""MeleeAttack"",""%"", I119=""Defense"",""%"",I119=""CraftSPeed"",""%"",I119=""LifeSteal"",""%"",I119=""MaxInventoryWeight"",""+"",I119=""MoveSpeed"",""%"",REGEXMATCH(I119,""ElementAddItemDrop_""),""%"",I119=""Logging"","&amp;"""+"",I119=""Mining"",""+"",I119=""Maxhp"",""%"",REGEXMATCH(I119,""TemperatureResist_""),""+"",REGEXMATCH(I119,""ElementResist_""),""%"",REGEXMATCH(I119,""TemperatureInvalid_""),""bool"",REGEXMATCH(I119,""BodyPartsWeakDamage""),""%"",REGEXMATCH(I119,""Ele"&amp;"mentBoost_""),""%"",AND(REGEXMATCH(B119,""GiveA""),REGEXMATCH(I119,""Element"")),""bool"")"),"#N/A")</f>
        <v>#N/A</v>
      </c>
      <c r="K119" s="2">
        <v>-50</v>
      </c>
      <c r="L119" s="2" t="s">
        <v>1947</v>
      </c>
      <c r="M119" s="2"/>
      <c r="N119" s="2" t="str">
        <f ca="1">IFERROR(__xludf.DUMMYFUNCTION("IFS(M119=""ShotAttack"",""%"",M119=""MeleeAttack"",""%"", M119=""Defense"",""%"",M119=""CraftSPeed"",""%"",M119=""LifeSteal"",""%"",M119=""MaxInventoryWeight"",""+"",M119=""MoveSpeed"",""%"",REGEXMATCH(M119,""ElementAddItemDrop_""),""%"",M119=""Logging"","&amp;"""+"",M119=""Mining"",""+"",M119=""Maxhp"",""%"",REGEXMATCH(M119,""TemperatureResist_""),""+"",REGEXMATCH(M119,""ElementResist_""),""%"",REGEXMATCH(M119,""TemperatureInvalid_""),""bool"",REGEXMATCH(M119,""BodyPartsWeakDamage""),""%"",REGEXMATCH(M119,""Ele"&amp;"mentBoost_""),""%"",AND(REGEXMATCH(F119,""GiveA""),REGEXMATCH(M119,""Element"")),""bool"")"),"#N/A")</f>
        <v>#N/A</v>
      </c>
      <c r="O119" s="2">
        <v>0</v>
      </c>
      <c r="P119" s="2"/>
      <c r="Q119" s="2"/>
      <c r="R119" s="2" t="str">
        <f ca="1">IFERROR(__xludf.DUMMYFUNCTION("IFS(Q119=""ShotAttack"",""%"",Q119=""MeleeAttack"",""%"", Q119=""Defense"",""%"",Q119=""CraftSPeed"",""%"",Q119=""LifeSteal"",""%"",Q119=""MaxInventoryWeight"",""+"",Q119=""MoveSpeed"",""%"",REGEXMATCH(Q119,""ElementAddItemDrop_""),""%"",Q119=""Logging"","&amp;"""+"",Q119=""Mining"",""+"",Q119=""Maxhp"",""%"",REGEXMATCH(Q119,""TemperatureResist_""),""+"",REGEXMATCH(Q119,""ElementResist_""),""%"",REGEXMATCH(Q119,""TemperatureInvalid_""),""bool"",REGEXMATCH(Q119,""BodyPartsWeakDamage""),""%"",REGEXMATCH(Q119,""Ele"&amp;"mentBoost_""),""%"",AND(REGEXMATCH(J119,""GiveA""),REGEXMATCH(Q119,""Element"")),""bool"")"),"#N/A")</f>
        <v>#N/A</v>
      </c>
      <c r="S119" s="2">
        <v>0</v>
      </c>
      <c r="T119" s="2"/>
      <c r="U119" s="2" t="b">
        <v>0</v>
      </c>
      <c r="V119" s="2" t="b">
        <v>0</v>
      </c>
      <c r="W119" s="2" t="b">
        <v>0</v>
      </c>
      <c r="X119" s="2" t="b">
        <v>0</v>
      </c>
      <c r="Y119" s="2" t="b">
        <v>0</v>
      </c>
      <c r="Z119" s="2" t="b">
        <v>0</v>
      </c>
      <c r="AA119" s="2" t="b">
        <v>0</v>
      </c>
      <c r="AB119" s="2" t="b">
        <v>0</v>
      </c>
      <c r="AC119" s="2" t="b">
        <v>0</v>
      </c>
      <c r="AD119" s="2" t="b">
        <v>0</v>
      </c>
      <c r="AE119" s="2" t="b">
        <v>0</v>
      </c>
      <c r="AF119" s="2" t="b">
        <v>0</v>
      </c>
      <c r="AG119" s="2" t="s">
        <v>141</v>
      </c>
      <c r="AH119" s="2" t="s">
        <v>141</v>
      </c>
    </row>
    <row r="120" spans="1:34" x14ac:dyDescent="0.2">
      <c r="A120" s="1" t="s">
        <v>1815</v>
      </c>
      <c r="B120" s="2" t="s">
        <v>1953</v>
      </c>
      <c r="C120" s="1"/>
      <c r="D120" s="2" t="str">
        <f t="shared" si="0"/>
        <v>Mute</v>
      </c>
      <c r="E120" s="2" t="str">
        <f t="shared" si="1"/>
        <v>Mute: # on SelfAndTrainer</v>
      </c>
      <c r="F120" s="2" t="str">
        <f t="shared" si="2"/>
        <v/>
      </c>
      <c r="G120" s="2">
        <v>2</v>
      </c>
      <c r="H120" s="2" t="s">
        <v>141</v>
      </c>
      <c r="I120" s="2" t="s">
        <v>1952</v>
      </c>
      <c r="J120" s="2" t="str">
        <f ca="1">IFERROR(__xludf.DUMMYFUNCTION("IFS(I120=""ShotAttack"",""%"",I120=""MeleeAttack"",""%"", I120=""Defense"",""%"",I120=""CraftSPeed"",""%"",I120=""LifeSteal"",""%"",I120=""MaxInventoryWeight"",""+"",I120=""MoveSpeed"",""%"",REGEXMATCH(I120,""ElementAddItemDrop_""),""%"",I120=""Logging"","&amp;"""+"",I120=""Mining"",""+"",I120=""Maxhp"",""%"",REGEXMATCH(I120,""TemperatureResist_""),""+"",REGEXMATCH(I120,""ElementResist_""),""%"",REGEXMATCH(I120,""TemperatureInvalid_""),""bool"",REGEXMATCH(I120,""BodyPartsWeakDamage""),""%"",REGEXMATCH(I120,""Ele"&amp;"mentBoost_""),""%"",AND(REGEXMATCH(B120,""GiveA""),REGEXMATCH(I120,""Element"")),""bool"")"),"#N/A")</f>
        <v>#N/A</v>
      </c>
      <c r="K120" s="2">
        <v>-60</v>
      </c>
      <c r="L120" s="2" t="s">
        <v>1947</v>
      </c>
      <c r="M120" s="2"/>
      <c r="N120" s="2" t="str">
        <f ca="1">IFERROR(__xludf.DUMMYFUNCTION("IFS(M120=""ShotAttack"",""%"",M120=""MeleeAttack"",""%"", M120=""Defense"",""%"",M120=""CraftSPeed"",""%"",M120=""LifeSteal"",""%"",M120=""MaxInventoryWeight"",""+"",M120=""MoveSpeed"",""%"",REGEXMATCH(M120,""ElementAddItemDrop_""),""%"",M120=""Logging"","&amp;"""+"",M120=""Mining"",""+"",M120=""Maxhp"",""%"",REGEXMATCH(M120,""TemperatureResist_""),""+"",REGEXMATCH(M120,""ElementResist_""),""%"",REGEXMATCH(M120,""TemperatureInvalid_""),""bool"",REGEXMATCH(M120,""BodyPartsWeakDamage""),""%"",REGEXMATCH(M120,""Ele"&amp;"mentBoost_""),""%"",AND(REGEXMATCH(F120,""GiveA""),REGEXMATCH(M120,""Element"")),""bool"")"),"#N/A")</f>
        <v>#N/A</v>
      </c>
      <c r="O120" s="2">
        <v>0</v>
      </c>
      <c r="P120" s="2"/>
      <c r="Q120" s="2"/>
      <c r="R120" s="2" t="str">
        <f ca="1">IFERROR(__xludf.DUMMYFUNCTION("IFS(Q120=""ShotAttack"",""%"",Q120=""MeleeAttack"",""%"", Q120=""Defense"",""%"",Q120=""CraftSPeed"",""%"",Q120=""LifeSteal"",""%"",Q120=""MaxInventoryWeight"",""+"",Q120=""MoveSpeed"",""%"",REGEXMATCH(Q120,""ElementAddItemDrop_""),""%"",Q120=""Logging"","&amp;"""+"",Q120=""Mining"",""+"",Q120=""Maxhp"",""%"",REGEXMATCH(Q120,""TemperatureResist_""),""+"",REGEXMATCH(Q120,""ElementResist_""),""%"",REGEXMATCH(Q120,""TemperatureInvalid_""),""bool"",REGEXMATCH(Q120,""BodyPartsWeakDamage""),""%"",REGEXMATCH(Q120,""Ele"&amp;"mentBoost_""),""%"",AND(REGEXMATCH(J120,""GiveA""),REGEXMATCH(Q120,""Element"")),""bool"")"),"#N/A")</f>
        <v>#N/A</v>
      </c>
      <c r="S120" s="2">
        <v>0</v>
      </c>
      <c r="T120" s="2"/>
      <c r="U120" s="2" t="b">
        <v>0</v>
      </c>
      <c r="V120" s="2" t="b">
        <v>0</v>
      </c>
      <c r="W120" s="2" t="b">
        <v>0</v>
      </c>
      <c r="X120" s="2" t="b">
        <v>0</v>
      </c>
      <c r="Y120" s="2" t="b">
        <v>0</v>
      </c>
      <c r="Z120" s="2" t="b">
        <v>0</v>
      </c>
      <c r="AA120" s="2" t="b">
        <v>0</v>
      </c>
      <c r="AB120" s="2" t="b">
        <v>0</v>
      </c>
      <c r="AC120" s="2" t="b">
        <v>0</v>
      </c>
      <c r="AD120" s="2" t="b">
        <v>0</v>
      </c>
      <c r="AE120" s="2" t="b">
        <v>0</v>
      </c>
      <c r="AF120" s="2" t="b">
        <v>0</v>
      </c>
      <c r="AG120" s="2" t="s">
        <v>141</v>
      </c>
      <c r="AH120" s="2" t="s">
        <v>141</v>
      </c>
    </row>
    <row r="121" spans="1:34" x14ac:dyDescent="0.2">
      <c r="A121" s="1" t="s">
        <v>1815</v>
      </c>
      <c r="B121" s="2" t="s">
        <v>1954</v>
      </c>
      <c r="C121" s="1"/>
      <c r="D121" s="2" t="str">
        <f t="shared" si="0"/>
        <v>Mute</v>
      </c>
      <c r="E121" s="2" t="str">
        <f t="shared" si="1"/>
        <v>Mute: # on SelfAndTrainer</v>
      </c>
      <c r="F121" s="2" t="str">
        <f t="shared" si="2"/>
        <v/>
      </c>
      <c r="G121" s="2">
        <v>3</v>
      </c>
      <c r="H121" s="2" t="s">
        <v>141</v>
      </c>
      <c r="I121" s="2" t="s">
        <v>1952</v>
      </c>
      <c r="J121" s="2" t="str">
        <f ca="1">IFERROR(__xludf.DUMMYFUNCTION("IFS(I121=""ShotAttack"",""%"",I121=""MeleeAttack"",""%"", I121=""Defense"",""%"",I121=""CraftSPeed"",""%"",I121=""LifeSteal"",""%"",I121=""MaxInventoryWeight"",""+"",I121=""MoveSpeed"",""%"",REGEXMATCH(I121,""ElementAddItemDrop_""),""%"",I121=""Logging"","&amp;"""+"",I121=""Mining"",""+"",I121=""Maxhp"",""%"",REGEXMATCH(I121,""TemperatureResist_""),""+"",REGEXMATCH(I121,""ElementResist_""),""%"",REGEXMATCH(I121,""TemperatureInvalid_""),""bool"",REGEXMATCH(I121,""BodyPartsWeakDamage""),""%"",REGEXMATCH(I121,""Ele"&amp;"mentBoost_""),""%"",AND(REGEXMATCH(B121,""GiveA""),REGEXMATCH(I121,""Element"")),""bool"")"),"#N/A")</f>
        <v>#N/A</v>
      </c>
      <c r="K121" s="2">
        <v>-70</v>
      </c>
      <c r="L121" s="2" t="s">
        <v>1947</v>
      </c>
      <c r="M121" s="2"/>
      <c r="N121" s="2" t="str">
        <f ca="1">IFERROR(__xludf.DUMMYFUNCTION("IFS(M121=""ShotAttack"",""%"",M121=""MeleeAttack"",""%"", M121=""Defense"",""%"",M121=""CraftSPeed"",""%"",M121=""LifeSteal"",""%"",M121=""MaxInventoryWeight"",""+"",M121=""MoveSpeed"",""%"",REGEXMATCH(M121,""ElementAddItemDrop_""),""%"",M121=""Logging"","&amp;"""+"",M121=""Mining"",""+"",M121=""Maxhp"",""%"",REGEXMATCH(M121,""TemperatureResist_""),""+"",REGEXMATCH(M121,""ElementResist_""),""%"",REGEXMATCH(M121,""TemperatureInvalid_""),""bool"",REGEXMATCH(M121,""BodyPartsWeakDamage""),""%"",REGEXMATCH(M121,""Ele"&amp;"mentBoost_""),""%"",AND(REGEXMATCH(F121,""GiveA""),REGEXMATCH(M121,""Element"")),""bool"")"),"#N/A")</f>
        <v>#N/A</v>
      </c>
      <c r="O121" s="2">
        <v>0</v>
      </c>
      <c r="P121" s="2"/>
      <c r="Q121" s="2"/>
      <c r="R121" s="2" t="str">
        <f ca="1">IFERROR(__xludf.DUMMYFUNCTION("IFS(Q121=""ShotAttack"",""%"",Q121=""MeleeAttack"",""%"", Q121=""Defense"",""%"",Q121=""CraftSPeed"",""%"",Q121=""LifeSteal"",""%"",Q121=""MaxInventoryWeight"",""+"",Q121=""MoveSpeed"",""%"",REGEXMATCH(Q121,""ElementAddItemDrop_""),""%"",Q121=""Logging"","&amp;"""+"",Q121=""Mining"",""+"",Q121=""Maxhp"",""%"",REGEXMATCH(Q121,""TemperatureResist_""),""+"",REGEXMATCH(Q121,""ElementResist_""),""%"",REGEXMATCH(Q121,""TemperatureInvalid_""),""bool"",REGEXMATCH(Q121,""BodyPartsWeakDamage""),""%"",REGEXMATCH(Q121,""Ele"&amp;"mentBoost_""),""%"",AND(REGEXMATCH(J121,""GiveA""),REGEXMATCH(Q121,""Element"")),""bool"")"),"#N/A")</f>
        <v>#N/A</v>
      </c>
      <c r="S121" s="2">
        <v>0</v>
      </c>
      <c r="T121" s="2"/>
      <c r="U121" s="2" t="b">
        <v>0</v>
      </c>
      <c r="V121" s="2" t="b">
        <v>0</v>
      </c>
      <c r="W121" s="2" t="b">
        <v>0</v>
      </c>
      <c r="X121" s="2" t="b">
        <v>0</v>
      </c>
      <c r="Y121" s="2" t="b">
        <v>0</v>
      </c>
      <c r="Z121" s="2" t="b">
        <v>0</v>
      </c>
      <c r="AA121" s="2" t="b">
        <v>0</v>
      </c>
      <c r="AB121" s="2" t="b">
        <v>0</v>
      </c>
      <c r="AC121" s="2" t="b">
        <v>0</v>
      </c>
      <c r="AD121" s="2" t="b">
        <v>0</v>
      </c>
      <c r="AE121" s="2" t="b">
        <v>0</v>
      </c>
      <c r="AF121" s="2" t="b">
        <v>0</v>
      </c>
      <c r="AG121" s="2" t="s">
        <v>141</v>
      </c>
      <c r="AH121" s="2" t="s">
        <v>141</v>
      </c>
    </row>
    <row r="122" spans="1:34" x14ac:dyDescent="0.2">
      <c r="A122" s="1" t="s">
        <v>1815</v>
      </c>
      <c r="B122" s="2" t="s">
        <v>1955</v>
      </c>
      <c r="C122" s="1"/>
      <c r="D122" s="2" t="str">
        <f t="shared" si="0"/>
        <v>Mute</v>
      </c>
      <c r="E122" s="2" t="str">
        <f t="shared" si="1"/>
        <v>Mute: # on SelfAndTrainer</v>
      </c>
      <c r="F122" s="2" t="str">
        <f t="shared" si="2"/>
        <v/>
      </c>
      <c r="G122" s="2">
        <v>4</v>
      </c>
      <c r="H122" s="2" t="s">
        <v>141</v>
      </c>
      <c r="I122" s="2" t="s">
        <v>1952</v>
      </c>
      <c r="J122" s="2" t="str">
        <f ca="1">IFERROR(__xludf.DUMMYFUNCTION("IFS(I122=""ShotAttack"",""%"",I122=""MeleeAttack"",""%"", I122=""Defense"",""%"",I122=""CraftSPeed"",""%"",I122=""LifeSteal"",""%"",I122=""MaxInventoryWeight"",""+"",I122=""MoveSpeed"",""%"",REGEXMATCH(I122,""ElementAddItemDrop_""),""%"",I122=""Logging"","&amp;"""+"",I122=""Mining"",""+"",I122=""Maxhp"",""%"",REGEXMATCH(I122,""TemperatureResist_""),""+"",REGEXMATCH(I122,""ElementResist_""),""%"",REGEXMATCH(I122,""TemperatureInvalid_""),""bool"",REGEXMATCH(I122,""BodyPartsWeakDamage""),""%"",REGEXMATCH(I122,""Ele"&amp;"mentBoost_""),""%"",AND(REGEXMATCH(B122,""GiveA""),REGEXMATCH(I122,""Element"")),""bool"")"),"#N/A")</f>
        <v>#N/A</v>
      </c>
      <c r="K122" s="2">
        <v>-80</v>
      </c>
      <c r="L122" s="2" t="s">
        <v>1947</v>
      </c>
      <c r="M122" s="2"/>
      <c r="N122" s="2" t="str">
        <f ca="1">IFERROR(__xludf.DUMMYFUNCTION("IFS(M122=""ShotAttack"",""%"",M122=""MeleeAttack"",""%"", M122=""Defense"",""%"",M122=""CraftSPeed"",""%"",M122=""LifeSteal"",""%"",M122=""MaxInventoryWeight"",""+"",M122=""MoveSpeed"",""%"",REGEXMATCH(M122,""ElementAddItemDrop_""),""%"",M122=""Logging"","&amp;"""+"",M122=""Mining"",""+"",M122=""Maxhp"",""%"",REGEXMATCH(M122,""TemperatureResist_""),""+"",REGEXMATCH(M122,""ElementResist_""),""%"",REGEXMATCH(M122,""TemperatureInvalid_""),""bool"",REGEXMATCH(M122,""BodyPartsWeakDamage""),""%"",REGEXMATCH(M122,""Ele"&amp;"mentBoost_""),""%"",AND(REGEXMATCH(F122,""GiveA""),REGEXMATCH(M122,""Element"")),""bool"")"),"#N/A")</f>
        <v>#N/A</v>
      </c>
      <c r="O122" s="2">
        <v>0</v>
      </c>
      <c r="P122" s="2"/>
      <c r="Q122" s="2"/>
      <c r="R122" s="2" t="str">
        <f ca="1">IFERROR(__xludf.DUMMYFUNCTION("IFS(Q122=""ShotAttack"",""%"",Q122=""MeleeAttack"",""%"", Q122=""Defense"",""%"",Q122=""CraftSPeed"",""%"",Q122=""LifeSteal"",""%"",Q122=""MaxInventoryWeight"",""+"",Q122=""MoveSpeed"",""%"",REGEXMATCH(Q122,""ElementAddItemDrop_""),""%"",Q122=""Logging"","&amp;"""+"",Q122=""Mining"",""+"",Q122=""Maxhp"",""%"",REGEXMATCH(Q122,""TemperatureResist_""),""+"",REGEXMATCH(Q122,""ElementResist_""),""%"",REGEXMATCH(Q122,""TemperatureInvalid_""),""bool"",REGEXMATCH(Q122,""BodyPartsWeakDamage""),""%"",REGEXMATCH(Q122,""Ele"&amp;"mentBoost_""),""%"",AND(REGEXMATCH(J122,""GiveA""),REGEXMATCH(Q122,""Element"")),""bool"")"),"#N/A")</f>
        <v>#N/A</v>
      </c>
      <c r="S122" s="2">
        <v>0</v>
      </c>
      <c r="T122" s="2"/>
      <c r="U122" s="2" t="b">
        <v>0</v>
      </c>
      <c r="V122" s="2" t="b">
        <v>0</v>
      </c>
      <c r="W122" s="2" t="b">
        <v>0</v>
      </c>
      <c r="X122" s="2" t="b">
        <v>0</v>
      </c>
      <c r="Y122" s="2" t="b">
        <v>0</v>
      </c>
      <c r="Z122" s="2" t="b">
        <v>0</v>
      </c>
      <c r="AA122" s="2" t="b">
        <v>0</v>
      </c>
      <c r="AB122" s="2" t="b">
        <v>0</v>
      </c>
      <c r="AC122" s="2" t="b">
        <v>0</v>
      </c>
      <c r="AD122" s="2" t="b">
        <v>0</v>
      </c>
      <c r="AE122" s="2" t="b">
        <v>0</v>
      </c>
      <c r="AF122" s="2" t="b">
        <v>0</v>
      </c>
      <c r="AG122" s="2" t="s">
        <v>141</v>
      </c>
      <c r="AH122" s="2" t="s">
        <v>141</v>
      </c>
    </row>
    <row r="123" spans="1:34" x14ac:dyDescent="0.2">
      <c r="A123" s="1" t="s">
        <v>1815</v>
      </c>
      <c r="B123" s="2" t="s">
        <v>1956</v>
      </c>
      <c r="C123" s="1"/>
      <c r="D123" s="2" t="str">
        <f t="shared" si="0"/>
        <v>Mute</v>
      </c>
      <c r="E123" s="2" t="str">
        <f t="shared" si="1"/>
        <v>Mute: # on SelfAndTrainer</v>
      </c>
      <c r="F123" s="2" t="str">
        <f t="shared" si="2"/>
        <v/>
      </c>
      <c r="G123" s="2">
        <v>5</v>
      </c>
      <c r="H123" s="2" t="s">
        <v>141</v>
      </c>
      <c r="I123" s="2" t="s">
        <v>1952</v>
      </c>
      <c r="J123" s="2" t="str">
        <f ca="1">IFERROR(__xludf.DUMMYFUNCTION("IFS(I123=""ShotAttack"",""%"",I123=""MeleeAttack"",""%"", I123=""Defense"",""%"",I123=""CraftSPeed"",""%"",I123=""LifeSteal"",""%"",I123=""MaxInventoryWeight"",""+"",I123=""MoveSpeed"",""%"",REGEXMATCH(I123,""ElementAddItemDrop_""),""%"",I123=""Logging"","&amp;"""+"",I123=""Mining"",""+"",I123=""Maxhp"",""%"",REGEXMATCH(I123,""TemperatureResist_""),""+"",REGEXMATCH(I123,""ElementResist_""),""%"",REGEXMATCH(I123,""TemperatureInvalid_""),""bool"",REGEXMATCH(I123,""BodyPartsWeakDamage""),""%"",REGEXMATCH(I123,""Ele"&amp;"mentBoost_""),""%"",AND(REGEXMATCH(B123,""GiveA""),REGEXMATCH(I123,""Element"")),""bool"")"),"#N/A")</f>
        <v>#N/A</v>
      </c>
      <c r="K123" s="2">
        <v>-90</v>
      </c>
      <c r="L123" s="2" t="s">
        <v>1947</v>
      </c>
      <c r="M123" s="2"/>
      <c r="N123" s="2" t="str">
        <f ca="1">IFERROR(__xludf.DUMMYFUNCTION("IFS(M123=""ShotAttack"",""%"",M123=""MeleeAttack"",""%"", M123=""Defense"",""%"",M123=""CraftSPeed"",""%"",M123=""LifeSteal"",""%"",M123=""MaxInventoryWeight"",""+"",M123=""MoveSpeed"",""%"",REGEXMATCH(M123,""ElementAddItemDrop_""),""%"",M123=""Logging"","&amp;"""+"",M123=""Mining"",""+"",M123=""Maxhp"",""%"",REGEXMATCH(M123,""TemperatureResist_""),""+"",REGEXMATCH(M123,""ElementResist_""),""%"",REGEXMATCH(M123,""TemperatureInvalid_""),""bool"",REGEXMATCH(M123,""BodyPartsWeakDamage""),""%"",REGEXMATCH(M123,""Ele"&amp;"mentBoost_""),""%"",AND(REGEXMATCH(F123,""GiveA""),REGEXMATCH(M123,""Element"")),""bool"")"),"#N/A")</f>
        <v>#N/A</v>
      </c>
      <c r="O123" s="2">
        <v>0</v>
      </c>
      <c r="P123" s="2"/>
      <c r="Q123" s="2"/>
      <c r="R123" s="2" t="str">
        <f ca="1">IFERROR(__xludf.DUMMYFUNCTION("IFS(Q123=""ShotAttack"",""%"",Q123=""MeleeAttack"",""%"", Q123=""Defense"",""%"",Q123=""CraftSPeed"",""%"",Q123=""LifeSteal"",""%"",Q123=""MaxInventoryWeight"",""+"",Q123=""MoveSpeed"",""%"",REGEXMATCH(Q123,""ElementAddItemDrop_""),""%"",Q123=""Logging"","&amp;"""+"",Q123=""Mining"",""+"",Q123=""Maxhp"",""%"",REGEXMATCH(Q123,""TemperatureResist_""),""+"",REGEXMATCH(Q123,""ElementResist_""),""%"",REGEXMATCH(Q123,""TemperatureInvalid_""),""bool"",REGEXMATCH(Q123,""BodyPartsWeakDamage""),""%"",REGEXMATCH(Q123,""Ele"&amp;"mentBoost_""),""%"",AND(REGEXMATCH(J123,""GiveA""),REGEXMATCH(Q123,""Element"")),""bool"")"),"#N/A")</f>
        <v>#N/A</v>
      </c>
      <c r="S123" s="2">
        <v>0</v>
      </c>
      <c r="T123" s="2"/>
      <c r="U123" s="2" t="b">
        <v>0</v>
      </c>
      <c r="V123" s="2" t="b">
        <v>0</v>
      </c>
      <c r="W123" s="2" t="b">
        <v>0</v>
      </c>
      <c r="X123" s="2" t="b">
        <v>0</v>
      </c>
      <c r="Y123" s="2" t="b">
        <v>0</v>
      </c>
      <c r="Z123" s="2" t="b">
        <v>0</v>
      </c>
      <c r="AA123" s="2" t="b">
        <v>0</v>
      </c>
      <c r="AB123" s="2" t="b">
        <v>0</v>
      </c>
      <c r="AC123" s="2" t="b">
        <v>0</v>
      </c>
      <c r="AD123" s="2" t="b">
        <v>0</v>
      </c>
      <c r="AE123" s="2" t="b">
        <v>0</v>
      </c>
      <c r="AF123" s="2" t="b">
        <v>0</v>
      </c>
      <c r="AG123" s="2" t="s">
        <v>141</v>
      </c>
      <c r="AH123" s="2" t="s">
        <v>141</v>
      </c>
    </row>
    <row r="124" spans="1:34" x14ac:dyDescent="0.2">
      <c r="A124" s="9" t="e">
        <v>#N/A</v>
      </c>
      <c r="B124" s="2" t="s">
        <v>901</v>
      </c>
      <c r="C124" s="1"/>
      <c r="D124" s="2" t="str">
        <f t="shared" si="0"/>
        <v>LifeSteal</v>
      </c>
      <c r="E124" s="2" t="str">
        <f t="shared" si="1"/>
        <v>LifeSteal: # on SelfAndTrainer</v>
      </c>
      <c r="F124" s="2" t="str">
        <f t="shared" si="2"/>
        <v>active pal</v>
      </c>
      <c r="G124" s="2">
        <v>1</v>
      </c>
      <c r="H124" s="2" t="s">
        <v>141</v>
      </c>
      <c r="I124" s="2" t="s">
        <v>1957</v>
      </c>
      <c r="J124" s="2" t="str">
        <f ca="1">IFERROR(__xludf.DUMMYFUNCTION("IFS(I124=""ShotAttack"",""%"",I124=""MeleeAttack"",""%"", I124=""Defense"",""%"",I124=""CraftSPeed"",""%"",I124=""LifeSteal"",""%"",I124=""MaxInventoryWeight"",""+"",I124=""MoveSpeed"",""%"",REGEXMATCH(I124,""ElementAddItemDrop_""),""%"",I124=""Logging"","&amp;"""+"",I124=""Mining"",""+"",I124=""Maxhp"",""%"",REGEXMATCH(I124,""TemperatureResist_""),""+"",REGEXMATCH(I124,""ElementResist_""),""%"",REGEXMATCH(I124,""TemperatureInvalid_""),""bool"",REGEXMATCH(I124,""BodyPartsWeakDamage""),""%"",REGEXMATCH(I124,""Ele"&amp;"mentBoost_""),""%"",AND(REGEXMATCH(B124,""GiveA""),REGEXMATCH(I124,""Element"")),""bool"")"),"%")</f>
        <v>%</v>
      </c>
      <c r="K124" s="2">
        <v>2</v>
      </c>
      <c r="L124" s="2" t="s">
        <v>1947</v>
      </c>
      <c r="M124" s="2"/>
      <c r="N124" s="2" t="str">
        <f ca="1">IFERROR(__xludf.DUMMYFUNCTION("IFS(M124=""ShotAttack"",""%"",M124=""MeleeAttack"",""%"", M124=""Defense"",""%"",M124=""CraftSPeed"",""%"",M124=""LifeSteal"",""%"",M124=""MaxInventoryWeight"",""+"",M124=""MoveSpeed"",""%"",REGEXMATCH(M124,""ElementAddItemDrop_""),""%"",M124=""Logging"","&amp;"""+"",M124=""Mining"",""+"",M124=""Maxhp"",""%"",REGEXMATCH(M124,""TemperatureResist_""),""+"",REGEXMATCH(M124,""ElementResist_""),""%"",REGEXMATCH(M124,""TemperatureInvalid_""),""bool"",REGEXMATCH(M124,""BodyPartsWeakDamage""),""%"",REGEXMATCH(M124,""Ele"&amp;"mentBoost_""),""%"",AND(REGEXMATCH(F124,""GiveA""),REGEXMATCH(M124,""Element"")),""bool"")"),"#N/A")</f>
        <v>#N/A</v>
      </c>
      <c r="O124" s="2">
        <v>0</v>
      </c>
      <c r="P124" s="2"/>
      <c r="Q124" s="2"/>
      <c r="R124" s="2" t="str">
        <f ca="1">IFERROR(__xludf.DUMMYFUNCTION("IFS(Q124=""ShotAttack"",""%"",Q124=""MeleeAttack"",""%"", Q124=""Defense"",""%"",Q124=""CraftSPeed"",""%"",Q124=""LifeSteal"",""%"",Q124=""MaxInventoryWeight"",""+"",Q124=""MoveSpeed"",""%"",REGEXMATCH(Q124,""ElementAddItemDrop_""),""%"",Q124=""Logging"","&amp;"""+"",Q124=""Mining"",""+"",Q124=""Maxhp"",""%"",REGEXMATCH(Q124,""TemperatureResist_""),""+"",REGEXMATCH(Q124,""ElementResist_""),""%"",REGEXMATCH(Q124,""TemperatureInvalid_""),""bool"",REGEXMATCH(Q124,""BodyPartsWeakDamage""),""%"",REGEXMATCH(Q124,""Ele"&amp;"mentBoost_""),""%"",AND(REGEXMATCH(J124,""GiveA""),REGEXMATCH(Q124,""Element"")),""bool"")"),"#N/A")</f>
        <v>#N/A</v>
      </c>
      <c r="S124" s="2">
        <v>0</v>
      </c>
      <c r="T124" s="2"/>
      <c r="U124" s="2" t="b">
        <v>1</v>
      </c>
      <c r="V124" s="2" t="b">
        <v>0</v>
      </c>
      <c r="W124" s="2" t="b">
        <v>0</v>
      </c>
      <c r="X124" s="2" t="b">
        <v>0</v>
      </c>
      <c r="Y124" s="2" t="b">
        <v>0</v>
      </c>
      <c r="Z124" s="2" t="b">
        <v>0</v>
      </c>
      <c r="AA124" s="2" t="b">
        <v>0</v>
      </c>
      <c r="AB124" s="2" t="b">
        <v>0</v>
      </c>
      <c r="AC124" s="2" t="b">
        <v>0</v>
      </c>
      <c r="AD124" s="2" t="b">
        <v>0</v>
      </c>
      <c r="AE124" s="2" t="b">
        <v>0</v>
      </c>
      <c r="AF124" s="2" t="b">
        <v>0</v>
      </c>
      <c r="AG124" s="2" t="s">
        <v>141</v>
      </c>
      <c r="AH124" s="2" t="s">
        <v>141</v>
      </c>
    </row>
    <row r="125" spans="1:34" x14ac:dyDescent="0.2">
      <c r="A125" s="9" t="e">
        <v>#N/A</v>
      </c>
      <c r="B125" s="2" t="s">
        <v>902</v>
      </c>
      <c r="C125" s="1"/>
      <c r="D125" s="2" t="str">
        <f t="shared" si="0"/>
        <v>LifeSteal</v>
      </c>
      <c r="E125" s="2" t="str">
        <f t="shared" si="1"/>
        <v>LifeSteal: # on SelfAndTrainer</v>
      </c>
      <c r="F125" s="2" t="str">
        <f t="shared" si="2"/>
        <v>active pal</v>
      </c>
      <c r="G125" s="2">
        <v>2</v>
      </c>
      <c r="H125" s="2" t="s">
        <v>141</v>
      </c>
      <c r="I125" s="2" t="s">
        <v>1957</v>
      </c>
      <c r="J125" s="2" t="str">
        <f ca="1">IFERROR(__xludf.DUMMYFUNCTION("IFS(I125=""ShotAttack"",""%"",I125=""MeleeAttack"",""%"", I125=""Defense"",""%"",I125=""CraftSPeed"",""%"",I125=""LifeSteal"",""%"",I125=""MaxInventoryWeight"",""+"",I125=""MoveSpeed"",""%"",REGEXMATCH(I125,""ElementAddItemDrop_""),""%"",I125=""Logging"","&amp;"""+"",I125=""Mining"",""+"",I125=""Maxhp"",""%"",REGEXMATCH(I125,""TemperatureResist_""),""+"",REGEXMATCH(I125,""ElementResist_""),""%"",REGEXMATCH(I125,""TemperatureInvalid_""),""bool"",REGEXMATCH(I125,""BodyPartsWeakDamage""),""%"",REGEXMATCH(I125,""Ele"&amp;"mentBoost_""),""%"",AND(REGEXMATCH(B125,""GiveA""),REGEXMATCH(I125,""Element"")),""bool"")"),"%")</f>
        <v>%</v>
      </c>
      <c r="K125" s="2">
        <v>3</v>
      </c>
      <c r="L125" s="2" t="s">
        <v>1947</v>
      </c>
      <c r="M125" s="2"/>
      <c r="N125" s="2" t="str">
        <f ca="1">IFERROR(__xludf.DUMMYFUNCTION("IFS(M125=""ShotAttack"",""%"",M125=""MeleeAttack"",""%"", M125=""Defense"",""%"",M125=""CraftSPeed"",""%"",M125=""LifeSteal"",""%"",M125=""MaxInventoryWeight"",""+"",M125=""MoveSpeed"",""%"",REGEXMATCH(M125,""ElementAddItemDrop_""),""%"",M125=""Logging"","&amp;"""+"",M125=""Mining"",""+"",M125=""Maxhp"",""%"",REGEXMATCH(M125,""TemperatureResist_""),""+"",REGEXMATCH(M125,""ElementResist_""),""%"",REGEXMATCH(M125,""TemperatureInvalid_""),""bool"",REGEXMATCH(M125,""BodyPartsWeakDamage""),""%"",REGEXMATCH(M125,""Ele"&amp;"mentBoost_""),""%"",AND(REGEXMATCH(F125,""GiveA""),REGEXMATCH(M125,""Element"")),""bool"")"),"#N/A")</f>
        <v>#N/A</v>
      </c>
      <c r="O125" s="2">
        <v>0</v>
      </c>
      <c r="P125" s="2"/>
      <c r="Q125" s="2"/>
      <c r="R125" s="2" t="str">
        <f ca="1">IFERROR(__xludf.DUMMYFUNCTION("IFS(Q125=""ShotAttack"",""%"",Q125=""MeleeAttack"",""%"", Q125=""Defense"",""%"",Q125=""CraftSPeed"",""%"",Q125=""LifeSteal"",""%"",Q125=""MaxInventoryWeight"",""+"",Q125=""MoveSpeed"",""%"",REGEXMATCH(Q125,""ElementAddItemDrop_""),""%"",Q125=""Logging"","&amp;"""+"",Q125=""Mining"",""+"",Q125=""Maxhp"",""%"",REGEXMATCH(Q125,""TemperatureResist_""),""+"",REGEXMATCH(Q125,""ElementResist_""),""%"",REGEXMATCH(Q125,""TemperatureInvalid_""),""bool"",REGEXMATCH(Q125,""BodyPartsWeakDamage""),""%"",REGEXMATCH(Q125,""Ele"&amp;"mentBoost_""),""%"",AND(REGEXMATCH(J125,""GiveA""),REGEXMATCH(Q125,""Element"")),""bool"")"),"#N/A")</f>
        <v>#N/A</v>
      </c>
      <c r="S125" s="2">
        <v>0</v>
      </c>
      <c r="T125" s="2"/>
      <c r="U125" s="2" t="b">
        <v>1</v>
      </c>
      <c r="V125" s="2" t="b">
        <v>0</v>
      </c>
      <c r="W125" s="2" t="b">
        <v>0</v>
      </c>
      <c r="X125" s="2" t="b">
        <v>0</v>
      </c>
      <c r="Y125" s="2" t="b">
        <v>0</v>
      </c>
      <c r="Z125" s="2" t="b">
        <v>0</v>
      </c>
      <c r="AA125" s="2" t="b">
        <v>0</v>
      </c>
      <c r="AB125" s="2" t="b">
        <v>0</v>
      </c>
      <c r="AC125" s="2" t="b">
        <v>0</v>
      </c>
      <c r="AD125" s="2" t="b">
        <v>0</v>
      </c>
      <c r="AE125" s="2" t="b">
        <v>0</v>
      </c>
      <c r="AF125" s="2" t="b">
        <v>0</v>
      </c>
      <c r="AG125" s="2" t="s">
        <v>141</v>
      </c>
      <c r="AH125" s="2" t="s">
        <v>141</v>
      </c>
    </row>
    <row r="126" spans="1:34" x14ac:dyDescent="0.2">
      <c r="A126" s="9" t="e">
        <v>#N/A</v>
      </c>
      <c r="B126" s="2" t="s">
        <v>903</v>
      </c>
      <c r="C126" s="1"/>
      <c r="D126" s="2" t="str">
        <f t="shared" si="0"/>
        <v>LifeSteal</v>
      </c>
      <c r="E126" s="2" t="str">
        <f t="shared" si="1"/>
        <v>LifeSteal: # on SelfAndTrainer</v>
      </c>
      <c r="F126" s="2" t="str">
        <f t="shared" si="2"/>
        <v>active pal</v>
      </c>
      <c r="G126" s="2">
        <v>3</v>
      </c>
      <c r="H126" s="2" t="s">
        <v>141</v>
      </c>
      <c r="I126" s="2" t="s">
        <v>1957</v>
      </c>
      <c r="J126" s="2" t="str">
        <f ca="1">IFERROR(__xludf.DUMMYFUNCTION("IFS(I126=""ShotAttack"",""%"",I126=""MeleeAttack"",""%"", I126=""Defense"",""%"",I126=""CraftSPeed"",""%"",I126=""LifeSteal"",""%"",I126=""MaxInventoryWeight"",""+"",I126=""MoveSpeed"",""%"",REGEXMATCH(I126,""ElementAddItemDrop_""),""%"",I126=""Logging"","&amp;"""+"",I126=""Mining"",""+"",I126=""Maxhp"",""%"",REGEXMATCH(I126,""TemperatureResist_""),""+"",REGEXMATCH(I126,""ElementResist_""),""%"",REGEXMATCH(I126,""TemperatureInvalid_""),""bool"",REGEXMATCH(I126,""BodyPartsWeakDamage""),""%"",REGEXMATCH(I126,""Ele"&amp;"mentBoost_""),""%"",AND(REGEXMATCH(B126,""GiveA""),REGEXMATCH(I126,""Element"")),""bool"")"),"%")</f>
        <v>%</v>
      </c>
      <c r="K126" s="2">
        <v>4</v>
      </c>
      <c r="L126" s="2" t="s">
        <v>1947</v>
      </c>
      <c r="M126" s="2"/>
      <c r="N126" s="2" t="str">
        <f ca="1">IFERROR(__xludf.DUMMYFUNCTION("IFS(M126=""ShotAttack"",""%"",M126=""MeleeAttack"",""%"", M126=""Defense"",""%"",M126=""CraftSPeed"",""%"",M126=""LifeSteal"",""%"",M126=""MaxInventoryWeight"",""+"",M126=""MoveSpeed"",""%"",REGEXMATCH(M126,""ElementAddItemDrop_""),""%"",M126=""Logging"","&amp;"""+"",M126=""Mining"",""+"",M126=""Maxhp"",""%"",REGEXMATCH(M126,""TemperatureResist_""),""+"",REGEXMATCH(M126,""ElementResist_""),""%"",REGEXMATCH(M126,""TemperatureInvalid_""),""bool"",REGEXMATCH(M126,""BodyPartsWeakDamage""),""%"",REGEXMATCH(M126,""Ele"&amp;"mentBoost_""),""%"",AND(REGEXMATCH(F126,""GiveA""),REGEXMATCH(M126,""Element"")),""bool"")"),"#N/A")</f>
        <v>#N/A</v>
      </c>
      <c r="O126" s="2">
        <v>0</v>
      </c>
      <c r="P126" s="2"/>
      <c r="Q126" s="2"/>
      <c r="R126" s="2" t="str">
        <f ca="1">IFERROR(__xludf.DUMMYFUNCTION("IFS(Q126=""ShotAttack"",""%"",Q126=""MeleeAttack"",""%"", Q126=""Defense"",""%"",Q126=""CraftSPeed"",""%"",Q126=""LifeSteal"",""%"",Q126=""MaxInventoryWeight"",""+"",Q126=""MoveSpeed"",""%"",REGEXMATCH(Q126,""ElementAddItemDrop_""),""%"",Q126=""Logging"","&amp;"""+"",Q126=""Mining"",""+"",Q126=""Maxhp"",""%"",REGEXMATCH(Q126,""TemperatureResist_""),""+"",REGEXMATCH(Q126,""ElementResist_""),""%"",REGEXMATCH(Q126,""TemperatureInvalid_""),""bool"",REGEXMATCH(Q126,""BodyPartsWeakDamage""),""%"",REGEXMATCH(Q126,""Ele"&amp;"mentBoost_""),""%"",AND(REGEXMATCH(J126,""GiveA""),REGEXMATCH(Q126,""Element"")),""bool"")"),"#N/A")</f>
        <v>#N/A</v>
      </c>
      <c r="S126" s="2">
        <v>0</v>
      </c>
      <c r="T126" s="2"/>
      <c r="U126" s="2" t="b">
        <v>1</v>
      </c>
      <c r="V126" s="2" t="b">
        <v>0</v>
      </c>
      <c r="W126" s="2" t="b">
        <v>0</v>
      </c>
      <c r="X126" s="2" t="b">
        <v>0</v>
      </c>
      <c r="Y126" s="2" t="b">
        <v>0</v>
      </c>
      <c r="Z126" s="2" t="b">
        <v>0</v>
      </c>
      <c r="AA126" s="2" t="b">
        <v>0</v>
      </c>
      <c r="AB126" s="2" t="b">
        <v>0</v>
      </c>
      <c r="AC126" s="2" t="b">
        <v>0</v>
      </c>
      <c r="AD126" s="2" t="b">
        <v>0</v>
      </c>
      <c r="AE126" s="2" t="b">
        <v>0</v>
      </c>
      <c r="AF126" s="2" t="b">
        <v>0</v>
      </c>
      <c r="AG126" s="2" t="s">
        <v>141</v>
      </c>
      <c r="AH126" s="2" t="s">
        <v>141</v>
      </c>
    </row>
    <row r="127" spans="1:34" x14ac:dyDescent="0.2">
      <c r="A127" s="9" t="e">
        <v>#N/A</v>
      </c>
      <c r="B127" s="2" t="s">
        <v>904</v>
      </c>
      <c r="C127" s="1"/>
      <c r="D127" s="2" t="str">
        <f t="shared" si="0"/>
        <v>LifeSteal</v>
      </c>
      <c r="E127" s="2" t="str">
        <f t="shared" si="1"/>
        <v>LifeSteal: # on SelfAndTrainer</v>
      </c>
      <c r="F127" s="2" t="str">
        <f t="shared" si="2"/>
        <v>active pal</v>
      </c>
      <c r="G127" s="2">
        <v>4</v>
      </c>
      <c r="H127" s="2" t="s">
        <v>141</v>
      </c>
      <c r="I127" s="2" t="s">
        <v>1957</v>
      </c>
      <c r="J127" s="2" t="str">
        <f ca="1">IFERROR(__xludf.DUMMYFUNCTION("IFS(I127=""ShotAttack"",""%"",I127=""MeleeAttack"",""%"", I127=""Defense"",""%"",I127=""CraftSPeed"",""%"",I127=""LifeSteal"",""%"",I127=""MaxInventoryWeight"",""+"",I127=""MoveSpeed"",""%"",REGEXMATCH(I127,""ElementAddItemDrop_""),""%"",I127=""Logging"","&amp;"""+"",I127=""Mining"",""+"",I127=""Maxhp"",""%"",REGEXMATCH(I127,""TemperatureResist_""),""+"",REGEXMATCH(I127,""ElementResist_""),""%"",REGEXMATCH(I127,""TemperatureInvalid_""),""bool"",REGEXMATCH(I127,""BodyPartsWeakDamage""),""%"",REGEXMATCH(I127,""Ele"&amp;"mentBoost_""),""%"",AND(REGEXMATCH(B127,""GiveA""),REGEXMATCH(I127,""Element"")),""bool"")"),"%")</f>
        <v>%</v>
      </c>
      <c r="K127" s="2">
        <v>5</v>
      </c>
      <c r="L127" s="2" t="s">
        <v>1947</v>
      </c>
      <c r="M127" s="2"/>
      <c r="N127" s="2" t="str">
        <f ca="1">IFERROR(__xludf.DUMMYFUNCTION("IFS(M127=""ShotAttack"",""%"",M127=""MeleeAttack"",""%"", M127=""Defense"",""%"",M127=""CraftSPeed"",""%"",M127=""LifeSteal"",""%"",M127=""MaxInventoryWeight"",""+"",M127=""MoveSpeed"",""%"",REGEXMATCH(M127,""ElementAddItemDrop_""),""%"",M127=""Logging"","&amp;"""+"",M127=""Mining"",""+"",M127=""Maxhp"",""%"",REGEXMATCH(M127,""TemperatureResist_""),""+"",REGEXMATCH(M127,""ElementResist_""),""%"",REGEXMATCH(M127,""TemperatureInvalid_""),""bool"",REGEXMATCH(M127,""BodyPartsWeakDamage""),""%"",REGEXMATCH(M127,""Ele"&amp;"mentBoost_""),""%"",AND(REGEXMATCH(F127,""GiveA""),REGEXMATCH(M127,""Element"")),""bool"")"),"#N/A")</f>
        <v>#N/A</v>
      </c>
      <c r="O127" s="2">
        <v>0</v>
      </c>
      <c r="P127" s="2"/>
      <c r="Q127" s="2"/>
      <c r="R127" s="2" t="str">
        <f ca="1">IFERROR(__xludf.DUMMYFUNCTION("IFS(Q127=""ShotAttack"",""%"",Q127=""MeleeAttack"",""%"", Q127=""Defense"",""%"",Q127=""CraftSPeed"",""%"",Q127=""LifeSteal"",""%"",Q127=""MaxInventoryWeight"",""+"",Q127=""MoveSpeed"",""%"",REGEXMATCH(Q127,""ElementAddItemDrop_""),""%"",Q127=""Logging"","&amp;"""+"",Q127=""Mining"",""+"",Q127=""Maxhp"",""%"",REGEXMATCH(Q127,""TemperatureResist_""),""+"",REGEXMATCH(Q127,""ElementResist_""),""%"",REGEXMATCH(Q127,""TemperatureInvalid_""),""bool"",REGEXMATCH(Q127,""BodyPartsWeakDamage""),""%"",REGEXMATCH(Q127,""Ele"&amp;"mentBoost_""),""%"",AND(REGEXMATCH(J127,""GiveA""),REGEXMATCH(Q127,""Element"")),""bool"")"),"#N/A")</f>
        <v>#N/A</v>
      </c>
      <c r="S127" s="2">
        <v>0</v>
      </c>
      <c r="T127" s="2"/>
      <c r="U127" s="2" t="b">
        <v>1</v>
      </c>
      <c r="V127" s="2" t="b">
        <v>0</v>
      </c>
      <c r="W127" s="2" t="b">
        <v>0</v>
      </c>
      <c r="X127" s="2" t="b">
        <v>0</v>
      </c>
      <c r="Y127" s="2" t="b">
        <v>0</v>
      </c>
      <c r="Z127" s="2" t="b">
        <v>0</v>
      </c>
      <c r="AA127" s="2" t="b">
        <v>0</v>
      </c>
      <c r="AB127" s="2" t="b">
        <v>0</v>
      </c>
      <c r="AC127" s="2" t="b">
        <v>0</v>
      </c>
      <c r="AD127" s="2" t="b">
        <v>0</v>
      </c>
      <c r="AE127" s="2" t="b">
        <v>0</v>
      </c>
      <c r="AF127" s="2" t="b">
        <v>0</v>
      </c>
      <c r="AG127" s="2" t="s">
        <v>141</v>
      </c>
      <c r="AH127" s="2" t="s">
        <v>141</v>
      </c>
    </row>
    <row r="128" spans="1:34" x14ac:dyDescent="0.2">
      <c r="A128" s="9" t="e">
        <v>#N/A</v>
      </c>
      <c r="B128" s="2" t="s">
        <v>905</v>
      </c>
      <c r="C128" s="1"/>
      <c r="D128" s="2" t="str">
        <f t="shared" si="0"/>
        <v>LifeSteal</v>
      </c>
      <c r="E128" s="2" t="str">
        <f t="shared" si="1"/>
        <v>LifeSteal: # on SelfAndTrainer</v>
      </c>
      <c r="F128" s="2" t="str">
        <f t="shared" si="2"/>
        <v>active pal</v>
      </c>
      <c r="G128" s="2">
        <v>5</v>
      </c>
      <c r="H128" s="2" t="s">
        <v>141</v>
      </c>
      <c r="I128" s="2" t="s">
        <v>1957</v>
      </c>
      <c r="J128" s="2" t="str">
        <f ca="1">IFERROR(__xludf.DUMMYFUNCTION("IFS(I128=""ShotAttack"",""%"",I128=""MeleeAttack"",""%"", I128=""Defense"",""%"",I128=""CraftSPeed"",""%"",I128=""LifeSteal"",""%"",I128=""MaxInventoryWeight"",""+"",I128=""MoveSpeed"",""%"",REGEXMATCH(I128,""ElementAddItemDrop_""),""%"",I128=""Logging"","&amp;"""+"",I128=""Mining"",""+"",I128=""Maxhp"",""%"",REGEXMATCH(I128,""TemperatureResist_""),""+"",REGEXMATCH(I128,""ElementResist_""),""%"",REGEXMATCH(I128,""TemperatureInvalid_""),""bool"",REGEXMATCH(I128,""BodyPartsWeakDamage""),""%"",REGEXMATCH(I128,""Ele"&amp;"mentBoost_""),""%"",AND(REGEXMATCH(B128,""GiveA""),REGEXMATCH(I128,""Element"")),""bool"")"),"%")</f>
        <v>%</v>
      </c>
      <c r="K128" s="2">
        <v>6</v>
      </c>
      <c r="L128" s="2" t="s">
        <v>1947</v>
      </c>
      <c r="M128" s="2"/>
      <c r="N128" s="2" t="str">
        <f ca="1">IFERROR(__xludf.DUMMYFUNCTION("IFS(M128=""ShotAttack"",""%"",M128=""MeleeAttack"",""%"", M128=""Defense"",""%"",M128=""CraftSPeed"",""%"",M128=""LifeSteal"",""%"",M128=""MaxInventoryWeight"",""+"",M128=""MoveSpeed"",""%"",REGEXMATCH(M128,""ElementAddItemDrop_""),""%"",M128=""Logging"","&amp;"""+"",M128=""Mining"",""+"",M128=""Maxhp"",""%"",REGEXMATCH(M128,""TemperatureResist_""),""+"",REGEXMATCH(M128,""ElementResist_""),""%"",REGEXMATCH(M128,""TemperatureInvalid_""),""bool"",REGEXMATCH(M128,""BodyPartsWeakDamage""),""%"",REGEXMATCH(M128,""Ele"&amp;"mentBoost_""),""%"",AND(REGEXMATCH(F128,""GiveA""),REGEXMATCH(M128,""Element"")),""bool"")"),"#N/A")</f>
        <v>#N/A</v>
      </c>
      <c r="O128" s="2">
        <v>0</v>
      </c>
      <c r="P128" s="2"/>
      <c r="Q128" s="2"/>
      <c r="R128" s="2" t="str">
        <f ca="1">IFERROR(__xludf.DUMMYFUNCTION("IFS(Q128=""ShotAttack"",""%"",Q128=""MeleeAttack"",""%"", Q128=""Defense"",""%"",Q128=""CraftSPeed"",""%"",Q128=""LifeSteal"",""%"",Q128=""MaxInventoryWeight"",""+"",Q128=""MoveSpeed"",""%"",REGEXMATCH(Q128,""ElementAddItemDrop_""),""%"",Q128=""Logging"","&amp;"""+"",Q128=""Mining"",""+"",Q128=""Maxhp"",""%"",REGEXMATCH(Q128,""TemperatureResist_""),""+"",REGEXMATCH(Q128,""ElementResist_""),""%"",REGEXMATCH(Q128,""TemperatureInvalid_""),""bool"",REGEXMATCH(Q128,""BodyPartsWeakDamage""),""%"",REGEXMATCH(Q128,""Ele"&amp;"mentBoost_""),""%"",AND(REGEXMATCH(J128,""GiveA""),REGEXMATCH(Q128,""Element"")),""bool"")"),"#N/A")</f>
        <v>#N/A</v>
      </c>
      <c r="S128" s="2">
        <v>0</v>
      </c>
      <c r="T128" s="2"/>
      <c r="U128" s="2" t="b">
        <v>1</v>
      </c>
      <c r="V128" s="2" t="b">
        <v>0</v>
      </c>
      <c r="W128" s="2" t="b">
        <v>0</v>
      </c>
      <c r="X128" s="2" t="b">
        <v>0</v>
      </c>
      <c r="Y128" s="2" t="b">
        <v>0</v>
      </c>
      <c r="Z128" s="2" t="b">
        <v>0</v>
      </c>
      <c r="AA128" s="2" t="b">
        <v>0</v>
      </c>
      <c r="AB128" s="2" t="b">
        <v>0</v>
      </c>
      <c r="AC128" s="2" t="b">
        <v>0</v>
      </c>
      <c r="AD128" s="2" t="b">
        <v>0</v>
      </c>
      <c r="AE128" s="2" t="b">
        <v>0</v>
      </c>
      <c r="AF128" s="2" t="b">
        <v>0</v>
      </c>
      <c r="AG128" s="2" t="s">
        <v>141</v>
      </c>
      <c r="AH128" s="2" t="s">
        <v>141</v>
      </c>
    </row>
    <row r="129" spans="1:34" x14ac:dyDescent="0.2">
      <c r="A129" s="1" t="s">
        <v>1815</v>
      </c>
      <c r="B129" s="2" t="s">
        <v>1958</v>
      </c>
      <c r="C129" s="1"/>
      <c r="D129" s="2" t="str">
        <f t="shared" si="0"/>
        <v>CraftSpeed</v>
      </c>
      <c r="E129" s="2" t="str">
        <f t="shared" si="1"/>
        <v>CraftSpeed: # on Self</v>
      </c>
      <c r="F129" s="2" t="str">
        <f t="shared" si="2"/>
        <v/>
      </c>
      <c r="G129" s="2">
        <v>9</v>
      </c>
      <c r="H129" s="2" t="s">
        <v>141</v>
      </c>
      <c r="I129" s="2" t="s">
        <v>538</v>
      </c>
      <c r="J129" s="2" t="str">
        <f ca="1">IFERROR(__xludf.DUMMYFUNCTION("IFS(I129=""ShotAttack"",""%"",I129=""MeleeAttack"",""%"", I129=""Defense"",""%"",I129=""CraftSPeed"",""%"",I129=""LifeSteal"",""%"",I129=""MaxInventoryWeight"",""+"",I129=""MoveSpeed"",""%"",REGEXMATCH(I129,""ElementAddItemDrop_""),""%"",I129=""Logging"","&amp;"""+"",I129=""Mining"",""+"",I129=""Maxhp"",""%"",REGEXMATCH(I129,""TemperatureResist_""),""+"",REGEXMATCH(I129,""ElementResist_""),""%"",REGEXMATCH(I129,""TemperatureInvalid_""),""bool"",REGEXMATCH(I129,""BodyPartsWeakDamage""),""%"",REGEXMATCH(I129,""Ele"&amp;"mentBoost_""),""%"",AND(REGEXMATCH(B129,""GiveA""),REGEXMATCH(I129,""Element"")),""bool"")"),"%")</f>
        <v>%</v>
      </c>
      <c r="K129" s="2">
        <v>200</v>
      </c>
      <c r="L129" s="2" t="s">
        <v>1818</v>
      </c>
      <c r="M129" s="2"/>
      <c r="N129" s="2" t="str">
        <f ca="1">IFERROR(__xludf.DUMMYFUNCTION("IFS(M129=""ShotAttack"",""%"",M129=""MeleeAttack"",""%"", M129=""Defense"",""%"",M129=""CraftSPeed"",""%"",M129=""LifeSteal"",""%"",M129=""MaxInventoryWeight"",""+"",M129=""MoveSpeed"",""%"",REGEXMATCH(M129,""ElementAddItemDrop_""),""%"",M129=""Logging"","&amp;"""+"",M129=""Mining"",""+"",M129=""Maxhp"",""%"",REGEXMATCH(M129,""TemperatureResist_""),""+"",REGEXMATCH(M129,""ElementResist_""),""%"",REGEXMATCH(M129,""TemperatureInvalid_""),""bool"",REGEXMATCH(M129,""BodyPartsWeakDamage""),""%"",REGEXMATCH(M129,""Ele"&amp;"mentBoost_""),""%"",AND(REGEXMATCH(F129,""GiveA""),REGEXMATCH(M129,""Element"")),""bool"")"),"#N/A")</f>
        <v>#N/A</v>
      </c>
      <c r="O129" s="2">
        <v>0</v>
      </c>
      <c r="P129" s="2"/>
      <c r="Q129" s="2"/>
      <c r="R129" s="2" t="str">
        <f ca="1">IFERROR(__xludf.DUMMYFUNCTION("IFS(Q129=""ShotAttack"",""%"",Q129=""MeleeAttack"",""%"", Q129=""Defense"",""%"",Q129=""CraftSPeed"",""%"",Q129=""LifeSteal"",""%"",Q129=""MaxInventoryWeight"",""+"",Q129=""MoveSpeed"",""%"",REGEXMATCH(Q129,""ElementAddItemDrop_""),""%"",Q129=""Logging"","&amp;"""+"",Q129=""Mining"",""+"",Q129=""Maxhp"",""%"",REGEXMATCH(Q129,""TemperatureResist_""),""+"",REGEXMATCH(Q129,""ElementResist_""),""%"",REGEXMATCH(Q129,""TemperatureInvalid_""),""bool"",REGEXMATCH(Q129,""BodyPartsWeakDamage""),""%"",REGEXMATCH(Q129,""Ele"&amp;"mentBoost_""),""%"",AND(REGEXMATCH(J129,""GiveA""),REGEXMATCH(Q129,""Element"")),""bool"")"),"#N/A")</f>
        <v>#N/A</v>
      </c>
      <c r="S129" s="2">
        <v>0</v>
      </c>
      <c r="T129" s="2"/>
      <c r="U129" s="2" t="b">
        <v>0</v>
      </c>
      <c r="V129" s="2" t="b">
        <v>0</v>
      </c>
      <c r="W129" s="2" t="b">
        <v>0</v>
      </c>
      <c r="X129" s="2" t="b">
        <v>0</v>
      </c>
      <c r="Y129" s="2" t="b">
        <v>0</v>
      </c>
      <c r="Z129" s="2" t="b">
        <v>0</v>
      </c>
      <c r="AA129" s="2" t="b">
        <v>0</v>
      </c>
      <c r="AB129" s="2" t="b">
        <v>0</v>
      </c>
      <c r="AC129" s="2" t="b">
        <v>0</v>
      </c>
      <c r="AD129" s="2" t="b">
        <v>0</v>
      </c>
      <c r="AE129" s="2" t="b">
        <v>0</v>
      </c>
      <c r="AF129" s="2" t="b">
        <v>0</v>
      </c>
      <c r="AG129" s="2" t="s">
        <v>141</v>
      </c>
      <c r="AH129" s="2" t="s">
        <v>141</v>
      </c>
    </row>
    <row r="130" spans="1:34" x14ac:dyDescent="0.2">
      <c r="A130" s="1" t="s">
        <v>1815</v>
      </c>
      <c r="B130" s="2" t="s">
        <v>1959</v>
      </c>
      <c r="C130" s="1"/>
      <c r="D130" s="2" t="str">
        <f t="shared" si="0"/>
        <v>CraftSpeed</v>
      </c>
      <c r="E130" s="2" t="str">
        <f t="shared" si="1"/>
        <v>CraftSpeed: # on Self</v>
      </c>
      <c r="F130" s="2" t="str">
        <f t="shared" si="2"/>
        <v/>
      </c>
      <c r="G130" s="2">
        <v>9</v>
      </c>
      <c r="H130" s="2" t="s">
        <v>141</v>
      </c>
      <c r="I130" s="2" t="s">
        <v>538</v>
      </c>
      <c r="J130" s="2" t="str">
        <f ca="1">IFERROR(__xludf.DUMMYFUNCTION("IFS(I130=""ShotAttack"",""%"",I130=""MeleeAttack"",""%"", I130=""Defense"",""%"",I130=""CraftSPeed"",""%"",I130=""LifeSteal"",""%"",I130=""MaxInventoryWeight"",""+"",I130=""MoveSpeed"",""%"",REGEXMATCH(I130,""ElementAddItemDrop_""),""%"",I130=""Logging"","&amp;"""+"",I130=""Mining"",""+"",I130=""Maxhp"",""%"",REGEXMATCH(I130,""TemperatureResist_""),""+"",REGEXMATCH(I130,""ElementResist_""),""%"",REGEXMATCH(I130,""TemperatureInvalid_""),""bool"",REGEXMATCH(I130,""BodyPartsWeakDamage""),""%"",REGEXMATCH(I130,""Ele"&amp;"mentBoost_""),""%"",AND(REGEXMATCH(B130,""GiveA""),REGEXMATCH(I130,""Element"")),""bool"")"),"%")</f>
        <v>%</v>
      </c>
      <c r="K130" s="2">
        <v>400</v>
      </c>
      <c r="L130" s="2" t="s">
        <v>1818</v>
      </c>
      <c r="M130" s="2"/>
      <c r="N130" s="2" t="str">
        <f ca="1">IFERROR(__xludf.DUMMYFUNCTION("IFS(M130=""ShotAttack"",""%"",M130=""MeleeAttack"",""%"", M130=""Defense"",""%"",M130=""CraftSPeed"",""%"",M130=""LifeSteal"",""%"",M130=""MaxInventoryWeight"",""+"",M130=""MoveSpeed"",""%"",REGEXMATCH(M130,""ElementAddItemDrop_""),""%"",M130=""Logging"","&amp;"""+"",M130=""Mining"",""+"",M130=""Maxhp"",""%"",REGEXMATCH(M130,""TemperatureResist_""),""+"",REGEXMATCH(M130,""ElementResist_""),""%"",REGEXMATCH(M130,""TemperatureInvalid_""),""bool"",REGEXMATCH(M130,""BodyPartsWeakDamage""),""%"",REGEXMATCH(M130,""Ele"&amp;"mentBoost_""),""%"",AND(REGEXMATCH(F130,""GiveA""),REGEXMATCH(M130,""Element"")),""bool"")"),"#N/A")</f>
        <v>#N/A</v>
      </c>
      <c r="O130" s="2">
        <v>0</v>
      </c>
      <c r="P130" s="2"/>
      <c r="Q130" s="2"/>
      <c r="R130" s="2" t="str">
        <f ca="1">IFERROR(__xludf.DUMMYFUNCTION("IFS(Q130=""ShotAttack"",""%"",Q130=""MeleeAttack"",""%"", Q130=""Defense"",""%"",Q130=""CraftSPeed"",""%"",Q130=""LifeSteal"",""%"",Q130=""MaxInventoryWeight"",""+"",Q130=""MoveSpeed"",""%"",REGEXMATCH(Q130,""ElementAddItemDrop_""),""%"",Q130=""Logging"","&amp;"""+"",Q130=""Mining"",""+"",Q130=""Maxhp"",""%"",REGEXMATCH(Q130,""TemperatureResist_""),""+"",REGEXMATCH(Q130,""ElementResist_""),""%"",REGEXMATCH(Q130,""TemperatureInvalid_""),""bool"",REGEXMATCH(Q130,""BodyPartsWeakDamage""),""%"",REGEXMATCH(Q130,""Ele"&amp;"mentBoost_""),""%"",AND(REGEXMATCH(J130,""GiveA""),REGEXMATCH(Q130,""Element"")),""bool"")"),"#N/A")</f>
        <v>#N/A</v>
      </c>
      <c r="S130" s="2">
        <v>0</v>
      </c>
      <c r="T130" s="2"/>
      <c r="U130" s="2" t="b">
        <v>0</v>
      </c>
      <c r="V130" s="2" t="b">
        <v>0</v>
      </c>
      <c r="W130" s="2" t="b">
        <v>0</v>
      </c>
      <c r="X130" s="2" t="b">
        <v>0</v>
      </c>
      <c r="Y130" s="2" t="b">
        <v>0</v>
      </c>
      <c r="Z130" s="2" t="b">
        <v>0</v>
      </c>
      <c r="AA130" s="2" t="b">
        <v>0</v>
      </c>
      <c r="AB130" s="2" t="b">
        <v>0</v>
      </c>
      <c r="AC130" s="2" t="b">
        <v>0</v>
      </c>
      <c r="AD130" s="2" t="b">
        <v>0</v>
      </c>
      <c r="AE130" s="2" t="b">
        <v>0</v>
      </c>
      <c r="AF130" s="2" t="b">
        <v>0</v>
      </c>
      <c r="AG130" s="2" t="s">
        <v>141</v>
      </c>
      <c r="AH130" s="2" t="s">
        <v>141</v>
      </c>
    </row>
    <row r="131" spans="1:34" x14ac:dyDescent="0.2">
      <c r="A131" s="1" t="s">
        <v>1960</v>
      </c>
      <c r="B131" s="2" t="s">
        <v>1961</v>
      </c>
      <c r="C131" s="1"/>
      <c r="D131" s="2" t="str">
        <f t="shared" si="0"/>
        <v>TemperatureResist_Heat</v>
      </c>
      <c r="E131" s="2" t="str">
        <f t="shared" si="1"/>
        <v>TemperatureResist_Heat: # on Self</v>
      </c>
      <c r="F131" s="2" t="str">
        <f t="shared" si="2"/>
        <v/>
      </c>
      <c r="G131" s="2">
        <v>1</v>
      </c>
      <c r="H131" s="2" t="s">
        <v>141</v>
      </c>
      <c r="I131" s="2" t="s">
        <v>1962</v>
      </c>
      <c r="J131" s="2" t="str">
        <f ca="1">IFERROR(__xludf.DUMMYFUNCTION("IFS(I131=""ShotAttack"",""%"",I131=""MeleeAttack"",""%"", I131=""Defense"",""%"",I131=""CraftSPeed"",""%"",I131=""LifeSteal"",""%"",I131=""MaxInventoryWeight"",""+"",I131=""MoveSpeed"",""%"",REGEXMATCH(I131,""ElementAddItemDrop_""),""%"",I131=""Logging"","&amp;"""+"",I131=""Mining"",""+"",I131=""Maxhp"",""%"",REGEXMATCH(I131,""TemperatureResist_""),""+"",REGEXMATCH(I131,""ElementResist_""),""%"",REGEXMATCH(I131,""TemperatureInvalid_""),""bool"",REGEXMATCH(I131,""BodyPartsWeakDamage""),""%"",REGEXMATCH(I131,""Ele"&amp;"mentBoost_""),""%"",AND(REGEXMATCH(B131,""GiveA""),REGEXMATCH(I131,""Element"")),""bool"")"),"+")</f>
        <v>+</v>
      </c>
      <c r="K131" s="2">
        <v>1</v>
      </c>
      <c r="L131" s="2" t="s">
        <v>1818</v>
      </c>
      <c r="M131" s="2"/>
      <c r="N131" s="2" t="str">
        <f ca="1">IFERROR(__xludf.DUMMYFUNCTION("IFS(M131=""ShotAttack"",""%"",M131=""MeleeAttack"",""%"", M131=""Defense"",""%"",M131=""CraftSPeed"",""%"",M131=""LifeSteal"",""%"",M131=""MaxInventoryWeight"",""+"",M131=""MoveSpeed"",""%"",REGEXMATCH(M131,""ElementAddItemDrop_""),""%"",M131=""Logging"","&amp;"""+"",M131=""Mining"",""+"",M131=""Maxhp"",""%"",REGEXMATCH(M131,""TemperatureResist_""),""+"",REGEXMATCH(M131,""ElementResist_""),""%"",REGEXMATCH(M131,""TemperatureInvalid_""),""bool"",REGEXMATCH(M131,""BodyPartsWeakDamage""),""%"",REGEXMATCH(M131,""Ele"&amp;"mentBoost_""),""%"",AND(REGEXMATCH(F131,""GiveA""),REGEXMATCH(M131,""Element"")),""bool"")"),"#N/A")</f>
        <v>#N/A</v>
      </c>
      <c r="O131" s="2">
        <v>0</v>
      </c>
      <c r="P131" s="2"/>
      <c r="Q131" s="2"/>
      <c r="R131" s="2" t="str">
        <f ca="1">IFERROR(__xludf.DUMMYFUNCTION("IFS(Q131=""ShotAttack"",""%"",Q131=""MeleeAttack"",""%"", Q131=""Defense"",""%"",Q131=""CraftSPeed"",""%"",Q131=""LifeSteal"",""%"",Q131=""MaxInventoryWeight"",""+"",Q131=""MoveSpeed"",""%"",REGEXMATCH(Q131,""ElementAddItemDrop_""),""%"",Q131=""Logging"","&amp;"""+"",Q131=""Mining"",""+"",Q131=""Maxhp"",""%"",REGEXMATCH(Q131,""TemperatureResist_""),""+"",REGEXMATCH(Q131,""ElementResist_""),""%"",REGEXMATCH(Q131,""TemperatureInvalid_""),""bool"",REGEXMATCH(Q131,""BodyPartsWeakDamage""),""%"",REGEXMATCH(Q131,""Ele"&amp;"mentBoost_""),""%"",AND(REGEXMATCH(J131,""GiveA""),REGEXMATCH(Q131,""Element"")),""bool"")"),"#N/A")</f>
        <v>#N/A</v>
      </c>
      <c r="S131" s="2">
        <v>0</v>
      </c>
      <c r="T131" s="2"/>
      <c r="U131" s="2" t="b">
        <v>0</v>
      </c>
      <c r="V131" s="2" t="b">
        <v>0</v>
      </c>
      <c r="W131" s="2" t="b">
        <v>0</v>
      </c>
      <c r="X131" s="2" t="b">
        <v>0</v>
      </c>
      <c r="Y131" s="2" t="b">
        <v>0</v>
      </c>
      <c r="Z131" s="2" t="b">
        <v>0</v>
      </c>
      <c r="AA131" s="2" t="b">
        <v>0</v>
      </c>
      <c r="AB131" s="2" t="b">
        <v>0</v>
      </c>
      <c r="AC131" s="2" t="b">
        <v>0</v>
      </c>
      <c r="AD131" s="2" t="b">
        <v>0</v>
      </c>
      <c r="AE131" s="2" t="b">
        <v>0</v>
      </c>
      <c r="AF131" s="2" t="b">
        <v>0</v>
      </c>
      <c r="AG131" s="2" t="s">
        <v>141</v>
      </c>
      <c r="AH131" s="2" t="s">
        <v>141</v>
      </c>
    </row>
    <row r="132" spans="1:34" x14ac:dyDescent="0.2">
      <c r="A132" s="1" t="s">
        <v>1963</v>
      </c>
      <c r="B132" s="2" t="s">
        <v>1964</v>
      </c>
      <c r="C132" s="1"/>
      <c r="D132" s="2" t="str">
        <f t="shared" si="0"/>
        <v>TemperatureResist_Heat</v>
      </c>
      <c r="E132" s="2" t="str">
        <f t="shared" si="1"/>
        <v>TemperatureResist_Heat: # on Self</v>
      </c>
      <c r="F132" s="2" t="str">
        <f t="shared" si="2"/>
        <v/>
      </c>
      <c r="G132" s="2">
        <v>2</v>
      </c>
      <c r="H132" s="2" t="s">
        <v>141</v>
      </c>
      <c r="I132" s="2" t="s">
        <v>1962</v>
      </c>
      <c r="J132" s="2" t="str">
        <f ca="1">IFERROR(__xludf.DUMMYFUNCTION("IFS(I132=""ShotAttack"",""%"",I132=""MeleeAttack"",""%"", I132=""Defense"",""%"",I132=""CraftSPeed"",""%"",I132=""LifeSteal"",""%"",I132=""MaxInventoryWeight"",""+"",I132=""MoveSpeed"",""%"",REGEXMATCH(I132,""ElementAddItemDrop_""),""%"",I132=""Logging"","&amp;"""+"",I132=""Mining"",""+"",I132=""Maxhp"",""%"",REGEXMATCH(I132,""TemperatureResist_""),""+"",REGEXMATCH(I132,""ElementResist_""),""%"",REGEXMATCH(I132,""TemperatureInvalid_""),""bool"",REGEXMATCH(I132,""BodyPartsWeakDamage""),""%"",REGEXMATCH(I132,""Ele"&amp;"mentBoost_""),""%"",AND(REGEXMATCH(B132,""GiveA""),REGEXMATCH(I132,""Element"")),""bool"")"),"+")</f>
        <v>+</v>
      </c>
      <c r="K132" s="2">
        <v>2</v>
      </c>
      <c r="L132" s="2" t="s">
        <v>1818</v>
      </c>
      <c r="M132" s="2"/>
      <c r="N132" s="2" t="str">
        <f ca="1">IFERROR(__xludf.DUMMYFUNCTION("IFS(M132=""ShotAttack"",""%"",M132=""MeleeAttack"",""%"", M132=""Defense"",""%"",M132=""CraftSPeed"",""%"",M132=""LifeSteal"",""%"",M132=""MaxInventoryWeight"",""+"",M132=""MoveSpeed"",""%"",REGEXMATCH(M132,""ElementAddItemDrop_""),""%"",M132=""Logging"","&amp;"""+"",M132=""Mining"",""+"",M132=""Maxhp"",""%"",REGEXMATCH(M132,""TemperatureResist_""),""+"",REGEXMATCH(M132,""ElementResist_""),""%"",REGEXMATCH(M132,""TemperatureInvalid_""),""bool"",REGEXMATCH(M132,""BodyPartsWeakDamage""),""%"",REGEXMATCH(M132,""Ele"&amp;"mentBoost_""),""%"",AND(REGEXMATCH(F132,""GiveA""),REGEXMATCH(M132,""Element"")),""bool"")"),"#N/A")</f>
        <v>#N/A</v>
      </c>
      <c r="O132" s="2">
        <v>0</v>
      </c>
      <c r="P132" s="2"/>
      <c r="Q132" s="2"/>
      <c r="R132" s="2" t="str">
        <f ca="1">IFERROR(__xludf.DUMMYFUNCTION("IFS(Q132=""ShotAttack"",""%"",Q132=""MeleeAttack"",""%"", Q132=""Defense"",""%"",Q132=""CraftSPeed"",""%"",Q132=""LifeSteal"",""%"",Q132=""MaxInventoryWeight"",""+"",Q132=""MoveSpeed"",""%"",REGEXMATCH(Q132,""ElementAddItemDrop_""),""%"",Q132=""Logging"","&amp;"""+"",Q132=""Mining"",""+"",Q132=""Maxhp"",""%"",REGEXMATCH(Q132,""TemperatureResist_""),""+"",REGEXMATCH(Q132,""ElementResist_""),""%"",REGEXMATCH(Q132,""TemperatureInvalid_""),""bool"",REGEXMATCH(Q132,""BodyPartsWeakDamage""),""%"",REGEXMATCH(Q132,""Ele"&amp;"mentBoost_""),""%"",AND(REGEXMATCH(J132,""GiveA""),REGEXMATCH(Q132,""Element"")),""bool"")"),"#N/A")</f>
        <v>#N/A</v>
      </c>
      <c r="S132" s="2">
        <v>0</v>
      </c>
      <c r="T132" s="2"/>
      <c r="U132" s="2" t="b">
        <v>0</v>
      </c>
      <c r="V132" s="2" t="b">
        <v>0</v>
      </c>
      <c r="W132" s="2" t="b">
        <v>0</v>
      </c>
      <c r="X132" s="2" t="b">
        <v>0</v>
      </c>
      <c r="Y132" s="2" t="b">
        <v>0</v>
      </c>
      <c r="Z132" s="2" t="b">
        <v>0</v>
      </c>
      <c r="AA132" s="2" t="b">
        <v>0</v>
      </c>
      <c r="AB132" s="2" t="b">
        <v>0</v>
      </c>
      <c r="AC132" s="2" t="b">
        <v>0</v>
      </c>
      <c r="AD132" s="2" t="b">
        <v>0</v>
      </c>
      <c r="AE132" s="2" t="b">
        <v>0</v>
      </c>
      <c r="AF132" s="2" t="b">
        <v>0</v>
      </c>
      <c r="AG132" s="2" t="s">
        <v>141</v>
      </c>
      <c r="AH132" s="2" t="s">
        <v>141</v>
      </c>
    </row>
    <row r="133" spans="1:34" x14ac:dyDescent="0.2">
      <c r="A133" s="1" t="s">
        <v>1965</v>
      </c>
      <c r="B133" s="2" t="s">
        <v>1966</v>
      </c>
      <c r="C133" s="1"/>
      <c r="D133" s="2" t="str">
        <f t="shared" si="0"/>
        <v>TemperatureResist_Heat</v>
      </c>
      <c r="E133" s="2" t="str">
        <f t="shared" si="1"/>
        <v>TemperatureResist_Heat: # on Self</v>
      </c>
      <c r="F133" s="2" t="str">
        <f t="shared" si="2"/>
        <v/>
      </c>
      <c r="G133" s="2">
        <v>3</v>
      </c>
      <c r="H133" s="2" t="s">
        <v>141</v>
      </c>
      <c r="I133" s="2" t="s">
        <v>1962</v>
      </c>
      <c r="J133" s="2" t="str">
        <f ca="1">IFERROR(__xludf.DUMMYFUNCTION("IFS(I133=""ShotAttack"",""%"",I133=""MeleeAttack"",""%"", I133=""Defense"",""%"",I133=""CraftSPeed"",""%"",I133=""LifeSteal"",""%"",I133=""MaxInventoryWeight"",""+"",I133=""MoveSpeed"",""%"",REGEXMATCH(I133,""ElementAddItemDrop_""),""%"",I133=""Logging"","&amp;"""+"",I133=""Mining"",""+"",I133=""Maxhp"",""%"",REGEXMATCH(I133,""TemperatureResist_""),""+"",REGEXMATCH(I133,""ElementResist_""),""%"",REGEXMATCH(I133,""TemperatureInvalid_""),""bool"",REGEXMATCH(I133,""BodyPartsWeakDamage""),""%"",REGEXMATCH(I133,""Ele"&amp;"mentBoost_""),""%"",AND(REGEXMATCH(B133,""GiveA""),REGEXMATCH(I133,""Element"")),""bool"")"),"+")</f>
        <v>+</v>
      </c>
      <c r="K133" s="2">
        <v>3</v>
      </c>
      <c r="L133" s="2" t="s">
        <v>1818</v>
      </c>
      <c r="M133" s="2"/>
      <c r="N133" s="2" t="str">
        <f ca="1">IFERROR(__xludf.DUMMYFUNCTION("IFS(M133=""ShotAttack"",""%"",M133=""MeleeAttack"",""%"", M133=""Defense"",""%"",M133=""CraftSPeed"",""%"",M133=""LifeSteal"",""%"",M133=""MaxInventoryWeight"",""+"",M133=""MoveSpeed"",""%"",REGEXMATCH(M133,""ElementAddItemDrop_""),""%"",M133=""Logging"","&amp;"""+"",M133=""Mining"",""+"",M133=""Maxhp"",""%"",REGEXMATCH(M133,""TemperatureResist_""),""+"",REGEXMATCH(M133,""ElementResist_""),""%"",REGEXMATCH(M133,""TemperatureInvalid_""),""bool"",REGEXMATCH(M133,""BodyPartsWeakDamage""),""%"",REGEXMATCH(M133,""Ele"&amp;"mentBoost_""),""%"",AND(REGEXMATCH(F133,""GiveA""),REGEXMATCH(M133,""Element"")),""bool"")"),"#N/A")</f>
        <v>#N/A</v>
      </c>
      <c r="O133" s="2">
        <v>0</v>
      </c>
      <c r="P133" s="2"/>
      <c r="Q133" s="2"/>
      <c r="R133" s="2" t="str">
        <f ca="1">IFERROR(__xludf.DUMMYFUNCTION("IFS(Q133=""ShotAttack"",""%"",Q133=""MeleeAttack"",""%"", Q133=""Defense"",""%"",Q133=""CraftSPeed"",""%"",Q133=""LifeSteal"",""%"",Q133=""MaxInventoryWeight"",""+"",Q133=""MoveSpeed"",""%"",REGEXMATCH(Q133,""ElementAddItemDrop_""),""%"",Q133=""Logging"","&amp;"""+"",Q133=""Mining"",""+"",Q133=""Maxhp"",""%"",REGEXMATCH(Q133,""TemperatureResist_""),""+"",REGEXMATCH(Q133,""ElementResist_""),""%"",REGEXMATCH(Q133,""TemperatureInvalid_""),""bool"",REGEXMATCH(Q133,""BodyPartsWeakDamage""),""%"",REGEXMATCH(Q133,""Ele"&amp;"mentBoost_""),""%"",AND(REGEXMATCH(J133,""GiveA""),REGEXMATCH(Q133,""Element"")),""bool"")"),"#N/A")</f>
        <v>#N/A</v>
      </c>
      <c r="S133" s="2">
        <v>0</v>
      </c>
      <c r="T133" s="2"/>
      <c r="U133" s="2" t="b">
        <v>0</v>
      </c>
      <c r="V133" s="2" t="b">
        <v>0</v>
      </c>
      <c r="W133" s="2" t="b">
        <v>0</v>
      </c>
      <c r="X133" s="2" t="b">
        <v>0</v>
      </c>
      <c r="Y133" s="2" t="b">
        <v>0</v>
      </c>
      <c r="Z133" s="2" t="b">
        <v>0</v>
      </c>
      <c r="AA133" s="2" t="b">
        <v>0</v>
      </c>
      <c r="AB133" s="2" t="b">
        <v>0</v>
      </c>
      <c r="AC133" s="2" t="b">
        <v>0</v>
      </c>
      <c r="AD133" s="2" t="b">
        <v>0</v>
      </c>
      <c r="AE133" s="2" t="b">
        <v>0</v>
      </c>
      <c r="AF133" s="2" t="b">
        <v>0</v>
      </c>
      <c r="AG133" s="2" t="s">
        <v>141</v>
      </c>
      <c r="AH133" s="2" t="s">
        <v>141</v>
      </c>
    </row>
    <row r="134" spans="1:34" x14ac:dyDescent="0.2">
      <c r="A134" s="1" t="s">
        <v>1967</v>
      </c>
      <c r="B134" s="2" t="s">
        <v>1968</v>
      </c>
      <c r="C134" s="1"/>
      <c r="D134" s="2" t="str">
        <f t="shared" si="0"/>
        <v>TemperatureResist_Cold</v>
      </c>
      <c r="E134" s="2" t="str">
        <f t="shared" si="1"/>
        <v>TemperatureResist_Cold: # on Self</v>
      </c>
      <c r="F134" s="2" t="str">
        <f t="shared" si="2"/>
        <v/>
      </c>
      <c r="G134" s="2">
        <v>1</v>
      </c>
      <c r="H134" s="2" t="s">
        <v>141</v>
      </c>
      <c r="I134" s="2" t="s">
        <v>1969</v>
      </c>
      <c r="J134" s="2" t="str">
        <f ca="1">IFERROR(__xludf.DUMMYFUNCTION("IFS(I134=""ShotAttack"",""%"",I134=""MeleeAttack"",""%"", I134=""Defense"",""%"",I134=""CraftSPeed"",""%"",I134=""LifeSteal"",""%"",I134=""MaxInventoryWeight"",""+"",I134=""MoveSpeed"",""%"",REGEXMATCH(I134,""ElementAddItemDrop_""),""%"",I134=""Logging"","&amp;"""+"",I134=""Mining"",""+"",I134=""Maxhp"",""%"",REGEXMATCH(I134,""TemperatureResist_""),""+"",REGEXMATCH(I134,""ElementResist_""),""%"",REGEXMATCH(I134,""TemperatureInvalid_""),""bool"",REGEXMATCH(I134,""BodyPartsWeakDamage""),""%"",REGEXMATCH(I134,""Ele"&amp;"mentBoost_""),""%"",AND(REGEXMATCH(B134,""GiveA""),REGEXMATCH(I134,""Element"")),""bool"")"),"+")</f>
        <v>+</v>
      </c>
      <c r="K134" s="2">
        <v>1</v>
      </c>
      <c r="L134" s="2" t="s">
        <v>1818</v>
      </c>
      <c r="M134" s="2"/>
      <c r="N134" s="2" t="str">
        <f ca="1">IFERROR(__xludf.DUMMYFUNCTION("IFS(M134=""ShotAttack"",""%"",M134=""MeleeAttack"",""%"", M134=""Defense"",""%"",M134=""CraftSPeed"",""%"",M134=""LifeSteal"",""%"",M134=""MaxInventoryWeight"",""+"",M134=""MoveSpeed"",""%"",REGEXMATCH(M134,""ElementAddItemDrop_""),""%"",M134=""Logging"","&amp;"""+"",M134=""Mining"",""+"",M134=""Maxhp"",""%"",REGEXMATCH(M134,""TemperatureResist_""),""+"",REGEXMATCH(M134,""ElementResist_""),""%"",REGEXMATCH(M134,""TemperatureInvalid_""),""bool"",REGEXMATCH(M134,""BodyPartsWeakDamage""),""%"",REGEXMATCH(M134,""Ele"&amp;"mentBoost_""),""%"",AND(REGEXMATCH(F134,""GiveA""),REGEXMATCH(M134,""Element"")),""bool"")"),"#N/A")</f>
        <v>#N/A</v>
      </c>
      <c r="O134" s="2">
        <v>0</v>
      </c>
      <c r="P134" s="2"/>
      <c r="Q134" s="2"/>
      <c r="R134" s="2" t="str">
        <f ca="1">IFERROR(__xludf.DUMMYFUNCTION("IFS(Q134=""ShotAttack"",""%"",Q134=""MeleeAttack"",""%"", Q134=""Defense"",""%"",Q134=""CraftSPeed"",""%"",Q134=""LifeSteal"",""%"",Q134=""MaxInventoryWeight"",""+"",Q134=""MoveSpeed"",""%"",REGEXMATCH(Q134,""ElementAddItemDrop_""),""%"",Q134=""Logging"","&amp;"""+"",Q134=""Mining"",""+"",Q134=""Maxhp"",""%"",REGEXMATCH(Q134,""TemperatureResist_""),""+"",REGEXMATCH(Q134,""ElementResist_""),""%"",REGEXMATCH(Q134,""TemperatureInvalid_""),""bool"",REGEXMATCH(Q134,""BodyPartsWeakDamage""),""%"",REGEXMATCH(Q134,""Ele"&amp;"mentBoost_""),""%"",AND(REGEXMATCH(J134,""GiveA""),REGEXMATCH(Q134,""Element"")),""bool"")"),"#N/A")</f>
        <v>#N/A</v>
      </c>
      <c r="S134" s="2">
        <v>0</v>
      </c>
      <c r="T134" s="2"/>
      <c r="U134" s="2" t="b">
        <v>0</v>
      </c>
      <c r="V134" s="2" t="b">
        <v>0</v>
      </c>
      <c r="W134" s="2" t="b">
        <v>0</v>
      </c>
      <c r="X134" s="2" t="b">
        <v>0</v>
      </c>
      <c r="Y134" s="2" t="b">
        <v>0</v>
      </c>
      <c r="Z134" s="2" t="b">
        <v>0</v>
      </c>
      <c r="AA134" s="2" t="b">
        <v>0</v>
      </c>
      <c r="AB134" s="2" t="b">
        <v>0</v>
      </c>
      <c r="AC134" s="2" t="b">
        <v>0</v>
      </c>
      <c r="AD134" s="2" t="b">
        <v>0</v>
      </c>
      <c r="AE134" s="2" t="b">
        <v>0</v>
      </c>
      <c r="AF134" s="2" t="b">
        <v>0</v>
      </c>
      <c r="AG134" s="2" t="s">
        <v>141</v>
      </c>
      <c r="AH134" s="2" t="s">
        <v>141</v>
      </c>
    </row>
    <row r="135" spans="1:34" x14ac:dyDescent="0.2">
      <c r="A135" s="1" t="s">
        <v>1970</v>
      </c>
      <c r="B135" s="2" t="s">
        <v>1971</v>
      </c>
      <c r="C135" s="1"/>
      <c r="D135" s="2" t="str">
        <f t="shared" si="0"/>
        <v>TemperatureResist_Cold</v>
      </c>
      <c r="E135" s="2" t="str">
        <f t="shared" si="1"/>
        <v>TemperatureResist_Cold: # on Self</v>
      </c>
      <c r="F135" s="2" t="str">
        <f t="shared" si="2"/>
        <v/>
      </c>
      <c r="G135" s="2">
        <v>2</v>
      </c>
      <c r="H135" s="2" t="s">
        <v>141</v>
      </c>
      <c r="I135" s="2" t="s">
        <v>1969</v>
      </c>
      <c r="J135" s="2" t="str">
        <f ca="1">IFERROR(__xludf.DUMMYFUNCTION("IFS(I135=""ShotAttack"",""%"",I135=""MeleeAttack"",""%"", I135=""Defense"",""%"",I135=""CraftSPeed"",""%"",I135=""LifeSteal"",""%"",I135=""MaxInventoryWeight"",""+"",I135=""MoveSpeed"",""%"",REGEXMATCH(I135,""ElementAddItemDrop_""),""%"",I135=""Logging"","&amp;"""+"",I135=""Mining"",""+"",I135=""Maxhp"",""%"",REGEXMATCH(I135,""TemperatureResist_""),""+"",REGEXMATCH(I135,""ElementResist_""),""%"",REGEXMATCH(I135,""TemperatureInvalid_""),""bool"",REGEXMATCH(I135,""BodyPartsWeakDamage""),""%"",REGEXMATCH(I135,""Ele"&amp;"mentBoost_""),""%"",AND(REGEXMATCH(B135,""GiveA""),REGEXMATCH(I135,""Element"")),""bool"")"),"+")</f>
        <v>+</v>
      </c>
      <c r="K135" s="2">
        <v>2</v>
      </c>
      <c r="L135" s="2" t="s">
        <v>1818</v>
      </c>
      <c r="M135" s="2"/>
      <c r="N135" s="2" t="str">
        <f ca="1">IFERROR(__xludf.DUMMYFUNCTION("IFS(M135=""ShotAttack"",""%"",M135=""MeleeAttack"",""%"", M135=""Defense"",""%"",M135=""CraftSPeed"",""%"",M135=""LifeSteal"",""%"",M135=""MaxInventoryWeight"",""+"",M135=""MoveSpeed"",""%"",REGEXMATCH(M135,""ElementAddItemDrop_""),""%"",M135=""Logging"","&amp;"""+"",M135=""Mining"",""+"",M135=""Maxhp"",""%"",REGEXMATCH(M135,""TemperatureResist_""),""+"",REGEXMATCH(M135,""ElementResist_""),""%"",REGEXMATCH(M135,""TemperatureInvalid_""),""bool"",REGEXMATCH(M135,""BodyPartsWeakDamage""),""%"",REGEXMATCH(M135,""Ele"&amp;"mentBoost_""),""%"",AND(REGEXMATCH(F135,""GiveA""),REGEXMATCH(M135,""Element"")),""bool"")"),"#N/A")</f>
        <v>#N/A</v>
      </c>
      <c r="O135" s="2">
        <v>0</v>
      </c>
      <c r="P135" s="2"/>
      <c r="Q135" s="2"/>
      <c r="R135" s="2" t="str">
        <f ca="1">IFERROR(__xludf.DUMMYFUNCTION("IFS(Q135=""ShotAttack"",""%"",Q135=""MeleeAttack"",""%"", Q135=""Defense"",""%"",Q135=""CraftSPeed"",""%"",Q135=""LifeSteal"",""%"",Q135=""MaxInventoryWeight"",""+"",Q135=""MoveSpeed"",""%"",REGEXMATCH(Q135,""ElementAddItemDrop_""),""%"",Q135=""Logging"","&amp;"""+"",Q135=""Mining"",""+"",Q135=""Maxhp"",""%"",REGEXMATCH(Q135,""TemperatureResist_""),""+"",REGEXMATCH(Q135,""ElementResist_""),""%"",REGEXMATCH(Q135,""TemperatureInvalid_""),""bool"",REGEXMATCH(Q135,""BodyPartsWeakDamage""),""%"",REGEXMATCH(Q135,""Ele"&amp;"mentBoost_""),""%"",AND(REGEXMATCH(J135,""GiveA""),REGEXMATCH(Q135,""Element"")),""bool"")"),"#N/A")</f>
        <v>#N/A</v>
      </c>
      <c r="S135" s="2">
        <v>0</v>
      </c>
      <c r="T135" s="2"/>
      <c r="U135" s="2" t="b">
        <v>0</v>
      </c>
      <c r="V135" s="2" t="b">
        <v>0</v>
      </c>
      <c r="W135" s="2" t="b">
        <v>0</v>
      </c>
      <c r="X135" s="2" t="b">
        <v>0</v>
      </c>
      <c r="Y135" s="2" t="b">
        <v>0</v>
      </c>
      <c r="Z135" s="2" t="b">
        <v>0</v>
      </c>
      <c r="AA135" s="2" t="b">
        <v>0</v>
      </c>
      <c r="AB135" s="2" t="b">
        <v>0</v>
      </c>
      <c r="AC135" s="2" t="b">
        <v>0</v>
      </c>
      <c r="AD135" s="2" t="b">
        <v>0</v>
      </c>
      <c r="AE135" s="2" t="b">
        <v>0</v>
      </c>
      <c r="AF135" s="2" t="b">
        <v>0</v>
      </c>
      <c r="AG135" s="2" t="s">
        <v>141</v>
      </c>
      <c r="AH135" s="2" t="s">
        <v>141</v>
      </c>
    </row>
    <row r="136" spans="1:34" x14ac:dyDescent="0.2">
      <c r="A136" s="1" t="s">
        <v>1972</v>
      </c>
      <c r="B136" s="2" t="s">
        <v>1973</v>
      </c>
      <c r="C136" s="1"/>
      <c r="D136" s="2" t="str">
        <f t="shared" si="0"/>
        <v>TemperatureResist_Cold</v>
      </c>
      <c r="E136" s="2" t="str">
        <f t="shared" si="1"/>
        <v>TemperatureResist_Cold: # on Self</v>
      </c>
      <c r="F136" s="2" t="str">
        <f t="shared" si="2"/>
        <v/>
      </c>
      <c r="G136" s="2">
        <v>3</v>
      </c>
      <c r="H136" s="2" t="s">
        <v>141</v>
      </c>
      <c r="I136" s="2" t="s">
        <v>1969</v>
      </c>
      <c r="J136" s="2" t="str">
        <f ca="1">IFERROR(__xludf.DUMMYFUNCTION("IFS(I136=""ShotAttack"",""%"",I136=""MeleeAttack"",""%"", I136=""Defense"",""%"",I136=""CraftSPeed"",""%"",I136=""LifeSteal"",""%"",I136=""MaxInventoryWeight"",""+"",I136=""MoveSpeed"",""%"",REGEXMATCH(I136,""ElementAddItemDrop_""),""%"",I136=""Logging"","&amp;"""+"",I136=""Mining"",""+"",I136=""Maxhp"",""%"",REGEXMATCH(I136,""TemperatureResist_""),""+"",REGEXMATCH(I136,""ElementResist_""),""%"",REGEXMATCH(I136,""TemperatureInvalid_""),""bool"",REGEXMATCH(I136,""BodyPartsWeakDamage""),""%"",REGEXMATCH(I136,""Ele"&amp;"mentBoost_""),""%"",AND(REGEXMATCH(B136,""GiveA""),REGEXMATCH(I136,""Element"")),""bool"")"),"+")</f>
        <v>+</v>
      </c>
      <c r="K136" s="2">
        <v>3</v>
      </c>
      <c r="L136" s="2" t="s">
        <v>1818</v>
      </c>
      <c r="M136" s="2"/>
      <c r="N136" s="2" t="str">
        <f ca="1">IFERROR(__xludf.DUMMYFUNCTION("IFS(M136=""ShotAttack"",""%"",M136=""MeleeAttack"",""%"", M136=""Defense"",""%"",M136=""CraftSPeed"",""%"",M136=""LifeSteal"",""%"",M136=""MaxInventoryWeight"",""+"",M136=""MoveSpeed"",""%"",REGEXMATCH(M136,""ElementAddItemDrop_""),""%"",M136=""Logging"","&amp;"""+"",M136=""Mining"",""+"",M136=""Maxhp"",""%"",REGEXMATCH(M136,""TemperatureResist_""),""+"",REGEXMATCH(M136,""ElementResist_""),""%"",REGEXMATCH(M136,""TemperatureInvalid_""),""bool"",REGEXMATCH(M136,""BodyPartsWeakDamage""),""%"",REGEXMATCH(M136,""Ele"&amp;"mentBoost_""),""%"",AND(REGEXMATCH(F136,""GiveA""),REGEXMATCH(M136,""Element"")),""bool"")"),"#N/A")</f>
        <v>#N/A</v>
      </c>
      <c r="O136" s="2">
        <v>0</v>
      </c>
      <c r="P136" s="2"/>
      <c r="Q136" s="2"/>
      <c r="R136" s="2" t="str">
        <f ca="1">IFERROR(__xludf.DUMMYFUNCTION("IFS(Q136=""ShotAttack"",""%"",Q136=""MeleeAttack"",""%"", Q136=""Defense"",""%"",Q136=""CraftSPeed"",""%"",Q136=""LifeSteal"",""%"",Q136=""MaxInventoryWeight"",""+"",Q136=""MoveSpeed"",""%"",REGEXMATCH(Q136,""ElementAddItemDrop_""),""%"",Q136=""Logging"","&amp;"""+"",Q136=""Mining"",""+"",Q136=""Maxhp"",""%"",REGEXMATCH(Q136,""TemperatureResist_""),""+"",REGEXMATCH(Q136,""ElementResist_""),""%"",REGEXMATCH(Q136,""TemperatureInvalid_""),""bool"",REGEXMATCH(Q136,""BodyPartsWeakDamage""),""%"",REGEXMATCH(Q136,""Ele"&amp;"mentBoost_""),""%"",AND(REGEXMATCH(J136,""GiveA""),REGEXMATCH(Q136,""Element"")),""bool"")"),"#N/A")</f>
        <v>#N/A</v>
      </c>
      <c r="S136" s="2">
        <v>0</v>
      </c>
      <c r="T136" s="2"/>
      <c r="U136" s="2" t="b">
        <v>0</v>
      </c>
      <c r="V136" s="2" t="b">
        <v>0</v>
      </c>
      <c r="W136" s="2" t="b">
        <v>0</v>
      </c>
      <c r="X136" s="2" t="b">
        <v>0</v>
      </c>
      <c r="Y136" s="2" t="b">
        <v>0</v>
      </c>
      <c r="Z136" s="2" t="b">
        <v>0</v>
      </c>
      <c r="AA136" s="2" t="b">
        <v>0</v>
      </c>
      <c r="AB136" s="2" t="b">
        <v>0</v>
      </c>
      <c r="AC136" s="2" t="b">
        <v>0</v>
      </c>
      <c r="AD136" s="2" t="b">
        <v>0</v>
      </c>
      <c r="AE136" s="2" t="b">
        <v>0</v>
      </c>
      <c r="AF136" s="2" t="b">
        <v>0</v>
      </c>
      <c r="AG136" s="2" t="s">
        <v>141</v>
      </c>
      <c r="AH136" s="2" t="s">
        <v>141</v>
      </c>
    </row>
    <row r="137" spans="1:34" x14ac:dyDescent="0.2">
      <c r="A137" s="1" t="s">
        <v>1974</v>
      </c>
      <c r="B137" s="2" t="s">
        <v>1975</v>
      </c>
      <c r="C137" s="9" t="b">
        <v>1</v>
      </c>
      <c r="D137" s="2" t="str">
        <f t="shared" si="0"/>
        <v>CraftSpeed. ShotAttack</v>
      </c>
      <c r="E137" s="2" t="str">
        <f t="shared" si="1"/>
        <v>CraftSpeed: # on Self. ShotAttack: # on Self</v>
      </c>
      <c r="F137" s="2" t="str">
        <f t="shared" si="2"/>
        <v>always</v>
      </c>
      <c r="G137" s="2">
        <v>3</v>
      </c>
      <c r="H137" s="2" t="s">
        <v>141</v>
      </c>
      <c r="I137" s="2" t="s">
        <v>538</v>
      </c>
      <c r="J137" s="2" t="str">
        <f ca="1">IFERROR(__xludf.DUMMYFUNCTION("IFS(I137=""ShotAttack"",""%"",I137=""MeleeAttack"",""%"", I137=""Defense"",""%"",I137=""CraftSPeed"",""%"",I137=""LifeSteal"",""%"",I137=""MaxInventoryWeight"",""+"",I137=""MoveSpeed"",""%"",REGEXMATCH(I137,""ElementAddItemDrop_""),""%"",I137=""Logging"","&amp;"""+"",I137=""Mining"",""+"",I137=""Maxhp"",""%"",REGEXMATCH(I137,""TemperatureResist_""),""+"",REGEXMATCH(I137,""ElementResist_""),""%"",REGEXMATCH(I137,""TemperatureInvalid_""),""bool"",REGEXMATCH(I137,""BodyPartsWeakDamage""),""%"",REGEXMATCH(I137,""Ele"&amp;"mentBoost_""),""%"",AND(REGEXMATCH(B137,""GiveA""),REGEXMATCH(I137,""Element"")),""bool"")"),"%")</f>
        <v>%</v>
      </c>
      <c r="K137" s="2">
        <v>15</v>
      </c>
      <c r="L137" s="2" t="s">
        <v>1818</v>
      </c>
      <c r="M137" s="2" t="s">
        <v>536</v>
      </c>
      <c r="N137" s="2" t="str">
        <f ca="1">IFERROR(__xludf.DUMMYFUNCTION("IFS(M137=""ShotAttack"",""%"",M137=""MeleeAttack"",""%"", M137=""Defense"",""%"",M137=""CraftSPeed"",""%"",M137=""LifeSteal"",""%"",M137=""MaxInventoryWeight"",""+"",M137=""MoveSpeed"",""%"",REGEXMATCH(M137,""ElementAddItemDrop_""),""%"",M137=""Logging"","&amp;"""+"",M137=""Mining"",""+"",M137=""Maxhp"",""%"",REGEXMATCH(M137,""TemperatureResist_""),""+"",REGEXMATCH(M137,""ElementResist_""),""%"",REGEXMATCH(M137,""TemperatureInvalid_""),""bool"",REGEXMATCH(M137,""BodyPartsWeakDamage""),""%"",REGEXMATCH(M137,""Ele"&amp;"mentBoost_""),""%"",AND(REGEXMATCH(F137,""GiveA""),REGEXMATCH(M137,""Element"")),""bool"")"),"%")</f>
        <v>%</v>
      </c>
      <c r="O137" s="2">
        <v>15</v>
      </c>
      <c r="P137" s="2" t="s">
        <v>1818</v>
      </c>
      <c r="Q137" s="2"/>
      <c r="R137" s="2" t="str">
        <f ca="1">IFERROR(__xludf.DUMMYFUNCTION("IFS(Q137=""ShotAttack"",""%"",Q137=""MeleeAttack"",""%"", Q137=""Defense"",""%"",Q137=""CraftSPeed"",""%"",Q137=""LifeSteal"",""%"",Q137=""MaxInventoryWeight"",""+"",Q137=""MoveSpeed"",""%"",REGEXMATCH(Q137,""ElementAddItemDrop_""),""%"",Q137=""Logging"","&amp;"""+"",Q137=""Mining"",""+"",Q137=""Maxhp"",""%"",REGEXMATCH(Q137,""TemperatureResist_""),""+"",REGEXMATCH(Q137,""ElementResist_""),""%"",REGEXMATCH(Q137,""TemperatureInvalid_""),""bool"",REGEXMATCH(Q137,""BodyPartsWeakDamage""),""%"",REGEXMATCH(Q137,""Ele"&amp;"mentBoost_""),""%"",AND(REGEXMATCH(J137,""GiveA""),REGEXMATCH(Q137,""Element"")),""bool"")"),"#N/A")</f>
        <v>#N/A</v>
      </c>
      <c r="S137" s="2">
        <v>0</v>
      </c>
      <c r="T137" s="2"/>
      <c r="U137" s="2" t="b">
        <v>0</v>
      </c>
      <c r="V137" s="2" t="b">
        <v>0</v>
      </c>
      <c r="W137" s="2" t="b">
        <v>0</v>
      </c>
      <c r="X137" s="2" t="b">
        <v>0</v>
      </c>
      <c r="Y137" s="2" t="b">
        <v>0</v>
      </c>
      <c r="Z137" s="2" t="b">
        <v>1</v>
      </c>
      <c r="AA137" s="2" t="b">
        <v>0</v>
      </c>
      <c r="AB137" s="2" t="b">
        <v>1</v>
      </c>
      <c r="AC137" s="2" t="b">
        <v>0</v>
      </c>
      <c r="AD137" s="2" t="b">
        <v>0</v>
      </c>
      <c r="AE137" s="2" t="b">
        <v>0</v>
      </c>
      <c r="AF137" s="2" t="b">
        <v>0</v>
      </c>
      <c r="AG137" s="2" t="s">
        <v>141</v>
      </c>
      <c r="AH137" s="2" t="s">
        <v>141</v>
      </c>
    </row>
    <row r="138" spans="1:34" x14ac:dyDescent="0.2">
      <c r="A138" s="1" t="s">
        <v>883</v>
      </c>
      <c r="B138" s="2" t="s">
        <v>883</v>
      </c>
      <c r="C138" s="9" t="b">
        <v>1</v>
      </c>
      <c r="D138" s="2" t="str">
        <f t="shared" si="0"/>
        <v>ShotAttack. Defense. MoveSpeed</v>
      </c>
      <c r="E138" s="2" t="str">
        <f t="shared" si="1"/>
        <v>ShotAttack: # on Self. Defense: # on Self. MoveSpeed: # on Self</v>
      </c>
      <c r="F138" s="2" t="str">
        <f t="shared" si="2"/>
        <v>always</v>
      </c>
      <c r="G138" s="2">
        <v>3</v>
      </c>
      <c r="H138" s="2" t="s">
        <v>1976</v>
      </c>
      <c r="I138" s="2" t="s">
        <v>536</v>
      </c>
      <c r="J138" s="2" t="str">
        <f ca="1">IFERROR(__xludf.DUMMYFUNCTION("IFS(I138=""ShotAttack"",""%"",I138=""MeleeAttack"",""%"", I138=""Defense"",""%"",I138=""CraftSPeed"",""%"",I138=""LifeSteal"",""%"",I138=""MaxInventoryWeight"",""+"",I138=""MoveSpeed"",""%"",REGEXMATCH(I138,""ElementAddItemDrop_""),""%"",I138=""Logging"","&amp;"""+"",I138=""Mining"",""+"",I138=""Maxhp"",""%"",REGEXMATCH(I138,""TemperatureResist_""),""+"",REGEXMATCH(I138,""ElementResist_""),""%"",REGEXMATCH(I138,""TemperatureInvalid_""),""bool"",REGEXMATCH(I138,""BodyPartsWeakDamage""),""%"",REGEXMATCH(I138,""Ele"&amp;"mentBoost_""),""%"",AND(REGEXMATCH(B138,""GiveA""),REGEXMATCH(I138,""Element"")),""bool"")"),"%")</f>
        <v>%</v>
      </c>
      <c r="K138" s="2">
        <v>20</v>
      </c>
      <c r="L138" s="2" t="s">
        <v>1818</v>
      </c>
      <c r="M138" s="2" t="s">
        <v>140</v>
      </c>
      <c r="N138" s="2" t="str">
        <f ca="1">IFERROR(__xludf.DUMMYFUNCTION("IFS(M138=""ShotAttack"",""%"",M138=""MeleeAttack"",""%"", M138=""Defense"",""%"",M138=""CraftSPeed"",""%"",M138=""LifeSteal"",""%"",M138=""MaxInventoryWeight"",""+"",M138=""MoveSpeed"",""%"",REGEXMATCH(M138,""ElementAddItemDrop_""),""%"",M138=""Logging"","&amp;"""+"",M138=""Mining"",""+"",M138=""Maxhp"",""%"",REGEXMATCH(M138,""TemperatureResist_""),""+"",REGEXMATCH(M138,""ElementResist_""),""%"",REGEXMATCH(M138,""TemperatureInvalid_""),""bool"",REGEXMATCH(M138,""BodyPartsWeakDamage""),""%"",REGEXMATCH(M138,""Ele"&amp;"mentBoost_""),""%"",AND(REGEXMATCH(F138,""GiveA""),REGEXMATCH(M138,""Element"")),""bool"")"),"%")</f>
        <v>%</v>
      </c>
      <c r="O138" s="2">
        <v>20</v>
      </c>
      <c r="P138" s="2" t="s">
        <v>1818</v>
      </c>
      <c r="Q138" s="2" t="s">
        <v>1977</v>
      </c>
      <c r="R138" s="2" t="str">
        <f ca="1">IFERROR(__xludf.DUMMYFUNCTION("IFS(Q138=""ShotAttack"",""%"",Q138=""MeleeAttack"",""%"", Q138=""Defense"",""%"",Q138=""CraftSPeed"",""%"",Q138=""LifeSteal"",""%"",Q138=""MaxInventoryWeight"",""+"",Q138=""MoveSpeed"",""%"",REGEXMATCH(Q138,""ElementAddItemDrop_""),""%"",Q138=""Logging"","&amp;"""+"",Q138=""Mining"",""+"",Q138=""Maxhp"",""%"",REGEXMATCH(Q138,""TemperatureResist_""),""+"",REGEXMATCH(Q138,""ElementResist_""),""%"",REGEXMATCH(Q138,""TemperatureInvalid_""),""bool"",REGEXMATCH(Q138,""BodyPartsWeakDamage""),""%"",REGEXMATCH(Q138,""Ele"&amp;"mentBoost_""),""%"",AND(REGEXMATCH(J138,""GiveA""),REGEXMATCH(Q138,""Element"")),""bool"")"),"%")</f>
        <v>%</v>
      </c>
      <c r="S138" s="2">
        <v>15</v>
      </c>
      <c r="T138" s="2" t="s">
        <v>1818</v>
      </c>
      <c r="U138" s="2" t="b">
        <v>0</v>
      </c>
      <c r="V138" s="2" t="b">
        <v>0</v>
      </c>
      <c r="W138" s="2" t="b">
        <v>0</v>
      </c>
      <c r="X138" s="2" t="b">
        <v>0</v>
      </c>
      <c r="Y138" s="2" t="b">
        <v>0</v>
      </c>
      <c r="Z138" s="2" t="b">
        <v>1</v>
      </c>
      <c r="AA138" s="2" t="b">
        <v>0</v>
      </c>
      <c r="AB138" s="2" t="b">
        <v>0</v>
      </c>
      <c r="AC138" s="2" t="b">
        <v>0</v>
      </c>
      <c r="AD138" s="2" t="b">
        <v>0</v>
      </c>
      <c r="AE138" s="2" t="b">
        <v>0</v>
      </c>
      <c r="AF138" s="2" t="b">
        <v>0</v>
      </c>
      <c r="AG138" s="2" t="s">
        <v>141</v>
      </c>
      <c r="AH138" s="2" t="s">
        <v>141</v>
      </c>
    </row>
    <row r="139" spans="1:34" x14ac:dyDescent="0.2">
      <c r="A139" s="1" t="s">
        <v>1978</v>
      </c>
      <c r="B139" s="2" t="s">
        <v>1979</v>
      </c>
      <c r="C139" s="1"/>
      <c r="D139" s="2" t="str">
        <f t="shared" si="0"/>
        <v>MaxInventoryWeight</v>
      </c>
      <c r="E139" s="2" t="str">
        <f t="shared" si="1"/>
        <v>MaxInventoryWeight: # on Trainer</v>
      </c>
      <c r="F139" s="2" t="str">
        <f t="shared" si="2"/>
        <v>always</v>
      </c>
      <c r="G139" s="2">
        <v>3</v>
      </c>
      <c r="H139" s="2" t="s">
        <v>141</v>
      </c>
      <c r="I139" s="2" t="s">
        <v>1980</v>
      </c>
      <c r="J139" s="2" t="str">
        <f ca="1">IFERROR(__xludf.DUMMYFUNCTION("IFS(I139=""ShotAttack"",""%"",I139=""MeleeAttack"",""%"", I139=""Defense"",""%"",I139=""CraftSPeed"",""%"",I139=""LifeSteal"",""%"",I139=""MaxInventoryWeight"",""+"",I139=""MoveSpeed"",""%"",REGEXMATCH(I139,""ElementAddItemDrop_""),""%"",I139=""Logging"","&amp;"""+"",I139=""Mining"",""+"",I139=""Maxhp"",""%"",REGEXMATCH(I139,""TemperatureResist_""),""+"",REGEXMATCH(I139,""ElementResist_""),""%"",REGEXMATCH(I139,""TemperatureInvalid_""),""bool"",REGEXMATCH(I139,""BodyPartsWeakDamage""),""%"",REGEXMATCH(I139,""Ele"&amp;"mentBoost_""),""%"",AND(REGEXMATCH(B139,""GiveA""),REGEXMATCH(I139,""Element"")),""bool"")"),"+")</f>
        <v>+</v>
      </c>
      <c r="K139" s="2">
        <v>50</v>
      </c>
      <c r="L139" s="2" t="s">
        <v>1896</v>
      </c>
      <c r="M139" s="2"/>
      <c r="N139" s="2" t="str">
        <f ca="1">IFERROR(__xludf.DUMMYFUNCTION("IFS(M139=""ShotAttack"",""%"",M139=""MeleeAttack"",""%"", M139=""Defense"",""%"",M139=""CraftSPeed"",""%"",M139=""LifeSteal"",""%"",M139=""MaxInventoryWeight"",""+"",M139=""MoveSpeed"",""%"",REGEXMATCH(M139,""ElementAddItemDrop_""),""%"",M139=""Logging"","&amp;"""+"",M139=""Mining"",""+"",M139=""Maxhp"",""%"",REGEXMATCH(M139,""TemperatureResist_""),""+"",REGEXMATCH(M139,""ElementResist_""),""%"",REGEXMATCH(M139,""TemperatureInvalid_""),""bool"",REGEXMATCH(M139,""BodyPartsWeakDamage""),""%"",REGEXMATCH(M139,""Ele"&amp;"mentBoost_""),""%"",AND(REGEXMATCH(F139,""GiveA""),REGEXMATCH(M139,""Element"")),""bool"")"),"#N/A")</f>
        <v>#N/A</v>
      </c>
      <c r="O139" s="2">
        <v>0</v>
      </c>
      <c r="P139" s="2"/>
      <c r="Q139" s="2"/>
      <c r="R139" s="2" t="str">
        <f ca="1">IFERROR(__xludf.DUMMYFUNCTION("IFS(Q139=""ShotAttack"",""%"",Q139=""MeleeAttack"",""%"", Q139=""Defense"",""%"",Q139=""CraftSPeed"",""%"",Q139=""LifeSteal"",""%"",Q139=""MaxInventoryWeight"",""+"",Q139=""MoveSpeed"",""%"",REGEXMATCH(Q139,""ElementAddItemDrop_""),""%"",Q139=""Logging"","&amp;"""+"",Q139=""Mining"",""+"",Q139=""Maxhp"",""%"",REGEXMATCH(Q139,""TemperatureResist_""),""+"",REGEXMATCH(Q139,""ElementResist_""),""%"",REGEXMATCH(Q139,""TemperatureInvalid_""),""bool"",REGEXMATCH(Q139,""BodyPartsWeakDamage""),""%"",REGEXMATCH(Q139,""Ele"&amp;"mentBoost_""),""%"",AND(REGEXMATCH(J139,""GiveA""),REGEXMATCH(Q139,""Element"")),""bool"")"),"#N/A")</f>
        <v>#N/A</v>
      </c>
      <c r="S139" s="2">
        <v>0</v>
      </c>
      <c r="T139" s="2"/>
      <c r="U139" s="2" t="b">
        <v>0</v>
      </c>
      <c r="V139" s="2" t="b">
        <v>0</v>
      </c>
      <c r="W139" s="2" t="b">
        <v>0</v>
      </c>
      <c r="X139" s="2" t="b">
        <v>0</v>
      </c>
      <c r="Y139" s="2" t="b">
        <v>0</v>
      </c>
      <c r="Z139" s="2" t="b">
        <v>1</v>
      </c>
      <c r="AA139" s="2" t="b">
        <v>0</v>
      </c>
      <c r="AB139" s="2" t="b">
        <v>0</v>
      </c>
      <c r="AC139" s="2" t="b">
        <v>0</v>
      </c>
      <c r="AD139" s="2" t="b">
        <v>0</v>
      </c>
      <c r="AE139" s="2" t="b">
        <v>0</v>
      </c>
      <c r="AF139" s="2" t="b">
        <v>0</v>
      </c>
      <c r="AG139" s="2" t="s">
        <v>141</v>
      </c>
      <c r="AH139" s="2" t="s">
        <v>141</v>
      </c>
    </row>
    <row r="140" spans="1:34" x14ac:dyDescent="0.2">
      <c r="A140" s="1" t="s">
        <v>1981</v>
      </c>
      <c r="B140" s="2" t="s">
        <v>1982</v>
      </c>
      <c r="C140" s="1"/>
      <c r="D140" s="2" t="str">
        <f t="shared" si="0"/>
        <v>MaxInventoryWeight</v>
      </c>
      <c r="E140" s="2" t="str">
        <f t="shared" si="1"/>
        <v>MaxInventoryWeight: # on Trainer</v>
      </c>
      <c r="F140" s="2" t="str">
        <f t="shared" si="2"/>
        <v>always</v>
      </c>
      <c r="G140" s="2">
        <v>-1</v>
      </c>
      <c r="H140" s="2" t="s">
        <v>141</v>
      </c>
      <c r="I140" s="2" t="s">
        <v>1980</v>
      </c>
      <c r="J140" s="2" t="str">
        <f ca="1">IFERROR(__xludf.DUMMYFUNCTION("IFS(I140=""ShotAttack"",""%"",I140=""MeleeAttack"",""%"", I140=""Defense"",""%"",I140=""CraftSPeed"",""%"",I140=""LifeSteal"",""%"",I140=""MaxInventoryWeight"",""+"",I140=""MoveSpeed"",""%"",REGEXMATCH(I140,""ElementAddItemDrop_""),""%"",I140=""Logging"","&amp;"""+"",I140=""Mining"",""+"",I140=""Maxhp"",""%"",REGEXMATCH(I140,""TemperatureResist_""),""+"",REGEXMATCH(I140,""ElementResist_""),""%"",REGEXMATCH(I140,""TemperatureInvalid_""),""bool"",REGEXMATCH(I140,""BodyPartsWeakDamage""),""%"",REGEXMATCH(I140,""Ele"&amp;"mentBoost_""),""%"",AND(REGEXMATCH(B140,""GiveA""),REGEXMATCH(I140,""Element"")),""bool"")"),"+")</f>
        <v>+</v>
      </c>
      <c r="K140" s="2">
        <v>150</v>
      </c>
      <c r="L140" s="2" t="s">
        <v>1896</v>
      </c>
      <c r="M140" s="2"/>
      <c r="N140" s="2" t="str">
        <f ca="1">IFERROR(__xludf.DUMMYFUNCTION("IFS(M140=""ShotAttack"",""%"",M140=""MeleeAttack"",""%"", M140=""Defense"",""%"",M140=""CraftSPeed"",""%"",M140=""LifeSteal"",""%"",M140=""MaxInventoryWeight"",""+"",M140=""MoveSpeed"",""%"",REGEXMATCH(M140,""ElementAddItemDrop_""),""%"",M140=""Logging"","&amp;"""+"",M140=""Mining"",""+"",M140=""Maxhp"",""%"",REGEXMATCH(M140,""TemperatureResist_""),""+"",REGEXMATCH(M140,""ElementResist_""),""%"",REGEXMATCH(M140,""TemperatureInvalid_""),""bool"",REGEXMATCH(M140,""BodyPartsWeakDamage""),""%"",REGEXMATCH(M140,""Ele"&amp;"mentBoost_""),""%"",AND(REGEXMATCH(F140,""GiveA""),REGEXMATCH(M140,""Element"")),""bool"")"),"#N/A")</f>
        <v>#N/A</v>
      </c>
      <c r="O140" s="2">
        <v>0</v>
      </c>
      <c r="P140" s="2"/>
      <c r="Q140" s="2"/>
      <c r="R140" s="2" t="str">
        <f ca="1">IFERROR(__xludf.DUMMYFUNCTION("IFS(Q140=""ShotAttack"",""%"",Q140=""MeleeAttack"",""%"", Q140=""Defense"",""%"",Q140=""CraftSPeed"",""%"",Q140=""LifeSteal"",""%"",Q140=""MaxInventoryWeight"",""+"",Q140=""MoveSpeed"",""%"",REGEXMATCH(Q140,""ElementAddItemDrop_""),""%"",Q140=""Logging"","&amp;"""+"",Q140=""Mining"",""+"",Q140=""Maxhp"",""%"",REGEXMATCH(Q140,""TemperatureResist_""),""+"",REGEXMATCH(Q140,""ElementResist_""),""%"",REGEXMATCH(Q140,""TemperatureInvalid_""),""bool"",REGEXMATCH(Q140,""BodyPartsWeakDamage""),""%"",REGEXMATCH(Q140,""Ele"&amp;"mentBoost_""),""%"",AND(REGEXMATCH(J140,""GiveA""),REGEXMATCH(Q140,""Element"")),""bool"")"),"#N/A")</f>
        <v>#N/A</v>
      </c>
      <c r="S140" s="2">
        <v>0</v>
      </c>
      <c r="T140" s="2"/>
      <c r="U140" s="2" t="b">
        <v>0</v>
      </c>
      <c r="V140" s="2" t="b">
        <v>0</v>
      </c>
      <c r="W140" s="2" t="b">
        <v>0</v>
      </c>
      <c r="X140" s="2" t="b">
        <v>0</v>
      </c>
      <c r="Y140" s="2" t="b">
        <v>0</v>
      </c>
      <c r="Z140" s="2" t="b">
        <v>1</v>
      </c>
      <c r="AA140" s="2" t="b">
        <v>0</v>
      </c>
      <c r="AB140" s="2" t="b">
        <v>0</v>
      </c>
      <c r="AC140" s="2" t="b">
        <v>0</v>
      </c>
      <c r="AD140" s="2" t="b">
        <v>0</v>
      </c>
      <c r="AE140" s="2" t="b">
        <v>0</v>
      </c>
      <c r="AF140" s="2" t="b">
        <v>0</v>
      </c>
      <c r="AG140" s="2" t="s">
        <v>141</v>
      </c>
      <c r="AH140" s="2" t="s">
        <v>141</v>
      </c>
    </row>
    <row r="141" spans="1:34" x14ac:dyDescent="0.2">
      <c r="A141" s="1" t="s">
        <v>1983</v>
      </c>
      <c r="B141" s="2" t="s">
        <v>1984</v>
      </c>
      <c r="C141" s="1"/>
      <c r="D141" s="2" t="str">
        <f t="shared" si="0"/>
        <v>MaxInventoryWeight</v>
      </c>
      <c r="E141" s="2" t="str">
        <f t="shared" si="1"/>
        <v>MaxInventoryWeight: # on Trainer</v>
      </c>
      <c r="F141" s="2" t="str">
        <f t="shared" si="2"/>
        <v>always</v>
      </c>
      <c r="G141" s="2">
        <v>-1</v>
      </c>
      <c r="H141" s="2" t="s">
        <v>141</v>
      </c>
      <c r="I141" s="2" t="s">
        <v>1980</v>
      </c>
      <c r="J141" s="2" t="str">
        <f ca="1">IFERROR(__xludf.DUMMYFUNCTION("IFS(I141=""ShotAttack"",""%"",I141=""MeleeAttack"",""%"", I141=""Defense"",""%"",I141=""CraftSPeed"",""%"",I141=""LifeSteal"",""%"",I141=""MaxInventoryWeight"",""+"",I141=""MoveSpeed"",""%"",REGEXMATCH(I141,""ElementAddItemDrop_""),""%"",I141=""Logging"","&amp;"""+"",I141=""Mining"",""+"",I141=""Maxhp"",""%"",REGEXMATCH(I141,""TemperatureResist_""),""+"",REGEXMATCH(I141,""ElementResist_""),""%"",REGEXMATCH(I141,""TemperatureInvalid_""),""bool"",REGEXMATCH(I141,""BodyPartsWeakDamage""),""%"",REGEXMATCH(I141,""Ele"&amp;"mentBoost_""),""%"",AND(REGEXMATCH(B141,""GiveA""),REGEXMATCH(I141,""Element"")),""bool"")"),"+")</f>
        <v>+</v>
      </c>
      <c r="K141" s="2">
        <v>200</v>
      </c>
      <c r="L141" s="2" t="s">
        <v>1896</v>
      </c>
      <c r="M141" s="2"/>
      <c r="N141" s="2" t="str">
        <f ca="1">IFERROR(__xludf.DUMMYFUNCTION("IFS(M141=""ShotAttack"",""%"",M141=""MeleeAttack"",""%"", M141=""Defense"",""%"",M141=""CraftSPeed"",""%"",M141=""LifeSteal"",""%"",M141=""MaxInventoryWeight"",""+"",M141=""MoveSpeed"",""%"",REGEXMATCH(M141,""ElementAddItemDrop_""),""%"",M141=""Logging"","&amp;"""+"",M141=""Mining"",""+"",M141=""Maxhp"",""%"",REGEXMATCH(M141,""TemperatureResist_""),""+"",REGEXMATCH(M141,""ElementResist_""),""%"",REGEXMATCH(M141,""TemperatureInvalid_""),""bool"",REGEXMATCH(M141,""BodyPartsWeakDamage""),""%"",REGEXMATCH(M141,""Ele"&amp;"mentBoost_""),""%"",AND(REGEXMATCH(F141,""GiveA""),REGEXMATCH(M141,""Element"")),""bool"")"),"#N/A")</f>
        <v>#N/A</v>
      </c>
      <c r="O141" s="2">
        <v>0</v>
      </c>
      <c r="P141" s="2"/>
      <c r="Q141" s="2"/>
      <c r="R141" s="2" t="str">
        <f ca="1">IFERROR(__xludf.DUMMYFUNCTION("IFS(Q141=""ShotAttack"",""%"",Q141=""MeleeAttack"",""%"", Q141=""Defense"",""%"",Q141=""CraftSPeed"",""%"",Q141=""LifeSteal"",""%"",Q141=""MaxInventoryWeight"",""+"",Q141=""MoveSpeed"",""%"",REGEXMATCH(Q141,""ElementAddItemDrop_""),""%"",Q141=""Logging"","&amp;"""+"",Q141=""Mining"",""+"",Q141=""Maxhp"",""%"",REGEXMATCH(Q141,""TemperatureResist_""),""+"",REGEXMATCH(Q141,""ElementResist_""),""%"",REGEXMATCH(Q141,""TemperatureInvalid_""),""bool"",REGEXMATCH(Q141,""BodyPartsWeakDamage""),""%"",REGEXMATCH(Q141,""Ele"&amp;"mentBoost_""),""%"",AND(REGEXMATCH(J141,""GiveA""),REGEXMATCH(Q141,""Element"")),""bool"")"),"#N/A")</f>
        <v>#N/A</v>
      </c>
      <c r="S141" s="2">
        <v>0</v>
      </c>
      <c r="T141" s="2"/>
      <c r="U141" s="2" t="b">
        <v>0</v>
      </c>
      <c r="V141" s="2" t="b">
        <v>0</v>
      </c>
      <c r="W141" s="2" t="b">
        <v>0</v>
      </c>
      <c r="X141" s="2" t="b">
        <v>0</v>
      </c>
      <c r="Y141" s="2" t="b">
        <v>0</v>
      </c>
      <c r="Z141" s="2" t="b">
        <v>1</v>
      </c>
      <c r="AA141" s="2" t="b">
        <v>0</v>
      </c>
      <c r="AB141" s="2" t="b">
        <v>0</v>
      </c>
      <c r="AC141" s="2" t="b">
        <v>0</v>
      </c>
      <c r="AD141" s="2" t="b">
        <v>0</v>
      </c>
      <c r="AE141" s="2" t="b">
        <v>0</v>
      </c>
      <c r="AF141" s="2" t="b">
        <v>0</v>
      </c>
      <c r="AG141" s="2" t="s">
        <v>141</v>
      </c>
      <c r="AH141" s="2" t="s">
        <v>141</v>
      </c>
    </row>
    <row r="142" spans="1:34" x14ac:dyDescent="0.2">
      <c r="A142" s="9" t="e">
        <v>#N/A</v>
      </c>
      <c r="B142" s="2" t="s">
        <v>831</v>
      </c>
      <c r="C142" s="1"/>
      <c r="D142" s="2" t="str">
        <f t="shared" si="0"/>
        <v>MaxInventoryWeight</v>
      </c>
      <c r="E142" s="2" t="str">
        <f t="shared" si="1"/>
        <v>MaxInventoryWeight: # on Trainer</v>
      </c>
      <c r="F142" s="2" t="str">
        <f t="shared" si="2"/>
        <v>always</v>
      </c>
      <c r="G142" s="2">
        <v>-1</v>
      </c>
      <c r="H142" s="2" t="s">
        <v>141</v>
      </c>
      <c r="I142" s="2" t="s">
        <v>1980</v>
      </c>
      <c r="J142" s="2" t="str">
        <f ca="1">IFERROR(__xludf.DUMMYFUNCTION("IFS(I142=""ShotAttack"",""%"",I142=""MeleeAttack"",""%"", I142=""Defense"",""%"",I142=""CraftSPeed"",""%"",I142=""LifeSteal"",""%"",I142=""MaxInventoryWeight"",""+"",I142=""MoveSpeed"",""%"",REGEXMATCH(I142,""ElementAddItemDrop_""),""%"",I142=""Logging"","&amp;"""+"",I142=""Mining"",""+"",I142=""Maxhp"",""%"",REGEXMATCH(I142,""TemperatureResist_""),""+"",REGEXMATCH(I142,""ElementResist_""),""%"",REGEXMATCH(I142,""TemperatureInvalid_""),""bool"",REGEXMATCH(I142,""BodyPartsWeakDamage""),""%"",REGEXMATCH(I142,""Ele"&amp;"mentBoost_""),""%"",AND(REGEXMATCH(B142,""GiveA""),REGEXMATCH(I142,""Element"")),""bool"")"),"+")</f>
        <v>+</v>
      </c>
      <c r="K142" s="2">
        <v>50</v>
      </c>
      <c r="L142" s="2" t="s">
        <v>1896</v>
      </c>
      <c r="M142" s="2"/>
      <c r="N142" s="2" t="str">
        <f ca="1">IFERROR(__xludf.DUMMYFUNCTION("IFS(M142=""ShotAttack"",""%"",M142=""MeleeAttack"",""%"", M142=""Defense"",""%"",M142=""CraftSPeed"",""%"",M142=""LifeSteal"",""%"",M142=""MaxInventoryWeight"",""+"",M142=""MoveSpeed"",""%"",REGEXMATCH(M142,""ElementAddItemDrop_""),""%"",M142=""Logging"","&amp;"""+"",M142=""Mining"",""+"",M142=""Maxhp"",""%"",REGEXMATCH(M142,""TemperatureResist_""),""+"",REGEXMATCH(M142,""ElementResist_""),""%"",REGEXMATCH(M142,""TemperatureInvalid_""),""bool"",REGEXMATCH(M142,""BodyPartsWeakDamage""),""%"",REGEXMATCH(M142,""Ele"&amp;"mentBoost_""),""%"",AND(REGEXMATCH(F142,""GiveA""),REGEXMATCH(M142,""Element"")),""bool"")"),"#N/A")</f>
        <v>#N/A</v>
      </c>
      <c r="O142" s="2">
        <v>0</v>
      </c>
      <c r="P142" s="2"/>
      <c r="Q142" s="2"/>
      <c r="R142" s="2" t="str">
        <f ca="1">IFERROR(__xludf.DUMMYFUNCTION("IFS(Q142=""ShotAttack"",""%"",Q142=""MeleeAttack"",""%"", Q142=""Defense"",""%"",Q142=""CraftSPeed"",""%"",Q142=""LifeSteal"",""%"",Q142=""MaxInventoryWeight"",""+"",Q142=""MoveSpeed"",""%"",REGEXMATCH(Q142,""ElementAddItemDrop_""),""%"",Q142=""Logging"","&amp;"""+"",Q142=""Mining"",""+"",Q142=""Maxhp"",""%"",REGEXMATCH(Q142,""TemperatureResist_""),""+"",REGEXMATCH(Q142,""ElementResist_""),""%"",REGEXMATCH(Q142,""TemperatureInvalid_""),""bool"",REGEXMATCH(Q142,""BodyPartsWeakDamage""),""%"",REGEXMATCH(Q142,""Ele"&amp;"mentBoost_""),""%"",AND(REGEXMATCH(J142,""GiveA""),REGEXMATCH(Q142,""Element"")),""bool"")"),"#N/A")</f>
        <v>#N/A</v>
      </c>
      <c r="S142" s="2">
        <v>0</v>
      </c>
      <c r="T142" s="2"/>
      <c r="U142" s="2" t="b">
        <v>0</v>
      </c>
      <c r="V142" s="2" t="b">
        <v>0</v>
      </c>
      <c r="W142" s="2" t="b">
        <v>0</v>
      </c>
      <c r="X142" s="2" t="b">
        <v>0</v>
      </c>
      <c r="Y142" s="2" t="b">
        <v>0</v>
      </c>
      <c r="Z142" s="2" t="b">
        <v>1</v>
      </c>
      <c r="AA142" s="2" t="b">
        <v>0</v>
      </c>
      <c r="AB142" s="2" t="b">
        <v>0</v>
      </c>
      <c r="AC142" s="2" t="b">
        <v>0</v>
      </c>
      <c r="AD142" s="2" t="b">
        <v>0</v>
      </c>
      <c r="AE142" s="2" t="b">
        <v>0</v>
      </c>
      <c r="AF142" s="2" t="b">
        <v>0</v>
      </c>
      <c r="AG142" s="2" t="s">
        <v>141</v>
      </c>
      <c r="AH142" s="2" t="s">
        <v>141</v>
      </c>
    </row>
    <row r="143" spans="1:34" x14ac:dyDescent="0.2">
      <c r="A143" s="9" t="e">
        <v>#N/A</v>
      </c>
      <c r="B143" s="2" t="s">
        <v>832</v>
      </c>
      <c r="C143" s="1"/>
      <c r="D143" s="2" t="str">
        <f t="shared" si="0"/>
        <v>MaxInventoryWeight</v>
      </c>
      <c r="E143" s="2" t="str">
        <f t="shared" si="1"/>
        <v>MaxInventoryWeight: # on Trainer</v>
      </c>
      <c r="F143" s="2" t="str">
        <f t="shared" si="2"/>
        <v>always</v>
      </c>
      <c r="G143" s="2">
        <v>-1</v>
      </c>
      <c r="H143" s="2" t="s">
        <v>141</v>
      </c>
      <c r="I143" s="2" t="s">
        <v>1980</v>
      </c>
      <c r="J143" s="2" t="str">
        <f ca="1">IFERROR(__xludf.DUMMYFUNCTION("IFS(I143=""ShotAttack"",""%"",I143=""MeleeAttack"",""%"", I143=""Defense"",""%"",I143=""CraftSPeed"",""%"",I143=""LifeSteal"",""%"",I143=""MaxInventoryWeight"",""+"",I143=""MoveSpeed"",""%"",REGEXMATCH(I143,""ElementAddItemDrop_""),""%"",I143=""Logging"","&amp;"""+"",I143=""Mining"",""+"",I143=""Maxhp"",""%"",REGEXMATCH(I143,""TemperatureResist_""),""+"",REGEXMATCH(I143,""ElementResist_""),""%"",REGEXMATCH(I143,""TemperatureInvalid_""),""bool"",REGEXMATCH(I143,""BodyPartsWeakDamage""),""%"",REGEXMATCH(I143,""Ele"&amp;"mentBoost_""),""%"",AND(REGEXMATCH(B143,""GiveA""),REGEXMATCH(I143,""Element"")),""bool"")"),"+")</f>
        <v>+</v>
      </c>
      <c r="K143" s="2">
        <v>60</v>
      </c>
      <c r="L143" s="2" t="s">
        <v>1896</v>
      </c>
      <c r="M143" s="2"/>
      <c r="N143" s="2" t="str">
        <f ca="1">IFERROR(__xludf.DUMMYFUNCTION("IFS(M143=""ShotAttack"",""%"",M143=""MeleeAttack"",""%"", M143=""Defense"",""%"",M143=""CraftSPeed"",""%"",M143=""LifeSteal"",""%"",M143=""MaxInventoryWeight"",""+"",M143=""MoveSpeed"",""%"",REGEXMATCH(M143,""ElementAddItemDrop_""),""%"",M143=""Logging"","&amp;"""+"",M143=""Mining"",""+"",M143=""Maxhp"",""%"",REGEXMATCH(M143,""TemperatureResist_""),""+"",REGEXMATCH(M143,""ElementResist_""),""%"",REGEXMATCH(M143,""TemperatureInvalid_""),""bool"",REGEXMATCH(M143,""BodyPartsWeakDamage""),""%"",REGEXMATCH(M143,""Ele"&amp;"mentBoost_""),""%"",AND(REGEXMATCH(F143,""GiveA""),REGEXMATCH(M143,""Element"")),""bool"")"),"#N/A")</f>
        <v>#N/A</v>
      </c>
      <c r="O143" s="2">
        <v>0</v>
      </c>
      <c r="P143" s="2"/>
      <c r="Q143" s="2"/>
      <c r="R143" s="2" t="str">
        <f ca="1">IFERROR(__xludf.DUMMYFUNCTION("IFS(Q143=""ShotAttack"",""%"",Q143=""MeleeAttack"",""%"", Q143=""Defense"",""%"",Q143=""CraftSPeed"",""%"",Q143=""LifeSteal"",""%"",Q143=""MaxInventoryWeight"",""+"",Q143=""MoveSpeed"",""%"",REGEXMATCH(Q143,""ElementAddItemDrop_""),""%"",Q143=""Logging"","&amp;"""+"",Q143=""Mining"",""+"",Q143=""Maxhp"",""%"",REGEXMATCH(Q143,""TemperatureResist_""),""+"",REGEXMATCH(Q143,""ElementResist_""),""%"",REGEXMATCH(Q143,""TemperatureInvalid_""),""bool"",REGEXMATCH(Q143,""BodyPartsWeakDamage""),""%"",REGEXMATCH(Q143,""Ele"&amp;"mentBoost_""),""%"",AND(REGEXMATCH(J143,""GiveA""),REGEXMATCH(Q143,""Element"")),""bool"")"),"#N/A")</f>
        <v>#N/A</v>
      </c>
      <c r="S143" s="2">
        <v>0</v>
      </c>
      <c r="T143" s="2"/>
      <c r="U143" s="2" t="b">
        <v>0</v>
      </c>
      <c r="V143" s="2" t="b">
        <v>0</v>
      </c>
      <c r="W143" s="2" t="b">
        <v>0</v>
      </c>
      <c r="X143" s="2" t="b">
        <v>0</v>
      </c>
      <c r="Y143" s="2" t="b">
        <v>0</v>
      </c>
      <c r="Z143" s="2" t="b">
        <v>1</v>
      </c>
      <c r="AA143" s="2" t="b">
        <v>0</v>
      </c>
      <c r="AB143" s="2" t="b">
        <v>0</v>
      </c>
      <c r="AC143" s="2" t="b">
        <v>0</v>
      </c>
      <c r="AD143" s="2" t="b">
        <v>0</v>
      </c>
      <c r="AE143" s="2" t="b">
        <v>0</v>
      </c>
      <c r="AF143" s="2" t="b">
        <v>0</v>
      </c>
      <c r="AG143" s="2" t="s">
        <v>141</v>
      </c>
      <c r="AH143" s="2" t="s">
        <v>141</v>
      </c>
    </row>
    <row r="144" spans="1:34" x14ac:dyDescent="0.2">
      <c r="A144" s="9" t="e">
        <v>#N/A</v>
      </c>
      <c r="B144" s="2" t="s">
        <v>833</v>
      </c>
      <c r="C144" s="1"/>
      <c r="D144" s="2" t="str">
        <f t="shared" si="0"/>
        <v>MaxInventoryWeight</v>
      </c>
      <c r="E144" s="2" t="str">
        <f t="shared" si="1"/>
        <v>MaxInventoryWeight: # on Trainer</v>
      </c>
      <c r="F144" s="2" t="str">
        <f t="shared" si="2"/>
        <v>always</v>
      </c>
      <c r="G144" s="2">
        <v>-1</v>
      </c>
      <c r="H144" s="2" t="s">
        <v>141</v>
      </c>
      <c r="I144" s="2" t="s">
        <v>1980</v>
      </c>
      <c r="J144" s="2" t="str">
        <f ca="1">IFERROR(__xludf.DUMMYFUNCTION("IFS(I144=""ShotAttack"",""%"",I144=""MeleeAttack"",""%"", I144=""Defense"",""%"",I144=""CraftSPeed"",""%"",I144=""LifeSteal"",""%"",I144=""MaxInventoryWeight"",""+"",I144=""MoveSpeed"",""%"",REGEXMATCH(I144,""ElementAddItemDrop_""),""%"",I144=""Logging"","&amp;"""+"",I144=""Mining"",""+"",I144=""Maxhp"",""%"",REGEXMATCH(I144,""TemperatureResist_""),""+"",REGEXMATCH(I144,""ElementResist_""),""%"",REGEXMATCH(I144,""TemperatureInvalid_""),""bool"",REGEXMATCH(I144,""BodyPartsWeakDamage""),""%"",REGEXMATCH(I144,""Ele"&amp;"mentBoost_""),""%"",AND(REGEXMATCH(B144,""GiveA""),REGEXMATCH(I144,""Element"")),""bool"")"),"+")</f>
        <v>+</v>
      </c>
      <c r="K144" s="2">
        <v>70</v>
      </c>
      <c r="L144" s="2" t="s">
        <v>1896</v>
      </c>
      <c r="M144" s="2"/>
      <c r="N144" s="2" t="str">
        <f ca="1">IFERROR(__xludf.DUMMYFUNCTION("IFS(M144=""ShotAttack"",""%"",M144=""MeleeAttack"",""%"", M144=""Defense"",""%"",M144=""CraftSPeed"",""%"",M144=""LifeSteal"",""%"",M144=""MaxInventoryWeight"",""+"",M144=""MoveSpeed"",""%"",REGEXMATCH(M144,""ElementAddItemDrop_""),""%"",M144=""Logging"","&amp;"""+"",M144=""Mining"",""+"",M144=""Maxhp"",""%"",REGEXMATCH(M144,""TemperatureResist_""),""+"",REGEXMATCH(M144,""ElementResist_""),""%"",REGEXMATCH(M144,""TemperatureInvalid_""),""bool"",REGEXMATCH(M144,""BodyPartsWeakDamage""),""%"",REGEXMATCH(M144,""Ele"&amp;"mentBoost_""),""%"",AND(REGEXMATCH(F144,""GiveA""),REGEXMATCH(M144,""Element"")),""bool"")"),"#N/A")</f>
        <v>#N/A</v>
      </c>
      <c r="O144" s="2">
        <v>0</v>
      </c>
      <c r="P144" s="2"/>
      <c r="Q144" s="2"/>
      <c r="R144" s="2" t="str">
        <f ca="1">IFERROR(__xludf.DUMMYFUNCTION("IFS(Q144=""ShotAttack"",""%"",Q144=""MeleeAttack"",""%"", Q144=""Defense"",""%"",Q144=""CraftSPeed"",""%"",Q144=""LifeSteal"",""%"",Q144=""MaxInventoryWeight"",""+"",Q144=""MoveSpeed"",""%"",REGEXMATCH(Q144,""ElementAddItemDrop_""),""%"",Q144=""Logging"","&amp;"""+"",Q144=""Mining"",""+"",Q144=""Maxhp"",""%"",REGEXMATCH(Q144,""TemperatureResist_""),""+"",REGEXMATCH(Q144,""ElementResist_""),""%"",REGEXMATCH(Q144,""TemperatureInvalid_""),""bool"",REGEXMATCH(Q144,""BodyPartsWeakDamage""),""%"",REGEXMATCH(Q144,""Ele"&amp;"mentBoost_""),""%"",AND(REGEXMATCH(J144,""GiveA""),REGEXMATCH(Q144,""Element"")),""bool"")"),"#N/A")</f>
        <v>#N/A</v>
      </c>
      <c r="S144" s="2">
        <v>0</v>
      </c>
      <c r="T144" s="2"/>
      <c r="U144" s="2" t="b">
        <v>0</v>
      </c>
      <c r="V144" s="2" t="b">
        <v>0</v>
      </c>
      <c r="W144" s="2" t="b">
        <v>0</v>
      </c>
      <c r="X144" s="2" t="b">
        <v>0</v>
      </c>
      <c r="Y144" s="2" t="b">
        <v>0</v>
      </c>
      <c r="Z144" s="2" t="b">
        <v>1</v>
      </c>
      <c r="AA144" s="2" t="b">
        <v>0</v>
      </c>
      <c r="AB144" s="2" t="b">
        <v>0</v>
      </c>
      <c r="AC144" s="2" t="b">
        <v>0</v>
      </c>
      <c r="AD144" s="2" t="b">
        <v>0</v>
      </c>
      <c r="AE144" s="2" t="b">
        <v>0</v>
      </c>
      <c r="AF144" s="2" t="b">
        <v>0</v>
      </c>
      <c r="AG144" s="2" t="s">
        <v>141</v>
      </c>
      <c r="AH144" s="2" t="s">
        <v>141</v>
      </c>
    </row>
    <row r="145" spans="1:34" x14ac:dyDescent="0.2">
      <c r="A145" s="9" t="e">
        <v>#N/A</v>
      </c>
      <c r="B145" s="2" t="s">
        <v>733</v>
      </c>
      <c r="C145" s="1"/>
      <c r="D145" s="2" t="str">
        <f t="shared" si="0"/>
        <v>MaxInventoryWeight</v>
      </c>
      <c r="E145" s="2" t="str">
        <f t="shared" si="1"/>
        <v>MaxInventoryWeight: # on Trainer</v>
      </c>
      <c r="F145" s="2" t="str">
        <f t="shared" si="2"/>
        <v>always</v>
      </c>
      <c r="G145" s="2">
        <v>-1</v>
      </c>
      <c r="H145" s="2" t="s">
        <v>141</v>
      </c>
      <c r="I145" s="2" t="s">
        <v>1980</v>
      </c>
      <c r="J145" s="2" t="str">
        <f ca="1">IFERROR(__xludf.DUMMYFUNCTION("IFS(I145=""ShotAttack"",""%"",I145=""MeleeAttack"",""%"", I145=""Defense"",""%"",I145=""CraftSPeed"",""%"",I145=""LifeSteal"",""%"",I145=""MaxInventoryWeight"",""+"",I145=""MoveSpeed"",""%"",REGEXMATCH(I145,""ElementAddItemDrop_""),""%"",I145=""Logging"","&amp;"""+"",I145=""Mining"",""+"",I145=""Maxhp"",""%"",REGEXMATCH(I145,""TemperatureResist_""),""+"",REGEXMATCH(I145,""ElementResist_""),""%"",REGEXMATCH(I145,""TemperatureInvalid_""),""bool"",REGEXMATCH(I145,""BodyPartsWeakDamage""),""%"",REGEXMATCH(I145,""Ele"&amp;"mentBoost_""),""%"",AND(REGEXMATCH(B145,""GiveA""),REGEXMATCH(I145,""Element"")),""bool"")"),"+")</f>
        <v>+</v>
      </c>
      <c r="K145" s="2">
        <v>80</v>
      </c>
      <c r="L145" s="2" t="s">
        <v>1896</v>
      </c>
      <c r="M145" s="2"/>
      <c r="N145" s="2" t="str">
        <f ca="1">IFERROR(__xludf.DUMMYFUNCTION("IFS(M145=""ShotAttack"",""%"",M145=""MeleeAttack"",""%"", M145=""Defense"",""%"",M145=""CraftSPeed"",""%"",M145=""LifeSteal"",""%"",M145=""MaxInventoryWeight"",""+"",M145=""MoveSpeed"",""%"",REGEXMATCH(M145,""ElementAddItemDrop_""),""%"",M145=""Logging"","&amp;"""+"",M145=""Mining"",""+"",M145=""Maxhp"",""%"",REGEXMATCH(M145,""TemperatureResist_""),""+"",REGEXMATCH(M145,""ElementResist_""),""%"",REGEXMATCH(M145,""TemperatureInvalid_""),""bool"",REGEXMATCH(M145,""BodyPartsWeakDamage""),""%"",REGEXMATCH(M145,""Ele"&amp;"mentBoost_""),""%"",AND(REGEXMATCH(F145,""GiveA""),REGEXMATCH(M145,""Element"")),""bool"")"),"#N/A")</f>
        <v>#N/A</v>
      </c>
      <c r="O145" s="2">
        <v>0</v>
      </c>
      <c r="P145" s="2"/>
      <c r="Q145" s="2"/>
      <c r="R145" s="2" t="str">
        <f ca="1">IFERROR(__xludf.DUMMYFUNCTION("IFS(Q145=""ShotAttack"",""%"",Q145=""MeleeAttack"",""%"", Q145=""Defense"",""%"",Q145=""CraftSPeed"",""%"",Q145=""LifeSteal"",""%"",Q145=""MaxInventoryWeight"",""+"",Q145=""MoveSpeed"",""%"",REGEXMATCH(Q145,""ElementAddItemDrop_""),""%"",Q145=""Logging"","&amp;"""+"",Q145=""Mining"",""+"",Q145=""Maxhp"",""%"",REGEXMATCH(Q145,""TemperatureResist_""),""+"",REGEXMATCH(Q145,""ElementResist_""),""%"",REGEXMATCH(Q145,""TemperatureInvalid_""),""bool"",REGEXMATCH(Q145,""BodyPartsWeakDamage""),""%"",REGEXMATCH(Q145,""Ele"&amp;"mentBoost_""),""%"",AND(REGEXMATCH(J145,""GiveA""),REGEXMATCH(Q145,""Element"")),""bool"")"),"#N/A")</f>
        <v>#N/A</v>
      </c>
      <c r="S145" s="2">
        <v>0</v>
      </c>
      <c r="T145" s="2"/>
      <c r="U145" s="2" t="b">
        <v>0</v>
      </c>
      <c r="V145" s="2" t="b">
        <v>0</v>
      </c>
      <c r="W145" s="2" t="b">
        <v>0</v>
      </c>
      <c r="X145" s="2" t="b">
        <v>0</v>
      </c>
      <c r="Y145" s="2" t="b">
        <v>0</v>
      </c>
      <c r="Z145" s="2" t="b">
        <v>1</v>
      </c>
      <c r="AA145" s="2" t="b">
        <v>0</v>
      </c>
      <c r="AB145" s="2" t="b">
        <v>0</v>
      </c>
      <c r="AC145" s="2" t="b">
        <v>0</v>
      </c>
      <c r="AD145" s="2" t="b">
        <v>0</v>
      </c>
      <c r="AE145" s="2" t="b">
        <v>0</v>
      </c>
      <c r="AF145" s="2" t="b">
        <v>0</v>
      </c>
      <c r="AG145" s="2" t="s">
        <v>141</v>
      </c>
      <c r="AH145" s="2" t="s">
        <v>141</v>
      </c>
    </row>
    <row r="146" spans="1:34" x14ac:dyDescent="0.2">
      <c r="A146" s="9" t="e">
        <v>#N/A</v>
      </c>
      <c r="B146" s="2" t="s">
        <v>734</v>
      </c>
      <c r="C146" s="1"/>
      <c r="D146" s="2" t="str">
        <f t="shared" si="0"/>
        <v>MaxInventoryWeight</v>
      </c>
      <c r="E146" s="2" t="str">
        <f t="shared" si="1"/>
        <v>MaxInventoryWeight: # on Trainer</v>
      </c>
      <c r="F146" s="2" t="str">
        <f t="shared" si="2"/>
        <v>always</v>
      </c>
      <c r="G146" s="2">
        <v>-1</v>
      </c>
      <c r="H146" s="2" t="s">
        <v>141</v>
      </c>
      <c r="I146" s="2" t="s">
        <v>1980</v>
      </c>
      <c r="J146" s="2" t="str">
        <f ca="1">IFERROR(__xludf.DUMMYFUNCTION("IFS(I146=""ShotAttack"",""%"",I146=""MeleeAttack"",""%"", I146=""Defense"",""%"",I146=""CraftSPeed"",""%"",I146=""LifeSteal"",""%"",I146=""MaxInventoryWeight"",""+"",I146=""MoveSpeed"",""%"",REGEXMATCH(I146,""ElementAddItemDrop_""),""%"",I146=""Logging"","&amp;"""+"",I146=""Mining"",""+"",I146=""Maxhp"",""%"",REGEXMATCH(I146,""TemperatureResist_""),""+"",REGEXMATCH(I146,""ElementResist_""),""%"",REGEXMATCH(I146,""TemperatureInvalid_""),""bool"",REGEXMATCH(I146,""BodyPartsWeakDamage""),""%"",REGEXMATCH(I146,""Ele"&amp;"mentBoost_""),""%"",AND(REGEXMATCH(B146,""GiveA""),REGEXMATCH(I146,""Element"")),""bool"")"),"+")</f>
        <v>+</v>
      </c>
      <c r="K146" s="2">
        <v>90</v>
      </c>
      <c r="L146" s="2" t="s">
        <v>1896</v>
      </c>
      <c r="M146" s="2"/>
      <c r="N146" s="2" t="str">
        <f ca="1">IFERROR(__xludf.DUMMYFUNCTION("IFS(M146=""ShotAttack"",""%"",M146=""MeleeAttack"",""%"", M146=""Defense"",""%"",M146=""CraftSPeed"",""%"",M146=""LifeSteal"",""%"",M146=""MaxInventoryWeight"",""+"",M146=""MoveSpeed"",""%"",REGEXMATCH(M146,""ElementAddItemDrop_""),""%"",M146=""Logging"","&amp;"""+"",M146=""Mining"",""+"",M146=""Maxhp"",""%"",REGEXMATCH(M146,""TemperatureResist_""),""+"",REGEXMATCH(M146,""ElementResist_""),""%"",REGEXMATCH(M146,""TemperatureInvalid_""),""bool"",REGEXMATCH(M146,""BodyPartsWeakDamage""),""%"",REGEXMATCH(M146,""Ele"&amp;"mentBoost_""),""%"",AND(REGEXMATCH(F146,""GiveA""),REGEXMATCH(M146,""Element"")),""bool"")"),"#N/A")</f>
        <v>#N/A</v>
      </c>
      <c r="O146" s="2">
        <v>0</v>
      </c>
      <c r="P146" s="2"/>
      <c r="Q146" s="2"/>
      <c r="R146" s="2" t="str">
        <f ca="1">IFERROR(__xludf.DUMMYFUNCTION("IFS(Q146=""ShotAttack"",""%"",Q146=""MeleeAttack"",""%"", Q146=""Defense"",""%"",Q146=""CraftSPeed"",""%"",Q146=""LifeSteal"",""%"",Q146=""MaxInventoryWeight"",""+"",Q146=""MoveSpeed"",""%"",REGEXMATCH(Q146,""ElementAddItemDrop_""),""%"",Q146=""Logging"","&amp;"""+"",Q146=""Mining"",""+"",Q146=""Maxhp"",""%"",REGEXMATCH(Q146,""TemperatureResist_""),""+"",REGEXMATCH(Q146,""ElementResist_""),""%"",REGEXMATCH(Q146,""TemperatureInvalid_""),""bool"",REGEXMATCH(Q146,""BodyPartsWeakDamage""),""%"",REGEXMATCH(Q146,""Ele"&amp;"mentBoost_""),""%"",AND(REGEXMATCH(J146,""GiveA""),REGEXMATCH(Q146,""Element"")),""bool"")"),"#N/A")</f>
        <v>#N/A</v>
      </c>
      <c r="S146" s="2">
        <v>0</v>
      </c>
      <c r="T146" s="2"/>
      <c r="U146" s="2" t="b">
        <v>0</v>
      </c>
      <c r="V146" s="2" t="b">
        <v>0</v>
      </c>
      <c r="W146" s="2" t="b">
        <v>0</v>
      </c>
      <c r="X146" s="2" t="b">
        <v>0</v>
      </c>
      <c r="Y146" s="2" t="b">
        <v>0</v>
      </c>
      <c r="Z146" s="2" t="b">
        <v>1</v>
      </c>
      <c r="AA146" s="2" t="b">
        <v>0</v>
      </c>
      <c r="AB146" s="2" t="b">
        <v>0</v>
      </c>
      <c r="AC146" s="2" t="b">
        <v>0</v>
      </c>
      <c r="AD146" s="2" t="b">
        <v>0</v>
      </c>
      <c r="AE146" s="2" t="b">
        <v>0</v>
      </c>
      <c r="AF146" s="2" t="b">
        <v>0</v>
      </c>
      <c r="AG146" s="2" t="s">
        <v>141</v>
      </c>
      <c r="AH146" s="2" t="s">
        <v>141</v>
      </c>
    </row>
    <row r="147" spans="1:34" x14ac:dyDescent="0.2">
      <c r="A147" s="9" t="e">
        <v>#N/A</v>
      </c>
      <c r="B147" s="2" t="s">
        <v>735</v>
      </c>
      <c r="C147" s="1"/>
      <c r="D147" s="2" t="str">
        <f t="shared" si="0"/>
        <v>MaxInventoryWeight</v>
      </c>
      <c r="E147" s="2" t="str">
        <f t="shared" si="1"/>
        <v>MaxInventoryWeight: # on Trainer</v>
      </c>
      <c r="F147" s="2" t="str">
        <f t="shared" si="2"/>
        <v>always</v>
      </c>
      <c r="G147" s="2">
        <v>-1</v>
      </c>
      <c r="H147" s="2" t="s">
        <v>141</v>
      </c>
      <c r="I147" s="2" t="s">
        <v>1980</v>
      </c>
      <c r="J147" s="2" t="str">
        <f ca="1">IFERROR(__xludf.DUMMYFUNCTION("IFS(I147=""ShotAttack"",""%"",I147=""MeleeAttack"",""%"", I147=""Defense"",""%"",I147=""CraftSPeed"",""%"",I147=""LifeSteal"",""%"",I147=""MaxInventoryWeight"",""+"",I147=""MoveSpeed"",""%"",REGEXMATCH(I147,""ElementAddItemDrop_""),""%"",I147=""Logging"","&amp;"""+"",I147=""Mining"",""+"",I147=""Maxhp"",""%"",REGEXMATCH(I147,""TemperatureResist_""),""+"",REGEXMATCH(I147,""ElementResist_""),""%"",REGEXMATCH(I147,""TemperatureInvalid_""),""bool"",REGEXMATCH(I147,""BodyPartsWeakDamage""),""%"",REGEXMATCH(I147,""Ele"&amp;"mentBoost_""),""%"",AND(REGEXMATCH(B147,""GiveA""),REGEXMATCH(I147,""Element"")),""bool"")"),"+")</f>
        <v>+</v>
      </c>
      <c r="K147" s="2">
        <v>100</v>
      </c>
      <c r="L147" s="2" t="s">
        <v>1896</v>
      </c>
      <c r="M147" s="2"/>
      <c r="N147" s="2" t="str">
        <f ca="1">IFERROR(__xludf.DUMMYFUNCTION("IFS(M147=""ShotAttack"",""%"",M147=""MeleeAttack"",""%"", M147=""Defense"",""%"",M147=""CraftSPeed"",""%"",M147=""LifeSteal"",""%"",M147=""MaxInventoryWeight"",""+"",M147=""MoveSpeed"",""%"",REGEXMATCH(M147,""ElementAddItemDrop_""),""%"",M147=""Logging"","&amp;"""+"",M147=""Mining"",""+"",M147=""Maxhp"",""%"",REGEXMATCH(M147,""TemperatureResist_""),""+"",REGEXMATCH(M147,""ElementResist_""),""%"",REGEXMATCH(M147,""TemperatureInvalid_""),""bool"",REGEXMATCH(M147,""BodyPartsWeakDamage""),""%"",REGEXMATCH(M147,""Ele"&amp;"mentBoost_""),""%"",AND(REGEXMATCH(F147,""GiveA""),REGEXMATCH(M147,""Element"")),""bool"")"),"#N/A")</f>
        <v>#N/A</v>
      </c>
      <c r="O147" s="2">
        <v>0</v>
      </c>
      <c r="P147" s="2"/>
      <c r="Q147" s="2"/>
      <c r="R147" s="2" t="str">
        <f ca="1">IFERROR(__xludf.DUMMYFUNCTION("IFS(Q147=""ShotAttack"",""%"",Q147=""MeleeAttack"",""%"", Q147=""Defense"",""%"",Q147=""CraftSPeed"",""%"",Q147=""LifeSteal"",""%"",Q147=""MaxInventoryWeight"",""+"",Q147=""MoveSpeed"",""%"",REGEXMATCH(Q147,""ElementAddItemDrop_""),""%"",Q147=""Logging"","&amp;"""+"",Q147=""Mining"",""+"",Q147=""Maxhp"",""%"",REGEXMATCH(Q147,""TemperatureResist_""),""+"",REGEXMATCH(Q147,""ElementResist_""),""%"",REGEXMATCH(Q147,""TemperatureInvalid_""),""bool"",REGEXMATCH(Q147,""BodyPartsWeakDamage""),""%"",REGEXMATCH(Q147,""Ele"&amp;"mentBoost_""),""%"",AND(REGEXMATCH(J147,""GiveA""),REGEXMATCH(Q147,""Element"")),""bool"")"),"#N/A")</f>
        <v>#N/A</v>
      </c>
      <c r="S147" s="2">
        <v>0</v>
      </c>
      <c r="T147" s="2"/>
      <c r="U147" s="2" t="b">
        <v>0</v>
      </c>
      <c r="V147" s="2" t="b">
        <v>0</v>
      </c>
      <c r="W147" s="2" t="b">
        <v>0</v>
      </c>
      <c r="X147" s="2" t="b">
        <v>0</v>
      </c>
      <c r="Y147" s="2" t="b">
        <v>0</v>
      </c>
      <c r="Z147" s="2" t="b">
        <v>1</v>
      </c>
      <c r="AA147" s="2" t="b">
        <v>0</v>
      </c>
      <c r="AB147" s="2" t="b">
        <v>0</v>
      </c>
      <c r="AC147" s="2" t="b">
        <v>0</v>
      </c>
      <c r="AD147" s="2" t="b">
        <v>0</v>
      </c>
      <c r="AE147" s="2" t="b">
        <v>0</v>
      </c>
      <c r="AF147" s="2" t="b">
        <v>0</v>
      </c>
      <c r="AG147" s="2" t="s">
        <v>141</v>
      </c>
      <c r="AH147" s="2" t="s">
        <v>141</v>
      </c>
    </row>
    <row r="148" spans="1:34" x14ac:dyDescent="0.2">
      <c r="A148" s="9" t="e">
        <v>#N/A</v>
      </c>
      <c r="B148" s="2" t="s">
        <v>736</v>
      </c>
      <c r="C148" s="1"/>
      <c r="D148" s="2" t="str">
        <f t="shared" si="0"/>
        <v>MaxInventoryWeight</v>
      </c>
      <c r="E148" s="2" t="str">
        <f t="shared" si="1"/>
        <v>MaxInventoryWeight: # on Trainer</v>
      </c>
      <c r="F148" s="2" t="str">
        <f t="shared" si="2"/>
        <v>always</v>
      </c>
      <c r="G148" s="2">
        <v>-1</v>
      </c>
      <c r="H148" s="2" t="s">
        <v>141</v>
      </c>
      <c r="I148" s="2" t="s">
        <v>1980</v>
      </c>
      <c r="J148" s="2" t="str">
        <f ca="1">IFERROR(__xludf.DUMMYFUNCTION("IFS(I148=""ShotAttack"",""%"",I148=""MeleeAttack"",""%"", I148=""Defense"",""%"",I148=""CraftSPeed"",""%"",I148=""LifeSteal"",""%"",I148=""MaxInventoryWeight"",""+"",I148=""MoveSpeed"",""%"",REGEXMATCH(I148,""ElementAddItemDrop_""),""%"",I148=""Logging"","&amp;"""+"",I148=""Mining"",""+"",I148=""Maxhp"",""%"",REGEXMATCH(I148,""TemperatureResist_""),""+"",REGEXMATCH(I148,""ElementResist_""),""%"",REGEXMATCH(I148,""TemperatureInvalid_""),""bool"",REGEXMATCH(I148,""BodyPartsWeakDamage""),""%"",REGEXMATCH(I148,""Ele"&amp;"mentBoost_""),""%"",AND(REGEXMATCH(B148,""GiveA""),REGEXMATCH(I148,""Element"")),""bool"")"),"+")</f>
        <v>+</v>
      </c>
      <c r="K148" s="2">
        <v>110</v>
      </c>
      <c r="L148" s="2" t="s">
        <v>1896</v>
      </c>
      <c r="M148" s="2"/>
      <c r="N148" s="2" t="str">
        <f ca="1">IFERROR(__xludf.DUMMYFUNCTION("IFS(M148=""ShotAttack"",""%"",M148=""MeleeAttack"",""%"", M148=""Defense"",""%"",M148=""CraftSPeed"",""%"",M148=""LifeSteal"",""%"",M148=""MaxInventoryWeight"",""+"",M148=""MoveSpeed"",""%"",REGEXMATCH(M148,""ElementAddItemDrop_""),""%"",M148=""Logging"","&amp;"""+"",M148=""Mining"",""+"",M148=""Maxhp"",""%"",REGEXMATCH(M148,""TemperatureResist_""),""+"",REGEXMATCH(M148,""ElementResist_""),""%"",REGEXMATCH(M148,""TemperatureInvalid_""),""bool"",REGEXMATCH(M148,""BodyPartsWeakDamage""),""%"",REGEXMATCH(M148,""Ele"&amp;"mentBoost_""),""%"",AND(REGEXMATCH(F148,""GiveA""),REGEXMATCH(M148,""Element"")),""bool"")"),"#N/A")</f>
        <v>#N/A</v>
      </c>
      <c r="O148" s="2">
        <v>0</v>
      </c>
      <c r="P148" s="2"/>
      <c r="Q148" s="2"/>
      <c r="R148" s="2" t="str">
        <f ca="1">IFERROR(__xludf.DUMMYFUNCTION("IFS(Q148=""ShotAttack"",""%"",Q148=""MeleeAttack"",""%"", Q148=""Defense"",""%"",Q148=""CraftSPeed"",""%"",Q148=""LifeSteal"",""%"",Q148=""MaxInventoryWeight"",""+"",Q148=""MoveSpeed"",""%"",REGEXMATCH(Q148,""ElementAddItemDrop_""),""%"",Q148=""Logging"","&amp;"""+"",Q148=""Mining"",""+"",Q148=""Maxhp"",""%"",REGEXMATCH(Q148,""TemperatureResist_""),""+"",REGEXMATCH(Q148,""ElementResist_""),""%"",REGEXMATCH(Q148,""TemperatureInvalid_""),""bool"",REGEXMATCH(Q148,""BodyPartsWeakDamage""),""%"",REGEXMATCH(Q148,""Ele"&amp;"mentBoost_""),""%"",AND(REGEXMATCH(J148,""GiveA""),REGEXMATCH(Q148,""Element"")),""bool"")"),"#N/A")</f>
        <v>#N/A</v>
      </c>
      <c r="S148" s="2">
        <v>0</v>
      </c>
      <c r="T148" s="2"/>
      <c r="U148" s="2" t="b">
        <v>0</v>
      </c>
      <c r="V148" s="2" t="b">
        <v>0</v>
      </c>
      <c r="W148" s="2" t="b">
        <v>0</v>
      </c>
      <c r="X148" s="2" t="b">
        <v>0</v>
      </c>
      <c r="Y148" s="2" t="b">
        <v>0</v>
      </c>
      <c r="Z148" s="2" t="b">
        <v>1</v>
      </c>
      <c r="AA148" s="2" t="b">
        <v>0</v>
      </c>
      <c r="AB148" s="2" t="b">
        <v>0</v>
      </c>
      <c r="AC148" s="2" t="b">
        <v>0</v>
      </c>
      <c r="AD148" s="2" t="b">
        <v>0</v>
      </c>
      <c r="AE148" s="2" t="b">
        <v>0</v>
      </c>
      <c r="AF148" s="2" t="b">
        <v>0</v>
      </c>
      <c r="AG148" s="2" t="s">
        <v>141</v>
      </c>
      <c r="AH148" s="2" t="s">
        <v>141</v>
      </c>
    </row>
    <row r="149" spans="1:34" x14ac:dyDescent="0.2">
      <c r="A149" s="9" t="e">
        <v>#N/A</v>
      </c>
      <c r="B149" s="2" t="s">
        <v>737</v>
      </c>
      <c r="C149" s="1"/>
      <c r="D149" s="2" t="str">
        <f t="shared" si="0"/>
        <v>MaxInventoryWeight</v>
      </c>
      <c r="E149" s="2" t="str">
        <f t="shared" si="1"/>
        <v>MaxInventoryWeight: # on Trainer</v>
      </c>
      <c r="F149" s="2" t="str">
        <f t="shared" si="2"/>
        <v>always</v>
      </c>
      <c r="G149" s="2">
        <v>-1</v>
      </c>
      <c r="H149" s="2" t="s">
        <v>141</v>
      </c>
      <c r="I149" s="2" t="s">
        <v>1980</v>
      </c>
      <c r="J149" s="2" t="str">
        <f ca="1">IFERROR(__xludf.DUMMYFUNCTION("IFS(I149=""ShotAttack"",""%"",I149=""MeleeAttack"",""%"", I149=""Defense"",""%"",I149=""CraftSPeed"",""%"",I149=""LifeSteal"",""%"",I149=""MaxInventoryWeight"",""+"",I149=""MoveSpeed"",""%"",REGEXMATCH(I149,""ElementAddItemDrop_""),""%"",I149=""Logging"","&amp;"""+"",I149=""Mining"",""+"",I149=""Maxhp"",""%"",REGEXMATCH(I149,""TemperatureResist_""),""+"",REGEXMATCH(I149,""ElementResist_""),""%"",REGEXMATCH(I149,""TemperatureInvalid_""),""bool"",REGEXMATCH(I149,""BodyPartsWeakDamage""),""%"",REGEXMATCH(I149,""Ele"&amp;"mentBoost_""),""%"",AND(REGEXMATCH(B149,""GiveA""),REGEXMATCH(I149,""Element"")),""bool"")"),"+")</f>
        <v>+</v>
      </c>
      <c r="K149" s="2">
        <v>120</v>
      </c>
      <c r="L149" s="2" t="s">
        <v>1896</v>
      </c>
      <c r="M149" s="2"/>
      <c r="N149" s="2" t="str">
        <f ca="1">IFERROR(__xludf.DUMMYFUNCTION("IFS(M149=""ShotAttack"",""%"",M149=""MeleeAttack"",""%"", M149=""Defense"",""%"",M149=""CraftSPeed"",""%"",M149=""LifeSteal"",""%"",M149=""MaxInventoryWeight"",""+"",M149=""MoveSpeed"",""%"",REGEXMATCH(M149,""ElementAddItemDrop_""),""%"",M149=""Logging"","&amp;"""+"",M149=""Mining"",""+"",M149=""Maxhp"",""%"",REGEXMATCH(M149,""TemperatureResist_""),""+"",REGEXMATCH(M149,""ElementResist_""),""%"",REGEXMATCH(M149,""TemperatureInvalid_""),""bool"",REGEXMATCH(M149,""BodyPartsWeakDamage""),""%"",REGEXMATCH(M149,""Ele"&amp;"mentBoost_""),""%"",AND(REGEXMATCH(F149,""GiveA""),REGEXMATCH(M149,""Element"")),""bool"")"),"#N/A")</f>
        <v>#N/A</v>
      </c>
      <c r="O149" s="2">
        <v>0</v>
      </c>
      <c r="P149" s="2"/>
      <c r="Q149" s="2"/>
      <c r="R149" s="2" t="str">
        <f ca="1">IFERROR(__xludf.DUMMYFUNCTION("IFS(Q149=""ShotAttack"",""%"",Q149=""MeleeAttack"",""%"", Q149=""Defense"",""%"",Q149=""CraftSPeed"",""%"",Q149=""LifeSteal"",""%"",Q149=""MaxInventoryWeight"",""+"",Q149=""MoveSpeed"",""%"",REGEXMATCH(Q149,""ElementAddItemDrop_""),""%"",Q149=""Logging"","&amp;"""+"",Q149=""Mining"",""+"",Q149=""Maxhp"",""%"",REGEXMATCH(Q149,""TemperatureResist_""),""+"",REGEXMATCH(Q149,""ElementResist_""),""%"",REGEXMATCH(Q149,""TemperatureInvalid_""),""bool"",REGEXMATCH(Q149,""BodyPartsWeakDamage""),""%"",REGEXMATCH(Q149,""Ele"&amp;"mentBoost_""),""%"",AND(REGEXMATCH(J149,""GiveA""),REGEXMATCH(Q149,""Element"")),""bool"")"),"#N/A")</f>
        <v>#N/A</v>
      </c>
      <c r="S149" s="2">
        <v>0</v>
      </c>
      <c r="T149" s="2"/>
      <c r="U149" s="2" t="b">
        <v>0</v>
      </c>
      <c r="V149" s="2" t="b">
        <v>0</v>
      </c>
      <c r="W149" s="2" t="b">
        <v>0</v>
      </c>
      <c r="X149" s="2" t="b">
        <v>0</v>
      </c>
      <c r="Y149" s="2" t="b">
        <v>0</v>
      </c>
      <c r="Z149" s="2" t="b">
        <v>1</v>
      </c>
      <c r="AA149" s="2" t="b">
        <v>0</v>
      </c>
      <c r="AB149" s="2" t="b">
        <v>0</v>
      </c>
      <c r="AC149" s="2" t="b">
        <v>0</v>
      </c>
      <c r="AD149" s="2" t="b">
        <v>0</v>
      </c>
      <c r="AE149" s="2" t="b">
        <v>0</v>
      </c>
      <c r="AF149" s="2" t="b">
        <v>0</v>
      </c>
      <c r="AG149" s="2" t="s">
        <v>141</v>
      </c>
      <c r="AH149" s="2" t="s">
        <v>141</v>
      </c>
    </row>
    <row r="150" spans="1:34" x14ac:dyDescent="0.2">
      <c r="A150" s="9" t="e">
        <v>#N/A</v>
      </c>
      <c r="B150" s="2" t="s">
        <v>907</v>
      </c>
      <c r="C150" s="1"/>
      <c r="D150" s="2" t="str">
        <f t="shared" si="0"/>
        <v>MaxInventoryWeight</v>
      </c>
      <c r="E150" s="2" t="str">
        <f t="shared" si="1"/>
        <v>MaxInventoryWeight: # on Trainer</v>
      </c>
      <c r="F150" s="2" t="str">
        <f t="shared" si="2"/>
        <v>always</v>
      </c>
      <c r="G150" s="2">
        <v>-1</v>
      </c>
      <c r="H150" s="2" t="s">
        <v>141</v>
      </c>
      <c r="I150" s="2" t="s">
        <v>1980</v>
      </c>
      <c r="J150" s="2" t="str">
        <f ca="1">IFERROR(__xludf.DUMMYFUNCTION("IFS(I150=""ShotAttack"",""%"",I150=""MeleeAttack"",""%"", I150=""Defense"",""%"",I150=""CraftSPeed"",""%"",I150=""LifeSteal"",""%"",I150=""MaxInventoryWeight"",""+"",I150=""MoveSpeed"",""%"",REGEXMATCH(I150,""ElementAddItemDrop_""),""%"",I150=""Logging"","&amp;"""+"",I150=""Mining"",""+"",I150=""Maxhp"",""%"",REGEXMATCH(I150,""TemperatureResist_""),""+"",REGEXMATCH(I150,""ElementResist_""),""%"",REGEXMATCH(I150,""TemperatureInvalid_""),""bool"",REGEXMATCH(I150,""BodyPartsWeakDamage""),""%"",REGEXMATCH(I150,""Ele"&amp;"mentBoost_""),""%"",AND(REGEXMATCH(B150,""GiveA""),REGEXMATCH(I150,""Element"")),""bool"")"),"+")</f>
        <v>+</v>
      </c>
      <c r="K150" s="2">
        <v>130</v>
      </c>
      <c r="L150" s="2" t="s">
        <v>1896</v>
      </c>
      <c r="M150" s="2"/>
      <c r="N150" s="2" t="str">
        <f ca="1">IFERROR(__xludf.DUMMYFUNCTION("IFS(M150=""ShotAttack"",""%"",M150=""MeleeAttack"",""%"", M150=""Defense"",""%"",M150=""CraftSPeed"",""%"",M150=""LifeSteal"",""%"",M150=""MaxInventoryWeight"",""+"",M150=""MoveSpeed"",""%"",REGEXMATCH(M150,""ElementAddItemDrop_""),""%"",M150=""Logging"","&amp;"""+"",M150=""Mining"",""+"",M150=""Maxhp"",""%"",REGEXMATCH(M150,""TemperatureResist_""),""+"",REGEXMATCH(M150,""ElementResist_""),""%"",REGEXMATCH(M150,""TemperatureInvalid_""),""bool"",REGEXMATCH(M150,""BodyPartsWeakDamage""),""%"",REGEXMATCH(M150,""Ele"&amp;"mentBoost_""),""%"",AND(REGEXMATCH(F150,""GiveA""),REGEXMATCH(M150,""Element"")),""bool"")"),"#N/A")</f>
        <v>#N/A</v>
      </c>
      <c r="O150" s="2">
        <v>0</v>
      </c>
      <c r="P150" s="2"/>
      <c r="Q150" s="2"/>
      <c r="R150" s="2" t="str">
        <f ca="1">IFERROR(__xludf.DUMMYFUNCTION("IFS(Q150=""ShotAttack"",""%"",Q150=""MeleeAttack"",""%"", Q150=""Defense"",""%"",Q150=""CraftSPeed"",""%"",Q150=""LifeSteal"",""%"",Q150=""MaxInventoryWeight"",""+"",Q150=""MoveSpeed"",""%"",REGEXMATCH(Q150,""ElementAddItemDrop_""),""%"",Q150=""Logging"","&amp;"""+"",Q150=""Mining"",""+"",Q150=""Maxhp"",""%"",REGEXMATCH(Q150,""TemperatureResist_""),""+"",REGEXMATCH(Q150,""ElementResist_""),""%"",REGEXMATCH(Q150,""TemperatureInvalid_""),""bool"",REGEXMATCH(Q150,""BodyPartsWeakDamage""),""%"",REGEXMATCH(Q150,""Ele"&amp;"mentBoost_""),""%"",AND(REGEXMATCH(J150,""GiveA""),REGEXMATCH(Q150,""Element"")),""bool"")"),"#N/A")</f>
        <v>#N/A</v>
      </c>
      <c r="S150" s="2">
        <v>0</v>
      </c>
      <c r="T150" s="2"/>
      <c r="U150" s="2" t="b">
        <v>0</v>
      </c>
      <c r="V150" s="2" t="b">
        <v>0</v>
      </c>
      <c r="W150" s="2" t="b">
        <v>0</v>
      </c>
      <c r="X150" s="2" t="b">
        <v>0</v>
      </c>
      <c r="Y150" s="2" t="b">
        <v>0</v>
      </c>
      <c r="Z150" s="2" t="b">
        <v>1</v>
      </c>
      <c r="AA150" s="2" t="b">
        <v>0</v>
      </c>
      <c r="AB150" s="2" t="b">
        <v>0</v>
      </c>
      <c r="AC150" s="2" t="b">
        <v>0</v>
      </c>
      <c r="AD150" s="2" t="b">
        <v>0</v>
      </c>
      <c r="AE150" s="2" t="b">
        <v>0</v>
      </c>
      <c r="AF150" s="2" t="b">
        <v>0</v>
      </c>
      <c r="AG150" s="2" t="s">
        <v>141</v>
      </c>
      <c r="AH150" s="2" t="s">
        <v>141</v>
      </c>
    </row>
    <row r="151" spans="1:34" x14ac:dyDescent="0.2">
      <c r="A151" s="9" t="e">
        <v>#N/A</v>
      </c>
      <c r="B151" s="2" t="s">
        <v>908</v>
      </c>
      <c r="C151" s="1"/>
      <c r="D151" s="2" t="str">
        <f t="shared" si="0"/>
        <v>MaxInventoryWeight</v>
      </c>
      <c r="E151" s="2" t="str">
        <f t="shared" si="1"/>
        <v>MaxInventoryWeight: # on Trainer</v>
      </c>
      <c r="F151" s="2" t="str">
        <f t="shared" si="2"/>
        <v>always</v>
      </c>
      <c r="G151" s="2">
        <v>-1</v>
      </c>
      <c r="H151" s="2" t="s">
        <v>141</v>
      </c>
      <c r="I151" s="2" t="s">
        <v>1980</v>
      </c>
      <c r="J151" s="2" t="str">
        <f ca="1">IFERROR(__xludf.DUMMYFUNCTION("IFS(I151=""ShotAttack"",""%"",I151=""MeleeAttack"",""%"", I151=""Defense"",""%"",I151=""CraftSPeed"",""%"",I151=""LifeSteal"",""%"",I151=""MaxInventoryWeight"",""+"",I151=""MoveSpeed"",""%"",REGEXMATCH(I151,""ElementAddItemDrop_""),""%"",I151=""Logging"","&amp;"""+"",I151=""Mining"",""+"",I151=""Maxhp"",""%"",REGEXMATCH(I151,""TemperatureResist_""),""+"",REGEXMATCH(I151,""ElementResist_""),""%"",REGEXMATCH(I151,""TemperatureInvalid_""),""bool"",REGEXMATCH(I151,""BodyPartsWeakDamage""),""%"",REGEXMATCH(I151,""Ele"&amp;"mentBoost_""),""%"",AND(REGEXMATCH(B151,""GiveA""),REGEXMATCH(I151,""Element"")),""bool"")"),"+")</f>
        <v>+</v>
      </c>
      <c r="K151" s="2">
        <v>140</v>
      </c>
      <c r="L151" s="2" t="s">
        <v>1896</v>
      </c>
      <c r="M151" s="2"/>
      <c r="N151" s="2" t="str">
        <f ca="1">IFERROR(__xludf.DUMMYFUNCTION("IFS(M151=""ShotAttack"",""%"",M151=""MeleeAttack"",""%"", M151=""Defense"",""%"",M151=""CraftSPeed"",""%"",M151=""LifeSteal"",""%"",M151=""MaxInventoryWeight"",""+"",M151=""MoveSpeed"",""%"",REGEXMATCH(M151,""ElementAddItemDrop_""),""%"",M151=""Logging"","&amp;"""+"",M151=""Mining"",""+"",M151=""Maxhp"",""%"",REGEXMATCH(M151,""TemperatureResist_""),""+"",REGEXMATCH(M151,""ElementResist_""),""%"",REGEXMATCH(M151,""TemperatureInvalid_""),""bool"",REGEXMATCH(M151,""BodyPartsWeakDamage""),""%"",REGEXMATCH(M151,""Ele"&amp;"mentBoost_""),""%"",AND(REGEXMATCH(F151,""GiveA""),REGEXMATCH(M151,""Element"")),""bool"")"),"#N/A")</f>
        <v>#N/A</v>
      </c>
      <c r="O151" s="2">
        <v>0</v>
      </c>
      <c r="P151" s="2"/>
      <c r="Q151" s="2"/>
      <c r="R151" s="2" t="str">
        <f ca="1">IFERROR(__xludf.DUMMYFUNCTION("IFS(Q151=""ShotAttack"",""%"",Q151=""MeleeAttack"",""%"", Q151=""Defense"",""%"",Q151=""CraftSPeed"",""%"",Q151=""LifeSteal"",""%"",Q151=""MaxInventoryWeight"",""+"",Q151=""MoveSpeed"",""%"",REGEXMATCH(Q151,""ElementAddItemDrop_""),""%"",Q151=""Logging"","&amp;"""+"",Q151=""Mining"",""+"",Q151=""Maxhp"",""%"",REGEXMATCH(Q151,""TemperatureResist_""),""+"",REGEXMATCH(Q151,""ElementResist_""),""%"",REGEXMATCH(Q151,""TemperatureInvalid_""),""bool"",REGEXMATCH(Q151,""BodyPartsWeakDamage""),""%"",REGEXMATCH(Q151,""Ele"&amp;"mentBoost_""),""%"",AND(REGEXMATCH(J151,""GiveA""),REGEXMATCH(Q151,""Element"")),""bool"")"),"#N/A")</f>
        <v>#N/A</v>
      </c>
      <c r="S151" s="2">
        <v>0</v>
      </c>
      <c r="T151" s="2"/>
      <c r="U151" s="2" t="b">
        <v>0</v>
      </c>
      <c r="V151" s="2" t="b">
        <v>0</v>
      </c>
      <c r="W151" s="2" t="b">
        <v>0</v>
      </c>
      <c r="X151" s="2" t="b">
        <v>0</v>
      </c>
      <c r="Y151" s="2" t="b">
        <v>0</v>
      </c>
      <c r="Z151" s="2" t="b">
        <v>1</v>
      </c>
      <c r="AA151" s="2" t="b">
        <v>0</v>
      </c>
      <c r="AB151" s="2" t="b">
        <v>0</v>
      </c>
      <c r="AC151" s="2" t="b">
        <v>0</v>
      </c>
      <c r="AD151" s="2" t="b">
        <v>0</v>
      </c>
      <c r="AE151" s="2" t="b">
        <v>0</v>
      </c>
      <c r="AF151" s="2" t="b">
        <v>0</v>
      </c>
      <c r="AG151" s="2" t="s">
        <v>141</v>
      </c>
      <c r="AH151" s="2" t="s">
        <v>141</v>
      </c>
    </row>
    <row r="152" spans="1:34" x14ac:dyDescent="0.2">
      <c r="A152" s="9" t="e">
        <v>#N/A</v>
      </c>
      <c r="B152" s="2" t="s">
        <v>960</v>
      </c>
      <c r="C152" s="1"/>
      <c r="D152" s="2" t="str">
        <f t="shared" si="0"/>
        <v>MaxInventoryWeight</v>
      </c>
      <c r="E152" s="2" t="str">
        <f t="shared" si="1"/>
        <v>MaxInventoryWeight: # on Trainer</v>
      </c>
      <c r="F152" s="2" t="str">
        <f t="shared" si="2"/>
        <v>always</v>
      </c>
      <c r="G152" s="2">
        <v>-1</v>
      </c>
      <c r="H152" s="2" t="s">
        <v>141</v>
      </c>
      <c r="I152" s="2" t="s">
        <v>1980</v>
      </c>
      <c r="J152" s="2" t="str">
        <f ca="1">IFERROR(__xludf.DUMMYFUNCTION("IFS(I152=""ShotAttack"",""%"",I152=""MeleeAttack"",""%"", I152=""Defense"",""%"",I152=""CraftSPeed"",""%"",I152=""LifeSteal"",""%"",I152=""MaxInventoryWeight"",""+"",I152=""MoveSpeed"",""%"",REGEXMATCH(I152,""ElementAddItemDrop_""),""%"",I152=""Logging"","&amp;"""+"",I152=""Mining"",""+"",I152=""Maxhp"",""%"",REGEXMATCH(I152,""TemperatureResist_""),""+"",REGEXMATCH(I152,""ElementResist_""),""%"",REGEXMATCH(I152,""TemperatureInvalid_""),""bool"",REGEXMATCH(I152,""BodyPartsWeakDamage""),""%"",REGEXMATCH(I152,""Ele"&amp;"mentBoost_""),""%"",AND(REGEXMATCH(B152,""GiveA""),REGEXMATCH(I152,""Element"")),""bool"")"),"+")</f>
        <v>+</v>
      </c>
      <c r="K152" s="2">
        <v>150</v>
      </c>
      <c r="L152" s="2" t="s">
        <v>1896</v>
      </c>
      <c r="M152" s="2"/>
      <c r="N152" s="2" t="str">
        <f ca="1">IFERROR(__xludf.DUMMYFUNCTION("IFS(M152=""ShotAttack"",""%"",M152=""MeleeAttack"",""%"", M152=""Defense"",""%"",M152=""CraftSPeed"",""%"",M152=""LifeSteal"",""%"",M152=""MaxInventoryWeight"",""+"",M152=""MoveSpeed"",""%"",REGEXMATCH(M152,""ElementAddItemDrop_""),""%"",M152=""Logging"","&amp;"""+"",M152=""Mining"",""+"",M152=""Maxhp"",""%"",REGEXMATCH(M152,""TemperatureResist_""),""+"",REGEXMATCH(M152,""ElementResist_""),""%"",REGEXMATCH(M152,""TemperatureInvalid_""),""bool"",REGEXMATCH(M152,""BodyPartsWeakDamage""),""%"",REGEXMATCH(M152,""Ele"&amp;"mentBoost_""),""%"",AND(REGEXMATCH(F152,""GiveA""),REGEXMATCH(M152,""Element"")),""bool"")"),"#N/A")</f>
        <v>#N/A</v>
      </c>
      <c r="O152" s="2">
        <v>0</v>
      </c>
      <c r="P152" s="2"/>
      <c r="Q152" s="2"/>
      <c r="R152" s="2" t="str">
        <f ca="1">IFERROR(__xludf.DUMMYFUNCTION("IFS(Q152=""ShotAttack"",""%"",Q152=""MeleeAttack"",""%"", Q152=""Defense"",""%"",Q152=""CraftSPeed"",""%"",Q152=""LifeSteal"",""%"",Q152=""MaxInventoryWeight"",""+"",Q152=""MoveSpeed"",""%"",REGEXMATCH(Q152,""ElementAddItemDrop_""),""%"",Q152=""Logging"","&amp;"""+"",Q152=""Mining"",""+"",Q152=""Maxhp"",""%"",REGEXMATCH(Q152,""TemperatureResist_""),""+"",REGEXMATCH(Q152,""ElementResist_""),""%"",REGEXMATCH(Q152,""TemperatureInvalid_""),""bool"",REGEXMATCH(Q152,""BodyPartsWeakDamage""),""%"",REGEXMATCH(Q152,""Ele"&amp;"mentBoost_""),""%"",AND(REGEXMATCH(J152,""GiveA""),REGEXMATCH(Q152,""Element"")),""bool"")"),"#N/A")</f>
        <v>#N/A</v>
      </c>
      <c r="S152" s="2">
        <v>0</v>
      </c>
      <c r="T152" s="2"/>
      <c r="U152" s="2" t="b">
        <v>0</v>
      </c>
      <c r="V152" s="2" t="b">
        <v>0</v>
      </c>
      <c r="W152" s="2" t="b">
        <v>0</v>
      </c>
      <c r="X152" s="2" t="b">
        <v>0</v>
      </c>
      <c r="Y152" s="2" t="b">
        <v>0</v>
      </c>
      <c r="Z152" s="2" t="b">
        <v>1</v>
      </c>
      <c r="AA152" s="2" t="b">
        <v>0</v>
      </c>
      <c r="AB152" s="2" t="b">
        <v>0</v>
      </c>
      <c r="AC152" s="2" t="b">
        <v>0</v>
      </c>
      <c r="AD152" s="2" t="b">
        <v>0</v>
      </c>
      <c r="AE152" s="2" t="b">
        <v>0</v>
      </c>
      <c r="AF152" s="2" t="b">
        <v>0</v>
      </c>
      <c r="AG152" s="2" t="s">
        <v>141</v>
      </c>
      <c r="AH152" s="2" t="s">
        <v>141</v>
      </c>
    </row>
    <row r="153" spans="1:34" x14ac:dyDescent="0.2">
      <c r="A153" s="9" t="e">
        <v>#N/A</v>
      </c>
      <c r="B153" s="2" t="s">
        <v>961</v>
      </c>
      <c r="C153" s="1"/>
      <c r="D153" s="2" t="str">
        <f t="shared" si="0"/>
        <v>MaxInventoryWeight</v>
      </c>
      <c r="E153" s="2" t="str">
        <f t="shared" si="1"/>
        <v>MaxInventoryWeight: # on Trainer</v>
      </c>
      <c r="F153" s="2" t="str">
        <f t="shared" si="2"/>
        <v>always</v>
      </c>
      <c r="G153" s="2">
        <v>-1</v>
      </c>
      <c r="H153" s="2" t="s">
        <v>141</v>
      </c>
      <c r="I153" s="2" t="s">
        <v>1980</v>
      </c>
      <c r="J153" s="2" t="str">
        <f ca="1">IFERROR(__xludf.DUMMYFUNCTION("IFS(I153=""ShotAttack"",""%"",I153=""MeleeAttack"",""%"", I153=""Defense"",""%"",I153=""CraftSPeed"",""%"",I153=""LifeSteal"",""%"",I153=""MaxInventoryWeight"",""+"",I153=""MoveSpeed"",""%"",REGEXMATCH(I153,""ElementAddItemDrop_""),""%"",I153=""Logging"","&amp;"""+"",I153=""Mining"",""+"",I153=""Maxhp"",""%"",REGEXMATCH(I153,""TemperatureResist_""),""+"",REGEXMATCH(I153,""ElementResist_""),""%"",REGEXMATCH(I153,""TemperatureInvalid_""),""bool"",REGEXMATCH(I153,""BodyPartsWeakDamage""),""%"",REGEXMATCH(I153,""Ele"&amp;"mentBoost_""),""%"",AND(REGEXMATCH(B153,""GiveA""),REGEXMATCH(I153,""Element"")),""bool"")"),"+")</f>
        <v>+</v>
      </c>
      <c r="K153" s="2">
        <v>160</v>
      </c>
      <c r="L153" s="2" t="s">
        <v>1896</v>
      </c>
      <c r="M153" s="2"/>
      <c r="N153" s="2" t="str">
        <f ca="1">IFERROR(__xludf.DUMMYFUNCTION("IFS(M153=""ShotAttack"",""%"",M153=""MeleeAttack"",""%"", M153=""Defense"",""%"",M153=""CraftSPeed"",""%"",M153=""LifeSteal"",""%"",M153=""MaxInventoryWeight"",""+"",M153=""MoveSpeed"",""%"",REGEXMATCH(M153,""ElementAddItemDrop_""),""%"",M153=""Logging"","&amp;"""+"",M153=""Mining"",""+"",M153=""Maxhp"",""%"",REGEXMATCH(M153,""TemperatureResist_""),""+"",REGEXMATCH(M153,""ElementResist_""),""%"",REGEXMATCH(M153,""TemperatureInvalid_""),""bool"",REGEXMATCH(M153,""BodyPartsWeakDamage""),""%"",REGEXMATCH(M153,""Ele"&amp;"mentBoost_""),""%"",AND(REGEXMATCH(F153,""GiveA""),REGEXMATCH(M153,""Element"")),""bool"")"),"#N/A")</f>
        <v>#N/A</v>
      </c>
      <c r="O153" s="2">
        <v>0</v>
      </c>
      <c r="P153" s="2"/>
      <c r="Q153" s="2"/>
      <c r="R153" s="2" t="str">
        <f ca="1">IFERROR(__xludf.DUMMYFUNCTION("IFS(Q153=""ShotAttack"",""%"",Q153=""MeleeAttack"",""%"", Q153=""Defense"",""%"",Q153=""CraftSPeed"",""%"",Q153=""LifeSteal"",""%"",Q153=""MaxInventoryWeight"",""+"",Q153=""MoveSpeed"",""%"",REGEXMATCH(Q153,""ElementAddItemDrop_""),""%"",Q153=""Logging"","&amp;"""+"",Q153=""Mining"",""+"",Q153=""Maxhp"",""%"",REGEXMATCH(Q153,""TemperatureResist_""),""+"",REGEXMATCH(Q153,""ElementResist_""),""%"",REGEXMATCH(Q153,""TemperatureInvalid_""),""bool"",REGEXMATCH(Q153,""BodyPartsWeakDamage""),""%"",REGEXMATCH(Q153,""Ele"&amp;"mentBoost_""),""%"",AND(REGEXMATCH(J153,""GiveA""),REGEXMATCH(Q153,""Element"")),""bool"")"),"#N/A")</f>
        <v>#N/A</v>
      </c>
      <c r="S153" s="2">
        <v>0</v>
      </c>
      <c r="T153" s="2"/>
      <c r="U153" s="2" t="b">
        <v>0</v>
      </c>
      <c r="V153" s="2" t="b">
        <v>0</v>
      </c>
      <c r="W153" s="2" t="b">
        <v>0</v>
      </c>
      <c r="X153" s="2" t="b">
        <v>0</v>
      </c>
      <c r="Y153" s="2" t="b">
        <v>0</v>
      </c>
      <c r="Z153" s="2" t="b">
        <v>1</v>
      </c>
      <c r="AA153" s="2" t="b">
        <v>0</v>
      </c>
      <c r="AB153" s="2" t="b">
        <v>0</v>
      </c>
      <c r="AC153" s="2" t="b">
        <v>0</v>
      </c>
      <c r="AD153" s="2" t="b">
        <v>0</v>
      </c>
      <c r="AE153" s="2" t="b">
        <v>0</v>
      </c>
      <c r="AF153" s="2" t="b">
        <v>0</v>
      </c>
      <c r="AG153" s="2" t="s">
        <v>141</v>
      </c>
      <c r="AH153" s="2" t="s">
        <v>141</v>
      </c>
    </row>
    <row r="154" spans="1:34" x14ac:dyDescent="0.2">
      <c r="A154" s="1" t="s">
        <v>1985</v>
      </c>
      <c r="B154" s="2" t="s">
        <v>1986</v>
      </c>
      <c r="C154" s="9" t="b">
        <v>1</v>
      </c>
      <c r="D154" s="2" t="str">
        <f t="shared" si="0"/>
        <v>ShotAttack</v>
      </c>
      <c r="E154" s="2" t="str">
        <f t="shared" si="1"/>
        <v>ShotAttack: # on Self</v>
      </c>
      <c r="F154" s="2" t="str">
        <f t="shared" si="2"/>
        <v>always</v>
      </c>
      <c r="G154" s="2">
        <v>3</v>
      </c>
      <c r="H154" s="2" t="s">
        <v>141</v>
      </c>
      <c r="I154" s="2" t="s">
        <v>536</v>
      </c>
      <c r="J154" s="2" t="str">
        <f ca="1">IFERROR(__xludf.DUMMYFUNCTION("IFS(I154=""ShotAttack"",""%"",I154=""MeleeAttack"",""%"", I154=""Defense"",""%"",I154=""CraftSPeed"",""%"",I154=""LifeSteal"",""%"",I154=""MaxInventoryWeight"",""+"",I154=""MoveSpeed"",""%"",REGEXMATCH(I154,""ElementAddItemDrop_""),""%"",I154=""Logging"","&amp;"""+"",I154=""Mining"",""+"",I154=""Maxhp"",""%"",REGEXMATCH(I154,""TemperatureResist_""),""+"",REGEXMATCH(I154,""ElementResist_""),""%"",REGEXMATCH(I154,""TemperatureInvalid_""),""bool"",REGEXMATCH(I154,""BodyPartsWeakDamage""),""%"",REGEXMATCH(I154,""Ele"&amp;"mentBoost_""),""%"",AND(REGEXMATCH(B154,""GiveA""),REGEXMATCH(I154,""Element"")),""bool"")"),"%")</f>
        <v>%</v>
      </c>
      <c r="K154" s="2">
        <v>20</v>
      </c>
      <c r="L154" s="2" t="s">
        <v>1818</v>
      </c>
      <c r="M154" s="2"/>
      <c r="N154" s="2" t="str">
        <f ca="1">IFERROR(__xludf.DUMMYFUNCTION("IFS(M154=""ShotAttack"",""%"",M154=""MeleeAttack"",""%"", M154=""Defense"",""%"",M154=""CraftSPeed"",""%"",M154=""LifeSteal"",""%"",M154=""MaxInventoryWeight"",""+"",M154=""MoveSpeed"",""%"",REGEXMATCH(M154,""ElementAddItemDrop_""),""%"",M154=""Logging"","&amp;"""+"",M154=""Mining"",""+"",M154=""Maxhp"",""%"",REGEXMATCH(M154,""TemperatureResist_""),""+"",REGEXMATCH(M154,""ElementResist_""),""%"",REGEXMATCH(M154,""TemperatureInvalid_""),""bool"",REGEXMATCH(M154,""BodyPartsWeakDamage""),""%"",REGEXMATCH(M154,""Ele"&amp;"mentBoost_""),""%"",AND(REGEXMATCH(F154,""GiveA""),REGEXMATCH(M154,""Element"")),""bool"")"),"#N/A")</f>
        <v>#N/A</v>
      </c>
      <c r="O154" s="2">
        <v>0</v>
      </c>
      <c r="P154" s="2"/>
      <c r="Q154" s="2"/>
      <c r="R154" s="2" t="str">
        <f ca="1">IFERROR(__xludf.DUMMYFUNCTION("IFS(Q154=""ShotAttack"",""%"",Q154=""MeleeAttack"",""%"", Q154=""Defense"",""%"",Q154=""CraftSPeed"",""%"",Q154=""LifeSteal"",""%"",Q154=""MaxInventoryWeight"",""+"",Q154=""MoveSpeed"",""%"",REGEXMATCH(Q154,""ElementAddItemDrop_""),""%"",Q154=""Logging"","&amp;"""+"",Q154=""Mining"",""+"",Q154=""Maxhp"",""%"",REGEXMATCH(Q154,""TemperatureResist_""),""+"",REGEXMATCH(Q154,""ElementResist_""),""%"",REGEXMATCH(Q154,""TemperatureInvalid_""),""bool"",REGEXMATCH(Q154,""BodyPartsWeakDamage""),""%"",REGEXMATCH(Q154,""Ele"&amp;"mentBoost_""),""%"",AND(REGEXMATCH(J154,""GiveA""),REGEXMATCH(Q154,""Element"")),""bool"")"),"#N/A")</f>
        <v>#N/A</v>
      </c>
      <c r="S154" s="2">
        <v>0</v>
      </c>
      <c r="T154" s="2"/>
      <c r="U154" s="2" t="b">
        <v>0</v>
      </c>
      <c r="V154" s="2" t="b">
        <v>0</v>
      </c>
      <c r="W154" s="2" t="b">
        <v>0</v>
      </c>
      <c r="X154" s="2" t="b">
        <v>0</v>
      </c>
      <c r="Y154" s="2" t="b">
        <v>0</v>
      </c>
      <c r="Z154" s="2" t="b">
        <v>1</v>
      </c>
      <c r="AA154" s="2" t="b">
        <v>1</v>
      </c>
      <c r="AB154" s="2" t="b">
        <v>0</v>
      </c>
      <c r="AC154" s="2" t="b">
        <v>0</v>
      </c>
      <c r="AD154" s="2" t="b">
        <v>0</v>
      </c>
      <c r="AE154" s="2" t="b">
        <v>0</v>
      </c>
      <c r="AF154" s="2" t="b">
        <v>0</v>
      </c>
      <c r="AG154" s="2" t="s">
        <v>141</v>
      </c>
      <c r="AH154" s="2" t="s">
        <v>141</v>
      </c>
    </row>
    <row r="155" spans="1:34" x14ac:dyDescent="0.2">
      <c r="A155" s="1" t="s">
        <v>1987</v>
      </c>
      <c r="B155" s="2" t="s">
        <v>1988</v>
      </c>
      <c r="C155" s="9" t="b">
        <v>1</v>
      </c>
      <c r="D155" s="2" t="str">
        <f t="shared" si="0"/>
        <v>ShotAttack</v>
      </c>
      <c r="E155" s="2" t="str">
        <f t="shared" si="1"/>
        <v>ShotAttack: # on Self</v>
      </c>
      <c r="F155" s="2" t="str">
        <f t="shared" si="2"/>
        <v>always</v>
      </c>
      <c r="G155" s="2">
        <v>1</v>
      </c>
      <c r="H155" s="2" t="s">
        <v>141</v>
      </c>
      <c r="I155" s="2" t="s">
        <v>536</v>
      </c>
      <c r="J155" s="2" t="str">
        <f ca="1">IFERROR(__xludf.DUMMYFUNCTION("IFS(I155=""ShotAttack"",""%"",I155=""MeleeAttack"",""%"", I155=""Defense"",""%"",I155=""CraftSPeed"",""%"",I155=""LifeSteal"",""%"",I155=""MaxInventoryWeight"",""+"",I155=""MoveSpeed"",""%"",REGEXMATCH(I155,""ElementAddItemDrop_""),""%"",I155=""Logging"","&amp;"""+"",I155=""Mining"",""+"",I155=""Maxhp"",""%"",REGEXMATCH(I155,""TemperatureResist_""),""+"",REGEXMATCH(I155,""ElementResist_""),""%"",REGEXMATCH(I155,""TemperatureInvalid_""),""bool"",REGEXMATCH(I155,""BodyPartsWeakDamage""),""%"",REGEXMATCH(I155,""Ele"&amp;"mentBoost_""),""%"",AND(REGEXMATCH(B155,""GiveA""),REGEXMATCH(I155,""Element"")),""bool"")"),"%")</f>
        <v>%</v>
      </c>
      <c r="K155" s="2">
        <v>10</v>
      </c>
      <c r="L155" s="2" t="s">
        <v>1818</v>
      </c>
      <c r="M155" s="2"/>
      <c r="N155" s="2" t="str">
        <f ca="1">IFERROR(__xludf.DUMMYFUNCTION("IFS(M155=""ShotAttack"",""%"",M155=""MeleeAttack"",""%"", M155=""Defense"",""%"",M155=""CraftSPeed"",""%"",M155=""LifeSteal"",""%"",M155=""MaxInventoryWeight"",""+"",M155=""MoveSpeed"",""%"",REGEXMATCH(M155,""ElementAddItemDrop_""),""%"",M155=""Logging"","&amp;"""+"",M155=""Mining"",""+"",M155=""Maxhp"",""%"",REGEXMATCH(M155,""TemperatureResist_""),""+"",REGEXMATCH(M155,""ElementResist_""),""%"",REGEXMATCH(M155,""TemperatureInvalid_""),""bool"",REGEXMATCH(M155,""BodyPartsWeakDamage""),""%"",REGEXMATCH(M155,""Ele"&amp;"mentBoost_""),""%"",AND(REGEXMATCH(F155,""GiveA""),REGEXMATCH(M155,""Element"")),""bool"")"),"#N/A")</f>
        <v>#N/A</v>
      </c>
      <c r="O155" s="2">
        <v>0</v>
      </c>
      <c r="P155" s="2"/>
      <c r="Q155" s="2"/>
      <c r="R155" s="2" t="str">
        <f ca="1">IFERROR(__xludf.DUMMYFUNCTION("IFS(Q155=""ShotAttack"",""%"",Q155=""MeleeAttack"",""%"", Q155=""Defense"",""%"",Q155=""CraftSPeed"",""%"",Q155=""LifeSteal"",""%"",Q155=""MaxInventoryWeight"",""+"",Q155=""MoveSpeed"",""%"",REGEXMATCH(Q155,""ElementAddItemDrop_""),""%"",Q155=""Logging"","&amp;"""+"",Q155=""Mining"",""+"",Q155=""Maxhp"",""%"",REGEXMATCH(Q155,""TemperatureResist_""),""+"",REGEXMATCH(Q155,""ElementResist_""),""%"",REGEXMATCH(Q155,""TemperatureInvalid_""),""bool"",REGEXMATCH(Q155,""BodyPartsWeakDamage""),""%"",REGEXMATCH(Q155,""Ele"&amp;"mentBoost_""),""%"",AND(REGEXMATCH(J155,""GiveA""),REGEXMATCH(Q155,""Element"")),""bool"")"),"#N/A")</f>
        <v>#N/A</v>
      </c>
      <c r="S155" s="2">
        <v>0</v>
      </c>
      <c r="T155" s="2"/>
      <c r="U155" s="2" t="b">
        <v>0</v>
      </c>
      <c r="V155" s="2" t="b">
        <v>0</v>
      </c>
      <c r="W155" s="2" t="b">
        <v>0</v>
      </c>
      <c r="X155" s="2" t="b">
        <v>0</v>
      </c>
      <c r="Y155" s="2" t="b">
        <v>0</v>
      </c>
      <c r="Z155" s="2" t="b">
        <v>1</v>
      </c>
      <c r="AA155" s="2" t="b">
        <v>1</v>
      </c>
      <c r="AB155" s="2" t="b">
        <v>0</v>
      </c>
      <c r="AC155" s="2" t="b">
        <v>0</v>
      </c>
      <c r="AD155" s="2" t="b">
        <v>0</v>
      </c>
      <c r="AE155" s="2" t="b">
        <v>0</v>
      </c>
      <c r="AF155" s="2" t="b">
        <v>0</v>
      </c>
      <c r="AG155" s="2" t="s">
        <v>141</v>
      </c>
      <c r="AH155" s="2" t="s">
        <v>141</v>
      </c>
    </row>
    <row r="156" spans="1:34" x14ac:dyDescent="0.2">
      <c r="A156" s="1" t="s">
        <v>1989</v>
      </c>
      <c r="B156" s="2" t="s">
        <v>830</v>
      </c>
      <c r="C156" s="9" t="b">
        <v>1</v>
      </c>
      <c r="D156" s="2" t="str">
        <f t="shared" si="0"/>
        <v>ShotAttack</v>
      </c>
      <c r="E156" s="2" t="str">
        <f t="shared" si="1"/>
        <v>ShotAttack: # on Self</v>
      </c>
      <c r="F156" s="2" t="str">
        <f t="shared" si="2"/>
        <v>always</v>
      </c>
      <c r="G156" s="2">
        <v>-1</v>
      </c>
      <c r="H156" s="2" t="s">
        <v>141</v>
      </c>
      <c r="I156" s="2" t="s">
        <v>536</v>
      </c>
      <c r="J156" s="2" t="str">
        <f ca="1">IFERROR(__xludf.DUMMYFUNCTION("IFS(I156=""ShotAttack"",""%"",I156=""MeleeAttack"",""%"", I156=""Defense"",""%"",I156=""CraftSPeed"",""%"",I156=""LifeSteal"",""%"",I156=""MaxInventoryWeight"",""+"",I156=""MoveSpeed"",""%"",REGEXMATCH(I156,""ElementAddItemDrop_""),""%"",I156=""Logging"","&amp;"""+"",I156=""Mining"",""+"",I156=""Maxhp"",""%"",REGEXMATCH(I156,""TemperatureResist_""),""+"",REGEXMATCH(I156,""ElementResist_""),""%"",REGEXMATCH(I156,""TemperatureInvalid_""),""bool"",REGEXMATCH(I156,""BodyPartsWeakDamage""),""%"",REGEXMATCH(I156,""Ele"&amp;"mentBoost_""),""%"",AND(REGEXMATCH(B156,""GiveA""),REGEXMATCH(I156,""Element"")),""bool"")"),"%")</f>
        <v>%</v>
      </c>
      <c r="K156" s="2">
        <v>-10</v>
      </c>
      <c r="L156" s="2" t="s">
        <v>1818</v>
      </c>
      <c r="M156" s="2"/>
      <c r="N156" s="2" t="str">
        <f ca="1">IFERROR(__xludf.DUMMYFUNCTION("IFS(M156=""ShotAttack"",""%"",M156=""MeleeAttack"",""%"", M156=""Defense"",""%"",M156=""CraftSPeed"",""%"",M156=""LifeSteal"",""%"",M156=""MaxInventoryWeight"",""+"",M156=""MoveSpeed"",""%"",REGEXMATCH(M156,""ElementAddItemDrop_""),""%"",M156=""Logging"","&amp;"""+"",M156=""Mining"",""+"",M156=""Maxhp"",""%"",REGEXMATCH(M156,""TemperatureResist_""),""+"",REGEXMATCH(M156,""ElementResist_""),""%"",REGEXMATCH(M156,""TemperatureInvalid_""),""bool"",REGEXMATCH(M156,""BodyPartsWeakDamage""),""%"",REGEXMATCH(M156,""Ele"&amp;"mentBoost_""),""%"",AND(REGEXMATCH(F156,""GiveA""),REGEXMATCH(M156,""Element"")),""bool"")"),"#N/A")</f>
        <v>#N/A</v>
      </c>
      <c r="O156" s="2">
        <v>0</v>
      </c>
      <c r="P156" s="2"/>
      <c r="Q156" s="2"/>
      <c r="R156" s="2" t="str">
        <f ca="1">IFERROR(__xludf.DUMMYFUNCTION("IFS(Q156=""ShotAttack"",""%"",Q156=""MeleeAttack"",""%"", Q156=""Defense"",""%"",Q156=""CraftSPeed"",""%"",Q156=""LifeSteal"",""%"",Q156=""MaxInventoryWeight"",""+"",Q156=""MoveSpeed"",""%"",REGEXMATCH(Q156,""ElementAddItemDrop_""),""%"",Q156=""Logging"","&amp;"""+"",Q156=""Mining"",""+"",Q156=""Maxhp"",""%"",REGEXMATCH(Q156,""TemperatureResist_""),""+"",REGEXMATCH(Q156,""ElementResist_""),""%"",REGEXMATCH(Q156,""TemperatureInvalid_""),""bool"",REGEXMATCH(Q156,""BodyPartsWeakDamage""),""%"",REGEXMATCH(Q156,""Ele"&amp;"mentBoost_""),""%"",AND(REGEXMATCH(J156,""GiveA""),REGEXMATCH(Q156,""Element"")),""bool"")"),"#N/A")</f>
        <v>#N/A</v>
      </c>
      <c r="S156" s="2">
        <v>0</v>
      </c>
      <c r="T156" s="2"/>
      <c r="U156" s="2" t="b">
        <v>0</v>
      </c>
      <c r="V156" s="2" t="b">
        <v>0</v>
      </c>
      <c r="W156" s="2" t="b">
        <v>0</v>
      </c>
      <c r="X156" s="2" t="b">
        <v>0</v>
      </c>
      <c r="Y156" s="2" t="b">
        <v>0</v>
      </c>
      <c r="Z156" s="2" t="b">
        <v>1</v>
      </c>
      <c r="AA156" s="2" t="b">
        <v>1</v>
      </c>
      <c r="AB156" s="2" t="b">
        <v>0</v>
      </c>
      <c r="AC156" s="2" t="b">
        <v>0</v>
      </c>
      <c r="AD156" s="2" t="b">
        <v>0</v>
      </c>
      <c r="AE156" s="2" t="b">
        <v>0</v>
      </c>
      <c r="AF156" s="2" t="b">
        <v>0</v>
      </c>
      <c r="AG156" s="2" t="s">
        <v>141</v>
      </c>
      <c r="AH156" s="2" t="s">
        <v>141</v>
      </c>
    </row>
    <row r="157" spans="1:34" x14ac:dyDescent="0.2">
      <c r="A157" s="1" t="s">
        <v>1990</v>
      </c>
      <c r="B157" s="2" t="s">
        <v>1991</v>
      </c>
      <c r="C157" s="9" t="b">
        <v>1</v>
      </c>
      <c r="D157" s="2" t="str">
        <f t="shared" si="0"/>
        <v>ShotAttack</v>
      </c>
      <c r="E157" s="2" t="str">
        <f t="shared" si="1"/>
        <v>ShotAttack: # on Self</v>
      </c>
      <c r="F157" s="2" t="str">
        <f t="shared" si="2"/>
        <v>always</v>
      </c>
      <c r="G157" s="2">
        <v>-3</v>
      </c>
      <c r="H157" s="2" t="s">
        <v>141</v>
      </c>
      <c r="I157" s="2" t="s">
        <v>536</v>
      </c>
      <c r="J157" s="2" t="str">
        <f ca="1">IFERROR(__xludf.DUMMYFUNCTION("IFS(I157=""ShotAttack"",""%"",I157=""MeleeAttack"",""%"", I157=""Defense"",""%"",I157=""CraftSPeed"",""%"",I157=""LifeSteal"",""%"",I157=""MaxInventoryWeight"",""+"",I157=""MoveSpeed"",""%"",REGEXMATCH(I157,""ElementAddItemDrop_""),""%"",I157=""Logging"","&amp;"""+"",I157=""Mining"",""+"",I157=""Maxhp"",""%"",REGEXMATCH(I157,""TemperatureResist_""),""+"",REGEXMATCH(I157,""ElementResist_""),""%"",REGEXMATCH(I157,""TemperatureInvalid_""),""bool"",REGEXMATCH(I157,""BodyPartsWeakDamage""),""%"",REGEXMATCH(I157,""Ele"&amp;"mentBoost_""),""%"",AND(REGEXMATCH(B157,""GiveA""),REGEXMATCH(I157,""Element"")),""bool"")"),"%")</f>
        <v>%</v>
      </c>
      <c r="K157" s="2">
        <v>-20</v>
      </c>
      <c r="L157" s="2" t="s">
        <v>1818</v>
      </c>
      <c r="M157" s="2"/>
      <c r="N157" s="2" t="str">
        <f ca="1">IFERROR(__xludf.DUMMYFUNCTION("IFS(M157=""ShotAttack"",""%"",M157=""MeleeAttack"",""%"", M157=""Defense"",""%"",M157=""CraftSPeed"",""%"",M157=""LifeSteal"",""%"",M157=""MaxInventoryWeight"",""+"",M157=""MoveSpeed"",""%"",REGEXMATCH(M157,""ElementAddItemDrop_""),""%"",M157=""Logging"","&amp;"""+"",M157=""Mining"",""+"",M157=""Maxhp"",""%"",REGEXMATCH(M157,""TemperatureResist_""),""+"",REGEXMATCH(M157,""ElementResist_""),""%"",REGEXMATCH(M157,""TemperatureInvalid_""),""bool"",REGEXMATCH(M157,""BodyPartsWeakDamage""),""%"",REGEXMATCH(M157,""Ele"&amp;"mentBoost_""),""%"",AND(REGEXMATCH(F157,""GiveA""),REGEXMATCH(M157,""Element"")),""bool"")"),"#N/A")</f>
        <v>#N/A</v>
      </c>
      <c r="O157" s="2">
        <v>0</v>
      </c>
      <c r="P157" s="2"/>
      <c r="Q157" s="2"/>
      <c r="R157" s="2" t="str">
        <f ca="1">IFERROR(__xludf.DUMMYFUNCTION("IFS(Q157=""ShotAttack"",""%"",Q157=""MeleeAttack"",""%"", Q157=""Defense"",""%"",Q157=""CraftSPeed"",""%"",Q157=""LifeSteal"",""%"",Q157=""MaxInventoryWeight"",""+"",Q157=""MoveSpeed"",""%"",REGEXMATCH(Q157,""ElementAddItemDrop_""),""%"",Q157=""Logging"","&amp;"""+"",Q157=""Mining"",""+"",Q157=""Maxhp"",""%"",REGEXMATCH(Q157,""TemperatureResist_""),""+"",REGEXMATCH(Q157,""ElementResist_""),""%"",REGEXMATCH(Q157,""TemperatureInvalid_""),""bool"",REGEXMATCH(Q157,""BodyPartsWeakDamage""),""%"",REGEXMATCH(Q157,""Ele"&amp;"mentBoost_""),""%"",AND(REGEXMATCH(J157,""GiveA""),REGEXMATCH(Q157,""Element"")),""bool"")"),"#N/A")</f>
        <v>#N/A</v>
      </c>
      <c r="S157" s="2">
        <v>0</v>
      </c>
      <c r="T157" s="2"/>
      <c r="U157" s="2" t="b">
        <v>0</v>
      </c>
      <c r="V157" s="2" t="b">
        <v>0</v>
      </c>
      <c r="W157" s="2" t="b">
        <v>0</v>
      </c>
      <c r="X157" s="2" t="b">
        <v>0</v>
      </c>
      <c r="Y157" s="2" t="b">
        <v>0</v>
      </c>
      <c r="Z157" s="2" t="b">
        <v>1</v>
      </c>
      <c r="AA157" s="2" t="b">
        <v>1</v>
      </c>
      <c r="AB157" s="2" t="b">
        <v>0</v>
      </c>
      <c r="AC157" s="2" t="b">
        <v>0</v>
      </c>
      <c r="AD157" s="2" t="b">
        <v>0</v>
      </c>
      <c r="AE157" s="2" t="b">
        <v>0</v>
      </c>
      <c r="AF157" s="2" t="b">
        <v>0</v>
      </c>
      <c r="AG157" s="2" t="s">
        <v>141</v>
      </c>
      <c r="AH157" s="2" t="s">
        <v>141</v>
      </c>
    </row>
    <row r="158" spans="1:34" x14ac:dyDescent="0.2">
      <c r="A158" s="1" t="s">
        <v>1992</v>
      </c>
      <c r="B158" s="2" t="s">
        <v>701</v>
      </c>
      <c r="C158" s="9" t="b">
        <v>1</v>
      </c>
      <c r="D158" s="2" t="str">
        <f t="shared" si="0"/>
        <v>ShotAttack. CraftSpeed</v>
      </c>
      <c r="E158" s="2" t="str">
        <f t="shared" si="1"/>
        <v>ShotAttack: # on Self. CraftSpeed: # on Self</v>
      </c>
      <c r="F158" s="2" t="str">
        <f t="shared" si="2"/>
        <v>always</v>
      </c>
      <c r="G158" s="2">
        <v>1</v>
      </c>
      <c r="H158" s="2" t="s">
        <v>141</v>
      </c>
      <c r="I158" s="2" t="s">
        <v>536</v>
      </c>
      <c r="J158" s="2" t="str">
        <f ca="1">IFERROR(__xludf.DUMMYFUNCTION("IFS(I158=""ShotAttack"",""%"",I158=""MeleeAttack"",""%"", I158=""Defense"",""%"",I158=""CraftSPeed"",""%"",I158=""LifeSteal"",""%"",I158=""MaxInventoryWeight"",""+"",I158=""MoveSpeed"",""%"",REGEXMATCH(I158,""ElementAddItemDrop_""),""%"",I158=""Logging"","&amp;"""+"",I158=""Mining"",""+"",I158=""Maxhp"",""%"",REGEXMATCH(I158,""TemperatureResist_""),""+"",REGEXMATCH(I158,""ElementResist_""),""%"",REGEXMATCH(I158,""TemperatureInvalid_""),""bool"",REGEXMATCH(I158,""BodyPartsWeakDamage""),""%"",REGEXMATCH(I158,""Ele"&amp;"mentBoost_""),""%"",AND(REGEXMATCH(B158,""GiveA""),REGEXMATCH(I158,""Element"")),""bool"")"),"%")</f>
        <v>%</v>
      </c>
      <c r="K158" s="2">
        <v>15</v>
      </c>
      <c r="L158" s="2" t="s">
        <v>1818</v>
      </c>
      <c r="M158" s="2" t="s">
        <v>538</v>
      </c>
      <c r="N158" s="2" t="str">
        <f ca="1">IFERROR(__xludf.DUMMYFUNCTION("IFS(M158=""ShotAttack"",""%"",M158=""MeleeAttack"",""%"", M158=""Defense"",""%"",M158=""CraftSPeed"",""%"",M158=""LifeSteal"",""%"",M158=""MaxInventoryWeight"",""+"",M158=""MoveSpeed"",""%"",REGEXMATCH(M158,""ElementAddItemDrop_""),""%"",M158=""Logging"","&amp;"""+"",M158=""Mining"",""+"",M158=""Maxhp"",""%"",REGEXMATCH(M158,""TemperatureResist_""),""+"",REGEXMATCH(M158,""ElementResist_""),""%"",REGEXMATCH(M158,""TemperatureInvalid_""),""bool"",REGEXMATCH(M158,""BodyPartsWeakDamage""),""%"",REGEXMATCH(M158,""Ele"&amp;"mentBoost_""),""%"",AND(REGEXMATCH(F158,""GiveA""),REGEXMATCH(M158,""Element"")),""bool"")"),"%")</f>
        <v>%</v>
      </c>
      <c r="O158" s="2">
        <v>-10</v>
      </c>
      <c r="P158" s="2" t="s">
        <v>1818</v>
      </c>
      <c r="Q158" s="2"/>
      <c r="R158" s="2" t="str">
        <f ca="1">IFERROR(__xludf.DUMMYFUNCTION("IFS(Q158=""ShotAttack"",""%"",Q158=""MeleeAttack"",""%"", Q158=""Defense"",""%"",Q158=""CraftSPeed"",""%"",Q158=""LifeSteal"",""%"",Q158=""MaxInventoryWeight"",""+"",Q158=""MoveSpeed"",""%"",REGEXMATCH(Q158,""ElementAddItemDrop_""),""%"",Q158=""Logging"","&amp;"""+"",Q158=""Mining"",""+"",Q158=""Maxhp"",""%"",REGEXMATCH(Q158,""TemperatureResist_""),""+"",REGEXMATCH(Q158,""ElementResist_""),""%"",REGEXMATCH(Q158,""TemperatureInvalid_""),""bool"",REGEXMATCH(Q158,""BodyPartsWeakDamage""),""%"",REGEXMATCH(Q158,""Ele"&amp;"mentBoost_""),""%"",AND(REGEXMATCH(J158,""GiveA""),REGEXMATCH(Q158,""Element"")),""bool"")"),"#N/A")</f>
        <v>#N/A</v>
      </c>
      <c r="S158" s="2">
        <v>0</v>
      </c>
      <c r="T158" s="2"/>
      <c r="U158" s="2" t="b">
        <v>0</v>
      </c>
      <c r="V158" s="2" t="b">
        <v>0</v>
      </c>
      <c r="W158" s="2" t="b">
        <v>0</v>
      </c>
      <c r="X158" s="2" t="b">
        <v>0</v>
      </c>
      <c r="Y158" s="2" t="b">
        <v>0</v>
      </c>
      <c r="Z158" s="2" t="b">
        <v>1</v>
      </c>
      <c r="AA158" s="2" t="b">
        <v>1</v>
      </c>
      <c r="AB158" s="2" t="b">
        <v>0</v>
      </c>
      <c r="AC158" s="2" t="b">
        <v>0</v>
      </c>
      <c r="AD158" s="2" t="b">
        <v>0</v>
      </c>
      <c r="AE158" s="2" t="b">
        <v>0</v>
      </c>
      <c r="AF158" s="2" t="b">
        <v>0</v>
      </c>
      <c r="AG158" s="2" t="s">
        <v>141</v>
      </c>
      <c r="AH158" s="2" t="s">
        <v>141</v>
      </c>
    </row>
    <row r="159" spans="1:34" x14ac:dyDescent="0.2">
      <c r="A159" s="1" t="s">
        <v>1993</v>
      </c>
      <c r="B159" s="2" t="s">
        <v>1994</v>
      </c>
      <c r="C159" s="9" t="b">
        <v>1</v>
      </c>
      <c r="D159" s="2" t="str">
        <f t="shared" si="0"/>
        <v>CraftSpeed. Defense</v>
      </c>
      <c r="E159" s="2" t="str">
        <f t="shared" si="1"/>
        <v>CraftSpeed: # on Self. Defense: # on Self</v>
      </c>
      <c r="F159" s="2" t="str">
        <f t="shared" si="2"/>
        <v>always</v>
      </c>
      <c r="G159" s="2">
        <v>1</v>
      </c>
      <c r="H159" s="2" t="s">
        <v>141</v>
      </c>
      <c r="I159" s="2" t="s">
        <v>538</v>
      </c>
      <c r="J159" s="2" t="str">
        <f ca="1">IFERROR(__xludf.DUMMYFUNCTION("IFS(I159=""ShotAttack"",""%"",I159=""MeleeAttack"",""%"", I159=""Defense"",""%"",I159=""CraftSPeed"",""%"",I159=""LifeSteal"",""%"",I159=""MaxInventoryWeight"",""+"",I159=""MoveSpeed"",""%"",REGEXMATCH(I159,""ElementAddItemDrop_""),""%"",I159=""Logging"","&amp;"""+"",I159=""Mining"",""+"",I159=""Maxhp"",""%"",REGEXMATCH(I159,""TemperatureResist_""),""+"",REGEXMATCH(I159,""ElementResist_""),""%"",REGEXMATCH(I159,""TemperatureInvalid_""),""bool"",REGEXMATCH(I159,""BodyPartsWeakDamage""),""%"",REGEXMATCH(I159,""Ele"&amp;"mentBoost_""),""%"",AND(REGEXMATCH(B159,""GiveA""),REGEXMATCH(I159,""Element"")),""bool"")"),"%")</f>
        <v>%</v>
      </c>
      <c r="K159" s="2">
        <v>10</v>
      </c>
      <c r="L159" s="2" t="s">
        <v>1818</v>
      </c>
      <c r="M159" s="2" t="s">
        <v>140</v>
      </c>
      <c r="N159" s="2" t="str">
        <f ca="1">IFERROR(__xludf.DUMMYFUNCTION("IFS(M159=""ShotAttack"",""%"",M159=""MeleeAttack"",""%"", M159=""Defense"",""%"",M159=""CraftSPeed"",""%"",M159=""LifeSteal"",""%"",M159=""MaxInventoryWeight"",""+"",M159=""MoveSpeed"",""%"",REGEXMATCH(M159,""ElementAddItemDrop_""),""%"",M159=""Logging"","&amp;"""+"",M159=""Mining"",""+"",M159=""Maxhp"",""%"",REGEXMATCH(M159,""TemperatureResist_""),""+"",REGEXMATCH(M159,""ElementResist_""),""%"",REGEXMATCH(M159,""TemperatureInvalid_""),""bool"",REGEXMATCH(M159,""BodyPartsWeakDamage""),""%"",REGEXMATCH(M159,""Ele"&amp;"mentBoost_""),""%"",AND(REGEXMATCH(F159,""GiveA""),REGEXMATCH(M159,""Element"")),""bool"")"),"%")</f>
        <v>%</v>
      </c>
      <c r="O159" s="2">
        <v>-10</v>
      </c>
      <c r="P159" s="2" t="s">
        <v>1818</v>
      </c>
      <c r="Q159" s="2"/>
      <c r="R159" s="2" t="str">
        <f ca="1">IFERROR(__xludf.DUMMYFUNCTION("IFS(Q159=""ShotAttack"",""%"",Q159=""MeleeAttack"",""%"", Q159=""Defense"",""%"",Q159=""CraftSPeed"",""%"",Q159=""LifeSteal"",""%"",Q159=""MaxInventoryWeight"",""+"",Q159=""MoveSpeed"",""%"",REGEXMATCH(Q159,""ElementAddItemDrop_""),""%"",Q159=""Logging"","&amp;"""+"",Q159=""Mining"",""+"",Q159=""Maxhp"",""%"",REGEXMATCH(Q159,""TemperatureResist_""),""+"",REGEXMATCH(Q159,""ElementResist_""),""%"",REGEXMATCH(Q159,""TemperatureInvalid_""),""bool"",REGEXMATCH(Q159,""BodyPartsWeakDamage""),""%"",REGEXMATCH(Q159,""Ele"&amp;"mentBoost_""),""%"",AND(REGEXMATCH(J159,""GiveA""),REGEXMATCH(Q159,""Element"")),""bool"")"),"#N/A")</f>
        <v>#N/A</v>
      </c>
      <c r="S159" s="2">
        <v>0</v>
      </c>
      <c r="T159" s="2"/>
      <c r="U159" s="2" t="b">
        <v>0</v>
      </c>
      <c r="V159" s="2" t="b">
        <v>0</v>
      </c>
      <c r="W159" s="2" t="b">
        <v>0</v>
      </c>
      <c r="X159" s="2" t="b">
        <v>0</v>
      </c>
      <c r="Y159" s="2" t="b">
        <v>0</v>
      </c>
      <c r="Z159" s="2" t="b">
        <v>1</v>
      </c>
      <c r="AA159" s="2" t="b">
        <v>1</v>
      </c>
      <c r="AB159" s="2" t="b">
        <v>0</v>
      </c>
      <c r="AC159" s="2" t="b">
        <v>0</v>
      </c>
      <c r="AD159" s="2" t="b">
        <v>0</v>
      </c>
      <c r="AE159" s="2" t="b">
        <v>0</v>
      </c>
      <c r="AF159" s="2" t="b">
        <v>0</v>
      </c>
      <c r="AG159" s="2" t="s">
        <v>141</v>
      </c>
      <c r="AH159" s="2" t="s">
        <v>141</v>
      </c>
    </row>
    <row r="160" spans="1:34" x14ac:dyDescent="0.2">
      <c r="A160" s="1" t="s">
        <v>1995</v>
      </c>
      <c r="B160" s="2" t="s">
        <v>1996</v>
      </c>
      <c r="C160" s="9" t="b">
        <v>1</v>
      </c>
      <c r="D160" s="2" t="str">
        <f t="shared" si="0"/>
        <v>CraftSpeed. Defense</v>
      </c>
      <c r="E160" s="2" t="str">
        <f t="shared" si="1"/>
        <v>CraftSpeed: # on Self. Defense: # on Self</v>
      </c>
      <c r="F160" s="2" t="str">
        <f t="shared" si="2"/>
        <v>always</v>
      </c>
      <c r="G160" s="2">
        <v>-1</v>
      </c>
      <c r="H160" s="2" t="s">
        <v>141</v>
      </c>
      <c r="I160" s="2" t="s">
        <v>538</v>
      </c>
      <c r="J160" s="2" t="str">
        <f ca="1">IFERROR(__xludf.DUMMYFUNCTION("IFS(I160=""ShotAttack"",""%"",I160=""MeleeAttack"",""%"", I160=""Defense"",""%"",I160=""CraftSPeed"",""%"",I160=""LifeSteal"",""%"",I160=""MaxInventoryWeight"",""+"",I160=""MoveSpeed"",""%"",REGEXMATCH(I160,""ElementAddItemDrop_""),""%"",I160=""Logging"","&amp;"""+"",I160=""Mining"",""+"",I160=""Maxhp"",""%"",REGEXMATCH(I160,""TemperatureResist_""),""+"",REGEXMATCH(I160,""ElementResist_""),""%"",REGEXMATCH(I160,""TemperatureInvalid_""),""bool"",REGEXMATCH(I160,""BodyPartsWeakDamage""),""%"",REGEXMATCH(I160,""Ele"&amp;"mentBoost_""),""%"",AND(REGEXMATCH(B160,""GiveA""),REGEXMATCH(I160,""Element"")),""bool"")"),"%")</f>
        <v>%</v>
      </c>
      <c r="K160" s="2">
        <v>-10</v>
      </c>
      <c r="L160" s="2" t="s">
        <v>1818</v>
      </c>
      <c r="M160" s="2" t="s">
        <v>140</v>
      </c>
      <c r="N160" s="2" t="str">
        <f ca="1">IFERROR(__xludf.DUMMYFUNCTION("IFS(M160=""ShotAttack"",""%"",M160=""MeleeAttack"",""%"", M160=""Defense"",""%"",M160=""CraftSPeed"",""%"",M160=""LifeSteal"",""%"",M160=""MaxInventoryWeight"",""+"",M160=""MoveSpeed"",""%"",REGEXMATCH(M160,""ElementAddItemDrop_""),""%"",M160=""Logging"","&amp;"""+"",M160=""Mining"",""+"",M160=""Maxhp"",""%"",REGEXMATCH(M160,""TemperatureResist_""),""+"",REGEXMATCH(M160,""ElementResist_""),""%"",REGEXMATCH(M160,""TemperatureInvalid_""),""bool"",REGEXMATCH(M160,""BodyPartsWeakDamage""),""%"",REGEXMATCH(M160,""Ele"&amp;"mentBoost_""),""%"",AND(REGEXMATCH(F160,""GiveA""),REGEXMATCH(M160,""Element"")),""bool"")"),"%")</f>
        <v>%</v>
      </c>
      <c r="O160" s="2">
        <v>-10</v>
      </c>
      <c r="P160" s="2" t="s">
        <v>1818</v>
      </c>
      <c r="Q160" s="2"/>
      <c r="R160" s="2" t="str">
        <f ca="1">IFERROR(__xludf.DUMMYFUNCTION("IFS(Q160=""ShotAttack"",""%"",Q160=""MeleeAttack"",""%"", Q160=""Defense"",""%"",Q160=""CraftSPeed"",""%"",Q160=""LifeSteal"",""%"",Q160=""MaxInventoryWeight"",""+"",Q160=""MoveSpeed"",""%"",REGEXMATCH(Q160,""ElementAddItemDrop_""),""%"",Q160=""Logging"","&amp;"""+"",Q160=""Mining"",""+"",Q160=""Maxhp"",""%"",REGEXMATCH(Q160,""TemperatureResist_""),""+"",REGEXMATCH(Q160,""ElementResist_""),""%"",REGEXMATCH(Q160,""TemperatureInvalid_""),""bool"",REGEXMATCH(Q160,""BodyPartsWeakDamage""),""%"",REGEXMATCH(Q160,""Ele"&amp;"mentBoost_""),""%"",AND(REGEXMATCH(J160,""GiveA""),REGEXMATCH(Q160,""Element"")),""bool"")"),"#N/A")</f>
        <v>#N/A</v>
      </c>
      <c r="S160" s="2">
        <v>0</v>
      </c>
      <c r="T160" s="2"/>
      <c r="U160" s="2" t="b">
        <v>0</v>
      </c>
      <c r="V160" s="2" t="b">
        <v>0</v>
      </c>
      <c r="W160" s="2" t="b">
        <v>0</v>
      </c>
      <c r="X160" s="2" t="b">
        <v>0</v>
      </c>
      <c r="Y160" s="2" t="b">
        <v>0</v>
      </c>
      <c r="Z160" s="2" t="b">
        <v>1</v>
      </c>
      <c r="AA160" s="2" t="b">
        <v>0</v>
      </c>
      <c r="AB160" s="2" t="b">
        <v>0</v>
      </c>
      <c r="AC160" s="2" t="b">
        <v>0</v>
      </c>
      <c r="AD160" s="2" t="b">
        <v>0</v>
      </c>
      <c r="AE160" s="2" t="b">
        <v>0</v>
      </c>
      <c r="AF160" s="2" t="b">
        <v>0</v>
      </c>
      <c r="AG160" s="2" t="s">
        <v>141</v>
      </c>
      <c r="AH160" s="2" t="s">
        <v>141</v>
      </c>
    </row>
    <row r="161" spans="1:34" x14ac:dyDescent="0.2">
      <c r="A161" s="1" t="s">
        <v>1997</v>
      </c>
      <c r="B161" s="2" t="s">
        <v>1998</v>
      </c>
      <c r="C161" s="9" t="b">
        <v>1</v>
      </c>
      <c r="D161" s="2" t="str">
        <f t="shared" si="0"/>
        <v>ShotAttack. Defense</v>
      </c>
      <c r="E161" s="2" t="str">
        <f t="shared" si="1"/>
        <v>ShotAttack: # on Self. Defense: # on Self</v>
      </c>
      <c r="F161" s="2" t="str">
        <f t="shared" si="2"/>
        <v>always</v>
      </c>
      <c r="G161" s="2">
        <v>1</v>
      </c>
      <c r="H161" s="2" t="s">
        <v>141</v>
      </c>
      <c r="I161" s="2" t="s">
        <v>536</v>
      </c>
      <c r="J161" s="2" t="str">
        <f ca="1">IFERROR(__xludf.DUMMYFUNCTION("IFS(I161=""ShotAttack"",""%"",I161=""MeleeAttack"",""%"", I161=""Defense"",""%"",I161=""CraftSPeed"",""%"",I161=""LifeSteal"",""%"",I161=""MaxInventoryWeight"",""+"",I161=""MoveSpeed"",""%"",REGEXMATCH(I161,""ElementAddItemDrop_""),""%"",I161=""Logging"","&amp;"""+"",I161=""Mining"",""+"",I161=""Maxhp"",""%"",REGEXMATCH(I161,""TemperatureResist_""),""+"",REGEXMATCH(I161,""ElementResist_""),""%"",REGEXMATCH(I161,""TemperatureInvalid_""),""bool"",REGEXMATCH(I161,""BodyPartsWeakDamage""),""%"",REGEXMATCH(I161,""Ele"&amp;"mentBoost_""),""%"",AND(REGEXMATCH(B161,""GiveA""),REGEXMATCH(I161,""Element"")),""bool"")"),"%")</f>
        <v>%</v>
      </c>
      <c r="K161" s="2">
        <v>15</v>
      </c>
      <c r="L161" s="2" t="s">
        <v>1818</v>
      </c>
      <c r="M161" s="2" t="s">
        <v>140</v>
      </c>
      <c r="N161" s="2" t="str">
        <f ca="1">IFERROR(__xludf.DUMMYFUNCTION("IFS(M161=""ShotAttack"",""%"",M161=""MeleeAttack"",""%"", M161=""Defense"",""%"",M161=""CraftSPeed"",""%"",M161=""LifeSteal"",""%"",M161=""MaxInventoryWeight"",""+"",M161=""MoveSpeed"",""%"",REGEXMATCH(M161,""ElementAddItemDrop_""),""%"",M161=""Logging"","&amp;"""+"",M161=""Mining"",""+"",M161=""Maxhp"",""%"",REGEXMATCH(M161,""TemperatureResist_""),""+"",REGEXMATCH(M161,""ElementResist_""),""%"",REGEXMATCH(M161,""TemperatureInvalid_""),""bool"",REGEXMATCH(M161,""BodyPartsWeakDamage""),""%"",REGEXMATCH(M161,""Ele"&amp;"mentBoost_""),""%"",AND(REGEXMATCH(F161,""GiveA""),REGEXMATCH(M161,""Element"")),""bool"")"),"%")</f>
        <v>%</v>
      </c>
      <c r="O161" s="2">
        <v>-15</v>
      </c>
      <c r="P161" s="2" t="s">
        <v>1818</v>
      </c>
      <c r="Q161" s="2"/>
      <c r="R161" s="2" t="str">
        <f ca="1">IFERROR(__xludf.DUMMYFUNCTION("IFS(Q161=""ShotAttack"",""%"",Q161=""MeleeAttack"",""%"", Q161=""Defense"",""%"",Q161=""CraftSPeed"",""%"",Q161=""LifeSteal"",""%"",Q161=""MaxInventoryWeight"",""+"",Q161=""MoveSpeed"",""%"",REGEXMATCH(Q161,""ElementAddItemDrop_""),""%"",Q161=""Logging"","&amp;"""+"",Q161=""Mining"",""+"",Q161=""Maxhp"",""%"",REGEXMATCH(Q161,""TemperatureResist_""),""+"",REGEXMATCH(Q161,""ElementResist_""),""%"",REGEXMATCH(Q161,""TemperatureInvalid_""),""bool"",REGEXMATCH(Q161,""BodyPartsWeakDamage""),""%"",REGEXMATCH(Q161,""Ele"&amp;"mentBoost_""),""%"",AND(REGEXMATCH(J161,""GiveA""),REGEXMATCH(Q161,""Element"")),""bool"")"),"#N/A")</f>
        <v>#N/A</v>
      </c>
      <c r="S161" s="2">
        <v>0</v>
      </c>
      <c r="T161" s="2"/>
      <c r="U161" s="2" t="b">
        <v>0</v>
      </c>
      <c r="V161" s="2" t="b">
        <v>0</v>
      </c>
      <c r="W161" s="2" t="b">
        <v>0</v>
      </c>
      <c r="X161" s="2" t="b">
        <v>0</v>
      </c>
      <c r="Y161" s="2" t="b">
        <v>0</v>
      </c>
      <c r="Z161" s="2" t="b">
        <v>1</v>
      </c>
      <c r="AA161" s="2" t="b">
        <v>1</v>
      </c>
      <c r="AB161" s="2" t="b">
        <v>0</v>
      </c>
      <c r="AC161" s="2" t="b">
        <v>0</v>
      </c>
      <c r="AD161" s="2" t="b">
        <v>0</v>
      </c>
      <c r="AE161" s="2" t="b">
        <v>0</v>
      </c>
      <c r="AF161" s="2" t="b">
        <v>0</v>
      </c>
      <c r="AG161" s="2" t="s">
        <v>141</v>
      </c>
      <c r="AH161" s="2" t="s">
        <v>141</v>
      </c>
    </row>
    <row r="162" spans="1:34" x14ac:dyDescent="0.2">
      <c r="A162" s="1" t="s">
        <v>1999</v>
      </c>
      <c r="B162" s="2" t="s">
        <v>2000</v>
      </c>
      <c r="C162" s="9" t="b">
        <v>1</v>
      </c>
      <c r="D162" s="2" t="str">
        <f t="shared" si="0"/>
        <v>Defense. ShotAttack</v>
      </c>
      <c r="E162" s="2" t="str">
        <f t="shared" si="1"/>
        <v>Defense: # on Self. ShotAttack: # on Self</v>
      </c>
      <c r="F162" s="2" t="str">
        <f t="shared" si="2"/>
        <v>always</v>
      </c>
      <c r="G162" s="2">
        <v>1</v>
      </c>
      <c r="H162" s="2" t="s">
        <v>141</v>
      </c>
      <c r="I162" s="2" t="s">
        <v>140</v>
      </c>
      <c r="J162" s="2" t="str">
        <f ca="1">IFERROR(__xludf.DUMMYFUNCTION("IFS(I162=""ShotAttack"",""%"",I162=""MeleeAttack"",""%"", I162=""Defense"",""%"",I162=""CraftSPeed"",""%"",I162=""LifeSteal"",""%"",I162=""MaxInventoryWeight"",""+"",I162=""MoveSpeed"",""%"",REGEXMATCH(I162,""ElementAddItemDrop_""),""%"",I162=""Logging"","&amp;"""+"",I162=""Mining"",""+"",I162=""Maxhp"",""%"",REGEXMATCH(I162,""TemperatureResist_""),""+"",REGEXMATCH(I162,""ElementResist_""),""%"",REGEXMATCH(I162,""TemperatureInvalid_""),""bool"",REGEXMATCH(I162,""BodyPartsWeakDamage""),""%"",REGEXMATCH(I162,""Ele"&amp;"mentBoost_""),""%"",AND(REGEXMATCH(B162,""GiveA""),REGEXMATCH(I162,""Element"")),""bool"")"),"%")</f>
        <v>%</v>
      </c>
      <c r="K162" s="2">
        <v>15</v>
      </c>
      <c r="L162" s="2" t="s">
        <v>1818</v>
      </c>
      <c r="M162" s="2" t="s">
        <v>536</v>
      </c>
      <c r="N162" s="2" t="str">
        <f ca="1">IFERROR(__xludf.DUMMYFUNCTION("IFS(M162=""ShotAttack"",""%"",M162=""MeleeAttack"",""%"", M162=""Defense"",""%"",M162=""CraftSPeed"",""%"",M162=""LifeSteal"",""%"",M162=""MaxInventoryWeight"",""+"",M162=""MoveSpeed"",""%"",REGEXMATCH(M162,""ElementAddItemDrop_""),""%"",M162=""Logging"","&amp;"""+"",M162=""Mining"",""+"",M162=""Maxhp"",""%"",REGEXMATCH(M162,""TemperatureResist_""),""+"",REGEXMATCH(M162,""ElementResist_""),""%"",REGEXMATCH(M162,""TemperatureInvalid_""),""bool"",REGEXMATCH(M162,""BodyPartsWeakDamage""),""%"",REGEXMATCH(M162,""Ele"&amp;"mentBoost_""),""%"",AND(REGEXMATCH(F162,""GiveA""),REGEXMATCH(M162,""Element"")),""bool"")"),"%")</f>
        <v>%</v>
      </c>
      <c r="O162" s="2">
        <v>-15</v>
      </c>
      <c r="P162" s="2" t="s">
        <v>1818</v>
      </c>
      <c r="Q162" s="2"/>
      <c r="R162" s="2" t="str">
        <f ca="1">IFERROR(__xludf.DUMMYFUNCTION("IFS(Q162=""ShotAttack"",""%"",Q162=""MeleeAttack"",""%"", Q162=""Defense"",""%"",Q162=""CraftSPeed"",""%"",Q162=""LifeSteal"",""%"",Q162=""MaxInventoryWeight"",""+"",Q162=""MoveSpeed"",""%"",REGEXMATCH(Q162,""ElementAddItemDrop_""),""%"",Q162=""Logging"","&amp;"""+"",Q162=""Mining"",""+"",Q162=""Maxhp"",""%"",REGEXMATCH(Q162,""TemperatureResist_""),""+"",REGEXMATCH(Q162,""ElementResist_""),""%"",REGEXMATCH(Q162,""TemperatureInvalid_""),""bool"",REGEXMATCH(Q162,""BodyPartsWeakDamage""),""%"",REGEXMATCH(Q162,""Ele"&amp;"mentBoost_""),""%"",AND(REGEXMATCH(J162,""GiveA""),REGEXMATCH(Q162,""Element"")),""bool"")"),"#N/A")</f>
        <v>#N/A</v>
      </c>
      <c r="S162" s="2">
        <v>0</v>
      </c>
      <c r="T162" s="2"/>
      <c r="U162" s="2" t="b">
        <v>0</v>
      </c>
      <c r="V162" s="2" t="b">
        <v>0</v>
      </c>
      <c r="W162" s="2" t="b">
        <v>0</v>
      </c>
      <c r="X162" s="2" t="b">
        <v>0</v>
      </c>
      <c r="Y162" s="2" t="b">
        <v>0</v>
      </c>
      <c r="Z162" s="2" t="b">
        <v>1</v>
      </c>
      <c r="AA162" s="2" t="b">
        <v>1</v>
      </c>
      <c r="AB162" s="2" t="b">
        <v>0</v>
      </c>
      <c r="AC162" s="2" t="b">
        <v>0</v>
      </c>
      <c r="AD162" s="2" t="b">
        <v>0</v>
      </c>
      <c r="AE162" s="2" t="b">
        <v>0</v>
      </c>
      <c r="AF162" s="2" t="b">
        <v>0</v>
      </c>
      <c r="AG162" s="2" t="s">
        <v>141</v>
      </c>
      <c r="AH162" s="2" t="s">
        <v>141</v>
      </c>
    </row>
    <row r="163" spans="1:34" x14ac:dyDescent="0.2">
      <c r="A163" s="1" t="s">
        <v>2001</v>
      </c>
      <c r="B163" s="2" t="s">
        <v>2002</v>
      </c>
      <c r="C163" s="9" t="b">
        <v>1</v>
      </c>
      <c r="D163" s="2" t="str">
        <f t="shared" si="0"/>
        <v>CraftSpeed. ShotAttack</v>
      </c>
      <c r="E163" s="2" t="str">
        <f t="shared" si="1"/>
        <v>CraftSpeed: # on Self. ShotAttack: # on Self</v>
      </c>
      <c r="F163" s="2" t="str">
        <f t="shared" si="2"/>
        <v>always</v>
      </c>
      <c r="G163" s="2">
        <v>1</v>
      </c>
      <c r="H163" s="2" t="s">
        <v>141</v>
      </c>
      <c r="I163" s="2" t="s">
        <v>538</v>
      </c>
      <c r="J163" s="2" t="str">
        <f ca="1">IFERROR(__xludf.DUMMYFUNCTION("IFS(I163=""ShotAttack"",""%"",I163=""MeleeAttack"",""%"", I163=""Defense"",""%"",I163=""CraftSPeed"",""%"",I163=""LifeSteal"",""%"",I163=""MaxInventoryWeight"",""+"",I163=""MoveSpeed"",""%"",REGEXMATCH(I163,""ElementAddItemDrop_""),""%"",I163=""Logging"","&amp;"""+"",I163=""Mining"",""+"",I163=""Maxhp"",""%"",REGEXMATCH(I163,""TemperatureResist_""),""+"",REGEXMATCH(I163,""ElementResist_""),""%"",REGEXMATCH(I163,""TemperatureInvalid_""),""bool"",REGEXMATCH(I163,""BodyPartsWeakDamage""),""%"",REGEXMATCH(I163,""Ele"&amp;"mentBoost_""),""%"",AND(REGEXMATCH(B163,""GiveA""),REGEXMATCH(I163,""Element"")),""bool"")"),"%")</f>
        <v>%</v>
      </c>
      <c r="K163" s="2">
        <v>30</v>
      </c>
      <c r="L163" s="2" t="s">
        <v>1818</v>
      </c>
      <c r="M163" s="2" t="s">
        <v>536</v>
      </c>
      <c r="N163" s="2" t="str">
        <f ca="1">IFERROR(__xludf.DUMMYFUNCTION("IFS(M163=""ShotAttack"",""%"",M163=""MeleeAttack"",""%"", M163=""Defense"",""%"",M163=""CraftSPeed"",""%"",M163=""LifeSteal"",""%"",M163=""MaxInventoryWeight"",""+"",M163=""MoveSpeed"",""%"",REGEXMATCH(M163,""ElementAddItemDrop_""),""%"",M163=""Logging"","&amp;"""+"",M163=""Mining"",""+"",M163=""Maxhp"",""%"",REGEXMATCH(M163,""TemperatureResist_""),""+"",REGEXMATCH(M163,""ElementResist_""),""%"",REGEXMATCH(M163,""TemperatureInvalid_""),""bool"",REGEXMATCH(M163,""BodyPartsWeakDamage""),""%"",REGEXMATCH(M163,""Ele"&amp;"mentBoost_""),""%"",AND(REGEXMATCH(F163,""GiveA""),REGEXMATCH(M163,""Element"")),""bool"")"),"%")</f>
        <v>%</v>
      </c>
      <c r="O163" s="2">
        <v>-30</v>
      </c>
      <c r="P163" s="2" t="s">
        <v>1818</v>
      </c>
      <c r="Q163" s="2"/>
      <c r="R163" s="2" t="str">
        <f ca="1">IFERROR(__xludf.DUMMYFUNCTION("IFS(Q163=""ShotAttack"",""%"",Q163=""MeleeAttack"",""%"", Q163=""Defense"",""%"",Q163=""CraftSPeed"",""%"",Q163=""LifeSteal"",""%"",Q163=""MaxInventoryWeight"",""+"",Q163=""MoveSpeed"",""%"",REGEXMATCH(Q163,""ElementAddItemDrop_""),""%"",Q163=""Logging"","&amp;"""+"",Q163=""Mining"",""+"",Q163=""Maxhp"",""%"",REGEXMATCH(Q163,""TemperatureResist_""),""+"",REGEXMATCH(Q163,""ElementResist_""),""%"",REGEXMATCH(Q163,""TemperatureInvalid_""),""bool"",REGEXMATCH(Q163,""BodyPartsWeakDamage""),""%"",REGEXMATCH(Q163,""Ele"&amp;"mentBoost_""),""%"",AND(REGEXMATCH(J163,""GiveA""),REGEXMATCH(Q163,""Element"")),""bool"")"),"#N/A")</f>
        <v>#N/A</v>
      </c>
      <c r="S163" s="2">
        <v>0</v>
      </c>
      <c r="T163" s="2"/>
      <c r="U163" s="2" t="b">
        <v>0</v>
      </c>
      <c r="V163" s="2" t="b">
        <v>0</v>
      </c>
      <c r="W163" s="2" t="b">
        <v>0</v>
      </c>
      <c r="X163" s="2" t="b">
        <v>0</v>
      </c>
      <c r="Y163" s="2" t="b">
        <v>0</v>
      </c>
      <c r="Z163" s="2" t="b">
        <v>1</v>
      </c>
      <c r="AA163" s="2" t="b">
        <v>1</v>
      </c>
      <c r="AB163" s="2" t="b">
        <v>0</v>
      </c>
      <c r="AC163" s="2" t="b">
        <v>0</v>
      </c>
      <c r="AD163" s="2" t="b">
        <v>0</v>
      </c>
      <c r="AE163" s="2" t="b">
        <v>0</v>
      </c>
      <c r="AF163" s="2" t="b">
        <v>0</v>
      </c>
      <c r="AG163" s="2" t="s">
        <v>141</v>
      </c>
      <c r="AH163" s="2" t="s">
        <v>141</v>
      </c>
    </row>
    <row r="164" spans="1:34" x14ac:dyDescent="0.2">
      <c r="A164" s="1" t="s">
        <v>2003</v>
      </c>
      <c r="B164" s="2" t="s">
        <v>2004</v>
      </c>
      <c r="C164" s="9" t="b">
        <v>1</v>
      </c>
      <c r="D164" s="2" t="str">
        <f t="shared" si="0"/>
        <v>ShotAttack. Defense</v>
      </c>
      <c r="E164" s="2" t="str">
        <f t="shared" si="1"/>
        <v>ShotAttack: # on Self. Defense: # on Self</v>
      </c>
      <c r="F164" s="2" t="str">
        <f t="shared" si="2"/>
        <v>always</v>
      </c>
      <c r="G164" s="2">
        <v>1</v>
      </c>
      <c r="H164" s="2" t="s">
        <v>141</v>
      </c>
      <c r="I164" s="2" t="s">
        <v>536</v>
      </c>
      <c r="J164" s="2" t="str">
        <f ca="1">IFERROR(__xludf.DUMMYFUNCTION("IFS(I164=""ShotAttack"",""%"",I164=""MeleeAttack"",""%"", I164=""Defense"",""%"",I164=""CraftSPeed"",""%"",I164=""LifeSteal"",""%"",I164=""MaxInventoryWeight"",""+"",I164=""MoveSpeed"",""%"",REGEXMATCH(I164,""ElementAddItemDrop_""),""%"",I164=""Logging"","&amp;"""+"",I164=""Mining"",""+"",I164=""Maxhp"",""%"",REGEXMATCH(I164,""TemperatureResist_""),""+"",REGEXMATCH(I164,""ElementResist_""),""%"",REGEXMATCH(I164,""TemperatureInvalid_""),""bool"",REGEXMATCH(I164,""BodyPartsWeakDamage""),""%"",REGEXMATCH(I164,""Ele"&amp;"mentBoost_""),""%"",AND(REGEXMATCH(B164,""GiveA""),REGEXMATCH(I164,""Element"")),""bool"")"),"%")</f>
        <v>%</v>
      </c>
      <c r="K164" s="2">
        <v>10</v>
      </c>
      <c r="L164" s="2" t="s">
        <v>1818</v>
      </c>
      <c r="M164" s="2" t="s">
        <v>140</v>
      </c>
      <c r="N164" s="2" t="str">
        <f ca="1">IFERROR(__xludf.DUMMYFUNCTION("IFS(M164=""ShotAttack"",""%"",M164=""MeleeAttack"",""%"", M164=""Defense"",""%"",M164=""CraftSPeed"",""%"",M164=""LifeSteal"",""%"",M164=""MaxInventoryWeight"",""+"",M164=""MoveSpeed"",""%"",REGEXMATCH(M164,""ElementAddItemDrop_""),""%"",M164=""Logging"","&amp;"""+"",M164=""Mining"",""+"",M164=""Maxhp"",""%"",REGEXMATCH(M164,""TemperatureResist_""),""+"",REGEXMATCH(M164,""ElementResist_""),""%"",REGEXMATCH(M164,""TemperatureInvalid_""),""bool"",REGEXMATCH(M164,""BodyPartsWeakDamage""),""%"",REGEXMATCH(M164,""Ele"&amp;"mentBoost_""),""%"",AND(REGEXMATCH(F164,""GiveA""),REGEXMATCH(M164,""Element"")),""bool"")"),"%")</f>
        <v>%</v>
      </c>
      <c r="O164" s="2">
        <v>-10</v>
      </c>
      <c r="P164" s="2" t="s">
        <v>1818</v>
      </c>
      <c r="Q164" s="2"/>
      <c r="R164" s="2" t="str">
        <f ca="1">IFERROR(__xludf.DUMMYFUNCTION("IFS(Q164=""ShotAttack"",""%"",Q164=""MeleeAttack"",""%"", Q164=""Defense"",""%"",Q164=""CraftSPeed"",""%"",Q164=""LifeSteal"",""%"",Q164=""MaxInventoryWeight"",""+"",Q164=""MoveSpeed"",""%"",REGEXMATCH(Q164,""ElementAddItemDrop_""),""%"",Q164=""Logging"","&amp;"""+"",Q164=""Mining"",""+"",Q164=""Maxhp"",""%"",REGEXMATCH(Q164,""TemperatureResist_""),""+"",REGEXMATCH(Q164,""ElementResist_""),""%"",REGEXMATCH(Q164,""TemperatureInvalid_""),""bool"",REGEXMATCH(Q164,""BodyPartsWeakDamage""),""%"",REGEXMATCH(Q164,""Ele"&amp;"mentBoost_""),""%"",AND(REGEXMATCH(J164,""GiveA""),REGEXMATCH(Q164,""Element"")),""bool"")"),"#N/A")</f>
        <v>#N/A</v>
      </c>
      <c r="S164" s="2">
        <v>0</v>
      </c>
      <c r="T164" s="2"/>
      <c r="U164" s="2" t="b">
        <v>0</v>
      </c>
      <c r="V164" s="2" t="b">
        <v>0</v>
      </c>
      <c r="W164" s="2" t="b">
        <v>0</v>
      </c>
      <c r="X164" s="2" t="b">
        <v>0</v>
      </c>
      <c r="Y164" s="2" t="b">
        <v>0</v>
      </c>
      <c r="Z164" s="2" t="b">
        <v>1</v>
      </c>
      <c r="AA164" s="2" t="b">
        <v>1</v>
      </c>
      <c r="AB164" s="2" t="b">
        <v>0</v>
      </c>
      <c r="AC164" s="2" t="b">
        <v>0</v>
      </c>
      <c r="AD164" s="2" t="b">
        <v>0</v>
      </c>
      <c r="AE164" s="2" t="b">
        <v>0</v>
      </c>
      <c r="AF164" s="2" t="b">
        <v>0</v>
      </c>
      <c r="AG164" s="2" t="s">
        <v>141</v>
      </c>
      <c r="AH164" s="2" t="s">
        <v>141</v>
      </c>
    </row>
    <row r="165" spans="1:34" x14ac:dyDescent="0.2">
      <c r="A165" s="1" t="s">
        <v>1815</v>
      </c>
      <c r="B165" s="2" t="s">
        <v>727</v>
      </c>
      <c r="C165" s="1"/>
      <c r="D165" s="2" t="str">
        <f t="shared" si="0"/>
        <v>ShotAttack</v>
      </c>
      <c r="E165" s="2" t="str">
        <f t="shared" si="1"/>
        <v>ShotAttack: # on Self</v>
      </c>
      <c r="F165" s="2" t="str">
        <f t="shared" si="2"/>
        <v>in party (buff)</v>
      </c>
      <c r="G165" s="2">
        <v>1</v>
      </c>
      <c r="H165" s="2" t="s">
        <v>141</v>
      </c>
      <c r="I165" s="2" t="s">
        <v>536</v>
      </c>
      <c r="J165" s="2" t="str">
        <f ca="1">IFERROR(__xludf.DUMMYFUNCTION("IFS(I165=""ShotAttack"",""%"",I165=""MeleeAttack"",""%"", I165=""Defense"",""%"",I165=""CraftSPeed"",""%"",I165=""LifeSteal"",""%"",I165=""MaxInventoryWeight"",""+"",I165=""MoveSpeed"",""%"",REGEXMATCH(I165,""ElementAddItemDrop_""),""%"",I165=""Logging"","&amp;"""+"",I165=""Mining"",""+"",I165=""Maxhp"",""%"",REGEXMATCH(I165,""TemperatureResist_""),""+"",REGEXMATCH(I165,""ElementResist_""),""%"",REGEXMATCH(I165,""TemperatureInvalid_""),""bool"",REGEXMATCH(I165,""BodyPartsWeakDamage""),""%"",REGEXMATCH(I165,""Ele"&amp;"mentBoost_""),""%"",AND(REGEXMATCH(B165,""GiveA""),REGEXMATCH(I165,""Element"")),""bool"")"),"%")</f>
        <v>%</v>
      </c>
      <c r="K165" s="2">
        <v>10</v>
      </c>
      <c r="L165" s="2" t="s">
        <v>1818</v>
      </c>
      <c r="M165" s="2"/>
      <c r="N165" s="2" t="str">
        <f ca="1">IFERROR(__xludf.DUMMYFUNCTION("IFS(M165=""ShotAttack"",""%"",M165=""MeleeAttack"",""%"", M165=""Defense"",""%"",M165=""CraftSPeed"",""%"",M165=""LifeSteal"",""%"",M165=""MaxInventoryWeight"",""+"",M165=""MoveSpeed"",""%"",REGEXMATCH(M165,""ElementAddItemDrop_""),""%"",M165=""Logging"","&amp;"""+"",M165=""Mining"",""+"",M165=""Maxhp"",""%"",REGEXMATCH(M165,""TemperatureResist_""),""+"",REGEXMATCH(M165,""ElementResist_""),""%"",REGEXMATCH(M165,""TemperatureInvalid_""),""bool"",REGEXMATCH(M165,""BodyPartsWeakDamage""),""%"",REGEXMATCH(M165,""Ele"&amp;"mentBoost_""),""%"",AND(REGEXMATCH(F165,""GiveA""),REGEXMATCH(M165,""Element"")),""bool"")"),"#N/A")</f>
        <v>#N/A</v>
      </c>
      <c r="O165" s="2">
        <v>0</v>
      </c>
      <c r="P165" s="2"/>
      <c r="Q165" s="2"/>
      <c r="R165" s="2" t="str">
        <f ca="1">IFERROR(__xludf.DUMMYFUNCTION("IFS(Q165=""ShotAttack"",""%"",Q165=""MeleeAttack"",""%"", Q165=""Defense"",""%"",Q165=""CraftSPeed"",""%"",Q165=""LifeSteal"",""%"",Q165=""MaxInventoryWeight"",""+"",Q165=""MoveSpeed"",""%"",REGEXMATCH(Q165,""ElementAddItemDrop_""),""%"",Q165=""Logging"","&amp;"""+"",Q165=""Mining"",""+"",Q165=""Maxhp"",""%"",REGEXMATCH(Q165,""TemperatureResist_""),""+"",REGEXMATCH(Q165,""ElementResist_""),""%"",REGEXMATCH(Q165,""TemperatureInvalid_""),""bool"",REGEXMATCH(Q165,""BodyPartsWeakDamage""),""%"",REGEXMATCH(Q165,""Ele"&amp;"mentBoost_""),""%"",AND(REGEXMATCH(J165,""GiveA""),REGEXMATCH(Q165,""Element"")),""bool"")"),"#N/A")</f>
        <v>#N/A</v>
      </c>
      <c r="S165" s="2">
        <v>0</v>
      </c>
      <c r="T165" s="2"/>
      <c r="U165" s="2" t="b">
        <v>0</v>
      </c>
      <c r="V165" s="2" t="b">
        <v>0</v>
      </c>
      <c r="W165" s="2" t="b">
        <v>0</v>
      </c>
      <c r="X165" s="2" t="b">
        <v>0</v>
      </c>
      <c r="Y165" s="2" t="b">
        <v>1</v>
      </c>
      <c r="Z165" s="2" t="b">
        <v>0</v>
      </c>
      <c r="AA165" s="2" t="b">
        <v>0</v>
      </c>
      <c r="AB165" s="2" t="b">
        <v>0</v>
      </c>
      <c r="AC165" s="2" t="b">
        <v>0</v>
      </c>
      <c r="AD165" s="2" t="b">
        <v>0</v>
      </c>
      <c r="AE165" s="2" t="b">
        <v>0</v>
      </c>
      <c r="AF165" s="2" t="b">
        <v>0</v>
      </c>
      <c r="AG165" s="2" t="s">
        <v>141</v>
      </c>
      <c r="AH165" s="2" t="s">
        <v>141</v>
      </c>
    </row>
    <row r="166" spans="1:34" x14ac:dyDescent="0.2">
      <c r="A166" s="9" t="e">
        <v>#N/A</v>
      </c>
      <c r="B166" s="2" t="s">
        <v>728</v>
      </c>
      <c r="C166" s="1"/>
      <c r="D166" s="2" t="str">
        <f t="shared" si="0"/>
        <v>ShotAttack</v>
      </c>
      <c r="E166" s="2" t="str">
        <f t="shared" si="1"/>
        <v>ShotAttack: # on Self</v>
      </c>
      <c r="F166" s="2" t="str">
        <f t="shared" si="2"/>
        <v>in party (buff)</v>
      </c>
      <c r="G166" s="2">
        <v>1</v>
      </c>
      <c r="H166" s="2" t="s">
        <v>141</v>
      </c>
      <c r="I166" s="2" t="s">
        <v>536</v>
      </c>
      <c r="J166" s="2" t="str">
        <f ca="1">IFERROR(__xludf.DUMMYFUNCTION("IFS(I166=""ShotAttack"",""%"",I166=""MeleeAttack"",""%"", I166=""Defense"",""%"",I166=""CraftSPeed"",""%"",I166=""LifeSteal"",""%"",I166=""MaxInventoryWeight"",""+"",I166=""MoveSpeed"",""%"",REGEXMATCH(I166,""ElementAddItemDrop_""),""%"",I166=""Logging"","&amp;"""+"",I166=""Mining"",""+"",I166=""Maxhp"",""%"",REGEXMATCH(I166,""TemperatureResist_""),""+"",REGEXMATCH(I166,""ElementResist_""),""%"",REGEXMATCH(I166,""TemperatureInvalid_""),""bool"",REGEXMATCH(I166,""BodyPartsWeakDamage""),""%"",REGEXMATCH(I166,""Ele"&amp;"mentBoost_""),""%"",AND(REGEXMATCH(B166,""GiveA""),REGEXMATCH(I166,""Element"")),""bool"")"),"%")</f>
        <v>%</v>
      </c>
      <c r="K166" s="2">
        <v>11</v>
      </c>
      <c r="L166" s="2" t="s">
        <v>1818</v>
      </c>
      <c r="M166" s="2"/>
      <c r="N166" s="2" t="str">
        <f ca="1">IFERROR(__xludf.DUMMYFUNCTION("IFS(M166=""ShotAttack"",""%"",M166=""MeleeAttack"",""%"", M166=""Defense"",""%"",M166=""CraftSPeed"",""%"",M166=""LifeSteal"",""%"",M166=""MaxInventoryWeight"",""+"",M166=""MoveSpeed"",""%"",REGEXMATCH(M166,""ElementAddItemDrop_""),""%"",M166=""Logging"","&amp;"""+"",M166=""Mining"",""+"",M166=""Maxhp"",""%"",REGEXMATCH(M166,""TemperatureResist_""),""+"",REGEXMATCH(M166,""ElementResist_""),""%"",REGEXMATCH(M166,""TemperatureInvalid_""),""bool"",REGEXMATCH(M166,""BodyPartsWeakDamage""),""%"",REGEXMATCH(M166,""Ele"&amp;"mentBoost_""),""%"",AND(REGEXMATCH(F166,""GiveA""),REGEXMATCH(M166,""Element"")),""bool"")"),"#N/A")</f>
        <v>#N/A</v>
      </c>
      <c r="O166" s="2">
        <v>0</v>
      </c>
      <c r="P166" s="2"/>
      <c r="Q166" s="2"/>
      <c r="R166" s="2" t="str">
        <f ca="1">IFERROR(__xludf.DUMMYFUNCTION("IFS(Q166=""ShotAttack"",""%"",Q166=""MeleeAttack"",""%"", Q166=""Defense"",""%"",Q166=""CraftSPeed"",""%"",Q166=""LifeSteal"",""%"",Q166=""MaxInventoryWeight"",""+"",Q166=""MoveSpeed"",""%"",REGEXMATCH(Q166,""ElementAddItemDrop_""),""%"",Q166=""Logging"","&amp;"""+"",Q166=""Mining"",""+"",Q166=""Maxhp"",""%"",REGEXMATCH(Q166,""TemperatureResist_""),""+"",REGEXMATCH(Q166,""ElementResist_""),""%"",REGEXMATCH(Q166,""TemperatureInvalid_""),""bool"",REGEXMATCH(Q166,""BodyPartsWeakDamage""),""%"",REGEXMATCH(Q166,""Ele"&amp;"mentBoost_""),""%"",AND(REGEXMATCH(J166,""GiveA""),REGEXMATCH(Q166,""Element"")),""bool"")"),"#N/A")</f>
        <v>#N/A</v>
      </c>
      <c r="S166" s="2">
        <v>0</v>
      </c>
      <c r="T166" s="2"/>
      <c r="U166" s="2" t="b">
        <v>0</v>
      </c>
      <c r="V166" s="2" t="b">
        <v>0</v>
      </c>
      <c r="W166" s="2" t="b">
        <v>0</v>
      </c>
      <c r="X166" s="2" t="b">
        <v>0</v>
      </c>
      <c r="Y166" s="2" t="b">
        <v>1</v>
      </c>
      <c r="Z166" s="2" t="b">
        <v>0</v>
      </c>
      <c r="AA166" s="2" t="b">
        <v>0</v>
      </c>
      <c r="AB166" s="2" t="b">
        <v>0</v>
      </c>
      <c r="AC166" s="2" t="b">
        <v>0</v>
      </c>
      <c r="AD166" s="2" t="b">
        <v>0</v>
      </c>
      <c r="AE166" s="2" t="b">
        <v>0</v>
      </c>
      <c r="AF166" s="2" t="b">
        <v>0</v>
      </c>
      <c r="AG166" s="2" t="s">
        <v>141</v>
      </c>
      <c r="AH166" s="2" t="s">
        <v>141</v>
      </c>
    </row>
    <row r="167" spans="1:34" x14ac:dyDescent="0.2">
      <c r="A167" s="9" t="e">
        <v>#N/A</v>
      </c>
      <c r="B167" s="2" t="s">
        <v>729</v>
      </c>
      <c r="C167" s="1"/>
      <c r="D167" s="2" t="str">
        <f t="shared" si="0"/>
        <v>ShotAttack</v>
      </c>
      <c r="E167" s="2" t="str">
        <f t="shared" si="1"/>
        <v>ShotAttack: # on Self</v>
      </c>
      <c r="F167" s="2" t="str">
        <f t="shared" si="2"/>
        <v>in party (buff)</v>
      </c>
      <c r="G167" s="2">
        <v>1</v>
      </c>
      <c r="H167" s="2" t="s">
        <v>141</v>
      </c>
      <c r="I167" s="2" t="s">
        <v>536</v>
      </c>
      <c r="J167" s="2" t="str">
        <f ca="1">IFERROR(__xludf.DUMMYFUNCTION("IFS(I167=""ShotAttack"",""%"",I167=""MeleeAttack"",""%"", I167=""Defense"",""%"",I167=""CraftSPeed"",""%"",I167=""LifeSteal"",""%"",I167=""MaxInventoryWeight"",""+"",I167=""MoveSpeed"",""%"",REGEXMATCH(I167,""ElementAddItemDrop_""),""%"",I167=""Logging"","&amp;"""+"",I167=""Mining"",""+"",I167=""Maxhp"",""%"",REGEXMATCH(I167,""TemperatureResist_""),""+"",REGEXMATCH(I167,""ElementResist_""),""%"",REGEXMATCH(I167,""TemperatureInvalid_""),""bool"",REGEXMATCH(I167,""BodyPartsWeakDamage""),""%"",REGEXMATCH(I167,""Ele"&amp;"mentBoost_""),""%"",AND(REGEXMATCH(B167,""GiveA""),REGEXMATCH(I167,""Element"")),""bool"")"),"%")</f>
        <v>%</v>
      </c>
      <c r="K167" s="2">
        <v>13</v>
      </c>
      <c r="L167" s="2" t="s">
        <v>1818</v>
      </c>
      <c r="M167" s="2"/>
      <c r="N167" s="2" t="str">
        <f ca="1">IFERROR(__xludf.DUMMYFUNCTION("IFS(M167=""ShotAttack"",""%"",M167=""MeleeAttack"",""%"", M167=""Defense"",""%"",M167=""CraftSPeed"",""%"",M167=""LifeSteal"",""%"",M167=""MaxInventoryWeight"",""+"",M167=""MoveSpeed"",""%"",REGEXMATCH(M167,""ElementAddItemDrop_""),""%"",M167=""Logging"","&amp;"""+"",M167=""Mining"",""+"",M167=""Maxhp"",""%"",REGEXMATCH(M167,""TemperatureResist_""),""+"",REGEXMATCH(M167,""ElementResist_""),""%"",REGEXMATCH(M167,""TemperatureInvalid_""),""bool"",REGEXMATCH(M167,""BodyPartsWeakDamage""),""%"",REGEXMATCH(M167,""Ele"&amp;"mentBoost_""),""%"",AND(REGEXMATCH(F167,""GiveA""),REGEXMATCH(M167,""Element"")),""bool"")"),"#N/A")</f>
        <v>#N/A</v>
      </c>
      <c r="O167" s="2">
        <v>0</v>
      </c>
      <c r="P167" s="2"/>
      <c r="Q167" s="2"/>
      <c r="R167" s="2" t="str">
        <f ca="1">IFERROR(__xludf.DUMMYFUNCTION("IFS(Q167=""ShotAttack"",""%"",Q167=""MeleeAttack"",""%"", Q167=""Defense"",""%"",Q167=""CraftSPeed"",""%"",Q167=""LifeSteal"",""%"",Q167=""MaxInventoryWeight"",""+"",Q167=""MoveSpeed"",""%"",REGEXMATCH(Q167,""ElementAddItemDrop_""),""%"",Q167=""Logging"","&amp;"""+"",Q167=""Mining"",""+"",Q167=""Maxhp"",""%"",REGEXMATCH(Q167,""TemperatureResist_""),""+"",REGEXMATCH(Q167,""ElementResist_""),""%"",REGEXMATCH(Q167,""TemperatureInvalid_""),""bool"",REGEXMATCH(Q167,""BodyPartsWeakDamage""),""%"",REGEXMATCH(Q167,""Ele"&amp;"mentBoost_""),""%"",AND(REGEXMATCH(J167,""GiveA""),REGEXMATCH(Q167,""Element"")),""bool"")"),"#N/A")</f>
        <v>#N/A</v>
      </c>
      <c r="S167" s="2">
        <v>0</v>
      </c>
      <c r="T167" s="2"/>
      <c r="U167" s="2" t="b">
        <v>0</v>
      </c>
      <c r="V167" s="2" t="b">
        <v>0</v>
      </c>
      <c r="W167" s="2" t="b">
        <v>0</v>
      </c>
      <c r="X167" s="2" t="b">
        <v>0</v>
      </c>
      <c r="Y167" s="2" t="b">
        <v>1</v>
      </c>
      <c r="Z167" s="2" t="b">
        <v>0</v>
      </c>
      <c r="AA167" s="2" t="b">
        <v>0</v>
      </c>
      <c r="AB167" s="2" t="b">
        <v>0</v>
      </c>
      <c r="AC167" s="2" t="b">
        <v>0</v>
      </c>
      <c r="AD167" s="2" t="b">
        <v>0</v>
      </c>
      <c r="AE167" s="2" t="b">
        <v>0</v>
      </c>
      <c r="AF167" s="2" t="b">
        <v>0</v>
      </c>
      <c r="AG167" s="2" t="s">
        <v>141</v>
      </c>
      <c r="AH167" s="2" t="s">
        <v>141</v>
      </c>
    </row>
    <row r="168" spans="1:34" x14ac:dyDescent="0.2">
      <c r="A168" s="9" t="e">
        <v>#N/A</v>
      </c>
      <c r="B168" s="2" t="s">
        <v>730</v>
      </c>
      <c r="C168" s="1"/>
      <c r="D168" s="2" t="str">
        <f t="shared" si="0"/>
        <v>ShotAttack</v>
      </c>
      <c r="E168" s="2" t="str">
        <f t="shared" si="1"/>
        <v>ShotAttack: # on Self</v>
      </c>
      <c r="F168" s="2" t="str">
        <f t="shared" si="2"/>
        <v>in party (buff)</v>
      </c>
      <c r="G168" s="2">
        <v>1</v>
      </c>
      <c r="H168" s="2" t="s">
        <v>141</v>
      </c>
      <c r="I168" s="2" t="s">
        <v>536</v>
      </c>
      <c r="J168" s="2" t="str">
        <f ca="1">IFERROR(__xludf.DUMMYFUNCTION("IFS(I168=""ShotAttack"",""%"",I168=""MeleeAttack"",""%"", I168=""Defense"",""%"",I168=""CraftSPeed"",""%"",I168=""LifeSteal"",""%"",I168=""MaxInventoryWeight"",""+"",I168=""MoveSpeed"",""%"",REGEXMATCH(I168,""ElementAddItemDrop_""),""%"",I168=""Logging"","&amp;"""+"",I168=""Mining"",""+"",I168=""Maxhp"",""%"",REGEXMATCH(I168,""TemperatureResist_""),""+"",REGEXMATCH(I168,""ElementResist_""),""%"",REGEXMATCH(I168,""TemperatureInvalid_""),""bool"",REGEXMATCH(I168,""BodyPartsWeakDamage""),""%"",REGEXMATCH(I168,""Ele"&amp;"mentBoost_""),""%"",AND(REGEXMATCH(B168,""GiveA""),REGEXMATCH(I168,""Element"")),""bool"")"),"%")</f>
        <v>%</v>
      </c>
      <c r="K168" s="2">
        <v>16</v>
      </c>
      <c r="L168" s="2" t="s">
        <v>1818</v>
      </c>
      <c r="M168" s="2"/>
      <c r="N168" s="2" t="str">
        <f ca="1">IFERROR(__xludf.DUMMYFUNCTION("IFS(M168=""ShotAttack"",""%"",M168=""MeleeAttack"",""%"", M168=""Defense"",""%"",M168=""CraftSPeed"",""%"",M168=""LifeSteal"",""%"",M168=""MaxInventoryWeight"",""+"",M168=""MoveSpeed"",""%"",REGEXMATCH(M168,""ElementAddItemDrop_""),""%"",M168=""Logging"","&amp;"""+"",M168=""Mining"",""+"",M168=""Maxhp"",""%"",REGEXMATCH(M168,""TemperatureResist_""),""+"",REGEXMATCH(M168,""ElementResist_""),""%"",REGEXMATCH(M168,""TemperatureInvalid_""),""bool"",REGEXMATCH(M168,""BodyPartsWeakDamage""),""%"",REGEXMATCH(M168,""Ele"&amp;"mentBoost_""),""%"",AND(REGEXMATCH(F168,""GiveA""),REGEXMATCH(M168,""Element"")),""bool"")"),"#N/A")</f>
        <v>#N/A</v>
      </c>
      <c r="O168" s="2">
        <v>0</v>
      </c>
      <c r="P168" s="2"/>
      <c r="Q168" s="2"/>
      <c r="R168" s="2" t="str">
        <f ca="1">IFERROR(__xludf.DUMMYFUNCTION("IFS(Q168=""ShotAttack"",""%"",Q168=""MeleeAttack"",""%"", Q168=""Defense"",""%"",Q168=""CraftSPeed"",""%"",Q168=""LifeSteal"",""%"",Q168=""MaxInventoryWeight"",""+"",Q168=""MoveSpeed"",""%"",REGEXMATCH(Q168,""ElementAddItemDrop_""),""%"",Q168=""Logging"","&amp;"""+"",Q168=""Mining"",""+"",Q168=""Maxhp"",""%"",REGEXMATCH(Q168,""TemperatureResist_""),""+"",REGEXMATCH(Q168,""ElementResist_""),""%"",REGEXMATCH(Q168,""TemperatureInvalid_""),""bool"",REGEXMATCH(Q168,""BodyPartsWeakDamage""),""%"",REGEXMATCH(Q168,""Ele"&amp;"mentBoost_""),""%"",AND(REGEXMATCH(J168,""GiveA""),REGEXMATCH(Q168,""Element"")),""bool"")"),"#N/A")</f>
        <v>#N/A</v>
      </c>
      <c r="S168" s="2">
        <v>0</v>
      </c>
      <c r="T168" s="2"/>
      <c r="U168" s="2" t="b">
        <v>0</v>
      </c>
      <c r="V168" s="2" t="b">
        <v>0</v>
      </c>
      <c r="W168" s="2" t="b">
        <v>0</v>
      </c>
      <c r="X168" s="2" t="b">
        <v>0</v>
      </c>
      <c r="Y168" s="2" t="b">
        <v>1</v>
      </c>
      <c r="Z168" s="2" t="b">
        <v>0</v>
      </c>
      <c r="AA168" s="2" t="b">
        <v>0</v>
      </c>
      <c r="AB168" s="2" t="b">
        <v>0</v>
      </c>
      <c r="AC168" s="2" t="b">
        <v>0</v>
      </c>
      <c r="AD168" s="2" t="b">
        <v>0</v>
      </c>
      <c r="AE168" s="2" t="b">
        <v>0</v>
      </c>
      <c r="AF168" s="2" t="b">
        <v>0</v>
      </c>
      <c r="AG168" s="2" t="s">
        <v>141</v>
      </c>
      <c r="AH168" s="2" t="s">
        <v>141</v>
      </c>
    </row>
    <row r="169" spans="1:34" x14ac:dyDescent="0.2">
      <c r="A169" s="9" t="e">
        <v>#N/A</v>
      </c>
      <c r="B169" s="2" t="s">
        <v>731</v>
      </c>
      <c r="C169" s="1"/>
      <c r="D169" s="2" t="str">
        <f t="shared" si="0"/>
        <v>ShotAttack</v>
      </c>
      <c r="E169" s="2" t="str">
        <f t="shared" si="1"/>
        <v>ShotAttack: # on Self</v>
      </c>
      <c r="F169" s="2" t="str">
        <f t="shared" si="2"/>
        <v>in party (buff)</v>
      </c>
      <c r="G169" s="2">
        <v>1</v>
      </c>
      <c r="H169" s="2" t="s">
        <v>141</v>
      </c>
      <c r="I169" s="2" t="s">
        <v>536</v>
      </c>
      <c r="J169" s="2" t="str">
        <f ca="1">IFERROR(__xludf.DUMMYFUNCTION("IFS(I169=""ShotAttack"",""%"",I169=""MeleeAttack"",""%"", I169=""Defense"",""%"",I169=""CraftSPeed"",""%"",I169=""LifeSteal"",""%"",I169=""MaxInventoryWeight"",""+"",I169=""MoveSpeed"",""%"",REGEXMATCH(I169,""ElementAddItemDrop_""),""%"",I169=""Logging"","&amp;"""+"",I169=""Mining"",""+"",I169=""Maxhp"",""%"",REGEXMATCH(I169,""TemperatureResist_""),""+"",REGEXMATCH(I169,""ElementResist_""),""%"",REGEXMATCH(I169,""TemperatureInvalid_""),""bool"",REGEXMATCH(I169,""BodyPartsWeakDamage""),""%"",REGEXMATCH(I169,""Ele"&amp;"mentBoost_""),""%"",AND(REGEXMATCH(B169,""GiveA""),REGEXMATCH(I169,""Element"")),""bool"")"),"%")</f>
        <v>%</v>
      </c>
      <c r="K169" s="2">
        <v>20</v>
      </c>
      <c r="L169" s="2" t="s">
        <v>1818</v>
      </c>
      <c r="M169" s="2"/>
      <c r="N169" s="2" t="str">
        <f ca="1">IFERROR(__xludf.DUMMYFUNCTION("IFS(M169=""ShotAttack"",""%"",M169=""MeleeAttack"",""%"", M169=""Defense"",""%"",M169=""CraftSPeed"",""%"",M169=""LifeSteal"",""%"",M169=""MaxInventoryWeight"",""+"",M169=""MoveSpeed"",""%"",REGEXMATCH(M169,""ElementAddItemDrop_""),""%"",M169=""Logging"","&amp;"""+"",M169=""Mining"",""+"",M169=""Maxhp"",""%"",REGEXMATCH(M169,""TemperatureResist_""),""+"",REGEXMATCH(M169,""ElementResist_""),""%"",REGEXMATCH(M169,""TemperatureInvalid_""),""bool"",REGEXMATCH(M169,""BodyPartsWeakDamage""),""%"",REGEXMATCH(M169,""Ele"&amp;"mentBoost_""),""%"",AND(REGEXMATCH(F169,""GiveA""),REGEXMATCH(M169,""Element"")),""bool"")"),"#N/A")</f>
        <v>#N/A</v>
      </c>
      <c r="O169" s="2">
        <v>0</v>
      </c>
      <c r="P169" s="2"/>
      <c r="Q169" s="2"/>
      <c r="R169" s="2" t="str">
        <f ca="1">IFERROR(__xludf.DUMMYFUNCTION("IFS(Q169=""ShotAttack"",""%"",Q169=""MeleeAttack"",""%"", Q169=""Defense"",""%"",Q169=""CraftSPeed"",""%"",Q169=""LifeSteal"",""%"",Q169=""MaxInventoryWeight"",""+"",Q169=""MoveSpeed"",""%"",REGEXMATCH(Q169,""ElementAddItemDrop_""),""%"",Q169=""Logging"","&amp;"""+"",Q169=""Mining"",""+"",Q169=""Maxhp"",""%"",REGEXMATCH(Q169,""TemperatureResist_""),""+"",REGEXMATCH(Q169,""ElementResist_""),""%"",REGEXMATCH(Q169,""TemperatureInvalid_""),""bool"",REGEXMATCH(Q169,""BodyPartsWeakDamage""),""%"",REGEXMATCH(Q169,""Ele"&amp;"mentBoost_""),""%"",AND(REGEXMATCH(J169,""GiveA""),REGEXMATCH(Q169,""Element"")),""bool"")"),"#N/A")</f>
        <v>#N/A</v>
      </c>
      <c r="S169" s="2">
        <v>0</v>
      </c>
      <c r="T169" s="2"/>
      <c r="U169" s="2" t="b">
        <v>0</v>
      </c>
      <c r="V169" s="2" t="b">
        <v>0</v>
      </c>
      <c r="W169" s="2" t="b">
        <v>0</v>
      </c>
      <c r="X169" s="2" t="b">
        <v>0</v>
      </c>
      <c r="Y169" s="2" t="b">
        <v>1</v>
      </c>
      <c r="Z169" s="2" t="b">
        <v>0</v>
      </c>
      <c r="AA169" s="2" t="b">
        <v>0</v>
      </c>
      <c r="AB169" s="2" t="b">
        <v>0</v>
      </c>
      <c r="AC169" s="2" t="b">
        <v>0</v>
      </c>
      <c r="AD169" s="2" t="b">
        <v>0</v>
      </c>
      <c r="AE169" s="2" t="b">
        <v>0</v>
      </c>
      <c r="AF169" s="2" t="b">
        <v>0</v>
      </c>
      <c r="AG169" s="2" t="s">
        <v>141</v>
      </c>
      <c r="AH169" s="2" t="s">
        <v>141</v>
      </c>
    </row>
    <row r="170" spans="1:34" x14ac:dyDescent="0.2">
      <c r="A170" s="1" t="s">
        <v>2005</v>
      </c>
      <c r="B170" s="2" t="s">
        <v>2006</v>
      </c>
      <c r="C170" s="1"/>
      <c r="D170" s="2" t="str">
        <f t="shared" si="0"/>
        <v>ElementResist_Normal</v>
      </c>
      <c r="E170" s="2" t="str">
        <f t="shared" si="1"/>
        <v>ElementResist_Normal: # on Self</v>
      </c>
      <c r="F170" s="2" t="str">
        <f t="shared" si="2"/>
        <v>always</v>
      </c>
      <c r="G170" s="2">
        <v>1</v>
      </c>
      <c r="H170" s="2" t="s">
        <v>141</v>
      </c>
      <c r="I170" s="2" t="s">
        <v>2007</v>
      </c>
      <c r="J170" s="2" t="str">
        <f ca="1">IFERROR(__xludf.DUMMYFUNCTION("IFS(I170=""ShotAttack"",""%"",I170=""MeleeAttack"",""%"", I170=""Defense"",""%"",I170=""CraftSPeed"",""%"",I170=""LifeSteal"",""%"",I170=""MaxInventoryWeight"",""+"",I170=""MoveSpeed"",""%"",REGEXMATCH(I170,""ElementAddItemDrop_""),""%"",I170=""Logging"","&amp;"""+"",I170=""Mining"",""+"",I170=""Maxhp"",""%"",REGEXMATCH(I170,""TemperatureResist_""),""+"",REGEXMATCH(I170,""ElementResist_""),""%"",REGEXMATCH(I170,""TemperatureInvalid_""),""bool"",REGEXMATCH(I170,""BodyPartsWeakDamage""),""%"",REGEXMATCH(I170,""Ele"&amp;"mentBoost_""),""%"",AND(REGEXMATCH(B170,""GiveA""),REGEXMATCH(I170,""Element"")),""bool"")"),"%")</f>
        <v>%</v>
      </c>
      <c r="K170" s="2">
        <v>15</v>
      </c>
      <c r="L170" s="2" t="s">
        <v>1818</v>
      </c>
      <c r="M170" s="2"/>
      <c r="N170" s="2" t="str">
        <f ca="1">IFERROR(__xludf.DUMMYFUNCTION("IFS(M170=""ShotAttack"",""%"",M170=""MeleeAttack"",""%"", M170=""Defense"",""%"",M170=""CraftSPeed"",""%"",M170=""LifeSteal"",""%"",M170=""MaxInventoryWeight"",""+"",M170=""MoveSpeed"",""%"",REGEXMATCH(M170,""ElementAddItemDrop_""),""%"",M170=""Logging"","&amp;"""+"",M170=""Mining"",""+"",M170=""Maxhp"",""%"",REGEXMATCH(M170,""TemperatureResist_""),""+"",REGEXMATCH(M170,""ElementResist_""),""%"",REGEXMATCH(M170,""TemperatureInvalid_""),""bool"",REGEXMATCH(M170,""BodyPartsWeakDamage""),""%"",REGEXMATCH(M170,""Ele"&amp;"mentBoost_""),""%"",AND(REGEXMATCH(F170,""GiveA""),REGEXMATCH(M170,""Element"")),""bool"")"),"#N/A")</f>
        <v>#N/A</v>
      </c>
      <c r="O170" s="2">
        <v>0</v>
      </c>
      <c r="P170" s="2"/>
      <c r="Q170" s="2"/>
      <c r="R170" s="2" t="str">
        <f ca="1">IFERROR(__xludf.DUMMYFUNCTION("IFS(Q170=""ShotAttack"",""%"",Q170=""MeleeAttack"",""%"", Q170=""Defense"",""%"",Q170=""CraftSPeed"",""%"",Q170=""LifeSteal"",""%"",Q170=""MaxInventoryWeight"",""+"",Q170=""MoveSpeed"",""%"",REGEXMATCH(Q170,""ElementAddItemDrop_""),""%"",Q170=""Logging"","&amp;"""+"",Q170=""Mining"",""+"",Q170=""Maxhp"",""%"",REGEXMATCH(Q170,""TemperatureResist_""),""+"",REGEXMATCH(Q170,""ElementResist_""),""%"",REGEXMATCH(Q170,""TemperatureInvalid_""),""bool"",REGEXMATCH(Q170,""BodyPartsWeakDamage""),""%"",REGEXMATCH(Q170,""Ele"&amp;"mentBoost_""),""%"",AND(REGEXMATCH(J170,""GiveA""),REGEXMATCH(Q170,""Element"")),""bool"")"),"#N/A")</f>
        <v>#N/A</v>
      </c>
      <c r="S170" s="2">
        <v>0</v>
      </c>
      <c r="T170" s="2"/>
      <c r="U170" s="2" t="b">
        <v>0</v>
      </c>
      <c r="V170" s="2" t="b">
        <v>0</v>
      </c>
      <c r="W170" s="2" t="b">
        <v>0</v>
      </c>
      <c r="X170" s="2" t="b">
        <v>0</v>
      </c>
      <c r="Y170" s="2" t="b">
        <v>0</v>
      </c>
      <c r="Z170" s="2" t="b">
        <v>1</v>
      </c>
      <c r="AA170" s="2" t="b">
        <v>0</v>
      </c>
      <c r="AB170" s="2" t="b">
        <v>0</v>
      </c>
      <c r="AC170" s="2" t="b">
        <v>0</v>
      </c>
      <c r="AD170" s="2" t="b">
        <v>0</v>
      </c>
      <c r="AE170" s="2" t="b">
        <v>0</v>
      </c>
      <c r="AF170" s="2" t="b">
        <v>0</v>
      </c>
      <c r="AG170" s="2" t="s">
        <v>141</v>
      </c>
      <c r="AH170" s="2" t="s">
        <v>141</v>
      </c>
    </row>
    <row r="171" spans="1:34" x14ac:dyDescent="0.2">
      <c r="A171" s="1" t="s">
        <v>2008</v>
      </c>
      <c r="B171" s="2" t="s">
        <v>2009</v>
      </c>
      <c r="C171" s="1"/>
      <c r="D171" s="2" t="str">
        <f t="shared" si="0"/>
        <v>ElementResist_Fire</v>
      </c>
      <c r="E171" s="2" t="str">
        <f t="shared" si="1"/>
        <v>ElementResist_Fire: # on Self</v>
      </c>
      <c r="F171" s="2" t="str">
        <f t="shared" si="2"/>
        <v>always</v>
      </c>
      <c r="G171" s="2">
        <v>1</v>
      </c>
      <c r="H171" s="2" t="s">
        <v>141</v>
      </c>
      <c r="I171" s="2" t="s">
        <v>2010</v>
      </c>
      <c r="J171" s="2" t="str">
        <f ca="1">IFERROR(__xludf.DUMMYFUNCTION("IFS(I171=""ShotAttack"",""%"",I171=""MeleeAttack"",""%"", I171=""Defense"",""%"",I171=""CraftSPeed"",""%"",I171=""LifeSteal"",""%"",I171=""MaxInventoryWeight"",""+"",I171=""MoveSpeed"",""%"",REGEXMATCH(I171,""ElementAddItemDrop_""),""%"",I171=""Logging"","&amp;"""+"",I171=""Mining"",""+"",I171=""Maxhp"",""%"",REGEXMATCH(I171,""TemperatureResist_""),""+"",REGEXMATCH(I171,""ElementResist_""),""%"",REGEXMATCH(I171,""TemperatureInvalid_""),""bool"",REGEXMATCH(I171,""BodyPartsWeakDamage""),""%"",REGEXMATCH(I171,""Ele"&amp;"mentBoost_""),""%"",AND(REGEXMATCH(B171,""GiveA""),REGEXMATCH(I171,""Element"")),""bool"")"),"%")</f>
        <v>%</v>
      </c>
      <c r="K171" s="2">
        <v>15</v>
      </c>
      <c r="L171" s="2" t="s">
        <v>1818</v>
      </c>
      <c r="M171" s="2"/>
      <c r="N171" s="2" t="str">
        <f ca="1">IFERROR(__xludf.DUMMYFUNCTION("IFS(M171=""ShotAttack"",""%"",M171=""MeleeAttack"",""%"", M171=""Defense"",""%"",M171=""CraftSPeed"",""%"",M171=""LifeSteal"",""%"",M171=""MaxInventoryWeight"",""+"",M171=""MoveSpeed"",""%"",REGEXMATCH(M171,""ElementAddItemDrop_""),""%"",M171=""Logging"","&amp;"""+"",M171=""Mining"",""+"",M171=""Maxhp"",""%"",REGEXMATCH(M171,""TemperatureResist_""),""+"",REGEXMATCH(M171,""ElementResist_""),""%"",REGEXMATCH(M171,""TemperatureInvalid_""),""bool"",REGEXMATCH(M171,""BodyPartsWeakDamage""),""%"",REGEXMATCH(M171,""Ele"&amp;"mentBoost_""),""%"",AND(REGEXMATCH(F171,""GiveA""),REGEXMATCH(M171,""Element"")),""bool"")"),"#N/A")</f>
        <v>#N/A</v>
      </c>
      <c r="O171" s="2">
        <v>0</v>
      </c>
      <c r="P171" s="2"/>
      <c r="Q171" s="2"/>
      <c r="R171" s="2" t="str">
        <f ca="1">IFERROR(__xludf.DUMMYFUNCTION("IFS(Q171=""ShotAttack"",""%"",Q171=""MeleeAttack"",""%"", Q171=""Defense"",""%"",Q171=""CraftSPeed"",""%"",Q171=""LifeSteal"",""%"",Q171=""MaxInventoryWeight"",""+"",Q171=""MoveSpeed"",""%"",REGEXMATCH(Q171,""ElementAddItemDrop_""),""%"",Q171=""Logging"","&amp;"""+"",Q171=""Mining"",""+"",Q171=""Maxhp"",""%"",REGEXMATCH(Q171,""TemperatureResist_""),""+"",REGEXMATCH(Q171,""ElementResist_""),""%"",REGEXMATCH(Q171,""TemperatureInvalid_""),""bool"",REGEXMATCH(Q171,""BodyPartsWeakDamage""),""%"",REGEXMATCH(Q171,""Ele"&amp;"mentBoost_""),""%"",AND(REGEXMATCH(J171,""GiveA""),REGEXMATCH(Q171,""Element"")),""bool"")"),"#N/A")</f>
        <v>#N/A</v>
      </c>
      <c r="S171" s="2">
        <v>0</v>
      </c>
      <c r="T171" s="2"/>
      <c r="U171" s="2" t="b">
        <v>0</v>
      </c>
      <c r="V171" s="2" t="b">
        <v>0</v>
      </c>
      <c r="W171" s="2" t="b">
        <v>0</v>
      </c>
      <c r="X171" s="2" t="b">
        <v>0</v>
      </c>
      <c r="Y171" s="2" t="b">
        <v>0</v>
      </c>
      <c r="Z171" s="2" t="b">
        <v>1</v>
      </c>
      <c r="AA171" s="2" t="b">
        <v>0</v>
      </c>
      <c r="AB171" s="2" t="b">
        <v>0</v>
      </c>
      <c r="AC171" s="2" t="b">
        <v>0</v>
      </c>
      <c r="AD171" s="2" t="b">
        <v>0</v>
      </c>
      <c r="AE171" s="2" t="b">
        <v>0</v>
      </c>
      <c r="AF171" s="2" t="b">
        <v>0</v>
      </c>
      <c r="AG171" s="2" t="s">
        <v>141</v>
      </c>
      <c r="AH171" s="2" t="s">
        <v>141</v>
      </c>
    </row>
    <row r="172" spans="1:34" x14ac:dyDescent="0.2">
      <c r="A172" s="1" t="s">
        <v>2011</v>
      </c>
      <c r="B172" s="2" t="s">
        <v>2012</v>
      </c>
      <c r="C172" s="1"/>
      <c r="D172" s="2" t="str">
        <f t="shared" si="0"/>
        <v>ElementResist_Water</v>
      </c>
      <c r="E172" s="2" t="str">
        <f t="shared" si="1"/>
        <v>ElementResist_Water: # on Self</v>
      </c>
      <c r="F172" s="2" t="str">
        <f t="shared" si="2"/>
        <v>always</v>
      </c>
      <c r="G172" s="2">
        <v>1</v>
      </c>
      <c r="H172" s="2" t="s">
        <v>141</v>
      </c>
      <c r="I172" s="2" t="s">
        <v>2013</v>
      </c>
      <c r="J172" s="2" t="str">
        <f ca="1">IFERROR(__xludf.DUMMYFUNCTION("IFS(I172=""ShotAttack"",""%"",I172=""MeleeAttack"",""%"", I172=""Defense"",""%"",I172=""CraftSPeed"",""%"",I172=""LifeSteal"",""%"",I172=""MaxInventoryWeight"",""+"",I172=""MoveSpeed"",""%"",REGEXMATCH(I172,""ElementAddItemDrop_""),""%"",I172=""Logging"","&amp;"""+"",I172=""Mining"",""+"",I172=""Maxhp"",""%"",REGEXMATCH(I172,""TemperatureResist_""),""+"",REGEXMATCH(I172,""ElementResist_""),""%"",REGEXMATCH(I172,""TemperatureInvalid_""),""bool"",REGEXMATCH(I172,""BodyPartsWeakDamage""),""%"",REGEXMATCH(I172,""Ele"&amp;"mentBoost_""),""%"",AND(REGEXMATCH(B172,""GiveA""),REGEXMATCH(I172,""Element"")),""bool"")"),"%")</f>
        <v>%</v>
      </c>
      <c r="K172" s="2">
        <v>15</v>
      </c>
      <c r="L172" s="2" t="s">
        <v>1818</v>
      </c>
      <c r="M172" s="2"/>
      <c r="N172" s="2" t="str">
        <f ca="1">IFERROR(__xludf.DUMMYFUNCTION("IFS(M172=""ShotAttack"",""%"",M172=""MeleeAttack"",""%"", M172=""Defense"",""%"",M172=""CraftSPeed"",""%"",M172=""LifeSteal"",""%"",M172=""MaxInventoryWeight"",""+"",M172=""MoveSpeed"",""%"",REGEXMATCH(M172,""ElementAddItemDrop_""),""%"",M172=""Logging"","&amp;"""+"",M172=""Mining"",""+"",M172=""Maxhp"",""%"",REGEXMATCH(M172,""TemperatureResist_""),""+"",REGEXMATCH(M172,""ElementResist_""),""%"",REGEXMATCH(M172,""TemperatureInvalid_""),""bool"",REGEXMATCH(M172,""BodyPartsWeakDamage""),""%"",REGEXMATCH(M172,""Ele"&amp;"mentBoost_""),""%"",AND(REGEXMATCH(F172,""GiveA""),REGEXMATCH(M172,""Element"")),""bool"")"),"#N/A")</f>
        <v>#N/A</v>
      </c>
      <c r="O172" s="2">
        <v>0</v>
      </c>
      <c r="P172" s="2"/>
      <c r="Q172" s="2"/>
      <c r="R172" s="2" t="str">
        <f ca="1">IFERROR(__xludf.DUMMYFUNCTION("IFS(Q172=""ShotAttack"",""%"",Q172=""MeleeAttack"",""%"", Q172=""Defense"",""%"",Q172=""CraftSPeed"",""%"",Q172=""LifeSteal"",""%"",Q172=""MaxInventoryWeight"",""+"",Q172=""MoveSpeed"",""%"",REGEXMATCH(Q172,""ElementAddItemDrop_""),""%"",Q172=""Logging"","&amp;"""+"",Q172=""Mining"",""+"",Q172=""Maxhp"",""%"",REGEXMATCH(Q172,""TemperatureResist_""),""+"",REGEXMATCH(Q172,""ElementResist_""),""%"",REGEXMATCH(Q172,""TemperatureInvalid_""),""bool"",REGEXMATCH(Q172,""BodyPartsWeakDamage""),""%"",REGEXMATCH(Q172,""Ele"&amp;"mentBoost_""),""%"",AND(REGEXMATCH(J172,""GiveA""),REGEXMATCH(Q172,""Element"")),""bool"")"),"#N/A")</f>
        <v>#N/A</v>
      </c>
      <c r="S172" s="2">
        <v>0</v>
      </c>
      <c r="T172" s="2"/>
      <c r="U172" s="2" t="b">
        <v>0</v>
      </c>
      <c r="V172" s="2" t="b">
        <v>0</v>
      </c>
      <c r="W172" s="2" t="b">
        <v>0</v>
      </c>
      <c r="X172" s="2" t="b">
        <v>0</v>
      </c>
      <c r="Y172" s="2" t="b">
        <v>0</v>
      </c>
      <c r="Z172" s="2" t="b">
        <v>1</v>
      </c>
      <c r="AA172" s="2" t="b">
        <v>0</v>
      </c>
      <c r="AB172" s="2" t="b">
        <v>0</v>
      </c>
      <c r="AC172" s="2" t="b">
        <v>0</v>
      </c>
      <c r="AD172" s="2" t="b">
        <v>0</v>
      </c>
      <c r="AE172" s="2" t="b">
        <v>0</v>
      </c>
      <c r="AF172" s="2" t="b">
        <v>0</v>
      </c>
      <c r="AG172" s="2" t="s">
        <v>141</v>
      </c>
      <c r="AH172" s="2" t="s">
        <v>141</v>
      </c>
    </row>
    <row r="173" spans="1:34" x14ac:dyDescent="0.2">
      <c r="A173" s="1" t="s">
        <v>2014</v>
      </c>
      <c r="B173" s="2" t="s">
        <v>2015</v>
      </c>
      <c r="C173" s="1"/>
      <c r="D173" s="2" t="str">
        <f t="shared" si="0"/>
        <v>ElementResist_Electricity</v>
      </c>
      <c r="E173" s="2" t="str">
        <f t="shared" si="1"/>
        <v>ElementResist_Electricity: # on Self</v>
      </c>
      <c r="F173" s="2" t="str">
        <f t="shared" si="2"/>
        <v>always</v>
      </c>
      <c r="G173" s="2">
        <v>1</v>
      </c>
      <c r="H173" s="2" t="s">
        <v>141</v>
      </c>
      <c r="I173" s="2" t="s">
        <v>2016</v>
      </c>
      <c r="J173" s="2" t="str">
        <f ca="1">IFERROR(__xludf.DUMMYFUNCTION("IFS(I173=""ShotAttack"",""%"",I173=""MeleeAttack"",""%"", I173=""Defense"",""%"",I173=""CraftSPeed"",""%"",I173=""LifeSteal"",""%"",I173=""MaxInventoryWeight"",""+"",I173=""MoveSpeed"",""%"",REGEXMATCH(I173,""ElementAddItemDrop_""),""%"",I173=""Logging"","&amp;"""+"",I173=""Mining"",""+"",I173=""Maxhp"",""%"",REGEXMATCH(I173,""TemperatureResist_""),""+"",REGEXMATCH(I173,""ElementResist_""),""%"",REGEXMATCH(I173,""TemperatureInvalid_""),""bool"",REGEXMATCH(I173,""BodyPartsWeakDamage""),""%"",REGEXMATCH(I173,""Ele"&amp;"mentBoost_""),""%"",AND(REGEXMATCH(B173,""GiveA""),REGEXMATCH(I173,""Element"")),""bool"")"),"%")</f>
        <v>%</v>
      </c>
      <c r="K173" s="2">
        <v>15</v>
      </c>
      <c r="L173" s="2" t="s">
        <v>1818</v>
      </c>
      <c r="M173" s="2"/>
      <c r="N173" s="2" t="str">
        <f ca="1">IFERROR(__xludf.DUMMYFUNCTION("IFS(M173=""ShotAttack"",""%"",M173=""MeleeAttack"",""%"", M173=""Defense"",""%"",M173=""CraftSPeed"",""%"",M173=""LifeSteal"",""%"",M173=""MaxInventoryWeight"",""+"",M173=""MoveSpeed"",""%"",REGEXMATCH(M173,""ElementAddItemDrop_""),""%"",M173=""Logging"","&amp;"""+"",M173=""Mining"",""+"",M173=""Maxhp"",""%"",REGEXMATCH(M173,""TemperatureResist_""),""+"",REGEXMATCH(M173,""ElementResist_""),""%"",REGEXMATCH(M173,""TemperatureInvalid_""),""bool"",REGEXMATCH(M173,""BodyPartsWeakDamage""),""%"",REGEXMATCH(M173,""Ele"&amp;"mentBoost_""),""%"",AND(REGEXMATCH(F173,""GiveA""),REGEXMATCH(M173,""Element"")),""bool"")"),"#N/A")</f>
        <v>#N/A</v>
      </c>
      <c r="O173" s="2">
        <v>0</v>
      </c>
      <c r="P173" s="2"/>
      <c r="Q173" s="2"/>
      <c r="R173" s="2" t="str">
        <f ca="1">IFERROR(__xludf.DUMMYFUNCTION("IFS(Q173=""ShotAttack"",""%"",Q173=""MeleeAttack"",""%"", Q173=""Defense"",""%"",Q173=""CraftSPeed"",""%"",Q173=""LifeSteal"",""%"",Q173=""MaxInventoryWeight"",""+"",Q173=""MoveSpeed"",""%"",REGEXMATCH(Q173,""ElementAddItemDrop_""),""%"",Q173=""Logging"","&amp;"""+"",Q173=""Mining"",""+"",Q173=""Maxhp"",""%"",REGEXMATCH(Q173,""TemperatureResist_""),""+"",REGEXMATCH(Q173,""ElementResist_""),""%"",REGEXMATCH(Q173,""TemperatureInvalid_""),""bool"",REGEXMATCH(Q173,""BodyPartsWeakDamage""),""%"",REGEXMATCH(Q173,""Ele"&amp;"mentBoost_""),""%"",AND(REGEXMATCH(J173,""GiveA""),REGEXMATCH(Q173,""Element"")),""bool"")"),"#N/A")</f>
        <v>#N/A</v>
      </c>
      <c r="S173" s="2">
        <v>0</v>
      </c>
      <c r="T173" s="2"/>
      <c r="U173" s="2" t="b">
        <v>0</v>
      </c>
      <c r="V173" s="2" t="b">
        <v>0</v>
      </c>
      <c r="W173" s="2" t="b">
        <v>0</v>
      </c>
      <c r="X173" s="2" t="b">
        <v>0</v>
      </c>
      <c r="Y173" s="2" t="b">
        <v>0</v>
      </c>
      <c r="Z173" s="2" t="b">
        <v>1</v>
      </c>
      <c r="AA173" s="2" t="b">
        <v>0</v>
      </c>
      <c r="AB173" s="2" t="b">
        <v>0</v>
      </c>
      <c r="AC173" s="2" t="b">
        <v>0</v>
      </c>
      <c r="AD173" s="2" t="b">
        <v>0</v>
      </c>
      <c r="AE173" s="2" t="b">
        <v>0</v>
      </c>
      <c r="AF173" s="2" t="b">
        <v>0</v>
      </c>
      <c r="AG173" s="2" t="s">
        <v>141</v>
      </c>
      <c r="AH173" s="2" t="s">
        <v>141</v>
      </c>
    </row>
    <row r="174" spans="1:34" x14ac:dyDescent="0.2">
      <c r="A174" s="1" t="s">
        <v>2017</v>
      </c>
      <c r="B174" s="2" t="s">
        <v>2018</v>
      </c>
      <c r="C174" s="1"/>
      <c r="D174" s="2" t="str">
        <f t="shared" si="0"/>
        <v>ElementResist_Leaf</v>
      </c>
      <c r="E174" s="2" t="str">
        <f t="shared" si="1"/>
        <v>ElementResist_Leaf: # on Self</v>
      </c>
      <c r="F174" s="2" t="str">
        <f t="shared" si="2"/>
        <v>always</v>
      </c>
      <c r="G174" s="2">
        <v>1</v>
      </c>
      <c r="H174" s="2" t="s">
        <v>141</v>
      </c>
      <c r="I174" s="2" t="s">
        <v>2019</v>
      </c>
      <c r="J174" s="2" t="str">
        <f ca="1">IFERROR(__xludf.DUMMYFUNCTION("IFS(I174=""ShotAttack"",""%"",I174=""MeleeAttack"",""%"", I174=""Defense"",""%"",I174=""CraftSPeed"",""%"",I174=""LifeSteal"",""%"",I174=""MaxInventoryWeight"",""+"",I174=""MoveSpeed"",""%"",REGEXMATCH(I174,""ElementAddItemDrop_""),""%"",I174=""Logging"","&amp;"""+"",I174=""Mining"",""+"",I174=""Maxhp"",""%"",REGEXMATCH(I174,""TemperatureResist_""),""+"",REGEXMATCH(I174,""ElementResist_""),""%"",REGEXMATCH(I174,""TemperatureInvalid_""),""bool"",REGEXMATCH(I174,""BodyPartsWeakDamage""),""%"",REGEXMATCH(I174,""Ele"&amp;"mentBoost_""),""%"",AND(REGEXMATCH(B174,""GiveA""),REGEXMATCH(I174,""Element"")),""bool"")"),"%")</f>
        <v>%</v>
      </c>
      <c r="K174" s="2">
        <v>15</v>
      </c>
      <c r="L174" s="2" t="s">
        <v>1818</v>
      </c>
      <c r="M174" s="2"/>
      <c r="N174" s="2" t="str">
        <f ca="1">IFERROR(__xludf.DUMMYFUNCTION("IFS(M174=""ShotAttack"",""%"",M174=""MeleeAttack"",""%"", M174=""Defense"",""%"",M174=""CraftSPeed"",""%"",M174=""LifeSteal"",""%"",M174=""MaxInventoryWeight"",""+"",M174=""MoveSpeed"",""%"",REGEXMATCH(M174,""ElementAddItemDrop_""),""%"",M174=""Logging"","&amp;"""+"",M174=""Mining"",""+"",M174=""Maxhp"",""%"",REGEXMATCH(M174,""TemperatureResist_""),""+"",REGEXMATCH(M174,""ElementResist_""),""%"",REGEXMATCH(M174,""TemperatureInvalid_""),""bool"",REGEXMATCH(M174,""BodyPartsWeakDamage""),""%"",REGEXMATCH(M174,""Ele"&amp;"mentBoost_""),""%"",AND(REGEXMATCH(F174,""GiveA""),REGEXMATCH(M174,""Element"")),""bool"")"),"#N/A")</f>
        <v>#N/A</v>
      </c>
      <c r="O174" s="2">
        <v>0</v>
      </c>
      <c r="P174" s="2"/>
      <c r="Q174" s="2"/>
      <c r="R174" s="2" t="str">
        <f ca="1">IFERROR(__xludf.DUMMYFUNCTION("IFS(Q174=""ShotAttack"",""%"",Q174=""MeleeAttack"",""%"", Q174=""Defense"",""%"",Q174=""CraftSPeed"",""%"",Q174=""LifeSteal"",""%"",Q174=""MaxInventoryWeight"",""+"",Q174=""MoveSpeed"",""%"",REGEXMATCH(Q174,""ElementAddItemDrop_""),""%"",Q174=""Logging"","&amp;"""+"",Q174=""Mining"",""+"",Q174=""Maxhp"",""%"",REGEXMATCH(Q174,""TemperatureResist_""),""+"",REGEXMATCH(Q174,""ElementResist_""),""%"",REGEXMATCH(Q174,""TemperatureInvalid_""),""bool"",REGEXMATCH(Q174,""BodyPartsWeakDamage""),""%"",REGEXMATCH(Q174,""Ele"&amp;"mentBoost_""),""%"",AND(REGEXMATCH(J174,""GiveA""),REGEXMATCH(Q174,""Element"")),""bool"")"),"#N/A")</f>
        <v>#N/A</v>
      </c>
      <c r="S174" s="2">
        <v>0</v>
      </c>
      <c r="T174" s="2"/>
      <c r="U174" s="2" t="b">
        <v>0</v>
      </c>
      <c r="V174" s="2" t="b">
        <v>0</v>
      </c>
      <c r="W174" s="2" t="b">
        <v>0</v>
      </c>
      <c r="X174" s="2" t="b">
        <v>0</v>
      </c>
      <c r="Y174" s="2" t="b">
        <v>0</v>
      </c>
      <c r="Z174" s="2" t="b">
        <v>1</v>
      </c>
      <c r="AA174" s="2" t="b">
        <v>0</v>
      </c>
      <c r="AB174" s="2" t="b">
        <v>0</v>
      </c>
      <c r="AC174" s="2" t="b">
        <v>0</v>
      </c>
      <c r="AD174" s="2" t="b">
        <v>0</v>
      </c>
      <c r="AE174" s="2" t="b">
        <v>0</v>
      </c>
      <c r="AF174" s="2" t="b">
        <v>0</v>
      </c>
      <c r="AG174" s="2" t="s">
        <v>141</v>
      </c>
      <c r="AH174" s="2" t="s">
        <v>141</v>
      </c>
    </row>
    <row r="175" spans="1:34" x14ac:dyDescent="0.2">
      <c r="A175" s="1" t="s">
        <v>2020</v>
      </c>
      <c r="B175" s="2" t="s">
        <v>2021</v>
      </c>
      <c r="C175" s="1"/>
      <c r="D175" s="2" t="str">
        <f t="shared" si="0"/>
        <v>ElementResist_Ice</v>
      </c>
      <c r="E175" s="2" t="str">
        <f t="shared" si="1"/>
        <v>ElementResist_Ice: # on Self</v>
      </c>
      <c r="F175" s="2" t="str">
        <f t="shared" si="2"/>
        <v>always</v>
      </c>
      <c r="G175" s="2">
        <v>1</v>
      </c>
      <c r="H175" s="2" t="s">
        <v>141</v>
      </c>
      <c r="I175" s="2" t="s">
        <v>2022</v>
      </c>
      <c r="J175" s="2" t="str">
        <f ca="1">IFERROR(__xludf.DUMMYFUNCTION("IFS(I175=""ShotAttack"",""%"",I175=""MeleeAttack"",""%"", I175=""Defense"",""%"",I175=""CraftSPeed"",""%"",I175=""LifeSteal"",""%"",I175=""MaxInventoryWeight"",""+"",I175=""MoveSpeed"",""%"",REGEXMATCH(I175,""ElementAddItemDrop_""),""%"",I175=""Logging"","&amp;"""+"",I175=""Mining"",""+"",I175=""Maxhp"",""%"",REGEXMATCH(I175,""TemperatureResist_""),""+"",REGEXMATCH(I175,""ElementResist_""),""%"",REGEXMATCH(I175,""TemperatureInvalid_""),""bool"",REGEXMATCH(I175,""BodyPartsWeakDamage""),""%"",REGEXMATCH(I175,""Ele"&amp;"mentBoost_""),""%"",AND(REGEXMATCH(B175,""GiveA""),REGEXMATCH(I175,""Element"")),""bool"")"),"%")</f>
        <v>%</v>
      </c>
      <c r="K175" s="2">
        <v>15</v>
      </c>
      <c r="L175" s="2" t="s">
        <v>1818</v>
      </c>
      <c r="M175" s="2"/>
      <c r="N175" s="2" t="str">
        <f ca="1">IFERROR(__xludf.DUMMYFUNCTION("IFS(M175=""ShotAttack"",""%"",M175=""MeleeAttack"",""%"", M175=""Defense"",""%"",M175=""CraftSPeed"",""%"",M175=""LifeSteal"",""%"",M175=""MaxInventoryWeight"",""+"",M175=""MoveSpeed"",""%"",REGEXMATCH(M175,""ElementAddItemDrop_""),""%"",M175=""Logging"","&amp;"""+"",M175=""Mining"",""+"",M175=""Maxhp"",""%"",REGEXMATCH(M175,""TemperatureResist_""),""+"",REGEXMATCH(M175,""ElementResist_""),""%"",REGEXMATCH(M175,""TemperatureInvalid_""),""bool"",REGEXMATCH(M175,""BodyPartsWeakDamage""),""%"",REGEXMATCH(M175,""Ele"&amp;"mentBoost_""),""%"",AND(REGEXMATCH(F175,""GiveA""),REGEXMATCH(M175,""Element"")),""bool"")"),"#N/A")</f>
        <v>#N/A</v>
      </c>
      <c r="O175" s="2">
        <v>0</v>
      </c>
      <c r="P175" s="2"/>
      <c r="Q175" s="2"/>
      <c r="R175" s="2" t="str">
        <f ca="1">IFERROR(__xludf.DUMMYFUNCTION("IFS(Q175=""ShotAttack"",""%"",Q175=""MeleeAttack"",""%"", Q175=""Defense"",""%"",Q175=""CraftSPeed"",""%"",Q175=""LifeSteal"",""%"",Q175=""MaxInventoryWeight"",""+"",Q175=""MoveSpeed"",""%"",REGEXMATCH(Q175,""ElementAddItemDrop_""),""%"",Q175=""Logging"","&amp;"""+"",Q175=""Mining"",""+"",Q175=""Maxhp"",""%"",REGEXMATCH(Q175,""TemperatureResist_""),""+"",REGEXMATCH(Q175,""ElementResist_""),""%"",REGEXMATCH(Q175,""TemperatureInvalid_""),""bool"",REGEXMATCH(Q175,""BodyPartsWeakDamage""),""%"",REGEXMATCH(Q175,""Ele"&amp;"mentBoost_""),""%"",AND(REGEXMATCH(J175,""GiveA""),REGEXMATCH(Q175,""Element"")),""bool"")"),"#N/A")</f>
        <v>#N/A</v>
      </c>
      <c r="S175" s="2">
        <v>0</v>
      </c>
      <c r="T175" s="2"/>
      <c r="U175" s="2" t="b">
        <v>0</v>
      </c>
      <c r="V175" s="2" t="b">
        <v>0</v>
      </c>
      <c r="W175" s="2" t="b">
        <v>0</v>
      </c>
      <c r="X175" s="2" t="b">
        <v>0</v>
      </c>
      <c r="Y175" s="2" t="b">
        <v>0</v>
      </c>
      <c r="Z175" s="2" t="b">
        <v>1</v>
      </c>
      <c r="AA175" s="2" t="b">
        <v>0</v>
      </c>
      <c r="AB175" s="2" t="b">
        <v>0</v>
      </c>
      <c r="AC175" s="2" t="b">
        <v>0</v>
      </c>
      <c r="AD175" s="2" t="b">
        <v>0</v>
      </c>
      <c r="AE175" s="2" t="b">
        <v>0</v>
      </c>
      <c r="AF175" s="2" t="b">
        <v>0</v>
      </c>
      <c r="AG175" s="2" t="s">
        <v>141</v>
      </c>
      <c r="AH175" s="2" t="s">
        <v>141</v>
      </c>
    </row>
    <row r="176" spans="1:34" x14ac:dyDescent="0.2">
      <c r="A176" s="1" t="s">
        <v>2023</v>
      </c>
      <c r="B176" s="2" t="s">
        <v>2024</v>
      </c>
      <c r="C176" s="1"/>
      <c r="D176" s="2" t="str">
        <f t="shared" si="0"/>
        <v>ElementResist_Earth</v>
      </c>
      <c r="E176" s="2" t="str">
        <f t="shared" si="1"/>
        <v>ElementResist_Earth: # on Self</v>
      </c>
      <c r="F176" s="2" t="str">
        <f t="shared" si="2"/>
        <v>always</v>
      </c>
      <c r="G176" s="2">
        <v>1</v>
      </c>
      <c r="H176" s="2" t="s">
        <v>141</v>
      </c>
      <c r="I176" s="2" t="s">
        <v>2025</v>
      </c>
      <c r="J176" s="2" t="str">
        <f ca="1">IFERROR(__xludf.DUMMYFUNCTION("IFS(I176=""ShotAttack"",""%"",I176=""MeleeAttack"",""%"", I176=""Defense"",""%"",I176=""CraftSPeed"",""%"",I176=""LifeSteal"",""%"",I176=""MaxInventoryWeight"",""+"",I176=""MoveSpeed"",""%"",REGEXMATCH(I176,""ElementAddItemDrop_""),""%"",I176=""Logging"","&amp;"""+"",I176=""Mining"",""+"",I176=""Maxhp"",""%"",REGEXMATCH(I176,""TemperatureResist_""),""+"",REGEXMATCH(I176,""ElementResist_""),""%"",REGEXMATCH(I176,""TemperatureInvalid_""),""bool"",REGEXMATCH(I176,""BodyPartsWeakDamage""),""%"",REGEXMATCH(I176,""Ele"&amp;"mentBoost_""),""%"",AND(REGEXMATCH(B176,""GiveA""),REGEXMATCH(I176,""Element"")),""bool"")"),"%")</f>
        <v>%</v>
      </c>
      <c r="K176" s="2">
        <v>15</v>
      </c>
      <c r="L176" s="2" t="s">
        <v>1818</v>
      </c>
      <c r="M176" s="2"/>
      <c r="N176" s="2" t="str">
        <f ca="1">IFERROR(__xludf.DUMMYFUNCTION("IFS(M176=""ShotAttack"",""%"",M176=""MeleeAttack"",""%"", M176=""Defense"",""%"",M176=""CraftSPeed"",""%"",M176=""LifeSteal"",""%"",M176=""MaxInventoryWeight"",""+"",M176=""MoveSpeed"",""%"",REGEXMATCH(M176,""ElementAddItemDrop_""),""%"",M176=""Logging"","&amp;"""+"",M176=""Mining"",""+"",M176=""Maxhp"",""%"",REGEXMATCH(M176,""TemperatureResist_""),""+"",REGEXMATCH(M176,""ElementResist_""),""%"",REGEXMATCH(M176,""TemperatureInvalid_""),""bool"",REGEXMATCH(M176,""BodyPartsWeakDamage""),""%"",REGEXMATCH(M176,""Ele"&amp;"mentBoost_""),""%"",AND(REGEXMATCH(F176,""GiveA""),REGEXMATCH(M176,""Element"")),""bool"")"),"#N/A")</f>
        <v>#N/A</v>
      </c>
      <c r="O176" s="2">
        <v>0</v>
      </c>
      <c r="P176" s="2"/>
      <c r="Q176" s="2"/>
      <c r="R176" s="2" t="str">
        <f ca="1">IFERROR(__xludf.DUMMYFUNCTION("IFS(Q176=""ShotAttack"",""%"",Q176=""MeleeAttack"",""%"", Q176=""Defense"",""%"",Q176=""CraftSPeed"",""%"",Q176=""LifeSteal"",""%"",Q176=""MaxInventoryWeight"",""+"",Q176=""MoveSpeed"",""%"",REGEXMATCH(Q176,""ElementAddItemDrop_""),""%"",Q176=""Logging"","&amp;"""+"",Q176=""Mining"",""+"",Q176=""Maxhp"",""%"",REGEXMATCH(Q176,""TemperatureResist_""),""+"",REGEXMATCH(Q176,""ElementResist_""),""%"",REGEXMATCH(Q176,""TemperatureInvalid_""),""bool"",REGEXMATCH(Q176,""BodyPartsWeakDamage""),""%"",REGEXMATCH(Q176,""Ele"&amp;"mentBoost_""),""%"",AND(REGEXMATCH(J176,""GiveA""),REGEXMATCH(Q176,""Element"")),""bool"")"),"#N/A")</f>
        <v>#N/A</v>
      </c>
      <c r="S176" s="2">
        <v>0</v>
      </c>
      <c r="T176" s="2"/>
      <c r="U176" s="2" t="b">
        <v>0</v>
      </c>
      <c r="V176" s="2" t="b">
        <v>0</v>
      </c>
      <c r="W176" s="2" t="b">
        <v>0</v>
      </c>
      <c r="X176" s="2" t="b">
        <v>0</v>
      </c>
      <c r="Y176" s="2" t="b">
        <v>0</v>
      </c>
      <c r="Z176" s="2" t="b">
        <v>1</v>
      </c>
      <c r="AA176" s="2" t="b">
        <v>0</v>
      </c>
      <c r="AB176" s="2" t="b">
        <v>0</v>
      </c>
      <c r="AC176" s="2" t="b">
        <v>0</v>
      </c>
      <c r="AD176" s="2" t="b">
        <v>0</v>
      </c>
      <c r="AE176" s="2" t="b">
        <v>0</v>
      </c>
      <c r="AF176" s="2" t="b">
        <v>0</v>
      </c>
      <c r="AG176" s="2" t="s">
        <v>141</v>
      </c>
      <c r="AH176" s="2" t="s">
        <v>141</v>
      </c>
    </row>
    <row r="177" spans="1:34" x14ac:dyDescent="0.2">
      <c r="A177" s="1" t="s">
        <v>2026</v>
      </c>
      <c r="B177" s="2" t="s">
        <v>2027</v>
      </c>
      <c r="C177" s="1"/>
      <c r="D177" s="2" t="str">
        <f t="shared" si="0"/>
        <v>ElementResist_Dark</v>
      </c>
      <c r="E177" s="2" t="str">
        <f t="shared" si="1"/>
        <v>ElementResist_Dark: # on Self</v>
      </c>
      <c r="F177" s="2" t="str">
        <f t="shared" si="2"/>
        <v>always</v>
      </c>
      <c r="G177" s="2">
        <v>1</v>
      </c>
      <c r="H177" s="2" t="s">
        <v>141</v>
      </c>
      <c r="I177" s="2" t="s">
        <v>2028</v>
      </c>
      <c r="J177" s="2" t="str">
        <f ca="1">IFERROR(__xludf.DUMMYFUNCTION("IFS(I177=""ShotAttack"",""%"",I177=""MeleeAttack"",""%"", I177=""Defense"",""%"",I177=""CraftSPeed"",""%"",I177=""LifeSteal"",""%"",I177=""MaxInventoryWeight"",""+"",I177=""MoveSpeed"",""%"",REGEXMATCH(I177,""ElementAddItemDrop_""),""%"",I177=""Logging"","&amp;"""+"",I177=""Mining"",""+"",I177=""Maxhp"",""%"",REGEXMATCH(I177,""TemperatureResist_""),""+"",REGEXMATCH(I177,""ElementResist_""),""%"",REGEXMATCH(I177,""TemperatureInvalid_""),""bool"",REGEXMATCH(I177,""BodyPartsWeakDamage""),""%"",REGEXMATCH(I177,""Ele"&amp;"mentBoost_""),""%"",AND(REGEXMATCH(B177,""GiveA""),REGEXMATCH(I177,""Element"")),""bool"")"),"%")</f>
        <v>%</v>
      </c>
      <c r="K177" s="2">
        <v>15</v>
      </c>
      <c r="L177" s="2" t="s">
        <v>1818</v>
      </c>
      <c r="M177" s="2"/>
      <c r="N177" s="2" t="str">
        <f ca="1">IFERROR(__xludf.DUMMYFUNCTION("IFS(M177=""ShotAttack"",""%"",M177=""MeleeAttack"",""%"", M177=""Defense"",""%"",M177=""CraftSPeed"",""%"",M177=""LifeSteal"",""%"",M177=""MaxInventoryWeight"",""+"",M177=""MoveSpeed"",""%"",REGEXMATCH(M177,""ElementAddItemDrop_""),""%"",M177=""Logging"","&amp;"""+"",M177=""Mining"",""+"",M177=""Maxhp"",""%"",REGEXMATCH(M177,""TemperatureResist_""),""+"",REGEXMATCH(M177,""ElementResist_""),""%"",REGEXMATCH(M177,""TemperatureInvalid_""),""bool"",REGEXMATCH(M177,""BodyPartsWeakDamage""),""%"",REGEXMATCH(M177,""Ele"&amp;"mentBoost_""),""%"",AND(REGEXMATCH(F177,""GiveA""),REGEXMATCH(M177,""Element"")),""bool"")"),"#N/A")</f>
        <v>#N/A</v>
      </c>
      <c r="O177" s="2">
        <v>0</v>
      </c>
      <c r="P177" s="2"/>
      <c r="Q177" s="2"/>
      <c r="R177" s="2" t="str">
        <f ca="1">IFERROR(__xludf.DUMMYFUNCTION("IFS(Q177=""ShotAttack"",""%"",Q177=""MeleeAttack"",""%"", Q177=""Defense"",""%"",Q177=""CraftSPeed"",""%"",Q177=""LifeSteal"",""%"",Q177=""MaxInventoryWeight"",""+"",Q177=""MoveSpeed"",""%"",REGEXMATCH(Q177,""ElementAddItemDrop_""),""%"",Q177=""Logging"","&amp;"""+"",Q177=""Mining"",""+"",Q177=""Maxhp"",""%"",REGEXMATCH(Q177,""TemperatureResist_""),""+"",REGEXMATCH(Q177,""ElementResist_""),""%"",REGEXMATCH(Q177,""TemperatureInvalid_""),""bool"",REGEXMATCH(Q177,""BodyPartsWeakDamage""),""%"",REGEXMATCH(Q177,""Ele"&amp;"mentBoost_""),""%"",AND(REGEXMATCH(J177,""GiveA""),REGEXMATCH(Q177,""Element"")),""bool"")"),"#N/A")</f>
        <v>#N/A</v>
      </c>
      <c r="S177" s="2">
        <v>0</v>
      </c>
      <c r="T177" s="2"/>
      <c r="U177" s="2" t="b">
        <v>0</v>
      </c>
      <c r="V177" s="2" t="b">
        <v>0</v>
      </c>
      <c r="W177" s="2" t="b">
        <v>0</v>
      </c>
      <c r="X177" s="2" t="b">
        <v>0</v>
      </c>
      <c r="Y177" s="2" t="b">
        <v>0</v>
      </c>
      <c r="Z177" s="2" t="b">
        <v>1</v>
      </c>
      <c r="AA177" s="2" t="b">
        <v>0</v>
      </c>
      <c r="AB177" s="2" t="b">
        <v>0</v>
      </c>
      <c r="AC177" s="2" t="b">
        <v>0</v>
      </c>
      <c r="AD177" s="2" t="b">
        <v>0</v>
      </c>
      <c r="AE177" s="2" t="b">
        <v>0</v>
      </c>
      <c r="AF177" s="2" t="b">
        <v>0</v>
      </c>
      <c r="AG177" s="2" t="s">
        <v>141</v>
      </c>
      <c r="AH177" s="2" t="s">
        <v>141</v>
      </c>
    </row>
    <row r="178" spans="1:34" x14ac:dyDescent="0.2">
      <c r="A178" s="1" t="s">
        <v>2029</v>
      </c>
      <c r="B178" s="2" t="s">
        <v>2030</v>
      </c>
      <c r="C178" s="1"/>
      <c r="D178" s="2" t="str">
        <f t="shared" si="0"/>
        <v>ElementResist_Dragon</v>
      </c>
      <c r="E178" s="2" t="str">
        <f t="shared" si="1"/>
        <v>ElementResist_Dragon: # on Self</v>
      </c>
      <c r="F178" s="2" t="str">
        <f t="shared" si="2"/>
        <v>always</v>
      </c>
      <c r="G178" s="2">
        <v>1</v>
      </c>
      <c r="H178" s="2" t="s">
        <v>141</v>
      </c>
      <c r="I178" s="2" t="s">
        <v>2031</v>
      </c>
      <c r="J178" s="2" t="str">
        <f ca="1">IFERROR(__xludf.DUMMYFUNCTION("IFS(I178=""ShotAttack"",""%"",I178=""MeleeAttack"",""%"", I178=""Defense"",""%"",I178=""CraftSPeed"",""%"",I178=""LifeSteal"",""%"",I178=""MaxInventoryWeight"",""+"",I178=""MoveSpeed"",""%"",REGEXMATCH(I178,""ElementAddItemDrop_""),""%"",I178=""Logging"","&amp;"""+"",I178=""Mining"",""+"",I178=""Maxhp"",""%"",REGEXMATCH(I178,""TemperatureResist_""),""+"",REGEXMATCH(I178,""ElementResist_""),""%"",REGEXMATCH(I178,""TemperatureInvalid_""),""bool"",REGEXMATCH(I178,""BodyPartsWeakDamage""),""%"",REGEXMATCH(I178,""Ele"&amp;"mentBoost_""),""%"",AND(REGEXMATCH(B178,""GiveA""),REGEXMATCH(I178,""Element"")),""bool"")"),"%")</f>
        <v>%</v>
      </c>
      <c r="K178" s="2">
        <v>15</v>
      </c>
      <c r="L178" s="2" t="s">
        <v>1818</v>
      </c>
      <c r="M178" s="2"/>
      <c r="N178" s="2" t="str">
        <f ca="1">IFERROR(__xludf.DUMMYFUNCTION("IFS(M178=""ShotAttack"",""%"",M178=""MeleeAttack"",""%"", M178=""Defense"",""%"",M178=""CraftSPeed"",""%"",M178=""LifeSteal"",""%"",M178=""MaxInventoryWeight"",""+"",M178=""MoveSpeed"",""%"",REGEXMATCH(M178,""ElementAddItemDrop_""),""%"",M178=""Logging"","&amp;"""+"",M178=""Mining"",""+"",M178=""Maxhp"",""%"",REGEXMATCH(M178,""TemperatureResist_""),""+"",REGEXMATCH(M178,""ElementResist_""),""%"",REGEXMATCH(M178,""TemperatureInvalid_""),""bool"",REGEXMATCH(M178,""BodyPartsWeakDamage""),""%"",REGEXMATCH(M178,""Ele"&amp;"mentBoost_""),""%"",AND(REGEXMATCH(F178,""GiveA""),REGEXMATCH(M178,""Element"")),""bool"")"),"#N/A")</f>
        <v>#N/A</v>
      </c>
      <c r="O178" s="2">
        <v>0</v>
      </c>
      <c r="P178" s="2"/>
      <c r="Q178" s="2"/>
      <c r="R178" s="2" t="str">
        <f ca="1">IFERROR(__xludf.DUMMYFUNCTION("IFS(Q178=""ShotAttack"",""%"",Q178=""MeleeAttack"",""%"", Q178=""Defense"",""%"",Q178=""CraftSPeed"",""%"",Q178=""LifeSteal"",""%"",Q178=""MaxInventoryWeight"",""+"",Q178=""MoveSpeed"",""%"",REGEXMATCH(Q178,""ElementAddItemDrop_""),""%"",Q178=""Logging"","&amp;"""+"",Q178=""Mining"",""+"",Q178=""Maxhp"",""%"",REGEXMATCH(Q178,""TemperatureResist_""),""+"",REGEXMATCH(Q178,""ElementResist_""),""%"",REGEXMATCH(Q178,""TemperatureInvalid_""),""bool"",REGEXMATCH(Q178,""BodyPartsWeakDamage""),""%"",REGEXMATCH(Q178,""Ele"&amp;"mentBoost_""),""%"",AND(REGEXMATCH(J178,""GiveA""),REGEXMATCH(Q178,""Element"")),""bool"")"),"#N/A")</f>
        <v>#N/A</v>
      </c>
      <c r="S178" s="2">
        <v>0</v>
      </c>
      <c r="T178" s="2"/>
      <c r="U178" s="2" t="b">
        <v>0</v>
      </c>
      <c r="V178" s="2" t="b">
        <v>0</v>
      </c>
      <c r="W178" s="2" t="b">
        <v>0</v>
      </c>
      <c r="X178" s="2" t="b">
        <v>0</v>
      </c>
      <c r="Y178" s="2" t="b">
        <v>0</v>
      </c>
      <c r="Z178" s="2" t="b">
        <v>1</v>
      </c>
      <c r="AA178" s="2" t="b">
        <v>0</v>
      </c>
      <c r="AB178" s="2" t="b">
        <v>0</v>
      </c>
      <c r="AC178" s="2" t="b">
        <v>0</v>
      </c>
      <c r="AD178" s="2" t="b">
        <v>0</v>
      </c>
      <c r="AE178" s="2" t="b">
        <v>0</v>
      </c>
      <c r="AF178" s="2" t="b">
        <v>0</v>
      </c>
      <c r="AG178" s="2" t="s">
        <v>141</v>
      </c>
      <c r="AH178" s="2" t="s">
        <v>141</v>
      </c>
    </row>
    <row r="179" spans="1:34" x14ac:dyDescent="0.2">
      <c r="A179" s="1" t="s">
        <v>2032</v>
      </c>
      <c r="B179" s="2" t="s">
        <v>2033</v>
      </c>
      <c r="C179" s="1"/>
      <c r="D179" s="2" t="str">
        <f t="shared" si="0"/>
        <v>ElementResist_Normal</v>
      </c>
      <c r="E179" s="2" t="str">
        <f t="shared" si="1"/>
        <v>ElementResist_Normal: # on Self</v>
      </c>
      <c r="F179" s="2" t="str">
        <f t="shared" si="2"/>
        <v>always</v>
      </c>
      <c r="G179" s="2">
        <v>2</v>
      </c>
      <c r="H179" s="2" t="s">
        <v>141</v>
      </c>
      <c r="I179" s="2" t="s">
        <v>2007</v>
      </c>
      <c r="J179" s="2" t="str">
        <f ca="1">IFERROR(__xludf.DUMMYFUNCTION("IFS(I179=""ShotAttack"",""%"",I179=""MeleeAttack"",""%"", I179=""Defense"",""%"",I179=""CraftSPeed"",""%"",I179=""LifeSteal"",""%"",I179=""MaxInventoryWeight"",""+"",I179=""MoveSpeed"",""%"",REGEXMATCH(I179,""ElementAddItemDrop_""),""%"",I179=""Logging"","&amp;"""+"",I179=""Mining"",""+"",I179=""Maxhp"",""%"",REGEXMATCH(I179,""TemperatureResist_""),""+"",REGEXMATCH(I179,""ElementResist_""),""%"",REGEXMATCH(I179,""TemperatureInvalid_""),""bool"",REGEXMATCH(I179,""BodyPartsWeakDamage""),""%"",REGEXMATCH(I179,""Ele"&amp;"mentBoost_""),""%"",AND(REGEXMATCH(B179,""GiveA""),REGEXMATCH(I179,""Element"")),""bool"")"),"%")</f>
        <v>%</v>
      </c>
      <c r="K179" s="2">
        <v>25</v>
      </c>
      <c r="L179" s="2" t="s">
        <v>1818</v>
      </c>
      <c r="M179" s="2"/>
      <c r="N179" s="2" t="str">
        <f ca="1">IFERROR(__xludf.DUMMYFUNCTION("IFS(M179=""ShotAttack"",""%"",M179=""MeleeAttack"",""%"", M179=""Defense"",""%"",M179=""CraftSPeed"",""%"",M179=""LifeSteal"",""%"",M179=""MaxInventoryWeight"",""+"",M179=""MoveSpeed"",""%"",REGEXMATCH(M179,""ElementAddItemDrop_""),""%"",M179=""Logging"","&amp;"""+"",M179=""Mining"",""+"",M179=""Maxhp"",""%"",REGEXMATCH(M179,""TemperatureResist_""),""+"",REGEXMATCH(M179,""ElementResist_""),""%"",REGEXMATCH(M179,""TemperatureInvalid_""),""bool"",REGEXMATCH(M179,""BodyPartsWeakDamage""),""%"",REGEXMATCH(M179,""Ele"&amp;"mentBoost_""),""%"",AND(REGEXMATCH(F179,""GiveA""),REGEXMATCH(M179,""Element"")),""bool"")"),"#N/A")</f>
        <v>#N/A</v>
      </c>
      <c r="O179" s="2">
        <v>0</v>
      </c>
      <c r="P179" s="2"/>
      <c r="Q179" s="2"/>
      <c r="R179" s="2" t="str">
        <f ca="1">IFERROR(__xludf.DUMMYFUNCTION("IFS(Q179=""ShotAttack"",""%"",Q179=""MeleeAttack"",""%"", Q179=""Defense"",""%"",Q179=""CraftSPeed"",""%"",Q179=""LifeSteal"",""%"",Q179=""MaxInventoryWeight"",""+"",Q179=""MoveSpeed"",""%"",REGEXMATCH(Q179,""ElementAddItemDrop_""),""%"",Q179=""Logging"","&amp;"""+"",Q179=""Mining"",""+"",Q179=""Maxhp"",""%"",REGEXMATCH(Q179,""TemperatureResist_""),""+"",REGEXMATCH(Q179,""ElementResist_""),""%"",REGEXMATCH(Q179,""TemperatureInvalid_""),""bool"",REGEXMATCH(Q179,""BodyPartsWeakDamage""),""%"",REGEXMATCH(Q179,""Ele"&amp;"mentBoost_""),""%"",AND(REGEXMATCH(J179,""GiveA""),REGEXMATCH(Q179,""Element"")),""bool"")"),"#N/A")</f>
        <v>#N/A</v>
      </c>
      <c r="S179" s="2">
        <v>0</v>
      </c>
      <c r="T179" s="2"/>
      <c r="U179" s="2" t="b">
        <v>0</v>
      </c>
      <c r="V179" s="2" t="b">
        <v>0</v>
      </c>
      <c r="W179" s="2" t="b">
        <v>0</v>
      </c>
      <c r="X179" s="2" t="b">
        <v>0</v>
      </c>
      <c r="Y179" s="2" t="b">
        <v>0</v>
      </c>
      <c r="Z179" s="2" t="b">
        <v>1</v>
      </c>
      <c r="AA179" s="2" t="b">
        <v>0</v>
      </c>
      <c r="AB179" s="2" t="b">
        <v>0</v>
      </c>
      <c r="AC179" s="2" t="b">
        <v>0</v>
      </c>
      <c r="AD179" s="2" t="b">
        <v>0</v>
      </c>
      <c r="AE179" s="2" t="b">
        <v>0</v>
      </c>
      <c r="AF179" s="2" t="b">
        <v>0</v>
      </c>
      <c r="AG179" s="2" t="s">
        <v>141</v>
      </c>
      <c r="AH179" s="2" t="s">
        <v>141</v>
      </c>
    </row>
    <row r="180" spans="1:34" x14ac:dyDescent="0.2">
      <c r="A180" s="1" t="s">
        <v>2034</v>
      </c>
      <c r="B180" s="2" t="s">
        <v>2035</v>
      </c>
      <c r="C180" s="1"/>
      <c r="D180" s="2" t="str">
        <f t="shared" si="0"/>
        <v>ElementResist_Fire</v>
      </c>
      <c r="E180" s="2" t="str">
        <f t="shared" si="1"/>
        <v>ElementResist_Fire: # on Self</v>
      </c>
      <c r="F180" s="2" t="str">
        <f t="shared" si="2"/>
        <v>always</v>
      </c>
      <c r="G180" s="2">
        <v>2</v>
      </c>
      <c r="H180" s="2" t="s">
        <v>141</v>
      </c>
      <c r="I180" s="2" t="s">
        <v>2010</v>
      </c>
      <c r="J180" s="2" t="str">
        <f ca="1">IFERROR(__xludf.DUMMYFUNCTION("IFS(I180=""ShotAttack"",""%"",I180=""MeleeAttack"",""%"", I180=""Defense"",""%"",I180=""CraftSPeed"",""%"",I180=""LifeSteal"",""%"",I180=""MaxInventoryWeight"",""+"",I180=""MoveSpeed"",""%"",REGEXMATCH(I180,""ElementAddItemDrop_""),""%"",I180=""Logging"","&amp;"""+"",I180=""Mining"",""+"",I180=""Maxhp"",""%"",REGEXMATCH(I180,""TemperatureResist_""),""+"",REGEXMATCH(I180,""ElementResist_""),""%"",REGEXMATCH(I180,""TemperatureInvalid_""),""bool"",REGEXMATCH(I180,""BodyPartsWeakDamage""),""%"",REGEXMATCH(I180,""Ele"&amp;"mentBoost_""),""%"",AND(REGEXMATCH(B180,""GiveA""),REGEXMATCH(I180,""Element"")),""bool"")"),"%")</f>
        <v>%</v>
      </c>
      <c r="K180" s="2">
        <v>25</v>
      </c>
      <c r="L180" s="2" t="s">
        <v>1818</v>
      </c>
      <c r="M180" s="2"/>
      <c r="N180" s="2" t="str">
        <f ca="1">IFERROR(__xludf.DUMMYFUNCTION("IFS(M180=""ShotAttack"",""%"",M180=""MeleeAttack"",""%"", M180=""Defense"",""%"",M180=""CraftSPeed"",""%"",M180=""LifeSteal"",""%"",M180=""MaxInventoryWeight"",""+"",M180=""MoveSpeed"",""%"",REGEXMATCH(M180,""ElementAddItemDrop_""),""%"",M180=""Logging"","&amp;"""+"",M180=""Mining"",""+"",M180=""Maxhp"",""%"",REGEXMATCH(M180,""TemperatureResist_""),""+"",REGEXMATCH(M180,""ElementResist_""),""%"",REGEXMATCH(M180,""TemperatureInvalid_""),""bool"",REGEXMATCH(M180,""BodyPartsWeakDamage""),""%"",REGEXMATCH(M180,""Ele"&amp;"mentBoost_""),""%"",AND(REGEXMATCH(F180,""GiveA""),REGEXMATCH(M180,""Element"")),""bool"")"),"#N/A")</f>
        <v>#N/A</v>
      </c>
      <c r="O180" s="2">
        <v>0</v>
      </c>
      <c r="P180" s="2"/>
      <c r="Q180" s="2"/>
      <c r="R180" s="2" t="str">
        <f ca="1">IFERROR(__xludf.DUMMYFUNCTION("IFS(Q180=""ShotAttack"",""%"",Q180=""MeleeAttack"",""%"", Q180=""Defense"",""%"",Q180=""CraftSPeed"",""%"",Q180=""LifeSteal"",""%"",Q180=""MaxInventoryWeight"",""+"",Q180=""MoveSpeed"",""%"",REGEXMATCH(Q180,""ElementAddItemDrop_""),""%"",Q180=""Logging"","&amp;"""+"",Q180=""Mining"",""+"",Q180=""Maxhp"",""%"",REGEXMATCH(Q180,""TemperatureResist_""),""+"",REGEXMATCH(Q180,""ElementResist_""),""%"",REGEXMATCH(Q180,""TemperatureInvalid_""),""bool"",REGEXMATCH(Q180,""BodyPartsWeakDamage""),""%"",REGEXMATCH(Q180,""Ele"&amp;"mentBoost_""),""%"",AND(REGEXMATCH(J180,""GiveA""),REGEXMATCH(Q180,""Element"")),""bool"")"),"#N/A")</f>
        <v>#N/A</v>
      </c>
      <c r="S180" s="2">
        <v>0</v>
      </c>
      <c r="T180" s="2"/>
      <c r="U180" s="2" t="b">
        <v>0</v>
      </c>
      <c r="V180" s="2" t="b">
        <v>0</v>
      </c>
      <c r="W180" s="2" t="b">
        <v>0</v>
      </c>
      <c r="X180" s="2" t="b">
        <v>0</v>
      </c>
      <c r="Y180" s="2" t="b">
        <v>0</v>
      </c>
      <c r="Z180" s="2" t="b">
        <v>1</v>
      </c>
      <c r="AA180" s="2" t="b">
        <v>0</v>
      </c>
      <c r="AB180" s="2" t="b">
        <v>0</v>
      </c>
      <c r="AC180" s="2" t="b">
        <v>0</v>
      </c>
      <c r="AD180" s="2" t="b">
        <v>0</v>
      </c>
      <c r="AE180" s="2" t="b">
        <v>0</v>
      </c>
      <c r="AF180" s="2" t="b">
        <v>0</v>
      </c>
      <c r="AG180" s="2" t="s">
        <v>141</v>
      </c>
      <c r="AH180" s="2" t="s">
        <v>141</v>
      </c>
    </row>
    <row r="181" spans="1:34" x14ac:dyDescent="0.2">
      <c r="A181" s="1" t="s">
        <v>2036</v>
      </c>
      <c r="B181" s="2" t="s">
        <v>2037</v>
      </c>
      <c r="C181" s="1"/>
      <c r="D181" s="2" t="str">
        <f t="shared" si="0"/>
        <v>ElementResist_Water</v>
      </c>
      <c r="E181" s="2" t="str">
        <f t="shared" si="1"/>
        <v>ElementResist_Water: # on Self</v>
      </c>
      <c r="F181" s="2" t="str">
        <f t="shared" si="2"/>
        <v>always</v>
      </c>
      <c r="G181" s="2">
        <v>2</v>
      </c>
      <c r="H181" s="2" t="s">
        <v>141</v>
      </c>
      <c r="I181" s="2" t="s">
        <v>2013</v>
      </c>
      <c r="J181" s="2" t="str">
        <f ca="1">IFERROR(__xludf.DUMMYFUNCTION("IFS(I181=""ShotAttack"",""%"",I181=""MeleeAttack"",""%"", I181=""Defense"",""%"",I181=""CraftSPeed"",""%"",I181=""LifeSteal"",""%"",I181=""MaxInventoryWeight"",""+"",I181=""MoveSpeed"",""%"",REGEXMATCH(I181,""ElementAddItemDrop_""),""%"",I181=""Logging"","&amp;"""+"",I181=""Mining"",""+"",I181=""Maxhp"",""%"",REGEXMATCH(I181,""TemperatureResist_""),""+"",REGEXMATCH(I181,""ElementResist_""),""%"",REGEXMATCH(I181,""TemperatureInvalid_""),""bool"",REGEXMATCH(I181,""BodyPartsWeakDamage""),""%"",REGEXMATCH(I181,""Ele"&amp;"mentBoost_""),""%"",AND(REGEXMATCH(B181,""GiveA""),REGEXMATCH(I181,""Element"")),""bool"")"),"%")</f>
        <v>%</v>
      </c>
      <c r="K181" s="2">
        <v>25</v>
      </c>
      <c r="L181" s="2" t="s">
        <v>1818</v>
      </c>
      <c r="M181" s="2"/>
      <c r="N181" s="2" t="str">
        <f ca="1">IFERROR(__xludf.DUMMYFUNCTION("IFS(M181=""ShotAttack"",""%"",M181=""MeleeAttack"",""%"", M181=""Defense"",""%"",M181=""CraftSPeed"",""%"",M181=""LifeSteal"",""%"",M181=""MaxInventoryWeight"",""+"",M181=""MoveSpeed"",""%"",REGEXMATCH(M181,""ElementAddItemDrop_""),""%"",M181=""Logging"","&amp;"""+"",M181=""Mining"",""+"",M181=""Maxhp"",""%"",REGEXMATCH(M181,""TemperatureResist_""),""+"",REGEXMATCH(M181,""ElementResist_""),""%"",REGEXMATCH(M181,""TemperatureInvalid_""),""bool"",REGEXMATCH(M181,""BodyPartsWeakDamage""),""%"",REGEXMATCH(M181,""Ele"&amp;"mentBoost_""),""%"",AND(REGEXMATCH(F181,""GiveA""),REGEXMATCH(M181,""Element"")),""bool"")"),"#N/A")</f>
        <v>#N/A</v>
      </c>
      <c r="O181" s="2">
        <v>0</v>
      </c>
      <c r="P181" s="2"/>
      <c r="Q181" s="2"/>
      <c r="R181" s="2" t="str">
        <f ca="1">IFERROR(__xludf.DUMMYFUNCTION("IFS(Q181=""ShotAttack"",""%"",Q181=""MeleeAttack"",""%"", Q181=""Defense"",""%"",Q181=""CraftSPeed"",""%"",Q181=""LifeSteal"",""%"",Q181=""MaxInventoryWeight"",""+"",Q181=""MoveSpeed"",""%"",REGEXMATCH(Q181,""ElementAddItemDrop_""),""%"",Q181=""Logging"","&amp;"""+"",Q181=""Mining"",""+"",Q181=""Maxhp"",""%"",REGEXMATCH(Q181,""TemperatureResist_""),""+"",REGEXMATCH(Q181,""ElementResist_""),""%"",REGEXMATCH(Q181,""TemperatureInvalid_""),""bool"",REGEXMATCH(Q181,""BodyPartsWeakDamage""),""%"",REGEXMATCH(Q181,""Ele"&amp;"mentBoost_""),""%"",AND(REGEXMATCH(J181,""GiveA""),REGEXMATCH(Q181,""Element"")),""bool"")"),"#N/A")</f>
        <v>#N/A</v>
      </c>
      <c r="S181" s="2">
        <v>0</v>
      </c>
      <c r="T181" s="2"/>
      <c r="U181" s="2" t="b">
        <v>0</v>
      </c>
      <c r="V181" s="2" t="b">
        <v>0</v>
      </c>
      <c r="W181" s="2" t="b">
        <v>0</v>
      </c>
      <c r="X181" s="2" t="b">
        <v>0</v>
      </c>
      <c r="Y181" s="2" t="b">
        <v>0</v>
      </c>
      <c r="Z181" s="2" t="b">
        <v>1</v>
      </c>
      <c r="AA181" s="2" t="b">
        <v>0</v>
      </c>
      <c r="AB181" s="2" t="b">
        <v>0</v>
      </c>
      <c r="AC181" s="2" t="b">
        <v>0</v>
      </c>
      <c r="AD181" s="2" t="b">
        <v>0</v>
      </c>
      <c r="AE181" s="2" t="b">
        <v>0</v>
      </c>
      <c r="AF181" s="2" t="b">
        <v>0</v>
      </c>
      <c r="AG181" s="2" t="s">
        <v>141</v>
      </c>
      <c r="AH181" s="2" t="s">
        <v>141</v>
      </c>
    </row>
    <row r="182" spans="1:34" x14ac:dyDescent="0.2">
      <c r="A182" s="1" t="s">
        <v>2038</v>
      </c>
      <c r="B182" s="2" t="s">
        <v>2039</v>
      </c>
      <c r="C182" s="1"/>
      <c r="D182" s="2" t="str">
        <f t="shared" si="0"/>
        <v>ElementResist_Electricity</v>
      </c>
      <c r="E182" s="2" t="str">
        <f t="shared" si="1"/>
        <v>ElementResist_Electricity: # on Self</v>
      </c>
      <c r="F182" s="2" t="str">
        <f t="shared" si="2"/>
        <v>always</v>
      </c>
      <c r="G182" s="2">
        <v>2</v>
      </c>
      <c r="H182" s="2" t="s">
        <v>141</v>
      </c>
      <c r="I182" s="2" t="s">
        <v>2016</v>
      </c>
      <c r="J182" s="2" t="str">
        <f ca="1">IFERROR(__xludf.DUMMYFUNCTION("IFS(I182=""ShotAttack"",""%"",I182=""MeleeAttack"",""%"", I182=""Defense"",""%"",I182=""CraftSPeed"",""%"",I182=""LifeSteal"",""%"",I182=""MaxInventoryWeight"",""+"",I182=""MoveSpeed"",""%"",REGEXMATCH(I182,""ElementAddItemDrop_""),""%"",I182=""Logging"","&amp;"""+"",I182=""Mining"",""+"",I182=""Maxhp"",""%"",REGEXMATCH(I182,""TemperatureResist_""),""+"",REGEXMATCH(I182,""ElementResist_""),""%"",REGEXMATCH(I182,""TemperatureInvalid_""),""bool"",REGEXMATCH(I182,""BodyPartsWeakDamage""),""%"",REGEXMATCH(I182,""Ele"&amp;"mentBoost_""),""%"",AND(REGEXMATCH(B182,""GiveA""),REGEXMATCH(I182,""Element"")),""bool"")"),"%")</f>
        <v>%</v>
      </c>
      <c r="K182" s="2">
        <v>25</v>
      </c>
      <c r="L182" s="2" t="s">
        <v>1818</v>
      </c>
      <c r="M182" s="2"/>
      <c r="N182" s="2" t="str">
        <f ca="1">IFERROR(__xludf.DUMMYFUNCTION("IFS(M182=""ShotAttack"",""%"",M182=""MeleeAttack"",""%"", M182=""Defense"",""%"",M182=""CraftSPeed"",""%"",M182=""LifeSteal"",""%"",M182=""MaxInventoryWeight"",""+"",M182=""MoveSpeed"",""%"",REGEXMATCH(M182,""ElementAddItemDrop_""),""%"",M182=""Logging"","&amp;"""+"",M182=""Mining"",""+"",M182=""Maxhp"",""%"",REGEXMATCH(M182,""TemperatureResist_""),""+"",REGEXMATCH(M182,""ElementResist_""),""%"",REGEXMATCH(M182,""TemperatureInvalid_""),""bool"",REGEXMATCH(M182,""BodyPartsWeakDamage""),""%"",REGEXMATCH(M182,""Ele"&amp;"mentBoost_""),""%"",AND(REGEXMATCH(F182,""GiveA""),REGEXMATCH(M182,""Element"")),""bool"")"),"#N/A")</f>
        <v>#N/A</v>
      </c>
      <c r="O182" s="2">
        <v>0</v>
      </c>
      <c r="P182" s="2"/>
      <c r="Q182" s="2"/>
      <c r="R182" s="2" t="str">
        <f ca="1">IFERROR(__xludf.DUMMYFUNCTION("IFS(Q182=""ShotAttack"",""%"",Q182=""MeleeAttack"",""%"", Q182=""Defense"",""%"",Q182=""CraftSPeed"",""%"",Q182=""LifeSteal"",""%"",Q182=""MaxInventoryWeight"",""+"",Q182=""MoveSpeed"",""%"",REGEXMATCH(Q182,""ElementAddItemDrop_""),""%"",Q182=""Logging"","&amp;"""+"",Q182=""Mining"",""+"",Q182=""Maxhp"",""%"",REGEXMATCH(Q182,""TemperatureResist_""),""+"",REGEXMATCH(Q182,""ElementResist_""),""%"",REGEXMATCH(Q182,""TemperatureInvalid_""),""bool"",REGEXMATCH(Q182,""BodyPartsWeakDamage""),""%"",REGEXMATCH(Q182,""Ele"&amp;"mentBoost_""),""%"",AND(REGEXMATCH(J182,""GiveA""),REGEXMATCH(Q182,""Element"")),""bool"")"),"#N/A")</f>
        <v>#N/A</v>
      </c>
      <c r="S182" s="2">
        <v>0</v>
      </c>
      <c r="T182" s="2"/>
      <c r="U182" s="2" t="b">
        <v>0</v>
      </c>
      <c r="V182" s="2" t="b">
        <v>0</v>
      </c>
      <c r="W182" s="2" t="b">
        <v>0</v>
      </c>
      <c r="X182" s="2" t="b">
        <v>0</v>
      </c>
      <c r="Y182" s="2" t="b">
        <v>0</v>
      </c>
      <c r="Z182" s="2" t="b">
        <v>1</v>
      </c>
      <c r="AA182" s="2" t="b">
        <v>0</v>
      </c>
      <c r="AB182" s="2" t="b">
        <v>0</v>
      </c>
      <c r="AC182" s="2" t="b">
        <v>0</v>
      </c>
      <c r="AD182" s="2" t="b">
        <v>0</v>
      </c>
      <c r="AE182" s="2" t="b">
        <v>0</v>
      </c>
      <c r="AF182" s="2" t="b">
        <v>0</v>
      </c>
      <c r="AG182" s="2" t="s">
        <v>141</v>
      </c>
      <c r="AH182" s="2" t="s">
        <v>141</v>
      </c>
    </row>
    <row r="183" spans="1:34" x14ac:dyDescent="0.2">
      <c r="A183" s="1" t="s">
        <v>2040</v>
      </c>
      <c r="B183" s="2" t="s">
        <v>2041</v>
      </c>
      <c r="C183" s="1"/>
      <c r="D183" s="2" t="str">
        <f t="shared" si="0"/>
        <v>ElementResist_Leaf</v>
      </c>
      <c r="E183" s="2" t="str">
        <f t="shared" si="1"/>
        <v>ElementResist_Leaf: # on Self</v>
      </c>
      <c r="F183" s="2" t="str">
        <f t="shared" si="2"/>
        <v>always</v>
      </c>
      <c r="G183" s="2">
        <v>2</v>
      </c>
      <c r="H183" s="2" t="s">
        <v>141</v>
      </c>
      <c r="I183" s="2" t="s">
        <v>2019</v>
      </c>
      <c r="J183" s="2" t="str">
        <f ca="1">IFERROR(__xludf.DUMMYFUNCTION("IFS(I183=""ShotAttack"",""%"",I183=""MeleeAttack"",""%"", I183=""Defense"",""%"",I183=""CraftSPeed"",""%"",I183=""LifeSteal"",""%"",I183=""MaxInventoryWeight"",""+"",I183=""MoveSpeed"",""%"",REGEXMATCH(I183,""ElementAddItemDrop_""),""%"",I183=""Logging"","&amp;"""+"",I183=""Mining"",""+"",I183=""Maxhp"",""%"",REGEXMATCH(I183,""TemperatureResist_""),""+"",REGEXMATCH(I183,""ElementResist_""),""%"",REGEXMATCH(I183,""TemperatureInvalid_""),""bool"",REGEXMATCH(I183,""BodyPartsWeakDamage""),""%"",REGEXMATCH(I183,""Ele"&amp;"mentBoost_""),""%"",AND(REGEXMATCH(B183,""GiveA""),REGEXMATCH(I183,""Element"")),""bool"")"),"%")</f>
        <v>%</v>
      </c>
      <c r="K183" s="2">
        <v>25</v>
      </c>
      <c r="L183" s="2" t="s">
        <v>1818</v>
      </c>
      <c r="M183" s="2"/>
      <c r="N183" s="2" t="str">
        <f ca="1">IFERROR(__xludf.DUMMYFUNCTION("IFS(M183=""ShotAttack"",""%"",M183=""MeleeAttack"",""%"", M183=""Defense"",""%"",M183=""CraftSPeed"",""%"",M183=""LifeSteal"",""%"",M183=""MaxInventoryWeight"",""+"",M183=""MoveSpeed"",""%"",REGEXMATCH(M183,""ElementAddItemDrop_""),""%"",M183=""Logging"","&amp;"""+"",M183=""Mining"",""+"",M183=""Maxhp"",""%"",REGEXMATCH(M183,""TemperatureResist_""),""+"",REGEXMATCH(M183,""ElementResist_""),""%"",REGEXMATCH(M183,""TemperatureInvalid_""),""bool"",REGEXMATCH(M183,""BodyPartsWeakDamage""),""%"",REGEXMATCH(M183,""Ele"&amp;"mentBoost_""),""%"",AND(REGEXMATCH(F183,""GiveA""),REGEXMATCH(M183,""Element"")),""bool"")"),"#N/A")</f>
        <v>#N/A</v>
      </c>
      <c r="O183" s="2">
        <v>0</v>
      </c>
      <c r="P183" s="2"/>
      <c r="Q183" s="2"/>
      <c r="R183" s="2" t="str">
        <f ca="1">IFERROR(__xludf.DUMMYFUNCTION("IFS(Q183=""ShotAttack"",""%"",Q183=""MeleeAttack"",""%"", Q183=""Defense"",""%"",Q183=""CraftSPeed"",""%"",Q183=""LifeSteal"",""%"",Q183=""MaxInventoryWeight"",""+"",Q183=""MoveSpeed"",""%"",REGEXMATCH(Q183,""ElementAddItemDrop_""),""%"",Q183=""Logging"","&amp;"""+"",Q183=""Mining"",""+"",Q183=""Maxhp"",""%"",REGEXMATCH(Q183,""TemperatureResist_""),""+"",REGEXMATCH(Q183,""ElementResist_""),""%"",REGEXMATCH(Q183,""TemperatureInvalid_""),""bool"",REGEXMATCH(Q183,""BodyPartsWeakDamage""),""%"",REGEXMATCH(Q183,""Ele"&amp;"mentBoost_""),""%"",AND(REGEXMATCH(J183,""GiveA""),REGEXMATCH(Q183,""Element"")),""bool"")"),"#N/A")</f>
        <v>#N/A</v>
      </c>
      <c r="S183" s="2">
        <v>0</v>
      </c>
      <c r="T183" s="2"/>
      <c r="U183" s="2" t="b">
        <v>0</v>
      </c>
      <c r="V183" s="2" t="b">
        <v>0</v>
      </c>
      <c r="W183" s="2" t="b">
        <v>0</v>
      </c>
      <c r="X183" s="2" t="b">
        <v>0</v>
      </c>
      <c r="Y183" s="2" t="b">
        <v>0</v>
      </c>
      <c r="Z183" s="2" t="b">
        <v>1</v>
      </c>
      <c r="AA183" s="2" t="b">
        <v>0</v>
      </c>
      <c r="AB183" s="2" t="b">
        <v>0</v>
      </c>
      <c r="AC183" s="2" t="b">
        <v>0</v>
      </c>
      <c r="AD183" s="2" t="b">
        <v>0</v>
      </c>
      <c r="AE183" s="2" t="b">
        <v>0</v>
      </c>
      <c r="AF183" s="2" t="b">
        <v>0</v>
      </c>
      <c r="AG183" s="2" t="s">
        <v>141</v>
      </c>
      <c r="AH183" s="2" t="s">
        <v>141</v>
      </c>
    </row>
    <row r="184" spans="1:34" x14ac:dyDescent="0.2">
      <c r="A184" s="1" t="s">
        <v>2042</v>
      </c>
      <c r="B184" s="2" t="s">
        <v>2043</v>
      </c>
      <c r="C184" s="1"/>
      <c r="D184" s="2" t="str">
        <f t="shared" si="0"/>
        <v>ElementResist_Ice</v>
      </c>
      <c r="E184" s="2" t="str">
        <f t="shared" si="1"/>
        <v>ElementResist_Ice: # on Self</v>
      </c>
      <c r="F184" s="2" t="str">
        <f t="shared" si="2"/>
        <v>always</v>
      </c>
      <c r="G184" s="2">
        <v>2</v>
      </c>
      <c r="H184" s="2" t="s">
        <v>141</v>
      </c>
      <c r="I184" s="2" t="s">
        <v>2022</v>
      </c>
      <c r="J184" s="2" t="str">
        <f ca="1">IFERROR(__xludf.DUMMYFUNCTION("IFS(I184=""ShotAttack"",""%"",I184=""MeleeAttack"",""%"", I184=""Defense"",""%"",I184=""CraftSPeed"",""%"",I184=""LifeSteal"",""%"",I184=""MaxInventoryWeight"",""+"",I184=""MoveSpeed"",""%"",REGEXMATCH(I184,""ElementAddItemDrop_""),""%"",I184=""Logging"","&amp;"""+"",I184=""Mining"",""+"",I184=""Maxhp"",""%"",REGEXMATCH(I184,""TemperatureResist_""),""+"",REGEXMATCH(I184,""ElementResist_""),""%"",REGEXMATCH(I184,""TemperatureInvalid_""),""bool"",REGEXMATCH(I184,""BodyPartsWeakDamage""),""%"",REGEXMATCH(I184,""Ele"&amp;"mentBoost_""),""%"",AND(REGEXMATCH(B184,""GiveA""),REGEXMATCH(I184,""Element"")),""bool"")"),"%")</f>
        <v>%</v>
      </c>
      <c r="K184" s="2">
        <v>25</v>
      </c>
      <c r="L184" s="2" t="s">
        <v>1818</v>
      </c>
      <c r="M184" s="2"/>
      <c r="N184" s="2" t="str">
        <f ca="1">IFERROR(__xludf.DUMMYFUNCTION("IFS(M184=""ShotAttack"",""%"",M184=""MeleeAttack"",""%"", M184=""Defense"",""%"",M184=""CraftSPeed"",""%"",M184=""LifeSteal"",""%"",M184=""MaxInventoryWeight"",""+"",M184=""MoveSpeed"",""%"",REGEXMATCH(M184,""ElementAddItemDrop_""),""%"",M184=""Logging"","&amp;"""+"",M184=""Mining"",""+"",M184=""Maxhp"",""%"",REGEXMATCH(M184,""TemperatureResist_""),""+"",REGEXMATCH(M184,""ElementResist_""),""%"",REGEXMATCH(M184,""TemperatureInvalid_""),""bool"",REGEXMATCH(M184,""BodyPartsWeakDamage""),""%"",REGEXMATCH(M184,""Ele"&amp;"mentBoost_""),""%"",AND(REGEXMATCH(F184,""GiveA""),REGEXMATCH(M184,""Element"")),""bool"")"),"#N/A")</f>
        <v>#N/A</v>
      </c>
      <c r="O184" s="2">
        <v>0</v>
      </c>
      <c r="P184" s="2"/>
      <c r="Q184" s="2"/>
      <c r="R184" s="2" t="str">
        <f ca="1">IFERROR(__xludf.DUMMYFUNCTION("IFS(Q184=""ShotAttack"",""%"",Q184=""MeleeAttack"",""%"", Q184=""Defense"",""%"",Q184=""CraftSPeed"",""%"",Q184=""LifeSteal"",""%"",Q184=""MaxInventoryWeight"",""+"",Q184=""MoveSpeed"",""%"",REGEXMATCH(Q184,""ElementAddItemDrop_""),""%"",Q184=""Logging"","&amp;"""+"",Q184=""Mining"",""+"",Q184=""Maxhp"",""%"",REGEXMATCH(Q184,""TemperatureResist_""),""+"",REGEXMATCH(Q184,""ElementResist_""),""%"",REGEXMATCH(Q184,""TemperatureInvalid_""),""bool"",REGEXMATCH(Q184,""BodyPartsWeakDamage""),""%"",REGEXMATCH(Q184,""Ele"&amp;"mentBoost_""),""%"",AND(REGEXMATCH(J184,""GiveA""),REGEXMATCH(Q184,""Element"")),""bool"")"),"#N/A")</f>
        <v>#N/A</v>
      </c>
      <c r="S184" s="2">
        <v>0</v>
      </c>
      <c r="T184" s="2"/>
      <c r="U184" s="2" t="b">
        <v>0</v>
      </c>
      <c r="V184" s="2" t="b">
        <v>0</v>
      </c>
      <c r="W184" s="2" t="b">
        <v>0</v>
      </c>
      <c r="X184" s="2" t="b">
        <v>0</v>
      </c>
      <c r="Y184" s="2" t="b">
        <v>0</v>
      </c>
      <c r="Z184" s="2" t="b">
        <v>1</v>
      </c>
      <c r="AA184" s="2" t="b">
        <v>0</v>
      </c>
      <c r="AB184" s="2" t="b">
        <v>0</v>
      </c>
      <c r="AC184" s="2" t="b">
        <v>0</v>
      </c>
      <c r="AD184" s="2" t="b">
        <v>0</v>
      </c>
      <c r="AE184" s="2" t="b">
        <v>0</v>
      </c>
      <c r="AF184" s="2" t="b">
        <v>0</v>
      </c>
      <c r="AG184" s="2" t="s">
        <v>141</v>
      </c>
      <c r="AH184" s="2" t="s">
        <v>141</v>
      </c>
    </row>
    <row r="185" spans="1:34" x14ac:dyDescent="0.2">
      <c r="A185" s="1" t="s">
        <v>2044</v>
      </c>
      <c r="B185" s="2" t="s">
        <v>2045</v>
      </c>
      <c r="C185" s="1"/>
      <c r="D185" s="2" t="str">
        <f t="shared" si="0"/>
        <v>ElementResist_Earth</v>
      </c>
      <c r="E185" s="2" t="str">
        <f t="shared" si="1"/>
        <v>ElementResist_Earth: # on Self</v>
      </c>
      <c r="F185" s="2" t="str">
        <f t="shared" si="2"/>
        <v>always</v>
      </c>
      <c r="G185" s="2">
        <v>2</v>
      </c>
      <c r="H185" s="2" t="s">
        <v>141</v>
      </c>
      <c r="I185" s="2" t="s">
        <v>2025</v>
      </c>
      <c r="J185" s="2" t="str">
        <f ca="1">IFERROR(__xludf.DUMMYFUNCTION("IFS(I185=""ShotAttack"",""%"",I185=""MeleeAttack"",""%"", I185=""Defense"",""%"",I185=""CraftSPeed"",""%"",I185=""LifeSteal"",""%"",I185=""MaxInventoryWeight"",""+"",I185=""MoveSpeed"",""%"",REGEXMATCH(I185,""ElementAddItemDrop_""),""%"",I185=""Logging"","&amp;"""+"",I185=""Mining"",""+"",I185=""Maxhp"",""%"",REGEXMATCH(I185,""TemperatureResist_""),""+"",REGEXMATCH(I185,""ElementResist_""),""%"",REGEXMATCH(I185,""TemperatureInvalid_""),""bool"",REGEXMATCH(I185,""BodyPartsWeakDamage""),""%"",REGEXMATCH(I185,""Ele"&amp;"mentBoost_""),""%"",AND(REGEXMATCH(B185,""GiveA""),REGEXMATCH(I185,""Element"")),""bool"")"),"%")</f>
        <v>%</v>
      </c>
      <c r="K185" s="2">
        <v>25</v>
      </c>
      <c r="L185" s="2" t="s">
        <v>1818</v>
      </c>
      <c r="M185" s="2"/>
      <c r="N185" s="2" t="str">
        <f ca="1">IFERROR(__xludf.DUMMYFUNCTION("IFS(M185=""ShotAttack"",""%"",M185=""MeleeAttack"",""%"", M185=""Defense"",""%"",M185=""CraftSPeed"",""%"",M185=""LifeSteal"",""%"",M185=""MaxInventoryWeight"",""+"",M185=""MoveSpeed"",""%"",REGEXMATCH(M185,""ElementAddItemDrop_""),""%"",M185=""Logging"","&amp;"""+"",M185=""Mining"",""+"",M185=""Maxhp"",""%"",REGEXMATCH(M185,""TemperatureResist_""),""+"",REGEXMATCH(M185,""ElementResist_""),""%"",REGEXMATCH(M185,""TemperatureInvalid_""),""bool"",REGEXMATCH(M185,""BodyPartsWeakDamage""),""%"",REGEXMATCH(M185,""Ele"&amp;"mentBoost_""),""%"",AND(REGEXMATCH(F185,""GiveA""),REGEXMATCH(M185,""Element"")),""bool"")"),"#N/A")</f>
        <v>#N/A</v>
      </c>
      <c r="O185" s="2">
        <v>0</v>
      </c>
      <c r="P185" s="2"/>
      <c r="Q185" s="2"/>
      <c r="R185" s="2" t="str">
        <f ca="1">IFERROR(__xludf.DUMMYFUNCTION("IFS(Q185=""ShotAttack"",""%"",Q185=""MeleeAttack"",""%"", Q185=""Defense"",""%"",Q185=""CraftSPeed"",""%"",Q185=""LifeSteal"",""%"",Q185=""MaxInventoryWeight"",""+"",Q185=""MoveSpeed"",""%"",REGEXMATCH(Q185,""ElementAddItemDrop_""),""%"",Q185=""Logging"","&amp;"""+"",Q185=""Mining"",""+"",Q185=""Maxhp"",""%"",REGEXMATCH(Q185,""TemperatureResist_""),""+"",REGEXMATCH(Q185,""ElementResist_""),""%"",REGEXMATCH(Q185,""TemperatureInvalid_""),""bool"",REGEXMATCH(Q185,""BodyPartsWeakDamage""),""%"",REGEXMATCH(Q185,""Ele"&amp;"mentBoost_""),""%"",AND(REGEXMATCH(J185,""GiveA""),REGEXMATCH(Q185,""Element"")),""bool"")"),"#N/A")</f>
        <v>#N/A</v>
      </c>
      <c r="S185" s="2">
        <v>0</v>
      </c>
      <c r="T185" s="2"/>
      <c r="U185" s="2" t="b">
        <v>0</v>
      </c>
      <c r="V185" s="2" t="b">
        <v>0</v>
      </c>
      <c r="W185" s="2" t="b">
        <v>0</v>
      </c>
      <c r="X185" s="2" t="b">
        <v>0</v>
      </c>
      <c r="Y185" s="2" t="b">
        <v>0</v>
      </c>
      <c r="Z185" s="2" t="b">
        <v>1</v>
      </c>
      <c r="AA185" s="2" t="b">
        <v>0</v>
      </c>
      <c r="AB185" s="2" t="b">
        <v>0</v>
      </c>
      <c r="AC185" s="2" t="b">
        <v>0</v>
      </c>
      <c r="AD185" s="2" t="b">
        <v>0</v>
      </c>
      <c r="AE185" s="2" t="b">
        <v>0</v>
      </c>
      <c r="AF185" s="2" t="b">
        <v>0</v>
      </c>
      <c r="AG185" s="2" t="s">
        <v>141</v>
      </c>
      <c r="AH185" s="2" t="s">
        <v>141</v>
      </c>
    </row>
    <row r="186" spans="1:34" x14ac:dyDescent="0.2">
      <c r="A186" s="1" t="s">
        <v>2046</v>
      </c>
      <c r="B186" s="2" t="s">
        <v>2047</v>
      </c>
      <c r="C186" s="1"/>
      <c r="D186" s="2" t="str">
        <f t="shared" si="0"/>
        <v>ElementResist_Dark</v>
      </c>
      <c r="E186" s="2" t="str">
        <f t="shared" si="1"/>
        <v>ElementResist_Dark: # on Self</v>
      </c>
      <c r="F186" s="2" t="str">
        <f t="shared" si="2"/>
        <v>always</v>
      </c>
      <c r="G186" s="2">
        <v>2</v>
      </c>
      <c r="H186" s="2" t="s">
        <v>141</v>
      </c>
      <c r="I186" s="2" t="s">
        <v>2028</v>
      </c>
      <c r="J186" s="2" t="str">
        <f ca="1">IFERROR(__xludf.DUMMYFUNCTION("IFS(I186=""ShotAttack"",""%"",I186=""MeleeAttack"",""%"", I186=""Defense"",""%"",I186=""CraftSPeed"",""%"",I186=""LifeSteal"",""%"",I186=""MaxInventoryWeight"",""+"",I186=""MoveSpeed"",""%"",REGEXMATCH(I186,""ElementAddItemDrop_""),""%"",I186=""Logging"","&amp;"""+"",I186=""Mining"",""+"",I186=""Maxhp"",""%"",REGEXMATCH(I186,""TemperatureResist_""),""+"",REGEXMATCH(I186,""ElementResist_""),""%"",REGEXMATCH(I186,""TemperatureInvalid_""),""bool"",REGEXMATCH(I186,""BodyPartsWeakDamage""),""%"",REGEXMATCH(I186,""Ele"&amp;"mentBoost_""),""%"",AND(REGEXMATCH(B186,""GiveA""),REGEXMATCH(I186,""Element"")),""bool"")"),"%")</f>
        <v>%</v>
      </c>
      <c r="K186" s="2">
        <v>25</v>
      </c>
      <c r="L186" s="2" t="s">
        <v>1818</v>
      </c>
      <c r="M186" s="2"/>
      <c r="N186" s="2" t="str">
        <f ca="1">IFERROR(__xludf.DUMMYFUNCTION("IFS(M186=""ShotAttack"",""%"",M186=""MeleeAttack"",""%"", M186=""Defense"",""%"",M186=""CraftSPeed"",""%"",M186=""LifeSteal"",""%"",M186=""MaxInventoryWeight"",""+"",M186=""MoveSpeed"",""%"",REGEXMATCH(M186,""ElementAddItemDrop_""),""%"",M186=""Logging"","&amp;"""+"",M186=""Mining"",""+"",M186=""Maxhp"",""%"",REGEXMATCH(M186,""TemperatureResist_""),""+"",REGEXMATCH(M186,""ElementResist_""),""%"",REGEXMATCH(M186,""TemperatureInvalid_""),""bool"",REGEXMATCH(M186,""BodyPartsWeakDamage""),""%"",REGEXMATCH(M186,""Ele"&amp;"mentBoost_""),""%"",AND(REGEXMATCH(F186,""GiveA""),REGEXMATCH(M186,""Element"")),""bool"")"),"#N/A")</f>
        <v>#N/A</v>
      </c>
      <c r="O186" s="2">
        <v>0</v>
      </c>
      <c r="P186" s="2"/>
      <c r="Q186" s="2"/>
      <c r="R186" s="2" t="str">
        <f ca="1">IFERROR(__xludf.DUMMYFUNCTION("IFS(Q186=""ShotAttack"",""%"",Q186=""MeleeAttack"",""%"", Q186=""Defense"",""%"",Q186=""CraftSPeed"",""%"",Q186=""LifeSteal"",""%"",Q186=""MaxInventoryWeight"",""+"",Q186=""MoveSpeed"",""%"",REGEXMATCH(Q186,""ElementAddItemDrop_""),""%"",Q186=""Logging"","&amp;"""+"",Q186=""Mining"",""+"",Q186=""Maxhp"",""%"",REGEXMATCH(Q186,""TemperatureResist_""),""+"",REGEXMATCH(Q186,""ElementResist_""),""%"",REGEXMATCH(Q186,""TemperatureInvalid_""),""bool"",REGEXMATCH(Q186,""BodyPartsWeakDamage""),""%"",REGEXMATCH(Q186,""Ele"&amp;"mentBoost_""),""%"",AND(REGEXMATCH(J186,""GiveA""),REGEXMATCH(Q186,""Element"")),""bool"")"),"#N/A")</f>
        <v>#N/A</v>
      </c>
      <c r="S186" s="2">
        <v>0</v>
      </c>
      <c r="T186" s="2"/>
      <c r="U186" s="2" t="b">
        <v>0</v>
      </c>
      <c r="V186" s="2" t="b">
        <v>0</v>
      </c>
      <c r="W186" s="2" t="b">
        <v>0</v>
      </c>
      <c r="X186" s="2" t="b">
        <v>0</v>
      </c>
      <c r="Y186" s="2" t="b">
        <v>0</v>
      </c>
      <c r="Z186" s="2" t="b">
        <v>1</v>
      </c>
      <c r="AA186" s="2" t="b">
        <v>0</v>
      </c>
      <c r="AB186" s="2" t="b">
        <v>0</v>
      </c>
      <c r="AC186" s="2" t="b">
        <v>0</v>
      </c>
      <c r="AD186" s="2" t="b">
        <v>0</v>
      </c>
      <c r="AE186" s="2" t="b">
        <v>0</v>
      </c>
      <c r="AF186" s="2" t="b">
        <v>0</v>
      </c>
      <c r="AG186" s="2" t="s">
        <v>141</v>
      </c>
      <c r="AH186" s="2" t="s">
        <v>141</v>
      </c>
    </row>
    <row r="187" spans="1:34" x14ac:dyDescent="0.2">
      <c r="A187" s="1" t="s">
        <v>2048</v>
      </c>
      <c r="B187" s="2" t="s">
        <v>2049</v>
      </c>
      <c r="C187" s="1"/>
      <c r="D187" s="2" t="str">
        <f t="shared" si="0"/>
        <v>ElementResist_Dragon</v>
      </c>
      <c r="E187" s="2" t="str">
        <f t="shared" si="1"/>
        <v>ElementResist_Dragon: # on Self</v>
      </c>
      <c r="F187" s="2" t="str">
        <f t="shared" si="2"/>
        <v>always</v>
      </c>
      <c r="G187" s="2">
        <v>2</v>
      </c>
      <c r="H187" s="2" t="s">
        <v>141</v>
      </c>
      <c r="I187" s="2" t="s">
        <v>2031</v>
      </c>
      <c r="J187" s="2" t="str">
        <f ca="1">IFERROR(__xludf.DUMMYFUNCTION("IFS(I187=""ShotAttack"",""%"",I187=""MeleeAttack"",""%"", I187=""Defense"",""%"",I187=""CraftSPeed"",""%"",I187=""LifeSteal"",""%"",I187=""MaxInventoryWeight"",""+"",I187=""MoveSpeed"",""%"",REGEXMATCH(I187,""ElementAddItemDrop_""),""%"",I187=""Logging"","&amp;"""+"",I187=""Mining"",""+"",I187=""Maxhp"",""%"",REGEXMATCH(I187,""TemperatureResist_""),""+"",REGEXMATCH(I187,""ElementResist_""),""%"",REGEXMATCH(I187,""TemperatureInvalid_""),""bool"",REGEXMATCH(I187,""BodyPartsWeakDamage""),""%"",REGEXMATCH(I187,""Ele"&amp;"mentBoost_""),""%"",AND(REGEXMATCH(B187,""GiveA""),REGEXMATCH(I187,""Element"")),""bool"")"),"%")</f>
        <v>%</v>
      </c>
      <c r="K187" s="2">
        <v>25</v>
      </c>
      <c r="L187" s="2" t="s">
        <v>1818</v>
      </c>
      <c r="M187" s="2"/>
      <c r="N187" s="2" t="str">
        <f ca="1">IFERROR(__xludf.DUMMYFUNCTION("IFS(M187=""ShotAttack"",""%"",M187=""MeleeAttack"",""%"", M187=""Defense"",""%"",M187=""CraftSPeed"",""%"",M187=""LifeSteal"",""%"",M187=""MaxInventoryWeight"",""+"",M187=""MoveSpeed"",""%"",REGEXMATCH(M187,""ElementAddItemDrop_""),""%"",M187=""Logging"","&amp;"""+"",M187=""Mining"",""+"",M187=""Maxhp"",""%"",REGEXMATCH(M187,""TemperatureResist_""),""+"",REGEXMATCH(M187,""ElementResist_""),""%"",REGEXMATCH(M187,""TemperatureInvalid_""),""bool"",REGEXMATCH(M187,""BodyPartsWeakDamage""),""%"",REGEXMATCH(M187,""Ele"&amp;"mentBoost_""),""%"",AND(REGEXMATCH(F187,""GiveA""),REGEXMATCH(M187,""Element"")),""bool"")"),"#N/A")</f>
        <v>#N/A</v>
      </c>
      <c r="O187" s="2">
        <v>0</v>
      </c>
      <c r="P187" s="2"/>
      <c r="Q187" s="2"/>
      <c r="R187" s="2" t="str">
        <f ca="1">IFERROR(__xludf.DUMMYFUNCTION("IFS(Q187=""ShotAttack"",""%"",Q187=""MeleeAttack"",""%"", Q187=""Defense"",""%"",Q187=""CraftSPeed"",""%"",Q187=""LifeSteal"",""%"",Q187=""MaxInventoryWeight"",""+"",Q187=""MoveSpeed"",""%"",REGEXMATCH(Q187,""ElementAddItemDrop_""),""%"",Q187=""Logging"","&amp;"""+"",Q187=""Mining"",""+"",Q187=""Maxhp"",""%"",REGEXMATCH(Q187,""TemperatureResist_""),""+"",REGEXMATCH(Q187,""ElementResist_""),""%"",REGEXMATCH(Q187,""TemperatureInvalid_""),""bool"",REGEXMATCH(Q187,""BodyPartsWeakDamage""),""%"",REGEXMATCH(Q187,""Ele"&amp;"mentBoost_""),""%"",AND(REGEXMATCH(J187,""GiveA""),REGEXMATCH(Q187,""Element"")),""bool"")"),"#N/A")</f>
        <v>#N/A</v>
      </c>
      <c r="S187" s="2">
        <v>0</v>
      </c>
      <c r="T187" s="2"/>
      <c r="U187" s="2" t="b">
        <v>0</v>
      </c>
      <c r="V187" s="2" t="b">
        <v>0</v>
      </c>
      <c r="W187" s="2" t="b">
        <v>0</v>
      </c>
      <c r="X187" s="2" t="b">
        <v>0</v>
      </c>
      <c r="Y187" s="2" t="b">
        <v>0</v>
      </c>
      <c r="Z187" s="2" t="b">
        <v>1</v>
      </c>
      <c r="AA187" s="2" t="b">
        <v>0</v>
      </c>
      <c r="AB187" s="2" t="b">
        <v>0</v>
      </c>
      <c r="AC187" s="2" t="b">
        <v>0</v>
      </c>
      <c r="AD187" s="2" t="b">
        <v>0</v>
      </c>
      <c r="AE187" s="2" t="b">
        <v>0</v>
      </c>
      <c r="AF187" s="2" t="b">
        <v>0</v>
      </c>
      <c r="AG187" s="2" t="s">
        <v>141</v>
      </c>
      <c r="AH187" s="2" t="s">
        <v>141</v>
      </c>
    </row>
    <row r="188" spans="1:34" x14ac:dyDescent="0.2">
      <c r="A188" s="1" t="s">
        <v>2050</v>
      </c>
      <c r="B188" s="2" t="s">
        <v>2051</v>
      </c>
      <c r="C188" s="1"/>
      <c r="D188" s="2" t="str">
        <f t="shared" si="0"/>
        <v>ElementResist_Normal</v>
      </c>
      <c r="E188" s="2" t="str">
        <f t="shared" si="1"/>
        <v>ElementResist_Normal: # on Self</v>
      </c>
      <c r="F188" s="2" t="str">
        <f t="shared" si="2"/>
        <v>always</v>
      </c>
      <c r="G188" s="2">
        <v>3</v>
      </c>
      <c r="H188" s="2" t="s">
        <v>141</v>
      </c>
      <c r="I188" s="2" t="s">
        <v>2007</v>
      </c>
      <c r="J188" s="2" t="str">
        <f ca="1">IFERROR(__xludf.DUMMYFUNCTION("IFS(I188=""ShotAttack"",""%"",I188=""MeleeAttack"",""%"", I188=""Defense"",""%"",I188=""CraftSPeed"",""%"",I188=""LifeSteal"",""%"",I188=""MaxInventoryWeight"",""+"",I188=""MoveSpeed"",""%"",REGEXMATCH(I188,""ElementAddItemDrop_""),""%"",I188=""Logging"","&amp;"""+"",I188=""Mining"",""+"",I188=""Maxhp"",""%"",REGEXMATCH(I188,""TemperatureResist_""),""+"",REGEXMATCH(I188,""ElementResist_""),""%"",REGEXMATCH(I188,""TemperatureInvalid_""),""bool"",REGEXMATCH(I188,""BodyPartsWeakDamage""),""%"",REGEXMATCH(I188,""Ele"&amp;"mentBoost_""),""%"",AND(REGEXMATCH(B188,""GiveA""),REGEXMATCH(I188,""Element"")),""bool"")"),"%")</f>
        <v>%</v>
      </c>
      <c r="K188" s="2">
        <v>35</v>
      </c>
      <c r="L188" s="2" t="s">
        <v>1818</v>
      </c>
      <c r="M188" s="2"/>
      <c r="N188" s="2" t="str">
        <f ca="1">IFERROR(__xludf.DUMMYFUNCTION("IFS(M188=""ShotAttack"",""%"",M188=""MeleeAttack"",""%"", M188=""Defense"",""%"",M188=""CraftSPeed"",""%"",M188=""LifeSteal"",""%"",M188=""MaxInventoryWeight"",""+"",M188=""MoveSpeed"",""%"",REGEXMATCH(M188,""ElementAddItemDrop_""),""%"",M188=""Logging"","&amp;"""+"",M188=""Mining"",""+"",M188=""Maxhp"",""%"",REGEXMATCH(M188,""TemperatureResist_""),""+"",REGEXMATCH(M188,""ElementResist_""),""%"",REGEXMATCH(M188,""TemperatureInvalid_""),""bool"",REGEXMATCH(M188,""BodyPartsWeakDamage""),""%"",REGEXMATCH(M188,""Ele"&amp;"mentBoost_""),""%"",AND(REGEXMATCH(F188,""GiveA""),REGEXMATCH(M188,""Element"")),""bool"")"),"#N/A")</f>
        <v>#N/A</v>
      </c>
      <c r="O188" s="2">
        <v>0</v>
      </c>
      <c r="P188" s="2"/>
      <c r="Q188" s="2"/>
      <c r="R188" s="2" t="str">
        <f ca="1">IFERROR(__xludf.DUMMYFUNCTION("IFS(Q188=""ShotAttack"",""%"",Q188=""MeleeAttack"",""%"", Q188=""Defense"",""%"",Q188=""CraftSPeed"",""%"",Q188=""LifeSteal"",""%"",Q188=""MaxInventoryWeight"",""+"",Q188=""MoveSpeed"",""%"",REGEXMATCH(Q188,""ElementAddItemDrop_""),""%"",Q188=""Logging"","&amp;"""+"",Q188=""Mining"",""+"",Q188=""Maxhp"",""%"",REGEXMATCH(Q188,""TemperatureResist_""),""+"",REGEXMATCH(Q188,""ElementResist_""),""%"",REGEXMATCH(Q188,""TemperatureInvalid_""),""bool"",REGEXMATCH(Q188,""BodyPartsWeakDamage""),""%"",REGEXMATCH(Q188,""Ele"&amp;"mentBoost_""),""%"",AND(REGEXMATCH(J188,""GiveA""),REGEXMATCH(Q188,""Element"")),""bool"")"),"#N/A")</f>
        <v>#N/A</v>
      </c>
      <c r="S188" s="2">
        <v>0</v>
      </c>
      <c r="T188" s="2"/>
      <c r="U188" s="2" t="b">
        <v>0</v>
      </c>
      <c r="V188" s="2" t="b">
        <v>0</v>
      </c>
      <c r="W188" s="2" t="b">
        <v>0</v>
      </c>
      <c r="X188" s="2" t="b">
        <v>0</v>
      </c>
      <c r="Y188" s="2" t="b">
        <v>0</v>
      </c>
      <c r="Z188" s="2" t="b">
        <v>1</v>
      </c>
      <c r="AA188" s="2" t="b">
        <v>0</v>
      </c>
      <c r="AB188" s="2" t="b">
        <v>0</v>
      </c>
      <c r="AC188" s="2" t="b">
        <v>0</v>
      </c>
      <c r="AD188" s="2" t="b">
        <v>0</v>
      </c>
      <c r="AE188" s="2" t="b">
        <v>0</v>
      </c>
      <c r="AF188" s="2" t="b">
        <v>0</v>
      </c>
      <c r="AG188" s="2" t="s">
        <v>141</v>
      </c>
      <c r="AH188" s="2" t="s">
        <v>141</v>
      </c>
    </row>
    <row r="189" spans="1:34" x14ac:dyDescent="0.2">
      <c r="A189" s="1" t="s">
        <v>2052</v>
      </c>
      <c r="B189" s="2" t="s">
        <v>2053</v>
      </c>
      <c r="C189" s="1"/>
      <c r="D189" s="2" t="str">
        <f t="shared" si="0"/>
        <v>ElementResist_Fire</v>
      </c>
      <c r="E189" s="2" t="str">
        <f t="shared" si="1"/>
        <v>ElementResist_Fire: # on Self</v>
      </c>
      <c r="F189" s="2" t="str">
        <f t="shared" si="2"/>
        <v>always</v>
      </c>
      <c r="G189" s="2">
        <v>3</v>
      </c>
      <c r="H189" s="2" t="s">
        <v>141</v>
      </c>
      <c r="I189" s="2" t="s">
        <v>2010</v>
      </c>
      <c r="J189" s="2" t="str">
        <f ca="1">IFERROR(__xludf.DUMMYFUNCTION("IFS(I189=""ShotAttack"",""%"",I189=""MeleeAttack"",""%"", I189=""Defense"",""%"",I189=""CraftSPeed"",""%"",I189=""LifeSteal"",""%"",I189=""MaxInventoryWeight"",""+"",I189=""MoveSpeed"",""%"",REGEXMATCH(I189,""ElementAddItemDrop_""),""%"",I189=""Logging"","&amp;"""+"",I189=""Mining"",""+"",I189=""Maxhp"",""%"",REGEXMATCH(I189,""TemperatureResist_""),""+"",REGEXMATCH(I189,""ElementResist_""),""%"",REGEXMATCH(I189,""TemperatureInvalid_""),""bool"",REGEXMATCH(I189,""BodyPartsWeakDamage""),""%"",REGEXMATCH(I189,""Ele"&amp;"mentBoost_""),""%"",AND(REGEXMATCH(B189,""GiveA""),REGEXMATCH(I189,""Element"")),""bool"")"),"%")</f>
        <v>%</v>
      </c>
      <c r="K189" s="2">
        <v>35</v>
      </c>
      <c r="L189" s="2" t="s">
        <v>1818</v>
      </c>
      <c r="M189" s="2"/>
      <c r="N189" s="2" t="str">
        <f ca="1">IFERROR(__xludf.DUMMYFUNCTION("IFS(M189=""ShotAttack"",""%"",M189=""MeleeAttack"",""%"", M189=""Defense"",""%"",M189=""CraftSPeed"",""%"",M189=""LifeSteal"",""%"",M189=""MaxInventoryWeight"",""+"",M189=""MoveSpeed"",""%"",REGEXMATCH(M189,""ElementAddItemDrop_""),""%"",M189=""Logging"","&amp;"""+"",M189=""Mining"",""+"",M189=""Maxhp"",""%"",REGEXMATCH(M189,""TemperatureResist_""),""+"",REGEXMATCH(M189,""ElementResist_""),""%"",REGEXMATCH(M189,""TemperatureInvalid_""),""bool"",REGEXMATCH(M189,""BodyPartsWeakDamage""),""%"",REGEXMATCH(M189,""Ele"&amp;"mentBoost_""),""%"",AND(REGEXMATCH(F189,""GiveA""),REGEXMATCH(M189,""Element"")),""bool"")"),"#N/A")</f>
        <v>#N/A</v>
      </c>
      <c r="O189" s="2">
        <v>0</v>
      </c>
      <c r="P189" s="2"/>
      <c r="Q189" s="2"/>
      <c r="R189" s="2" t="str">
        <f ca="1">IFERROR(__xludf.DUMMYFUNCTION("IFS(Q189=""ShotAttack"",""%"",Q189=""MeleeAttack"",""%"", Q189=""Defense"",""%"",Q189=""CraftSPeed"",""%"",Q189=""LifeSteal"",""%"",Q189=""MaxInventoryWeight"",""+"",Q189=""MoveSpeed"",""%"",REGEXMATCH(Q189,""ElementAddItemDrop_""),""%"",Q189=""Logging"","&amp;"""+"",Q189=""Mining"",""+"",Q189=""Maxhp"",""%"",REGEXMATCH(Q189,""TemperatureResist_""),""+"",REGEXMATCH(Q189,""ElementResist_""),""%"",REGEXMATCH(Q189,""TemperatureInvalid_""),""bool"",REGEXMATCH(Q189,""BodyPartsWeakDamage""),""%"",REGEXMATCH(Q189,""Ele"&amp;"mentBoost_""),""%"",AND(REGEXMATCH(J189,""GiveA""),REGEXMATCH(Q189,""Element"")),""bool"")"),"#N/A")</f>
        <v>#N/A</v>
      </c>
      <c r="S189" s="2">
        <v>0</v>
      </c>
      <c r="T189" s="2"/>
      <c r="U189" s="2" t="b">
        <v>0</v>
      </c>
      <c r="V189" s="2" t="b">
        <v>0</v>
      </c>
      <c r="W189" s="2" t="b">
        <v>0</v>
      </c>
      <c r="X189" s="2" t="b">
        <v>0</v>
      </c>
      <c r="Y189" s="2" t="b">
        <v>0</v>
      </c>
      <c r="Z189" s="2" t="b">
        <v>1</v>
      </c>
      <c r="AA189" s="2" t="b">
        <v>0</v>
      </c>
      <c r="AB189" s="2" t="b">
        <v>0</v>
      </c>
      <c r="AC189" s="2" t="b">
        <v>0</v>
      </c>
      <c r="AD189" s="2" t="b">
        <v>0</v>
      </c>
      <c r="AE189" s="2" t="b">
        <v>0</v>
      </c>
      <c r="AF189" s="2" t="b">
        <v>0</v>
      </c>
      <c r="AG189" s="2" t="s">
        <v>141</v>
      </c>
      <c r="AH189" s="2" t="s">
        <v>141</v>
      </c>
    </row>
    <row r="190" spans="1:34" x14ac:dyDescent="0.2">
      <c r="A190" s="1" t="s">
        <v>2054</v>
      </c>
      <c r="B190" s="2" t="s">
        <v>2055</v>
      </c>
      <c r="C190" s="1"/>
      <c r="D190" s="2" t="str">
        <f t="shared" si="0"/>
        <v>ElementResist_Water</v>
      </c>
      <c r="E190" s="2" t="str">
        <f t="shared" si="1"/>
        <v>ElementResist_Water: # on Self</v>
      </c>
      <c r="F190" s="2" t="str">
        <f t="shared" si="2"/>
        <v>always</v>
      </c>
      <c r="G190" s="2">
        <v>3</v>
      </c>
      <c r="H190" s="2" t="s">
        <v>141</v>
      </c>
      <c r="I190" s="2" t="s">
        <v>2013</v>
      </c>
      <c r="J190" s="2" t="str">
        <f ca="1">IFERROR(__xludf.DUMMYFUNCTION("IFS(I190=""ShotAttack"",""%"",I190=""MeleeAttack"",""%"", I190=""Defense"",""%"",I190=""CraftSPeed"",""%"",I190=""LifeSteal"",""%"",I190=""MaxInventoryWeight"",""+"",I190=""MoveSpeed"",""%"",REGEXMATCH(I190,""ElementAddItemDrop_""),""%"",I190=""Logging"","&amp;"""+"",I190=""Mining"",""+"",I190=""Maxhp"",""%"",REGEXMATCH(I190,""TemperatureResist_""),""+"",REGEXMATCH(I190,""ElementResist_""),""%"",REGEXMATCH(I190,""TemperatureInvalid_""),""bool"",REGEXMATCH(I190,""BodyPartsWeakDamage""),""%"",REGEXMATCH(I190,""Ele"&amp;"mentBoost_""),""%"",AND(REGEXMATCH(B190,""GiveA""),REGEXMATCH(I190,""Element"")),""bool"")"),"%")</f>
        <v>%</v>
      </c>
      <c r="K190" s="2">
        <v>35</v>
      </c>
      <c r="L190" s="2" t="s">
        <v>1818</v>
      </c>
      <c r="M190" s="2"/>
      <c r="N190" s="2" t="str">
        <f ca="1">IFERROR(__xludf.DUMMYFUNCTION("IFS(M190=""ShotAttack"",""%"",M190=""MeleeAttack"",""%"", M190=""Defense"",""%"",M190=""CraftSPeed"",""%"",M190=""LifeSteal"",""%"",M190=""MaxInventoryWeight"",""+"",M190=""MoveSpeed"",""%"",REGEXMATCH(M190,""ElementAddItemDrop_""),""%"",M190=""Logging"","&amp;"""+"",M190=""Mining"",""+"",M190=""Maxhp"",""%"",REGEXMATCH(M190,""TemperatureResist_""),""+"",REGEXMATCH(M190,""ElementResist_""),""%"",REGEXMATCH(M190,""TemperatureInvalid_""),""bool"",REGEXMATCH(M190,""BodyPartsWeakDamage""),""%"",REGEXMATCH(M190,""Ele"&amp;"mentBoost_""),""%"",AND(REGEXMATCH(F190,""GiveA""),REGEXMATCH(M190,""Element"")),""bool"")"),"#N/A")</f>
        <v>#N/A</v>
      </c>
      <c r="O190" s="2">
        <v>0</v>
      </c>
      <c r="P190" s="2"/>
      <c r="Q190" s="2"/>
      <c r="R190" s="2" t="str">
        <f ca="1">IFERROR(__xludf.DUMMYFUNCTION("IFS(Q190=""ShotAttack"",""%"",Q190=""MeleeAttack"",""%"", Q190=""Defense"",""%"",Q190=""CraftSPeed"",""%"",Q190=""LifeSteal"",""%"",Q190=""MaxInventoryWeight"",""+"",Q190=""MoveSpeed"",""%"",REGEXMATCH(Q190,""ElementAddItemDrop_""),""%"",Q190=""Logging"","&amp;"""+"",Q190=""Mining"",""+"",Q190=""Maxhp"",""%"",REGEXMATCH(Q190,""TemperatureResist_""),""+"",REGEXMATCH(Q190,""ElementResist_""),""%"",REGEXMATCH(Q190,""TemperatureInvalid_""),""bool"",REGEXMATCH(Q190,""BodyPartsWeakDamage""),""%"",REGEXMATCH(Q190,""Ele"&amp;"mentBoost_""),""%"",AND(REGEXMATCH(J190,""GiveA""),REGEXMATCH(Q190,""Element"")),""bool"")"),"#N/A")</f>
        <v>#N/A</v>
      </c>
      <c r="S190" s="2">
        <v>0</v>
      </c>
      <c r="T190" s="2"/>
      <c r="U190" s="2" t="b">
        <v>0</v>
      </c>
      <c r="V190" s="2" t="b">
        <v>0</v>
      </c>
      <c r="W190" s="2" t="b">
        <v>0</v>
      </c>
      <c r="X190" s="2" t="b">
        <v>0</v>
      </c>
      <c r="Y190" s="2" t="b">
        <v>0</v>
      </c>
      <c r="Z190" s="2" t="b">
        <v>1</v>
      </c>
      <c r="AA190" s="2" t="b">
        <v>0</v>
      </c>
      <c r="AB190" s="2" t="b">
        <v>0</v>
      </c>
      <c r="AC190" s="2" t="b">
        <v>0</v>
      </c>
      <c r="AD190" s="2" t="b">
        <v>0</v>
      </c>
      <c r="AE190" s="2" t="b">
        <v>0</v>
      </c>
      <c r="AF190" s="2" t="b">
        <v>0</v>
      </c>
      <c r="AG190" s="2" t="s">
        <v>141</v>
      </c>
      <c r="AH190" s="2" t="s">
        <v>141</v>
      </c>
    </row>
    <row r="191" spans="1:34" x14ac:dyDescent="0.2">
      <c r="A191" s="1" t="s">
        <v>2056</v>
      </c>
      <c r="B191" s="2" t="s">
        <v>2057</v>
      </c>
      <c r="C191" s="1"/>
      <c r="D191" s="2" t="str">
        <f t="shared" si="0"/>
        <v>ElementResist_Electricity</v>
      </c>
      <c r="E191" s="2" t="str">
        <f t="shared" si="1"/>
        <v>ElementResist_Electricity: # on Self</v>
      </c>
      <c r="F191" s="2" t="str">
        <f t="shared" si="2"/>
        <v>always</v>
      </c>
      <c r="G191" s="2">
        <v>3</v>
      </c>
      <c r="H191" s="2" t="s">
        <v>141</v>
      </c>
      <c r="I191" s="2" t="s">
        <v>2016</v>
      </c>
      <c r="J191" s="2" t="str">
        <f ca="1">IFERROR(__xludf.DUMMYFUNCTION("IFS(I191=""ShotAttack"",""%"",I191=""MeleeAttack"",""%"", I191=""Defense"",""%"",I191=""CraftSPeed"",""%"",I191=""LifeSteal"",""%"",I191=""MaxInventoryWeight"",""+"",I191=""MoveSpeed"",""%"",REGEXMATCH(I191,""ElementAddItemDrop_""),""%"",I191=""Logging"","&amp;"""+"",I191=""Mining"",""+"",I191=""Maxhp"",""%"",REGEXMATCH(I191,""TemperatureResist_""),""+"",REGEXMATCH(I191,""ElementResist_""),""%"",REGEXMATCH(I191,""TemperatureInvalid_""),""bool"",REGEXMATCH(I191,""BodyPartsWeakDamage""),""%"",REGEXMATCH(I191,""Ele"&amp;"mentBoost_""),""%"",AND(REGEXMATCH(B191,""GiveA""),REGEXMATCH(I191,""Element"")),""bool"")"),"%")</f>
        <v>%</v>
      </c>
      <c r="K191" s="2">
        <v>35</v>
      </c>
      <c r="L191" s="2" t="s">
        <v>1818</v>
      </c>
      <c r="M191" s="2"/>
      <c r="N191" s="2" t="str">
        <f ca="1">IFERROR(__xludf.DUMMYFUNCTION("IFS(M191=""ShotAttack"",""%"",M191=""MeleeAttack"",""%"", M191=""Defense"",""%"",M191=""CraftSPeed"",""%"",M191=""LifeSteal"",""%"",M191=""MaxInventoryWeight"",""+"",M191=""MoveSpeed"",""%"",REGEXMATCH(M191,""ElementAddItemDrop_""),""%"",M191=""Logging"","&amp;"""+"",M191=""Mining"",""+"",M191=""Maxhp"",""%"",REGEXMATCH(M191,""TemperatureResist_""),""+"",REGEXMATCH(M191,""ElementResist_""),""%"",REGEXMATCH(M191,""TemperatureInvalid_""),""bool"",REGEXMATCH(M191,""BodyPartsWeakDamage""),""%"",REGEXMATCH(M191,""Ele"&amp;"mentBoost_""),""%"",AND(REGEXMATCH(F191,""GiveA""),REGEXMATCH(M191,""Element"")),""bool"")"),"#N/A")</f>
        <v>#N/A</v>
      </c>
      <c r="O191" s="2">
        <v>0</v>
      </c>
      <c r="P191" s="2"/>
      <c r="Q191" s="2"/>
      <c r="R191" s="2" t="str">
        <f ca="1">IFERROR(__xludf.DUMMYFUNCTION("IFS(Q191=""ShotAttack"",""%"",Q191=""MeleeAttack"",""%"", Q191=""Defense"",""%"",Q191=""CraftSPeed"",""%"",Q191=""LifeSteal"",""%"",Q191=""MaxInventoryWeight"",""+"",Q191=""MoveSpeed"",""%"",REGEXMATCH(Q191,""ElementAddItemDrop_""),""%"",Q191=""Logging"","&amp;"""+"",Q191=""Mining"",""+"",Q191=""Maxhp"",""%"",REGEXMATCH(Q191,""TemperatureResist_""),""+"",REGEXMATCH(Q191,""ElementResist_""),""%"",REGEXMATCH(Q191,""TemperatureInvalid_""),""bool"",REGEXMATCH(Q191,""BodyPartsWeakDamage""),""%"",REGEXMATCH(Q191,""Ele"&amp;"mentBoost_""),""%"",AND(REGEXMATCH(J191,""GiveA""),REGEXMATCH(Q191,""Element"")),""bool"")"),"#N/A")</f>
        <v>#N/A</v>
      </c>
      <c r="S191" s="2">
        <v>0</v>
      </c>
      <c r="T191" s="2"/>
      <c r="U191" s="2" t="b">
        <v>0</v>
      </c>
      <c r="V191" s="2" t="b">
        <v>0</v>
      </c>
      <c r="W191" s="2" t="b">
        <v>0</v>
      </c>
      <c r="X191" s="2" t="b">
        <v>0</v>
      </c>
      <c r="Y191" s="2" t="b">
        <v>0</v>
      </c>
      <c r="Z191" s="2" t="b">
        <v>1</v>
      </c>
      <c r="AA191" s="2" t="b">
        <v>0</v>
      </c>
      <c r="AB191" s="2" t="b">
        <v>0</v>
      </c>
      <c r="AC191" s="2" t="b">
        <v>0</v>
      </c>
      <c r="AD191" s="2" t="b">
        <v>0</v>
      </c>
      <c r="AE191" s="2" t="b">
        <v>0</v>
      </c>
      <c r="AF191" s="2" t="b">
        <v>0</v>
      </c>
      <c r="AG191" s="2" t="s">
        <v>141</v>
      </c>
      <c r="AH191" s="2" t="s">
        <v>141</v>
      </c>
    </row>
    <row r="192" spans="1:34" x14ac:dyDescent="0.2">
      <c r="A192" s="1" t="s">
        <v>2058</v>
      </c>
      <c r="B192" s="2" t="s">
        <v>2059</v>
      </c>
      <c r="C192" s="1"/>
      <c r="D192" s="2" t="str">
        <f t="shared" si="0"/>
        <v>ElementResist_Leaf</v>
      </c>
      <c r="E192" s="2" t="str">
        <f t="shared" si="1"/>
        <v>ElementResist_Leaf: # on Self</v>
      </c>
      <c r="F192" s="2" t="str">
        <f t="shared" si="2"/>
        <v>always</v>
      </c>
      <c r="G192" s="2">
        <v>3</v>
      </c>
      <c r="H192" s="2" t="s">
        <v>141</v>
      </c>
      <c r="I192" s="2" t="s">
        <v>2019</v>
      </c>
      <c r="J192" s="2" t="str">
        <f ca="1">IFERROR(__xludf.DUMMYFUNCTION("IFS(I192=""ShotAttack"",""%"",I192=""MeleeAttack"",""%"", I192=""Defense"",""%"",I192=""CraftSPeed"",""%"",I192=""LifeSteal"",""%"",I192=""MaxInventoryWeight"",""+"",I192=""MoveSpeed"",""%"",REGEXMATCH(I192,""ElementAddItemDrop_""),""%"",I192=""Logging"","&amp;"""+"",I192=""Mining"",""+"",I192=""Maxhp"",""%"",REGEXMATCH(I192,""TemperatureResist_""),""+"",REGEXMATCH(I192,""ElementResist_""),""%"",REGEXMATCH(I192,""TemperatureInvalid_""),""bool"",REGEXMATCH(I192,""BodyPartsWeakDamage""),""%"",REGEXMATCH(I192,""Ele"&amp;"mentBoost_""),""%"",AND(REGEXMATCH(B192,""GiveA""),REGEXMATCH(I192,""Element"")),""bool"")"),"%")</f>
        <v>%</v>
      </c>
      <c r="K192" s="2">
        <v>35</v>
      </c>
      <c r="L192" s="2" t="s">
        <v>1818</v>
      </c>
      <c r="M192" s="2"/>
      <c r="N192" s="2" t="str">
        <f ca="1">IFERROR(__xludf.DUMMYFUNCTION("IFS(M192=""ShotAttack"",""%"",M192=""MeleeAttack"",""%"", M192=""Defense"",""%"",M192=""CraftSPeed"",""%"",M192=""LifeSteal"",""%"",M192=""MaxInventoryWeight"",""+"",M192=""MoveSpeed"",""%"",REGEXMATCH(M192,""ElementAddItemDrop_""),""%"",M192=""Logging"","&amp;"""+"",M192=""Mining"",""+"",M192=""Maxhp"",""%"",REGEXMATCH(M192,""TemperatureResist_""),""+"",REGEXMATCH(M192,""ElementResist_""),""%"",REGEXMATCH(M192,""TemperatureInvalid_""),""bool"",REGEXMATCH(M192,""BodyPartsWeakDamage""),""%"",REGEXMATCH(M192,""Ele"&amp;"mentBoost_""),""%"",AND(REGEXMATCH(F192,""GiveA""),REGEXMATCH(M192,""Element"")),""bool"")"),"#N/A")</f>
        <v>#N/A</v>
      </c>
      <c r="O192" s="2">
        <v>0</v>
      </c>
      <c r="P192" s="2"/>
      <c r="Q192" s="2"/>
      <c r="R192" s="2" t="str">
        <f ca="1">IFERROR(__xludf.DUMMYFUNCTION("IFS(Q192=""ShotAttack"",""%"",Q192=""MeleeAttack"",""%"", Q192=""Defense"",""%"",Q192=""CraftSPeed"",""%"",Q192=""LifeSteal"",""%"",Q192=""MaxInventoryWeight"",""+"",Q192=""MoveSpeed"",""%"",REGEXMATCH(Q192,""ElementAddItemDrop_""),""%"",Q192=""Logging"","&amp;"""+"",Q192=""Mining"",""+"",Q192=""Maxhp"",""%"",REGEXMATCH(Q192,""TemperatureResist_""),""+"",REGEXMATCH(Q192,""ElementResist_""),""%"",REGEXMATCH(Q192,""TemperatureInvalid_""),""bool"",REGEXMATCH(Q192,""BodyPartsWeakDamage""),""%"",REGEXMATCH(Q192,""Ele"&amp;"mentBoost_""),""%"",AND(REGEXMATCH(J192,""GiveA""),REGEXMATCH(Q192,""Element"")),""bool"")"),"#N/A")</f>
        <v>#N/A</v>
      </c>
      <c r="S192" s="2">
        <v>0</v>
      </c>
      <c r="T192" s="2"/>
      <c r="U192" s="2" t="b">
        <v>0</v>
      </c>
      <c r="V192" s="2" t="b">
        <v>0</v>
      </c>
      <c r="W192" s="2" t="b">
        <v>0</v>
      </c>
      <c r="X192" s="2" t="b">
        <v>0</v>
      </c>
      <c r="Y192" s="2" t="b">
        <v>0</v>
      </c>
      <c r="Z192" s="2" t="b">
        <v>1</v>
      </c>
      <c r="AA192" s="2" t="b">
        <v>0</v>
      </c>
      <c r="AB192" s="2" t="b">
        <v>0</v>
      </c>
      <c r="AC192" s="2" t="b">
        <v>0</v>
      </c>
      <c r="AD192" s="2" t="b">
        <v>0</v>
      </c>
      <c r="AE192" s="2" t="b">
        <v>0</v>
      </c>
      <c r="AF192" s="2" t="b">
        <v>0</v>
      </c>
      <c r="AG192" s="2" t="s">
        <v>141</v>
      </c>
      <c r="AH192" s="2" t="s">
        <v>141</v>
      </c>
    </row>
    <row r="193" spans="1:34" x14ac:dyDescent="0.2">
      <c r="A193" s="1" t="s">
        <v>2060</v>
      </c>
      <c r="B193" s="2" t="s">
        <v>2061</v>
      </c>
      <c r="C193" s="1"/>
      <c r="D193" s="2" t="str">
        <f t="shared" si="0"/>
        <v>ElementResist_Ice</v>
      </c>
      <c r="E193" s="2" t="str">
        <f t="shared" si="1"/>
        <v>ElementResist_Ice: # on Self</v>
      </c>
      <c r="F193" s="2" t="str">
        <f t="shared" si="2"/>
        <v>always</v>
      </c>
      <c r="G193" s="2">
        <v>3</v>
      </c>
      <c r="H193" s="2" t="s">
        <v>141</v>
      </c>
      <c r="I193" s="2" t="s">
        <v>2022</v>
      </c>
      <c r="J193" s="2" t="str">
        <f ca="1">IFERROR(__xludf.DUMMYFUNCTION("IFS(I193=""ShotAttack"",""%"",I193=""MeleeAttack"",""%"", I193=""Defense"",""%"",I193=""CraftSPeed"",""%"",I193=""LifeSteal"",""%"",I193=""MaxInventoryWeight"",""+"",I193=""MoveSpeed"",""%"",REGEXMATCH(I193,""ElementAddItemDrop_""),""%"",I193=""Logging"","&amp;"""+"",I193=""Mining"",""+"",I193=""Maxhp"",""%"",REGEXMATCH(I193,""TemperatureResist_""),""+"",REGEXMATCH(I193,""ElementResist_""),""%"",REGEXMATCH(I193,""TemperatureInvalid_""),""bool"",REGEXMATCH(I193,""BodyPartsWeakDamage""),""%"",REGEXMATCH(I193,""Ele"&amp;"mentBoost_""),""%"",AND(REGEXMATCH(B193,""GiveA""),REGEXMATCH(I193,""Element"")),""bool"")"),"%")</f>
        <v>%</v>
      </c>
      <c r="K193" s="2">
        <v>35</v>
      </c>
      <c r="L193" s="2" t="s">
        <v>1818</v>
      </c>
      <c r="M193" s="2"/>
      <c r="N193" s="2" t="str">
        <f ca="1">IFERROR(__xludf.DUMMYFUNCTION("IFS(M193=""ShotAttack"",""%"",M193=""MeleeAttack"",""%"", M193=""Defense"",""%"",M193=""CraftSPeed"",""%"",M193=""LifeSteal"",""%"",M193=""MaxInventoryWeight"",""+"",M193=""MoveSpeed"",""%"",REGEXMATCH(M193,""ElementAddItemDrop_""),""%"",M193=""Logging"","&amp;"""+"",M193=""Mining"",""+"",M193=""Maxhp"",""%"",REGEXMATCH(M193,""TemperatureResist_""),""+"",REGEXMATCH(M193,""ElementResist_""),""%"",REGEXMATCH(M193,""TemperatureInvalid_""),""bool"",REGEXMATCH(M193,""BodyPartsWeakDamage""),""%"",REGEXMATCH(M193,""Ele"&amp;"mentBoost_""),""%"",AND(REGEXMATCH(F193,""GiveA""),REGEXMATCH(M193,""Element"")),""bool"")"),"#N/A")</f>
        <v>#N/A</v>
      </c>
      <c r="O193" s="2">
        <v>0</v>
      </c>
      <c r="P193" s="2"/>
      <c r="Q193" s="2"/>
      <c r="R193" s="2" t="str">
        <f ca="1">IFERROR(__xludf.DUMMYFUNCTION("IFS(Q193=""ShotAttack"",""%"",Q193=""MeleeAttack"",""%"", Q193=""Defense"",""%"",Q193=""CraftSPeed"",""%"",Q193=""LifeSteal"",""%"",Q193=""MaxInventoryWeight"",""+"",Q193=""MoveSpeed"",""%"",REGEXMATCH(Q193,""ElementAddItemDrop_""),""%"",Q193=""Logging"","&amp;"""+"",Q193=""Mining"",""+"",Q193=""Maxhp"",""%"",REGEXMATCH(Q193,""TemperatureResist_""),""+"",REGEXMATCH(Q193,""ElementResist_""),""%"",REGEXMATCH(Q193,""TemperatureInvalid_""),""bool"",REGEXMATCH(Q193,""BodyPartsWeakDamage""),""%"",REGEXMATCH(Q193,""Ele"&amp;"mentBoost_""),""%"",AND(REGEXMATCH(J193,""GiveA""),REGEXMATCH(Q193,""Element"")),""bool"")"),"#N/A")</f>
        <v>#N/A</v>
      </c>
      <c r="S193" s="2">
        <v>0</v>
      </c>
      <c r="T193" s="2"/>
      <c r="U193" s="2" t="b">
        <v>0</v>
      </c>
      <c r="V193" s="2" t="b">
        <v>0</v>
      </c>
      <c r="W193" s="2" t="b">
        <v>0</v>
      </c>
      <c r="X193" s="2" t="b">
        <v>0</v>
      </c>
      <c r="Y193" s="2" t="b">
        <v>0</v>
      </c>
      <c r="Z193" s="2" t="b">
        <v>1</v>
      </c>
      <c r="AA193" s="2" t="b">
        <v>0</v>
      </c>
      <c r="AB193" s="2" t="b">
        <v>0</v>
      </c>
      <c r="AC193" s="2" t="b">
        <v>0</v>
      </c>
      <c r="AD193" s="2" t="b">
        <v>0</v>
      </c>
      <c r="AE193" s="2" t="b">
        <v>0</v>
      </c>
      <c r="AF193" s="2" t="b">
        <v>0</v>
      </c>
      <c r="AG193" s="2" t="s">
        <v>141</v>
      </c>
      <c r="AH193" s="2" t="s">
        <v>141</v>
      </c>
    </row>
    <row r="194" spans="1:34" x14ac:dyDescent="0.2">
      <c r="A194" s="1" t="s">
        <v>2062</v>
      </c>
      <c r="B194" s="2" t="s">
        <v>2063</v>
      </c>
      <c r="C194" s="1"/>
      <c r="D194" s="2" t="str">
        <f t="shared" si="0"/>
        <v>ElementResist_Earth</v>
      </c>
      <c r="E194" s="2" t="str">
        <f t="shared" si="1"/>
        <v>ElementResist_Earth: # on Self</v>
      </c>
      <c r="F194" s="2" t="str">
        <f t="shared" si="2"/>
        <v>always</v>
      </c>
      <c r="G194" s="2">
        <v>3</v>
      </c>
      <c r="H194" s="2" t="s">
        <v>141</v>
      </c>
      <c r="I194" s="2" t="s">
        <v>2025</v>
      </c>
      <c r="J194" s="2" t="str">
        <f ca="1">IFERROR(__xludf.DUMMYFUNCTION("IFS(I194=""ShotAttack"",""%"",I194=""MeleeAttack"",""%"", I194=""Defense"",""%"",I194=""CraftSPeed"",""%"",I194=""LifeSteal"",""%"",I194=""MaxInventoryWeight"",""+"",I194=""MoveSpeed"",""%"",REGEXMATCH(I194,""ElementAddItemDrop_""),""%"",I194=""Logging"","&amp;"""+"",I194=""Mining"",""+"",I194=""Maxhp"",""%"",REGEXMATCH(I194,""TemperatureResist_""),""+"",REGEXMATCH(I194,""ElementResist_""),""%"",REGEXMATCH(I194,""TemperatureInvalid_""),""bool"",REGEXMATCH(I194,""BodyPartsWeakDamage""),""%"",REGEXMATCH(I194,""Ele"&amp;"mentBoost_""),""%"",AND(REGEXMATCH(B194,""GiveA""),REGEXMATCH(I194,""Element"")),""bool"")"),"%")</f>
        <v>%</v>
      </c>
      <c r="K194" s="2">
        <v>35</v>
      </c>
      <c r="L194" s="2" t="s">
        <v>1818</v>
      </c>
      <c r="M194" s="2"/>
      <c r="N194" s="2" t="str">
        <f ca="1">IFERROR(__xludf.DUMMYFUNCTION("IFS(M194=""ShotAttack"",""%"",M194=""MeleeAttack"",""%"", M194=""Defense"",""%"",M194=""CraftSPeed"",""%"",M194=""LifeSteal"",""%"",M194=""MaxInventoryWeight"",""+"",M194=""MoveSpeed"",""%"",REGEXMATCH(M194,""ElementAddItemDrop_""),""%"",M194=""Logging"","&amp;"""+"",M194=""Mining"",""+"",M194=""Maxhp"",""%"",REGEXMATCH(M194,""TemperatureResist_""),""+"",REGEXMATCH(M194,""ElementResist_""),""%"",REGEXMATCH(M194,""TemperatureInvalid_""),""bool"",REGEXMATCH(M194,""BodyPartsWeakDamage""),""%"",REGEXMATCH(M194,""Ele"&amp;"mentBoost_""),""%"",AND(REGEXMATCH(F194,""GiveA""),REGEXMATCH(M194,""Element"")),""bool"")"),"#N/A")</f>
        <v>#N/A</v>
      </c>
      <c r="O194" s="2">
        <v>0</v>
      </c>
      <c r="P194" s="2"/>
      <c r="Q194" s="2"/>
      <c r="R194" s="2" t="str">
        <f ca="1">IFERROR(__xludf.DUMMYFUNCTION("IFS(Q194=""ShotAttack"",""%"",Q194=""MeleeAttack"",""%"", Q194=""Defense"",""%"",Q194=""CraftSPeed"",""%"",Q194=""LifeSteal"",""%"",Q194=""MaxInventoryWeight"",""+"",Q194=""MoveSpeed"",""%"",REGEXMATCH(Q194,""ElementAddItemDrop_""),""%"",Q194=""Logging"","&amp;"""+"",Q194=""Mining"",""+"",Q194=""Maxhp"",""%"",REGEXMATCH(Q194,""TemperatureResist_""),""+"",REGEXMATCH(Q194,""ElementResist_""),""%"",REGEXMATCH(Q194,""TemperatureInvalid_""),""bool"",REGEXMATCH(Q194,""BodyPartsWeakDamage""),""%"",REGEXMATCH(Q194,""Ele"&amp;"mentBoost_""),""%"",AND(REGEXMATCH(J194,""GiveA""),REGEXMATCH(Q194,""Element"")),""bool"")"),"#N/A")</f>
        <v>#N/A</v>
      </c>
      <c r="S194" s="2">
        <v>0</v>
      </c>
      <c r="T194" s="2"/>
      <c r="U194" s="2" t="b">
        <v>0</v>
      </c>
      <c r="V194" s="2" t="b">
        <v>0</v>
      </c>
      <c r="W194" s="2" t="b">
        <v>0</v>
      </c>
      <c r="X194" s="2" t="b">
        <v>0</v>
      </c>
      <c r="Y194" s="2" t="b">
        <v>0</v>
      </c>
      <c r="Z194" s="2" t="b">
        <v>1</v>
      </c>
      <c r="AA194" s="2" t="b">
        <v>0</v>
      </c>
      <c r="AB194" s="2" t="b">
        <v>0</v>
      </c>
      <c r="AC194" s="2" t="b">
        <v>0</v>
      </c>
      <c r="AD194" s="2" t="b">
        <v>0</v>
      </c>
      <c r="AE194" s="2" t="b">
        <v>0</v>
      </c>
      <c r="AF194" s="2" t="b">
        <v>0</v>
      </c>
      <c r="AG194" s="2" t="s">
        <v>141</v>
      </c>
      <c r="AH194" s="2" t="s">
        <v>141</v>
      </c>
    </row>
    <row r="195" spans="1:34" x14ac:dyDescent="0.2">
      <c r="A195" s="1" t="s">
        <v>2064</v>
      </c>
      <c r="B195" s="2" t="s">
        <v>2065</v>
      </c>
      <c r="C195" s="1"/>
      <c r="D195" s="2" t="str">
        <f t="shared" si="0"/>
        <v>ElementResist_Dark</v>
      </c>
      <c r="E195" s="2" t="str">
        <f t="shared" si="1"/>
        <v>ElementResist_Dark: # on Self</v>
      </c>
      <c r="F195" s="2" t="str">
        <f t="shared" si="2"/>
        <v>always</v>
      </c>
      <c r="G195" s="2">
        <v>3</v>
      </c>
      <c r="H195" s="2" t="s">
        <v>141</v>
      </c>
      <c r="I195" s="2" t="s">
        <v>2028</v>
      </c>
      <c r="J195" s="2" t="str">
        <f ca="1">IFERROR(__xludf.DUMMYFUNCTION("IFS(I195=""ShotAttack"",""%"",I195=""MeleeAttack"",""%"", I195=""Defense"",""%"",I195=""CraftSPeed"",""%"",I195=""LifeSteal"",""%"",I195=""MaxInventoryWeight"",""+"",I195=""MoveSpeed"",""%"",REGEXMATCH(I195,""ElementAddItemDrop_""),""%"",I195=""Logging"","&amp;"""+"",I195=""Mining"",""+"",I195=""Maxhp"",""%"",REGEXMATCH(I195,""TemperatureResist_""),""+"",REGEXMATCH(I195,""ElementResist_""),""%"",REGEXMATCH(I195,""TemperatureInvalid_""),""bool"",REGEXMATCH(I195,""BodyPartsWeakDamage""),""%"",REGEXMATCH(I195,""Ele"&amp;"mentBoost_""),""%"",AND(REGEXMATCH(B195,""GiveA""),REGEXMATCH(I195,""Element"")),""bool"")"),"%")</f>
        <v>%</v>
      </c>
      <c r="K195" s="2">
        <v>35</v>
      </c>
      <c r="L195" s="2" t="s">
        <v>1818</v>
      </c>
      <c r="M195" s="2"/>
      <c r="N195" s="2" t="str">
        <f ca="1">IFERROR(__xludf.DUMMYFUNCTION("IFS(M195=""ShotAttack"",""%"",M195=""MeleeAttack"",""%"", M195=""Defense"",""%"",M195=""CraftSPeed"",""%"",M195=""LifeSteal"",""%"",M195=""MaxInventoryWeight"",""+"",M195=""MoveSpeed"",""%"",REGEXMATCH(M195,""ElementAddItemDrop_""),""%"",M195=""Logging"","&amp;"""+"",M195=""Mining"",""+"",M195=""Maxhp"",""%"",REGEXMATCH(M195,""TemperatureResist_""),""+"",REGEXMATCH(M195,""ElementResist_""),""%"",REGEXMATCH(M195,""TemperatureInvalid_""),""bool"",REGEXMATCH(M195,""BodyPartsWeakDamage""),""%"",REGEXMATCH(M195,""Ele"&amp;"mentBoost_""),""%"",AND(REGEXMATCH(F195,""GiveA""),REGEXMATCH(M195,""Element"")),""bool"")"),"#N/A")</f>
        <v>#N/A</v>
      </c>
      <c r="O195" s="2">
        <v>0</v>
      </c>
      <c r="P195" s="2"/>
      <c r="Q195" s="2"/>
      <c r="R195" s="2" t="str">
        <f ca="1">IFERROR(__xludf.DUMMYFUNCTION("IFS(Q195=""ShotAttack"",""%"",Q195=""MeleeAttack"",""%"", Q195=""Defense"",""%"",Q195=""CraftSPeed"",""%"",Q195=""LifeSteal"",""%"",Q195=""MaxInventoryWeight"",""+"",Q195=""MoveSpeed"",""%"",REGEXMATCH(Q195,""ElementAddItemDrop_""),""%"",Q195=""Logging"","&amp;"""+"",Q195=""Mining"",""+"",Q195=""Maxhp"",""%"",REGEXMATCH(Q195,""TemperatureResist_""),""+"",REGEXMATCH(Q195,""ElementResist_""),""%"",REGEXMATCH(Q195,""TemperatureInvalid_""),""bool"",REGEXMATCH(Q195,""BodyPartsWeakDamage""),""%"",REGEXMATCH(Q195,""Ele"&amp;"mentBoost_""),""%"",AND(REGEXMATCH(J195,""GiveA""),REGEXMATCH(Q195,""Element"")),""bool"")"),"#N/A")</f>
        <v>#N/A</v>
      </c>
      <c r="S195" s="2">
        <v>0</v>
      </c>
      <c r="T195" s="2"/>
      <c r="U195" s="2" t="b">
        <v>0</v>
      </c>
      <c r="V195" s="2" t="b">
        <v>0</v>
      </c>
      <c r="W195" s="2" t="b">
        <v>0</v>
      </c>
      <c r="X195" s="2" t="b">
        <v>0</v>
      </c>
      <c r="Y195" s="2" t="b">
        <v>0</v>
      </c>
      <c r="Z195" s="2" t="b">
        <v>1</v>
      </c>
      <c r="AA195" s="2" t="b">
        <v>0</v>
      </c>
      <c r="AB195" s="2" t="b">
        <v>0</v>
      </c>
      <c r="AC195" s="2" t="b">
        <v>0</v>
      </c>
      <c r="AD195" s="2" t="b">
        <v>0</v>
      </c>
      <c r="AE195" s="2" t="b">
        <v>0</v>
      </c>
      <c r="AF195" s="2" t="b">
        <v>0</v>
      </c>
      <c r="AG195" s="2" t="s">
        <v>141</v>
      </c>
      <c r="AH195" s="2" t="s">
        <v>141</v>
      </c>
    </row>
    <row r="196" spans="1:34" x14ac:dyDescent="0.2">
      <c r="A196" s="1" t="s">
        <v>2066</v>
      </c>
      <c r="B196" s="2" t="s">
        <v>2067</v>
      </c>
      <c r="C196" s="1"/>
      <c r="D196" s="2" t="str">
        <f t="shared" si="0"/>
        <v>ElementResist_Dragon</v>
      </c>
      <c r="E196" s="2" t="str">
        <f t="shared" si="1"/>
        <v>ElementResist_Dragon: # on Self</v>
      </c>
      <c r="F196" s="2" t="str">
        <f t="shared" si="2"/>
        <v>always</v>
      </c>
      <c r="G196" s="2">
        <v>3</v>
      </c>
      <c r="H196" s="2" t="s">
        <v>141</v>
      </c>
      <c r="I196" s="2" t="s">
        <v>2031</v>
      </c>
      <c r="J196" s="2" t="str">
        <f ca="1">IFERROR(__xludf.DUMMYFUNCTION("IFS(I196=""ShotAttack"",""%"",I196=""MeleeAttack"",""%"", I196=""Defense"",""%"",I196=""CraftSPeed"",""%"",I196=""LifeSteal"",""%"",I196=""MaxInventoryWeight"",""+"",I196=""MoveSpeed"",""%"",REGEXMATCH(I196,""ElementAddItemDrop_""),""%"",I196=""Logging"","&amp;"""+"",I196=""Mining"",""+"",I196=""Maxhp"",""%"",REGEXMATCH(I196,""TemperatureResist_""),""+"",REGEXMATCH(I196,""ElementResist_""),""%"",REGEXMATCH(I196,""TemperatureInvalid_""),""bool"",REGEXMATCH(I196,""BodyPartsWeakDamage""),""%"",REGEXMATCH(I196,""Ele"&amp;"mentBoost_""),""%"",AND(REGEXMATCH(B196,""GiveA""),REGEXMATCH(I196,""Element"")),""bool"")"),"%")</f>
        <v>%</v>
      </c>
      <c r="K196" s="2">
        <v>35</v>
      </c>
      <c r="L196" s="2" t="s">
        <v>1818</v>
      </c>
      <c r="M196" s="2"/>
      <c r="N196" s="2" t="str">
        <f ca="1">IFERROR(__xludf.DUMMYFUNCTION("IFS(M196=""ShotAttack"",""%"",M196=""MeleeAttack"",""%"", M196=""Defense"",""%"",M196=""CraftSPeed"",""%"",M196=""LifeSteal"",""%"",M196=""MaxInventoryWeight"",""+"",M196=""MoveSpeed"",""%"",REGEXMATCH(M196,""ElementAddItemDrop_""),""%"",M196=""Logging"","&amp;"""+"",M196=""Mining"",""+"",M196=""Maxhp"",""%"",REGEXMATCH(M196,""TemperatureResist_""),""+"",REGEXMATCH(M196,""ElementResist_""),""%"",REGEXMATCH(M196,""TemperatureInvalid_""),""bool"",REGEXMATCH(M196,""BodyPartsWeakDamage""),""%"",REGEXMATCH(M196,""Ele"&amp;"mentBoost_""),""%"",AND(REGEXMATCH(F196,""GiveA""),REGEXMATCH(M196,""Element"")),""bool"")"),"#N/A")</f>
        <v>#N/A</v>
      </c>
      <c r="O196" s="2">
        <v>0</v>
      </c>
      <c r="P196" s="2"/>
      <c r="Q196" s="2"/>
      <c r="R196" s="2" t="str">
        <f ca="1">IFERROR(__xludf.DUMMYFUNCTION("IFS(Q196=""ShotAttack"",""%"",Q196=""MeleeAttack"",""%"", Q196=""Defense"",""%"",Q196=""CraftSPeed"",""%"",Q196=""LifeSteal"",""%"",Q196=""MaxInventoryWeight"",""+"",Q196=""MoveSpeed"",""%"",REGEXMATCH(Q196,""ElementAddItemDrop_""),""%"",Q196=""Logging"","&amp;"""+"",Q196=""Mining"",""+"",Q196=""Maxhp"",""%"",REGEXMATCH(Q196,""TemperatureResist_""),""+"",REGEXMATCH(Q196,""ElementResist_""),""%"",REGEXMATCH(Q196,""TemperatureInvalid_""),""bool"",REGEXMATCH(Q196,""BodyPartsWeakDamage""),""%"",REGEXMATCH(Q196,""Ele"&amp;"mentBoost_""),""%"",AND(REGEXMATCH(J196,""GiveA""),REGEXMATCH(Q196,""Element"")),""bool"")"),"#N/A")</f>
        <v>#N/A</v>
      </c>
      <c r="S196" s="2">
        <v>0</v>
      </c>
      <c r="T196" s="2"/>
      <c r="U196" s="2" t="b">
        <v>0</v>
      </c>
      <c r="V196" s="2" t="b">
        <v>0</v>
      </c>
      <c r="W196" s="2" t="b">
        <v>0</v>
      </c>
      <c r="X196" s="2" t="b">
        <v>0</v>
      </c>
      <c r="Y196" s="2" t="b">
        <v>0</v>
      </c>
      <c r="Z196" s="2" t="b">
        <v>1</v>
      </c>
      <c r="AA196" s="2" t="b">
        <v>0</v>
      </c>
      <c r="AB196" s="2" t="b">
        <v>0</v>
      </c>
      <c r="AC196" s="2" t="b">
        <v>0</v>
      </c>
      <c r="AD196" s="2" t="b">
        <v>0</v>
      </c>
      <c r="AE196" s="2" t="b">
        <v>0</v>
      </c>
      <c r="AF196" s="2" t="b">
        <v>0</v>
      </c>
      <c r="AG196" s="2" t="s">
        <v>141</v>
      </c>
      <c r="AH196" s="2" t="s">
        <v>141</v>
      </c>
    </row>
    <row r="197" spans="1:34" x14ac:dyDescent="0.2">
      <c r="A197" s="1" t="s">
        <v>2068</v>
      </c>
      <c r="B197" s="2" t="s">
        <v>2069</v>
      </c>
      <c r="C197" s="9" t="b">
        <v>1</v>
      </c>
      <c r="D197" s="2" t="str">
        <f t="shared" si="0"/>
        <v>ShotAttack</v>
      </c>
      <c r="E197" s="2" t="str">
        <f t="shared" si="1"/>
        <v>ShotAttack: # on Trainer</v>
      </c>
      <c r="F197" s="2" t="str">
        <f t="shared" si="2"/>
        <v>always</v>
      </c>
      <c r="G197" s="2">
        <v>3</v>
      </c>
      <c r="H197" s="2" t="s">
        <v>2070</v>
      </c>
      <c r="I197" s="2" t="s">
        <v>536</v>
      </c>
      <c r="J197" s="2" t="str">
        <f ca="1">IFERROR(__xludf.DUMMYFUNCTION("IFS(I197=""ShotAttack"",""%"",I197=""MeleeAttack"",""%"", I197=""Defense"",""%"",I197=""CraftSPeed"",""%"",I197=""LifeSteal"",""%"",I197=""MaxInventoryWeight"",""+"",I197=""MoveSpeed"",""%"",REGEXMATCH(I197,""ElementAddItemDrop_""),""%"",I197=""Logging"","&amp;"""+"",I197=""Mining"",""+"",I197=""Maxhp"",""%"",REGEXMATCH(I197,""TemperatureResist_""),""+"",REGEXMATCH(I197,""ElementResist_""),""%"",REGEXMATCH(I197,""TemperatureInvalid_""),""bool"",REGEXMATCH(I197,""BodyPartsWeakDamage""),""%"",REGEXMATCH(I197,""Ele"&amp;"mentBoost_""),""%"",AND(REGEXMATCH(B197,""GiveA""),REGEXMATCH(I197,""Element"")),""bool"")"),"%")</f>
        <v>%</v>
      </c>
      <c r="K197" s="2">
        <v>10</v>
      </c>
      <c r="L197" s="2" t="s">
        <v>1896</v>
      </c>
      <c r="M197" s="2"/>
      <c r="N197" s="2" t="str">
        <f ca="1">IFERROR(__xludf.DUMMYFUNCTION("IFS(M197=""ShotAttack"",""%"",M197=""MeleeAttack"",""%"", M197=""Defense"",""%"",M197=""CraftSPeed"",""%"",M197=""LifeSteal"",""%"",M197=""MaxInventoryWeight"",""+"",M197=""MoveSpeed"",""%"",REGEXMATCH(M197,""ElementAddItemDrop_""),""%"",M197=""Logging"","&amp;"""+"",M197=""Mining"",""+"",M197=""Maxhp"",""%"",REGEXMATCH(M197,""TemperatureResist_""),""+"",REGEXMATCH(M197,""ElementResist_""),""%"",REGEXMATCH(M197,""TemperatureInvalid_""),""bool"",REGEXMATCH(M197,""BodyPartsWeakDamage""),""%"",REGEXMATCH(M197,""Ele"&amp;"mentBoost_""),""%"",AND(REGEXMATCH(F197,""GiveA""),REGEXMATCH(M197,""Element"")),""bool"")"),"#N/A")</f>
        <v>#N/A</v>
      </c>
      <c r="O197" s="2">
        <v>0</v>
      </c>
      <c r="P197" s="2"/>
      <c r="Q197" s="2"/>
      <c r="R197" s="2" t="str">
        <f ca="1">IFERROR(__xludf.DUMMYFUNCTION("IFS(Q197=""ShotAttack"",""%"",Q197=""MeleeAttack"",""%"", Q197=""Defense"",""%"",Q197=""CraftSPeed"",""%"",Q197=""LifeSteal"",""%"",Q197=""MaxInventoryWeight"",""+"",Q197=""MoveSpeed"",""%"",REGEXMATCH(Q197,""ElementAddItemDrop_""),""%"",Q197=""Logging"","&amp;"""+"",Q197=""Mining"",""+"",Q197=""Maxhp"",""%"",REGEXMATCH(Q197,""TemperatureResist_""),""+"",REGEXMATCH(Q197,""ElementResist_""),""%"",REGEXMATCH(Q197,""TemperatureInvalid_""),""bool"",REGEXMATCH(Q197,""BodyPartsWeakDamage""),""%"",REGEXMATCH(Q197,""Ele"&amp;"mentBoost_""),""%"",AND(REGEXMATCH(J197,""GiveA""),REGEXMATCH(Q197,""Element"")),""bool"")"),"#N/A")</f>
        <v>#N/A</v>
      </c>
      <c r="S197" s="2">
        <v>0</v>
      </c>
      <c r="T197" s="2"/>
      <c r="U197" s="2" t="b">
        <v>0</v>
      </c>
      <c r="V197" s="2" t="b">
        <v>0</v>
      </c>
      <c r="W197" s="2" t="b">
        <v>0</v>
      </c>
      <c r="X197" s="2" t="b">
        <v>0</v>
      </c>
      <c r="Y197" s="2" t="b">
        <v>0</v>
      </c>
      <c r="Z197" s="2" t="b">
        <v>1</v>
      </c>
      <c r="AA197" s="2" t="b">
        <v>1</v>
      </c>
      <c r="AB197" s="2" t="b">
        <v>0</v>
      </c>
      <c r="AC197" s="2" t="b">
        <v>0</v>
      </c>
      <c r="AD197" s="2" t="b">
        <v>0</v>
      </c>
      <c r="AE197" s="2" t="b">
        <v>0</v>
      </c>
      <c r="AF197" s="2" t="b">
        <v>0</v>
      </c>
      <c r="AG197" s="2" t="s">
        <v>141</v>
      </c>
      <c r="AH197" s="2" t="s">
        <v>141</v>
      </c>
    </row>
    <row r="198" spans="1:34" x14ac:dyDescent="0.2">
      <c r="A198" s="1" t="s">
        <v>2071</v>
      </c>
      <c r="B198" s="2" t="s">
        <v>2072</v>
      </c>
      <c r="C198" s="9" t="b">
        <v>1</v>
      </c>
      <c r="D198" s="2" t="str">
        <f t="shared" si="0"/>
        <v>Defense</v>
      </c>
      <c r="E198" s="2" t="str">
        <f t="shared" si="1"/>
        <v>Defense: # on Trainer</v>
      </c>
      <c r="F198" s="2" t="str">
        <f t="shared" si="2"/>
        <v>always</v>
      </c>
      <c r="G198" s="2">
        <v>3</v>
      </c>
      <c r="H198" s="2" t="s">
        <v>2073</v>
      </c>
      <c r="I198" s="2" t="s">
        <v>140</v>
      </c>
      <c r="J198" s="2" t="str">
        <f ca="1">IFERROR(__xludf.DUMMYFUNCTION("IFS(I198=""ShotAttack"",""%"",I198=""MeleeAttack"",""%"", I198=""Defense"",""%"",I198=""CraftSPeed"",""%"",I198=""LifeSteal"",""%"",I198=""MaxInventoryWeight"",""+"",I198=""MoveSpeed"",""%"",REGEXMATCH(I198,""ElementAddItemDrop_""),""%"",I198=""Logging"","&amp;"""+"",I198=""Mining"",""+"",I198=""Maxhp"",""%"",REGEXMATCH(I198,""TemperatureResist_""),""+"",REGEXMATCH(I198,""ElementResist_""),""%"",REGEXMATCH(I198,""TemperatureInvalid_""),""bool"",REGEXMATCH(I198,""BodyPartsWeakDamage""),""%"",REGEXMATCH(I198,""Ele"&amp;"mentBoost_""),""%"",AND(REGEXMATCH(B198,""GiveA""),REGEXMATCH(I198,""Element"")),""bool"")"),"%")</f>
        <v>%</v>
      </c>
      <c r="K198" s="2">
        <v>10</v>
      </c>
      <c r="L198" s="2" t="s">
        <v>1896</v>
      </c>
      <c r="M198" s="2"/>
      <c r="N198" s="2" t="str">
        <f ca="1">IFERROR(__xludf.DUMMYFUNCTION("IFS(M198=""ShotAttack"",""%"",M198=""MeleeAttack"",""%"", M198=""Defense"",""%"",M198=""CraftSPeed"",""%"",M198=""LifeSteal"",""%"",M198=""MaxInventoryWeight"",""+"",M198=""MoveSpeed"",""%"",REGEXMATCH(M198,""ElementAddItemDrop_""),""%"",M198=""Logging"","&amp;"""+"",M198=""Mining"",""+"",M198=""Maxhp"",""%"",REGEXMATCH(M198,""TemperatureResist_""),""+"",REGEXMATCH(M198,""ElementResist_""),""%"",REGEXMATCH(M198,""TemperatureInvalid_""),""bool"",REGEXMATCH(M198,""BodyPartsWeakDamage""),""%"",REGEXMATCH(M198,""Ele"&amp;"mentBoost_""),""%"",AND(REGEXMATCH(F198,""GiveA""),REGEXMATCH(M198,""Element"")),""bool"")"),"#N/A")</f>
        <v>#N/A</v>
      </c>
      <c r="O198" s="2">
        <v>0</v>
      </c>
      <c r="P198" s="2"/>
      <c r="Q198" s="2"/>
      <c r="R198" s="2" t="str">
        <f ca="1">IFERROR(__xludf.DUMMYFUNCTION("IFS(Q198=""ShotAttack"",""%"",Q198=""MeleeAttack"",""%"", Q198=""Defense"",""%"",Q198=""CraftSPeed"",""%"",Q198=""LifeSteal"",""%"",Q198=""MaxInventoryWeight"",""+"",Q198=""MoveSpeed"",""%"",REGEXMATCH(Q198,""ElementAddItemDrop_""),""%"",Q198=""Logging"","&amp;"""+"",Q198=""Mining"",""+"",Q198=""Maxhp"",""%"",REGEXMATCH(Q198,""TemperatureResist_""),""+"",REGEXMATCH(Q198,""ElementResist_""),""%"",REGEXMATCH(Q198,""TemperatureInvalid_""),""bool"",REGEXMATCH(Q198,""BodyPartsWeakDamage""),""%"",REGEXMATCH(Q198,""Ele"&amp;"mentBoost_""),""%"",AND(REGEXMATCH(J198,""GiveA""),REGEXMATCH(Q198,""Element"")),""bool"")"),"#N/A")</f>
        <v>#N/A</v>
      </c>
      <c r="S198" s="2">
        <v>0</v>
      </c>
      <c r="T198" s="2"/>
      <c r="U198" s="2" t="b">
        <v>0</v>
      </c>
      <c r="V198" s="2" t="b">
        <v>0</v>
      </c>
      <c r="W198" s="2" t="b">
        <v>0</v>
      </c>
      <c r="X198" s="2" t="b">
        <v>0</v>
      </c>
      <c r="Y198" s="2" t="b">
        <v>0</v>
      </c>
      <c r="Z198" s="2" t="b">
        <v>1</v>
      </c>
      <c r="AA198" s="2" t="b">
        <v>1</v>
      </c>
      <c r="AB198" s="2" t="b">
        <v>0</v>
      </c>
      <c r="AC198" s="2" t="b">
        <v>0</v>
      </c>
      <c r="AD198" s="2" t="b">
        <v>0</v>
      </c>
      <c r="AE198" s="2" t="b">
        <v>0</v>
      </c>
      <c r="AF198" s="2" t="b">
        <v>0</v>
      </c>
      <c r="AG198" s="2" t="s">
        <v>141</v>
      </c>
      <c r="AH198" s="2" t="s">
        <v>141</v>
      </c>
    </row>
    <row r="199" spans="1:34" x14ac:dyDescent="0.2">
      <c r="A199" s="1" t="s">
        <v>2074</v>
      </c>
      <c r="B199" s="2" t="s">
        <v>2075</v>
      </c>
      <c r="C199" s="9" t="b">
        <v>1</v>
      </c>
      <c r="D199" s="2" t="str">
        <f t="shared" si="0"/>
        <v>CraftSpeed</v>
      </c>
      <c r="E199" s="2" t="str">
        <f t="shared" si="1"/>
        <v>CraftSpeed: # on Trainer</v>
      </c>
      <c r="F199" s="2" t="str">
        <f t="shared" si="2"/>
        <v>always</v>
      </c>
      <c r="G199" s="2">
        <v>3</v>
      </c>
      <c r="H199" s="2" t="s">
        <v>2076</v>
      </c>
      <c r="I199" s="2" t="s">
        <v>538</v>
      </c>
      <c r="J199" s="2" t="str">
        <f ca="1">IFERROR(__xludf.DUMMYFUNCTION("IFS(I199=""ShotAttack"",""%"",I199=""MeleeAttack"",""%"", I199=""Defense"",""%"",I199=""CraftSPeed"",""%"",I199=""LifeSteal"",""%"",I199=""MaxInventoryWeight"",""+"",I199=""MoveSpeed"",""%"",REGEXMATCH(I199,""ElementAddItemDrop_""),""%"",I199=""Logging"","&amp;"""+"",I199=""Mining"",""+"",I199=""Maxhp"",""%"",REGEXMATCH(I199,""TemperatureResist_""),""+"",REGEXMATCH(I199,""ElementResist_""),""%"",REGEXMATCH(I199,""TemperatureInvalid_""),""bool"",REGEXMATCH(I199,""BodyPartsWeakDamage""),""%"",REGEXMATCH(I199,""Ele"&amp;"mentBoost_""),""%"",AND(REGEXMATCH(B199,""GiveA""),REGEXMATCH(I199,""Element"")),""bool"")"),"%")</f>
        <v>%</v>
      </c>
      <c r="K199" s="2">
        <v>25</v>
      </c>
      <c r="L199" s="2" t="s">
        <v>1896</v>
      </c>
      <c r="M199" s="2"/>
      <c r="N199" s="2" t="str">
        <f ca="1">IFERROR(__xludf.DUMMYFUNCTION("IFS(M199=""ShotAttack"",""%"",M199=""MeleeAttack"",""%"", M199=""Defense"",""%"",M199=""CraftSPeed"",""%"",M199=""LifeSteal"",""%"",M199=""MaxInventoryWeight"",""+"",M199=""MoveSpeed"",""%"",REGEXMATCH(M199,""ElementAddItemDrop_""),""%"",M199=""Logging"","&amp;"""+"",M199=""Mining"",""+"",M199=""Maxhp"",""%"",REGEXMATCH(M199,""TemperatureResist_""),""+"",REGEXMATCH(M199,""ElementResist_""),""%"",REGEXMATCH(M199,""TemperatureInvalid_""),""bool"",REGEXMATCH(M199,""BodyPartsWeakDamage""),""%"",REGEXMATCH(M199,""Ele"&amp;"mentBoost_""),""%"",AND(REGEXMATCH(F199,""GiveA""),REGEXMATCH(M199,""Element"")),""bool"")"),"#N/A")</f>
        <v>#N/A</v>
      </c>
      <c r="O199" s="2">
        <v>0</v>
      </c>
      <c r="P199" s="2"/>
      <c r="Q199" s="2"/>
      <c r="R199" s="2" t="str">
        <f ca="1">IFERROR(__xludf.DUMMYFUNCTION("IFS(Q199=""ShotAttack"",""%"",Q199=""MeleeAttack"",""%"", Q199=""Defense"",""%"",Q199=""CraftSPeed"",""%"",Q199=""LifeSteal"",""%"",Q199=""MaxInventoryWeight"",""+"",Q199=""MoveSpeed"",""%"",REGEXMATCH(Q199,""ElementAddItemDrop_""),""%"",Q199=""Logging"","&amp;"""+"",Q199=""Mining"",""+"",Q199=""Maxhp"",""%"",REGEXMATCH(Q199,""TemperatureResist_""),""+"",REGEXMATCH(Q199,""ElementResist_""),""%"",REGEXMATCH(Q199,""TemperatureInvalid_""),""bool"",REGEXMATCH(Q199,""BodyPartsWeakDamage""),""%"",REGEXMATCH(Q199,""Ele"&amp;"mentBoost_""),""%"",AND(REGEXMATCH(J199,""GiveA""),REGEXMATCH(Q199,""Element"")),""bool"")"),"#N/A")</f>
        <v>#N/A</v>
      </c>
      <c r="S199" s="2">
        <v>0</v>
      </c>
      <c r="T199" s="2"/>
      <c r="U199" s="2" t="b">
        <v>0</v>
      </c>
      <c r="V199" s="2" t="b">
        <v>0</v>
      </c>
      <c r="W199" s="2" t="b">
        <v>0</v>
      </c>
      <c r="X199" s="2" t="b">
        <v>0</v>
      </c>
      <c r="Y199" s="2" t="b">
        <v>0</v>
      </c>
      <c r="Z199" s="2" t="b">
        <v>1</v>
      </c>
      <c r="AA199" s="2" t="b">
        <v>1</v>
      </c>
      <c r="AB199" s="2" t="b">
        <v>0</v>
      </c>
      <c r="AC199" s="2" t="b">
        <v>0</v>
      </c>
      <c r="AD199" s="2" t="b">
        <v>0</v>
      </c>
      <c r="AE199" s="2" t="b">
        <v>0</v>
      </c>
      <c r="AF199" s="2" t="b">
        <v>0</v>
      </c>
      <c r="AG199" s="2" t="s">
        <v>141</v>
      </c>
      <c r="AH199" s="2" t="s">
        <v>141</v>
      </c>
    </row>
    <row r="200" spans="1:34" x14ac:dyDescent="0.2">
      <c r="A200" s="1" t="s">
        <v>2077</v>
      </c>
      <c r="B200" s="2" t="s">
        <v>2078</v>
      </c>
      <c r="C200" s="9" t="b">
        <v>1</v>
      </c>
      <c r="D200" s="2" t="str">
        <f t="shared" si="0"/>
        <v>Mining</v>
      </c>
      <c r="E200" s="2" t="str">
        <f t="shared" si="1"/>
        <v>Mining: # on Trainer</v>
      </c>
      <c r="F200" s="2" t="str">
        <f t="shared" si="2"/>
        <v>always</v>
      </c>
      <c r="G200" s="2">
        <v>3</v>
      </c>
      <c r="H200" s="2" t="s">
        <v>2079</v>
      </c>
      <c r="I200" s="2" t="s">
        <v>1934</v>
      </c>
      <c r="J200" s="2" t="str">
        <f ca="1">IFERROR(__xludf.DUMMYFUNCTION("IFS(I200=""ShotAttack"",""%"",I200=""MeleeAttack"",""%"", I200=""Defense"",""%"",I200=""CraftSPeed"",""%"",I200=""LifeSteal"",""%"",I200=""MaxInventoryWeight"",""+"",I200=""MoveSpeed"",""%"",REGEXMATCH(I200,""ElementAddItemDrop_""),""%"",I200=""Logging"","&amp;"""+"",I200=""Mining"",""+"",I200=""Maxhp"",""%"",REGEXMATCH(I200,""TemperatureResist_""),""+"",REGEXMATCH(I200,""ElementResist_""),""%"",REGEXMATCH(I200,""TemperatureInvalid_""),""bool"",REGEXMATCH(I200,""BodyPartsWeakDamage""),""%"",REGEXMATCH(I200,""Ele"&amp;"mentBoost_""),""%"",AND(REGEXMATCH(B200,""GiveA""),REGEXMATCH(I200,""Element"")),""bool"")"),"+")</f>
        <v>+</v>
      </c>
      <c r="K200" s="2">
        <v>25</v>
      </c>
      <c r="L200" s="2" t="s">
        <v>1896</v>
      </c>
      <c r="M200" s="2"/>
      <c r="N200" s="2" t="str">
        <f ca="1">IFERROR(__xludf.DUMMYFUNCTION("IFS(M200=""ShotAttack"",""%"",M200=""MeleeAttack"",""%"", M200=""Defense"",""%"",M200=""CraftSPeed"",""%"",M200=""LifeSteal"",""%"",M200=""MaxInventoryWeight"",""+"",M200=""MoveSpeed"",""%"",REGEXMATCH(M200,""ElementAddItemDrop_""),""%"",M200=""Logging"","&amp;"""+"",M200=""Mining"",""+"",M200=""Maxhp"",""%"",REGEXMATCH(M200,""TemperatureResist_""),""+"",REGEXMATCH(M200,""ElementResist_""),""%"",REGEXMATCH(M200,""TemperatureInvalid_""),""bool"",REGEXMATCH(M200,""BodyPartsWeakDamage""),""%"",REGEXMATCH(M200,""Ele"&amp;"mentBoost_""),""%"",AND(REGEXMATCH(F200,""GiveA""),REGEXMATCH(M200,""Element"")),""bool"")"),"#N/A")</f>
        <v>#N/A</v>
      </c>
      <c r="O200" s="2">
        <v>0</v>
      </c>
      <c r="P200" s="2"/>
      <c r="Q200" s="2"/>
      <c r="R200" s="2" t="str">
        <f ca="1">IFERROR(__xludf.DUMMYFUNCTION("IFS(Q200=""ShotAttack"",""%"",Q200=""MeleeAttack"",""%"", Q200=""Defense"",""%"",Q200=""CraftSPeed"",""%"",Q200=""LifeSteal"",""%"",Q200=""MaxInventoryWeight"",""+"",Q200=""MoveSpeed"",""%"",REGEXMATCH(Q200,""ElementAddItemDrop_""),""%"",Q200=""Logging"","&amp;"""+"",Q200=""Mining"",""+"",Q200=""Maxhp"",""%"",REGEXMATCH(Q200,""TemperatureResist_""),""+"",REGEXMATCH(Q200,""ElementResist_""),""%"",REGEXMATCH(Q200,""TemperatureInvalid_""),""bool"",REGEXMATCH(Q200,""BodyPartsWeakDamage""),""%"",REGEXMATCH(Q200,""Ele"&amp;"mentBoost_""),""%"",AND(REGEXMATCH(J200,""GiveA""),REGEXMATCH(Q200,""Element"")),""bool"")"),"#N/A")</f>
        <v>#N/A</v>
      </c>
      <c r="S200" s="2">
        <v>0</v>
      </c>
      <c r="T200" s="2"/>
      <c r="U200" s="2" t="b">
        <v>0</v>
      </c>
      <c r="V200" s="2" t="b">
        <v>0</v>
      </c>
      <c r="W200" s="2" t="b">
        <v>0</v>
      </c>
      <c r="X200" s="2" t="b">
        <v>0</v>
      </c>
      <c r="Y200" s="2" t="b">
        <v>0</v>
      </c>
      <c r="Z200" s="2" t="b">
        <v>1</v>
      </c>
      <c r="AA200" s="2" t="b">
        <v>1</v>
      </c>
      <c r="AB200" s="2" t="b">
        <v>0</v>
      </c>
      <c r="AC200" s="2" t="b">
        <v>0</v>
      </c>
      <c r="AD200" s="2" t="b">
        <v>0</v>
      </c>
      <c r="AE200" s="2" t="b">
        <v>0</v>
      </c>
      <c r="AF200" s="2" t="b">
        <v>0</v>
      </c>
      <c r="AG200" s="2" t="s">
        <v>141</v>
      </c>
      <c r="AH200" s="2" t="s">
        <v>141</v>
      </c>
    </row>
    <row r="201" spans="1:34" x14ac:dyDescent="0.2">
      <c r="A201" s="1" t="s">
        <v>2080</v>
      </c>
      <c r="B201" s="2" t="s">
        <v>2081</v>
      </c>
      <c r="C201" s="9" t="b">
        <v>1</v>
      </c>
      <c r="D201" s="2" t="str">
        <f t="shared" si="0"/>
        <v>Logging</v>
      </c>
      <c r="E201" s="2" t="str">
        <f t="shared" si="1"/>
        <v>Logging: # on Trainer</v>
      </c>
      <c r="F201" s="2" t="str">
        <f t="shared" si="2"/>
        <v>always</v>
      </c>
      <c r="G201" s="2">
        <v>3</v>
      </c>
      <c r="H201" s="2" t="s">
        <v>2082</v>
      </c>
      <c r="I201" s="2" t="s">
        <v>1927</v>
      </c>
      <c r="J201" s="2" t="str">
        <f ca="1">IFERROR(__xludf.DUMMYFUNCTION("IFS(I201=""ShotAttack"",""%"",I201=""MeleeAttack"",""%"", I201=""Defense"",""%"",I201=""CraftSPeed"",""%"",I201=""LifeSteal"",""%"",I201=""MaxInventoryWeight"",""+"",I201=""MoveSpeed"",""%"",REGEXMATCH(I201,""ElementAddItemDrop_""),""%"",I201=""Logging"","&amp;"""+"",I201=""Mining"",""+"",I201=""Maxhp"",""%"",REGEXMATCH(I201,""TemperatureResist_""),""+"",REGEXMATCH(I201,""ElementResist_""),""%"",REGEXMATCH(I201,""TemperatureInvalid_""),""bool"",REGEXMATCH(I201,""BodyPartsWeakDamage""),""%"",REGEXMATCH(I201,""Ele"&amp;"mentBoost_""),""%"",AND(REGEXMATCH(B201,""GiveA""),REGEXMATCH(I201,""Element"")),""bool"")"),"+")</f>
        <v>+</v>
      </c>
      <c r="K201" s="2">
        <v>25</v>
      </c>
      <c r="L201" s="2" t="s">
        <v>1896</v>
      </c>
      <c r="M201" s="2"/>
      <c r="N201" s="2" t="str">
        <f ca="1">IFERROR(__xludf.DUMMYFUNCTION("IFS(M201=""ShotAttack"",""%"",M201=""MeleeAttack"",""%"", M201=""Defense"",""%"",M201=""CraftSPeed"",""%"",M201=""LifeSteal"",""%"",M201=""MaxInventoryWeight"",""+"",M201=""MoveSpeed"",""%"",REGEXMATCH(M201,""ElementAddItemDrop_""),""%"",M201=""Logging"","&amp;"""+"",M201=""Mining"",""+"",M201=""Maxhp"",""%"",REGEXMATCH(M201,""TemperatureResist_""),""+"",REGEXMATCH(M201,""ElementResist_""),""%"",REGEXMATCH(M201,""TemperatureInvalid_""),""bool"",REGEXMATCH(M201,""BodyPartsWeakDamage""),""%"",REGEXMATCH(M201,""Ele"&amp;"mentBoost_""),""%"",AND(REGEXMATCH(F201,""GiveA""),REGEXMATCH(M201,""Element"")),""bool"")"),"#N/A")</f>
        <v>#N/A</v>
      </c>
      <c r="O201" s="2">
        <v>0</v>
      </c>
      <c r="P201" s="2"/>
      <c r="Q201" s="2"/>
      <c r="R201" s="2" t="str">
        <f ca="1">IFERROR(__xludf.DUMMYFUNCTION("IFS(Q201=""ShotAttack"",""%"",Q201=""MeleeAttack"",""%"", Q201=""Defense"",""%"",Q201=""CraftSPeed"",""%"",Q201=""LifeSteal"",""%"",Q201=""MaxInventoryWeight"",""+"",Q201=""MoveSpeed"",""%"",REGEXMATCH(Q201,""ElementAddItemDrop_""),""%"",Q201=""Logging"","&amp;"""+"",Q201=""Mining"",""+"",Q201=""Maxhp"",""%"",REGEXMATCH(Q201,""TemperatureResist_""),""+"",REGEXMATCH(Q201,""ElementResist_""),""%"",REGEXMATCH(Q201,""TemperatureInvalid_""),""bool"",REGEXMATCH(Q201,""BodyPartsWeakDamage""),""%"",REGEXMATCH(Q201,""Ele"&amp;"mentBoost_""),""%"",AND(REGEXMATCH(J201,""GiveA""),REGEXMATCH(Q201,""Element"")),""bool"")"),"#N/A")</f>
        <v>#N/A</v>
      </c>
      <c r="S201" s="2">
        <v>0</v>
      </c>
      <c r="T201" s="2"/>
      <c r="U201" s="2" t="b">
        <v>0</v>
      </c>
      <c r="V201" s="2" t="b">
        <v>0</v>
      </c>
      <c r="W201" s="2" t="b">
        <v>0</v>
      </c>
      <c r="X201" s="2" t="b">
        <v>0</v>
      </c>
      <c r="Y201" s="2" t="b">
        <v>0</v>
      </c>
      <c r="Z201" s="2" t="b">
        <v>1</v>
      </c>
      <c r="AA201" s="2" t="b">
        <v>1</v>
      </c>
      <c r="AB201" s="2" t="b">
        <v>0</v>
      </c>
      <c r="AC201" s="2" t="b">
        <v>0</v>
      </c>
      <c r="AD201" s="2" t="b">
        <v>0</v>
      </c>
      <c r="AE201" s="2" t="b">
        <v>0</v>
      </c>
      <c r="AF201" s="2" t="b">
        <v>0</v>
      </c>
      <c r="AG201" s="2" t="s">
        <v>141</v>
      </c>
      <c r="AH201" s="2" t="s">
        <v>141</v>
      </c>
    </row>
    <row r="202" spans="1:34" x14ac:dyDescent="0.2">
      <c r="A202" s="1" t="s">
        <v>1815</v>
      </c>
      <c r="B202" s="2" t="s">
        <v>987</v>
      </c>
      <c r="C202" s="1"/>
      <c r="D202" s="2" t="str">
        <f t="shared" si="0"/>
        <v>ShotAttack. Defense</v>
      </c>
      <c r="E202" s="2" t="str">
        <f t="shared" si="1"/>
        <v>ShotAttack: # on Self. Defense: # on Self</v>
      </c>
      <c r="F202" s="2" t="str">
        <f t="shared" si="2"/>
        <v>in party (buff)</v>
      </c>
      <c r="G202" s="2">
        <v>1</v>
      </c>
      <c r="H202" s="2" t="s">
        <v>141</v>
      </c>
      <c r="I202" s="2" t="s">
        <v>536</v>
      </c>
      <c r="J202" s="2" t="str">
        <f ca="1">IFERROR(__xludf.DUMMYFUNCTION("IFS(I202=""ShotAttack"",""%"",I202=""MeleeAttack"",""%"", I202=""Defense"",""%"",I202=""CraftSPeed"",""%"",I202=""LifeSteal"",""%"",I202=""MaxInventoryWeight"",""+"",I202=""MoveSpeed"",""%"",REGEXMATCH(I202,""ElementAddItemDrop_""),""%"",I202=""Logging"","&amp;"""+"",I202=""Mining"",""+"",I202=""Maxhp"",""%"",REGEXMATCH(I202,""TemperatureResist_""),""+"",REGEXMATCH(I202,""ElementResist_""),""%"",REGEXMATCH(I202,""TemperatureInvalid_""),""bool"",REGEXMATCH(I202,""BodyPartsWeakDamage""),""%"",REGEXMATCH(I202,""Ele"&amp;"mentBoost_""),""%"",AND(REGEXMATCH(B202,""GiveA""),REGEXMATCH(I202,""Element"")),""bool"")"),"%")</f>
        <v>%</v>
      </c>
      <c r="K202" s="2">
        <v>12</v>
      </c>
      <c r="L202" s="2" t="s">
        <v>1818</v>
      </c>
      <c r="M202" s="2" t="s">
        <v>140</v>
      </c>
      <c r="N202" s="2" t="str">
        <f ca="1">IFERROR(__xludf.DUMMYFUNCTION("IFS(M202=""ShotAttack"",""%"",M202=""MeleeAttack"",""%"", M202=""Defense"",""%"",M202=""CraftSPeed"",""%"",M202=""LifeSteal"",""%"",M202=""MaxInventoryWeight"",""+"",M202=""MoveSpeed"",""%"",REGEXMATCH(M202,""ElementAddItemDrop_""),""%"",M202=""Logging"","&amp;"""+"",M202=""Mining"",""+"",M202=""Maxhp"",""%"",REGEXMATCH(M202,""TemperatureResist_""),""+"",REGEXMATCH(M202,""ElementResist_""),""%"",REGEXMATCH(M202,""TemperatureInvalid_""),""bool"",REGEXMATCH(M202,""BodyPartsWeakDamage""),""%"",REGEXMATCH(M202,""Ele"&amp;"mentBoost_""),""%"",AND(REGEXMATCH(F202,""GiveA""),REGEXMATCH(M202,""Element"")),""bool"")"),"%")</f>
        <v>%</v>
      </c>
      <c r="O202" s="2">
        <v>12</v>
      </c>
      <c r="P202" s="2" t="s">
        <v>1818</v>
      </c>
      <c r="Q202" s="2"/>
      <c r="R202" s="2" t="str">
        <f ca="1">IFERROR(__xludf.DUMMYFUNCTION("IFS(Q202=""ShotAttack"",""%"",Q202=""MeleeAttack"",""%"", Q202=""Defense"",""%"",Q202=""CraftSPeed"",""%"",Q202=""LifeSteal"",""%"",Q202=""MaxInventoryWeight"",""+"",Q202=""MoveSpeed"",""%"",REGEXMATCH(Q202,""ElementAddItemDrop_""),""%"",Q202=""Logging"","&amp;"""+"",Q202=""Mining"",""+"",Q202=""Maxhp"",""%"",REGEXMATCH(Q202,""TemperatureResist_""),""+"",REGEXMATCH(Q202,""ElementResist_""),""%"",REGEXMATCH(Q202,""TemperatureInvalid_""),""bool"",REGEXMATCH(Q202,""BodyPartsWeakDamage""),""%"",REGEXMATCH(Q202,""Ele"&amp;"mentBoost_""),""%"",AND(REGEXMATCH(J202,""GiveA""),REGEXMATCH(Q202,""Element"")),""bool"")"),"#N/A")</f>
        <v>#N/A</v>
      </c>
      <c r="S202" s="2">
        <v>0</v>
      </c>
      <c r="T202" s="2"/>
      <c r="U202" s="2" t="b">
        <v>0</v>
      </c>
      <c r="V202" s="2" t="b">
        <v>0</v>
      </c>
      <c r="W202" s="2" t="b">
        <v>0</v>
      </c>
      <c r="X202" s="2" t="b">
        <v>0</v>
      </c>
      <c r="Y202" s="2" t="b">
        <v>1</v>
      </c>
      <c r="Z202" s="2" t="b">
        <v>0</v>
      </c>
      <c r="AA202" s="2" t="b">
        <v>0</v>
      </c>
      <c r="AB202" s="2" t="b">
        <v>0</v>
      </c>
      <c r="AC202" s="2" t="b">
        <v>0</v>
      </c>
      <c r="AD202" s="2" t="b">
        <v>0</v>
      </c>
      <c r="AE202" s="2" t="b">
        <v>0</v>
      </c>
      <c r="AF202" s="2" t="b">
        <v>0</v>
      </c>
      <c r="AG202" s="2" t="s">
        <v>141</v>
      </c>
      <c r="AH202" s="2" t="s">
        <v>141</v>
      </c>
    </row>
    <row r="203" spans="1:34" x14ac:dyDescent="0.2">
      <c r="A203" s="9" t="e">
        <v>#N/A</v>
      </c>
      <c r="B203" s="2" t="s">
        <v>988</v>
      </c>
      <c r="C203" s="1"/>
      <c r="D203" s="2" t="str">
        <f t="shared" si="0"/>
        <v>ShotAttack. Defense</v>
      </c>
      <c r="E203" s="2" t="str">
        <f t="shared" si="1"/>
        <v>ShotAttack: # on Self. Defense: # on Self</v>
      </c>
      <c r="F203" s="2" t="str">
        <f t="shared" si="2"/>
        <v>in party (buff)</v>
      </c>
      <c r="G203" s="2">
        <v>1</v>
      </c>
      <c r="H203" s="2" t="s">
        <v>141</v>
      </c>
      <c r="I203" s="2" t="s">
        <v>536</v>
      </c>
      <c r="J203" s="2" t="str">
        <f ca="1">IFERROR(__xludf.DUMMYFUNCTION("IFS(I203=""ShotAttack"",""%"",I203=""MeleeAttack"",""%"", I203=""Defense"",""%"",I203=""CraftSPeed"",""%"",I203=""LifeSteal"",""%"",I203=""MaxInventoryWeight"",""+"",I203=""MoveSpeed"",""%"",REGEXMATCH(I203,""ElementAddItemDrop_""),""%"",I203=""Logging"","&amp;"""+"",I203=""Mining"",""+"",I203=""Maxhp"",""%"",REGEXMATCH(I203,""TemperatureResist_""),""+"",REGEXMATCH(I203,""ElementResist_""),""%"",REGEXMATCH(I203,""TemperatureInvalid_""),""bool"",REGEXMATCH(I203,""BodyPartsWeakDamage""),""%"",REGEXMATCH(I203,""Ele"&amp;"mentBoost_""),""%"",AND(REGEXMATCH(B203,""GiveA""),REGEXMATCH(I203,""Element"")),""bool"")"),"%")</f>
        <v>%</v>
      </c>
      <c r="K203" s="2">
        <v>13</v>
      </c>
      <c r="L203" s="2" t="s">
        <v>1818</v>
      </c>
      <c r="M203" s="2" t="s">
        <v>140</v>
      </c>
      <c r="N203" s="2" t="str">
        <f ca="1">IFERROR(__xludf.DUMMYFUNCTION("IFS(M203=""ShotAttack"",""%"",M203=""MeleeAttack"",""%"", M203=""Defense"",""%"",M203=""CraftSPeed"",""%"",M203=""LifeSteal"",""%"",M203=""MaxInventoryWeight"",""+"",M203=""MoveSpeed"",""%"",REGEXMATCH(M203,""ElementAddItemDrop_""),""%"",M203=""Logging"","&amp;"""+"",M203=""Mining"",""+"",M203=""Maxhp"",""%"",REGEXMATCH(M203,""TemperatureResist_""),""+"",REGEXMATCH(M203,""ElementResist_""),""%"",REGEXMATCH(M203,""TemperatureInvalid_""),""bool"",REGEXMATCH(M203,""BodyPartsWeakDamage""),""%"",REGEXMATCH(M203,""Ele"&amp;"mentBoost_""),""%"",AND(REGEXMATCH(F203,""GiveA""),REGEXMATCH(M203,""Element"")),""bool"")"),"%")</f>
        <v>%</v>
      </c>
      <c r="O203" s="2">
        <v>13</v>
      </c>
      <c r="P203" s="2" t="s">
        <v>1818</v>
      </c>
      <c r="Q203" s="2"/>
      <c r="R203" s="2" t="str">
        <f ca="1">IFERROR(__xludf.DUMMYFUNCTION("IFS(Q203=""ShotAttack"",""%"",Q203=""MeleeAttack"",""%"", Q203=""Defense"",""%"",Q203=""CraftSPeed"",""%"",Q203=""LifeSteal"",""%"",Q203=""MaxInventoryWeight"",""+"",Q203=""MoveSpeed"",""%"",REGEXMATCH(Q203,""ElementAddItemDrop_""),""%"",Q203=""Logging"","&amp;"""+"",Q203=""Mining"",""+"",Q203=""Maxhp"",""%"",REGEXMATCH(Q203,""TemperatureResist_""),""+"",REGEXMATCH(Q203,""ElementResist_""),""%"",REGEXMATCH(Q203,""TemperatureInvalid_""),""bool"",REGEXMATCH(Q203,""BodyPartsWeakDamage""),""%"",REGEXMATCH(Q203,""Ele"&amp;"mentBoost_""),""%"",AND(REGEXMATCH(J203,""GiveA""),REGEXMATCH(Q203,""Element"")),""bool"")"),"#N/A")</f>
        <v>#N/A</v>
      </c>
      <c r="S203" s="2">
        <v>0</v>
      </c>
      <c r="T203" s="2"/>
      <c r="U203" s="2" t="b">
        <v>0</v>
      </c>
      <c r="V203" s="2" t="b">
        <v>0</v>
      </c>
      <c r="W203" s="2" t="b">
        <v>0</v>
      </c>
      <c r="X203" s="2" t="b">
        <v>0</v>
      </c>
      <c r="Y203" s="2" t="b">
        <v>1</v>
      </c>
      <c r="Z203" s="2" t="b">
        <v>0</v>
      </c>
      <c r="AA203" s="2" t="b">
        <v>0</v>
      </c>
      <c r="AB203" s="2" t="b">
        <v>0</v>
      </c>
      <c r="AC203" s="2" t="b">
        <v>0</v>
      </c>
      <c r="AD203" s="2" t="b">
        <v>0</v>
      </c>
      <c r="AE203" s="2" t="b">
        <v>0</v>
      </c>
      <c r="AF203" s="2" t="b">
        <v>0</v>
      </c>
      <c r="AG203" s="2" t="s">
        <v>141</v>
      </c>
      <c r="AH203" s="2" t="s">
        <v>141</v>
      </c>
    </row>
    <row r="204" spans="1:34" x14ac:dyDescent="0.2">
      <c r="A204" s="9" t="e">
        <v>#N/A</v>
      </c>
      <c r="B204" s="2" t="s">
        <v>989</v>
      </c>
      <c r="C204" s="1"/>
      <c r="D204" s="2" t="str">
        <f t="shared" si="0"/>
        <v>ShotAttack. Defense</v>
      </c>
      <c r="E204" s="2" t="str">
        <f t="shared" si="1"/>
        <v>ShotAttack: # on Self. Defense: # on Self</v>
      </c>
      <c r="F204" s="2" t="str">
        <f t="shared" si="2"/>
        <v>in party (buff)</v>
      </c>
      <c r="G204" s="2">
        <v>1</v>
      </c>
      <c r="H204" s="2" t="s">
        <v>141</v>
      </c>
      <c r="I204" s="2" t="s">
        <v>536</v>
      </c>
      <c r="J204" s="2" t="str">
        <f ca="1">IFERROR(__xludf.DUMMYFUNCTION("IFS(I204=""ShotAttack"",""%"",I204=""MeleeAttack"",""%"", I204=""Defense"",""%"",I204=""CraftSPeed"",""%"",I204=""LifeSteal"",""%"",I204=""MaxInventoryWeight"",""+"",I204=""MoveSpeed"",""%"",REGEXMATCH(I204,""ElementAddItemDrop_""),""%"",I204=""Logging"","&amp;"""+"",I204=""Mining"",""+"",I204=""Maxhp"",""%"",REGEXMATCH(I204,""TemperatureResist_""),""+"",REGEXMATCH(I204,""ElementResist_""),""%"",REGEXMATCH(I204,""TemperatureInvalid_""),""bool"",REGEXMATCH(I204,""BodyPartsWeakDamage""),""%"",REGEXMATCH(I204,""Ele"&amp;"mentBoost_""),""%"",AND(REGEXMATCH(B204,""GiveA""),REGEXMATCH(I204,""Element"")),""bool"")"),"%")</f>
        <v>%</v>
      </c>
      <c r="K204" s="2">
        <v>15</v>
      </c>
      <c r="L204" s="2" t="s">
        <v>1818</v>
      </c>
      <c r="M204" s="2" t="s">
        <v>140</v>
      </c>
      <c r="N204" s="2" t="str">
        <f ca="1">IFERROR(__xludf.DUMMYFUNCTION("IFS(M204=""ShotAttack"",""%"",M204=""MeleeAttack"",""%"", M204=""Defense"",""%"",M204=""CraftSPeed"",""%"",M204=""LifeSteal"",""%"",M204=""MaxInventoryWeight"",""+"",M204=""MoveSpeed"",""%"",REGEXMATCH(M204,""ElementAddItemDrop_""),""%"",M204=""Logging"","&amp;"""+"",M204=""Mining"",""+"",M204=""Maxhp"",""%"",REGEXMATCH(M204,""TemperatureResist_""),""+"",REGEXMATCH(M204,""ElementResist_""),""%"",REGEXMATCH(M204,""TemperatureInvalid_""),""bool"",REGEXMATCH(M204,""BodyPartsWeakDamage""),""%"",REGEXMATCH(M204,""Ele"&amp;"mentBoost_""),""%"",AND(REGEXMATCH(F204,""GiveA""),REGEXMATCH(M204,""Element"")),""bool"")"),"%")</f>
        <v>%</v>
      </c>
      <c r="O204" s="2">
        <v>15</v>
      </c>
      <c r="P204" s="2" t="s">
        <v>1818</v>
      </c>
      <c r="Q204" s="2"/>
      <c r="R204" s="2" t="str">
        <f ca="1">IFERROR(__xludf.DUMMYFUNCTION("IFS(Q204=""ShotAttack"",""%"",Q204=""MeleeAttack"",""%"", Q204=""Defense"",""%"",Q204=""CraftSPeed"",""%"",Q204=""LifeSteal"",""%"",Q204=""MaxInventoryWeight"",""+"",Q204=""MoveSpeed"",""%"",REGEXMATCH(Q204,""ElementAddItemDrop_""),""%"",Q204=""Logging"","&amp;"""+"",Q204=""Mining"",""+"",Q204=""Maxhp"",""%"",REGEXMATCH(Q204,""TemperatureResist_""),""+"",REGEXMATCH(Q204,""ElementResist_""),""%"",REGEXMATCH(Q204,""TemperatureInvalid_""),""bool"",REGEXMATCH(Q204,""BodyPartsWeakDamage""),""%"",REGEXMATCH(Q204,""Ele"&amp;"mentBoost_""),""%"",AND(REGEXMATCH(J204,""GiveA""),REGEXMATCH(Q204,""Element"")),""bool"")"),"#N/A")</f>
        <v>#N/A</v>
      </c>
      <c r="S204" s="2">
        <v>0</v>
      </c>
      <c r="T204" s="2"/>
      <c r="U204" s="2" t="b">
        <v>0</v>
      </c>
      <c r="V204" s="2" t="b">
        <v>0</v>
      </c>
      <c r="W204" s="2" t="b">
        <v>0</v>
      </c>
      <c r="X204" s="2" t="b">
        <v>0</v>
      </c>
      <c r="Y204" s="2" t="b">
        <v>1</v>
      </c>
      <c r="Z204" s="2" t="b">
        <v>0</v>
      </c>
      <c r="AA204" s="2" t="b">
        <v>0</v>
      </c>
      <c r="AB204" s="2" t="b">
        <v>0</v>
      </c>
      <c r="AC204" s="2" t="b">
        <v>0</v>
      </c>
      <c r="AD204" s="2" t="b">
        <v>0</v>
      </c>
      <c r="AE204" s="2" t="b">
        <v>0</v>
      </c>
      <c r="AF204" s="2" t="b">
        <v>0</v>
      </c>
      <c r="AG204" s="2" t="s">
        <v>141</v>
      </c>
      <c r="AH204" s="2" t="s">
        <v>141</v>
      </c>
    </row>
    <row r="205" spans="1:34" x14ac:dyDescent="0.2">
      <c r="A205" s="9" t="e">
        <v>#N/A</v>
      </c>
      <c r="B205" s="2" t="s">
        <v>990</v>
      </c>
      <c r="C205" s="1"/>
      <c r="D205" s="2" t="str">
        <f t="shared" si="0"/>
        <v>ShotAttack. Defense</v>
      </c>
      <c r="E205" s="2" t="str">
        <f t="shared" si="1"/>
        <v>ShotAttack: # on Self. Defense: # on Self</v>
      </c>
      <c r="F205" s="2" t="str">
        <f t="shared" si="2"/>
        <v>in party (buff)</v>
      </c>
      <c r="G205" s="2">
        <v>1</v>
      </c>
      <c r="H205" s="2" t="s">
        <v>141</v>
      </c>
      <c r="I205" s="2" t="s">
        <v>536</v>
      </c>
      <c r="J205" s="2" t="str">
        <f ca="1">IFERROR(__xludf.DUMMYFUNCTION("IFS(I205=""ShotAttack"",""%"",I205=""MeleeAttack"",""%"", I205=""Defense"",""%"",I205=""CraftSPeed"",""%"",I205=""LifeSteal"",""%"",I205=""MaxInventoryWeight"",""+"",I205=""MoveSpeed"",""%"",REGEXMATCH(I205,""ElementAddItemDrop_""),""%"",I205=""Logging"","&amp;"""+"",I205=""Mining"",""+"",I205=""Maxhp"",""%"",REGEXMATCH(I205,""TemperatureResist_""),""+"",REGEXMATCH(I205,""ElementResist_""),""%"",REGEXMATCH(I205,""TemperatureInvalid_""),""bool"",REGEXMATCH(I205,""BodyPartsWeakDamage""),""%"",REGEXMATCH(I205,""Ele"&amp;"mentBoost_""),""%"",AND(REGEXMATCH(B205,""GiveA""),REGEXMATCH(I205,""Element"")),""bool"")"),"%")</f>
        <v>%</v>
      </c>
      <c r="K205" s="2">
        <v>19</v>
      </c>
      <c r="L205" s="2" t="s">
        <v>1818</v>
      </c>
      <c r="M205" s="2" t="s">
        <v>140</v>
      </c>
      <c r="N205" s="2" t="str">
        <f ca="1">IFERROR(__xludf.DUMMYFUNCTION("IFS(M205=""ShotAttack"",""%"",M205=""MeleeAttack"",""%"", M205=""Defense"",""%"",M205=""CraftSPeed"",""%"",M205=""LifeSteal"",""%"",M205=""MaxInventoryWeight"",""+"",M205=""MoveSpeed"",""%"",REGEXMATCH(M205,""ElementAddItemDrop_""),""%"",M205=""Logging"","&amp;"""+"",M205=""Mining"",""+"",M205=""Maxhp"",""%"",REGEXMATCH(M205,""TemperatureResist_""),""+"",REGEXMATCH(M205,""ElementResist_""),""%"",REGEXMATCH(M205,""TemperatureInvalid_""),""bool"",REGEXMATCH(M205,""BodyPartsWeakDamage""),""%"",REGEXMATCH(M205,""Ele"&amp;"mentBoost_""),""%"",AND(REGEXMATCH(F205,""GiveA""),REGEXMATCH(M205,""Element"")),""bool"")"),"%")</f>
        <v>%</v>
      </c>
      <c r="O205" s="2">
        <v>19</v>
      </c>
      <c r="P205" s="2" t="s">
        <v>1818</v>
      </c>
      <c r="Q205" s="2"/>
      <c r="R205" s="2" t="str">
        <f ca="1">IFERROR(__xludf.DUMMYFUNCTION("IFS(Q205=""ShotAttack"",""%"",Q205=""MeleeAttack"",""%"", Q205=""Defense"",""%"",Q205=""CraftSPeed"",""%"",Q205=""LifeSteal"",""%"",Q205=""MaxInventoryWeight"",""+"",Q205=""MoveSpeed"",""%"",REGEXMATCH(Q205,""ElementAddItemDrop_""),""%"",Q205=""Logging"","&amp;"""+"",Q205=""Mining"",""+"",Q205=""Maxhp"",""%"",REGEXMATCH(Q205,""TemperatureResist_""),""+"",REGEXMATCH(Q205,""ElementResist_""),""%"",REGEXMATCH(Q205,""TemperatureInvalid_""),""bool"",REGEXMATCH(Q205,""BodyPartsWeakDamage""),""%"",REGEXMATCH(Q205,""Ele"&amp;"mentBoost_""),""%"",AND(REGEXMATCH(J205,""GiveA""),REGEXMATCH(Q205,""Element"")),""bool"")"),"#N/A")</f>
        <v>#N/A</v>
      </c>
      <c r="S205" s="2">
        <v>0</v>
      </c>
      <c r="T205" s="2"/>
      <c r="U205" s="2" t="b">
        <v>0</v>
      </c>
      <c r="V205" s="2" t="b">
        <v>0</v>
      </c>
      <c r="W205" s="2" t="b">
        <v>0</v>
      </c>
      <c r="X205" s="2" t="b">
        <v>0</v>
      </c>
      <c r="Y205" s="2" t="b">
        <v>1</v>
      </c>
      <c r="Z205" s="2" t="b">
        <v>0</v>
      </c>
      <c r="AA205" s="2" t="b">
        <v>0</v>
      </c>
      <c r="AB205" s="2" t="b">
        <v>0</v>
      </c>
      <c r="AC205" s="2" t="b">
        <v>0</v>
      </c>
      <c r="AD205" s="2" t="b">
        <v>0</v>
      </c>
      <c r="AE205" s="2" t="b">
        <v>0</v>
      </c>
      <c r="AF205" s="2" t="b">
        <v>0</v>
      </c>
      <c r="AG205" s="2" t="s">
        <v>141</v>
      </c>
      <c r="AH205" s="2" t="s">
        <v>141</v>
      </c>
    </row>
    <row r="206" spans="1:34" x14ac:dyDescent="0.2">
      <c r="A206" s="9" t="e">
        <v>#N/A</v>
      </c>
      <c r="B206" s="2" t="s">
        <v>991</v>
      </c>
      <c r="C206" s="1"/>
      <c r="D206" s="2" t="str">
        <f t="shared" si="0"/>
        <v>ShotAttack. Defense</v>
      </c>
      <c r="E206" s="2" t="str">
        <f t="shared" si="1"/>
        <v>ShotAttack: # on Self. Defense: # on Self</v>
      </c>
      <c r="F206" s="2" t="str">
        <f t="shared" si="2"/>
        <v>in party (buff)</v>
      </c>
      <c r="G206" s="2">
        <v>1</v>
      </c>
      <c r="H206" s="2" t="s">
        <v>141</v>
      </c>
      <c r="I206" s="2" t="s">
        <v>536</v>
      </c>
      <c r="J206" s="2" t="str">
        <f ca="1">IFERROR(__xludf.DUMMYFUNCTION("IFS(I206=""ShotAttack"",""%"",I206=""MeleeAttack"",""%"", I206=""Defense"",""%"",I206=""CraftSPeed"",""%"",I206=""LifeSteal"",""%"",I206=""MaxInventoryWeight"",""+"",I206=""MoveSpeed"",""%"",REGEXMATCH(I206,""ElementAddItemDrop_""),""%"",I206=""Logging"","&amp;"""+"",I206=""Mining"",""+"",I206=""Maxhp"",""%"",REGEXMATCH(I206,""TemperatureResist_""),""+"",REGEXMATCH(I206,""ElementResist_""),""%"",REGEXMATCH(I206,""TemperatureInvalid_""),""bool"",REGEXMATCH(I206,""BodyPartsWeakDamage""),""%"",REGEXMATCH(I206,""Ele"&amp;"mentBoost_""),""%"",AND(REGEXMATCH(B206,""GiveA""),REGEXMATCH(I206,""Element"")),""bool"")"),"%")</f>
        <v>%</v>
      </c>
      <c r="K206" s="2">
        <v>24</v>
      </c>
      <c r="L206" s="2" t="s">
        <v>1818</v>
      </c>
      <c r="M206" s="2" t="s">
        <v>140</v>
      </c>
      <c r="N206" s="2" t="str">
        <f ca="1">IFERROR(__xludf.DUMMYFUNCTION("IFS(M206=""ShotAttack"",""%"",M206=""MeleeAttack"",""%"", M206=""Defense"",""%"",M206=""CraftSPeed"",""%"",M206=""LifeSteal"",""%"",M206=""MaxInventoryWeight"",""+"",M206=""MoveSpeed"",""%"",REGEXMATCH(M206,""ElementAddItemDrop_""),""%"",M206=""Logging"","&amp;"""+"",M206=""Mining"",""+"",M206=""Maxhp"",""%"",REGEXMATCH(M206,""TemperatureResist_""),""+"",REGEXMATCH(M206,""ElementResist_""),""%"",REGEXMATCH(M206,""TemperatureInvalid_""),""bool"",REGEXMATCH(M206,""BodyPartsWeakDamage""),""%"",REGEXMATCH(M206,""Ele"&amp;"mentBoost_""),""%"",AND(REGEXMATCH(F206,""GiveA""),REGEXMATCH(M206,""Element"")),""bool"")"),"%")</f>
        <v>%</v>
      </c>
      <c r="O206" s="2">
        <v>24</v>
      </c>
      <c r="P206" s="2" t="s">
        <v>1818</v>
      </c>
      <c r="Q206" s="2"/>
      <c r="R206" s="2" t="str">
        <f ca="1">IFERROR(__xludf.DUMMYFUNCTION("IFS(Q206=""ShotAttack"",""%"",Q206=""MeleeAttack"",""%"", Q206=""Defense"",""%"",Q206=""CraftSPeed"",""%"",Q206=""LifeSteal"",""%"",Q206=""MaxInventoryWeight"",""+"",Q206=""MoveSpeed"",""%"",REGEXMATCH(Q206,""ElementAddItemDrop_""),""%"",Q206=""Logging"","&amp;"""+"",Q206=""Mining"",""+"",Q206=""Maxhp"",""%"",REGEXMATCH(Q206,""TemperatureResist_""),""+"",REGEXMATCH(Q206,""ElementResist_""),""%"",REGEXMATCH(Q206,""TemperatureInvalid_""),""bool"",REGEXMATCH(Q206,""BodyPartsWeakDamage""),""%"",REGEXMATCH(Q206,""Ele"&amp;"mentBoost_""),""%"",AND(REGEXMATCH(J206,""GiveA""),REGEXMATCH(Q206,""Element"")),""bool"")"),"#N/A")</f>
        <v>#N/A</v>
      </c>
      <c r="S206" s="2">
        <v>0</v>
      </c>
      <c r="T206" s="2"/>
      <c r="U206" s="2" t="b">
        <v>0</v>
      </c>
      <c r="V206" s="2" t="b">
        <v>0</v>
      </c>
      <c r="W206" s="2" t="b">
        <v>0</v>
      </c>
      <c r="X206" s="2" t="b">
        <v>0</v>
      </c>
      <c r="Y206" s="2" t="b">
        <v>1</v>
      </c>
      <c r="Z206" s="2" t="b">
        <v>0</v>
      </c>
      <c r="AA206" s="2" t="b">
        <v>0</v>
      </c>
      <c r="AB206" s="2" t="b">
        <v>0</v>
      </c>
      <c r="AC206" s="2" t="b">
        <v>0</v>
      </c>
      <c r="AD206" s="2" t="b">
        <v>0</v>
      </c>
      <c r="AE206" s="2" t="b">
        <v>0</v>
      </c>
      <c r="AF206" s="2" t="b">
        <v>0</v>
      </c>
      <c r="AG206" s="2" t="s">
        <v>141</v>
      </c>
      <c r="AH206" s="2" t="s">
        <v>141</v>
      </c>
    </row>
    <row r="207" spans="1:34" x14ac:dyDescent="0.2">
      <c r="A207" s="1" t="s">
        <v>2083</v>
      </c>
      <c r="B207" s="2" t="s">
        <v>943</v>
      </c>
      <c r="C207" s="9" t="b">
        <v>1</v>
      </c>
      <c r="D207" s="2" t="str">
        <f t="shared" si="0"/>
        <v>ElementResist_Normal</v>
      </c>
      <c r="E207" s="2" t="str">
        <f t="shared" si="1"/>
        <v>ElementResist_Normal: # on Self</v>
      </c>
      <c r="F207" s="2" t="str">
        <f t="shared" si="2"/>
        <v>always</v>
      </c>
      <c r="G207" s="2">
        <v>1</v>
      </c>
      <c r="H207" s="2" t="s">
        <v>2084</v>
      </c>
      <c r="I207" s="2" t="s">
        <v>2007</v>
      </c>
      <c r="J207" s="2" t="str">
        <f ca="1">IFERROR(__xludf.DUMMYFUNCTION("IFS(I207=""ShotAttack"",""%"",I207=""MeleeAttack"",""%"", I207=""Defense"",""%"",I207=""CraftSPeed"",""%"",I207=""LifeSteal"",""%"",I207=""MaxInventoryWeight"",""+"",I207=""MoveSpeed"",""%"",REGEXMATCH(I207,""ElementAddItemDrop_""),""%"",I207=""Logging"","&amp;"""+"",I207=""Mining"",""+"",I207=""Maxhp"",""%"",REGEXMATCH(I207,""TemperatureResist_""),""+"",REGEXMATCH(I207,""ElementResist_""),""%"",REGEXMATCH(I207,""TemperatureInvalid_""),""bool"",REGEXMATCH(I207,""BodyPartsWeakDamage""),""%"",REGEXMATCH(I207,""Ele"&amp;"mentBoost_""),""%"",AND(REGEXMATCH(B207,""GiveA""),REGEXMATCH(I207,""Element"")),""bool"")"),"%")</f>
        <v>%</v>
      </c>
      <c r="K207" s="2">
        <v>10</v>
      </c>
      <c r="L207" s="2" t="s">
        <v>1818</v>
      </c>
      <c r="M207" s="2"/>
      <c r="N207" s="2" t="str">
        <f ca="1">IFERROR(__xludf.DUMMYFUNCTION("IFS(M207=""ShotAttack"",""%"",M207=""MeleeAttack"",""%"", M207=""Defense"",""%"",M207=""CraftSPeed"",""%"",M207=""LifeSteal"",""%"",M207=""MaxInventoryWeight"",""+"",M207=""MoveSpeed"",""%"",REGEXMATCH(M207,""ElementAddItemDrop_""),""%"",M207=""Logging"","&amp;"""+"",M207=""Mining"",""+"",M207=""Maxhp"",""%"",REGEXMATCH(M207,""TemperatureResist_""),""+"",REGEXMATCH(M207,""ElementResist_""),""%"",REGEXMATCH(M207,""TemperatureInvalid_""),""bool"",REGEXMATCH(M207,""BodyPartsWeakDamage""),""%"",REGEXMATCH(M207,""Ele"&amp;"mentBoost_""),""%"",AND(REGEXMATCH(F207,""GiveA""),REGEXMATCH(M207,""Element"")),""bool"")"),"#N/A")</f>
        <v>#N/A</v>
      </c>
      <c r="O207" s="2">
        <v>0</v>
      </c>
      <c r="P207" s="2"/>
      <c r="Q207" s="2"/>
      <c r="R207" s="2" t="str">
        <f ca="1">IFERROR(__xludf.DUMMYFUNCTION("IFS(Q207=""ShotAttack"",""%"",Q207=""MeleeAttack"",""%"", Q207=""Defense"",""%"",Q207=""CraftSPeed"",""%"",Q207=""LifeSteal"",""%"",Q207=""MaxInventoryWeight"",""+"",Q207=""MoveSpeed"",""%"",REGEXMATCH(Q207,""ElementAddItemDrop_""),""%"",Q207=""Logging"","&amp;"""+"",Q207=""Mining"",""+"",Q207=""Maxhp"",""%"",REGEXMATCH(Q207,""TemperatureResist_""),""+"",REGEXMATCH(Q207,""ElementResist_""),""%"",REGEXMATCH(Q207,""TemperatureInvalid_""),""bool"",REGEXMATCH(Q207,""BodyPartsWeakDamage""),""%"",REGEXMATCH(Q207,""Ele"&amp;"mentBoost_""),""%"",AND(REGEXMATCH(J207,""GiveA""),REGEXMATCH(Q207,""Element"")),""bool"")"),"#N/A")</f>
        <v>#N/A</v>
      </c>
      <c r="S207" s="2">
        <v>0</v>
      </c>
      <c r="T207" s="2"/>
      <c r="U207" s="2" t="b">
        <v>0</v>
      </c>
      <c r="V207" s="2" t="b">
        <v>0</v>
      </c>
      <c r="W207" s="2" t="b">
        <v>0</v>
      </c>
      <c r="X207" s="2" t="b">
        <v>0</v>
      </c>
      <c r="Y207" s="2" t="b">
        <v>0</v>
      </c>
      <c r="Z207" s="2" t="b">
        <v>1</v>
      </c>
      <c r="AA207" s="2" t="b">
        <v>1</v>
      </c>
      <c r="AB207" s="2" t="b">
        <v>0</v>
      </c>
      <c r="AC207" s="2" t="b">
        <v>0</v>
      </c>
      <c r="AD207" s="2" t="b">
        <v>0</v>
      </c>
      <c r="AE207" s="2" t="b">
        <v>0</v>
      </c>
      <c r="AF207" s="2" t="b">
        <v>0</v>
      </c>
      <c r="AG207" s="2" t="s">
        <v>141</v>
      </c>
      <c r="AH207" s="2" t="s">
        <v>141</v>
      </c>
    </row>
    <row r="208" spans="1:34" x14ac:dyDescent="0.2">
      <c r="A208" s="1" t="s">
        <v>2085</v>
      </c>
      <c r="B208" s="2" t="s">
        <v>2086</v>
      </c>
      <c r="C208" s="9" t="b">
        <v>1</v>
      </c>
      <c r="D208" s="2" t="str">
        <f t="shared" si="0"/>
        <v>ElementResist_Fire</v>
      </c>
      <c r="E208" s="2" t="str">
        <f t="shared" si="1"/>
        <v>ElementResist_Fire: # on Self</v>
      </c>
      <c r="F208" s="2" t="str">
        <f t="shared" si="2"/>
        <v>always</v>
      </c>
      <c r="G208" s="2">
        <v>1</v>
      </c>
      <c r="H208" s="2" t="s">
        <v>2087</v>
      </c>
      <c r="I208" s="2" t="s">
        <v>2010</v>
      </c>
      <c r="J208" s="2" t="str">
        <f ca="1">IFERROR(__xludf.DUMMYFUNCTION("IFS(I208=""ShotAttack"",""%"",I208=""MeleeAttack"",""%"", I208=""Defense"",""%"",I208=""CraftSPeed"",""%"",I208=""LifeSteal"",""%"",I208=""MaxInventoryWeight"",""+"",I208=""MoveSpeed"",""%"",REGEXMATCH(I208,""ElementAddItemDrop_""),""%"",I208=""Logging"","&amp;"""+"",I208=""Mining"",""+"",I208=""Maxhp"",""%"",REGEXMATCH(I208,""TemperatureResist_""),""+"",REGEXMATCH(I208,""ElementResist_""),""%"",REGEXMATCH(I208,""TemperatureInvalid_""),""bool"",REGEXMATCH(I208,""BodyPartsWeakDamage""),""%"",REGEXMATCH(I208,""Ele"&amp;"mentBoost_""),""%"",AND(REGEXMATCH(B208,""GiveA""),REGEXMATCH(I208,""Element"")),""bool"")"),"%")</f>
        <v>%</v>
      </c>
      <c r="K208" s="2">
        <v>10</v>
      </c>
      <c r="L208" s="2" t="s">
        <v>1818</v>
      </c>
      <c r="M208" s="2"/>
      <c r="N208" s="2" t="str">
        <f ca="1">IFERROR(__xludf.DUMMYFUNCTION("IFS(M208=""ShotAttack"",""%"",M208=""MeleeAttack"",""%"", M208=""Defense"",""%"",M208=""CraftSPeed"",""%"",M208=""LifeSteal"",""%"",M208=""MaxInventoryWeight"",""+"",M208=""MoveSpeed"",""%"",REGEXMATCH(M208,""ElementAddItemDrop_""),""%"",M208=""Logging"","&amp;"""+"",M208=""Mining"",""+"",M208=""Maxhp"",""%"",REGEXMATCH(M208,""TemperatureResist_""),""+"",REGEXMATCH(M208,""ElementResist_""),""%"",REGEXMATCH(M208,""TemperatureInvalid_""),""bool"",REGEXMATCH(M208,""BodyPartsWeakDamage""),""%"",REGEXMATCH(M208,""Ele"&amp;"mentBoost_""),""%"",AND(REGEXMATCH(F208,""GiveA""),REGEXMATCH(M208,""Element"")),""bool"")"),"#N/A")</f>
        <v>#N/A</v>
      </c>
      <c r="O208" s="2">
        <v>0</v>
      </c>
      <c r="P208" s="2"/>
      <c r="Q208" s="2"/>
      <c r="R208" s="2" t="str">
        <f ca="1">IFERROR(__xludf.DUMMYFUNCTION("IFS(Q208=""ShotAttack"",""%"",Q208=""MeleeAttack"",""%"", Q208=""Defense"",""%"",Q208=""CraftSPeed"",""%"",Q208=""LifeSteal"",""%"",Q208=""MaxInventoryWeight"",""+"",Q208=""MoveSpeed"",""%"",REGEXMATCH(Q208,""ElementAddItemDrop_""),""%"",Q208=""Logging"","&amp;"""+"",Q208=""Mining"",""+"",Q208=""Maxhp"",""%"",REGEXMATCH(Q208,""TemperatureResist_""),""+"",REGEXMATCH(Q208,""ElementResist_""),""%"",REGEXMATCH(Q208,""TemperatureInvalid_""),""bool"",REGEXMATCH(Q208,""BodyPartsWeakDamage""),""%"",REGEXMATCH(Q208,""Ele"&amp;"mentBoost_""),""%"",AND(REGEXMATCH(J208,""GiveA""),REGEXMATCH(Q208,""Element"")),""bool"")"),"#N/A")</f>
        <v>#N/A</v>
      </c>
      <c r="S208" s="2">
        <v>0</v>
      </c>
      <c r="T208" s="2"/>
      <c r="U208" s="2" t="b">
        <v>0</v>
      </c>
      <c r="V208" s="2" t="b">
        <v>0</v>
      </c>
      <c r="W208" s="2" t="b">
        <v>0</v>
      </c>
      <c r="X208" s="2" t="b">
        <v>0</v>
      </c>
      <c r="Y208" s="2" t="b">
        <v>0</v>
      </c>
      <c r="Z208" s="2" t="b">
        <v>1</v>
      </c>
      <c r="AA208" s="2" t="b">
        <v>1</v>
      </c>
      <c r="AB208" s="2" t="b">
        <v>0</v>
      </c>
      <c r="AC208" s="2" t="b">
        <v>0</v>
      </c>
      <c r="AD208" s="2" t="b">
        <v>0</v>
      </c>
      <c r="AE208" s="2" t="b">
        <v>0</v>
      </c>
      <c r="AF208" s="2" t="b">
        <v>0</v>
      </c>
      <c r="AG208" s="2" t="s">
        <v>141</v>
      </c>
      <c r="AH208" s="2" t="s">
        <v>141</v>
      </c>
    </row>
    <row r="209" spans="1:34" x14ac:dyDescent="0.2">
      <c r="A209" s="1" t="s">
        <v>2088</v>
      </c>
      <c r="B209" s="2" t="s">
        <v>2089</v>
      </c>
      <c r="C209" s="9" t="b">
        <v>1</v>
      </c>
      <c r="D209" s="2" t="str">
        <f t="shared" si="0"/>
        <v>ElementResist_Water</v>
      </c>
      <c r="E209" s="2" t="str">
        <f t="shared" si="1"/>
        <v>ElementResist_Water: # on Self</v>
      </c>
      <c r="F209" s="2" t="str">
        <f t="shared" si="2"/>
        <v>always</v>
      </c>
      <c r="G209" s="2">
        <v>1</v>
      </c>
      <c r="H209" s="2" t="s">
        <v>2090</v>
      </c>
      <c r="I209" s="2" t="s">
        <v>2013</v>
      </c>
      <c r="J209" s="2" t="str">
        <f ca="1">IFERROR(__xludf.DUMMYFUNCTION("IFS(I209=""ShotAttack"",""%"",I209=""MeleeAttack"",""%"", I209=""Defense"",""%"",I209=""CraftSPeed"",""%"",I209=""LifeSteal"",""%"",I209=""MaxInventoryWeight"",""+"",I209=""MoveSpeed"",""%"",REGEXMATCH(I209,""ElementAddItemDrop_""),""%"",I209=""Logging"","&amp;"""+"",I209=""Mining"",""+"",I209=""Maxhp"",""%"",REGEXMATCH(I209,""TemperatureResist_""),""+"",REGEXMATCH(I209,""ElementResist_""),""%"",REGEXMATCH(I209,""TemperatureInvalid_""),""bool"",REGEXMATCH(I209,""BodyPartsWeakDamage""),""%"",REGEXMATCH(I209,""Ele"&amp;"mentBoost_""),""%"",AND(REGEXMATCH(B209,""GiveA""),REGEXMATCH(I209,""Element"")),""bool"")"),"%")</f>
        <v>%</v>
      </c>
      <c r="K209" s="2">
        <v>10</v>
      </c>
      <c r="L209" s="2" t="s">
        <v>1818</v>
      </c>
      <c r="M209" s="2"/>
      <c r="N209" s="2" t="str">
        <f ca="1">IFERROR(__xludf.DUMMYFUNCTION("IFS(M209=""ShotAttack"",""%"",M209=""MeleeAttack"",""%"", M209=""Defense"",""%"",M209=""CraftSPeed"",""%"",M209=""LifeSteal"",""%"",M209=""MaxInventoryWeight"",""+"",M209=""MoveSpeed"",""%"",REGEXMATCH(M209,""ElementAddItemDrop_""),""%"",M209=""Logging"","&amp;"""+"",M209=""Mining"",""+"",M209=""Maxhp"",""%"",REGEXMATCH(M209,""TemperatureResist_""),""+"",REGEXMATCH(M209,""ElementResist_""),""%"",REGEXMATCH(M209,""TemperatureInvalid_""),""bool"",REGEXMATCH(M209,""BodyPartsWeakDamage""),""%"",REGEXMATCH(M209,""Ele"&amp;"mentBoost_""),""%"",AND(REGEXMATCH(F209,""GiveA""),REGEXMATCH(M209,""Element"")),""bool"")"),"#N/A")</f>
        <v>#N/A</v>
      </c>
      <c r="O209" s="2">
        <v>0</v>
      </c>
      <c r="P209" s="2"/>
      <c r="Q209" s="2"/>
      <c r="R209" s="2" t="str">
        <f ca="1">IFERROR(__xludf.DUMMYFUNCTION("IFS(Q209=""ShotAttack"",""%"",Q209=""MeleeAttack"",""%"", Q209=""Defense"",""%"",Q209=""CraftSPeed"",""%"",Q209=""LifeSteal"",""%"",Q209=""MaxInventoryWeight"",""+"",Q209=""MoveSpeed"",""%"",REGEXMATCH(Q209,""ElementAddItemDrop_""),""%"",Q209=""Logging"","&amp;"""+"",Q209=""Mining"",""+"",Q209=""Maxhp"",""%"",REGEXMATCH(Q209,""TemperatureResist_""),""+"",REGEXMATCH(Q209,""ElementResist_""),""%"",REGEXMATCH(Q209,""TemperatureInvalid_""),""bool"",REGEXMATCH(Q209,""BodyPartsWeakDamage""),""%"",REGEXMATCH(Q209,""Ele"&amp;"mentBoost_""),""%"",AND(REGEXMATCH(J209,""GiveA""),REGEXMATCH(Q209,""Element"")),""bool"")"),"#N/A")</f>
        <v>#N/A</v>
      </c>
      <c r="S209" s="2">
        <v>0</v>
      </c>
      <c r="T209" s="2"/>
      <c r="U209" s="2" t="b">
        <v>0</v>
      </c>
      <c r="V209" s="2" t="b">
        <v>0</v>
      </c>
      <c r="W209" s="2" t="b">
        <v>0</v>
      </c>
      <c r="X209" s="2" t="b">
        <v>0</v>
      </c>
      <c r="Y209" s="2" t="b">
        <v>0</v>
      </c>
      <c r="Z209" s="2" t="b">
        <v>1</v>
      </c>
      <c r="AA209" s="2" t="b">
        <v>1</v>
      </c>
      <c r="AB209" s="2" t="b">
        <v>0</v>
      </c>
      <c r="AC209" s="2" t="b">
        <v>0</v>
      </c>
      <c r="AD209" s="2" t="b">
        <v>0</v>
      </c>
      <c r="AE209" s="2" t="b">
        <v>0</v>
      </c>
      <c r="AF209" s="2" t="b">
        <v>0</v>
      </c>
      <c r="AG209" s="2" t="s">
        <v>141</v>
      </c>
      <c r="AH209" s="2" t="s">
        <v>141</v>
      </c>
    </row>
    <row r="210" spans="1:34" x14ac:dyDescent="0.2">
      <c r="A210" s="1" t="s">
        <v>2091</v>
      </c>
      <c r="B210" s="2" t="s">
        <v>2092</v>
      </c>
      <c r="C210" s="9" t="b">
        <v>1</v>
      </c>
      <c r="D210" s="2" t="str">
        <f t="shared" si="0"/>
        <v>ElementResist_Electricity</v>
      </c>
      <c r="E210" s="2" t="str">
        <f t="shared" si="1"/>
        <v>ElementResist_Electricity: # on Self</v>
      </c>
      <c r="F210" s="2" t="str">
        <f t="shared" si="2"/>
        <v>always</v>
      </c>
      <c r="G210" s="2">
        <v>1</v>
      </c>
      <c r="H210" s="2" t="s">
        <v>2093</v>
      </c>
      <c r="I210" s="2" t="s">
        <v>2016</v>
      </c>
      <c r="J210" s="2" t="str">
        <f ca="1">IFERROR(__xludf.DUMMYFUNCTION("IFS(I210=""ShotAttack"",""%"",I210=""MeleeAttack"",""%"", I210=""Defense"",""%"",I210=""CraftSPeed"",""%"",I210=""LifeSteal"",""%"",I210=""MaxInventoryWeight"",""+"",I210=""MoveSpeed"",""%"",REGEXMATCH(I210,""ElementAddItemDrop_""),""%"",I210=""Logging"","&amp;"""+"",I210=""Mining"",""+"",I210=""Maxhp"",""%"",REGEXMATCH(I210,""TemperatureResist_""),""+"",REGEXMATCH(I210,""ElementResist_""),""%"",REGEXMATCH(I210,""TemperatureInvalid_""),""bool"",REGEXMATCH(I210,""BodyPartsWeakDamage""),""%"",REGEXMATCH(I210,""Ele"&amp;"mentBoost_""),""%"",AND(REGEXMATCH(B210,""GiveA""),REGEXMATCH(I210,""Element"")),""bool"")"),"%")</f>
        <v>%</v>
      </c>
      <c r="K210" s="2">
        <v>10</v>
      </c>
      <c r="L210" s="2" t="s">
        <v>1818</v>
      </c>
      <c r="M210" s="2"/>
      <c r="N210" s="2" t="str">
        <f ca="1">IFERROR(__xludf.DUMMYFUNCTION("IFS(M210=""ShotAttack"",""%"",M210=""MeleeAttack"",""%"", M210=""Defense"",""%"",M210=""CraftSPeed"",""%"",M210=""LifeSteal"",""%"",M210=""MaxInventoryWeight"",""+"",M210=""MoveSpeed"",""%"",REGEXMATCH(M210,""ElementAddItemDrop_""),""%"",M210=""Logging"","&amp;"""+"",M210=""Mining"",""+"",M210=""Maxhp"",""%"",REGEXMATCH(M210,""TemperatureResist_""),""+"",REGEXMATCH(M210,""ElementResist_""),""%"",REGEXMATCH(M210,""TemperatureInvalid_""),""bool"",REGEXMATCH(M210,""BodyPartsWeakDamage""),""%"",REGEXMATCH(M210,""Ele"&amp;"mentBoost_""),""%"",AND(REGEXMATCH(F210,""GiveA""),REGEXMATCH(M210,""Element"")),""bool"")"),"#N/A")</f>
        <v>#N/A</v>
      </c>
      <c r="O210" s="2">
        <v>0</v>
      </c>
      <c r="P210" s="2"/>
      <c r="Q210" s="2"/>
      <c r="R210" s="2" t="str">
        <f ca="1">IFERROR(__xludf.DUMMYFUNCTION("IFS(Q210=""ShotAttack"",""%"",Q210=""MeleeAttack"",""%"", Q210=""Defense"",""%"",Q210=""CraftSPeed"",""%"",Q210=""LifeSteal"",""%"",Q210=""MaxInventoryWeight"",""+"",Q210=""MoveSpeed"",""%"",REGEXMATCH(Q210,""ElementAddItemDrop_""),""%"",Q210=""Logging"","&amp;"""+"",Q210=""Mining"",""+"",Q210=""Maxhp"",""%"",REGEXMATCH(Q210,""TemperatureResist_""),""+"",REGEXMATCH(Q210,""ElementResist_""),""%"",REGEXMATCH(Q210,""TemperatureInvalid_""),""bool"",REGEXMATCH(Q210,""BodyPartsWeakDamage""),""%"",REGEXMATCH(Q210,""Ele"&amp;"mentBoost_""),""%"",AND(REGEXMATCH(J210,""GiveA""),REGEXMATCH(Q210,""Element"")),""bool"")"),"#N/A")</f>
        <v>#N/A</v>
      </c>
      <c r="S210" s="2">
        <v>0</v>
      </c>
      <c r="T210" s="2"/>
      <c r="U210" s="2" t="b">
        <v>0</v>
      </c>
      <c r="V210" s="2" t="b">
        <v>0</v>
      </c>
      <c r="W210" s="2" t="b">
        <v>0</v>
      </c>
      <c r="X210" s="2" t="b">
        <v>0</v>
      </c>
      <c r="Y210" s="2" t="b">
        <v>0</v>
      </c>
      <c r="Z210" s="2" t="b">
        <v>1</v>
      </c>
      <c r="AA210" s="2" t="b">
        <v>1</v>
      </c>
      <c r="AB210" s="2" t="b">
        <v>0</v>
      </c>
      <c r="AC210" s="2" t="b">
        <v>0</v>
      </c>
      <c r="AD210" s="2" t="b">
        <v>0</v>
      </c>
      <c r="AE210" s="2" t="b">
        <v>0</v>
      </c>
      <c r="AF210" s="2" t="b">
        <v>0</v>
      </c>
      <c r="AG210" s="2" t="s">
        <v>141</v>
      </c>
      <c r="AH210" s="2" t="s">
        <v>141</v>
      </c>
    </row>
    <row r="211" spans="1:34" x14ac:dyDescent="0.2">
      <c r="A211" s="1" t="s">
        <v>2094</v>
      </c>
      <c r="B211" s="2" t="s">
        <v>2095</v>
      </c>
      <c r="C211" s="9" t="b">
        <v>1</v>
      </c>
      <c r="D211" s="2" t="str">
        <f t="shared" si="0"/>
        <v>ElementResist_Leaf</v>
      </c>
      <c r="E211" s="2" t="str">
        <f t="shared" si="1"/>
        <v>ElementResist_Leaf: # on Self</v>
      </c>
      <c r="F211" s="2" t="str">
        <f t="shared" si="2"/>
        <v>always</v>
      </c>
      <c r="G211" s="2">
        <v>1</v>
      </c>
      <c r="H211" s="2" t="s">
        <v>2096</v>
      </c>
      <c r="I211" s="2" t="s">
        <v>2019</v>
      </c>
      <c r="J211" s="2" t="str">
        <f ca="1">IFERROR(__xludf.DUMMYFUNCTION("IFS(I211=""ShotAttack"",""%"",I211=""MeleeAttack"",""%"", I211=""Defense"",""%"",I211=""CraftSPeed"",""%"",I211=""LifeSteal"",""%"",I211=""MaxInventoryWeight"",""+"",I211=""MoveSpeed"",""%"",REGEXMATCH(I211,""ElementAddItemDrop_""),""%"",I211=""Logging"","&amp;"""+"",I211=""Mining"",""+"",I211=""Maxhp"",""%"",REGEXMATCH(I211,""TemperatureResist_""),""+"",REGEXMATCH(I211,""ElementResist_""),""%"",REGEXMATCH(I211,""TemperatureInvalid_""),""bool"",REGEXMATCH(I211,""BodyPartsWeakDamage""),""%"",REGEXMATCH(I211,""Ele"&amp;"mentBoost_""),""%"",AND(REGEXMATCH(B211,""GiveA""),REGEXMATCH(I211,""Element"")),""bool"")"),"%")</f>
        <v>%</v>
      </c>
      <c r="K211" s="2">
        <v>10</v>
      </c>
      <c r="L211" s="2" t="s">
        <v>1818</v>
      </c>
      <c r="M211" s="2"/>
      <c r="N211" s="2" t="str">
        <f ca="1">IFERROR(__xludf.DUMMYFUNCTION("IFS(M211=""ShotAttack"",""%"",M211=""MeleeAttack"",""%"", M211=""Defense"",""%"",M211=""CraftSPeed"",""%"",M211=""LifeSteal"",""%"",M211=""MaxInventoryWeight"",""+"",M211=""MoveSpeed"",""%"",REGEXMATCH(M211,""ElementAddItemDrop_""),""%"",M211=""Logging"","&amp;"""+"",M211=""Mining"",""+"",M211=""Maxhp"",""%"",REGEXMATCH(M211,""TemperatureResist_""),""+"",REGEXMATCH(M211,""ElementResist_""),""%"",REGEXMATCH(M211,""TemperatureInvalid_""),""bool"",REGEXMATCH(M211,""BodyPartsWeakDamage""),""%"",REGEXMATCH(M211,""Ele"&amp;"mentBoost_""),""%"",AND(REGEXMATCH(F211,""GiveA""),REGEXMATCH(M211,""Element"")),""bool"")"),"#N/A")</f>
        <v>#N/A</v>
      </c>
      <c r="O211" s="2">
        <v>0</v>
      </c>
      <c r="P211" s="2"/>
      <c r="Q211" s="2"/>
      <c r="R211" s="2" t="str">
        <f ca="1">IFERROR(__xludf.DUMMYFUNCTION("IFS(Q211=""ShotAttack"",""%"",Q211=""MeleeAttack"",""%"", Q211=""Defense"",""%"",Q211=""CraftSPeed"",""%"",Q211=""LifeSteal"",""%"",Q211=""MaxInventoryWeight"",""+"",Q211=""MoveSpeed"",""%"",REGEXMATCH(Q211,""ElementAddItemDrop_""),""%"",Q211=""Logging"","&amp;"""+"",Q211=""Mining"",""+"",Q211=""Maxhp"",""%"",REGEXMATCH(Q211,""TemperatureResist_""),""+"",REGEXMATCH(Q211,""ElementResist_""),""%"",REGEXMATCH(Q211,""TemperatureInvalid_""),""bool"",REGEXMATCH(Q211,""BodyPartsWeakDamage""),""%"",REGEXMATCH(Q211,""Ele"&amp;"mentBoost_""),""%"",AND(REGEXMATCH(J211,""GiveA""),REGEXMATCH(Q211,""Element"")),""bool"")"),"#N/A")</f>
        <v>#N/A</v>
      </c>
      <c r="S211" s="2">
        <v>0</v>
      </c>
      <c r="T211" s="2"/>
      <c r="U211" s="2" t="b">
        <v>0</v>
      </c>
      <c r="V211" s="2" t="b">
        <v>0</v>
      </c>
      <c r="W211" s="2" t="b">
        <v>0</v>
      </c>
      <c r="X211" s="2" t="b">
        <v>0</v>
      </c>
      <c r="Y211" s="2" t="b">
        <v>0</v>
      </c>
      <c r="Z211" s="2" t="b">
        <v>1</v>
      </c>
      <c r="AA211" s="2" t="b">
        <v>1</v>
      </c>
      <c r="AB211" s="2" t="b">
        <v>0</v>
      </c>
      <c r="AC211" s="2" t="b">
        <v>0</v>
      </c>
      <c r="AD211" s="2" t="b">
        <v>0</v>
      </c>
      <c r="AE211" s="2" t="b">
        <v>0</v>
      </c>
      <c r="AF211" s="2" t="b">
        <v>0</v>
      </c>
      <c r="AG211" s="2" t="s">
        <v>141</v>
      </c>
      <c r="AH211" s="2" t="s">
        <v>141</v>
      </c>
    </row>
    <row r="212" spans="1:34" x14ac:dyDescent="0.2">
      <c r="A212" s="1" t="s">
        <v>2097</v>
      </c>
      <c r="B212" s="2" t="s">
        <v>2098</v>
      </c>
      <c r="C212" s="9" t="b">
        <v>1</v>
      </c>
      <c r="D212" s="2" t="str">
        <f t="shared" si="0"/>
        <v>ElementResist_Ice</v>
      </c>
      <c r="E212" s="2" t="str">
        <f t="shared" si="1"/>
        <v>ElementResist_Ice: # on Self</v>
      </c>
      <c r="F212" s="2" t="str">
        <f t="shared" si="2"/>
        <v>always</v>
      </c>
      <c r="G212" s="2">
        <v>1</v>
      </c>
      <c r="H212" s="2" t="s">
        <v>2099</v>
      </c>
      <c r="I212" s="2" t="s">
        <v>2022</v>
      </c>
      <c r="J212" s="2" t="str">
        <f ca="1">IFERROR(__xludf.DUMMYFUNCTION("IFS(I212=""ShotAttack"",""%"",I212=""MeleeAttack"",""%"", I212=""Defense"",""%"",I212=""CraftSPeed"",""%"",I212=""LifeSteal"",""%"",I212=""MaxInventoryWeight"",""+"",I212=""MoveSpeed"",""%"",REGEXMATCH(I212,""ElementAddItemDrop_""),""%"",I212=""Logging"","&amp;"""+"",I212=""Mining"",""+"",I212=""Maxhp"",""%"",REGEXMATCH(I212,""TemperatureResist_""),""+"",REGEXMATCH(I212,""ElementResist_""),""%"",REGEXMATCH(I212,""TemperatureInvalid_""),""bool"",REGEXMATCH(I212,""BodyPartsWeakDamage""),""%"",REGEXMATCH(I212,""Ele"&amp;"mentBoost_""),""%"",AND(REGEXMATCH(B212,""GiveA""),REGEXMATCH(I212,""Element"")),""bool"")"),"%")</f>
        <v>%</v>
      </c>
      <c r="K212" s="2">
        <v>10</v>
      </c>
      <c r="L212" s="2" t="s">
        <v>1818</v>
      </c>
      <c r="M212" s="2"/>
      <c r="N212" s="2" t="str">
        <f ca="1">IFERROR(__xludf.DUMMYFUNCTION("IFS(M212=""ShotAttack"",""%"",M212=""MeleeAttack"",""%"", M212=""Defense"",""%"",M212=""CraftSPeed"",""%"",M212=""LifeSteal"",""%"",M212=""MaxInventoryWeight"",""+"",M212=""MoveSpeed"",""%"",REGEXMATCH(M212,""ElementAddItemDrop_""),""%"",M212=""Logging"","&amp;"""+"",M212=""Mining"",""+"",M212=""Maxhp"",""%"",REGEXMATCH(M212,""TemperatureResist_""),""+"",REGEXMATCH(M212,""ElementResist_""),""%"",REGEXMATCH(M212,""TemperatureInvalid_""),""bool"",REGEXMATCH(M212,""BodyPartsWeakDamage""),""%"",REGEXMATCH(M212,""Ele"&amp;"mentBoost_""),""%"",AND(REGEXMATCH(F212,""GiveA""),REGEXMATCH(M212,""Element"")),""bool"")"),"#N/A")</f>
        <v>#N/A</v>
      </c>
      <c r="O212" s="2">
        <v>0</v>
      </c>
      <c r="P212" s="2"/>
      <c r="Q212" s="2"/>
      <c r="R212" s="2" t="str">
        <f ca="1">IFERROR(__xludf.DUMMYFUNCTION("IFS(Q212=""ShotAttack"",""%"",Q212=""MeleeAttack"",""%"", Q212=""Defense"",""%"",Q212=""CraftSPeed"",""%"",Q212=""LifeSteal"",""%"",Q212=""MaxInventoryWeight"",""+"",Q212=""MoveSpeed"",""%"",REGEXMATCH(Q212,""ElementAddItemDrop_""),""%"",Q212=""Logging"","&amp;"""+"",Q212=""Mining"",""+"",Q212=""Maxhp"",""%"",REGEXMATCH(Q212,""TemperatureResist_""),""+"",REGEXMATCH(Q212,""ElementResist_""),""%"",REGEXMATCH(Q212,""TemperatureInvalid_""),""bool"",REGEXMATCH(Q212,""BodyPartsWeakDamage""),""%"",REGEXMATCH(Q212,""Ele"&amp;"mentBoost_""),""%"",AND(REGEXMATCH(J212,""GiveA""),REGEXMATCH(Q212,""Element"")),""bool"")"),"#N/A")</f>
        <v>#N/A</v>
      </c>
      <c r="S212" s="2">
        <v>0</v>
      </c>
      <c r="T212" s="2"/>
      <c r="U212" s="2" t="b">
        <v>0</v>
      </c>
      <c r="V212" s="2" t="b">
        <v>0</v>
      </c>
      <c r="W212" s="2" t="b">
        <v>0</v>
      </c>
      <c r="X212" s="2" t="b">
        <v>0</v>
      </c>
      <c r="Y212" s="2" t="b">
        <v>0</v>
      </c>
      <c r="Z212" s="2" t="b">
        <v>1</v>
      </c>
      <c r="AA212" s="2" t="b">
        <v>1</v>
      </c>
      <c r="AB212" s="2" t="b">
        <v>0</v>
      </c>
      <c r="AC212" s="2" t="b">
        <v>0</v>
      </c>
      <c r="AD212" s="2" t="b">
        <v>0</v>
      </c>
      <c r="AE212" s="2" t="b">
        <v>0</v>
      </c>
      <c r="AF212" s="2" t="b">
        <v>0</v>
      </c>
      <c r="AG212" s="2" t="s">
        <v>141</v>
      </c>
      <c r="AH212" s="2" t="s">
        <v>141</v>
      </c>
    </row>
    <row r="213" spans="1:34" x14ac:dyDescent="0.2">
      <c r="A213" s="1" t="s">
        <v>2100</v>
      </c>
      <c r="B213" s="2" t="s">
        <v>2101</v>
      </c>
      <c r="C213" s="9" t="b">
        <v>1</v>
      </c>
      <c r="D213" s="2" t="str">
        <f t="shared" si="0"/>
        <v>ElementResist_Earth</v>
      </c>
      <c r="E213" s="2" t="str">
        <f t="shared" si="1"/>
        <v>ElementResist_Earth: # on Self</v>
      </c>
      <c r="F213" s="2" t="str">
        <f t="shared" si="2"/>
        <v>always</v>
      </c>
      <c r="G213" s="2">
        <v>1</v>
      </c>
      <c r="H213" s="2" t="s">
        <v>2102</v>
      </c>
      <c r="I213" s="2" t="s">
        <v>2025</v>
      </c>
      <c r="J213" s="2" t="str">
        <f ca="1">IFERROR(__xludf.DUMMYFUNCTION("IFS(I213=""ShotAttack"",""%"",I213=""MeleeAttack"",""%"", I213=""Defense"",""%"",I213=""CraftSPeed"",""%"",I213=""LifeSteal"",""%"",I213=""MaxInventoryWeight"",""+"",I213=""MoveSpeed"",""%"",REGEXMATCH(I213,""ElementAddItemDrop_""),""%"",I213=""Logging"","&amp;"""+"",I213=""Mining"",""+"",I213=""Maxhp"",""%"",REGEXMATCH(I213,""TemperatureResist_""),""+"",REGEXMATCH(I213,""ElementResist_""),""%"",REGEXMATCH(I213,""TemperatureInvalid_""),""bool"",REGEXMATCH(I213,""BodyPartsWeakDamage""),""%"",REGEXMATCH(I213,""Ele"&amp;"mentBoost_""),""%"",AND(REGEXMATCH(B213,""GiveA""),REGEXMATCH(I213,""Element"")),""bool"")"),"%")</f>
        <v>%</v>
      </c>
      <c r="K213" s="2">
        <v>10</v>
      </c>
      <c r="L213" s="2" t="s">
        <v>1818</v>
      </c>
      <c r="M213" s="2"/>
      <c r="N213" s="2" t="str">
        <f ca="1">IFERROR(__xludf.DUMMYFUNCTION("IFS(M213=""ShotAttack"",""%"",M213=""MeleeAttack"",""%"", M213=""Defense"",""%"",M213=""CraftSPeed"",""%"",M213=""LifeSteal"",""%"",M213=""MaxInventoryWeight"",""+"",M213=""MoveSpeed"",""%"",REGEXMATCH(M213,""ElementAddItemDrop_""),""%"",M213=""Logging"","&amp;"""+"",M213=""Mining"",""+"",M213=""Maxhp"",""%"",REGEXMATCH(M213,""TemperatureResist_""),""+"",REGEXMATCH(M213,""ElementResist_""),""%"",REGEXMATCH(M213,""TemperatureInvalid_""),""bool"",REGEXMATCH(M213,""BodyPartsWeakDamage""),""%"",REGEXMATCH(M213,""Ele"&amp;"mentBoost_""),""%"",AND(REGEXMATCH(F213,""GiveA""),REGEXMATCH(M213,""Element"")),""bool"")"),"#N/A")</f>
        <v>#N/A</v>
      </c>
      <c r="O213" s="2">
        <v>0</v>
      </c>
      <c r="P213" s="2"/>
      <c r="Q213" s="2"/>
      <c r="R213" s="2" t="str">
        <f ca="1">IFERROR(__xludf.DUMMYFUNCTION("IFS(Q213=""ShotAttack"",""%"",Q213=""MeleeAttack"",""%"", Q213=""Defense"",""%"",Q213=""CraftSPeed"",""%"",Q213=""LifeSteal"",""%"",Q213=""MaxInventoryWeight"",""+"",Q213=""MoveSpeed"",""%"",REGEXMATCH(Q213,""ElementAddItemDrop_""),""%"",Q213=""Logging"","&amp;"""+"",Q213=""Mining"",""+"",Q213=""Maxhp"",""%"",REGEXMATCH(Q213,""TemperatureResist_""),""+"",REGEXMATCH(Q213,""ElementResist_""),""%"",REGEXMATCH(Q213,""TemperatureInvalid_""),""bool"",REGEXMATCH(Q213,""BodyPartsWeakDamage""),""%"",REGEXMATCH(Q213,""Ele"&amp;"mentBoost_""),""%"",AND(REGEXMATCH(J213,""GiveA""),REGEXMATCH(Q213,""Element"")),""bool"")"),"#N/A")</f>
        <v>#N/A</v>
      </c>
      <c r="S213" s="2">
        <v>0</v>
      </c>
      <c r="T213" s="2"/>
      <c r="U213" s="2" t="b">
        <v>0</v>
      </c>
      <c r="V213" s="2" t="b">
        <v>0</v>
      </c>
      <c r="W213" s="2" t="b">
        <v>0</v>
      </c>
      <c r="X213" s="2" t="b">
        <v>0</v>
      </c>
      <c r="Y213" s="2" t="b">
        <v>0</v>
      </c>
      <c r="Z213" s="2" t="b">
        <v>1</v>
      </c>
      <c r="AA213" s="2" t="b">
        <v>1</v>
      </c>
      <c r="AB213" s="2" t="b">
        <v>0</v>
      </c>
      <c r="AC213" s="2" t="b">
        <v>0</v>
      </c>
      <c r="AD213" s="2" t="b">
        <v>0</v>
      </c>
      <c r="AE213" s="2" t="b">
        <v>0</v>
      </c>
      <c r="AF213" s="2" t="b">
        <v>0</v>
      </c>
      <c r="AG213" s="2" t="s">
        <v>141</v>
      </c>
      <c r="AH213" s="2" t="s">
        <v>141</v>
      </c>
    </row>
    <row r="214" spans="1:34" x14ac:dyDescent="0.2">
      <c r="A214" s="1" t="s">
        <v>2103</v>
      </c>
      <c r="B214" s="2" t="s">
        <v>2104</v>
      </c>
      <c r="C214" s="9" t="b">
        <v>1</v>
      </c>
      <c r="D214" s="2" t="str">
        <f t="shared" si="0"/>
        <v>ElementResist_Dark</v>
      </c>
      <c r="E214" s="2" t="str">
        <f t="shared" si="1"/>
        <v>ElementResist_Dark: # on Self</v>
      </c>
      <c r="F214" s="2" t="str">
        <f t="shared" si="2"/>
        <v>always</v>
      </c>
      <c r="G214" s="2">
        <v>1</v>
      </c>
      <c r="H214" s="2" t="s">
        <v>2105</v>
      </c>
      <c r="I214" s="2" t="s">
        <v>2028</v>
      </c>
      <c r="J214" s="2" t="str">
        <f ca="1">IFERROR(__xludf.DUMMYFUNCTION("IFS(I214=""ShotAttack"",""%"",I214=""MeleeAttack"",""%"", I214=""Defense"",""%"",I214=""CraftSPeed"",""%"",I214=""LifeSteal"",""%"",I214=""MaxInventoryWeight"",""+"",I214=""MoveSpeed"",""%"",REGEXMATCH(I214,""ElementAddItemDrop_""),""%"",I214=""Logging"","&amp;"""+"",I214=""Mining"",""+"",I214=""Maxhp"",""%"",REGEXMATCH(I214,""TemperatureResist_""),""+"",REGEXMATCH(I214,""ElementResist_""),""%"",REGEXMATCH(I214,""TemperatureInvalid_""),""bool"",REGEXMATCH(I214,""BodyPartsWeakDamage""),""%"",REGEXMATCH(I214,""Ele"&amp;"mentBoost_""),""%"",AND(REGEXMATCH(B214,""GiveA""),REGEXMATCH(I214,""Element"")),""bool"")"),"%")</f>
        <v>%</v>
      </c>
      <c r="K214" s="2">
        <v>10</v>
      </c>
      <c r="L214" s="2" t="s">
        <v>1818</v>
      </c>
      <c r="M214" s="2"/>
      <c r="N214" s="2" t="str">
        <f ca="1">IFERROR(__xludf.DUMMYFUNCTION("IFS(M214=""ShotAttack"",""%"",M214=""MeleeAttack"",""%"", M214=""Defense"",""%"",M214=""CraftSPeed"",""%"",M214=""LifeSteal"",""%"",M214=""MaxInventoryWeight"",""+"",M214=""MoveSpeed"",""%"",REGEXMATCH(M214,""ElementAddItemDrop_""),""%"",M214=""Logging"","&amp;"""+"",M214=""Mining"",""+"",M214=""Maxhp"",""%"",REGEXMATCH(M214,""TemperatureResist_""),""+"",REGEXMATCH(M214,""ElementResist_""),""%"",REGEXMATCH(M214,""TemperatureInvalid_""),""bool"",REGEXMATCH(M214,""BodyPartsWeakDamage""),""%"",REGEXMATCH(M214,""Ele"&amp;"mentBoost_""),""%"",AND(REGEXMATCH(F214,""GiveA""),REGEXMATCH(M214,""Element"")),""bool"")"),"#N/A")</f>
        <v>#N/A</v>
      </c>
      <c r="O214" s="2">
        <v>0</v>
      </c>
      <c r="P214" s="2"/>
      <c r="Q214" s="2"/>
      <c r="R214" s="2" t="str">
        <f ca="1">IFERROR(__xludf.DUMMYFUNCTION("IFS(Q214=""ShotAttack"",""%"",Q214=""MeleeAttack"",""%"", Q214=""Defense"",""%"",Q214=""CraftSPeed"",""%"",Q214=""LifeSteal"",""%"",Q214=""MaxInventoryWeight"",""+"",Q214=""MoveSpeed"",""%"",REGEXMATCH(Q214,""ElementAddItemDrop_""),""%"",Q214=""Logging"","&amp;"""+"",Q214=""Mining"",""+"",Q214=""Maxhp"",""%"",REGEXMATCH(Q214,""TemperatureResist_""),""+"",REGEXMATCH(Q214,""ElementResist_""),""%"",REGEXMATCH(Q214,""TemperatureInvalid_""),""bool"",REGEXMATCH(Q214,""BodyPartsWeakDamage""),""%"",REGEXMATCH(Q214,""Ele"&amp;"mentBoost_""),""%"",AND(REGEXMATCH(J214,""GiveA""),REGEXMATCH(Q214,""Element"")),""bool"")"),"#N/A")</f>
        <v>#N/A</v>
      </c>
      <c r="S214" s="2">
        <v>0</v>
      </c>
      <c r="T214" s="2"/>
      <c r="U214" s="2" t="b">
        <v>0</v>
      </c>
      <c r="V214" s="2" t="b">
        <v>0</v>
      </c>
      <c r="W214" s="2" t="b">
        <v>0</v>
      </c>
      <c r="X214" s="2" t="b">
        <v>0</v>
      </c>
      <c r="Y214" s="2" t="b">
        <v>0</v>
      </c>
      <c r="Z214" s="2" t="b">
        <v>1</v>
      </c>
      <c r="AA214" s="2" t="b">
        <v>1</v>
      </c>
      <c r="AB214" s="2" t="b">
        <v>0</v>
      </c>
      <c r="AC214" s="2" t="b">
        <v>0</v>
      </c>
      <c r="AD214" s="2" t="b">
        <v>0</v>
      </c>
      <c r="AE214" s="2" t="b">
        <v>0</v>
      </c>
      <c r="AF214" s="2" t="b">
        <v>0</v>
      </c>
      <c r="AG214" s="2" t="s">
        <v>141</v>
      </c>
      <c r="AH214" s="2" t="s">
        <v>141</v>
      </c>
    </row>
    <row r="215" spans="1:34" x14ac:dyDescent="0.2">
      <c r="A215" s="1" t="s">
        <v>2106</v>
      </c>
      <c r="B215" s="2" t="s">
        <v>2107</v>
      </c>
      <c r="C215" s="9" t="b">
        <v>1</v>
      </c>
      <c r="D215" s="2" t="str">
        <f t="shared" si="0"/>
        <v>ElementResist_Dragon</v>
      </c>
      <c r="E215" s="2" t="str">
        <f t="shared" si="1"/>
        <v>ElementResist_Dragon: # on Self</v>
      </c>
      <c r="F215" s="2" t="str">
        <f t="shared" si="2"/>
        <v>always</v>
      </c>
      <c r="G215" s="2">
        <v>1</v>
      </c>
      <c r="H215" s="2" t="s">
        <v>2108</v>
      </c>
      <c r="I215" s="2" t="s">
        <v>2031</v>
      </c>
      <c r="J215" s="2" t="str">
        <f ca="1">IFERROR(__xludf.DUMMYFUNCTION("IFS(I215=""ShotAttack"",""%"",I215=""MeleeAttack"",""%"", I215=""Defense"",""%"",I215=""CraftSPeed"",""%"",I215=""LifeSteal"",""%"",I215=""MaxInventoryWeight"",""+"",I215=""MoveSpeed"",""%"",REGEXMATCH(I215,""ElementAddItemDrop_""),""%"",I215=""Logging"","&amp;"""+"",I215=""Mining"",""+"",I215=""Maxhp"",""%"",REGEXMATCH(I215,""TemperatureResist_""),""+"",REGEXMATCH(I215,""ElementResist_""),""%"",REGEXMATCH(I215,""TemperatureInvalid_""),""bool"",REGEXMATCH(I215,""BodyPartsWeakDamage""),""%"",REGEXMATCH(I215,""Ele"&amp;"mentBoost_""),""%"",AND(REGEXMATCH(B215,""GiveA""),REGEXMATCH(I215,""Element"")),""bool"")"),"%")</f>
        <v>%</v>
      </c>
      <c r="K215" s="2">
        <v>10</v>
      </c>
      <c r="L215" s="2" t="s">
        <v>1818</v>
      </c>
      <c r="M215" s="2"/>
      <c r="N215" s="2" t="str">
        <f ca="1">IFERROR(__xludf.DUMMYFUNCTION("IFS(M215=""ShotAttack"",""%"",M215=""MeleeAttack"",""%"", M215=""Defense"",""%"",M215=""CraftSPeed"",""%"",M215=""LifeSteal"",""%"",M215=""MaxInventoryWeight"",""+"",M215=""MoveSpeed"",""%"",REGEXMATCH(M215,""ElementAddItemDrop_""),""%"",M215=""Logging"","&amp;"""+"",M215=""Mining"",""+"",M215=""Maxhp"",""%"",REGEXMATCH(M215,""TemperatureResist_""),""+"",REGEXMATCH(M215,""ElementResist_""),""%"",REGEXMATCH(M215,""TemperatureInvalid_""),""bool"",REGEXMATCH(M215,""BodyPartsWeakDamage""),""%"",REGEXMATCH(M215,""Ele"&amp;"mentBoost_""),""%"",AND(REGEXMATCH(F215,""GiveA""),REGEXMATCH(M215,""Element"")),""bool"")"),"#N/A")</f>
        <v>#N/A</v>
      </c>
      <c r="O215" s="2">
        <v>0</v>
      </c>
      <c r="P215" s="2"/>
      <c r="Q215" s="2"/>
      <c r="R215" s="2" t="str">
        <f ca="1">IFERROR(__xludf.DUMMYFUNCTION("IFS(Q215=""ShotAttack"",""%"",Q215=""MeleeAttack"",""%"", Q215=""Defense"",""%"",Q215=""CraftSPeed"",""%"",Q215=""LifeSteal"",""%"",Q215=""MaxInventoryWeight"",""+"",Q215=""MoveSpeed"",""%"",REGEXMATCH(Q215,""ElementAddItemDrop_""),""%"",Q215=""Logging"","&amp;"""+"",Q215=""Mining"",""+"",Q215=""Maxhp"",""%"",REGEXMATCH(Q215,""TemperatureResist_""),""+"",REGEXMATCH(Q215,""ElementResist_""),""%"",REGEXMATCH(Q215,""TemperatureInvalid_""),""bool"",REGEXMATCH(Q215,""BodyPartsWeakDamage""),""%"",REGEXMATCH(Q215,""Ele"&amp;"mentBoost_""),""%"",AND(REGEXMATCH(J215,""GiveA""),REGEXMATCH(Q215,""Element"")),""bool"")"),"#N/A")</f>
        <v>#N/A</v>
      </c>
      <c r="S215" s="2">
        <v>0</v>
      </c>
      <c r="T215" s="2"/>
      <c r="U215" s="2" t="b">
        <v>0</v>
      </c>
      <c r="V215" s="2" t="b">
        <v>0</v>
      </c>
      <c r="W215" s="2" t="b">
        <v>0</v>
      </c>
      <c r="X215" s="2" t="b">
        <v>0</v>
      </c>
      <c r="Y215" s="2" t="b">
        <v>0</v>
      </c>
      <c r="Z215" s="2" t="b">
        <v>1</v>
      </c>
      <c r="AA215" s="2" t="b">
        <v>1</v>
      </c>
      <c r="AB215" s="2" t="b">
        <v>0</v>
      </c>
      <c r="AC215" s="2" t="b">
        <v>0</v>
      </c>
      <c r="AD215" s="2" t="b">
        <v>0</v>
      </c>
      <c r="AE215" s="2" t="b">
        <v>0</v>
      </c>
      <c r="AF215" s="2" t="b">
        <v>0</v>
      </c>
      <c r="AG215" s="2" t="s">
        <v>141</v>
      </c>
      <c r="AH215" s="2" t="s">
        <v>141</v>
      </c>
    </row>
    <row r="216" spans="1:34" x14ac:dyDescent="0.2">
      <c r="A216" s="1" t="s">
        <v>2109</v>
      </c>
      <c r="B216" s="2" t="s">
        <v>2110</v>
      </c>
      <c r="C216" s="9" t="b">
        <v>1</v>
      </c>
      <c r="D216" s="2" t="str">
        <f t="shared" si="0"/>
        <v>ElementBoost_Normal</v>
      </c>
      <c r="E216" s="2" t="str">
        <f t="shared" si="1"/>
        <v>ElementBoost_Normal: # on Self</v>
      </c>
      <c r="F216" s="2" t="str">
        <f t="shared" si="2"/>
        <v>always</v>
      </c>
      <c r="G216" s="2">
        <v>1</v>
      </c>
      <c r="H216" s="2" t="s">
        <v>2111</v>
      </c>
      <c r="I216" s="2" t="s">
        <v>2112</v>
      </c>
      <c r="J216" s="2" t="str">
        <f ca="1">IFERROR(__xludf.DUMMYFUNCTION("IFS(I216=""ShotAttack"",""%"",I216=""MeleeAttack"",""%"", I216=""Defense"",""%"",I216=""CraftSPeed"",""%"",I216=""LifeSteal"",""%"",I216=""MaxInventoryWeight"",""+"",I216=""MoveSpeed"",""%"",REGEXMATCH(I216,""ElementAddItemDrop_""),""%"",I216=""Logging"","&amp;"""+"",I216=""Mining"",""+"",I216=""Maxhp"",""%"",REGEXMATCH(I216,""TemperatureResist_""),""+"",REGEXMATCH(I216,""ElementResist_""),""%"",REGEXMATCH(I216,""TemperatureInvalid_""),""bool"",REGEXMATCH(I216,""BodyPartsWeakDamage""),""%"",REGEXMATCH(I216,""Ele"&amp;"mentBoost_""),""%"",AND(REGEXMATCH(B216,""GiveA""),REGEXMATCH(I216,""Element"")),""bool"")"),"%")</f>
        <v>%</v>
      </c>
      <c r="K216" s="2">
        <v>10</v>
      </c>
      <c r="L216" s="2" t="s">
        <v>1818</v>
      </c>
      <c r="M216" s="2"/>
      <c r="N216" s="2" t="str">
        <f ca="1">IFERROR(__xludf.DUMMYFUNCTION("IFS(M216=""ShotAttack"",""%"",M216=""MeleeAttack"",""%"", M216=""Defense"",""%"",M216=""CraftSPeed"",""%"",M216=""LifeSteal"",""%"",M216=""MaxInventoryWeight"",""+"",M216=""MoveSpeed"",""%"",REGEXMATCH(M216,""ElementAddItemDrop_""),""%"",M216=""Logging"","&amp;"""+"",M216=""Mining"",""+"",M216=""Maxhp"",""%"",REGEXMATCH(M216,""TemperatureResist_""),""+"",REGEXMATCH(M216,""ElementResist_""),""%"",REGEXMATCH(M216,""TemperatureInvalid_""),""bool"",REGEXMATCH(M216,""BodyPartsWeakDamage""),""%"",REGEXMATCH(M216,""Ele"&amp;"mentBoost_""),""%"",AND(REGEXMATCH(F216,""GiveA""),REGEXMATCH(M216,""Element"")),""bool"")"),"#N/A")</f>
        <v>#N/A</v>
      </c>
      <c r="O216" s="2">
        <v>0</v>
      </c>
      <c r="P216" s="2"/>
      <c r="Q216" s="2"/>
      <c r="R216" s="2" t="str">
        <f ca="1">IFERROR(__xludf.DUMMYFUNCTION("IFS(Q216=""ShotAttack"",""%"",Q216=""MeleeAttack"",""%"", Q216=""Defense"",""%"",Q216=""CraftSPeed"",""%"",Q216=""LifeSteal"",""%"",Q216=""MaxInventoryWeight"",""+"",Q216=""MoveSpeed"",""%"",REGEXMATCH(Q216,""ElementAddItemDrop_""),""%"",Q216=""Logging"","&amp;"""+"",Q216=""Mining"",""+"",Q216=""Maxhp"",""%"",REGEXMATCH(Q216,""TemperatureResist_""),""+"",REGEXMATCH(Q216,""ElementResist_""),""%"",REGEXMATCH(Q216,""TemperatureInvalid_""),""bool"",REGEXMATCH(Q216,""BodyPartsWeakDamage""),""%"",REGEXMATCH(Q216,""Ele"&amp;"mentBoost_""),""%"",AND(REGEXMATCH(J216,""GiveA""),REGEXMATCH(Q216,""Element"")),""bool"")"),"#N/A")</f>
        <v>#N/A</v>
      </c>
      <c r="S216" s="2">
        <v>0</v>
      </c>
      <c r="T216" s="2"/>
      <c r="U216" s="2" t="b">
        <v>0</v>
      </c>
      <c r="V216" s="2" t="b">
        <v>0</v>
      </c>
      <c r="W216" s="2" t="b">
        <v>0</v>
      </c>
      <c r="X216" s="2" t="b">
        <v>0</v>
      </c>
      <c r="Y216" s="2" t="b">
        <v>0</v>
      </c>
      <c r="Z216" s="2" t="b">
        <v>1</v>
      </c>
      <c r="AA216" s="2" t="b">
        <v>1</v>
      </c>
      <c r="AB216" s="2" t="b">
        <v>0</v>
      </c>
      <c r="AC216" s="2" t="b">
        <v>0</v>
      </c>
      <c r="AD216" s="2" t="b">
        <v>0</v>
      </c>
      <c r="AE216" s="2" t="b">
        <v>0</v>
      </c>
      <c r="AF216" s="2" t="b">
        <v>0</v>
      </c>
      <c r="AG216" s="2" t="s">
        <v>141</v>
      </c>
      <c r="AH216" s="2" t="s">
        <v>141</v>
      </c>
    </row>
    <row r="217" spans="1:34" x14ac:dyDescent="0.2">
      <c r="A217" s="1" t="s">
        <v>2113</v>
      </c>
      <c r="B217" s="2" t="s">
        <v>2114</v>
      </c>
      <c r="C217" s="9" t="b">
        <v>1</v>
      </c>
      <c r="D217" s="2" t="str">
        <f t="shared" si="0"/>
        <v>ElementBoost_Fire</v>
      </c>
      <c r="E217" s="2" t="str">
        <f t="shared" si="1"/>
        <v>ElementBoost_Fire: # on Self</v>
      </c>
      <c r="F217" s="2" t="str">
        <f t="shared" si="2"/>
        <v>always</v>
      </c>
      <c r="G217" s="2">
        <v>1</v>
      </c>
      <c r="H217" s="2" t="s">
        <v>2115</v>
      </c>
      <c r="I217" s="2" t="s">
        <v>2116</v>
      </c>
      <c r="J217" s="2" t="str">
        <f ca="1">IFERROR(__xludf.DUMMYFUNCTION("IFS(I217=""ShotAttack"",""%"",I217=""MeleeAttack"",""%"", I217=""Defense"",""%"",I217=""CraftSPeed"",""%"",I217=""LifeSteal"",""%"",I217=""MaxInventoryWeight"",""+"",I217=""MoveSpeed"",""%"",REGEXMATCH(I217,""ElementAddItemDrop_""),""%"",I217=""Logging"","&amp;"""+"",I217=""Mining"",""+"",I217=""Maxhp"",""%"",REGEXMATCH(I217,""TemperatureResist_""),""+"",REGEXMATCH(I217,""ElementResist_""),""%"",REGEXMATCH(I217,""TemperatureInvalid_""),""bool"",REGEXMATCH(I217,""BodyPartsWeakDamage""),""%"",REGEXMATCH(I217,""Ele"&amp;"mentBoost_""),""%"",AND(REGEXMATCH(B217,""GiveA""),REGEXMATCH(I217,""Element"")),""bool"")"),"%")</f>
        <v>%</v>
      </c>
      <c r="K217" s="2">
        <v>10</v>
      </c>
      <c r="L217" s="2" t="s">
        <v>1818</v>
      </c>
      <c r="M217" s="2"/>
      <c r="N217" s="2" t="str">
        <f ca="1">IFERROR(__xludf.DUMMYFUNCTION("IFS(M217=""ShotAttack"",""%"",M217=""MeleeAttack"",""%"", M217=""Defense"",""%"",M217=""CraftSPeed"",""%"",M217=""LifeSteal"",""%"",M217=""MaxInventoryWeight"",""+"",M217=""MoveSpeed"",""%"",REGEXMATCH(M217,""ElementAddItemDrop_""),""%"",M217=""Logging"","&amp;"""+"",M217=""Mining"",""+"",M217=""Maxhp"",""%"",REGEXMATCH(M217,""TemperatureResist_""),""+"",REGEXMATCH(M217,""ElementResist_""),""%"",REGEXMATCH(M217,""TemperatureInvalid_""),""bool"",REGEXMATCH(M217,""BodyPartsWeakDamage""),""%"",REGEXMATCH(M217,""Ele"&amp;"mentBoost_""),""%"",AND(REGEXMATCH(F217,""GiveA""),REGEXMATCH(M217,""Element"")),""bool"")"),"#N/A")</f>
        <v>#N/A</v>
      </c>
      <c r="O217" s="2">
        <v>0</v>
      </c>
      <c r="P217" s="2"/>
      <c r="Q217" s="2"/>
      <c r="R217" s="2" t="str">
        <f ca="1">IFERROR(__xludf.DUMMYFUNCTION("IFS(Q217=""ShotAttack"",""%"",Q217=""MeleeAttack"",""%"", Q217=""Defense"",""%"",Q217=""CraftSPeed"",""%"",Q217=""LifeSteal"",""%"",Q217=""MaxInventoryWeight"",""+"",Q217=""MoveSpeed"",""%"",REGEXMATCH(Q217,""ElementAddItemDrop_""),""%"",Q217=""Logging"","&amp;"""+"",Q217=""Mining"",""+"",Q217=""Maxhp"",""%"",REGEXMATCH(Q217,""TemperatureResist_""),""+"",REGEXMATCH(Q217,""ElementResist_""),""%"",REGEXMATCH(Q217,""TemperatureInvalid_""),""bool"",REGEXMATCH(Q217,""BodyPartsWeakDamage""),""%"",REGEXMATCH(Q217,""Ele"&amp;"mentBoost_""),""%"",AND(REGEXMATCH(J217,""GiveA""),REGEXMATCH(Q217,""Element"")),""bool"")"),"#N/A")</f>
        <v>#N/A</v>
      </c>
      <c r="S217" s="2">
        <v>0</v>
      </c>
      <c r="T217" s="2"/>
      <c r="U217" s="2" t="b">
        <v>0</v>
      </c>
      <c r="V217" s="2" t="b">
        <v>0</v>
      </c>
      <c r="W217" s="2" t="b">
        <v>0</v>
      </c>
      <c r="X217" s="2" t="b">
        <v>0</v>
      </c>
      <c r="Y217" s="2" t="b">
        <v>0</v>
      </c>
      <c r="Z217" s="2" t="b">
        <v>1</v>
      </c>
      <c r="AA217" s="2" t="b">
        <v>1</v>
      </c>
      <c r="AB217" s="2" t="b">
        <v>0</v>
      </c>
      <c r="AC217" s="2" t="b">
        <v>0</v>
      </c>
      <c r="AD217" s="2" t="b">
        <v>0</v>
      </c>
      <c r="AE217" s="2" t="b">
        <v>0</v>
      </c>
      <c r="AF217" s="2" t="b">
        <v>0</v>
      </c>
      <c r="AG217" s="2" t="s">
        <v>141</v>
      </c>
      <c r="AH217" s="2" t="s">
        <v>141</v>
      </c>
    </row>
    <row r="218" spans="1:34" x14ac:dyDescent="0.2">
      <c r="A218" s="1" t="s">
        <v>2117</v>
      </c>
      <c r="B218" s="2" t="s">
        <v>2118</v>
      </c>
      <c r="C218" s="9" t="b">
        <v>1</v>
      </c>
      <c r="D218" s="2" t="str">
        <f t="shared" si="0"/>
        <v>ElementBoost_Water</v>
      </c>
      <c r="E218" s="2" t="str">
        <f t="shared" si="1"/>
        <v>ElementBoost_Water: # on Self</v>
      </c>
      <c r="F218" s="2" t="str">
        <f t="shared" si="2"/>
        <v>always</v>
      </c>
      <c r="G218" s="2">
        <v>1</v>
      </c>
      <c r="H218" s="2" t="s">
        <v>2119</v>
      </c>
      <c r="I218" s="2" t="s">
        <v>2120</v>
      </c>
      <c r="J218" s="2" t="str">
        <f ca="1">IFERROR(__xludf.DUMMYFUNCTION("IFS(I218=""ShotAttack"",""%"",I218=""MeleeAttack"",""%"", I218=""Defense"",""%"",I218=""CraftSPeed"",""%"",I218=""LifeSteal"",""%"",I218=""MaxInventoryWeight"",""+"",I218=""MoveSpeed"",""%"",REGEXMATCH(I218,""ElementAddItemDrop_""),""%"",I218=""Logging"","&amp;"""+"",I218=""Mining"",""+"",I218=""Maxhp"",""%"",REGEXMATCH(I218,""TemperatureResist_""),""+"",REGEXMATCH(I218,""ElementResist_""),""%"",REGEXMATCH(I218,""TemperatureInvalid_""),""bool"",REGEXMATCH(I218,""BodyPartsWeakDamage""),""%"",REGEXMATCH(I218,""Ele"&amp;"mentBoost_""),""%"",AND(REGEXMATCH(B218,""GiveA""),REGEXMATCH(I218,""Element"")),""bool"")"),"%")</f>
        <v>%</v>
      </c>
      <c r="K218" s="2">
        <v>10</v>
      </c>
      <c r="L218" s="2" t="s">
        <v>1818</v>
      </c>
      <c r="M218" s="2"/>
      <c r="N218" s="2" t="str">
        <f ca="1">IFERROR(__xludf.DUMMYFUNCTION("IFS(M218=""ShotAttack"",""%"",M218=""MeleeAttack"",""%"", M218=""Defense"",""%"",M218=""CraftSPeed"",""%"",M218=""LifeSteal"",""%"",M218=""MaxInventoryWeight"",""+"",M218=""MoveSpeed"",""%"",REGEXMATCH(M218,""ElementAddItemDrop_""),""%"",M218=""Logging"","&amp;"""+"",M218=""Mining"",""+"",M218=""Maxhp"",""%"",REGEXMATCH(M218,""TemperatureResist_""),""+"",REGEXMATCH(M218,""ElementResist_""),""%"",REGEXMATCH(M218,""TemperatureInvalid_""),""bool"",REGEXMATCH(M218,""BodyPartsWeakDamage""),""%"",REGEXMATCH(M218,""Ele"&amp;"mentBoost_""),""%"",AND(REGEXMATCH(F218,""GiveA""),REGEXMATCH(M218,""Element"")),""bool"")"),"#N/A")</f>
        <v>#N/A</v>
      </c>
      <c r="O218" s="2">
        <v>0</v>
      </c>
      <c r="P218" s="2"/>
      <c r="Q218" s="2"/>
      <c r="R218" s="2" t="str">
        <f ca="1">IFERROR(__xludf.DUMMYFUNCTION("IFS(Q218=""ShotAttack"",""%"",Q218=""MeleeAttack"",""%"", Q218=""Defense"",""%"",Q218=""CraftSPeed"",""%"",Q218=""LifeSteal"",""%"",Q218=""MaxInventoryWeight"",""+"",Q218=""MoveSpeed"",""%"",REGEXMATCH(Q218,""ElementAddItemDrop_""),""%"",Q218=""Logging"","&amp;"""+"",Q218=""Mining"",""+"",Q218=""Maxhp"",""%"",REGEXMATCH(Q218,""TemperatureResist_""),""+"",REGEXMATCH(Q218,""ElementResist_""),""%"",REGEXMATCH(Q218,""TemperatureInvalid_""),""bool"",REGEXMATCH(Q218,""BodyPartsWeakDamage""),""%"",REGEXMATCH(Q218,""Ele"&amp;"mentBoost_""),""%"",AND(REGEXMATCH(J218,""GiveA""),REGEXMATCH(Q218,""Element"")),""bool"")"),"#N/A")</f>
        <v>#N/A</v>
      </c>
      <c r="S218" s="2">
        <v>0</v>
      </c>
      <c r="T218" s="2"/>
      <c r="U218" s="2" t="b">
        <v>0</v>
      </c>
      <c r="V218" s="2" t="b">
        <v>0</v>
      </c>
      <c r="W218" s="2" t="b">
        <v>0</v>
      </c>
      <c r="X218" s="2" t="b">
        <v>0</v>
      </c>
      <c r="Y218" s="2" t="b">
        <v>0</v>
      </c>
      <c r="Z218" s="2" t="b">
        <v>1</v>
      </c>
      <c r="AA218" s="2" t="b">
        <v>1</v>
      </c>
      <c r="AB218" s="2" t="b">
        <v>0</v>
      </c>
      <c r="AC218" s="2" t="b">
        <v>0</v>
      </c>
      <c r="AD218" s="2" t="b">
        <v>0</v>
      </c>
      <c r="AE218" s="2" t="b">
        <v>0</v>
      </c>
      <c r="AF218" s="2" t="b">
        <v>0</v>
      </c>
      <c r="AG218" s="2" t="s">
        <v>141</v>
      </c>
      <c r="AH218" s="2" t="s">
        <v>141</v>
      </c>
    </row>
    <row r="219" spans="1:34" x14ac:dyDescent="0.2">
      <c r="A219" s="1" t="s">
        <v>2121</v>
      </c>
      <c r="B219" s="2" t="s">
        <v>2122</v>
      </c>
      <c r="C219" s="9" t="b">
        <v>1</v>
      </c>
      <c r="D219" s="2" t="str">
        <f t="shared" si="0"/>
        <v>ElementBoost_Electricity</v>
      </c>
      <c r="E219" s="2" t="str">
        <f t="shared" si="1"/>
        <v>ElementBoost_Electricity: # on Self</v>
      </c>
      <c r="F219" s="2" t="str">
        <f t="shared" si="2"/>
        <v>always</v>
      </c>
      <c r="G219" s="2">
        <v>1</v>
      </c>
      <c r="H219" s="2" t="s">
        <v>2123</v>
      </c>
      <c r="I219" s="2" t="s">
        <v>2124</v>
      </c>
      <c r="J219" s="2" t="str">
        <f ca="1">IFERROR(__xludf.DUMMYFUNCTION("IFS(I219=""ShotAttack"",""%"",I219=""MeleeAttack"",""%"", I219=""Defense"",""%"",I219=""CraftSPeed"",""%"",I219=""LifeSteal"",""%"",I219=""MaxInventoryWeight"",""+"",I219=""MoveSpeed"",""%"",REGEXMATCH(I219,""ElementAddItemDrop_""),""%"",I219=""Logging"","&amp;"""+"",I219=""Mining"",""+"",I219=""Maxhp"",""%"",REGEXMATCH(I219,""TemperatureResist_""),""+"",REGEXMATCH(I219,""ElementResist_""),""%"",REGEXMATCH(I219,""TemperatureInvalid_""),""bool"",REGEXMATCH(I219,""BodyPartsWeakDamage""),""%"",REGEXMATCH(I219,""Ele"&amp;"mentBoost_""),""%"",AND(REGEXMATCH(B219,""GiveA""),REGEXMATCH(I219,""Element"")),""bool"")"),"%")</f>
        <v>%</v>
      </c>
      <c r="K219" s="2">
        <v>10</v>
      </c>
      <c r="L219" s="2" t="s">
        <v>1818</v>
      </c>
      <c r="M219" s="2"/>
      <c r="N219" s="2" t="str">
        <f ca="1">IFERROR(__xludf.DUMMYFUNCTION("IFS(M219=""ShotAttack"",""%"",M219=""MeleeAttack"",""%"", M219=""Defense"",""%"",M219=""CraftSPeed"",""%"",M219=""LifeSteal"",""%"",M219=""MaxInventoryWeight"",""+"",M219=""MoveSpeed"",""%"",REGEXMATCH(M219,""ElementAddItemDrop_""),""%"",M219=""Logging"","&amp;"""+"",M219=""Mining"",""+"",M219=""Maxhp"",""%"",REGEXMATCH(M219,""TemperatureResist_""),""+"",REGEXMATCH(M219,""ElementResist_""),""%"",REGEXMATCH(M219,""TemperatureInvalid_""),""bool"",REGEXMATCH(M219,""BodyPartsWeakDamage""),""%"",REGEXMATCH(M219,""Ele"&amp;"mentBoost_""),""%"",AND(REGEXMATCH(F219,""GiveA""),REGEXMATCH(M219,""Element"")),""bool"")"),"#N/A")</f>
        <v>#N/A</v>
      </c>
      <c r="O219" s="2">
        <v>0</v>
      </c>
      <c r="P219" s="2"/>
      <c r="Q219" s="2"/>
      <c r="R219" s="2" t="str">
        <f ca="1">IFERROR(__xludf.DUMMYFUNCTION("IFS(Q219=""ShotAttack"",""%"",Q219=""MeleeAttack"",""%"", Q219=""Defense"",""%"",Q219=""CraftSPeed"",""%"",Q219=""LifeSteal"",""%"",Q219=""MaxInventoryWeight"",""+"",Q219=""MoveSpeed"",""%"",REGEXMATCH(Q219,""ElementAddItemDrop_""),""%"",Q219=""Logging"","&amp;"""+"",Q219=""Mining"",""+"",Q219=""Maxhp"",""%"",REGEXMATCH(Q219,""TemperatureResist_""),""+"",REGEXMATCH(Q219,""ElementResist_""),""%"",REGEXMATCH(Q219,""TemperatureInvalid_""),""bool"",REGEXMATCH(Q219,""BodyPartsWeakDamage""),""%"",REGEXMATCH(Q219,""Ele"&amp;"mentBoost_""),""%"",AND(REGEXMATCH(J219,""GiveA""),REGEXMATCH(Q219,""Element"")),""bool"")"),"#N/A")</f>
        <v>#N/A</v>
      </c>
      <c r="S219" s="2">
        <v>0</v>
      </c>
      <c r="T219" s="2"/>
      <c r="U219" s="2" t="b">
        <v>0</v>
      </c>
      <c r="V219" s="2" t="b">
        <v>0</v>
      </c>
      <c r="W219" s="2" t="b">
        <v>0</v>
      </c>
      <c r="X219" s="2" t="b">
        <v>0</v>
      </c>
      <c r="Y219" s="2" t="b">
        <v>0</v>
      </c>
      <c r="Z219" s="2" t="b">
        <v>1</v>
      </c>
      <c r="AA219" s="2" t="b">
        <v>1</v>
      </c>
      <c r="AB219" s="2" t="b">
        <v>0</v>
      </c>
      <c r="AC219" s="2" t="b">
        <v>0</v>
      </c>
      <c r="AD219" s="2" t="b">
        <v>0</v>
      </c>
      <c r="AE219" s="2" t="b">
        <v>0</v>
      </c>
      <c r="AF219" s="2" t="b">
        <v>0</v>
      </c>
      <c r="AG219" s="2" t="s">
        <v>141</v>
      </c>
      <c r="AH219" s="2" t="s">
        <v>141</v>
      </c>
    </row>
    <row r="220" spans="1:34" x14ac:dyDescent="0.2">
      <c r="A220" s="1" t="s">
        <v>2125</v>
      </c>
      <c r="B220" s="2" t="s">
        <v>2126</v>
      </c>
      <c r="C220" s="9" t="b">
        <v>1</v>
      </c>
      <c r="D220" s="2" t="str">
        <f t="shared" si="0"/>
        <v>ElementBoost_Leaf</v>
      </c>
      <c r="E220" s="2" t="str">
        <f t="shared" si="1"/>
        <v>ElementBoost_Leaf: # on Self</v>
      </c>
      <c r="F220" s="2" t="str">
        <f t="shared" si="2"/>
        <v>always</v>
      </c>
      <c r="G220" s="2">
        <v>1</v>
      </c>
      <c r="H220" s="2" t="s">
        <v>2127</v>
      </c>
      <c r="I220" s="2" t="s">
        <v>2128</v>
      </c>
      <c r="J220" s="2" t="str">
        <f ca="1">IFERROR(__xludf.DUMMYFUNCTION("IFS(I220=""ShotAttack"",""%"",I220=""MeleeAttack"",""%"", I220=""Defense"",""%"",I220=""CraftSPeed"",""%"",I220=""LifeSteal"",""%"",I220=""MaxInventoryWeight"",""+"",I220=""MoveSpeed"",""%"",REGEXMATCH(I220,""ElementAddItemDrop_""),""%"",I220=""Logging"","&amp;"""+"",I220=""Mining"",""+"",I220=""Maxhp"",""%"",REGEXMATCH(I220,""TemperatureResist_""),""+"",REGEXMATCH(I220,""ElementResist_""),""%"",REGEXMATCH(I220,""TemperatureInvalid_""),""bool"",REGEXMATCH(I220,""BodyPartsWeakDamage""),""%"",REGEXMATCH(I220,""Ele"&amp;"mentBoost_""),""%"",AND(REGEXMATCH(B220,""GiveA""),REGEXMATCH(I220,""Element"")),""bool"")"),"%")</f>
        <v>%</v>
      </c>
      <c r="K220" s="2">
        <v>10</v>
      </c>
      <c r="L220" s="2" t="s">
        <v>1818</v>
      </c>
      <c r="M220" s="2"/>
      <c r="N220" s="2" t="str">
        <f ca="1">IFERROR(__xludf.DUMMYFUNCTION("IFS(M220=""ShotAttack"",""%"",M220=""MeleeAttack"",""%"", M220=""Defense"",""%"",M220=""CraftSPeed"",""%"",M220=""LifeSteal"",""%"",M220=""MaxInventoryWeight"",""+"",M220=""MoveSpeed"",""%"",REGEXMATCH(M220,""ElementAddItemDrop_""),""%"",M220=""Logging"","&amp;"""+"",M220=""Mining"",""+"",M220=""Maxhp"",""%"",REGEXMATCH(M220,""TemperatureResist_""),""+"",REGEXMATCH(M220,""ElementResist_""),""%"",REGEXMATCH(M220,""TemperatureInvalid_""),""bool"",REGEXMATCH(M220,""BodyPartsWeakDamage""),""%"",REGEXMATCH(M220,""Ele"&amp;"mentBoost_""),""%"",AND(REGEXMATCH(F220,""GiveA""),REGEXMATCH(M220,""Element"")),""bool"")"),"#N/A")</f>
        <v>#N/A</v>
      </c>
      <c r="O220" s="2">
        <v>0</v>
      </c>
      <c r="P220" s="2"/>
      <c r="Q220" s="2"/>
      <c r="R220" s="2" t="str">
        <f ca="1">IFERROR(__xludf.DUMMYFUNCTION("IFS(Q220=""ShotAttack"",""%"",Q220=""MeleeAttack"",""%"", Q220=""Defense"",""%"",Q220=""CraftSPeed"",""%"",Q220=""LifeSteal"",""%"",Q220=""MaxInventoryWeight"",""+"",Q220=""MoveSpeed"",""%"",REGEXMATCH(Q220,""ElementAddItemDrop_""),""%"",Q220=""Logging"","&amp;"""+"",Q220=""Mining"",""+"",Q220=""Maxhp"",""%"",REGEXMATCH(Q220,""TemperatureResist_""),""+"",REGEXMATCH(Q220,""ElementResist_""),""%"",REGEXMATCH(Q220,""TemperatureInvalid_""),""bool"",REGEXMATCH(Q220,""BodyPartsWeakDamage""),""%"",REGEXMATCH(Q220,""Ele"&amp;"mentBoost_""),""%"",AND(REGEXMATCH(J220,""GiveA""),REGEXMATCH(Q220,""Element"")),""bool"")"),"#N/A")</f>
        <v>#N/A</v>
      </c>
      <c r="S220" s="2">
        <v>0</v>
      </c>
      <c r="T220" s="2"/>
      <c r="U220" s="2" t="b">
        <v>0</v>
      </c>
      <c r="V220" s="2" t="b">
        <v>0</v>
      </c>
      <c r="W220" s="2" t="b">
        <v>0</v>
      </c>
      <c r="X220" s="2" t="b">
        <v>0</v>
      </c>
      <c r="Y220" s="2" t="b">
        <v>0</v>
      </c>
      <c r="Z220" s="2" t="b">
        <v>1</v>
      </c>
      <c r="AA220" s="2" t="b">
        <v>1</v>
      </c>
      <c r="AB220" s="2" t="b">
        <v>0</v>
      </c>
      <c r="AC220" s="2" t="b">
        <v>0</v>
      </c>
      <c r="AD220" s="2" t="b">
        <v>0</v>
      </c>
      <c r="AE220" s="2" t="b">
        <v>0</v>
      </c>
      <c r="AF220" s="2" t="b">
        <v>0</v>
      </c>
      <c r="AG220" s="2" t="s">
        <v>141</v>
      </c>
      <c r="AH220" s="2" t="s">
        <v>141</v>
      </c>
    </row>
    <row r="221" spans="1:34" x14ac:dyDescent="0.2">
      <c r="A221" s="1" t="s">
        <v>2129</v>
      </c>
      <c r="B221" s="2" t="s">
        <v>2130</v>
      </c>
      <c r="C221" s="9" t="b">
        <v>1</v>
      </c>
      <c r="D221" s="2" t="str">
        <f t="shared" si="0"/>
        <v>ElementBoost_Ice</v>
      </c>
      <c r="E221" s="2" t="str">
        <f t="shared" si="1"/>
        <v>ElementBoost_Ice: # on Self</v>
      </c>
      <c r="F221" s="2" t="str">
        <f t="shared" si="2"/>
        <v>always</v>
      </c>
      <c r="G221" s="2">
        <v>1</v>
      </c>
      <c r="H221" s="2" t="s">
        <v>2131</v>
      </c>
      <c r="I221" s="2" t="s">
        <v>2132</v>
      </c>
      <c r="J221" s="2" t="str">
        <f ca="1">IFERROR(__xludf.DUMMYFUNCTION("IFS(I221=""ShotAttack"",""%"",I221=""MeleeAttack"",""%"", I221=""Defense"",""%"",I221=""CraftSPeed"",""%"",I221=""LifeSteal"",""%"",I221=""MaxInventoryWeight"",""+"",I221=""MoveSpeed"",""%"",REGEXMATCH(I221,""ElementAddItemDrop_""),""%"",I221=""Logging"","&amp;"""+"",I221=""Mining"",""+"",I221=""Maxhp"",""%"",REGEXMATCH(I221,""TemperatureResist_""),""+"",REGEXMATCH(I221,""ElementResist_""),""%"",REGEXMATCH(I221,""TemperatureInvalid_""),""bool"",REGEXMATCH(I221,""BodyPartsWeakDamage""),""%"",REGEXMATCH(I221,""Ele"&amp;"mentBoost_""),""%"",AND(REGEXMATCH(B221,""GiveA""),REGEXMATCH(I221,""Element"")),""bool"")"),"%")</f>
        <v>%</v>
      </c>
      <c r="K221" s="2">
        <v>10</v>
      </c>
      <c r="L221" s="2" t="s">
        <v>1818</v>
      </c>
      <c r="M221" s="2"/>
      <c r="N221" s="2" t="str">
        <f ca="1">IFERROR(__xludf.DUMMYFUNCTION("IFS(M221=""ShotAttack"",""%"",M221=""MeleeAttack"",""%"", M221=""Defense"",""%"",M221=""CraftSPeed"",""%"",M221=""LifeSteal"",""%"",M221=""MaxInventoryWeight"",""+"",M221=""MoveSpeed"",""%"",REGEXMATCH(M221,""ElementAddItemDrop_""),""%"",M221=""Logging"","&amp;"""+"",M221=""Mining"",""+"",M221=""Maxhp"",""%"",REGEXMATCH(M221,""TemperatureResist_""),""+"",REGEXMATCH(M221,""ElementResist_""),""%"",REGEXMATCH(M221,""TemperatureInvalid_""),""bool"",REGEXMATCH(M221,""BodyPartsWeakDamage""),""%"",REGEXMATCH(M221,""Ele"&amp;"mentBoost_""),""%"",AND(REGEXMATCH(F221,""GiveA""),REGEXMATCH(M221,""Element"")),""bool"")"),"#N/A")</f>
        <v>#N/A</v>
      </c>
      <c r="O221" s="2">
        <v>0</v>
      </c>
      <c r="P221" s="2"/>
      <c r="Q221" s="2"/>
      <c r="R221" s="2" t="str">
        <f ca="1">IFERROR(__xludf.DUMMYFUNCTION("IFS(Q221=""ShotAttack"",""%"",Q221=""MeleeAttack"",""%"", Q221=""Defense"",""%"",Q221=""CraftSPeed"",""%"",Q221=""LifeSteal"",""%"",Q221=""MaxInventoryWeight"",""+"",Q221=""MoveSpeed"",""%"",REGEXMATCH(Q221,""ElementAddItemDrop_""),""%"",Q221=""Logging"","&amp;"""+"",Q221=""Mining"",""+"",Q221=""Maxhp"",""%"",REGEXMATCH(Q221,""TemperatureResist_""),""+"",REGEXMATCH(Q221,""ElementResist_""),""%"",REGEXMATCH(Q221,""TemperatureInvalid_""),""bool"",REGEXMATCH(Q221,""BodyPartsWeakDamage""),""%"",REGEXMATCH(Q221,""Ele"&amp;"mentBoost_""),""%"",AND(REGEXMATCH(J221,""GiveA""),REGEXMATCH(Q221,""Element"")),""bool"")"),"#N/A")</f>
        <v>#N/A</v>
      </c>
      <c r="S221" s="2">
        <v>0</v>
      </c>
      <c r="T221" s="2"/>
      <c r="U221" s="2" t="b">
        <v>0</v>
      </c>
      <c r="V221" s="2" t="b">
        <v>0</v>
      </c>
      <c r="W221" s="2" t="b">
        <v>0</v>
      </c>
      <c r="X221" s="2" t="b">
        <v>0</v>
      </c>
      <c r="Y221" s="2" t="b">
        <v>0</v>
      </c>
      <c r="Z221" s="2" t="b">
        <v>1</v>
      </c>
      <c r="AA221" s="2" t="b">
        <v>1</v>
      </c>
      <c r="AB221" s="2" t="b">
        <v>0</v>
      </c>
      <c r="AC221" s="2" t="b">
        <v>0</v>
      </c>
      <c r="AD221" s="2" t="b">
        <v>0</v>
      </c>
      <c r="AE221" s="2" t="b">
        <v>0</v>
      </c>
      <c r="AF221" s="2" t="b">
        <v>0</v>
      </c>
      <c r="AG221" s="2" t="s">
        <v>141</v>
      </c>
      <c r="AH221" s="2" t="s">
        <v>141</v>
      </c>
    </row>
    <row r="222" spans="1:34" x14ac:dyDescent="0.2">
      <c r="A222" s="1" t="s">
        <v>2133</v>
      </c>
      <c r="B222" s="2" t="s">
        <v>2134</v>
      </c>
      <c r="C222" s="9" t="b">
        <v>1</v>
      </c>
      <c r="D222" s="2" t="str">
        <f t="shared" si="0"/>
        <v>ElementBoost_Earth</v>
      </c>
      <c r="E222" s="2" t="str">
        <f t="shared" si="1"/>
        <v>ElementBoost_Earth: # on Self</v>
      </c>
      <c r="F222" s="2" t="str">
        <f t="shared" si="2"/>
        <v>always</v>
      </c>
      <c r="G222" s="2">
        <v>1</v>
      </c>
      <c r="H222" s="2" t="s">
        <v>2135</v>
      </c>
      <c r="I222" s="2" t="s">
        <v>2136</v>
      </c>
      <c r="J222" s="2" t="str">
        <f ca="1">IFERROR(__xludf.DUMMYFUNCTION("IFS(I222=""ShotAttack"",""%"",I222=""MeleeAttack"",""%"", I222=""Defense"",""%"",I222=""CraftSPeed"",""%"",I222=""LifeSteal"",""%"",I222=""MaxInventoryWeight"",""+"",I222=""MoveSpeed"",""%"",REGEXMATCH(I222,""ElementAddItemDrop_""),""%"",I222=""Logging"","&amp;"""+"",I222=""Mining"",""+"",I222=""Maxhp"",""%"",REGEXMATCH(I222,""TemperatureResist_""),""+"",REGEXMATCH(I222,""ElementResist_""),""%"",REGEXMATCH(I222,""TemperatureInvalid_""),""bool"",REGEXMATCH(I222,""BodyPartsWeakDamage""),""%"",REGEXMATCH(I222,""Ele"&amp;"mentBoost_""),""%"",AND(REGEXMATCH(B222,""GiveA""),REGEXMATCH(I222,""Element"")),""bool"")"),"%")</f>
        <v>%</v>
      </c>
      <c r="K222" s="2">
        <v>10</v>
      </c>
      <c r="L222" s="2" t="s">
        <v>1818</v>
      </c>
      <c r="M222" s="2"/>
      <c r="N222" s="2" t="str">
        <f ca="1">IFERROR(__xludf.DUMMYFUNCTION("IFS(M222=""ShotAttack"",""%"",M222=""MeleeAttack"",""%"", M222=""Defense"",""%"",M222=""CraftSPeed"",""%"",M222=""LifeSteal"",""%"",M222=""MaxInventoryWeight"",""+"",M222=""MoveSpeed"",""%"",REGEXMATCH(M222,""ElementAddItemDrop_""),""%"",M222=""Logging"","&amp;"""+"",M222=""Mining"",""+"",M222=""Maxhp"",""%"",REGEXMATCH(M222,""TemperatureResist_""),""+"",REGEXMATCH(M222,""ElementResist_""),""%"",REGEXMATCH(M222,""TemperatureInvalid_""),""bool"",REGEXMATCH(M222,""BodyPartsWeakDamage""),""%"",REGEXMATCH(M222,""Ele"&amp;"mentBoost_""),""%"",AND(REGEXMATCH(F222,""GiveA""),REGEXMATCH(M222,""Element"")),""bool"")"),"#N/A")</f>
        <v>#N/A</v>
      </c>
      <c r="O222" s="2">
        <v>0</v>
      </c>
      <c r="P222" s="2"/>
      <c r="Q222" s="2"/>
      <c r="R222" s="2" t="str">
        <f ca="1">IFERROR(__xludf.DUMMYFUNCTION("IFS(Q222=""ShotAttack"",""%"",Q222=""MeleeAttack"",""%"", Q222=""Defense"",""%"",Q222=""CraftSPeed"",""%"",Q222=""LifeSteal"",""%"",Q222=""MaxInventoryWeight"",""+"",Q222=""MoveSpeed"",""%"",REGEXMATCH(Q222,""ElementAddItemDrop_""),""%"",Q222=""Logging"","&amp;"""+"",Q222=""Mining"",""+"",Q222=""Maxhp"",""%"",REGEXMATCH(Q222,""TemperatureResist_""),""+"",REGEXMATCH(Q222,""ElementResist_""),""%"",REGEXMATCH(Q222,""TemperatureInvalid_""),""bool"",REGEXMATCH(Q222,""BodyPartsWeakDamage""),""%"",REGEXMATCH(Q222,""Ele"&amp;"mentBoost_""),""%"",AND(REGEXMATCH(J222,""GiveA""),REGEXMATCH(Q222,""Element"")),""bool"")"),"#N/A")</f>
        <v>#N/A</v>
      </c>
      <c r="S222" s="2">
        <v>0</v>
      </c>
      <c r="T222" s="2"/>
      <c r="U222" s="2" t="b">
        <v>0</v>
      </c>
      <c r="V222" s="2" t="b">
        <v>0</v>
      </c>
      <c r="W222" s="2" t="b">
        <v>0</v>
      </c>
      <c r="X222" s="2" t="b">
        <v>0</v>
      </c>
      <c r="Y222" s="2" t="b">
        <v>0</v>
      </c>
      <c r="Z222" s="2" t="b">
        <v>1</v>
      </c>
      <c r="AA222" s="2" t="b">
        <v>1</v>
      </c>
      <c r="AB222" s="2" t="b">
        <v>0</v>
      </c>
      <c r="AC222" s="2" t="b">
        <v>0</v>
      </c>
      <c r="AD222" s="2" t="b">
        <v>0</v>
      </c>
      <c r="AE222" s="2" t="b">
        <v>0</v>
      </c>
      <c r="AF222" s="2" t="b">
        <v>0</v>
      </c>
      <c r="AG222" s="2" t="s">
        <v>141</v>
      </c>
      <c r="AH222" s="2" t="s">
        <v>141</v>
      </c>
    </row>
    <row r="223" spans="1:34" x14ac:dyDescent="0.2">
      <c r="A223" s="1" t="s">
        <v>2137</v>
      </c>
      <c r="B223" s="2" t="s">
        <v>2138</v>
      </c>
      <c r="C223" s="9" t="b">
        <v>1</v>
      </c>
      <c r="D223" s="2" t="str">
        <f t="shared" si="0"/>
        <v>ElementBoost_Dark</v>
      </c>
      <c r="E223" s="2" t="str">
        <f t="shared" si="1"/>
        <v>ElementBoost_Dark: # on Self</v>
      </c>
      <c r="F223" s="2" t="str">
        <f t="shared" si="2"/>
        <v>always</v>
      </c>
      <c r="G223" s="2">
        <v>1</v>
      </c>
      <c r="H223" s="2" t="s">
        <v>2139</v>
      </c>
      <c r="I223" s="2" t="s">
        <v>2140</v>
      </c>
      <c r="J223" s="2" t="str">
        <f ca="1">IFERROR(__xludf.DUMMYFUNCTION("IFS(I223=""ShotAttack"",""%"",I223=""MeleeAttack"",""%"", I223=""Defense"",""%"",I223=""CraftSPeed"",""%"",I223=""LifeSteal"",""%"",I223=""MaxInventoryWeight"",""+"",I223=""MoveSpeed"",""%"",REGEXMATCH(I223,""ElementAddItemDrop_""),""%"",I223=""Logging"","&amp;"""+"",I223=""Mining"",""+"",I223=""Maxhp"",""%"",REGEXMATCH(I223,""TemperatureResist_""),""+"",REGEXMATCH(I223,""ElementResist_""),""%"",REGEXMATCH(I223,""TemperatureInvalid_""),""bool"",REGEXMATCH(I223,""BodyPartsWeakDamage""),""%"",REGEXMATCH(I223,""Ele"&amp;"mentBoost_""),""%"",AND(REGEXMATCH(B223,""GiveA""),REGEXMATCH(I223,""Element"")),""bool"")"),"%")</f>
        <v>%</v>
      </c>
      <c r="K223" s="2">
        <v>10</v>
      </c>
      <c r="L223" s="2" t="s">
        <v>1818</v>
      </c>
      <c r="M223" s="2"/>
      <c r="N223" s="2" t="str">
        <f ca="1">IFERROR(__xludf.DUMMYFUNCTION("IFS(M223=""ShotAttack"",""%"",M223=""MeleeAttack"",""%"", M223=""Defense"",""%"",M223=""CraftSPeed"",""%"",M223=""LifeSteal"",""%"",M223=""MaxInventoryWeight"",""+"",M223=""MoveSpeed"",""%"",REGEXMATCH(M223,""ElementAddItemDrop_""),""%"",M223=""Logging"","&amp;"""+"",M223=""Mining"",""+"",M223=""Maxhp"",""%"",REGEXMATCH(M223,""TemperatureResist_""),""+"",REGEXMATCH(M223,""ElementResist_""),""%"",REGEXMATCH(M223,""TemperatureInvalid_""),""bool"",REGEXMATCH(M223,""BodyPartsWeakDamage""),""%"",REGEXMATCH(M223,""Ele"&amp;"mentBoost_""),""%"",AND(REGEXMATCH(F223,""GiveA""),REGEXMATCH(M223,""Element"")),""bool"")"),"#N/A")</f>
        <v>#N/A</v>
      </c>
      <c r="O223" s="2">
        <v>0</v>
      </c>
      <c r="P223" s="2"/>
      <c r="Q223" s="2"/>
      <c r="R223" s="2" t="str">
        <f ca="1">IFERROR(__xludf.DUMMYFUNCTION("IFS(Q223=""ShotAttack"",""%"",Q223=""MeleeAttack"",""%"", Q223=""Defense"",""%"",Q223=""CraftSPeed"",""%"",Q223=""LifeSteal"",""%"",Q223=""MaxInventoryWeight"",""+"",Q223=""MoveSpeed"",""%"",REGEXMATCH(Q223,""ElementAddItemDrop_""),""%"",Q223=""Logging"","&amp;"""+"",Q223=""Mining"",""+"",Q223=""Maxhp"",""%"",REGEXMATCH(Q223,""TemperatureResist_""),""+"",REGEXMATCH(Q223,""ElementResist_""),""%"",REGEXMATCH(Q223,""TemperatureInvalid_""),""bool"",REGEXMATCH(Q223,""BodyPartsWeakDamage""),""%"",REGEXMATCH(Q223,""Ele"&amp;"mentBoost_""),""%"",AND(REGEXMATCH(J223,""GiveA""),REGEXMATCH(Q223,""Element"")),""bool"")"),"#N/A")</f>
        <v>#N/A</v>
      </c>
      <c r="S223" s="2">
        <v>0</v>
      </c>
      <c r="T223" s="2"/>
      <c r="U223" s="2" t="b">
        <v>0</v>
      </c>
      <c r="V223" s="2" t="b">
        <v>0</v>
      </c>
      <c r="W223" s="2" t="b">
        <v>0</v>
      </c>
      <c r="X223" s="2" t="b">
        <v>0</v>
      </c>
      <c r="Y223" s="2" t="b">
        <v>0</v>
      </c>
      <c r="Z223" s="2" t="b">
        <v>1</v>
      </c>
      <c r="AA223" s="2" t="b">
        <v>1</v>
      </c>
      <c r="AB223" s="2" t="b">
        <v>0</v>
      </c>
      <c r="AC223" s="2" t="b">
        <v>0</v>
      </c>
      <c r="AD223" s="2" t="b">
        <v>0</v>
      </c>
      <c r="AE223" s="2" t="b">
        <v>0</v>
      </c>
      <c r="AF223" s="2" t="b">
        <v>0</v>
      </c>
      <c r="AG223" s="2" t="s">
        <v>141</v>
      </c>
      <c r="AH223" s="2" t="s">
        <v>141</v>
      </c>
    </row>
    <row r="224" spans="1:34" x14ac:dyDescent="0.2">
      <c r="A224" s="1" t="s">
        <v>2141</v>
      </c>
      <c r="B224" s="2" t="s">
        <v>2142</v>
      </c>
      <c r="C224" s="9" t="b">
        <v>1</v>
      </c>
      <c r="D224" s="2" t="str">
        <f t="shared" si="0"/>
        <v>ElementBoost_Dragon</v>
      </c>
      <c r="E224" s="2" t="str">
        <f t="shared" si="1"/>
        <v>ElementBoost_Dragon: # on Self</v>
      </c>
      <c r="F224" s="2" t="str">
        <f t="shared" si="2"/>
        <v>always</v>
      </c>
      <c r="G224" s="2">
        <v>1</v>
      </c>
      <c r="H224" s="2" t="s">
        <v>2143</v>
      </c>
      <c r="I224" s="2" t="s">
        <v>2144</v>
      </c>
      <c r="J224" s="2" t="str">
        <f ca="1">IFERROR(__xludf.DUMMYFUNCTION("IFS(I224=""ShotAttack"",""%"",I224=""MeleeAttack"",""%"", I224=""Defense"",""%"",I224=""CraftSPeed"",""%"",I224=""LifeSteal"",""%"",I224=""MaxInventoryWeight"",""+"",I224=""MoveSpeed"",""%"",REGEXMATCH(I224,""ElementAddItemDrop_""),""%"",I224=""Logging"","&amp;"""+"",I224=""Mining"",""+"",I224=""Maxhp"",""%"",REGEXMATCH(I224,""TemperatureResist_""),""+"",REGEXMATCH(I224,""ElementResist_""),""%"",REGEXMATCH(I224,""TemperatureInvalid_""),""bool"",REGEXMATCH(I224,""BodyPartsWeakDamage""),""%"",REGEXMATCH(I224,""Ele"&amp;"mentBoost_""),""%"",AND(REGEXMATCH(B224,""GiveA""),REGEXMATCH(I224,""Element"")),""bool"")"),"%")</f>
        <v>%</v>
      </c>
      <c r="K224" s="2">
        <v>10</v>
      </c>
      <c r="L224" s="2" t="s">
        <v>1818</v>
      </c>
      <c r="M224" s="2"/>
      <c r="N224" s="2" t="str">
        <f ca="1">IFERROR(__xludf.DUMMYFUNCTION("IFS(M224=""ShotAttack"",""%"",M224=""MeleeAttack"",""%"", M224=""Defense"",""%"",M224=""CraftSPeed"",""%"",M224=""LifeSteal"",""%"",M224=""MaxInventoryWeight"",""+"",M224=""MoveSpeed"",""%"",REGEXMATCH(M224,""ElementAddItemDrop_""),""%"",M224=""Logging"","&amp;"""+"",M224=""Mining"",""+"",M224=""Maxhp"",""%"",REGEXMATCH(M224,""TemperatureResist_""),""+"",REGEXMATCH(M224,""ElementResist_""),""%"",REGEXMATCH(M224,""TemperatureInvalid_""),""bool"",REGEXMATCH(M224,""BodyPartsWeakDamage""),""%"",REGEXMATCH(M224,""Ele"&amp;"mentBoost_""),""%"",AND(REGEXMATCH(F224,""GiveA""),REGEXMATCH(M224,""Element"")),""bool"")"),"#N/A")</f>
        <v>#N/A</v>
      </c>
      <c r="O224" s="2">
        <v>0</v>
      </c>
      <c r="P224" s="2"/>
      <c r="Q224" s="2"/>
      <c r="R224" s="2" t="str">
        <f ca="1">IFERROR(__xludf.DUMMYFUNCTION("IFS(Q224=""ShotAttack"",""%"",Q224=""MeleeAttack"",""%"", Q224=""Defense"",""%"",Q224=""CraftSPeed"",""%"",Q224=""LifeSteal"",""%"",Q224=""MaxInventoryWeight"",""+"",Q224=""MoveSpeed"",""%"",REGEXMATCH(Q224,""ElementAddItemDrop_""),""%"",Q224=""Logging"","&amp;"""+"",Q224=""Mining"",""+"",Q224=""Maxhp"",""%"",REGEXMATCH(Q224,""TemperatureResist_""),""+"",REGEXMATCH(Q224,""ElementResist_""),""%"",REGEXMATCH(Q224,""TemperatureInvalid_""),""bool"",REGEXMATCH(Q224,""BodyPartsWeakDamage""),""%"",REGEXMATCH(Q224,""Ele"&amp;"mentBoost_""),""%"",AND(REGEXMATCH(J224,""GiveA""),REGEXMATCH(Q224,""Element"")),""bool"")"),"#N/A")</f>
        <v>#N/A</v>
      </c>
      <c r="S224" s="2">
        <v>0</v>
      </c>
      <c r="T224" s="2"/>
      <c r="U224" s="2" t="b">
        <v>0</v>
      </c>
      <c r="V224" s="2" t="b">
        <v>0</v>
      </c>
      <c r="W224" s="2" t="b">
        <v>0</v>
      </c>
      <c r="X224" s="2" t="b">
        <v>0</v>
      </c>
      <c r="Y224" s="2" t="b">
        <v>0</v>
      </c>
      <c r="Z224" s="2" t="b">
        <v>1</v>
      </c>
      <c r="AA224" s="2" t="b">
        <v>1</v>
      </c>
      <c r="AB224" s="2" t="b">
        <v>0</v>
      </c>
      <c r="AC224" s="2" t="b">
        <v>0</v>
      </c>
      <c r="AD224" s="2" t="b">
        <v>0</v>
      </c>
      <c r="AE224" s="2" t="b">
        <v>0</v>
      </c>
      <c r="AF224" s="2" t="b">
        <v>0</v>
      </c>
      <c r="AG224" s="2" t="s">
        <v>141</v>
      </c>
      <c r="AH224" s="2" t="s">
        <v>141</v>
      </c>
    </row>
    <row r="225" spans="1:34" x14ac:dyDescent="0.2">
      <c r="A225" s="1" t="s">
        <v>2145</v>
      </c>
      <c r="B225" s="2" t="s">
        <v>847</v>
      </c>
      <c r="C225" s="9" t="b">
        <v>1</v>
      </c>
      <c r="D225" s="2" t="str">
        <f t="shared" si="0"/>
        <v>FullStomatch_Decrease</v>
      </c>
      <c r="E225" s="2" t="str">
        <f t="shared" si="1"/>
        <v>FullStomatch_Decrease: # on Self</v>
      </c>
      <c r="F225" s="2" t="str">
        <f t="shared" si="2"/>
        <v>always</v>
      </c>
      <c r="G225" s="2">
        <v>-1</v>
      </c>
      <c r="H225" s="2" t="s">
        <v>2146</v>
      </c>
      <c r="I225" s="2" t="s">
        <v>2147</v>
      </c>
      <c r="J225" s="2" t="str">
        <f ca="1">IFERROR(__xludf.DUMMYFUNCTION("IFS(I225=""ShotAttack"",""%"",I225=""MeleeAttack"",""%"", I225=""Defense"",""%"",I225=""CraftSPeed"",""%"",I225=""LifeSteal"",""%"",I225=""MaxInventoryWeight"",""+"",I225=""MoveSpeed"",""%"",REGEXMATCH(I225,""ElementAddItemDrop_""),""%"",I225=""Logging"","&amp;"""+"",I225=""Mining"",""+"",I225=""Maxhp"",""%"",REGEXMATCH(I225,""TemperatureResist_""),""+"",REGEXMATCH(I225,""ElementResist_""),""%"",REGEXMATCH(I225,""TemperatureInvalid_""),""bool"",REGEXMATCH(I225,""BodyPartsWeakDamage""),""%"",REGEXMATCH(I225,""Ele"&amp;"mentBoost_""),""%"",AND(REGEXMATCH(B225,""GiveA""),REGEXMATCH(I225,""Element"")),""bool"")"),"#N/A")</f>
        <v>#N/A</v>
      </c>
      <c r="K225" s="2">
        <v>10</v>
      </c>
      <c r="L225" s="2" t="s">
        <v>1818</v>
      </c>
      <c r="M225" s="2"/>
      <c r="N225" s="2" t="str">
        <f ca="1">IFERROR(__xludf.DUMMYFUNCTION("IFS(M225=""ShotAttack"",""%"",M225=""MeleeAttack"",""%"", M225=""Defense"",""%"",M225=""CraftSPeed"",""%"",M225=""LifeSteal"",""%"",M225=""MaxInventoryWeight"",""+"",M225=""MoveSpeed"",""%"",REGEXMATCH(M225,""ElementAddItemDrop_""),""%"",M225=""Logging"","&amp;"""+"",M225=""Mining"",""+"",M225=""Maxhp"",""%"",REGEXMATCH(M225,""TemperatureResist_""),""+"",REGEXMATCH(M225,""ElementResist_""),""%"",REGEXMATCH(M225,""TemperatureInvalid_""),""bool"",REGEXMATCH(M225,""BodyPartsWeakDamage""),""%"",REGEXMATCH(M225,""Ele"&amp;"mentBoost_""),""%"",AND(REGEXMATCH(F225,""GiveA""),REGEXMATCH(M225,""Element"")),""bool"")"),"#N/A")</f>
        <v>#N/A</v>
      </c>
      <c r="O225" s="2">
        <v>0</v>
      </c>
      <c r="P225" s="2"/>
      <c r="Q225" s="2"/>
      <c r="R225" s="2" t="str">
        <f ca="1">IFERROR(__xludf.DUMMYFUNCTION("IFS(Q225=""ShotAttack"",""%"",Q225=""MeleeAttack"",""%"", Q225=""Defense"",""%"",Q225=""CraftSPeed"",""%"",Q225=""LifeSteal"",""%"",Q225=""MaxInventoryWeight"",""+"",Q225=""MoveSpeed"",""%"",REGEXMATCH(Q225,""ElementAddItemDrop_""),""%"",Q225=""Logging"","&amp;"""+"",Q225=""Mining"",""+"",Q225=""Maxhp"",""%"",REGEXMATCH(Q225,""TemperatureResist_""),""+"",REGEXMATCH(Q225,""ElementResist_""),""%"",REGEXMATCH(Q225,""TemperatureInvalid_""),""bool"",REGEXMATCH(Q225,""BodyPartsWeakDamage""),""%"",REGEXMATCH(Q225,""Ele"&amp;"mentBoost_""),""%"",AND(REGEXMATCH(J225,""GiveA""),REGEXMATCH(Q225,""Element"")),""bool"")"),"#N/A")</f>
        <v>#N/A</v>
      </c>
      <c r="S225" s="2">
        <v>0</v>
      </c>
      <c r="T225" s="2"/>
      <c r="U225" s="2" t="b">
        <v>0</v>
      </c>
      <c r="V225" s="2" t="b">
        <v>0</v>
      </c>
      <c r="W225" s="2" t="b">
        <v>0</v>
      </c>
      <c r="X225" s="2" t="b">
        <v>0</v>
      </c>
      <c r="Y225" s="2" t="b">
        <v>0</v>
      </c>
      <c r="Z225" s="2" t="b">
        <v>1</v>
      </c>
      <c r="AA225" s="2" t="b">
        <v>1</v>
      </c>
      <c r="AB225" s="2" t="b">
        <v>0</v>
      </c>
      <c r="AC225" s="2" t="b">
        <v>0</v>
      </c>
      <c r="AD225" s="2" t="b">
        <v>0</v>
      </c>
      <c r="AE225" s="2" t="b">
        <v>0</v>
      </c>
      <c r="AF225" s="2" t="b">
        <v>0</v>
      </c>
      <c r="AG225" s="2" t="s">
        <v>141</v>
      </c>
      <c r="AH225" s="2" t="s">
        <v>141</v>
      </c>
    </row>
    <row r="226" spans="1:34" x14ac:dyDescent="0.2">
      <c r="A226" s="1" t="s">
        <v>2148</v>
      </c>
      <c r="B226" s="2" t="s">
        <v>2149</v>
      </c>
      <c r="C226" s="9" t="b">
        <v>1</v>
      </c>
      <c r="D226" s="2" t="str">
        <f t="shared" si="0"/>
        <v>FullStomatch_Decrease</v>
      </c>
      <c r="E226" s="2" t="str">
        <f t="shared" si="1"/>
        <v>FullStomatch_Decrease: # on Self</v>
      </c>
      <c r="F226" s="2" t="str">
        <f t="shared" si="2"/>
        <v>always</v>
      </c>
      <c r="G226" s="2">
        <v>-2</v>
      </c>
      <c r="H226" s="2" t="s">
        <v>2150</v>
      </c>
      <c r="I226" s="2" t="s">
        <v>2147</v>
      </c>
      <c r="J226" s="2" t="str">
        <f ca="1">IFERROR(__xludf.DUMMYFUNCTION("IFS(I226=""ShotAttack"",""%"",I226=""MeleeAttack"",""%"", I226=""Defense"",""%"",I226=""CraftSPeed"",""%"",I226=""LifeSteal"",""%"",I226=""MaxInventoryWeight"",""+"",I226=""MoveSpeed"",""%"",REGEXMATCH(I226,""ElementAddItemDrop_""),""%"",I226=""Logging"","&amp;"""+"",I226=""Mining"",""+"",I226=""Maxhp"",""%"",REGEXMATCH(I226,""TemperatureResist_""),""+"",REGEXMATCH(I226,""ElementResist_""),""%"",REGEXMATCH(I226,""TemperatureInvalid_""),""bool"",REGEXMATCH(I226,""BodyPartsWeakDamage""),""%"",REGEXMATCH(I226,""Ele"&amp;"mentBoost_""),""%"",AND(REGEXMATCH(B226,""GiveA""),REGEXMATCH(I226,""Element"")),""bool"")"),"#N/A")</f>
        <v>#N/A</v>
      </c>
      <c r="K226" s="2">
        <v>15</v>
      </c>
      <c r="L226" s="2" t="s">
        <v>1818</v>
      </c>
      <c r="M226" s="2"/>
      <c r="N226" s="2" t="str">
        <f ca="1">IFERROR(__xludf.DUMMYFUNCTION("IFS(M226=""ShotAttack"",""%"",M226=""MeleeAttack"",""%"", M226=""Defense"",""%"",M226=""CraftSPeed"",""%"",M226=""LifeSteal"",""%"",M226=""MaxInventoryWeight"",""+"",M226=""MoveSpeed"",""%"",REGEXMATCH(M226,""ElementAddItemDrop_""),""%"",M226=""Logging"","&amp;"""+"",M226=""Mining"",""+"",M226=""Maxhp"",""%"",REGEXMATCH(M226,""TemperatureResist_""),""+"",REGEXMATCH(M226,""ElementResist_""),""%"",REGEXMATCH(M226,""TemperatureInvalid_""),""bool"",REGEXMATCH(M226,""BodyPartsWeakDamage""),""%"",REGEXMATCH(M226,""Ele"&amp;"mentBoost_""),""%"",AND(REGEXMATCH(F226,""GiveA""),REGEXMATCH(M226,""Element"")),""bool"")"),"#N/A")</f>
        <v>#N/A</v>
      </c>
      <c r="O226" s="2">
        <v>0</v>
      </c>
      <c r="P226" s="2"/>
      <c r="Q226" s="2"/>
      <c r="R226" s="2" t="str">
        <f ca="1">IFERROR(__xludf.DUMMYFUNCTION("IFS(Q226=""ShotAttack"",""%"",Q226=""MeleeAttack"",""%"", Q226=""Defense"",""%"",Q226=""CraftSPeed"",""%"",Q226=""LifeSteal"",""%"",Q226=""MaxInventoryWeight"",""+"",Q226=""MoveSpeed"",""%"",REGEXMATCH(Q226,""ElementAddItemDrop_""),""%"",Q226=""Logging"","&amp;"""+"",Q226=""Mining"",""+"",Q226=""Maxhp"",""%"",REGEXMATCH(Q226,""TemperatureResist_""),""+"",REGEXMATCH(Q226,""ElementResist_""),""%"",REGEXMATCH(Q226,""TemperatureInvalid_""),""bool"",REGEXMATCH(Q226,""BodyPartsWeakDamage""),""%"",REGEXMATCH(Q226,""Ele"&amp;"mentBoost_""),""%"",AND(REGEXMATCH(J226,""GiveA""),REGEXMATCH(Q226,""Element"")),""bool"")"),"#N/A")</f>
        <v>#N/A</v>
      </c>
      <c r="S226" s="2">
        <v>0</v>
      </c>
      <c r="T226" s="2"/>
      <c r="U226" s="2" t="b">
        <v>0</v>
      </c>
      <c r="V226" s="2" t="b">
        <v>0</v>
      </c>
      <c r="W226" s="2" t="b">
        <v>0</v>
      </c>
      <c r="X226" s="2" t="b">
        <v>0</v>
      </c>
      <c r="Y226" s="2" t="b">
        <v>0</v>
      </c>
      <c r="Z226" s="2" t="b">
        <v>1</v>
      </c>
      <c r="AA226" s="2" t="b">
        <v>1</v>
      </c>
      <c r="AB226" s="2" t="b">
        <v>0</v>
      </c>
      <c r="AC226" s="2" t="b">
        <v>0</v>
      </c>
      <c r="AD226" s="2" t="b">
        <v>0</v>
      </c>
      <c r="AE226" s="2" t="b">
        <v>0</v>
      </c>
      <c r="AF226" s="2" t="b">
        <v>0</v>
      </c>
      <c r="AG226" s="2" t="s">
        <v>141</v>
      </c>
      <c r="AH226" s="2" t="s">
        <v>141</v>
      </c>
    </row>
    <row r="227" spans="1:34" x14ac:dyDescent="0.2">
      <c r="A227" s="1" t="s">
        <v>2151</v>
      </c>
      <c r="B227" s="2" t="s">
        <v>2152</v>
      </c>
      <c r="C227" s="9" t="b">
        <v>1</v>
      </c>
      <c r="D227" s="2" t="str">
        <f t="shared" si="0"/>
        <v>FullStomatch_Decrease</v>
      </c>
      <c r="E227" s="2" t="str">
        <f t="shared" si="1"/>
        <v>FullStomatch_Decrease: # on Self</v>
      </c>
      <c r="F227" s="2" t="str">
        <f t="shared" si="2"/>
        <v>always</v>
      </c>
      <c r="G227" s="2">
        <v>1</v>
      </c>
      <c r="H227" s="2" t="s">
        <v>2153</v>
      </c>
      <c r="I227" s="2" t="s">
        <v>2147</v>
      </c>
      <c r="J227" s="2" t="str">
        <f ca="1">IFERROR(__xludf.DUMMYFUNCTION("IFS(I227=""ShotAttack"",""%"",I227=""MeleeAttack"",""%"", I227=""Defense"",""%"",I227=""CraftSPeed"",""%"",I227=""LifeSteal"",""%"",I227=""MaxInventoryWeight"",""+"",I227=""MoveSpeed"",""%"",REGEXMATCH(I227,""ElementAddItemDrop_""),""%"",I227=""Logging"","&amp;"""+"",I227=""Mining"",""+"",I227=""Maxhp"",""%"",REGEXMATCH(I227,""TemperatureResist_""),""+"",REGEXMATCH(I227,""ElementResist_""),""%"",REGEXMATCH(I227,""TemperatureInvalid_""),""bool"",REGEXMATCH(I227,""BodyPartsWeakDamage""),""%"",REGEXMATCH(I227,""Ele"&amp;"mentBoost_""),""%"",AND(REGEXMATCH(B227,""GiveA""),REGEXMATCH(I227,""Element"")),""bool"")"),"#N/A")</f>
        <v>#N/A</v>
      </c>
      <c r="K227" s="2">
        <v>-10</v>
      </c>
      <c r="L227" s="2" t="s">
        <v>1818</v>
      </c>
      <c r="M227" s="2"/>
      <c r="N227" s="2" t="str">
        <f ca="1">IFERROR(__xludf.DUMMYFUNCTION("IFS(M227=""ShotAttack"",""%"",M227=""MeleeAttack"",""%"", M227=""Defense"",""%"",M227=""CraftSPeed"",""%"",M227=""LifeSteal"",""%"",M227=""MaxInventoryWeight"",""+"",M227=""MoveSpeed"",""%"",REGEXMATCH(M227,""ElementAddItemDrop_""),""%"",M227=""Logging"","&amp;"""+"",M227=""Mining"",""+"",M227=""Maxhp"",""%"",REGEXMATCH(M227,""TemperatureResist_""),""+"",REGEXMATCH(M227,""ElementResist_""),""%"",REGEXMATCH(M227,""TemperatureInvalid_""),""bool"",REGEXMATCH(M227,""BodyPartsWeakDamage""),""%"",REGEXMATCH(M227,""Ele"&amp;"mentBoost_""),""%"",AND(REGEXMATCH(F227,""GiveA""),REGEXMATCH(M227,""Element"")),""bool"")"),"#N/A")</f>
        <v>#N/A</v>
      </c>
      <c r="O227" s="2">
        <v>0</v>
      </c>
      <c r="P227" s="2"/>
      <c r="Q227" s="2"/>
      <c r="R227" s="2" t="str">
        <f ca="1">IFERROR(__xludf.DUMMYFUNCTION("IFS(Q227=""ShotAttack"",""%"",Q227=""MeleeAttack"",""%"", Q227=""Defense"",""%"",Q227=""CraftSPeed"",""%"",Q227=""LifeSteal"",""%"",Q227=""MaxInventoryWeight"",""+"",Q227=""MoveSpeed"",""%"",REGEXMATCH(Q227,""ElementAddItemDrop_""),""%"",Q227=""Logging"","&amp;"""+"",Q227=""Mining"",""+"",Q227=""Maxhp"",""%"",REGEXMATCH(Q227,""TemperatureResist_""),""+"",REGEXMATCH(Q227,""ElementResist_""),""%"",REGEXMATCH(Q227,""TemperatureInvalid_""),""bool"",REGEXMATCH(Q227,""BodyPartsWeakDamage""),""%"",REGEXMATCH(Q227,""Ele"&amp;"mentBoost_""),""%"",AND(REGEXMATCH(J227,""GiveA""),REGEXMATCH(Q227,""Element"")),""bool"")"),"#N/A")</f>
        <v>#N/A</v>
      </c>
      <c r="S227" s="2">
        <v>0</v>
      </c>
      <c r="T227" s="2"/>
      <c r="U227" s="2" t="b">
        <v>0</v>
      </c>
      <c r="V227" s="2" t="b">
        <v>0</v>
      </c>
      <c r="W227" s="2" t="b">
        <v>0</v>
      </c>
      <c r="X227" s="2" t="b">
        <v>0</v>
      </c>
      <c r="Y227" s="2" t="b">
        <v>0</v>
      </c>
      <c r="Z227" s="2" t="b">
        <v>1</v>
      </c>
      <c r="AA227" s="2" t="b">
        <v>1</v>
      </c>
      <c r="AB227" s="2" t="b">
        <v>0</v>
      </c>
      <c r="AC227" s="2" t="b">
        <v>0</v>
      </c>
      <c r="AD227" s="2" t="b">
        <v>0</v>
      </c>
      <c r="AE227" s="2" t="b">
        <v>0</v>
      </c>
      <c r="AF227" s="2" t="b">
        <v>0</v>
      </c>
      <c r="AG227" s="2" t="s">
        <v>141</v>
      </c>
      <c r="AH227" s="2" t="s">
        <v>141</v>
      </c>
    </row>
    <row r="228" spans="1:34" x14ac:dyDescent="0.2">
      <c r="A228" s="1" t="s">
        <v>2154</v>
      </c>
      <c r="B228" s="2" t="s">
        <v>2155</v>
      </c>
      <c r="C228" s="9" t="b">
        <v>1</v>
      </c>
      <c r="D228" s="2" t="str">
        <f t="shared" si="0"/>
        <v>FullStomatch_Decrease</v>
      </c>
      <c r="E228" s="2" t="str">
        <f t="shared" si="1"/>
        <v>FullStomatch_Decrease: # on Self</v>
      </c>
      <c r="F228" s="2" t="str">
        <f t="shared" si="2"/>
        <v>always</v>
      </c>
      <c r="G228" s="2">
        <v>3</v>
      </c>
      <c r="H228" s="2" t="s">
        <v>2156</v>
      </c>
      <c r="I228" s="2" t="s">
        <v>2147</v>
      </c>
      <c r="J228" s="2" t="str">
        <f ca="1">IFERROR(__xludf.DUMMYFUNCTION("IFS(I228=""ShotAttack"",""%"",I228=""MeleeAttack"",""%"", I228=""Defense"",""%"",I228=""CraftSPeed"",""%"",I228=""LifeSteal"",""%"",I228=""MaxInventoryWeight"",""+"",I228=""MoveSpeed"",""%"",REGEXMATCH(I228,""ElementAddItemDrop_""),""%"",I228=""Logging"","&amp;"""+"",I228=""Mining"",""+"",I228=""Maxhp"",""%"",REGEXMATCH(I228,""TemperatureResist_""),""+"",REGEXMATCH(I228,""ElementResist_""),""%"",REGEXMATCH(I228,""TemperatureInvalid_""),""bool"",REGEXMATCH(I228,""BodyPartsWeakDamage""),""%"",REGEXMATCH(I228,""Ele"&amp;"mentBoost_""),""%"",AND(REGEXMATCH(B228,""GiveA""),REGEXMATCH(I228,""Element"")),""bool"")"),"#N/A")</f>
        <v>#N/A</v>
      </c>
      <c r="K228" s="2">
        <v>-15</v>
      </c>
      <c r="L228" s="2" t="s">
        <v>1818</v>
      </c>
      <c r="M228" s="2"/>
      <c r="N228" s="2" t="str">
        <f ca="1">IFERROR(__xludf.DUMMYFUNCTION("IFS(M228=""ShotAttack"",""%"",M228=""MeleeAttack"",""%"", M228=""Defense"",""%"",M228=""CraftSPeed"",""%"",M228=""LifeSteal"",""%"",M228=""MaxInventoryWeight"",""+"",M228=""MoveSpeed"",""%"",REGEXMATCH(M228,""ElementAddItemDrop_""),""%"",M228=""Logging"","&amp;"""+"",M228=""Mining"",""+"",M228=""Maxhp"",""%"",REGEXMATCH(M228,""TemperatureResist_""),""+"",REGEXMATCH(M228,""ElementResist_""),""%"",REGEXMATCH(M228,""TemperatureInvalid_""),""bool"",REGEXMATCH(M228,""BodyPartsWeakDamage""),""%"",REGEXMATCH(M228,""Ele"&amp;"mentBoost_""),""%"",AND(REGEXMATCH(F228,""GiveA""),REGEXMATCH(M228,""Element"")),""bool"")"),"#N/A")</f>
        <v>#N/A</v>
      </c>
      <c r="O228" s="2">
        <v>0</v>
      </c>
      <c r="P228" s="2"/>
      <c r="Q228" s="2"/>
      <c r="R228" s="2" t="str">
        <f ca="1">IFERROR(__xludf.DUMMYFUNCTION("IFS(Q228=""ShotAttack"",""%"",Q228=""MeleeAttack"",""%"", Q228=""Defense"",""%"",Q228=""CraftSPeed"",""%"",Q228=""LifeSteal"",""%"",Q228=""MaxInventoryWeight"",""+"",Q228=""MoveSpeed"",""%"",REGEXMATCH(Q228,""ElementAddItemDrop_""),""%"",Q228=""Logging"","&amp;"""+"",Q228=""Mining"",""+"",Q228=""Maxhp"",""%"",REGEXMATCH(Q228,""TemperatureResist_""),""+"",REGEXMATCH(Q228,""ElementResist_""),""%"",REGEXMATCH(Q228,""TemperatureInvalid_""),""bool"",REGEXMATCH(Q228,""BodyPartsWeakDamage""),""%"",REGEXMATCH(Q228,""Ele"&amp;"mentBoost_""),""%"",AND(REGEXMATCH(J228,""GiveA""),REGEXMATCH(Q228,""Element"")),""bool"")"),"#N/A")</f>
        <v>#N/A</v>
      </c>
      <c r="S228" s="2">
        <v>0</v>
      </c>
      <c r="T228" s="2"/>
      <c r="U228" s="2" t="b">
        <v>0</v>
      </c>
      <c r="V228" s="2" t="b">
        <v>0</v>
      </c>
      <c r="W228" s="2" t="b">
        <v>0</v>
      </c>
      <c r="X228" s="2" t="b">
        <v>0</v>
      </c>
      <c r="Y228" s="2" t="b">
        <v>0</v>
      </c>
      <c r="Z228" s="2" t="b">
        <v>1</v>
      </c>
      <c r="AA228" s="2" t="b">
        <v>1</v>
      </c>
      <c r="AB228" s="2" t="b">
        <v>0</v>
      </c>
      <c r="AC228" s="2" t="b">
        <v>0</v>
      </c>
      <c r="AD228" s="2" t="b">
        <v>0</v>
      </c>
      <c r="AE228" s="2" t="b">
        <v>0</v>
      </c>
      <c r="AF228" s="2" t="b">
        <v>0</v>
      </c>
      <c r="AG228" s="2" t="s">
        <v>141</v>
      </c>
      <c r="AH228" s="2" t="s">
        <v>141</v>
      </c>
    </row>
    <row r="229" spans="1:34" x14ac:dyDescent="0.2">
      <c r="A229" s="1" t="s">
        <v>2157</v>
      </c>
      <c r="B229" s="2" t="s">
        <v>2158</v>
      </c>
      <c r="C229" s="9" t="b">
        <v>1</v>
      </c>
      <c r="D229" s="2" t="str">
        <f t="shared" si="0"/>
        <v>Sanity_Decrease</v>
      </c>
      <c r="E229" s="2" t="str">
        <f t="shared" si="1"/>
        <v>Sanity_Decrease: # on Self</v>
      </c>
      <c r="F229" s="2" t="str">
        <f t="shared" si="2"/>
        <v>always</v>
      </c>
      <c r="G229" s="2">
        <v>-1</v>
      </c>
      <c r="H229" s="2" t="s">
        <v>2159</v>
      </c>
      <c r="I229" s="2" t="s">
        <v>2160</v>
      </c>
      <c r="J229" s="2" t="str">
        <f ca="1">IFERROR(__xludf.DUMMYFUNCTION("IFS(I229=""ShotAttack"",""%"",I229=""MeleeAttack"",""%"", I229=""Defense"",""%"",I229=""CraftSPeed"",""%"",I229=""LifeSteal"",""%"",I229=""MaxInventoryWeight"",""+"",I229=""MoveSpeed"",""%"",REGEXMATCH(I229,""ElementAddItemDrop_""),""%"",I229=""Logging"","&amp;"""+"",I229=""Mining"",""+"",I229=""Maxhp"",""%"",REGEXMATCH(I229,""TemperatureResist_""),""+"",REGEXMATCH(I229,""ElementResist_""),""%"",REGEXMATCH(I229,""TemperatureInvalid_""),""bool"",REGEXMATCH(I229,""BodyPartsWeakDamage""),""%"",REGEXMATCH(I229,""Ele"&amp;"mentBoost_""),""%"",AND(REGEXMATCH(B229,""GiveA""),REGEXMATCH(I229,""Element"")),""bool"")"),"#N/A")</f>
        <v>#N/A</v>
      </c>
      <c r="K229" s="2">
        <v>10</v>
      </c>
      <c r="L229" s="2" t="s">
        <v>1818</v>
      </c>
      <c r="M229" s="2"/>
      <c r="N229" s="2" t="str">
        <f ca="1">IFERROR(__xludf.DUMMYFUNCTION("IFS(M229=""ShotAttack"",""%"",M229=""MeleeAttack"",""%"", M229=""Defense"",""%"",M229=""CraftSPeed"",""%"",M229=""LifeSteal"",""%"",M229=""MaxInventoryWeight"",""+"",M229=""MoveSpeed"",""%"",REGEXMATCH(M229,""ElementAddItemDrop_""),""%"",M229=""Logging"","&amp;"""+"",M229=""Mining"",""+"",M229=""Maxhp"",""%"",REGEXMATCH(M229,""TemperatureResist_""),""+"",REGEXMATCH(M229,""ElementResist_""),""%"",REGEXMATCH(M229,""TemperatureInvalid_""),""bool"",REGEXMATCH(M229,""BodyPartsWeakDamage""),""%"",REGEXMATCH(M229,""Ele"&amp;"mentBoost_""),""%"",AND(REGEXMATCH(F229,""GiveA""),REGEXMATCH(M229,""Element"")),""bool"")"),"#N/A")</f>
        <v>#N/A</v>
      </c>
      <c r="O229" s="2">
        <v>0</v>
      </c>
      <c r="P229" s="2"/>
      <c r="Q229" s="2"/>
      <c r="R229" s="2" t="str">
        <f ca="1">IFERROR(__xludf.DUMMYFUNCTION("IFS(Q229=""ShotAttack"",""%"",Q229=""MeleeAttack"",""%"", Q229=""Defense"",""%"",Q229=""CraftSPeed"",""%"",Q229=""LifeSteal"",""%"",Q229=""MaxInventoryWeight"",""+"",Q229=""MoveSpeed"",""%"",REGEXMATCH(Q229,""ElementAddItemDrop_""),""%"",Q229=""Logging"","&amp;"""+"",Q229=""Mining"",""+"",Q229=""Maxhp"",""%"",REGEXMATCH(Q229,""TemperatureResist_""),""+"",REGEXMATCH(Q229,""ElementResist_""),""%"",REGEXMATCH(Q229,""TemperatureInvalid_""),""bool"",REGEXMATCH(Q229,""BodyPartsWeakDamage""),""%"",REGEXMATCH(Q229,""Ele"&amp;"mentBoost_""),""%"",AND(REGEXMATCH(J229,""GiveA""),REGEXMATCH(Q229,""Element"")),""bool"")"),"#N/A")</f>
        <v>#N/A</v>
      </c>
      <c r="S229" s="2">
        <v>0</v>
      </c>
      <c r="T229" s="2"/>
      <c r="U229" s="2" t="b">
        <v>0</v>
      </c>
      <c r="V229" s="2" t="b">
        <v>0</v>
      </c>
      <c r="W229" s="2" t="b">
        <v>0</v>
      </c>
      <c r="X229" s="2" t="b">
        <v>0</v>
      </c>
      <c r="Y229" s="2" t="b">
        <v>0</v>
      </c>
      <c r="Z229" s="2" t="b">
        <v>1</v>
      </c>
      <c r="AA229" s="2" t="b">
        <v>1</v>
      </c>
      <c r="AB229" s="2" t="b">
        <v>0</v>
      </c>
      <c r="AC229" s="2" t="b">
        <v>0</v>
      </c>
      <c r="AD229" s="2" t="b">
        <v>0</v>
      </c>
      <c r="AE229" s="2" t="b">
        <v>0</v>
      </c>
      <c r="AF229" s="2" t="b">
        <v>0</v>
      </c>
      <c r="AG229" s="2" t="s">
        <v>141</v>
      </c>
      <c r="AH229" s="2" t="s">
        <v>141</v>
      </c>
    </row>
    <row r="230" spans="1:34" x14ac:dyDescent="0.2">
      <c r="A230" s="1" t="s">
        <v>2161</v>
      </c>
      <c r="B230" s="2" t="s">
        <v>2162</v>
      </c>
      <c r="C230" s="9" t="b">
        <v>1</v>
      </c>
      <c r="D230" s="2" t="str">
        <f t="shared" si="0"/>
        <v>Sanity_Decrease</v>
      </c>
      <c r="E230" s="2" t="str">
        <f t="shared" si="1"/>
        <v>Sanity_Decrease: # on Self</v>
      </c>
      <c r="F230" s="2" t="str">
        <f t="shared" si="2"/>
        <v>always</v>
      </c>
      <c r="G230" s="2">
        <v>-2</v>
      </c>
      <c r="H230" s="2" t="s">
        <v>2163</v>
      </c>
      <c r="I230" s="2" t="s">
        <v>2160</v>
      </c>
      <c r="J230" s="2" t="str">
        <f ca="1">IFERROR(__xludf.DUMMYFUNCTION("IFS(I230=""ShotAttack"",""%"",I230=""MeleeAttack"",""%"", I230=""Defense"",""%"",I230=""CraftSPeed"",""%"",I230=""LifeSteal"",""%"",I230=""MaxInventoryWeight"",""+"",I230=""MoveSpeed"",""%"",REGEXMATCH(I230,""ElementAddItemDrop_""),""%"",I230=""Logging"","&amp;"""+"",I230=""Mining"",""+"",I230=""Maxhp"",""%"",REGEXMATCH(I230,""TemperatureResist_""),""+"",REGEXMATCH(I230,""ElementResist_""),""%"",REGEXMATCH(I230,""TemperatureInvalid_""),""bool"",REGEXMATCH(I230,""BodyPartsWeakDamage""),""%"",REGEXMATCH(I230,""Ele"&amp;"mentBoost_""),""%"",AND(REGEXMATCH(B230,""GiveA""),REGEXMATCH(I230,""Element"")),""bool"")"),"#N/A")</f>
        <v>#N/A</v>
      </c>
      <c r="K230" s="2">
        <v>15</v>
      </c>
      <c r="L230" s="2" t="s">
        <v>1818</v>
      </c>
      <c r="M230" s="2"/>
      <c r="N230" s="2" t="str">
        <f ca="1">IFERROR(__xludf.DUMMYFUNCTION("IFS(M230=""ShotAttack"",""%"",M230=""MeleeAttack"",""%"", M230=""Defense"",""%"",M230=""CraftSPeed"",""%"",M230=""LifeSteal"",""%"",M230=""MaxInventoryWeight"",""+"",M230=""MoveSpeed"",""%"",REGEXMATCH(M230,""ElementAddItemDrop_""),""%"",M230=""Logging"","&amp;"""+"",M230=""Mining"",""+"",M230=""Maxhp"",""%"",REGEXMATCH(M230,""TemperatureResist_""),""+"",REGEXMATCH(M230,""ElementResist_""),""%"",REGEXMATCH(M230,""TemperatureInvalid_""),""bool"",REGEXMATCH(M230,""BodyPartsWeakDamage""),""%"",REGEXMATCH(M230,""Ele"&amp;"mentBoost_""),""%"",AND(REGEXMATCH(F230,""GiveA""),REGEXMATCH(M230,""Element"")),""bool"")"),"#N/A")</f>
        <v>#N/A</v>
      </c>
      <c r="O230" s="2">
        <v>0</v>
      </c>
      <c r="P230" s="2"/>
      <c r="Q230" s="2"/>
      <c r="R230" s="2" t="str">
        <f ca="1">IFERROR(__xludf.DUMMYFUNCTION("IFS(Q230=""ShotAttack"",""%"",Q230=""MeleeAttack"",""%"", Q230=""Defense"",""%"",Q230=""CraftSPeed"",""%"",Q230=""LifeSteal"",""%"",Q230=""MaxInventoryWeight"",""+"",Q230=""MoveSpeed"",""%"",REGEXMATCH(Q230,""ElementAddItemDrop_""),""%"",Q230=""Logging"","&amp;"""+"",Q230=""Mining"",""+"",Q230=""Maxhp"",""%"",REGEXMATCH(Q230,""TemperatureResist_""),""+"",REGEXMATCH(Q230,""ElementResist_""),""%"",REGEXMATCH(Q230,""TemperatureInvalid_""),""bool"",REGEXMATCH(Q230,""BodyPartsWeakDamage""),""%"",REGEXMATCH(Q230,""Ele"&amp;"mentBoost_""),""%"",AND(REGEXMATCH(J230,""GiveA""),REGEXMATCH(Q230,""Element"")),""bool"")"),"#N/A")</f>
        <v>#N/A</v>
      </c>
      <c r="S230" s="2">
        <v>0</v>
      </c>
      <c r="T230" s="2"/>
      <c r="U230" s="2" t="b">
        <v>0</v>
      </c>
      <c r="V230" s="2" t="b">
        <v>0</v>
      </c>
      <c r="W230" s="2" t="b">
        <v>0</v>
      </c>
      <c r="X230" s="2" t="b">
        <v>0</v>
      </c>
      <c r="Y230" s="2" t="b">
        <v>0</v>
      </c>
      <c r="Z230" s="2" t="b">
        <v>1</v>
      </c>
      <c r="AA230" s="2" t="b">
        <v>1</v>
      </c>
      <c r="AB230" s="2" t="b">
        <v>0</v>
      </c>
      <c r="AC230" s="2" t="b">
        <v>0</v>
      </c>
      <c r="AD230" s="2" t="b">
        <v>0</v>
      </c>
      <c r="AE230" s="2" t="b">
        <v>0</v>
      </c>
      <c r="AF230" s="2" t="b">
        <v>0</v>
      </c>
      <c r="AG230" s="2" t="s">
        <v>141</v>
      </c>
      <c r="AH230" s="2" t="s">
        <v>141</v>
      </c>
    </row>
    <row r="231" spans="1:34" x14ac:dyDescent="0.2">
      <c r="A231" s="1" t="s">
        <v>2164</v>
      </c>
      <c r="B231" s="2" t="s">
        <v>2165</v>
      </c>
      <c r="C231" s="9" t="b">
        <v>1</v>
      </c>
      <c r="D231" s="2" t="str">
        <f t="shared" si="0"/>
        <v>Sanity_Decrease</v>
      </c>
      <c r="E231" s="2" t="str">
        <f t="shared" si="1"/>
        <v>Sanity_Decrease: # on Self</v>
      </c>
      <c r="F231" s="2" t="str">
        <f t="shared" si="2"/>
        <v>always</v>
      </c>
      <c r="G231" s="2">
        <v>1</v>
      </c>
      <c r="H231" s="2" t="s">
        <v>2166</v>
      </c>
      <c r="I231" s="2" t="s">
        <v>2160</v>
      </c>
      <c r="J231" s="2" t="str">
        <f ca="1">IFERROR(__xludf.DUMMYFUNCTION("IFS(I231=""ShotAttack"",""%"",I231=""MeleeAttack"",""%"", I231=""Defense"",""%"",I231=""CraftSPeed"",""%"",I231=""LifeSteal"",""%"",I231=""MaxInventoryWeight"",""+"",I231=""MoveSpeed"",""%"",REGEXMATCH(I231,""ElementAddItemDrop_""),""%"",I231=""Logging"","&amp;"""+"",I231=""Mining"",""+"",I231=""Maxhp"",""%"",REGEXMATCH(I231,""TemperatureResist_""),""+"",REGEXMATCH(I231,""ElementResist_""),""%"",REGEXMATCH(I231,""TemperatureInvalid_""),""bool"",REGEXMATCH(I231,""BodyPartsWeakDamage""),""%"",REGEXMATCH(I231,""Ele"&amp;"mentBoost_""),""%"",AND(REGEXMATCH(B231,""GiveA""),REGEXMATCH(I231,""Element"")),""bool"")"),"#N/A")</f>
        <v>#N/A</v>
      </c>
      <c r="K231" s="2">
        <v>-10</v>
      </c>
      <c r="L231" s="2" t="s">
        <v>1818</v>
      </c>
      <c r="M231" s="2"/>
      <c r="N231" s="2" t="str">
        <f ca="1">IFERROR(__xludf.DUMMYFUNCTION("IFS(M231=""ShotAttack"",""%"",M231=""MeleeAttack"",""%"", M231=""Defense"",""%"",M231=""CraftSPeed"",""%"",M231=""LifeSteal"",""%"",M231=""MaxInventoryWeight"",""+"",M231=""MoveSpeed"",""%"",REGEXMATCH(M231,""ElementAddItemDrop_""),""%"",M231=""Logging"","&amp;"""+"",M231=""Mining"",""+"",M231=""Maxhp"",""%"",REGEXMATCH(M231,""TemperatureResist_""),""+"",REGEXMATCH(M231,""ElementResist_""),""%"",REGEXMATCH(M231,""TemperatureInvalid_""),""bool"",REGEXMATCH(M231,""BodyPartsWeakDamage""),""%"",REGEXMATCH(M231,""Ele"&amp;"mentBoost_""),""%"",AND(REGEXMATCH(F231,""GiveA""),REGEXMATCH(M231,""Element"")),""bool"")"),"#N/A")</f>
        <v>#N/A</v>
      </c>
      <c r="O231" s="2">
        <v>0</v>
      </c>
      <c r="P231" s="2"/>
      <c r="Q231" s="2"/>
      <c r="R231" s="2" t="str">
        <f ca="1">IFERROR(__xludf.DUMMYFUNCTION("IFS(Q231=""ShotAttack"",""%"",Q231=""MeleeAttack"",""%"", Q231=""Defense"",""%"",Q231=""CraftSPeed"",""%"",Q231=""LifeSteal"",""%"",Q231=""MaxInventoryWeight"",""+"",Q231=""MoveSpeed"",""%"",REGEXMATCH(Q231,""ElementAddItemDrop_""),""%"",Q231=""Logging"","&amp;"""+"",Q231=""Mining"",""+"",Q231=""Maxhp"",""%"",REGEXMATCH(Q231,""TemperatureResist_""),""+"",REGEXMATCH(Q231,""ElementResist_""),""%"",REGEXMATCH(Q231,""TemperatureInvalid_""),""bool"",REGEXMATCH(Q231,""BodyPartsWeakDamage""),""%"",REGEXMATCH(Q231,""Ele"&amp;"mentBoost_""),""%"",AND(REGEXMATCH(J231,""GiveA""),REGEXMATCH(Q231,""Element"")),""bool"")"),"#N/A")</f>
        <v>#N/A</v>
      </c>
      <c r="S231" s="2">
        <v>0</v>
      </c>
      <c r="T231" s="2"/>
      <c r="U231" s="2" t="b">
        <v>0</v>
      </c>
      <c r="V231" s="2" t="b">
        <v>0</v>
      </c>
      <c r="W231" s="2" t="b">
        <v>0</v>
      </c>
      <c r="X231" s="2" t="b">
        <v>0</v>
      </c>
      <c r="Y231" s="2" t="b">
        <v>0</v>
      </c>
      <c r="Z231" s="2" t="b">
        <v>1</v>
      </c>
      <c r="AA231" s="2" t="b">
        <v>1</v>
      </c>
      <c r="AB231" s="2" t="b">
        <v>0</v>
      </c>
      <c r="AC231" s="2" t="b">
        <v>0</v>
      </c>
      <c r="AD231" s="2" t="b">
        <v>0</v>
      </c>
      <c r="AE231" s="2" t="b">
        <v>0</v>
      </c>
      <c r="AF231" s="2" t="b">
        <v>0</v>
      </c>
      <c r="AG231" s="2" t="s">
        <v>141</v>
      </c>
      <c r="AH231" s="2" t="s">
        <v>141</v>
      </c>
    </row>
    <row r="232" spans="1:34" x14ac:dyDescent="0.2">
      <c r="A232" s="1" t="s">
        <v>2167</v>
      </c>
      <c r="B232" s="2" t="s">
        <v>2168</v>
      </c>
      <c r="C232" s="9" t="b">
        <v>1</v>
      </c>
      <c r="D232" s="2" t="str">
        <f t="shared" si="0"/>
        <v>Sanity_Decrease</v>
      </c>
      <c r="E232" s="2" t="str">
        <f t="shared" si="1"/>
        <v>Sanity_Decrease: # on Self</v>
      </c>
      <c r="F232" s="2" t="str">
        <f t="shared" si="2"/>
        <v>always</v>
      </c>
      <c r="G232" s="2">
        <v>3</v>
      </c>
      <c r="H232" s="2" t="s">
        <v>2169</v>
      </c>
      <c r="I232" s="2" t="s">
        <v>2160</v>
      </c>
      <c r="J232" s="2" t="str">
        <f ca="1">IFERROR(__xludf.DUMMYFUNCTION("IFS(I232=""ShotAttack"",""%"",I232=""MeleeAttack"",""%"", I232=""Defense"",""%"",I232=""CraftSPeed"",""%"",I232=""LifeSteal"",""%"",I232=""MaxInventoryWeight"",""+"",I232=""MoveSpeed"",""%"",REGEXMATCH(I232,""ElementAddItemDrop_""),""%"",I232=""Logging"","&amp;"""+"",I232=""Mining"",""+"",I232=""Maxhp"",""%"",REGEXMATCH(I232,""TemperatureResist_""),""+"",REGEXMATCH(I232,""ElementResist_""),""%"",REGEXMATCH(I232,""TemperatureInvalid_""),""bool"",REGEXMATCH(I232,""BodyPartsWeakDamage""),""%"",REGEXMATCH(I232,""Ele"&amp;"mentBoost_""),""%"",AND(REGEXMATCH(B232,""GiveA""),REGEXMATCH(I232,""Element"")),""bool"")"),"#N/A")</f>
        <v>#N/A</v>
      </c>
      <c r="K232" s="2">
        <v>-15</v>
      </c>
      <c r="L232" s="2" t="s">
        <v>1818</v>
      </c>
      <c r="M232" s="2"/>
      <c r="N232" s="2" t="str">
        <f ca="1">IFERROR(__xludf.DUMMYFUNCTION("IFS(M232=""ShotAttack"",""%"",M232=""MeleeAttack"",""%"", M232=""Defense"",""%"",M232=""CraftSPeed"",""%"",M232=""LifeSteal"",""%"",M232=""MaxInventoryWeight"",""+"",M232=""MoveSpeed"",""%"",REGEXMATCH(M232,""ElementAddItemDrop_""),""%"",M232=""Logging"","&amp;"""+"",M232=""Mining"",""+"",M232=""Maxhp"",""%"",REGEXMATCH(M232,""TemperatureResist_""),""+"",REGEXMATCH(M232,""ElementResist_""),""%"",REGEXMATCH(M232,""TemperatureInvalid_""),""bool"",REGEXMATCH(M232,""BodyPartsWeakDamage""),""%"",REGEXMATCH(M232,""Ele"&amp;"mentBoost_""),""%"",AND(REGEXMATCH(F232,""GiveA""),REGEXMATCH(M232,""Element"")),""bool"")"),"#N/A")</f>
        <v>#N/A</v>
      </c>
      <c r="O232" s="2">
        <v>0</v>
      </c>
      <c r="P232" s="2"/>
      <c r="Q232" s="2"/>
      <c r="R232" s="2" t="str">
        <f ca="1">IFERROR(__xludf.DUMMYFUNCTION("IFS(Q232=""ShotAttack"",""%"",Q232=""MeleeAttack"",""%"", Q232=""Defense"",""%"",Q232=""CraftSPeed"",""%"",Q232=""LifeSteal"",""%"",Q232=""MaxInventoryWeight"",""+"",Q232=""MoveSpeed"",""%"",REGEXMATCH(Q232,""ElementAddItemDrop_""),""%"",Q232=""Logging"","&amp;"""+"",Q232=""Mining"",""+"",Q232=""Maxhp"",""%"",REGEXMATCH(Q232,""TemperatureResist_""),""+"",REGEXMATCH(Q232,""ElementResist_""),""%"",REGEXMATCH(Q232,""TemperatureInvalid_""),""bool"",REGEXMATCH(Q232,""BodyPartsWeakDamage""),""%"",REGEXMATCH(Q232,""Ele"&amp;"mentBoost_""),""%"",AND(REGEXMATCH(J232,""GiveA""),REGEXMATCH(Q232,""Element"")),""bool"")"),"#N/A")</f>
        <v>#N/A</v>
      </c>
      <c r="S232" s="2">
        <v>0</v>
      </c>
      <c r="T232" s="2"/>
      <c r="U232" s="2" t="b">
        <v>0</v>
      </c>
      <c r="V232" s="2" t="b">
        <v>0</v>
      </c>
      <c r="W232" s="2" t="b">
        <v>0</v>
      </c>
      <c r="X232" s="2" t="b">
        <v>0</v>
      </c>
      <c r="Y232" s="2" t="b">
        <v>0</v>
      </c>
      <c r="Z232" s="2" t="b">
        <v>1</v>
      </c>
      <c r="AA232" s="2" t="b">
        <v>1</v>
      </c>
      <c r="AB232" s="2" t="b">
        <v>0</v>
      </c>
      <c r="AC232" s="2" t="b">
        <v>0</v>
      </c>
      <c r="AD232" s="2" t="b">
        <v>0</v>
      </c>
      <c r="AE232" s="2" t="b">
        <v>0</v>
      </c>
      <c r="AF232" s="2" t="b">
        <v>0</v>
      </c>
      <c r="AG232" s="2" t="s">
        <v>141</v>
      </c>
      <c r="AH232" s="2" t="s">
        <v>141</v>
      </c>
    </row>
    <row r="233" spans="1:34" x14ac:dyDescent="0.2">
      <c r="A233" s="1" t="s">
        <v>2170</v>
      </c>
      <c r="B233" s="2" t="s">
        <v>1066</v>
      </c>
      <c r="C233" s="9" t="b">
        <v>1</v>
      </c>
      <c r="D233" s="2" t="str">
        <f t="shared" si="0"/>
        <v>ElementBoost_Normal</v>
      </c>
      <c r="E233" s="2" t="str">
        <f t="shared" si="1"/>
        <v>ElementBoost_Normal: # on Self</v>
      </c>
      <c r="F233" s="2" t="str">
        <f t="shared" si="2"/>
        <v>always</v>
      </c>
      <c r="G233" s="2">
        <v>3</v>
      </c>
      <c r="H233" s="2" t="s">
        <v>2111</v>
      </c>
      <c r="I233" s="2" t="s">
        <v>2112</v>
      </c>
      <c r="J233" s="2" t="str">
        <f ca="1">IFERROR(__xludf.DUMMYFUNCTION("IFS(I233=""ShotAttack"",""%"",I233=""MeleeAttack"",""%"", I233=""Defense"",""%"",I233=""CraftSPeed"",""%"",I233=""LifeSteal"",""%"",I233=""MaxInventoryWeight"",""+"",I233=""MoveSpeed"",""%"",REGEXMATCH(I233,""ElementAddItemDrop_""),""%"",I233=""Logging"","&amp;"""+"",I233=""Mining"",""+"",I233=""Maxhp"",""%"",REGEXMATCH(I233,""TemperatureResist_""),""+"",REGEXMATCH(I233,""ElementResist_""),""%"",REGEXMATCH(I233,""TemperatureInvalid_""),""bool"",REGEXMATCH(I233,""BodyPartsWeakDamage""),""%"",REGEXMATCH(I233,""Ele"&amp;"mentBoost_""),""%"",AND(REGEXMATCH(B233,""GiveA""),REGEXMATCH(I233,""Element"")),""bool"")"),"%")</f>
        <v>%</v>
      </c>
      <c r="K233" s="2">
        <v>20</v>
      </c>
      <c r="L233" s="2" t="s">
        <v>1818</v>
      </c>
      <c r="M233" s="2"/>
      <c r="N233" s="2" t="str">
        <f ca="1">IFERROR(__xludf.DUMMYFUNCTION("IFS(M233=""ShotAttack"",""%"",M233=""MeleeAttack"",""%"", M233=""Defense"",""%"",M233=""CraftSPeed"",""%"",M233=""LifeSteal"",""%"",M233=""MaxInventoryWeight"",""+"",M233=""MoveSpeed"",""%"",REGEXMATCH(M233,""ElementAddItemDrop_""),""%"",M233=""Logging"","&amp;"""+"",M233=""Mining"",""+"",M233=""Maxhp"",""%"",REGEXMATCH(M233,""TemperatureResist_""),""+"",REGEXMATCH(M233,""ElementResist_""),""%"",REGEXMATCH(M233,""TemperatureInvalid_""),""bool"",REGEXMATCH(M233,""BodyPartsWeakDamage""),""%"",REGEXMATCH(M233,""Ele"&amp;"mentBoost_""),""%"",AND(REGEXMATCH(F233,""GiveA""),REGEXMATCH(M233,""Element"")),""bool"")"),"#N/A")</f>
        <v>#N/A</v>
      </c>
      <c r="O233" s="2">
        <v>0</v>
      </c>
      <c r="P233" s="2"/>
      <c r="Q233" s="2"/>
      <c r="R233" s="2" t="str">
        <f ca="1">IFERROR(__xludf.DUMMYFUNCTION("IFS(Q233=""ShotAttack"",""%"",Q233=""MeleeAttack"",""%"", Q233=""Defense"",""%"",Q233=""CraftSPeed"",""%"",Q233=""LifeSteal"",""%"",Q233=""MaxInventoryWeight"",""+"",Q233=""MoveSpeed"",""%"",REGEXMATCH(Q233,""ElementAddItemDrop_""),""%"",Q233=""Logging"","&amp;"""+"",Q233=""Mining"",""+"",Q233=""Maxhp"",""%"",REGEXMATCH(Q233,""TemperatureResist_""),""+"",REGEXMATCH(Q233,""ElementResist_""),""%"",REGEXMATCH(Q233,""TemperatureInvalid_""),""bool"",REGEXMATCH(Q233,""BodyPartsWeakDamage""),""%"",REGEXMATCH(Q233,""Ele"&amp;"mentBoost_""),""%"",AND(REGEXMATCH(J233,""GiveA""),REGEXMATCH(Q233,""Element"")),""bool"")"),"#N/A")</f>
        <v>#N/A</v>
      </c>
      <c r="S233" s="2">
        <v>0</v>
      </c>
      <c r="T233" s="2"/>
      <c r="U233" s="2" t="b">
        <v>0</v>
      </c>
      <c r="V233" s="2" t="b">
        <v>0</v>
      </c>
      <c r="W233" s="2" t="b">
        <v>0</v>
      </c>
      <c r="X233" s="2" t="b">
        <v>0</v>
      </c>
      <c r="Y233" s="2" t="b">
        <v>0</v>
      </c>
      <c r="Z233" s="2" t="b">
        <v>1</v>
      </c>
      <c r="AA233" s="2" t="b">
        <v>0</v>
      </c>
      <c r="AB233" s="2" t="b">
        <v>0</v>
      </c>
      <c r="AC233" s="2" t="b">
        <v>0</v>
      </c>
      <c r="AD233" s="2" t="b">
        <v>0</v>
      </c>
      <c r="AE233" s="2" t="b">
        <v>0</v>
      </c>
      <c r="AF233" s="2" t="b">
        <v>0</v>
      </c>
      <c r="AG233" s="2" t="s">
        <v>141</v>
      </c>
      <c r="AH233" s="2" t="s">
        <v>141</v>
      </c>
    </row>
    <row r="234" spans="1:34" x14ac:dyDescent="0.2">
      <c r="A234" s="1" t="s">
        <v>2171</v>
      </c>
      <c r="B234" s="2" t="s">
        <v>917</v>
      </c>
      <c r="C234" s="9" t="b">
        <v>1</v>
      </c>
      <c r="D234" s="2" t="str">
        <f t="shared" si="0"/>
        <v>ElementBoost_Fire</v>
      </c>
      <c r="E234" s="2" t="str">
        <f t="shared" si="1"/>
        <v>ElementBoost_Fire: # on Self</v>
      </c>
      <c r="F234" s="2" t="str">
        <f t="shared" si="2"/>
        <v>always</v>
      </c>
      <c r="G234" s="2">
        <v>3</v>
      </c>
      <c r="H234" s="2" t="s">
        <v>2115</v>
      </c>
      <c r="I234" s="2" t="s">
        <v>2116</v>
      </c>
      <c r="J234" s="2" t="str">
        <f ca="1">IFERROR(__xludf.DUMMYFUNCTION("IFS(I234=""ShotAttack"",""%"",I234=""MeleeAttack"",""%"", I234=""Defense"",""%"",I234=""CraftSPeed"",""%"",I234=""LifeSteal"",""%"",I234=""MaxInventoryWeight"",""+"",I234=""MoveSpeed"",""%"",REGEXMATCH(I234,""ElementAddItemDrop_""),""%"",I234=""Logging"","&amp;"""+"",I234=""Mining"",""+"",I234=""Maxhp"",""%"",REGEXMATCH(I234,""TemperatureResist_""),""+"",REGEXMATCH(I234,""ElementResist_""),""%"",REGEXMATCH(I234,""TemperatureInvalid_""),""bool"",REGEXMATCH(I234,""BodyPartsWeakDamage""),""%"",REGEXMATCH(I234,""Ele"&amp;"mentBoost_""),""%"",AND(REGEXMATCH(B234,""GiveA""),REGEXMATCH(I234,""Element"")),""bool"")"),"%")</f>
        <v>%</v>
      </c>
      <c r="K234" s="2">
        <v>20</v>
      </c>
      <c r="L234" s="2" t="s">
        <v>1818</v>
      </c>
      <c r="M234" s="2"/>
      <c r="N234" s="2" t="str">
        <f ca="1">IFERROR(__xludf.DUMMYFUNCTION("IFS(M234=""ShotAttack"",""%"",M234=""MeleeAttack"",""%"", M234=""Defense"",""%"",M234=""CraftSPeed"",""%"",M234=""LifeSteal"",""%"",M234=""MaxInventoryWeight"",""+"",M234=""MoveSpeed"",""%"",REGEXMATCH(M234,""ElementAddItemDrop_""),""%"",M234=""Logging"","&amp;"""+"",M234=""Mining"",""+"",M234=""Maxhp"",""%"",REGEXMATCH(M234,""TemperatureResist_""),""+"",REGEXMATCH(M234,""ElementResist_""),""%"",REGEXMATCH(M234,""TemperatureInvalid_""),""bool"",REGEXMATCH(M234,""BodyPartsWeakDamage""),""%"",REGEXMATCH(M234,""Ele"&amp;"mentBoost_""),""%"",AND(REGEXMATCH(F234,""GiveA""),REGEXMATCH(M234,""Element"")),""bool"")"),"#N/A")</f>
        <v>#N/A</v>
      </c>
      <c r="O234" s="2">
        <v>0</v>
      </c>
      <c r="P234" s="2"/>
      <c r="Q234" s="2"/>
      <c r="R234" s="2" t="str">
        <f ca="1">IFERROR(__xludf.DUMMYFUNCTION("IFS(Q234=""ShotAttack"",""%"",Q234=""MeleeAttack"",""%"", Q234=""Defense"",""%"",Q234=""CraftSPeed"",""%"",Q234=""LifeSteal"",""%"",Q234=""MaxInventoryWeight"",""+"",Q234=""MoveSpeed"",""%"",REGEXMATCH(Q234,""ElementAddItemDrop_""),""%"",Q234=""Logging"","&amp;"""+"",Q234=""Mining"",""+"",Q234=""Maxhp"",""%"",REGEXMATCH(Q234,""TemperatureResist_""),""+"",REGEXMATCH(Q234,""ElementResist_""),""%"",REGEXMATCH(Q234,""TemperatureInvalid_""),""bool"",REGEXMATCH(Q234,""BodyPartsWeakDamage""),""%"",REGEXMATCH(Q234,""Ele"&amp;"mentBoost_""),""%"",AND(REGEXMATCH(J234,""GiveA""),REGEXMATCH(Q234,""Element"")),""bool"")"),"#N/A")</f>
        <v>#N/A</v>
      </c>
      <c r="S234" s="2">
        <v>0</v>
      </c>
      <c r="T234" s="2"/>
      <c r="U234" s="2" t="b">
        <v>0</v>
      </c>
      <c r="V234" s="2" t="b">
        <v>0</v>
      </c>
      <c r="W234" s="2" t="b">
        <v>0</v>
      </c>
      <c r="X234" s="2" t="b">
        <v>0</v>
      </c>
      <c r="Y234" s="2" t="b">
        <v>0</v>
      </c>
      <c r="Z234" s="2" t="b">
        <v>1</v>
      </c>
      <c r="AA234" s="2" t="b">
        <v>0</v>
      </c>
      <c r="AB234" s="2" t="b">
        <v>0</v>
      </c>
      <c r="AC234" s="2" t="b">
        <v>0</v>
      </c>
      <c r="AD234" s="2" t="b">
        <v>0</v>
      </c>
      <c r="AE234" s="2" t="b">
        <v>0</v>
      </c>
      <c r="AF234" s="2" t="b">
        <v>0</v>
      </c>
      <c r="AG234" s="2" t="s">
        <v>141</v>
      </c>
      <c r="AH234" s="2" t="s">
        <v>141</v>
      </c>
    </row>
    <row r="235" spans="1:34" x14ac:dyDescent="0.2">
      <c r="A235" s="1" t="s">
        <v>2172</v>
      </c>
      <c r="B235" s="2" t="s">
        <v>764</v>
      </c>
      <c r="C235" s="9" t="b">
        <v>1</v>
      </c>
      <c r="D235" s="2" t="str">
        <f t="shared" si="0"/>
        <v>ElementBoost_Water</v>
      </c>
      <c r="E235" s="2" t="str">
        <f t="shared" si="1"/>
        <v>ElementBoost_Water: # on Self</v>
      </c>
      <c r="F235" s="2" t="str">
        <f t="shared" si="2"/>
        <v>always</v>
      </c>
      <c r="G235" s="2">
        <v>3</v>
      </c>
      <c r="H235" s="2" t="s">
        <v>2119</v>
      </c>
      <c r="I235" s="2" t="s">
        <v>2120</v>
      </c>
      <c r="J235" s="2" t="str">
        <f ca="1">IFERROR(__xludf.DUMMYFUNCTION("IFS(I235=""ShotAttack"",""%"",I235=""MeleeAttack"",""%"", I235=""Defense"",""%"",I235=""CraftSPeed"",""%"",I235=""LifeSteal"",""%"",I235=""MaxInventoryWeight"",""+"",I235=""MoveSpeed"",""%"",REGEXMATCH(I235,""ElementAddItemDrop_""),""%"",I235=""Logging"","&amp;"""+"",I235=""Mining"",""+"",I235=""Maxhp"",""%"",REGEXMATCH(I235,""TemperatureResist_""),""+"",REGEXMATCH(I235,""ElementResist_""),""%"",REGEXMATCH(I235,""TemperatureInvalid_""),""bool"",REGEXMATCH(I235,""BodyPartsWeakDamage""),""%"",REGEXMATCH(I235,""Ele"&amp;"mentBoost_""),""%"",AND(REGEXMATCH(B235,""GiveA""),REGEXMATCH(I235,""Element"")),""bool"")"),"%")</f>
        <v>%</v>
      </c>
      <c r="K235" s="2">
        <v>20</v>
      </c>
      <c r="L235" s="2" t="s">
        <v>1818</v>
      </c>
      <c r="M235" s="2"/>
      <c r="N235" s="2" t="str">
        <f ca="1">IFERROR(__xludf.DUMMYFUNCTION("IFS(M235=""ShotAttack"",""%"",M235=""MeleeAttack"",""%"", M235=""Defense"",""%"",M235=""CraftSPeed"",""%"",M235=""LifeSteal"",""%"",M235=""MaxInventoryWeight"",""+"",M235=""MoveSpeed"",""%"",REGEXMATCH(M235,""ElementAddItemDrop_""),""%"",M235=""Logging"","&amp;"""+"",M235=""Mining"",""+"",M235=""Maxhp"",""%"",REGEXMATCH(M235,""TemperatureResist_""),""+"",REGEXMATCH(M235,""ElementResist_""),""%"",REGEXMATCH(M235,""TemperatureInvalid_""),""bool"",REGEXMATCH(M235,""BodyPartsWeakDamage""),""%"",REGEXMATCH(M235,""Ele"&amp;"mentBoost_""),""%"",AND(REGEXMATCH(F235,""GiveA""),REGEXMATCH(M235,""Element"")),""bool"")"),"#N/A")</f>
        <v>#N/A</v>
      </c>
      <c r="O235" s="2">
        <v>0</v>
      </c>
      <c r="P235" s="2"/>
      <c r="Q235" s="2"/>
      <c r="R235" s="2" t="str">
        <f ca="1">IFERROR(__xludf.DUMMYFUNCTION("IFS(Q235=""ShotAttack"",""%"",Q235=""MeleeAttack"",""%"", Q235=""Defense"",""%"",Q235=""CraftSPeed"",""%"",Q235=""LifeSteal"",""%"",Q235=""MaxInventoryWeight"",""+"",Q235=""MoveSpeed"",""%"",REGEXMATCH(Q235,""ElementAddItemDrop_""),""%"",Q235=""Logging"","&amp;"""+"",Q235=""Mining"",""+"",Q235=""Maxhp"",""%"",REGEXMATCH(Q235,""TemperatureResist_""),""+"",REGEXMATCH(Q235,""ElementResist_""),""%"",REGEXMATCH(Q235,""TemperatureInvalid_""),""bool"",REGEXMATCH(Q235,""BodyPartsWeakDamage""),""%"",REGEXMATCH(Q235,""Ele"&amp;"mentBoost_""),""%"",AND(REGEXMATCH(J235,""GiveA""),REGEXMATCH(Q235,""Element"")),""bool"")"),"#N/A")</f>
        <v>#N/A</v>
      </c>
      <c r="S235" s="2">
        <v>0</v>
      </c>
      <c r="T235" s="2"/>
      <c r="U235" s="2" t="b">
        <v>0</v>
      </c>
      <c r="V235" s="2" t="b">
        <v>0</v>
      </c>
      <c r="W235" s="2" t="b">
        <v>0</v>
      </c>
      <c r="X235" s="2" t="b">
        <v>0</v>
      </c>
      <c r="Y235" s="2" t="b">
        <v>0</v>
      </c>
      <c r="Z235" s="2" t="b">
        <v>1</v>
      </c>
      <c r="AA235" s="2" t="b">
        <v>0</v>
      </c>
      <c r="AB235" s="2" t="b">
        <v>0</v>
      </c>
      <c r="AC235" s="2" t="b">
        <v>0</v>
      </c>
      <c r="AD235" s="2" t="b">
        <v>0</v>
      </c>
      <c r="AE235" s="2" t="b">
        <v>0</v>
      </c>
      <c r="AF235" s="2" t="b">
        <v>0</v>
      </c>
      <c r="AG235" s="2" t="s">
        <v>141</v>
      </c>
      <c r="AH235" s="2" t="s">
        <v>141</v>
      </c>
    </row>
    <row r="236" spans="1:34" x14ac:dyDescent="0.2">
      <c r="A236" s="1" t="s">
        <v>2173</v>
      </c>
      <c r="B236" s="2" t="s">
        <v>1107</v>
      </c>
      <c r="C236" s="9" t="b">
        <v>1</v>
      </c>
      <c r="D236" s="2" t="str">
        <f t="shared" si="0"/>
        <v>ElementBoost_Electricity</v>
      </c>
      <c r="E236" s="2" t="str">
        <f t="shared" si="1"/>
        <v>ElementBoost_Electricity: # on Self</v>
      </c>
      <c r="F236" s="2" t="str">
        <f t="shared" si="2"/>
        <v>always</v>
      </c>
      <c r="G236" s="2">
        <v>3</v>
      </c>
      <c r="H236" s="2" t="s">
        <v>2123</v>
      </c>
      <c r="I236" s="2" t="s">
        <v>2124</v>
      </c>
      <c r="J236" s="2" t="str">
        <f ca="1">IFERROR(__xludf.DUMMYFUNCTION("IFS(I236=""ShotAttack"",""%"",I236=""MeleeAttack"",""%"", I236=""Defense"",""%"",I236=""CraftSPeed"",""%"",I236=""LifeSteal"",""%"",I236=""MaxInventoryWeight"",""+"",I236=""MoveSpeed"",""%"",REGEXMATCH(I236,""ElementAddItemDrop_""),""%"",I236=""Logging"","&amp;"""+"",I236=""Mining"",""+"",I236=""Maxhp"",""%"",REGEXMATCH(I236,""TemperatureResist_""),""+"",REGEXMATCH(I236,""ElementResist_""),""%"",REGEXMATCH(I236,""TemperatureInvalid_""),""bool"",REGEXMATCH(I236,""BodyPartsWeakDamage""),""%"",REGEXMATCH(I236,""Ele"&amp;"mentBoost_""),""%"",AND(REGEXMATCH(B236,""GiveA""),REGEXMATCH(I236,""Element"")),""bool"")"),"%")</f>
        <v>%</v>
      </c>
      <c r="K236" s="2">
        <v>20</v>
      </c>
      <c r="L236" s="2" t="s">
        <v>1818</v>
      </c>
      <c r="M236" s="2"/>
      <c r="N236" s="2" t="str">
        <f ca="1">IFERROR(__xludf.DUMMYFUNCTION("IFS(M236=""ShotAttack"",""%"",M236=""MeleeAttack"",""%"", M236=""Defense"",""%"",M236=""CraftSPeed"",""%"",M236=""LifeSteal"",""%"",M236=""MaxInventoryWeight"",""+"",M236=""MoveSpeed"",""%"",REGEXMATCH(M236,""ElementAddItemDrop_""),""%"",M236=""Logging"","&amp;"""+"",M236=""Mining"",""+"",M236=""Maxhp"",""%"",REGEXMATCH(M236,""TemperatureResist_""),""+"",REGEXMATCH(M236,""ElementResist_""),""%"",REGEXMATCH(M236,""TemperatureInvalid_""),""bool"",REGEXMATCH(M236,""BodyPartsWeakDamage""),""%"",REGEXMATCH(M236,""Ele"&amp;"mentBoost_""),""%"",AND(REGEXMATCH(F236,""GiveA""),REGEXMATCH(M236,""Element"")),""bool"")"),"#N/A")</f>
        <v>#N/A</v>
      </c>
      <c r="O236" s="2">
        <v>0</v>
      </c>
      <c r="P236" s="2"/>
      <c r="Q236" s="2"/>
      <c r="R236" s="2" t="str">
        <f ca="1">IFERROR(__xludf.DUMMYFUNCTION("IFS(Q236=""ShotAttack"",""%"",Q236=""MeleeAttack"",""%"", Q236=""Defense"",""%"",Q236=""CraftSPeed"",""%"",Q236=""LifeSteal"",""%"",Q236=""MaxInventoryWeight"",""+"",Q236=""MoveSpeed"",""%"",REGEXMATCH(Q236,""ElementAddItemDrop_""),""%"",Q236=""Logging"","&amp;"""+"",Q236=""Mining"",""+"",Q236=""Maxhp"",""%"",REGEXMATCH(Q236,""TemperatureResist_""),""+"",REGEXMATCH(Q236,""ElementResist_""),""%"",REGEXMATCH(Q236,""TemperatureInvalid_""),""bool"",REGEXMATCH(Q236,""BodyPartsWeakDamage""),""%"",REGEXMATCH(Q236,""Ele"&amp;"mentBoost_""),""%"",AND(REGEXMATCH(J236,""GiveA""),REGEXMATCH(Q236,""Element"")),""bool"")"),"#N/A")</f>
        <v>#N/A</v>
      </c>
      <c r="S236" s="2">
        <v>0</v>
      </c>
      <c r="T236" s="2"/>
      <c r="U236" s="2" t="b">
        <v>0</v>
      </c>
      <c r="V236" s="2" t="b">
        <v>0</v>
      </c>
      <c r="W236" s="2" t="b">
        <v>0</v>
      </c>
      <c r="X236" s="2" t="b">
        <v>0</v>
      </c>
      <c r="Y236" s="2" t="b">
        <v>0</v>
      </c>
      <c r="Z236" s="2" t="b">
        <v>1</v>
      </c>
      <c r="AA236" s="2" t="b">
        <v>0</v>
      </c>
      <c r="AB236" s="2" t="b">
        <v>0</v>
      </c>
      <c r="AC236" s="2" t="b">
        <v>0</v>
      </c>
      <c r="AD236" s="2" t="b">
        <v>0</v>
      </c>
      <c r="AE236" s="2" t="b">
        <v>0</v>
      </c>
      <c r="AF236" s="2" t="b">
        <v>0</v>
      </c>
      <c r="AG236" s="2" t="s">
        <v>141</v>
      </c>
      <c r="AH236" s="2" t="s">
        <v>141</v>
      </c>
    </row>
    <row r="237" spans="1:34" x14ac:dyDescent="0.2">
      <c r="A237" s="1" t="s">
        <v>2174</v>
      </c>
      <c r="B237" s="2" t="s">
        <v>974</v>
      </c>
      <c r="C237" s="9" t="b">
        <v>1</v>
      </c>
      <c r="D237" s="2" t="str">
        <f t="shared" si="0"/>
        <v>ElementBoost_Leaf</v>
      </c>
      <c r="E237" s="2" t="str">
        <f t="shared" si="1"/>
        <v>ElementBoost_Leaf: # on Self</v>
      </c>
      <c r="F237" s="2" t="str">
        <f t="shared" si="2"/>
        <v>always</v>
      </c>
      <c r="G237" s="2">
        <v>3</v>
      </c>
      <c r="H237" s="2" t="s">
        <v>2127</v>
      </c>
      <c r="I237" s="2" t="s">
        <v>2128</v>
      </c>
      <c r="J237" s="2" t="str">
        <f ca="1">IFERROR(__xludf.DUMMYFUNCTION("IFS(I237=""ShotAttack"",""%"",I237=""MeleeAttack"",""%"", I237=""Defense"",""%"",I237=""CraftSPeed"",""%"",I237=""LifeSteal"",""%"",I237=""MaxInventoryWeight"",""+"",I237=""MoveSpeed"",""%"",REGEXMATCH(I237,""ElementAddItemDrop_""),""%"",I237=""Logging"","&amp;"""+"",I237=""Mining"",""+"",I237=""Maxhp"",""%"",REGEXMATCH(I237,""TemperatureResist_""),""+"",REGEXMATCH(I237,""ElementResist_""),""%"",REGEXMATCH(I237,""TemperatureInvalid_""),""bool"",REGEXMATCH(I237,""BodyPartsWeakDamage""),""%"",REGEXMATCH(I237,""Ele"&amp;"mentBoost_""),""%"",AND(REGEXMATCH(B237,""GiveA""),REGEXMATCH(I237,""Element"")),""bool"")"),"%")</f>
        <v>%</v>
      </c>
      <c r="K237" s="2">
        <v>20</v>
      </c>
      <c r="L237" s="2" t="s">
        <v>1818</v>
      </c>
      <c r="M237" s="2"/>
      <c r="N237" s="2" t="str">
        <f ca="1">IFERROR(__xludf.DUMMYFUNCTION("IFS(M237=""ShotAttack"",""%"",M237=""MeleeAttack"",""%"", M237=""Defense"",""%"",M237=""CraftSPeed"",""%"",M237=""LifeSteal"",""%"",M237=""MaxInventoryWeight"",""+"",M237=""MoveSpeed"",""%"",REGEXMATCH(M237,""ElementAddItemDrop_""),""%"",M237=""Logging"","&amp;"""+"",M237=""Mining"",""+"",M237=""Maxhp"",""%"",REGEXMATCH(M237,""TemperatureResist_""),""+"",REGEXMATCH(M237,""ElementResist_""),""%"",REGEXMATCH(M237,""TemperatureInvalid_""),""bool"",REGEXMATCH(M237,""BodyPartsWeakDamage""),""%"",REGEXMATCH(M237,""Ele"&amp;"mentBoost_""),""%"",AND(REGEXMATCH(F237,""GiveA""),REGEXMATCH(M237,""Element"")),""bool"")"),"#N/A")</f>
        <v>#N/A</v>
      </c>
      <c r="O237" s="2">
        <v>0</v>
      </c>
      <c r="P237" s="2"/>
      <c r="Q237" s="2"/>
      <c r="R237" s="2" t="str">
        <f ca="1">IFERROR(__xludf.DUMMYFUNCTION("IFS(Q237=""ShotAttack"",""%"",Q237=""MeleeAttack"",""%"", Q237=""Defense"",""%"",Q237=""CraftSPeed"",""%"",Q237=""LifeSteal"",""%"",Q237=""MaxInventoryWeight"",""+"",Q237=""MoveSpeed"",""%"",REGEXMATCH(Q237,""ElementAddItemDrop_""),""%"",Q237=""Logging"","&amp;"""+"",Q237=""Mining"",""+"",Q237=""Maxhp"",""%"",REGEXMATCH(Q237,""TemperatureResist_""),""+"",REGEXMATCH(Q237,""ElementResist_""),""%"",REGEXMATCH(Q237,""TemperatureInvalid_""),""bool"",REGEXMATCH(Q237,""BodyPartsWeakDamage""),""%"",REGEXMATCH(Q237,""Ele"&amp;"mentBoost_""),""%"",AND(REGEXMATCH(J237,""GiveA""),REGEXMATCH(Q237,""Element"")),""bool"")"),"#N/A")</f>
        <v>#N/A</v>
      </c>
      <c r="S237" s="2">
        <v>0</v>
      </c>
      <c r="T237" s="2"/>
      <c r="U237" s="2" t="b">
        <v>0</v>
      </c>
      <c r="V237" s="2" t="b">
        <v>0</v>
      </c>
      <c r="W237" s="2" t="b">
        <v>0</v>
      </c>
      <c r="X237" s="2" t="b">
        <v>0</v>
      </c>
      <c r="Y237" s="2" t="b">
        <v>0</v>
      </c>
      <c r="Z237" s="2" t="b">
        <v>1</v>
      </c>
      <c r="AA237" s="2" t="b">
        <v>0</v>
      </c>
      <c r="AB237" s="2" t="b">
        <v>0</v>
      </c>
      <c r="AC237" s="2" t="b">
        <v>0</v>
      </c>
      <c r="AD237" s="2" t="b">
        <v>0</v>
      </c>
      <c r="AE237" s="2" t="b">
        <v>0</v>
      </c>
      <c r="AF237" s="2" t="b">
        <v>0</v>
      </c>
      <c r="AG237" s="2" t="s">
        <v>141</v>
      </c>
      <c r="AH237" s="2" t="s">
        <v>141</v>
      </c>
    </row>
    <row r="238" spans="1:34" x14ac:dyDescent="0.2">
      <c r="A238" s="1" t="s">
        <v>2175</v>
      </c>
      <c r="B238" s="2" t="s">
        <v>884</v>
      </c>
      <c r="C238" s="9" t="b">
        <v>1</v>
      </c>
      <c r="D238" s="2" t="str">
        <f t="shared" si="0"/>
        <v>ElementBoost_Ice</v>
      </c>
      <c r="E238" s="2" t="str">
        <f t="shared" si="1"/>
        <v>ElementBoost_Ice: # on Self</v>
      </c>
      <c r="F238" s="2" t="str">
        <f t="shared" si="2"/>
        <v>always</v>
      </c>
      <c r="G238" s="2">
        <v>3</v>
      </c>
      <c r="H238" s="2" t="s">
        <v>2131</v>
      </c>
      <c r="I238" s="2" t="s">
        <v>2132</v>
      </c>
      <c r="J238" s="2" t="str">
        <f ca="1">IFERROR(__xludf.DUMMYFUNCTION("IFS(I238=""ShotAttack"",""%"",I238=""MeleeAttack"",""%"", I238=""Defense"",""%"",I238=""CraftSPeed"",""%"",I238=""LifeSteal"",""%"",I238=""MaxInventoryWeight"",""+"",I238=""MoveSpeed"",""%"",REGEXMATCH(I238,""ElementAddItemDrop_""),""%"",I238=""Logging"","&amp;"""+"",I238=""Mining"",""+"",I238=""Maxhp"",""%"",REGEXMATCH(I238,""TemperatureResist_""),""+"",REGEXMATCH(I238,""ElementResist_""),""%"",REGEXMATCH(I238,""TemperatureInvalid_""),""bool"",REGEXMATCH(I238,""BodyPartsWeakDamage""),""%"",REGEXMATCH(I238,""Ele"&amp;"mentBoost_""),""%"",AND(REGEXMATCH(B238,""GiveA""),REGEXMATCH(I238,""Element"")),""bool"")"),"%")</f>
        <v>%</v>
      </c>
      <c r="K238" s="2">
        <v>20</v>
      </c>
      <c r="L238" s="2" t="s">
        <v>1818</v>
      </c>
      <c r="M238" s="2"/>
      <c r="N238" s="2" t="str">
        <f ca="1">IFERROR(__xludf.DUMMYFUNCTION("IFS(M238=""ShotAttack"",""%"",M238=""MeleeAttack"",""%"", M238=""Defense"",""%"",M238=""CraftSPeed"",""%"",M238=""LifeSteal"",""%"",M238=""MaxInventoryWeight"",""+"",M238=""MoveSpeed"",""%"",REGEXMATCH(M238,""ElementAddItemDrop_""),""%"",M238=""Logging"","&amp;"""+"",M238=""Mining"",""+"",M238=""Maxhp"",""%"",REGEXMATCH(M238,""TemperatureResist_""),""+"",REGEXMATCH(M238,""ElementResist_""),""%"",REGEXMATCH(M238,""TemperatureInvalid_""),""bool"",REGEXMATCH(M238,""BodyPartsWeakDamage""),""%"",REGEXMATCH(M238,""Ele"&amp;"mentBoost_""),""%"",AND(REGEXMATCH(F238,""GiveA""),REGEXMATCH(M238,""Element"")),""bool"")"),"#N/A")</f>
        <v>#N/A</v>
      </c>
      <c r="O238" s="2">
        <v>0</v>
      </c>
      <c r="P238" s="2"/>
      <c r="Q238" s="2"/>
      <c r="R238" s="2" t="str">
        <f ca="1">IFERROR(__xludf.DUMMYFUNCTION("IFS(Q238=""ShotAttack"",""%"",Q238=""MeleeAttack"",""%"", Q238=""Defense"",""%"",Q238=""CraftSPeed"",""%"",Q238=""LifeSteal"",""%"",Q238=""MaxInventoryWeight"",""+"",Q238=""MoveSpeed"",""%"",REGEXMATCH(Q238,""ElementAddItemDrop_""),""%"",Q238=""Logging"","&amp;"""+"",Q238=""Mining"",""+"",Q238=""Maxhp"",""%"",REGEXMATCH(Q238,""TemperatureResist_""),""+"",REGEXMATCH(Q238,""ElementResist_""),""%"",REGEXMATCH(Q238,""TemperatureInvalid_""),""bool"",REGEXMATCH(Q238,""BodyPartsWeakDamage""),""%"",REGEXMATCH(Q238,""Ele"&amp;"mentBoost_""),""%"",AND(REGEXMATCH(J238,""GiveA""),REGEXMATCH(Q238,""Element"")),""bool"")"),"#N/A")</f>
        <v>#N/A</v>
      </c>
      <c r="S238" s="2">
        <v>0</v>
      </c>
      <c r="T238" s="2"/>
      <c r="U238" s="2" t="b">
        <v>0</v>
      </c>
      <c r="V238" s="2" t="b">
        <v>0</v>
      </c>
      <c r="W238" s="2" t="b">
        <v>0</v>
      </c>
      <c r="X238" s="2" t="b">
        <v>0</v>
      </c>
      <c r="Y238" s="2" t="b">
        <v>0</v>
      </c>
      <c r="Z238" s="2" t="b">
        <v>1</v>
      </c>
      <c r="AA238" s="2" t="b">
        <v>0</v>
      </c>
      <c r="AB238" s="2" t="b">
        <v>0</v>
      </c>
      <c r="AC238" s="2" t="b">
        <v>0</v>
      </c>
      <c r="AD238" s="2" t="b">
        <v>0</v>
      </c>
      <c r="AE238" s="2" t="b">
        <v>0</v>
      </c>
      <c r="AF238" s="2" t="b">
        <v>0</v>
      </c>
      <c r="AG238" s="2" t="s">
        <v>141</v>
      </c>
      <c r="AH238" s="2" t="s">
        <v>141</v>
      </c>
    </row>
    <row r="239" spans="1:34" x14ac:dyDescent="0.2">
      <c r="A239" s="1" t="s">
        <v>2176</v>
      </c>
      <c r="B239" s="2" t="s">
        <v>626</v>
      </c>
      <c r="C239" s="9" t="b">
        <v>1</v>
      </c>
      <c r="D239" s="2" t="str">
        <f t="shared" si="0"/>
        <v>ElementBoost_Earth</v>
      </c>
      <c r="E239" s="2" t="str">
        <f t="shared" si="1"/>
        <v>ElementBoost_Earth: # on Self</v>
      </c>
      <c r="F239" s="2" t="str">
        <f t="shared" si="2"/>
        <v>always</v>
      </c>
      <c r="G239" s="2">
        <v>3</v>
      </c>
      <c r="H239" s="2" t="s">
        <v>2135</v>
      </c>
      <c r="I239" s="2" t="s">
        <v>2136</v>
      </c>
      <c r="J239" s="2" t="str">
        <f ca="1">IFERROR(__xludf.DUMMYFUNCTION("IFS(I239=""ShotAttack"",""%"",I239=""MeleeAttack"",""%"", I239=""Defense"",""%"",I239=""CraftSPeed"",""%"",I239=""LifeSteal"",""%"",I239=""MaxInventoryWeight"",""+"",I239=""MoveSpeed"",""%"",REGEXMATCH(I239,""ElementAddItemDrop_""),""%"",I239=""Logging"","&amp;"""+"",I239=""Mining"",""+"",I239=""Maxhp"",""%"",REGEXMATCH(I239,""TemperatureResist_""),""+"",REGEXMATCH(I239,""ElementResist_""),""%"",REGEXMATCH(I239,""TemperatureInvalid_""),""bool"",REGEXMATCH(I239,""BodyPartsWeakDamage""),""%"",REGEXMATCH(I239,""Ele"&amp;"mentBoost_""),""%"",AND(REGEXMATCH(B239,""GiveA""),REGEXMATCH(I239,""Element"")),""bool"")"),"%")</f>
        <v>%</v>
      </c>
      <c r="K239" s="2">
        <v>20</v>
      </c>
      <c r="L239" s="2" t="s">
        <v>1818</v>
      </c>
      <c r="M239" s="2"/>
      <c r="N239" s="2" t="str">
        <f ca="1">IFERROR(__xludf.DUMMYFUNCTION("IFS(M239=""ShotAttack"",""%"",M239=""MeleeAttack"",""%"", M239=""Defense"",""%"",M239=""CraftSPeed"",""%"",M239=""LifeSteal"",""%"",M239=""MaxInventoryWeight"",""+"",M239=""MoveSpeed"",""%"",REGEXMATCH(M239,""ElementAddItemDrop_""),""%"",M239=""Logging"","&amp;"""+"",M239=""Mining"",""+"",M239=""Maxhp"",""%"",REGEXMATCH(M239,""TemperatureResist_""),""+"",REGEXMATCH(M239,""ElementResist_""),""%"",REGEXMATCH(M239,""TemperatureInvalid_""),""bool"",REGEXMATCH(M239,""BodyPartsWeakDamage""),""%"",REGEXMATCH(M239,""Ele"&amp;"mentBoost_""),""%"",AND(REGEXMATCH(F239,""GiveA""),REGEXMATCH(M239,""Element"")),""bool"")"),"#N/A")</f>
        <v>#N/A</v>
      </c>
      <c r="O239" s="2">
        <v>0</v>
      </c>
      <c r="P239" s="2"/>
      <c r="Q239" s="2"/>
      <c r="R239" s="2" t="str">
        <f ca="1">IFERROR(__xludf.DUMMYFUNCTION("IFS(Q239=""ShotAttack"",""%"",Q239=""MeleeAttack"",""%"", Q239=""Defense"",""%"",Q239=""CraftSPeed"",""%"",Q239=""LifeSteal"",""%"",Q239=""MaxInventoryWeight"",""+"",Q239=""MoveSpeed"",""%"",REGEXMATCH(Q239,""ElementAddItemDrop_""),""%"",Q239=""Logging"","&amp;"""+"",Q239=""Mining"",""+"",Q239=""Maxhp"",""%"",REGEXMATCH(Q239,""TemperatureResist_""),""+"",REGEXMATCH(Q239,""ElementResist_""),""%"",REGEXMATCH(Q239,""TemperatureInvalid_""),""bool"",REGEXMATCH(Q239,""BodyPartsWeakDamage""),""%"",REGEXMATCH(Q239,""Ele"&amp;"mentBoost_""),""%"",AND(REGEXMATCH(J239,""GiveA""),REGEXMATCH(Q239,""Element"")),""bool"")"),"#N/A")</f>
        <v>#N/A</v>
      </c>
      <c r="S239" s="2">
        <v>0</v>
      </c>
      <c r="T239" s="2"/>
      <c r="U239" s="2" t="b">
        <v>0</v>
      </c>
      <c r="V239" s="2" t="b">
        <v>0</v>
      </c>
      <c r="W239" s="2" t="b">
        <v>0</v>
      </c>
      <c r="X239" s="2" t="b">
        <v>0</v>
      </c>
      <c r="Y239" s="2" t="b">
        <v>0</v>
      </c>
      <c r="Z239" s="2" t="b">
        <v>1</v>
      </c>
      <c r="AA239" s="2" t="b">
        <v>0</v>
      </c>
      <c r="AB239" s="2" t="b">
        <v>0</v>
      </c>
      <c r="AC239" s="2" t="b">
        <v>0</v>
      </c>
      <c r="AD239" s="2" t="b">
        <v>0</v>
      </c>
      <c r="AE239" s="2" t="b">
        <v>0</v>
      </c>
      <c r="AF239" s="2" t="b">
        <v>0</v>
      </c>
      <c r="AG239" s="2" t="s">
        <v>141</v>
      </c>
      <c r="AH239" s="2" t="s">
        <v>141</v>
      </c>
    </row>
    <row r="240" spans="1:34" x14ac:dyDescent="0.2">
      <c r="A240" s="1" t="s">
        <v>2177</v>
      </c>
      <c r="B240" s="2" t="s">
        <v>1088</v>
      </c>
      <c r="C240" s="9" t="b">
        <v>1</v>
      </c>
      <c r="D240" s="2" t="str">
        <f t="shared" si="0"/>
        <v>ElementBoost_Dark</v>
      </c>
      <c r="E240" s="2" t="str">
        <f t="shared" si="1"/>
        <v>ElementBoost_Dark: # on Self</v>
      </c>
      <c r="F240" s="2" t="str">
        <f t="shared" si="2"/>
        <v>always</v>
      </c>
      <c r="G240" s="2">
        <v>3</v>
      </c>
      <c r="H240" s="2" t="s">
        <v>2139</v>
      </c>
      <c r="I240" s="2" t="s">
        <v>2140</v>
      </c>
      <c r="J240" s="2" t="str">
        <f ca="1">IFERROR(__xludf.DUMMYFUNCTION("IFS(I240=""ShotAttack"",""%"",I240=""MeleeAttack"",""%"", I240=""Defense"",""%"",I240=""CraftSPeed"",""%"",I240=""LifeSteal"",""%"",I240=""MaxInventoryWeight"",""+"",I240=""MoveSpeed"",""%"",REGEXMATCH(I240,""ElementAddItemDrop_""),""%"",I240=""Logging"","&amp;"""+"",I240=""Mining"",""+"",I240=""Maxhp"",""%"",REGEXMATCH(I240,""TemperatureResist_""),""+"",REGEXMATCH(I240,""ElementResist_""),""%"",REGEXMATCH(I240,""TemperatureInvalid_""),""bool"",REGEXMATCH(I240,""BodyPartsWeakDamage""),""%"",REGEXMATCH(I240,""Ele"&amp;"mentBoost_""),""%"",AND(REGEXMATCH(B240,""GiveA""),REGEXMATCH(I240,""Element"")),""bool"")"),"%")</f>
        <v>%</v>
      </c>
      <c r="K240" s="2">
        <v>20</v>
      </c>
      <c r="L240" s="2" t="s">
        <v>1818</v>
      </c>
      <c r="M240" s="2"/>
      <c r="N240" s="2" t="str">
        <f ca="1">IFERROR(__xludf.DUMMYFUNCTION("IFS(M240=""ShotAttack"",""%"",M240=""MeleeAttack"",""%"", M240=""Defense"",""%"",M240=""CraftSPeed"",""%"",M240=""LifeSteal"",""%"",M240=""MaxInventoryWeight"",""+"",M240=""MoveSpeed"",""%"",REGEXMATCH(M240,""ElementAddItemDrop_""),""%"",M240=""Logging"","&amp;"""+"",M240=""Mining"",""+"",M240=""Maxhp"",""%"",REGEXMATCH(M240,""TemperatureResist_""),""+"",REGEXMATCH(M240,""ElementResist_""),""%"",REGEXMATCH(M240,""TemperatureInvalid_""),""bool"",REGEXMATCH(M240,""BodyPartsWeakDamage""),""%"",REGEXMATCH(M240,""Ele"&amp;"mentBoost_""),""%"",AND(REGEXMATCH(F240,""GiveA""),REGEXMATCH(M240,""Element"")),""bool"")"),"#N/A")</f>
        <v>#N/A</v>
      </c>
      <c r="O240" s="2">
        <v>0</v>
      </c>
      <c r="P240" s="2"/>
      <c r="Q240" s="2"/>
      <c r="R240" s="2" t="str">
        <f ca="1">IFERROR(__xludf.DUMMYFUNCTION("IFS(Q240=""ShotAttack"",""%"",Q240=""MeleeAttack"",""%"", Q240=""Defense"",""%"",Q240=""CraftSPeed"",""%"",Q240=""LifeSteal"",""%"",Q240=""MaxInventoryWeight"",""+"",Q240=""MoveSpeed"",""%"",REGEXMATCH(Q240,""ElementAddItemDrop_""),""%"",Q240=""Logging"","&amp;"""+"",Q240=""Mining"",""+"",Q240=""Maxhp"",""%"",REGEXMATCH(Q240,""TemperatureResist_""),""+"",REGEXMATCH(Q240,""ElementResist_""),""%"",REGEXMATCH(Q240,""TemperatureInvalid_""),""bool"",REGEXMATCH(Q240,""BodyPartsWeakDamage""),""%"",REGEXMATCH(Q240,""Ele"&amp;"mentBoost_""),""%"",AND(REGEXMATCH(J240,""GiveA""),REGEXMATCH(Q240,""Element"")),""bool"")"),"#N/A")</f>
        <v>#N/A</v>
      </c>
      <c r="S240" s="2">
        <v>0</v>
      </c>
      <c r="T240" s="2"/>
      <c r="U240" s="2" t="b">
        <v>0</v>
      </c>
      <c r="V240" s="2" t="b">
        <v>0</v>
      </c>
      <c r="W240" s="2" t="b">
        <v>0</v>
      </c>
      <c r="X240" s="2" t="b">
        <v>0</v>
      </c>
      <c r="Y240" s="2" t="b">
        <v>0</v>
      </c>
      <c r="Z240" s="2" t="b">
        <v>1</v>
      </c>
      <c r="AA240" s="2" t="b">
        <v>0</v>
      </c>
      <c r="AB240" s="2" t="b">
        <v>0</v>
      </c>
      <c r="AC240" s="2" t="b">
        <v>0</v>
      </c>
      <c r="AD240" s="2" t="b">
        <v>0</v>
      </c>
      <c r="AE240" s="2" t="b">
        <v>0</v>
      </c>
      <c r="AF240" s="2" t="b">
        <v>0</v>
      </c>
      <c r="AG240" s="2" t="s">
        <v>141</v>
      </c>
      <c r="AH240" s="2" t="s">
        <v>141</v>
      </c>
    </row>
    <row r="241" spans="1:34" x14ac:dyDescent="0.2">
      <c r="A241" s="1" t="s">
        <v>2178</v>
      </c>
      <c r="B241" s="2" t="s">
        <v>1012</v>
      </c>
      <c r="C241" s="9" t="b">
        <v>1</v>
      </c>
      <c r="D241" s="2" t="str">
        <f t="shared" si="0"/>
        <v>ElementBoost_Dragon</v>
      </c>
      <c r="E241" s="2" t="str">
        <f t="shared" si="1"/>
        <v>ElementBoost_Dragon: # on Self</v>
      </c>
      <c r="F241" s="2" t="str">
        <f t="shared" si="2"/>
        <v>always</v>
      </c>
      <c r="G241" s="2">
        <v>3</v>
      </c>
      <c r="H241" s="2" t="s">
        <v>2143</v>
      </c>
      <c r="I241" s="2" t="s">
        <v>2144</v>
      </c>
      <c r="J241" s="2" t="str">
        <f ca="1">IFERROR(__xludf.DUMMYFUNCTION("IFS(I241=""ShotAttack"",""%"",I241=""MeleeAttack"",""%"", I241=""Defense"",""%"",I241=""CraftSPeed"",""%"",I241=""LifeSteal"",""%"",I241=""MaxInventoryWeight"",""+"",I241=""MoveSpeed"",""%"",REGEXMATCH(I241,""ElementAddItemDrop_""),""%"",I241=""Logging"","&amp;"""+"",I241=""Mining"",""+"",I241=""Maxhp"",""%"",REGEXMATCH(I241,""TemperatureResist_""),""+"",REGEXMATCH(I241,""ElementResist_""),""%"",REGEXMATCH(I241,""TemperatureInvalid_""),""bool"",REGEXMATCH(I241,""BodyPartsWeakDamage""),""%"",REGEXMATCH(I241,""Ele"&amp;"mentBoost_""),""%"",AND(REGEXMATCH(B241,""GiveA""),REGEXMATCH(I241,""Element"")),""bool"")"),"%")</f>
        <v>%</v>
      </c>
      <c r="K241" s="2">
        <v>20</v>
      </c>
      <c r="L241" s="2" t="s">
        <v>1818</v>
      </c>
      <c r="M241" s="2"/>
      <c r="N241" s="2" t="str">
        <f ca="1">IFERROR(__xludf.DUMMYFUNCTION("IFS(M241=""ShotAttack"",""%"",M241=""MeleeAttack"",""%"", M241=""Defense"",""%"",M241=""CraftSPeed"",""%"",M241=""LifeSteal"",""%"",M241=""MaxInventoryWeight"",""+"",M241=""MoveSpeed"",""%"",REGEXMATCH(M241,""ElementAddItemDrop_""),""%"",M241=""Logging"","&amp;"""+"",M241=""Mining"",""+"",M241=""Maxhp"",""%"",REGEXMATCH(M241,""TemperatureResist_""),""+"",REGEXMATCH(M241,""ElementResist_""),""%"",REGEXMATCH(M241,""TemperatureInvalid_""),""bool"",REGEXMATCH(M241,""BodyPartsWeakDamage""),""%"",REGEXMATCH(M241,""Ele"&amp;"mentBoost_""),""%"",AND(REGEXMATCH(F241,""GiveA""),REGEXMATCH(M241,""Element"")),""bool"")"),"#N/A")</f>
        <v>#N/A</v>
      </c>
      <c r="O241" s="2">
        <v>0</v>
      </c>
      <c r="P241" s="2"/>
      <c r="Q241" s="2"/>
      <c r="R241" s="2" t="str">
        <f ca="1">IFERROR(__xludf.DUMMYFUNCTION("IFS(Q241=""ShotAttack"",""%"",Q241=""MeleeAttack"",""%"", Q241=""Defense"",""%"",Q241=""CraftSPeed"",""%"",Q241=""LifeSteal"",""%"",Q241=""MaxInventoryWeight"",""+"",Q241=""MoveSpeed"",""%"",REGEXMATCH(Q241,""ElementAddItemDrop_""),""%"",Q241=""Logging"","&amp;"""+"",Q241=""Mining"",""+"",Q241=""Maxhp"",""%"",REGEXMATCH(Q241,""TemperatureResist_""),""+"",REGEXMATCH(Q241,""ElementResist_""),""%"",REGEXMATCH(Q241,""TemperatureInvalid_""),""bool"",REGEXMATCH(Q241,""BodyPartsWeakDamage""),""%"",REGEXMATCH(Q241,""Ele"&amp;"mentBoost_""),""%"",AND(REGEXMATCH(J241,""GiveA""),REGEXMATCH(Q241,""Element"")),""bool"")"),"#N/A")</f>
        <v>#N/A</v>
      </c>
      <c r="S241" s="2">
        <v>0</v>
      </c>
      <c r="T241" s="2"/>
      <c r="U241" s="2" t="b">
        <v>0</v>
      </c>
      <c r="V241" s="2" t="b">
        <v>0</v>
      </c>
      <c r="W241" s="2" t="b">
        <v>0</v>
      </c>
      <c r="X241" s="2" t="b">
        <v>0</v>
      </c>
      <c r="Y241" s="2" t="b">
        <v>0</v>
      </c>
      <c r="Z241" s="2" t="b">
        <v>1</v>
      </c>
      <c r="AA241" s="2" t="b">
        <v>0</v>
      </c>
      <c r="AB241" s="2" t="b">
        <v>0</v>
      </c>
      <c r="AC241" s="2" t="b">
        <v>0</v>
      </c>
      <c r="AD241" s="2" t="b">
        <v>0</v>
      </c>
      <c r="AE241" s="2" t="b">
        <v>0</v>
      </c>
      <c r="AF241" s="2" t="b">
        <v>0</v>
      </c>
      <c r="AG241" s="2" t="s">
        <v>141</v>
      </c>
      <c r="AH241" s="2" t="s">
        <v>141</v>
      </c>
    </row>
    <row r="242" spans="1:34" x14ac:dyDescent="0.2">
      <c r="A242" s="9" t="e">
        <v>#N/A</v>
      </c>
      <c r="B242" s="2" t="s">
        <v>1028</v>
      </c>
      <c r="C242" s="1"/>
      <c r="D242" s="2" t="str">
        <f t="shared" si="0"/>
        <v>ElementAddItemDrop_Normal</v>
      </c>
      <c r="E242" s="2" t="str">
        <f t="shared" si="1"/>
        <v>ElementAddItemDrop_Normal: # on SelfAndTrainer</v>
      </c>
      <c r="F242" s="2" t="str">
        <f t="shared" si="2"/>
        <v>active pal</v>
      </c>
      <c r="G242" s="2">
        <v>1</v>
      </c>
      <c r="H242" s="2" t="s">
        <v>141</v>
      </c>
      <c r="I242" s="2" t="s">
        <v>2179</v>
      </c>
      <c r="J242" s="2" t="str">
        <f ca="1">IFERROR(__xludf.DUMMYFUNCTION("IFS(I242=""ShotAttack"",""%"",I242=""MeleeAttack"",""%"", I242=""Defense"",""%"",I242=""CraftSPeed"",""%"",I242=""LifeSteal"",""%"",I242=""MaxInventoryWeight"",""+"",I242=""MoveSpeed"",""%"",REGEXMATCH(I242,""ElementAddItemDrop_""),""%"",I242=""Logging"","&amp;"""+"",I242=""Mining"",""+"",I242=""Maxhp"",""%"",REGEXMATCH(I242,""TemperatureResist_""),""+"",REGEXMATCH(I242,""ElementResist_""),""%"",REGEXMATCH(I242,""TemperatureInvalid_""),""bool"",REGEXMATCH(I242,""BodyPartsWeakDamage""),""%"",REGEXMATCH(I242,""Ele"&amp;"mentBoost_""),""%"",AND(REGEXMATCH(B242,""GiveA""),REGEXMATCH(I242,""Element"")),""bool"")"),"%")</f>
        <v>%</v>
      </c>
      <c r="K242" s="2">
        <v>40</v>
      </c>
      <c r="L242" s="2" t="s">
        <v>1947</v>
      </c>
      <c r="M242" s="2"/>
      <c r="N242" s="2" t="str">
        <f ca="1">IFERROR(__xludf.DUMMYFUNCTION("IFS(M242=""ShotAttack"",""%"",M242=""MeleeAttack"",""%"", M242=""Defense"",""%"",M242=""CraftSPeed"",""%"",M242=""LifeSteal"",""%"",M242=""MaxInventoryWeight"",""+"",M242=""MoveSpeed"",""%"",REGEXMATCH(M242,""ElementAddItemDrop_""),""%"",M242=""Logging"","&amp;"""+"",M242=""Mining"",""+"",M242=""Maxhp"",""%"",REGEXMATCH(M242,""TemperatureResist_""),""+"",REGEXMATCH(M242,""ElementResist_""),""%"",REGEXMATCH(M242,""TemperatureInvalid_""),""bool"",REGEXMATCH(M242,""BodyPartsWeakDamage""),""%"",REGEXMATCH(M242,""Ele"&amp;"mentBoost_""),""%"",AND(REGEXMATCH(F242,""GiveA""),REGEXMATCH(M242,""Element"")),""bool"")"),"#N/A")</f>
        <v>#N/A</v>
      </c>
      <c r="O242" s="2">
        <v>0</v>
      </c>
      <c r="P242" s="2"/>
      <c r="Q242" s="2"/>
      <c r="R242" s="2" t="str">
        <f ca="1">IFERROR(__xludf.DUMMYFUNCTION("IFS(Q242=""ShotAttack"",""%"",Q242=""MeleeAttack"",""%"", Q242=""Defense"",""%"",Q242=""CraftSPeed"",""%"",Q242=""LifeSteal"",""%"",Q242=""MaxInventoryWeight"",""+"",Q242=""MoveSpeed"",""%"",REGEXMATCH(Q242,""ElementAddItemDrop_""),""%"",Q242=""Logging"","&amp;"""+"",Q242=""Mining"",""+"",Q242=""Maxhp"",""%"",REGEXMATCH(Q242,""TemperatureResist_""),""+"",REGEXMATCH(Q242,""ElementResist_""),""%"",REGEXMATCH(Q242,""TemperatureInvalid_""),""bool"",REGEXMATCH(Q242,""BodyPartsWeakDamage""),""%"",REGEXMATCH(Q242,""Ele"&amp;"mentBoost_""),""%"",AND(REGEXMATCH(J242,""GiveA""),REGEXMATCH(Q242,""Element"")),""bool"")"),"#N/A")</f>
        <v>#N/A</v>
      </c>
      <c r="S242" s="2">
        <v>0</v>
      </c>
      <c r="T242" s="2"/>
      <c r="U242" s="2" t="b">
        <v>1</v>
      </c>
      <c r="V242" s="2" t="b">
        <v>0</v>
      </c>
      <c r="W242" s="2" t="b">
        <v>0</v>
      </c>
      <c r="X242" s="2" t="b">
        <v>0</v>
      </c>
      <c r="Y242" s="2" t="b">
        <v>0</v>
      </c>
      <c r="Z242" s="2" t="b">
        <v>0</v>
      </c>
      <c r="AA242" s="2" t="b">
        <v>0</v>
      </c>
      <c r="AB242" s="2" t="b">
        <v>0</v>
      </c>
      <c r="AC242" s="2" t="b">
        <v>0</v>
      </c>
      <c r="AD242" s="2" t="b">
        <v>0</v>
      </c>
      <c r="AE242" s="2" t="b">
        <v>0</v>
      </c>
      <c r="AF242" s="2" t="b">
        <v>0</v>
      </c>
      <c r="AG242" s="2" t="s">
        <v>141</v>
      </c>
      <c r="AH242" s="2" t="s">
        <v>141</v>
      </c>
    </row>
    <row r="243" spans="1:34" x14ac:dyDescent="0.2">
      <c r="A243" s="9" t="e">
        <v>#N/A</v>
      </c>
      <c r="B243" s="2" t="s">
        <v>798</v>
      </c>
      <c r="C243" s="1"/>
      <c r="D243" s="2" t="str">
        <f t="shared" si="0"/>
        <v>ElementAddItemDrop_Fire</v>
      </c>
      <c r="E243" s="2" t="str">
        <f t="shared" si="1"/>
        <v>ElementAddItemDrop_Fire: # on SelfAndTrainer</v>
      </c>
      <c r="F243" s="2" t="str">
        <f t="shared" si="2"/>
        <v>active pal</v>
      </c>
      <c r="G243" s="2">
        <v>1</v>
      </c>
      <c r="H243" s="2" t="s">
        <v>141</v>
      </c>
      <c r="I243" s="2" t="s">
        <v>2180</v>
      </c>
      <c r="J243" s="2" t="str">
        <f ca="1">IFERROR(__xludf.DUMMYFUNCTION("IFS(I243=""ShotAttack"",""%"",I243=""MeleeAttack"",""%"", I243=""Defense"",""%"",I243=""CraftSPeed"",""%"",I243=""LifeSteal"",""%"",I243=""MaxInventoryWeight"",""+"",I243=""MoveSpeed"",""%"",REGEXMATCH(I243,""ElementAddItemDrop_""),""%"",I243=""Logging"","&amp;"""+"",I243=""Mining"",""+"",I243=""Maxhp"",""%"",REGEXMATCH(I243,""TemperatureResist_""),""+"",REGEXMATCH(I243,""ElementResist_""),""%"",REGEXMATCH(I243,""TemperatureInvalid_""),""bool"",REGEXMATCH(I243,""BodyPartsWeakDamage""),""%"",REGEXMATCH(I243,""Ele"&amp;"mentBoost_""),""%"",AND(REGEXMATCH(B243,""GiveA""),REGEXMATCH(I243,""Element"")),""bool"")"),"%")</f>
        <v>%</v>
      </c>
      <c r="K243" s="2">
        <v>40</v>
      </c>
      <c r="L243" s="2" t="s">
        <v>1947</v>
      </c>
      <c r="M243" s="2"/>
      <c r="N243" s="2" t="str">
        <f ca="1">IFERROR(__xludf.DUMMYFUNCTION("IFS(M243=""ShotAttack"",""%"",M243=""MeleeAttack"",""%"", M243=""Defense"",""%"",M243=""CraftSPeed"",""%"",M243=""LifeSteal"",""%"",M243=""MaxInventoryWeight"",""+"",M243=""MoveSpeed"",""%"",REGEXMATCH(M243,""ElementAddItemDrop_""),""%"",M243=""Logging"","&amp;"""+"",M243=""Mining"",""+"",M243=""Maxhp"",""%"",REGEXMATCH(M243,""TemperatureResist_""),""+"",REGEXMATCH(M243,""ElementResist_""),""%"",REGEXMATCH(M243,""TemperatureInvalid_""),""bool"",REGEXMATCH(M243,""BodyPartsWeakDamage""),""%"",REGEXMATCH(M243,""Ele"&amp;"mentBoost_""),""%"",AND(REGEXMATCH(F243,""GiveA""),REGEXMATCH(M243,""Element"")),""bool"")"),"#N/A")</f>
        <v>#N/A</v>
      </c>
      <c r="O243" s="2">
        <v>0</v>
      </c>
      <c r="P243" s="2"/>
      <c r="Q243" s="2"/>
      <c r="R243" s="2" t="str">
        <f ca="1">IFERROR(__xludf.DUMMYFUNCTION("IFS(Q243=""ShotAttack"",""%"",Q243=""MeleeAttack"",""%"", Q243=""Defense"",""%"",Q243=""CraftSPeed"",""%"",Q243=""LifeSteal"",""%"",Q243=""MaxInventoryWeight"",""+"",Q243=""MoveSpeed"",""%"",REGEXMATCH(Q243,""ElementAddItemDrop_""),""%"",Q243=""Logging"","&amp;"""+"",Q243=""Mining"",""+"",Q243=""Maxhp"",""%"",REGEXMATCH(Q243,""TemperatureResist_""),""+"",REGEXMATCH(Q243,""ElementResist_""),""%"",REGEXMATCH(Q243,""TemperatureInvalid_""),""bool"",REGEXMATCH(Q243,""BodyPartsWeakDamage""),""%"",REGEXMATCH(Q243,""Ele"&amp;"mentBoost_""),""%"",AND(REGEXMATCH(J243,""GiveA""),REGEXMATCH(Q243,""Element"")),""bool"")"),"#N/A")</f>
        <v>#N/A</v>
      </c>
      <c r="S243" s="2">
        <v>0</v>
      </c>
      <c r="T243" s="2"/>
      <c r="U243" s="2" t="b">
        <v>1</v>
      </c>
      <c r="V243" s="2" t="b">
        <v>0</v>
      </c>
      <c r="W243" s="2" t="b">
        <v>0</v>
      </c>
      <c r="X243" s="2" t="b">
        <v>0</v>
      </c>
      <c r="Y243" s="2" t="b">
        <v>0</v>
      </c>
      <c r="Z243" s="2" t="b">
        <v>0</v>
      </c>
      <c r="AA243" s="2" t="b">
        <v>0</v>
      </c>
      <c r="AB243" s="2" t="b">
        <v>0</v>
      </c>
      <c r="AC243" s="2" t="b">
        <v>0</v>
      </c>
      <c r="AD243" s="2" t="b">
        <v>0</v>
      </c>
      <c r="AE243" s="2" t="b">
        <v>0</v>
      </c>
      <c r="AF243" s="2" t="b">
        <v>0</v>
      </c>
      <c r="AG243" s="2" t="s">
        <v>141</v>
      </c>
      <c r="AH243" s="2" t="s">
        <v>141</v>
      </c>
    </row>
    <row r="244" spans="1:34" x14ac:dyDescent="0.2">
      <c r="A244" s="9" t="e">
        <v>#N/A</v>
      </c>
      <c r="B244" s="2" t="s">
        <v>1108</v>
      </c>
      <c r="C244" s="1"/>
      <c r="D244" s="2" t="str">
        <f t="shared" si="0"/>
        <v>ElementAddItemDrop_Water</v>
      </c>
      <c r="E244" s="2" t="str">
        <f t="shared" si="1"/>
        <v>ElementAddItemDrop_Water: # on SelfAndTrainer</v>
      </c>
      <c r="F244" s="2" t="str">
        <f t="shared" si="2"/>
        <v>active pal</v>
      </c>
      <c r="G244" s="2">
        <v>1</v>
      </c>
      <c r="H244" s="2" t="s">
        <v>141</v>
      </c>
      <c r="I244" s="2" t="s">
        <v>2181</v>
      </c>
      <c r="J244" s="2" t="str">
        <f ca="1">IFERROR(__xludf.DUMMYFUNCTION("IFS(I244=""ShotAttack"",""%"",I244=""MeleeAttack"",""%"", I244=""Defense"",""%"",I244=""CraftSPeed"",""%"",I244=""LifeSteal"",""%"",I244=""MaxInventoryWeight"",""+"",I244=""MoveSpeed"",""%"",REGEXMATCH(I244,""ElementAddItemDrop_""),""%"",I244=""Logging"","&amp;"""+"",I244=""Mining"",""+"",I244=""Maxhp"",""%"",REGEXMATCH(I244,""TemperatureResist_""),""+"",REGEXMATCH(I244,""ElementResist_""),""%"",REGEXMATCH(I244,""TemperatureInvalid_""),""bool"",REGEXMATCH(I244,""BodyPartsWeakDamage""),""%"",REGEXMATCH(I244,""Ele"&amp;"mentBoost_""),""%"",AND(REGEXMATCH(B244,""GiveA""),REGEXMATCH(I244,""Element"")),""bool"")"),"%")</f>
        <v>%</v>
      </c>
      <c r="K244" s="2">
        <v>40</v>
      </c>
      <c r="L244" s="2" t="s">
        <v>1947</v>
      </c>
      <c r="M244" s="2"/>
      <c r="N244" s="2" t="str">
        <f ca="1">IFERROR(__xludf.DUMMYFUNCTION("IFS(M244=""ShotAttack"",""%"",M244=""MeleeAttack"",""%"", M244=""Defense"",""%"",M244=""CraftSPeed"",""%"",M244=""LifeSteal"",""%"",M244=""MaxInventoryWeight"",""+"",M244=""MoveSpeed"",""%"",REGEXMATCH(M244,""ElementAddItemDrop_""),""%"",M244=""Logging"","&amp;"""+"",M244=""Mining"",""+"",M244=""Maxhp"",""%"",REGEXMATCH(M244,""TemperatureResist_""),""+"",REGEXMATCH(M244,""ElementResist_""),""%"",REGEXMATCH(M244,""TemperatureInvalid_""),""bool"",REGEXMATCH(M244,""BodyPartsWeakDamage""),""%"",REGEXMATCH(M244,""Ele"&amp;"mentBoost_""),""%"",AND(REGEXMATCH(F244,""GiveA""),REGEXMATCH(M244,""Element"")),""bool"")"),"#N/A")</f>
        <v>#N/A</v>
      </c>
      <c r="O244" s="2">
        <v>0</v>
      </c>
      <c r="P244" s="2"/>
      <c r="Q244" s="2"/>
      <c r="R244" s="2" t="str">
        <f ca="1">IFERROR(__xludf.DUMMYFUNCTION("IFS(Q244=""ShotAttack"",""%"",Q244=""MeleeAttack"",""%"", Q244=""Defense"",""%"",Q244=""CraftSPeed"",""%"",Q244=""LifeSteal"",""%"",Q244=""MaxInventoryWeight"",""+"",Q244=""MoveSpeed"",""%"",REGEXMATCH(Q244,""ElementAddItemDrop_""),""%"",Q244=""Logging"","&amp;"""+"",Q244=""Mining"",""+"",Q244=""Maxhp"",""%"",REGEXMATCH(Q244,""TemperatureResist_""),""+"",REGEXMATCH(Q244,""ElementResist_""),""%"",REGEXMATCH(Q244,""TemperatureInvalid_""),""bool"",REGEXMATCH(Q244,""BodyPartsWeakDamage""),""%"",REGEXMATCH(Q244,""Ele"&amp;"mentBoost_""),""%"",AND(REGEXMATCH(J244,""GiveA""),REGEXMATCH(Q244,""Element"")),""bool"")"),"#N/A")</f>
        <v>#N/A</v>
      </c>
      <c r="S244" s="2">
        <v>0</v>
      </c>
      <c r="T244" s="2"/>
      <c r="U244" s="2" t="b">
        <v>1</v>
      </c>
      <c r="V244" s="2" t="b">
        <v>0</v>
      </c>
      <c r="W244" s="2" t="b">
        <v>0</v>
      </c>
      <c r="X244" s="2" t="b">
        <v>0</v>
      </c>
      <c r="Y244" s="2" t="b">
        <v>0</v>
      </c>
      <c r="Z244" s="2" t="b">
        <v>0</v>
      </c>
      <c r="AA244" s="2" t="b">
        <v>0</v>
      </c>
      <c r="AB244" s="2" t="b">
        <v>0</v>
      </c>
      <c r="AC244" s="2" t="b">
        <v>0</v>
      </c>
      <c r="AD244" s="2" t="b">
        <v>0</v>
      </c>
      <c r="AE244" s="2" t="b">
        <v>0</v>
      </c>
      <c r="AF244" s="2" t="b">
        <v>0</v>
      </c>
      <c r="AG244" s="2" t="s">
        <v>141</v>
      </c>
      <c r="AH244" s="2" t="s">
        <v>141</v>
      </c>
    </row>
    <row r="245" spans="1:34" x14ac:dyDescent="0.2">
      <c r="A245" s="9" t="e">
        <v>#N/A</v>
      </c>
      <c r="B245" s="2" t="s">
        <v>1102</v>
      </c>
      <c r="C245" s="1"/>
      <c r="D245" s="2" t="str">
        <f t="shared" si="0"/>
        <v>ElementAddItemDrop_Electricity</v>
      </c>
      <c r="E245" s="2" t="str">
        <f t="shared" si="1"/>
        <v>ElementAddItemDrop_Electricity: # on SelfAndTrainer</v>
      </c>
      <c r="F245" s="2" t="str">
        <f t="shared" si="2"/>
        <v>active pal</v>
      </c>
      <c r="G245" s="2">
        <v>1</v>
      </c>
      <c r="H245" s="2" t="s">
        <v>141</v>
      </c>
      <c r="I245" s="2" t="s">
        <v>2182</v>
      </c>
      <c r="J245" s="2" t="str">
        <f ca="1">IFERROR(__xludf.DUMMYFUNCTION("IFS(I245=""ShotAttack"",""%"",I245=""MeleeAttack"",""%"", I245=""Defense"",""%"",I245=""CraftSPeed"",""%"",I245=""LifeSteal"",""%"",I245=""MaxInventoryWeight"",""+"",I245=""MoveSpeed"",""%"",REGEXMATCH(I245,""ElementAddItemDrop_""),""%"",I245=""Logging"","&amp;"""+"",I245=""Mining"",""+"",I245=""Maxhp"",""%"",REGEXMATCH(I245,""TemperatureResist_""),""+"",REGEXMATCH(I245,""ElementResist_""),""%"",REGEXMATCH(I245,""TemperatureInvalid_""),""bool"",REGEXMATCH(I245,""BodyPartsWeakDamage""),""%"",REGEXMATCH(I245,""Ele"&amp;"mentBoost_""),""%"",AND(REGEXMATCH(B245,""GiveA""),REGEXMATCH(I245,""Element"")),""bool"")"),"%")</f>
        <v>%</v>
      </c>
      <c r="K245" s="2">
        <v>40</v>
      </c>
      <c r="L245" s="2" t="s">
        <v>1947</v>
      </c>
      <c r="M245" s="2"/>
      <c r="N245" s="2" t="str">
        <f ca="1">IFERROR(__xludf.DUMMYFUNCTION("IFS(M245=""ShotAttack"",""%"",M245=""MeleeAttack"",""%"", M245=""Defense"",""%"",M245=""CraftSPeed"",""%"",M245=""LifeSteal"",""%"",M245=""MaxInventoryWeight"",""+"",M245=""MoveSpeed"",""%"",REGEXMATCH(M245,""ElementAddItemDrop_""),""%"",M245=""Logging"","&amp;"""+"",M245=""Mining"",""+"",M245=""Maxhp"",""%"",REGEXMATCH(M245,""TemperatureResist_""),""+"",REGEXMATCH(M245,""ElementResist_""),""%"",REGEXMATCH(M245,""TemperatureInvalid_""),""bool"",REGEXMATCH(M245,""BodyPartsWeakDamage""),""%"",REGEXMATCH(M245,""Ele"&amp;"mentBoost_""),""%"",AND(REGEXMATCH(F245,""GiveA""),REGEXMATCH(M245,""Element"")),""bool"")"),"#N/A")</f>
        <v>#N/A</v>
      </c>
      <c r="O245" s="2">
        <v>0</v>
      </c>
      <c r="P245" s="2"/>
      <c r="Q245" s="2"/>
      <c r="R245" s="2" t="str">
        <f ca="1">IFERROR(__xludf.DUMMYFUNCTION("IFS(Q245=""ShotAttack"",""%"",Q245=""MeleeAttack"",""%"", Q245=""Defense"",""%"",Q245=""CraftSPeed"",""%"",Q245=""LifeSteal"",""%"",Q245=""MaxInventoryWeight"",""+"",Q245=""MoveSpeed"",""%"",REGEXMATCH(Q245,""ElementAddItemDrop_""),""%"",Q245=""Logging"","&amp;"""+"",Q245=""Mining"",""+"",Q245=""Maxhp"",""%"",REGEXMATCH(Q245,""TemperatureResist_""),""+"",REGEXMATCH(Q245,""ElementResist_""),""%"",REGEXMATCH(Q245,""TemperatureInvalid_""),""bool"",REGEXMATCH(Q245,""BodyPartsWeakDamage""),""%"",REGEXMATCH(Q245,""Ele"&amp;"mentBoost_""),""%"",AND(REGEXMATCH(J245,""GiveA""),REGEXMATCH(Q245,""Element"")),""bool"")"),"#N/A")</f>
        <v>#N/A</v>
      </c>
      <c r="S245" s="2">
        <v>0</v>
      </c>
      <c r="T245" s="2"/>
      <c r="U245" s="2" t="b">
        <v>1</v>
      </c>
      <c r="V245" s="2" t="b">
        <v>0</v>
      </c>
      <c r="W245" s="2" t="b">
        <v>0</v>
      </c>
      <c r="X245" s="2" t="b">
        <v>0</v>
      </c>
      <c r="Y245" s="2" t="b">
        <v>0</v>
      </c>
      <c r="Z245" s="2" t="b">
        <v>0</v>
      </c>
      <c r="AA245" s="2" t="b">
        <v>0</v>
      </c>
      <c r="AB245" s="2" t="b">
        <v>0</v>
      </c>
      <c r="AC245" s="2" t="b">
        <v>0</v>
      </c>
      <c r="AD245" s="2" t="b">
        <v>0</v>
      </c>
      <c r="AE245" s="2" t="b">
        <v>0</v>
      </c>
      <c r="AF245" s="2" t="b">
        <v>0</v>
      </c>
      <c r="AG245" s="2" t="s">
        <v>141</v>
      </c>
      <c r="AH245" s="2" t="s">
        <v>141</v>
      </c>
    </row>
    <row r="246" spans="1:34" x14ac:dyDescent="0.2">
      <c r="A246" s="9" t="e">
        <v>#N/A</v>
      </c>
      <c r="B246" s="2" t="s">
        <v>1022</v>
      </c>
      <c r="C246" s="1"/>
      <c r="D246" s="2" t="str">
        <f t="shared" si="0"/>
        <v>ElementAddItemDrop_Leaf</v>
      </c>
      <c r="E246" s="2" t="str">
        <f t="shared" si="1"/>
        <v>ElementAddItemDrop_Leaf: # on SelfAndTrainer</v>
      </c>
      <c r="F246" s="2" t="str">
        <f t="shared" si="2"/>
        <v>active pal</v>
      </c>
      <c r="G246" s="2">
        <v>1</v>
      </c>
      <c r="H246" s="2" t="s">
        <v>141</v>
      </c>
      <c r="I246" s="2" t="s">
        <v>2183</v>
      </c>
      <c r="J246" s="2" t="str">
        <f ca="1">IFERROR(__xludf.DUMMYFUNCTION("IFS(I246=""ShotAttack"",""%"",I246=""MeleeAttack"",""%"", I246=""Defense"",""%"",I246=""CraftSPeed"",""%"",I246=""LifeSteal"",""%"",I246=""MaxInventoryWeight"",""+"",I246=""MoveSpeed"",""%"",REGEXMATCH(I246,""ElementAddItemDrop_""),""%"",I246=""Logging"","&amp;"""+"",I246=""Mining"",""+"",I246=""Maxhp"",""%"",REGEXMATCH(I246,""TemperatureResist_""),""+"",REGEXMATCH(I246,""ElementResist_""),""%"",REGEXMATCH(I246,""TemperatureInvalid_""),""bool"",REGEXMATCH(I246,""BodyPartsWeakDamage""),""%"",REGEXMATCH(I246,""Ele"&amp;"mentBoost_""),""%"",AND(REGEXMATCH(B246,""GiveA""),REGEXMATCH(I246,""Element"")),""bool"")"),"%")</f>
        <v>%</v>
      </c>
      <c r="K246" s="2">
        <v>40</v>
      </c>
      <c r="L246" s="2" t="s">
        <v>1947</v>
      </c>
      <c r="M246" s="2"/>
      <c r="N246" s="2" t="str">
        <f ca="1">IFERROR(__xludf.DUMMYFUNCTION("IFS(M246=""ShotAttack"",""%"",M246=""MeleeAttack"",""%"", M246=""Defense"",""%"",M246=""CraftSPeed"",""%"",M246=""LifeSteal"",""%"",M246=""MaxInventoryWeight"",""+"",M246=""MoveSpeed"",""%"",REGEXMATCH(M246,""ElementAddItemDrop_""),""%"",M246=""Logging"","&amp;"""+"",M246=""Mining"",""+"",M246=""Maxhp"",""%"",REGEXMATCH(M246,""TemperatureResist_""),""+"",REGEXMATCH(M246,""ElementResist_""),""%"",REGEXMATCH(M246,""TemperatureInvalid_""),""bool"",REGEXMATCH(M246,""BodyPartsWeakDamage""),""%"",REGEXMATCH(M246,""Ele"&amp;"mentBoost_""),""%"",AND(REGEXMATCH(F246,""GiveA""),REGEXMATCH(M246,""Element"")),""bool"")"),"#N/A")</f>
        <v>#N/A</v>
      </c>
      <c r="O246" s="2">
        <v>0</v>
      </c>
      <c r="P246" s="2"/>
      <c r="Q246" s="2"/>
      <c r="R246" s="2" t="str">
        <f ca="1">IFERROR(__xludf.DUMMYFUNCTION("IFS(Q246=""ShotAttack"",""%"",Q246=""MeleeAttack"",""%"", Q246=""Defense"",""%"",Q246=""CraftSPeed"",""%"",Q246=""LifeSteal"",""%"",Q246=""MaxInventoryWeight"",""+"",Q246=""MoveSpeed"",""%"",REGEXMATCH(Q246,""ElementAddItemDrop_""),""%"",Q246=""Logging"","&amp;"""+"",Q246=""Mining"",""+"",Q246=""Maxhp"",""%"",REGEXMATCH(Q246,""TemperatureResist_""),""+"",REGEXMATCH(Q246,""ElementResist_""),""%"",REGEXMATCH(Q246,""TemperatureInvalid_""),""bool"",REGEXMATCH(Q246,""BodyPartsWeakDamage""),""%"",REGEXMATCH(Q246,""Ele"&amp;"mentBoost_""),""%"",AND(REGEXMATCH(J246,""GiveA""),REGEXMATCH(Q246,""Element"")),""bool"")"),"#N/A")</f>
        <v>#N/A</v>
      </c>
      <c r="S246" s="2">
        <v>0</v>
      </c>
      <c r="T246" s="2"/>
      <c r="U246" s="2" t="b">
        <v>1</v>
      </c>
      <c r="V246" s="2" t="b">
        <v>0</v>
      </c>
      <c r="W246" s="2" t="b">
        <v>0</v>
      </c>
      <c r="X246" s="2" t="b">
        <v>0</v>
      </c>
      <c r="Y246" s="2" t="b">
        <v>0</v>
      </c>
      <c r="Z246" s="2" t="b">
        <v>0</v>
      </c>
      <c r="AA246" s="2" t="b">
        <v>0</v>
      </c>
      <c r="AB246" s="2" t="b">
        <v>0</v>
      </c>
      <c r="AC246" s="2" t="b">
        <v>0</v>
      </c>
      <c r="AD246" s="2" t="b">
        <v>0</v>
      </c>
      <c r="AE246" s="2" t="b">
        <v>0</v>
      </c>
      <c r="AF246" s="2" t="b">
        <v>0</v>
      </c>
      <c r="AG246" s="2" t="s">
        <v>141</v>
      </c>
      <c r="AH246" s="2" t="s">
        <v>141</v>
      </c>
    </row>
    <row r="247" spans="1:34" x14ac:dyDescent="0.2">
      <c r="A247" s="9" t="e">
        <v>#N/A</v>
      </c>
      <c r="B247" s="2" t="s">
        <v>911</v>
      </c>
      <c r="C247" s="1"/>
      <c r="D247" s="2" t="str">
        <f t="shared" si="0"/>
        <v>ElementAddItemDrop_Ice</v>
      </c>
      <c r="E247" s="2" t="str">
        <f t="shared" si="1"/>
        <v>ElementAddItemDrop_Ice: # on SelfAndTrainer</v>
      </c>
      <c r="F247" s="2" t="str">
        <f t="shared" si="2"/>
        <v>active pal</v>
      </c>
      <c r="G247" s="2">
        <v>1</v>
      </c>
      <c r="H247" s="2" t="s">
        <v>141</v>
      </c>
      <c r="I247" s="2" t="s">
        <v>2184</v>
      </c>
      <c r="J247" s="2" t="str">
        <f ca="1">IFERROR(__xludf.DUMMYFUNCTION("IFS(I247=""ShotAttack"",""%"",I247=""MeleeAttack"",""%"", I247=""Defense"",""%"",I247=""CraftSPeed"",""%"",I247=""LifeSteal"",""%"",I247=""MaxInventoryWeight"",""+"",I247=""MoveSpeed"",""%"",REGEXMATCH(I247,""ElementAddItemDrop_""),""%"",I247=""Logging"","&amp;"""+"",I247=""Mining"",""+"",I247=""Maxhp"",""%"",REGEXMATCH(I247,""TemperatureResist_""),""+"",REGEXMATCH(I247,""ElementResist_""),""%"",REGEXMATCH(I247,""TemperatureInvalid_""),""bool"",REGEXMATCH(I247,""BodyPartsWeakDamage""),""%"",REGEXMATCH(I247,""Ele"&amp;"mentBoost_""),""%"",AND(REGEXMATCH(B247,""GiveA""),REGEXMATCH(I247,""Element"")),""bool"")"),"%")</f>
        <v>%</v>
      </c>
      <c r="K247" s="2">
        <v>40</v>
      </c>
      <c r="L247" s="2" t="s">
        <v>1947</v>
      </c>
      <c r="M247" s="2"/>
      <c r="N247" s="2" t="str">
        <f ca="1">IFERROR(__xludf.DUMMYFUNCTION("IFS(M247=""ShotAttack"",""%"",M247=""MeleeAttack"",""%"", M247=""Defense"",""%"",M247=""CraftSPeed"",""%"",M247=""LifeSteal"",""%"",M247=""MaxInventoryWeight"",""+"",M247=""MoveSpeed"",""%"",REGEXMATCH(M247,""ElementAddItemDrop_""),""%"",M247=""Logging"","&amp;"""+"",M247=""Mining"",""+"",M247=""Maxhp"",""%"",REGEXMATCH(M247,""TemperatureResist_""),""+"",REGEXMATCH(M247,""ElementResist_""),""%"",REGEXMATCH(M247,""TemperatureInvalid_""),""bool"",REGEXMATCH(M247,""BodyPartsWeakDamage""),""%"",REGEXMATCH(M247,""Ele"&amp;"mentBoost_""),""%"",AND(REGEXMATCH(F247,""GiveA""),REGEXMATCH(M247,""Element"")),""bool"")"),"#N/A")</f>
        <v>#N/A</v>
      </c>
      <c r="O247" s="2">
        <v>0</v>
      </c>
      <c r="P247" s="2"/>
      <c r="Q247" s="2"/>
      <c r="R247" s="2" t="str">
        <f ca="1">IFERROR(__xludf.DUMMYFUNCTION("IFS(Q247=""ShotAttack"",""%"",Q247=""MeleeAttack"",""%"", Q247=""Defense"",""%"",Q247=""CraftSPeed"",""%"",Q247=""LifeSteal"",""%"",Q247=""MaxInventoryWeight"",""+"",Q247=""MoveSpeed"",""%"",REGEXMATCH(Q247,""ElementAddItemDrop_""),""%"",Q247=""Logging"","&amp;"""+"",Q247=""Mining"",""+"",Q247=""Maxhp"",""%"",REGEXMATCH(Q247,""TemperatureResist_""),""+"",REGEXMATCH(Q247,""ElementResist_""),""%"",REGEXMATCH(Q247,""TemperatureInvalid_""),""bool"",REGEXMATCH(Q247,""BodyPartsWeakDamage""),""%"",REGEXMATCH(Q247,""Ele"&amp;"mentBoost_""),""%"",AND(REGEXMATCH(J247,""GiveA""),REGEXMATCH(Q247,""Element"")),""bool"")"),"#N/A")</f>
        <v>#N/A</v>
      </c>
      <c r="S247" s="2">
        <v>0</v>
      </c>
      <c r="T247" s="2"/>
      <c r="U247" s="2" t="b">
        <v>1</v>
      </c>
      <c r="V247" s="2" t="b">
        <v>0</v>
      </c>
      <c r="W247" s="2" t="b">
        <v>0</v>
      </c>
      <c r="X247" s="2" t="b">
        <v>0</v>
      </c>
      <c r="Y247" s="2" t="b">
        <v>0</v>
      </c>
      <c r="Z247" s="2" t="b">
        <v>0</v>
      </c>
      <c r="AA247" s="2" t="b">
        <v>0</v>
      </c>
      <c r="AB247" s="2" t="b">
        <v>0</v>
      </c>
      <c r="AC247" s="2" t="b">
        <v>0</v>
      </c>
      <c r="AD247" s="2" t="b">
        <v>0</v>
      </c>
      <c r="AE247" s="2" t="b">
        <v>0</v>
      </c>
      <c r="AF247" s="2" t="b">
        <v>0</v>
      </c>
      <c r="AG247" s="2" t="s">
        <v>141</v>
      </c>
      <c r="AH247" s="2" t="s">
        <v>141</v>
      </c>
    </row>
    <row r="248" spans="1:34" x14ac:dyDescent="0.2">
      <c r="A248" s="9" t="e">
        <v>#N/A</v>
      </c>
      <c r="B248" s="2" t="s">
        <v>965</v>
      </c>
      <c r="C248" s="1"/>
      <c r="D248" s="2" t="str">
        <f t="shared" si="0"/>
        <v>ElementAddItemDrop_Earth</v>
      </c>
      <c r="E248" s="2" t="str">
        <f t="shared" si="1"/>
        <v>ElementAddItemDrop_Earth: # on SelfAndTrainer</v>
      </c>
      <c r="F248" s="2" t="str">
        <f t="shared" si="2"/>
        <v>active pal</v>
      </c>
      <c r="G248" s="2">
        <v>1</v>
      </c>
      <c r="H248" s="2" t="s">
        <v>141</v>
      </c>
      <c r="I248" s="2" t="s">
        <v>2185</v>
      </c>
      <c r="J248" s="2" t="str">
        <f ca="1">IFERROR(__xludf.DUMMYFUNCTION("IFS(I248=""ShotAttack"",""%"",I248=""MeleeAttack"",""%"", I248=""Defense"",""%"",I248=""CraftSPeed"",""%"",I248=""LifeSteal"",""%"",I248=""MaxInventoryWeight"",""+"",I248=""MoveSpeed"",""%"",REGEXMATCH(I248,""ElementAddItemDrop_""),""%"",I248=""Logging"","&amp;"""+"",I248=""Mining"",""+"",I248=""Maxhp"",""%"",REGEXMATCH(I248,""TemperatureResist_""),""+"",REGEXMATCH(I248,""ElementResist_""),""%"",REGEXMATCH(I248,""TemperatureInvalid_""),""bool"",REGEXMATCH(I248,""BodyPartsWeakDamage""),""%"",REGEXMATCH(I248,""Ele"&amp;"mentBoost_""),""%"",AND(REGEXMATCH(B248,""GiveA""),REGEXMATCH(I248,""Element"")),""bool"")"),"%")</f>
        <v>%</v>
      </c>
      <c r="K248" s="2">
        <v>40</v>
      </c>
      <c r="L248" s="2" t="s">
        <v>1947</v>
      </c>
      <c r="M248" s="2"/>
      <c r="N248" s="2" t="str">
        <f ca="1">IFERROR(__xludf.DUMMYFUNCTION("IFS(M248=""ShotAttack"",""%"",M248=""MeleeAttack"",""%"", M248=""Defense"",""%"",M248=""CraftSPeed"",""%"",M248=""LifeSteal"",""%"",M248=""MaxInventoryWeight"",""+"",M248=""MoveSpeed"",""%"",REGEXMATCH(M248,""ElementAddItemDrop_""),""%"",M248=""Logging"","&amp;"""+"",M248=""Mining"",""+"",M248=""Maxhp"",""%"",REGEXMATCH(M248,""TemperatureResist_""),""+"",REGEXMATCH(M248,""ElementResist_""),""%"",REGEXMATCH(M248,""TemperatureInvalid_""),""bool"",REGEXMATCH(M248,""BodyPartsWeakDamage""),""%"",REGEXMATCH(M248,""Ele"&amp;"mentBoost_""),""%"",AND(REGEXMATCH(F248,""GiveA""),REGEXMATCH(M248,""Element"")),""bool"")"),"#N/A")</f>
        <v>#N/A</v>
      </c>
      <c r="O248" s="2">
        <v>0</v>
      </c>
      <c r="P248" s="2"/>
      <c r="Q248" s="2"/>
      <c r="R248" s="2" t="str">
        <f ca="1">IFERROR(__xludf.DUMMYFUNCTION("IFS(Q248=""ShotAttack"",""%"",Q248=""MeleeAttack"",""%"", Q248=""Defense"",""%"",Q248=""CraftSPeed"",""%"",Q248=""LifeSteal"",""%"",Q248=""MaxInventoryWeight"",""+"",Q248=""MoveSpeed"",""%"",REGEXMATCH(Q248,""ElementAddItemDrop_""),""%"",Q248=""Logging"","&amp;"""+"",Q248=""Mining"",""+"",Q248=""Maxhp"",""%"",REGEXMATCH(Q248,""TemperatureResist_""),""+"",REGEXMATCH(Q248,""ElementResist_""),""%"",REGEXMATCH(Q248,""TemperatureInvalid_""),""bool"",REGEXMATCH(Q248,""BodyPartsWeakDamage""),""%"",REGEXMATCH(Q248,""Ele"&amp;"mentBoost_""),""%"",AND(REGEXMATCH(J248,""GiveA""),REGEXMATCH(Q248,""Element"")),""bool"")"),"#N/A")</f>
        <v>#N/A</v>
      </c>
      <c r="S248" s="2">
        <v>0</v>
      </c>
      <c r="T248" s="2"/>
      <c r="U248" s="2" t="b">
        <v>1</v>
      </c>
      <c r="V248" s="2" t="b">
        <v>0</v>
      </c>
      <c r="W248" s="2" t="b">
        <v>0</v>
      </c>
      <c r="X248" s="2" t="b">
        <v>0</v>
      </c>
      <c r="Y248" s="2" t="b">
        <v>0</v>
      </c>
      <c r="Z248" s="2" t="b">
        <v>0</v>
      </c>
      <c r="AA248" s="2" t="b">
        <v>0</v>
      </c>
      <c r="AB248" s="2" t="b">
        <v>0</v>
      </c>
      <c r="AC248" s="2" t="b">
        <v>0</v>
      </c>
      <c r="AD248" s="2" t="b">
        <v>0</v>
      </c>
      <c r="AE248" s="2" t="b">
        <v>0</v>
      </c>
      <c r="AF248" s="2" t="b">
        <v>0</v>
      </c>
      <c r="AG248" s="2" t="s">
        <v>141</v>
      </c>
      <c r="AH248" s="2" t="s">
        <v>141</v>
      </c>
    </row>
    <row r="249" spans="1:34" x14ac:dyDescent="0.2">
      <c r="A249" s="9" t="e">
        <v>#N/A</v>
      </c>
      <c r="B249" s="2" t="s">
        <v>792</v>
      </c>
      <c r="C249" s="1"/>
      <c r="D249" s="2" t="str">
        <f t="shared" si="0"/>
        <v>ElementAddItemDrop_Dark</v>
      </c>
      <c r="E249" s="2" t="str">
        <f t="shared" si="1"/>
        <v>ElementAddItemDrop_Dark: # on SelfAndTrainer</v>
      </c>
      <c r="F249" s="2" t="str">
        <f t="shared" si="2"/>
        <v>active pal</v>
      </c>
      <c r="G249" s="2">
        <v>1</v>
      </c>
      <c r="H249" s="2" t="s">
        <v>141</v>
      </c>
      <c r="I249" s="2" t="s">
        <v>2186</v>
      </c>
      <c r="J249" s="2" t="str">
        <f ca="1">IFERROR(__xludf.DUMMYFUNCTION("IFS(I249=""ShotAttack"",""%"",I249=""MeleeAttack"",""%"", I249=""Defense"",""%"",I249=""CraftSPeed"",""%"",I249=""LifeSteal"",""%"",I249=""MaxInventoryWeight"",""+"",I249=""MoveSpeed"",""%"",REGEXMATCH(I249,""ElementAddItemDrop_""),""%"",I249=""Logging"","&amp;"""+"",I249=""Mining"",""+"",I249=""Maxhp"",""%"",REGEXMATCH(I249,""TemperatureResist_""),""+"",REGEXMATCH(I249,""ElementResist_""),""%"",REGEXMATCH(I249,""TemperatureInvalid_""),""bool"",REGEXMATCH(I249,""BodyPartsWeakDamage""),""%"",REGEXMATCH(I249,""Ele"&amp;"mentBoost_""),""%"",AND(REGEXMATCH(B249,""GiveA""),REGEXMATCH(I249,""Element"")),""bool"")"),"%")</f>
        <v>%</v>
      </c>
      <c r="K249" s="2">
        <v>40</v>
      </c>
      <c r="L249" s="2" t="s">
        <v>1947</v>
      </c>
      <c r="M249" s="2"/>
      <c r="N249" s="2" t="str">
        <f ca="1">IFERROR(__xludf.DUMMYFUNCTION("IFS(M249=""ShotAttack"",""%"",M249=""MeleeAttack"",""%"", M249=""Defense"",""%"",M249=""CraftSPeed"",""%"",M249=""LifeSteal"",""%"",M249=""MaxInventoryWeight"",""+"",M249=""MoveSpeed"",""%"",REGEXMATCH(M249,""ElementAddItemDrop_""),""%"",M249=""Logging"","&amp;"""+"",M249=""Mining"",""+"",M249=""Maxhp"",""%"",REGEXMATCH(M249,""TemperatureResist_""),""+"",REGEXMATCH(M249,""ElementResist_""),""%"",REGEXMATCH(M249,""TemperatureInvalid_""),""bool"",REGEXMATCH(M249,""BodyPartsWeakDamage""),""%"",REGEXMATCH(M249,""Ele"&amp;"mentBoost_""),""%"",AND(REGEXMATCH(F249,""GiveA""),REGEXMATCH(M249,""Element"")),""bool"")"),"#N/A")</f>
        <v>#N/A</v>
      </c>
      <c r="O249" s="2">
        <v>0</v>
      </c>
      <c r="P249" s="2"/>
      <c r="Q249" s="2"/>
      <c r="R249" s="2" t="str">
        <f ca="1">IFERROR(__xludf.DUMMYFUNCTION("IFS(Q249=""ShotAttack"",""%"",Q249=""MeleeAttack"",""%"", Q249=""Defense"",""%"",Q249=""CraftSPeed"",""%"",Q249=""LifeSteal"",""%"",Q249=""MaxInventoryWeight"",""+"",Q249=""MoveSpeed"",""%"",REGEXMATCH(Q249,""ElementAddItemDrop_""),""%"",Q249=""Logging"","&amp;"""+"",Q249=""Mining"",""+"",Q249=""Maxhp"",""%"",REGEXMATCH(Q249,""TemperatureResist_""),""+"",REGEXMATCH(Q249,""ElementResist_""),""%"",REGEXMATCH(Q249,""TemperatureInvalid_""),""bool"",REGEXMATCH(Q249,""BodyPartsWeakDamage""),""%"",REGEXMATCH(Q249,""Ele"&amp;"mentBoost_""),""%"",AND(REGEXMATCH(J249,""GiveA""),REGEXMATCH(Q249,""Element"")),""bool"")"),"#N/A")</f>
        <v>#N/A</v>
      </c>
      <c r="S249" s="2">
        <v>0</v>
      </c>
      <c r="T249" s="2"/>
      <c r="U249" s="2" t="b">
        <v>1</v>
      </c>
      <c r="V249" s="2" t="b">
        <v>0</v>
      </c>
      <c r="W249" s="2" t="b">
        <v>0</v>
      </c>
      <c r="X249" s="2" t="b">
        <v>0</v>
      </c>
      <c r="Y249" s="2" t="b">
        <v>0</v>
      </c>
      <c r="Z249" s="2" t="b">
        <v>0</v>
      </c>
      <c r="AA249" s="2" t="b">
        <v>0</v>
      </c>
      <c r="AB249" s="2" t="b">
        <v>0</v>
      </c>
      <c r="AC249" s="2" t="b">
        <v>0</v>
      </c>
      <c r="AD249" s="2" t="b">
        <v>0</v>
      </c>
      <c r="AE249" s="2" t="b">
        <v>0</v>
      </c>
      <c r="AF249" s="2" t="b">
        <v>0</v>
      </c>
      <c r="AG249" s="2" t="s">
        <v>141</v>
      </c>
      <c r="AH249" s="2" t="s">
        <v>141</v>
      </c>
    </row>
    <row r="250" spans="1:34" x14ac:dyDescent="0.2">
      <c r="A250" s="9" t="e">
        <v>#N/A</v>
      </c>
      <c r="B250" s="2" t="s">
        <v>810</v>
      </c>
      <c r="C250" s="1"/>
      <c r="D250" s="2" t="str">
        <f t="shared" si="0"/>
        <v>ElementAddItemDrop_Dragon</v>
      </c>
      <c r="E250" s="2" t="str">
        <f t="shared" si="1"/>
        <v>ElementAddItemDrop_Dragon: # on SelfAndTrainer</v>
      </c>
      <c r="F250" s="2" t="str">
        <f t="shared" si="2"/>
        <v>active pal</v>
      </c>
      <c r="G250" s="2">
        <v>1</v>
      </c>
      <c r="H250" s="2" t="s">
        <v>141</v>
      </c>
      <c r="I250" s="2" t="s">
        <v>2187</v>
      </c>
      <c r="J250" s="2" t="str">
        <f ca="1">IFERROR(__xludf.DUMMYFUNCTION("IFS(I250=""ShotAttack"",""%"",I250=""MeleeAttack"",""%"", I250=""Defense"",""%"",I250=""CraftSPeed"",""%"",I250=""LifeSteal"",""%"",I250=""MaxInventoryWeight"",""+"",I250=""MoveSpeed"",""%"",REGEXMATCH(I250,""ElementAddItemDrop_""),""%"",I250=""Logging"","&amp;"""+"",I250=""Mining"",""+"",I250=""Maxhp"",""%"",REGEXMATCH(I250,""TemperatureResist_""),""+"",REGEXMATCH(I250,""ElementResist_""),""%"",REGEXMATCH(I250,""TemperatureInvalid_""),""bool"",REGEXMATCH(I250,""BodyPartsWeakDamage""),""%"",REGEXMATCH(I250,""Ele"&amp;"mentBoost_""),""%"",AND(REGEXMATCH(B250,""GiveA""),REGEXMATCH(I250,""Element"")),""bool"")"),"%")</f>
        <v>%</v>
      </c>
      <c r="K250" s="2">
        <v>40</v>
      </c>
      <c r="L250" s="2" t="s">
        <v>1947</v>
      </c>
      <c r="M250" s="2"/>
      <c r="N250" s="2" t="str">
        <f ca="1">IFERROR(__xludf.DUMMYFUNCTION("IFS(M250=""ShotAttack"",""%"",M250=""MeleeAttack"",""%"", M250=""Defense"",""%"",M250=""CraftSPeed"",""%"",M250=""LifeSteal"",""%"",M250=""MaxInventoryWeight"",""+"",M250=""MoveSpeed"",""%"",REGEXMATCH(M250,""ElementAddItemDrop_""),""%"",M250=""Logging"","&amp;"""+"",M250=""Mining"",""+"",M250=""Maxhp"",""%"",REGEXMATCH(M250,""TemperatureResist_""),""+"",REGEXMATCH(M250,""ElementResist_""),""%"",REGEXMATCH(M250,""TemperatureInvalid_""),""bool"",REGEXMATCH(M250,""BodyPartsWeakDamage""),""%"",REGEXMATCH(M250,""Ele"&amp;"mentBoost_""),""%"",AND(REGEXMATCH(F250,""GiveA""),REGEXMATCH(M250,""Element"")),""bool"")"),"#N/A")</f>
        <v>#N/A</v>
      </c>
      <c r="O250" s="2">
        <v>0</v>
      </c>
      <c r="P250" s="2"/>
      <c r="Q250" s="2"/>
      <c r="R250" s="2" t="str">
        <f ca="1">IFERROR(__xludf.DUMMYFUNCTION("IFS(Q250=""ShotAttack"",""%"",Q250=""MeleeAttack"",""%"", Q250=""Defense"",""%"",Q250=""CraftSPeed"",""%"",Q250=""LifeSteal"",""%"",Q250=""MaxInventoryWeight"",""+"",Q250=""MoveSpeed"",""%"",REGEXMATCH(Q250,""ElementAddItemDrop_""),""%"",Q250=""Logging"","&amp;"""+"",Q250=""Mining"",""+"",Q250=""Maxhp"",""%"",REGEXMATCH(Q250,""TemperatureResist_""),""+"",REGEXMATCH(Q250,""ElementResist_""),""%"",REGEXMATCH(Q250,""TemperatureInvalid_""),""bool"",REGEXMATCH(Q250,""BodyPartsWeakDamage""),""%"",REGEXMATCH(Q250,""Ele"&amp;"mentBoost_""),""%"",AND(REGEXMATCH(J250,""GiveA""),REGEXMATCH(Q250,""Element"")),""bool"")"),"#N/A")</f>
        <v>#N/A</v>
      </c>
      <c r="S250" s="2">
        <v>0</v>
      </c>
      <c r="T250" s="2"/>
      <c r="U250" s="2" t="b">
        <v>1</v>
      </c>
      <c r="V250" s="2" t="b">
        <v>0</v>
      </c>
      <c r="W250" s="2" t="b">
        <v>0</v>
      </c>
      <c r="X250" s="2" t="b">
        <v>0</v>
      </c>
      <c r="Y250" s="2" t="b">
        <v>0</v>
      </c>
      <c r="Z250" s="2" t="b">
        <v>0</v>
      </c>
      <c r="AA250" s="2" t="b">
        <v>0</v>
      </c>
      <c r="AB250" s="2" t="b">
        <v>0</v>
      </c>
      <c r="AC250" s="2" t="b">
        <v>0</v>
      </c>
      <c r="AD250" s="2" t="b">
        <v>0</v>
      </c>
      <c r="AE250" s="2" t="b">
        <v>0</v>
      </c>
      <c r="AF250" s="2" t="b">
        <v>0</v>
      </c>
      <c r="AG250" s="2" t="s">
        <v>141</v>
      </c>
      <c r="AH250" s="2" t="s">
        <v>141</v>
      </c>
    </row>
    <row r="251" spans="1:34" x14ac:dyDescent="0.2">
      <c r="A251" s="9" t="e">
        <v>#N/A</v>
      </c>
      <c r="B251" s="2" t="s">
        <v>1029</v>
      </c>
      <c r="C251" s="1"/>
      <c r="D251" s="2" t="str">
        <f t="shared" si="0"/>
        <v>ElementAddItemDrop_Normal</v>
      </c>
      <c r="E251" s="2" t="str">
        <f t="shared" si="1"/>
        <v>ElementAddItemDrop_Normal: # on SelfAndTrainer</v>
      </c>
      <c r="F251" s="2" t="str">
        <f t="shared" si="2"/>
        <v>active pal</v>
      </c>
      <c r="G251" s="2">
        <v>1</v>
      </c>
      <c r="H251" s="2" t="s">
        <v>141</v>
      </c>
      <c r="I251" s="2" t="s">
        <v>2179</v>
      </c>
      <c r="J251" s="2" t="str">
        <f ca="1">IFERROR(__xludf.DUMMYFUNCTION("IFS(I251=""ShotAttack"",""%"",I251=""MeleeAttack"",""%"", I251=""Defense"",""%"",I251=""CraftSPeed"",""%"",I251=""LifeSteal"",""%"",I251=""MaxInventoryWeight"",""+"",I251=""MoveSpeed"",""%"",REGEXMATCH(I251,""ElementAddItemDrop_""),""%"",I251=""Logging"","&amp;"""+"",I251=""Mining"",""+"",I251=""Maxhp"",""%"",REGEXMATCH(I251,""TemperatureResist_""),""+"",REGEXMATCH(I251,""ElementResist_""),""%"",REGEXMATCH(I251,""TemperatureInvalid_""),""bool"",REGEXMATCH(I251,""BodyPartsWeakDamage""),""%"",REGEXMATCH(I251,""Ele"&amp;"mentBoost_""),""%"",AND(REGEXMATCH(B251,""GiveA""),REGEXMATCH(I251,""Element"")),""bool"")"),"%")</f>
        <v>%</v>
      </c>
      <c r="K251" s="2">
        <v>50</v>
      </c>
      <c r="L251" s="2" t="s">
        <v>1947</v>
      </c>
      <c r="M251" s="2"/>
      <c r="N251" s="2" t="str">
        <f ca="1">IFERROR(__xludf.DUMMYFUNCTION("IFS(M251=""ShotAttack"",""%"",M251=""MeleeAttack"",""%"", M251=""Defense"",""%"",M251=""CraftSPeed"",""%"",M251=""LifeSteal"",""%"",M251=""MaxInventoryWeight"",""+"",M251=""MoveSpeed"",""%"",REGEXMATCH(M251,""ElementAddItemDrop_""),""%"",M251=""Logging"","&amp;"""+"",M251=""Mining"",""+"",M251=""Maxhp"",""%"",REGEXMATCH(M251,""TemperatureResist_""),""+"",REGEXMATCH(M251,""ElementResist_""),""%"",REGEXMATCH(M251,""TemperatureInvalid_""),""bool"",REGEXMATCH(M251,""BodyPartsWeakDamage""),""%"",REGEXMATCH(M251,""Ele"&amp;"mentBoost_""),""%"",AND(REGEXMATCH(F251,""GiveA""),REGEXMATCH(M251,""Element"")),""bool"")"),"#N/A")</f>
        <v>#N/A</v>
      </c>
      <c r="O251" s="2">
        <v>0</v>
      </c>
      <c r="P251" s="2"/>
      <c r="Q251" s="2"/>
      <c r="R251" s="2" t="str">
        <f ca="1">IFERROR(__xludf.DUMMYFUNCTION("IFS(Q251=""ShotAttack"",""%"",Q251=""MeleeAttack"",""%"", Q251=""Defense"",""%"",Q251=""CraftSPeed"",""%"",Q251=""LifeSteal"",""%"",Q251=""MaxInventoryWeight"",""+"",Q251=""MoveSpeed"",""%"",REGEXMATCH(Q251,""ElementAddItemDrop_""),""%"",Q251=""Logging"","&amp;"""+"",Q251=""Mining"",""+"",Q251=""Maxhp"",""%"",REGEXMATCH(Q251,""TemperatureResist_""),""+"",REGEXMATCH(Q251,""ElementResist_""),""%"",REGEXMATCH(Q251,""TemperatureInvalid_""),""bool"",REGEXMATCH(Q251,""BodyPartsWeakDamage""),""%"",REGEXMATCH(Q251,""Ele"&amp;"mentBoost_""),""%"",AND(REGEXMATCH(J251,""GiveA""),REGEXMATCH(Q251,""Element"")),""bool"")"),"#N/A")</f>
        <v>#N/A</v>
      </c>
      <c r="S251" s="2">
        <v>0</v>
      </c>
      <c r="T251" s="2"/>
      <c r="U251" s="2" t="b">
        <v>1</v>
      </c>
      <c r="V251" s="2" t="b">
        <v>0</v>
      </c>
      <c r="W251" s="2" t="b">
        <v>0</v>
      </c>
      <c r="X251" s="2" t="b">
        <v>0</v>
      </c>
      <c r="Y251" s="2" t="b">
        <v>0</v>
      </c>
      <c r="Z251" s="2" t="b">
        <v>0</v>
      </c>
      <c r="AA251" s="2" t="b">
        <v>0</v>
      </c>
      <c r="AB251" s="2" t="b">
        <v>0</v>
      </c>
      <c r="AC251" s="2" t="b">
        <v>0</v>
      </c>
      <c r="AD251" s="2" t="b">
        <v>0</v>
      </c>
      <c r="AE251" s="2" t="b">
        <v>0</v>
      </c>
      <c r="AF251" s="2" t="b">
        <v>0</v>
      </c>
      <c r="AG251" s="2" t="s">
        <v>141</v>
      </c>
      <c r="AH251" s="2" t="s">
        <v>141</v>
      </c>
    </row>
    <row r="252" spans="1:34" x14ac:dyDescent="0.2">
      <c r="A252" s="9" t="e">
        <v>#N/A</v>
      </c>
      <c r="B252" s="2" t="s">
        <v>799</v>
      </c>
      <c r="C252" s="1"/>
      <c r="D252" s="2" t="str">
        <f t="shared" si="0"/>
        <v>ElementAddItemDrop_Fire</v>
      </c>
      <c r="E252" s="2" t="str">
        <f t="shared" si="1"/>
        <v>ElementAddItemDrop_Fire: # on SelfAndTrainer</v>
      </c>
      <c r="F252" s="2" t="str">
        <f t="shared" si="2"/>
        <v>active pal</v>
      </c>
      <c r="G252" s="2">
        <v>1</v>
      </c>
      <c r="H252" s="2" t="s">
        <v>141</v>
      </c>
      <c r="I252" s="2" t="s">
        <v>2180</v>
      </c>
      <c r="J252" s="2" t="str">
        <f ca="1">IFERROR(__xludf.DUMMYFUNCTION("IFS(I252=""ShotAttack"",""%"",I252=""MeleeAttack"",""%"", I252=""Defense"",""%"",I252=""CraftSPeed"",""%"",I252=""LifeSteal"",""%"",I252=""MaxInventoryWeight"",""+"",I252=""MoveSpeed"",""%"",REGEXMATCH(I252,""ElementAddItemDrop_""),""%"",I252=""Logging"","&amp;"""+"",I252=""Mining"",""+"",I252=""Maxhp"",""%"",REGEXMATCH(I252,""TemperatureResist_""),""+"",REGEXMATCH(I252,""ElementResist_""),""%"",REGEXMATCH(I252,""TemperatureInvalid_""),""bool"",REGEXMATCH(I252,""BodyPartsWeakDamage""),""%"",REGEXMATCH(I252,""Ele"&amp;"mentBoost_""),""%"",AND(REGEXMATCH(B252,""GiveA""),REGEXMATCH(I252,""Element"")),""bool"")"),"%")</f>
        <v>%</v>
      </c>
      <c r="K252" s="2">
        <v>50</v>
      </c>
      <c r="L252" s="2" t="s">
        <v>1947</v>
      </c>
      <c r="M252" s="2"/>
      <c r="N252" s="2" t="str">
        <f ca="1">IFERROR(__xludf.DUMMYFUNCTION("IFS(M252=""ShotAttack"",""%"",M252=""MeleeAttack"",""%"", M252=""Defense"",""%"",M252=""CraftSPeed"",""%"",M252=""LifeSteal"",""%"",M252=""MaxInventoryWeight"",""+"",M252=""MoveSpeed"",""%"",REGEXMATCH(M252,""ElementAddItemDrop_""),""%"",M252=""Logging"","&amp;"""+"",M252=""Mining"",""+"",M252=""Maxhp"",""%"",REGEXMATCH(M252,""TemperatureResist_""),""+"",REGEXMATCH(M252,""ElementResist_""),""%"",REGEXMATCH(M252,""TemperatureInvalid_""),""bool"",REGEXMATCH(M252,""BodyPartsWeakDamage""),""%"",REGEXMATCH(M252,""Ele"&amp;"mentBoost_""),""%"",AND(REGEXMATCH(F252,""GiveA""),REGEXMATCH(M252,""Element"")),""bool"")"),"#N/A")</f>
        <v>#N/A</v>
      </c>
      <c r="O252" s="2">
        <v>0</v>
      </c>
      <c r="P252" s="2"/>
      <c r="Q252" s="2"/>
      <c r="R252" s="2" t="str">
        <f ca="1">IFERROR(__xludf.DUMMYFUNCTION("IFS(Q252=""ShotAttack"",""%"",Q252=""MeleeAttack"",""%"", Q252=""Defense"",""%"",Q252=""CraftSPeed"",""%"",Q252=""LifeSteal"",""%"",Q252=""MaxInventoryWeight"",""+"",Q252=""MoveSpeed"",""%"",REGEXMATCH(Q252,""ElementAddItemDrop_""),""%"",Q252=""Logging"","&amp;"""+"",Q252=""Mining"",""+"",Q252=""Maxhp"",""%"",REGEXMATCH(Q252,""TemperatureResist_""),""+"",REGEXMATCH(Q252,""ElementResist_""),""%"",REGEXMATCH(Q252,""TemperatureInvalid_""),""bool"",REGEXMATCH(Q252,""BodyPartsWeakDamage""),""%"",REGEXMATCH(Q252,""Ele"&amp;"mentBoost_""),""%"",AND(REGEXMATCH(J252,""GiveA""),REGEXMATCH(Q252,""Element"")),""bool"")"),"#N/A")</f>
        <v>#N/A</v>
      </c>
      <c r="S252" s="2">
        <v>0</v>
      </c>
      <c r="T252" s="2"/>
      <c r="U252" s="2" t="b">
        <v>1</v>
      </c>
      <c r="V252" s="2" t="b">
        <v>0</v>
      </c>
      <c r="W252" s="2" t="b">
        <v>0</v>
      </c>
      <c r="X252" s="2" t="b">
        <v>0</v>
      </c>
      <c r="Y252" s="2" t="b">
        <v>0</v>
      </c>
      <c r="Z252" s="2" t="b">
        <v>0</v>
      </c>
      <c r="AA252" s="2" t="b">
        <v>0</v>
      </c>
      <c r="AB252" s="2" t="b">
        <v>0</v>
      </c>
      <c r="AC252" s="2" t="b">
        <v>0</v>
      </c>
      <c r="AD252" s="2" t="b">
        <v>0</v>
      </c>
      <c r="AE252" s="2" t="b">
        <v>0</v>
      </c>
      <c r="AF252" s="2" t="b">
        <v>0</v>
      </c>
      <c r="AG252" s="2" t="s">
        <v>141</v>
      </c>
      <c r="AH252" s="2" t="s">
        <v>141</v>
      </c>
    </row>
    <row r="253" spans="1:34" x14ac:dyDescent="0.2">
      <c r="A253" s="9" t="e">
        <v>#N/A</v>
      </c>
      <c r="B253" s="2" t="s">
        <v>1109</v>
      </c>
      <c r="C253" s="1"/>
      <c r="D253" s="2" t="str">
        <f t="shared" si="0"/>
        <v>ElementAddItemDrop_Water</v>
      </c>
      <c r="E253" s="2" t="str">
        <f t="shared" si="1"/>
        <v>ElementAddItemDrop_Water: # on SelfAndTrainer</v>
      </c>
      <c r="F253" s="2" t="str">
        <f t="shared" si="2"/>
        <v>active pal</v>
      </c>
      <c r="G253" s="2">
        <v>1</v>
      </c>
      <c r="H253" s="2" t="s">
        <v>141</v>
      </c>
      <c r="I253" s="2" t="s">
        <v>2181</v>
      </c>
      <c r="J253" s="2" t="str">
        <f ca="1">IFERROR(__xludf.DUMMYFUNCTION("IFS(I253=""ShotAttack"",""%"",I253=""MeleeAttack"",""%"", I253=""Defense"",""%"",I253=""CraftSPeed"",""%"",I253=""LifeSteal"",""%"",I253=""MaxInventoryWeight"",""+"",I253=""MoveSpeed"",""%"",REGEXMATCH(I253,""ElementAddItemDrop_""),""%"",I253=""Logging"","&amp;"""+"",I253=""Mining"",""+"",I253=""Maxhp"",""%"",REGEXMATCH(I253,""TemperatureResist_""),""+"",REGEXMATCH(I253,""ElementResist_""),""%"",REGEXMATCH(I253,""TemperatureInvalid_""),""bool"",REGEXMATCH(I253,""BodyPartsWeakDamage""),""%"",REGEXMATCH(I253,""Ele"&amp;"mentBoost_""),""%"",AND(REGEXMATCH(B253,""GiveA""),REGEXMATCH(I253,""Element"")),""bool"")"),"%")</f>
        <v>%</v>
      </c>
      <c r="K253" s="2">
        <v>50</v>
      </c>
      <c r="L253" s="2" t="s">
        <v>1947</v>
      </c>
      <c r="M253" s="2"/>
      <c r="N253" s="2" t="str">
        <f ca="1">IFERROR(__xludf.DUMMYFUNCTION("IFS(M253=""ShotAttack"",""%"",M253=""MeleeAttack"",""%"", M253=""Defense"",""%"",M253=""CraftSPeed"",""%"",M253=""LifeSteal"",""%"",M253=""MaxInventoryWeight"",""+"",M253=""MoveSpeed"",""%"",REGEXMATCH(M253,""ElementAddItemDrop_""),""%"",M253=""Logging"","&amp;"""+"",M253=""Mining"",""+"",M253=""Maxhp"",""%"",REGEXMATCH(M253,""TemperatureResist_""),""+"",REGEXMATCH(M253,""ElementResist_""),""%"",REGEXMATCH(M253,""TemperatureInvalid_""),""bool"",REGEXMATCH(M253,""BodyPartsWeakDamage""),""%"",REGEXMATCH(M253,""Ele"&amp;"mentBoost_""),""%"",AND(REGEXMATCH(F253,""GiveA""),REGEXMATCH(M253,""Element"")),""bool"")"),"#N/A")</f>
        <v>#N/A</v>
      </c>
      <c r="O253" s="2">
        <v>0</v>
      </c>
      <c r="P253" s="2"/>
      <c r="Q253" s="2"/>
      <c r="R253" s="2" t="str">
        <f ca="1">IFERROR(__xludf.DUMMYFUNCTION("IFS(Q253=""ShotAttack"",""%"",Q253=""MeleeAttack"",""%"", Q253=""Defense"",""%"",Q253=""CraftSPeed"",""%"",Q253=""LifeSteal"",""%"",Q253=""MaxInventoryWeight"",""+"",Q253=""MoveSpeed"",""%"",REGEXMATCH(Q253,""ElementAddItemDrop_""),""%"",Q253=""Logging"","&amp;"""+"",Q253=""Mining"",""+"",Q253=""Maxhp"",""%"",REGEXMATCH(Q253,""TemperatureResist_""),""+"",REGEXMATCH(Q253,""ElementResist_""),""%"",REGEXMATCH(Q253,""TemperatureInvalid_""),""bool"",REGEXMATCH(Q253,""BodyPartsWeakDamage""),""%"",REGEXMATCH(Q253,""Ele"&amp;"mentBoost_""),""%"",AND(REGEXMATCH(J253,""GiveA""),REGEXMATCH(Q253,""Element"")),""bool"")"),"#N/A")</f>
        <v>#N/A</v>
      </c>
      <c r="S253" s="2">
        <v>0</v>
      </c>
      <c r="T253" s="2"/>
      <c r="U253" s="2" t="b">
        <v>1</v>
      </c>
      <c r="V253" s="2" t="b">
        <v>0</v>
      </c>
      <c r="W253" s="2" t="b">
        <v>0</v>
      </c>
      <c r="X253" s="2" t="b">
        <v>0</v>
      </c>
      <c r="Y253" s="2" t="b">
        <v>0</v>
      </c>
      <c r="Z253" s="2" t="b">
        <v>0</v>
      </c>
      <c r="AA253" s="2" t="b">
        <v>0</v>
      </c>
      <c r="AB253" s="2" t="b">
        <v>0</v>
      </c>
      <c r="AC253" s="2" t="b">
        <v>0</v>
      </c>
      <c r="AD253" s="2" t="b">
        <v>0</v>
      </c>
      <c r="AE253" s="2" t="b">
        <v>0</v>
      </c>
      <c r="AF253" s="2" t="b">
        <v>0</v>
      </c>
      <c r="AG253" s="2" t="s">
        <v>141</v>
      </c>
      <c r="AH253" s="2" t="s">
        <v>141</v>
      </c>
    </row>
    <row r="254" spans="1:34" x14ac:dyDescent="0.2">
      <c r="A254" s="9" t="e">
        <v>#N/A</v>
      </c>
      <c r="B254" s="2" t="s">
        <v>1103</v>
      </c>
      <c r="C254" s="1"/>
      <c r="D254" s="2" t="str">
        <f t="shared" si="0"/>
        <v>ElementAddItemDrop_Electricity</v>
      </c>
      <c r="E254" s="2" t="str">
        <f t="shared" si="1"/>
        <v>ElementAddItemDrop_Electricity: # on SelfAndTrainer</v>
      </c>
      <c r="F254" s="2" t="str">
        <f t="shared" si="2"/>
        <v>active pal</v>
      </c>
      <c r="G254" s="2">
        <v>1</v>
      </c>
      <c r="H254" s="2" t="s">
        <v>141</v>
      </c>
      <c r="I254" s="2" t="s">
        <v>2182</v>
      </c>
      <c r="J254" s="2" t="str">
        <f ca="1">IFERROR(__xludf.DUMMYFUNCTION("IFS(I254=""ShotAttack"",""%"",I254=""MeleeAttack"",""%"", I254=""Defense"",""%"",I254=""CraftSPeed"",""%"",I254=""LifeSteal"",""%"",I254=""MaxInventoryWeight"",""+"",I254=""MoveSpeed"",""%"",REGEXMATCH(I254,""ElementAddItemDrop_""),""%"",I254=""Logging"","&amp;"""+"",I254=""Mining"",""+"",I254=""Maxhp"",""%"",REGEXMATCH(I254,""TemperatureResist_""),""+"",REGEXMATCH(I254,""ElementResist_""),""%"",REGEXMATCH(I254,""TemperatureInvalid_""),""bool"",REGEXMATCH(I254,""BodyPartsWeakDamage""),""%"",REGEXMATCH(I254,""Ele"&amp;"mentBoost_""),""%"",AND(REGEXMATCH(B254,""GiveA""),REGEXMATCH(I254,""Element"")),""bool"")"),"%")</f>
        <v>%</v>
      </c>
      <c r="K254" s="2">
        <v>50</v>
      </c>
      <c r="L254" s="2" t="s">
        <v>1947</v>
      </c>
      <c r="M254" s="2"/>
      <c r="N254" s="2" t="str">
        <f ca="1">IFERROR(__xludf.DUMMYFUNCTION("IFS(M254=""ShotAttack"",""%"",M254=""MeleeAttack"",""%"", M254=""Defense"",""%"",M254=""CraftSPeed"",""%"",M254=""LifeSteal"",""%"",M254=""MaxInventoryWeight"",""+"",M254=""MoveSpeed"",""%"",REGEXMATCH(M254,""ElementAddItemDrop_""),""%"",M254=""Logging"","&amp;"""+"",M254=""Mining"",""+"",M254=""Maxhp"",""%"",REGEXMATCH(M254,""TemperatureResist_""),""+"",REGEXMATCH(M254,""ElementResist_""),""%"",REGEXMATCH(M254,""TemperatureInvalid_""),""bool"",REGEXMATCH(M254,""BodyPartsWeakDamage""),""%"",REGEXMATCH(M254,""Ele"&amp;"mentBoost_""),""%"",AND(REGEXMATCH(F254,""GiveA""),REGEXMATCH(M254,""Element"")),""bool"")"),"#N/A")</f>
        <v>#N/A</v>
      </c>
      <c r="O254" s="2">
        <v>0</v>
      </c>
      <c r="P254" s="2"/>
      <c r="Q254" s="2"/>
      <c r="R254" s="2" t="str">
        <f ca="1">IFERROR(__xludf.DUMMYFUNCTION("IFS(Q254=""ShotAttack"",""%"",Q254=""MeleeAttack"",""%"", Q254=""Defense"",""%"",Q254=""CraftSPeed"",""%"",Q254=""LifeSteal"",""%"",Q254=""MaxInventoryWeight"",""+"",Q254=""MoveSpeed"",""%"",REGEXMATCH(Q254,""ElementAddItemDrop_""),""%"",Q254=""Logging"","&amp;"""+"",Q254=""Mining"",""+"",Q254=""Maxhp"",""%"",REGEXMATCH(Q254,""TemperatureResist_""),""+"",REGEXMATCH(Q254,""ElementResist_""),""%"",REGEXMATCH(Q254,""TemperatureInvalid_""),""bool"",REGEXMATCH(Q254,""BodyPartsWeakDamage""),""%"",REGEXMATCH(Q254,""Ele"&amp;"mentBoost_""),""%"",AND(REGEXMATCH(J254,""GiveA""),REGEXMATCH(Q254,""Element"")),""bool"")"),"#N/A")</f>
        <v>#N/A</v>
      </c>
      <c r="S254" s="2">
        <v>0</v>
      </c>
      <c r="T254" s="2"/>
      <c r="U254" s="2" t="b">
        <v>1</v>
      </c>
      <c r="V254" s="2" t="b">
        <v>0</v>
      </c>
      <c r="W254" s="2" t="b">
        <v>0</v>
      </c>
      <c r="X254" s="2" t="b">
        <v>0</v>
      </c>
      <c r="Y254" s="2" t="b">
        <v>0</v>
      </c>
      <c r="Z254" s="2" t="b">
        <v>0</v>
      </c>
      <c r="AA254" s="2" t="b">
        <v>0</v>
      </c>
      <c r="AB254" s="2" t="b">
        <v>0</v>
      </c>
      <c r="AC254" s="2" t="b">
        <v>0</v>
      </c>
      <c r="AD254" s="2" t="b">
        <v>0</v>
      </c>
      <c r="AE254" s="2" t="b">
        <v>0</v>
      </c>
      <c r="AF254" s="2" t="b">
        <v>0</v>
      </c>
      <c r="AG254" s="2" t="s">
        <v>141</v>
      </c>
      <c r="AH254" s="2" t="s">
        <v>141</v>
      </c>
    </row>
    <row r="255" spans="1:34" x14ac:dyDescent="0.2">
      <c r="A255" s="9" t="e">
        <v>#N/A</v>
      </c>
      <c r="B255" s="2" t="s">
        <v>1023</v>
      </c>
      <c r="C255" s="1"/>
      <c r="D255" s="2" t="str">
        <f t="shared" si="0"/>
        <v>ElementAddItemDrop_Leaf</v>
      </c>
      <c r="E255" s="2" t="str">
        <f t="shared" si="1"/>
        <v>ElementAddItemDrop_Leaf: # on SelfAndTrainer</v>
      </c>
      <c r="F255" s="2" t="str">
        <f t="shared" si="2"/>
        <v>active pal</v>
      </c>
      <c r="G255" s="2">
        <v>1</v>
      </c>
      <c r="H255" s="2" t="s">
        <v>141</v>
      </c>
      <c r="I255" s="2" t="s">
        <v>2183</v>
      </c>
      <c r="J255" s="2" t="str">
        <f ca="1">IFERROR(__xludf.DUMMYFUNCTION("IFS(I255=""ShotAttack"",""%"",I255=""MeleeAttack"",""%"", I255=""Defense"",""%"",I255=""CraftSPeed"",""%"",I255=""LifeSteal"",""%"",I255=""MaxInventoryWeight"",""+"",I255=""MoveSpeed"",""%"",REGEXMATCH(I255,""ElementAddItemDrop_""),""%"",I255=""Logging"","&amp;"""+"",I255=""Mining"",""+"",I255=""Maxhp"",""%"",REGEXMATCH(I255,""TemperatureResist_""),""+"",REGEXMATCH(I255,""ElementResist_""),""%"",REGEXMATCH(I255,""TemperatureInvalid_""),""bool"",REGEXMATCH(I255,""BodyPartsWeakDamage""),""%"",REGEXMATCH(I255,""Ele"&amp;"mentBoost_""),""%"",AND(REGEXMATCH(B255,""GiveA""),REGEXMATCH(I255,""Element"")),""bool"")"),"%")</f>
        <v>%</v>
      </c>
      <c r="K255" s="2">
        <v>50</v>
      </c>
      <c r="L255" s="2" t="s">
        <v>1947</v>
      </c>
      <c r="M255" s="2"/>
      <c r="N255" s="2" t="str">
        <f ca="1">IFERROR(__xludf.DUMMYFUNCTION("IFS(M255=""ShotAttack"",""%"",M255=""MeleeAttack"",""%"", M255=""Defense"",""%"",M255=""CraftSPeed"",""%"",M255=""LifeSteal"",""%"",M255=""MaxInventoryWeight"",""+"",M255=""MoveSpeed"",""%"",REGEXMATCH(M255,""ElementAddItemDrop_""),""%"",M255=""Logging"","&amp;"""+"",M255=""Mining"",""+"",M255=""Maxhp"",""%"",REGEXMATCH(M255,""TemperatureResist_""),""+"",REGEXMATCH(M255,""ElementResist_""),""%"",REGEXMATCH(M255,""TemperatureInvalid_""),""bool"",REGEXMATCH(M255,""BodyPartsWeakDamage""),""%"",REGEXMATCH(M255,""Ele"&amp;"mentBoost_""),""%"",AND(REGEXMATCH(F255,""GiveA""),REGEXMATCH(M255,""Element"")),""bool"")"),"#N/A")</f>
        <v>#N/A</v>
      </c>
      <c r="O255" s="2">
        <v>0</v>
      </c>
      <c r="P255" s="2"/>
      <c r="Q255" s="2"/>
      <c r="R255" s="2" t="str">
        <f ca="1">IFERROR(__xludf.DUMMYFUNCTION("IFS(Q255=""ShotAttack"",""%"",Q255=""MeleeAttack"",""%"", Q255=""Defense"",""%"",Q255=""CraftSPeed"",""%"",Q255=""LifeSteal"",""%"",Q255=""MaxInventoryWeight"",""+"",Q255=""MoveSpeed"",""%"",REGEXMATCH(Q255,""ElementAddItemDrop_""),""%"",Q255=""Logging"","&amp;"""+"",Q255=""Mining"",""+"",Q255=""Maxhp"",""%"",REGEXMATCH(Q255,""TemperatureResist_""),""+"",REGEXMATCH(Q255,""ElementResist_""),""%"",REGEXMATCH(Q255,""TemperatureInvalid_""),""bool"",REGEXMATCH(Q255,""BodyPartsWeakDamage""),""%"",REGEXMATCH(Q255,""Ele"&amp;"mentBoost_""),""%"",AND(REGEXMATCH(J255,""GiveA""),REGEXMATCH(Q255,""Element"")),""bool"")"),"#N/A")</f>
        <v>#N/A</v>
      </c>
      <c r="S255" s="2">
        <v>0</v>
      </c>
      <c r="T255" s="2"/>
      <c r="U255" s="2" t="b">
        <v>1</v>
      </c>
      <c r="V255" s="2" t="b">
        <v>0</v>
      </c>
      <c r="W255" s="2" t="b">
        <v>0</v>
      </c>
      <c r="X255" s="2" t="b">
        <v>0</v>
      </c>
      <c r="Y255" s="2" t="b">
        <v>0</v>
      </c>
      <c r="Z255" s="2" t="b">
        <v>0</v>
      </c>
      <c r="AA255" s="2" t="b">
        <v>0</v>
      </c>
      <c r="AB255" s="2" t="b">
        <v>0</v>
      </c>
      <c r="AC255" s="2" t="b">
        <v>0</v>
      </c>
      <c r="AD255" s="2" t="b">
        <v>0</v>
      </c>
      <c r="AE255" s="2" t="b">
        <v>0</v>
      </c>
      <c r="AF255" s="2" t="b">
        <v>0</v>
      </c>
      <c r="AG255" s="2" t="s">
        <v>141</v>
      </c>
      <c r="AH255" s="2" t="s">
        <v>141</v>
      </c>
    </row>
    <row r="256" spans="1:34" x14ac:dyDescent="0.2">
      <c r="A256" s="9" t="e">
        <v>#N/A</v>
      </c>
      <c r="B256" s="2" t="s">
        <v>912</v>
      </c>
      <c r="C256" s="1"/>
      <c r="D256" s="2" t="str">
        <f t="shared" si="0"/>
        <v>ElementAddItemDrop_Ice</v>
      </c>
      <c r="E256" s="2" t="str">
        <f t="shared" si="1"/>
        <v>ElementAddItemDrop_Ice: # on SelfAndTrainer</v>
      </c>
      <c r="F256" s="2" t="str">
        <f t="shared" si="2"/>
        <v>active pal</v>
      </c>
      <c r="G256" s="2">
        <v>1</v>
      </c>
      <c r="H256" s="2" t="s">
        <v>141</v>
      </c>
      <c r="I256" s="2" t="s">
        <v>2184</v>
      </c>
      <c r="J256" s="2" t="str">
        <f ca="1">IFERROR(__xludf.DUMMYFUNCTION("IFS(I256=""ShotAttack"",""%"",I256=""MeleeAttack"",""%"", I256=""Defense"",""%"",I256=""CraftSPeed"",""%"",I256=""LifeSteal"",""%"",I256=""MaxInventoryWeight"",""+"",I256=""MoveSpeed"",""%"",REGEXMATCH(I256,""ElementAddItemDrop_""),""%"",I256=""Logging"","&amp;"""+"",I256=""Mining"",""+"",I256=""Maxhp"",""%"",REGEXMATCH(I256,""TemperatureResist_""),""+"",REGEXMATCH(I256,""ElementResist_""),""%"",REGEXMATCH(I256,""TemperatureInvalid_""),""bool"",REGEXMATCH(I256,""BodyPartsWeakDamage""),""%"",REGEXMATCH(I256,""Ele"&amp;"mentBoost_""),""%"",AND(REGEXMATCH(B256,""GiveA""),REGEXMATCH(I256,""Element"")),""bool"")"),"%")</f>
        <v>%</v>
      </c>
      <c r="K256" s="2">
        <v>50</v>
      </c>
      <c r="L256" s="2" t="s">
        <v>1947</v>
      </c>
      <c r="M256" s="2"/>
      <c r="N256" s="2" t="str">
        <f ca="1">IFERROR(__xludf.DUMMYFUNCTION("IFS(M256=""ShotAttack"",""%"",M256=""MeleeAttack"",""%"", M256=""Defense"",""%"",M256=""CraftSPeed"",""%"",M256=""LifeSteal"",""%"",M256=""MaxInventoryWeight"",""+"",M256=""MoveSpeed"",""%"",REGEXMATCH(M256,""ElementAddItemDrop_""),""%"",M256=""Logging"","&amp;"""+"",M256=""Mining"",""+"",M256=""Maxhp"",""%"",REGEXMATCH(M256,""TemperatureResist_""),""+"",REGEXMATCH(M256,""ElementResist_""),""%"",REGEXMATCH(M256,""TemperatureInvalid_""),""bool"",REGEXMATCH(M256,""BodyPartsWeakDamage""),""%"",REGEXMATCH(M256,""Ele"&amp;"mentBoost_""),""%"",AND(REGEXMATCH(F256,""GiveA""),REGEXMATCH(M256,""Element"")),""bool"")"),"#N/A")</f>
        <v>#N/A</v>
      </c>
      <c r="O256" s="2">
        <v>0</v>
      </c>
      <c r="P256" s="2"/>
      <c r="Q256" s="2"/>
      <c r="R256" s="2" t="str">
        <f ca="1">IFERROR(__xludf.DUMMYFUNCTION("IFS(Q256=""ShotAttack"",""%"",Q256=""MeleeAttack"",""%"", Q256=""Defense"",""%"",Q256=""CraftSPeed"",""%"",Q256=""LifeSteal"",""%"",Q256=""MaxInventoryWeight"",""+"",Q256=""MoveSpeed"",""%"",REGEXMATCH(Q256,""ElementAddItemDrop_""),""%"",Q256=""Logging"","&amp;"""+"",Q256=""Mining"",""+"",Q256=""Maxhp"",""%"",REGEXMATCH(Q256,""TemperatureResist_""),""+"",REGEXMATCH(Q256,""ElementResist_""),""%"",REGEXMATCH(Q256,""TemperatureInvalid_""),""bool"",REGEXMATCH(Q256,""BodyPartsWeakDamage""),""%"",REGEXMATCH(Q256,""Ele"&amp;"mentBoost_""),""%"",AND(REGEXMATCH(J256,""GiveA""),REGEXMATCH(Q256,""Element"")),""bool"")"),"#N/A")</f>
        <v>#N/A</v>
      </c>
      <c r="S256" s="2">
        <v>0</v>
      </c>
      <c r="T256" s="2"/>
      <c r="U256" s="2" t="b">
        <v>1</v>
      </c>
      <c r="V256" s="2" t="b">
        <v>0</v>
      </c>
      <c r="W256" s="2" t="b">
        <v>0</v>
      </c>
      <c r="X256" s="2" t="b">
        <v>0</v>
      </c>
      <c r="Y256" s="2" t="b">
        <v>0</v>
      </c>
      <c r="Z256" s="2" t="b">
        <v>0</v>
      </c>
      <c r="AA256" s="2" t="b">
        <v>0</v>
      </c>
      <c r="AB256" s="2" t="b">
        <v>0</v>
      </c>
      <c r="AC256" s="2" t="b">
        <v>0</v>
      </c>
      <c r="AD256" s="2" t="b">
        <v>0</v>
      </c>
      <c r="AE256" s="2" t="b">
        <v>0</v>
      </c>
      <c r="AF256" s="2" t="b">
        <v>0</v>
      </c>
      <c r="AG256" s="2" t="s">
        <v>141</v>
      </c>
      <c r="AH256" s="2" t="s">
        <v>141</v>
      </c>
    </row>
    <row r="257" spans="1:34" x14ac:dyDescent="0.2">
      <c r="A257" s="9" t="e">
        <v>#N/A</v>
      </c>
      <c r="B257" s="2" t="s">
        <v>966</v>
      </c>
      <c r="C257" s="1"/>
      <c r="D257" s="2" t="str">
        <f t="shared" ref="D257:D446" si="3">I257   &amp; IF(ISBLANK(M257),, ". "&amp; M257 &amp; IF(ISBLANK(Q257),, ". "&amp; Q257))</f>
        <v>ElementAddItemDrop_Earth</v>
      </c>
      <c r="E257" s="2" t="str">
        <f t="shared" ref="E257:E391" si="4">I257  &amp;": # on "&amp; L257  &amp; IF(ISBLANK(M257),, ". "&amp; M257 &amp;": # on "&amp; P257 &amp; IF(ISBLANK(Q257),, ". "&amp; Q257 &amp;": # on "&amp; T257))</f>
        <v>ElementAddItemDrop_Earth: # on SelfAndTrainer</v>
      </c>
      <c r="F257" s="2" t="str">
        <f t="shared" ref="F257:F441" si="5">IF(U257,"active pal",)  &amp; IF(V257,"working",) &amp; IF(W257,"mounted",) &amp; IF(Y257,"in party (buff)",)  &amp; IF(Z257,"always",)</f>
        <v>active pal</v>
      </c>
      <c r="G257" s="2">
        <v>1</v>
      </c>
      <c r="H257" s="2" t="s">
        <v>141</v>
      </c>
      <c r="I257" s="2" t="s">
        <v>2185</v>
      </c>
      <c r="J257" s="2" t="str">
        <f ca="1">IFERROR(__xludf.DUMMYFUNCTION("IFS(I257=""ShotAttack"",""%"",I257=""MeleeAttack"",""%"", I257=""Defense"",""%"",I257=""CraftSPeed"",""%"",I257=""LifeSteal"",""%"",I257=""MaxInventoryWeight"",""+"",I257=""MoveSpeed"",""%"",REGEXMATCH(I257,""ElementAddItemDrop_""),""%"",I257=""Logging"","&amp;"""+"",I257=""Mining"",""+"",I257=""Maxhp"",""%"",REGEXMATCH(I257,""TemperatureResist_""),""+"",REGEXMATCH(I257,""ElementResist_""),""%"",REGEXMATCH(I257,""TemperatureInvalid_""),""bool"",REGEXMATCH(I257,""BodyPartsWeakDamage""),""%"",REGEXMATCH(I257,""Ele"&amp;"mentBoost_""),""%"",AND(REGEXMATCH(B257,""GiveA""),REGEXMATCH(I257,""Element"")),""bool"")"),"%")</f>
        <v>%</v>
      </c>
      <c r="K257" s="2">
        <v>50</v>
      </c>
      <c r="L257" s="2" t="s">
        <v>1947</v>
      </c>
      <c r="M257" s="2"/>
      <c r="N257" s="2" t="str">
        <f ca="1">IFERROR(__xludf.DUMMYFUNCTION("IFS(M257=""ShotAttack"",""%"",M257=""MeleeAttack"",""%"", M257=""Defense"",""%"",M257=""CraftSPeed"",""%"",M257=""LifeSteal"",""%"",M257=""MaxInventoryWeight"",""+"",M257=""MoveSpeed"",""%"",REGEXMATCH(M257,""ElementAddItemDrop_""),""%"",M257=""Logging"","&amp;"""+"",M257=""Mining"",""+"",M257=""Maxhp"",""%"",REGEXMATCH(M257,""TemperatureResist_""),""+"",REGEXMATCH(M257,""ElementResist_""),""%"",REGEXMATCH(M257,""TemperatureInvalid_""),""bool"",REGEXMATCH(M257,""BodyPartsWeakDamage""),""%"",REGEXMATCH(M257,""Ele"&amp;"mentBoost_""),""%"",AND(REGEXMATCH(F257,""GiveA""),REGEXMATCH(M257,""Element"")),""bool"")"),"#N/A")</f>
        <v>#N/A</v>
      </c>
      <c r="O257" s="2">
        <v>0</v>
      </c>
      <c r="P257" s="2"/>
      <c r="Q257" s="2"/>
      <c r="R257" s="2" t="str">
        <f ca="1">IFERROR(__xludf.DUMMYFUNCTION("IFS(Q257=""ShotAttack"",""%"",Q257=""MeleeAttack"",""%"", Q257=""Defense"",""%"",Q257=""CraftSPeed"",""%"",Q257=""LifeSteal"",""%"",Q257=""MaxInventoryWeight"",""+"",Q257=""MoveSpeed"",""%"",REGEXMATCH(Q257,""ElementAddItemDrop_""),""%"",Q257=""Logging"","&amp;"""+"",Q257=""Mining"",""+"",Q257=""Maxhp"",""%"",REGEXMATCH(Q257,""TemperatureResist_""),""+"",REGEXMATCH(Q257,""ElementResist_""),""%"",REGEXMATCH(Q257,""TemperatureInvalid_""),""bool"",REGEXMATCH(Q257,""BodyPartsWeakDamage""),""%"",REGEXMATCH(Q257,""Ele"&amp;"mentBoost_""),""%"",AND(REGEXMATCH(J257,""GiveA""),REGEXMATCH(Q257,""Element"")),""bool"")"),"#N/A")</f>
        <v>#N/A</v>
      </c>
      <c r="S257" s="2">
        <v>0</v>
      </c>
      <c r="T257" s="2"/>
      <c r="U257" s="2" t="b">
        <v>1</v>
      </c>
      <c r="V257" s="2" t="b">
        <v>0</v>
      </c>
      <c r="W257" s="2" t="b">
        <v>0</v>
      </c>
      <c r="X257" s="2" t="b">
        <v>0</v>
      </c>
      <c r="Y257" s="2" t="b">
        <v>0</v>
      </c>
      <c r="Z257" s="2" t="b">
        <v>0</v>
      </c>
      <c r="AA257" s="2" t="b">
        <v>0</v>
      </c>
      <c r="AB257" s="2" t="b">
        <v>0</v>
      </c>
      <c r="AC257" s="2" t="b">
        <v>0</v>
      </c>
      <c r="AD257" s="2" t="b">
        <v>0</v>
      </c>
      <c r="AE257" s="2" t="b">
        <v>0</v>
      </c>
      <c r="AF257" s="2" t="b">
        <v>0</v>
      </c>
      <c r="AG257" s="2" t="s">
        <v>141</v>
      </c>
      <c r="AH257" s="2" t="s">
        <v>141</v>
      </c>
    </row>
    <row r="258" spans="1:34" x14ac:dyDescent="0.2">
      <c r="A258" s="9" t="e">
        <v>#N/A</v>
      </c>
      <c r="B258" s="2" t="s">
        <v>793</v>
      </c>
      <c r="C258" s="1"/>
      <c r="D258" s="2" t="str">
        <f t="shared" si="3"/>
        <v>ElementAddItemDrop_Dark</v>
      </c>
      <c r="E258" s="2" t="str">
        <f t="shared" si="4"/>
        <v>ElementAddItemDrop_Dark: # on SelfAndTrainer</v>
      </c>
      <c r="F258" s="2" t="str">
        <f t="shared" si="5"/>
        <v>active pal</v>
      </c>
      <c r="G258" s="2">
        <v>1</v>
      </c>
      <c r="H258" s="2" t="s">
        <v>141</v>
      </c>
      <c r="I258" s="2" t="s">
        <v>2186</v>
      </c>
      <c r="J258" s="2" t="str">
        <f ca="1">IFERROR(__xludf.DUMMYFUNCTION("IFS(I258=""ShotAttack"",""%"",I258=""MeleeAttack"",""%"", I258=""Defense"",""%"",I258=""CraftSPeed"",""%"",I258=""LifeSteal"",""%"",I258=""MaxInventoryWeight"",""+"",I258=""MoveSpeed"",""%"",REGEXMATCH(I258,""ElementAddItemDrop_""),""%"",I258=""Logging"","&amp;"""+"",I258=""Mining"",""+"",I258=""Maxhp"",""%"",REGEXMATCH(I258,""TemperatureResist_""),""+"",REGEXMATCH(I258,""ElementResist_""),""%"",REGEXMATCH(I258,""TemperatureInvalid_""),""bool"",REGEXMATCH(I258,""BodyPartsWeakDamage""),""%"",REGEXMATCH(I258,""Ele"&amp;"mentBoost_""),""%"",AND(REGEXMATCH(B258,""GiveA""),REGEXMATCH(I258,""Element"")),""bool"")"),"%")</f>
        <v>%</v>
      </c>
      <c r="K258" s="2">
        <v>50</v>
      </c>
      <c r="L258" s="2" t="s">
        <v>1947</v>
      </c>
      <c r="M258" s="2"/>
      <c r="N258" s="2" t="str">
        <f ca="1">IFERROR(__xludf.DUMMYFUNCTION("IFS(M258=""ShotAttack"",""%"",M258=""MeleeAttack"",""%"", M258=""Defense"",""%"",M258=""CraftSPeed"",""%"",M258=""LifeSteal"",""%"",M258=""MaxInventoryWeight"",""+"",M258=""MoveSpeed"",""%"",REGEXMATCH(M258,""ElementAddItemDrop_""),""%"",M258=""Logging"","&amp;"""+"",M258=""Mining"",""+"",M258=""Maxhp"",""%"",REGEXMATCH(M258,""TemperatureResist_""),""+"",REGEXMATCH(M258,""ElementResist_""),""%"",REGEXMATCH(M258,""TemperatureInvalid_""),""bool"",REGEXMATCH(M258,""BodyPartsWeakDamage""),""%"",REGEXMATCH(M258,""Ele"&amp;"mentBoost_""),""%"",AND(REGEXMATCH(F258,""GiveA""),REGEXMATCH(M258,""Element"")),""bool"")"),"#N/A")</f>
        <v>#N/A</v>
      </c>
      <c r="O258" s="2">
        <v>0</v>
      </c>
      <c r="P258" s="2"/>
      <c r="Q258" s="2"/>
      <c r="R258" s="2" t="str">
        <f ca="1">IFERROR(__xludf.DUMMYFUNCTION("IFS(Q258=""ShotAttack"",""%"",Q258=""MeleeAttack"",""%"", Q258=""Defense"",""%"",Q258=""CraftSPeed"",""%"",Q258=""LifeSteal"",""%"",Q258=""MaxInventoryWeight"",""+"",Q258=""MoveSpeed"",""%"",REGEXMATCH(Q258,""ElementAddItemDrop_""),""%"",Q258=""Logging"","&amp;"""+"",Q258=""Mining"",""+"",Q258=""Maxhp"",""%"",REGEXMATCH(Q258,""TemperatureResist_""),""+"",REGEXMATCH(Q258,""ElementResist_""),""%"",REGEXMATCH(Q258,""TemperatureInvalid_""),""bool"",REGEXMATCH(Q258,""BodyPartsWeakDamage""),""%"",REGEXMATCH(Q258,""Ele"&amp;"mentBoost_""),""%"",AND(REGEXMATCH(J258,""GiveA""),REGEXMATCH(Q258,""Element"")),""bool"")"),"#N/A")</f>
        <v>#N/A</v>
      </c>
      <c r="S258" s="2">
        <v>0</v>
      </c>
      <c r="T258" s="2"/>
      <c r="U258" s="2" t="b">
        <v>1</v>
      </c>
      <c r="V258" s="2" t="b">
        <v>0</v>
      </c>
      <c r="W258" s="2" t="b">
        <v>0</v>
      </c>
      <c r="X258" s="2" t="b">
        <v>0</v>
      </c>
      <c r="Y258" s="2" t="b">
        <v>0</v>
      </c>
      <c r="Z258" s="2" t="b">
        <v>0</v>
      </c>
      <c r="AA258" s="2" t="b">
        <v>0</v>
      </c>
      <c r="AB258" s="2" t="b">
        <v>0</v>
      </c>
      <c r="AC258" s="2" t="b">
        <v>0</v>
      </c>
      <c r="AD258" s="2" t="b">
        <v>0</v>
      </c>
      <c r="AE258" s="2" t="b">
        <v>0</v>
      </c>
      <c r="AF258" s="2" t="b">
        <v>0</v>
      </c>
      <c r="AG258" s="2" t="s">
        <v>141</v>
      </c>
      <c r="AH258" s="2" t="s">
        <v>141</v>
      </c>
    </row>
    <row r="259" spans="1:34" x14ac:dyDescent="0.2">
      <c r="A259" s="9" t="e">
        <v>#N/A</v>
      </c>
      <c r="B259" s="2" t="s">
        <v>811</v>
      </c>
      <c r="C259" s="1"/>
      <c r="D259" s="2" t="str">
        <f t="shared" si="3"/>
        <v>ElementAddItemDrop_Dragon</v>
      </c>
      <c r="E259" s="2" t="str">
        <f t="shared" si="4"/>
        <v>ElementAddItemDrop_Dragon: # on SelfAndTrainer</v>
      </c>
      <c r="F259" s="2" t="str">
        <f t="shared" si="5"/>
        <v>active pal</v>
      </c>
      <c r="G259" s="2">
        <v>1</v>
      </c>
      <c r="H259" s="2" t="s">
        <v>141</v>
      </c>
      <c r="I259" s="2" t="s">
        <v>2187</v>
      </c>
      <c r="J259" s="2" t="str">
        <f ca="1">IFERROR(__xludf.DUMMYFUNCTION("IFS(I259=""ShotAttack"",""%"",I259=""MeleeAttack"",""%"", I259=""Defense"",""%"",I259=""CraftSPeed"",""%"",I259=""LifeSteal"",""%"",I259=""MaxInventoryWeight"",""+"",I259=""MoveSpeed"",""%"",REGEXMATCH(I259,""ElementAddItemDrop_""),""%"",I259=""Logging"","&amp;"""+"",I259=""Mining"",""+"",I259=""Maxhp"",""%"",REGEXMATCH(I259,""TemperatureResist_""),""+"",REGEXMATCH(I259,""ElementResist_""),""%"",REGEXMATCH(I259,""TemperatureInvalid_""),""bool"",REGEXMATCH(I259,""BodyPartsWeakDamage""),""%"",REGEXMATCH(I259,""Ele"&amp;"mentBoost_""),""%"",AND(REGEXMATCH(B259,""GiveA""),REGEXMATCH(I259,""Element"")),""bool"")"),"%")</f>
        <v>%</v>
      </c>
      <c r="K259" s="2">
        <v>50</v>
      </c>
      <c r="L259" s="2" t="s">
        <v>1947</v>
      </c>
      <c r="M259" s="2"/>
      <c r="N259" s="2" t="str">
        <f ca="1">IFERROR(__xludf.DUMMYFUNCTION("IFS(M259=""ShotAttack"",""%"",M259=""MeleeAttack"",""%"", M259=""Defense"",""%"",M259=""CraftSPeed"",""%"",M259=""LifeSteal"",""%"",M259=""MaxInventoryWeight"",""+"",M259=""MoveSpeed"",""%"",REGEXMATCH(M259,""ElementAddItemDrop_""),""%"",M259=""Logging"","&amp;"""+"",M259=""Mining"",""+"",M259=""Maxhp"",""%"",REGEXMATCH(M259,""TemperatureResist_""),""+"",REGEXMATCH(M259,""ElementResist_""),""%"",REGEXMATCH(M259,""TemperatureInvalid_""),""bool"",REGEXMATCH(M259,""BodyPartsWeakDamage""),""%"",REGEXMATCH(M259,""Ele"&amp;"mentBoost_""),""%"",AND(REGEXMATCH(F259,""GiveA""),REGEXMATCH(M259,""Element"")),""bool"")"),"#N/A")</f>
        <v>#N/A</v>
      </c>
      <c r="O259" s="2">
        <v>0</v>
      </c>
      <c r="P259" s="2"/>
      <c r="Q259" s="2"/>
      <c r="R259" s="2" t="str">
        <f ca="1">IFERROR(__xludf.DUMMYFUNCTION("IFS(Q259=""ShotAttack"",""%"",Q259=""MeleeAttack"",""%"", Q259=""Defense"",""%"",Q259=""CraftSPeed"",""%"",Q259=""LifeSteal"",""%"",Q259=""MaxInventoryWeight"",""+"",Q259=""MoveSpeed"",""%"",REGEXMATCH(Q259,""ElementAddItemDrop_""),""%"",Q259=""Logging"","&amp;"""+"",Q259=""Mining"",""+"",Q259=""Maxhp"",""%"",REGEXMATCH(Q259,""TemperatureResist_""),""+"",REGEXMATCH(Q259,""ElementResist_""),""%"",REGEXMATCH(Q259,""TemperatureInvalid_""),""bool"",REGEXMATCH(Q259,""BodyPartsWeakDamage""),""%"",REGEXMATCH(Q259,""Ele"&amp;"mentBoost_""),""%"",AND(REGEXMATCH(J259,""GiveA""),REGEXMATCH(Q259,""Element"")),""bool"")"),"#N/A")</f>
        <v>#N/A</v>
      </c>
      <c r="S259" s="2">
        <v>0</v>
      </c>
      <c r="T259" s="2"/>
      <c r="U259" s="2" t="b">
        <v>1</v>
      </c>
      <c r="V259" s="2" t="b">
        <v>0</v>
      </c>
      <c r="W259" s="2" t="b">
        <v>0</v>
      </c>
      <c r="X259" s="2" t="b">
        <v>0</v>
      </c>
      <c r="Y259" s="2" t="b">
        <v>0</v>
      </c>
      <c r="Z259" s="2" t="b">
        <v>0</v>
      </c>
      <c r="AA259" s="2" t="b">
        <v>0</v>
      </c>
      <c r="AB259" s="2" t="b">
        <v>0</v>
      </c>
      <c r="AC259" s="2" t="b">
        <v>0</v>
      </c>
      <c r="AD259" s="2" t="b">
        <v>0</v>
      </c>
      <c r="AE259" s="2" t="b">
        <v>0</v>
      </c>
      <c r="AF259" s="2" t="b">
        <v>0</v>
      </c>
      <c r="AG259" s="2" t="s">
        <v>141</v>
      </c>
      <c r="AH259" s="2" t="s">
        <v>141</v>
      </c>
    </row>
    <row r="260" spans="1:34" x14ac:dyDescent="0.2">
      <c r="A260" s="9" t="e">
        <v>#N/A</v>
      </c>
      <c r="B260" s="2" t="s">
        <v>1030</v>
      </c>
      <c r="C260" s="1"/>
      <c r="D260" s="2" t="str">
        <f t="shared" si="3"/>
        <v>ElementAddItemDrop_Normal</v>
      </c>
      <c r="E260" s="2" t="str">
        <f t="shared" si="4"/>
        <v>ElementAddItemDrop_Normal: # on SelfAndTrainer</v>
      </c>
      <c r="F260" s="2" t="str">
        <f t="shared" si="5"/>
        <v>active pal</v>
      </c>
      <c r="G260" s="2">
        <v>1</v>
      </c>
      <c r="H260" s="2" t="s">
        <v>141</v>
      </c>
      <c r="I260" s="2" t="s">
        <v>2179</v>
      </c>
      <c r="J260" s="2" t="str">
        <f ca="1">IFERROR(__xludf.DUMMYFUNCTION("IFS(I260=""ShotAttack"",""%"",I260=""MeleeAttack"",""%"", I260=""Defense"",""%"",I260=""CraftSPeed"",""%"",I260=""LifeSteal"",""%"",I260=""MaxInventoryWeight"",""+"",I260=""MoveSpeed"",""%"",REGEXMATCH(I260,""ElementAddItemDrop_""),""%"",I260=""Logging"","&amp;"""+"",I260=""Mining"",""+"",I260=""Maxhp"",""%"",REGEXMATCH(I260,""TemperatureResist_""),""+"",REGEXMATCH(I260,""ElementResist_""),""%"",REGEXMATCH(I260,""TemperatureInvalid_""),""bool"",REGEXMATCH(I260,""BodyPartsWeakDamage""),""%"",REGEXMATCH(I260,""Ele"&amp;"mentBoost_""),""%"",AND(REGEXMATCH(B260,""GiveA""),REGEXMATCH(I260,""Element"")),""bool"")"),"%")</f>
        <v>%</v>
      </c>
      <c r="K260" s="2">
        <v>60</v>
      </c>
      <c r="L260" s="2" t="s">
        <v>1947</v>
      </c>
      <c r="M260" s="2"/>
      <c r="N260" s="2" t="str">
        <f ca="1">IFERROR(__xludf.DUMMYFUNCTION("IFS(M260=""ShotAttack"",""%"",M260=""MeleeAttack"",""%"", M260=""Defense"",""%"",M260=""CraftSPeed"",""%"",M260=""LifeSteal"",""%"",M260=""MaxInventoryWeight"",""+"",M260=""MoveSpeed"",""%"",REGEXMATCH(M260,""ElementAddItemDrop_""),""%"",M260=""Logging"","&amp;"""+"",M260=""Mining"",""+"",M260=""Maxhp"",""%"",REGEXMATCH(M260,""TemperatureResist_""),""+"",REGEXMATCH(M260,""ElementResist_""),""%"",REGEXMATCH(M260,""TemperatureInvalid_""),""bool"",REGEXMATCH(M260,""BodyPartsWeakDamage""),""%"",REGEXMATCH(M260,""Ele"&amp;"mentBoost_""),""%"",AND(REGEXMATCH(F260,""GiveA""),REGEXMATCH(M260,""Element"")),""bool"")"),"#N/A")</f>
        <v>#N/A</v>
      </c>
      <c r="O260" s="2">
        <v>0</v>
      </c>
      <c r="P260" s="2"/>
      <c r="Q260" s="2"/>
      <c r="R260" s="2" t="str">
        <f ca="1">IFERROR(__xludf.DUMMYFUNCTION("IFS(Q260=""ShotAttack"",""%"",Q260=""MeleeAttack"",""%"", Q260=""Defense"",""%"",Q260=""CraftSPeed"",""%"",Q260=""LifeSteal"",""%"",Q260=""MaxInventoryWeight"",""+"",Q260=""MoveSpeed"",""%"",REGEXMATCH(Q260,""ElementAddItemDrop_""),""%"",Q260=""Logging"","&amp;"""+"",Q260=""Mining"",""+"",Q260=""Maxhp"",""%"",REGEXMATCH(Q260,""TemperatureResist_""),""+"",REGEXMATCH(Q260,""ElementResist_""),""%"",REGEXMATCH(Q260,""TemperatureInvalid_""),""bool"",REGEXMATCH(Q260,""BodyPartsWeakDamage""),""%"",REGEXMATCH(Q260,""Ele"&amp;"mentBoost_""),""%"",AND(REGEXMATCH(J260,""GiveA""),REGEXMATCH(Q260,""Element"")),""bool"")"),"#N/A")</f>
        <v>#N/A</v>
      </c>
      <c r="S260" s="2">
        <v>0</v>
      </c>
      <c r="T260" s="2"/>
      <c r="U260" s="2" t="b">
        <v>1</v>
      </c>
      <c r="V260" s="2" t="b">
        <v>0</v>
      </c>
      <c r="W260" s="2" t="b">
        <v>0</v>
      </c>
      <c r="X260" s="2" t="b">
        <v>0</v>
      </c>
      <c r="Y260" s="2" t="b">
        <v>0</v>
      </c>
      <c r="Z260" s="2" t="b">
        <v>0</v>
      </c>
      <c r="AA260" s="2" t="b">
        <v>0</v>
      </c>
      <c r="AB260" s="2" t="b">
        <v>0</v>
      </c>
      <c r="AC260" s="2" t="b">
        <v>0</v>
      </c>
      <c r="AD260" s="2" t="b">
        <v>0</v>
      </c>
      <c r="AE260" s="2" t="b">
        <v>0</v>
      </c>
      <c r="AF260" s="2" t="b">
        <v>0</v>
      </c>
      <c r="AG260" s="2" t="s">
        <v>141</v>
      </c>
      <c r="AH260" s="2" t="s">
        <v>141</v>
      </c>
    </row>
    <row r="261" spans="1:34" x14ac:dyDescent="0.2">
      <c r="A261" s="9" t="e">
        <v>#N/A</v>
      </c>
      <c r="B261" s="2" t="s">
        <v>800</v>
      </c>
      <c r="C261" s="1"/>
      <c r="D261" s="2" t="str">
        <f t="shared" si="3"/>
        <v>ElementAddItemDrop_Fire</v>
      </c>
      <c r="E261" s="2" t="str">
        <f t="shared" si="4"/>
        <v>ElementAddItemDrop_Fire: # on SelfAndTrainer</v>
      </c>
      <c r="F261" s="2" t="str">
        <f t="shared" si="5"/>
        <v>active pal</v>
      </c>
      <c r="G261" s="2">
        <v>1</v>
      </c>
      <c r="H261" s="2" t="s">
        <v>141</v>
      </c>
      <c r="I261" s="2" t="s">
        <v>2180</v>
      </c>
      <c r="J261" s="2" t="str">
        <f ca="1">IFERROR(__xludf.DUMMYFUNCTION("IFS(I261=""ShotAttack"",""%"",I261=""MeleeAttack"",""%"", I261=""Defense"",""%"",I261=""CraftSPeed"",""%"",I261=""LifeSteal"",""%"",I261=""MaxInventoryWeight"",""+"",I261=""MoveSpeed"",""%"",REGEXMATCH(I261,""ElementAddItemDrop_""),""%"",I261=""Logging"","&amp;"""+"",I261=""Mining"",""+"",I261=""Maxhp"",""%"",REGEXMATCH(I261,""TemperatureResist_""),""+"",REGEXMATCH(I261,""ElementResist_""),""%"",REGEXMATCH(I261,""TemperatureInvalid_""),""bool"",REGEXMATCH(I261,""BodyPartsWeakDamage""),""%"",REGEXMATCH(I261,""Ele"&amp;"mentBoost_""),""%"",AND(REGEXMATCH(B261,""GiveA""),REGEXMATCH(I261,""Element"")),""bool"")"),"%")</f>
        <v>%</v>
      </c>
      <c r="K261" s="2">
        <v>60</v>
      </c>
      <c r="L261" s="2" t="s">
        <v>1947</v>
      </c>
      <c r="M261" s="2"/>
      <c r="N261" s="2" t="str">
        <f ca="1">IFERROR(__xludf.DUMMYFUNCTION("IFS(M261=""ShotAttack"",""%"",M261=""MeleeAttack"",""%"", M261=""Defense"",""%"",M261=""CraftSPeed"",""%"",M261=""LifeSteal"",""%"",M261=""MaxInventoryWeight"",""+"",M261=""MoveSpeed"",""%"",REGEXMATCH(M261,""ElementAddItemDrop_""),""%"",M261=""Logging"","&amp;"""+"",M261=""Mining"",""+"",M261=""Maxhp"",""%"",REGEXMATCH(M261,""TemperatureResist_""),""+"",REGEXMATCH(M261,""ElementResist_""),""%"",REGEXMATCH(M261,""TemperatureInvalid_""),""bool"",REGEXMATCH(M261,""BodyPartsWeakDamage""),""%"",REGEXMATCH(M261,""Ele"&amp;"mentBoost_""),""%"",AND(REGEXMATCH(F261,""GiveA""),REGEXMATCH(M261,""Element"")),""bool"")"),"#N/A")</f>
        <v>#N/A</v>
      </c>
      <c r="O261" s="2">
        <v>0</v>
      </c>
      <c r="P261" s="2"/>
      <c r="Q261" s="2"/>
      <c r="R261" s="2" t="str">
        <f ca="1">IFERROR(__xludf.DUMMYFUNCTION("IFS(Q261=""ShotAttack"",""%"",Q261=""MeleeAttack"",""%"", Q261=""Defense"",""%"",Q261=""CraftSPeed"",""%"",Q261=""LifeSteal"",""%"",Q261=""MaxInventoryWeight"",""+"",Q261=""MoveSpeed"",""%"",REGEXMATCH(Q261,""ElementAddItemDrop_""),""%"",Q261=""Logging"","&amp;"""+"",Q261=""Mining"",""+"",Q261=""Maxhp"",""%"",REGEXMATCH(Q261,""TemperatureResist_""),""+"",REGEXMATCH(Q261,""ElementResist_""),""%"",REGEXMATCH(Q261,""TemperatureInvalid_""),""bool"",REGEXMATCH(Q261,""BodyPartsWeakDamage""),""%"",REGEXMATCH(Q261,""Ele"&amp;"mentBoost_""),""%"",AND(REGEXMATCH(J261,""GiveA""),REGEXMATCH(Q261,""Element"")),""bool"")"),"#N/A")</f>
        <v>#N/A</v>
      </c>
      <c r="S261" s="2">
        <v>0</v>
      </c>
      <c r="T261" s="2"/>
      <c r="U261" s="2" t="b">
        <v>1</v>
      </c>
      <c r="V261" s="2" t="b">
        <v>0</v>
      </c>
      <c r="W261" s="2" t="b">
        <v>0</v>
      </c>
      <c r="X261" s="2" t="b">
        <v>0</v>
      </c>
      <c r="Y261" s="2" t="b">
        <v>0</v>
      </c>
      <c r="Z261" s="2" t="b">
        <v>0</v>
      </c>
      <c r="AA261" s="2" t="b">
        <v>0</v>
      </c>
      <c r="AB261" s="2" t="b">
        <v>0</v>
      </c>
      <c r="AC261" s="2" t="b">
        <v>0</v>
      </c>
      <c r="AD261" s="2" t="b">
        <v>0</v>
      </c>
      <c r="AE261" s="2" t="b">
        <v>0</v>
      </c>
      <c r="AF261" s="2" t="b">
        <v>0</v>
      </c>
      <c r="AG261" s="2" t="s">
        <v>141</v>
      </c>
      <c r="AH261" s="2" t="s">
        <v>141</v>
      </c>
    </row>
    <row r="262" spans="1:34" x14ac:dyDescent="0.2">
      <c r="A262" s="9" t="e">
        <v>#N/A</v>
      </c>
      <c r="B262" s="2" t="s">
        <v>1110</v>
      </c>
      <c r="C262" s="1"/>
      <c r="D262" s="2" t="str">
        <f t="shared" si="3"/>
        <v>ElementAddItemDrop_Water</v>
      </c>
      <c r="E262" s="2" t="str">
        <f t="shared" si="4"/>
        <v>ElementAddItemDrop_Water: # on SelfAndTrainer</v>
      </c>
      <c r="F262" s="2" t="str">
        <f t="shared" si="5"/>
        <v>active pal</v>
      </c>
      <c r="G262" s="2">
        <v>1</v>
      </c>
      <c r="H262" s="2" t="s">
        <v>141</v>
      </c>
      <c r="I262" s="2" t="s">
        <v>2181</v>
      </c>
      <c r="J262" s="2" t="str">
        <f ca="1">IFERROR(__xludf.DUMMYFUNCTION("IFS(I262=""ShotAttack"",""%"",I262=""MeleeAttack"",""%"", I262=""Defense"",""%"",I262=""CraftSPeed"",""%"",I262=""LifeSteal"",""%"",I262=""MaxInventoryWeight"",""+"",I262=""MoveSpeed"",""%"",REGEXMATCH(I262,""ElementAddItemDrop_""),""%"",I262=""Logging"","&amp;"""+"",I262=""Mining"",""+"",I262=""Maxhp"",""%"",REGEXMATCH(I262,""TemperatureResist_""),""+"",REGEXMATCH(I262,""ElementResist_""),""%"",REGEXMATCH(I262,""TemperatureInvalid_""),""bool"",REGEXMATCH(I262,""BodyPartsWeakDamage""),""%"",REGEXMATCH(I262,""Ele"&amp;"mentBoost_""),""%"",AND(REGEXMATCH(B262,""GiveA""),REGEXMATCH(I262,""Element"")),""bool"")"),"%")</f>
        <v>%</v>
      </c>
      <c r="K262" s="2">
        <v>60</v>
      </c>
      <c r="L262" s="2" t="s">
        <v>1947</v>
      </c>
      <c r="M262" s="2"/>
      <c r="N262" s="2" t="str">
        <f ca="1">IFERROR(__xludf.DUMMYFUNCTION("IFS(M262=""ShotAttack"",""%"",M262=""MeleeAttack"",""%"", M262=""Defense"",""%"",M262=""CraftSPeed"",""%"",M262=""LifeSteal"",""%"",M262=""MaxInventoryWeight"",""+"",M262=""MoveSpeed"",""%"",REGEXMATCH(M262,""ElementAddItemDrop_""),""%"",M262=""Logging"","&amp;"""+"",M262=""Mining"",""+"",M262=""Maxhp"",""%"",REGEXMATCH(M262,""TemperatureResist_""),""+"",REGEXMATCH(M262,""ElementResist_""),""%"",REGEXMATCH(M262,""TemperatureInvalid_""),""bool"",REGEXMATCH(M262,""BodyPartsWeakDamage""),""%"",REGEXMATCH(M262,""Ele"&amp;"mentBoost_""),""%"",AND(REGEXMATCH(F262,""GiveA""),REGEXMATCH(M262,""Element"")),""bool"")"),"#N/A")</f>
        <v>#N/A</v>
      </c>
      <c r="O262" s="2">
        <v>0</v>
      </c>
      <c r="P262" s="2"/>
      <c r="Q262" s="2"/>
      <c r="R262" s="2" t="str">
        <f ca="1">IFERROR(__xludf.DUMMYFUNCTION("IFS(Q262=""ShotAttack"",""%"",Q262=""MeleeAttack"",""%"", Q262=""Defense"",""%"",Q262=""CraftSPeed"",""%"",Q262=""LifeSteal"",""%"",Q262=""MaxInventoryWeight"",""+"",Q262=""MoveSpeed"",""%"",REGEXMATCH(Q262,""ElementAddItemDrop_""),""%"",Q262=""Logging"","&amp;"""+"",Q262=""Mining"",""+"",Q262=""Maxhp"",""%"",REGEXMATCH(Q262,""TemperatureResist_""),""+"",REGEXMATCH(Q262,""ElementResist_""),""%"",REGEXMATCH(Q262,""TemperatureInvalid_""),""bool"",REGEXMATCH(Q262,""BodyPartsWeakDamage""),""%"",REGEXMATCH(Q262,""Ele"&amp;"mentBoost_""),""%"",AND(REGEXMATCH(J262,""GiveA""),REGEXMATCH(Q262,""Element"")),""bool"")"),"#N/A")</f>
        <v>#N/A</v>
      </c>
      <c r="S262" s="2">
        <v>0</v>
      </c>
      <c r="T262" s="2"/>
      <c r="U262" s="2" t="b">
        <v>1</v>
      </c>
      <c r="V262" s="2" t="b">
        <v>0</v>
      </c>
      <c r="W262" s="2" t="b">
        <v>0</v>
      </c>
      <c r="X262" s="2" t="b">
        <v>0</v>
      </c>
      <c r="Y262" s="2" t="b">
        <v>0</v>
      </c>
      <c r="Z262" s="2" t="b">
        <v>0</v>
      </c>
      <c r="AA262" s="2" t="b">
        <v>0</v>
      </c>
      <c r="AB262" s="2" t="b">
        <v>0</v>
      </c>
      <c r="AC262" s="2" t="b">
        <v>0</v>
      </c>
      <c r="AD262" s="2" t="b">
        <v>0</v>
      </c>
      <c r="AE262" s="2" t="b">
        <v>0</v>
      </c>
      <c r="AF262" s="2" t="b">
        <v>0</v>
      </c>
      <c r="AG262" s="2" t="s">
        <v>141</v>
      </c>
      <c r="AH262" s="2" t="s">
        <v>141</v>
      </c>
    </row>
    <row r="263" spans="1:34" x14ac:dyDescent="0.2">
      <c r="A263" s="9" t="e">
        <v>#N/A</v>
      </c>
      <c r="B263" s="2" t="s">
        <v>1104</v>
      </c>
      <c r="C263" s="1"/>
      <c r="D263" s="2" t="str">
        <f t="shared" si="3"/>
        <v>ElementAddItemDrop_Electricity</v>
      </c>
      <c r="E263" s="2" t="str">
        <f t="shared" si="4"/>
        <v>ElementAddItemDrop_Electricity: # on SelfAndTrainer</v>
      </c>
      <c r="F263" s="2" t="str">
        <f t="shared" si="5"/>
        <v>active pal</v>
      </c>
      <c r="G263" s="2">
        <v>1</v>
      </c>
      <c r="H263" s="2" t="s">
        <v>141</v>
      </c>
      <c r="I263" s="2" t="s">
        <v>2182</v>
      </c>
      <c r="J263" s="2" t="str">
        <f ca="1">IFERROR(__xludf.DUMMYFUNCTION("IFS(I263=""ShotAttack"",""%"",I263=""MeleeAttack"",""%"", I263=""Defense"",""%"",I263=""CraftSPeed"",""%"",I263=""LifeSteal"",""%"",I263=""MaxInventoryWeight"",""+"",I263=""MoveSpeed"",""%"",REGEXMATCH(I263,""ElementAddItemDrop_""),""%"",I263=""Logging"","&amp;"""+"",I263=""Mining"",""+"",I263=""Maxhp"",""%"",REGEXMATCH(I263,""TemperatureResist_""),""+"",REGEXMATCH(I263,""ElementResist_""),""%"",REGEXMATCH(I263,""TemperatureInvalid_""),""bool"",REGEXMATCH(I263,""BodyPartsWeakDamage""),""%"",REGEXMATCH(I263,""Ele"&amp;"mentBoost_""),""%"",AND(REGEXMATCH(B263,""GiveA""),REGEXMATCH(I263,""Element"")),""bool"")"),"%")</f>
        <v>%</v>
      </c>
      <c r="K263" s="2">
        <v>60</v>
      </c>
      <c r="L263" s="2" t="s">
        <v>1947</v>
      </c>
      <c r="M263" s="2"/>
      <c r="N263" s="2" t="str">
        <f ca="1">IFERROR(__xludf.DUMMYFUNCTION("IFS(M263=""ShotAttack"",""%"",M263=""MeleeAttack"",""%"", M263=""Defense"",""%"",M263=""CraftSPeed"",""%"",M263=""LifeSteal"",""%"",M263=""MaxInventoryWeight"",""+"",M263=""MoveSpeed"",""%"",REGEXMATCH(M263,""ElementAddItemDrop_""),""%"",M263=""Logging"","&amp;"""+"",M263=""Mining"",""+"",M263=""Maxhp"",""%"",REGEXMATCH(M263,""TemperatureResist_""),""+"",REGEXMATCH(M263,""ElementResist_""),""%"",REGEXMATCH(M263,""TemperatureInvalid_""),""bool"",REGEXMATCH(M263,""BodyPartsWeakDamage""),""%"",REGEXMATCH(M263,""Ele"&amp;"mentBoost_""),""%"",AND(REGEXMATCH(F263,""GiveA""),REGEXMATCH(M263,""Element"")),""bool"")"),"#N/A")</f>
        <v>#N/A</v>
      </c>
      <c r="O263" s="2">
        <v>0</v>
      </c>
      <c r="P263" s="2"/>
      <c r="Q263" s="2"/>
      <c r="R263" s="2" t="str">
        <f ca="1">IFERROR(__xludf.DUMMYFUNCTION("IFS(Q263=""ShotAttack"",""%"",Q263=""MeleeAttack"",""%"", Q263=""Defense"",""%"",Q263=""CraftSPeed"",""%"",Q263=""LifeSteal"",""%"",Q263=""MaxInventoryWeight"",""+"",Q263=""MoveSpeed"",""%"",REGEXMATCH(Q263,""ElementAddItemDrop_""),""%"",Q263=""Logging"","&amp;"""+"",Q263=""Mining"",""+"",Q263=""Maxhp"",""%"",REGEXMATCH(Q263,""TemperatureResist_""),""+"",REGEXMATCH(Q263,""ElementResist_""),""%"",REGEXMATCH(Q263,""TemperatureInvalid_""),""bool"",REGEXMATCH(Q263,""BodyPartsWeakDamage""),""%"",REGEXMATCH(Q263,""Ele"&amp;"mentBoost_""),""%"",AND(REGEXMATCH(J263,""GiveA""),REGEXMATCH(Q263,""Element"")),""bool"")"),"#N/A")</f>
        <v>#N/A</v>
      </c>
      <c r="S263" s="2">
        <v>0</v>
      </c>
      <c r="T263" s="2"/>
      <c r="U263" s="2" t="b">
        <v>1</v>
      </c>
      <c r="V263" s="2" t="b">
        <v>0</v>
      </c>
      <c r="W263" s="2" t="b">
        <v>0</v>
      </c>
      <c r="X263" s="2" t="b">
        <v>0</v>
      </c>
      <c r="Y263" s="2" t="b">
        <v>0</v>
      </c>
      <c r="Z263" s="2" t="b">
        <v>0</v>
      </c>
      <c r="AA263" s="2" t="b">
        <v>0</v>
      </c>
      <c r="AB263" s="2" t="b">
        <v>0</v>
      </c>
      <c r="AC263" s="2" t="b">
        <v>0</v>
      </c>
      <c r="AD263" s="2" t="b">
        <v>0</v>
      </c>
      <c r="AE263" s="2" t="b">
        <v>0</v>
      </c>
      <c r="AF263" s="2" t="b">
        <v>0</v>
      </c>
      <c r="AG263" s="2" t="s">
        <v>141</v>
      </c>
      <c r="AH263" s="2" t="s">
        <v>141</v>
      </c>
    </row>
    <row r="264" spans="1:34" x14ac:dyDescent="0.2">
      <c r="A264" s="9" t="e">
        <v>#N/A</v>
      </c>
      <c r="B264" s="2" t="s">
        <v>1024</v>
      </c>
      <c r="C264" s="1"/>
      <c r="D264" s="2" t="str">
        <f t="shared" si="3"/>
        <v>ElementAddItemDrop_Leaf</v>
      </c>
      <c r="E264" s="2" t="str">
        <f t="shared" si="4"/>
        <v>ElementAddItemDrop_Leaf: # on SelfAndTrainer</v>
      </c>
      <c r="F264" s="2" t="str">
        <f t="shared" si="5"/>
        <v>active pal</v>
      </c>
      <c r="G264" s="2">
        <v>1</v>
      </c>
      <c r="H264" s="2" t="s">
        <v>141</v>
      </c>
      <c r="I264" s="2" t="s">
        <v>2183</v>
      </c>
      <c r="J264" s="2" t="str">
        <f ca="1">IFERROR(__xludf.DUMMYFUNCTION("IFS(I264=""ShotAttack"",""%"",I264=""MeleeAttack"",""%"", I264=""Defense"",""%"",I264=""CraftSPeed"",""%"",I264=""LifeSteal"",""%"",I264=""MaxInventoryWeight"",""+"",I264=""MoveSpeed"",""%"",REGEXMATCH(I264,""ElementAddItemDrop_""),""%"",I264=""Logging"","&amp;"""+"",I264=""Mining"",""+"",I264=""Maxhp"",""%"",REGEXMATCH(I264,""TemperatureResist_""),""+"",REGEXMATCH(I264,""ElementResist_""),""%"",REGEXMATCH(I264,""TemperatureInvalid_""),""bool"",REGEXMATCH(I264,""BodyPartsWeakDamage""),""%"",REGEXMATCH(I264,""Ele"&amp;"mentBoost_""),""%"",AND(REGEXMATCH(B264,""GiveA""),REGEXMATCH(I264,""Element"")),""bool"")"),"%")</f>
        <v>%</v>
      </c>
      <c r="K264" s="2">
        <v>60</v>
      </c>
      <c r="L264" s="2" t="s">
        <v>1947</v>
      </c>
      <c r="M264" s="2"/>
      <c r="N264" s="2" t="str">
        <f ca="1">IFERROR(__xludf.DUMMYFUNCTION("IFS(M264=""ShotAttack"",""%"",M264=""MeleeAttack"",""%"", M264=""Defense"",""%"",M264=""CraftSPeed"",""%"",M264=""LifeSteal"",""%"",M264=""MaxInventoryWeight"",""+"",M264=""MoveSpeed"",""%"",REGEXMATCH(M264,""ElementAddItemDrop_""),""%"",M264=""Logging"","&amp;"""+"",M264=""Mining"",""+"",M264=""Maxhp"",""%"",REGEXMATCH(M264,""TemperatureResist_""),""+"",REGEXMATCH(M264,""ElementResist_""),""%"",REGEXMATCH(M264,""TemperatureInvalid_""),""bool"",REGEXMATCH(M264,""BodyPartsWeakDamage""),""%"",REGEXMATCH(M264,""Ele"&amp;"mentBoost_""),""%"",AND(REGEXMATCH(F264,""GiveA""),REGEXMATCH(M264,""Element"")),""bool"")"),"#N/A")</f>
        <v>#N/A</v>
      </c>
      <c r="O264" s="2">
        <v>0</v>
      </c>
      <c r="P264" s="2"/>
      <c r="Q264" s="2"/>
      <c r="R264" s="2" t="str">
        <f ca="1">IFERROR(__xludf.DUMMYFUNCTION("IFS(Q264=""ShotAttack"",""%"",Q264=""MeleeAttack"",""%"", Q264=""Defense"",""%"",Q264=""CraftSPeed"",""%"",Q264=""LifeSteal"",""%"",Q264=""MaxInventoryWeight"",""+"",Q264=""MoveSpeed"",""%"",REGEXMATCH(Q264,""ElementAddItemDrop_""),""%"",Q264=""Logging"","&amp;"""+"",Q264=""Mining"",""+"",Q264=""Maxhp"",""%"",REGEXMATCH(Q264,""TemperatureResist_""),""+"",REGEXMATCH(Q264,""ElementResist_""),""%"",REGEXMATCH(Q264,""TemperatureInvalid_""),""bool"",REGEXMATCH(Q264,""BodyPartsWeakDamage""),""%"",REGEXMATCH(Q264,""Ele"&amp;"mentBoost_""),""%"",AND(REGEXMATCH(J264,""GiveA""),REGEXMATCH(Q264,""Element"")),""bool"")"),"#N/A")</f>
        <v>#N/A</v>
      </c>
      <c r="S264" s="2">
        <v>0</v>
      </c>
      <c r="T264" s="2"/>
      <c r="U264" s="2" t="b">
        <v>1</v>
      </c>
      <c r="V264" s="2" t="b">
        <v>0</v>
      </c>
      <c r="W264" s="2" t="b">
        <v>0</v>
      </c>
      <c r="X264" s="2" t="b">
        <v>0</v>
      </c>
      <c r="Y264" s="2" t="b">
        <v>0</v>
      </c>
      <c r="Z264" s="2" t="b">
        <v>0</v>
      </c>
      <c r="AA264" s="2" t="b">
        <v>0</v>
      </c>
      <c r="AB264" s="2" t="b">
        <v>0</v>
      </c>
      <c r="AC264" s="2" t="b">
        <v>0</v>
      </c>
      <c r="AD264" s="2" t="b">
        <v>0</v>
      </c>
      <c r="AE264" s="2" t="b">
        <v>0</v>
      </c>
      <c r="AF264" s="2" t="b">
        <v>0</v>
      </c>
      <c r="AG264" s="2" t="s">
        <v>141</v>
      </c>
      <c r="AH264" s="2" t="s">
        <v>141</v>
      </c>
    </row>
    <row r="265" spans="1:34" x14ac:dyDescent="0.2">
      <c r="A265" s="9" t="e">
        <v>#N/A</v>
      </c>
      <c r="B265" s="2" t="s">
        <v>913</v>
      </c>
      <c r="C265" s="1"/>
      <c r="D265" s="2" t="str">
        <f t="shared" si="3"/>
        <v>ElementAddItemDrop_Ice</v>
      </c>
      <c r="E265" s="2" t="str">
        <f t="shared" si="4"/>
        <v>ElementAddItemDrop_Ice: # on SelfAndTrainer</v>
      </c>
      <c r="F265" s="2" t="str">
        <f t="shared" si="5"/>
        <v>active pal</v>
      </c>
      <c r="G265" s="2">
        <v>1</v>
      </c>
      <c r="H265" s="2" t="s">
        <v>141</v>
      </c>
      <c r="I265" s="2" t="s">
        <v>2184</v>
      </c>
      <c r="J265" s="2" t="str">
        <f ca="1">IFERROR(__xludf.DUMMYFUNCTION("IFS(I265=""ShotAttack"",""%"",I265=""MeleeAttack"",""%"", I265=""Defense"",""%"",I265=""CraftSPeed"",""%"",I265=""LifeSteal"",""%"",I265=""MaxInventoryWeight"",""+"",I265=""MoveSpeed"",""%"",REGEXMATCH(I265,""ElementAddItemDrop_""),""%"",I265=""Logging"","&amp;"""+"",I265=""Mining"",""+"",I265=""Maxhp"",""%"",REGEXMATCH(I265,""TemperatureResist_""),""+"",REGEXMATCH(I265,""ElementResist_""),""%"",REGEXMATCH(I265,""TemperatureInvalid_""),""bool"",REGEXMATCH(I265,""BodyPartsWeakDamage""),""%"",REGEXMATCH(I265,""Ele"&amp;"mentBoost_""),""%"",AND(REGEXMATCH(B265,""GiveA""),REGEXMATCH(I265,""Element"")),""bool"")"),"%")</f>
        <v>%</v>
      </c>
      <c r="K265" s="2">
        <v>60</v>
      </c>
      <c r="L265" s="2" t="s">
        <v>1947</v>
      </c>
      <c r="M265" s="2"/>
      <c r="N265" s="2" t="str">
        <f ca="1">IFERROR(__xludf.DUMMYFUNCTION("IFS(M265=""ShotAttack"",""%"",M265=""MeleeAttack"",""%"", M265=""Defense"",""%"",M265=""CraftSPeed"",""%"",M265=""LifeSteal"",""%"",M265=""MaxInventoryWeight"",""+"",M265=""MoveSpeed"",""%"",REGEXMATCH(M265,""ElementAddItemDrop_""),""%"",M265=""Logging"","&amp;"""+"",M265=""Mining"",""+"",M265=""Maxhp"",""%"",REGEXMATCH(M265,""TemperatureResist_""),""+"",REGEXMATCH(M265,""ElementResist_""),""%"",REGEXMATCH(M265,""TemperatureInvalid_""),""bool"",REGEXMATCH(M265,""BodyPartsWeakDamage""),""%"",REGEXMATCH(M265,""Ele"&amp;"mentBoost_""),""%"",AND(REGEXMATCH(F265,""GiveA""),REGEXMATCH(M265,""Element"")),""bool"")"),"#N/A")</f>
        <v>#N/A</v>
      </c>
      <c r="O265" s="2">
        <v>0</v>
      </c>
      <c r="P265" s="2"/>
      <c r="Q265" s="2"/>
      <c r="R265" s="2" t="str">
        <f ca="1">IFERROR(__xludf.DUMMYFUNCTION("IFS(Q265=""ShotAttack"",""%"",Q265=""MeleeAttack"",""%"", Q265=""Defense"",""%"",Q265=""CraftSPeed"",""%"",Q265=""LifeSteal"",""%"",Q265=""MaxInventoryWeight"",""+"",Q265=""MoveSpeed"",""%"",REGEXMATCH(Q265,""ElementAddItemDrop_""),""%"",Q265=""Logging"","&amp;"""+"",Q265=""Mining"",""+"",Q265=""Maxhp"",""%"",REGEXMATCH(Q265,""TemperatureResist_""),""+"",REGEXMATCH(Q265,""ElementResist_""),""%"",REGEXMATCH(Q265,""TemperatureInvalid_""),""bool"",REGEXMATCH(Q265,""BodyPartsWeakDamage""),""%"",REGEXMATCH(Q265,""Ele"&amp;"mentBoost_""),""%"",AND(REGEXMATCH(J265,""GiveA""),REGEXMATCH(Q265,""Element"")),""bool"")"),"#N/A")</f>
        <v>#N/A</v>
      </c>
      <c r="S265" s="2">
        <v>0</v>
      </c>
      <c r="T265" s="2"/>
      <c r="U265" s="2" t="b">
        <v>1</v>
      </c>
      <c r="V265" s="2" t="b">
        <v>0</v>
      </c>
      <c r="W265" s="2" t="b">
        <v>0</v>
      </c>
      <c r="X265" s="2" t="b">
        <v>0</v>
      </c>
      <c r="Y265" s="2" t="b">
        <v>0</v>
      </c>
      <c r="Z265" s="2" t="b">
        <v>0</v>
      </c>
      <c r="AA265" s="2" t="b">
        <v>0</v>
      </c>
      <c r="AB265" s="2" t="b">
        <v>0</v>
      </c>
      <c r="AC265" s="2" t="b">
        <v>0</v>
      </c>
      <c r="AD265" s="2" t="b">
        <v>0</v>
      </c>
      <c r="AE265" s="2" t="b">
        <v>0</v>
      </c>
      <c r="AF265" s="2" t="b">
        <v>0</v>
      </c>
      <c r="AG265" s="2" t="s">
        <v>141</v>
      </c>
      <c r="AH265" s="2" t="s">
        <v>141</v>
      </c>
    </row>
    <row r="266" spans="1:34" x14ac:dyDescent="0.2">
      <c r="A266" s="9" t="e">
        <v>#N/A</v>
      </c>
      <c r="B266" s="2" t="s">
        <v>967</v>
      </c>
      <c r="C266" s="1"/>
      <c r="D266" s="2" t="str">
        <f t="shared" si="3"/>
        <v>ElementAddItemDrop_Earth</v>
      </c>
      <c r="E266" s="2" t="str">
        <f t="shared" si="4"/>
        <v>ElementAddItemDrop_Earth: # on SelfAndTrainer</v>
      </c>
      <c r="F266" s="2" t="str">
        <f t="shared" si="5"/>
        <v>active pal</v>
      </c>
      <c r="G266" s="2">
        <v>1</v>
      </c>
      <c r="H266" s="2" t="s">
        <v>141</v>
      </c>
      <c r="I266" s="2" t="s">
        <v>2185</v>
      </c>
      <c r="J266" s="2" t="str">
        <f ca="1">IFERROR(__xludf.DUMMYFUNCTION("IFS(I266=""ShotAttack"",""%"",I266=""MeleeAttack"",""%"", I266=""Defense"",""%"",I266=""CraftSPeed"",""%"",I266=""LifeSteal"",""%"",I266=""MaxInventoryWeight"",""+"",I266=""MoveSpeed"",""%"",REGEXMATCH(I266,""ElementAddItemDrop_""),""%"",I266=""Logging"","&amp;"""+"",I266=""Mining"",""+"",I266=""Maxhp"",""%"",REGEXMATCH(I266,""TemperatureResist_""),""+"",REGEXMATCH(I266,""ElementResist_""),""%"",REGEXMATCH(I266,""TemperatureInvalid_""),""bool"",REGEXMATCH(I266,""BodyPartsWeakDamage""),""%"",REGEXMATCH(I266,""Ele"&amp;"mentBoost_""),""%"",AND(REGEXMATCH(B266,""GiveA""),REGEXMATCH(I266,""Element"")),""bool"")"),"%")</f>
        <v>%</v>
      </c>
      <c r="K266" s="2">
        <v>60</v>
      </c>
      <c r="L266" s="2" t="s">
        <v>1947</v>
      </c>
      <c r="M266" s="2"/>
      <c r="N266" s="2" t="str">
        <f ca="1">IFERROR(__xludf.DUMMYFUNCTION("IFS(M266=""ShotAttack"",""%"",M266=""MeleeAttack"",""%"", M266=""Defense"",""%"",M266=""CraftSPeed"",""%"",M266=""LifeSteal"",""%"",M266=""MaxInventoryWeight"",""+"",M266=""MoveSpeed"",""%"",REGEXMATCH(M266,""ElementAddItemDrop_""),""%"",M266=""Logging"","&amp;"""+"",M266=""Mining"",""+"",M266=""Maxhp"",""%"",REGEXMATCH(M266,""TemperatureResist_""),""+"",REGEXMATCH(M266,""ElementResist_""),""%"",REGEXMATCH(M266,""TemperatureInvalid_""),""bool"",REGEXMATCH(M266,""BodyPartsWeakDamage""),""%"",REGEXMATCH(M266,""Ele"&amp;"mentBoost_""),""%"",AND(REGEXMATCH(F266,""GiveA""),REGEXMATCH(M266,""Element"")),""bool"")"),"#N/A")</f>
        <v>#N/A</v>
      </c>
      <c r="O266" s="2">
        <v>0</v>
      </c>
      <c r="P266" s="2"/>
      <c r="Q266" s="2"/>
      <c r="R266" s="2" t="str">
        <f ca="1">IFERROR(__xludf.DUMMYFUNCTION("IFS(Q266=""ShotAttack"",""%"",Q266=""MeleeAttack"",""%"", Q266=""Defense"",""%"",Q266=""CraftSPeed"",""%"",Q266=""LifeSteal"",""%"",Q266=""MaxInventoryWeight"",""+"",Q266=""MoveSpeed"",""%"",REGEXMATCH(Q266,""ElementAddItemDrop_""),""%"",Q266=""Logging"","&amp;"""+"",Q266=""Mining"",""+"",Q266=""Maxhp"",""%"",REGEXMATCH(Q266,""TemperatureResist_""),""+"",REGEXMATCH(Q266,""ElementResist_""),""%"",REGEXMATCH(Q266,""TemperatureInvalid_""),""bool"",REGEXMATCH(Q266,""BodyPartsWeakDamage""),""%"",REGEXMATCH(Q266,""Ele"&amp;"mentBoost_""),""%"",AND(REGEXMATCH(J266,""GiveA""),REGEXMATCH(Q266,""Element"")),""bool"")"),"#N/A")</f>
        <v>#N/A</v>
      </c>
      <c r="S266" s="2">
        <v>0</v>
      </c>
      <c r="T266" s="2"/>
      <c r="U266" s="2" t="b">
        <v>1</v>
      </c>
      <c r="V266" s="2" t="b">
        <v>0</v>
      </c>
      <c r="W266" s="2" t="b">
        <v>0</v>
      </c>
      <c r="X266" s="2" t="b">
        <v>0</v>
      </c>
      <c r="Y266" s="2" t="b">
        <v>0</v>
      </c>
      <c r="Z266" s="2" t="b">
        <v>0</v>
      </c>
      <c r="AA266" s="2" t="b">
        <v>0</v>
      </c>
      <c r="AB266" s="2" t="b">
        <v>0</v>
      </c>
      <c r="AC266" s="2" t="b">
        <v>0</v>
      </c>
      <c r="AD266" s="2" t="b">
        <v>0</v>
      </c>
      <c r="AE266" s="2" t="b">
        <v>0</v>
      </c>
      <c r="AF266" s="2" t="b">
        <v>0</v>
      </c>
      <c r="AG266" s="2" t="s">
        <v>141</v>
      </c>
      <c r="AH266" s="2" t="s">
        <v>141</v>
      </c>
    </row>
    <row r="267" spans="1:34" x14ac:dyDescent="0.2">
      <c r="A267" s="9" t="e">
        <v>#N/A</v>
      </c>
      <c r="B267" s="2" t="s">
        <v>794</v>
      </c>
      <c r="C267" s="1"/>
      <c r="D267" s="2" t="str">
        <f t="shared" si="3"/>
        <v>ElementAddItemDrop_Dark</v>
      </c>
      <c r="E267" s="2" t="str">
        <f t="shared" si="4"/>
        <v>ElementAddItemDrop_Dark: # on SelfAndTrainer</v>
      </c>
      <c r="F267" s="2" t="str">
        <f t="shared" si="5"/>
        <v>active pal</v>
      </c>
      <c r="G267" s="2">
        <v>1</v>
      </c>
      <c r="H267" s="2" t="s">
        <v>141</v>
      </c>
      <c r="I267" s="2" t="s">
        <v>2186</v>
      </c>
      <c r="J267" s="2" t="str">
        <f ca="1">IFERROR(__xludf.DUMMYFUNCTION("IFS(I267=""ShotAttack"",""%"",I267=""MeleeAttack"",""%"", I267=""Defense"",""%"",I267=""CraftSPeed"",""%"",I267=""LifeSteal"",""%"",I267=""MaxInventoryWeight"",""+"",I267=""MoveSpeed"",""%"",REGEXMATCH(I267,""ElementAddItemDrop_""),""%"",I267=""Logging"","&amp;"""+"",I267=""Mining"",""+"",I267=""Maxhp"",""%"",REGEXMATCH(I267,""TemperatureResist_""),""+"",REGEXMATCH(I267,""ElementResist_""),""%"",REGEXMATCH(I267,""TemperatureInvalid_""),""bool"",REGEXMATCH(I267,""BodyPartsWeakDamage""),""%"",REGEXMATCH(I267,""Ele"&amp;"mentBoost_""),""%"",AND(REGEXMATCH(B267,""GiveA""),REGEXMATCH(I267,""Element"")),""bool"")"),"%")</f>
        <v>%</v>
      </c>
      <c r="K267" s="2">
        <v>60</v>
      </c>
      <c r="L267" s="2" t="s">
        <v>1947</v>
      </c>
      <c r="M267" s="2"/>
      <c r="N267" s="2" t="str">
        <f ca="1">IFERROR(__xludf.DUMMYFUNCTION("IFS(M267=""ShotAttack"",""%"",M267=""MeleeAttack"",""%"", M267=""Defense"",""%"",M267=""CraftSPeed"",""%"",M267=""LifeSteal"",""%"",M267=""MaxInventoryWeight"",""+"",M267=""MoveSpeed"",""%"",REGEXMATCH(M267,""ElementAddItemDrop_""),""%"",M267=""Logging"","&amp;"""+"",M267=""Mining"",""+"",M267=""Maxhp"",""%"",REGEXMATCH(M267,""TemperatureResist_""),""+"",REGEXMATCH(M267,""ElementResist_""),""%"",REGEXMATCH(M267,""TemperatureInvalid_""),""bool"",REGEXMATCH(M267,""BodyPartsWeakDamage""),""%"",REGEXMATCH(M267,""Ele"&amp;"mentBoost_""),""%"",AND(REGEXMATCH(F267,""GiveA""),REGEXMATCH(M267,""Element"")),""bool"")"),"#N/A")</f>
        <v>#N/A</v>
      </c>
      <c r="O267" s="2">
        <v>0</v>
      </c>
      <c r="P267" s="2"/>
      <c r="Q267" s="2"/>
      <c r="R267" s="2" t="str">
        <f ca="1">IFERROR(__xludf.DUMMYFUNCTION("IFS(Q267=""ShotAttack"",""%"",Q267=""MeleeAttack"",""%"", Q267=""Defense"",""%"",Q267=""CraftSPeed"",""%"",Q267=""LifeSteal"",""%"",Q267=""MaxInventoryWeight"",""+"",Q267=""MoveSpeed"",""%"",REGEXMATCH(Q267,""ElementAddItemDrop_""),""%"",Q267=""Logging"","&amp;"""+"",Q267=""Mining"",""+"",Q267=""Maxhp"",""%"",REGEXMATCH(Q267,""TemperatureResist_""),""+"",REGEXMATCH(Q267,""ElementResist_""),""%"",REGEXMATCH(Q267,""TemperatureInvalid_""),""bool"",REGEXMATCH(Q267,""BodyPartsWeakDamage""),""%"",REGEXMATCH(Q267,""Ele"&amp;"mentBoost_""),""%"",AND(REGEXMATCH(J267,""GiveA""),REGEXMATCH(Q267,""Element"")),""bool"")"),"#N/A")</f>
        <v>#N/A</v>
      </c>
      <c r="S267" s="2">
        <v>0</v>
      </c>
      <c r="T267" s="2"/>
      <c r="U267" s="2" t="b">
        <v>1</v>
      </c>
      <c r="V267" s="2" t="b">
        <v>0</v>
      </c>
      <c r="W267" s="2" t="b">
        <v>0</v>
      </c>
      <c r="X267" s="2" t="b">
        <v>0</v>
      </c>
      <c r="Y267" s="2" t="b">
        <v>0</v>
      </c>
      <c r="Z267" s="2" t="b">
        <v>0</v>
      </c>
      <c r="AA267" s="2" t="b">
        <v>0</v>
      </c>
      <c r="AB267" s="2" t="b">
        <v>0</v>
      </c>
      <c r="AC267" s="2" t="b">
        <v>0</v>
      </c>
      <c r="AD267" s="2" t="b">
        <v>0</v>
      </c>
      <c r="AE267" s="2" t="b">
        <v>0</v>
      </c>
      <c r="AF267" s="2" t="b">
        <v>0</v>
      </c>
      <c r="AG267" s="2" t="s">
        <v>141</v>
      </c>
      <c r="AH267" s="2" t="s">
        <v>141</v>
      </c>
    </row>
    <row r="268" spans="1:34" x14ac:dyDescent="0.2">
      <c r="A268" s="9" t="e">
        <v>#N/A</v>
      </c>
      <c r="B268" s="2" t="s">
        <v>812</v>
      </c>
      <c r="C268" s="1"/>
      <c r="D268" s="2" t="str">
        <f t="shared" si="3"/>
        <v>ElementAddItemDrop_Dragon</v>
      </c>
      <c r="E268" s="2" t="str">
        <f t="shared" si="4"/>
        <v>ElementAddItemDrop_Dragon: # on SelfAndTrainer</v>
      </c>
      <c r="F268" s="2" t="str">
        <f t="shared" si="5"/>
        <v>active pal</v>
      </c>
      <c r="G268" s="2">
        <v>1</v>
      </c>
      <c r="H268" s="2" t="s">
        <v>141</v>
      </c>
      <c r="I268" s="2" t="s">
        <v>2187</v>
      </c>
      <c r="J268" s="2" t="str">
        <f ca="1">IFERROR(__xludf.DUMMYFUNCTION("IFS(I268=""ShotAttack"",""%"",I268=""MeleeAttack"",""%"", I268=""Defense"",""%"",I268=""CraftSPeed"",""%"",I268=""LifeSteal"",""%"",I268=""MaxInventoryWeight"",""+"",I268=""MoveSpeed"",""%"",REGEXMATCH(I268,""ElementAddItemDrop_""),""%"",I268=""Logging"","&amp;"""+"",I268=""Mining"",""+"",I268=""Maxhp"",""%"",REGEXMATCH(I268,""TemperatureResist_""),""+"",REGEXMATCH(I268,""ElementResist_""),""%"",REGEXMATCH(I268,""TemperatureInvalid_""),""bool"",REGEXMATCH(I268,""BodyPartsWeakDamage""),""%"",REGEXMATCH(I268,""Ele"&amp;"mentBoost_""),""%"",AND(REGEXMATCH(B268,""GiveA""),REGEXMATCH(I268,""Element"")),""bool"")"),"%")</f>
        <v>%</v>
      </c>
      <c r="K268" s="2">
        <v>60</v>
      </c>
      <c r="L268" s="2" t="s">
        <v>1947</v>
      </c>
      <c r="M268" s="2"/>
      <c r="N268" s="2" t="str">
        <f ca="1">IFERROR(__xludf.DUMMYFUNCTION("IFS(M268=""ShotAttack"",""%"",M268=""MeleeAttack"",""%"", M268=""Defense"",""%"",M268=""CraftSPeed"",""%"",M268=""LifeSteal"",""%"",M268=""MaxInventoryWeight"",""+"",M268=""MoveSpeed"",""%"",REGEXMATCH(M268,""ElementAddItemDrop_""),""%"",M268=""Logging"","&amp;"""+"",M268=""Mining"",""+"",M268=""Maxhp"",""%"",REGEXMATCH(M268,""TemperatureResist_""),""+"",REGEXMATCH(M268,""ElementResist_""),""%"",REGEXMATCH(M268,""TemperatureInvalid_""),""bool"",REGEXMATCH(M268,""BodyPartsWeakDamage""),""%"",REGEXMATCH(M268,""Ele"&amp;"mentBoost_""),""%"",AND(REGEXMATCH(F268,""GiveA""),REGEXMATCH(M268,""Element"")),""bool"")"),"#N/A")</f>
        <v>#N/A</v>
      </c>
      <c r="O268" s="2">
        <v>0</v>
      </c>
      <c r="P268" s="2"/>
      <c r="Q268" s="2"/>
      <c r="R268" s="2" t="str">
        <f ca="1">IFERROR(__xludf.DUMMYFUNCTION("IFS(Q268=""ShotAttack"",""%"",Q268=""MeleeAttack"",""%"", Q268=""Defense"",""%"",Q268=""CraftSPeed"",""%"",Q268=""LifeSteal"",""%"",Q268=""MaxInventoryWeight"",""+"",Q268=""MoveSpeed"",""%"",REGEXMATCH(Q268,""ElementAddItemDrop_""),""%"",Q268=""Logging"","&amp;"""+"",Q268=""Mining"",""+"",Q268=""Maxhp"",""%"",REGEXMATCH(Q268,""TemperatureResist_""),""+"",REGEXMATCH(Q268,""ElementResist_""),""%"",REGEXMATCH(Q268,""TemperatureInvalid_""),""bool"",REGEXMATCH(Q268,""BodyPartsWeakDamage""),""%"",REGEXMATCH(Q268,""Ele"&amp;"mentBoost_""),""%"",AND(REGEXMATCH(J268,""GiveA""),REGEXMATCH(Q268,""Element"")),""bool"")"),"#N/A")</f>
        <v>#N/A</v>
      </c>
      <c r="S268" s="2">
        <v>0</v>
      </c>
      <c r="T268" s="2"/>
      <c r="U268" s="2" t="b">
        <v>1</v>
      </c>
      <c r="V268" s="2" t="b">
        <v>0</v>
      </c>
      <c r="W268" s="2" t="b">
        <v>0</v>
      </c>
      <c r="X268" s="2" t="b">
        <v>0</v>
      </c>
      <c r="Y268" s="2" t="b">
        <v>0</v>
      </c>
      <c r="Z268" s="2" t="b">
        <v>0</v>
      </c>
      <c r="AA268" s="2" t="b">
        <v>0</v>
      </c>
      <c r="AB268" s="2" t="b">
        <v>0</v>
      </c>
      <c r="AC268" s="2" t="b">
        <v>0</v>
      </c>
      <c r="AD268" s="2" t="b">
        <v>0</v>
      </c>
      <c r="AE268" s="2" t="b">
        <v>0</v>
      </c>
      <c r="AF268" s="2" t="b">
        <v>0</v>
      </c>
      <c r="AG268" s="2" t="s">
        <v>141</v>
      </c>
      <c r="AH268" s="2" t="s">
        <v>141</v>
      </c>
    </row>
    <row r="269" spans="1:34" x14ac:dyDescent="0.2">
      <c r="A269" s="9" t="e">
        <v>#N/A</v>
      </c>
      <c r="B269" s="2" t="s">
        <v>1031</v>
      </c>
      <c r="C269" s="1"/>
      <c r="D269" s="2" t="str">
        <f t="shared" si="3"/>
        <v>ElementAddItemDrop_Normal</v>
      </c>
      <c r="E269" s="2" t="str">
        <f t="shared" si="4"/>
        <v>ElementAddItemDrop_Normal: # on SelfAndTrainer</v>
      </c>
      <c r="F269" s="2" t="str">
        <f t="shared" si="5"/>
        <v>active pal</v>
      </c>
      <c r="G269" s="2">
        <v>1</v>
      </c>
      <c r="H269" s="2" t="s">
        <v>141</v>
      </c>
      <c r="I269" s="2" t="s">
        <v>2179</v>
      </c>
      <c r="J269" s="2" t="str">
        <f ca="1">IFERROR(__xludf.DUMMYFUNCTION("IFS(I269=""ShotAttack"",""%"",I269=""MeleeAttack"",""%"", I269=""Defense"",""%"",I269=""CraftSPeed"",""%"",I269=""LifeSteal"",""%"",I269=""MaxInventoryWeight"",""+"",I269=""MoveSpeed"",""%"",REGEXMATCH(I269,""ElementAddItemDrop_""),""%"",I269=""Logging"","&amp;"""+"",I269=""Mining"",""+"",I269=""Maxhp"",""%"",REGEXMATCH(I269,""TemperatureResist_""),""+"",REGEXMATCH(I269,""ElementResist_""),""%"",REGEXMATCH(I269,""TemperatureInvalid_""),""bool"",REGEXMATCH(I269,""BodyPartsWeakDamage""),""%"",REGEXMATCH(I269,""Ele"&amp;"mentBoost_""),""%"",AND(REGEXMATCH(B269,""GiveA""),REGEXMATCH(I269,""Element"")),""bool"")"),"%")</f>
        <v>%</v>
      </c>
      <c r="K269" s="2">
        <v>70</v>
      </c>
      <c r="L269" s="2" t="s">
        <v>1947</v>
      </c>
      <c r="M269" s="2"/>
      <c r="N269" s="2" t="str">
        <f ca="1">IFERROR(__xludf.DUMMYFUNCTION("IFS(M269=""ShotAttack"",""%"",M269=""MeleeAttack"",""%"", M269=""Defense"",""%"",M269=""CraftSPeed"",""%"",M269=""LifeSteal"",""%"",M269=""MaxInventoryWeight"",""+"",M269=""MoveSpeed"",""%"",REGEXMATCH(M269,""ElementAddItemDrop_""),""%"",M269=""Logging"","&amp;"""+"",M269=""Mining"",""+"",M269=""Maxhp"",""%"",REGEXMATCH(M269,""TemperatureResist_""),""+"",REGEXMATCH(M269,""ElementResist_""),""%"",REGEXMATCH(M269,""TemperatureInvalid_""),""bool"",REGEXMATCH(M269,""BodyPartsWeakDamage""),""%"",REGEXMATCH(M269,""Ele"&amp;"mentBoost_""),""%"",AND(REGEXMATCH(F269,""GiveA""),REGEXMATCH(M269,""Element"")),""bool"")"),"#N/A")</f>
        <v>#N/A</v>
      </c>
      <c r="O269" s="2">
        <v>0</v>
      </c>
      <c r="P269" s="2"/>
      <c r="Q269" s="2"/>
      <c r="R269" s="2" t="str">
        <f ca="1">IFERROR(__xludf.DUMMYFUNCTION("IFS(Q269=""ShotAttack"",""%"",Q269=""MeleeAttack"",""%"", Q269=""Defense"",""%"",Q269=""CraftSPeed"",""%"",Q269=""LifeSteal"",""%"",Q269=""MaxInventoryWeight"",""+"",Q269=""MoveSpeed"",""%"",REGEXMATCH(Q269,""ElementAddItemDrop_""),""%"",Q269=""Logging"","&amp;"""+"",Q269=""Mining"",""+"",Q269=""Maxhp"",""%"",REGEXMATCH(Q269,""TemperatureResist_""),""+"",REGEXMATCH(Q269,""ElementResist_""),""%"",REGEXMATCH(Q269,""TemperatureInvalid_""),""bool"",REGEXMATCH(Q269,""BodyPartsWeakDamage""),""%"",REGEXMATCH(Q269,""Ele"&amp;"mentBoost_""),""%"",AND(REGEXMATCH(J269,""GiveA""),REGEXMATCH(Q269,""Element"")),""bool"")"),"#N/A")</f>
        <v>#N/A</v>
      </c>
      <c r="S269" s="2">
        <v>0</v>
      </c>
      <c r="T269" s="2"/>
      <c r="U269" s="2" t="b">
        <v>1</v>
      </c>
      <c r="V269" s="2" t="b">
        <v>0</v>
      </c>
      <c r="W269" s="2" t="b">
        <v>0</v>
      </c>
      <c r="X269" s="2" t="b">
        <v>0</v>
      </c>
      <c r="Y269" s="2" t="b">
        <v>0</v>
      </c>
      <c r="Z269" s="2" t="b">
        <v>0</v>
      </c>
      <c r="AA269" s="2" t="b">
        <v>0</v>
      </c>
      <c r="AB269" s="2" t="b">
        <v>0</v>
      </c>
      <c r="AC269" s="2" t="b">
        <v>0</v>
      </c>
      <c r="AD269" s="2" t="b">
        <v>0</v>
      </c>
      <c r="AE269" s="2" t="b">
        <v>0</v>
      </c>
      <c r="AF269" s="2" t="b">
        <v>0</v>
      </c>
      <c r="AG269" s="2" t="s">
        <v>141</v>
      </c>
      <c r="AH269" s="2" t="s">
        <v>141</v>
      </c>
    </row>
    <row r="270" spans="1:34" x14ac:dyDescent="0.2">
      <c r="A270" s="9" t="e">
        <v>#N/A</v>
      </c>
      <c r="B270" s="2" t="s">
        <v>801</v>
      </c>
      <c r="C270" s="1"/>
      <c r="D270" s="2" t="str">
        <f t="shared" si="3"/>
        <v>ElementAddItemDrop_Fire</v>
      </c>
      <c r="E270" s="2" t="str">
        <f t="shared" si="4"/>
        <v>ElementAddItemDrop_Fire: # on SelfAndTrainer</v>
      </c>
      <c r="F270" s="2" t="str">
        <f t="shared" si="5"/>
        <v>active pal</v>
      </c>
      <c r="G270" s="2">
        <v>1</v>
      </c>
      <c r="H270" s="2" t="s">
        <v>141</v>
      </c>
      <c r="I270" s="2" t="s">
        <v>2180</v>
      </c>
      <c r="J270" s="2" t="str">
        <f ca="1">IFERROR(__xludf.DUMMYFUNCTION("IFS(I270=""ShotAttack"",""%"",I270=""MeleeAttack"",""%"", I270=""Defense"",""%"",I270=""CraftSPeed"",""%"",I270=""LifeSteal"",""%"",I270=""MaxInventoryWeight"",""+"",I270=""MoveSpeed"",""%"",REGEXMATCH(I270,""ElementAddItemDrop_""),""%"",I270=""Logging"","&amp;"""+"",I270=""Mining"",""+"",I270=""Maxhp"",""%"",REGEXMATCH(I270,""TemperatureResist_""),""+"",REGEXMATCH(I270,""ElementResist_""),""%"",REGEXMATCH(I270,""TemperatureInvalid_""),""bool"",REGEXMATCH(I270,""BodyPartsWeakDamage""),""%"",REGEXMATCH(I270,""Ele"&amp;"mentBoost_""),""%"",AND(REGEXMATCH(B270,""GiveA""),REGEXMATCH(I270,""Element"")),""bool"")"),"%")</f>
        <v>%</v>
      </c>
      <c r="K270" s="2">
        <v>70</v>
      </c>
      <c r="L270" s="2" t="s">
        <v>1947</v>
      </c>
      <c r="M270" s="2"/>
      <c r="N270" s="2" t="str">
        <f ca="1">IFERROR(__xludf.DUMMYFUNCTION("IFS(M270=""ShotAttack"",""%"",M270=""MeleeAttack"",""%"", M270=""Defense"",""%"",M270=""CraftSPeed"",""%"",M270=""LifeSteal"",""%"",M270=""MaxInventoryWeight"",""+"",M270=""MoveSpeed"",""%"",REGEXMATCH(M270,""ElementAddItemDrop_""),""%"",M270=""Logging"","&amp;"""+"",M270=""Mining"",""+"",M270=""Maxhp"",""%"",REGEXMATCH(M270,""TemperatureResist_""),""+"",REGEXMATCH(M270,""ElementResist_""),""%"",REGEXMATCH(M270,""TemperatureInvalid_""),""bool"",REGEXMATCH(M270,""BodyPartsWeakDamage""),""%"",REGEXMATCH(M270,""Ele"&amp;"mentBoost_""),""%"",AND(REGEXMATCH(F270,""GiveA""),REGEXMATCH(M270,""Element"")),""bool"")"),"#N/A")</f>
        <v>#N/A</v>
      </c>
      <c r="O270" s="2">
        <v>0</v>
      </c>
      <c r="P270" s="2"/>
      <c r="Q270" s="2"/>
      <c r="R270" s="2" t="str">
        <f ca="1">IFERROR(__xludf.DUMMYFUNCTION("IFS(Q270=""ShotAttack"",""%"",Q270=""MeleeAttack"",""%"", Q270=""Defense"",""%"",Q270=""CraftSPeed"",""%"",Q270=""LifeSteal"",""%"",Q270=""MaxInventoryWeight"",""+"",Q270=""MoveSpeed"",""%"",REGEXMATCH(Q270,""ElementAddItemDrop_""),""%"",Q270=""Logging"","&amp;"""+"",Q270=""Mining"",""+"",Q270=""Maxhp"",""%"",REGEXMATCH(Q270,""TemperatureResist_""),""+"",REGEXMATCH(Q270,""ElementResist_""),""%"",REGEXMATCH(Q270,""TemperatureInvalid_""),""bool"",REGEXMATCH(Q270,""BodyPartsWeakDamage""),""%"",REGEXMATCH(Q270,""Ele"&amp;"mentBoost_""),""%"",AND(REGEXMATCH(J270,""GiveA""),REGEXMATCH(Q270,""Element"")),""bool"")"),"#N/A")</f>
        <v>#N/A</v>
      </c>
      <c r="S270" s="2">
        <v>0</v>
      </c>
      <c r="T270" s="2"/>
      <c r="U270" s="2" t="b">
        <v>1</v>
      </c>
      <c r="V270" s="2" t="b">
        <v>0</v>
      </c>
      <c r="W270" s="2" t="b">
        <v>0</v>
      </c>
      <c r="X270" s="2" t="b">
        <v>0</v>
      </c>
      <c r="Y270" s="2" t="b">
        <v>0</v>
      </c>
      <c r="Z270" s="2" t="b">
        <v>0</v>
      </c>
      <c r="AA270" s="2" t="b">
        <v>0</v>
      </c>
      <c r="AB270" s="2" t="b">
        <v>0</v>
      </c>
      <c r="AC270" s="2" t="b">
        <v>0</v>
      </c>
      <c r="AD270" s="2" t="b">
        <v>0</v>
      </c>
      <c r="AE270" s="2" t="b">
        <v>0</v>
      </c>
      <c r="AF270" s="2" t="b">
        <v>0</v>
      </c>
      <c r="AG270" s="2" t="s">
        <v>141</v>
      </c>
      <c r="AH270" s="2" t="s">
        <v>141</v>
      </c>
    </row>
    <row r="271" spans="1:34" x14ac:dyDescent="0.2">
      <c r="A271" s="9" t="e">
        <v>#N/A</v>
      </c>
      <c r="B271" s="2" t="s">
        <v>1111</v>
      </c>
      <c r="C271" s="1"/>
      <c r="D271" s="2" t="str">
        <f t="shared" si="3"/>
        <v>ElementAddItemDrop_Water</v>
      </c>
      <c r="E271" s="2" t="str">
        <f t="shared" si="4"/>
        <v>ElementAddItemDrop_Water: # on SelfAndTrainer</v>
      </c>
      <c r="F271" s="2" t="str">
        <f t="shared" si="5"/>
        <v>active pal</v>
      </c>
      <c r="G271" s="2">
        <v>1</v>
      </c>
      <c r="H271" s="2" t="s">
        <v>141</v>
      </c>
      <c r="I271" s="2" t="s">
        <v>2181</v>
      </c>
      <c r="J271" s="2" t="str">
        <f ca="1">IFERROR(__xludf.DUMMYFUNCTION("IFS(I271=""ShotAttack"",""%"",I271=""MeleeAttack"",""%"", I271=""Defense"",""%"",I271=""CraftSPeed"",""%"",I271=""LifeSteal"",""%"",I271=""MaxInventoryWeight"",""+"",I271=""MoveSpeed"",""%"",REGEXMATCH(I271,""ElementAddItemDrop_""),""%"",I271=""Logging"","&amp;"""+"",I271=""Mining"",""+"",I271=""Maxhp"",""%"",REGEXMATCH(I271,""TemperatureResist_""),""+"",REGEXMATCH(I271,""ElementResist_""),""%"",REGEXMATCH(I271,""TemperatureInvalid_""),""bool"",REGEXMATCH(I271,""BodyPartsWeakDamage""),""%"",REGEXMATCH(I271,""Ele"&amp;"mentBoost_""),""%"",AND(REGEXMATCH(B271,""GiveA""),REGEXMATCH(I271,""Element"")),""bool"")"),"%")</f>
        <v>%</v>
      </c>
      <c r="K271" s="2">
        <v>70</v>
      </c>
      <c r="L271" s="2" t="s">
        <v>1947</v>
      </c>
      <c r="M271" s="2"/>
      <c r="N271" s="2" t="str">
        <f ca="1">IFERROR(__xludf.DUMMYFUNCTION("IFS(M271=""ShotAttack"",""%"",M271=""MeleeAttack"",""%"", M271=""Defense"",""%"",M271=""CraftSPeed"",""%"",M271=""LifeSteal"",""%"",M271=""MaxInventoryWeight"",""+"",M271=""MoveSpeed"",""%"",REGEXMATCH(M271,""ElementAddItemDrop_""),""%"",M271=""Logging"","&amp;"""+"",M271=""Mining"",""+"",M271=""Maxhp"",""%"",REGEXMATCH(M271,""TemperatureResist_""),""+"",REGEXMATCH(M271,""ElementResist_""),""%"",REGEXMATCH(M271,""TemperatureInvalid_""),""bool"",REGEXMATCH(M271,""BodyPartsWeakDamage""),""%"",REGEXMATCH(M271,""Ele"&amp;"mentBoost_""),""%"",AND(REGEXMATCH(F271,""GiveA""),REGEXMATCH(M271,""Element"")),""bool"")"),"#N/A")</f>
        <v>#N/A</v>
      </c>
      <c r="O271" s="2">
        <v>0</v>
      </c>
      <c r="P271" s="2"/>
      <c r="Q271" s="2"/>
      <c r="R271" s="2" t="str">
        <f ca="1">IFERROR(__xludf.DUMMYFUNCTION("IFS(Q271=""ShotAttack"",""%"",Q271=""MeleeAttack"",""%"", Q271=""Defense"",""%"",Q271=""CraftSPeed"",""%"",Q271=""LifeSteal"",""%"",Q271=""MaxInventoryWeight"",""+"",Q271=""MoveSpeed"",""%"",REGEXMATCH(Q271,""ElementAddItemDrop_""),""%"",Q271=""Logging"","&amp;"""+"",Q271=""Mining"",""+"",Q271=""Maxhp"",""%"",REGEXMATCH(Q271,""TemperatureResist_""),""+"",REGEXMATCH(Q271,""ElementResist_""),""%"",REGEXMATCH(Q271,""TemperatureInvalid_""),""bool"",REGEXMATCH(Q271,""BodyPartsWeakDamage""),""%"",REGEXMATCH(Q271,""Ele"&amp;"mentBoost_""),""%"",AND(REGEXMATCH(J271,""GiveA""),REGEXMATCH(Q271,""Element"")),""bool"")"),"#N/A")</f>
        <v>#N/A</v>
      </c>
      <c r="S271" s="2">
        <v>0</v>
      </c>
      <c r="T271" s="2"/>
      <c r="U271" s="2" t="b">
        <v>1</v>
      </c>
      <c r="V271" s="2" t="b">
        <v>0</v>
      </c>
      <c r="W271" s="2" t="b">
        <v>0</v>
      </c>
      <c r="X271" s="2" t="b">
        <v>0</v>
      </c>
      <c r="Y271" s="2" t="b">
        <v>0</v>
      </c>
      <c r="Z271" s="2" t="b">
        <v>0</v>
      </c>
      <c r="AA271" s="2" t="b">
        <v>0</v>
      </c>
      <c r="AB271" s="2" t="b">
        <v>0</v>
      </c>
      <c r="AC271" s="2" t="b">
        <v>0</v>
      </c>
      <c r="AD271" s="2" t="b">
        <v>0</v>
      </c>
      <c r="AE271" s="2" t="b">
        <v>0</v>
      </c>
      <c r="AF271" s="2" t="b">
        <v>0</v>
      </c>
      <c r="AG271" s="2" t="s">
        <v>141</v>
      </c>
      <c r="AH271" s="2" t="s">
        <v>141</v>
      </c>
    </row>
    <row r="272" spans="1:34" x14ac:dyDescent="0.2">
      <c r="A272" s="9" t="e">
        <v>#N/A</v>
      </c>
      <c r="B272" s="2" t="s">
        <v>1105</v>
      </c>
      <c r="C272" s="1"/>
      <c r="D272" s="2" t="str">
        <f t="shared" si="3"/>
        <v>ElementAddItemDrop_Electricity</v>
      </c>
      <c r="E272" s="2" t="str">
        <f t="shared" si="4"/>
        <v>ElementAddItemDrop_Electricity: # on SelfAndTrainer</v>
      </c>
      <c r="F272" s="2" t="str">
        <f t="shared" si="5"/>
        <v>active pal</v>
      </c>
      <c r="G272" s="2">
        <v>1</v>
      </c>
      <c r="H272" s="2" t="s">
        <v>141</v>
      </c>
      <c r="I272" s="2" t="s">
        <v>2182</v>
      </c>
      <c r="J272" s="2" t="str">
        <f ca="1">IFERROR(__xludf.DUMMYFUNCTION("IFS(I272=""ShotAttack"",""%"",I272=""MeleeAttack"",""%"", I272=""Defense"",""%"",I272=""CraftSPeed"",""%"",I272=""LifeSteal"",""%"",I272=""MaxInventoryWeight"",""+"",I272=""MoveSpeed"",""%"",REGEXMATCH(I272,""ElementAddItemDrop_""),""%"",I272=""Logging"","&amp;"""+"",I272=""Mining"",""+"",I272=""Maxhp"",""%"",REGEXMATCH(I272,""TemperatureResist_""),""+"",REGEXMATCH(I272,""ElementResist_""),""%"",REGEXMATCH(I272,""TemperatureInvalid_""),""bool"",REGEXMATCH(I272,""BodyPartsWeakDamage""),""%"",REGEXMATCH(I272,""Ele"&amp;"mentBoost_""),""%"",AND(REGEXMATCH(B272,""GiveA""),REGEXMATCH(I272,""Element"")),""bool"")"),"%")</f>
        <v>%</v>
      </c>
      <c r="K272" s="2">
        <v>70</v>
      </c>
      <c r="L272" s="2" t="s">
        <v>1947</v>
      </c>
      <c r="M272" s="2"/>
      <c r="N272" s="2" t="str">
        <f ca="1">IFERROR(__xludf.DUMMYFUNCTION("IFS(M272=""ShotAttack"",""%"",M272=""MeleeAttack"",""%"", M272=""Defense"",""%"",M272=""CraftSPeed"",""%"",M272=""LifeSteal"",""%"",M272=""MaxInventoryWeight"",""+"",M272=""MoveSpeed"",""%"",REGEXMATCH(M272,""ElementAddItemDrop_""),""%"",M272=""Logging"","&amp;"""+"",M272=""Mining"",""+"",M272=""Maxhp"",""%"",REGEXMATCH(M272,""TemperatureResist_""),""+"",REGEXMATCH(M272,""ElementResist_""),""%"",REGEXMATCH(M272,""TemperatureInvalid_""),""bool"",REGEXMATCH(M272,""BodyPartsWeakDamage""),""%"",REGEXMATCH(M272,""Ele"&amp;"mentBoost_""),""%"",AND(REGEXMATCH(F272,""GiveA""),REGEXMATCH(M272,""Element"")),""bool"")"),"#N/A")</f>
        <v>#N/A</v>
      </c>
      <c r="O272" s="2">
        <v>0</v>
      </c>
      <c r="P272" s="2"/>
      <c r="Q272" s="2"/>
      <c r="R272" s="2" t="str">
        <f ca="1">IFERROR(__xludf.DUMMYFUNCTION("IFS(Q272=""ShotAttack"",""%"",Q272=""MeleeAttack"",""%"", Q272=""Defense"",""%"",Q272=""CraftSPeed"",""%"",Q272=""LifeSteal"",""%"",Q272=""MaxInventoryWeight"",""+"",Q272=""MoveSpeed"",""%"",REGEXMATCH(Q272,""ElementAddItemDrop_""),""%"",Q272=""Logging"","&amp;"""+"",Q272=""Mining"",""+"",Q272=""Maxhp"",""%"",REGEXMATCH(Q272,""TemperatureResist_""),""+"",REGEXMATCH(Q272,""ElementResist_""),""%"",REGEXMATCH(Q272,""TemperatureInvalid_""),""bool"",REGEXMATCH(Q272,""BodyPartsWeakDamage""),""%"",REGEXMATCH(Q272,""Ele"&amp;"mentBoost_""),""%"",AND(REGEXMATCH(J272,""GiveA""),REGEXMATCH(Q272,""Element"")),""bool"")"),"#N/A")</f>
        <v>#N/A</v>
      </c>
      <c r="S272" s="2">
        <v>0</v>
      </c>
      <c r="T272" s="2"/>
      <c r="U272" s="2" t="b">
        <v>1</v>
      </c>
      <c r="V272" s="2" t="b">
        <v>0</v>
      </c>
      <c r="W272" s="2" t="b">
        <v>0</v>
      </c>
      <c r="X272" s="2" t="b">
        <v>0</v>
      </c>
      <c r="Y272" s="2" t="b">
        <v>0</v>
      </c>
      <c r="Z272" s="2" t="b">
        <v>0</v>
      </c>
      <c r="AA272" s="2" t="b">
        <v>0</v>
      </c>
      <c r="AB272" s="2" t="b">
        <v>0</v>
      </c>
      <c r="AC272" s="2" t="b">
        <v>0</v>
      </c>
      <c r="AD272" s="2" t="b">
        <v>0</v>
      </c>
      <c r="AE272" s="2" t="b">
        <v>0</v>
      </c>
      <c r="AF272" s="2" t="b">
        <v>0</v>
      </c>
      <c r="AG272" s="2" t="s">
        <v>141</v>
      </c>
      <c r="AH272" s="2" t="s">
        <v>141</v>
      </c>
    </row>
    <row r="273" spans="1:34" x14ac:dyDescent="0.2">
      <c r="A273" s="9" t="e">
        <v>#N/A</v>
      </c>
      <c r="B273" s="2" t="s">
        <v>1025</v>
      </c>
      <c r="C273" s="1"/>
      <c r="D273" s="2" t="str">
        <f t="shared" si="3"/>
        <v>ElementAddItemDrop_Leaf</v>
      </c>
      <c r="E273" s="2" t="str">
        <f t="shared" si="4"/>
        <v>ElementAddItemDrop_Leaf: # on SelfAndTrainer</v>
      </c>
      <c r="F273" s="2" t="str">
        <f t="shared" si="5"/>
        <v>active pal</v>
      </c>
      <c r="G273" s="2">
        <v>1</v>
      </c>
      <c r="H273" s="2" t="s">
        <v>141</v>
      </c>
      <c r="I273" s="2" t="s">
        <v>2183</v>
      </c>
      <c r="J273" s="2" t="str">
        <f ca="1">IFERROR(__xludf.DUMMYFUNCTION("IFS(I273=""ShotAttack"",""%"",I273=""MeleeAttack"",""%"", I273=""Defense"",""%"",I273=""CraftSPeed"",""%"",I273=""LifeSteal"",""%"",I273=""MaxInventoryWeight"",""+"",I273=""MoveSpeed"",""%"",REGEXMATCH(I273,""ElementAddItemDrop_""),""%"",I273=""Logging"","&amp;"""+"",I273=""Mining"",""+"",I273=""Maxhp"",""%"",REGEXMATCH(I273,""TemperatureResist_""),""+"",REGEXMATCH(I273,""ElementResist_""),""%"",REGEXMATCH(I273,""TemperatureInvalid_""),""bool"",REGEXMATCH(I273,""BodyPartsWeakDamage""),""%"",REGEXMATCH(I273,""Ele"&amp;"mentBoost_""),""%"",AND(REGEXMATCH(B273,""GiveA""),REGEXMATCH(I273,""Element"")),""bool"")"),"%")</f>
        <v>%</v>
      </c>
      <c r="K273" s="2">
        <v>70</v>
      </c>
      <c r="L273" s="2" t="s">
        <v>1947</v>
      </c>
      <c r="M273" s="2"/>
      <c r="N273" s="2" t="str">
        <f ca="1">IFERROR(__xludf.DUMMYFUNCTION("IFS(M273=""ShotAttack"",""%"",M273=""MeleeAttack"",""%"", M273=""Defense"",""%"",M273=""CraftSPeed"",""%"",M273=""LifeSteal"",""%"",M273=""MaxInventoryWeight"",""+"",M273=""MoveSpeed"",""%"",REGEXMATCH(M273,""ElementAddItemDrop_""),""%"",M273=""Logging"","&amp;"""+"",M273=""Mining"",""+"",M273=""Maxhp"",""%"",REGEXMATCH(M273,""TemperatureResist_""),""+"",REGEXMATCH(M273,""ElementResist_""),""%"",REGEXMATCH(M273,""TemperatureInvalid_""),""bool"",REGEXMATCH(M273,""BodyPartsWeakDamage""),""%"",REGEXMATCH(M273,""Ele"&amp;"mentBoost_""),""%"",AND(REGEXMATCH(F273,""GiveA""),REGEXMATCH(M273,""Element"")),""bool"")"),"#N/A")</f>
        <v>#N/A</v>
      </c>
      <c r="O273" s="2">
        <v>0</v>
      </c>
      <c r="P273" s="2"/>
      <c r="Q273" s="2"/>
      <c r="R273" s="2" t="str">
        <f ca="1">IFERROR(__xludf.DUMMYFUNCTION("IFS(Q273=""ShotAttack"",""%"",Q273=""MeleeAttack"",""%"", Q273=""Defense"",""%"",Q273=""CraftSPeed"",""%"",Q273=""LifeSteal"",""%"",Q273=""MaxInventoryWeight"",""+"",Q273=""MoveSpeed"",""%"",REGEXMATCH(Q273,""ElementAddItemDrop_""),""%"",Q273=""Logging"","&amp;"""+"",Q273=""Mining"",""+"",Q273=""Maxhp"",""%"",REGEXMATCH(Q273,""TemperatureResist_""),""+"",REGEXMATCH(Q273,""ElementResist_""),""%"",REGEXMATCH(Q273,""TemperatureInvalid_""),""bool"",REGEXMATCH(Q273,""BodyPartsWeakDamage""),""%"",REGEXMATCH(Q273,""Ele"&amp;"mentBoost_""),""%"",AND(REGEXMATCH(J273,""GiveA""),REGEXMATCH(Q273,""Element"")),""bool"")"),"#N/A")</f>
        <v>#N/A</v>
      </c>
      <c r="S273" s="2">
        <v>0</v>
      </c>
      <c r="T273" s="2"/>
      <c r="U273" s="2" t="b">
        <v>1</v>
      </c>
      <c r="V273" s="2" t="b">
        <v>0</v>
      </c>
      <c r="W273" s="2" t="b">
        <v>0</v>
      </c>
      <c r="X273" s="2" t="b">
        <v>0</v>
      </c>
      <c r="Y273" s="2" t="b">
        <v>0</v>
      </c>
      <c r="Z273" s="2" t="b">
        <v>0</v>
      </c>
      <c r="AA273" s="2" t="b">
        <v>0</v>
      </c>
      <c r="AB273" s="2" t="b">
        <v>0</v>
      </c>
      <c r="AC273" s="2" t="b">
        <v>0</v>
      </c>
      <c r="AD273" s="2" t="b">
        <v>0</v>
      </c>
      <c r="AE273" s="2" t="b">
        <v>0</v>
      </c>
      <c r="AF273" s="2" t="b">
        <v>0</v>
      </c>
      <c r="AG273" s="2" t="s">
        <v>141</v>
      </c>
      <c r="AH273" s="2" t="s">
        <v>141</v>
      </c>
    </row>
    <row r="274" spans="1:34" x14ac:dyDescent="0.2">
      <c r="A274" s="9" t="e">
        <v>#N/A</v>
      </c>
      <c r="B274" s="2" t="s">
        <v>914</v>
      </c>
      <c r="C274" s="1"/>
      <c r="D274" s="2" t="str">
        <f t="shared" si="3"/>
        <v>ElementAddItemDrop_Ice</v>
      </c>
      <c r="E274" s="2" t="str">
        <f t="shared" si="4"/>
        <v>ElementAddItemDrop_Ice: # on SelfAndTrainer</v>
      </c>
      <c r="F274" s="2" t="str">
        <f t="shared" si="5"/>
        <v>active pal</v>
      </c>
      <c r="G274" s="2">
        <v>1</v>
      </c>
      <c r="H274" s="2" t="s">
        <v>141</v>
      </c>
      <c r="I274" s="2" t="s">
        <v>2184</v>
      </c>
      <c r="J274" s="2" t="str">
        <f ca="1">IFERROR(__xludf.DUMMYFUNCTION("IFS(I274=""ShotAttack"",""%"",I274=""MeleeAttack"",""%"", I274=""Defense"",""%"",I274=""CraftSPeed"",""%"",I274=""LifeSteal"",""%"",I274=""MaxInventoryWeight"",""+"",I274=""MoveSpeed"",""%"",REGEXMATCH(I274,""ElementAddItemDrop_""),""%"",I274=""Logging"","&amp;"""+"",I274=""Mining"",""+"",I274=""Maxhp"",""%"",REGEXMATCH(I274,""TemperatureResist_""),""+"",REGEXMATCH(I274,""ElementResist_""),""%"",REGEXMATCH(I274,""TemperatureInvalid_""),""bool"",REGEXMATCH(I274,""BodyPartsWeakDamage""),""%"",REGEXMATCH(I274,""Ele"&amp;"mentBoost_""),""%"",AND(REGEXMATCH(B274,""GiveA""),REGEXMATCH(I274,""Element"")),""bool"")"),"%")</f>
        <v>%</v>
      </c>
      <c r="K274" s="2">
        <v>70</v>
      </c>
      <c r="L274" s="2" t="s">
        <v>1947</v>
      </c>
      <c r="M274" s="2"/>
      <c r="N274" s="2" t="str">
        <f ca="1">IFERROR(__xludf.DUMMYFUNCTION("IFS(M274=""ShotAttack"",""%"",M274=""MeleeAttack"",""%"", M274=""Defense"",""%"",M274=""CraftSPeed"",""%"",M274=""LifeSteal"",""%"",M274=""MaxInventoryWeight"",""+"",M274=""MoveSpeed"",""%"",REGEXMATCH(M274,""ElementAddItemDrop_""),""%"",M274=""Logging"","&amp;"""+"",M274=""Mining"",""+"",M274=""Maxhp"",""%"",REGEXMATCH(M274,""TemperatureResist_""),""+"",REGEXMATCH(M274,""ElementResist_""),""%"",REGEXMATCH(M274,""TemperatureInvalid_""),""bool"",REGEXMATCH(M274,""BodyPartsWeakDamage""),""%"",REGEXMATCH(M274,""Ele"&amp;"mentBoost_""),""%"",AND(REGEXMATCH(F274,""GiveA""),REGEXMATCH(M274,""Element"")),""bool"")"),"#N/A")</f>
        <v>#N/A</v>
      </c>
      <c r="O274" s="2">
        <v>0</v>
      </c>
      <c r="P274" s="2"/>
      <c r="Q274" s="2"/>
      <c r="R274" s="2" t="str">
        <f ca="1">IFERROR(__xludf.DUMMYFUNCTION("IFS(Q274=""ShotAttack"",""%"",Q274=""MeleeAttack"",""%"", Q274=""Defense"",""%"",Q274=""CraftSPeed"",""%"",Q274=""LifeSteal"",""%"",Q274=""MaxInventoryWeight"",""+"",Q274=""MoveSpeed"",""%"",REGEXMATCH(Q274,""ElementAddItemDrop_""),""%"",Q274=""Logging"","&amp;"""+"",Q274=""Mining"",""+"",Q274=""Maxhp"",""%"",REGEXMATCH(Q274,""TemperatureResist_""),""+"",REGEXMATCH(Q274,""ElementResist_""),""%"",REGEXMATCH(Q274,""TemperatureInvalid_""),""bool"",REGEXMATCH(Q274,""BodyPartsWeakDamage""),""%"",REGEXMATCH(Q274,""Ele"&amp;"mentBoost_""),""%"",AND(REGEXMATCH(J274,""GiveA""),REGEXMATCH(Q274,""Element"")),""bool"")"),"#N/A")</f>
        <v>#N/A</v>
      </c>
      <c r="S274" s="2">
        <v>0</v>
      </c>
      <c r="T274" s="2"/>
      <c r="U274" s="2" t="b">
        <v>1</v>
      </c>
      <c r="V274" s="2" t="b">
        <v>0</v>
      </c>
      <c r="W274" s="2" t="b">
        <v>0</v>
      </c>
      <c r="X274" s="2" t="b">
        <v>0</v>
      </c>
      <c r="Y274" s="2" t="b">
        <v>0</v>
      </c>
      <c r="Z274" s="2" t="b">
        <v>0</v>
      </c>
      <c r="AA274" s="2" t="b">
        <v>0</v>
      </c>
      <c r="AB274" s="2" t="b">
        <v>0</v>
      </c>
      <c r="AC274" s="2" t="b">
        <v>0</v>
      </c>
      <c r="AD274" s="2" t="b">
        <v>0</v>
      </c>
      <c r="AE274" s="2" t="b">
        <v>0</v>
      </c>
      <c r="AF274" s="2" t="b">
        <v>0</v>
      </c>
      <c r="AG274" s="2" t="s">
        <v>141</v>
      </c>
      <c r="AH274" s="2" t="s">
        <v>141</v>
      </c>
    </row>
    <row r="275" spans="1:34" x14ac:dyDescent="0.2">
      <c r="A275" s="9" t="e">
        <v>#N/A</v>
      </c>
      <c r="B275" s="2" t="s">
        <v>968</v>
      </c>
      <c r="C275" s="1"/>
      <c r="D275" s="2" t="str">
        <f t="shared" si="3"/>
        <v>ElementAddItemDrop_Earth</v>
      </c>
      <c r="E275" s="2" t="str">
        <f t="shared" si="4"/>
        <v>ElementAddItemDrop_Earth: # on SelfAndTrainer</v>
      </c>
      <c r="F275" s="2" t="str">
        <f t="shared" si="5"/>
        <v>active pal</v>
      </c>
      <c r="G275" s="2">
        <v>1</v>
      </c>
      <c r="H275" s="2" t="s">
        <v>141</v>
      </c>
      <c r="I275" s="2" t="s">
        <v>2185</v>
      </c>
      <c r="J275" s="2" t="str">
        <f ca="1">IFERROR(__xludf.DUMMYFUNCTION("IFS(I275=""ShotAttack"",""%"",I275=""MeleeAttack"",""%"", I275=""Defense"",""%"",I275=""CraftSPeed"",""%"",I275=""LifeSteal"",""%"",I275=""MaxInventoryWeight"",""+"",I275=""MoveSpeed"",""%"",REGEXMATCH(I275,""ElementAddItemDrop_""),""%"",I275=""Logging"","&amp;"""+"",I275=""Mining"",""+"",I275=""Maxhp"",""%"",REGEXMATCH(I275,""TemperatureResist_""),""+"",REGEXMATCH(I275,""ElementResist_""),""%"",REGEXMATCH(I275,""TemperatureInvalid_""),""bool"",REGEXMATCH(I275,""BodyPartsWeakDamage""),""%"",REGEXMATCH(I275,""Ele"&amp;"mentBoost_""),""%"",AND(REGEXMATCH(B275,""GiveA""),REGEXMATCH(I275,""Element"")),""bool"")"),"%")</f>
        <v>%</v>
      </c>
      <c r="K275" s="2">
        <v>70</v>
      </c>
      <c r="L275" s="2" t="s">
        <v>1947</v>
      </c>
      <c r="M275" s="2"/>
      <c r="N275" s="2" t="str">
        <f ca="1">IFERROR(__xludf.DUMMYFUNCTION("IFS(M275=""ShotAttack"",""%"",M275=""MeleeAttack"",""%"", M275=""Defense"",""%"",M275=""CraftSPeed"",""%"",M275=""LifeSteal"",""%"",M275=""MaxInventoryWeight"",""+"",M275=""MoveSpeed"",""%"",REGEXMATCH(M275,""ElementAddItemDrop_""),""%"",M275=""Logging"","&amp;"""+"",M275=""Mining"",""+"",M275=""Maxhp"",""%"",REGEXMATCH(M275,""TemperatureResist_""),""+"",REGEXMATCH(M275,""ElementResist_""),""%"",REGEXMATCH(M275,""TemperatureInvalid_""),""bool"",REGEXMATCH(M275,""BodyPartsWeakDamage""),""%"",REGEXMATCH(M275,""Ele"&amp;"mentBoost_""),""%"",AND(REGEXMATCH(F275,""GiveA""),REGEXMATCH(M275,""Element"")),""bool"")"),"#N/A")</f>
        <v>#N/A</v>
      </c>
      <c r="O275" s="2">
        <v>0</v>
      </c>
      <c r="P275" s="2"/>
      <c r="Q275" s="2"/>
      <c r="R275" s="2" t="str">
        <f ca="1">IFERROR(__xludf.DUMMYFUNCTION("IFS(Q275=""ShotAttack"",""%"",Q275=""MeleeAttack"",""%"", Q275=""Defense"",""%"",Q275=""CraftSPeed"",""%"",Q275=""LifeSteal"",""%"",Q275=""MaxInventoryWeight"",""+"",Q275=""MoveSpeed"",""%"",REGEXMATCH(Q275,""ElementAddItemDrop_""),""%"",Q275=""Logging"","&amp;"""+"",Q275=""Mining"",""+"",Q275=""Maxhp"",""%"",REGEXMATCH(Q275,""TemperatureResist_""),""+"",REGEXMATCH(Q275,""ElementResist_""),""%"",REGEXMATCH(Q275,""TemperatureInvalid_""),""bool"",REGEXMATCH(Q275,""BodyPartsWeakDamage""),""%"",REGEXMATCH(Q275,""Ele"&amp;"mentBoost_""),""%"",AND(REGEXMATCH(J275,""GiveA""),REGEXMATCH(Q275,""Element"")),""bool"")"),"#N/A")</f>
        <v>#N/A</v>
      </c>
      <c r="S275" s="2">
        <v>0</v>
      </c>
      <c r="T275" s="2"/>
      <c r="U275" s="2" t="b">
        <v>1</v>
      </c>
      <c r="V275" s="2" t="b">
        <v>0</v>
      </c>
      <c r="W275" s="2" t="b">
        <v>0</v>
      </c>
      <c r="X275" s="2" t="b">
        <v>0</v>
      </c>
      <c r="Y275" s="2" t="b">
        <v>0</v>
      </c>
      <c r="Z275" s="2" t="b">
        <v>0</v>
      </c>
      <c r="AA275" s="2" t="b">
        <v>0</v>
      </c>
      <c r="AB275" s="2" t="b">
        <v>0</v>
      </c>
      <c r="AC275" s="2" t="b">
        <v>0</v>
      </c>
      <c r="AD275" s="2" t="b">
        <v>0</v>
      </c>
      <c r="AE275" s="2" t="b">
        <v>0</v>
      </c>
      <c r="AF275" s="2" t="b">
        <v>0</v>
      </c>
      <c r="AG275" s="2" t="s">
        <v>141</v>
      </c>
      <c r="AH275" s="2" t="s">
        <v>141</v>
      </c>
    </row>
    <row r="276" spans="1:34" x14ac:dyDescent="0.2">
      <c r="A276" s="9" t="e">
        <v>#N/A</v>
      </c>
      <c r="B276" s="2" t="s">
        <v>795</v>
      </c>
      <c r="C276" s="1"/>
      <c r="D276" s="2" t="str">
        <f t="shared" si="3"/>
        <v>ElementAddItemDrop_Dark</v>
      </c>
      <c r="E276" s="2" t="str">
        <f t="shared" si="4"/>
        <v>ElementAddItemDrop_Dark: # on SelfAndTrainer</v>
      </c>
      <c r="F276" s="2" t="str">
        <f t="shared" si="5"/>
        <v>active pal</v>
      </c>
      <c r="G276" s="2">
        <v>1</v>
      </c>
      <c r="H276" s="2" t="s">
        <v>141</v>
      </c>
      <c r="I276" s="2" t="s">
        <v>2186</v>
      </c>
      <c r="J276" s="2" t="str">
        <f ca="1">IFERROR(__xludf.DUMMYFUNCTION("IFS(I276=""ShotAttack"",""%"",I276=""MeleeAttack"",""%"", I276=""Defense"",""%"",I276=""CraftSPeed"",""%"",I276=""LifeSteal"",""%"",I276=""MaxInventoryWeight"",""+"",I276=""MoveSpeed"",""%"",REGEXMATCH(I276,""ElementAddItemDrop_""),""%"",I276=""Logging"","&amp;"""+"",I276=""Mining"",""+"",I276=""Maxhp"",""%"",REGEXMATCH(I276,""TemperatureResist_""),""+"",REGEXMATCH(I276,""ElementResist_""),""%"",REGEXMATCH(I276,""TemperatureInvalid_""),""bool"",REGEXMATCH(I276,""BodyPartsWeakDamage""),""%"",REGEXMATCH(I276,""Ele"&amp;"mentBoost_""),""%"",AND(REGEXMATCH(B276,""GiveA""),REGEXMATCH(I276,""Element"")),""bool"")"),"%")</f>
        <v>%</v>
      </c>
      <c r="K276" s="2">
        <v>70</v>
      </c>
      <c r="L276" s="2" t="s">
        <v>1947</v>
      </c>
      <c r="M276" s="2"/>
      <c r="N276" s="2" t="str">
        <f ca="1">IFERROR(__xludf.DUMMYFUNCTION("IFS(M276=""ShotAttack"",""%"",M276=""MeleeAttack"",""%"", M276=""Defense"",""%"",M276=""CraftSPeed"",""%"",M276=""LifeSteal"",""%"",M276=""MaxInventoryWeight"",""+"",M276=""MoveSpeed"",""%"",REGEXMATCH(M276,""ElementAddItemDrop_""),""%"",M276=""Logging"","&amp;"""+"",M276=""Mining"",""+"",M276=""Maxhp"",""%"",REGEXMATCH(M276,""TemperatureResist_""),""+"",REGEXMATCH(M276,""ElementResist_""),""%"",REGEXMATCH(M276,""TemperatureInvalid_""),""bool"",REGEXMATCH(M276,""BodyPartsWeakDamage""),""%"",REGEXMATCH(M276,""Ele"&amp;"mentBoost_""),""%"",AND(REGEXMATCH(F276,""GiveA""),REGEXMATCH(M276,""Element"")),""bool"")"),"#N/A")</f>
        <v>#N/A</v>
      </c>
      <c r="O276" s="2">
        <v>0</v>
      </c>
      <c r="P276" s="2"/>
      <c r="Q276" s="2"/>
      <c r="R276" s="2" t="str">
        <f ca="1">IFERROR(__xludf.DUMMYFUNCTION("IFS(Q276=""ShotAttack"",""%"",Q276=""MeleeAttack"",""%"", Q276=""Defense"",""%"",Q276=""CraftSPeed"",""%"",Q276=""LifeSteal"",""%"",Q276=""MaxInventoryWeight"",""+"",Q276=""MoveSpeed"",""%"",REGEXMATCH(Q276,""ElementAddItemDrop_""),""%"",Q276=""Logging"","&amp;"""+"",Q276=""Mining"",""+"",Q276=""Maxhp"",""%"",REGEXMATCH(Q276,""TemperatureResist_""),""+"",REGEXMATCH(Q276,""ElementResist_""),""%"",REGEXMATCH(Q276,""TemperatureInvalid_""),""bool"",REGEXMATCH(Q276,""BodyPartsWeakDamage""),""%"",REGEXMATCH(Q276,""Ele"&amp;"mentBoost_""),""%"",AND(REGEXMATCH(J276,""GiveA""),REGEXMATCH(Q276,""Element"")),""bool"")"),"#N/A")</f>
        <v>#N/A</v>
      </c>
      <c r="S276" s="2">
        <v>0</v>
      </c>
      <c r="T276" s="2"/>
      <c r="U276" s="2" t="b">
        <v>1</v>
      </c>
      <c r="V276" s="2" t="b">
        <v>0</v>
      </c>
      <c r="W276" s="2" t="b">
        <v>0</v>
      </c>
      <c r="X276" s="2" t="b">
        <v>0</v>
      </c>
      <c r="Y276" s="2" t="b">
        <v>0</v>
      </c>
      <c r="Z276" s="2" t="b">
        <v>0</v>
      </c>
      <c r="AA276" s="2" t="b">
        <v>0</v>
      </c>
      <c r="AB276" s="2" t="b">
        <v>0</v>
      </c>
      <c r="AC276" s="2" t="b">
        <v>0</v>
      </c>
      <c r="AD276" s="2" t="b">
        <v>0</v>
      </c>
      <c r="AE276" s="2" t="b">
        <v>0</v>
      </c>
      <c r="AF276" s="2" t="b">
        <v>0</v>
      </c>
      <c r="AG276" s="2" t="s">
        <v>141</v>
      </c>
      <c r="AH276" s="2" t="s">
        <v>141</v>
      </c>
    </row>
    <row r="277" spans="1:34" x14ac:dyDescent="0.2">
      <c r="A277" s="9" t="e">
        <v>#N/A</v>
      </c>
      <c r="B277" s="2" t="s">
        <v>813</v>
      </c>
      <c r="C277" s="1"/>
      <c r="D277" s="2" t="str">
        <f t="shared" si="3"/>
        <v>ElementAddItemDrop_Dragon</v>
      </c>
      <c r="E277" s="2" t="str">
        <f t="shared" si="4"/>
        <v>ElementAddItemDrop_Dragon: # on SelfAndTrainer</v>
      </c>
      <c r="F277" s="2" t="str">
        <f t="shared" si="5"/>
        <v>active pal</v>
      </c>
      <c r="G277" s="2">
        <v>1</v>
      </c>
      <c r="H277" s="2" t="s">
        <v>141</v>
      </c>
      <c r="I277" s="2" t="s">
        <v>2187</v>
      </c>
      <c r="J277" s="2" t="str">
        <f ca="1">IFERROR(__xludf.DUMMYFUNCTION("IFS(I277=""ShotAttack"",""%"",I277=""MeleeAttack"",""%"", I277=""Defense"",""%"",I277=""CraftSPeed"",""%"",I277=""LifeSteal"",""%"",I277=""MaxInventoryWeight"",""+"",I277=""MoveSpeed"",""%"",REGEXMATCH(I277,""ElementAddItemDrop_""),""%"",I277=""Logging"","&amp;"""+"",I277=""Mining"",""+"",I277=""Maxhp"",""%"",REGEXMATCH(I277,""TemperatureResist_""),""+"",REGEXMATCH(I277,""ElementResist_""),""%"",REGEXMATCH(I277,""TemperatureInvalid_""),""bool"",REGEXMATCH(I277,""BodyPartsWeakDamage""),""%"",REGEXMATCH(I277,""Ele"&amp;"mentBoost_""),""%"",AND(REGEXMATCH(B277,""GiveA""),REGEXMATCH(I277,""Element"")),""bool"")"),"%")</f>
        <v>%</v>
      </c>
      <c r="K277" s="2">
        <v>70</v>
      </c>
      <c r="L277" s="2" t="s">
        <v>1947</v>
      </c>
      <c r="M277" s="2"/>
      <c r="N277" s="2" t="str">
        <f ca="1">IFERROR(__xludf.DUMMYFUNCTION("IFS(M277=""ShotAttack"",""%"",M277=""MeleeAttack"",""%"", M277=""Defense"",""%"",M277=""CraftSPeed"",""%"",M277=""LifeSteal"",""%"",M277=""MaxInventoryWeight"",""+"",M277=""MoveSpeed"",""%"",REGEXMATCH(M277,""ElementAddItemDrop_""),""%"",M277=""Logging"","&amp;"""+"",M277=""Mining"",""+"",M277=""Maxhp"",""%"",REGEXMATCH(M277,""TemperatureResist_""),""+"",REGEXMATCH(M277,""ElementResist_""),""%"",REGEXMATCH(M277,""TemperatureInvalid_""),""bool"",REGEXMATCH(M277,""BodyPartsWeakDamage""),""%"",REGEXMATCH(M277,""Ele"&amp;"mentBoost_""),""%"",AND(REGEXMATCH(F277,""GiveA""),REGEXMATCH(M277,""Element"")),""bool"")"),"#N/A")</f>
        <v>#N/A</v>
      </c>
      <c r="O277" s="2">
        <v>0</v>
      </c>
      <c r="P277" s="2"/>
      <c r="Q277" s="2"/>
      <c r="R277" s="2" t="str">
        <f ca="1">IFERROR(__xludf.DUMMYFUNCTION("IFS(Q277=""ShotAttack"",""%"",Q277=""MeleeAttack"",""%"", Q277=""Defense"",""%"",Q277=""CraftSPeed"",""%"",Q277=""LifeSteal"",""%"",Q277=""MaxInventoryWeight"",""+"",Q277=""MoveSpeed"",""%"",REGEXMATCH(Q277,""ElementAddItemDrop_""),""%"",Q277=""Logging"","&amp;"""+"",Q277=""Mining"",""+"",Q277=""Maxhp"",""%"",REGEXMATCH(Q277,""TemperatureResist_""),""+"",REGEXMATCH(Q277,""ElementResist_""),""%"",REGEXMATCH(Q277,""TemperatureInvalid_""),""bool"",REGEXMATCH(Q277,""BodyPartsWeakDamage""),""%"",REGEXMATCH(Q277,""Ele"&amp;"mentBoost_""),""%"",AND(REGEXMATCH(J277,""GiveA""),REGEXMATCH(Q277,""Element"")),""bool"")"),"#N/A")</f>
        <v>#N/A</v>
      </c>
      <c r="S277" s="2">
        <v>0</v>
      </c>
      <c r="T277" s="2"/>
      <c r="U277" s="2" t="b">
        <v>1</v>
      </c>
      <c r="V277" s="2" t="b">
        <v>0</v>
      </c>
      <c r="W277" s="2" t="b">
        <v>0</v>
      </c>
      <c r="X277" s="2" t="b">
        <v>0</v>
      </c>
      <c r="Y277" s="2" t="b">
        <v>0</v>
      </c>
      <c r="Z277" s="2" t="b">
        <v>0</v>
      </c>
      <c r="AA277" s="2" t="b">
        <v>0</v>
      </c>
      <c r="AB277" s="2" t="b">
        <v>0</v>
      </c>
      <c r="AC277" s="2" t="b">
        <v>0</v>
      </c>
      <c r="AD277" s="2" t="b">
        <v>0</v>
      </c>
      <c r="AE277" s="2" t="b">
        <v>0</v>
      </c>
      <c r="AF277" s="2" t="b">
        <v>0</v>
      </c>
      <c r="AG277" s="2" t="s">
        <v>141</v>
      </c>
      <c r="AH277" s="2" t="s">
        <v>141</v>
      </c>
    </row>
    <row r="278" spans="1:34" x14ac:dyDescent="0.2">
      <c r="A278" s="9" t="e">
        <v>#N/A</v>
      </c>
      <c r="B278" s="2" t="s">
        <v>1032</v>
      </c>
      <c r="C278" s="1"/>
      <c r="D278" s="2" t="str">
        <f t="shared" si="3"/>
        <v>ElementAddItemDrop_Normal</v>
      </c>
      <c r="E278" s="2" t="str">
        <f t="shared" si="4"/>
        <v>ElementAddItemDrop_Normal: # on SelfAndTrainer</v>
      </c>
      <c r="F278" s="2" t="str">
        <f t="shared" si="5"/>
        <v>active pal</v>
      </c>
      <c r="G278" s="2">
        <v>1</v>
      </c>
      <c r="H278" s="2" t="s">
        <v>141</v>
      </c>
      <c r="I278" s="2" t="s">
        <v>2179</v>
      </c>
      <c r="J278" s="2" t="str">
        <f ca="1">IFERROR(__xludf.DUMMYFUNCTION("IFS(I278=""ShotAttack"",""%"",I278=""MeleeAttack"",""%"", I278=""Defense"",""%"",I278=""CraftSPeed"",""%"",I278=""LifeSteal"",""%"",I278=""MaxInventoryWeight"",""+"",I278=""MoveSpeed"",""%"",REGEXMATCH(I278,""ElementAddItemDrop_""),""%"",I278=""Logging"","&amp;"""+"",I278=""Mining"",""+"",I278=""Maxhp"",""%"",REGEXMATCH(I278,""TemperatureResist_""),""+"",REGEXMATCH(I278,""ElementResist_""),""%"",REGEXMATCH(I278,""TemperatureInvalid_""),""bool"",REGEXMATCH(I278,""BodyPartsWeakDamage""),""%"",REGEXMATCH(I278,""Ele"&amp;"mentBoost_""),""%"",AND(REGEXMATCH(B278,""GiveA""),REGEXMATCH(I278,""Element"")),""bool"")"),"%")</f>
        <v>%</v>
      </c>
      <c r="K278" s="2">
        <v>80</v>
      </c>
      <c r="L278" s="2" t="s">
        <v>1947</v>
      </c>
      <c r="M278" s="2"/>
      <c r="N278" s="2" t="str">
        <f ca="1">IFERROR(__xludf.DUMMYFUNCTION("IFS(M278=""ShotAttack"",""%"",M278=""MeleeAttack"",""%"", M278=""Defense"",""%"",M278=""CraftSPeed"",""%"",M278=""LifeSteal"",""%"",M278=""MaxInventoryWeight"",""+"",M278=""MoveSpeed"",""%"",REGEXMATCH(M278,""ElementAddItemDrop_""),""%"",M278=""Logging"","&amp;"""+"",M278=""Mining"",""+"",M278=""Maxhp"",""%"",REGEXMATCH(M278,""TemperatureResist_""),""+"",REGEXMATCH(M278,""ElementResist_""),""%"",REGEXMATCH(M278,""TemperatureInvalid_""),""bool"",REGEXMATCH(M278,""BodyPartsWeakDamage""),""%"",REGEXMATCH(M278,""Ele"&amp;"mentBoost_""),""%"",AND(REGEXMATCH(F278,""GiveA""),REGEXMATCH(M278,""Element"")),""bool"")"),"#N/A")</f>
        <v>#N/A</v>
      </c>
      <c r="O278" s="2">
        <v>0</v>
      </c>
      <c r="P278" s="2"/>
      <c r="Q278" s="2"/>
      <c r="R278" s="2" t="str">
        <f ca="1">IFERROR(__xludf.DUMMYFUNCTION("IFS(Q278=""ShotAttack"",""%"",Q278=""MeleeAttack"",""%"", Q278=""Defense"",""%"",Q278=""CraftSPeed"",""%"",Q278=""LifeSteal"",""%"",Q278=""MaxInventoryWeight"",""+"",Q278=""MoveSpeed"",""%"",REGEXMATCH(Q278,""ElementAddItemDrop_""),""%"",Q278=""Logging"","&amp;"""+"",Q278=""Mining"",""+"",Q278=""Maxhp"",""%"",REGEXMATCH(Q278,""TemperatureResist_""),""+"",REGEXMATCH(Q278,""ElementResist_""),""%"",REGEXMATCH(Q278,""TemperatureInvalid_""),""bool"",REGEXMATCH(Q278,""BodyPartsWeakDamage""),""%"",REGEXMATCH(Q278,""Ele"&amp;"mentBoost_""),""%"",AND(REGEXMATCH(J278,""GiveA""),REGEXMATCH(Q278,""Element"")),""bool"")"),"#N/A")</f>
        <v>#N/A</v>
      </c>
      <c r="S278" s="2">
        <v>0</v>
      </c>
      <c r="T278" s="2"/>
      <c r="U278" s="2" t="b">
        <v>1</v>
      </c>
      <c r="V278" s="2" t="b">
        <v>0</v>
      </c>
      <c r="W278" s="2" t="b">
        <v>0</v>
      </c>
      <c r="X278" s="2" t="b">
        <v>0</v>
      </c>
      <c r="Y278" s="2" t="b">
        <v>0</v>
      </c>
      <c r="Z278" s="2" t="b">
        <v>0</v>
      </c>
      <c r="AA278" s="2" t="b">
        <v>0</v>
      </c>
      <c r="AB278" s="2" t="b">
        <v>0</v>
      </c>
      <c r="AC278" s="2" t="b">
        <v>0</v>
      </c>
      <c r="AD278" s="2" t="b">
        <v>0</v>
      </c>
      <c r="AE278" s="2" t="b">
        <v>0</v>
      </c>
      <c r="AF278" s="2" t="b">
        <v>0</v>
      </c>
      <c r="AG278" s="2" t="s">
        <v>141</v>
      </c>
      <c r="AH278" s="2" t="s">
        <v>141</v>
      </c>
    </row>
    <row r="279" spans="1:34" x14ac:dyDescent="0.2">
      <c r="A279" s="9" t="e">
        <v>#N/A</v>
      </c>
      <c r="B279" s="2" t="s">
        <v>802</v>
      </c>
      <c r="C279" s="1"/>
      <c r="D279" s="2" t="str">
        <f t="shared" si="3"/>
        <v>ElementAddItemDrop_Fire</v>
      </c>
      <c r="E279" s="2" t="str">
        <f t="shared" si="4"/>
        <v>ElementAddItemDrop_Fire: # on SelfAndTrainer</v>
      </c>
      <c r="F279" s="2" t="str">
        <f t="shared" si="5"/>
        <v>active pal</v>
      </c>
      <c r="G279" s="2">
        <v>1</v>
      </c>
      <c r="H279" s="2" t="s">
        <v>141</v>
      </c>
      <c r="I279" s="2" t="s">
        <v>2180</v>
      </c>
      <c r="J279" s="2" t="str">
        <f ca="1">IFERROR(__xludf.DUMMYFUNCTION("IFS(I279=""ShotAttack"",""%"",I279=""MeleeAttack"",""%"", I279=""Defense"",""%"",I279=""CraftSPeed"",""%"",I279=""LifeSteal"",""%"",I279=""MaxInventoryWeight"",""+"",I279=""MoveSpeed"",""%"",REGEXMATCH(I279,""ElementAddItemDrop_""),""%"",I279=""Logging"","&amp;"""+"",I279=""Mining"",""+"",I279=""Maxhp"",""%"",REGEXMATCH(I279,""TemperatureResist_""),""+"",REGEXMATCH(I279,""ElementResist_""),""%"",REGEXMATCH(I279,""TemperatureInvalid_""),""bool"",REGEXMATCH(I279,""BodyPartsWeakDamage""),""%"",REGEXMATCH(I279,""Ele"&amp;"mentBoost_""),""%"",AND(REGEXMATCH(B279,""GiveA""),REGEXMATCH(I279,""Element"")),""bool"")"),"%")</f>
        <v>%</v>
      </c>
      <c r="K279" s="2">
        <v>80</v>
      </c>
      <c r="L279" s="2" t="s">
        <v>1947</v>
      </c>
      <c r="M279" s="2"/>
      <c r="N279" s="2" t="str">
        <f ca="1">IFERROR(__xludf.DUMMYFUNCTION("IFS(M279=""ShotAttack"",""%"",M279=""MeleeAttack"",""%"", M279=""Defense"",""%"",M279=""CraftSPeed"",""%"",M279=""LifeSteal"",""%"",M279=""MaxInventoryWeight"",""+"",M279=""MoveSpeed"",""%"",REGEXMATCH(M279,""ElementAddItemDrop_""),""%"",M279=""Logging"","&amp;"""+"",M279=""Mining"",""+"",M279=""Maxhp"",""%"",REGEXMATCH(M279,""TemperatureResist_""),""+"",REGEXMATCH(M279,""ElementResist_""),""%"",REGEXMATCH(M279,""TemperatureInvalid_""),""bool"",REGEXMATCH(M279,""BodyPartsWeakDamage""),""%"",REGEXMATCH(M279,""Ele"&amp;"mentBoost_""),""%"",AND(REGEXMATCH(F279,""GiveA""),REGEXMATCH(M279,""Element"")),""bool"")"),"#N/A")</f>
        <v>#N/A</v>
      </c>
      <c r="O279" s="2">
        <v>0</v>
      </c>
      <c r="P279" s="2"/>
      <c r="Q279" s="2"/>
      <c r="R279" s="2" t="str">
        <f ca="1">IFERROR(__xludf.DUMMYFUNCTION("IFS(Q279=""ShotAttack"",""%"",Q279=""MeleeAttack"",""%"", Q279=""Defense"",""%"",Q279=""CraftSPeed"",""%"",Q279=""LifeSteal"",""%"",Q279=""MaxInventoryWeight"",""+"",Q279=""MoveSpeed"",""%"",REGEXMATCH(Q279,""ElementAddItemDrop_""),""%"",Q279=""Logging"","&amp;"""+"",Q279=""Mining"",""+"",Q279=""Maxhp"",""%"",REGEXMATCH(Q279,""TemperatureResist_""),""+"",REGEXMATCH(Q279,""ElementResist_""),""%"",REGEXMATCH(Q279,""TemperatureInvalid_""),""bool"",REGEXMATCH(Q279,""BodyPartsWeakDamage""),""%"",REGEXMATCH(Q279,""Ele"&amp;"mentBoost_""),""%"",AND(REGEXMATCH(J279,""GiveA""),REGEXMATCH(Q279,""Element"")),""bool"")"),"#N/A")</f>
        <v>#N/A</v>
      </c>
      <c r="S279" s="2">
        <v>0</v>
      </c>
      <c r="T279" s="2"/>
      <c r="U279" s="2" t="b">
        <v>1</v>
      </c>
      <c r="V279" s="2" t="b">
        <v>0</v>
      </c>
      <c r="W279" s="2" t="b">
        <v>0</v>
      </c>
      <c r="X279" s="2" t="b">
        <v>0</v>
      </c>
      <c r="Y279" s="2" t="b">
        <v>0</v>
      </c>
      <c r="Z279" s="2" t="b">
        <v>0</v>
      </c>
      <c r="AA279" s="2" t="b">
        <v>0</v>
      </c>
      <c r="AB279" s="2" t="b">
        <v>0</v>
      </c>
      <c r="AC279" s="2" t="b">
        <v>0</v>
      </c>
      <c r="AD279" s="2" t="b">
        <v>0</v>
      </c>
      <c r="AE279" s="2" t="b">
        <v>0</v>
      </c>
      <c r="AF279" s="2" t="b">
        <v>0</v>
      </c>
      <c r="AG279" s="2" t="s">
        <v>141</v>
      </c>
      <c r="AH279" s="2" t="s">
        <v>141</v>
      </c>
    </row>
    <row r="280" spans="1:34" x14ac:dyDescent="0.2">
      <c r="A280" s="9" t="e">
        <v>#N/A</v>
      </c>
      <c r="B280" s="2" t="s">
        <v>1112</v>
      </c>
      <c r="C280" s="1"/>
      <c r="D280" s="2" t="str">
        <f t="shared" si="3"/>
        <v>ElementAddItemDrop_Water</v>
      </c>
      <c r="E280" s="2" t="str">
        <f t="shared" si="4"/>
        <v>ElementAddItemDrop_Water: # on SelfAndTrainer</v>
      </c>
      <c r="F280" s="2" t="str">
        <f t="shared" si="5"/>
        <v>active pal</v>
      </c>
      <c r="G280" s="2">
        <v>1</v>
      </c>
      <c r="H280" s="2" t="s">
        <v>141</v>
      </c>
      <c r="I280" s="2" t="s">
        <v>2181</v>
      </c>
      <c r="J280" s="2" t="str">
        <f ca="1">IFERROR(__xludf.DUMMYFUNCTION("IFS(I280=""ShotAttack"",""%"",I280=""MeleeAttack"",""%"", I280=""Defense"",""%"",I280=""CraftSPeed"",""%"",I280=""LifeSteal"",""%"",I280=""MaxInventoryWeight"",""+"",I280=""MoveSpeed"",""%"",REGEXMATCH(I280,""ElementAddItemDrop_""),""%"",I280=""Logging"","&amp;"""+"",I280=""Mining"",""+"",I280=""Maxhp"",""%"",REGEXMATCH(I280,""TemperatureResist_""),""+"",REGEXMATCH(I280,""ElementResist_""),""%"",REGEXMATCH(I280,""TemperatureInvalid_""),""bool"",REGEXMATCH(I280,""BodyPartsWeakDamage""),""%"",REGEXMATCH(I280,""Ele"&amp;"mentBoost_""),""%"",AND(REGEXMATCH(B280,""GiveA""),REGEXMATCH(I280,""Element"")),""bool"")"),"%")</f>
        <v>%</v>
      </c>
      <c r="K280" s="2">
        <v>80</v>
      </c>
      <c r="L280" s="2" t="s">
        <v>1947</v>
      </c>
      <c r="M280" s="2"/>
      <c r="N280" s="2" t="str">
        <f ca="1">IFERROR(__xludf.DUMMYFUNCTION("IFS(M280=""ShotAttack"",""%"",M280=""MeleeAttack"",""%"", M280=""Defense"",""%"",M280=""CraftSPeed"",""%"",M280=""LifeSteal"",""%"",M280=""MaxInventoryWeight"",""+"",M280=""MoveSpeed"",""%"",REGEXMATCH(M280,""ElementAddItemDrop_""),""%"",M280=""Logging"","&amp;"""+"",M280=""Mining"",""+"",M280=""Maxhp"",""%"",REGEXMATCH(M280,""TemperatureResist_""),""+"",REGEXMATCH(M280,""ElementResist_""),""%"",REGEXMATCH(M280,""TemperatureInvalid_""),""bool"",REGEXMATCH(M280,""BodyPartsWeakDamage""),""%"",REGEXMATCH(M280,""Ele"&amp;"mentBoost_""),""%"",AND(REGEXMATCH(F280,""GiveA""),REGEXMATCH(M280,""Element"")),""bool"")"),"#N/A")</f>
        <v>#N/A</v>
      </c>
      <c r="O280" s="2">
        <v>0</v>
      </c>
      <c r="P280" s="2"/>
      <c r="Q280" s="2"/>
      <c r="R280" s="2" t="str">
        <f ca="1">IFERROR(__xludf.DUMMYFUNCTION("IFS(Q280=""ShotAttack"",""%"",Q280=""MeleeAttack"",""%"", Q280=""Defense"",""%"",Q280=""CraftSPeed"",""%"",Q280=""LifeSteal"",""%"",Q280=""MaxInventoryWeight"",""+"",Q280=""MoveSpeed"",""%"",REGEXMATCH(Q280,""ElementAddItemDrop_""),""%"",Q280=""Logging"","&amp;"""+"",Q280=""Mining"",""+"",Q280=""Maxhp"",""%"",REGEXMATCH(Q280,""TemperatureResist_""),""+"",REGEXMATCH(Q280,""ElementResist_""),""%"",REGEXMATCH(Q280,""TemperatureInvalid_""),""bool"",REGEXMATCH(Q280,""BodyPartsWeakDamage""),""%"",REGEXMATCH(Q280,""Ele"&amp;"mentBoost_""),""%"",AND(REGEXMATCH(J280,""GiveA""),REGEXMATCH(Q280,""Element"")),""bool"")"),"#N/A")</f>
        <v>#N/A</v>
      </c>
      <c r="S280" s="2">
        <v>0</v>
      </c>
      <c r="T280" s="2"/>
      <c r="U280" s="2" t="b">
        <v>1</v>
      </c>
      <c r="V280" s="2" t="b">
        <v>0</v>
      </c>
      <c r="W280" s="2" t="b">
        <v>0</v>
      </c>
      <c r="X280" s="2" t="b">
        <v>0</v>
      </c>
      <c r="Y280" s="2" t="b">
        <v>0</v>
      </c>
      <c r="Z280" s="2" t="b">
        <v>0</v>
      </c>
      <c r="AA280" s="2" t="b">
        <v>0</v>
      </c>
      <c r="AB280" s="2" t="b">
        <v>0</v>
      </c>
      <c r="AC280" s="2" t="b">
        <v>0</v>
      </c>
      <c r="AD280" s="2" t="b">
        <v>0</v>
      </c>
      <c r="AE280" s="2" t="b">
        <v>0</v>
      </c>
      <c r="AF280" s="2" t="b">
        <v>0</v>
      </c>
      <c r="AG280" s="2" t="s">
        <v>141</v>
      </c>
      <c r="AH280" s="2" t="s">
        <v>141</v>
      </c>
    </row>
    <row r="281" spans="1:34" x14ac:dyDescent="0.2">
      <c r="A281" s="9" t="e">
        <v>#N/A</v>
      </c>
      <c r="B281" s="2" t="s">
        <v>1106</v>
      </c>
      <c r="C281" s="1"/>
      <c r="D281" s="2" t="str">
        <f t="shared" si="3"/>
        <v>ElementAddItemDrop_Electricity</v>
      </c>
      <c r="E281" s="2" t="str">
        <f t="shared" si="4"/>
        <v>ElementAddItemDrop_Electricity: # on SelfAndTrainer</v>
      </c>
      <c r="F281" s="2" t="str">
        <f t="shared" si="5"/>
        <v>active pal</v>
      </c>
      <c r="G281" s="2">
        <v>1</v>
      </c>
      <c r="H281" s="2" t="s">
        <v>141</v>
      </c>
      <c r="I281" s="2" t="s">
        <v>2182</v>
      </c>
      <c r="J281" s="2" t="str">
        <f ca="1">IFERROR(__xludf.DUMMYFUNCTION("IFS(I281=""ShotAttack"",""%"",I281=""MeleeAttack"",""%"", I281=""Defense"",""%"",I281=""CraftSPeed"",""%"",I281=""LifeSteal"",""%"",I281=""MaxInventoryWeight"",""+"",I281=""MoveSpeed"",""%"",REGEXMATCH(I281,""ElementAddItemDrop_""),""%"",I281=""Logging"","&amp;"""+"",I281=""Mining"",""+"",I281=""Maxhp"",""%"",REGEXMATCH(I281,""TemperatureResist_""),""+"",REGEXMATCH(I281,""ElementResist_""),""%"",REGEXMATCH(I281,""TemperatureInvalid_""),""bool"",REGEXMATCH(I281,""BodyPartsWeakDamage""),""%"",REGEXMATCH(I281,""Ele"&amp;"mentBoost_""),""%"",AND(REGEXMATCH(B281,""GiveA""),REGEXMATCH(I281,""Element"")),""bool"")"),"%")</f>
        <v>%</v>
      </c>
      <c r="K281" s="2">
        <v>80</v>
      </c>
      <c r="L281" s="2" t="s">
        <v>1947</v>
      </c>
      <c r="M281" s="2"/>
      <c r="N281" s="2" t="str">
        <f ca="1">IFERROR(__xludf.DUMMYFUNCTION("IFS(M281=""ShotAttack"",""%"",M281=""MeleeAttack"",""%"", M281=""Defense"",""%"",M281=""CraftSPeed"",""%"",M281=""LifeSteal"",""%"",M281=""MaxInventoryWeight"",""+"",M281=""MoveSpeed"",""%"",REGEXMATCH(M281,""ElementAddItemDrop_""),""%"",M281=""Logging"","&amp;"""+"",M281=""Mining"",""+"",M281=""Maxhp"",""%"",REGEXMATCH(M281,""TemperatureResist_""),""+"",REGEXMATCH(M281,""ElementResist_""),""%"",REGEXMATCH(M281,""TemperatureInvalid_""),""bool"",REGEXMATCH(M281,""BodyPartsWeakDamage""),""%"",REGEXMATCH(M281,""Ele"&amp;"mentBoost_""),""%"",AND(REGEXMATCH(F281,""GiveA""),REGEXMATCH(M281,""Element"")),""bool"")"),"#N/A")</f>
        <v>#N/A</v>
      </c>
      <c r="O281" s="2">
        <v>0</v>
      </c>
      <c r="P281" s="2"/>
      <c r="Q281" s="2"/>
      <c r="R281" s="2" t="str">
        <f ca="1">IFERROR(__xludf.DUMMYFUNCTION("IFS(Q281=""ShotAttack"",""%"",Q281=""MeleeAttack"",""%"", Q281=""Defense"",""%"",Q281=""CraftSPeed"",""%"",Q281=""LifeSteal"",""%"",Q281=""MaxInventoryWeight"",""+"",Q281=""MoveSpeed"",""%"",REGEXMATCH(Q281,""ElementAddItemDrop_""),""%"",Q281=""Logging"","&amp;"""+"",Q281=""Mining"",""+"",Q281=""Maxhp"",""%"",REGEXMATCH(Q281,""TemperatureResist_""),""+"",REGEXMATCH(Q281,""ElementResist_""),""%"",REGEXMATCH(Q281,""TemperatureInvalid_""),""bool"",REGEXMATCH(Q281,""BodyPartsWeakDamage""),""%"",REGEXMATCH(Q281,""Ele"&amp;"mentBoost_""),""%"",AND(REGEXMATCH(J281,""GiveA""),REGEXMATCH(Q281,""Element"")),""bool"")"),"#N/A")</f>
        <v>#N/A</v>
      </c>
      <c r="S281" s="2">
        <v>0</v>
      </c>
      <c r="T281" s="2"/>
      <c r="U281" s="2" t="b">
        <v>1</v>
      </c>
      <c r="V281" s="2" t="b">
        <v>0</v>
      </c>
      <c r="W281" s="2" t="b">
        <v>0</v>
      </c>
      <c r="X281" s="2" t="b">
        <v>0</v>
      </c>
      <c r="Y281" s="2" t="b">
        <v>0</v>
      </c>
      <c r="Z281" s="2" t="b">
        <v>0</v>
      </c>
      <c r="AA281" s="2" t="b">
        <v>0</v>
      </c>
      <c r="AB281" s="2" t="b">
        <v>0</v>
      </c>
      <c r="AC281" s="2" t="b">
        <v>0</v>
      </c>
      <c r="AD281" s="2" t="b">
        <v>0</v>
      </c>
      <c r="AE281" s="2" t="b">
        <v>0</v>
      </c>
      <c r="AF281" s="2" t="b">
        <v>0</v>
      </c>
      <c r="AG281" s="2" t="s">
        <v>141</v>
      </c>
      <c r="AH281" s="2" t="s">
        <v>141</v>
      </c>
    </row>
    <row r="282" spans="1:34" x14ac:dyDescent="0.2">
      <c r="A282" s="9" t="e">
        <v>#N/A</v>
      </c>
      <c r="B282" s="2" t="s">
        <v>1026</v>
      </c>
      <c r="C282" s="1"/>
      <c r="D282" s="2" t="str">
        <f t="shared" si="3"/>
        <v>ElementAddItemDrop_Leaf</v>
      </c>
      <c r="E282" s="2" t="str">
        <f t="shared" si="4"/>
        <v>ElementAddItemDrop_Leaf: # on SelfAndTrainer</v>
      </c>
      <c r="F282" s="2" t="str">
        <f t="shared" si="5"/>
        <v>active pal</v>
      </c>
      <c r="G282" s="2">
        <v>1</v>
      </c>
      <c r="H282" s="2" t="s">
        <v>141</v>
      </c>
      <c r="I282" s="2" t="s">
        <v>2183</v>
      </c>
      <c r="J282" s="2" t="str">
        <f ca="1">IFERROR(__xludf.DUMMYFUNCTION("IFS(I282=""ShotAttack"",""%"",I282=""MeleeAttack"",""%"", I282=""Defense"",""%"",I282=""CraftSPeed"",""%"",I282=""LifeSteal"",""%"",I282=""MaxInventoryWeight"",""+"",I282=""MoveSpeed"",""%"",REGEXMATCH(I282,""ElementAddItemDrop_""),""%"",I282=""Logging"","&amp;"""+"",I282=""Mining"",""+"",I282=""Maxhp"",""%"",REGEXMATCH(I282,""TemperatureResist_""),""+"",REGEXMATCH(I282,""ElementResist_""),""%"",REGEXMATCH(I282,""TemperatureInvalid_""),""bool"",REGEXMATCH(I282,""BodyPartsWeakDamage""),""%"",REGEXMATCH(I282,""Ele"&amp;"mentBoost_""),""%"",AND(REGEXMATCH(B282,""GiveA""),REGEXMATCH(I282,""Element"")),""bool"")"),"%")</f>
        <v>%</v>
      </c>
      <c r="K282" s="2">
        <v>80</v>
      </c>
      <c r="L282" s="2" t="s">
        <v>1947</v>
      </c>
      <c r="M282" s="2"/>
      <c r="N282" s="2" t="str">
        <f ca="1">IFERROR(__xludf.DUMMYFUNCTION("IFS(M282=""ShotAttack"",""%"",M282=""MeleeAttack"",""%"", M282=""Defense"",""%"",M282=""CraftSPeed"",""%"",M282=""LifeSteal"",""%"",M282=""MaxInventoryWeight"",""+"",M282=""MoveSpeed"",""%"",REGEXMATCH(M282,""ElementAddItemDrop_""),""%"",M282=""Logging"","&amp;"""+"",M282=""Mining"",""+"",M282=""Maxhp"",""%"",REGEXMATCH(M282,""TemperatureResist_""),""+"",REGEXMATCH(M282,""ElementResist_""),""%"",REGEXMATCH(M282,""TemperatureInvalid_""),""bool"",REGEXMATCH(M282,""BodyPartsWeakDamage""),""%"",REGEXMATCH(M282,""Ele"&amp;"mentBoost_""),""%"",AND(REGEXMATCH(F282,""GiveA""),REGEXMATCH(M282,""Element"")),""bool"")"),"#N/A")</f>
        <v>#N/A</v>
      </c>
      <c r="O282" s="2">
        <v>0</v>
      </c>
      <c r="P282" s="2"/>
      <c r="Q282" s="2"/>
      <c r="R282" s="2" t="str">
        <f ca="1">IFERROR(__xludf.DUMMYFUNCTION("IFS(Q282=""ShotAttack"",""%"",Q282=""MeleeAttack"",""%"", Q282=""Defense"",""%"",Q282=""CraftSPeed"",""%"",Q282=""LifeSteal"",""%"",Q282=""MaxInventoryWeight"",""+"",Q282=""MoveSpeed"",""%"",REGEXMATCH(Q282,""ElementAddItemDrop_""),""%"",Q282=""Logging"","&amp;"""+"",Q282=""Mining"",""+"",Q282=""Maxhp"",""%"",REGEXMATCH(Q282,""TemperatureResist_""),""+"",REGEXMATCH(Q282,""ElementResist_""),""%"",REGEXMATCH(Q282,""TemperatureInvalid_""),""bool"",REGEXMATCH(Q282,""BodyPartsWeakDamage""),""%"",REGEXMATCH(Q282,""Ele"&amp;"mentBoost_""),""%"",AND(REGEXMATCH(J282,""GiveA""),REGEXMATCH(Q282,""Element"")),""bool"")"),"#N/A")</f>
        <v>#N/A</v>
      </c>
      <c r="S282" s="2">
        <v>0</v>
      </c>
      <c r="T282" s="2"/>
      <c r="U282" s="2" t="b">
        <v>1</v>
      </c>
      <c r="V282" s="2" t="b">
        <v>0</v>
      </c>
      <c r="W282" s="2" t="b">
        <v>0</v>
      </c>
      <c r="X282" s="2" t="b">
        <v>0</v>
      </c>
      <c r="Y282" s="2" t="b">
        <v>0</v>
      </c>
      <c r="Z282" s="2" t="b">
        <v>0</v>
      </c>
      <c r="AA282" s="2" t="b">
        <v>0</v>
      </c>
      <c r="AB282" s="2" t="b">
        <v>0</v>
      </c>
      <c r="AC282" s="2" t="b">
        <v>0</v>
      </c>
      <c r="AD282" s="2" t="b">
        <v>0</v>
      </c>
      <c r="AE282" s="2" t="b">
        <v>0</v>
      </c>
      <c r="AF282" s="2" t="b">
        <v>0</v>
      </c>
      <c r="AG282" s="2" t="s">
        <v>141</v>
      </c>
      <c r="AH282" s="2" t="s">
        <v>141</v>
      </c>
    </row>
    <row r="283" spans="1:34" x14ac:dyDescent="0.2">
      <c r="A283" s="9" t="e">
        <v>#N/A</v>
      </c>
      <c r="B283" s="2" t="s">
        <v>915</v>
      </c>
      <c r="C283" s="1"/>
      <c r="D283" s="2" t="str">
        <f t="shared" si="3"/>
        <v>ElementAddItemDrop_Ice</v>
      </c>
      <c r="E283" s="2" t="str">
        <f t="shared" si="4"/>
        <v>ElementAddItemDrop_Ice: # on SelfAndTrainer</v>
      </c>
      <c r="F283" s="2" t="str">
        <f t="shared" si="5"/>
        <v>active pal</v>
      </c>
      <c r="G283" s="2">
        <v>1</v>
      </c>
      <c r="H283" s="2" t="s">
        <v>141</v>
      </c>
      <c r="I283" s="2" t="s">
        <v>2184</v>
      </c>
      <c r="J283" s="2" t="str">
        <f ca="1">IFERROR(__xludf.DUMMYFUNCTION("IFS(I283=""ShotAttack"",""%"",I283=""MeleeAttack"",""%"", I283=""Defense"",""%"",I283=""CraftSPeed"",""%"",I283=""LifeSteal"",""%"",I283=""MaxInventoryWeight"",""+"",I283=""MoveSpeed"",""%"",REGEXMATCH(I283,""ElementAddItemDrop_""),""%"",I283=""Logging"","&amp;"""+"",I283=""Mining"",""+"",I283=""Maxhp"",""%"",REGEXMATCH(I283,""TemperatureResist_""),""+"",REGEXMATCH(I283,""ElementResist_""),""%"",REGEXMATCH(I283,""TemperatureInvalid_""),""bool"",REGEXMATCH(I283,""BodyPartsWeakDamage""),""%"",REGEXMATCH(I283,""Ele"&amp;"mentBoost_""),""%"",AND(REGEXMATCH(B283,""GiveA""),REGEXMATCH(I283,""Element"")),""bool"")"),"%")</f>
        <v>%</v>
      </c>
      <c r="K283" s="2">
        <v>80</v>
      </c>
      <c r="L283" s="2" t="s">
        <v>1947</v>
      </c>
      <c r="M283" s="2"/>
      <c r="N283" s="2" t="str">
        <f ca="1">IFERROR(__xludf.DUMMYFUNCTION("IFS(M283=""ShotAttack"",""%"",M283=""MeleeAttack"",""%"", M283=""Defense"",""%"",M283=""CraftSPeed"",""%"",M283=""LifeSteal"",""%"",M283=""MaxInventoryWeight"",""+"",M283=""MoveSpeed"",""%"",REGEXMATCH(M283,""ElementAddItemDrop_""),""%"",M283=""Logging"","&amp;"""+"",M283=""Mining"",""+"",M283=""Maxhp"",""%"",REGEXMATCH(M283,""TemperatureResist_""),""+"",REGEXMATCH(M283,""ElementResist_""),""%"",REGEXMATCH(M283,""TemperatureInvalid_""),""bool"",REGEXMATCH(M283,""BodyPartsWeakDamage""),""%"",REGEXMATCH(M283,""Ele"&amp;"mentBoost_""),""%"",AND(REGEXMATCH(F283,""GiveA""),REGEXMATCH(M283,""Element"")),""bool"")"),"#N/A")</f>
        <v>#N/A</v>
      </c>
      <c r="O283" s="2">
        <v>0</v>
      </c>
      <c r="P283" s="2"/>
      <c r="Q283" s="2"/>
      <c r="R283" s="2" t="str">
        <f ca="1">IFERROR(__xludf.DUMMYFUNCTION("IFS(Q283=""ShotAttack"",""%"",Q283=""MeleeAttack"",""%"", Q283=""Defense"",""%"",Q283=""CraftSPeed"",""%"",Q283=""LifeSteal"",""%"",Q283=""MaxInventoryWeight"",""+"",Q283=""MoveSpeed"",""%"",REGEXMATCH(Q283,""ElementAddItemDrop_""),""%"",Q283=""Logging"","&amp;"""+"",Q283=""Mining"",""+"",Q283=""Maxhp"",""%"",REGEXMATCH(Q283,""TemperatureResist_""),""+"",REGEXMATCH(Q283,""ElementResist_""),""%"",REGEXMATCH(Q283,""TemperatureInvalid_""),""bool"",REGEXMATCH(Q283,""BodyPartsWeakDamage""),""%"",REGEXMATCH(Q283,""Ele"&amp;"mentBoost_""),""%"",AND(REGEXMATCH(J283,""GiveA""),REGEXMATCH(Q283,""Element"")),""bool"")"),"#N/A")</f>
        <v>#N/A</v>
      </c>
      <c r="S283" s="2">
        <v>0</v>
      </c>
      <c r="T283" s="2"/>
      <c r="U283" s="2" t="b">
        <v>1</v>
      </c>
      <c r="V283" s="2" t="b">
        <v>0</v>
      </c>
      <c r="W283" s="2" t="b">
        <v>0</v>
      </c>
      <c r="X283" s="2" t="b">
        <v>0</v>
      </c>
      <c r="Y283" s="2" t="b">
        <v>0</v>
      </c>
      <c r="Z283" s="2" t="b">
        <v>0</v>
      </c>
      <c r="AA283" s="2" t="b">
        <v>0</v>
      </c>
      <c r="AB283" s="2" t="b">
        <v>0</v>
      </c>
      <c r="AC283" s="2" t="b">
        <v>0</v>
      </c>
      <c r="AD283" s="2" t="b">
        <v>0</v>
      </c>
      <c r="AE283" s="2" t="b">
        <v>0</v>
      </c>
      <c r="AF283" s="2" t="b">
        <v>0</v>
      </c>
      <c r="AG283" s="2" t="s">
        <v>141</v>
      </c>
      <c r="AH283" s="2" t="s">
        <v>141</v>
      </c>
    </row>
    <row r="284" spans="1:34" x14ac:dyDescent="0.2">
      <c r="A284" s="9" t="e">
        <v>#N/A</v>
      </c>
      <c r="B284" s="2" t="s">
        <v>969</v>
      </c>
      <c r="C284" s="1"/>
      <c r="D284" s="2" t="str">
        <f t="shared" si="3"/>
        <v>ElementAddItemDrop_Earth</v>
      </c>
      <c r="E284" s="2" t="str">
        <f t="shared" si="4"/>
        <v>ElementAddItemDrop_Earth: # on SelfAndTrainer</v>
      </c>
      <c r="F284" s="2" t="str">
        <f t="shared" si="5"/>
        <v>active pal</v>
      </c>
      <c r="G284" s="2">
        <v>1</v>
      </c>
      <c r="H284" s="2" t="s">
        <v>141</v>
      </c>
      <c r="I284" s="2" t="s">
        <v>2185</v>
      </c>
      <c r="J284" s="2" t="str">
        <f ca="1">IFERROR(__xludf.DUMMYFUNCTION("IFS(I284=""ShotAttack"",""%"",I284=""MeleeAttack"",""%"", I284=""Defense"",""%"",I284=""CraftSPeed"",""%"",I284=""LifeSteal"",""%"",I284=""MaxInventoryWeight"",""+"",I284=""MoveSpeed"",""%"",REGEXMATCH(I284,""ElementAddItemDrop_""),""%"",I284=""Logging"","&amp;"""+"",I284=""Mining"",""+"",I284=""Maxhp"",""%"",REGEXMATCH(I284,""TemperatureResist_""),""+"",REGEXMATCH(I284,""ElementResist_""),""%"",REGEXMATCH(I284,""TemperatureInvalid_""),""bool"",REGEXMATCH(I284,""BodyPartsWeakDamage""),""%"",REGEXMATCH(I284,""Ele"&amp;"mentBoost_""),""%"",AND(REGEXMATCH(B284,""GiveA""),REGEXMATCH(I284,""Element"")),""bool"")"),"%")</f>
        <v>%</v>
      </c>
      <c r="K284" s="2">
        <v>80</v>
      </c>
      <c r="L284" s="2" t="s">
        <v>1947</v>
      </c>
      <c r="M284" s="2"/>
      <c r="N284" s="2" t="str">
        <f ca="1">IFERROR(__xludf.DUMMYFUNCTION("IFS(M284=""ShotAttack"",""%"",M284=""MeleeAttack"",""%"", M284=""Defense"",""%"",M284=""CraftSPeed"",""%"",M284=""LifeSteal"",""%"",M284=""MaxInventoryWeight"",""+"",M284=""MoveSpeed"",""%"",REGEXMATCH(M284,""ElementAddItemDrop_""),""%"",M284=""Logging"","&amp;"""+"",M284=""Mining"",""+"",M284=""Maxhp"",""%"",REGEXMATCH(M284,""TemperatureResist_""),""+"",REGEXMATCH(M284,""ElementResist_""),""%"",REGEXMATCH(M284,""TemperatureInvalid_""),""bool"",REGEXMATCH(M284,""BodyPartsWeakDamage""),""%"",REGEXMATCH(M284,""Ele"&amp;"mentBoost_""),""%"",AND(REGEXMATCH(F284,""GiveA""),REGEXMATCH(M284,""Element"")),""bool"")"),"#N/A")</f>
        <v>#N/A</v>
      </c>
      <c r="O284" s="2">
        <v>0</v>
      </c>
      <c r="P284" s="2"/>
      <c r="Q284" s="2"/>
      <c r="R284" s="2" t="str">
        <f ca="1">IFERROR(__xludf.DUMMYFUNCTION("IFS(Q284=""ShotAttack"",""%"",Q284=""MeleeAttack"",""%"", Q284=""Defense"",""%"",Q284=""CraftSPeed"",""%"",Q284=""LifeSteal"",""%"",Q284=""MaxInventoryWeight"",""+"",Q284=""MoveSpeed"",""%"",REGEXMATCH(Q284,""ElementAddItemDrop_""),""%"",Q284=""Logging"","&amp;"""+"",Q284=""Mining"",""+"",Q284=""Maxhp"",""%"",REGEXMATCH(Q284,""TemperatureResist_""),""+"",REGEXMATCH(Q284,""ElementResist_""),""%"",REGEXMATCH(Q284,""TemperatureInvalid_""),""bool"",REGEXMATCH(Q284,""BodyPartsWeakDamage""),""%"",REGEXMATCH(Q284,""Ele"&amp;"mentBoost_""),""%"",AND(REGEXMATCH(J284,""GiveA""),REGEXMATCH(Q284,""Element"")),""bool"")"),"#N/A")</f>
        <v>#N/A</v>
      </c>
      <c r="S284" s="2">
        <v>0</v>
      </c>
      <c r="T284" s="2"/>
      <c r="U284" s="2" t="b">
        <v>1</v>
      </c>
      <c r="V284" s="2" t="b">
        <v>0</v>
      </c>
      <c r="W284" s="2" t="b">
        <v>0</v>
      </c>
      <c r="X284" s="2" t="b">
        <v>0</v>
      </c>
      <c r="Y284" s="2" t="b">
        <v>0</v>
      </c>
      <c r="Z284" s="2" t="b">
        <v>0</v>
      </c>
      <c r="AA284" s="2" t="b">
        <v>0</v>
      </c>
      <c r="AB284" s="2" t="b">
        <v>0</v>
      </c>
      <c r="AC284" s="2" t="b">
        <v>0</v>
      </c>
      <c r="AD284" s="2" t="b">
        <v>0</v>
      </c>
      <c r="AE284" s="2" t="b">
        <v>0</v>
      </c>
      <c r="AF284" s="2" t="b">
        <v>0</v>
      </c>
      <c r="AG284" s="2" t="s">
        <v>141</v>
      </c>
      <c r="AH284" s="2" t="s">
        <v>141</v>
      </c>
    </row>
    <row r="285" spans="1:34" x14ac:dyDescent="0.2">
      <c r="A285" s="9" t="e">
        <v>#N/A</v>
      </c>
      <c r="B285" s="2" t="s">
        <v>796</v>
      </c>
      <c r="C285" s="1"/>
      <c r="D285" s="2" t="str">
        <f t="shared" si="3"/>
        <v>ElementAddItemDrop_Dark</v>
      </c>
      <c r="E285" s="2" t="str">
        <f t="shared" si="4"/>
        <v>ElementAddItemDrop_Dark: # on SelfAndTrainer</v>
      </c>
      <c r="F285" s="2" t="str">
        <f t="shared" si="5"/>
        <v>active pal</v>
      </c>
      <c r="G285" s="2">
        <v>1</v>
      </c>
      <c r="H285" s="2" t="s">
        <v>141</v>
      </c>
      <c r="I285" s="2" t="s">
        <v>2186</v>
      </c>
      <c r="J285" s="2" t="str">
        <f ca="1">IFERROR(__xludf.DUMMYFUNCTION("IFS(I285=""ShotAttack"",""%"",I285=""MeleeAttack"",""%"", I285=""Defense"",""%"",I285=""CraftSPeed"",""%"",I285=""LifeSteal"",""%"",I285=""MaxInventoryWeight"",""+"",I285=""MoveSpeed"",""%"",REGEXMATCH(I285,""ElementAddItemDrop_""),""%"",I285=""Logging"","&amp;"""+"",I285=""Mining"",""+"",I285=""Maxhp"",""%"",REGEXMATCH(I285,""TemperatureResist_""),""+"",REGEXMATCH(I285,""ElementResist_""),""%"",REGEXMATCH(I285,""TemperatureInvalid_""),""bool"",REGEXMATCH(I285,""BodyPartsWeakDamage""),""%"",REGEXMATCH(I285,""Ele"&amp;"mentBoost_""),""%"",AND(REGEXMATCH(B285,""GiveA""),REGEXMATCH(I285,""Element"")),""bool"")"),"%")</f>
        <v>%</v>
      </c>
      <c r="K285" s="2">
        <v>80</v>
      </c>
      <c r="L285" s="2" t="s">
        <v>1947</v>
      </c>
      <c r="M285" s="2"/>
      <c r="N285" s="2" t="str">
        <f ca="1">IFERROR(__xludf.DUMMYFUNCTION("IFS(M285=""ShotAttack"",""%"",M285=""MeleeAttack"",""%"", M285=""Defense"",""%"",M285=""CraftSPeed"",""%"",M285=""LifeSteal"",""%"",M285=""MaxInventoryWeight"",""+"",M285=""MoveSpeed"",""%"",REGEXMATCH(M285,""ElementAddItemDrop_""),""%"",M285=""Logging"","&amp;"""+"",M285=""Mining"",""+"",M285=""Maxhp"",""%"",REGEXMATCH(M285,""TemperatureResist_""),""+"",REGEXMATCH(M285,""ElementResist_""),""%"",REGEXMATCH(M285,""TemperatureInvalid_""),""bool"",REGEXMATCH(M285,""BodyPartsWeakDamage""),""%"",REGEXMATCH(M285,""Ele"&amp;"mentBoost_""),""%"",AND(REGEXMATCH(F285,""GiveA""),REGEXMATCH(M285,""Element"")),""bool"")"),"#N/A")</f>
        <v>#N/A</v>
      </c>
      <c r="O285" s="2">
        <v>0</v>
      </c>
      <c r="P285" s="2"/>
      <c r="Q285" s="2"/>
      <c r="R285" s="2" t="str">
        <f ca="1">IFERROR(__xludf.DUMMYFUNCTION("IFS(Q285=""ShotAttack"",""%"",Q285=""MeleeAttack"",""%"", Q285=""Defense"",""%"",Q285=""CraftSPeed"",""%"",Q285=""LifeSteal"",""%"",Q285=""MaxInventoryWeight"",""+"",Q285=""MoveSpeed"",""%"",REGEXMATCH(Q285,""ElementAddItemDrop_""),""%"",Q285=""Logging"","&amp;"""+"",Q285=""Mining"",""+"",Q285=""Maxhp"",""%"",REGEXMATCH(Q285,""TemperatureResist_""),""+"",REGEXMATCH(Q285,""ElementResist_""),""%"",REGEXMATCH(Q285,""TemperatureInvalid_""),""bool"",REGEXMATCH(Q285,""BodyPartsWeakDamage""),""%"",REGEXMATCH(Q285,""Ele"&amp;"mentBoost_""),""%"",AND(REGEXMATCH(J285,""GiveA""),REGEXMATCH(Q285,""Element"")),""bool"")"),"#N/A")</f>
        <v>#N/A</v>
      </c>
      <c r="S285" s="2">
        <v>0</v>
      </c>
      <c r="T285" s="2"/>
      <c r="U285" s="2" t="b">
        <v>1</v>
      </c>
      <c r="V285" s="2" t="b">
        <v>0</v>
      </c>
      <c r="W285" s="2" t="b">
        <v>0</v>
      </c>
      <c r="X285" s="2" t="b">
        <v>0</v>
      </c>
      <c r="Y285" s="2" t="b">
        <v>0</v>
      </c>
      <c r="Z285" s="2" t="b">
        <v>0</v>
      </c>
      <c r="AA285" s="2" t="b">
        <v>0</v>
      </c>
      <c r="AB285" s="2" t="b">
        <v>0</v>
      </c>
      <c r="AC285" s="2" t="b">
        <v>0</v>
      </c>
      <c r="AD285" s="2" t="b">
        <v>0</v>
      </c>
      <c r="AE285" s="2" t="b">
        <v>0</v>
      </c>
      <c r="AF285" s="2" t="b">
        <v>0</v>
      </c>
      <c r="AG285" s="2" t="s">
        <v>141</v>
      </c>
      <c r="AH285" s="2" t="s">
        <v>141</v>
      </c>
    </row>
    <row r="286" spans="1:34" x14ac:dyDescent="0.2">
      <c r="A286" s="9" t="e">
        <v>#N/A</v>
      </c>
      <c r="B286" s="2" t="s">
        <v>814</v>
      </c>
      <c r="C286" s="1"/>
      <c r="D286" s="2" t="str">
        <f t="shared" si="3"/>
        <v>ElementAddItemDrop_Dragon</v>
      </c>
      <c r="E286" s="2" t="str">
        <f t="shared" si="4"/>
        <v>ElementAddItemDrop_Dragon: # on SelfAndTrainer</v>
      </c>
      <c r="F286" s="2" t="str">
        <f t="shared" si="5"/>
        <v>active pal</v>
      </c>
      <c r="G286" s="2">
        <v>1</v>
      </c>
      <c r="H286" s="2" t="s">
        <v>141</v>
      </c>
      <c r="I286" s="2" t="s">
        <v>2187</v>
      </c>
      <c r="J286" s="2" t="str">
        <f ca="1">IFERROR(__xludf.DUMMYFUNCTION("IFS(I286=""ShotAttack"",""%"",I286=""MeleeAttack"",""%"", I286=""Defense"",""%"",I286=""CraftSPeed"",""%"",I286=""LifeSteal"",""%"",I286=""MaxInventoryWeight"",""+"",I286=""MoveSpeed"",""%"",REGEXMATCH(I286,""ElementAddItemDrop_""),""%"",I286=""Logging"","&amp;"""+"",I286=""Mining"",""+"",I286=""Maxhp"",""%"",REGEXMATCH(I286,""TemperatureResist_""),""+"",REGEXMATCH(I286,""ElementResist_""),""%"",REGEXMATCH(I286,""TemperatureInvalid_""),""bool"",REGEXMATCH(I286,""BodyPartsWeakDamage""),""%"",REGEXMATCH(I286,""Ele"&amp;"mentBoost_""),""%"",AND(REGEXMATCH(B286,""GiveA""),REGEXMATCH(I286,""Element"")),""bool"")"),"%")</f>
        <v>%</v>
      </c>
      <c r="K286" s="2">
        <v>80</v>
      </c>
      <c r="L286" s="2" t="s">
        <v>1947</v>
      </c>
      <c r="M286" s="2"/>
      <c r="N286" s="2" t="str">
        <f ca="1">IFERROR(__xludf.DUMMYFUNCTION("IFS(M286=""ShotAttack"",""%"",M286=""MeleeAttack"",""%"", M286=""Defense"",""%"",M286=""CraftSPeed"",""%"",M286=""LifeSteal"",""%"",M286=""MaxInventoryWeight"",""+"",M286=""MoveSpeed"",""%"",REGEXMATCH(M286,""ElementAddItemDrop_""),""%"",M286=""Logging"","&amp;"""+"",M286=""Mining"",""+"",M286=""Maxhp"",""%"",REGEXMATCH(M286,""TemperatureResist_""),""+"",REGEXMATCH(M286,""ElementResist_""),""%"",REGEXMATCH(M286,""TemperatureInvalid_""),""bool"",REGEXMATCH(M286,""BodyPartsWeakDamage""),""%"",REGEXMATCH(M286,""Ele"&amp;"mentBoost_""),""%"",AND(REGEXMATCH(F286,""GiveA""),REGEXMATCH(M286,""Element"")),""bool"")"),"#N/A")</f>
        <v>#N/A</v>
      </c>
      <c r="O286" s="2">
        <v>0</v>
      </c>
      <c r="P286" s="2"/>
      <c r="Q286" s="2"/>
      <c r="R286" s="2" t="str">
        <f ca="1">IFERROR(__xludf.DUMMYFUNCTION("IFS(Q286=""ShotAttack"",""%"",Q286=""MeleeAttack"",""%"", Q286=""Defense"",""%"",Q286=""CraftSPeed"",""%"",Q286=""LifeSteal"",""%"",Q286=""MaxInventoryWeight"",""+"",Q286=""MoveSpeed"",""%"",REGEXMATCH(Q286,""ElementAddItemDrop_""),""%"",Q286=""Logging"","&amp;"""+"",Q286=""Mining"",""+"",Q286=""Maxhp"",""%"",REGEXMATCH(Q286,""TemperatureResist_""),""+"",REGEXMATCH(Q286,""ElementResist_""),""%"",REGEXMATCH(Q286,""TemperatureInvalid_""),""bool"",REGEXMATCH(Q286,""BodyPartsWeakDamage""),""%"",REGEXMATCH(Q286,""Ele"&amp;"mentBoost_""),""%"",AND(REGEXMATCH(J286,""GiveA""),REGEXMATCH(Q286,""Element"")),""bool"")"),"#N/A")</f>
        <v>#N/A</v>
      </c>
      <c r="S286" s="2">
        <v>0</v>
      </c>
      <c r="T286" s="2"/>
      <c r="U286" s="2" t="b">
        <v>1</v>
      </c>
      <c r="V286" s="2" t="b">
        <v>0</v>
      </c>
      <c r="W286" s="2" t="b">
        <v>0</v>
      </c>
      <c r="X286" s="2" t="b">
        <v>0</v>
      </c>
      <c r="Y286" s="2" t="b">
        <v>0</v>
      </c>
      <c r="Z286" s="2" t="b">
        <v>0</v>
      </c>
      <c r="AA286" s="2" t="b">
        <v>0</v>
      </c>
      <c r="AB286" s="2" t="b">
        <v>0</v>
      </c>
      <c r="AC286" s="2" t="b">
        <v>0</v>
      </c>
      <c r="AD286" s="2" t="b">
        <v>0</v>
      </c>
      <c r="AE286" s="2" t="b">
        <v>0</v>
      </c>
      <c r="AF286" s="2" t="b">
        <v>0</v>
      </c>
      <c r="AG286" s="2" t="s">
        <v>141</v>
      </c>
      <c r="AH286" s="2" t="s">
        <v>141</v>
      </c>
    </row>
    <row r="287" spans="1:34" x14ac:dyDescent="0.2">
      <c r="A287" s="1" t="s">
        <v>2188</v>
      </c>
      <c r="B287" s="2" t="s">
        <v>2189</v>
      </c>
      <c r="C287" s="9" t="b">
        <v>1</v>
      </c>
      <c r="D287" s="2" t="str">
        <f t="shared" si="3"/>
        <v>MoveSpeed</v>
      </c>
      <c r="E287" s="2" t="str">
        <f t="shared" si="4"/>
        <v>MoveSpeed: # on Self</v>
      </c>
      <c r="F287" s="2" t="str">
        <f t="shared" si="5"/>
        <v>always</v>
      </c>
      <c r="G287" s="2">
        <v>1</v>
      </c>
      <c r="H287" s="2" t="s">
        <v>2190</v>
      </c>
      <c r="I287" s="2" t="s">
        <v>1977</v>
      </c>
      <c r="J287" s="2" t="str">
        <f ca="1">IFERROR(__xludf.DUMMYFUNCTION("IFS(I287=""ShotAttack"",""%"",I287=""MeleeAttack"",""%"", I287=""Defense"",""%"",I287=""CraftSPeed"",""%"",I287=""LifeSteal"",""%"",I287=""MaxInventoryWeight"",""+"",I287=""MoveSpeed"",""%"",REGEXMATCH(I287,""ElementAddItemDrop_""),""%"",I287=""Logging"","&amp;"""+"",I287=""Mining"",""+"",I287=""Maxhp"",""%"",REGEXMATCH(I287,""TemperatureResist_""),""+"",REGEXMATCH(I287,""ElementResist_""),""%"",REGEXMATCH(I287,""TemperatureInvalid_""),""bool"",REGEXMATCH(I287,""BodyPartsWeakDamage""),""%"",REGEXMATCH(I287,""Ele"&amp;"mentBoost_""),""%"",AND(REGEXMATCH(B287,""GiveA""),REGEXMATCH(I287,""Element"")),""bool"")"),"%")</f>
        <v>%</v>
      </c>
      <c r="K287" s="2">
        <v>10</v>
      </c>
      <c r="L287" s="2" t="s">
        <v>1818</v>
      </c>
      <c r="M287" s="2"/>
      <c r="N287" s="2" t="str">
        <f ca="1">IFERROR(__xludf.DUMMYFUNCTION("IFS(M287=""ShotAttack"",""%"",M287=""MeleeAttack"",""%"", M287=""Defense"",""%"",M287=""CraftSPeed"",""%"",M287=""LifeSteal"",""%"",M287=""MaxInventoryWeight"",""+"",M287=""MoveSpeed"",""%"",REGEXMATCH(M287,""ElementAddItemDrop_""),""%"",M287=""Logging"","&amp;"""+"",M287=""Mining"",""+"",M287=""Maxhp"",""%"",REGEXMATCH(M287,""TemperatureResist_""),""+"",REGEXMATCH(M287,""ElementResist_""),""%"",REGEXMATCH(M287,""TemperatureInvalid_""),""bool"",REGEXMATCH(M287,""BodyPartsWeakDamage""),""%"",REGEXMATCH(M287,""Ele"&amp;"mentBoost_""),""%"",AND(REGEXMATCH(F287,""GiveA""),REGEXMATCH(M287,""Element"")),""bool"")"),"#N/A")</f>
        <v>#N/A</v>
      </c>
      <c r="O287" s="2">
        <v>0</v>
      </c>
      <c r="P287" s="2"/>
      <c r="Q287" s="2"/>
      <c r="R287" s="2" t="str">
        <f ca="1">IFERROR(__xludf.DUMMYFUNCTION("IFS(Q287=""ShotAttack"",""%"",Q287=""MeleeAttack"",""%"", Q287=""Defense"",""%"",Q287=""CraftSPeed"",""%"",Q287=""LifeSteal"",""%"",Q287=""MaxInventoryWeight"",""+"",Q287=""MoveSpeed"",""%"",REGEXMATCH(Q287,""ElementAddItemDrop_""),""%"",Q287=""Logging"","&amp;"""+"",Q287=""Mining"",""+"",Q287=""Maxhp"",""%"",REGEXMATCH(Q287,""TemperatureResist_""),""+"",REGEXMATCH(Q287,""ElementResist_""),""%"",REGEXMATCH(Q287,""TemperatureInvalid_""),""bool"",REGEXMATCH(Q287,""BodyPartsWeakDamage""),""%"",REGEXMATCH(Q287,""Ele"&amp;"mentBoost_""),""%"",AND(REGEXMATCH(J287,""GiveA""),REGEXMATCH(Q287,""Element"")),""bool"")"),"#N/A")</f>
        <v>#N/A</v>
      </c>
      <c r="S287" s="2">
        <v>0</v>
      </c>
      <c r="T287" s="2"/>
      <c r="U287" s="2" t="b">
        <v>0</v>
      </c>
      <c r="V287" s="2" t="b">
        <v>0</v>
      </c>
      <c r="W287" s="2" t="b">
        <v>0</v>
      </c>
      <c r="X287" s="2" t="b">
        <v>0</v>
      </c>
      <c r="Y287" s="2" t="b">
        <v>0</v>
      </c>
      <c r="Z287" s="2" t="b">
        <v>1</v>
      </c>
      <c r="AA287" s="2" t="b">
        <v>1</v>
      </c>
      <c r="AB287" s="2" t="b">
        <v>0</v>
      </c>
      <c r="AC287" s="2" t="b">
        <v>0</v>
      </c>
      <c r="AD287" s="2" t="b">
        <v>0</v>
      </c>
      <c r="AE287" s="2" t="b">
        <v>0</v>
      </c>
      <c r="AF287" s="2" t="b">
        <v>0</v>
      </c>
      <c r="AG287" s="2" t="s">
        <v>141</v>
      </c>
      <c r="AH287" s="2" t="s">
        <v>141</v>
      </c>
    </row>
    <row r="288" spans="1:34" x14ac:dyDescent="0.2">
      <c r="A288" s="1" t="s">
        <v>2191</v>
      </c>
      <c r="B288" s="2" t="s">
        <v>2192</v>
      </c>
      <c r="C288" s="9" t="b">
        <v>1</v>
      </c>
      <c r="D288" s="2" t="str">
        <f t="shared" si="3"/>
        <v>MoveSpeed</v>
      </c>
      <c r="E288" s="2" t="str">
        <f t="shared" si="4"/>
        <v>MoveSpeed: # on Self</v>
      </c>
      <c r="F288" s="2" t="str">
        <f t="shared" si="5"/>
        <v>always</v>
      </c>
      <c r="G288" s="2">
        <v>2</v>
      </c>
      <c r="H288" s="2" t="s">
        <v>2193</v>
      </c>
      <c r="I288" s="2" t="s">
        <v>1977</v>
      </c>
      <c r="J288" s="2" t="str">
        <f ca="1">IFERROR(__xludf.DUMMYFUNCTION("IFS(I288=""ShotAttack"",""%"",I288=""MeleeAttack"",""%"", I288=""Defense"",""%"",I288=""CraftSPeed"",""%"",I288=""LifeSteal"",""%"",I288=""MaxInventoryWeight"",""+"",I288=""MoveSpeed"",""%"",REGEXMATCH(I288,""ElementAddItemDrop_""),""%"",I288=""Logging"","&amp;"""+"",I288=""Mining"",""+"",I288=""Maxhp"",""%"",REGEXMATCH(I288,""TemperatureResist_""),""+"",REGEXMATCH(I288,""ElementResist_""),""%"",REGEXMATCH(I288,""TemperatureInvalid_""),""bool"",REGEXMATCH(I288,""BodyPartsWeakDamage""),""%"",REGEXMATCH(I288,""Ele"&amp;"mentBoost_""),""%"",AND(REGEXMATCH(B288,""GiveA""),REGEXMATCH(I288,""Element"")),""bool"")"),"%")</f>
        <v>%</v>
      </c>
      <c r="K288" s="2">
        <v>20</v>
      </c>
      <c r="L288" s="2" t="s">
        <v>1818</v>
      </c>
      <c r="M288" s="2"/>
      <c r="N288" s="2" t="str">
        <f ca="1">IFERROR(__xludf.DUMMYFUNCTION("IFS(M288=""ShotAttack"",""%"",M288=""MeleeAttack"",""%"", M288=""Defense"",""%"",M288=""CraftSPeed"",""%"",M288=""LifeSteal"",""%"",M288=""MaxInventoryWeight"",""+"",M288=""MoveSpeed"",""%"",REGEXMATCH(M288,""ElementAddItemDrop_""),""%"",M288=""Logging"","&amp;"""+"",M288=""Mining"",""+"",M288=""Maxhp"",""%"",REGEXMATCH(M288,""TemperatureResist_""),""+"",REGEXMATCH(M288,""ElementResist_""),""%"",REGEXMATCH(M288,""TemperatureInvalid_""),""bool"",REGEXMATCH(M288,""BodyPartsWeakDamage""),""%"",REGEXMATCH(M288,""Ele"&amp;"mentBoost_""),""%"",AND(REGEXMATCH(F288,""GiveA""),REGEXMATCH(M288,""Element"")),""bool"")"),"#N/A")</f>
        <v>#N/A</v>
      </c>
      <c r="O288" s="2">
        <v>0</v>
      </c>
      <c r="P288" s="2"/>
      <c r="Q288" s="2"/>
      <c r="R288" s="2" t="str">
        <f ca="1">IFERROR(__xludf.DUMMYFUNCTION("IFS(Q288=""ShotAttack"",""%"",Q288=""MeleeAttack"",""%"", Q288=""Defense"",""%"",Q288=""CraftSPeed"",""%"",Q288=""LifeSteal"",""%"",Q288=""MaxInventoryWeight"",""+"",Q288=""MoveSpeed"",""%"",REGEXMATCH(Q288,""ElementAddItemDrop_""),""%"",Q288=""Logging"","&amp;"""+"",Q288=""Mining"",""+"",Q288=""Maxhp"",""%"",REGEXMATCH(Q288,""TemperatureResist_""),""+"",REGEXMATCH(Q288,""ElementResist_""),""%"",REGEXMATCH(Q288,""TemperatureInvalid_""),""bool"",REGEXMATCH(Q288,""BodyPartsWeakDamage""),""%"",REGEXMATCH(Q288,""Ele"&amp;"mentBoost_""),""%"",AND(REGEXMATCH(J288,""GiveA""),REGEXMATCH(Q288,""Element"")),""bool"")"),"#N/A")</f>
        <v>#N/A</v>
      </c>
      <c r="S288" s="2">
        <v>0</v>
      </c>
      <c r="T288" s="2"/>
      <c r="U288" s="2" t="b">
        <v>0</v>
      </c>
      <c r="V288" s="2" t="b">
        <v>0</v>
      </c>
      <c r="W288" s="2" t="b">
        <v>0</v>
      </c>
      <c r="X288" s="2" t="b">
        <v>0</v>
      </c>
      <c r="Y288" s="2" t="b">
        <v>0</v>
      </c>
      <c r="Z288" s="2" t="b">
        <v>1</v>
      </c>
      <c r="AA288" s="2" t="b">
        <v>1</v>
      </c>
      <c r="AB288" s="2" t="b">
        <v>0</v>
      </c>
      <c r="AC288" s="2" t="b">
        <v>0</v>
      </c>
      <c r="AD288" s="2" t="b">
        <v>0</v>
      </c>
      <c r="AE288" s="2" t="b">
        <v>0</v>
      </c>
      <c r="AF288" s="2" t="b">
        <v>0</v>
      </c>
      <c r="AG288" s="2" t="s">
        <v>141</v>
      </c>
      <c r="AH288" s="2" t="s">
        <v>141</v>
      </c>
    </row>
    <row r="289" spans="1:34" x14ac:dyDescent="0.2">
      <c r="A289" s="1" t="s">
        <v>2194</v>
      </c>
      <c r="B289" s="2" t="s">
        <v>2195</v>
      </c>
      <c r="C289" s="9" t="b">
        <v>1</v>
      </c>
      <c r="D289" s="2" t="str">
        <f t="shared" si="3"/>
        <v>MoveSpeed</v>
      </c>
      <c r="E289" s="2" t="str">
        <f t="shared" si="4"/>
        <v>MoveSpeed: # on Self</v>
      </c>
      <c r="F289" s="2" t="str">
        <f t="shared" si="5"/>
        <v>always</v>
      </c>
      <c r="G289" s="2">
        <v>3</v>
      </c>
      <c r="H289" s="2" t="s">
        <v>2196</v>
      </c>
      <c r="I289" s="2" t="s">
        <v>1977</v>
      </c>
      <c r="J289" s="2" t="str">
        <f ca="1">IFERROR(__xludf.DUMMYFUNCTION("IFS(I289=""ShotAttack"",""%"",I289=""MeleeAttack"",""%"", I289=""Defense"",""%"",I289=""CraftSPeed"",""%"",I289=""LifeSteal"",""%"",I289=""MaxInventoryWeight"",""+"",I289=""MoveSpeed"",""%"",REGEXMATCH(I289,""ElementAddItemDrop_""),""%"",I289=""Logging"","&amp;"""+"",I289=""Mining"",""+"",I289=""Maxhp"",""%"",REGEXMATCH(I289,""TemperatureResist_""),""+"",REGEXMATCH(I289,""ElementResist_""),""%"",REGEXMATCH(I289,""TemperatureInvalid_""),""bool"",REGEXMATCH(I289,""BodyPartsWeakDamage""),""%"",REGEXMATCH(I289,""Ele"&amp;"mentBoost_""),""%"",AND(REGEXMATCH(B289,""GiveA""),REGEXMATCH(I289,""Element"")),""bool"")"),"%")</f>
        <v>%</v>
      </c>
      <c r="K289" s="2">
        <v>30</v>
      </c>
      <c r="L289" s="2" t="s">
        <v>1818</v>
      </c>
      <c r="M289" s="2"/>
      <c r="N289" s="2" t="str">
        <f ca="1">IFERROR(__xludf.DUMMYFUNCTION("IFS(M289=""ShotAttack"",""%"",M289=""MeleeAttack"",""%"", M289=""Defense"",""%"",M289=""CraftSPeed"",""%"",M289=""LifeSteal"",""%"",M289=""MaxInventoryWeight"",""+"",M289=""MoveSpeed"",""%"",REGEXMATCH(M289,""ElementAddItemDrop_""),""%"",M289=""Logging"","&amp;"""+"",M289=""Mining"",""+"",M289=""Maxhp"",""%"",REGEXMATCH(M289,""TemperatureResist_""),""+"",REGEXMATCH(M289,""ElementResist_""),""%"",REGEXMATCH(M289,""TemperatureInvalid_""),""bool"",REGEXMATCH(M289,""BodyPartsWeakDamage""),""%"",REGEXMATCH(M289,""Ele"&amp;"mentBoost_""),""%"",AND(REGEXMATCH(F289,""GiveA""),REGEXMATCH(M289,""Element"")),""bool"")"),"#N/A")</f>
        <v>#N/A</v>
      </c>
      <c r="O289" s="2">
        <v>0</v>
      </c>
      <c r="P289" s="2"/>
      <c r="Q289" s="2"/>
      <c r="R289" s="2" t="str">
        <f ca="1">IFERROR(__xludf.DUMMYFUNCTION("IFS(Q289=""ShotAttack"",""%"",Q289=""MeleeAttack"",""%"", Q289=""Defense"",""%"",Q289=""CraftSPeed"",""%"",Q289=""LifeSteal"",""%"",Q289=""MaxInventoryWeight"",""+"",Q289=""MoveSpeed"",""%"",REGEXMATCH(Q289,""ElementAddItemDrop_""),""%"",Q289=""Logging"","&amp;"""+"",Q289=""Mining"",""+"",Q289=""Maxhp"",""%"",REGEXMATCH(Q289,""TemperatureResist_""),""+"",REGEXMATCH(Q289,""ElementResist_""),""%"",REGEXMATCH(Q289,""TemperatureInvalid_""),""bool"",REGEXMATCH(Q289,""BodyPartsWeakDamage""),""%"",REGEXMATCH(Q289,""Ele"&amp;"mentBoost_""),""%"",AND(REGEXMATCH(J289,""GiveA""),REGEXMATCH(Q289,""Element"")),""bool"")"),"#N/A")</f>
        <v>#N/A</v>
      </c>
      <c r="S289" s="2">
        <v>0</v>
      </c>
      <c r="T289" s="2"/>
      <c r="U289" s="2" t="b">
        <v>0</v>
      </c>
      <c r="V289" s="2" t="b">
        <v>0</v>
      </c>
      <c r="W289" s="2" t="b">
        <v>0</v>
      </c>
      <c r="X289" s="2" t="b">
        <v>0</v>
      </c>
      <c r="Y289" s="2" t="b">
        <v>0</v>
      </c>
      <c r="Z289" s="2" t="b">
        <v>1</v>
      </c>
      <c r="AA289" s="2" t="b">
        <v>1</v>
      </c>
      <c r="AB289" s="2" t="b">
        <v>0</v>
      </c>
      <c r="AC289" s="2" t="b">
        <v>0</v>
      </c>
      <c r="AD289" s="2" t="b">
        <v>0</v>
      </c>
      <c r="AE289" s="2" t="b">
        <v>0</v>
      </c>
      <c r="AF289" s="2" t="b">
        <v>0</v>
      </c>
      <c r="AG289" s="2" t="s">
        <v>141</v>
      </c>
      <c r="AH289" s="2" t="s">
        <v>141</v>
      </c>
    </row>
    <row r="290" spans="1:34" x14ac:dyDescent="0.2">
      <c r="A290" s="9" t="e">
        <v>#N/A</v>
      </c>
      <c r="B290" s="2" t="s">
        <v>853</v>
      </c>
      <c r="C290" s="1"/>
      <c r="D290" s="2" t="str">
        <f t="shared" si="3"/>
        <v>TemperatureInvalid_Heat</v>
      </c>
      <c r="E290" s="2" t="str">
        <f t="shared" si="4"/>
        <v>TemperatureInvalid_Heat: # on Trainer</v>
      </c>
      <c r="F290" s="2" t="str">
        <f t="shared" si="5"/>
        <v>mounted</v>
      </c>
      <c r="G290" s="2">
        <v>1</v>
      </c>
      <c r="H290" s="2" t="s">
        <v>141</v>
      </c>
      <c r="I290" s="2" t="s">
        <v>853</v>
      </c>
      <c r="J290" s="2" t="str">
        <f ca="1">IFERROR(__xludf.DUMMYFUNCTION("IFS(I290=""ShotAttack"",""%"",I290=""MeleeAttack"",""%"", I290=""Defense"",""%"",I290=""CraftSPeed"",""%"",I290=""LifeSteal"",""%"",I290=""MaxInventoryWeight"",""+"",I290=""MoveSpeed"",""%"",REGEXMATCH(I290,""ElementAddItemDrop_""),""%"",I290=""Logging"","&amp;"""+"",I290=""Mining"",""+"",I290=""Maxhp"",""%"",REGEXMATCH(I290,""TemperatureResist_""),""+"",REGEXMATCH(I290,""ElementResist_""),""%"",REGEXMATCH(I290,""TemperatureInvalid_""),""bool"",REGEXMATCH(I290,""BodyPartsWeakDamage""),""%"",REGEXMATCH(I290,""Ele"&amp;"mentBoost_""),""%"",AND(REGEXMATCH(B290,""GiveA""),REGEXMATCH(I290,""Element"")),""bool"")"),"bool")</f>
        <v>bool</v>
      </c>
      <c r="K290" s="2">
        <v>0</v>
      </c>
      <c r="L290" s="2" t="s">
        <v>1896</v>
      </c>
      <c r="M290" s="2"/>
      <c r="N290" s="2" t="str">
        <f ca="1">IFERROR(__xludf.DUMMYFUNCTION("IFS(M290=""ShotAttack"",""%"",M290=""MeleeAttack"",""%"", M290=""Defense"",""%"",M290=""CraftSPeed"",""%"",M290=""LifeSteal"",""%"",M290=""MaxInventoryWeight"",""+"",M290=""MoveSpeed"",""%"",REGEXMATCH(M290,""ElementAddItemDrop_""),""%"",M290=""Logging"","&amp;"""+"",M290=""Mining"",""+"",M290=""Maxhp"",""%"",REGEXMATCH(M290,""TemperatureResist_""),""+"",REGEXMATCH(M290,""ElementResist_""),""%"",REGEXMATCH(M290,""TemperatureInvalid_""),""bool"",REGEXMATCH(M290,""BodyPartsWeakDamage""),""%"",REGEXMATCH(M290,""Ele"&amp;"mentBoost_""),""%"",AND(REGEXMATCH(F290,""GiveA""),REGEXMATCH(M290,""Element"")),""bool"")"),"#N/A")</f>
        <v>#N/A</v>
      </c>
      <c r="O290" s="2">
        <v>0</v>
      </c>
      <c r="P290" s="2"/>
      <c r="Q290" s="2"/>
      <c r="R290" s="2" t="str">
        <f ca="1">IFERROR(__xludf.DUMMYFUNCTION("IFS(Q290=""ShotAttack"",""%"",Q290=""MeleeAttack"",""%"", Q290=""Defense"",""%"",Q290=""CraftSPeed"",""%"",Q290=""LifeSteal"",""%"",Q290=""MaxInventoryWeight"",""+"",Q290=""MoveSpeed"",""%"",REGEXMATCH(Q290,""ElementAddItemDrop_""),""%"",Q290=""Logging"","&amp;"""+"",Q290=""Mining"",""+"",Q290=""Maxhp"",""%"",REGEXMATCH(Q290,""TemperatureResist_""),""+"",REGEXMATCH(Q290,""ElementResist_""),""%"",REGEXMATCH(Q290,""TemperatureInvalid_""),""bool"",REGEXMATCH(Q290,""BodyPartsWeakDamage""),""%"",REGEXMATCH(Q290,""Ele"&amp;"mentBoost_""),""%"",AND(REGEXMATCH(J290,""GiveA""),REGEXMATCH(Q290,""Element"")),""bool"")"),"#N/A")</f>
        <v>#N/A</v>
      </c>
      <c r="S290" s="2">
        <v>0</v>
      </c>
      <c r="T290" s="2"/>
      <c r="U290" s="2" t="b">
        <v>0</v>
      </c>
      <c r="V290" s="2" t="b">
        <v>0</v>
      </c>
      <c r="W290" s="2" t="b">
        <v>1</v>
      </c>
      <c r="X290" s="2" t="b">
        <v>0</v>
      </c>
      <c r="Y290" s="2" t="b">
        <v>0</v>
      </c>
      <c r="Z290" s="2" t="b">
        <v>0</v>
      </c>
      <c r="AA290" s="2" t="b">
        <v>0</v>
      </c>
      <c r="AB290" s="2" t="b">
        <v>0</v>
      </c>
      <c r="AC290" s="2" t="b">
        <v>0</v>
      </c>
      <c r="AD290" s="2" t="b">
        <v>0</v>
      </c>
      <c r="AE290" s="2" t="b">
        <v>0</v>
      </c>
      <c r="AF290" s="2" t="b">
        <v>0</v>
      </c>
      <c r="AG290" s="2" t="s">
        <v>141</v>
      </c>
      <c r="AH290" s="2" t="s">
        <v>141</v>
      </c>
    </row>
    <row r="291" spans="1:34" x14ac:dyDescent="0.2">
      <c r="A291" s="9" t="e">
        <v>#N/A</v>
      </c>
      <c r="B291" s="2" t="s">
        <v>852</v>
      </c>
      <c r="C291" s="1"/>
      <c r="D291" s="2" t="str">
        <f t="shared" si="3"/>
        <v>TemperatureInvalid_Cold</v>
      </c>
      <c r="E291" s="2" t="str">
        <f t="shared" si="4"/>
        <v>TemperatureInvalid_Cold: # on Trainer</v>
      </c>
      <c r="F291" s="2" t="str">
        <f t="shared" si="5"/>
        <v>mounted</v>
      </c>
      <c r="G291" s="2">
        <v>1</v>
      </c>
      <c r="H291" s="2" t="s">
        <v>141</v>
      </c>
      <c r="I291" s="2" t="s">
        <v>852</v>
      </c>
      <c r="J291" s="2" t="str">
        <f ca="1">IFERROR(__xludf.DUMMYFUNCTION("IFS(I291=""ShotAttack"",""%"",I291=""MeleeAttack"",""%"", I291=""Defense"",""%"",I291=""CraftSPeed"",""%"",I291=""LifeSteal"",""%"",I291=""MaxInventoryWeight"",""+"",I291=""MoveSpeed"",""%"",REGEXMATCH(I291,""ElementAddItemDrop_""),""%"",I291=""Logging"","&amp;"""+"",I291=""Mining"",""+"",I291=""Maxhp"",""%"",REGEXMATCH(I291,""TemperatureResist_""),""+"",REGEXMATCH(I291,""ElementResist_""),""%"",REGEXMATCH(I291,""TemperatureInvalid_""),""bool"",REGEXMATCH(I291,""BodyPartsWeakDamage""),""%"",REGEXMATCH(I291,""Ele"&amp;"mentBoost_""),""%"",AND(REGEXMATCH(B291,""GiveA""),REGEXMATCH(I291,""Element"")),""bool"")"),"bool")</f>
        <v>bool</v>
      </c>
      <c r="K291" s="2">
        <v>0</v>
      </c>
      <c r="L291" s="2" t="s">
        <v>1896</v>
      </c>
      <c r="M291" s="2"/>
      <c r="N291" s="2" t="str">
        <f ca="1">IFERROR(__xludf.DUMMYFUNCTION("IFS(M291=""ShotAttack"",""%"",M291=""MeleeAttack"",""%"", M291=""Defense"",""%"",M291=""CraftSPeed"",""%"",M291=""LifeSteal"",""%"",M291=""MaxInventoryWeight"",""+"",M291=""MoveSpeed"",""%"",REGEXMATCH(M291,""ElementAddItemDrop_""),""%"",M291=""Logging"","&amp;"""+"",M291=""Mining"",""+"",M291=""Maxhp"",""%"",REGEXMATCH(M291,""TemperatureResist_""),""+"",REGEXMATCH(M291,""ElementResist_""),""%"",REGEXMATCH(M291,""TemperatureInvalid_""),""bool"",REGEXMATCH(M291,""BodyPartsWeakDamage""),""%"",REGEXMATCH(M291,""Ele"&amp;"mentBoost_""),""%"",AND(REGEXMATCH(F291,""GiveA""),REGEXMATCH(M291,""Element"")),""bool"")"),"#N/A")</f>
        <v>#N/A</v>
      </c>
      <c r="O291" s="2">
        <v>0</v>
      </c>
      <c r="P291" s="2"/>
      <c r="Q291" s="2"/>
      <c r="R291" s="2" t="str">
        <f ca="1">IFERROR(__xludf.DUMMYFUNCTION("IFS(Q291=""ShotAttack"",""%"",Q291=""MeleeAttack"",""%"", Q291=""Defense"",""%"",Q291=""CraftSPeed"",""%"",Q291=""LifeSteal"",""%"",Q291=""MaxInventoryWeight"",""+"",Q291=""MoveSpeed"",""%"",REGEXMATCH(Q291,""ElementAddItemDrop_""),""%"",Q291=""Logging"","&amp;"""+"",Q291=""Mining"",""+"",Q291=""Maxhp"",""%"",REGEXMATCH(Q291,""TemperatureResist_""),""+"",REGEXMATCH(Q291,""ElementResist_""),""%"",REGEXMATCH(Q291,""TemperatureInvalid_""),""bool"",REGEXMATCH(Q291,""BodyPartsWeakDamage""),""%"",REGEXMATCH(Q291,""Ele"&amp;"mentBoost_""),""%"",AND(REGEXMATCH(J291,""GiveA""),REGEXMATCH(Q291,""Element"")),""bool"")"),"#N/A")</f>
        <v>#N/A</v>
      </c>
      <c r="S291" s="2">
        <v>0</v>
      </c>
      <c r="T291" s="2"/>
      <c r="U291" s="2" t="b">
        <v>0</v>
      </c>
      <c r="V291" s="2" t="b">
        <v>0</v>
      </c>
      <c r="W291" s="2" t="b">
        <v>1</v>
      </c>
      <c r="X291" s="2" t="b">
        <v>0</v>
      </c>
      <c r="Y291" s="2" t="b">
        <v>0</v>
      </c>
      <c r="Z291" s="2" t="b">
        <v>0</v>
      </c>
      <c r="AA291" s="2" t="b">
        <v>0</v>
      </c>
      <c r="AB291" s="2" t="b">
        <v>0</v>
      </c>
      <c r="AC291" s="2" t="b">
        <v>0</v>
      </c>
      <c r="AD291" s="2" t="b">
        <v>0</v>
      </c>
      <c r="AE291" s="2" t="b">
        <v>0</v>
      </c>
      <c r="AF291" s="2" t="b">
        <v>0</v>
      </c>
      <c r="AG291" s="2" t="s">
        <v>141</v>
      </c>
      <c r="AH291" s="2" t="s">
        <v>141</v>
      </c>
    </row>
    <row r="292" spans="1:34" x14ac:dyDescent="0.2">
      <c r="A292" s="9" t="e">
        <v>#N/A</v>
      </c>
      <c r="B292" s="2" t="s">
        <v>841</v>
      </c>
      <c r="C292" s="1"/>
      <c r="D292" s="2" t="str">
        <f t="shared" si="3"/>
        <v>BodyPartsWeakDamage</v>
      </c>
      <c r="E292" s="2" t="str">
        <f t="shared" si="4"/>
        <v>BodyPartsWeakDamage: # on Trainer</v>
      </c>
      <c r="F292" s="2" t="str">
        <f t="shared" si="5"/>
        <v>active pal</v>
      </c>
      <c r="G292" s="2">
        <v>1</v>
      </c>
      <c r="H292" s="2" t="s">
        <v>141</v>
      </c>
      <c r="I292" s="2" t="s">
        <v>2197</v>
      </c>
      <c r="J292" s="2" t="str">
        <f ca="1">IFERROR(__xludf.DUMMYFUNCTION("IFS(I292=""ShotAttack"",""%"",I292=""MeleeAttack"",""%"", I292=""Defense"",""%"",I292=""CraftSPeed"",""%"",I292=""LifeSteal"",""%"",I292=""MaxInventoryWeight"",""+"",I292=""MoveSpeed"",""%"",REGEXMATCH(I292,""ElementAddItemDrop_""),""%"",I292=""Logging"","&amp;"""+"",I292=""Mining"",""+"",I292=""Maxhp"",""%"",REGEXMATCH(I292,""TemperatureResist_""),""+"",REGEXMATCH(I292,""ElementResist_""),""%"",REGEXMATCH(I292,""TemperatureInvalid_""),""bool"",REGEXMATCH(I292,""BodyPartsWeakDamage""),""%"",REGEXMATCH(I292,""Ele"&amp;"mentBoost_""),""%"",AND(REGEXMATCH(B292,""GiveA""),REGEXMATCH(I292,""Element"")),""bool"")"),"%")</f>
        <v>%</v>
      </c>
      <c r="K292" s="2">
        <v>20</v>
      </c>
      <c r="L292" s="2" t="s">
        <v>1896</v>
      </c>
      <c r="M292" s="2"/>
      <c r="N292" s="2" t="str">
        <f ca="1">IFERROR(__xludf.DUMMYFUNCTION("IFS(M292=""ShotAttack"",""%"",M292=""MeleeAttack"",""%"", M292=""Defense"",""%"",M292=""CraftSPeed"",""%"",M292=""LifeSteal"",""%"",M292=""MaxInventoryWeight"",""+"",M292=""MoveSpeed"",""%"",REGEXMATCH(M292,""ElementAddItemDrop_""),""%"",M292=""Logging"","&amp;"""+"",M292=""Mining"",""+"",M292=""Maxhp"",""%"",REGEXMATCH(M292,""TemperatureResist_""),""+"",REGEXMATCH(M292,""ElementResist_""),""%"",REGEXMATCH(M292,""TemperatureInvalid_""),""bool"",REGEXMATCH(M292,""BodyPartsWeakDamage""),""%"",REGEXMATCH(M292,""Ele"&amp;"mentBoost_""),""%"",AND(REGEXMATCH(F292,""GiveA""),REGEXMATCH(M292,""Element"")),""bool"")"),"#N/A")</f>
        <v>#N/A</v>
      </c>
      <c r="O292" s="2">
        <v>0</v>
      </c>
      <c r="P292" s="2"/>
      <c r="Q292" s="2"/>
      <c r="R292" s="2" t="str">
        <f ca="1">IFERROR(__xludf.DUMMYFUNCTION("IFS(Q292=""ShotAttack"",""%"",Q292=""MeleeAttack"",""%"", Q292=""Defense"",""%"",Q292=""CraftSPeed"",""%"",Q292=""LifeSteal"",""%"",Q292=""MaxInventoryWeight"",""+"",Q292=""MoveSpeed"",""%"",REGEXMATCH(Q292,""ElementAddItemDrop_""),""%"",Q292=""Logging"","&amp;"""+"",Q292=""Mining"",""+"",Q292=""Maxhp"",""%"",REGEXMATCH(Q292,""TemperatureResist_""),""+"",REGEXMATCH(Q292,""ElementResist_""),""%"",REGEXMATCH(Q292,""TemperatureInvalid_""),""bool"",REGEXMATCH(Q292,""BodyPartsWeakDamage""),""%"",REGEXMATCH(Q292,""Ele"&amp;"mentBoost_""),""%"",AND(REGEXMATCH(J292,""GiveA""),REGEXMATCH(Q292,""Element"")),""bool"")"),"#N/A")</f>
        <v>#N/A</v>
      </c>
      <c r="S292" s="2">
        <v>0</v>
      </c>
      <c r="T292" s="2"/>
      <c r="U292" s="2" t="b">
        <v>1</v>
      </c>
      <c r="V292" s="2" t="b">
        <v>0</v>
      </c>
      <c r="W292" s="2" t="b">
        <v>0</v>
      </c>
      <c r="X292" s="2" t="b">
        <v>0</v>
      </c>
      <c r="Y292" s="2" t="b">
        <v>0</v>
      </c>
      <c r="Z292" s="2" t="b">
        <v>0</v>
      </c>
      <c r="AA292" s="2" t="b">
        <v>0</v>
      </c>
      <c r="AB292" s="2" t="b">
        <v>0</v>
      </c>
      <c r="AC292" s="2" t="b">
        <v>0</v>
      </c>
      <c r="AD292" s="2" t="b">
        <v>0</v>
      </c>
      <c r="AE292" s="2" t="b">
        <v>0</v>
      </c>
      <c r="AF292" s="2" t="b">
        <v>0</v>
      </c>
      <c r="AG292" s="2" t="s">
        <v>141</v>
      </c>
      <c r="AH292" s="2" t="s">
        <v>141</v>
      </c>
    </row>
    <row r="293" spans="1:34" x14ac:dyDescent="0.2">
      <c r="A293" s="9" t="e">
        <v>#N/A</v>
      </c>
      <c r="B293" s="2" t="s">
        <v>842</v>
      </c>
      <c r="C293" s="1"/>
      <c r="D293" s="2" t="str">
        <f t="shared" si="3"/>
        <v>BodyPartsWeakDamage</v>
      </c>
      <c r="E293" s="2" t="str">
        <f t="shared" si="4"/>
        <v>BodyPartsWeakDamage: # on Trainer</v>
      </c>
      <c r="F293" s="2" t="str">
        <f t="shared" si="5"/>
        <v>active pal</v>
      </c>
      <c r="G293" s="2">
        <v>1</v>
      </c>
      <c r="H293" s="2" t="s">
        <v>141</v>
      </c>
      <c r="I293" s="2" t="s">
        <v>2197</v>
      </c>
      <c r="J293" s="2" t="str">
        <f ca="1">IFERROR(__xludf.DUMMYFUNCTION("IFS(I293=""ShotAttack"",""%"",I293=""MeleeAttack"",""%"", I293=""Defense"",""%"",I293=""CraftSPeed"",""%"",I293=""LifeSteal"",""%"",I293=""MaxInventoryWeight"",""+"",I293=""MoveSpeed"",""%"",REGEXMATCH(I293,""ElementAddItemDrop_""),""%"",I293=""Logging"","&amp;"""+"",I293=""Mining"",""+"",I293=""Maxhp"",""%"",REGEXMATCH(I293,""TemperatureResist_""),""+"",REGEXMATCH(I293,""ElementResist_""),""%"",REGEXMATCH(I293,""TemperatureInvalid_""),""bool"",REGEXMATCH(I293,""BodyPartsWeakDamage""),""%"",REGEXMATCH(I293,""Ele"&amp;"mentBoost_""),""%"",AND(REGEXMATCH(B293,""GiveA""),REGEXMATCH(I293,""Element"")),""bool"")"),"%")</f>
        <v>%</v>
      </c>
      <c r="K293" s="2">
        <v>22</v>
      </c>
      <c r="L293" s="2" t="s">
        <v>1896</v>
      </c>
      <c r="M293" s="2"/>
      <c r="N293" s="2" t="str">
        <f ca="1">IFERROR(__xludf.DUMMYFUNCTION("IFS(M293=""ShotAttack"",""%"",M293=""MeleeAttack"",""%"", M293=""Defense"",""%"",M293=""CraftSPeed"",""%"",M293=""LifeSteal"",""%"",M293=""MaxInventoryWeight"",""+"",M293=""MoveSpeed"",""%"",REGEXMATCH(M293,""ElementAddItemDrop_""),""%"",M293=""Logging"","&amp;"""+"",M293=""Mining"",""+"",M293=""Maxhp"",""%"",REGEXMATCH(M293,""TemperatureResist_""),""+"",REGEXMATCH(M293,""ElementResist_""),""%"",REGEXMATCH(M293,""TemperatureInvalid_""),""bool"",REGEXMATCH(M293,""BodyPartsWeakDamage""),""%"",REGEXMATCH(M293,""Ele"&amp;"mentBoost_""),""%"",AND(REGEXMATCH(F293,""GiveA""),REGEXMATCH(M293,""Element"")),""bool"")"),"#N/A")</f>
        <v>#N/A</v>
      </c>
      <c r="O293" s="2">
        <v>0</v>
      </c>
      <c r="P293" s="2"/>
      <c r="Q293" s="2"/>
      <c r="R293" s="2" t="str">
        <f ca="1">IFERROR(__xludf.DUMMYFUNCTION("IFS(Q293=""ShotAttack"",""%"",Q293=""MeleeAttack"",""%"", Q293=""Defense"",""%"",Q293=""CraftSPeed"",""%"",Q293=""LifeSteal"",""%"",Q293=""MaxInventoryWeight"",""+"",Q293=""MoveSpeed"",""%"",REGEXMATCH(Q293,""ElementAddItemDrop_""),""%"",Q293=""Logging"","&amp;"""+"",Q293=""Mining"",""+"",Q293=""Maxhp"",""%"",REGEXMATCH(Q293,""TemperatureResist_""),""+"",REGEXMATCH(Q293,""ElementResist_""),""%"",REGEXMATCH(Q293,""TemperatureInvalid_""),""bool"",REGEXMATCH(Q293,""BodyPartsWeakDamage""),""%"",REGEXMATCH(Q293,""Ele"&amp;"mentBoost_""),""%"",AND(REGEXMATCH(J293,""GiveA""),REGEXMATCH(Q293,""Element"")),""bool"")"),"#N/A")</f>
        <v>#N/A</v>
      </c>
      <c r="S293" s="2">
        <v>0</v>
      </c>
      <c r="T293" s="2"/>
      <c r="U293" s="2" t="b">
        <v>1</v>
      </c>
      <c r="V293" s="2" t="b">
        <v>0</v>
      </c>
      <c r="W293" s="2" t="b">
        <v>0</v>
      </c>
      <c r="X293" s="2" t="b">
        <v>0</v>
      </c>
      <c r="Y293" s="2" t="b">
        <v>0</v>
      </c>
      <c r="Z293" s="2" t="b">
        <v>0</v>
      </c>
      <c r="AA293" s="2" t="b">
        <v>0</v>
      </c>
      <c r="AB293" s="2" t="b">
        <v>0</v>
      </c>
      <c r="AC293" s="2" t="b">
        <v>0</v>
      </c>
      <c r="AD293" s="2" t="b">
        <v>0</v>
      </c>
      <c r="AE293" s="2" t="b">
        <v>0</v>
      </c>
      <c r="AF293" s="2" t="b">
        <v>0</v>
      </c>
      <c r="AG293" s="2" t="s">
        <v>141</v>
      </c>
      <c r="AH293" s="2" t="s">
        <v>141</v>
      </c>
    </row>
    <row r="294" spans="1:34" x14ac:dyDescent="0.2">
      <c r="A294" s="9" t="e">
        <v>#N/A</v>
      </c>
      <c r="B294" s="2" t="s">
        <v>843</v>
      </c>
      <c r="C294" s="1"/>
      <c r="D294" s="2" t="str">
        <f t="shared" si="3"/>
        <v>BodyPartsWeakDamage</v>
      </c>
      <c r="E294" s="2" t="str">
        <f t="shared" si="4"/>
        <v>BodyPartsWeakDamage: # on Trainer</v>
      </c>
      <c r="F294" s="2" t="str">
        <f t="shared" si="5"/>
        <v>active pal</v>
      </c>
      <c r="G294" s="2">
        <v>1</v>
      </c>
      <c r="H294" s="2" t="s">
        <v>141</v>
      </c>
      <c r="I294" s="2" t="s">
        <v>2197</v>
      </c>
      <c r="J294" s="2" t="str">
        <f ca="1">IFERROR(__xludf.DUMMYFUNCTION("IFS(I294=""ShotAttack"",""%"",I294=""MeleeAttack"",""%"", I294=""Defense"",""%"",I294=""CraftSPeed"",""%"",I294=""LifeSteal"",""%"",I294=""MaxInventoryWeight"",""+"",I294=""MoveSpeed"",""%"",REGEXMATCH(I294,""ElementAddItemDrop_""),""%"",I294=""Logging"","&amp;"""+"",I294=""Mining"",""+"",I294=""Maxhp"",""%"",REGEXMATCH(I294,""TemperatureResist_""),""+"",REGEXMATCH(I294,""ElementResist_""),""%"",REGEXMATCH(I294,""TemperatureInvalid_""),""bool"",REGEXMATCH(I294,""BodyPartsWeakDamage""),""%"",REGEXMATCH(I294,""Ele"&amp;"mentBoost_""),""%"",AND(REGEXMATCH(B294,""GiveA""),REGEXMATCH(I294,""Element"")),""bool"")"),"%")</f>
        <v>%</v>
      </c>
      <c r="K294" s="2">
        <v>26</v>
      </c>
      <c r="L294" s="2" t="s">
        <v>1896</v>
      </c>
      <c r="M294" s="2"/>
      <c r="N294" s="2" t="str">
        <f ca="1">IFERROR(__xludf.DUMMYFUNCTION("IFS(M294=""ShotAttack"",""%"",M294=""MeleeAttack"",""%"", M294=""Defense"",""%"",M294=""CraftSPeed"",""%"",M294=""LifeSteal"",""%"",M294=""MaxInventoryWeight"",""+"",M294=""MoveSpeed"",""%"",REGEXMATCH(M294,""ElementAddItemDrop_""),""%"",M294=""Logging"","&amp;"""+"",M294=""Mining"",""+"",M294=""Maxhp"",""%"",REGEXMATCH(M294,""TemperatureResist_""),""+"",REGEXMATCH(M294,""ElementResist_""),""%"",REGEXMATCH(M294,""TemperatureInvalid_""),""bool"",REGEXMATCH(M294,""BodyPartsWeakDamage""),""%"",REGEXMATCH(M294,""Ele"&amp;"mentBoost_""),""%"",AND(REGEXMATCH(F294,""GiveA""),REGEXMATCH(M294,""Element"")),""bool"")"),"#N/A")</f>
        <v>#N/A</v>
      </c>
      <c r="O294" s="2">
        <v>0</v>
      </c>
      <c r="P294" s="2"/>
      <c r="Q294" s="2"/>
      <c r="R294" s="2" t="str">
        <f ca="1">IFERROR(__xludf.DUMMYFUNCTION("IFS(Q294=""ShotAttack"",""%"",Q294=""MeleeAttack"",""%"", Q294=""Defense"",""%"",Q294=""CraftSPeed"",""%"",Q294=""LifeSteal"",""%"",Q294=""MaxInventoryWeight"",""+"",Q294=""MoveSpeed"",""%"",REGEXMATCH(Q294,""ElementAddItemDrop_""),""%"",Q294=""Logging"","&amp;"""+"",Q294=""Mining"",""+"",Q294=""Maxhp"",""%"",REGEXMATCH(Q294,""TemperatureResist_""),""+"",REGEXMATCH(Q294,""ElementResist_""),""%"",REGEXMATCH(Q294,""TemperatureInvalid_""),""bool"",REGEXMATCH(Q294,""BodyPartsWeakDamage""),""%"",REGEXMATCH(Q294,""Ele"&amp;"mentBoost_""),""%"",AND(REGEXMATCH(J294,""GiveA""),REGEXMATCH(Q294,""Element"")),""bool"")"),"#N/A")</f>
        <v>#N/A</v>
      </c>
      <c r="S294" s="2">
        <v>0</v>
      </c>
      <c r="T294" s="2"/>
      <c r="U294" s="2" t="b">
        <v>1</v>
      </c>
      <c r="V294" s="2" t="b">
        <v>0</v>
      </c>
      <c r="W294" s="2" t="b">
        <v>0</v>
      </c>
      <c r="X294" s="2" t="b">
        <v>0</v>
      </c>
      <c r="Y294" s="2" t="b">
        <v>0</v>
      </c>
      <c r="Z294" s="2" t="b">
        <v>0</v>
      </c>
      <c r="AA294" s="2" t="b">
        <v>0</v>
      </c>
      <c r="AB294" s="2" t="b">
        <v>0</v>
      </c>
      <c r="AC294" s="2" t="b">
        <v>0</v>
      </c>
      <c r="AD294" s="2" t="b">
        <v>0</v>
      </c>
      <c r="AE294" s="2" t="b">
        <v>0</v>
      </c>
      <c r="AF294" s="2" t="b">
        <v>0</v>
      </c>
      <c r="AG294" s="2" t="s">
        <v>141</v>
      </c>
      <c r="AH294" s="2" t="s">
        <v>141</v>
      </c>
    </row>
    <row r="295" spans="1:34" x14ac:dyDescent="0.2">
      <c r="A295" s="9" t="e">
        <v>#N/A</v>
      </c>
      <c r="B295" s="2" t="s">
        <v>844</v>
      </c>
      <c r="C295" s="1"/>
      <c r="D295" s="2" t="str">
        <f t="shared" si="3"/>
        <v>BodyPartsWeakDamage</v>
      </c>
      <c r="E295" s="2" t="str">
        <f t="shared" si="4"/>
        <v>BodyPartsWeakDamage: # on Trainer</v>
      </c>
      <c r="F295" s="2" t="str">
        <f t="shared" si="5"/>
        <v>active pal</v>
      </c>
      <c r="G295" s="2">
        <v>1</v>
      </c>
      <c r="H295" s="2" t="s">
        <v>141</v>
      </c>
      <c r="I295" s="2" t="s">
        <v>2197</v>
      </c>
      <c r="J295" s="2" t="str">
        <f ca="1">IFERROR(__xludf.DUMMYFUNCTION("IFS(I295=""ShotAttack"",""%"",I295=""MeleeAttack"",""%"", I295=""Defense"",""%"",I295=""CraftSPeed"",""%"",I295=""LifeSteal"",""%"",I295=""MaxInventoryWeight"",""+"",I295=""MoveSpeed"",""%"",REGEXMATCH(I295,""ElementAddItemDrop_""),""%"",I295=""Logging"","&amp;"""+"",I295=""Mining"",""+"",I295=""Maxhp"",""%"",REGEXMATCH(I295,""TemperatureResist_""),""+"",REGEXMATCH(I295,""ElementResist_""),""%"",REGEXMATCH(I295,""TemperatureInvalid_""),""bool"",REGEXMATCH(I295,""BodyPartsWeakDamage""),""%"",REGEXMATCH(I295,""Ele"&amp;"mentBoost_""),""%"",AND(REGEXMATCH(B295,""GiveA""),REGEXMATCH(I295,""Element"")),""bool"")"),"%")</f>
        <v>%</v>
      </c>
      <c r="K295" s="2">
        <v>32</v>
      </c>
      <c r="L295" s="2" t="s">
        <v>1896</v>
      </c>
      <c r="M295" s="2"/>
      <c r="N295" s="2" t="str">
        <f ca="1">IFERROR(__xludf.DUMMYFUNCTION("IFS(M295=""ShotAttack"",""%"",M295=""MeleeAttack"",""%"", M295=""Defense"",""%"",M295=""CraftSPeed"",""%"",M295=""LifeSteal"",""%"",M295=""MaxInventoryWeight"",""+"",M295=""MoveSpeed"",""%"",REGEXMATCH(M295,""ElementAddItemDrop_""),""%"",M295=""Logging"","&amp;"""+"",M295=""Mining"",""+"",M295=""Maxhp"",""%"",REGEXMATCH(M295,""TemperatureResist_""),""+"",REGEXMATCH(M295,""ElementResist_""),""%"",REGEXMATCH(M295,""TemperatureInvalid_""),""bool"",REGEXMATCH(M295,""BodyPartsWeakDamage""),""%"",REGEXMATCH(M295,""Ele"&amp;"mentBoost_""),""%"",AND(REGEXMATCH(F295,""GiveA""),REGEXMATCH(M295,""Element"")),""bool"")"),"#N/A")</f>
        <v>#N/A</v>
      </c>
      <c r="O295" s="2">
        <v>0</v>
      </c>
      <c r="P295" s="2"/>
      <c r="Q295" s="2"/>
      <c r="R295" s="2" t="str">
        <f ca="1">IFERROR(__xludf.DUMMYFUNCTION("IFS(Q295=""ShotAttack"",""%"",Q295=""MeleeAttack"",""%"", Q295=""Defense"",""%"",Q295=""CraftSPeed"",""%"",Q295=""LifeSteal"",""%"",Q295=""MaxInventoryWeight"",""+"",Q295=""MoveSpeed"",""%"",REGEXMATCH(Q295,""ElementAddItemDrop_""),""%"",Q295=""Logging"","&amp;"""+"",Q295=""Mining"",""+"",Q295=""Maxhp"",""%"",REGEXMATCH(Q295,""TemperatureResist_""),""+"",REGEXMATCH(Q295,""ElementResist_""),""%"",REGEXMATCH(Q295,""TemperatureInvalid_""),""bool"",REGEXMATCH(Q295,""BodyPartsWeakDamage""),""%"",REGEXMATCH(Q295,""Ele"&amp;"mentBoost_""),""%"",AND(REGEXMATCH(J295,""GiveA""),REGEXMATCH(Q295,""Element"")),""bool"")"),"#N/A")</f>
        <v>#N/A</v>
      </c>
      <c r="S295" s="2">
        <v>0</v>
      </c>
      <c r="T295" s="2"/>
      <c r="U295" s="2" t="b">
        <v>1</v>
      </c>
      <c r="V295" s="2" t="b">
        <v>0</v>
      </c>
      <c r="W295" s="2" t="b">
        <v>0</v>
      </c>
      <c r="X295" s="2" t="b">
        <v>0</v>
      </c>
      <c r="Y295" s="2" t="b">
        <v>0</v>
      </c>
      <c r="Z295" s="2" t="b">
        <v>0</v>
      </c>
      <c r="AA295" s="2" t="b">
        <v>0</v>
      </c>
      <c r="AB295" s="2" t="b">
        <v>0</v>
      </c>
      <c r="AC295" s="2" t="b">
        <v>0</v>
      </c>
      <c r="AD295" s="2" t="b">
        <v>0</v>
      </c>
      <c r="AE295" s="2" t="b">
        <v>0</v>
      </c>
      <c r="AF295" s="2" t="b">
        <v>0</v>
      </c>
      <c r="AG295" s="2" t="s">
        <v>141</v>
      </c>
      <c r="AH295" s="2" t="s">
        <v>141</v>
      </c>
    </row>
    <row r="296" spans="1:34" x14ac:dyDescent="0.2">
      <c r="A296" s="9" t="e">
        <v>#N/A</v>
      </c>
      <c r="B296" s="2" t="s">
        <v>845</v>
      </c>
      <c r="C296" s="1"/>
      <c r="D296" s="2" t="str">
        <f t="shared" si="3"/>
        <v>BodyPartsWeakDamage</v>
      </c>
      <c r="E296" s="2" t="str">
        <f t="shared" si="4"/>
        <v>BodyPartsWeakDamage: # on Trainer</v>
      </c>
      <c r="F296" s="2" t="str">
        <f t="shared" si="5"/>
        <v>active pal</v>
      </c>
      <c r="G296" s="2">
        <v>1</v>
      </c>
      <c r="H296" s="2" t="s">
        <v>141</v>
      </c>
      <c r="I296" s="2" t="s">
        <v>2197</v>
      </c>
      <c r="J296" s="2" t="str">
        <f ca="1">IFERROR(__xludf.DUMMYFUNCTION("IFS(I296=""ShotAttack"",""%"",I296=""MeleeAttack"",""%"", I296=""Defense"",""%"",I296=""CraftSPeed"",""%"",I296=""LifeSteal"",""%"",I296=""MaxInventoryWeight"",""+"",I296=""MoveSpeed"",""%"",REGEXMATCH(I296,""ElementAddItemDrop_""),""%"",I296=""Logging"","&amp;"""+"",I296=""Mining"",""+"",I296=""Maxhp"",""%"",REGEXMATCH(I296,""TemperatureResist_""),""+"",REGEXMATCH(I296,""ElementResist_""),""%"",REGEXMATCH(I296,""TemperatureInvalid_""),""bool"",REGEXMATCH(I296,""BodyPartsWeakDamage""),""%"",REGEXMATCH(I296,""Ele"&amp;"mentBoost_""),""%"",AND(REGEXMATCH(B296,""GiveA""),REGEXMATCH(I296,""Element"")),""bool"")"),"%")</f>
        <v>%</v>
      </c>
      <c r="K296" s="2">
        <v>40</v>
      </c>
      <c r="L296" s="2" t="s">
        <v>1896</v>
      </c>
      <c r="M296" s="2"/>
      <c r="N296" s="2" t="str">
        <f ca="1">IFERROR(__xludf.DUMMYFUNCTION("IFS(M296=""ShotAttack"",""%"",M296=""MeleeAttack"",""%"", M296=""Defense"",""%"",M296=""CraftSPeed"",""%"",M296=""LifeSteal"",""%"",M296=""MaxInventoryWeight"",""+"",M296=""MoveSpeed"",""%"",REGEXMATCH(M296,""ElementAddItemDrop_""),""%"",M296=""Logging"","&amp;"""+"",M296=""Mining"",""+"",M296=""Maxhp"",""%"",REGEXMATCH(M296,""TemperatureResist_""),""+"",REGEXMATCH(M296,""ElementResist_""),""%"",REGEXMATCH(M296,""TemperatureInvalid_""),""bool"",REGEXMATCH(M296,""BodyPartsWeakDamage""),""%"",REGEXMATCH(M296,""Ele"&amp;"mentBoost_""),""%"",AND(REGEXMATCH(F296,""GiveA""),REGEXMATCH(M296,""Element"")),""bool"")"),"#N/A")</f>
        <v>#N/A</v>
      </c>
      <c r="O296" s="2">
        <v>0</v>
      </c>
      <c r="P296" s="2"/>
      <c r="Q296" s="2"/>
      <c r="R296" s="2" t="str">
        <f ca="1">IFERROR(__xludf.DUMMYFUNCTION("IFS(Q296=""ShotAttack"",""%"",Q296=""MeleeAttack"",""%"", Q296=""Defense"",""%"",Q296=""CraftSPeed"",""%"",Q296=""LifeSteal"",""%"",Q296=""MaxInventoryWeight"",""+"",Q296=""MoveSpeed"",""%"",REGEXMATCH(Q296,""ElementAddItemDrop_""),""%"",Q296=""Logging"","&amp;"""+"",Q296=""Mining"",""+"",Q296=""Maxhp"",""%"",REGEXMATCH(Q296,""TemperatureResist_""),""+"",REGEXMATCH(Q296,""ElementResist_""),""%"",REGEXMATCH(Q296,""TemperatureInvalid_""),""bool"",REGEXMATCH(Q296,""BodyPartsWeakDamage""),""%"",REGEXMATCH(Q296,""Ele"&amp;"mentBoost_""),""%"",AND(REGEXMATCH(J296,""GiveA""),REGEXMATCH(Q296,""Element"")),""bool"")"),"#N/A")</f>
        <v>#N/A</v>
      </c>
      <c r="S296" s="2">
        <v>0</v>
      </c>
      <c r="T296" s="2"/>
      <c r="U296" s="2" t="b">
        <v>1</v>
      </c>
      <c r="V296" s="2" t="b">
        <v>0</v>
      </c>
      <c r="W296" s="2" t="b">
        <v>0</v>
      </c>
      <c r="X296" s="2" t="b">
        <v>0</v>
      </c>
      <c r="Y296" s="2" t="b">
        <v>0</v>
      </c>
      <c r="Z296" s="2" t="b">
        <v>0</v>
      </c>
      <c r="AA296" s="2" t="b">
        <v>0</v>
      </c>
      <c r="AB296" s="2" t="b">
        <v>0</v>
      </c>
      <c r="AC296" s="2" t="b">
        <v>0</v>
      </c>
      <c r="AD296" s="2" t="b">
        <v>0</v>
      </c>
      <c r="AE296" s="2" t="b">
        <v>0</v>
      </c>
      <c r="AF296" s="2" t="b">
        <v>0</v>
      </c>
      <c r="AG296" s="2" t="s">
        <v>141</v>
      </c>
      <c r="AH296" s="2" t="s">
        <v>141</v>
      </c>
    </row>
    <row r="297" spans="1:34" x14ac:dyDescent="0.2">
      <c r="A297" s="9" t="e">
        <v>#N/A</v>
      </c>
      <c r="B297" s="2" t="s">
        <v>857</v>
      </c>
      <c r="C297" s="1"/>
      <c r="D297" s="2" t="str">
        <f t="shared" si="3"/>
        <v>BodyPartsWeakDamage</v>
      </c>
      <c r="E297" s="2" t="str">
        <f t="shared" si="4"/>
        <v>BodyPartsWeakDamage: # on Trainer</v>
      </c>
      <c r="F297" s="2" t="str">
        <f t="shared" si="5"/>
        <v>mounted</v>
      </c>
      <c r="G297" s="2">
        <v>1</v>
      </c>
      <c r="H297" s="2" t="s">
        <v>141</v>
      </c>
      <c r="I297" s="2" t="s">
        <v>2197</v>
      </c>
      <c r="J297" s="2" t="str">
        <f ca="1">IFERROR(__xludf.DUMMYFUNCTION("IFS(I297=""ShotAttack"",""%"",I297=""MeleeAttack"",""%"", I297=""Defense"",""%"",I297=""CraftSPeed"",""%"",I297=""LifeSteal"",""%"",I297=""MaxInventoryWeight"",""+"",I297=""MoveSpeed"",""%"",REGEXMATCH(I297,""ElementAddItemDrop_""),""%"",I297=""Logging"","&amp;"""+"",I297=""Mining"",""+"",I297=""Maxhp"",""%"",REGEXMATCH(I297,""TemperatureResist_""),""+"",REGEXMATCH(I297,""ElementResist_""),""%"",REGEXMATCH(I297,""TemperatureInvalid_""),""bool"",REGEXMATCH(I297,""BodyPartsWeakDamage""),""%"",REGEXMATCH(I297,""Ele"&amp;"mentBoost_""),""%"",AND(REGEXMATCH(B297,""GiveA""),REGEXMATCH(I297,""Element"")),""bool"")"),"%")</f>
        <v>%</v>
      </c>
      <c r="K297" s="2">
        <v>20</v>
      </c>
      <c r="L297" s="2" t="s">
        <v>1896</v>
      </c>
      <c r="M297" s="2"/>
      <c r="N297" s="2" t="str">
        <f ca="1">IFERROR(__xludf.DUMMYFUNCTION("IFS(M297=""ShotAttack"",""%"",M297=""MeleeAttack"",""%"", M297=""Defense"",""%"",M297=""CraftSPeed"",""%"",M297=""LifeSteal"",""%"",M297=""MaxInventoryWeight"",""+"",M297=""MoveSpeed"",""%"",REGEXMATCH(M297,""ElementAddItemDrop_""),""%"",M297=""Logging"","&amp;"""+"",M297=""Mining"",""+"",M297=""Maxhp"",""%"",REGEXMATCH(M297,""TemperatureResist_""),""+"",REGEXMATCH(M297,""ElementResist_""),""%"",REGEXMATCH(M297,""TemperatureInvalid_""),""bool"",REGEXMATCH(M297,""BodyPartsWeakDamage""),""%"",REGEXMATCH(M297,""Ele"&amp;"mentBoost_""),""%"",AND(REGEXMATCH(F297,""GiveA""),REGEXMATCH(M297,""Element"")),""bool"")"),"#N/A")</f>
        <v>#N/A</v>
      </c>
      <c r="O297" s="2">
        <v>0</v>
      </c>
      <c r="P297" s="2"/>
      <c r="Q297" s="2"/>
      <c r="R297" s="2" t="str">
        <f ca="1">IFERROR(__xludf.DUMMYFUNCTION("IFS(Q297=""ShotAttack"",""%"",Q297=""MeleeAttack"",""%"", Q297=""Defense"",""%"",Q297=""CraftSPeed"",""%"",Q297=""LifeSteal"",""%"",Q297=""MaxInventoryWeight"",""+"",Q297=""MoveSpeed"",""%"",REGEXMATCH(Q297,""ElementAddItemDrop_""),""%"",Q297=""Logging"","&amp;"""+"",Q297=""Mining"",""+"",Q297=""Maxhp"",""%"",REGEXMATCH(Q297,""TemperatureResist_""),""+"",REGEXMATCH(Q297,""ElementResist_""),""%"",REGEXMATCH(Q297,""TemperatureInvalid_""),""bool"",REGEXMATCH(Q297,""BodyPartsWeakDamage""),""%"",REGEXMATCH(Q297,""Ele"&amp;"mentBoost_""),""%"",AND(REGEXMATCH(J297,""GiveA""),REGEXMATCH(Q297,""Element"")),""bool"")"),"#N/A")</f>
        <v>#N/A</v>
      </c>
      <c r="S297" s="2">
        <v>0</v>
      </c>
      <c r="T297" s="2"/>
      <c r="U297" s="2" t="b">
        <v>0</v>
      </c>
      <c r="V297" s="2" t="b">
        <v>0</v>
      </c>
      <c r="W297" s="2" t="b">
        <v>1</v>
      </c>
      <c r="X297" s="2" t="b">
        <v>0</v>
      </c>
      <c r="Y297" s="2" t="b">
        <v>0</v>
      </c>
      <c r="Z297" s="2" t="b">
        <v>0</v>
      </c>
      <c r="AA297" s="2" t="b">
        <v>0</v>
      </c>
      <c r="AB297" s="2" t="b">
        <v>0</v>
      </c>
      <c r="AC297" s="2" t="b">
        <v>0</v>
      </c>
      <c r="AD297" s="2" t="b">
        <v>0</v>
      </c>
      <c r="AE297" s="2" t="b">
        <v>0</v>
      </c>
      <c r="AF297" s="2" t="b">
        <v>0</v>
      </c>
      <c r="AG297" s="2" t="s">
        <v>141</v>
      </c>
      <c r="AH297" s="2" t="s">
        <v>141</v>
      </c>
    </row>
    <row r="298" spans="1:34" x14ac:dyDescent="0.2">
      <c r="A298" s="9" t="e">
        <v>#N/A</v>
      </c>
      <c r="B298" s="2" t="s">
        <v>858</v>
      </c>
      <c r="C298" s="1"/>
      <c r="D298" s="2" t="str">
        <f t="shared" si="3"/>
        <v>BodyPartsWeakDamage</v>
      </c>
      <c r="E298" s="2" t="str">
        <f t="shared" si="4"/>
        <v>BodyPartsWeakDamage: # on Trainer</v>
      </c>
      <c r="F298" s="2" t="str">
        <f t="shared" si="5"/>
        <v>mounted</v>
      </c>
      <c r="G298" s="2">
        <v>1</v>
      </c>
      <c r="H298" s="2" t="s">
        <v>141</v>
      </c>
      <c r="I298" s="2" t="s">
        <v>2197</v>
      </c>
      <c r="J298" s="2" t="str">
        <f ca="1">IFERROR(__xludf.DUMMYFUNCTION("IFS(I298=""ShotAttack"",""%"",I298=""MeleeAttack"",""%"", I298=""Defense"",""%"",I298=""CraftSPeed"",""%"",I298=""LifeSteal"",""%"",I298=""MaxInventoryWeight"",""+"",I298=""MoveSpeed"",""%"",REGEXMATCH(I298,""ElementAddItemDrop_""),""%"",I298=""Logging"","&amp;"""+"",I298=""Mining"",""+"",I298=""Maxhp"",""%"",REGEXMATCH(I298,""TemperatureResist_""),""+"",REGEXMATCH(I298,""ElementResist_""),""%"",REGEXMATCH(I298,""TemperatureInvalid_""),""bool"",REGEXMATCH(I298,""BodyPartsWeakDamage""),""%"",REGEXMATCH(I298,""Ele"&amp;"mentBoost_""),""%"",AND(REGEXMATCH(B298,""GiveA""),REGEXMATCH(I298,""Element"")),""bool"")"),"%")</f>
        <v>%</v>
      </c>
      <c r="K298" s="2">
        <v>22</v>
      </c>
      <c r="L298" s="2" t="s">
        <v>1896</v>
      </c>
      <c r="M298" s="2"/>
      <c r="N298" s="2" t="str">
        <f ca="1">IFERROR(__xludf.DUMMYFUNCTION("IFS(M298=""ShotAttack"",""%"",M298=""MeleeAttack"",""%"", M298=""Defense"",""%"",M298=""CraftSPeed"",""%"",M298=""LifeSteal"",""%"",M298=""MaxInventoryWeight"",""+"",M298=""MoveSpeed"",""%"",REGEXMATCH(M298,""ElementAddItemDrop_""),""%"",M298=""Logging"","&amp;"""+"",M298=""Mining"",""+"",M298=""Maxhp"",""%"",REGEXMATCH(M298,""TemperatureResist_""),""+"",REGEXMATCH(M298,""ElementResist_""),""%"",REGEXMATCH(M298,""TemperatureInvalid_""),""bool"",REGEXMATCH(M298,""BodyPartsWeakDamage""),""%"",REGEXMATCH(M298,""Ele"&amp;"mentBoost_""),""%"",AND(REGEXMATCH(F298,""GiveA""),REGEXMATCH(M298,""Element"")),""bool"")"),"#N/A")</f>
        <v>#N/A</v>
      </c>
      <c r="O298" s="2">
        <v>0</v>
      </c>
      <c r="P298" s="2"/>
      <c r="Q298" s="2"/>
      <c r="R298" s="2" t="str">
        <f ca="1">IFERROR(__xludf.DUMMYFUNCTION("IFS(Q298=""ShotAttack"",""%"",Q298=""MeleeAttack"",""%"", Q298=""Defense"",""%"",Q298=""CraftSPeed"",""%"",Q298=""LifeSteal"",""%"",Q298=""MaxInventoryWeight"",""+"",Q298=""MoveSpeed"",""%"",REGEXMATCH(Q298,""ElementAddItemDrop_""),""%"",Q298=""Logging"","&amp;"""+"",Q298=""Mining"",""+"",Q298=""Maxhp"",""%"",REGEXMATCH(Q298,""TemperatureResist_""),""+"",REGEXMATCH(Q298,""ElementResist_""),""%"",REGEXMATCH(Q298,""TemperatureInvalid_""),""bool"",REGEXMATCH(Q298,""BodyPartsWeakDamage""),""%"",REGEXMATCH(Q298,""Ele"&amp;"mentBoost_""),""%"",AND(REGEXMATCH(J298,""GiveA""),REGEXMATCH(Q298,""Element"")),""bool"")"),"#N/A")</f>
        <v>#N/A</v>
      </c>
      <c r="S298" s="2">
        <v>0</v>
      </c>
      <c r="T298" s="2"/>
      <c r="U298" s="2" t="b">
        <v>0</v>
      </c>
      <c r="V298" s="2" t="b">
        <v>0</v>
      </c>
      <c r="W298" s="2" t="b">
        <v>1</v>
      </c>
      <c r="X298" s="2" t="b">
        <v>0</v>
      </c>
      <c r="Y298" s="2" t="b">
        <v>0</v>
      </c>
      <c r="Z298" s="2" t="b">
        <v>0</v>
      </c>
      <c r="AA298" s="2" t="b">
        <v>0</v>
      </c>
      <c r="AB298" s="2" t="b">
        <v>0</v>
      </c>
      <c r="AC298" s="2" t="b">
        <v>0</v>
      </c>
      <c r="AD298" s="2" t="b">
        <v>0</v>
      </c>
      <c r="AE298" s="2" t="b">
        <v>0</v>
      </c>
      <c r="AF298" s="2" t="b">
        <v>0</v>
      </c>
      <c r="AG298" s="2" t="s">
        <v>141</v>
      </c>
      <c r="AH298" s="2" t="s">
        <v>141</v>
      </c>
    </row>
    <row r="299" spans="1:34" x14ac:dyDescent="0.2">
      <c r="A299" s="9" t="e">
        <v>#N/A</v>
      </c>
      <c r="B299" s="2" t="s">
        <v>859</v>
      </c>
      <c r="C299" s="1"/>
      <c r="D299" s="2" t="str">
        <f t="shared" si="3"/>
        <v>BodyPartsWeakDamage</v>
      </c>
      <c r="E299" s="2" t="str">
        <f t="shared" si="4"/>
        <v>BodyPartsWeakDamage: # on Trainer</v>
      </c>
      <c r="F299" s="2" t="str">
        <f t="shared" si="5"/>
        <v>mounted</v>
      </c>
      <c r="G299" s="2">
        <v>1</v>
      </c>
      <c r="H299" s="2" t="s">
        <v>141</v>
      </c>
      <c r="I299" s="2" t="s">
        <v>2197</v>
      </c>
      <c r="J299" s="2" t="str">
        <f ca="1">IFERROR(__xludf.DUMMYFUNCTION("IFS(I299=""ShotAttack"",""%"",I299=""MeleeAttack"",""%"", I299=""Defense"",""%"",I299=""CraftSPeed"",""%"",I299=""LifeSteal"",""%"",I299=""MaxInventoryWeight"",""+"",I299=""MoveSpeed"",""%"",REGEXMATCH(I299,""ElementAddItemDrop_""),""%"",I299=""Logging"","&amp;"""+"",I299=""Mining"",""+"",I299=""Maxhp"",""%"",REGEXMATCH(I299,""TemperatureResist_""),""+"",REGEXMATCH(I299,""ElementResist_""),""%"",REGEXMATCH(I299,""TemperatureInvalid_""),""bool"",REGEXMATCH(I299,""BodyPartsWeakDamage""),""%"",REGEXMATCH(I299,""Ele"&amp;"mentBoost_""),""%"",AND(REGEXMATCH(B299,""GiveA""),REGEXMATCH(I299,""Element"")),""bool"")"),"%")</f>
        <v>%</v>
      </c>
      <c r="K299" s="2">
        <v>26</v>
      </c>
      <c r="L299" s="2" t="s">
        <v>1896</v>
      </c>
      <c r="M299" s="2"/>
      <c r="N299" s="2" t="str">
        <f ca="1">IFERROR(__xludf.DUMMYFUNCTION("IFS(M299=""ShotAttack"",""%"",M299=""MeleeAttack"",""%"", M299=""Defense"",""%"",M299=""CraftSPeed"",""%"",M299=""LifeSteal"",""%"",M299=""MaxInventoryWeight"",""+"",M299=""MoveSpeed"",""%"",REGEXMATCH(M299,""ElementAddItemDrop_""),""%"",M299=""Logging"","&amp;"""+"",M299=""Mining"",""+"",M299=""Maxhp"",""%"",REGEXMATCH(M299,""TemperatureResist_""),""+"",REGEXMATCH(M299,""ElementResist_""),""%"",REGEXMATCH(M299,""TemperatureInvalid_""),""bool"",REGEXMATCH(M299,""BodyPartsWeakDamage""),""%"",REGEXMATCH(M299,""Ele"&amp;"mentBoost_""),""%"",AND(REGEXMATCH(F299,""GiveA""),REGEXMATCH(M299,""Element"")),""bool"")"),"#N/A")</f>
        <v>#N/A</v>
      </c>
      <c r="O299" s="2">
        <v>0</v>
      </c>
      <c r="P299" s="2"/>
      <c r="Q299" s="2"/>
      <c r="R299" s="2" t="str">
        <f ca="1">IFERROR(__xludf.DUMMYFUNCTION("IFS(Q299=""ShotAttack"",""%"",Q299=""MeleeAttack"",""%"", Q299=""Defense"",""%"",Q299=""CraftSPeed"",""%"",Q299=""LifeSteal"",""%"",Q299=""MaxInventoryWeight"",""+"",Q299=""MoveSpeed"",""%"",REGEXMATCH(Q299,""ElementAddItemDrop_""),""%"",Q299=""Logging"","&amp;"""+"",Q299=""Mining"",""+"",Q299=""Maxhp"",""%"",REGEXMATCH(Q299,""TemperatureResist_""),""+"",REGEXMATCH(Q299,""ElementResist_""),""%"",REGEXMATCH(Q299,""TemperatureInvalid_""),""bool"",REGEXMATCH(Q299,""BodyPartsWeakDamage""),""%"",REGEXMATCH(Q299,""Ele"&amp;"mentBoost_""),""%"",AND(REGEXMATCH(J299,""GiveA""),REGEXMATCH(Q299,""Element"")),""bool"")"),"#N/A")</f>
        <v>#N/A</v>
      </c>
      <c r="S299" s="2">
        <v>0</v>
      </c>
      <c r="T299" s="2"/>
      <c r="U299" s="2" t="b">
        <v>0</v>
      </c>
      <c r="V299" s="2" t="b">
        <v>0</v>
      </c>
      <c r="W299" s="2" t="b">
        <v>1</v>
      </c>
      <c r="X299" s="2" t="b">
        <v>0</v>
      </c>
      <c r="Y299" s="2" t="b">
        <v>0</v>
      </c>
      <c r="Z299" s="2" t="b">
        <v>0</v>
      </c>
      <c r="AA299" s="2" t="b">
        <v>0</v>
      </c>
      <c r="AB299" s="2" t="b">
        <v>0</v>
      </c>
      <c r="AC299" s="2" t="b">
        <v>0</v>
      </c>
      <c r="AD299" s="2" t="b">
        <v>0</v>
      </c>
      <c r="AE299" s="2" t="b">
        <v>0</v>
      </c>
      <c r="AF299" s="2" t="b">
        <v>0</v>
      </c>
      <c r="AG299" s="2" t="s">
        <v>141</v>
      </c>
      <c r="AH299" s="2" t="s">
        <v>141</v>
      </c>
    </row>
    <row r="300" spans="1:34" x14ac:dyDescent="0.2">
      <c r="A300" s="9" t="e">
        <v>#N/A</v>
      </c>
      <c r="B300" s="2" t="s">
        <v>860</v>
      </c>
      <c r="C300" s="1"/>
      <c r="D300" s="2" t="str">
        <f t="shared" si="3"/>
        <v>BodyPartsWeakDamage</v>
      </c>
      <c r="E300" s="2" t="str">
        <f t="shared" si="4"/>
        <v>BodyPartsWeakDamage: # on Trainer</v>
      </c>
      <c r="F300" s="2" t="str">
        <f t="shared" si="5"/>
        <v>mounted</v>
      </c>
      <c r="G300" s="2">
        <v>1</v>
      </c>
      <c r="H300" s="2" t="s">
        <v>141</v>
      </c>
      <c r="I300" s="2" t="s">
        <v>2197</v>
      </c>
      <c r="J300" s="2" t="str">
        <f ca="1">IFERROR(__xludf.DUMMYFUNCTION("IFS(I300=""ShotAttack"",""%"",I300=""MeleeAttack"",""%"", I300=""Defense"",""%"",I300=""CraftSPeed"",""%"",I300=""LifeSteal"",""%"",I300=""MaxInventoryWeight"",""+"",I300=""MoveSpeed"",""%"",REGEXMATCH(I300,""ElementAddItemDrop_""),""%"",I300=""Logging"","&amp;"""+"",I300=""Mining"",""+"",I300=""Maxhp"",""%"",REGEXMATCH(I300,""TemperatureResist_""),""+"",REGEXMATCH(I300,""ElementResist_""),""%"",REGEXMATCH(I300,""TemperatureInvalid_""),""bool"",REGEXMATCH(I300,""BodyPartsWeakDamage""),""%"",REGEXMATCH(I300,""Ele"&amp;"mentBoost_""),""%"",AND(REGEXMATCH(B300,""GiveA""),REGEXMATCH(I300,""Element"")),""bool"")"),"%")</f>
        <v>%</v>
      </c>
      <c r="K300" s="2">
        <v>32</v>
      </c>
      <c r="L300" s="2" t="s">
        <v>1896</v>
      </c>
      <c r="M300" s="2"/>
      <c r="N300" s="2" t="str">
        <f ca="1">IFERROR(__xludf.DUMMYFUNCTION("IFS(M300=""ShotAttack"",""%"",M300=""MeleeAttack"",""%"", M300=""Defense"",""%"",M300=""CraftSPeed"",""%"",M300=""LifeSteal"",""%"",M300=""MaxInventoryWeight"",""+"",M300=""MoveSpeed"",""%"",REGEXMATCH(M300,""ElementAddItemDrop_""),""%"",M300=""Logging"","&amp;"""+"",M300=""Mining"",""+"",M300=""Maxhp"",""%"",REGEXMATCH(M300,""TemperatureResist_""),""+"",REGEXMATCH(M300,""ElementResist_""),""%"",REGEXMATCH(M300,""TemperatureInvalid_""),""bool"",REGEXMATCH(M300,""BodyPartsWeakDamage""),""%"",REGEXMATCH(M300,""Ele"&amp;"mentBoost_""),""%"",AND(REGEXMATCH(F300,""GiveA""),REGEXMATCH(M300,""Element"")),""bool"")"),"#N/A")</f>
        <v>#N/A</v>
      </c>
      <c r="O300" s="2">
        <v>0</v>
      </c>
      <c r="P300" s="2"/>
      <c r="Q300" s="2"/>
      <c r="R300" s="2" t="str">
        <f ca="1">IFERROR(__xludf.DUMMYFUNCTION("IFS(Q300=""ShotAttack"",""%"",Q300=""MeleeAttack"",""%"", Q300=""Defense"",""%"",Q300=""CraftSPeed"",""%"",Q300=""LifeSteal"",""%"",Q300=""MaxInventoryWeight"",""+"",Q300=""MoveSpeed"",""%"",REGEXMATCH(Q300,""ElementAddItemDrop_""),""%"",Q300=""Logging"","&amp;"""+"",Q300=""Mining"",""+"",Q300=""Maxhp"",""%"",REGEXMATCH(Q300,""TemperatureResist_""),""+"",REGEXMATCH(Q300,""ElementResist_""),""%"",REGEXMATCH(Q300,""TemperatureInvalid_""),""bool"",REGEXMATCH(Q300,""BodyPartsWeakDamage""),""%"",REGEXMATCH(Q300,""Ele"&amp;"mentBoost_""),""%"",AND(REGEXMATCH(J300,""GiveA""),REGEXMATCH(Q300,""Element"")),""bool"")"),"#N/A")</f>
        <v>#N/A</v>
      </c>
      <c r="S300" s="2">
        <v>0</v>
      </c>
      <c r="T300" s="2"/>
      <c r="U300" s="2" t="b">
        <v>0</v>
      </c>
      <c r="V300" s="2" t="b">
        <v>0</v>
      </c>
      <c r="W300" s="2" t="b">
        <v>1</v>
      </c>
      <c r="X300" s="2" t="b">
        <v>0</v>
      </c>
      <c r="Y300" s="2" t="b">
        <v>0</v>
      </c>
      <c r="Z300" s="2" t="b">
        <v>0</v>
      </c>
      <c r="AA300" s="2" t="b">
        <v>0</v>
      </c>
      <c r="AB300" s="2" t="b">
        <v>0</v>
      </c>
      <c r="AC300" s="2" t="b">
        <v>0</v>
      </c>
      <c r="AD300" s="2" t="b">
        <v>0</v>
      </c>
      <c r="AE300" s="2" t="b">
        <v>0</v>
      </c>
      <c r="AF300" s="2" t="b">
        <v>0</v>
      </c>
      <c r="AG300" s="2" t="s">
        <v>141</v>
      </c>
      <c r="AH300" s="2" t="s">
        <v>141</v>
      </c>
    </row>
    <row r="301" spans="1:34" x14ac:dyDescent="0.2">
      <c r="A301" s="9" t="e">
        <v>#N/A</v>
      </c>
      <c r="B301" s="2" t="s">
        <v>861</v>
      </c>
      <c r="C301" s="1"/>
      <c r="D301" s="2" t="str">
        <f t="shared" si="3"/>
        <v>BodyPartsWeakDamage</v>
      </c>
      <c r="E301" s="2" t="str">
        <f t="shared" si="4"/>
        <v>BodyPartsWeakDamage: # on Trainer</v>
      </c>
      <c r="F301" s="2" t="str">
        <f t="shared" si="5"/>
        <v>mounted</v>
      </c>
      <c r="G301" s="2">
        <v>1</v>
      </c>
      <c r="H301" s="2" t="s">
        <v>141</v>
      </c>
      <c r="I301" s="2" t="s">
        <v>2197</v>
      </c>
      <c r="J301" s="2" t="str">
        <f ca="1">IFERROR(__xludf.DUMMYFUNCTION("IFS(I301=""ShotAttack"",""%"",I301=""MeleeAttack"",""%"", I301=""Defense"",""%"",I301=""CraftSPeed"",""%"",I301=""LifeSteal"",""%"",I301=""MaxInventoryWeight"",""+"",I301=""MoveSpeed"",""%"",REGEXMATCH(I301,""ElementAddItemDrop_""),""%"",I301=""Logging"","&amp;"""+"",I301=""Mining"",""+"",I301=""Maxhp"",""%"",REGEXMATCH(I301,""TemperatureResist_""),""+"",REGEXMATCH(I301,""ElementResist_""),""%"",REGEXMATCH(I301,""TemperatureInvalid_""),""bool"",REGEXMATCH(I301,""BodyPartsWeakDamage""),""%"",REGEXMATCH(I301,""Ele"&amp;"mentBoost_""),""%"",AND(REGEXMATCH(B301,""GiveA""),REGEXMATCH(I301,""Element"")),""bool"")"),"%")</f>
        <v>%</v>
      </c>
      <c r="K301" s="2">
        <v>40</v>
      </c>
      <c r="L301" s="2" t="s">
        <v>1896</v>
      </c>
      <c r="M301" s="2"/>
      <c r="N301" s="2" t="str">
        <f ca="1">IFERROR(__xludf.DUMMYFUNCTION("IFS(M301=""ShotAttack"",""%"",M301=""MeleeAttack"",""%"", M301=""Defense"",""%"",M301=""CraftSPeed"",""%"",M301=""LifeSteal"",""%"",M301=""MaxInventoryWeight"",""+"",M301=""MoveSpeed"",""%"",REGEXMATCH(M301,""ElementAddItemDrop_""),""%"",M301=""Logging"","&amp;"""+"",M301=""Mining"",""+"",M301=""Maxhp"",""%"",REGEXMATCH(M301,""TemperatureResist_""),""+"",REGEXMATCH(M301,""ElementResist_""),""%"",REGEXMATCH(M301,""TemperatureInvalid_""),""bool"",REGEXMATCH(M301,""BodyPartsWeakDamage""),""%"",REGEXMATCH(M301,""Ele"&amp;"mentBoost_""),""%"",AND(REGEXMATCH(F301,""GiveA""),REGEXMATCH(M301,""Element"")),""bool"")"),"#N/A")</f>
        <v>#N/A</v>
      </c>
      <c r="O301" s="2">
        <v>0</v>
      </c>
      <c r="P301" s="2"/>
      <c r="Q301" s="2"/>
      <c r="R301" s="2" t="str">
        <f ca="1">IFERROR(__xludf.DUMMYFUNCTION("IFS(Q301=""ShotAttack"",""%"",Q301=""MeleeAttack"",""%"", Q301=""Defense"",""%"",Q301=""CraftSPeed"",""%"",Q301=""LifeSteal"",""%"",Q301=""MaxInventoryWeight"",""+"",Q301=""MoveSpeed"",""%"",REGEXMATCH(Q301,""ElementAddItemDrop_""),""%"",Q301=""Logging"","&amp;"""+"",Q301=""Mining"",""+"",Q301=""Maxhp"",""%"",REGEXMATCH(Q301,""TemperatureResist_""),""+"",REGEXMATCH(Q301,""ElementResist_""),""%"",REGEXMATCH(Q301,""TemperatureInvalid_""),""bool"",REGEXMATCH(Q301,""BodyPartsWeakDamage""),""%"",REGEXMATCH(Q301,""Ele"&amp;"mentBoost_""),""%"",AND(REGEXMATCH(J301,""GiveA""),REGEXMATCH(Q301,""Element"")),""bool"")"),"#N/A")</f>
        <v>#N/A</v>
      </c>
      <c r="S301" s="2">
        <v>0</v>
      </c>
      <c r="T301" s="2"/>
      <c r="U301" s="2" t="b">
        <v>0</v>
      </c>
      <c r="V301" s="2" t="b">
        <v>0</v>
      </c>
      <c r="W301" s="2" t="b">
        <v>1</v>
      </c>
      <c r="X301" s="2" t="b">
        <v>0</v>
      </c>
      <c r="Y301" s="2" t="b">
        <v>0</v>
      </c>
      <c r="Z301" s="2" t="b">
        <v>0</v>
      </c>
      <c r="AA301" s="2" t="b">
        <v>0</v>
      </c>
      <c r="AB301" s="2" t="b">
        <v>0</v>
      </c>
      <c r="AC301" s="2" t="b">
        <v>0</v>
      </c>
      <c r="AD301" s="2" t="b">
        <v>0</v>
      </c>
      <c r="AE301" s="2" t="b">
        <v>0</v>
      </c>
      <c r="AF301" s="2" t="b">
        <v>0</v>
      </c>
      <c r="AG301" s="2" t="s">
        <v>141</v>
      </c>
      <c r="AH301" s="2" t="s">
        <v>141</v>
      </c>
    </row>
    <row r="302" spans="1:34" x14ac:dyDescent="0.2">
      <c r="A302" s="9" t="e">
        <v>#N/A</v>
      </c>
      <c r="B302" s="2" t="s">
        <v>696</v>
      </c>
      <c r="C302" s="1"/>
      <c r="D302" s="2" t="str">
        <f t="shared" si="3"/>
        <v>MoveSpeed</v>
      </c>
      <c r="E302" s="2" t="str">
        <f t="shared" si="4"/>
        <v>MoveSpeed: # on SelfAndTrainer</v>
      </c>
      <c r="F302" s="2" t="str">
        <f t="shared" si="5"/>
        <v>mounted</v>
      </c>
      <c r="G302" s="2">
        <v>1</v>
      </c>
      <c r="H302" s="2" t="s">
        <v>141</v>
      </c>
      <c r="I302" s="2" t="s">
        <v>1977</v>
      </c>
      <c r="J302" s="2" t="str">
        <f ca="1">IFERROR(__xludf.DUMMYFUNCTION("IFS(I302=""ShotAttack"",""%"",I302=""MeleeAttack"",""%"", I302=""Defense"",""%"",I302=""CraftSPeed"",""%"",I302=""LifeSteal"",""%"",I302=""MaxInventoryWeight"",""+"",I302=""MoveSpeed"",""%"",REGEXMATCH(I302,""ElementAddItemDrop_""),""%"",I302=""Logging"","&amp;"""+"",I302=""Mining"",""+"",I302=""Maxhp"",""%"",REGEXMATCH(I302,""TemperatureResist_""),""+"",REGEXMATCH(I302,""ElementResist_""),""%"",REGEXMATCH(I302,""TemperatureInvalid_""),""bool"",REGEXMATCH(I302,""BodyPartsWeakDamage""),""%"",REGEXMATCH(I302,""Ele"&amp;"mentBoost_""),""%"",AND(REGEXMATCH(B302,""GiveA""),REGEXMATCH(I302,""Element"")),""bool"")"),"%")</f>
        <v>%</v>
      </c>
      <c r="K302" s="2">
        <v>10</v>
      </c>
      <c r="L302" s="2" t="s">
        <v>1947</v>
      </c>
      <c r="M302" s="2"/>
      <c r="N302" s="2" t="str">
        <f ca="1">IFERROR(__xludf.DUMMYFUNCTION("IFS(M302=""ShotAttack"",""%"",M302=""MeleeAttack"",""%"", M302=""Defense"",""%"",M302=""CraftSPeed"",""%"",M302=""LifeSteal"",""%"",M302=""MaxInventoryWeight"",""+"",M302=""MoveSpeed"",""%"",REGEXMATCH(M302,""ElementAddItemDrop_""),""%"",M302=""Logging"","&amp;"""+"",M302=""Mining"",""+"",M302=""Maxhp"",""%"",REGEXMATCH(M302,""TemperatureResist_""),""+"",REGEXMATCH(M302,""ElementResist_""),""%"",REGEXMATCH(M302,""TemperatureInvalid_""),""bool"",REGEXMATCH(M302,""BodyPartsWeakDamage""),""%"",REGEXMATCH(M302,""Ele"&amp;"mentBoost_""),""%"",AND(REGEXMATCH(F302,""GiveA""),REGEXMATCH(M302,""Element"")),""bool"")"),"#N/A")</f>
        <v>#N/A</v>
      </c>
      <c r="O302" s="2">
        <v>0</v>
      </c>
      <c r="P302" s="2"/>
      <c r="Q302" s="2"/>
      <c r="R302" s="2" t="str">
        <f ca="1">IFERROR(__xludf.DUMMYFUNCTION("IFS(Q302=""ShotAttack"",""%"",Q302=""MeleeAttack"",""%"", Q302=""Defense"",""%"",Q302=""CraftSPeed"",""%"",Q302=""LifeSteal"",""%"",Q302=""MaxInventoryWeight"",""+"",Q302=""MoveSpeed"",""%"",REGEXMATCH(Q302,""ElementAddItemDrop_""),""%"",Q302=""Logging"","&amp;"""+"",Q302=""Mining"",""+"",Q302=""Maxhp"",""%"",REGEXMATCH(Q302,""TemperatureResist_""),""+"",REGEXMATCH(Q302,""ElementResist_""),""%"",REGEXMATCH(Q302,""TemperatureInvalid_""),""bool"",REGEXMATCH(Q302,""BodyPartsWeakDamage""),""%"",REGEXMATCH(Q302,""Ele"&amp;"mentBoost_""),""%"",AND(REGEXMATCH(J302,""GiveA""),REGEXMATCH(Q302,""Element"")),""bool"")"),"#N/A")</f>
        <v>#N/A</v>
      </c>
      <c r="S302" s="2">
        <v>0</v>
      </c>
      <c r="T302" s="2"/>
      <c r="U302" s="2" t="b">
        <v>0</v>
      </c>
      <c r="V302" s="2" t="b">
        <v>0</v>
      </c>
      <c r="W302" s="2" t="b">
        <v>1</v>
      </c>
      <c r="X302" s="2" t="b">
        <v>0</v>
      </c>
      <c r="Y302" s="2" t="b">
        <v>0</v>
      </c>
      <c r="Z302" s="2" t="b">
        <v>0</v>
      </c>
      <c r="AA302" s="2" t="b">
        <v>0</v>
      </c>
      <c r="AB302" s="2" t="b">
        <v>0</v>
      </c>
      <c r="AC302" s="2" t="b">
        <v>0</v>
      </c>
      <c r="AD302" s="2" t="b">
        <v>0</v>
      </c>
      <c r="AE302" s="2" t="b">
        <v>0</v>
      </c>
      <c r="AF302" s="2" t="b">
        <v>0</v>
      </c>
      <c r="AG302" s="2" t="s">
        <v>141</v>
      </c>
      <c r="AH302" s="2" t="s">
        <v>141</v>
      </c>
    </row>
    <row r="303" spans="1:34" x14ac:dyDescent="0.2">
      <c r="A303" s="9" t="e">
        <v>#N/A</v>
      </c>
      <c r="B303" s="2" t="s">
        <v>697</v>
      </c>
      <c r="C303" s="1"/>
      <c r="D303" s="2" t="str">
        <f t="shared" si="3"/>
        <v>MoveSpeed</v>
      </c>
      <c r="E303" s="2" t="str">
        <f t="shared" si="4"/>
        <v>MoveSpeed: # on SelfAndTrainer</v>
      </c>
      <c r="F303" s="2" t="str">
        <f t="shared" si="5"/>
        <v>mounted</v>
      </c>
      <c r="G303" s="2">
        <v>1</v>
      </c>
      <c r="H303" s="2" t="s">
        <v>141</v>
      </c>
      <c r="I303" s="2" t="s">
        <v>1977</v>
      </c>
      <c r="J303" s="2" t="str">
        <f ca="1">IFERROR(__xludf.DUMMYFUNCTION("IFS(I303=""ShotAttack"",""%"",I303=""MeleeAttack"",""%"", I303=""Defense"",""%"",I303=""CraftSPeed"",""%"",I303=""LifeSteal"",""%"",I303=""MaxInventoryWeight"",""+"",I303=""MoveSpeed"",""%"",REGEXMATCH(I303,""ElementAddItemDrop_""),""%"",I303=""Logging"","&amp;"""+"",I303=""Mining"",""+"",I303=""Maxhp"",""%"",REGEXMATCH(I303,""TemperatureResist_""),""+"",REGEXMATCH(I303,""ElementResist_""),""%"",REGEXMATCH(I303,""TemperatureInvalid_""),""bool"",REGEXMATCH(I303,""BodyPartsWeakDamage""),""%"",REGEXMATCH(I303,""Ele"&amp;"mentBoost_""),""%"",AND(REGEXMATCH(B303,""GiveA""),REGEXMATCH(I303,""Element"")),""bool"")"),"%")</f>
        <v>%</v>
      </c>
      <c r="K303" s="2">
        <v>12</v>
      </c>
      <c r="L303" s="2" t="s">
        <v>1947</v>
      </c>
      <c r="M303" s="2"/>
      <c r="N303" s="2" t="str">
        <f ca="1">IFERROR(__xludf.DUMMYFUNCTION("IFS(M303=""ShotAttack"",""%"",M303=""MeleeAttack"",""%"", M303=""Defense"",""%"",M303=""CraftSPeed"",""%"",M303=""LifeSteal"",""%"",M303=""MaxInventoryWeight"",""+"",M303=""MoveSpeed"",""%"",REGEXMATCH(M303,""ElementAddItemDrop_""),""%"",M303=""Logging"","&amp;"""+"",M303=""Mining"",""+"",M303=""Maxhp"",""%"",REGEXMATCH(M303,""TemperatureResist_""),""+"",REGEXMATCH(M303,""ElementResist_""),""%"",REGEXMATCH(M303,""TemperatureInvalid_""),""bool"",REGEXMATCH(M303,""BodyPartsWeakDamage""),""%"",REGEXMATCH(M303,""Ele"&amp;"mentBoost_""),""%"",AND(REGEXMATCH(F303,""GiveA""),REGEXMATCH(M303,""Element"")),""bool"")"),"#N/A")</f>
        <v>#N/A</v>
      </c>
      <c r="O303" s="2">
        <v>0</v>
      </c>
      <c r="P303" s="2"/>
      <c r="Q303" s="2"/>
      <c r="R303" s="2" t="str">
        <f ca="1">IFERROR(__xludf.DUMMYFUNCTION("IFS(Q303=""ShotAttack"",""%"",Q303=""MeleeAttack"",""%"", Q303=""Defense"",""%"",Q303=""CraftSPeed"",""%"",Q303=""LifeSteal"",""%"",Q303=""MaxInventoryWeight"",""+"",Q303=""MoveSpeed"",""%"",REGEXMATCH(Q303,""ElementAddItemDrop_""),""%"",Q303=""Logging"","&amp;"""+"",Q303=""Mining"",""+"",Q303=""Maxhp"",""%"",REGEXMATCH(Q303,""TemperatureResist_""),""+"",REGEXMATCH(Q303,""ElementResist_""),""%"",REGEXMATCH(Q303,""TemperatureInvalid_""),""bool"",REGEXMATCH(Q303,""BodyPartsWeakDamage""),""%"",REGEXMATCH(Q303,""Ele"&amp;"mentBoost_""),""%"",AND(REGEXMATCH(J303,""GiveA""),REGEXMATCH(Q303,""Element"")),""bool"")"),"#N/A")</f>
        <v>#N/A</v>
      </c>
      <c r="S303" s="2">
        <v>0</v>
      </c>
      <c r="T303" s="2"/>
      <c r="U303" s="2" t="b">
        <v>0</v>
      </c>
      <c r="V303" s="2" t="b">
        <v>0</v>
      </c>
      <c r="W303" s="2" t="b">
        <v>1</v>
      </c>
      <c r="X303" s="2" t="b">
        <v>0</v>
      </c>
      <c r="Y303" s="2" t="b">
        <v>0</v>
      </c>
      <c r="Z303" s="2" t="b">
        <v>0</v>
      </c>
      <c r="AA303" s="2" t="b">
        <v>0</v>
      </c>
      <c r="AB303" s="2" t="b">
        <v>0</v>
      </c>
      <c r="AC303" s="2" t="b">
        <v>0</v>
      </c>
      <c r="AD303" s="2" t="b">
        <v>0</v>
      </c>
      <c r="AE303" s="2" t="b">
        <v>0</v>
      </c>
      <c r="AF303" s="2" t="b">
        <v>0</v>
      </c>
      <c r="AG303" s="2" t="s">
        <v>141</v>
      </c>
      <c r="AH303" s="2" t="s">
        <v>141</v>
      </c>
    </row>
    <row r="304" spans="1:34" x14ac:dyDescent="0.2">
      <c r="A304" s="9" t="e">
        <v>#N/A</v>
      </c>
      <c r="B304" s="2" t="s">
        <v>698</v>
      </c>
      <c r="C304" s="1"/>
      <c r="D304" s="2" t="str">
        <f t="shared" si="3"/>
        <v>MoveSpeed</v>
      </c>
      <c r="E304" s="2" t="str">
        <f t="shared" si="4"/>
        <v>MoveSpeed: # on SelfAndTrainer</v>
      </c>
      <c r="F304" s="2" t="str">
        <f t="shared" si="5"/>
        <v>mounted</v>
      </c>
      <c r="G304" s="2">
        <v>1</v>
      </c>
      <c r="H304" s="2" t="s">
        <v>141</v>
      </c>
      <c r="I304" s="2" t="s">
        <v>1977</v>
      </c>
      <c r="J304" s="2" t="str">
        <f ca="1">IFERROR(__xludf.DUMMYFUNCTION("IFS(I304=""ShotAttack"",""%"",I304=""MeleeAttack"",""%"", I304=""Defense"",""%"",I304=""CraftSPeed"",""%"",I304=""LifeSteal"",""%"",I304=""MaxInventoryWeight"",""+"",I304=""MoveSpeed"",""%"",REGEXMATCH(I304,""ElementAddItemDrop_""),""%"",I304=""Logging"","&amp;"""+"",I304=""Mining"",""+"",I304=""Maxhp"",""%"",REGEXMATCH(I304,""TemperatureResist_""),""+"",REGEXMATCH(I304,""ElementResist_""),""%"",REGEXMATCH(I304,""TemperatureInvalid_""),""bool"",REGEXMATCH(I304,""BodyPartsWeakDamage""),""%"",REGEXMATCH(I304,""Ele"&amp;"mentBoost_""),""%"",AND(REGEXMATCH(B304,""GiveA""),REGEXMATCH(I304,""Element"")),""bool"")"),"%")</f>
        <v>%</v>
      </c>
      <c r="K304" s="2">
        <v>15</v>
      </c>
      <c r="L304" s="2" t="s">
        <v>1947</v>
      </c>
      <c r="M304" s="2"/>
      <c r="N304" s="2" t="str">
        <f ca="1">IFERROR(__xludf.DUMMYFUNCTION("IFS(M304=""ShotAttack"",""%"",M304=""MeleeAttack"",""%"", M304=""Defense"",""%"",M304=""CraftSPeed"",""%"",M304=""LifeSteal"",""%"",M304=""MaxInventoryWeight"",""+"",M304=""MoveSpeed"",""%"",REGEXMATCH(M304,""ElementAddItemDrop_""),""%"",M304=""Logging"","&amp;"""+"",M304=""Mining"",""+"",M304=""Maxhp"",""%"",REGEXMATCH(M304,""TemperatureResist_""),""+"",REGEXMATCH(M304,""ElementResist_""),""%"",REGEXMATCH(M304,""TemperatureInvalid_""),""bool"",REGEXMATCH(M304,""BodyPartsWeakDamage""),""%"",REGEXMATCH(M304,""Ele"&amp;"mentBoost_""),""%"",AND(REGEXMATCH(F304,""GiveA""),REGEXMATCH(M304,""Element"")),""bool"")"),"#N/A")</f>
        <v>#N/A</v>
      </c>
      <c r="O304" s="2">
        <v>0</v>
      </c>
      <c r="P304" s="2"/>
      <c r="Q304" s="2"/>
      <c r="R304" s="2" t="str">
        <f ca="1">IFERROR(__xludf.DUMMYFUNCTION("IFS(Q304=""ShotAttack"",""%"",Q304=""MeleeAttack"",""%"", Q304=""Defense"",""%"",Q304=""CraftSPeed"",""%"",Q304=""LifeSteal"",""%"",Q304=""MaxInventoryWeight"",""+"",Q304=""MoveSpeed"",""%"",REGEXMATCH(Q304,""ElementAddItemDrop_""),""%"",Q304=""Logging"","&amp;"""+"",Q304=""Mining"",""+"",Q304=""Maxhp"",""%"",REGEXMATCH(Q304,""TemperatureResist_""),""+"",REGEXMATCH(Q304,""ElementResist_""),""%"",REGEXMATCH(Q304,""TemperatureInvalid_""),""bool"",REGEXMATCH(Q304,""BodyPartsWeakDamage""),""%"",REGEXMATCH(Q304,""Ele"&amp;"mentBoost_""),""%"",AND(REGEXMATCH(J304,""GiveA""),REGEXMATCH(Q304,""Element"")),""bool"")"),"#N/A")</f>
        <v>#N/A</v>
      </c>
      <c r="S304" s="2">
        <v>0</v>
      </c>
      <c r="T304" s="2"/>
      <c r="U304" s="2" t="b">
        <v>0</v>
      </c>
      <c r="V304" s="2" t="b">
        <v>0</v>
      </c>
      <c r="W304" s="2" t="b">
        <v>1</v>
      </c>
      <c r="X304" s="2" t="b">
        <v>0</v>
      </c>
      <c r="Y304" s="2" t="b">
        <v>0</v>
      </c>
      <c r="Z304" s="2" t="b">
        <v>0</v>
      </c>
      <c r="AA304" s="2" t="b">
        <v>0</v>
      </c>
      <c r="AB304" s="2" t="b">
        <v>0</v>
      </c>
      <c r="AC304" s="2" t="b">
        <v>0</v>
      </c>
      <c r="AD304" s="2" t="b">
        <v>0</v>
      </c>
      <c r="AE304" s="2" t="b">
        <v>0</v>
      </c>
      <c r="AF304" s="2" t="b">
        <v>0</v>
      </c>
      <c r="AG304" s="2" t="s">
        <v>141</v>
      </c>
      <c r="AH304" s="2" t="s">
        <v>141</v>
      </c>
    </row>
    <row r="305" spans="1:34" x14ac:dyDescent="0.2">
      <c r="A305" s="9" t="e">
        <v>#N/A</v>
      </c>
      <c r="B305" s="2" t="s">
        <v>699</v>
      </c>
      <c r="C305" s="1"/>
      <c r="D305" s="2" t="str">
        <f t="shared" si="3"/>
        <v>MoveSpeed</v>
      </c>
      <c r="E305" s="2" t="str">
        <f t="shared" si="4"/>
        <v>MoveSpeed: # on SelfAndTrainer</v>
      </c>
      <c r="F305" s="2" t="str">
        <f t="shared" si="5"/>
        <v>mounted</v>
      </c>
      <c r="G305" s="2">
        <v>1</v>
      </c>
      <c r="H305" s="2" t="s">
        <v>141</v>
      </c>
      <c r="I305" s="2" t="s">
        <v>1977</v>
      </c>
      <c r="J305" s="2" t="str">
        <f ca="1">IFERROR(__xludf.DUMMYFUNCTION("IFS(I305=""ShotAttack"",""%"",I305=""MeleeAttack"",""%"", I305=""Defense"",""%"",I305=""CraftSPeed"",""%"",I305=""LifeSteal"",""%"",I305=""MaxInventoryWeight"",""+"",I305=""MoveSpeed"",""%"",REGEXMATCH(I305,""ElementAddItemDrop_""),""%"",I305=""Logging"","&amp;"""+"",I305=""Mining"",""+"",I305=""Maxhp"",""%"",REGEXMATCH(I305,""TemperatureResist_""),""+"",REGEXMATCH(I305,""ElementResist_""),""%"",REGEXMATCH(I305,""TemperatureInvalid_""),""bool"",REGEXMATCH(I305,""BodyPartsWeakDamage""),""%"",REGEXMATCH(I305,""Ele"&amp;"mentBoost_""),""%"",AND(REGEXMATCH(B305,""GiveA""),REGEXMATCH(I305,""Element"")),""bool"")"),"%")</f>
        <v>%</v>
      </c>
      <c r="K305" s="2">
        <v>20</v>
      </c>
      <c r="L305" s="2" t="s">
        <v>1947</v>
      </c>
      <c r="M305" s="2"/>
      <c r="N305" s="2" t="str">
        <f ca="1">IFERROR(__xludf.DUMMYFUNCTION("IFS(M305=""ShotAttack"",""%"",M305=""MeleeAttack"",""%"", M305=""Defense"",""%"",M305=""CraftSPeed"",""%"",M305=""LifeSteal"",""%"",M305=""MaxInventoryWeight"",""+"",M305=""MoveSpeed"",""%"",REGEXMATCH(M305,""ElementAddItemDrop_""),""%"",M305=""Logging"","&amp;"""+"",M305=""Mining"",""+"",M305=""Maxhp"",""%"",REGEXMATCH(M305,""TemperatureResist_""),""+"",REGEXMATCH(M305,""ElementResist_""),""%"",REGEXMATCH(M305,""TemperatureInvalid_""),""bool"",REGEXMATCH(M305,""BodyPartsWeakDamage""),""%"",REGEXMATCH(M305,""Ele"&amp;"mentBoost_""),""%"",AND(REGEXMATCH(F305,""GiveA""),REGEXMATCH(M305,""Element"")),""bool"")"),"#N/A")</f>
        <v>#N/A</v>
      </c>
      <c r="O305" s="2">
        <v>0</v>
      </c>
      <c r="P305" s="2"/>
      <c r="Q305" s="2"/>
      <c r="R305" s="2" t="str">
        <f ca="1">IFERROR(__xludf.DUMMYFUNCTION("IFS(Q305=""ShotAttack"",""%"",Q305=""MeleeAttack"",""%"", Q305=""Defense"",""%"",Q305=""CraftSPeed"",""%"",Q305=""LifeSteal"",""%"",Q305=""MaxInventoryWeight"",""+"",Q305=""MoveSpeed"",""%"",REGEXMATCH(Q305,""ElementAddItemDrop_""),""%"",Q305=""Logging"","&amp;"""+"",Q305=""Mining"",""+"",Q305=""Maxhp"",""%"",REGEXMATCH(Q305,""TemperatureResist_""),""+"",REGEXMATCH(Q305,""ElementResist_""),""%"",REGEXMATCH(Q305,""TemperatureInvalid_""),""bool"",REGEXMATCH(Q305,""BodyPartsWeakDamage""),""%"",REGEXMATCH(Q305,""Ele"&amp;"mentBoost_""),""%"",AND(REGEXMATCH(J305,""GiveA""),REGEXMATCH(Q305,""Element"")),""bool"")"),"#N/A")</f>
        <v>#N/A</v>
      </c>
      <c r="S305" s="2">
        <v>0</v>
      </c>
      <c r="T305" s="2"/>
      <c r="U305" s="2" t="b">
        <v>0</v>
      </c>
      <c r="V305" s="2" t="b">
        <v>0</v>
      </c>
      <c r="W305" s="2" t="b">
        <v>1</v>
      </c>
      <c r="X305" s="2" t="b">
        <v>0</v>
      </c>
      <c r="Y305" s="2" t="b">
        <v>0</v>
      </c>
      <c r="Z305" s="2" t="b">
        <v>0</v>
      </c>
      <c r="AA305" s="2" t="b">
        <v>0</v>
      </c>
      <c r="AB305" s="2" t="b">
        <v>0</v>
      </c>
      <c r="AC305" s="2" t="b">
        <v>0</v>
      </c>
      <c r="AD305" s="2" t="b">
        <v>0</v>
      </c>
      <c r="AE305" s="2" t="b">
        <v>0</v>
      </c>
      <c r="AF305" s="2" t="b">
        <v>0</v>
      </c>
      <c r="AG305" s="2" t="s">
        <v>141</v>
      </c>
      <c r="AH305" s="2" t="s">
        <v>141</v>
      </c>
    </row>
    <row r="306" spans="1:34" x14ac:dyDescent="0.2">
      <c r="A306" s="9" t="e">
        <v>#N/A</v>
      </c>
      <c r="B306" s="2" t="s">
        <v>1047</v>
      </c>
      <c r="C306" s="1"/>
      <c r="D306" s="2" t="str">
        <f t="shared" si="3"/>
        <v>CraftSpeed</v>
      </c>
      <c r="E306" s="2" t="str">
        <f t="shared" si="4"/>
        <v>CraftSpeed: # on Self</v>
      </c>
      <c r="F306" s="2" t="str">
        <f t="shared" si="5"/>
        <v>working</v>
      </c>
      <c r="G306" s="2">
        <v>1</v>
      </c>
      <c r="H306" s="2" t="s">
        <v>141</v>
      </c>
      <c r="I306" s="2" t="s">
        <v>538</v>
      </c>
      <c r="J306" s="2" t="str">
        <f ca="1">IFERROR(__xludf.DUMMYFUNCTION("IFS(I306=""ShotAttack"",""%"",I306=""MeleeAttack"",""%"", I306=""Defense"",""%"",I306=""CraftSPeed"",""%"",I306=""LifeSteal"",""%"",I306=""MaxInventoryWeight"",""+"",I306=""MoveSpeed"",""%"",REGEXMATCH(I306,""ElementAddItemDrop_""),""%"",I306=""Logging"","&amp;"""+"",I306=""Mining"",""+"",I306=""Maxhp"",""%"",REGEXMATCH(I306,""TemperatureResist_""),""+"",REGEXMATCH(I306,""ElementResist_""),""%"",REGEXMATCH(I306,""TemperatureInvalid_""),""bool"",REGEXMATCH(I306,""BodyPartsWeakDamage""),""%"",REGEXMATCH(I306,""Ele"&amp;"mentBoost_""),""%"",AND(REGEXMATCH(B306,""GiveA""),REGEXMATCH(I306,""Element"")),""bool"")"),"%")</f>
        <v>%</v>
      </c>
      <c r="K306" s="2">
        <v>200</v>
      </c>
      <c r="L306" s="2" t="s">
        <v>1818</v>
      </c>
      <c r="M306" s="2"/>
      <c r="N306" s="2" t="str">
        <f ca="1">IFERROR(__xludf.DUMMYFUNCTION("IFS(M306=""ShotAttack"",""%"",M306=""MeleeAttack"",""%"", M306=""Defense"",""%"",M306=""CraftSPeed"",""%"",M306=""LifeSteal"",""%"",M306=""MaxInventoryWeight"",""+"",M306=""MoveSpeed"",""%"",REGEXMATCH(M306,""ElementAddItemDrop_""),""%"",M306=""Logging"","&amp;"""+"",M306=""Mining"",""+"",M306=""Maxhp"",""%"",REGEXMATCH(M306,""TemperatureResist_""),""+"",REGEXMATCH(M306,""ElementResist_""),""%"",REGEXMATCH(M306,""TemperatureInvalid_""),""bool"",REGEXMATCH(M306,""BodyPartsWeakDamage""),""%"",REGEXMATCH(M306,""Ele"&amp;"mentBoost_""),""%"",AND(REGEXMATCH(F306,""GiveA""),REGEXMATCH(M306,""Element"")),""bool"")"),"#N/A")</f>
        <v>#N/A</v>
      </c>
      <c r="O306" s="2">
        <v>0</v>
      </c>
      <c r="P306" s="2"/>
      <c r="Q306" s="2"/>
      <c r="R306" s="2" t="str">
        <f ca="1">IFERROR(__xludf.DUMMYFUNCTION("IFS(Q306=""ShotAttack"",""%"",Q306=""MeleeAttack"",""%"", Q306=""Defense"",""%"",Q306=""CraftSPeed"",""%"",Q306=""LifeSteal"",""%"",Q306=""MaxInventoryWeight"",""+"",Q306=""MoveSpeed"",""%"",REGEXMATCH(Q306,""ElementAddItemDrop_""),""%"",Q306=""Logging"","&amp;"""+"",Q306=""Mining"",""+"",Q306=""Maxhp"",""%"",REGEXMATCH(Q306,""TemperatureResist_""),""+"",REGEXMATCH(Q306,""ElementResist_""),""%"",REGEXMATCH(Q306,""TemperatureInvalid_""),""bool"",REGEXMATCH(Q306,""BodyPartsWeakDamage""),""%"",REGEXMATCH(Q306,""Ele"&amp;"mentBoost_""),""%"",AND(REGEXMATCH(J306,""GiveA""),REGEXMATCH(Q306,""Element"")),""bool"")"),"#N/A")</f>
        <v>#N/A</v>
      </c>
      <c r="S306" s="2">
        <v>0</v>
      </c>
      <c r="T306" s="2"/>
      <c r="U306" s="2" t="b">
        <v>0</v>
      </c>
      <c r="V306" s="2" t="b">
        <v>1</v>
      </c>
      <c r="W306" s="2" t="b">
        <v>0</v>
      </c>
      <c r="X306" s="2" t="b">
        <v>0</v>
      </c>
      <c r="Y306" s="2" t="b">
        <v>0</v>
      </c>
      <c r="Z306" s="2" t="b">
        <v>0</v>
      </c>
      <c r="AA306" s="2" t="b">
        <v>0</v>
      </c>
      <c r="AB306" s="2" t="b">
        <v>0</v>
      </c>
      <c r="AC306" s="2" t="b">
        <v>0</v>
      </c>
      <c r="AD306" s="2" t="b">
        <v>0</v>
      </c>
      <c r="AE306" s="2" t="b">
        <v>0</v>
      </c>
      <c r="AF306" s="2" t="b">
        <v>0</v>
      </c>
      <c r="AG306" s="2" t="s">
        <v>141</v>
      </c>
      <c r="AH306" s="2" t="s">
        <v>141</v>
      </c>
    </row>
    <row r="307" spans="1:34" x14ac:dyDescent="0.2">
      <c r="A307" s="9" t="e">
        <v>#N/A</v>
      </c>
      <c r="B307" s="2" t="s">
        <v>1048</v>
      </c>
      <c r="C307" s="1"/>
      <c r="D307" s="2" t="str">
        <f t="shared" si="3"/>
        <v>CraftSpeed</v>
      </c>
      <c r="E307" s="2" t="str">
        <f t="shared" si="4"/>
        <v>CraftSpeed: # on Self</v>
      </c>
      <c r="F307" s="2" t="str">
        <f t="shared" si="5"/>
        <v>working</v>
      </c>
      <c r="G307" s="2">
        <v>1</v>
      </c>
      <c r="H307" s="2" t="s">
        <v>141</v>
      </c>
      <c r="I307" s="2" t="s">
        <v>538</v>
      </c>
      <c r="J307" s="2" t="str">
        <f ca="1">IFERROR(__xludf.DUMMYFUNCTION("IFS(I307=""ShotAttack"",""%"",I307=""MeleeAttack"",""%"", I307=""Defense"",""%"",I307=""CraftSPeed"",""%"",I307=""LifeSteal"",""%"",I307=""MaxInventoryWeight"",""+"",I307=""MoveSpeed"",""%"",REGEXMATCH(I307,""ElementAddItemDrop_""),""%"",I307=""Logging"","&amp;"""+"",I307=""Mining"",""+"",I307=""Maxhp"",""%"",REGEXMATCH(I307,""TemperatureResist_""),""+"",REGEXMATCH(I307,""ElementResist_""),""%"",REGEXMATCH(I307,""TemperatureInvalid_""),""bool"",REGEXMATCH(I307,""BodyPartsWeakDamage""),""%"",REGEXMATCH(I307,""Ele"&amp;"mentBoost_""),""%"",AND(REGEXMATCH(B307,""GiveA""),REGEXMATCH(I307,""Element"")),""bool"")"),"%")</f>
        <v>%</v>
      </c>
      <c r="K307" s="2">
        <v>220</v>
      </c>
      <c r="L307" s="2" t="s">
        <v>1818</v>
      </c>
      <c r="M307" s="2"/>
      <c r="N307" s="2" t="str">
        <f ca="1">IFERROR(__xludf.DUMMYFUNCTION("IFS(M307=""ShotAttack"",""%"",M307=""MeleeAttack"",""%"", M307=""Defense"",""%"",M307=""CraftSPeed"",""%"",M307=""LifeSteal"",""%"",M307=""MaxInventoryWeight"",""+"",M307=""MoveSpeed"",""%"",REGEXMATCH(M307,""ElementAddItemDrop_""),""%"",M307=""Logging"","&amp;"""+"",M307=""Mining"",""+"",M307=""Maxhp"",""%"",REGEXMATCH(M307,""TemperatureResist_""),""+"",REGEXMATCH(M307,""ElementResist_""),""%"",REGEXMATCH(M307,""TemperatureInvalid_""),""bool"",REGEXMATCH(M307,""BodyPartsWeakDamage""),""%"",REGEXMATCH(M307,""Ele"&amp;"mentBoost_""),""%"",AND(REGEXMATCH(F307,""GiveA""),REGEXMATCH(M307,""Element"")),""bool"")"),"#N/A")</f>
        <v>#N/A</v>
      </c>
      <c r="O307" s="2">
        <v>0</v>
      </c>
      <c r="P307" s="2"/>
      <c r="Q307" s="2"/>
      <c r="R307" s="2" t="str">
        <f ca="1">IFERROR(__xludf.DUMMYFUNCTION("IFS(Q307=""ShotAttack"",""%"",Q307=""MeleeAttack"",""%"", Q307=""Defense"",""%"",Q307=""CraftSPeed"",""%"",Q307=""LifeSteal"",""%"",Q307=""MaxInventoryWeight"",""+"",Q307=""MoveSpeed"",""%"",REGEXMATCH(Q307,""ElementAddItemDrop_""),""%"",Q307=""Logging"","&amp;"""+"",Q307=""Mining"",""+"",Q307=""Maxhp"",""%"",REGEXMATCH(Q307,""TemperatureResist_""),""+"",REGEXMATCH(Q307,""ElementResist_""),""%"",REGEXMATCH(Q307,""TemperatureInvalid_""),""bool"",REGEXMATCH(Q307,""BodyPartsWeakDamage""),""%"",REGEXMATCH(Q307,""Ele"&amp;"mentBoost_""),""%"",AND(REGEXMATCH(J307,""GiveA""),REGEXMATCH(Q307,""Element"")),""bool"")"),"#N/A")</f>
        <v>#N/A</v>
      </c>
      <c r="S307" s="2">
        <v>0</v>
      </c>
      <c r="T307" s="2"/>
      <c r="U307" s="2" t="b">
        <v>0</v>
      </c>
      <c r="V307" s="2" t="b">
        <v>1</v>
      </c>
      <c r="W307" s="2" t="b">
        <v>0</v>
      </c>
      <c r="X307" s="2" t="b">
        <v>0</v>
      </c>
      <c r="Y307" s="2" t="b">
        <v>0</v>
      </c>
      <c r="Z307" s="2" t="b">
        <v>0</v>
      </c>
      <c r="AA307" s="2" t="b">
        <v>0</v>
      </c>
      <c r="AB307" s="2" t="b">
        <v>0</v>
      </c>
      <c r="AC307" s="2" t="b">
        <v>0</v>
      </c>
      <c r="AD307" s="2" t="b">
        <v>0</v>
      </c>
      <c r="AE307" s="2" t="b">
        <v>0</v>
      </c>
      <c r="AF307" s="2" t="b">
        <v>0</v>
      </c>
      <c r="AG307" s="2" t="s">
        <v>141</v>
      </c>
      <c r="AH307" s="2" t="s">
        <v>141</v>
      </c>
    </row>
    <row r="308" spans="1:34" x14ac:dyDescent="0.2">
      <c r="A308" s="9" t="e">
        <v>#N/A</v>
      </c>
      <c r="B308" s="2" t="s">
        <v>1049</v>
      </c>
      <c r="C308" s="1"/>
      <c r="D308" s="2" t="str">
        <f t="shared" si="3"/>
        <v>CraftSpeed</v>
      </c>
      <c r="E308" s="2" t="str">
        <f t="shared" si="4"/>
        <v>CraftSpeed: # on Self</v>
      </c>
      <c r="F308" s="2" t="str">
        <f t="shared" si="5"/>
        <v>working</v>
      </c>
      <c r="G308" s="2">
        <v>1</v>
      </c>
      <c r="H308" s="2" t="s">
        <v>141</v>
      </c>
      <c r="I308" s="2" t="s">
        <v>538</v>
      </c>
      <c r="J308" s="2" t="str">
        <f ca="1">IFERROR(__xludf.DUMMYFUNCTION("IFS(I308=""ShotAttack"",""%"",I308=""MeleeAttack"",""%"", I308=""Defense"",""%"",I308=""CraftSPeed"",""%"",I308=""LifeSteal"",""%"",I308=""MaxInventoryWeight"",""+"",I308=""MoveSpeed"",""%"",REGEXMATCH(I308,""ElementAddItemDrop_""),""%"",I308=""Logging"","&amp;"""+"",I308=""Mining"",""+"",I308=""Maxhp"",""%"",REGEXMATCH(I308,""TemperatureResist_""),""+"",REGEXMATCH(I308,""ElementResist_""),""%"",REGEXMATCH(I308,""TemperatureInvalid_""),""bool"",REGEXMATCH(I308,""BodyPartsWeakDamage""),""%"",REGEXMATCH(I308,""Ele"&amp;"mentBoost_""),""%"",AND(REGEXMATCH(B308,""GiveA""),REGEXMATCH(I308,""Element"")),""bool"")"),"%")</f>
        <v>%</v>
      </c>
      <c r="K308" s="2">
        <v>260</v>
      </c>
      <c r="L308" s="2" t="s">
        <v>1818</v>
      </c>
      <c r="M308" s="2"/>
      <c r="N308" s="2" t="str">
        <f ca="1">IFERROR(__xludf.DUMMYFUNCTION("IFS(M308=""ShotAttack"",""%"",M308=""MeleeAttack"",""%"", M308=""Defense"",""%"",M308=""CraftSPeed"",""%"",M308=""LifeSteal"",""%"",M308=""MaxInventoryWeight"",""+"",M308=""MoveSpeed"",""%"",REGEXMATCH(M308,""ElementAddItemDrop_""),""%"",M308=""Logging"","&amp;"""+"",M308=""Mining"",""+"",M308=""Maxhp"",""%"",REGEXMATCH(M308,""TemperatureResist_""),""+"",REGEXMATCH(M308,""ElementResist_""),""%"",REGEXMATCH(M308,""TemperatureInvalid_""),""bool"",REGEXMATCH(M308,""BodyPartsWeakDamage""),""%"",REGEXMATCH(M308,""Ele"&amp;"mentBoost_""),""%"",AND(REGEXMATCH(F308,""GiveA""),REGEXMATCH(M308,""Element"")),""bool"")"),"#N/A")</f>
        <v>#N/A</v>
      </c>
      <c r="O308" s="2">
        <v>0</v>
      </c>
      <c r="P308" s="2"/>
      <c r="Q308" s="2"/>
      <c r="R308" s="2" t="str">
        <f ca="1">IFERROR(__xludf.DUMMYFUNCTION("IFS(Q308=""ShotAttack"",""%"",Q308=""MeleeAttack"",""%"", Q308=""Defense"",""%"",Q308=""CraftSPeed"",""%"",Q308=""LifeSteal"",""%"",Q308=""MaxInventoryWeight"",""+"",Q308=""MoveSpeed"",""%"",REGEXMATCH(Q308,""ElementAddItemDrop_""),""%"",Q308=""Logging"","&amp;"""+"",Q308=""Mining"",""+"",Q308=""Maxhp"",""%"",REGEXMATCH(Q308,""TemperatureResist_""),""+"",REGEXMATCH(Q308,""ElementResist_""),""%"",REGEXMATCH(Q308,""TemperatureInvalid_""),""bool"",REGEXMATCH(Q308,""BodyPartsWeakDamage""),""%"",REGEXMATCH(Q308,""Ele"&amp;"mentBoost_""),""%"",AND(REGEXMATCH(J308,""GiveA""),REGEXMATCH(Q308,""Element"")),""bool"")"),"#N/A")</f>
        <v>#N/A</v>
      </c>
      <c r="S308" s="2">
        <v>0</v>
      </c>
      <c r="T308" s="2"/>
      <c r="U308" s="2" t="b">
        <v>0</v>
      </c>
      <c r="V308" s="2" t="b">
        <v>1</v>
      </c>
      <c r="W308" s="2" t="b">
        <v>0</v>
      </c>
      <c r="X308" s="2" t="b">
        <v>0</v>
      </c>
      <c r="Y308" s="2" t="b">
        <v>0</v>
      </c>
      <c r="Z308" s="2" t="b">
        <v>0</v>
      </c>
      <c r="AA308" s="2" t="b">
        <v>0</v>
      </c>
      <c r="AB308" s="2" t="b">
        <v>0</v>
      </c>
      <c r="AC308" s="2" t="b">
        <v>0</v>
      </c>
      <c r="AD308" s="2" t="b">
        <v>0</v>
      </c>
      <c r="AE308" s="2" t="b">
        <v>0</v>
      </c>
      <c r="AF308" s="2" t="b">
        <v>0</v>
      </c>
      <c r="AG308" s="2" t="s">
        <v>141</v>
      </c>
      <c r="AH308" s="2" t="s">
        <v>141</v>
      </c>
    </row>
    <row r="309" spans="1:34" x14ac:dyDescent="0.2">
      <c r="A309" s="9" t="e">
        <v>#N/A</v>
      </c>
      <c r="B309" s="2" t="s">
        <v>1050</v>
      </c>
      <c r="C309" s="1"/>
      <c r="D309" s="2" t="str">
        <f t="shared" si="3"/>
        <v>CraftSpeed</v>
      </c>
      <c r="E309" s="2" t="str">
        <f t="shared" si="4"/>
        <v>CraftSpeed: # on Self</v>
      </c>
      <c r="F309" s="2" t="str">
        <f t="shared" si="5"/>
        <v>working</v>
      </c>
      <c r="G309" s="2">
        <v>1</v>
      </c>
      <c r="H309" s="2" t="s">
        <v>141</v>
      </c>
      <c r="I309" s="2" t="s">
        <v>538</v>
      </c>
      <c r="J309" s="2" t="str">
        <f ca="1">IFERROR(__xludf.DUMMYFUNCTION("IFS(I309=""ShotAttack"",""%"",I309=""MeleeAttack"",""%"", I309=""Defense"",""%"",I309=""CraftSPeed"",""%"",I309=""LifeSteal"",""%"",I309=""MaxInventoryWeight"",""+"",I309=""MoveSpeed"",""%"",REGEXMATCH(I309,""ElementAddItemDrop_""),""%"",I309=""Logging"","&amp;"""+"",I309=""Mining"",""+"",I309=""Maxhp"",""%"",REGEXMATCH(I309,""TemperatureResist_""),""+"",REGEXMATCH(I309,""ElementResist_""),""%"",REGEXMATCH(I309,""TemperatureInvalid_""),""bool"",REGEXMATCH(I309,""BodyPartsWeakDamage""),""%"",REGEXMATCH(I309,""Ele"&amp;"mentBoost_""),""%"",AND(REGEXMATCH(B309,""GiveA""),REGEXMATCH(I309,""Element"")),""bool"")"),"%")</f>
        <v>%</v>
      </c>
      <c r="K309" s="2">
        <v>320</v>
      </c>
      <c r="L309" s="2" t="s">
        <v>1818</v>
      </c>
      <c r="M309" s="2"/>
      <c r="N309" s="2" t="str">
        <f ca="1">IFERROR(__xludf.DUMMYFUNCTION("IFS(M309=""ShotAttack"",""%"",M309=""MeleeAttack"",""%"", M309=""Defense"",""%"",M309=""CraftSPeed"",""%"",M309=""LifeSteal"",""%"",M309=""MaxInventoryWeight"",""+"",M309=""MoveSpeed"",""%"",REGEXMATCH(M309,""ElementAddItemDrop_""),""%"",M309=""Logging"","&amp;"""+"",M309=""Mining"",""+"",M309=""Maxhp"",""%"",REGEXMATCH(M309,""TemperatureResist_""),""+"",REGEXMATCH(M309,""ElementResist_""),""%"",REGEXMATCH(M309,""TemperatureInvalid_""),""bool"",REGEXMATCH(M309,""BodyPartsWeakDamage""),""%"",REGEXMATCH(M309,""Ele"&amp;"mentBoost_""),""%"",AND(REGEXMATCH(F309,""GiveA""),REGEXMATCH(M309,""Element"")),""bool"")"),"#N/A")</f>
        <v>#N/A</v>
      </c>
      <c r="O309" s="2">
        <v>0</v>
      </c>
      <c r="P309" s="2"/>
      <c r="Q309" s="2"/>
      <c r="R309" s="2" t="str">
        <f ca="1">IFERROR(__xludf.DUMMYFUNCTION("IFS(Q309=""ShotAttack"",""%"",Q309=""MeleeAttack"",""%"", Q309=""Defense"",""%"",Q309=""CraftSPeed"",""%"",Q309=""LifeSteal"",""%"",Q309=""MaxInventoryWeight"",""+"",Q309=""MoveSpeed"",""%"",REGEXMATCH(Q309,""ElementAddItemDrop_""),""%"",Q309=""Logging"","&amp;"""+"",Q309=""Mining"",""+"",Q309=""Maxhp"",""%"",REGEXMATCH(Q309,""TemperatureResist_""),""+"",REGEXMATCH(Q309,""ElementResist_""),""%"",REGEXMATCH(Q309,""TemperatureInvalid_""),""bool"",REGEXMATCH(Q309,""BodyPartsWeakDamage""),""%"",REGEXMATCH(Q309,""Ele"&amp;"mentBoost_""),""%"",AND(REGEXMATCH(J309,""GiveA""),REGEXMATCH(Q309,""Element"")),""bool"")"),"#N/A")</f>
        <v>#N/A</v>
      </c>
      <c r="S309" s="2">
        <v>0</v>
      </c>
      <c r="T309" s="2"/>
      <c r="U309" s="2" t="b">
        <v>0</v>
      </c>
      <c r="V309" s="2" t="b">
        <v>1</v>
      </c>
      <c r="W309" s="2" t="b">
        <v>0</v>
      </c>
      <c r="X309" s="2" t="b">
        <v>0</v>
      </c>
      <c r="Y309" s="2" t="b">
        <v>0</v>
      </c>
      <c r="Z309" s="2" t="b">
        <v>0</v>
      </c>
      <c r="AA309" s="2" t="b">
        <v>0</v>
      </c>
      <c r="AB309" s="2" t="b">
        <v>0</v>
      </c>
      <c r="AC309" s="2" t="b">
        <v>0</v>
      </c>
      <c r="AD309" s="2" t="b">
        <v>0</v>
      </c>
      <c r="AE309" s="2" t="b">
        <v>0</v>
      </c>
      <c r="AF309" s="2" t="b">
        <v>0</v>
      </c>
      <c r="AG309" s="2" t="s">
        <v>141</v>
      </c>
      <c r="AH309" s="2" t="s">
        <v>141</v>
      </c>
    </row>
    <row r="310" spans="1:34" x14ac:dyDescent="0.2">
      <c r="A310" s="9" t="e">
        <v>#N/A</v>
      </c>
      <c r="B310" s="2" t="s">
        <v>1051</v>
      </c>
      <c r="C310" s="1"/>
      <c r="D310" s="2" t="str">
        <f t="shared" si="3"/>
        <v>CraftSpeed</v>
      </c>
      <c r="E310" s="2" t="str">
        <f t="shared" si="4"/>
        <v>CraftSpeed: # on Self</v>
      </c>
      <c r="F310" s="2" t="str">
        <f t="shared" si="5"/>
        <v>working</v>
      </c>
      <c r="G310" s="2">
        <v>1</v>
      </c>
      <c r="H310" s="2" t="s">
        <v>141</v>
      </c>
      <c r="I310" s="2" t="s">
        <v>538</v>
      </c>
      <c r="J310" s="2" t="str">
        <f ca="1">IFERROR(__xludf.DUMMYFUNCTION("IFS(I310=""ShotAttack"",""%"",I310=""MeleeAttack"",""%"", I310=""Defense"",""%"",I310=""CraftSPeed"",""%"",I310=""LifeSteal"",""%"",I310=""MaxInventoryWeight"",""+"",I310=""MoveSpeed"",""%"",REGEXMATCH(I310,""ElementAddItemDrop_""),""%"",I310=""Logging"","&amp;"""+"",I310=""Mining"",""+"",I310=""Maxhp"",""%"",REGEXMATCH(I310,""TemperatureResist_""),""+"",REGEXMATCH(I310,""ElementResist_""),""%"",REGEXMATCH(I310,""TemperatureInvalid_""),""bool"",REGEXMATCH(I310,""BodyPartsWeakDamage""),""%"",REGEXMATCH(I310,""Ele"&amp;"mentBoost_""),""%"",AND(REGEXMATCH(B310,""GiveA""),REGEXMATCH(I310,""Element"")),""bool"")"),"%")</f>
        <v>%</v>
      </c>
      <c r="K310" s="2">
        <v>400</v>
      </c>
      <c r="L310" s="2" t="s">
        <v>1818</v>
      </c>
      <c r="M310" s="2"/>
      <c r="N310" s="2" t="str">
        <f ca="1">IFERROR(__xludf.DUMMYFUNCTION("IFS(M310=""ShotAttack"",""%"",M310=""MeleeAttack"",""%"", M310=""Defense"",""%"",M310=""CraftSPeed"",""%"",M310=""LifeSteal"",""%"",M310=""MaxInventoryWeight"",""+"",M310=""MoveSpeed"",""%"",REGEXMATCH(M310,""ElementAddItemDrop_""),""%"",M310=""Logging"","&amp;"""+"",M310=""Mining"",""+"",M310=""Maxhp"",""%"",REGEXMATCH(M310,""TemperatureResist_""),""+"",REGEXMATCH(M310,""ElementResist_""),""%"",REGEXMATCH(M310,""TemperatureInvalid_""),""bool"",REGEXMATCH(M310,""BodyPartsWeakDamage""),""%"",REGEXMATCH(M310,""Ele"&amp;"mentBoost_""),""%"",AND(REGEXMATCH(F310,""GiveA""),REGEXMATCH(M310,""Element"")),""bool"")"),"#N/A")</f>
        <v>#N/A</v>
      </c>
      <c r="O310" s="2">
        <v>0</v>
      </c>
      <c r="P310" s="2"/>
      <c r="Q310" s="2"/>
      <c r="R310" s="2" t="str">
        <f ca="1">IFERROR(__xludf.DUMMYFUNCTION("IFS(Q310=""ShotAttack"",""%"",Q310=""MeleeAttack"",""%"", Q310=""Defense"",""%"",Q310=""CraftSPeed"",""%"",Q310=""LifeSteal"",""%"",Q310=""MaxInventoryWeight"",""+"",Q310=""MoveSpeed"",""%"",REGEXMATCH(Q310,""ElementAddItemDrop_""),""%"",Q310=""Logging"","&amp;"""+"",Q310=""Mining"",""+"",Q310=""Maxhp"",""%"",REGEXMATCH(Q310,""TemperatureResist_""),""+"",REGEXMATCH(Q310,""ElementResist_""),""%"",REGEXMATCH(Q310,""TemperatureInvalid_""),""bool"",REGEXMATCH(Q310,""BodyPartsWeakDamage""),""%"",REGEXMATCH(Q310,""Ele"&amp;"mentBoost_""),""%"",AND(REGEXMATCH(J310,""GiveA""),REGEXMATCH(Q310,""Element"")),""bool"")"),"#N/A")</f>
        <v>#N/A</v>
      </c>
      <c r="S310" s="2">
        <v>0</v>
      </c>
      <c r="T310" s="2"/>
      <c r="U310" s="2" t="b">
        <v>0</v>
      </c>
      <c r="V310" s="2" t="b">
        <v>1</v>
      </c>
      <c r="W310" s="2" t="b">
        <v>0</v>
      </c>
      <c r="X310" s="2" t="b">
        <v>0</v>
      </c>
      <c r="Y310" s="2" t="b">
        <v>0</v>
      </c>
      <c r="Z310" s="2" t="b">
        <v>0</v>
      </c>
      <c r="AA310" s="2" t="b">
        <v>0</v>
      </c>
      <c r="AB310" s="2" t="b">
        <v>0</v>
      </c>
      <c r="AC310" s="2" t="b">
        <v>0</v>
      </c>
      <c r="AD310" s="2" t="b">
        <v>0</v>
      </c>
      <c r="AE310" s="2" t="b">
        <v>0</v>
      </c>
      <c r="AF310" s="2" t="b">
        <v>0</v>
      </c>
      <c r="AG310" s="2" t="s">
        <v>141</v>
      </c>
      <c r="AH310" s="2" t="s">
        <v>141</v>
      </c>
    </row>
    <row r="311" spans="1:34" x14ac:dyDescent="0.2">
      <c r="A311" s="9" t="e">
        <v>#N/A</v>
      </c>
      <c r="B311" s="2" t="s">
        <v>745</v>
      </c>
      <c r="C311" s="1"/>
      <c r="D311" s="2" t="str">
        <f t="shared" si="3"/>
        <v>ShotAttack</v>
      </c>
      <c r="E311" s="2" t="str">
        <f t="shared" si="4"/>
        <v>ShotAttack: # on Trainer</v>
      </c>
      <c r="F311" s="2" t="str">
        <f t="shared" si="5"/>
        <v>always</v>
      </c>
      <c r="G311" s="2">
        <v>1</v>
      </c>
      <c r="H311" s="2" t="s">
        <v>141</v>
      </c>
      <c r="I311" s="2" t="s">
        <v>536</v>
      </c>
      <c r="J311" s="2" t="str">
        <f ca="1">IFERROR(__xludf.DUMMYFUNCTION("IFS(I311=""ShotAttack"",""%"",I311=""MeleeAttack"",""%"", I311=""Defense"",""%"",I311=""CraftSPeed"",""%"",I311=""LifeSteal"",""%"",I311=""MaxInventoryWeight"",""+"",I311=""MoveSpeed"",""%"",REGEXMATCH(I311,""ElementAddItemDrop_""),""%"",I311=""Logging"","&amp;"""+"",I311=""Mining"",""+"",I311=""Maxhp"",""%"",REGEXMATCH(I311,""TemperatureResist_""),""+"",REGEXMATCH(I311,""ElementResist_""),""%"",REGEXMATCH(I311,""TemperatureInvalid_""),""bool"",REGEXMATCH(I311,""BodyPartsWeakDamage""),""%"",REGEXMATCH(I311,""Ele"&amp;"mentBoost_""),""%"",AND(REGEXMATCH(B311,""GiveA""),REGEXMATCH(I311,""Element"")),""bool"")"),"%")</f>
        <v>%</v>
      </c>
      <c r="K311" s="2">
        <v>10</v>
      </c>
      <c r="L311" s="2" t="s">
        <v>1896</v>
      </c>
      <c r="M311" s="2"/>
      <c r="N311" s="2" t="str">
        <f ca="1">IFERROR(__xludf.DUMMYFUNCTION("IFS(M311=""ShotAttack"",""%"",M311=""MeleeAttack"",""%"", M311=""Defense"",""%"",M311=""CraftSPeed"",""%"",M311=""LifeSteal"",""%"",M311=""MaxInventoryWeight"",""+"",M311=""MoveSpeed"",""%"",REGEXMATCH(M311,""ElementAddItemDrop_""),""%"",M311=""Logging"","&amp;"""+"",M311=""Mining"",""+"",M311=""Maxhp"",""%"",REGEXMATCH(M311,""TemperatureResist_""),""+"",REGEXMATCH(M311,""ElementResist_""),""%"",REGEXMATCH(M311,""TemperatureInvalid_""),""bool"",REGEXMATCH(M311,""BodyPartsWeakDamage""),""%"",REGEXMATCH(M311,""Ele"&amp;"mentBoost_""),""%"",AND(REGEXMATCH(F311,""GiveA""),REGEXMATCH(M311,""Element"")),""bool"")"),"#N/A")</f>
        <v>#N/A</v>
      </c>
      <c r="O311" s="2">
        <v>0</v>
      </c>
      <c r="P311" s="2"/>
      <c r="Q311" s="2"/>
      <c r="R311" s="2" t="str">
        <f ca="1">IFERROR(__xludf.DUMMYFUNCTION("IFS(Q311=""ShotAttack"",""%"",Q311=""MeleeAttack"",""%"", Q311=""Defense"",""%"",Q311=""CraftSPeed"",""%"",Q311=""LifeSteal"",""%"",Q311=""MaxInventoryWeight"",""+"",Q311=""MoveSpeed"",""%"",REGEXMATCH(Q311,""ElementAddItemDrop_""),""%"",Q311=""Logging"","&amp;"""+"",Q311=""Mining"",""+"",Q311=""Maxhp"",""%"",REGEXMATCH(Q311,""TemperatureResist_""),""+"",REGEXMATCH(Q311,""ElementResist_""),""%"",REGEXMATCH(Q311,""TemperatureInvalid_""),""bool"",REGEXMATCH(Q311,""BodyPartsWeakDamage""),""%"",REGEXMATCH(Q311,""Ele"&amp;"mentBoost_""),""%"",AND(REGEXMATCH(J311,""GiveA""),REGEXMATCH(Q311,""Element"")),""bool"")"),"#N/A")</f>
        <v>#N/A</v>
      </c>
      <c r="S311" s="2">
        <v>0</v>
      </c>
      <c r="T311" s="2"/>
      <c r="U311" s="2" t="b">
        <v>0</v>
      </c>
      <c r="V311" s="2" t="b">
        <v>0</v>
      </c>
      <c r="W311" s="2" t="b">
        <v>0</v>
      </c>
      <c r="X311" s="2" t="b">
        <v>0</v>
      </c>
      <c r="Y311" s="2" t="b">
        <v>0</v>
      </c>
      <c r="Z311" s="2" t="b">
        <v>1</v>
      </c>
      <c r="AA311" s="2" t="b">
        <v>0</v>
      </c>
      <c r="AB311" s="2" t="b">
        <v>0</v>
      </c>
      <c r="AC311" s="2" t="b">
        <v>0</v>
      </c>
      <c r="AD311" s="2" t="b">
        <v>0</v>
      </c>
      <c r="AE311" s="2" t="b">
        <v>0</v>
      </c>
      <c r="AF311" s="2" t="b">
        <v>0</v>
      </c>
      <c r="AG311" s="2" t="s">
        <v>141</v>
      </c>
      <c r="AH311" s="2" t="s">
        <v>141</v>
      </c>
    </row>
    <row r="312" spans="1:34" x14ac:dyDescent="0.2">
      <c r="A312" s="9" t="e">
        <v>#N/A</v>
      </c>
      <c r="B312" s="2" t="s">
        <v>746</v>
      </c>
      <c r="C312" s="1"/>
      <c r="D312" s="2" t="str">
        <f t="shared" si="3"/>
        <v>ShotAttack</v>
      </c>
      <c r="E312" s="2" t="str">
        <f t="shared" si="4"/>
        <v>ShotAttack: # on Trainer</v>
      </c>
      <c r="F312" s="2" t="str">
        <f t="shared" si="5"/>
        <v>always</v>
      </c>
      <c r="G312" s="2">
        <v>1</v>
      </c>
      <c r="H312" s="2" t="s">
        <v>141</v>
      </c>
      <c r="I312" s="2" t="s">
        <v>536</v>
      </c>
      <c r="J312" s="2" t="str">
        <f ca="1">IFERROR(__xludf.DUMMYFUNCTION("IFS(I312=""ShotAttack"",""%"",I312=""MeleeAttack"",""%"", I312=""Defense"",""%"",I312=""CraftSPeed"",""%"",I312=""LifeSteal"",""%"",I312=""MaxInventoryWeight"",""+"",I312=""MoveSpeed"",""%"",REGEXMATCH(I312,""ElementAddItemDrop_""),""%"",I312=""Logging"","&amp;"""+"",I312=""Mining"",""+"",I312=""Maxhp"",""%"",REGEXMATCH(I312,""TemperatureResist_""),""+"",REGEXMATCH(I312,""ElementResist_""),""%"",REGEXMATCH(I312,""TemperatureInvalid_""),""bool"",REGEXMATCH(I312,""BodyPartsWeakDamage""),""%"",REGEXMATCH(I312,""Ele"&amp;"mentBoost_""),""%"",AND(REGEXMATCH(B312,""GiveA""),REGEXMATCH(I312,""Element"")),""bool"")"),"%")</f>
        <v>%</v>
      </c>
      <c r="K312" s="2">
        <v>11</v>
      </c>
      <c r="L312" s="2" t="s">
        <v>1896</v>
      </c>
      <c r="M312" s="2"/>
      <c r="N312" s="2" t="str">
        <f ca="1">IFERROR(__xludf.DUMMYFUNCTION("IFS(M312=""ShotAttack"",""%"",M312=""MeleeAttack"",""%"", M312=""Defense"",""%"",M312=""CraftSPeed"",""%"",M312=""LifeSteal"",""%"",M312=""MaxInventoryWeight"",""+"",M312=""MoveSpeed"",""%"",REGEXMATCH(M312,""ElementAddItemDrop_""),""%"",M312=""Logging"","&amp;"""+"",M312=""Mining"",""+"",M312=""Maxhp"",""%"",REGEXMATCH(M312,""TemperatureResist_""),""+"",REGEXMATCH(M312,""ElementResist_""),""%"",REGEXMATCH(M312,""TemperatureInvalid_""),""bool"",REGEXMATCH(M312,""BodyPartsWeakDamage""),""%"",REGEXMATCH(M312,""Ele"&amp;"mentBoost_""),""%"",AND(REGEXMATCH(F312,""GiveA""),REGEXMATCH(M312,""Element"")),""bool"")"),"#N/A")</f>
        <v>#N/A</v>
      </c>
      <c r="O312" s="2">
        <v>0</v>
      </c>
      <c r="P312" s="2"/>
      <c r="Q312" s="2"/>
      <c r="R312" s="2" t="str">
        <f ca="1">IFERROR(__xludf.DUMMYFUNCTION("IFS(Q312=""ShotAttack"",""%"",Q312=""MeleeAttack"",""%"", Q312=""Defense"",""%"",Q312=""CraftSPeed"",""%"",Q312=""LifeSteal"",""%"",Q312=""MaxInventoryWeight"",""+"",Q312=""MoveSpeed"",""%"",REGEXMATCH(Q312,""ElementAddItemDrop_""),""%"",Q312=""Logging"","&amp;"""+"",Q312=""Mining"",""+"",Q312=""Maxhp"",""%"",REGEXMATCH(Q312,""TemperatureResist_""),""+"",REGEXMATCH(Q312,""ElementResist_""),""%"",REGEXMATCH(Q312,""TemperatureInvalid_""),""bool"",REGEXMATCH(Q312,""BodyPartsWeakDamage""),""%"",REGEXMATCH(Q312,""Ele"&amp;"mentBoost_""),""%"",AND(REGEXMATCH(J312,""GiveA""),REGEXMATCH(Q312,""Element"")),""bool"")"),"#N/A")</f>
        <v>#N/A</v>
      </c>
      <c r="S312" s="2">
        <v>0</v>
      </c>
      <c r="T312" s="2"/>
      <c r="U312" s="2" t="b">
        <v>0</v>
      </c>
      <c r="V312" s="2" t="b">
        <v>0</v>
      </c>
      <c r="W312" s="2" t="b">
        <v>0</v>
      </c>
      <c r="X312" s="2" t="b">
        <v>0</v>
      </c>
      <c r="Y312" s="2" t="b">
        <v>0</v>
      </c>
      <c r="Z312" s="2" t="b">
        <v>1</v>
      </c>
      <c r="AA312" s="2" t="b">
        <v>0</v>
      </c>
      <c r="AB312" s="2" t="b">
        <v>0</v>
      </c>
      <c r="AC312" s="2" t="b">
        <v>0</v>
      </c>
      <c r="AD312" s="2" t="b">
        <v>0</v>
      </c>
      <c r="AE312" s="2" t="b">
        <v>0</v>
      </c>
      <c r="AF312" s="2" t="b">
        <v>0</v>
      </c>
      <c r="AG312" s="2" t="s">
        <v>141</v>
      </c>
      <c r="AH312" s="2" t="s">
        <v>141</v>
      </c>
    </row>
    <row r="313" spans="1:34" x14ac:dyDescent="0.2">
      <c r="A313" s="9" t="e">
        <v>#N/A</v>
      </c>
      <c r="B313" s="2" t="s">
        <v>747</v>
      </c>
      <c r="C313" s="1"/>
      <c r="D313" s="2" t="str">
        <f t="shared" si="3"/>
        <v>ShotAttack</v>
      </c>
      <c r="E313" s="2" t="str">
        <f t="shared" si="4"/>
        <v>ShotAttack: # on Trainer</v>
      </c>
      <c r="F313" s="2" t="str">
        <f t="shared" si="5"/>
        <v>always</v>
      </c>
      <c r="G313" s="2">
        <v>1</v>
      </c>
      <c r="H313" s="2" t="s">
        <v>141</v>
      </c>
      <c r="I313" s="2" t="s">
        <v>536</v>
      </c>
      <c r="J313" s="2" t="str">
        <f ca="1">IFERROR(__xludf.DUMMYFUNCTION("IFS(I313=""ShotAttack"",""%"",I313=""MeleeAttack"",""%"", I313=""Defense"",""%"",I313=""CraftSPeed"",""%"",I313=""LifeSteal"",""%"",I313=""MaxInventoryWeight"",""+"",I313=""MoveSpeed"",""%"",REGEXMATCH(I313,""ElementAddItemDrop_""),""%"",I313=""Logging"","&amp;"""+"",I313=""Mining"",""+"",I313=""Maxhp"",""%"",REGEXMATCH(I313,""TemperatureResist_""),""+"",REGEXMATCH(I313,""ElementResist_""),""%"",REGEXMATCH(I313,""TemperatureInvalid_""),""bool"",REGEXMATCH(I313,""BodyPartsWeakDamage""),""%"",REGEXMATCH(I313,""Ele"&amp;"mentBoost_""),""%"",AND(REGEXMATCH(B313,""GiveA""),REGEXMATCH(I313,""Element"")),""bool"")"),"%")</f>
        <v>%</v>
      </c>
      <c r="K313" s="2">
        <v>13</v>
      </c>
      <c r="L313" s="2" t="s">
        <v>1896</v>
      </c>
      <c r="M313" s="2"/>
      <c r="N313" s="2" t="str">
        <f ca="1">IFERROR(__xludf.DUMMYFUNCTION("IFS(M313=""ShotAttack"",""%"",M313=""MeleeAttack"",""%"", M313=""Defense"",""%"",M313=""CraftSPeed"",""%"",M313=""LifeSteal"",""%"",M313=""MaxInventoryWeight"",""+"",M313=""MoveSpeed"",""%"",REGEXMATCH(M313,""ElementAddItemDrop_""),""%"",M313=""Logging"","&amp;"""+"",M313=""Mining"",""+"",M313=""Maxhp"",""%"",REGEXMATCH(M313,""TemperatureResist_""),""+"",REGEXMATCH(M313,""ElementResist_""),""%"",REGEXMATCH(M313,""TemperatureInvalid_""),""bool"",REGEXMATCH(M313,""BodyPartsWeakDamage""),""%"",REGEXMATCH(M313,""Ele"&amp;"mentBoost_""),""%"",AND(REGEXMATCH(F313,""GiveA""),REGEXMATCH(M313,""Element"")),""bool"")"),"#N/A")</f>
        <v>#N/A</v>
      </c>
      <c r="O313" s="2">
        <v>0</v>
      </c>
      <c r="P313" s="2"/>
      <c r="Q313" s="2"/>
      <c r="R313" s="2" t="str">
        <f ca="1">IFERROR(__xludf.DUMMYFUNCTION("IFS(Q313=""ShotAttack"",""%"",Q313=""MeleeAttack"",""%"", Q313=""Defense"",""%"",Q313=""CraftSPeed"",""%"",Q313=""LifeSteal"",""%"",Q313=""MaxInventoryWeight"",""+"",Q313=""MoveSpeed"",""%"",REGEXMATCH(Q313,""ElementAddItemDrop_""),""%"",Q313=""Logging"","&amp;"""+"",Q313=""Mining"",""+"",Q313=""Maxhp"",""%"",REGEXMATCH(Q313,""TemperatureResist_""),""+"",REGEXMATCH(Q313,""ElementResist_""),""%"",REGEXMATCH(Q313,""TemperatureInvalid_""),""bool"",REGEXMATCH(Q313,""BodyPartsWeakDamage""),""%"",REGEXMATCH(Q313,""Ele"&amp;"mentBoost_""),""%"",AND(REGEXMATCH(J313,""GiveA""),REGEXMATCH(Q313,""Element"")),""bool"")"),"#N/A")</f>
        <v>#N/A</v>
      </c>
      <c r="S313" s="2">
        <v>0</v>
      </c>
      <c r="T313" s="2"/>
      <c r="U313" s="2" t="b">
        <v>0</v>
      </c>
      <c r="V313" s="2" t="b">
        <v>0</v>
      </c>
      <c r="W313" s="2" t="b">
        <v>0</v>
      </c>
      <c r="X313" s="2" t="b">
        <v>0</v>
      </c>
      <c r="Y313" s="2" t="b">
        <v>0</v>
      </c>
      <c r="Z313" s="2" t="b">
        <v>1</v>
      </c>
      <c r="AA313" s="2" t="b">
        <v>0</v>
      </c>
      <c r="AB313" s="2" t="b">
        <v>0</v>
      </c>
      <c r="AC313" s="2" t="b">
        <v>0</v>
      </c>
      <c r="AD313" s="2" t="b">
        <v>0</v>
      </c>
      <c r="AE313" s="2" t="b">
        <v>0</v>
      </c>
      <c r="AF313" s="2" t="b">
        <v>0</v>
      </c>
      <c r="AG313" s="2" t="s">
        <v>141</v>
      </c>
      <c r="AH313" s="2" t="s">
        <v>141</v>
      </c>
    </row>
    <row r="314" spans="1:34" x14ac:dyDescent="0.2">
      <c r="A314" s="9" t="e">
        <v>#N/A</v>
      </c>
      <c r="B314" s="2" t="s">
        <v>748</v>
      </c>
      <c r="C314" s="1"/>
      <c r="D314" s="2" t="str">
        <f t="shared" si="3"/>
        <v>ShotAttack</v>
      </c>
      <c r="E314" s="2" t="str">
        <f t="shared" si="4"/>
        <v>ShotAttack: # on Trainer</v>
      </c>
      <c r="F314" s="2" t="str">
        <f t="shared" si="5"/>
        <v>always</v>
      </c>
      <c r="G314" s="2">
        <v>1</v>
      </c>
      <c r="H314" s="2" t="s">
        <v>141</v>
      </c>
      <c r="I314" s="2" t="s">
        <v>536</v>
      </c>
      <c r="J314" s="2" t="str">
        <f ca="1">IFERROR(__xludf.DUMMYFUNCTION("IFS(I314=""ShotAttack"",""%"",I314=""MeleeAttack"",""%"", I314=""Defense"",""%"",I314=""CraftSPeed"",""%"",I314=""LifeSteal"",""%"",I314=""MaxInventoryWeight"",""+"",I314=""MoveSpeed"",""%"",REGEXMATCH(I314,""ElementAddItemDrop_""),""%"",I314=""Logging"","&amp;"""+"",I314=""Mining"",""+"",I314=""Maxhp"",""%"",REGEXMATCH(I314,""TemperatureResist_""),""+"",REGEXMATCH(I314,""ElementResist_""),""%"",REGEXMATCH(I314,""TemperatureInvalid_""),""bool"",REGEXMATCH(I314,""BodyPartsWeakDamage""),""%"",REGEXMATCH(I314,""Ele"&amp;"mentBoost_""),""%"",AND(REGEXMATCH(B314,""GiveA""),REGEXMATCH(I314,""Element"")),""bool"")"),"%")</f>
        <v>%</v>
      </c>
      <c r="K314" s="2">
        <v>16</v>
      </c>
      <c r="L314" s="2" t="s">
        <v>1896</v>
      </c>
      <c r="M314" s="2"/>
      <c r="N314" s="2" t="str">
        <f ca="1">IFERROR(__xludf.DUMMYFUNCTION("IFS(M314=""ShotAttack"",""%"",M314=""MeleeAttack"",""%"", M314=""Defense"",""%"",M314=""CraftSPeed"",""%"",M314=""LifeSteal"",""%"",M314=""MaxInventoryWeight"",""+"",M314=""MoveSpeed"",""%"",REGEXMATCH(M314,""ElementAddItemDrop_""),""%"",M314=""Logging"","&amp;"""+"",M314=""Mining"",""+"",M314=""Maxhp"",""%"",REGEXMATCH(M314,""TemperatureResist_""),""+"",REGEXMATCH(M314,""ElementResist_""),""%"",REGEXMATCH(M314,""TemperatureInvalid_""),""bool"",REGEXMATCH(M314,""BodyPartsWeakDamage""),""%"",REGEXMATCH(M314,""Ele"&amp;"mentBoost_""),""%"",AND(REGEXMATCH(F314,""GiveA""),REGEXMATCH(M314,""Element"")),""bool"")"),"#N/A")</f>
        <v>#N/A</v>
      </c>
      <c r="O314" s="2">
        <v>0</v>
      </c>
      <c r="P314" s="2"/>
      <c r="Q314" s="2"/>
      <c r="R314" s="2" t="str">
        <f ca="1">IFERROR(__xludf.DUMMYFUNCTION("IFS(Q314=""ShotAttack"",""%"",Q314=""MeleeAttack"",""%"", Q314=""Defense"",""%"",Q314=""CraftSPeed"",""%"",Q314=""LifeSteal"",""%"",Q314=""MaxInventoryWeight"",""+"",Q314=""MoveSpeed"",""%"",REGEXMATCH(Q314,""ElementAddItemDrop_""),""%"",Q314=""Logging"","&amp;"""+"",Q314=""Mining"",""+"",Q314=""Maxhp"",""%"",REGEXMATCH(Q314,""TemperatureResist_""),""+"",REGEXMATCH(Q314,""ElementResist_""),""%"",REGEXMATCH(Q314,""TemperatureInvalid_""),""bool"",REGEXMATCH(Q314,""BodyPartsWeakDamage""),""%"",REGEXMATCH(Q314,""Ele"&amp;"mentBoost_""),""%"",AND(REGEXMATCH(J314,""GiveA""),REGEXMATCH(Q314,""Element"")),""bool"")"),"#N/A")</f>
        <v>#N/A</v>
      </c>
      <c r="S314" s="2">
        <v>0</v>
      </c>
      <c r="T314" s="2"/>
      <c r="U314" s="2" t="b">
        <v>0</v>
      </c>
      <c r="V314" s="2" t="b">
        <v>0</v>
      </c>
      <c r="W314" s="2" t="b">
        <v>0</v>
      </c>
      <c r="X314" s="2" t="b">
        <v>0</v>
      </c>
      <c r="Y314" s="2" t="b">
        <v>0</v>
      </c>
      <c r="Z314" s="2" t="b">
        <v>1</v>
      </c>
      <c r="AA314" s="2" t="b">
        <v>0</v>
      </c>
      <c r="AB314" s="2" t="b">
        <v>0</v>
      </c>
      <c r="AC314" s="2" t="b">
        <v>0</v>
      </c>
      <c r="AD314" s="2" t="b">
        <v>0</v>
      </c>
      <c r="AE314" s="2" t="b">
        <v>0</v>
      </c>
      <c r="AF314" s="2" t="b">
        <v>0</v>
      </c>
      <c r="AG314" s="2" t="s">
        <v>141</v>
      </c>
      <c r="AH314" s="2" t="s">
        <v>141</v>
      </c>
    </row>
    <row r="315" spans="1:34" x14ac:dyDescent="0.2">
      <c r="A315" s="9" t="e">
        <v>#N/A</v>
      </c>
      <c r="B315" s="2" t="s">
        <v>749</v>
      </c>
      <c r="C315" s="1"/>
      <c r="D315" s="2" t="str">
        <f t="shared" si="3"/>
        <v>ShotAttack</v>
      </c>
      <c r="E315" s="2" t="str">
        <f t="shared" si="4"/>
        <v>ShotAttack: # on Trainer</v>
      </c>
      <c r="F315" s="2" t="str">
        <f t="shared" si="5"/>
        <v>always</v>
      </c>
      <c r="G315" s="2">
        <v>1</v>
      </c>
      <c r="H315" s="2" t="s">
        <v>141</v>
      </c>
      <c r="I315" s="2" t="s">
        <v>536</v>
      </c>
      <c r="J315" s="2" t="str">
        <f ca="1">IFERROR(__xludf.DUMMYFUNCTION("IFS(I315=""ShotAttack"",""%"",I315=""MeleeAttack"",""%"", I315=""Defense"",""%"",I315=""CraftSPeed"",""%"",I315=""LifeSteal"",""%"",I315=""MaxInventoryWeight"",""+"",I315=""MoveSpeed"",""%"",REGEXMATCH(I315,""ElementAddItemDrop_""),""%"",I315=""Logging"","&amp;"""+"",I315=""Mining"",""+"",I315=""Maxhp"",""%"",REGEXMATCH(I315,""TemperatureResist_""),""+"",REGEXMATCH(I315,""ElementResist_""),""%"",REGEXMATCH(I315,""TemperatureInvalid_""),""bool"",REGEXMATCH(I315,""BodyPartsWeakDamage""),""%"",REGEXMATCH(I315,""Ele"&amp;"mentBoost_""),""%"",AND(REGEXMATCH(B315,""GiveA""),REGEXMATCH(I315,""Element"")),""bool"")"),"%")</f>
        <v>%</v>
      </c>
      <c r="K315" s="2">
        <v>20</v>
      </c>
      <c r="L315" s="2" t="s">
        <v>1896</v>
      </c>
      <c r="M315" s="2"/>
      <c r="N315" s="2" t="str">
        <f ca="1">IFERROR(__xludf.DUMMYFUNCTION("IFS(M315=""ShotAttack"",""%"",M315=""MeleeAttack"",""%"", M315=""Defense"",""%"",M315=""CraftSPeed"",""%"",M315=""LifeSteal"",""%"",M315=""MaxInventoryWeight"",""+"",M315=""MoveSpeed"",""%"",REGEXMATCH(M315,""ElementAddItemDrop_""),""%"",M315=""Logging"","&amp;"""+"",M315=""Mining"",""+"",M315=""Maxhp"",""%"",REGEXMATCH(M315,""TemperatureResist_""),""+"",REGEXMATCH(M315,""ElementResist_""),""%"",REGEXMATCH(M315,""TemperatureInvalid_""),""bool"",REGEXMATCH(M315,""BodyPartsWeakDamage""),""%"",REGEXMATCH(M315,""Ele"&amp;"mentBoost_""),""%"",AND(REGEXMATCH(F315,""GiveA""),REGEXMATCH(M315,""Element"")),""bool"")"),"#N/A")</f>
        <v>#N/A</v>
      </c>
      <c r="O315" s="2">
        <v>0</v>
      </c>
      <c r="P315" s="2"/>
      <c r="Q315" s="2"/>
      <c r="R315" s="2" t="str">
        <f ca="1">IFERROR(__xludf.DUMMYFUNCTION("IFS(Q315=""ShotAttack"",""%"",Q315=""MeleeAttack"",""%"", Q315=""Defense"",""%"",Q315=""CraftSPeed"",""%"",Q315=""LifeSteal"",""%"",Q315=""MaxInventoryWeight"",""+"",Q315=""MoveSpeed"",""%"",REGEXMATCH(Q315,""ElementAddItemDrop_""),""%"",Q315=""Logging"","&amp;"""+"",Q315=""Mining"",""+"",Q315=""Maxhp"",""%"",REGEXMATCH(Q315,""TemperatureResist_""),""+"",REGEXMATCH(Q315,""ElementResist_""),""%"",REGEXMATCH(Q315,""TemperatureInvalid_""),""bool"",REGEXMATCH(Q315,""BodyPartsWeakDamage""),""%"",REGEXMATCH(Q315,""Ele"&amp;"mentBoost_""),""%"",AND(REGEXMATCH(J315,""GiveA""),REGEXMATCH(Q315,""Element"")),""bool"")"),"#N/A")</f>
        <v>#N/A</v>
      </c>
      <c r="S315" s="2">
        <v>0</v>
      </c>
      <c r="T315" s="2"/>
      <c r="U315" s="2" t="b">
        <v>0</v>
      </c>
      <c r="V315" s="2" t="b">
        <v>0</v>
      </c>
      <c r="W315" s="2" t="b">
        <v>0</v>
      </c>
      <c r="X315" s="2" t="b">
        <v>0</v>
      </c>
      <c r="Y315" s="2" t="b">
        <v>0</v>
      </c>
      <c r="Z315" s="2" t="b">
        <v>1</v>
      </c>
      <c r="AA315" s="2" t="b">
        <v>0</v>
      </c>
      <c r="AB315" s="2" t="b">
        <v>0</v>
      </c>
      <c r="AC315" s="2" t="b">
        <v>0</v>
      </c>
      <c r="AD315" s="2" t="b">
        <v>0</v>
      </c>
      <c r="AE315" s="2" t="b">
        <v>0</v>
      </c>
      <c r="AF315" s="2" t="b">
        <v>0</v>
      </c>
      <c r="AG315" s="2" t="s">
        <v>141</v>
      </c>
      <c r="AH315" s="2" t="s">
        <v>141</v>
      </c>
    </row>
    <row r="316" spans="1:34" x14ac:dyDescent="0.2">
      <c r="A316" s="9" t="e">
        <v>#N/A</v>
      </c>
      <c r="B316" s="2" t="s">
        <v>768</v>
      </c>
      <c r="C316" s="1"/>
      <c r="D316" s="2" t="str">
        <f t="shared" si="3"/>
        <v>ElementBoost_Fire</v>
      </c>
      <c r="E316" s="2" t="str">
        <f t="shared" si="4"/>
        <v>ElementBoost_Fire: # on SelfAndTrainer</v>
      </c>
      <c r="F316" s="2" t="str">
        <f t="shared" si="5"/>
        <v>mounted</v>
      </c>
      <c r="G316" s="2">
        <v>1</v>
      </c>
      <c r="H316" s="2" t="s">
        <v>141</v>
      </c>
      <c r="I316" s="2" t="s">
        <v>2116</v>
      </c>
      <c r="J316" s="2" t="str">
        <f ca="1">IFERROR(__xludf.DUMMYFUNCTION("IFS(I316=""ShotAttack"",""%"",I316=""MeleeAttack"",""%"", I316=""Defense"",""%"",I316=""CraftSPeed"",""%"",I316=""LifeSteal"",""%"",I316=""MaxInventoryWeight"",""+"",I316=""MoveSpeed"",""%"",REGEXMATCH(I316,""ElementAddItemDrop_""),""%"",I316=""Logging"","&amp;"""+"",I316=""Mining"",""+"",I316=""Maxhp"",""%"",REGEXMATCH(I316,""TemperatureResist_""),""+"",REGEXMATCH(I316,""ElementResist_""),""%"",REGEXMATCH(I316,""TemperatureInvalid_""),""bool"",REGEXMATCH(I316,""BodyPartsWeakDamage""),""%"",REGEXMATCH(I316,""Ele"&amp;"mentBoost_""),""%"",AND(REGEXMATCH(B316,""GiveA""),REGEXMATCH(I316,""Element"")),""bool"")"),"%")</f>
        <v>%</v>
      </c>
      <c r="K316" s="2">
        <v>50</v>
      </c>
      <c r="L316" s="2" t="s">
        <v>1947</v>
      </c>
      <c r="M316" s="2"/>
      <c r="N316" s="2" t="str">
        <f ca="1">IFERROR(__xludf.DUMMYFUNCTION("IFS(M316=""ShotAttack"",""%"",M316=""MeleeAttack"",""%"", M316=""Defense"",""%"",M316=""CraftSPeed"",""%"",M316=""LifeSteal"",""%"",M316=""MaxInventoryWeight"",""+"",M316=""MoveSpeed"",""%"",REGEXMATCH(M316,""ElementAddItemDrop_""),""%"",M316=""Logging"","&amp;"""+"",M316=""Mining"",""+"",M316=""Maxhp"",""%"",REGEXMATCH(M316,""TemperatureResist_""),""+"",REGEXMATCH(M316,""ElementResist_""),""%"",REGEXMATCH(M316,""TemperatureInvalid_""),""bool"",REGEXMATCH(M316,""BodyPartsWeakDamage""),""%"",REGEXMATCH(M316,""Ele"&amp;"mentBoost_""),""%"",AND(REGEXMATCH(F316,""GiveA""),REGEXMATCH(M316,""Element"")),""bool"")"),"#N/A")</f>
        <v>#N/A</v>
      </c>
      <c r="O316" s="2">
        <v>0</v>
      </c>
      <c r="P316" s="2"/>
      <c r="Q316" s="2"/>
      <c r="R316" s="2" t="str">
        <f ca="1">IFERROR(__xludf.DUMMYFUNCTION("IFS(Q316=""ShotAttack"",""%"",Q316=""MeleeAttack"",""%"", Q316=""Defense"",""%"",Q316=""CraftSPeed"",""%"",Q316=""LifeSteal"",""%"",Q316=""MaxInventoryWeight"",""+"",Q316=""MoveSpeed"",""%"",REGEXMATCH(Q316,""ElementAddItemDrop_""),""%"",Q316=""Logging"","&amp;"""+"",Q316=""Mining"",""+"",Q316=""Maxhp"",""%"",REGEXMATCH(Q316,""TemperatureResist_""),""+"",REGEXMATCH(Q316,""ElementResist_""),""%"",REGEXMATCH(Q316,""TemperatureInvalid_""),""bool"",REGEXMATCH(Q316,""BodyPartsWeakDamage""),""%"",REGEXMATCH(Q316,""Ele"&amp;"mentBoost_""),""%"",AND(REGEXMATCH(J316,""GiveA""),REGEXMATCH(Q316,""Element"")),""bool"")"),"#N/A")</f>
        <v>#N/A</v>
      </c>
      <c r="S316" s="2">
        <v>0</v>
      </c>
      <c r="T316" s="2"/>
      <c r="U316" s="2" t="b">
        <v>0</v>
      </c>
      <c r="V316" s="2" t="b">
        <v>0</v>
      </c>
      <c r="W316" s="2" t="b">
        <v>1</v>
      </c>
      <c r="X316" s="2" t="b">
        <v>0</v>
      </c>
      <c r="Y316" s="2" t="b">
        <v>0</v>
      </c>
      <c r="Z316" s="2" t="b">
        <v>0</v>
      </c>
      <c r="AA316" s="2" t="b">
        <v>0</v>
      </c>
      <c r="AB316" s="2" t="b">
        <v>0</v>
      </c>
      <c r="AC316" s="2" t="b">
        <v>0</v>
      </c>
      <c r="AD316" s="2" t="b">
        <v>0</v>
      </c>
      <c r="AE316" s="2" t="b">
        <v>0</v>
      </c>
      <c r="AF316" s="2" t="b">
        <v>0</v>
      </c>
      <c r="AG316" s="2" t="s">
        <v>141</v>
      </c>
      <c r="AH316" s="2" t="s">
        <v>141</v>
      </c>
    </row>
    <row r="317" spans="1:34" x14ac:dyDescent="0.2">
      <c r="A317" s="9" t="e">
        <v>#N/A</v>
      </c>
      <c r="B317" s="2" t="s">
        <v>769</v>
      </c>
      <c r="C317" s="1"/>
      <c r="D317" s="2" t="str">
        <f t="shared" si="3"/>
        <v>ElementBoost_Fire</v>
      </c>
      <c r="E317" s="2" t="str">
        <f t="shared" si="4"/>
        <v>ElementBoost_Fire: # on SelfAndTrainer</v>
      </c>
      <c r="F317" s="2" t="str">
        <f t="shared" si="5"/>
        <v>mounted</v>
      </c>
      <c r="G317" s="2">
        <v>1</v>
      </c>
      <c r="H317" s="2" t="s">
        <v>141</v>
      </c>
      <c r="I317" s="2" t="s">
        <v>2116</v>
      </c>
      <c r="J317" s="2" t="str">
        <f ca="1">IFERROR(__xludf.DUMMYFUNCTION("IFS(I317=""ShotAttack"",""%"",I317=""MeleeAttack"",""%"", I317=""Defense"",""%"",I317=""CraftSPeed"",""%"",I317=""LifeSteal"",""%"",I317=""MaxInventoryWeight"",""+"",I317=""MoveSpeed"",""%"",REGEXMATCH(I317,""ElementAddItemDrop_""),""%"",I317=""Logging"","&amp;"""+"",I317=""Mining"",""+"",I317=""Maxhp"",""%"",REGEXMATCH(I317,""TemperatureResist_""),""+"",REGEXMATCH(I317,""ElementResist_""),""%"",REGEXMATCH(I317,""TemperatureInvalid_""),""bool"",REGEXMATCH(I317,""BodyPartsWeakDamage""),""%"",REGEXMATCH(I317,""Ele"&amp;"mentBoost_""),""%"",AND(REGEXMATCH(B317,""GiveA""),REGEXMATCH(I317,""Element"")),""bool"")"),"%")</f>
        <v>%</v>
      </c>
      <c r="K317" s="2">
        <v>55</v>
      </c>
      <c r="L317" s="2" t="s">
        <v>1947</v>
      </c>
      <c r="M317" s="2"/>
      <c r="N317" s="2" t="str">
        <f ca="1">IFERROR(__xludf.DUMMYFUNCTION("IFS(M317=""ShotAttack"",""%"",M317=""MeleeAttack"",""%"", M317=""Defense"",""%"",M317=""CraftSPeed"",""%"",M317=""LifeSteal"",""%"",M317=""MaxInventoryWeight"",""+"",M317=""MoveSpeed"",""%"",REGEXMATCH(M317,""ElementAddItemDrop_""),""%"",M317=""Logging"","&amp;"""+"",M317=""Mining"",""+"",M317=""Maxhp"",""%"",REGEXMATCH(M317,""TemperatureResist_""),""+"",REGEXMATCH(M317,""ElementResist_""),""%"",REGEXMATCH(M317,""TemperatureInvalid_""),""bool"",REGEXMATCH(M317,""BodyPartsWeakDamage""),""%"",REGEXMATCH(M317,""Ele"&amp;"mentBoost_""),""%"",AND(REGEXMATCH(F317,""GiveA""),REGEXMATCH(M317,""Element"")),""bool"")"),"#N/A")</f>
        <v>#N/A</v>
      </c>
      <c r="O317" s="2">
        <v>0</v>
      </c>
      <c r="P317" s="2"/>
      <c r="Q317" s="2"/>
      <c r="R317" s="2" t="str">
        <f ca="1">IFERROR(__xludf.DUMMYFUNCTION("IFS(Q317=""ShotAttack"",""%"",Q317=""MeleeAttack"",""%"", Q317=""Defense"",""%"",Q317=""CraftSPeed"",""%"",Q317=""LifeSteal"",""%"",Q317=""MaxInventoryWeight"",""+"",Q317=""MoveSpeed"",""%"",REGEXMATCH(Q317,""ElementAddItemDrop_""),""%"",Q317=""Logging"","&amp;"""+"",Q317=""Mining"",""+"",Q317=""Maxhp"",""%"",REGEXMATCH(Q317,""TemperatureResist_""),""+"",REGEXMATCH(Q317,""ElementResist_""),""%"",REGEXMATCH(Q317,""TemperatureInvalid_""),""bool"",REGEXMATCH(Q317,""BodyPartsWeakDamage""),""%"",REGEXMATCH(Q317,""Ele"&amp;"mentBoost_""),""%"",AND(REGEXMATCH(J317,""GiveA""),REGEXMATCH(Q317,""Element"")),""bool"")"),"#N/A")</f>
        <v>#N/A</v>
      </c>
      <c r="S317" s="2">
        <v>0</v>
      </c>
      <c r="T317" s="2"/>
      <c r="U317" s="2" t="b">
        <v>0</v>
      </c>
      <c r="V317" s="2" t="b">
        <v>0</v>
      </c>
      <c r="W317" s="2" t="b">
        <v>1</v>
      </c>
      <c r="X317" s="2" t="b">
        <v>0</v>
      </c>
      <c r="Y317" s="2" t="b">
        <v>0</v>
      </c>
      <c r="Z317" s="2" t="b">
        <v>0</v>
      </c>
      <c r="AA317" s="2" t="b">
        <v>0</v>
      </c>
      <c r="AB317" s="2" t="b">
        <v>0</v>
      </c>
      <c r="AC317" s="2" t="b">
        <v>0</v>
      </c>
      <c r="AD317" s="2" t="b">
        <v>0</v>
      </c>
      <c r="AE317" s="2" t="b">
        <v>0</v>
      </c>
      <c r="AF317" s="2" t="b">
        <v>0</v>
      </c>
      <c r="AG317" s="2" t="s">
        <v>141</v>
      </c>
      <c r="AH317" s="2" t="s">
        <v>141</v>
      </c>
    </row>
    <row r="318" spans="1:34" x14ac:dyDescent="0.2">
      <c r="A318" s="9" t="e">
        <v>#N/A</v>
      </c>
      <c r="B318" s="2" t="s">
        <v>770</v>
      </c>
      <c r="C318" s="1"/>
      <c r="D318" s="2" t="str">
        <f t="shared" si="3"/>
        <v>ElementBoost_Fire</v>
      </c>
      <c r="E318" s="2" t="str">
        <f t="shared" si="4"/>
        <v>ElementBoost_Fire: # on SelfAndTrainer</v>
      </c>
      <c r="F318" s="2" t="str">
        <f t="shared" si="5"/>
        <v>mounted</v>
      </c>
      <c r="G318" s="2">
        <v>1</v>
      </c>
      <c r="H318" s="2" t="s">
        <v>141</v>
      </c>
      <c r="I318" s="2" t="s">
        <v>2116</v>
      </c>
      <c r="J318" s="2" t="str">
        <f ca="1">IFERROR(__xludf.DUMMYFUNCTION("IFS(I318=""ShotAttack"",""%"",I318=""MeleeAttack"",""%"", I318=""Defense"",""%"",I318=""CraftSPeed"",""%"",I318=""LifeSteal"",""%"",I318=""MaxInventoryWeight"",""+"",I318=""MoveSpeed"",""%"",REGEXMATCH(I318,""ElementAddItemDrop_""),""%"",I318=""Logging"","&amp;"""+"",I318=""Mining"",""+"",I318=""Maxhp"",""%"",REGEXMATCH(I318,""TemperatureResist_""),""+"",REGEXMATCH(I318,""ElementResist_""),""%"",REGEXMATCH(I318,""TemperatureInvalid_""),""bool"",REGEXMATCH(I318,""BodyPartsWeakDamage""),""%"",REGEXMATCH(I318,""Ele"&amp;"mentBoost_""),""%"",AND(REGEXMATCH(B318,""GiveA""),REGEXMATCH(I318,""Element"")),""bool"")"),"%")</f>
        <v>%</v>
      </c>
      <c r="K318" s="2">
        <v>65</v>
      </c>
      <c r="L318" s="2" t="s">
        <v>1947</v>
      </c>
      <c r="M318" s="2"/>
      <c r="N318" s="2" t="str">
        <f ca="1">IFERROR(__xludf.DUMMYFUNCTION("IFS(M318=""ShotAttack"",""%"",M318=""MeleeAttack"",""%"", M318=""Defense"",""%"",M318=""CraftSPeed"",""%"",M318=""LifeSteal"",""%"",M318=""MaxInventoryWeight"",""+"",M318=""MoveSpeed"",""%"",REGEXMATCH(M318,""ElementAddItemDrop_""),""%"",M318=""Logging"","&amp;"""+"",M318=""Mining"",""+"",M318=""Maxhp"",""%"",REGEXMATCH(M318,""TemperatureResist_""),""+"",REGEXMATCH(M318,""ElementResist_""),""%"",REGEXMATCH(M318,""TemperatureInvalid_""),""bool"",REGEXMATCH(M318,""BodyPartsWeakDamage""),""%"",REGEXMATCH(M318,""Ele"&amp;"mentBoost_""),""%"",AND(REGEXMATCH(F318,""GiveA""),REGEXMATCH(M318,""Element"")),""bool"")"),"#N/A")</f>
        <v>#N/A</v>
      </c>
      <c r="O318" s="2">
        <v>0</v>
      </c>
      <c r="P318" s="2"/>
      <c r="Q318" s="2"/>
      <c r="R318" s="2" t="str">
        <f ca="1">IFERROR(__xludf.DUMMYFUNCTION("IFS(Q318=""ShotAttack"",""%"",Q318=""MeleeAttack"",""%"", Q318=""Defense"",""%"",Q318=""CraftSPeed"",""%"",Q318=""LifeSteal"",""%"",Q318=""MaxInventoryWeight"",""+"",Q318=""MoveSpeed"",""%"",REGEXMATCH(Q318,""ElementAddItemDrop_""),""%"",Q318=""Logging"","&amp;"""+"",Q318=""Mining"",""+"",Q318=""Maxhp"",""%"",REGEXMATCH(Q318,""TemperatureResist_""),""+"",REGEXMATCH(Q318,""ElementResist_""),""%"",REGEXMATCH(Q318,""TemperatureInvalid_""),""bool"",REGEXMATCH(Q318,""BodyPartsWeakDamage""),""%"",REGEXMATCH(Q318,""Ele"&amp;"mentBoost_""),""%"",AND(REGEXMATCH(J318,""GiveA""),REGEXMATCH(Q318,""Element"")),""bool"")"),"#N/A")</f>
        <v>#N/A</v>
      </c>
      <c r="S318" s="2">
        <v>0</v>
      </c>
      <c r="T318" s="2"/>
      <c r="U318" s="2" t="b">
        <v>0</v>
      </c>
      <c r="V318" s="2" t="b">
        <v>0</v>
      </c>
      <c r="W318" s="2" t="b">
        <v>1</v>
      </c>
      <c r="X318" s="2" t="b">
        <v>0</v>
      </c>
      <c r="Y318" s="2" t="b">
        <v>0</v>
      </c>
      <c r="Z318" s="2" t="b">
        <v>0</v>
      </c>
      <c r="AA318" s="2" t="b">
        <v>0</v>
      </c>
      <c r="AB318" s="2" t="b">
        <v>0</v>
      </c>
      <c r="AC318" s="2" t="b">
        <v>0</v>
      </c>
      <c r="AD318" s="2" t="b">
        <v>0</v>
      </c>
      <c r="AE318" s="2" t="b">
        <v>0</v>
      </c>
      <c r="AF318" s="2" t="b">
        <v>0</v>
      </c>
      <c r="AG318" s="2" t="s">
        <v>141</v>
      </c>
      <c r="AH318" s="2" t="s">
        <v>141</v>
      </c>
    </row>
    <row r="319" spans="1:34" x14ac:dyDescent="0.2">
      <c r="A319" s="9" t="e">
        <v>#N/A</v>
      </c>
      <c r="B319" s="2" t="s">
        <v>771</v>
      </c>
      <c r="C319" s="1"/>
      <c r="D319" s="2" t="str">
        <f t="shared" si="3"/>
        <v>ElementBoost_Fire</v>
      </c>
      <c r="E319" s="2" t="str">
        <f t="shared" si="4"/>
        <v>ElementBoost_Fire: # on SelfAndTrainer</v>
      </c>
      <c r="F319" s="2" t="str">
        <f t="shared" si="5"/>
        <v>mounted</v>
      </c>
      <c r="G319" s="2">
        <v>1</v>
      </c>
      <c r="H319" s="2" t="s">
        <v>141</v>
      </c>
      <c r="I319" s="2" t="s">
        <v>2116</v>
      </c>
      <c r="J319" s="2" t="str">
        <f ca="1">IFERROR(__xludf.DUMMYFUNCTION("IFS(I319=""ShotAttack"",""%"",I319=""MeleeAttack"",""%"", I319=""Defense"",""%"",I319=""CraftSPeed"",""%"",I319=""LifeSteal"",""%"",I319=""MaxInventoryWeight"",""+"",I319=""MoveSpeed"",""%"",REGEXMATCH(I319,""ElementAddItemDrop_""),""%"",I319=""Logging"","&amp;"""+"",I319=""Mining"",""+"",I319=""Maxhp"",""%"",REGEXMATCH(I319,""TemperatureResist_""),""+"",REGEXMATCH(I319,""ElementResist_""),""%"",REGEXMATCH(I319,""TemperatureInvalid_""),""bool"",REGEXMATCH(I319,""BodyPartsWeakDamage""),""%"",REGEXMATCH(I319,""Ele"&amp;"mentBoost_""),""%"",AND(REGEXMATCH(B319,""GiveA""),REGEXMATCH(I319,""Element"")),""bool"")"),"%")</f>
        <v>%</v>
      </c>
      <c r="K319" s="2">
        <v>80</v>
      </c>
      <c r="L319" s="2" t="s">
        <v>1947</v>
      </c>
      <c r="M319" s="2"/>
      <c r="N319" s="2" t="str">
        <f ca="1">IFERROR(__xludf.DUMMYFUNCTION("IFS(M319=""ShotAttack"",""%"",M319=""MeleeAttack"",""%"", M319=""Defense"",""%"",M319=""CraftSPeed"",""%"",M319=""LifeSteal"",""%"",M319=""MaxInventoryWeight"",""+"",M319=""MoveSpeed"",""%"",REGEXMATCH(M319,""ElementAddItemDrop_""),""%"",M319=""Logging"","&amp;"""+"",M319=""Mining"",""+"",M319=""Maxhp"",""%"",REGEXMATCH(M319,""TemperatureResist_""),""+"",REGEXMATCH(M319,""ElementResist_""),""%"",REGEXMATCH(M319,""TemperatureInvalid_""),""bool"",REGEXMATCH(M319,""BodyPartsWeakDamage""),""%"",REGEXMATCH(M319,""Ele"&amp;"mentBoost_""),""%"",AND(REGEXMATCH(F319,""GiveA""),REGEXMATCH(M319,""Element"")),""bool"")"),"#N/A")</f>
        <v>#N/A</v>
      </c>
      <c r="O319" s="2">
        <v>0</v>
      </c>
      <c r="P319" s="2"/>
      <c r="Q319" s="2"/>
      <c r="R319" s="2" t="str">
        <f ca="1">IFERROR(__xludf.DUMMYFUNCTION("IFS(Q319=""ShotAttack"",""%"",Q319=""MeleeAttack"",""%"", Q319=""Defense"",""%"",Q319=""CraftSPeed"",""%"",Q319=""LifeSteal"",""%"",Q319=""MaxInventoryWeight"",""+"",Q319=""MoveSpeed"",""%"",REGEXMATCH(Q319,""ElementAddItemDrop_""),""%"",Q319=""Logging"","&amp;"""+"",Q319=""Mining"",""+"",Q319=""Maxhp"",""%"",REGEXMATCH(Q319,""TemperatureResist_""),""+"",REGEXMATCH(Q319,""ElementResist_""),""%"",REGEXMATCH(Q319,""TemperatureInvalid_""),""bool"",REGEXMATCH(Q319,""BodyPartsWeakDamage""),""%"",REGEXMATCH(Q319,""Ele"&amp;"mentBoost_""),""%"",AND(REGEXMATCH(J319,""GiveA""),REGEXMATCH(Q319,""Element"")),""bool"")"),"#N/A")</f>
        <v>#N/A</v>
      </c>
      <c r="S319" s="2">
        <v>0</v>
      </c>
      <c r="T319" s="2"/>
      <c r="U319" s="2" t="b">
        <v>0</v>
      </c>
      <c r="V319" s="2" t="b">
        <v>0</v>
      </c>
      <c r="W319" s="2" t="b">
        <v>1</v>
      </c>
      <c r="X319" s="2" t="b">
        <v>0</v>
      </c>
      <c r="Y319" s="2" t="b">
        <v>0</v>
      </c>
      <c r="Z319" s="2" t="b">
        <v>0</v>
      </c>
      <c r="AA319" s="2" t="b">
        <v>0</v>
      </c>
      <c r="AB319" s="2" t="b">
        <v>0</v>
      </c>
      <c r="AC319" s="2" t="b">
        <v>0</v>
      </c>
      <c r="AD319" s="2" t="b">
        <v>0</v>
      </c>
      <c r="AE319" s="2" t="b">
        <v>0</v>
      </c>
      <c r="AF319" s="2" t="b">
        <v>0</v>
      </c>
      <c r="AG319" s="2" t="s">
        <v>141</v>
      </c>
      <c r="AH319" s="2" t="s">
        <v>141</v>
      </c>
    </row>
    <row r="320" spans="1:34" x14ac:dyDescent="0.2">
      <c r="A320" s="9" t="e">
        <v>#N/A</v>
      </c>
      <c r="B320" s="2" t="s">
        <v>772</v>
      </c>
      <c r="C320" s="1"/>
      <c r="D320" s="2" t="str">
        <f t="shared" si="3"/>
        <v>ElementBoost_Fire</v>
      </c>
      <c r="E320" s="2" t="str">
        <f t="shared" si="4"/>
        <v>ElementBoost_Fire: # on SelfAndTrainer</v>
      </c>
      <c r="F320" s="2" t="str">
        <f t="shared" si="5"/>
        <v>mounted</v>
      </c>
      <c r="G320" s="2">
        <v>1</v>
      </c>
      <c r="H320" s="2" t="s">
        <v>141</v>
      </c>
      <c r="I320" s="2" t="s">
        <v>2116</v>
      </c>
      <c r="J320" s="2" t="str">
        <f ca="1">IFERROR(__xludf.DUMMYFUNCTION("IFS(I320=""ShotAttack"",""%"",I320=""MeleeAttack"",""%"", I320=""Defense"",""%"",I320=""CraftSPeed"",""%"",I320=""LifeSteal"",""%"",I320=""MaxInventoryWeight"",""+"",I320=""MoveSpeed"",""%"",REGEXMATCH(I320,""ElementAddItemDrop_""),""%"",I320=""Logging"","&amp;"""+"",I320=""Mining"",""+"",I320=""Maxhp"",""%"",REGEXMATCH(I320,""TemperatureResist_""),""+"",REGEXMATCH(I320,""ElementResist_""),""%"",REGEXMATCH(I320,""TemperatureInvalid_""),""bool"",REGEXMATCH(I320,""BodyPartsWeakDamage""),""%"",REGEXMATCH(I320,""Ele"&amp;"mentBoost_""),""%"",AND(REGEXMATCH(B320,""GiveA""),REGEXMATCH(I320,""Element"")),""bool"")"),"%")</f>
        <v>%</v>
      </c>
      <c r="K320" s="2">
        <v>100</v>
      </c>
      <c r="L320" s="2" t="s">
        <v>1947</v>
      </c>
      <c r="M320" s="2"/>
      <c r="N320" s="2" t="str">
        <f ca="1">IFERROR(__xludf.DUMMYFUNCTION("IFS(M320=""ShotAttack"",""%"",M320=""MeleeAttack"",""%"", M320=""Defense"",""%"",M320=""CraftSPeed"",""%"",M320=""LifeSteal"",""%"",M320=""MaxInventoryWeight"",""+"",M320=""MoveSpeed"",""%"",REGEXMATCH(M320,""ElementAddItemDrop_""),""%"",M320=""Logging"","&amp;"""+"",M320=""Mining"",""+"",M320=""Maxhp"",""%"",REGEXMATCH(M320,""TemperatureResist_""),""+"",REGEXMATCH(M320,""ElementResist_""),""%"",REGEXMATCH(M320,""TemperatureInvalid_""),""bool"",REGEXMATCH(M320,""BodyPartsWeakDamage""),""%"",REGEXMATCH(M320,""Ele"&amp;"mentBoost_""),""%"",AND(REGEXMATCH(F320,""GiveA""),REGEXMATCH(M320,""Element"")),""bool"")"),"#N/A")</f>
        <v>#N/A</v>
      </c>
      <c r="O320" s="2">
        <v>0</v>
      </c>
      <c r="P320" s="2"/>
      <c r="Q320" s="2"/>
      <c r="R320" s="2" t="str">
        <f ca="1">IFERROR(__xludf.DUMMYFUNCTION("IFS(Q320=""ShotAttack"",""%"",Q320=""MeleeAttack"",""%"", Q320=""Defense"",""%"",Q320=""CraftSPeed"",""%"",Q320=""LifeSteal"",""%"",Q320=""MaxInventoryWeight"",""+"",Q320=""MoveSpeed"",""%"",REGEXMATCH(Q320,""ElementAddItemDrop_""),""%"",Q320=""Logging"","&amp;"""+"",Q320=""Mining"",""+"",Q320=""Maxhp"",""%"",REGEXMATCH(Q320,""TemperatureResist_""),""+"",REGEXMATCH(Q320,""ElementResist_""),""%"",REGEXMATCH(Q320,""TemperatureInvalid_""),""bool"",REGEXMATCH(Q320,""BodyPartsWeakDamage""),""%"",REGEXMATCH(Q320,""Ele"&amp;"mentBoost_""),""%"",AND(REGEXMATCH(J320,""GiveA""),REGEXMATCH(Q320,""Element"")),""bool"")"),"#N/A")</f>
        <v>#N/A</v>
      </c>
      <c r="S320" s="2">
        <v>0</v>
      </c>
      <c r="T320" s="2"/>
      <c r="U320" s="2" t="b">
        <v>0</v>
      </c>
      <c r="V320" s="2" t="b">
        <v>0</v>
      </c>
      <c r="W320" s="2" t="b">
        <v>1</v>
      </c>
      <c r="X320" s="2" t="b">
        <v>0</v>
      </c>
      <c r="Y320" s="2" t="b">
        <v>0</v>
      </c>
      <c r="Z320" s="2" t="b">
        <v>0</v>
      </c>
      <c r="AA320" s="2" t="b">
        <v>0</v>
      </c>
      <c r="AB320" s="2" t="b">
        <v>0</v>
      </c>
      <c r="AC320" s="2" t="b">
        <v>0</v>
      </c>
      <c r="AD320" s="2" t="b">
        <v>0</v>
      </c>
      <c r="AE320" s="2" t="b">
        <v>0</v>
      </c>
      <c r="AF320" s="2" t="b">
        <v>0</v>
      </c>
      <c r="AG320" s="2" t="s">
        <v>141</v>
      </c>
      <c r="AH320" s="2" t="s">
        <v>141</v>
      </c>
    </row>
    <row r="321" spans="1:34" x14ac:dyDescent="0.2">
      <c r="A321" s="9" t="e">
        <v>#N/A</v>
      </c>
      <c r="B321" s="2" t="s">
        <v>781</v>
      </c>
      <c r="C321" s="1"/>
      <c r="D321" s="2" t="str">
        <f t="shared" si="3"/>
        <v>ElementBoost_Water</v>
      </c>
      <c r="E321" s="2" t="str">
        <f t="shared" si="4"/>
        <v>ElementBoost_Water: # on SelfAndTrainer</v>
      </c>
      <c r="F321" s="2" t="str">
        <f t="shared" si="5"/>
        <v>mounted</v>
      </c>
      <c r="G321" s="2">
        <v>1</v>
      </c>
      <c r="H321" s="2" t="s">
        <v>141</v>
      </c>
      <c r="I321" s="2" t="s">
        <v>2120</v>
      </c>
      <c r="J321" s="2" t="str">
        <f ca="1">IFERROR(__xludf.DUMMYFUNCTION("IFS(I321=""ShotAttack"",""%"",I321=""MeleeAttack"",""%"", I321=""Defense"",""%"",I321=""CraftSPeed"",""%"",I321=""LifeSteal"",""%"",I321=""MaxInventoryWeight"",""+"",I321=""MoveSpeed"",""%"",REGEXMATCH(I321,""ElementAddItemDrop_""),""%"",I321=""Logging"","&amp;"""+"",I321=""Mining"",""+"",I321=""Maxhp"",""%"",REGEXMATCH(I321,""TemperatureResist_""),""+"",REGEXMATCH(I321,""ElementResist_""),""%"",REGEXMATCH(I321,""TemperatureInvalid_""),""bool"",REGEXMATCH(I321,""BodyPartsWeakDamage""),""%"",REGEXMATCH(I321,""Ele"&amp;"mentBoost_""),""%"",AND(REGEXMATCH(B321,""GiveA""),REGEXMATCH(I321,""Element"")),""bool"")"),"%")</f>
        <v>%</v>
      </c>
      <c r="K321" s="2">
        <v>50</v>
      </c>
      <c r="L321" s="2" t="s">
        <v>1947</v>
      </c>
      <c r="M321" s="2"/>
      <c r="N321" s="2" t="str">
        <f ca="1">IFERROR(__xludf.DUMMYFUNCTION("IFS(M321=""ShotAttack"",""%"",M321=""MeleeAttack"",""%"", M321=""Defense"",""%"",M321=""CraftSPeed"",""%"",M321=""LifeSteal"",""%"",M321=""MaxInventoryWeight"",""+"",M321=""MoveSpeed"",""%"",REGEXMATCH(M321,""ElementAddItemDrop_""),""%"",M321=""Logging"","&amp;"""+"",M321=""Mining"",""+"",M321=""Maxhp"",""%"",REGEXMATCH(M321,""TemperatureResist_""),""+"",REGEXMATCH(M321,""ElementResist_""),""%"",REGEXMATCH(M321,""TemperatureInvalid_""),""bool"",REGEXMATCH(M321,""BodyPartsWeakDamage""),""%"",REGEXMATCH(M321,""Ele"&amp;"mentBoost_""),""%"",AND(REGEXMATCH(F321,""GiveA""),REGEXMATCH(M321,""Element"")),""bool"")"),"#N/A")</f>
        <v>#N/A</v>
      </c>
      <c r="O321" s="2">
        <v>0</v>
      </c>
      <c r="P321" s="2"/>
      <c r="Q321" s="2"/>
      <c r="R321" s="2" t="str">
        <f ca="1">IFERROR(__xludf.DUMMYFUNCTION("IFS(Q321=""ShotAttack"",""%"",Q321=""MeleeAttack"",""%"", Q321=""Defense"",""%"",Q321=""CraftSPeed"",""%"",Q321=""LifeSteal"",""%"",Q321=""MaxInventoryWeight"",""+"",Q321=""MoveSpeed"",""%"",REGEXMATCH(Q321,""ElementAddItemDrop_""),""%"",Q321=""Logging"","&amp;"""+"",Q321=""Mining"",""+"",Q321=""Maxhp"",""%"",REGEXMATCH(Q321,""TemperatureResist_""),""+"",REGEXMATCH(Q321,""ElementResist_""),""%"",REGEXMATCH(Q321,""TemperatureInvalid_""),""bool"",REGEXMATCH(Q321,""BodyPartsWeakDamage""),""%"",REGEXMATCH(Q321,""Ele"&amp;"mentBoost_""),""%"",AND(REGEXMATCH(J321,""GiveA""),REGEXMATCH(Q321,""Element"")),""bool"")"),"#N/A")</f>
        <v>#N/A</v>
      </c>
      <c r="S321" s="2">
        <v>0</v>
      </c>
      <c r="T321" s="2"/>
      <c r="U321" s="2" t="b">
        <v>0</v>
      </c>
      <c r="V321" s="2" t="b">
        <v>0</v>
      </c>
      <c r="W321" s="2" t="b">
        <v>1</v>
      </c>
      <c r="X321" s="2" t="b">
        <v>0</v>
      </c>
      <c r="Y321" s="2" t="b">
        <v>0</v>
      </c>
      <c r="Z321" s="2" t="b">
        <v>0</v>
      </c>
      <c r="AA321" s="2" t="b">
        <v>0</v>
      </c>
      <c r="AB321" s="2" t="b">
        <v>0</v>
      </c>
      <c r="AC321" s="2" t="b">
        <v>0</v>
      </c>
      <c r="AD321" s="2" t="b">
        <v>0</v>
      </c>
      <c r="AE321" s="2" t="b">
        <v>0</v>
      </c>
      <c r="AF321" s="2" t="b">
        <v>0</v>
      </c>
      <c r="AG321" s="2" t="s">
        <v>141</v>
      </c>
      <c r="AH321" s="2" t="s">
        <v>141</v>
      </c>
    </row>
    <row r="322" spans="1:34" x14ac:dyDescent="0.2">
      <c r="A322" s="9" t="e">
        <v>#N/A</v>
      </c>
      <c r="B322" s="2" t="s">
        <v>782</v>
      </c>
      <c r="C322" s="1"/>
      <c r="D322" s="2" t="str">
        <f t="shared" si="3"/>
        <v>ElementBoost_Water</v>
      </c>
      <c r="E322" s="2" t="str">
        <f t="shared" si="4"/>
        <v>ElementBoost_Water: # on SelfAndTrainer</v>
      </c>
      <c r="F322" s="2" t="str">
        <f t="shared" si="5"/>
        <v>mounted</v>
      </c>
      <c r="G322" s="2">
        <v>1</v>
      </c>
      <c r="H322" s="2" t="s">
        <v>141</v>
      </c>
      <c r="I322" s="2" t="s">
        <v>2120</v>
      </c>
      <c r="J322" s="2" t="str">
        <f ca="1">IFERROR(__xludf.DUMMYFUNCTION("IFS(I322=""ShotAttack"",""%"",I322=""MeleeAttack"",""%"", I322=""Defense"",""%"",I322=""CraftSPeed"",""%"",I322=""LifeSteal"",""%"",I322=""MaxInventoryWeight"",""+"",I322=""MoveSpeed"",""%"",REGEXMATCH(I322,""ElementAddItemDrop_""),""%"",I322=""Logging"","&amp;"""+"",I322=""Mining"",""+"",I322=""Maxhp"",""%"",REGEXMATCH(I322,""TemperatureResist_""),""+"",REGEXMATCH(I322,""ElementResist_""),""%"",REGEXMATCH(I322,""TemperatureInvalid_""),""bool"",REGEXMATCH(I322,""BodyPartsWeakDamage""),""%"",REGEXMATCH(I322,""Ele"&amp;"mentBoost_""),""%"",AND(REGEXMATCH(B322,""GiveA""),REGEXMATCH(I322,""Element"")),""bool"")"),"%")</f>
        <v>%</v>
      </c>
      <c r="K322" s="2">
        <v>55</v>
      </c>
      <c r="L322" s="2" t="s">
        <v>1947</v>
      </c>
      <c r="M322" s="2"/>
      <c r="N322" s="2" t="str">
        <f ca="1">IFERROR(__xludf.DUMMYFUNCTION("IFS(M322=""ShotAttack"",""%"",M322=""MeleeAttack"",""%"", M322=""Defense"",""%"",M322=""CraftSPeed"",""%"",M322=""LifeSteal"",""%"",M322=""MaxInventoryWeight"",""+"",M322=""MoveSpeed"",""%"",REGEXMATCH(M322,""ElementAddItemDrop_""),""%"",M322=""Logging"","&amp;"""+"",M322=""Mining"",""+"",M322=""Maxhp"",""%"",REGEXMATCH(M322,""TemperatureResist_""),""+"",REGEXMATCH(M322,""ElementResist_""),""%"",REGEXMATCH(M322,""TemperatureInvalid_""),""bool"",REGEXMATCH(M322,""BodyPartsWeakDamage""),""%"",REGEXMATCH(M322,""Ele"&amp;"mentBoost_""),""%"",AND(REGEXMATCH(F322,""GiveA""),REGEXMATCH(M322,""Element"")),""bool"")"),"#N/A")</f>
        <v>#N/A</v>
      </c>
      <c r="O322" s="2">
        <v>0</v>
      </c>
      <c r="P322" s="2"/>
      <c r="Q322" s="2"/>
      <c r="R322" s="2" t="str">
        <f ca="1">IFERROR(__xludf.DUMMYFUNCTION("IFS(Q322=""ShotAttack"",""%"",Q322=""MeleeAttack"",""%"", Q322=""Defense"",""%"",Q322=""CraftSPeed"",""%"",Q322=""LifeSteal"",""%"",Q322=""MaxInventoryWeight"",""+"",Q322=""MoveSpeed"",""%"",REGEXMATCH(Q322,""ElementAddItemDrop_""),""%"",Q322=""Logging"","&amp;"""+"",Q322=""Mining"",""+"",Q322=""Maxhp"",""%"",REGEXMATCH(Q322,""TemperatureResist_""),""+"",REGEXMATCH(Q322,""ElementResist_""),""%"",REGEXMATCH(Q322,""TemperatureInvalid_""),""bool"",REGEXMATCH(Q322,""BodyPartsWeakDamage""),""%"",REGEXMATCH(Q322,""Ele"&amp;"mentBoost_""),""%"",AND(REGEXMATCH(J322,""GiveA""),REGEXMATCH(Q322,""Element"")),""bool"")"),"#N/A")</f>
        <v>#N/A</v>
      </c>
      <c r="S322" s="2">
        <v>0</v>
      </c>
      <c r="T322" s="2"/>
      <c r="U322" s="2" t="b">
        <v>0</v>
      </c>
      <c r="V322" s="2" t="b">
        <v>0</v>
      </c>
      <c r="W322" s="2" t="b">
        <v>1</v>
      </c>
      <c r="X322" s="2" t="b">
        <v>0</v>
      </c>
      <c r="Y322" s="2" t="b">
        <v>0</v>
      </c>
      <c r="Z322" s="2" t="b">
        <v>0</v>
      </c>
      <c r="AA322" s="2" t="b">
        <v>0</v>
      </c>
      <c r="AB322" s="2" t="b">
        <v>0</v>
      </c>
      <c r="AC322" s="2" t="b">
        <v>0</v>
      </c>
      <c r="AD322" s="2" t="b">
        <v>0</v>
      </c>
      <c r="AE322" s="2" t="b">
        <v>0</v>
      </c>
      <c r="AF322" s="2" t="b">
        <v>0</v>
      </c>
      <c r="AG322" s="2" t="s">
        <v>141</v>
      </c>
      <c r="AH322" s="2" t="s">
        <v>141</v>
      </c>
    </row>
    <row r="323" spans="1:34" x14ac:dyDescent="0.2">
      <c r="A323" s="9" t="e">
        <v>#N/A</v>
      </c>
      <c r="B323" s="2" t="s">
        <v>783</v>
      </c>
      <c r="C323" s="1"/>
      <c r="D323" s="2" t="str">
        <f t="shared" si="3"/>
        <v>ElementBoost_Water</v>
      </c>
      <c r="E323" s="2" t="str">
        <f t="shared" si="4"/>
        <v>ElementBoost_Water: # on SelfAndTrainer</v>
      </c>
      <c r="F323" s="2" t="str">
        <f t="shared" si="5"/>
        <v>mounted</v>
      </c>
      <c r="G323" s="2">
        <v>1</v>
      </c>
      <c r="H323" s="2" t="s">
        <v>141</v>
      </c>
      <c r="I323" s="2" t="s">
        <v>2120</v>
      </c>
      <c r="J323" s="2" t="str">
        <f ca="1">IFERROR(__xludf.DUMMYFUNCTION("IFS(I323=""ShotAttack"",""%"",I323=""MeleeAttack"",""%"", I323=""Defense"",""%"",I323=""CraftSPeed"",""%"",I323=""LifeSteal"",""%"",I323=""MaxInventoryWeight"",""+"",I323=""MoveSpeed"",""%"",REGEXMATCH(I323,""ElementAddItemDrop_""),""%"",I323=""Logging"","&amp;"""+"",I323=""Mining"",""+"",I323=""Maxhp"",""%"",REGEXMATCH(I323,""TemperatureResist_""),""+"",REGEXMATCH(I323,""ElementResist_""),""%"",REGEXMATCH(I323,""TemperatureInvalid_""),""bool"",REGEXMATCH(I323,""BodyPartsWeakDamage""),""%"",REGEXMATCH(I323,""Ele"&amp;"mentBoost_""),""%"",AND(REGEXMATCH(B323,""GiveA""),REGEXMATCH(I323,""Element"")),""bool"")"),"%")</f>
        <v>%</v>
      </c>
      <c r="K323" s="2">
        <v>65</v>
      </c>
      <c r="L323" s="2" t="s">
        <v>1947</v>
      </c>
      <c r="M323" s="2"/>
      <c r="N323" s="2" t="str">
        <f ca="1">IFERROR(__xludf.DUMMYFUNCTION("IFS(M323=""ShotAttack"",""%"",M323=""MeleeAttack"",""%"", M323=""Defense"",""%"",M323=""CraftSPeed"",""%"",M323=""LifeSteal"",""%"",M323=""MaxInventoryWeight"",""+"",M323=""MoveSpeed"",""%"",REGEXMATCH(M323,""ElementAddItemDrop_""),""%"",M323=""Logging"","&amp;"""+"",M323=""Mining"",""+"",M323=""Maxhp"",""%"",REGEXMATCH(M323,""TemperatureResist_""),""+"",REGEXMATCH(M323,""ElementResist_""),""%"",REGEXMATCH(M323,""TemperatureInvalid_""),""bool"",REGEXMATCH(M323,""BodyPartsWeakDamage""),""%"",REGEXMATCH(M323,""Ele"&amp;"mentBoost_""),""%"",AND(REGEXMATCH(F323,""GiveA""),REGEXMATCH(M323,""Element"")),""bool"")"),"#N/A")</f>
        <v>#N/A</v>
      </c>
      <c r="O323" s="2">
        <v>0</v>
      </c>
      <c r="P323" s="2"/>
      <c r="Q323" s="2"/>
      <c r="R323" s="2" t="str">
        <f ca="1">IFERROR(__xludf.DUMMYFUNCTION("IFS(Q323=""ShotAttack"",""%"",Q323=""MeleeAttack"",""%"", Q323=""Defense"",""%"",Q323=""CraftSPeed"",""%"",Q323=""LifeSteal"",""%"",Q323=""MaxInventoryWeight"",""+"",Q323=""MoveSpeed"",""%"",REGEXMATCH(Q323,""ElementAddItemDrop_""),""%"",Q323=""Logging"","&amp;"""+"",Q323=""Mining"",""+"",Q323=""Maxhp"",""%"",REGEXMATCH(Q323,""TemperatureResist_""),""+"",REGEXMATCH(Q323,""ElementResist_""),""%"",REGEXMATCH(Q323,""TemperatureInvalid_""),""bool"",REGEXMATCH(Q323,""BodyPartsWeakDamage""),""%"",REGEXMATCH(Q323,""Ele"&amp;"mentBoost_""),""%"",AND(REGEXMATCH(J323,""GiveA""),REGEXMATCH(Q323,""Element"")),""bool"")"),"#N/A")</f>
        <v>#N/A</v>
      </c>
      <c r="S323" s="2">
        <v>0</v>
      </c>
      <c r="T323" s="2"/>
      <c r="U323" s="2" t="b">
        <v>0</v>
      </c>
      <c r="V323" s="2" t="b">
        <v>0</v>
      </c>
      <c r="W323" s="2" t="b">
        <v>1</v>
      </c>
      <c r="X323" s="2" t="b">
        <v>0</v>
      </c>
      <c r="Y323" s="2" t="b">
        <v>0</v>
      </c>
      <c r="Z323" s="2" t="b">
        <v>0</v>
      </c>
      <c r="AA323" s="2" t="b">
        <v>0</v>
      </c>
      <c r="AB323" s="2" t="b">
        <v>0</v>
      </c>
      <c r="AC323" s="2" t="b">
        <v>0</v>
      </c>
      <c r="AD323" s="2" t="b">
        <v>0</v>
      </c>
      <c r="AE323" s="2" t="b">
        <v>0</v>
      </c>
      <c r="AF323" s="2" t="b">
        <v>0</v>
      </c>
      <c r="AG323" s="2" t="s">
        <v>141</v>
      </c>
      <c r="AH323" s="2" t="s">
        <v>141</v>
      </c>
    </row>
    <row r="324" spans="1:34" x14ac:dyDescent="0.2">
      <c r="A324" s="9" t="e">
        <v>#N/A</v>
      </c>
      <c r="B324" s="2" t="s">
        <v>784</v>
      </c>
      <c r="C324" s="1"/>
      <c r="D324" s="2" t="str">
        <f t="shared" si="3"/>
        <v>ElementBoost_Water</v>
      </c>
      <c r="E324" s="2" t="str">
        <f t="shared" si="4"/>
        <v>ElementBoost_Water: # on SelfAndTrainer</v>
      </c>
      <c r="F324" s="2" t="str">
        <f t="shared" si="5"/>
        <v>mounted</v>
      </c>
      <c r="G324" s="2">
        <v>1</v>
      </c>
      <c r="H324" s="2" t="s">
        <v>141</v>
      </c>
      <c r="I324" s="2" t="s">
        <v>2120</v>
      </c>
      <c r="J324" s="2" t="str">
        <f ca="1">IFERROR(__xludf.DUMMYFUNCTION("IFS(I324=""ShotAttack"",""%"",I324=""MeleeAttack"",""%"", I324=""Defense"",""%"",I324=""CraftSPeed"",""%"",I324=""LifeSteal"",""%"",I324=""MaxInventoryWeight"",""+"",I324=""MoveSpeed"",""%"",REGEXMATCH(I324,""ElementAddItemDrop_""),""%"",I324=""Logging"","&amp;"""+"",I324=""Mining"",""+"",I324=""Maxhp"",""%"",REGEXMATCH(I324,""TemperatureResist_""),""+"",REGEXMATCH(I324,""ElementResist_""),""%"",REGEXMATCH(I324,""TemperatureInvalid_""),""bool"",REGEXMATCH(I324,""BodyPartsWeakDamage""),""%"",REGEXMATCH(I324,""Ele"&amp;"mentBoost_""),""%"",AND(REGEXMATCH(B324,""GiveA""),REGEXMATCH(I324,""Element"")),""bool"")"),"%")</f>
        <v>%</v>
      </c>
      <c r="K324" s="2">
        <v>80</v>
      </c>
      <c r="L324" s="2" t="s">
        <v>1947</v>
      </c>
      <c r="M324" s="2"/>
      <c r="N324" s="2" t="str">
        <f ca="1">IFERROR(__xludf.DUMMYFUNCTION("IFS(M324=""ShotAttack"",""%"",M324=""MeleeAttack"",""%"", M324=""Defense"",""%"",M324=""CraftSPeed"",""%"",M324=""LifeSteal"",""%"",M324=""MaxInventoryWeight"",""+"",M324=""MoveSpeed"",""%"",REGEXMATCH(M324,""ElementAddItemDrop_""),""%"",M324=""Logging"","&amp;"""+"",M324=""Mining"",""+"",M324=""Maxhp"",""%"",REGEXMATCH(M324,""TemperatureResist_""),""+"",REGEXMATCH(M324,""ElementResist_""),""%"",REGEXMATCH(M324,""TemperatureInvalid_""),""bool"",REGEXMATCH(M324,""BodyPartsWeakDamage""),""%"",REGEXMATCH(M324,""Ele"&amp;"mentBoost_""),""%"",AND(REGEXMATCH(F324,""GiveA""),REGEXMATCH(M324,""Element"")),""bool"")"),"#N/A")</f>
        <v>#N/A</v>
      </c>
      <c r="O324" s="2">
        <v>0</v>
      </c>
      <c r="P324" s="2"/>
      <c r="Q324" s="2"/>
      <c r="R324" s="2" t="str">
        <f ca="1">IFERROR(__xludf.DUMMYFUNCTION("IFS(Q324=""ShotAttack"",""%"",Q324=""MeleeAttack"",""%"", Q324=""Defense"",""%"",Q324=""CraftSPeed"",""%"",Q324=""LifeSteal"",""%"",Q324=""MaxInventoryWeight"",""+"",Q324=""MoveSpeed"",""%"",REGEXMATCH(Q324,""ElementAddItemDrop_""),""%"",Q324=""Logging"","&amp;"""+"",Q324=""Mining"",""+"",Q324=""Maxhp"",""%"",REGEXMATCH(Q324,""TemperatureResist_""),""+"",REGEXMATCH(Q324,""ElementResist_""),""%"",REGEXMATCH(Q324,""TemperatureInvalid_""),""bool"",REGEXMATCH(Q324,""BodyPartsWeakDamage""),""%"",REGEXMATCH(Q324,""Ele"&amp;"mentBoost_""),""%"",AND(REGEXMATCH(J324,""GiveA""),REGEXMATCH(Q324,""Element"")),""bool"")"),"#N/A")</f>
        <v>#N/A</v>
      </c>
      <c r="S324" s="2">
        <v>0</v>
      </c>
      <c r="T324" s="2"/>
      <c r="U324" s="2" t="b">
        <v>0</v>
      </c>
      <c r="V324" s="2" t="b">
        <v>0</v>
      </c>
      <c r="W324" s="2" t="b">
        <v>1</v>
      </c>
      <c r="X324" s="2" t="b">
        <v>0</v>
      </c>
      <c r="Y324" s="2" t="b">
        <v>0</v>
      </c>
      <c r="Z324" s="2" t="b">
        <v>0</v>
      </c>
      <c r="AA324" s="2" t="b">
        <v>0</v>
      </c>
      <c r="AB324" s="2" t="b">
        <v>0</v>
      </c>
      <c r="AC324" s="2" t="b">
        <v>0</v>
      </c>
      <c r="AD324" s="2" t="b">
        <v>0</v>
      </c>
      <c r="AE324" s="2" t="b">
        <v>0</v>
      </c>
      <c r="AF324" s="2" t="b">
        <v>0</v>
      </c>
      <c r="AG324" s="2" t="s">
        <v>141</v>
      </c>
      <c r="AH324" s="2" t="s">
        <v>141</v>
      </c>
    </row>
    <row r="325" spans="1:34" x14ac:dyDescent="0.2">
      <c r="A325" s="9" t="e">
        <v>#N/A</v>
      </c>
      <c r="B325" s="2" t="s">
        <v>785</v>
      </c>
      <c r="C325" s="1"/>
      <c r="D325" s="2" t="str">
        <f t="shared" si="3"/>
        <v>ElementBoost_Water</v>
      </c>
      <c r="E325" s="2" t="str">
        <f t="shared" si="4"/>
        <v>ElementBoost_Water: # on SelfAndTrainer</v>
      </c>
      <c r="F325" s="2" t="str">
        <f t="shared" si="5"/>
        <v>mounted</v>
      </c>
      <c r="G325" s="2">
        <v>1</v>
      </c>
      <c r="H325" s="2" t="s">
        <v>141</v>
      </c>
      <c r="I325" s="2" t="s">
        <v>2120</v>
      </c>
      <c r="J325" s="2" t="str">
        <f ca="1">IFERROR(__xludf.DUMMYFUNCTION("IFS(I325=""ShotAttack"",""%"",I325=""MeleeAttack"",""%"", I325=""Defense"",""%"",I325=""CraftSPeed"",""%"",I325=""LifeSteal"",""%"",I325=""MaxInventoryWeight"",""+"",I325=""MoveSpeed"",""%"",REGEXMATCH(I325,""ElementAddItemDrop_""),""%"",I325=""Logging"","&amp;"""+"",I325=""Mining"",""+"",I325=""Maxhp"",""%"",REGEXMATCH(I325,""TemperatureResist_""),""+"",REGEXMATCH(I325,""ElementResist_""),""%"",REGEXMATCH(I325,""TemperatureInvalid_""),""bool"",REGEXMATCH(I325,""BodyPartsWeakDamage""),""%"",REGEXMATCH(I325,""Ele"&amp;"mentBoost_""),""%"",AND(REGEXMATCH(B325,""GiveA""),REGEXMATCH(I325,""Element"")),""bool"")"),"%")</f>
        <v>%</v>
      </c>
      <c r="K325" s="2">
        <v>100</v>
      </c>
      <c r="L325" s="2" t="s">
        <v>1947</v>
      </c>
      <c r="M325" s="2"/>
      <c r="N325" s="2" t="str">
        <f ca="1">IFERROR(__xludf.DUMMYFUNCTION("IFS(M325=""ShotAttack"",""%"",M325=""MeleeAttack"",""%"", M325=""Defense"",""%"",M325=""CraftSPeed"",""%"",M325=""LifeSteal"",""%"",M325=""MaxInventoryWeight"",""+"",M325=""MoveSpeed"",""%"",REGEXMATCH(M325,""ElementAddItemDrop_""),""%"",M325=""Logging"","&amp;"""+"",M325=""Mining"",""+"",M325=""Maxhp"",""%"",REGEXMATCH(M325,""TemperatureResist_""),""+"",REGEXMATCH(M325,""ElementResist_""),""%"",REGEXMATCH(M325,""TemperatureInvalid_""),""bool"",REGEXMATCH(M325,""BodyPartsWeakDamage""),""%"",REGEXMATCH(M325,""Ele"&amp;"mentBoost_""),""%"",AND(REGEXMATCH(F325,""GiveA""),REGEXMATCH(M325,""Element"")),""bool"")"),"#N/A")</f>
        <v>#N/A</v>
      </c>
      <c r="O325" s="2">
        <v>0</v>
      </c>
      <c r="P325" s="2"/>
      <c r="Q325" s="2"/>
      <c r="R325" s="2" t="str">
        <f ca="1">IFERROR(__xludf.DUMMYFUNCTION("IFS(Q325=""ShotAttack"",""%"",Q325=""MeleeAttack"",""%"", Q325=""Defense"",""%"",Q325=""CraftSPeed"",""%"",Q325=""LifeSteal"",""%"",Q325=""MaxInventoryWeight"",""+"",Q325=""MoveSpeed"",""%"",REGEXMATCH(Q325,""ElementAddItemDrop_""),""%"",Q325=""Logging"","&amp;"""+"",Q325=""Mining"",""+"",Q325=""Maxhp"",""%"",REGEXMATCH(Q325,""TemperatureResist_""),""+"",REGEXMATCH(Q325,""ElementResist_""),""%"",REGEXMATCH(Q325,""TemperatureInvalid_""),""bool"",REGEXMATCH(Q325,""BodyPartsWeakDamage""),""%"",REGEXMATCH(Q325,""Ele"&amp;"mentBoost_""),""%"",AND(REGEXMATCH(J325,""GiveA""),REGEXMATCH(Q325,""Element"")),""bool"")"),"#N/A")</f>
        <v>#N/A</v>
      </c>
      <c r="S325" s="2">
        <v>0</v>
      </c>
      <c r="T325" s="2"/>
      <c r="U325" s="2" t="b">
        <v>0</v>
      </c>
      <c r="V325" s="2" t="b">
        <v>0</v>
      </c>
      <c r="W325" s="2" t="b">
        <v>1</v>
      </c>
      <c r="X325" s="2" t="b">
        <v>0</v>
      </c>
      <c r="Y325" s="2" t="b">
        <v>0</v>
      </c>
      <c r="Z325" s="2" t="b">
        <v>0</v>
      </c>
      <c r="AA325" s="2" t="b">
        <v>0</v>
      </c>
      <c r="AB325" s="2" t="b">
        <v>0</v>
      </c>
      <c r="AC325" s="2" t="b">
        <v>0</v>
      </c>
      <c r="AD325" s="2" t="b">
        <v>0</v>
      </c>
      <c r="AE325" s="2" t="b">
        <v>0</v>
      </c>
      <c r="AF325" s="2" t="b">
        <v>0</v>
      </c>
      <c r="AG325" s="2" t="s">
        <v>141</v>
      </c>
      <c r="AH325" s="2" t="s">
        <v>141</v>
      </c>
    </row>
    <row r="326" spans="1:34" x14ac:dyDescent="0.2">
      <c r="A326" s="9" t="e">
        <v>#N/A</v>
      </c>
      <c r="B326" s="2" t="s">
        <v>876</v>
      </c>
      <c r="C326" s="1"/>
      <c r="D326" s="2" t="str">
        <f t="shared" si="3"/>
        <v>ElementBoost_Electricity</v>
      </c>
      <c r="E326" s="2" t="str">
        <f t="shared" si="4"/>
        <v>ElementBoost_Electricity: # on SelfAndTrainer</v>
      </c>
      <c r="F326" s="2" t="str">
        <f t="shared" si="5"/>
        <v>mounted</v>
      </c>
      <c r="G326" s="2">
        <v>1</v>
      </c>
      <c r="H326" s="2" t="s">
        <v>141</v>
      </c>
      <c r="I326" s="2" t="s">
        <v>2124</v>
      </c>
      <c r="J326" s="2" t="str">
        <f ca="1">IFERROR(__xludf.DUMMYFUNCTION("IFS(I326=""ShotAttack"",""%"",I326=""MeleeAttack"",""%"", I326=""Defense"",""%"",I326=""CraftSPeed"",""%"",I326=""LifeSteal"",""%"",I326=""MaxInventoryWeight"",""+"",I326=""MoveSpeed"",""%"",REGEXMATCH(I326,""ElementAddItemDrop_""),""%"",I326=""Logging"","&amp;"""+"",I326=""Mining"",""+"",I326=""Maxhp"",""%"",REGEXMATCH(I326,""TemperatureResist_""),""+"",REGEXMATCH(I326,""ElementResist_""),""%"",REGEXMATCH(I326,""TemperatureInvalid_""),""bool"",REGEXMATCH(I326,""BodyPartsWeakDamage""),""%"",REGEXMATCH(I326,""Ele"&amp;"mentBoost_""),""%"",AND(REGEXMATCH(B326,""GiveA""),REGEXMATCH(I326,""Element"")),""bool"")"),"%")</f>
        <v>%</v>
      </c>
      <c r="K326" s="2">
        <v>50</v>
      </c>
      <c r="L326" s="2" t="s">
        <v>1947</v>
      </c>
      <c r="M326" s="2"/>
      <c r="N326" s="2" t="str">
        <f ca="1">IFERROR(__xludf.DUMMYFUNCTION("IFS(M326=""ShotAttack"",""%"",M326=""MeleeAttack"",""%"", M326=""Defense"",""%"",M326=""CraftSPeed"",""%"",M326=""LifeSteal"",""%"",M326=""MaxInventoryWeight"",""+"",M326=""MoveSpeed"",""%"",REGEXMATCH(M326,""ElementAddItemDrop_""),""%"",M326=""Logging"","&amp;"""+"",M326=""Mining"",""+"",M326=""Maxhp"",""%"",REGEXMATCH(M326,""TemperatureResist_""),""+"",REGEXMATCH(M326,""ElementResist_""),""%"",REGEXMATCH(M326,""TemperatureInvalid_""),""bool"",REGEXMATCH(M326,""BodyPartsWeakDamage""),""%"",REGEXMATCH(M326,""Ele"&amp;"mentBoost_""),""%"",AND(REGEXMATCH(F326,""GiveA""),REGEXMATCH(M326,""Element"")),""bool"")"),"#N/A")</f>
        <v>#N/A</v>
      </c>
      <c r="O326" s="2">
        <v>0</v>
      </c>
      <c r="P326" s="2"/>
      <c r="Q326" s="2"/>
      <c r="R326" s="2" t="str">
        <f ca="1">IFERROR(__xludf.DUMMYFUNCTION("IFS(Q326=""ShotAttack"",""%"",Q326=""MeleeAttack"",""%"", Q326=""Defense"",""%"",Q326=""CraftSPeed"",""%"",Q326=""LifeSteal"",""%"",Q326=""MaxInventoryWeight"",""+"",Q326=""MoveSpeed"",""%"",REGEXMATCH(Q326,""ElementAddItemDrop_""),""%"",Q326=""Logging"","&amp;"""+"",Q326=""Mining"",""+"",Q326=""Maxhp"",""%"",REGEXMATCH(Q326,""TemperatureResist_""),""+"",REGEXMATCH(Q326,""ElementResist_""),""%"",REGEXMATCH(Q326,""TemperatureInvalid_""),""bool"",REGEXMATCH(Q326,""BodyPartsWeakDamage""),""%"",REGEXMATCH(Q326,""Ele"&amp;"mentBoost_""),""%"",AND(REGEXMATCH(J326,""GiveA""),REGEXMATCH(Q326,""Element"")),""bool"")"),"#N/A")</f>
        <v>#N/A</v>
      </c>
      <c r="S326" s="2">
        <v>0</v>
      </c>
      <c r="T326" s="2"/>
      <c r="U326" s="2" t="b">
        <v>0</v>
      </c>
      <c r="V326" s="2" t="b">
        <v>0</v>
      </c>
      <c r="W326" s="2" t="b">
        <v>1</v>
      </c>
      <c r="X326" s="2" t="b">
        <v>0</v>
      </c>
      <c r="Y326" s="2" t="b">
        <v>0</v>
      </c>
      <c r="Z326" s="2" t="b">
        <v>0</v>
      </c>
      <c r="AA326" s="2" t="b">
        <v>0</v>
      </c>
      <c r="AB326" s="2" t="b">
        <v>0</v>
      </c>
      <c r="AC326" s="2" t="b">
        <v>0</v>
      </c>
      <c r="AD326" s="2" t="b">
        <v>0</v>
      </c>
      <c r="AE326" s="2" t="b">
        <v>0</v>
      </c>
      <c r="AF326" s="2" t="b">
        <v>0</v>
      </c>
      <c r="AG326" s="2" t="s">
        <v>141</v>
      </c>
      <c r="AH326" s="2" t="s">
        <v>141</v>
      </c>
    </row>
    <row r="327" spans="1:34" x14ac:dyDescent="0.2">
      <c r="A327" s="9" t="e">
        <v>#N/A</v>
      </c>
      <c r="B327" s="2" t="s">
        <v>877</v>
      </c>
      <c r="C327" s="1"/>
      <c r="D327" s="2" t="str">
        <f t="shared" si="3"/>
        <v>ElementBoost_Electricity</v>
      </c>
      <c r="E327" s="2" t="str">
        <f t="shared" si="4"/>
        <v>ElementBoost_Electricity: # on SelfAndTrainer</v>
      </c>
      <c r="F327" s="2" t="str">
        <f t="shared" si="5"/>
        <v>mounted</v>
      </c>
      <c r="G327" s="2">
        <v>1</v>
      </c>
      <c r="H327" s="2" t="s">
        <v>141</v>
      </c>
      <c r="I327" s="2" t="s">
        <v>2124</v>
      </c>
      <c r="J327" s="2" t="str">
        <f ca="1">IFERROR(__xludf.DUMMYFUNCTION("IFS(I327=""ShotAttack"",""%"",I327=""MeleeAttack"",""%"", I327=""Defense"",""%"",I327=""CraftSPeed"",""%"",I327=""LifeSteal"",""%"",I327=""MaxInventoryWeight"",""+"",I327=""MoveSpeed"",""%"",REGEXMATCH(I327,""ElementAddItemDrop_""),""%"",I327=""Logging"","&amp;"""+"",I327=""Mining"",""+"",I327=""Maxhp"",""%"",REGEXMATCH(I327,""TemperatureResist_""),""+"",REGEXMATCH(I327,""ElementResist_""),""%"",REGEXMATCH(I327,""TemperatureInvalid_""),""bool"",REGEXMATCH(I327,""BodyPartsWeakDamage""),""%"",REGEXMATCH(I327,""Ele"&amp;"mentBoost_""),""%"",AND(REGEXMATCH(B327,""GiveA""),REGEXMATCH(I327,""Element"")),""bool"")"),"%")</f>
        <v>%</v>
      </c>
      <c r="K327" s="2">
        <v>55</v>
      </c>
      <c r="L327" s="2" t="s">
        <v>1947</v>
      </c>
      <c r="M327" s="2"/>
      <c r="N327" s="2" t="str">
        <f ca="1">IFERROR(__xludf.DUMMYFUNCTION("IFS(M327=""ShotAttack"",""%"",M327=""MeleeAttack"",""%"", M327=""Defense"",""%"",M327=""CraftSPeed"",""%"",M327=""LifeSteal"",""%"",M327=""MaxInventoryWeight"",""+"",M327=""MoveSpeed"",""%"",REGEXMATCH(M327,""ElementAddItemDrop_""),""%"",M327=""Logging"","&amp;"""+"",M327=""Mining"",""+"",M327=""Maxhp"",""%"",REGEXMATCH(M327,""TemperatureResist_""),""+"",REGEXMATCH(M327,""ElementResist_""),""%"",REGEXMATCH(M327,""TemperatureInvalid_""),""bool"",REGEXMATCH(M327,""BodyPartsWeakDamage""),""%"",REGEXMATCH(M327,""Ele"&amp;"mentBoost_""),""%"",AND(REGEXMATCH(F327,""GiveA""),REGEXMATCH(M327,""Element"")),""bool"")"),"#N/A")</f>
        <v>#N/A</v>
      </c>
      <c r="O327" s="2">
        <v>0</v>
      </c>
      <c r="P327" s="2"/>
      <c r="Q327" s="2"/>
      <c r="R327" s="2" t="str">
        <f ca="1">IFERROR(__xludf.DUMMYFUNCTION("IFS(Q327=""ShotAttack"",""%"",Q327=""MeleeAttack"",""%"", Q327=""Defense"",""%"",Q327=""CraftSPeed"",""%"",Q327=""LifeSteal"",""%"",Q327=""MaxInventoryWeight"",""+"",Q327=""MoveSpeed"",""%"",REGEXMATCH(Q327,""ElementAddItemDrop_""),""%"",Q327=""Logging"","&amp;"""+"",Q327=""Mining"",""+"",Q327=""Maxhp"",""%"",REGEXMATCH(Q327,""TemperatureResist_""),""+"",REGEXMATCH(Q327,""ElementResist_""),""%"",REGEXMATCH(Q327,""TemperatureInvalid_""),""bool"",REGEXMATCH(Q327,""BodyPartsWeakDamage""),""%"",REGEXMATCH(Q327,""Ele"&amp;"mentBoost_""),""%"",AND(REGEXMATCH(J327,""GiveA""),REGEXMATCH(Q327,""Element"")),""bool"")"),"#N/A")</f>
        <v>#N/A</v>
      </c>
      <c r="S327" s="2">
        <v>0</v>
      </c>
      <c r="T327" s="2"/>
      <c r="U327" s="2" t="b">
        <v>0</v>
      </c>
      <c r="V327" s="2" t="b">
        <v>0</v>
      </c>
      <c r="W327" s="2" t="b">
        <v>1</v>
      </c>
      <c r="X327" s="2" t="b">
        <v>0</v>
      </c>
      <c r="Y327" s="2" t="b">
        <v>0</v>
      </c>
      <c r="Z327" s="2" t="b">
        <v>0</v>
      </c>
      <c r="AA327" s="2" t="b">
        <v>0</v>
      </c>
      <c r="AB327" s="2" t="b">
        <v>0</v>
      </c>
      <c r="AC327" s="2" t="b">
        <v>0</v>
      </c>
      <c r="AD327" s="2" t="b">
        <v>0</v>
      </c>
      <c r="AE327" s="2" t="b">
        <v>0</v>
      </c>
      <c r="AF327" s="2" t="b">
        <v>0</v>
      </c>
      <c r="AG327" s="2" t="s">
        <v>141</v>
      </c>
      <c r="AH327" s="2" t="s">
        <v>141</v>
      </c>
    </row>
    <row r="328" spans="1:34" x14ac:dyDescent="0.2">
      <c r="A328" s="9" t="e">
        <v>#N/A</v>
      </c>
      <c r="B328" s="2" t="s">
        <v>878</v>
      </c>
      <c r="C328" s="1"/>
      <c r="D328" s="2" t="str">
        <f t="shared" si="3"/>
        <v>ElementBoost_Electricity</v>
      </c>
      <c r="E328" s="2" t="str">
        <f t="shared" si="4"/>
        <v>ElementBoost_Electricity: # on SelfAndTrainer</v>
      </c>
      <c r="F328" s="2" t="str">
        <f t="shared" si="5"/>
        <v>mounted</v>
      </c>
      <c r="G328" s="2">
        <v>1</v>
      </c>
      <c r="H328" s="2" t="s">
        <v>141</v>
      </c>
      <c r="I328" s="2" t="s">
        <v>2124</v>
      </c>
      <c r="J328" s="2" t="str">
        <f ca="1">IFERROR(__xludf.DUMMYFUNCTION("IFS(I328=""ShotAttack"",""%"",I328=""MeleeAttack"",""%"", I328=""Defense"",""%"",I328=""CraftSPeed"",""%"",I328=""LifeSteal"",""%"",I328=""MaxInventoryWeight"",""+"",I328=""MoveSpeed"",""%"",REGEXMATCH(I328,""ElementAddItemDrop_""),""%"",I328=""Logging"","&amp;"""+"",I328=""Mining"",""+"",I328=""Maxhp"",""%"",REGEXMATCH(I328,""TemperatureResist_""),""+"",REGEXMATCH(I328,""ElementResist_""),""%"",REGEXMATCH(I328,""TemperatureInvalid_""),""bool"",REGEXMATCH(I328,""BodyPartsWeakDamage""),""%"",REGEXMATCH(I328,""Ele"&amp;"mentBoost_""),""%"",AND(REGEXMATCH(B328,""GiveA""),REGEXMATCH(I328,""Element"")),""bool"")"),"%")</f>
        <v>%</v>
      </c>
      <c r="K328" s="2">
        <v>65</v>
      </c>
      <c r="L328" s="2" t="s">
        <v>1947</v>
      </c>
      <c r="M328" s="2"/>
      <c r="N328" s="2" t="str">
        <f ca="1">IFERROR(__xludf.DUMMYFUNCTION("IFS(M328=""ShotAttack"",""%"",M328=""MeleeAttack"",""%"", M328=""Defense"",""%"",M328=""CraftSPeed"",""%"",M328=""LifeSteal"",""%"",M328=""MaxInventoryWeight"",""+"",M328=""MoveSpeed"",""%"",REGEXMATCH(M328,""ElementAddItemDrop_""),""%"",M328=""Logging"","&amp;"""+"",M328=""Mining"",""+"",M328=""Maxhp"",""%"",REGEXMATCH(M328,""TemperatureResist_""),""+"",REGEXMATCH(M328,""ElementResist_""),""%"",REGEXMATCH(M328,""TemperatureInvalid_""),""bool"",REGEXMATCH(M328,""BodyPartsWeakDamage""),""%"",REGEXMATCH(M328,""Ele"&amp;"mentBoost_""),""%"",AND(REGEXMATCH(F328,""GiveA""),REGEXMATCH(M328,""Element"")),""bool"")"),"#N/A")</f>
        <v>#N/A</v>
      </c>
      <c r="O328" s="2">
        <v>0</v>
      </c>
      <c r="P328" s="2"/>
      <c r="Q328" s="2"/>
      <c r="R328" s="2" t="str">
        <f ca="1">IFERROR(__xludf.DUMMYFUNCTION("IFS(Q328=""ShotAttack"",""%"",Q328=""MeleeAttack"",""%"", Q328=""Defense"",""%"",Q328=""CraftSPeed"",""%"",Q328=""LifeSteal"",""%"",Q328=""MaxInventoryWeight"",""+"",Q328=""MoveSpeed"",""%"",REGEXMATCH(Q328,""ElementAddItemDrop_""),""%"",Q328=""Logging"","&amp;"""+"",Q328=""Mining"",""+"",Q328=""Maxhp"",""%"",REGEXMATCH(Q328,""TemperatureResist_""),""+"",REGEXMATCH(Q328,""ElementResist_""),""%"",REGEXMATCH(Q328,""TemperatureInvalid_""),""bool"",REGEXMATCH(Q328,""BodyPartsWeakDamage""),""%"",REGEXMATCH(Q328,""Ele"&amp;"mentBoost_""),""%"",AND(REGEXMATCH(J328,""GiveA""),REGEXMATCH(Q328,""Element"")),""bool"")"),"#N/A")</f>
        <v>#N/A</v>
      </c>
      <c r="S328" s="2">
        <v>0</v>
      </c>
      <c r="T328" s="2"/>
      <c r="U328" s="2" t="b">
        <v>0</v>
      </c>
      <c r="V328" s="2" t="b">
        <v>0</v>
      </c>
      <c r="W328" s="2" t="b">
        <v>1</v>
      </c>
      <c r="X328" s="2" t="b">
        <v>0</v>
      </c>
      <c r="Y328" s="2" t="b">
        <v>0</v>
      </c>
      <c r="Z328" s="2" t="b">
        <v>0</v>
      </c>
      <c r="AA328" s="2" t="b">
        <v>0</v>
      </c>
      <c r="AB328" s="2" t="b">
        <v>0</v>
      </c>
      <c r="AC328" s="2" t="b">
        <v>0</v>
      </c>
      <c r="AD328" s="2" t="b">
        <v>0</v>
      </c>
      <c r="AE328" s="2" t="b">
        <v>0</v>
      </c>
      <c r="AF328" s="2" t="b">
        <v>0</v>
      </c>
      <c r="AG328" s="2" t="s">
        <v>141</v>
      </c>
      <c r="AH328" s="2" t="s">
        <v>141</v>
      </c>
    </row>
    <row r="329" spans="1:34" x14ac:dyDescent="0.2">
      <c r="A329" s="9" t="e">
        <v>#N/A</v>
      </c>
      <c r="B329" s="2" t="s">
        <v>879</v>
      </c>
      <c r="C329" s="1"/>
      <c r="D329" s="2" t="str">
        <f t="shared" si="3"/>
        <v>ElementBoost_Electricity</v>
      </c>
      <c r="E329" s="2" t="str">
        <f t="shared" si="4"/>
        <v>ElementBoost_Electricity: # on SelfAndTrainer</v>
      </c>
      <c r="F329" s="2" t="str">
        <f t="shared" si="5"/>
        <v>mounted</v>
      </c>
      <c r="G329" s="2">
        <v>1</v>
      </c>
      <c r="H329" s="2" t="s">
        <v>141</v>
      </c>
      <c r="I329" s="2" t="s">
        <v>2124</v>
      </c>
      <c r="J329" s="2" t="str">
        <f ca="1">IFERROR(__xludf.DUMMYFUNCTION("IFS(I329=""ShotAttack"",""%"",I329=""MeleeAttack"",""%"", I329=""Defense"",""%"",I329=""CraftSPeed"",""%"",I329=""LifeSteal"",""%"",I329=""MaxInventoryWeight"",""+"",I329=""MoveSpeed"",""%"",REGEXMATCH(I329,""ElementAddItemDrop_""),""%"",I329=""Logging"","&amp;"""+"",I329=""Mining"",""+"",I329=""Maxhp"",""%"",REGEXMATCH(I329,""TemperatureResist_""),""+"",REGEXMATCH(I329,""ElementResist_""),""%"",REGEXMATCH(I329,""TemperatureInvalid_""),""bool"",REGEXMATCH(I329,""BodyPartsWeakDamage""),""%"",REGEXMATCH(I329,""Ele"&amp;"mentBoost_""),""%"",AND(REGEXMATCH(B329,""GiveA""),REGEXMATCH(I329,""Element"")),""bool"")"),"%")</f>
        <v>%</v>
      </c>
      <c r="K329" s="2">
        <v>80</v>
      </c>
      <c r="L329" s="2" t="s">
        <v>1947</v>
      </c>
      <c r="M329" s="2"/>
      <c r="N329" s="2" t="str">
        <f ca="1">IFERROR(__xludf.DUMMYFUNCTION("IFS(M329=""ShotAttack"",""%"",M329=""MeleeAttack"",""%"", M329=""Defense"",""%"",M329=""CraftSPeed"",""%"",M329=""LifeSteal"",""%"",M329=""MaxInventoryWeight"",""+"",M329=""MoveSpeed"",""%"",REGEXMATCH(M329,""ElementAddItemDrop_""),""%"",M329=""Logging"","&amp;"""+"",M329=""Mining"",""+"",M329=""Maxhp"",""%"",REGEXMATCH(M329,""TemperatureResist_""),""+"",REGEXMATCH(M329,""ElementResist_""),""%"",REGEXMATCH(M329,""TemperatureInvalid_""),""bool"",REGEXMATCH(M329,""BodyPartsWeakDamage""),""%"",REGEXMATCH(M329,""Ele"&amp;"mentBoost_""),""%"",AND(REGEXMATCH(F329,""GiveA""),REGEXMATCH(M329,""Element"")),""bool"")"),"#N/A")</f>
        <v>#N/A</v>
      </c>
      <c r="O329" s="2">
        <v>0</v>
      </c>
      <c r="P329" s="2"/>
      <c r="Q329" s="2"/>
      <c r="R329" s="2" t="str">
        <f ca="1">IFERROR(__xludf.DUMMYFUNCTION("IFS(Q329=""ShotAttack"",""%"",Q329=""MeleeAttack"",""%"", Q329=""Defense"",""%"",Q329=""CraftSPeed"",""%"",Q329=""LifeSteal"",""%"",Q329=""MaxInventoryWeight"",""+"",Q329=""MoveSpeed"",""%"",REGEXMATCH(Q329,""ElementAddItemDrop_""),""%"",Q329=""Logging"","&amp;"""+"",Q329=""Mining"",""+"",Q329=""Maxhp"",""%"",REGEXMATCH(Q329,""TemperatureResist_""),""+"",REGEXMATCH(Q329,""ElementResist_""),""%"",REGEXMATCH(Q329,""TemperatureInvalid_""),""bool"",REGEXMATCH(Q329,""BodyPartsWeakDamage""),""%"",REGEXMATCH(Q329,""Ele"&amp;"mentBoost_""),""%"",AND(REGEXMATCH(J329,""GiveA""),REGEXMATCH(Q329,""Element"")),""bool"")"),"#N/A")</f>
        <v>#N/A</v>
      </c>
      <c r="S329" s="2">
        <v>0</v>
      </c>
      <c r="T329" s="2"/>
      <c r="U329" s="2" t="b">
        <v>0</v>
      </c>
      <c r="V329" s="2" t="b">
        <v>0</v>
      </c>
      <c r="W329" s="2" t="b">
        <v>1</v>
      </c>
      <c r="X329" s="2" t="b">
        <v>0</v>
      </c>
      <c r="Y329" s="2" t="b">
        <v>0</v>
      </c>
      <c r="Z329" s="2" t="b">
        <v>0</v>
      </c>
      <c r="AA329" s="2" t="b">
        <v>0</v>
      </c>
      <c r="AB329" s="2" t="b">
        <v>0</v>
      </c>
      <c r="AC329" s="2" t="b">
        <v>0</v>
      </c>
      <c r="AD329" s="2" t="b">
        <v>0</v>
      </c>
      <c r="AE329" s="2" t="b">
        <v>0</v>
      </c>
      <c r="AF329" s="2" t="b">
        <v>0</v>
      </c>
      <c r="AG329" s="2" t="s">
        <v>141</v>
      </c>
      <c r="AH329" s="2" t="s">
        <v>141</v>
      </c>
    </row>
    <row r="330" spans="1:34" x14ac:dyDescent="0.2">
      <c r="A330" s="9" t="e">
        <v>#N/A</v>
      </c>
      <c r="B330" s="2" t="s">
        <v>880</v>
      </c>
      <c r="C330" s="1"/>
      <c r="D330" s="2" t="str">
        <f t="shared" si="3"/>
        <v>ElementBoost_Electricity</v>
      </c>
      <c r="E330" s="2" t="str">
        <f t="shared" si="4"/>
        <v>ElementBoost_Electricity: # on SelfAndTrainer</v>
      </c>
      <c r="F330" s="2" t="str">
        <f t="shared" si="5"/>
        <v>mounted</v>
      </c>
      <c r="G330" s="2">
        <v>1</v>
      </c>
      <c r="H330" s="2" t="s">
        <v>141</v>
      </c>
      <c r="I330" s="2" t="s">
        <v>2124</v>
      </c>
      <c r="J330" s="2" t="str">
        <f ca="1">IFERROR(__xludf.DUMMYFUNCTION("IFS(I330=""ShotAttack"",""%"",I330=""MeleeAttack"",""%"", I330=""Defense"",""%"",I330=""CraftSPeed"",""%"",I330=""LifeSteal"",""%"",I330=""MaxInventoryWeight"",""+"",I330=""MoveSpeed"",""%"",REGEXMATCH(I330,""ElementAddItemDrop_""),""%"",I330=""Logging"","&amp;"""+"",I330=""Mining"",""+"",I330=""Maxhp"",""%"",REGEXMATCH(I330,""TemperatureResist_""),""+"",REGEXMATCH(I330,""ElementResist_""),""%"",REGEXMATCH(I330,""TemperatureInvalid_""),""bool"",REGEXMATCH(I330,""BodyPartsWeakDamage""),""%"",REGEXMATCH(I330,""Ele"&amp;"mentBoost_""),""%"",AND(REGEXMATCH(B330,""GiveA""),REGEXMATCH(I330,""Element"")),""bool"")"),"%")</f>
        <v>%</v>
      </c>
      <c r="K330" s="2">
        <v>100</v>
      </c>
      <c r="L330" s="2" t="s">
        <v>1947</v>
      </c>
      <c r="M330" s="2"/>
      <c r="N330" s="2" t="str">
        <f ca="1">IFERROR(__xludf.DUMMYFUNCTION("IFS(M330=""ShotAttack"",""%"",M330=""MeleeAttack"",""%"", M330=""Defense"",""%"",M330=""CraftSPeed"",""%"",M330=""LifeSteal"",""%"",M330=""MaxInventoryWeight"",""+"",M330=""MoveSpeed"",""%"",REGEXMATCH(M330,""ElementAddItemDrop_""),""%"",M330=""Logging"","&amp;"""+"",M330=""Mining"",""+"",M330=""Maxhp"",""%"",REGEXMATCH(M330,""TemperatureResist_""),""+"",REGEXMATCH(M330,""ElementResist_""),""%"",REGEXMATCH(M330,""TemperatureInvalid_""),""bool"",REGEXMATCH(M330,""BodyPartsWeakDamage""),""%"",REGEXMATCH(M330,""Ele"&amp;"mentBoost_""),""%"",AND(REGEXMATCH(F330,""GiveA""),REGEXMATCH(M330,""Element"")),""bool"")"),"#N/A")</f>
        <v>#N/A</v>
      </c>
      <c r="O330" s="2">
        <v>0</v>
      </c>
      <c r="P330" s="2"/>
      <c r="Q330" s="2"/>
      <c r="R330" s="2" t="str">
        <f ca="1">IFERROR(__xludf.DUMMYFUNCTION("IFS(Q330=""ShotAttack"",""%"",Q330=""MeleeAttack"",""%"", Q330=""Defense"",""%"",Q330=""CraftSPeed"",""%"",Q330=""LifeSteal"",""%"",Q330=""MaxInventoryWeight"",""+"",Q330=""MoveSpeed"",""%"",REGEXMATCH(Q330,""ElementAddItemDrop_""),""%"",Q330=""Logging"","&amp;"""+"",Q330=""Mining"",""+"",Q330=""Maxhp"",""%"",REGEXMATCH(Q330,""TemperatureResist_""),""+"",REGEXMATCH(Q330,""ElementResist_""),""%"",REGEXMATCH(Q330,""TemperatureInvalid_""),""bool"",REGEXMATCH(Q330,""BodyPartsWeakDamage""),""%"",REGEXMATCH(Q330,""Ele"&amp;"mentBoost_""),""%"",AND(REGEXMATCH(J330,""GiveA""),REGEXMATCH(Q330,""Element"")),""bool"")"),"#N/A")</f>
        <v>#N/A</v>
      </c>
      <c r="S330" s="2">
        <v>0</v>
      </c>
      <c r="T330" s="2"/>
      <c r="U330" s="2" t="b">
        <v>0</v>
      </c>
      <c r="V330" s="2" t="b">
        <v>0</v>
      </c>
      <c r="W330" s="2" t="b">
        <v>1</v>
      </c>
      <c r="X330" s="2" t="b">
        <v>0</v>
      </c>
      <c r="Y330" s="2" t="b">
        <v>0</v>
      </c>
      <c r="Z330" s="2" t="b">
        <v>0</v>
      </c>
      <c r="AA330" s="2" t="b">
        <v>0</v>
      </c>
      <c r="AB330" s="2" t="b">
        <v>0</v>
      </c>
      <c r="AC330" s="2" t="b">
        <v>0</v>
      </c>
      <c r="AD330" s="2" t="b">
        <v>0</v>
      </c>
      <c r="AE330" s="2" t="b">
        <v>0</v>
      </c>
      <c r="AF330" s="2" t="b">
        <v>0</v>
      </c>
      <c r="AG330" s="2" t="s">
        <v>141</v>
      </c>
      <c r="AH330" s="2" t="s">
        <v>141</v>
      </c>
    </row>
    <row r="331" spans="1:34" x14ac:dyDescent="0.2">
      <c r="A331" s="9" t="e">
        <v>#N/A</v>
      </c>
      <c r="B331" s="2" t="s">
        <v>870</v>
      </c>
      <c r="C331" s="1"/>
      <c r="D331" s="2" t="str">
        <f t="shared" si="3"/>
        <v>ElementBoost_Leaf</v>
      </c>
      <c r="E331" s="2" t="str">
        <f t="shared" si="4"/>
        <v>ElementBoost_Leaf: # on SelfAndTrainer</v>
      </c>
      <c r="F331" s="2" t="str">
        <f t="shared" si="5"/>
        <v>mounted</v>
      </c>
      <c r="G331" s="2">
        <v>1</v>
      </c>
      <c r="H331" s="2" t="s">
        <v>141</v>
      </c>
      <c r="I331" s="2" t="s">
        <v>2128</v>
      </c>
      <c r="J331" s="2" t="str">
        <f ca="1">IFERROR(__xludf.DUMMYFUNCTION("IFS(I331=""ShotAttack"",""%"",I331=""MeleeAttack"",""%"", I331=""Defense"",""%"",I331=""CraftSPeed"",""%"",I331=""LifeSteal"",""%"",I331=""MaxInventoryWeight"",""+"",I331=""MoveSpeed"",""%"",REGEXMATCH(I331,""ElementAddItemDrop_""),""%"",I331=""Logging"","&amp;"""+"",I331=""Mining"",""+"",I331=""Maxhp"",""%"",REGEXMATCH(I331,""TemperatureResist_""),""+"",REGEXMATCH(I331,""ElementResist_""),""%"",REGEXMATCH(I331,""TemperatureInvalid_""),""bool"",REGEXMATCH(I331,""BodyPartsWeakDamage""),""%"",REGEXMATCH(I331,""Ele"&amp;"mentBoost_""),""%"",AND(REGEXMATCH(B331,""GiveA""),REGEXMATCH(I331,""Element"")),""bool"")"),"%")</f>
        <v>%</v>
      </c>
      <c r="K331" s="2">
        <v>50</v>
      </c>
      <c r="L331" s="2" t="s">
        <v>1947</v>
      </c>
      <c r="M331" s="2"/>
      <c r="N331" s="2" t="str">
        <f ca="1">IFERROR(__xludf.DUMMYFUNCTION("IFS(M331=""ShotAttack"",""%"",M331=""MeleeAttack"",""%"", M331=""Defense"",""%"",M331=""CraftSPeed"",""%"",M331=""LifeSteal"",""%"",M331=""MaxInventoryWeight"",""+"",M331=""MoveSpeed"",""%"",REGEXMATCH(M331,""ElementAddItemDrop_""),""%"",M331=""Logging"","&amp;"""+"",M331=""Mining"",""+"",M331=""Maxhp"",""%"",REGEXMATCH(M331,""TemperatureResist_""),""+"",REGEXMATCH(M331,""ElementResist_""),""%"",REGEXMATCH(M331,""TemperatureInvalid_""),""bool"",REGEXMATCH(M331,""BodyPartsWeakDamage""),""%"",REGEXMATCH(M331,""Ele"&amp;"mentBoost_""),""%"",AND(REGEXMATCH(F331,""GiveA""),REGEXMATCH(M331,""Element"")),""bool"")"),"#N/A")</f>
        <v>#N/A</v>
      </c>
      <c r="O331" s="2">
        <v>0</v>
      </c>
      <c r="P331" s="2"/>
      <c r="Q331" s="2"/>
      <c r="R331" s="2" t="str">
        <f ca="1">IFERROR(__xludf.DUMMYFUNCTION("IFS(Q331=""ShotAttack"",""%"",Q331=""MeleeAttack"",""%"", Q331=""Defense"",""%"",Q331=""CraftSPeed"",""%"",Q331=""LifeSteal"",""%"",Q331=""MaxInventoryWeight"",""+"",Q331=""MoveSpeed"",""%"",REGEXMATCH(Q331,""ElementAddItemDrop_""),""%"",Q331=""Logging"","&amp;"""+"",Q331=""Mining"",""+"",Q331=""Maxhp"",""%"",REGEXMATCH(Q331,""TemperatureResist_""),""+"",REGEXMATCH(Q331,""ElementResist_""),""%"",REGEXMATCH(Q331,""TemperatureInvalid_""),""bool"",REGEXMATCH(Q331,""BodyPartsWeakDamage""),""%"",REGEXMATCH(Q331,""Ele"&amp;"mentBoost_""),""%"",AND(REGEXMATCH(J331,""GiveA""),REGEXMATCH(Q331,""Element"")),""bool"")"),"#N/A")</f>
        <v>#N/A</v>
      </c>
      <c r="S331" s="2">
        <v>0</v>
      </c>
      <c r="T331" s="2"/>
      <c r="U331" s="2" t="b">
        <v>0</v>
      </c>
      <c r="V331" s="2" t="b">
        <v>0</v>
      </c>
      <c r="W331" s="2" t="b">
        <v>1</v>
      </c>
      <c r="X331" s="2" t="b">
        <v>0</v>
      </c>
      <c r="Y331" s="2" t="b">
        <v>0</v>
      </c>
      <c r="Z331" s="2" t="b">
        <v>0</v>
      </c>
      <c r="AA331" s="2" t="b">
        <v>0</v>
      </c>
      <c r="AB331" s="2" t="b">
        <v>0</v>
      </c>
      <c r="AC331" s="2" t="b">
        <v>0</v>
      </c>
      <c r="AD331" s="2" t="b">
        <v>0</v>
      </c>
      <c r="AE331" s="2" t="b">
        <v>0</v>
      </c>
      <c r="AF331" s="2" t="b">
        <v>0</v>
      </c>
      <c r="AG331" s="2" t="s">
        <v>141</v>
      </c>
      <c r="AH331" s="2" t="s">
        <v>141</v>
      </c>
    </row>
    <row r="332" spans="1:34" x14ac:dyDescent="0.2">
      <c r="A332" s="9" t="e">
        <v>#N/A</v>
      </c>
      <c r="B332" s="2" t="s">
        <v>871</v>
      </c>
      <c r="C332" s="1"/>
      <c r="D332" s="2" t="str">
        <f t="shared" si="3"/>
        <v>ElementBoost_Leaf</v>
      </c>
      <c r="E332" s="2" t="str">
        <f t="shared" si="4"/>
        <v>ElementBoost_Leaf: # on SelfAndTrainer</v>
      </c>
      <c r="F332" s="2" t="str">
        <f t="shared" si="5"/>
        <v>mounted</v>
      </c>
      <c r="G332" s="2">
        <v>1</v>
      </c>
      <c r="H332" s="2" t="s">
        <v>141</v>
      </c>
      <c r="I332" s="2" t="s">
        <v>2128</v>
      </c>
      <c r="J332" s="2" t="str">
        <f ca="1">IFERROR(__xludf.DUMMYFUNCTION("IFS(I332=""ShotAttack"",""%"",I332=""MeleeAttack"",""%"", I332=""Defense"",""%"",I332=""CraftSPeed"",""%"",I332=""LifeSteal"",""%"",I332=""MaxInventoryWeight"",""+"",I332=""MoveSpeed"",""%"",REGEXMATCH(I332,""ElementAddItemDrop_""),""%"",I332=""Logging"","&amp;"""+"",I332=""Mining"",""+"",I332=""Maxhp"",""%"",REGEXMATCH(I332,""TemperatureResist_""),""+"",REGEXMATCH(I332,""ElementResist_""),""%"",REGEXMATCH(I332,""TemperatureInvalid_""),""bool"",REGEXMATCH(I332,""BodyPartsWeakDamage""),""%"",REGEXMATCH(I332,""Ele"&amp;"mentBoost_""),""%"",AND(REGEXMATCH(B332,""GiveA""),REGEXMATCH(I332,""Element"")),""bool"")"),"%")</f>
        <v>%</v>
      </c>
      <c r="K332" s="2">
        <v>55</v>
      </c>
      <c r="L332" s="2" t="s">
        <v>1947</v>
      </c>
      <c r="M332" s="2"/>
      <c r="N332" s="2" t="str">
        <f ca="1">IFERROR(__xludf.DUMMYFUNCTION("IFS(M332=""ShotAttack"",""%"",M332=""MeleeAttack"",""%"", M332=""Defense"",""%"",M332=""CraftSPeed"",""%"",M332=""LifeSteal"",""%"",M332=""MaxInventoryWeight"",""+"",M332=""MoveSpeed"",""%"",REGEXMATCH(M332,""ElementAddItemDrop_""),""%"",M332=""Logging"","&amp;"""+"",M332=""Mining"",""+"",M332=""Maxhp"",""%"",REGEXMATCH(M332,""TemperatureResist_""),""+"",REGEXMATCH(M332,""ElementResist_""),""%"",REGEXMATCH(M332,""TemperatureInvalid_""),""bool"",REGEXMATCH(M332,""BodyPartsWeakDamage""),""%"",REGEXMATCH(M332,""Ele"&amp;"mentBoost_""),""%"",AND(REGEXMATCH(F332,""GiveA""),REGEXMATCH(M332,""Element"")),""bool"")"),"#N/A")</f>
        <v>#N/A</v>
      </c>
      <c r="O332" s="2">
        <v>0</v>
      </c>
      <c r="P332" s="2"/>
      <c r="Q332" s="2"/>
      <c r="R332" s="2" t="str">
        <f ca="1">IFERROR(__xludf.DUMMYFUNCTION("IFS(Q332=""ShotAttack"",""%"",Q332=""MeleeAttack"",""%"", Q332=""Defense"",""%"",Q332=""CraftSPeed"",""%"",Q332=""LifeSteal"",""%"",Q332=""MaxInventoryWeight"",""+"",Q332=""MoveSpeed"",""%"",REGEXMATCH(Q332,""ElementAddItemDrop_""),""%"",Q332=""Logging"","&amp;"""+"",Q332=""Mining"",""+"",Q332=""Maxhp"",""%"",REGEXMATCH(Q332,""TemperatureResist_""),""+"",REGEXMATCH(Q332,""ElementResist_""),""%"",REGEXMATCH(Q332,""TemperatureInvalid_""),""bool"",REGEXMATCH(Q332,""BodyPartsWeakDamage""),""%"",REGEXMATCH(Q332,""Ele"&amp;"mentBoost_""),""%"",AND(REGEXMATCH(J332,""GiveA""),REGEXMATCH(Q332,""Element"")),""bool"")"),"#N/A")</f>
        <v>#N/A</v>
      </c>
      <c r="S332" s="2">
        <v>0</v>
      </c>
      <c r="T332" s="2"/>
      <c r="U332" s="2" t="b">
        <v>0</v>
      </c>
      <c r="V332" s="2" t="b">
        <v>0</v>
      </c>
      <c r="W332" s="2" t="b">
        <v>1</v>
      </c>
      <c r="X332" s="2" t="b">
        <v>0</v>
      </c>
      <c r="Y332" s="2" t="b">
        <v>0</v>
      </c>
      <c r="Z332" s="2" t="b">
        <v>0</v>
      </c>
      <c r="AA332" s="2" t="b">
        <v>0</v>
      </c>
      <c r="AB332" s="2" t="b">
        <v>0</v>
      </c>
      <c r="AC332" s="2" t="b">
        <v>0</v>
      </c>
      <c r="AD332" s="2" t="b">
        <v>0</v>
      </c>
      <c r="AE332" s="2" t="b">
        <v>0</v>
      </c>
      <c r="AF332" s="2" t="b">
        <v>0</v>
      </c>
      <c r="AG332" s="2" t="s">
        <v>141</v>
      </c>
      <c r="AH332" s="2" t="s">
        <v>141</v>
      </c>
    </row>
    <row r="333" spans="1:34" x14ac:dyDescent="0.2">
      <c r="A333" s="9" t="e">
        <v>#N/A</v>
      </c>
      <c r="B333" s="2" t="s">
        <v>872</v>
      </c>
      <c r="C333" s="1"/>
      <c r="D333" s="2" t="str">
        <f t="shared" si="3"/>
        <v>ElementBoost_Leaf</v>
      </c>
      <c r="E333" s="2" t="str">
        <f t="shared" si="4"/>
        <v>ElementBoost_Leaf: # on SelfAndTrainer</v>
      </c>
      <c r="F333" s="2" t="str">
        <f t="shared" si="5"/>
        <v>mounted</v>
      </c>
      <c r="G333" s="2">
        <v>1</v>
      </c>
      <c r="H333" s="2" t="s">
        <v>141</v>
      </c>
      <c r="I333" s="2" t="s">
        <v>2128</v>
      </c>
      <c r="J333" s="2" t="str">
        <f ca="1">IFERROR(__xludf.DUMMYFUNCTION("IFS(I333=""ShotAttack"",""%"",I333=""MeleeAttack"",""%"", I333=""Defense"",""%"",I333=""CraftSPeed"",""%"",I333=""LifeSteal"",""%"",I333=""MaxInventoryWeight"",""+"",I333=""MoveSpeed"",""%"",REGEXMATCH(I333,""ElementAddItemDrop_""),""%"",I333=""Logging"","&amp;"""+"",I333=""Mining"",""+"",I333=""Maxhp"",""%"",REGEXMATCH(I333,""TemperatureResist_""),""+"",REGEXMATCH(I333,""ElementResist_""),""%"",REGEXMATCH(I333,""TemperatureInvalid_""),""bool"",REGEXMATCH(I333,""BodyPartsWeakDamage""),""%"",REGEXMATCH(I333,""Ele"&amp;"mentBoost_""),""%"",AND(REGEXMATCH(B333,""GiveA""),REGEXMATCH(I333,""Element"")),""bool"")"),"%")</f>
        <v>%</v>
      </c>
      <c r="K333" s="2">
        <v>65</v>
      </c>
      <c r="L333" s="2" t="s">
        <v>1947</v>
      </c>
      <c r="M333" s="2"/>
      <c r="N333" s="2" t="str">
        <f ca="1">IFERROR(__xludf.DUMMYFUNCTION("IFS(M333=""ShotAttack"",""%"",M333=""MeleeAttack"",""%"", M333=""Defense"",""%"",M333=""CraftSPeed"",""%"",M333=""LifeSteal"",""%"",M333=""MaxInventoryWeight"",""+"",M333=""MoveSpeed"",""%"",REGEXMATCH(M333,""ElementAddItemDrop_""),""%"",M333=""Logging"","&amp;"""+"",M333=""Mining"",""+"",M333=""Maxhp"",""%"",REGEXMATCH(M333,""TemperatureResist_""),""+"",REGEXMATCH(M333,""ElementResist_""),""%"",REGEXMATCH(M333,""TemperatureInvalid_""),""bool"",REGEXMATCH(M333,""BodyPartsWeakDamage""),""%"",REGEXMATCH(M333,""Ele"&amp;"mentBoost_""),""%"",AND(REGEXMATCH(F333,""GiveA""),REGEXMATCH(M333,""Element"")),""bool"")"),"#N/A")</f>
        <v>#N/A</v>
      </c>
      <c r="O333" s="2">
        <v>0</v>
      </c>
      <c r="P333" s="2"/>
      <c r="Q333" s="2"/>
      <c r="R333" s="2" t="str">
        <f ca="1">IFERROR(__xludf.DUMMYFUNCTION("IFS(Q333=""ShotAttack"",""%"",Q333=""MeleeAttack"",""%"", Q333=""Defense"",""%"",Q333=""CraftSPeed"",""%"",Q333=""LifeSteal"",""%"",Q333=""MaxInventoryWeight"",""+"",Q333=""MoveSpeed"",""%"",REGEXMATCH(Q333,""ElementAddItemDrop_""),""%"",Q333=""Logging"","&amp;"""+"",Q333=""Mining"",""+"",Q333=""Maxhp"",""%"",REGEXMATCH(Q333,""TemperatureResist_""),""+"",REGEXMATCH(Q333,""ElementResist_""),""%"",REGEXMATCH(Q333,""TemperatureInvalid_""),""bool"",REGEXMATCH(Q333,""BodyPartsWeakDamage""),""%"",REGEXMATCH(Q333,""Ele"&amp;"mentBoost_""),""%"",AND(REGEXMATCH(J333,""GiveA""),REGEXMATCH(Q333,""Element"")),""bool"")"),"#N/A")</f>
        <v>#N/A</v>
      </c>
      <c r="S333" s="2">
        <v>0</v>
      </c>
      <c r="T333" s="2"/>
      <c r="U333" s="2" t="b">
        <v>0</v>
      </c>
      <c r="V333" s="2" t="b">
        <v>0</v>
      </c>
      <c r="W333" s="2" t="b">
        <v>1</v>
      </c>
      <c r="X333" s="2" t="b">
        <v>0</v>
      </c>
      <c r="Y333" s="2" t="b">
        <v>0</v>
      </c>
      <c r="Z333" s="2" t="b">
        <v>0</v>
      </c>
      <c r="AA333" s="2" t="b">
        <v>0</v>
      </c>
      <c r="AB333" s="2" t="b">
        <v>0</v>
      </c>
      <c r="AC333" s="2" t="b">
        <v>0</v>
      </c>
      <c r="AD333" s="2" t="b">
        <v>0</v>
      </c>
      <c r="AE333" s="2" t="b">
        <v>0</v>
      </c>
      <c r="AF333" s="2" t="b">
        <v>0</v>
      </c>
      <c r="AG333" s="2" t="s">
        <v>141</v>
      </c>
      <c r="AH333" s="2" t="s">
        <v>141</v>
      </c>
    </row>
    <row r="334" spans="1:34" x14ac:dyDescent="0.2">
      <c r="A334" s="9" t="e">
        <v>#N/A</v>
      </c>
      <c r="B334" s="2" t="s">
        <v>873</v>
      </c>
      <c r="C334" s="1"/>
      <c r="D334" s="2" t="str">
        <f t="shared" si="3"/>
        <v>ElementBoost_Leaf</v>
      </c>
      <c r="E334" s="2" t="str">
        <f t="shared" si="4"/>
        <v>ElementBoost_Leaf: # on SelfAndTrainer</v>
      </c>
      <c r="F334" s="2" t="str">
        <f t="shared" si="5"/>
        <v>mounted</v>
      </c>
      <c r="G334" s="2">
        <v>1</v>
      </c>
      <c r="H334" s="2" t="s">
        <v>141</v>
      </c>
      <c r="I334" s="2" t="s">
        <v>2128</v>
      </c>
      <c r="J334" s="2" t="str">
        <f ca="1">IFERROR(__xludf.DUMMYFUNCTION("IFS(I334=""ShotAttack"",""%"",I334=""MeleeAttack"",""%"", I334=""Defense"",""%"",I334=""CraftSPeed"",""%"",I334=""LifeSteal"",""%"",I334=""MaxInventoryWeight"",""+"",I334=""MoveSpeed"",""%"",REGEXMATCH(I334,""ElementAddItemDrop_""),""%"",I334=""Logging"","&amp;"""+"",I334=""Mining"",""+"",I334=""Maxhp"",""%"",REGEXMATCH(I334,""TemperatureResist_""),""+"",REGEXMATCH(I334,""ElementResist_""),""%"",REGEXMATCH(I334,""TemperatureInvalid_""),""bool"",REGEXMATCH(I334,""BodyPartsWeakDamage""),""%"",REGEXMATCH(I334,""Ele"&amp;"mentBoost_""),""%"",AND(REGEXMATCH(B334,""GiveA""),REGEXMATCH(I334,""Element"")),""bool"")"),"%")</f>
        <v>%</v>
      </c>
      <c r="K334" s="2">
        <v>80</v>
      </c>
      <c r="L334" s="2" t="s">
        <v>1947</v>
      </c>
      <c r="M334" s="2"/>
      <c r="N334" s="2" t="str">
        <f ca="1">IFERROR(__xludf.DUMMYFUNCTION("IFS(M334=""ShotAttack"",""%"",M334=""MeleeAttack"",""%"", M334=""Defense"",""%"",M334=""CraftSPeed"",""%"",M334=""LifeSteal"",""%"",M334=""MaxInventoryWeight"",""+"",M334=""MoveSpeed"",""%"",REGEXMATCH(M334,""ElementAddItemDrop_""),""%"",M334=""Logging"","&amp;"""+"",M334=""Mining"",""+"",M334=""Maxhp"",""%"",REGEXMATCH(M334,""TemperatureResist_""),""+"",REGEXMATCH(M334,""ElementResist_""),""%"",REGEXMATCH(M334,""TemperatureInvalid_""),""bool"",REGEXMATCH(M334,""BodyPartsWeakDamage""),""%"",REGEXMATCH(M334,""Ele"&amp;"mentBoost_""),""%"",AND(REGEXMATCH(F334,""GiveA""),REGEXMATCH(M334,""Element"")),""bool"")"),"#N/A")</f>
        <v>#N/A</v>
      </c>
      <c r="O334" s="2">
        <v>0</v>
      </c>
      <c r="P334" s="2"/>
      <c r="Q334" s="2"/>
      <c r="R334" s="2" t="str">
        <f ca="1">IFERROR(__xludf.DUMMYFUNCTION("IFS(Q334=""ShotAttack"",""%"",Q334=""MeleeAttack"",""%"", Q334=""Defense"",""%"",Q334=""CraftSPeed"",""%"",Q334=""LifeSteal"",""%"",Q334=""MaxInventoryWeight"",""+"",Q334=""MoveSpeed"",""%"",REGEXMATCH(Q334,""ElementAddItemDrop_""),""%"",Q334=""Logging"","&amp;"""+"",Q334=""Mining"",""+"",Q334=""Maxhp"",""%"",REGEXMATCH(Q334,""TemperatureResist_""),""+"",REGEXMATCH(Q334,""ElementResist_""),""%"",REGEXMATCH(Q334,""TemperatureInvalid_""),""bool"",REGEXMATCH(Q334,""BodyPartsWeakDamage""),""%"",REGEXMATCH(Q334,""Ele"&amp;"mentBoost_""),""%"",AND(REGEXMATCH(J334,""GiveA""),REGEXMATCH(Q334,""Element"")),""bool"")"),"#N/A")</f>
        <v>#N/A</v>
      </c>
      <c r="S334" s="2">
        <v>0</v>
      </c>
      <c r="T334" s="2"/>
      <c r="U334" s="2" t="b">
        <v>0</v>
      </c>
      <c r="V334" s="2" t="b">
        <v>0</v>
      </c>
      <c r="W334" s="2" t="b">
        <v>1</v>
      </c>
      <c r="X334" s="2" t="b">
        <v>0</v>
      </c>
      <c r="Y334" s="2" t="b">
        <v>0</v>
      </c>
      <c r="Z334" s="2" t="b">
        <v>0</v>
      </c>
      <c r="AA334" s="2" t="b">
        <v>0</v>
      </c>
      <c r="AB334" s="2" t="b">
        <v>0</v>
      </c>
      <c r="AC334" s="2" t="b">
        <v>0</v>
      </c>
      <c r="AD334" s="2" t="b">
        <v>0</v>
      </c>
      <c r="AE334" s="2" t="b">
        <v>0</v>
      </c>
      <c r="AF334" s="2" t="b">
        <v>0</v>
      </c>
      <c r="AG334" s="2" t="s">
        <v>141</v>
      </c>
      <c r="AH334" s="2" t="s">
        <v>141</v>
      </c>
    </row>
    <row r="335" spans="1:34" x14ac:dyDescent="0.2">
      <c r="A335" s="9" t="e">
        <v>#N/A</v>
      </c>
      <c r="B335" s="2" t="s">
        <v>874</v>
      </c>
      <c r="C335" s="1"/>
      <c r="D335" s="2" t="str">
        <f t="shared" si="3"/>
        <v>ElementBoost_Leaf</v>
      </c>
      <c r="E335" s="2" t="str">
        <f t="shared" si="4"/>
        <v>ElementBoost_Leaf: # on SelfAndTrainer</v>
      </c>
      <c r="F335" s="2" t="str">
        <f t="shared" si="5"/>
        <v>mounted</v>
      </c>
      <c r="G335" s="2">
        <v>1</v>
      </c>
      <c r="H335" s="2" t="s">
        <v>141</v>
      </c>
      <c r="I335" s="2" t="s">
        <v>2128</v>
      </c>
      <c r="J335" s="2" t="str">
        <f ca="1">IFERROR(__xludf.DUMMYFUNCTION("IFS(I335=""ShotAttack"",""%"",I335=""MeleeAttack"",""%"", I335=""Defense"",""%"",I335=""CraftSPeed"",""%"",I335=""LifeSteal"",""%"",I335=""MaxInventoryWeight"",""+"",I335=""MoveSpeed"",""%"",REGEXMATCH(I335,""ElementAddItemDrop_""),""%"",I335=""Logging"","&amp;"""+"",I335=""Mining"",""+"",I335=""Maxhp"",""%"",REGEXMATCH(I335,""TemperatureResist_""),""+"",REGEXMATCH(I335,""ElementResist_""),""%"",REGEXMATCH(I335,""TemperatureInvalid_""),""bool"",REGEXMATCH(I335,""BodyPartsWeakDamage""),""%"",REGEXMATCH(I335,""Ele"&amp;"mentBoost_""),""%"",AND(REGEXMATCH(B335,""GiveA""),REGEXMATCH(I335,""Element"")),""bool"")"),"%")</f>
        <v>%</v>
      </c>
      <c r="K335" s="2">
        <v>100</v>
      </c>
      <c r="L335" s="2" t="s">
        <v>1947</v>
      </c>
      <c r="M335" s="2"/>
      <c r="N335" s="2" t="str">
        <f ca="1">IFERROR(__xludf.DUMMYFUNCTION("IFS(M335=""ShotAttack"",""%"",M335=""MeleeAttack"",""%"", M335=""Defense"",""%"",M335=""CraftSPeed"",""%"",M335=""LifeSteal"",""%"",M335=""MaxInventoryWeight"",""+"",M335=""MoveSpeed"",""%"",REGEXMATCH(M335,""ElementAddItemDrop_""),""%"",M335=""Logging"","&amp;"""+"",M335=""Mining"",""+"",M335=""Maxhp"",""%"",REGEXMATCH(M335,""TemperatureResist_""),""+"",REGEXMATCH(M335,""ElementResist_""),""%"",REGEXMATCH(M335,""TemperatureInvalid_""),""bool"",REGEXMATCH(M335,""BodyPartsWeakDamage""),""%"",REGEXMATCH(M335,""Ele"&amp;"mentBoost_""),""%"",AND(REGEXMATCH(F335,""GiveA""),REGEXMATCH(M335,""Element"")),""bool"")"),"#N/A")</f>
        <v>#N/A</v>
      </c>
      <c r="O335" s="2">
        <v>0</v>
      </c>
      <c r="P335" s="2"/>
      <c r="Q335" s="2"/>
      <c r="R335" s="2" t="str">
        <f ca="1">IFERROR(__xludf.DUMMYFUNCTION("IFS(Q335=""ShotAttack"",""%"",Q335=""MeleeAttack"",""%"", Q335=""Defense"",""%"",Q335=""CraftSPeed"",""%"",Q335=""LifeSteal"",""%"",Q335=""MaxInventoryWeight"",""+"",Q335=""MoveSpeed"",""%"",REGEXMATCH(Q335,""ElementAddItemDrop_""),""%"",Q335=""Logging"","&amp;"""+"",Q335=""Mining"",""+"",Q335=""Maxhp"",""%"",REGEXMATCH(Q335,""TemperatureResist_""),""+"",REGEXMATCH(Q335,""ElementResist_""),""%"",REGEXMATCH(Q335,""TemperatureInvalid_""),""bool"",REGEXMATCH(Q335,""BodyPartsWeakDamage""),""%"",REGEXMATCH(Q335,""Ele"&amp;"mentBoost_""),""%"",AND(REGEXMATCH(J335,""GiveA""),REGEXMATCH(Q335,""Element"")),""bool"")"),"#N/A")</f>
        <v>#N/A</v>
      </c>
      <c r="S335" s="2">
        <v>0</v>
      </c>
      <c r="T335" s="2"/>
      <c r="U335" s="2" t="b">
        <v>0</v>
      </c>
      <c r="V335" s="2" t="b">
        <v>0</v>
      </c>
      <c r="W335" s="2" t="b">
        <v>1</v>
      </c>
      <c r="X335" s="2" t="b">
        <v>0</v>
      </c>
      <c r="Y335" s="2" t="b">
        <v>0</v>
      </c>
      <c r="Z335" s="2" t="b">
        <v>0</v>
      </c>
      <c r="AA335" s="2" t="b">
        <v>0</v>
      </c>
      <c r="AB335" s="2" t="b">
        <v>0</v>
      </c>
      <c r="AC335" s="2" t="b">
        <v>0</v>
      </c>
      <c r="AD335" s="2" t="b">
        <v>0</v>
      </c>
      <c r="AE335" s="2" t="b">
        <v>0</v>
      </c>
      <c r="AF335" s="2" t="b">
        <v>0</v>
      </c>
      <c r="AG335" s="2" t="s">
        <v>141</v>
      </c>
      <c r="AH335" s="2" t="s">
        <v>141</v>
      </c>
    </row>
    <row r="336" spans="1:34" x14ac:dyDescent="0.2">
      <c r="A336" s="9" t="e">
        <v>#N/A</v>
      </c>
      <c r="B336" s="2" t="s">
        <v>887</v>
      </c>
      <c r="C336" s="1"/>
      <c r="D336" s="2" t="str">
        <f t="shared" si="3"/>
        <v>ElementBoost_Ice</v>
      </c>
      <c r="E336" s="2" t="str">
        <f t="shared" si="4"/>
        <v>ElementBoost_Ice: # on SelfAndTrainer</v>
      </c>
      <c r="F336" s="2" t="str">
        <f t="shared" si="5"/>
        <v>mounted</v>
      </c>
      <c r="G336" s="2">
        <v>1</v>
      </c>
      <c r="H336" s="2" t="s">
        <v>141</v>
      </c>
      <c r="I336" s="2" t="s">
        <v>2132</v>
      </c>
      <c r="J336" s="2" t="str">
        <f ca="1">IFERROR(__xludf.DUMMYFUNCTION("IFS(I336=""ShotAttack"",""%"",I336=""MeleeAttack"",""%"", I336=""Defense"",""%"",I336=""CraftSPeed"",""%"",I336=""LifeSteal"",""%"",I336=""MaxInventoryWeight"",""+"",I336=""MoveSpeed"",""%"",REGEXMATCH(I336,""ElementAddItemDrop_""),""%"",I336=""Logging"","&amp;"""+"",I336=""Mining"",""+"",I336=""Maxhp"",""%"",REGEXMATCH(I336,""TemperatureResist_""),""+"",REGEXMATCH(I336,""ElementResist_""),""%"",REGEXMATCH(I336,""TemperatureInvalid_""),""bool"",REGEXMATCH(I336,""BodyPartsWeakDamage""),""%"",REGEXMATCH(I336,""Ele"&amp;"mentBoost_""),""%"",AND(REGEXMATCH(B336,""GiveA""),REGEXMATCH(I336,""Element"")),""bool"")"),"%")</f>
        <v>%</v>
      </c>
      <c r="K336" s="2">
        <v>50</v>
      </c>
      <c r="L336" s="2" t="s">
        <v>1947</v>
      </c>
      <c r="M336" s="2"/>
      <c r="N336" s="2" t="str">
        <f ca="1">IFERROR(__xludf.DUMMYFUNCTION("IFS(M336=""ShotAttack"",""%"",M336=""MeleeAttack"",""%"", M336=""Defense"",""%"",M336=""CraftSPeed"",""%"",M336=""LifeSteal"",""%"",M336=""MaxInventoryWeight"",""+"",M336=""MoveSpeed"",""%"",REGEXMATCH(M336,""ElementAddItemDrop_""),""%"",M336=""Logging"","&amp;"""+"",M336=""Mining"",""+"",M336=""Maxhp"",""%"",REGEXMATCH(M336,""TemperatureResist_""),""+"",REGEXMATCH(M336,""ElementResist_""),""%"",REGEXMATCH(M336,""TemperatureInvalid_""),""bool"",REGEXMATCH(M336,""BodyPartsWeakDamage""),""%"",REGEXMATCH(M336,""Ele"&amp;"mentBoost_""),""%"",AND(REGEXMATCH(F336,""GiveA""),REGEXMATCH(M336,""Element"")),""bool"")"),"#N/A")</f>
        <v>#N/A</v>
      </c>
      <c r="O336" s="2">
        <v>0</v>
      </c>
      <c r="P336" s="2"/>
      <c r="Q336" s="2"/>
      <c r="R336" s="2" t="str">
        <f ca="1">IFERROR(__xludf.DUMMYFUNCTION("IFS(Q336=""ShotAttack"",""%"",Q336=""MeleeAttack"",""%"", Q336=""Defense"",""%"",Q336=""CraftSPeed"",""%"",Q336=""LifeSteal"",""%"",Q336=""MaxInventoryWeight"",""+"",Q336=""MoveSpeed"",""%"",REGEXMATCH(Q336,""ElementAddItemDrop_""),""%"",Q336=""Logging"","&amp;"""+"",Q336=""Mining"",""+"",Q336=""Maxhp"",""%"",REGEXMATCH(Q336,""TemperatureResist_""),""+"",REGEXMATCH(Q336,""ElementResist_""),""%"",REGEXMATCH(Q336,""TemperatureInvalid_""),""bool"",REGEXMATCH(Q336,""BodyPartsWeakDamage""),""%"",REGEXMATCH(Q336,""Ele"&amp;"mentBoost_""),""%"",AND(REGEXMATCH(J336,""GiveA""),REGEXMATCH(Q336,""Element"")),""bool"")"),"#N/A")</f>
        <v>#N/A</v>
      </c>
      <c r="S336" s="2">
        <v>0</v>
      </c>
      <c r="T336" s="2"/>
      <c r="U336" s="2" t="b">
        <v>0</v>
      </c>
      <c r="V336" s="2" t="b">
        <v>0</v>
      </c>
      <c r="W336" s="2" t="b">
        <v>1</v>
      </c>
      <c r="X336" s="2" t="b">
        <v>0</v>
      </c>
      <c r="Y336" s="2" t="b">
        <v>0</v>
      </c>
      <c r="Z336" s="2" t="b">
        <v>0</v>
      </c>
      <c r="AA336" s="2" t="b">
        <v>0</v>
      </c>
      <c r="AB336" s="2" t="b">
        <v>0</v>
      </c>
      <c r="AC336" s="2" t="b">
        <v>0</v>
      </c>
      <c r="AD336" s="2" t="b">
        <v>0</v>
      </c>
      <c r="AE336" s="2" t="b">
        <v>0</v>
      </c>
      <c r="AF336" s="2" t="b">
        <v>0</v>
      </c>
      <c r="AG336" s="2" t="s">
        <v>141</v>
      </c>
      <c r="AH336" s="2" t="s">
        <v>141</v>
      </c>
    </row>
    <row r="337" spans="1:34" x14ac:dyDescent="0.2">
      <c r="A337" s="9" t="e">
        <v>#N/A</v>
      </c>
      <c r="B337" s="2" t="s">
        <v>888</v>
      </c>
      <c r="C337" s="1"/>
      <c r="D337" s="2" t="str">
        <f t="shared" si="3"/>
        <v>ElementBoost_Ice</v>
      </c>
      <c r="E337" s="2" t="str">
        <f t="shared" si="4"/>
        <v>ElementBoost_Ice: # on SelfAndTrainer</v>
      </c>
      <c r="F337" s="2" t="str">
        <f t="shared" si="5"/>
        <v>mounted</v>
      </c>
      <c r="G337" s="2">
        <v>1</v>
      </c>
      <c r="H337" s="2" t="s">
        <v>141</v>
      </c>
      <c r="I337" s="2" t="s">
        <v>2132</v>
      </c>
      <c r="J337" s="2" t="str">
        <f ca="1">IFERROR(__xludf.DUMMYFUNCTION("IFS(I337=""ShotAttack"",""%"",I337=""MeleeAttack"",""%"", I337=""Defense"",""%"",I337=""CraftSPeed"",""%"",I337=""LifeSteal"",""%"",I337=""MaxInventoryWeight"",""+"",I337=""MoveSpeed"",""%"",REGEXMATCH(I337,""ElementAddItemDrop_""),""%"",I337=""Logging"","&amp;"""+"",I337=""Mining"",""+"",I337=""Maxhp"",""%"",REGEXMATCH(I337,""TemperatureResist_""),""+"",REGEXMATCH(I337,""ElementResist_""),""%"",REGEXMATCH(I337,""TemperatureInvalid_""),""bool"",REGEXMATCH(I337,""BodyPartsWeakDamage""),""%"",REGEXMATCH(I337,""Ele"&amp;"mentBoost_""),""%"",AND(REGEXMATCH(B337,""GiveA""),REGEXMATCH(I337,""Element"")),""bool"")"),"%")</f>
        <v>%</v>
      </c>
      <c r="K337" s="2">
        <v>55</v>
      </c>
      <c r="L337" s="2" t="s">
        <v>1947</v>
      </c>
      <c r="M337" s="2"/>
      <c r="N337" s="2" t="str">
        <f ca="1">IFERROR(__xludf.DUMMYFUNCTION("IFS(M337=""ShotAttack"",""%"",M337=""MeleeAttack"",""%"", M337=""Defense"",""%"",M337=""CraftSPeed"",""%"",M337=""LifeSteal"",""%"",M337=""MaxInventoryWeight"",""+"",M337=""MoveSpeed"",""%"",REGEXMATCH(M337,""ElementAddItemDrop_""),""%"",M337=""Logging"","&amp;"""+"",M337=""Mining"",""+"",M337=""Maxhp"",""%"",REGEXMATCH(M337,""TemperatureResist_""),""+"",REGEXMATCH(M337,""ElementResist_""),""%"",REGEXMATCH(M337,""TemperatureInvalid_""),""bool"",REGEXMATCH(M337,""BodyPartsWeakDamage""),""%"",REGEXMATCH(M337,""Ele"&amp;"mentBoost_""),""%"",AND(REGEXMATCH(F337,""GiveA""),REGEXMATCH(M337,""Element"")),""bool"")"),"#N/A")</f>
        <v>#N/A</v>
      </c>
      <c r="O337" s="2">
        <v>0</v>
      </c>
      <c r="P337" s="2"/>
      <c r="Q337" s="2"/>
      <c r="R337" s="2" t="str">
        <f ca="1">IFERROR(__xludf.DUMMYFUNCTION("IFS(Q337=""ShotAttack"",""%"",Q337=""MeleeAttack"",""%"", Q337=""Defense"",""%"",Q337=""CraftSPeed"",""%"",Q337=""LifeSteal"",""%"",Q337=""MaxInventoryWeight"",""+"",Q337=""MoveSpeed"",""%"",REGEXMATCH(Q337,""ElementAddItemDrop_""),""%"",Q337=""Logging"","&amp;"""+"",Q337=""Mining"",""+"",Q337=""Maxhp"",""%"",REGEXMATCH(Q337,""TemperatureResist_""),""+"",REGEXMATCH(Q337,""ElementResist_""),""%"",REGEXMATCH(Q337,""TemperatureInvalid_""),""bool"",REGEXMATCH(Q337,""BodyPartsWeakDamage""),""%"",REGEXMATCH(Q337,""Ele"&amp;"mentBoost_""),""%"",AND(REGEXMATCH(J337,""GiveA""),REGEXMATCH(Q337,""Element"")),""bool"")"),"#N/A")</f>
        <v>#N/A</v>
      </c>
      <c r="S337" s="2">
        <v>0</v>
      </c>
      <c r="T337" s="2"/>
      <c r="U337" s="2" t="b">
        <v>0</v>
      </c>
      <c r="V337" s="2" t="b">
        <v>0</v>
      </c>
      <c r="W337" s="2" t="b">
        <v>1</v>
      </c>
      <c r="X337" s="2" t="b">
        <v>0</v>
      </c>
      <c r="Y337" s="2" t="b">
        <v>0</v>
      </c>
      <c r="Z337" s="2" t="b">
        <v>0</v>
      </c>
      <c r="AA337" s="2" t="b">
        <v>0</v>
      </c>
      <c r="AB337" s="2" t="b">
        <v>0</v>
      </c>
      <c r="AC337" s="2" t="b">
        <v>0</v>
      </c>
      <c r="AD337" s="2" t="b">
        <v>0</v>
      </c>
      <c r="AE337" s="2" t="b">
        <v>0</v>
      </c>
      <c r="AF337" s="2" t="b">
        <v>0</v>
      </c>
      <c r="AG337" s="2" t="s">
        <v>141</v>
      </c>
      <c r="AH337" s="2" t="s">
        <v>141</v>
      </c>
    </row>
    <row r="338" spans="1:34" x14ac:dyDescent="0.2">
      <c r="A338" s="9" t="e">
        <v>#N/A</v>
      </c>
      <c r="B338" s="2" t="s">
        <v>889</v>
      </c>
      <c r="C338" s="1"/>
      <c r="D338" s="2" t="str">
        <f t="shared" si="3"/>
        <v>ElementBoost_Ice</v>
      </c>
      <c r="E338" s="2" t="str">
        <f t="shared" si="4"/>
        <v>ElementBoost_Ice: # on SelfAndTrainer</v>
      </c>
      <c r="F338" s="2" t="str">
        <f t="shared" si="5"/>
        <v>mounted</v>
      </c>
      <c r="G338" s="2">
        <v>1</v>
      </c>
      <c r="H338" s="2" t="s">
        <v>141</v>
      </c>
      <c r="I338" s="2" t="s">
        <v>2132</v>
      </c>
      <c r="J338" s="2" t="str">
        <f ca="1">IFERROR(__xludf.DUMMYFUNCTION("IFS(I338=""ShotAttack"",""%"",I338=""MeleeAttack"",""%"", I338=""Defense"",""%"",I338=""CraftSPeed"",""%"",I338=""LifeSteal"",""%"",I338=""MaxInventoryWeight"",""+"",I338=""MoveSpeed"",""%"",REGEXMATCH(I338,""ElementAddItemDrop_""),""%"",I338=""Logging"","&amp;"""+"",I338=""Mining"",""+"",I338=""Maxhp"",""%"",REGEXMATCH(I338,""TemperatureResist_""),""+"",REGEXMATCH(I338,""ElementResist_""),""%"",REGEXMATCH(I338,""TemperatureInvalid_""),""bool"",REGEXMATCH(I338,""BodyPartsWeakDamage""),""%"",REGEXMATCH(I338,""Ele"&amp;"mentBoost_""),""%"",AND(REGEXMATCH(B338,""GiveA""),REGEXMATCH(I338,""Element"")),""bool"")"),"%")</f>
        <v>%</v>
      </c>
      <c r="K338" s="2">
        <v>65</v>
      </c>
      <c r="L338" s="2" t="s">
        <v>1947</v>
      </c>
      <c r="M338" s="2"/>
      <c r="N338" s="2" t="str">
        <f ca="1">IFERROR(__xludf.DUMMYFUNCTION("IFS(M338=""ShotAttack"",""%"",M338=""MeleeAttack"",""%"", M338=""Defense"",""%"",M338=""CraftSPeed"",""%"",M338=""LifeSteal"",""%"",M338=""MaxInventoryWeight"",""+"",M338=""MoveSpeed"",""%"",REGEXMATCH(M338,""ElementAddItemDrop_""),""%"",M338=""Logging"","&amp;"""+"",M338=""Mining"",""+"",M338=""Maxhp"",""%"",REGEXMATCH(M338,""TemperatureResist_""),""+"",REGEXMATCH(M338,""ElementResist_""),""%"",REGEXMATCH(M338,""TemperatureInvalid_""),""bool"",REGEXMATCH(M338,""BodyPartsWeakDamage""),""%"",REGEXMATCH(M338,""Ele"&amp;"mentBoost_""),""%"",AND(REGEXMATCH(F338,""GiveA""),REGEXMATCH(M338,""Element"")),""bool"")"),"#N/A")</f>
        <v>#N/A</v>
      </c>
      <c r="O338" s="2">
        <v>0</v>
      </c>
      <c r="P338" s="2"/>
      <c r="Q338" s="2"/>
      <c r="R338" s="2" t="str">
        <f ca="1">IFERROR(__xludf.DUMMYFUNCTION("IFS(Q338=""ShotAttack"",""%"",Q338=""MeleeAttack"",""%"", Q338=""Defense"",""%"",Q338=""CraftSPeed"",""%"",Q338=""LifeSteal"",""%"",Q338=""MaxInventoryWeight"",""+"",Q338=""MoveSpeed"",""%"",REGEXMATCH(Q338,""ElementAddItemDrop_""),""%"",Q338=""Logging"","&amp;"""+"",Q338=""Mining"",""+"",Q338=""Maxhp"",""%"",REGEXMATCH(Q338,""TemperatureResist_""),""+"",REGEXMATCH(Q338,""ElementResist_""),""%"",REGEXMATCH(Q338,""TemperatureInvalid_""),""bool"",REGEXMATCH(Q338,""BodyPartsWeakDamage""),""%"",REGEXMATCH(Q338,""Ele"&amp;"mentBoost_""),""%"",AND(REGEXMATCH(J338,""GiveA""),REGEXMATCH(Q338,""Element"")),""bool"")"),"#N/A")</f>
        <v>#N/A</v>
      </c>
      <c r="S338" s="2">
        <v>0</v>
      </c>
      <c r="T338" s="2"/>
      <c r="U338" s="2" t="b">
        <v>0</v>
      </c>
      <c r="V338" s="2" t="b">
        <v>0</v>
      </c>
      <c r="W338" s="2" t="b">
        <v>1</v>
      </c>
      <c r="X338" s="2" t="b">
        <v>0</v>
      </c>
      <c r="Y338" s="2" t="b">
        <v>0</v>
      </c>
      <c r="Z338" s="2" t="b">
        <v>0</v>
      </c>
      <c r="AA338" s="2" t="b">
        <v>0</v>
      </c>
      <c r="AB338" s="2" t="b">
        <v>0</v>
      </c>
      <c r="AC338" s="2" t="b">
        <v>0</v>
      </c>
      <c r="AD338" s="2" t="b">
        <v>0</v>
      </c>
      <c r="AE338" s="2" t="b">
        <v>0</v>
      </c>
      <c r="AF338" s="2" t="b">
        <v>0</v>
      </c>
      <c r="AG338" s="2" t="s">
        <v>141</v>
      </c>
      <c r="AH338" s="2" t="s">
        <v>141</v>
      </c>
    </row>
    <row r="339" spans="1:34" x14ac:dyDescent="0.2">
      <c r="A339" s="9" t="e">
        <v>#N/A</v>
      </c>
      <c r="B339" s="2" t="s">
        <v>890</v>
      </c>
      <c r="C339" s="1"/>
      <c r="D339" s="2" t="str">
        <f t="shared" si="3"/>
        <v>ElementBoost_Ice</v>
      </c>
      <c r="E339" s="2" t="str">
        <f t="shared" si="4"/>
        <v>ElementBoost_Ice: # on SelfAndTrainer</v>
      </c>
      <c r="F339" s="2" t="str">
        <f t="shared" si="5"/>
        <v>mounted</v>
      </c>
      <c r="G339" s="2">
        <v>1</v>
      </c>
      <c r="H339" s="2" t="s">
        <v>141</v>
      </c>
      <c r="I339" s="2" t="s">
        <v>2132</v>
      </c>
      <c r="J339" s="2" t="str">
        <f ca="1">IFERROR(__xludf.DUMMYFUNCTION("IFS(I339=""ShotAttack"",""%"",I339=""MeleeAttack"",""%"", I339=""Defense"",""%"",I339=""CraftSPeed"",""%"",I339=""LifeSteal"",""%"",I339=""MaxInventoryWeight"",""+"",I339=""MoveSpeed"",""%"",REGEXMATCH(I339,""ElementAddItemDrop_""),""%"",I339=""Logging"","&amp;"""+"",I339=""Mining"",""+"",I339=""Maxhp"",""%"",REGEXMATCH(I339,""TemperatureResist_""),""+"",REGEXMATCH(I339,""ElementResist_""),""%"",REGEXMATCH(I339,""TemperatureInvalid_""),""bool"",REGEXMATCH(I339,""BodyPartsWeakDamage""),""%"",REGEXMATCH(I339,""Ele"&amp;"mentBoost_""),""%"",AND(REGEXMATCH(B339,""GiveA""),REGEXMATCH(I339,""Element"")),""bool"")"),"%")</f>
        <v>%</v>
      </c>
      <c r="K339" s="2">
        <v>80</v>
      </c>
      <c r="L339" s="2" t="s">
        <v>1947</v>
      </c>
      <c r="M339" s="2"/>
      <c r="N339" s="2" t="str">
        <f ca="1">IFERROR(__xludf.DUMMYFUNCTION("IFS(M339=""ShotAttack"",""%"",M339=""MeleeAttack"",""%"", M339=""Defense"",""%"",M339=""CraftSPeed"",""%"",M339=""LifeSteal"",""%"",M339=""MaxInventoryWeight"",""+"",M339=""MoveSpeed"",""%"",REGEXMATCH(M339,""ElementAddItemDrop_""),""%"",M339=""Logging"","&amp;"""+"",M339=""Mining"",""+"",M339=""Maxhp"",""%"",REGEXMATCH(M339,""TemperatureResist_""),""+"",REGEXMATCH(M339,""ElementResist_""),""%"",REGEXMATCH(M339,""TemperatureInvalid_""),""bool"",REGEXMATCH(M339,""BodyPartsWeakDamage""),""%"",REGEXMATCH(M339,""Ele"&amp;"mentBoost_""),""%"",AND(REGEXMATCH(F339,""GiveA""),REGEXMATCH(M339,""Element"")),""bool"")"),"#N/A")</f>
        <v>#N/A</v>
      </c>
      <c r="O339" s="2">
        <v>0</v>
      </c>
      <c r="P339" s="2"/>
      <c r="Q339" s="2"/>
      <c r="R339" s="2" t="str">
        <f ca="1">IFERROR(__xludf.DUMMYFUNCTION("IFS(Q339=""ShotAttack"",""%"",Q339=""MeleeAttack"",""%"", Q339=""Defense"",""%"",Q339=""CraftSPeed"",""%"",Q339=""LifeSteal"",""%"",Q339=""MaxInventoryWeight"",""+"",Q339=""MoveSpeed"",""%"",REGEXMATCH(Q339,""ElementAddItemDrop_""),""%"",Q339=""Logging"","&amp;"""+"",Q339=""Mining"",""+"",Q339=""Maxhp"",""%"",REGEXMATCH(Q339,""TemperatureResist_""),""+"",REGEXMATCH(Q339,""ElementResist_""),""%"",REGEXMATCH(Q339,""TemperatureInvalid_""),""bool"",REGEXMATCH(Q339,""BodyPartsWeakDamage""),""%"",REGEXMATCH(Q339,""Ele"&amp;"mentBoost_""),""%"",AND(REGEXMATCH(J339,""GiveA""),REGEXMATCH(Q339,""Element"")),""bool"")"),"#N/A")</f>
        <v>#N/A</v>
      </c>
      <c r="S339" s="2">
        <v>0</v>
      </c>
      <c r="T339" s="2"/>
      <c r="U339" s="2" t="b">
        <v>0</v>
      </c>
      <c r="V339" s="2" t="b">
        <v>0</v>
      </c>
      <c r="W339" s="2" t="b">
        <v>1</v>
      </c>
      <c r="X339" s="2" t="b">
        <v>0</v>
      </c>
      <c r="Y339" s="2" t="b">
        <v>0</v>
      </c>
      <c r="Z339" s="2" t="b">
        <v>0</v>
      </c>
      <c r="AA339" s="2" t="b">
        <v>0</v>
      </c>
      <c r="AB339" s="2" t="b">
        <v>0</v>
      </c>
      <c r="AC339" s="2" t="b">
        <v>0</v>
      </c>
      <c r="AD339" s="2" t="b">
        <v>0</v>
      </c>
      <c r="AE339" s="2" t="b">
        <v>0</v>
      </c>
      <c r="AF339" s="2" t="b">
        <v>0</v>
      </c>
      <c r="AG339" s="2" t="s">
        <v>141</v>
      </c>
      <c r="AH339" s="2" t="s">
        <v>141</v>
      </c>
    </row>
    <row r="340" spans="1:34" x14ac:dyDescent="0.2">
      <c r="A340" s="9" t="e">
        <v>#N/A</v>
      </c>
      <c r="B340" s="2" t="s">
        <v>891</v>
      </c>
      <c r="C340" s="1"/>
      <c r="D340" s="2" t="str">
        <f t="shared" si="3"/>
        <v>ElementBoost_Ice</v>
      </c>
      <c r="E340" s="2" t="str">
        <f t="shared" si="4"/>
        <v>ElementBoost_Ice: # on SelfAndTrainer</v>
      </c>
      <c r="F340" s="2" t="str">
        <f t="shared" si="5"/>
        <v>mounted</v>
      </c>
      <c r="G340" s="2">
        <v>1</v>
      </c>
      <c r="H340" s="2" t="s">
        <v>141</v>
      </c>
      <c r="I340" s="2" t="s">
        <v>2132</v>
      </c>
      <c r="J340" s="2" t="str">
        <f ca="1">IFERROR(__xludf.DUMMYFUNCTION("IFS(I340=""ShotAttack"",""%"",I340=""MeleeAttack"",""%"", I340=""Defense"",""%"",I340=""CraftSPeed"",""%"",I340=""LifeSteal"",""%"",I340=""MaxInventoryWeight"",""+"",I340=""MoveSpeed"",""%"",REGEXMATCH(I340,""ElementAddItemDrop_""),""%"",I340=""Logging"","&amp;"""+"",I340=""Mining"",""+"",I340=""Maxhp"",""%"",REGEXMATCH(I340,""TemperatureResist_""),""+"",REGEXMATCH(I340,""ElementResist_""),""%"",REGEXMATCH(I340,""TemperatureInvalid_""),""bool"",REGEXMATCH(I340,""BodyPartsWeakDamage""),""%"",REGEXMATCH(I340,""Ele"&amp;"mentBoost_""),""%"",AND(REGEXMATCH(B340,""GiveA""),REGEXMATCH(I340,""Element"")),""bool"")"),"%")</f>
        <v>%</v>
      </c>
      <c r="K340" s="2">
        <v>100</v>
      </c>
      <c r="L340" s="2" t="s">
        <v>1947</v>
      </c>
      <c r="M340" s="2"/>
      <c r="N340" s="2" t="str">
        <f ca="1">IFERROR(__xludf.DUMMYFUNCTION("IFS(M340=""ShotAttack"",""%"",M340=""MeleeAttack"",""%"", M340=""Defense"",""%"",M340=""CraftSPeed"",""%"",M340=""LifeSteal"",""%"",M340=""MaxInventoryWeight"",""+"",M340=""MoveSpeed"",""%"",REGEXMATCH(M340,""ElementAddItemDrop_""),""%"",M340=""Logging"","&amp;"""+"",M340=""Mining"",""+"",M340=""Maxhp"",""%"",REGEXMATCH(M340,""TemperatureResist_""),""+"",REGEXMATCH(M340,""ElementResist_""),""%"",REGEXMATCH(M340,""TemperatureInvalid_""),""bool"",REGEXMATCH(M340,""BodyPartsWeakDamage""),""%"",REGEXMATCH(M340,""Ele"&amp;"mentBoost_""),""%"",AND(REGEXMATCH(F340,""GiveA""),REGEXMATCH(M340,""Element"")),""bool"")"),"#N/A")</f>
        <v>#N/A</v>
      </c>
      <c r="O340" s="2">
        <v>0</v>
      </c>
      <c r="P340" s="2"/>
      <c r="Q340" s="2"/>
      <c r="R340" s="2" t="str">
        <f ca="1">IFERROR(__xludf.DUMMYFUNCTION("IFS(Q340=""ShotAttack"",""%"",Q340=""MeleeAttack"",""%"", Q340=""Defense"",""%"",Q340=""CraftSPeed"",""%"",Q340=""LifeSteal"",""%"",Q340=""MaxInventoryWeight"",""+"",Q340=""MoveSpeed"",""%"",REGEXMATCH(Q340,""ElementAddItemDrop_""),""%"",Q340=""Logging"","&amp;"""+"",Q340=""Mining"",""+"",Q340=""Maxhp"",""%"",REGEXMATCH(Q340,""TemperatureResist_""),""+"",REGEXMATCH(Q340,""ElementResist_""),""%"",REGEXMATCH(Q340,""TemperatureInvalid_""),""bool"",REGEXMATCH(Q340,""BodyPartsWeakDamage""),""%"",REGEXMATCH(Q340,""Ele"&amp;"mentBoost_""),""%"",AND(REGEXMATCH(J340,""GiveA""),REGEXMATCH(Q340,""Element"")),""bool"")"),"#N/A")</f>
        <v>#N/A</v>
      </c>
      <c r="S340" s="2">
        <v>0</v>
      </c>
      <c r="T340" s="2"/>
      <c r="U340" s="2" t="b">
        <v>0</v>
      </c>
      <c r="V340" s="2" t="b">
        <v>0</v>
      </c>
      <c r="W340" s="2" t="b">
        <v>1</v>
      </c>
      <c r="X340" s="2" t="b">
        <v>0</v>
      </c>
      <c r="Y340" s="2" t="b">
        <v>0</v>
      </c>
      <c r="Z340" s="2" t="b">
        <v>0</v>
      </c>
      <c r="AA340" s="2" t="b">
        <v>0</v>
      </c>
      <c r="AB340" s="2" t="b">
        <v>0</v>
      </c>
      <c r="AC340" s="2" t="b">
        <v>0</v>
      </c>
      <c r="AD340" s="2" t="b">
        <v>0</v>
      </c>
      <c r="AE340" s="2" t="b">
        <v>0</v>
      </c>
      <c r="AF340" s="2" t="b">
        <v>0</v>
      </c>
      <c r="AG340" s="2" t="s">
        <v>141</v>
      </c>
      <c r="AH340" s="2" t="s">
        <v>141</v>
      </c>
    </row>
    <row r="341" spans="1:34" x14ac:dyDescent="0.2">
      <c r="A341" s="9" t="e">
        <v>#N/A</v>
      </c>
      <c r="B341" s="2" t="s">
        <v>893</v>
      </c>
      <c r="C341" s="1"/>
      <c r="D341" s="2" t="str">
        <f t="shared" si="3"/>
        <v>ElementBoost_Dark</v>
      </c>
      <c r="E341" s="2" t="str">
        <f t="shared" si="4"/>
        <v>ElementBoost_Dark: # on SelfAndTrainer</v>
      </c>
      <c r="F341" s="2" t="str">
        <f t="shared" si="5"/>
        <v>mounted</v>
      </c>
      <c r="G341" s="2">
        <v>1</v>
      </c>
      <c r="H341" s="2" t="s">
        <v>141</v>
      </c>
      <c r="I341" s="2" t="s">
        <v>2140</v>
      </c>
      <c r="J341" s="2" t="str">
        <f ca="1">IFERROR(__xludf.DUMMYFUNCTION("IFS(I341=""ShotAttack"",""%"",I341=""MeleeAttack"",""%"", I341=""Defense"",""%"",I341=""CraftSPeed"",""%"",I341=""LifeSteal"",""%"",I341=""MaxInventoryWeight"",""+"",I341=""MoveSpeed"",""%"",REGEXMATCH(I341,""ElementAddItemDrop_""),""%"",I341=""Logging"","&amp;"""+"",I341=""Mining"",""+"",I341=""Maxhp"",""%"",REGEXMATCH(I341,""TemperatureResist_""),""+"",REGEXMATCH(I341,""ElementResist_""),""%"",REGEXMATCH(I341,""TemperatureInvalid_""),""bool"",REGEXMATCH(I341,""BodyPartsWeakDamage""),""%"",REGEXMATCH(I341,""Ele"&amp;"mentBoost_""),""%"",AND(REGEXMATCH(B341,""GiveA""),REGEXMATCH(I341,""Element"")),""bool"")"),"%")</f>
        <v>%</v>
      </c>
      <c r="K341" s="2">
        <v>50</v>
      </c>
      <c r="L341" s="2" t="s">
        <v>1947</v>
      </c>
      <c r="M341" s="2"/>
      <c r="N341" s="2" t="str">
        <f ca="1">IFERROR(__xludf.DUMMYFUNCTION("IFS(M341=""ShotAttack"",""%"",M341=""MeleeAttack"",""%"", M341=""Defense"",""%"",M341=""CraftSPeed"",""%"",M341=""LifeSteal"",""%"",M341=""MaxInventoryWeight"",""+"",M341=""MoveSpeed"",""%"",REGEXMATCH(M341,""ElementAddItemDrop_""),""%"",M341=""Logging"","&amp;"""+"",M341=""Mining"",""+"",M341=""Maxhp"",""%"",REGEXMATCH(M341,""TemperatureResist_""),""+"",REGEXMATCH(M341,""ElementResist_""),""%"",REGEXMATCH(M341,""TemperatureInvalid_""),""bool"",REGEXMATCH(M341,""BodyPartsWeakDamage""),""%"",REGEXMATCH(M341,""Ele"&amp;"mentBoost_""),""%"",AND(REGEXMATCH(F341,""GiveA""),REGEXMATCH(M341,""Element"")),""bool"")"),"#N/A")</f>
        <v>#N/A</v>
      </c>
      <c r="O341" s="2">
        <v>0</v>
      </c>
      <c r="P341" s="2"/>
      <c r="Q341" s="2"/>
      <c r="R341" s="2" t="str">
        <f ca="1">IFERROR(__xludf.DUMMYFUNCTION("IFS(Q341=""ShotAttack"",""%"",Q341=""MeleeAttack"",""%"", Q341=""Defense"",""%"",Q341=""CraftSPeed"",""%"",Q341=""LifeSteal"",""%"",Q341=""MaxInventoryWeight"",""+"",Q341=""MoveSpeed"",""%"",REGEXMATCH(Q341,""ElementAddItemDrop_""),""%"",Q341=""Logging"","&amp;"""+"",Q341=""Mining"",""+"",Q341=""Maxhp"",""%"",REGEXMATCH(Q341,""TemperatureResist_""),""+"",REGEXMATCH(Q341,""ElementResist_""),""%"",REGEXMATCH(Q341,""TemperatureInvalid_""),""bool"",REGEXMATCH(Q341,""BodyPartsWeakDamage""),""%"",REGEXMATCH(Q341,""Ele"&amp;"mentBoost_""),""%"",AND(REGEXMATCH(J341,""GiveA""),REGEXMATCH(Q341,""Element"")),""bool"")"),"#N/A")</f>
        <v>#N/A</v>
      </c>
      <c r="S341" s="2">
        <v>0</v>
      </c>
      <c r="T341" s="2"/>
      <c r="U341" s="2" t="b">
        <v>0</v>
      </c>
      <c r="V341" s="2" t="b">
        <v>0</v>
      </c>
      <c r="W341" s="2" t="b">
        <v>1</v>
      </c>
      <c r="X341" s="2" t="b">
        <v>0</v>
      </c>
      <c r="Y341" s="2" t="b">
        <v>0</v>
      </c>
      <c r="Z341" s="2" t="b">
        <v>0</v>
      </c>
      <c r="AA341" s="2" t="b">
        <v>0</v>
      </c>
      <c r="AB341" s="2" t="b">
        <v>0</v>
      </c>
      <c r="AC341" s="2" t="b">
        <v>0</v>
      </c>
      <c r="AD341" s="2" t="b">
        <v>0</v>
      </c>
      <c r="AE341" s="2" t="b">
        <v>0</v>
      </c>
      <c r="AF341" s="2" t="b">
        <v>0</v>
      </c>
      <c r="AG341" s="2" t="s">
        <v>141</v>
      </c>
      <c r="AH341" s="2" t="s">
        <v>141</v>
      </c>
    </row>
    <row r="342" spans="1:34" x14ac:dyDescent="0.2">
      <c r="A342" s="9" t="e">
        <v>#N/A</v>
      </c>
      <c r="B342" s="2" t="s">
        <v>894</v>
      </c>
      <c r="C342" s="1"/>
      <c r="D342" s="2" t="str">
        <f t="shared" si="3"/>
        <v>ElementBoost_Dark</v>
      </c>
      <c r="E342" s="2" t="str">
        <f t="shared" si="4"/>
        <v>ElementBoost_Dark: # on SelfAndTrainer</v>
      </c>
      <c r="F342" s="2" t="str">
        <f t="shared" si="5"/>
        <v>mounted</v>
      </c>
      <c r="G342" s="2">
        <v>1</v>
      </c>
      <c r="H342" s="2" t="s">
        <v>141</v>
      </c>
      <c r="I342" s="2" t="s">
        <v>2140</v>
      </c>
      <c r="J342" s="2" t="str">
        <f ca="1">IFERROR(__xludf.DUMMYFUNCTION("IFS(I342=""ShotAttack"",""%"",I342=""MeleeAttack"",""%"", I342=""Defense"",""%"",I342=""CraftSPeed"",""%"",I342=""LifeSteal"",""%"",I342=""MaxInventoryWeight"",""+"",I342=""MoveSpeed"",""%"",REGEXMATCH(I342,""ElementAddItemDrop_""),""%"",I342=""Logging"","&amp;"""+"",I342=""Mining"",""+"",I342=""Maxhp"",""%"",REGEXMATCH(I342,""TemperatureResist_""),""+"",REGEXMATCH(I342,""ElementResist_""),""%"",REGEXMATCH(I342,""TemperatureInvalid_""),""bool"",REGEXMATCH(I342,""BodyPartsWeakDamage""),""%"",REGEXMATCH(I342,""Ele"&amp;"mentBoost_""),""%"",AND(REGEXMATCH(B342,""GiveA""),REGEXMATCH(I342,""Element"")),""bool"")"),"%")</f>
        <v>%</v>
      </c>
      <c r="K342" s="2">
        <v>55</v>
      </c>
      <c r="L342" s="2" t="s">
        <v>1947</v>
      </c>
      <c r="M342" s="2"/>
      <c r="N342" s="2" t="str">
        <f ca="1">IFERROR(__xludf.DUMMYFUNCTION("IFS(M342=""ShotAttack"",""%"",M342=""MeleeAttack"",""%"", M342=""Defense"",""%"",M342=""CraftSPeed"",""%"",M342=""LifeSteal"",""%"",M342=""MaxInventoryWeight"",""+"",M342=""MoveSpeed"",""%"",REGEXMATCH(M342,""ElementAddItemDrop_""),""%"",M342=""Logging"","&amp;"""+"",M342=""Mining"",""+"",M342=""Maxhp"",""%"",REGEXMATCH(M342,""TemperatureResist_""),""+"",REGEXMATCH(M342,""ElementResist_""),""%"",REGEXMATCH(M342,""TemperatureInvalid_""),""bool"",REGEXMATCH(M342,""BodyPartsWeakDamage""),""%"",REGEXMATCH(M342,""Ele"&amp;"mentBoost_""),""%"",AND(REGEXMATCH(F342,""GiveA""),REGEXMATCH(M342,""Element"")),""bool"")"),"#N/A")</f>
        <v>#N/A</v>
      </c>
      <c r="O342" s="2">
        <v>0</v>
      </c>
      <c r="P342" s="2"/>
      <c r="Q342" s="2"/>
      <c r="R342" s="2" t="str">
        <f ca="1">IFERROR(__xludf.DUMMYFUNCTION("IFS(Q342=""ShotAttack"",""%"",Q342=""MeleeAttack"",""%"", Q342=""Defense"",""%"",Q342=""CraftSPeed"",""%"",Q342=""LifeSteal"",""%"",Q342=""MaxInventoryWeight"",""+"",Q342=""MoveSpeed"",""%"",REGEXMATCH(Q342,""ElementAddItemDrop_""),""%"",Q342=""Logging"","&amp;"""+"",Q342=""Mining"",""+"",Q342=""Maxhp"",""%"",REGEXMATCH(Q342,""TemperatureResist_""),""+"",REGEXMATCH(Q342,""ElementResist_""),""%"",REGEXMATCH(Q342,""TemperatureInvalid_""),""bool"",REGEXMATCH(Q342,""BodyPartsWeakDamage""),""%"",REGEXMATCH(Q342,""Ele"&amp;"mentBoost_""),""%"",AND(REGEXMATCH(J342,""GiveA""),REGEXMATCH(Q342,""Element"")),""bool"")"),"#N/A")</f>
        <v>#N/A</v>
      </c>
      <c r="S342" s="2">
        <v>0</v>
      </c>
      <c r="T342" s="2"/>
      <c r="U342" s="2" t="b">
        <v>0</v>
      </c>
      <c r="V342" s="2" t="b">
        <v>0</v>
      </c>
      <c r="W342" s="2" t="b">
        <v>1</v>
      </c>
      <c r="X342" s="2" t="b">
        <v>0</v>
      </c>
      <c r="Y342" s="2" t="b">
        <v>0</v>
      </c>
      <c r="Z342" s="2" t="b">
        <v>0</v>
      </c>
      <c r="AA342" s="2" t="b">
        <v>0</v>
      </c>
      <c r="AB342" s="2" t="b">
        <v>0</v>
      </c>
      <c r="AC342" s="2" t="b">
        <v>0</v>
      </c>
      <c r="AD342" s="2" t="b">
        <v>0</v>
      </c>
      <c r="AE342" s="2" t="b">
        <v>0</v>
      </c>
      <c r="AF342" s="2" t="b">
        <v>0</v>
      </c>
      <c r="AG342" s="2" t="s">
        <v>141</v>
      </c>
      <c r="AH342" s="2" t="s">
        <v>141</v>
      </c>
    </row>
    <row r="343" spans="1:34" x14ac:dyDescent="0.2">
      <c r="A343" s="9" t="e">
        <v>#N/A</v>
      </c>
      <c r="B343" s="2" t="s">
        <v>895</v>
      </c>
      <c r="C343" s="1"/>
      <c r="D343" s="2" t="str">
        <f t="shared" si="3"/>
        <v>ElementBoost_Dark</v>
      </c>
      <c r="E343" s="2" t="str">
        <f t="shared" si="4"/>
        <v>ElementBoost_Dark: # on SelfAndTrainer</v>
      </c>
      <c r="F343" s="2" t="str">
        <f t="shared" si="5"/>
        <v>mounted</v>
      </c>
      <c r="G343" s="2">
        <v>1</v>
      </c>
      <c r="H343" s="2" t="s">
        <v>141</v>
      </c>
      <c r="I343" s="2" t="s">
        <v>2140</v>
      </c>
      <c r="J343" s="2" t="str">
        <f ca="1">IFERROR(__xludf.DUMMYFUNCTION("IFS(I343=""ShotAttack"",""%"",I343=""MeleeAttack"",""%"", I343=""Defense"",""%"",I343=""CraftSPeed"",""%"",I343=""LifeSteal"",""%"",I343=""MaxInventoryWeight"",""+"",I343=""MoveSpeed"",""%"",REGEXMATCH(I343,""ElementAddItemDrop_""),""%"",I343=""Logging"","&amp;"""+"",I343=""Mining"",""+"",I343=""Maxhp"",""%"",REGEXMATCH(I343,""TemperatureResist_""),""+"",REGEXMATCH(I343,""ElementResist_""),""%"",REGEXMATCH(I343,""TemperatureInvalid_""),""bool"",REGEXMATCH(I343,""BodyPartsWeakDamage""),""%"",REGEXMATCH(I343,""Ele"&amp;"mentBoost_""),""%"",AND(REGEXMATCH(B343,""GiveA""),REGEXMATCH(I343,""Element"")),""bool"")"),"%")</f>
        <v>%</v>
      </c>
      <c r="K343" s="2">
        <v>65</v>
      </c>
      <c r="L343" s="2" t="s">
        <v>1947</v>
      </c>
      <c r="M343" s="2"/>
      <c r="N343" s="2" t="str">
        <f ca="1">IFERROR(__xludf.DUMMYFUNCTION("IFS(M343=""ShotAttack"",""%"",M343=""MeleeAttack"",""%"", M343=""Defense"",""%"",M343=""CraftSPeed"",""%"",M343=""LifeSteal"",""%"",M343=""MaxInventoryWeight"",""+"",M343=""MoveSpeed"",""%"",REGEXMATCH(M343,""ElementAddItemDrop_""),""%"",M343=""Logging"","&amp;"""+"",M343=""Mining"",""+"",M343=""Maxhp"",""%"",REGEXMATCH(M343,""TemperatureResist_""),""+"",REGEXMATCH(M343,""ElementResist_""),""%"",REGEXMATCH(M343,""TemperatureInvalid_""),""bool"",REGEXMATCH(M343,""BodyPartsWeakDamage""),""%"",REGEXMATCH(M343,""Ele"&amp;"mentBoost_""),""%"",AND(REGEXMATCH(F343,""GiveA""),REGEXMATCH(M343,""Element"")),""bool"")"),"#N/A")</f>
        <v>#N/A</v>
      </c>
      <c r="O343" s="2">
        <v>0</v>
      </c>
      <c r="P343" s="2"/>
      <c r="Q343" s="2"/>
      <c r="R343" s="2" t="str">
        <f ca="1">IFERROR(__xludf.DUMMYFUNCTION("IFS(Q343=""ShotAttack"",""%"",Q343=""MeleeAttack"",""%"", Q343=""Defense"",""%"",Q343=""CraftSPeed"",""%"",Q343=""LifeSteal"",""%"",Q343=""MaxInventoryWeight"",""+"",Q343=""MoveSpeed"",""%"",REGEXMATCH(Q343,""ElementAddItemDrop_""),""%"",Q343=""Logging"","&amp;"""+"",Q343=""Mining"",""+"",Q343=""Maxhp"",""%"",REGEXMATCH(Q343,""TemperatureResist_""),""+"",REGEXMATCH(Q343,""ElementResist_""),""%"",REGEXMATCH(Q343,""TemperatureInvalid_""),""bool"",REGEXMATCH(Q343,""BodyPartsWeakDamage""),""%"",REGEXMATCH(Q343,""Ele"&amp;"mentBoost_""),""%"",AND(REGEXMATCH(J343,""GiveA""),REGEXMATCH(Q343,""Element"")),""bool"")"),"#N/A")</f>
        <v>#N/A</v>
      </c>
      <c r="S343" s="2">
        <v>0</v>
      </c>
      <c r="T343" s="2"/>
      <c r="U343" s="2" t="b">
        <v>0</v>
      </c>
      <c r="V343" s="2" t="b">
        <v>0</v>
      </c>
      <c r="W343" s="2" t="b">
        <v>1</v>
      </c>
      <c r="X343" s="2" t="b">
        <v>0</v>
      </c>
      <c r="Y343" s="2" t="b">
        <v>0</v>
      </c>
      <c r="Z343" s="2" t="b">
        <v>0</v>
      </c>
      <c r="AA343" s="2" t="b">
        <v>0</v>
      </c>
      <c r="AB343" s="2" t="b">
        <v>0</v>
      </c>
      <c r="AC343" s="2" t="b">
        <v>0</v>
      </c>
      <c r="AD343" s="2" t="b">
        <v>0</v>
      </c>
      <c r="AE343" s="2" t="b">
        <v>0</v>
      </c>
      <c r="AF343" s="2" t="b">
        <v>0</v>
      </c>
      <c r="AG343" s="2" t="s">
        <v>141</v>
      </c>
      <c r="AH343" s="2" t="s">
        <v>141</v>
      </c>
    </row>
    <row r="344" spans="1:34" x14ac:dyDescent="0.2">
      <c r="A344" s="9" t="e">
        <v>#N/A</v>
      </c>
      <c r="B344" s="2" t="s">
        <v>896</v>
      </c>
      <c r="C344" s="1"/>
      <c r="D344" s="2" t="str">
        <f t="shared" si="3"/>
        <v>ElementBoost_Dark</v>
      </c>
      <c r="E344" s="2" t="str">
        <f t="shared" si="4"/>
        <v>ElementBoost_Dark: # on SelfAndTrainer</v>
      </c>
      <c r="F344" s="2" t="str">
        <f t="shared" si="5"/>
        <v>mounted</v>
      </c>
      <c r="G344" s="2">
        <v>1</v>
      </c>
      <c r="H344" s="2" t="s">
        <v>141</v>
      </c>
      <c r="I344" s="2" t="s">
        <v>2140</v>
      </c>
      <c r="J344" s="2" t="str">
        <f ca="1">IFERROR(__xludf.DUMMYFUNCTION("IFS(I344=""ShotAttack"",""%"",I344=""MeleeAttack"",""%"", I344=""Defense"",""%"",I344=""CraftSPeed"",""%"",I344=""LifeSteal"",""%"",I344=""MaxInventoryWeight"",""+"",I344=""MoveSpeed"",""%"",REGEXMATCH(I344,""ElementAddItemDrop_""),""%"",I344=""Logging"","&amp;"""+"",I344=""Mining"",""+"",I344=""Maxhp"",""%"",REGEXMATCH(I344,""TemperatureResist_""),""+"",REGEXMATCH(I344,""ElementResist_""),""%"",REGEXMATCH(I344,""TemperatureInvalid_""),""bool"",REGEXMATCH(I344,""BodyPartsWeakDamage""),""%"",REGEXMATCH(I344,""Ele"&amp;"mentBoost_""),""%"",AND(REGEXMATCH(B344,""GiveA""),REGEXMATCH(I344,""Element"")),""bool"")"),"%")</f>
        <v>%</v>
      </c>
      <c r="K344" s="2">
        <v>80</v>
      </c>
      <c r="L344" s="2" t="s">
        <v>1947</v>
      </c>
      <c r="M344" s="2"/>
      <c r="N344" s="2" t="str">
        <f ca="1">IFERROR(__xludf.DUMMYFUNCTION("IFS(M344=""ShotAttack"",""%"",M344=""MeleeAttack"",""%"", M344=""Defense"",""%"",M344=""CraftSPeed"",""%"",M344=""LifeSteal"",""%"",M344=""MaxInventoryWeight"",""+"",M344=""MoveSpeed"",""%"",REGEXMATCH(M344,""ElementAddItemDrop_""),""%"",M344=""Logging"","&amp;"""+"",M344=""Mining"",""+"",M344=""Maxhp"",""%"",REGEXMATCH(M344,""TemperatureResist_""),""+"",REGEXMATCH(M344,""ElementResist_""),""%"",REGEXMATCH(M344,""TemperatureInvalid_""),""bool"",REGEXMATCH(M344,""BodyPartsWeakDamage""),""%"",REGEXMATCH(M344,""Ele"&amp;"mentBoost_""),""%"",AND(REGEXMATCH(F344,""GiveA""),REGEXMATCH(M344,""Element"")),""bool"")"),"#N/A")</f>
        <v>#N/A</v>
      </c>
      <c r="O344" s="2">
        <v>0</v>
      </c>
      <c r="P344" s="2"/>
      <c r="Q344" s="2"/>
      <c r="R344" s="2" t="str">
        <f ca="1">IFERROR(__xludf.DUMMYFUNCTION("IFS(Q344=""ShotAttack"",""%"",Q344=""MeleeAttack"",""%"", Q344=""Defense"",""%"",Q344=""CraftSPeed"",""%"",Q344=""LifeSteal"",""%"",Q344=""MaxInventoryWeight"",""+"",Q344=""MoveSpeed"",""%"",REGEXMATCH(Q344,""ElementAddItemDrop_""),""%"",Q344=""Logging"","&amp;"""+"",Q344=""Mining"",""+"",Q344=""Maxhp"",""%"",REGEXMATCH(Q344,""TemperatureResist_""),""+"",REGEXMATCH(Q344,""ElementResist_""),""%"",REGEXMATCH(Q344,""TemperatureInvalid_""),""bool"",REGEXMATCH(Q344,""BodyPartsWeakDamage""),""%"",REGEXMATCH(Q344,""Ele"&amp;"mentBoost_""),""%"",AND(REGEXMATCH(J344,""GiveA""),REGEXMATCH(Q344,""Element"")),""bool"")"),"#N/A")</f>
        <v>#N/A</v>
      </c>
      <c r="S344" s="2">
        <v>0</v>
      </c>
      <c r="T344" s="2"/>
      <c r="U344" s="2" t="b">
        <v>0</v>
      </c>
      <c r="V344" s="2" t="b">
        <v>0</v>
      </c>
      <c r="W344" s="2" t="b">
        <v>1</v>
      </c>
      <c r="X344" s="2" t="b">
        <v>0</v>
      </c>
      <c r="Y344" s="2" t="b">
        <v>0</v>
      </c>
      <c r="Z344" s="2" t="b">
        <v>0</v>
      </c>
      <c r="AA344" s="2" t="b">
        <v>0</v>
      </c>
      <c r="AB344" s="2" t="b">
        <v>0</v>
      </c>
      <c r="AC344" s="2" t="b">
        <v>0</v>
      </c>
      <c r="AD344" s="2" t="b">
        <v>0</v>
      </c>
      <c r="AE344" s="2" t="b">
        <v>0</v>
      </c>
      <c r="AF344" s="2" t="b">
        <v>0</v>
      </c>
      <c r="AG344" s="2" t="s">
        <v>141</v>
      </c>
      <c r="AH344" s="2" t="s">
        <v>141</v>
      </c>
    </row>
    <row r="345" spans="1:34" x14ac:dyDescent="0.2">
      <c r="A345" s="9" t="e">
        <v>#N/A</v>
      </c>
      <c r="B345" s="2" t="s">
        <v>897</v>
      </c>
      <c r="C345" s="1"/>
      <c r="D345" s="2" t="str">
        <f t="shared" si="3"/>
        <v>ElementBoost_Dark</v>
      </c>
      <c r="E345" s="2" t="str">
        <f t="shared" si="4"/>
        <v>ElementBoost_Dark: # on SelfAndTrainer</v>
      </c>
      <c r="F345" s="2" t="str">
        <f t="shared" si="5"/>
        <v>mounted</v>
      </c>
      <c r="G345" s="2">
        <v>1</v>
      </c>
      <c r="H345" s="2" t="s">
        <v>141</v>
      </c>
      <c r="I345" s="2" t="s">
        <v>2140</v>
      </c>
      <c r="J345" s="2" t="str">
        <f ca="1">IFERROR(__xludf.DUMMYFUNCTION("IFS(I345=""ShotAttack"",""%"",I345=""MeleeAttack"",""%"", I345=""Defense"",""%"",I345=""CraftSPeed"",""%"",I345=""LifeSteal"",""%"",I345=""MaxInventoryWeight"",""+"",I345=""MoveSpeed"",""%"",REGEXMATCH(I345,""ElementAddItemDrop_""),""%"",I345=""Logging"","&amp;"""+"",I345=""Mining"",""+"",I345=""Maxhp"",""%"",REGEXMATCH(I345,""TemperatureResist_""),""+"",REGEXMATCH(I345,""ElementResist_""),""%"",REGEXMATCH(I345,""TemperatureInvalid_""),""bool"",REGEXMATCH(I345,""BodyPartsWeakDamage""),""%"",REGEXMATCH(I345,""Ele"&amp;"mentBoost_""),""%"",AND(REGEXMATCH(B345,""GiveA""),REGEXMATCH(I345,""Element"")),""bool"")"),"%")</f>
        <v>%</v>
      </c>
      <c r="K345" s="2">
        <v>100</v>
      </c>
      <c r="L345" s="2" t="s">
        <v>1947</v>
      </c>
      <c r="M345" s="2"/>
      <c r="N345" s="2" t="str">
        <f ca="1">IFERROR(__xludf.DUMMYFUNCTION("IFS(M345=""ShotAttack"",""%"",M345=""MeleeAttack"",""%"", M345=""Defense"",""%"",M345=""CraftSPeed"",""%"",M345=""LifeSteal"",""%"",M345=""MaxInventoryWeight"",""+"",M345=""MoveSpeed"",""%"",REGEXMATCH(M345,""ElementAddItemDrop_""),""%"",M345=""Logging"","&amp;"""+"",M345=""Mining"",""+"",M345=""Maxhp"",""%"",REGEXMATCH(M345,""TemperatureResist_""),""+"",REGEXMATCH(M345,""ElementResist_""),""%"",REGEXMATCH(M345,""TemperatureInvalid_""),""bool"",REGEXMATCH(M345,""BodyPartsWeakDamage""),""%"",REGEXMATCH(M345,""Ele"&amp;"mentBoost_""),""%"",AND(REGEXMATCH(F345,""GiveA""),REGEXMATCH(M345,""Element"")),""bool"")"),"#N/A")</f>
        <v>#N/A</v>
      </c>
      <c r="O345" s="2">
        <v>0</v>
      </c>
      <c r="P345" s="2"/>
      <c r="Q345" s="2"/>
      <c r="R345" s="2" t="str">
        <f ca="1">IFERROR(__xludf.DUMMYFUNCTION("IFS(Q345=""ShotAttack"",""%"",Q345=""MeleeAttack"",""%"", Q345=""Defense"",""%"",Q345=""CraftSPeed"",""%"",Q345=""LifeSteal"",""%"",Q345=""MaxInventoryWeight"",""+"",Q345=""MoveSpeed"",""%"",REGEXMATCH(Q345,""ElementAddItemDrop_""),""%"",Q345=""Logging"","&amp;"""+"",Q345=""Mining"",""+"",Q345=""Maxhp"",""%"",REGEXMATCH(Q345,""TemperatureResist_""),""+"",REGEXMATCH(Q345,""ElementResist_""),""%"",REGEXMATCH(Q345,""TemperatureInvalid_""),""bool"",REGEXMATCH(Q345,""BodyPartsWeakDamage""),""%"",REGEXMATCH(Q345,""Ele"&amp;"mentBoost_""),""%"",AND(REGEXMATCH(J345,""GiveA""),REGEXMATCH(Q345,""Element"")),""bool"")"),"#N/A")</f>
        <v>#N/A</v>
      </c>
      <c r="S345" s="2">
        <v>0</v>
      </c>
      <c r="T345" s="2"/>
      <c r="U345" s="2" t="b">
        <v>0</v>
      </c>
      <c r="V345" s="2" t="b">
        <v>0</v>
      </c>
      <c r="W345" s="2" t="b">
        <v>1</v>
      </c>
      <c r="X345" s="2" t="b">
        <v>0</v>
      </c>
      <c r="Y345" s="2" t="b">
        <v>0</v>
      </c>
      <c r="Z345" s="2" t="b">
        <v>0</v>
      </c>
      <c r="AA345" s="2" t="b">
        <v>0</v>
      </c>
      <c r="AB345" s="2" t="b">
        <v>0</v>
      </c>
      <c r="AC345" s="2" t="b">
        <v>0</v>
      </c>
      <c r="AD345" s="2" t="b">
        <v>0</v>
      </c>
      <c r="AE345" s="2" t="b">
        <v>0</v>
      </c>
      <c r="AF345" s="2" t="b">
        <v>0</v>
      </c>
      <c r="AG345" s="2" t="s">
        <v>141</v>
      </c>
      <c r="AH345" s="2" t="s">
        <v>141</v>
      </c>
    </row>
    <row r="346" spans="1:34" x14ac:dyDescent="0.2">
      <c r="A346" s="9" t="e">
        <v>#N/A</v>
      </c>
      <c r="B346" s="2" t="s">
        <v>1076</v>
      </c>
      <c r="C346" s="1"/>
      <c r="D346" s="2" t="str">
        <f t="shared" si="3"/>
        <v>ElementBoost_Dragon</v>
      </c>
      <c r="E346" s="2" t="str">
        <f t="shared" si="4"/>
        <v>ElementBoost_Dragon: # on SelfAndTrainer</v>
      </c>
      <c r="F346" s="2" t="str">
        <f t="shared" si="5"/>
        <v>mounted</v>
      </c>
      <c r="G346" s="2">
        <v>1</v>
      </c>
      <c r="H346" s="2" t="s">
        <v>141</v>
      </c>
      <c r="I346" s="2" t="s">
        <v>2144</v>
      </c>
      <c r="J346" s="2" t="str">
        <f ca="1">IFERROR(__xludf.DUMMYFUNCTION("IFS(I346=""ShotAttack"",""%"",I346=""MeleeAttack"",""%"", I346=""Defense"",""%"",I346=""CraftSPeed"",""%"",I346=""LifeSteal"",""%"",I346=""MaxInventoryWeight"",""+"",I346=""MoveSpeed"",""%"",REGEXMATCH(I346,""ElementAddItemDrop_""),""%"",I346=""Logging"","&amp;"""+"",I346=""Mining"",""+"",I346=""Maxhp"",""%"",REGEXMATCH(I346,""TemperatureResist_""),""+"",REGEXMATCH(I346,""ElementResist_""),""%"",REGEXMATCH(I346,""TemperatureInvalid_""),""bool"",REGEXMATCH(I346,""BodyPartsWeakDamage""),""%"",REGEXMATCH(I346,""Ele"&amp;"mentBoost_""),""%"",AND(REGEXMATCH(B346,""GiveA""),REGEXMATCH(I346,""Element"")),""bool"")"),"%")</f>
        <v>%</v>
      </c>
      <c r="K346" s="2">
        <v>50</v>
      </c>
      <c r="L346" s="2" t="s">
        <v>1947</v>
      </c>
      <c r="M346" s="2"/>
      <c r="N346" s="2" t="str">
        <f ca="1">IFERROR(__xludf.DUMMYFUNCTION("IFS(M346=""ShotAttack"",""%"",M346=""MeleeAttack"",""%"", M346=""Defense"",""%"",M346=""CraftSPeed"",""%"",M346=""LifeSteal"",""%"",M346=""MaxInventoryWeight"",""+"",M346=""MoveSpeed"",""%"",REGEXMATCH(M346,""ElementAddItemDrop_""),""%"",M346=""Logging"","&amp;"""+"",M346=""Mining"",""+"",M346=""Maxhp"",""%"",REGEXMATCH(M346,""TemperatureResist_""),""+"",REGEXMATCH(M346,""ElementResist_""),""%"",REGEXMATCH(M346,""TemperatureInvalid_""),""bool"",REGEXMATCH(M346,""BodyPartsWeakDamage""),""%"",REGEXMATCH(M346,""Ele"&amp;"mentBoost_""),""%"",AND(REGEXMATCH(F346,""GiveA""),REGEXMATCH(M346,""Element"")),""bool"")"),"#N/A")</f>
        <v>#N/A</v>
      </c>
      <c r="O346" s="2">
        <v>0</v>
      </c>
      <c r="P346" s="2"/>
      <c r="Q346" s="2"/>
      <c r="R346" s="2" t="str">
        <f ca="1">IFERROR(__xludf.DUMMYFUNCTION("IFS(Q346=""ShotAttack"",""%"",Q346=""MeleeAttack"",""%"", Q346=""Defense"",""%"",Q346=""CraftSPeed"",""%"",Q346=""LifeSteal"",""%"",Q346=""MaxInventoryWeight"",""+"",Q346=""MoveSpeed"",""%"",REGEXMATCH(Q346,""ElementAddItemDrop_""),""%"",Q346=""Logging"","&amp;"""+"",Q346=""Mining"",""+"",Q346=""Maxhp"",""%"",REGEXMATCH(Q346,""TemperatureResist_""),""+"",REGEXMATCH(Q346,""ElementResist_""),""%"",REGEXMATCH(Q346,""TemperatureInvalid_""),""bool"",REGEXMATCH(Q346,""BodyPartsWeakDamage""),""%"",REGEXMATCH(Q346,""Ele"&amp;"mentBoost_""),""%"",AND(REGEXMATCH(J346,""GiveA""),REGEXMATCH(Q346,""Element"")),""bool"")"),"#N/A")</f>
        <v>#N/A</v>
      </c>
      <c r="S346" s="2">
        <v>0</v>
      </c>
      <c r="T346" s="2"/>
      <c r="U346" s="2" t="b">
        <v>0</v>
      </c>
      <c r="V346" s="2" t="b">
        <v>0</v>
      </c>
      <c r="W346" s="2" t="b">
        <v>1</v>
      </c>
      <c r="X346" s="2" t="b">
        <v>0</v>
      </c>
      <c r="Y346" s="2" t="b">
        <v>0</v>
      </c>
      <c r="Z346" s="2" t="b">
        <v>0</v>
      </c>
      <c r="AA346" s="2" t="b">
        <v>0</v>
      </c>
      <c r="AB346" s="2" t="b">
        <v>0</v>
      </c>
      <c r="AC346" s="2" t="b">
        <v>0</v>
      </c>
      <c r="AD346" s="2" t="b">
        <v>0</v>
      </c>
      <c r="AE346" s="2" t="b">
        <v>0</v>
      </c>
      <c r="AF346" s="2" t="b">
        <v>0</v>
      </c>
      <c r="AG346" s="2" t="s">
        <v>141</v>
      </c>
      <c r="AH346" s="2" t="s">
        <v>141</v>
      </c>
    </row>
    <row r="347" spans="1:34" x14ac:dyDescent="0.2">
      <c r="A347" s="9" t="e">
        <v>#N/A</v>
      </c>
      <c r="B347" s="2" t="s">
        <v>1077</v>
      </c>
      <c r="C347" s="1"/>
      <c r="D347" s="2" t="str">
        <f t="shared" si="3"/>
        <v>ElementBoost_Dragon</v>
      </c>
      <c r="E347" s="2" t="str">
        <f t="shared" si="4"/>
        <v>ElementBoost_Dragon: # on SelfAndTrainer</v>
      </c>
      <c r="F347" s="2" t="str">
        <f t="shared" si="5"/>
        <v>mounted</v>
      </c>
      <c r="G347" s="2">
        <v>1</v>
      </c>
      <c r="H347" s="2" t="s">
        <v>141</v>
      </c>
      <c r="I347" s="2" t="s">
        <v>2144</v>
      </c>
      <c r="J347" s="2" t="str">
        <f ca="1">IFERROR(__xludf.DUMMYFUNCTION("IFS(I347=""ShotAttack"",""%"",I347=""MeleeAttack"",""%"", I347=""Defense"",""%"",I347=""CraftSPeed"",""%"",I347=""LifeSteal"",""%"",I347=""MaxInventoryWeight"",""+"",I347=""MoveSpeed"",""%"",REGEXMATCH(I347,""ElementAddItemDrop_""),""%"",I347=""Logging"","&amp;"""+"",I347=""Mining"",""+"",I347=""Maxhp"",""%"",REGEXMATCH(I347,""TemperatureResist_""),""+"",REGEXMATCH(I347,""ElementResist_""),""%"",REGEXMATCH(I347,""TemperatureInvalid_""),""bool"",REGEXMATCH(I347,""BodyPartsWeakDamage""),""%"",REGEXMATCH(I347,""Ele"&amp;"mentBoost_""),""%"",AND(REGEXMATCH(B347,""GiveA""),REGEXMATCH(I347,""Element"")),""bool"")"),"%")</f>
        <v>%</v>
      </c>
      <c r="K347" s="2">
        <v>55</v>
      </c>
      <c r="L347" s="2" t="s">
        <v>1947</v>
      </c>
      <c r="M347" s="2"/>
      <c r="N347" s="2" t="str">
        <f ca="1">IFERROR(__xludf.DUMMYFUNCTION("IFS(M347=""ShotAttack"",""%"",M347=""MeleeAttack"",""%"", M347=""Defense"",""%"",M347=""CraftSPeed"",""%"",M347=""LifeSteal"",""%"",M347=""MaxInventoryWeight"",""+"",M347=""MoveSpeed"",""%"",REGEXMATCH(M347,""ElementAddItemDrop_""),""%"",M347=""Logging"","&amp;"""+"",M347=""Mining"",""+"",M347=""Maxhp"",""%"",REGEXMATCH(M347,""TemperatureResist_""),""+"",REGEXMATCH(M347,""ElementResist_""),""%"",REGEXMATCH(M347,""TemperatureInvalid_""),""bool"",REGEXMATCH(M347,""BodyPartsWeakDamage""),""%"",REGEXMATCH(M347,""Ele"&amp;"mentBoost_""),""%"",AND(REGEXMATCH(F347,""GiveA""),REGEXMATCH(M347,""Element"")),""bool"")"),"#N/A")</f>
        <v>#N/A</v>
      </c>
      <c r="O347" s="2">
        <v>0</v>
      </c>
      <c r="P347" s="2"/>
      <c r="Q347" s="2"/>
      <c r="R347" s="2" t="str">
        <f ca="1">IFERROR(__xludf.DUMMYFUNCTION("IFS(Q347=""ShotAttack"",""%"",Q347=""MeleeAttack"",""%"", Q347=""Defense"",""%"",Q347=""CraftSPeed"",""%"",Q347=""LifeSteal"",""%"",Q347=""MaxInventoryWeight"",""+"",Q347=""MoveSpeed"",""%"",REGEXMATCH(Q347,""ElementAddItemDrop_""),""%"",Q347=""Logging"","&amp;"""+"",Q347=""Mining"",""+"",Q347=""Maxhp"",""%"",REGEXMATCH(Q347,""TemperatureResist_""),""+"",REGEXMATCH(Q347,""ElementResist_""),""%"",REGEXMATCH(Q347,""TemperatureInvalid_""),""bool"",REGEXMATCH(Q347,""BodyPartsWeakDamage""),""%"",REGEXMATCH(Q347,""Ele"&amp;"mentBoost_""),""%"",AND(REGEXMATCH(J347,""GiveA""),REGEXMATCH(Q347,""Element"")),""bool"")"),"#N/A")</f>
        <v>#N/A</v>
      </c>
      <c r="S347" s="2">
        <v>0</v>
      </c>
      <c r="T347" s="2"/>
      <c r="U347" s="2" t="b">
        <v>0</v>
      </c>
      <c r="V347" s="2" t="b">
        <v>0</v>
      </c>
      <c r="W347" s="2" t="b">
        <v>1</v>
      </c>
      <c r="X347" s="2" t="b">
        <v>0</v>
      </c>
      <c r="Y347" s="2" t="b">
        <v>0</v>
      </c>
      <c r="Z347" s="2" t="b">
        <v>0</v>
      </c>
      <c r="AA347" s="2" t="b">
        <v>0</v>
      </c>
      <c r="AB347" s="2" t="b">
        <v>0</v>
      </c>
      <c r="AC347" s="2" t="b">
        <v>0</v>
      </c>
      <c r="AD347" s="2" t="b">
        <v>0</v>
      </c>
      <c r="AE347" s="2" t="b">
        <v>0</v>
      </c>
      <c r="AF347" s="2" t="b">
        <v>0</v>
      </c>
      <c r="AG347" s="2" t="s">
        <v>141</v>
      </c>
      <c r="AH347" s="2" t="s">
        <v>141</v>
      </c>
    </row>
    <row r="348" spans="1:34" x14ac:dyDescent="0.2">
      <c r="A348" s="9" t="e">
        <v>#N/A</v>
      </c>
      <c r="B348" s="2" t="s">
        <v>1078</v>
      </c>
      <c r="C348" s="1"/>
      <c r="D348" s="2" t="str">
        <f t="shared" si="3"/>
        <v>ElementBoost_Dragon</v>
      </c>
      <c r="E348" s="2" t="str">
        <f t="shared" si="4"/>
        <v>ElementBoost_Dragon: # on SelfAndTrainer</v>
      </c>
      <c r="F348" s="2" t="str">
        <f t="shared" si="5"/>
        <v>mounted</v>
      </c>
      <c r="G348" s="2">
        <v>1</v>
      </c>
      <c r="H348" s="2" t="s">
        <v>141</v>
      </c>
      <c r="I348" s="2" t="s">
        <v>2144</v>
      </c>
      <c r="J348" s="2" t="str">
        <f ca="1">IFERROR(__xludf.DUMMYFUNCTION("IFS(I348=""ShotAttack"",""%"",I348=""MeleeAttack"",""%"", I348=""Defense"",""%"",I348=""CraftSPeed"",""%"",I348=""LifeSteal"",""%"",I348=""MaxInventoryWeight"",""+"",I348=""MoveSpeed"",""%"",REGEXMATCH(I348,""ElementAddItemDrop_""),""%"",I348=""Logging"","&amp;"""+"",I348=""Mining"",""+"",I348=""Maxhp"",""%"",REGEXMATCH(I348,""TemperatureResist_""),""+"",REGEXMATCH(I348,""ElementResist_""),""%"",REGEXMATCH(I348,""TemperatureInvalid_""),""bool"",REGEXMATCH(I348,""BodyPartsWeakDamage""),""%"",REGEXMATCH(I348,""Ele"&amp;"mentBoost_""),""%"",AND(REGEXMATCH(B348,""GiveA""),REGEXMATCH(I348,""Element"")),""bool"")"),"%")</f>
        <v>%</v>
      </c>
      <c r="K348" s="2">
        <v>65</v>
      </c>
      <c r="L348" s="2" t="s">
        <v>1947</v>
      </c>
      <c r="M348" s="2"/>
      <c r="N348" s="2" t="str">
        <f ca="1">IFERROR(__xludf.DUMMYFUNCTION("IFS(M348=""ShotAttack"",""%"",M348=""MeleeAttack"",""%"", M348=""Defense"",""%"",M348=""CraftSPeed"",""%"",M348=""LifeSteal"",""%"",M348=""MaxInventoryWeight"",""+"",M348=""MoveSpeed"",""%"",REGEXMATCH(M348,""ElementAddItemDrop_""),""%"",M348=""Logging"","&amp;"""+"",M348=""Mining"",""+"",M348=""Maxhp"",""%"",REGEXMATCH(M348,""TemperatureResist_""),""+"",REGEXMATCH(M348,""ElementResist_""),""%"",REGEXMATCH(M348,""TemperatureInvalid_""),""bool"",REGEXMATCH(M348,""BodyPartsWeakDamage""),""%"",REGEXMATCH(M348,""Ele"&amp;"mentBoost_""),""%"",AND(REGEXMATCH(F348,""GiveA""),REGEXMATCH(M348,""Element"")),""bool"")"),"#N/A")</f>
        <v>#N/A</v>
      </c>
      <c r="O348" s="2">
        <v>0</v>
      </c>
      <c r="P348" s="2"/>
      <c r="Q348" s="2"/>
      <c r="R348" s="2" t="str">
        <f ca="1">IFERROR(__xludf.DUMMYFUNCTION("IFS(Q348=""ShotAttack"",""%"",Q348=""MeleeAttack"",""%"", Q348=""Defense"",""%"",Q348=""CraftSPeed"",""%"",Q348=""LifeSteal"",""%"",Q348=""MaxInventoryWeight"",""+"",Q348=""MoveSpeed"",""%"",REGEXMATCH(Q348,""ElementAddItemDrop_""),""%"",Q348=""Logging"","&amp;"""+"",Q348=""Mining"",""+"",Q348=""Maxhp"",""%"",REGEXMATCH(Q348,""TemperatureResist_""),""+"",REGEXMATCH(Q348,""ElementResist_""),""%"",REGEXMATCH(Q348,""TemperatureInvalid_""),""bool"",REGEXMATCH(Q348,""BodyPartsWeakDamage""),""%"",REGEXMATCH(Q348,""Ele"&amp;"mentBoost_""),""%"",AND(REGEXMATCH(J348,""GiveA""),REGEXMATCH(Q348,""Element"")),""bool"")"),"#N/A")</f>
        <v>#N/A</v>
      </c>
      <c r="S348" s="2">
        <v>0</v>
      </c>
      <c r="T348" s="2"/>
      <c r="U348" s="2" t="b">
        <v>0</v>
      </c>
      <c r="V348" s="2" t="b">
        <v>0</v>
      </c>
      <c r="W348" s="2" t="b">
        <v>1</v>
      </c>
      <c r="X348" s="2" t="b">
        <v>0</v>
      </c>
      <c r="Y348" s="2" t="b">
        <v>0</v>
      </c>
      <c r="Z348" s="2" t="b">
        <v>0</v>
      </c>
      <c r="AA348" s="2" t="b">
        <v>0</v>
      </c>
      <c r="AB348" s="2" t="b">
        <v>0</v>
      </c>
      <c r="AC348" s="2" t="b">
        <v>0</v>
      </c>
      <c r="AD348" s="2" t="b">
        <v>0</v>
      </c>
      <c r="AE348" s="2" t="b">
        <v>0</v>
      </c>
      <c r="AF348" s="2" t="b">
        <v>0</v>
      </c>
      <c r="AG348" s="2" t="s">
        <v>141</v>
      </c>
      <c r="AH348" s="2" t="s">
        <v>141</v>
      </c>
    </row>
    <row r="349" spans="1:34" x14ac:dyDescent="0.2">
      <c r="A349" s="9" t="e">
        <v>#N/A</v>
      </c>
      <c r="B349" s="2" t="s">
        <v>1079</v>
      </c>
      <c r="C349" s="1"/>
      <c r="D349" s="2" t="str">
        <f t="shared" si="3"/>
        <v>ElementBoost_Dragon</v>
      </c>
      <c r="E349" s="2" t="str">
        <f t="shared" si="4"/>
        <v>ElementBoost_Dragon: # on SelfAndTrainer</v>
      </c>
      <c r="F349" s="2" t="str">
        <f t="shared" si="5"/>
        <v>mounted</v>
      </c>
      <c r="G349" s="2">
        <v>1</v>
      </c>
      <c r="H349" s="2" t="s">
        <v>141</v>
      </c>
      <c r="I349" s="2" t="s">
        <v>2144</v>
      </c>
      <c r="J349" s="2" t="str">
        <f ca="1">IFERROR(__xludf.DUMMYFUNCTION("IFS(I349=""ShotAttack"",""%"",I349=""MeleeAttack"",""%"", I349=""Defense"",""%"",I349=""CraftSPeed"",""%"",I349=""LifeSteal"",""%"",I349=""MaxInventoryWeight"",""+"",I349=""MoveSpeed"",""%"",REGEXMATCH(I349,""ElementAddItemDrop_""),""%"",I349=""Logging"","&amp;"""+"",I349=""Mining"",""+"",I349=""Maxhp"",""%"",REGEXMATCH(I349,""TemperatureResist_""),""+"",REGEXMATCH(I349,""ElementResist_""),""%"",REGEXMATCH(I349,""TemperatureInvalid_""),""bool"",REGEXMATCH(I349,""BodyPartsWeakDamage""),""%"",REGEXMATCH(I349,""Ele"&amp;"mentBoost_""),""%"",AND(REGEXMATCH(B349,""GiveA""),REGEXMATCH(I349,""Element"")),""bool"")"),"%")</f>
        <v>%</v>
      </c>
      <c r="K349" s="2">
        <v>80</v>
      </c>
      <c r="L349" s="2" t="s">
        <v>1947</v>
      </c>
      <c r="M349" s="2"/>
      <c r="N349" s="2" t="str">
        <f ca="1">IFERROR(__xludf.DUMMYFUNCTION("IFS(M349=""ShotAttack"",""%"",M349=""MeleeAttack"",""%"", M349=""Defense"",""%"",M349=""CraftSPeed"",""%"",M349=""LifeSteal"",""%"",M349=""MaxInventoryWeight"",""+"",M349=""MoveSpeed"",""%"",REGEXMATCH(M349,""ElementAddItemDrop_""),""%"",M349=""Logging"","&amp;"""+"",M349=""Mining"",""+"",M349=""Maxhp"",""%"",REGEXMATCH(M349,""TemperatureResist_""),""+"",REGEXMATCH(M349,""ElementResist_""),""%"",REGEXMATCH(M349,""TemperatureInvalid_""),""bool"",REGEXMATCH(M349,""BodyPartsWeakDamage""),""%"",REGEXMATCH(M349,""Ele"&amp;"mentBoost_""),""%"",AND(REGEXMATCH(F349,""GiveA""),REGEXMATCH(M349,""Element"")),""bool"")"),"#N/A")</f>
        <v>#N/A</v>
      </c>
      <c r="O349" s="2">
        <v>0</v>
      </c>
      <c r="P349" s="2"/>
      <c r="Q349" s="2"/>
      <c r="R349" s="2" t="str">
        <f ca="1">IFERROR(__xludf.DUMMYFUNCTION("IFS(Q349=""ShotAttack"",""%"",Q349=""MeleeAttack"",""%"", Q349=""Defense"",""%"",Q349=""CraftSPeed"",""%"",Q349=""LifeSteal"",""%"",Q349=""MaxInventoryWeight"",""+"",Q349=""MoveSpeed"",""%"",REGEXMATCH(Q349,""ElementAddItemDrop_""),""%"",Q349=""Logging"","&amp;"""+"",Q349=""Mining"",""+"",Q349=""Maxhp"",""%"",REGEXMATCH(Q349,""TemperatureResist_""),""+"",REGEXMATCH(Q349,""ElementResist_""),""%"",REGEXMATCH(Q349,""TemperatureInvalid_""),""bool"",REGEXMATCH(Q349,""BodyPartsWeakDamage""),""%"",REGEXMATCH(Q349,""Ele"&amp;"mentBoost_""),""%"",AND(REGEXMATCH(J349,""GiveA""),REGEXMATCH(Q349,""Element"")),""bool"")"),"#N/A")</f>
        <v>#N/A</v>
      </c>
      <c r="S349" s="2">
        <v>0</v>
      </c>
      <c r="T349" s="2"/>
      <c r="U349" s="2" t="b">
        <v>0</v>
      </c>
      <c r="V349" s="2" t="b">
        <v>0</v>
      </c>
      <c r="W349" s="2" t="b">
        <v>1</v>
      </c>
      <c r="X349" s="2" t="b">
        <v>0</v>
      </c>
      <c r="Y349" s="2" t="b">
        <v>0</v>
      </c>
      <c r="Z349" s="2" t="b">
        <v>0</v>
      </c>
      <c r="AA349" s="2" t="b">
        <v>0</v>
      </c>
      <c r="AB349" s="2" t="b">
        <v>0</v>
      </c>
      <c r="AC349" s="2" t="b">
        <v>0</v>
      </c>
      <c r="AD349" s="2" t="b">
        <v>0</v>
      </c>
      <c r="AE349" s="2" t="b">
        <v>0</v>
      </c>
      <c r="AF349" s="2" t="b">
        <v>0</v>
      </c>
      <c r="AG349" s="2" t="s">
        <v>141</v>
      </c>
      <c r="AH349" s="2" t="s">
        <v>141</v>
      </c>
    </row>
    <row r="350" spans="1:34" x14ac:dyDescent="0.2">
      <c r="A350" s="9" t="e">
        <v>#N/A</v>
      </c>
      <c r="B350" s="2" t="s">
        <v>1080</v>
      </c>
      <c r="C350" s="1"/>
      <c r="D350" s="2" t="str">
        <f t="shared" si="3"/>
        <v>ElementBoost_Dragon</v>
      </c>
      <c r="E350" s="2" t="str">
        <f t="shared" si="4"/>
        <v>ElementBoost_Dragon: # on SelfAndTrainer</v>
      </c>
      <c r="F350" s="2" t="str">
        <f t="shared" si="5"/>
        <v>mounted</v>
      </c>
      <c r="G350" s="2">
        <v>1</v>
      </c>
      <c r="H350" s="2" t="s">
        <v>141</v>
      </c>
      <c r="I350" s="2" t="s">
        <v>2144</v>
      </c>
      <c r="J350" s="2" t="str">
        <f ca="1">IFERROR(__xludf.DUMMYFUNCTION("IFS(I350=""ShotAttack"",""%"",I350=""MeleeAttack"",""%"", I350=""Defense"",""%"",I350=""CraftSPeed"",""%"",I350=""LifeSteal"",""%"",I350=""MaxInventoryWeight"",""+"",I350=""MoveSpeed"",""%"",REGEXMATCH(I350,""ElementAddItemDrop_""),""%"",I350=""Logging"","&amp;"""+"",I350=""Mining"",""+"",I350=""Maxhp"",""%"",REGEXMATCH(I350,""TemperatureResist_""),""+"",REGEXMATCH(I350,""ElementResist_""),""%"",REGEXMATCH(I350,""TemperatureInvalid_""),""bool"",REGEXMATCH(I350,""BodyPartsWeakDamage""),""%"",REGEXMATCH(I350,""Ele"&amp;"mentBoost_""),""%"",AND(REGEXMATCH(B350,""GiveA""),REGEXMATCH(I350,""Element"")),""bool"")"),"%")</f>
        <v>%</v>
      </c>
      <c r="K350" s="2">
        <v>100</v>
      </c>
      <c r="L350" s="2" t="s">
        <v>1947</v>
      </c>
      <c r="M350" s="2"/>
      <c r="N350" s="2" t="str">
        <f ca="1">IFERROR(__xludf.DUMMYFUNCTION("IFS(M350=""ShotAttack"",""%"",M350=""MeleeAttack"",""%"", M350=""Defense"",""%"",M350=""CraftSPeed"",""%"",M350=""LifeSteal"",""%"",M350=""MaxInventoryWeight"",""+"",M350=""MoveSpeed"",""%"",REGEXMATCH(M350,""ElementAddItemDrop_""),""%"",M350=""Logging"","&amp;"""+"",M350=""Mining"",""+"",M350=""Maxhp"",""%"",REGEXMATCH(M350,""TemperatureResist_""),""+"",REGEXMATCH(M350,""ElementResist_""),""%"",REGEXMATCH(M350,""TemperatureInvalid_""),""bool"",REGEXMATCH(M350,""BodyPartsWeakDamage""),""%"",REGEXMATCH(M350,""Ele"&amp;"mentBoost_""),""%"",AND(REGEXMATCH(F350,""GiveA""),REGEXMATCH(M350,""Element"")),""bool"")"),"#N/A")</f>
        <v>#N/A</v>
      </c>
      <c r="O350" s="2">
        <v>0</v>
      </c>
      <c r="P350" s="2"/>
      <c r="Q350" s="2"/>
      <c r="R350" s="2" t="str">
        <f ca="1">IFERROR(__xludf.DUMMYFUNCTION("IFS(Q350=""ShotAttack"",""%"",Q350=""MeleeAttack"",""%"", Q350=""Defense"",""%"",Q350=""CraftSPeed"",""%"",Q350=""LifeSteal"",""%"",Q350=""MaxInventoryWeight"",""+"",Q350=""MoveSpeed"",""%"",REGEXMATCH(Q350,""ElementAddItemDrop_""),""%"",Q350=""Logging"","&amp;"""+"",Q350=""Mining"",""+"",Q350=""Maxhp"",""%"",REGEXMATCH(Q350,""TemperatureResist_""),""+"",REGEXMATCH(Q350,""ElementResist_""),""%"",REGEXMATCH(Q350,""TemperatureInvalid_""),""bool"",REGEXMATCH(Q350,""BodyPartsWeakDamage""),""%"",REGEXMATCH(Q350,""Ele"&amp;"mentBoost_""),""%"",AND(REGEXMATCH(J350,""GiveA""),REGEXMATCH(Q350,""Element"")),""bool"")"),"#N/A")</f>
        <v>#N/A</v>
      </c>
      <c r="S350" s="2">
        <v>0</v>
      </c>
      <c r="T350" s="2"/>
      <c r="U350" s="2" t="b">
        <v>0</v>
      </c>
      <c r="V350" s="2" t="b">
        <v>0</v>
      </c>
      <c r="W350" s="2" t="b">
        <v>1</v>
      </c>
      <c r="X350" s="2" t="b">
        <v>0</v>
      </c>
      <c r="Y350" s="2" t="b">
        <v>0</v>
      </c>
      <c r="Z350" s="2" t="b">
        <v>0</v>
      </c>
      <c r="AA350" s="2" t="b">
        <v>0</v>
      </c>
      <c r="AB350" s="2" t="b">
        <v>0</v>
      </c>
      <c r="AC350" s="2" t="b">
        <v>0</v>
      </c>
      <c r="AD350" s="2" t="b">
        <v>0</v>
      </c>
      <c r="AE350" s="2" t="b">
        <v>0</v>
      </c>
      <c r="AF350" s="2" t="b">
        <v>0</v>
      </c>
      <c r="AG350" s="2" t="s">
        <v>141</v>
      </c>
      <c r="AH350" s="2" t="s">
        <v>141</v>
      </c>
    </row>
    <row r="351" spans="1:34" x14ac:dyDescent="0.2">
      <c r="A351" s="9" t="e">
        <v>#N/A</v>
      </c>
      <c r="B351" s="2" t="s">
        <v>1093</v>
      </c>
      <c r="C351" s="1"/>
      <c r="D351" s="2" t="str">
        <f t="shared" si="3"/>
        <v>ElementBoost_Normal</v>
      </c>
      <c r="E351" s="2" t="str">
        <f t="shared" si="4"/>
        <v>ElementBoost_Normal: # on SelfAndTrainer</v>
      </c>
      <c r="F351" s="2" t="str">
        <f t="shared" si="5"/>
        <v>mounted</v>
      </c>
      <c r="G351" s="2">
        <v>1</v>
      </c>
      <c r="H351" s="2" t="s">
        <v>141</v>
      </c>
      <c r="I351" s="2" t="s">
        <v>2112</v>
      </c>
      <c r="J351" s="2" t="str">
        <f ca="1">IFERROR(__xludf.DUMMYFUNCTION("IFS(I351=""ShotAttack"",""%"",I351=""MeleeAttack"",""%"", I351=""Defense"",""%"",I351=""CraftSPeed"",""%"",I351=""LifeSteal"",""%"",I351=""MaxInventoryWeight"",""+"",I351=""MoveSpeed"",""%"",REGEXMATCH(I351,""ElementAddItemDrop_""),""%"",I351=""Logging"","&amp;"""+"",I351=""Mining"",""+"",I351=""Maxhp"",""%"",REGEXMATCH(I351,""TemperatureResist_""),""+"",REGEXMATCH(I351,""ElementResist_""),""%"",REGEXMATCH(I351,""TemperatureInvalid_""),""bool"",REGEXMATCH(I351,""BodyPartsWeakDamage""),""%"",REGEXMATCH(I351,""Ele"&amp;"mentBoost_""),""%"",AND(REGEXMATCH(B351,""GiveA""),REGEXMATCH(I351,""Element"")),""bool"")"),"%")</f>
        <v>%</v>
      </c>
      <c r="K351" s="2">
        <v>50</v>
      </c>
      <c r="L351" s="2" t="s">
        <v>1947</v>
      </c>
      <c r="M351" s="2"/>
      <c r="N351" s="2" t="str">
        <f ca="1">IFERROR(__xludf.DUMMYFUNCTION("IFS(M351=""ShotAttack"",""%"",M351=""MeleeAttack"",""%"", M351=""Defense"",""%"",M351=""CraftSPeed"",""%"",M351=""LifeSteal"",""%"",M351=""MaxInventoryWeight"",""+"",M351=""MoveSpeed"",""%"",REGEXMATCH(M351,""ElementAddItemDrop_""),""%"",M351=""Logging"","&amp;"""+"",M351=""Mining"",""+"",M351=""Maxhp"",""%"",REGEXMATCH(M351,""TemperatureResist_""),""+"",REGEXMATCH(M351,""ElementResist_""),""%"",REGEXMATCH(M351,""TemperatureInvalid_""),""bool"",REGEXMATCH(M351,""BodyPartsWeakDamage""),""%"",REGEXMATCH(M351,""Ele"&amp;"mentBoost_""),""%"",AND(REGEXMATCH(F351,""GiveA""),REGEXMATCH(M351,""Element"")),""bool"")"),"#N/A")</f>
        <v>#N/A</v>
      </c>
      <c r="O351" s="2">
        <v>0</v>
      </c>
      <c r="P351" s="2"/>
      <c r="Q351" s="2"/>
      <c r="R351" s="2" t="str">
        <f ca="1">IFERROR(__xludf.DUMMYFUNCTION("IFS(Q351=""ShotAttack"",""%"",Q351=""MeleeAttack"",""%"", Q351=""Defense"",""%"",Q351=""CraftSPeed"",""%"",Q351=""LifeSteal"",""%"",Q351=""MaxInventoryWeight"",""+"",Q351=""MoveSpeed"",""%"",REGEXMATCH(Q351,""ElementAddItemDrop_""),""%"",Q351=""Logging"","&amp;"""+"",Q351=""Mining"",""+"",Q351=""Maxhp"",""%"",REGEXMATCH(Q351,""TemperatureResist_""),""+"",REGEXMATCH(Q351,""ElementResist_""),""%"",REGEXMATCH(Q351,""TemperatureInvalid_""),""bool"",REGEXMATCH(Q351,""BodyPartsWeakDamage""),""%"",REGEXMATCH(Q351,""Ele"&amp;"mentBoost_""),""%"",AND(REGEXMATCH(J351,""GiveA""),REGEXMATCH(Q351,""Element"")),""bool"")"),"#N/A")</f>
        <v>#N/A</v>
      </c>
      <c r="S351" s="2">
        <v>0</v>
      </c>
      <c r="T351" s="2"/>
      <c r="U351" s="2" t="b">
        <v>0</v>
      </c>
      <c r="V351" s="2" t="b">
        <v>0</v>
      </c>
      <c r="W351" s="2" t="b">
        <v>1</v>
      </c>
      <c r="X351" s="2" t="b">
        <v>0</v>
      </c>
      <c r="Y351" s="2" t="b">
        <v>0</v>
      </c>
      <c r="Z351" s="2" t="b">
        <v>0</v>
      </c>
      <c r="AA351" s="2" t="b">
        <v>0</v>
      </c>
      <c r="AB351" s="2" t="b">
        <v>0</v>
      </c>
      <c r="AC351" s="2" t="b">
        <v>0</v>
      </c>
      <c r="AD351" s="2" t="b">
        <v>0</v>
      </c>
      <c r="AE351" s="2" t="b">
        <v>0</v>
      </c>
      <c r="AF351" s="2" t="b">
        <v>0</v>
      </c>
      <c r="AG351" s="2" t="s">
        <v>141</v>
      </c>
      <c r="AH351" s="2" t="s">
        <v>141</v>
      </c>
    </row>
    <row r="352" spans="1:34" x14ac:dyDescent="0.2">
      <c r="A352" s="9" t="e">
        <v>#N/A</v>
      </c>
      <c r="B352" s="2" t="s">
        <v>1094</v>
      </c>
      <c r="C352" s="1"/>
      <c r="D352" s="2" t="str">
        <f t="shared" si="3"/>
        <v>ElementBoost_Normal</v>
      </c>
      <c r="E352" s="2" t="str">
        <f t="shared" si="4"/>
        <v>ElementBoost_Normal: # on SelfAndTrainer</v>
      </c>
      <c r="F352" s="2" t="str">
        <f t="shared" si="5"/>
        <v>mounted</v>
      </c>
      <c r="G352" s="2">
        <v>1</v>
      </c>
      <c r="H352" s="2" t="s">
        <v>141</v>
      </c>
      <c r="I352" s="2" t="s">
        <v>2112</v>
      </c>
      <c r="J352" s="2" t="str">
        <f ca="1">IFERROR(__xludf.DUMMYFUNCTION("IFS(I352=""ShotAttack"",""%"",I352=""MeleeAttack"",""%"", I352=""Defense"",""%"",I352=""CraftSPeed"",""%"",I352=""LifeSteal"",""%"",I352=""MaxInventoryWeight"",""+"",I352=""MoveSpeed"",""%"",REGEXMATCH(I352,""ElementAddItemDrop_""),""%"",I352=""Logging"","&amp;"""+"",I352=""Mining"",""+"",I352=""Maxhp"",""%"",REGEXMATCH(I352,""TemperatureResist_""),""+"",REGEXMATCH(I352,""ElementResist_""),""%"",REGEXMATCH(I352,""TemperatureInvalid_""),""bool"",REGEXMATCH(I352,""BodyPartsWeakDamage""),""%"",REGEXMATCH(I352,""Ele"&amp;"mentBoost_""),""%"",AND(REGEXMATCH(B352,""GiveA""),REGEXMATCH(I352,""Element"")),""bool"")"),"%")</f>
        <v>%</v>
      </c>
      <c r="K352" s="2">
        <v>55</v>
      </c>
      <c r="L352" s="2" t="s">
        <v>1947</v>
      </c>
      <c r="M352" s="2"/>
      <c r="N352" s="2" t="str">
        <f ca="1">IFERROR(__xludf.DUMMYFUNCTION("IFS(M352=""ShotAttack"",""%"",M352=""MeleeAttack"",""%"", M352=""Defense"",""%"",M352=""CraftSPeed"",""%"",M352=""LifeSteal"",""%"",M352=""MaxInventoryWeight"",""+"",M352=""MoveSpeed"",""%"",REGEXMATCH(M352,""ElementAddItemDrop_""),""%"",M352=""Logging"","&amp;"""+"",M352=""Mining"",""+"",M352=""Maxhp"",""%"",REGEXMATCH(M352,""TemperatureResist_""),""+"",REGEXMATCH(M352,""ElementResist_""),""%"",REGEXMATCH(M352,""TemperatureInvalid_""),""bool"",REGEXMATCH(M352,""BodyPartsWeakDamage""),""%"",REGEXMATCH(M352,""Ele"&amp;"mentBoost_""),""%"",AND(REGEXMATCH(F352,""GiveA""),REGEXMATCH(M352,""Element"")),""bool"")"),"#N/A")</f>
        <v>#N/A</v>
      </c>
      <c r="O352" s="2">
        <v>0</v>
      </c>
      <c r="P352" s="2"/>
      <c r="Q352" s="2"/>
      <c r="R352" s="2" t="str">
        <f ca="1">IFERROR(__xludf.DUMMYFUNCTION("IFS(Q352=""ShotAttack"",""%"",Q352=""MeleeAttack"",""%"", Q352=""Defense"",""%"",Q352=""CraftSPeed"",""%"",Q352=""LifeSteal"",""%"",Q352=""MaxInventoryWeight"",""+"",Q352=""MoveSpeed"",""%"",REGEXMATCH(Q352,""ElementAddItemDrop_""),""%"",Q352=""Logging"","&amp;"""+"",Q352=""Mining"",""+"",Q352=""Maxhp"",""%"",REGEXMATCH(Q352,""TemperatureResist_""),""+"",REGEXMATCH(Q352,""ElementResist_""),""%"",REGEXMATCH(Q352,""TemperatureInvalid_""),""bool"",REGEXMATCH(Q352,""BodyPartsWeakDamage""),""%"",REGEXMATCH(Q352,""Ele"&amp;"mentBoost_""),""%"",AND(REGEXMATCH(J352,""GiveA""),REGEXMATCH(Q352,""Element"")),""bool"")"),"#N/A")</f>
        <v>#N/A</v>
      </c>
      <c r="S352" s="2">
        <v>0</v>
      </c>
      <c r="T352" s="2"/>
      <c r="U352" s="2" t="b">
        <v>0</v>
      </c>
      <c r="V352" s="2" t="b">
        <v>0</v>
      </c>
      <c r="W352" s="2" t="b">
        <v>1</v>
      </c>
      <c r="X352" s="2" t="b">
        <v>0</v>
      </c>
      <c r="Y352" s="2" t="b">
        <v>0</v>
      </c>
      <c r="Z352" s="2" t="b">
        <v>0</v>
      </c>
      <c r="AA352" s="2" t="b">
        <v>0</v>
      </c>
      <c r="AB352" s="2" t="b">
        <v>0</v>
      </c>
      <c r="AC352" s="2" t="b">
        <v>0</v>
      </c>
      <c r="AD352" s="2" t="b">
        <v>0</v>
      </c>
      <c r="AE352" s="2" t="b">
        <v>0</v>
      </c>
      <c r="AF352" s="2" t="b">
        <v>0</v>
      </c>
      <c r="AG352" s="2" t="s">
        <v>141</v>
      </c>
      <c r="AH352" s="2" t="s">
        <v>141</v>
      </c>
    </row>
    <row r="353" spans="1:34" x14ac:dyDescent="0.2">
      <c r="A353" s="9" t="e">
        <v>#N/A</v>
      </c>
      <c r="B353" s="2" t="s">
        <v>1095</v>
      </c>
      <c r="C353" s="1"/>
      <c r="D353" s="2" t="str">
        <f t="shared" si="3"/>
        <v>ElementBoost_Normal</v>
      </c>
      <c r="E353" s="2" t="str">
        <f t="shared" si="4"/>
        <v>ElementBoost_Normal: # on SelfAndTrainer</v>
      </c>
      <c r="F353" s="2" t="str">
        <f t="shared" si="5"/>
        <v>mounted</v>
      </c>
      <c r="G353" s="2">
        <v>1</v>
      </c>
      <c r="H353" s="2" t="s">
        <v>141</v>
      </c>
      <c r="I353" s="2" t="s">
        <v>2112</v>
      </c>
      <c r="J353" s="2" t="str">
        <f ca="1">IFERROR(__xludf.DUMMYFUNCTION("IFS(I353=""ShotAttack"",""%"",I353=""MeleeAttack"",""%"", I353=""Defense"",""%"",I353=""CraftSPeed"",""%"",I353=""LifeSteal"",""%"",I353=""MaxInventoryWeight"",""+"",I353=""MoveSpeed"",""%"",REGEXMATCH(I353,""ElementAddItemDrop_""),""%"",I353=""Logging"","&amp;"""+"",I353=""Mining"",""+"",I353=""Maxhp"",""%"",REGEXMATCH(I353,""TemperatureResist_""),""+"",REGEXMATCH(I353,""ElementResist_""),""%"",REGEXMATCH(I353,""TemperatureInvalid_""),""bool"",REGEXMATCH(I353,""BodyPartsWeakDamage""),""%"",REGEXMATCH(I353,""Ele"&amp;"mentBoost_""),""%"",AND(REGEXMATCH(B353,""GiveA""),REGEXMATCH(I353,""Element"")),""bool"")"),"%")</f>
        <v>%</v>
      </c>
      <c r="K353" s="2">
        <v>65</v>
      </c>
      <c r="L353" s="2" t="s">
        <v>1947</v>
      </c>
      <c r="M353" s="2"/>
      <c r="N353" s="2" t="str">
        <f ca="1">IFERROR(__xludf.DUMMYFUNCTION("IFS(M353=""ShotAttack"",""%"",M353=""MeleeAttack"",""%"", M353=""Defense"",""%"",M353=""CraftSPeed"",""%"",M353=""LifeSteal"",""%"",M353=""MaxInventoryWeight"",""+"",M353=""MoveSpeed"",""%"",REGEXMATCH(M353,""ElementAddItemDrop_""),""%"",M353=""Logging"","&amp;"""+"",M353=""Mining"",""+"",M353=""Maxhp"",""%"",REGEXMATCH(M353,""TemperatureResist_""),""+"",REGEXMATCH(M353,""ElementResist_""),""%"",REGEXMATCH(M353,""TemperatureInvalid_""),""bool"",REGEXMATCH(M353,""BodyPartsWeakDamage""),""%"",REGEXMATCH(M353,""Ele"&amp;"mentBoost_""),""%"",AND(REGEXMATCH(F353,""GiveA""),REGEXMATCH(M353,""Element"")),""bool"")"),"#N/A")</f>
        <v>#N/A</v>
      </c>
      <c r="O353" s="2">
        <v>0</v>
      </c>
      <c r="P353" s="2"/>
      <c r="Q353" s="2"/>
      <c r="R353" s="2" t="str">
        <f ca="1">IFERROR(__xludf.DUMMYFUNCTION("IFS(Q353=""ShotAttack"",""%"",Q353=""MeleeAttack"",""%"", Q353=""Defense"",""%"",Q353=""CraftSPeed"",""%"",Q353=""LifeSteal"",""%"",Q353=""MaxInventoryWeight"",""+"",Q353=""MoveSpeed"",""%"",REGEXMATCH(Q353,""ElementAddItemDrop_""),""%"",Q353=""Logging"","&amp;"""+"",Q353=""Mining"",""+"",Q353=""Maxhp"",""%"",REGEXMATCH(Q353,""TemperatureResist_""),""+"",REGEXMATCH(Q353,""ElementResist_""),""%"",REGEXMATCH(Q353,""TemperatureInvalid_""),""bool"",REGEXMATCH(Q353,""BodyPartsWeakDamage""),""%"",REGEXMATCH(Q353,""Ele"&amp;"mentBoost_""),""%"",AND(REGEXMATCH(J353,""GiveA""),REGEXMATCH(Q353,""Element"")),""bool"")"),"#N/A")</f>
        <v>#N/A</v>
      </c>
      <c r="S353" s="2">
        <v>0</v>
      </c>
      <c r="T353" s="2"/>
      <c r="U353" s="2" t="b">
        <v>0</v>
      </c>
      <c r="V353" s="2" t="b">
        <v>0</v>
      </c>
      <c r="W353" s="2" t="b">
        <v>1</v>
      </c>
      <c r="X353" s="2" t="b">
        <v>0</v>
      </c>
      <c r="Y353" s="2" t="b">
        <v>0</v>
      </c>
      <c r="Z353" s="2" t="b">
        <v>0</v>
      </c>
      <c r="AA353" s="2" t="b">
        <v>0</v>
      </c>
      <c r="AB353" s="2" t="b">
        <v>0</v>
      </c>
      <c r="AC353" s="2" t="b">
        <v>0</v>
      </c>
      <c r="AD353" s="2" t="b">
        <v>0</v>
      </c>
      <c r="AE353" s="2" t="b">
        <v>0</v>
      </c>
      <c r="AF353" s="2" t="b">
        <v>0</v>
      </c>
      <c r="AG353" s="2" t="s">
        <v>141</v>
      </c>
      <c r="AH353" s="2" t="s">
        <v>141</v>
      </c>
    </row>
    <row r="354" spans="1:34" x14ac:dyDescent="0.2">
      <c r="A354" s="9" t="e">
        <v>#N/A</v>
      </c>
      <c r="B354" s="2" t="s">
        <v>1096</v>
      </c>
      <c r="C354" s="1"/>
      <c r="D354" s="2" t="str">
        <f t="shared" si="3"/>
        <v>ElementBoost_Normal</v>
      </c>
      <c r="E354" s="2" t="str">
        <f t="shared" si="4"/>
        <v>ElementBoost_Normal: # on SelfAndTrainer</v>
      </c>
      <c r="F354" s="2" t="str">
        <f t="shared" si="5"/>
        <v>mounted</v>
      </c>
      <c r="G354" s="2">
        <v>1</v>
      </c>
      <c r="H354" s="2" t="s">
        <v>141</v>
      </c>
      <c r="I354" s="2" t="s">
        <v>2112</v>
      </c>
      <c r="J354" s="2" t="str">
        <f ca="1">IFERROR(__xludf.DUMMYFUNCTION("IFS(I354=""ShotAttack"",""%"",I354=""MeleeAttack"",""%"", I354=""Defense"",""%"",I354=""CraftSPeed"",""%"",I354=""LifeSteal"",""%"",I354=""MaxInventoryWeight"",""+"",I354=""MoveSpeed"",""%"",REGEXMATCH(I354,""ElementAddItemDrop_""),""%"",I354=""Logging"","&amp;"""+"",I354=""Mining"",""+"",I354=""Maxhp"",""%"",REGEXMATCH(I354,""TemperatureResist_""),""+"",REGEXMATCH(I354,""ElementResist_""),""%"",REGEXMATCH(I354,""TemperatureInvalid_""),""bool"",REGEXMATCH(I354,""BodyPartsWeakDamage""),""%"",REGEXMATCH(I354,""Ele"&amp;"mentBoost_""),""%"",AND(REGEXMATCH(B354,""GiveA""),REGEXMATCH(I354,""Element"")),""bool"")"),"%")</f>
        <v>%</v>
      </c>
      <c r="K354" s="2">
        <v>80</v>
      </c>
      <c r="L354" s="2" t="s">
        <v>1947</v>
      </c>
      <c r="M354" s="2"/>
      <c r="N354" s="2" t="str">
        <f ca="1">IFERROR(__xludf.DUMMYFUNCTION("IFS(M354=""ShotAttack"",""%"",M354=""MeleeAttack"",""%"", M354=""Defense"",""%"",M354=""CraftSPeed"",""%"",M354=""LifeSteal"",""%"",M354=""MaxInventoryWeight"",""+"",M354=""MoveSpeed"",""%"",REGEXMATCH(M354,""ElementAddItemDrop_""),""%"",M354=""Logging"","&amp;"""+"",M354=""Mining"",""+"",M354=""Maxhp"",""%"",REGEXMATCH(M354,""TemperatureResist_""),""+"",REGEXMATCH(M354,""ElementResist_""),""%"",REGEXMATCH(M354,""TemperatureInvalid_""),""bool"",REGEXMATCH(M354,""BodyPartsWeakDamage""),""%"",REGEXMATCH(M354,""Ele"&amp;"mentBoost_""),""%"",AND(REGEXMATCH(F354,""GiveA""),REGEXMATCH(M354,""Element"")),""bool"")"),"#N/A")</f>
        <v>#N/A</v>
      </c>
      <c r="O354" s="2">
        <v>0</v>
      </c>
      <c r="P354" s="2"/>
      <c r="Q354" s="2"/>
      <c r="R354" s="2" t="str">
        <f ca="1">IFERROR(__xludf.DUMMYFUNCTION("IFS(Q354=""ShotAttack"",""%"",Q354=""MeleeAttack"",""%"", Q354=""Defense"",""%"",Q354=""CraftSPeed"",""%"",Q354=""LifeSteal"",""%"",Q354=""MaxInventoryWeight"",""+"",Q354=""MoveSpeed"",""%"",REGEXMATCH(Q354,""ElementAddItemDrop_""),""%"",Q354=""Logging"","&amp;"""+"",Q354=""Mining"",""+"",Q354=""Maxhp"",""%"",REGEXMATCH(Q354,""TemperatureResist_""),""+"",REGEXMATCH(Q354,""ElementResist_""),""%"",REGEXMATCH(Q354,""TemperatureInvalid_""),""bool"",REGEXMATCH(Q354,""BodyPartsWeakDamage""),""%"",REGEXMATCH(Q354,""Ele"&amp;"mentBoost_""),""%"",AND(REGEXMATCH(J354,""GiveA""),REGEXMATCH(Q354,""Element"")),""bool"")"),"#N/A")</f>
        <v>#N/A</v>
      </c>
      <c r="S354" s="2">
        <v>0</v>
      </c>
      <c r="T354" s="2"/>
      <c r="U354" s="2" t="b">
        <v>0</v>
      </c>
      <c r="V354" s="2" t="b">
        <v>0</v>
      </c>
      <c r="W354" s="2" t="b">
        <v>1</v>
      </c>
      <c r="X354" s="2" t="b">
        <v>0</v>
      </c>
      <c r="Y354" s="2" t="b">
        <v>0</v>
      </c>
      <c r="Z354" s="2" t="b">
        <v>0</v>
      </c>
      <c r="AA354" s="2" t="b">
        <v>0</v>
      </c>
      <c r="AB354" s="2" t="b">
        <v>0</v>
      </c>
      <c r="AC354" s="2" t="b">
        <v>0</v>
      </c>
      <c r="AD354" s="2" t="b">
        <v>0</v>
      </c>
      <c r="AE354" s="2" t="b">
        <v>0</v>
      </c>
      <c r="AF354" s="2" t="b">
        <v>0</v>
      </c>
      <c r="AG354" s="2" t="s">
        <v>141</v>
      </c>
      <c r="AH354" s="2" t="s">
        <v>141</v>
      </c>
    </row>
    <row r="355" spans="1:34" x14ac:dyDescent="0.2">
      <c r="A355" s="9" t="e">
        <v>#N/A</v>
      </c>
      <c r="B355" s="2" t="s">
        <v>1097</v>
      </c>
      <c r="C355" s="1"/>
      <c r="D355" s="2" t="str">
        <f t="shared" si="3"/>
        <v>ElementBoost_Normal</v>
      </c>
      <c r="E355" s="2" t="str">
        <f t="shared" si="4"/>
        <v>ElementBoost_Normal: # on SelfAndTrainer</v>
      </c>
      <c r="F355" s="2" t="str">
        <f t="shared" si="5"/>
        <v>mounted</v>
      </c>
      <c r="G355" s="2">
        <v>1</v>
      </c>
      <c r="H355" s="2" t="s">
        <v>141</v>
      </c>
      <c r="I355" s="2" t="s">
        <v>2112</v>
      </c>
      <c r="J355" s="2" t="str">
        <f ca="1">IFERROR(__xludf.DUMMYFUNCTION("IFS(I355=""ShotAttack"",""%"",I355=""MeleeAttack"",""%"", I355=""Defense"",""%"",I355=""CraftSPeed"",""%"",I355=""LifeSteal"",""%"",I355=""MaxInventoryWeight"",""+"",I355=""MoveSpeed"",""%"",REGEXMATCH(I355,""ElementAddItemDrop_""),""%"",I355=""Logging"","&amp;"""+"",I355=""Mining"",""+"",I355=""Maxhp"",""%"",REGEXMATCH(I355,""TemperatureResist_""),""+"",REGEXMATCH(I355,""ElementResist_""),""%"",REGEXMATCH(I355,""TemperatureInvalid_""),""bool"",REGEXMATCH(I355,""BodyPartsWeakDamage""),""%"",REGEXMATCH(I355,""Ele"&amp;"mentBoost_""),""%"",AND(REGEXMATCH(B355,""GiveA""),REGEXMATCH(I355,""Element"")),""bool"")"),"%")</f>
        <v>%</v>
      </c>
      <c r="K355" s="2">
        <v>100</v>
      </c>
      <c r="L355" s="2" t="s">
        <v>1947</v>
      </c>
      <c r="M355" s="2"/>
      <c r="N355" s="2" t="str">
        <f ca="1">IFERROR(__xludf.DUMMYFUNCTION("IFS(M355=""ShotAttack"",""%"",M355=""MeleeAttack"",""%"", M355=""Defense"",""%"",M355=""CraftSPeed"",""%"",M355=""LifeSteal"",""%"",M355=""MaxInventoryWeight"",""+"",M355=""MoveSpeed"",""%"",REGEXMATCH(M355,""ElementAddItemDrop_""),""%"",M355=""Logging"","&amp;"""+"",M355=""Mining"",""+"",M355=""Maxhp"",""%"",REGEXMATCH(M355,""TemperatureResist_""),""+"",REGEXMATCH(M355,""ElementResist_""),""%"",REGEXMATCH(M355,""TemperatureInvalid_""),""bool"",REGEXMATCH(M355,""BodyPartsWeakDamage""),""%"",REGEXMATCH(M355,""Ele"&amp;"mentBoost_""),""%"",AND(REGEXMATCH(F355,""GiveA""),REGEXMATCH(M355,""Element"")),""bool"")"),"#N/A")</f>
        <v>#N/A</v>
      </c>
      <c r="O355" s="2">
        <v>0</v>
      </c>
      <c r="P355" s="2"/>
      <c r="Q355" s="2"/>
      <c r="R355" s="2" t="str">
        <f ca="1">IFERROR(__xludf.DUMMYFUNCTION("IFS(Q355=""ShotAttack"",""%"",Q355=""MeleeAttack"",""%"", Q355=""Defense"",""%"",Q355=""CraftSPeed"",""%"",Q355=""LifeSteal"",""%"",Q355=""MaxInventoryWeight"",""+"",Q355=""MoveSpeed"",""%"",REGEXMATCH(Q355,""ElementAddItemDrop_""),""%"",Q355=""Logging"","&amp;"""+"",Q355=""Mining"",""+"",Q355=""Maxhp"",""%"",REGEXMATCH(Q355,""TemperatureResist_""),""+"",REGEXMATCH(Q355,""ElementResist_""),""%"",REGEXMATCH(Q355,""TemperatureInvalid_""),""bool"",REGEXMATCH(Q355,""BodyPartsWeakDamage""),""%"",REGEXMATCH(Q355,""Ele"&amp;"mentBoost_""),""%"",AND(REGEXMATCH(J355,""GiveA""),REGEXMATCH(Q355,""Element"")),""bool"")"),"#N/A")</f>
        <v>#N/A</v>
      </c>
      <c r="S355" s="2">
        <v>0</v>
      </c>
      <c r="T355" s="2"/>
      <c r="U355" s="2" t="b">
        <v>0</v>
      </c>
      <c r="V355" s="2" t="b">
        <v>0</v>
      </c>
      <c r="W355" s="2" t="b">
        <v>1</v>
      </c>
      <c r="X355" s="2" t="b">
        <v>0</v>
      </c>
      <c r="Y355" s="2" t="b">
        <v>0</v>
      </c>
      <c r="Z355" s="2" t="b">
        <v>0</v>
      </c>
      <c r="AA355" s="2" t="b">
        <v>0</v>
      </c>
      <c r="AB355" s="2" t="b">
        <v>0</v>
      </c>
      <c r="AC355" s="2" t="b">
        <v>0</v>
      </c>
      <c r="AD355" s="2" t="b">
        <v>0</v>
      </c>
      <c r="AE355" s="2" t="b">
        <v>0</v>
      </c>
      <c r="AF355" s="2" t="b">
        <v>0</v>
      </c>
      <c r="AG355" s="2" t="s">
        <v>141</v>
      </c>
      <c r="AH355" s="2" t="s">
        <v>141</v>
      </c>
    </row>
    <row r="356" spans="1:34" x14ac:dyDescent="0.2">
      <c r="A356" s="9" t="e">
        <v>#N/A</v>
      </c>
      <c r="B356" s="2" t="s">
        <v>1061</v>
      </c>
      <c r="C356" s="1"/>
      <c r="D356" s="2" t="str">
        <f t="shared" si="3"/>
        <v>Defense</v>
      </c>
      <c r="E356" s="2" t="str">
        <f t="shared" si="4"/>
        <v>Defense: # on Trainer</v>
      </c>
      <c r="F356" s="2" t="str">
        <f t="shared" si="5"/>
        <v>active pal</v>
      </c>
      <c r="G356" s="2">
        <v>1</v>
      </c>
      <c r="H356" s="2" t="s">
        <v>141</v>
      </c>
      <c r="I356" s="2" t="s">
        <v>140</v>
      </c>
      <c r="J356" s="2" t="str">
        <f ca="1">IFERROR(__xludf.DUMMYFUNCTION("IFS(I356=""ShotAttack"",""%"",I356=""MeleeAttack"",""%"", I356=""Defense"",""%"",I356=""CraftSPeed"",""%"",I356=""LifeSteal"",""%"",I356=""MaxInventoryWeight"",""+"",I356=""MoveSpeed"",""%"",REGEXMATCH(I356,""ElementAddItemDrop_""),""%"",I356=""Logging"","&amp;"""+"",I356=""Mining"",""+"",I356=""Maxhp"",""%"",REGEXMATCH(I356,""TemperatureResist_""),""+"",REGEXMATCH(I356,""ElementResist_""),""%"",REGEXMATCH(I356,""TemperatureInvalid_""),""bool"",REGEXMATCH(I356,""BodyPartsWeakDamage""),""%"",REGEXMATCH(I356,""Ele"&amp;"mentBoost_""),""%"",AND(REGEXMATCH(B356,""GiveA""),REGEXMATCH(I356,""Element"")),""bool"")"),"%")</f>
        <v>%</v>
      </c>
      <c r="K356" s="2">
        <v>5</v>
      </c>
      <c r="L356" s="2" t="s">
        <v>1896</v>
      </c>
      <c r="M356" s="2"/>
      <c r="N356" s="2" t="str">
        <f ca="1">IFERROR(__xludf.DUMMYFUNCTION("IFS(M356=""ShotAttack"",""%"",M356=""MeleeAttack"",""%"", M356=""Defense"",""%"",M356=""CraftSPeed"",""%"",M356=""LifeSteal"",""%"",M356=""MaxInventoryWeight"",""+"",M356=""MoveSpeed"",""%"",REGEXMATCH(M356,""ElementAddItemDrop_""),""%"",M356=""Logging"","&amp;"""+"",M356=""Mining"",""+"",M356=""Maxhp"",""%"",REGEXMATCH(M356,""TemperatureResist_""),""+"",REGEXMATCH(M356,""ElementResist_""),""%"",REGEXMATCH(M356,""TemperatureInvalid_""),""bool"",REGEXMATCH(M356,""BodyPartsWeakDamage""),""%"",REGEXMATCH(M356,""Ele"&amp;"mentBoost_""),""%"",AND(REGEXMATCH(F356,""GiveA""),REGEXMATCH(M356,""Element"")),""bool"")"),"#N/A")</f>
        <v>#N/A</v>
      </c>
      <c r="O356" s="2">
        <v>0</v>
      </c>
      <c r="P356" s="2"/>
      <c r="Q356" s="2"/>
      <c r="R356" s="2" t="str">
        <f ca="1">IFERROR(__xludf.DUMMYFUNCTION("IFS(Q356=""ShotAttack"",""%"",Q356=""MeleeAttack"",""%"", Q356=""Defense"",""%"",Q356=""CraftSPeed"",""%"",Q356=""LifeSteal"",""%"",Q356=""MaxInventoryWeight"",""+"",Q356=""MoveSpeed"",""%"",REGEXMATCH(Q356,""ElementAddItemDrop_""),""%"",Q356=""Logging"","&amp;"""+"",Q356=""Mining"",""+"",Q356=""Maxhp"",""%"",REGEXMATCH(Q356,""TemperatureResist_""),""+"",REGEXMATCH(Q356,""ElementResist_""),""%"",REGEXMATCH(Q356,""TemperatureInvalid_""),""bool"",REGEXMATCH(Q356,""BodyPartsWeakDamage""),""%"",REGEXMATCH(Q356,""Ele"&amp;"mentBoost_""),""%"",AND(REGEXMATCH(J356,""GiveA""),REGEXMATCH(Q356,""Element"")),""bool"")"),"#N/A")</f>
        <v>#N/A</v>
      </c>
      <c r="S356" s="2">
        <v>0</v>
      </c>
      <c r="T356" s="2"/>
      <c r="U356" s="2" t="b">
        <v>1</v>
      </c>
      <c r="V356" s="2" t="b">
        <v>0</v>
      </c>
      <c r="W356" s="2" t="b">
        <v>0</v>
      </c>
      <c r="X356" s="2" t="b">
        <v>0</v>
      </c>
      <c r="Y356" s="2" t="b">
        <v>0</v>
      </c>
      <c r="Z356" s="2" t="b">
        <v>0</v>
      </c>
      <c r="AA356" s="2" t="b">
        <v>0</v>
      </c>
      <c r="AB356" s="2" t="b">
        <v>0</v>
      </c>
      <c r="AC356" s="2" t="b">
        <v>0</v>
      </c>
      <c r="AD356" s="2" t="b">
        <v>0</v>
      </c>
      <c r="AE356" s="2" t="b">
        <v>0</v>
      </c>
      <c r="AF356" s="2" t="b">
        <v>0</v>
      </c>
      <c r="AG356" s="2" t="s">
        <v>141</v>
      </c>
      <c r="AH356" s="2" t="s">
        <v>141</v>
      </c>
    </row>
    <row r="357" spans="1:34" x14ac:dyDescent="0.2">
      <c r="A357" s="9" t="e">
        <v>#N/A</v>
      </c>
      <c r="B357" s="2" t="s">
        <v>1062</v>
      </c>
      <c r="C357" s="1"/>
      <c r="D357" s="2" t="str">
        <f t="shared" si="3"/>
        <v>Defense</v>
      </c>
      <c r="E357" s="2" t="str">
        <f t="shared" si="4"/>
        <v>Defense: # on Trainer</v>
      </c>
      <c r="F357" s="2" t="str">
        <f t="shared" si="5"/>
        <v>active pal</v>
      </c>
      <c r="G357" s="2">
        <v>1</v>
      </c>
      <c r="H357" s="2" t="s">
        <v>141</v>
      </c>
      <c r="I357" s="2" t="s">
        <v>140</v>
      </c>
      <c r="J357" s="2" t="str">
        <f ca="1">IFERROR(__xludf.DUMMYFUNCTION("IFS(I357=""ShotAttack"",""%"",I357=""MeleeAttack"",""%"", I357=""Defense"",""%"",I357=""CraftSPeed"",""%"",I357=""LifeSteal"",""%"",I357=""MaxInventoryWeight"",""+"",I357=""MoveSpeed"",""%"",REGEXMATCH(I357,""ElementAddItemDrop_""),""%"",I357=""Logging"","&amp;"""+"",I357=""Mining"",""+"",I357=""Maxhp"",""%"",REGEXMATCH(I357,""TemperatureResist_""),""+"",REGEXMATCH(I357,""ElementResist_""),""%"",REGEXMATCH(I357,""TemperatureInvalid_""),""bool"",REGEXMATCH(I357,""BodyPartsWeakDamage""),""%"",REGEXMATCH(I357,""Ele"&amp;"mentBoost_""),""%"",AND(REGEXMATCH(B357,""GiveA""),REGEXMATCH(I357,""Element"")),""bool"")"),"%")</f>
        <v>%</v>
      </c>
      <c r="K357" s="2">
        <v>6</v>
      </c>
      <c r="L357" s="2" t="s">
        <v>1896</v>
      </c>
      <c r="M357" s="2"/>
      <c r="N357" s="2" t="str">
        <f ca="1">IFERROR(__xludf.DUMMYFUNCTION("IFS(M357=""ShotAttack"",""%"",M357=""MeleeAttack"",""%"", M357=""Defense"",""%"",M357=""CraftSPeed"",""%"",M357=""LifeSteal"",""%"",M357=""MaxInventoryWeight"",""+"",M357=""MoveSpeed"",""%"",REGEXMATCH(M357,""ElementAddItemDrop_""),""%"",M357=""Logging"","&amp;"""+"",M357=""Mining"",""+"",M357=""Maxhp"",""%"",REGEXMATCH(M357,""TemperatureResist_""),""+"",REGEXMATCH(M357,""ElementResist_""),""%"",REGEXMATCH(M357,""TemperatureInvalid_""),""bool"",REGEXMATCH(M357,""BodyPartsWeakDamage""),""%"",REGEXMATCH(M357,""Ele"&amp;"mentBoost_""),""%"",AND(REGEXMATCH(F357,""GiveA""),REGEXMATCH(M357,""Element"")),""bool"")"),"#N/A")</f>
        <v>#N/A</v>
      </c>
      <c r="O357" s="2">
        <v>0</v>
      </c>
      <c r="P357" s="2"/>
      <c r="Q357" s="2"/>
      <c r="R357" s="2" t="str">
        <f ca="1">IFERROR(__xludf.DUMMYFUNCTION("IFS(Q357=""ShotAttack"",""%"",Q357=""MeleeAttack"",""%"", Q357=""Defense"",""%"",Q357=""CraftSPeed"",""%"",Q357=""LifeSteal"",""%"",Q357=""MaxInventoryWeight"",""+"",Q357=""MoveSpeed"",""%"",REGEXMATCH(Q357,""ElementAddItemDrop_""),""%"",Q357=""Logging"","&amp;"""+"",Q357=""Mining"",""+"",Q357=""Maxhp"",""%"",REGEXMATCH(Q357,""TemperatureResist_""),""+"",REGEXMATCH(Q357,""ElementResist_""),""%"",REGEXMATCH(Q357,""TemperatureInvalid_""),""bool"",REGEXMATCH(Q357,""BodyPartsWeakDamage""),""%"",REGEXMATCH(Q357,""Ele"&amp;"mentBoost_""),""%"",AND(REGEXMATCH(J357,""GiveA""),REGEXMATCH(Q357,""Element"")),""bool"")"),"#N/A")</f>
        <v>#N/A</v>
      </c>
      <c r="S357" s="2">
        <v>0</v>
      </c>
      <c r="T357" s="2"/>
      <c r="U357" s="2" t="b">
        <v>1</v>
      </c>
      <c r="V357" s="2" t="b">
        <v>0</v>
      </c>
      <c r="W357" s="2" t="b">
        <v>0</v>
      </c>
      <c r="X357" s="2" t="b">
        <v>0</v>
      </c>
      <c r="Y357" s="2" t="b">
        <v>0</v>
      </c>
      <c r="Z357" s="2" t="b">
        <v>0</v>
      </c>
      <c r="AA357" s="2" t="b">
        <v>0</v>
      </c>
      <c r="AB357" s="2" t="b">
        <v>0</v>
      </c>
      <c r="AC357" s="2" t="b">
        <v>0</v>
      </c>
      <c r="AD357" s="2" t="b">
        <v>0</v>
      </c>
      <c r="AE357" s="2" t="b">
        <v>0</v>
      </c>
      <c r="AF357" s="2" t="b">
        <v>0</v>
      </c>
      <c r="AG357" s="2" t="s">
        <v>141</v>
      </c>
      <c r="AH357" s="2" t="s">
        <v>141</v>
      </c>
    </row>
    <row r="358" spans="1:34" x14ac:dyDescent="0.2">
      <c r="A358" s="9" t="e">
        <v>#N/A</v>
      </c>
      <c r="B358" s="2" t="s">
        <v>1063</v>
      </c>
      <c r="C358" s="1"/>
      <c r="D358" s="2" t="str">
        <f t="shared" si="3"/>
        <v>Defense</v>
      </c>
      <c r="E358" s="2" t="str">
        <f t="shared" si="4"/>
        <v>Defense: # on Trainer</v>
      </c>
      <c r="F358" s="2" t="str">
        <f t="shared" si="5"/>
        <v>active pal</v>
      </c>
      <c r="G358" s="2">
        <v>1</v>
      </c>
      <c r="H358" s="2" t="s">
        <v>141</v>
      </c>
      <c r="I358" s="2" t="s">
        <v>140</v>
      </c>
      <c r="J358" s="2" t="str">
        <f ca="1">IFERROR(__xludf.DUMMYFUNCTION("IFS(I358=""ShotAttack"",""%"",I358=""MeleeAttack"",""%"", I358=""Defense"",""%"",I358=""CraftSPeed"",""%"",I358=""LifeSteal"",""%"",I358=""MaxInventoryWeight"",""+"",I358=""MoveSpeed"",""%"",REGEXMATCH(I358,""ElementAddItemDrop_""),""%"",I358=""Logging"","&amp;"""+"",I358=""Mining"",""+"",I358=""Maxhp"",""%"",REGEXMATCH(I358,""TemperatureResist_""),""+"",REGEXMATCH(I358,""ElementResist_""),""%"",REGEXMATCH(I358,""TemperatureInvalid_""),""bool"",REGEXMATCH(I358,""BodyPartsWeakDamage""),""%"",REGEXMATCH(I358,""Ele"&amp;"mentBoost_""),""%"",AND(REGEXMATCH(B358,""GiveA""),REGEXMATCH(I358,""Element"")),""bool"")"),"%")</f>
        <v>%</v>
      </c>
      <c r="K358" s="2">
        <v>7</v>
      </c>
      <c r="L358" s="2" t="s">
        <v>1896</v>
      </c>
      <c r="M358" s="2"/>
      <c r="N358" s="2" t="str">
        <f ca="1">IFERROR(__xludf.DUMMYFUNCTION("IFS(M358=""ShotAttack"",""%"",M358=""MeleeAttack"",""%"", M358=""Defense"",""%"",M358=""CraftSPeed"",""%"",M358=""LifeSteal"",""%"",M358=""MaxInventoryWeight"",""+"",M358=""MoveSpeed"",""%"",REGEXMATCH(M358,""ElementAddItemDrop_""),""%"",M358=""Logging"","&amp;"""+"",M358=""Mining"",""+"",M358=""Maxhp"",""%"",REGEXMATCH(M358,""TemperatureResist_""),""+"",REGEXMATCH(M358,""ElementResist_""),""%"",REGEXMATCH(M358,""TemperatureInvalid_""),""bool"",REGEXMATCH(M358,""BodyPartsWeakDamage""),""%"",REGEXMATCH(M358,""Ele"&amp;"mentBoost_""),""%"",AND(REGEXMATCH(F358,""GiveA""),REGEXMATCH(M358,""Element"")),""bool"")"),"#N/A")</f>
        <v>#N/A</v>
      </c>
      <c r="O358" s="2">
        <v>0</v>
      </c>
      <c r="P358" s="2"/>
      <c r="Q358" s="2"/>
      <c r="R358" s="2" t="str">
        <f ca="1">IFERROR(__xludf.DUMMYFUNCTION("IFS(Q358=""ShotAttack"",""%"",Q358=""MeleeAttack"",""%"", Q358=""Defense"",""%"",Q358=""CraftSPeed"",""%"",Q358=""LifeSteal"",""%"",Q358=""MaxInventoryWeight"",""+"",Q358=""MoveSpeed"",""%"",REGEXMATCH(Q358,""ElementAddItemDrop_""),""%"",Q358=""Logging"","&amp;"""+"",Q358=""Mining"",""+"",Q358=""Maxhp"",""%"",REGEXMATCH(Q358,""TemperatureResist_""),""+"",REGEXMATCH(Q358,""ElementResist_""),""%"",REGEXMATCH(Q358,""TemperatureInvalid_""),""bool"",REGEXMATCH(Q358,""BodyPartsWeakDamage""),""%"",REGEXMATCH(Q358,""Ele"&amp;"mentBoost_""),""%"",AND(REGEXMATCH(J358,""GiveA""),REGEXMATCH(Q358,""Element"")),""bool"")"),"#N/A")</f>
        <v>#N/A</v>
      </c>
      <c r="S358" s="2">
        <v>0</v>
      </c>
      <c r="T358" s="2"/>
      <c r="U358" s="2" t="b">
        <v>1</v>
      </c>
      <c r="V358" s="2" t="b">
        <v>0</v>
      </c>
      <c r="W358" s="2" t="b">
        <v>0</v>
      </c>
      <c r="X358" s="2" t="b">
        <v>0</v>
      </c>
      <c r="Y358" s="2" t="b">
        <v>0</v>
      </c>
      <c r="Z358" s="2" t="b">
        <v>0</v>
      </c>
      <c r="AA358" s="2" t="b">
        <v>0</v>
      </c>
      <c r="AB358" s="2" t="b">
        <v>0</v>
      </c>
      <c r="AC358" s="2" t="b">
        <v>0</v>
      </c>
      <c r="AD358" s="2" t="b">
        <v>0</v>
      </c>
      <c r="AE358" s="2" t="b">
        <v>0</v>
      </c>
      <c r="AF358" s="2" t="b">
        <v>0</v>
      </c>
      <c r="AG358" s="2" t="s">
        <v>141</v>
      </c>
      <c r="AH358" s="2" t="s">
        <v>141</v>
      </c>
    </row>
    <row r="359" spans="1:34" x14ac:dyDescent="0.2">
      <c r="A359" s="9" t="e">
        <v>#N/A</v>
      </c>
      <c r="B359" s="2" t="s">
        <v>1064</v>
      </c>
      <c r="C359" s="1"/>
      <c r="D359" s="2" t="str">
        <f t="shared" si="3"/>
        <v>Defense</v>
      </c>
      <c r="E359" s="2" t="str">
        <f t="shared" si="4"/>
        <v>Defense: # on Trainer</v>
      </c>
      <c r="F359" s="2" t="str">
        <f t="shared" si="5"/>
        <v>active pal</v>
      </c>
      <c r="G359" s="2">
        <v>1</v>
      </c>
      <c r="H359" s="2" t="s">
        <v>141</v>
      </c>
      <c r="I359" s="2" t="s">
        <v>140</v>
      </c>
      <c r="J359" s="2" t="str">
        <f ca="1">IFERROR(__xludf.DUMMYFUNCTION("IFS(I359=""ShotAttack"",""%"",I359=""MeleeAttack"",""%"", I359=""Defense"",""%"",I359=""CraftSPeed"",""%"",I359=""LifeSteal"",""%"",I359=""MaxInventoryWeight"",""+"",I359=""MoveSpeed"",""%"",REGEXMATCH(I359,""ElementAddItemDrop_""),""%"",I359=""Logging"","&amp;"""+"",I359=""Mining"",""+"",I359=""Maxhp"",""%"",REGEXMATCH(I359,""TemperatureResist_""),""+"",REGEXMATCH(I359,""ElementResist_""),""%"",REGEXMATCH(I359,""TemperatureInvalid_""),""bool"",REGEXMATCH(I359,""BodyPartsWeakDamage""),""%"",REGEXMATCH(I359,""Ele"&amp;"mentBoost_""),""%"",AND(REGEXMATCH(B359,""GiveA""),REGEXMATCH(I359,""Element"")),""bool"")"),"%")</f>
        <v>%</v>
      </c>
      <c r="K359" s="2">
        <v>8</v>
      </c>
      <c r="L359" s="2" t="s">
        <v>1896</v>
      </c>
      <c r="M359" s="2"/>
      <c r="N359" s="2" t="str">
        <f ca="1">IFERROR(__xludf.DUMMYFUNCTION("IFS(M359=""ShotAttack"",""%"",M359=""MeleeAttack"",""%"", M359=""Defense"",""%"",M359=""CraftSPeed"",""%"",M359=""LifeSteal"",""%"",M359=""MaxInventoryWeight"",""+"",M359=""MoveSpeed"",""%"",REGEXMATCH(M359,""ElementAddItemDrop_""),""%"",M359=""Logging"","&amp;"""+"",M359=""Mining"",""+"",M359=""Maxhp"",""%"",REGEXMATCH(M359,""TemperatureResist_""),""+"",REGEXMATCH(M359,""ElementResist_""),""%"",REGEXMATCH(M359,""TemperatureInvalid_""),""bool"",REGEXMATCH(M359,""BodyPartsWeakDamage""),""%"",REGEXMATCH(M359,""Ele"&amp;"mentBoost_""),""%"",AND(REGEXMATCH(F359,""GiveA""),REGEXMATCH(M359,""Element"")),""bool"")"),"#N/A")</f>
        <v>#N/A</v>
      </c>
      <c r="O359" s="2">
        <v>0</v>
      </c>
      <c r="P359" s="2"/>
      <c r="Q359" s="2"/>
      <c r="R359" s="2" t="str">
        <f ca="1">IFERROR(__xludf.DUMMYFUNCTION("IFS(Q359=""ShotAttack"",""%"",Q359=""MeleeAttack"",""%"", Q359=""Defense"",""%"",Q359=""CraftSPeed"",""%"",Q359=""LifeSteal"",""%"",Q359=""MaxInventoryWeight"",""+"",Q359=""MoveSpeed"",""%"",REGEXMATCH(Q359,""ElementAddItemDrop_""),""%"",Q359=""Logging"","&amp;"""+"",Q359=""Mining"",""+"",Q359=""Maxhp"",""%"",REGEXMATCH(Q359,""TemperatureResist_""),""+"",REGEXMATCH(Q359,""ElementResist_""),""%"",REGEXMATCH(Q359,""TemperatureInvalid_""),""bool"",REGEXMATCH(Q359,""BodyPartsWeakDamage""),""%"",REGEXMATCH(Q359,""Ele"&amp;"mentBoost_""),""%"",AND(REGEXMATCH(J359,""GiveA""),REGEXMATCH(Q359,""Element"")),""bool"")"),"#N/A")</f>
        <v>#N/A</v>
      </c>
      <c r="S359" s="2">
        <v>0</v>
      </c>
      <c r="T359" s="2"/>
      <c r="U359" s="2" t="b">
        <v>1</v>
      </c>
      <c r="V359" s="2" t="b">
        <v>0</v>
      </c>
      <c r="W359" s="2" t="b">
        <v>0</v>
      </c>
      <c r="X359" s="2" t="b">
        <v>0</v>
      </c>
      <c r="Y359" s="2" t="b">
        <v>0</v>
      </c>
      <c r="Z359" s="2" t="b">
        <v>0</v>
      </c>
      <c r="AA359" s="2" t="b">
        <v>0</v>
      </c>
      <c r="AB359" s="2" t="b">
        <v>0</v>
      </c>
      <c r="AC359" s="2" t="b">
        <v>0</v>
      </c>
      <c r="AD359" s="2" t="b">
        <v>0</v>
      </c>
      <c r="AE359" s="2" t="b">
        <v>0</v>
      </c>
      <c r="AF359" s="2" t="b">
        <v>0</v>
      </c>
      <c r="AG359" s="2" t="s">
        <v>141</v>
      </c>
      <c r="AH359" s="2" t="s">
        <v>141</v>
      </c>
    </row>
    <row r="360" spans="1:34" x14ac:dyDescent="0.2">
      <c r="A360" s="9" t="e">
        <v>#N/A</v>
      </c>
      <c r="B360" s="2" t="s">
        <v>1065</v>
      </c>
      <c r="C360" s="1"/>
      <c r="D360" s="2" t="str">
        <f t="shared" si="3"/>
        <v>Defense</v>
      </c>
      <c r="E360" s="2" t="str">
        <f t="shared" si="4"/>
        <v>Defense: # on Trainer</v>
      </c>
      <c r="F360" s="2" t="str">
        <f t="shared" si="5"/>
        <v>active pal</v>
      </c>
      <c r="G360" s="2">
        <v>1</v>
      </c>
      <c r="H360" s="2" t="s">
        <v>141</v>
      </c>
      <c r="I360" s="2" t="s">
        <v>140</v>
      </c>
      <c r="J360" s="2" t="str">
        <f ca="1">IFERROR(__xludf.DUMMYFUNCTION("IFS(I360=""ShotAttack"",""%"",I360=""MeleeAttack"",""%"", I360=""Defense"",""%"",I360=""CraftSPeed"",""%"",I360=""LifeSteal"",""%"",I360=""MaxInventoryWeight"",""+"",I360=""MoveSpeed"",""%"",REGEXMATCH(I360,""ElementAddItemDrop_""),""%"",I360=""Logging"","&amp;"""+"",I360=""Mining"",""+"",I360=""Maxhp"",""%"",REGEXMATCH(I360,""TemperatureResist_""),""+"",REGEXMATCH(I360,""ElementResist_""),""%"",REGEXMATCH(I360,""TemperatureInvalid_""),""bool"",REGEXMATCH(I360,""BodyPartsWeakDamage""),""%"",REGEXMATCH(I360,""Ele"&amp;"mentBoost_""),""%"",AND(REGEXMATCH(B360,""GiveA""),REGEXMATCH(I360,""Element"")),""bool"")"),"%")</f>
        <v>%</v>
      </c>
      <c r="K360" s="2">
        <v>10</v>
      </c>
      <c r="L360" s="2" t="s">
        <v>1896</v>
      </c>
      <c r="M360" s="2"/>
      <c r="N360" s="2" t="str">
        <f ca="1">IFERROR(__xludf.DUMMYFUNCTION("IFS(M360=""ShotAttack"",""%"",M360=""MeleeAttack"",""%"", M360=""Defense"",""%"",M360=""CraftSPeed"",""%"",M360=""LifeSteal"",""%"",M360=""MaxInventoryWeight"",""+"",M360=""MoveSpeed"",""%"",REGEXMATCH(M360,""ElementAddItemDrop_""),""%"",M360=""Logging"","&amp;"""+"",M360=""Mining"",""+"",M360=""Maxhp"",""%"",REGEXMATCH(M360,""TemperatureResist_""),""+"",REGEXMATCH(M360,""ElementResist_""),""%"",REGEXMATCH(M360,""TemperatureInvalid_""),""bool"",REGEXMATCH(M360,""BodyPartsWeakDamage""),""%"",REGEXMATCH(M360,""Ele"&amp;"mentBoost_""),""%"",AND(REGEXMATCH(F360,""GiveA""),REGEXMATCH(M360,""Element"")),""bool"")"),"#N/A")</f>
        <v>#N/A</v>
      </c>
      <c r="O360" s="2">
        <v>0</v>
      </c>
      <c r="P360" s="2"/>
      <c r="Q360" s="2"/>
      <c r="R360" s="2" t="str">
        <f ca="1">IFERROR(__xludf.DUMMYFUNCTION("IFS(Q360=""ShotAttack"",""%"",Q360=""MeleeAttack"",""%"", Q360=""Defense"",""%"",Q360=""CraftSPeed"",""%"",Q360=""LifeSteal"",""%"",Q360=""MaxInventoryWeight"",""+"",Q360=""MoveSpeed"",""%"",REGEXMATCH(Q360,""ElementAddItemDrop_""),""%"",Q360=""Logging"","&amp;"""+"",Q360=""Mining"",""+"",Q360=""Maxhp"",""%"",REGEXMATCH(Q360,""TemperatureResist_""),""+"",REGEXMATCH(Q360,""ElementResist_""),""%"",REGEXMATCH(Q360,""TemperatureInvalid_""),""bool"",REGEXMATCH(Q360,""BodyPartsWeakDamage""),""%"",REGEXMATCH(Q360,""Ele"&amp;"mentBoost_""),""%"",AND(REGEXMATCH(J360,""GiveA""),REGEXMATCH(Q360,""Element"")),""bool"")"),"#N/A")</f>
        <v>#N/A</v>
      </c>
      <c r="S360" s="2">
        <v>0</v>
      </c>
      <c r="T360" s="2"/>
      <c r="U360" s="2" t="b">
        <v>1</v>
      </c>
      <c r="V360" s="2" t="b">
        <v>0</v>
      </c>
      <c r="W360" s="2" t="b">
        <v>0</v>
      </c>
      <c r="X360" s="2" t="b">
        <v>0</v>
      </c>
      <c r="Y360" s="2" t="b">
        <v>0</v>
      </c>
      <c r="Z360" s="2" t="b">
        <v>0</v>
      </c>
      <c r="AA360" s="2" t="b">
        <v>0</v>
      </c>
      <c r="AB360" s="2" t="b">
        <v>0</v>
      </c>
      <c r="AC360" s="2" t="b">
        <v>0</v>
      </c>
      <c r="AD360" s="2" t="b">
        <v>0</v>
      </c>
      <c r="AE360" s="2" t="b">
        <v>0</v>
      </c>
      <c r="AF360" s="2" t="b">
        <v>0</v>
      </c>
      <c r="AG360" s="2" t="s">
        <v>141</v>
      </c>
      <c r="AH360" s="2" t="s">
        <v>141</v>
      </c>
    </row>
    <row r="361" spans="1:34" x14ac:dyDescent="0.2">
      <c r="A361" s="9" t="e">
        <v>#N/A</v>
      </c>
      <c r="B361" s="2" t="s">
        <v>1100</v>
      </c>
      <c r="C361" s="1"/>
      <c r="D361" s="2" t="str">
        <f t="shared" si="3"/>
        <v>Defense</v>
      </c>
      <c r="E361" s="2" t="str">
        <f t="shared" si="4"/>
        <v>Defense: # on Trainer</v>
      </c>
      <c r="F361" s="2" t="str">
        <f t="shared" si="5"/>
        <v>active pal</v>
      </c>
      <c r="G361" s="2">
        <v>1</v>
      </c>
      <c r="H361" s="2" t="s">
        <v>141</v>
      </c>
      <c r="I361" s="2" t="s">
        <v>140</v>
      </c>
      <c r="J361" s="2" t="str">
        <f ca="1">IFERROR(__xludf.DUMMYFUNCTION("IFS(I361=""ShotAttack"",""%"",I361=""MeleeAttack"",""%"", I361=""Defense"",""%"",I361=""CraftSPeed"",""%"",I361=""LifeSteal"",""%"",I361=""MaxInventoryWeight"",""+"",I361=""MoveSpeed"",""%"",REGEXMATCH(I361,""ElementAddItemDrop_""),""%"",I361=""Logging"","&amp;"""+"",I361=""Mining"",""+"",I361=""Maxhp"",""%"",REGEXMATCH(I361,""TemperatureResist_""),""+"",REGEXMATCH(I361,""ElementResist_""),""%"",REGEXMATCH(I361,""TemperatureInvalid_""),""bool"",REGEXMATCH(I361,""BodyPartsWeakDamage""),""%"",REGEXMATCH(I361,""Ele"&amp;"mentBoost_""),""%"",AND(REGEXMATCH(B361,""GiveA""),REGEXMATCH(I361,""Element"")),""bool"")"),"%")</f>
        <v>%</v>
      </c>
      <c r="K361" s="2">
        <v>12</v>
      </c>
      <c r="L361" s="2" t="s">
        <v>1896</v>
      </c>
      <c r="M361" s="2"/>
      <c r="N361" s="2" t="str">
        <f ca="1">IFERROR(__xludf.DUMMYFUNCTION("IFS(M361=""ShotAttack"",""%"",M361=""MeleeAttack"",""%"", M361=""Defense"",""%"",M361=""CraftSPeed"",""%"",M361=""LifeSteal"",""%"",M361=""MaxInventoryWeight"",""+"",M361=""MoveSpeed"",""%"",REGEXMATCH(M361,""ElementAddItemDrop_""),""%"",M361=""Logging"","&amp;"""+"",M361=""Mining"",""+"",M361=""Maxhp"",""%"",REGEXMATCH(M361,""TemperatureResist_""),""+"",REGEXMATCH(M361,""ElementResist_""),""%"",REGEXMATCH(M361,""TemperatureInvalid_""),""bool"",REGEXMATCH(M361,""BodyPartsWeakDamage""),""%"",REGEXMATCH(M361,""Ele"&amp;"mentBoost_""),""%"",AND(REGEXMATCH(F361,""GiveA""),REGEXMATCH(M361,""Element"")),""bool"")"),"#N/A")</f>
        <v>#N/A</v>
      </c>
      <c r="O361" s="2">
        <v>0</v>
      </c>
      <c r="P361" s="2"/>
      <c r="Q361" s="2"/>
      <c r="R361" s="2" t="str">
        <f ca="1">IFERROR(__xludf.DUMMYFUNCTION("IFS(Q361=""ShotAttack"",""%"",Q361=""MeleeAttack"",""%"", Q361=""Defense"",""%"",Q361=""CraftSPeed"",""%"",Q361=""LifeSteal"",""%"",Q361=""MaxInventoryWeight"",""+"",Q361=""MoveSpeed"",""%"",REGEXMATCH(Q361,""ElementAddItemDrop_""),""%"",Q361=""Logging"","&amp;"""+"",Q361=""Mining"",""+"",Q361=""Maxhp"",""%"",REGEXMATCH(Q361,""TemperatureResist_""),""+"",REGEXMATCH(Q361,""ElementResist_""),""%"",REGEXMATCH(Q361,""TemperatureInvalid_""),""bool"",REGEXMATCH(Q361,""BodyPartsWeakDamage""),""%"",REGEXMATCH(Q361,""Ele"&amp;"mentBoost_""),""%"",AND(REGEXMATCH(J361,""GiveA""),REGEXMATCH(Q361,""Element"")),""bool"")"),"#N/A")</f>
        <v>#N/A</v>
      </c>
      <c r="S361" s="2">
        <v>0</v>
      </c>
      <c r="T361" s="2"/>
      <c r="U361" s="2" t="b">
        <v>1</v>
      </c>
      <c r="V361" s="2" t="b">
        <v>0</v>
      </c>
      <c r="W361" s="2" t="b">
        <v>0</v>
      </c>
      <c r="X361" s="2" t="b">
        <v>0</v>
      </c>
      <c r="Y361" s="2" t="b">
        <v>0</v>
      </c>
      <c r="Z361" s="2" t="b">
        <v>0</v>
      </c>
      <c r="AA361" s="2" t="b">
        <v>0</v>
      </c>
      <c r="AB361" s="2" t="b">
        <v>0</v>
      </c>
      <c r="AC361" s="2" t="b">
        <v>0</v>
      </c>
      <c r="AD361" s="2" t="b">
        <v>0</v>
      </c>
      <c r="AE361" s="2" t="b">
        <v>0</v>
      </c>
      <c r="AF361" s="2" t="b">
        <v>0</v>
      </c>
      <c r="AG361" s="2" t="s">
        <v>141</v>
      </c>
      <c r="AH361" s="2" t="s">
        <v>141</v>
      </c>
    </row>
    <row r="362" spans="1:34" x14ac:dyDescent="0.2">
      <c r="A362" s="9" t="e">
        <v>#N/A</v>
      </c>
      <c r="B362" s="2" t="s">
        <v>1101</v>
      </c>
      <c r="C362" s="1"/>
      <c r="D362" s="2" t="str">
        <f t="shared" si="3"/>
        <v>Defense</v>
      </c>
      <c r="E362" s="2" t="str">
        <f t="shared" si="4"/>
        <v>Defense: # on Trainer</v>
      </c>
      <c r="F362" s="2" t="str">
        <f t="shared" si="5"/>
        <v>active pal</v>
      </c>
      <c r="G362" s="2">
        <v>1</v>
      </c>
      <c r="H362" s="2" t="s">
        <v>141</v>
      </c>
      <c r="I362" s="2" t="s">
        <v>140</v>
      </c>
      <c r="J362" s="2" t="str">
        <f ca="1">IFERROR(__xludf.DUMMYFUNCTION("IFS(I362=""ShotAttack"",""%"",I362=""MeleeAttack"",""%"", I362=""Defense"",""%"",I362=""CraftSPeed"",""%"",I362=""LifeSteal"",""%"",I362=""MaxInventoryWeight"",""+"",I362=""MoveSpeed"",""%"",REGEXMATCH(I362,""ElementAddItemDrop_""),""%"",I362=""Logging"","&amp;"""+"",I362=""Mining"",""+"",I362=""Maxhp"",""%"",REGEXMATCH(I362,""TemperatureResist_""),""+"",REGEXMATCH(I362,""ElementResist_""),""%"",REGEXMATCH(I362,""TemperatureInvalid_""),""bool"",REGEXMATCH(I362,""BodyPartsWeakDamage""),""%"",REGEXMATCH(I362,""Ele"&amp;"mentBoost_""),""%"",AND(REGEXMATCH(B362,""GiveA""),REGEXMATCH(I362,""Element"")),""bool"")"),"%")</f>
        <v>%</v>
      </c>
      <c r="K362" s="2">
        <v>14</v>
      </c>
      <c r="L362" s="2" t="s">
        <v>1896</v>
      </c>
      <c r="M362" s="2"/>
      <c r="N362" s="2" t="str">
        <f ca="1">IFERROR(__xludf.DUMMYFUNCTION("IFS(M362=""ShotAttack"",""%"",M362=""MeleeAttack"",""%"", M362=""Defense"",""%"",M362=""CraftSPeed"",""%"",M362=""LifeSteal"",""%"",M362=""MaxInventoryWeight"",""+"",M362=""MoveSpeed"",""%"",REGEXMATCH(M362,""ElementAddItemDrop_""),""%"",M362=""Logging"","&amp;"""+"",M362=""Mining"",""+"",M362=""Maxhp"",""%"",REGEXMATCH(M362,""TemperatureResist_""),""+"",REGEXMATCH(M362,""ElementResist_""),""%"",REGEXMATCH(M362,""TemperatureInvalid_""),""bool"",REGEXMATCH(M362,""BodyPartsWeakDamage""),""%"",REGEXMATCH(M362,""Ele"&amp;"mentBoost_""),""%"",AND(REGEXMATCH(F362,""GiveA""),REGEXMATCH(M362,""Element"")),""bool"")"),"#N/A")</f>
        <v>#N/A</v>
      </c>
      <c r="O362" s="2">
        <v>0</v>
      </c>
      <c r="P362" s="2"/>
      <c r="Q362" s="2"/>
      <c r="R362" s="2" t="str">
        <f ca="1">IFERROR(__xludf.DUMMYFUNCTION("IFS(Q362=""ShotAttack"",""%"",Q362=""MeleeAttack"",""%"", Q362=""Defense"",""%"",Q362=""CraftSPeed"",""%"",Q362=""LifeSteal"",""%"",Q362=""MaxInventoryWeight"",""+"",Q362=""MoveSpeed"",""%"",REGEXMATCH(Q362,""ElementAddItemDrop_""),""%"",Q362=""Logging"","&amp;"""+"",Q362=""Mining"",""+"",Q362=""Maxhp"",""%"",REGEXMATCH(Q362,""TemperatureResist_""),""+"",REGEXMATCH(Q362,""ElementResist_""),""%"",REGEXMATCH(Q362,""TemperatureInvalid_""),""bool"",REGEXMATCH(Q362,""BodyPartsWeakDamage""),""%"",REGEXMATCH(Q362,""Ele"&amp;"mentBoost_""),""%"",AND(REGEXMATCH(J362,""GiveA""),REGEXMATCH(Q362,""Element"")),""bool"")"),"#N/A")</f>
        <v>#N/A</v>
      </c>
      <c r="S362" s="2">
        <v>0</v>
      </c>
      <c r="T362" s="2"/>
      <c r="U362" s="2" t="b">
        <v>1</v>
      </c>
      <c r="V362" s="2" t="b">
        <v>0</v>
      </c>
      <c r="W362" s="2" t="b">
        <v>0</v>
      </c>
      <c r="X362" s="2" t="b">
        <v>0</v>
      </c>
      <c r="Y362" s="2" t="b">
        <v>0</v>
      </c>
      <c r="Z362" s="2" t="b">
        <v>0</v>
      </c>
      <c r="AA362" s="2" t="b">
        <v>0</v>
      </c>
      <c r="AB362" s="2" t="b">
        <v>0</v>
      </c>
      <c r="AC362" s="2" t="b">
        <v>0</v>
      </c>
      <c r="AD362" s="2" t="b">
        <v>0</v>
      </c>
      <c r="AE362" s="2" t="b">
        <v>0</v>
      </c>
      <c r="AF362" s="2" t="b">
        <v>0</v>
      </c>
      <c r="AG362" s="2" t="s">
        <v>141</v>
      </c>
      <c r="AH362" s="2" t="s">
        <v>141</v>
      </c>
    </row>
    <row r="363" spans="1:34" x14ac:dyDescent="0.2">
      <c r="A363" s="9" t="e">
        <v>#N/A</v>
      </c>
      <c r="B363" s="2" t="s">
        <v>1056</v>
      </c>
      <c r="C363" s="1"/>
      <c r="D363" s="2" t="str">
        <f t="shared" si="3"/>
        <v>ElementResist_Fire</v>
      </c>
      <c r="E363" s="2" t="str">
        <f t="shared" si="4"/>
        <v>ElementResist_Fire: # on Trainer</v>
      </c>
      <c r="F363" s="2" t="str">
        <f t="shared" si="5"/>
        <v>active pal</v>
      </c>
      <c r="G363" s="2">
        <v>1</v>
      </c>
      <c r="H363" s="2" t="s">
        <v>141</v>
      </c>
      <c r="I363" s="2" t="s">
        <v>2010</v>
      </c>
      <c r="J363" s="2" t="str">
        <f ca="1">IFERROR(__xludf.DUMMYFUNCTION("IFS(I363=""ShotAttack"",""%"",I363=""MeleeAttack"",""%"", I363=""Defense"",""%"",I363=""CraftSPeed"",""%"",I363=""LifeSteal"",""%"",I363=""MaxInventoryWeight"",""+"",I363=""MoveSpeed"",""%"",REGEXMATCH(I363,""ElementAddItemDrop_""),""%"",I363=""Logging"","&amp;"""+"",I363=""Mining"",""+"",I363=""Maxhp"",""%"",REGEXMATCH(I363,""TemperatureResist_""),""+"",REGEXMATCH(I363,""ElementResist_""),""%"",REGEXMATCH(I363,""TemperatureInvalid_""),""bool"",REGEXMATCH(I363,""BodyPartsWeakDamage""),""%"",REGEXMATCH(I363,""Ele"&amp;"mentBoost_""),""%"",AND(REGEXMATCH(B363,""GiveA""),REGEXMATCH(I363,""Element"")),""bool"")"),"%")</f>
        <v>%</v>
      </c>
      <c r="K363" s="2">
        <v>5</v>
      </c>
      <c r="L363" s="2" t="s">
        <v>1896</v>
      </c>
      <c r="M363" s="2"/>
      <c r="N363" s="2" t="str">
        <f ca="1">IFERROR(__xludf.DUMMYFUNCTION("IFS(M363=""ShotAttack"",""%"",M363=""MeleeAttack"",""%"", M363=""Defense"",""%"",M363=""CraftSPeed"",""%"",M363=""LifeSteal"",""%"",M363=""MaxInventoryWeight"",""+"",M363=""MoveSpeed"",""%"",REGEXMATCH(M363,""ElementAddItemDrop_""),""%"",M363=""Logging"","&amp;"""+"",M363=""Mining"",""+"",M363=""Maxhp"",""%"",REGEXMATCH(M363,""TemperatureResist_""),""+"",REGEXMATCH(M363,""ElementResist_""),""%"",REGEXMATCH(M363,""TemperatureInvalid_""),""bool"",REGEXMATCH(M363,""BodyPartsWeakDamage""),""%"",REGEXMATCH(M363,""Ele"&amp;"mentBoost_""),""%"",AND(REGEXMATCH(F363,""GiveA""),REGEXMATCH(M363,""Element"")),""bool"")"),"#N/A")</f>
        <v>#N/A</v>
      </c>
      <c r="O363" s="2">
        <v>0</v>
      </c>
      <c r="P363" s="2"/>
      <c r="Q363" s="2"/>
      <c r="R363" s="2" t="str">
        <f ca="1">IFERROR(__xludf.DUMMYFUNCTION("IFS(Q363=""ShotAttack"",""%"",Q363=""MeleeAttack"",""%"", Q363=""Defense"",""%"",Q363=""CraftSPeed"",""%"",Q363=""LifeSteal"",""%"",Q363=""MaxInventoryWeight"",""+"",Q363=""MoveSpeed"",""%"",REGEXMATCH(Q363,""ElementAddItemDrop_""),""%"",Q363=""Logging"","&amp;"""+"",Q363=""Mining"",""+"",Q363=""Maxhp"",""%"",REGEXMATCH(Q363,""TemperatureResist_""),""+"",REGEXMATCH(Q363,""ElementResist_""),""%"",REGEXMATCH(Q363,""TemperatureInvalid_""),""bool"",REGEXMATCH(Q363,""BodyPartsWeakDamage""),""%"",REGEXMATCH(Q363,""Ele"&amp;"mentBoost_""),""%"",AND(REGEXMATCH(J363,""GiveA""),REGEXMATCH(Q363,""Element"")),""bool"")"),"#N/A")</f>
        <v>#N/A</v>
      </c>
      <c r="S363" s="2">
        <v>0</v>
      </c>
      <c r="T363" s="2"/>
      <c r="U363" s="2" t="b">
        <v>1</v>
      </c>
      <c r="V363" s="2" t="b">
        <v>0</v>
      </c>
      <c r="W363" s="2" t="b">
        <v>0</v>
      </c>
      <c r="X363" s="2" t="b">
        <v>0</v>
      </c>
      <c r="Y363" s="2" t="b">
        <v>0</v>
      </c>
      <c r="Z363" s="2" t="b">
        <v>0</v>
      </c>
      <c r="AA363" s="2" t="b">
        <v>0</v>
      </c>
      <c r="AB363" s="2" t="b">
        <v>0</v>
      </c>
      <c r="AC363" s="2" t="b">
        <v>0</v>
      </c>
      <c r="AD363" s="2" t="b">
        <v>0</v>
      </c>
      <c r="AE363" s="2" t="b">
        <v>0</v>
      </c>
      <c r="AF363" s="2" t="b">
        <v>0</v>
      </c>
      <c r="AG363" s="2" t="s">
        <v>141</v>
      </c>
      <c r="AH363" s="2" t="s">
        <v>141</v>
      </c>
    </row>
    <row r="364" spans="1:34" x14ac:dyDescent="0.2">
      <c r="A364" s="9" t="e">
        <v>#N/A</v>
      </c>
      <c r="B364" s="2" t="s">
        <v>1057</v>
      </c>
      <c r="C364" s="1"/>
      <c r="D364" s="2" t="str">
        <f t="shared" si="3"/>
        <v>ElementResist_Fire</v>
      </c>
      <c r="E364" s="2" t="str">
        <f t="shared" si="4"/>
        <v>ElementResist_Fire: # on Trainer</v>
      </c>
      <c r="F364" s="2" t="str">
        <f t="shared" si="5"/>
        <v>active pal</v>
      </c>
      <c r="G364" s="2">
        <v>1</v>
      </c>
      <c r="H364" s="2" t="s">
        <v>141</v>
      </c>
      <c r="I364" s="2" t="s">
        <v>2010</v>
      </c>
      <c r="J364" s="2" t="str">
        <f ca="1">IFERROR(__xludf.DUMMYFUNCTION("IFS(I364=""ShotAttack"",""%"",I364=""MeleeAttack"",""%"", I364=""Defense"",""%"",I364=""CraftSPeed"",""%"",I364=""LifeSteal"",""%"",I364=""MaxInventoryWeight"",""+"",I364=""MoveSpeed"",""%"",REGEXMATCH(I364,""ElementAddItemDrop_""),""%"",I364=""Logging"","&amp;"""+"",I364=""Mining"",""+"",I364=""Maxhp"",""%"",REGEXMATCH(I364,""TemperatureResist_""),""+"",REGEXMATCH(I364,""ElementResist_""),""%"",REGEXMATCH(I364,""TemperatureInvalid_""),""bool"",REGEXMATCH(I364,""BodyPartsWeakDamage""),""%"",REGEXMATCH(I364,""Ele"&amp;"mentBoost_""),""%"",AND(REGEXMATCH(B364,""GiveA""),REGEXMATCH(I364,""Element"")),""bool"")"),"%")</f>
        <v>%</v>
      </c>
      <c r="K364" s="2">
        <v>6</v>
      </c>
      <c r="L364" s="2" t="s">
        <v>1896</v>
      </c>
      <c r="M364" s="2"/>
      <c r="N364" s="2" t="str">
        <f ca="1">IFERROR(__xludf.DUMMYFUNCTION("IFS(M364=""ShotAttack"",""%"",M364=""MeleeAttack"",""%"", M364=""Defense"",""%"",M364=""CraftSPeed"",""%"",M364=""LifeSteal"",""%"",M364=""MaxInventoryWeight"",""+"",M364=""MoveSpeed"",""%"",REGEXMATCH(M364,""ElementAddItemDrop_""),""%"",M364=""Logging"","&amp;"""+"",M364=""Mining"",""+"",M364=""Maxhp"",""%"",REGEXMATCH(M364,""TemperatureResist_""),""+"",REGEXMATCH(M364,""ElementResist_""),""%"",REGEXMATCH(M364,""TemperatureInvalid_""),""bool"",REGEXMATCH(M364,""BodyPartsWeakDamage""),""%"",REGEXMATCH(M364,""Ele"&amp;"mentBoost_""),""%"",AND(REGEXMATCH(F364,""GiveA""),REGEXMATCH(M364,""Element"")),""bool"")"),"#N/A")</f>
        <v>#N/A</v>
      </c>
      <c r="O364" s="2">
        <v>0</v>
      </c>
      <c r="P364" s="2"/>
      <c r="Q364" s="2"/>
      <c r="R364" s="2" t="str">
        <f ca="1">IFERROR(__xludf.DUMMYFUNCTION("IFS(Q364=""ShotAttack"",""%"",Q364=""MeleeAttack"",""%"", Q364=""Defense"",""%"",Q364=""CraftSPeed"",""%"",Q364=""LifeSteal"",""%"",Q364=""MaxInventoryWeight"",""+"",Q364=""MoveSpeed"",""%"",REGEXMATCH(Q364,""ElementAddItemDrop_""),""%"",Q364=""Logging"","&amp;"""+"",Q364=""Mining"",""+"",Q364=""Maxhp"",""%"",REGEXMATCH(Q364,""TemperatureResist_""),""+"",REGEXMATCH(Q364,""ElementResist_""),""%"",REGEXMATCH(Q364,""TemperatureInvalid_""),""bool"",REGEXMATCH(Q364,""BodyPartsWeakDamage""),""%"",REGEXMATCH(Q364,""Ele"&amp;"mentBoost_""),""%"",AND(REGEXMATCH(J364,""GiveA""),REGEXMATCH(Q364,""Element"")),""bool"")"),"#N/A")</f>
        <v>#N/A</v>
      </c>
      <c r="S364" s="2">
        <v>0</v>
      </c>
      <c r="T364" s="2"/>
      <c r="U364" s="2" t="b">
        <v>1</v>
      </c>
      <c r="V364" s="2" t="b">
        <v>0</v>
      </c>
      <c r="W364" s="2" t="b">
        <v>0</v>
      </c>
      <c r="X364" s="2" t="b">
        <v>0</v>
      </c>
      <c r="Y364" s="2" t="b">
        <v>0</v>
      </c>
      <c r="Z364" s="2" t="b">
        <v>0</v>
      </c>
      <c r="AA364" s="2" t="b">
        <v>0</v>
      </c>
      <c r="AB364" s="2" t="b">
        <v>0</v>
      </c>
      <c r="AC364" s="2" t="b">
        <v>0</v>
      </c>
      <c r="AD364" s="2" t="b">
        <v>0</v>
      </c>
      <c r="AE364" s="2" t="b">
        <v>0</v>
      </c>
      <c r="AF364" s="2" t="b">
        <v>0</v>
      </c>
      <c r="AG364" s="2" t="s">
        <v>141</v>
      </c>
      <c r="AH364" s="2" t="s">
        <v>141</v>
      </c>
    </row>
    <row r="365" spans="1:34" x14ac:dyDescent="0.2">
      <c r="A365" s="9" t="e">
        <v>#N/A</v>
      </c>
      <c r="B365" s="2" t="s">
        <v>1058</v>
      </c>
      <c r="C365" s="1"/>
      <c r="D365" s="2" t="str">
        <f t="shared" si="3"/>
        <v>ElementResist_Fire</v>
      </c>
      <c r="E365" s="2" t="str">
        <f t="shared" si="4"/>
        <v>ElementResist_Fire: # on Trainer</v>
      </c>
      <c r="F365" s="2" t="str">
        <f t="shared" si="5"/>
        <v>active pal</v>
      </c>
      <c r="G365" s="2">
        <v>1</v>
      </c>
      <c r="H365" s="2" t="s">
        <v>141</v>
      </c>
      <c r="I365" s="2" t="s">
        <v>2010</v>
      </c>
      <c r="J365" s="2" t="str">
        <f ca="1">IFERROR(__xludf.DUMMYFUNCTION("IFS(I365=""ShotAttack"",""%"",I365=""MeleeAttack"",""%"", I365=""Defense"",""%"",I365=""CraftSPeed"",""%"",I365=""LifeSteal"",""%"",I365=""MaxInventoryWeight"",""+"",I365=""MoveSpeed"",""%"",REGEXMATCH(I365,""ElementAddItemDrop_""),""%"",I365=""Logging"","&amp;"""+"",I365=""Mining"",""+"",I365=""Maxhp"",""%"",REGEXMATCH(I365,""TemperatureResist_""),""+"",REGEXMATCH(I365,""ElementResist_""),""%"",REGEXMATCH(I365,""TemperatureInvalid_""),""bool"",REGEXMATCH(I365,""BodyPartsWeakDamage""),""%"",REGEXMATCH(I365,""Ele"&amp;"mentBoost_""),""%"",AND(REGEXMATCH(B365,""GiveA""),REGEXMATCH(I365,""Element"")),""bool"")"),"%")</f>
        <v>%</v>
      </c>
      <c r="K365" s="2">
        <v>7</v>
      </c>
      <c r="L365" s="2" t="s">
        <v>1896</v>
      </c>
      <c r="M365" s="2"/>
      <c r="N365" s="2" t="str">
        <f ca="1">IFERROR(__xludf.DUMMYFUNCTION("IFS(M365=""ShotAttack"",""%"",M365=""MeleeAttack"",""%"", M365=""Defense"",""%"",M365=""CraftSPeed"",""%"",M365=""LifeSteal"",""%"",M365=""MaxInventoryWeight"",""+"",M365=""MoveSpeed"",""%"",REGEXMATCH(M365,""ElementAddItemDrop_""),""%"",M365=""Logging"","&amp;"""+"",M365=""Mining"",""+"",M365=""Maxhp"",""%"",REGEXMATCH(M365,""TemperatureResist_""),""+"",REGEXMATCH(M365,""ElementResist_""),""%"",REGEXMATCH(M365,""TemperatureInvalid_""),""bool"",REGEXMATCH(M365,""BodyPartsWeakDamage""),""%"",REGEXMATCH(M365,""Ele"&amp;"mentBoost_""),""%"",AND(REGEXMATCH(F365,""GiveA""),REGEXMATCH(M365,""Element"")),""bool"")"),"#N/A")</f>
        <v>#N/A</v>
      </c>
      <c r="O365" s="2">
        <v>0</v>
      </c>
      <c r="P365" s="2"/>
      <c r="Q365" s="2"/>
      <c r="R365" s="2" t="str">
        <f ca="1">IFERROR(__xludf.DUMMYFUNCTION("IFS(Q365=""ShotAttack"",""%"",Q365=""MeleeAttack"",""%"", Q365=""Defense"",""%"",Q365=""CraftSPeed"",""%"",Q365=""LifeSteal"",""%"",Q365=""MaxInventoryWeight"",""+"",Q365=""MoveSpeed"",""%"",REGEXMATCH(Q365,""ElementAddItemDrop_""),""%"",Q365=""Logging"","&amp;"""+"",Q365=""Mining"",""+"",Q365=""Maxhp"",""%"",REGEXMATCH(Q365,""TemperatureResist_""),""+"",REGEXMATCH(Q365,""ElementResist_""),""%"",REGEXMATCH(Q365,""TemperatureInvalid_""),""bool"",REGEXMATCH(Q365,""BodyPartsWeakDamage""),""%"",REGEXMATCH(Q365,""Ele"&amp;"mentBoost_""),""%"",AND(REGEXMATCH(J365,""GiveA""),REGEXMATCH(Q365,""Element"")),""bool"")"),"#N/A")</f>
        <v>#N/A</v>
      </c>
      <c r="S365" s="2">
        <v>0</v>
      </c>
      <c r="T365" s="2"/>
      <c r="U365" s="2" t="b">
        <v>1</v>
      </c>
      <c r="V365" s="2" t="b">
        <v>0</v>
      </c>
      <c r="W365" s="2" t="b">
        <v>0</v>
      </c>
      <c r="X365" s="2" t="b">
        <v>0</v>
      </c>
      <c r="Y365" s="2" t="b">
        <v>0</v>
      </c>
      <c r="Z365" s="2" t="b">
        <v>0</v>
      </c>
      <c r="AA365" s="2" t="b">
        <v>0</v>
      </c>
      <c r="AB365" s="2" t="b">
        <v>0</v>
      </c>
      <c r="AC365" s="2" t="b">
        <v>0</v>
      </c>
      <c r="AD365" s="2" t="b">
        <v>0</v>
      </c>
      <c r="AE365" s="2" t="b">
        <v>0</v>
      </c>
      <c r="AF365" s="2" t="b">
        <v>0</v>
      </c>
      <c r="AG365" s="2" t="s">
        <v>141</v>
      </c>
      <c r="AH365" s="2" t="s">
        <v>141</v>
      </c>
    </row>
    <row r="366" spans="1:34" x14ac:dyDescent="0.2">
      <c r="A366" s="9" t="e">
        <v>#N/A</v>
      </c>
      <c r="B366" s="2" t="s">
        <v>1059</v>
      </c>
      <c r="C366" s="1"/>
      <c r="D366" s="2" t="str">
        <f t="shared" si="3"/>
        <v>ElementResist_Fire</v>
      </c>
      <c r="E366" s="2" t="str">
        <f t="shared" si="4"/>
        <v>ElementResist_Fire: # on Trainer</v>
      </c>
      <c r="F366" s="2" t="str">
        <f t="shared" si="5"/>
        <v>active pal</v>
      </c>
      <c r="G366" s="2">
        <v>1</v>
      </c>
      <c r="H366" s="2" t="s">
        <v>141</v>
      </c>
      <c r="I366" s="2" t="s">
        <v>2010</v>
      </c>
      <c r="J366" s="2" t="str">
        <f ca="1">IFERROR(__xludf.DUMMYFUNCTION("IFS(I366=""ShotAttack"",""%"",I366=""MeleeAttack"",""%"", I366=""Defense"",""%"",I366=""CraftSPeed"",""%"",I366=""LifeSteal"",""%"",I366=""MaxInventoryWeight"",""+"",I366=""MoveSpeed"",""%"",REGEXMATCH(I366,""ElementAddItemDrop_""),""%"",I366=""Logging"","&amp;"""+"",I366=""Mining"",""+"",I366=""Maxhp"",""%"",REGEXMATCH(I366,""TemperatureResist_""),""+"",REGEXMATCH(I366,""ElementResist_""),""%"",REGEXMATCH(I366,""TemperatureInvalid_""),""bool"",REGEXMATCH(I366,""BodyPartsWeakDamage""),""%"",REGEXMATCH(I366,""Ele"&amp;"mentBoost_""),""%"",AND(REGEXMATCH(B366,""GiveA""),REGEXMATCH(I366,""Element"")),""bool"")"),"%")</f>
        <v>%</v>
      </c>
      <c r="K366" s="2">
        <v>8</v>
      </c>
      <c r="L366" s="2" t="s">
        <v>1896</v>
      </c>
      <c r="M366" s="2"/>
      <c r="N366" s="2" t="str">
        <f ca="1">IFERROR(__xludf.DUMMYFUNCTION("IFS(M366=""ShotAttack"",""%"",M366=""MeleeAttack"",""%"", M366=""Defense"",""%"",M366=""CraftSPeed"",""%"",M366=""LifeSteal"",""%"",M366=""MaxInventoryWeight"",""+"",M366=""MoveSpeed"",""%"",REGEXMATCH(M366,""ElementAddItemDrop_""),""%"",M366=""Logging"","&amp;"""+"",M366=""Mining"",""+"",M366=""Maxhp"",""%"",REGEXMATCH(M366,""TemperatureResist_""),""+"",REGEXMATCH(M366,""ElementResist_""),""%"",REGEXMATCH(M366,""TemperatureInvalid_""),""bool"",REGEXMATCH(M366,""BodyPartsWeakDamage""),""%"",REGEXMATCH(M366,""Ele"&amp;"mentBoost_""),""%"",AND(REGEXMATCH(F366,""GiveA""),REGEXMATCH(M366,""Element"")),""bool"")"),"#N/A")</f>
        <v>#N/A</v>
      </c>
      <c r="O366" s="2">
        <v>0</v>
      </c>
      <c r="P366" s="2"/>
      <c r="Q366" s="2"/>
      <c r="R366" s="2" t="str">
        <f ca="1">IFERROR(__xludf.DUMMYFUNCTION("IFS(Q366=""ShotAttack"",""%"",Q366=""MeleeAttack"",""%"", Q366=""Defense"",""%"",Q366=""CraftSPeed"",""%"",Q366=""LifeSteal"",""%"",Q366=""MaxInventoryWeight"",""+"",Q366=""MoveSpeed"",""%"",REGEXMATCH(Q366,""ElementAddItemDrop_""),""%"",Q366=""Logging"","&amp;"""+"",Q366=""Mining"",""+"",Q366=""Maxhp"",""%"",REGEXMATCH(Q366,""TemperatureResist_""),""+"",REGEXMATCH(Q366,""ElementResist_""),""%"",REGEXMATCH(Q366,""TemperatureInvalid_""),""bool"",REGEXMATCH(Q366,""BodyPartsWeakDamage""),""%"",REGEXMATCH(Q366,""Ele"&amp;"mentBoost_""),""%"",AND(REGEXMATCH(J366,""GiveA""),REGEXMATCH(Q366,""Element"")),""bool"")"),"#N/A")</f>
        <v>#N/A</v>
      </c>
      <c r="S366" s="2">
        <v>0</v>
      </c>
      <c r="T366" s="2"/>
      <c r="U366" s="2" t="b">
        <v>1</v>
      </c>
      <c r="V366" s="2" t="b">
        <v>0</v>
      </c>
      <c r="W366" s="2" t="b">
        <v>0</v>
      </c>
      <c r="X366" s="2" t="b">
        <v>0</v>
      </c>
      <c r="Y366" s="2" t="b">
        <v>0</v>
      </c>
      <c r="Z366" s="2" t="b">
        <v>0</v>
      </c>
      <c r="AA366" s="2" t="b">
        <v>0</v>
      </c>
      <c r="AB366" s="2" t="b">
        <v>0</v>
      </c>
      <c r="AC366" s="2" t="b">
        <v>0</v>
      </c>
      <c r="AD366" s="2" t="b">
        <v>0</v>
      </c>
      <c r="AE366" s="2" t="b">
        <v>0</v>
      </c>
      <c r="AF366" s="2" t="b">
        <v>0</v>
      </c>
      <c r="AG366" s="2" t="s">
        <v>141</v>
      </c>
      <c r="AH366" s="2" t="s">
        <v>141</v>
      </c>
    </row>
    <row r="367" spans="1:34" x14ac:dyDescent="0.2">
      <c r="A367" s="9" t="e">
        <v>#N/A</v>
      </c>
      <c r="B367" s="2" t="s">
        <v>1060</v>
      </c>
      <c r="C367" s="1"/>
      <c r="D367" s="2" t="str">
        <f t="shared" si="3"/>
        <v>ElementResist_Fire</v>
      </c>
      <c r="E367" s="2" t="str">
        <f t="shared" si="4"/>
        <v>ElementResist_Fire: # on Trainer</v>
      </c>
      <c r="F367" s="2" t="str">
        <f t="shared" si="5"/>
        <v>active pal</v>
      </c>
      <c r="G367" s="2">
        <v>1</v>
      </c>
      <c r="H367" s="2" t="s">
        <v>141</v>
      </c>
      <c r="I367" s="2" t="s">
        <v>2010</v>
      </c>
      <c r="J367" s="2" t="str">
        <f ca="1">IFERROR(__xludf.DUMMYFUNCTION("IFS(I367=""ShotAttack"",""%"",I367=""MeleeAttack"",""%"", I367=""Defense"",""%"",I367=""CraftSPeed"",""%"",I367=""LifeSteal"",""%"",I367=""MaxInventoryWeight"",""+"",I367=""MoveSpeed"",""%"",REGEXMATCH(I367,""ElementAddItemDrop_""),""%"",I367=""Logging"","&amp;"""+"",I367=""Mining"",""+"",I367=""Maxhp"",""%"",REGEXMATCH(I367,""TemperatureResist_""),""+"",REGEXMATCH(I367,""ElementResist_""),""%"",REGEXMATCH(I367,""TemperatureInvalid_""),""bool"",REGEXMATCH(I367,""BodyPartsWeakDamage""),""%"",REGEXMATCH(I367,""Ele"&amp;"mentBoost_""),""%"",AND(REGEXMATCH(B367,""GiveA""),REGEXMATCH(I367,""Element"")),""bool"")"),"%")</f>
        <v>%</v>
      </c>
      <c r="K367" s="2">
        <v>10</v>
      </c>
      <c r="L367" s="2" t="s">
        <v>1896</v>
      </c>
      <c r="M367" s="2"/>
      <c r="N367" s="2" t="str">
        <f ca="1">IFERROR(__xludf.DUMMYFUNCTION("IFS(M367=""ShotAttack"",""%"",M367=""MeleeAttack"",""%"", M367=""Defense"",""%"",M367=""CraftSPeed"",""%"",M367=""LifeSteal"",""%"",M367=""MaxInventoryWeight"",""+"",M367=""MoveSpeed"",""%"",REGEXMATCH(M367,""ElementAddItemDrop_""),""%"",M367=""Logging"","&amp;"""+"",M367=""Mining"",""+"",M367=""Maxhp"",""%"",REGEXMATCH(M367,""TemperatureResist_""),""+"",REGEXMATCH(M367,""ElementResist_""),""%"",REGEXMATCH(M367,""TemperatureInvalid_""),""bool"",REGEXMATCH(M367,""BodyPartsWeakDamage""),""%"",REGEXMATCH(M367,""Ele"&amp;"mentBoost_""),""%"",AND(REGEXMATCH(F367,""GiveA""),REGEXMATCH(M367,""Element"")),""bool"")"),"#N/A")</f>
        <v>#N/A</v>
      </c>
      <c r="O367" s="2">
        <v>0</v>
      </c>
      <c r="P367" s="2"/>
      <c r="Q367" s="2"/>
      <c r="R367" s="2" t="str">
        <f ca="1">IFERROR(__xludf.DUMMYFUNCTION("IFS(Q367=""ShotAttack"",""%"",Q367=""MeleeAttack"",""%"", Q367=""Defense"",""%"",Q367=""CraftSPeed"",""%"",Q367=""LifeSteal"",""%"",Q367=""MaxInventoryWeight"",""+"",Q367=""MoveSpeed"",""%"",REGEXMATCH(Q367,""ElementAddItemDrop_""),""%"",Q367=""Logging"","&amp;"""+"",Q367=""Mining"",""+"",Q367=""Maxhp"",""%"",REGEXMATCH(Q367,""TemperatureResist_""),""+"",REGEXMATCH(Q367,""ElementResist_""),""%"",REGEXMATCH(Q367,""TemperatureInvalid_""),""bool"",REGEXMATCH(Q367,""BodyPartsWeakDamage""),""%"",REGEXMATCH(Q367,""Ele"&amp;"mentBoost_""),""%"",AND(REGEXMATCH(J367,""GiveA""),REGEXMATCH(Q367,""Element"")),""bool"")"),"#N/A")</f>
        <v>#N/A</v>
      </c>
      <c r="S367" s="2">
        <v>0</v>
      </c>
      <c r="T367" s="2"/>
      <c r="U367" s="2" t="b">
        <v>1</v>
      </c>
      <c r="V367" s="2" t="b">
        <v>0</v>
      </c>
      <c r="W367" s="2" t="b">
        <v>0</v>
      </c>
      <c r="X367" s="2" t="b">
        <v>0</v>
      </c>
      <c r="Y367" s="2" t="b">
        <v>0</v>
      </c>
      <c r="Z367" s="2" t="b">
        <v>0</v>
      </c>
      <c r="AA367" s="2" t="b">
        <v>0</v>
      </c>
      <c r="AB367" s="2" t="b">
        <v>0</v>
      </c>
      <c r="AC367" s="2" t="b">
        <v>0</v>
      </c>
      <c r="AD367" s="2" t="b">
        <v>0</v>
      </c>
      <c r="AE367" s="2" t="b">
        <v>0</v>
      </c>
      <c r="AF367" s="2" t="b">
        <v>0</v>
      </c>
      <c r="AG367" s="2" t="s">
        <v>141</v>
      </c>
      <c r="AH367" s="2" t="s">
        <v>141</v>
      </c>
    </row>
    <row r="368" spans="1:34" x14ac:dyDescent="0.2">
      <c r="A368" s="9" t="e">
        <v>#N/A</v>
      </c>
      <c r="B368" s="2" t="s">
        <v>629</v>
      </c>
      <c r="C368" s="1"/>
      <c r="D368" s="2" t="str">
        <f t="shared" si="3"/>
        <v>ShotAttack</v>
      </c>
      <c r="E368" s="2" t="str">
        <f t="shared" si="4"/>
        <v>ShotAttack: # on Trainer</v>
      </c>
      <c r="F368" s="2" t="str">
        <f t="shared" si="5"/>
        <v>active pal</v>
      </c>
      <c r="G368" s="2">
        <v>1</v>
      </c>
      <c r="H368" s="2" t="s">
        <v>141</v>
      </c>
      <c r="I368" s="2" t="s">
        <v>536</v>
      </c>
      <c r="J368" s="2" t="str">
        <f ca="1">IFERROR(__xludf.DUMMYFUNCTION("IFS(I368=""ShotAttack"",""%"",I368=""MeleeAttack"",""%"", I368=""Defense"",""%"",I368=""CraftSPeed"",""%"",I368=""LifeSteal"",""%"",I368=""MaxInventoryWeight"",""+"",I368=""MoveSpeed"",""%"",REGEXMATCH(I368,""ElementAddItemDrop_""),""%"",I368=""Logging"","&amp;"""+"",I368=""Mining"",""+"",I368=""Maxhp"",""%"",REGEXMATCH(I368,""TemperatureResist_""),""+"",REGEXMATCH(I368,""ElementResist_""),""%"",REGEXMATCH(I368,""TemperatureInvalid_""),""bool"",REGEXMATCH(I368,""BodyPartsWeakDamage""),""%"",REGEXMATCH(I368,""Ele"&amp;"mentBoost_""),""%"",AND(REGEXMATCH(B368,""GiveA""),REGEXMATCH(I368,""Element"")),""bool"")"),"%")</f>
        <v>%</v>
      </c>
      <c r="K368" s="2">
        <v>5</v>
      </c>
      <c r="L368" s="2" t="s">
        <v>1896</v>
      </c>
      <c r="M368" s="2"/>
      <c r="N368" s="2" t="str">
        <f ca="1">IFERROR(__xludf.DUMMYFUNCTION("IFS(M368=""ShotAttack"",""%"",M368=""MeleeAttack"",""%"", M368=""Defense"",""%"",M368=""CraftSPeed"",""%"",M368=""LifeSteal"",""%"",M368=""MaxInventoryWeight"",""+"",M368=""MoveSpeed"",""%"",REGEXMATCH(M368,""ElementAddItemDrop_""),""%"",M368=""Logging"","&amp;"""+"",M368=""Mining"",""+"",M368=""Maxhp"",""%"",REGEXMATCH(M368,""TemperatureResist_""),""+"",REGEXMATCH(M368,""ElementResist_""),""%"",REGEXMATCH(M368,""TemperatureInvalid_""),""bool"",REGEXMATCH(M368,""BodyPartsWeakDamage""),""%"",REGEXMATCH(M368,""Ele"&amp;"mentBoost_""),""%"",AND(REGEXMATCH(F368,""GiveA""),REGEXMATCH(M368,""Element"")),""bool"")"),"#N/A")</f>
        <v>#N/A</v>
      </c>
      <c r="O368" s="2">
        <v>0</v>
      </c>
      <c r="P368" s="2"/>
      <c r="Q368" s="2"/>
      <c r="R368" s="2" t="str">
        <f ca="1">IFERROR(__xludf.DUMMYFUNCTION("IFS(Q368=""ShotAttack"",""%"",Q368=""MeleeAttack"",""%"", Q368=""Defense"",""%"",Q368=""CraftSPeed"",""%"",Q368=""LifeSteal"",""%"",Q368=""MaxInventoryWeight"",""+"",Q368=""MoveSpeed"",""%"",REGEXMATCH(Q368,""ElementAddItemDrop_""),""%"",Q368=""Logging"","&amp;"""+"",Q368=""Mining"",""+"",Q368=""Maxhp"",""%"",REGEXMATCH(Q368,""TemperatureResist_""),""+"",REGEXMATCH(Q368,""ElementResist_""),""%"",REGEXMATCH(Q368,""TemperatureInvalid_""),""bool"",REGEXMATCH(Q368,""BodyPartsWeakDamage""),""%"",REGEXMATCH(Q368,""Ele"&amp;"mentBoost_""),""%"",AND(REGEXMATCH(J368,""GiveA""),REGEXMATCH(Q368,""Element"")),""bool"")"),"#N/A")</f>
        <v>#N/A</v>
      </c>
      <c r="S368" s="2">
        <v>0</v>
      </c>
      <c r="T368" s="2"/>
      <c r="U368" s="2" t="b">
        <v>1</v>
      </c>
      <c r="V368" s="2" t="b">
        <v>0</v>
      </c>
      <c r="W368" s="2" t="b">
        <v>0</v>
      </c>
      <c r="X368" s="2" t="b">
        <v>0</v>
      </c>
      <c r="Y368" s="2" t="b">
        <v>0</v>
      </c>
      <c r="Z368" s="2" t="b">
        <v>0</v>
      </c>
      <c r="AA368" s="2" t="b">
        <v>0</v>
      </c>
      <c r="AB368" s="2" t="b">
        <v>0</v>
      </c>
      <c r="AC368" s="2" t="b">
        <v>0</v>
      </c>
      <c r="AD368" s="2" t="b">
        <v>0</v>
      </c>
      <c r="AE368" s="2" t="b">
        <v>0</v>
      </c>
      <c r="AF368" s="2" t="b">
        <v>0</v>
      </c>
      <c r="AG368" s="2" t="s">
        <v>141</v>
      </c>
      <c r="AH368" s="2" t="s">
        <v>141</v>
      </c>
    </row>
    <row r="369" spans="1:34" x14ac:dyDescent="0.2">
      <c r="A369" s="9" t="e">
        <v>#N/A</v>
      </c>
      <c r="B369" s="2" t="s">
        <v>630</v>
      </c>
      <c r="C369" s="1"/>
      <c r="D369" s="2" t="str">
        <f t="shared" si="3"/>
        <v>ShotAttack</v>
      </c>
      <c r="E369" s="2" t="str">
        <f t="shared" si="4"/>
        <v>ShotAttack: # on Trainer</v>
      </c>
      <c r="F369" s="2" t="str">
        <f t="shared" si="5"/>
        <v>active pal</v>
      </c>
      <c r="G369" s="2">
        <v>1</v>
      </c>
      <c r="H369" s="2" t="s">
        <v>141</v>
      </c>
      <c r="I369" s="2" t="s">
        <v>536</v>
      </c>
      <c r="J369" s="2" t="str">
        <f ca="1">IFERROR(__xludf.DUMMYFUNCTION("IFS(I369=""ShotAttack"",""%"",I369=""MeleeAttack"",""%"", I369=""Defense"",""%"",I369=""CraftSPeed"",""%"",I369=""LifeSteal"",""%"",I369=""MaxInventoryWeight"",""+"",I369=""MoveSpeed"",""%"",REGEXMATCH(I369,""ElementAddItemDrop_""),""%"",I369=""Logging"","&amp;"""+"",I369=""Mining"",""+"",I369=""Maxhp"",""%"",REGEXMATCH(I369,""TemperatureResist_""),""+"",REGEXMATCH(I369,""ElementResist_""),""%"",REGEXMATCH(I369,""TemperatureInvalid_""),""bool"",REGEXMATCH(I369,""BodyPartsWeakDamage""),""%"",REGEXMATCH(I369,""Ele"&amp;"mentBoost_""),""%"",AND(REGEXMATCH(B369,""GiveA""),REGEXMATCH(I369,""Element"")),""bool"")"),"%")</f>
        <v>%</v>
      </c>
      <c r="K369" s="2">
        <v>6</v>
      </c>
      <c r="L369" s="2" t="s">
        <v>1896</v>
      </c>
      <c r="M369" s="2"/>
      <c r="N369" s="2" t="str">
        <f ca="1">IFERROR(__xludf.DUMMYFUNCTION("IFS(M369=""ShotAttack"",""%"",M369=""MeleeAttack"",""%"", M369=""Defense"",""%"",M369=""CraftSPeed"",""%"",M369=""LifeSteal"",""%"",M369=""MaxInventoryWeight"",""+"",M369=""MoveSpeed"",""%"",REGEXMATCH(M369,""ElementAddItemDrop_""),""%"",M369=""Logging"","&amp;"""+"",M369=""Mining"",""+"",M369=""Maxhp"",""%"",REGEXMATCH(M369,""TemperatureResist_""),""+"",REGEXMATCH(M369,""ElementResist_""),""%"",REGEXMATCH(M369,""TemperatureInvalid_""),""bool"",REGEXMATCH(M369,""BodyPartsWeakDamage""),""%"",REGEXMATCH(M369,""Ele"&amp;"mentBoost_""),""%"",AND(REGEXMATCH(F369,""GiveA""),REGEXMATCH(M369,""Element"")),""bool"")"),"#N/A")</f>
        <v>#N/A</v>
      </c>
      <c r="O369" s="2">
        <v>0</v>
      </c>
      <c r="P369" s="2"/>
      <c r="Q369" s="2"/>
      <c r="R369" s="2" t="str">
        <f ca="1">IFERROR(__xludf.DUMMYFUNCTION("IFS(Q369=""ShotAttack"",""%"",Q369=""MeleeAttack"",""%"", Q369=""Defense"",""%"",Q369=""CraftSPeed"",""%"",Q369=""LifeSteal"",""%"",Q369=""MaxInventoryWeight"",""+"",Q369=""MoveSpeed"",""%"",REGEXMATCH(Q369,""ElementAddItemDrop_""),""%"",Q369=""Logging"","&amp;"""+"",Q369=""Mining"",""+"",Q369=""Maxhp"",""%"",REGEXMATCH(Q369,""TemperatureResist_""),""+"",REGEXMATCH(Q369,""ElementResist_""),""%"",REGEXMATCH(Q369,""TemperatureInvalid_""),""bool"",REGEXMATCH(Q369,""BodyPartsWeakDamage""),""%"",REGEXMATCH(Q369,""Ele"&amp;"mentBoost_""),""%"",AND(REGEXMATCH(J369,""GiveA""),REGEXMATCH(Q369,""Element"")),""bool"")"),"#N/A")</f>
        <v>#N/A</v>
      </c>
      <c r="S369" s="2">
        <v>0</v>
      </c>
      <c r="T369" s="2"/>
      <c r="U369" s="2" t="b">
        <v>1</v>
      </c>
      <c r="V369" s="2" t="b">
        <v>0</v>
      </c>
      <c r="W369" s="2" t="b">
        <v>0</v>
      </c>
      <c r="X369" s="2" t="b">
        <v>0</v>
      </c>
      <c r="Y369" s="2" t="b">
        <v>0</v>
      </c>
      <c r="Z369" s="2" t="b">
        <v>0</v>
      </c>
      <c r="AA369" s="2" t="b">
        <v>0</v>
      </c>
      <c r="AB369" s="2" t="b">
        <v>0</v>
      </c>
      <c r="AC369" s="2" t="b">
        <v>0</v>
      </c>
      <c r="AD369" s="2" t="b">
        <v>0</v>
      </c>
      <c r="AE369" s="2" t="b">
        <v>0</v>
      </c>
      <c r="AF369" s="2" t="b">
        <v>0</v>
      </c>
      <c r="AG369" s="2" t="s">
        <v>141</v>
      </c>
      <c r="AH369" s="2" t="s">
        <v>141</v>
      </c>
    </row>
    <row r="370" spans="1:34" x14ac:dyDescent="0.2">
      <c r="A370" s="9" t="e">
        <v>#N/A</v>
      </c>
      <c r="B370" s="2" t="s">
        <v>631</v>
      </c>
      <c r="C370" s="1"/>
      <c r="D370" s="2" t="str">
        <f t="shared" si="3"/>
        <v>ShotAttack</v>
      </c>
      <c r="E370" s="2" t="str">
        <f t="shared" si="4"/>
        <v>ShotAttack: # on Trainer</v>
      </c>
      <c r="F370" s="2" t="str">
        <f t="shared" si="5"/>
        <v>active pal</v>
      </c>
      <c r="G370" s="2">
        <v>1</v>
      </c>
      <c r="H370" s="2" t="s">
        <v>141</v>
      </c>
      <c r="I370" s="2" t="s">
        <v>536</v>
      </c>
      <c r="J370" s="2" t="str">
        <f ca="1">IFERROR(__xludf.DUMMYFUNCTION("IFS(I370=""ShotAttack"",""%"",I370=""MeleeAttack"",""%"", I370=""Defense"",""%"",I370=""CraftSPeed"",""%"",I370=""LifeSteal"",""%"",I370=""MaxInventoryWeight"",""+"",I370=""MoveSpeed"",""%"",REGEXMATCH(I370,""ElementAddItemDrop_""),""%"",I370=""Logging"","&amp;"""+"",I370=""Mining"",""+"",I370=""Maxhp"",""%"",REGEXMATCH(I370,""TemperatureResist_""),""+"",REGEXMATCH(I370,""ElementResist_""),""%"",REGEXMATCH(I370,""TemperatureInvalid_""),""bool"",REGEXMATCH(I370,""BodyPartsWeakDamage""),""%"",REGEXMATCH(I370,""Ele"&amp;"mentBoost_""),""%"",AND(REGEXMATCH(B370,""GiveA""),REGEXMATCH(I370,""Element"")),""bool"")"),"%")</f>
        <v>%</v>
      </c>
      <c r="K370" s="2">
        <v>7</v>
      </c>
      <c r="L370" s="2" t="s">
        <v>1896</v>
      </c>
      <c r="M370" s="2"/>
      <c r="N370" s="2" t="str">
        <f ca="1">IFERROR(__xludf.DUMMYFUNCTION("IFS(M370=""ShotAttack"",""%"",M370=""MeleeAttack"",""%"", M370=""Defense"",""%"",M370=""CraftSPeed"",""%"",M370=""LifeSteal"",""%"",M370=""MaxInventoryWeight"",""+"",M370=""MoveSpeed"",""%"",REGEXMATCH(M370,""ElementAddItemDrop_""),""%"",M370=""Logging"","&amp;"""+"",M370=""Mining"",""+"",M370=""Maxhp"",""%"",REGEXMATCH(M370,""TemperatureResist_""),""+"",REGEXMATCH(M370,""ElementResist_""),""%"",REGEXMATCH(M370,""TemperatureInvalid_""),""bool"",REGEXMATCH(M370,""BodyPartsWeakDamage""),""%"",REGEXMATCH(M370,""Ele"&amp;"mentBoost_""),""%"",AND(REGEXMATCH(F370,""GiveA""),REGEXMATCH(M370,""Element"")),""bool"")"),"#N/A")</f>
        <v>#N/A</v>
      </c>
      <c r="O370" s="2">
        <v>0</v>
      </c>
      <c r="P370" s="2"/>
      <c r="Q370" s="2"/>
      <c r="R370" s="2" t="str">
        <f ca="1">IFERROR(__xludf.DUMMYFUNCTION("IFS(Q370=""ShotAttack"",""%"",Q370=""MeleeAttack"",""%"", Q370=""Defense"",""%"",Q370=""CraftSPeed"",""%"",Q370=""LifeSteal"",""%"",Q370=""MaxInventoryWeight"",""+"",Q370=""MoveSpeed"",""%"",REGEXMATCH(Q370,""ElementAddItemDrop_""),""%"",Q370=""Logging"","&amp;"""+"",Q370=""Mining"",""+"",Q370=""Maxhp"",""%"",REGEXMATCH(Q370,""TemperatureResist_""),""+"",REGEXMATCH(Q370,""ElementResist_""),""%"",REGEXMATCH(Q370,""TemperatureInvalid_""),""bool"",REGEXMATCH(Q370,""BodyPartsWeakDamage""),""%"",REGEXMATCH(Q370,""Ele"&amp;"mentBoost_""),""%"",AND(REGEXMATCH(J370,""GiveA""),REGEXMATCH(Q370,""Element"")),""bool"")"),"#N/A")</f>
        <v>#N/A</v>
      </c>
      <c r="S370" s="2">
        <v>0</v>
      </c>
      <c r="T370" s="2"/>
      <c r="U370" s="2" t="b">
        <v>1</v>
      </c>
      <c r="V370" s="2" t="b">
        <v>0</v>
      </c>
      <c r="W370" s="2" t="b">
        <v>0</v>
      </c>
      <c r="X370" s="2" t="b">
        <v>0</v>
      </c>
      <c r="Y370" s="2" t="b">
        <v>0</v>
      </c>
      <c r="Z370" s="2" t="b">
        <v>0</v>
      </c>
      <c r="AA370" s="2" t="b">
        <v>0</v>
      </c>
      <c r="AB370" s="2" t="b">
        <v>0</v>
      </c>
      <c r="AC370" s="2" t="b">
        <v>0</v>
      </c>
      <c r="AD370" s="2" t="b">
        <v>0</v>
      </c>
      <c r="AE370" s="2" t="b">
        <v>0</v>
      </c>
      <c r="AF370" s="2" t="b">
        <v>0</v>
      </c>
      <c r="AG370" s="2" t="s">
        <v>141</v>
      </c>
      <c r="AH370" s="2" t="s">
        <v>141</v>
      </c>
    </row>
    <row r="371" spans="1:34" x14ac:dyDescent="0.2">
      <c r="A371" s="9" t="e">
        <v>#N/A</v>
      </c>
      <c r="B371" s="2" t="s">
        <v>632</v>
      </c>
      <c r="C371" s="1"/>
      <c r="D371" s="2" t="str">
        <f t="shared" si="3"/>
        <v>ShotAttack</v>
      </c>
      <c r="E371" s="2" t="str">
        <f t="shared" si="4"/>
        <v>ShotAttack: # on Trainer</v>
      </c>
      <c r="F371" s="2" t="str">
        <f t="shared" si="5"/>
        <v>active pal</v>
      </c>
      <c r="G371" s="2">
        <v>1</v>
      </c>
      <c r="H371" s="2" t="s">
        <v>141</v>
      </c>
      <c r="I371" s="2" t="s">
        <v>536</v>
      </c>
      <c r="J371" s="2" t="str">
        <f ca="1">IFERROR(__xludf.DUMMYFUNCTION("IFS(I371=""ShotAttack"",""%"",I371=""MeleeAttack"",""%"", I371=""Defense"",""%"",I371=""CraftSPeed"",""%"",I371=""LifeSteal"",""%"",I371=""MaxInventoryWeight"",""+"",I371=""MoveSpeed"",""%"",REGEXMATCH(I371,""ElementAddItemDrop_""),""%"",I371=""Logging"","&amp;"""+"",I371=""Mining"",""+"",I371=""Maxhp"",""%"",REGEXMATCH(I371,""TemperatureResist_""),""+"",REGEXMATCH(I371,""ElementResist_""),""%"",REGEXMATCH(I371,""TemperatureInvalid_""),""bool"",REGEXMATCH(I371,""BodyPartsWeakDamage""),""%"",REGEXMATCH(I371,""Ele"&amp;"mentBoost_""),""%"",AND(REGEXMATCH(B371,""GiveA""),REGEXMATCH(I371,""Element"")),""bool"")"),"%")</f>
        <v>%</v>
      </c>
      <c r="K371" s="2">
        <v>8</v>
      </c>
      <c r="L371" s="2" t="s">
        <v>1896</v>
      </c>
      <c r="M371" s="2"/>
      <c r="N371" s="2" t="str">
        <f ca="1">IFERROR(__xludf.DUMMYFUNCTION("IFS(M371=""ShotAttack"",""%"",M371=""MeleeAttack"",""%"", M371=""Defense"",""%"",M371=""CraftSPeed"",""%"",M371=""LifeSteal"",""%"",M371=""MaxInventoryWeight"",""+"",M371=""MoveSpeed"",""%"",REGEXMATCH(M371,""ElementAddItemDrop_""),""%"",M371=""Logging"","&amp;"""+"",M371=""Mining"",""+"",M371=""Maxhp"",""%"",REGEXMATCH(M371,""TemperatureResist_""),""+"",REGEXMATCH(M371,""ElementResist_""),""%"",REGEXMATCH(M371,""TemperatureInvalid_""),""bool"",REGEXMATCH(M371,""BodyPartsWeakDamage""),""%"",REGEXMATCH(M371,""Ele"&amp;"mentBoost_""),""%"",AND(REGEXMATCH(F371,""GiveA""),REGEXMATCH(M371,""Element"")),""bool"")"),"#N/A")</f>
        <v>#N/A</v>
      </c>
      <c r="O371" s="2">
        <v>0</v>
      </c>
      <c r="P371" s="2"/>
      <c r="Q371" s="2"/>
      <c r="R371" s="2" t="str">
        <f ca="1">IFERROR(__xludf.DUMMYFUNCTION("IFS(Q371=""ShotAttack"",""%"",Q371=""MeleeAttack"",""%"", Q371=""Defense"",""%"",Q371=""CraftSPeed"",""%"",Q371=""LifeSteal"",""%"",Q371=""MaxInventoryWeight"",""+"",Q371=""MoveSpeed"",""%"",REGEXMATCH(Q371,""ElementAddItemDrop_""),""%"",Q371=""Logging"","&amp;"""+"",Q371=""Mining"",""+"",Q371=""Maxhp"",""%"",REGEXMATCH(Q371,""TemperatureResist_""),""+"",REGEXMATCH(Q371,""ElementResist_""),""%"",REGEXMATCH(Q371,""TemperatureInvalid_""),""bool"",REGEXMATCH(Q371,""BodyPartsWeakDamage""),""%"",REGEXMATCH(Q371,""Ele"&amp;"mentBoost_""),""%"",AND(REGEXMATCH(J371,""GiveA""),REGEXMATCH(Q371,""Element"")),""bool"")"),"#N/A")</f>
        <v>#N/A</v>
      </c>
      <c r="S371" s="2">
        <v>0</v>
      </c>
      <c r="T371" s="2"/>
      <c r="U371" s="2" t="b">
        <v>1</v>
      </c>
      <c r="V371" s="2" t="b">
        <v>0</v>
      </c>
      <c r="W371" s="2" t="b">
        <v>0</v>
      </c>
      <c r="X371" s="2" t="b">
        <v>0</v>
      </c>
      <c r="Y371" s="2" t="b">
        <v>0</v>
      </c>
      <c r="Z371" s="2" t="b">
        <v>0</v>
      </c>
      <c r="AA371" s="2" t="b">
        <v>0</v>
      </c>
      <c r="AB371" s="2" t="b">
        <v>0</v>
      </c>
      <c r="AC371" s="2" t="b">
        <v>0</v>
      </c>
      <c r="AD371" s="2" t="b">
        <v>0</v>
      </c>
      <c r="AE371" s="2" t="b">
        <v>0</v>
      </c>
      <c r="AF371" s="2" t="b">
        <v>0</v>
      </c>
      <c r="AG371" s="2" t="s">
        <v>141</v>
      </c>
      <c r="AH371" s="2" t="s">
        <v>141</v>
      </c>
    </row>
    <row r="372" spans="1:34" x14ac:dyDescent="0.2">
      <c r="A372" s="9" t="e">
        <v>#N/A</v>
      </c>
      <c r="B372" s="2" t="s">
        <v>633</v>
      </c>
      <c r="C372" s="1"/>
      <c r="D372" s="2" t="str">
        <f t="shared" si="3"/>
        <v>ShotAttack</v>
      </c>
      <c r="E372" s="2" t="str">
        <f t="shared" si="4"/>
        <v>ShotAttack: # on Trainer</v>
      </c>
      <c r="F372" s="2" t="str">
        <f t="shared" si="5"/>
        <v>active pal</v>
      </c>
      <c r="G372" s="2">
        <v>1</v>
      </c>
      <c r="H372" s="2" t="s">
        <v>141</v>
      </c>
      <c r="I372" s="2" t="s">
        <v>536</v>
      </c>
      <c r="J372" s="2" t="str">
        <f ca="1">IFERROR(__xludf.DUMMYFUNCTION("IFS(I372=""ShotAttack"",""%"",I372=""MeleeAttack"",""%"", I372=""Defense"",""%"",I372=""CraftSPeed"",""%"",I372=""LifeSteal"",""%"",I372=""MaxInventoryWeight"",""+"",I372=""MoveSpeed"",""%"",REGEXMATCH(I372,""ElementAddItemDrop_""),""%"",I372=""Logging"","&amp;"""+"",I372=""Mining"",""+"",I372=""Maxhp"",""%"",REGEXMATCH(I372,""TemperatureResist_""),""+"",REGEXMATCH(I372,""ElementResist_""),""%"",REGEXMATCH(I372,""TemperatureInvalid_""),""bool"",REGEXMATCH(I372,""BodyPartsWeakDamage""),""%"",REGEXMATCH(I372,""Ele"&amp;"mentBoost_""),""%"",AND(REGEXMATCH(B372,""GiveA""),REGEXMATCH(I372,""Element"")),""bool"")"),"%")</f>
        <v>%</v>
      </c>
      <c r="K372" s="2">
        <v>10</v>
      </c>
      <c r="L372" s="2" t="s">
        <v>1896</v>
      </c>
      <c r="M372" s="2"/>
      <c r="N372" s="2" t="str">
        <f ca="1">IFERROR(__xludf.DUMMYFUNCTION("IFS(M372=""ShotAttack"",""%"",M372=""MeleeAttack"",""%"", M372=""Defense"",""%"",M372=""CraftSPeed"",""%"",M372=""LifeSteal"",""%"",M372=""MaxInventoryWeight"",""+"",M372=""MoveSpeed"",""%"",REGEXMATCH(M372,""ElementAddItemDrop_""),""%"",M372=""Logging"","&amp;"""+"",M372=""Mining"",""+"",M372=""Maxhp"",""%"",REGEXMATCH(M372,""TemperatureResist_""),""+"",REGEXMATCH(M372,""ElementResist_""),""%"",REGEXMATCH(M372,""TemperatureInvalid_""),""bool"",REGEXMATCH(M372,""BodyPartsWeakDamage""),""%"",REGEXMATCH(M372,""Ele"&amp;"mentBoost_""),""%"",AND(REGEXMATCH(F372,""GiveA""),REGEXMATCH(M372,""Element"")),""bool"")"),"#N/A")</f>
        <v>#N/A</v>
      </c>
      <c r="O372" s="2">
        <v>0</v>
      </c>
      <c r="P372" s="2"/>
      <c r="Q372" s="2"/>
      <c r="R372" s="2" t="str">
        <f ca="1">IFERROR(__xludf.DUMMYFUNCTION("IFS(Q372=""ShotAttack"",""%"",Q372=""MeleeAttack"",""%"", Q372=""Defense"",""%"",Q372=""CraftSPeed"",""%"",Q372=""LifeSteal"",""%"",Q372=""MaxInventoryWeight"",""+"",Q372=""MoveSpeed"",""%"",REGEXMATCH(Q372,""ElementAddItemDrop_""),""%"",Q372=""Logging"","&amp;"""+"",Q372=""Mining"",""+"",Q372=""Maxhp"",""%"",REGEXMATCH(Q372,""TemperatureResist_""),""+"",REGEXMATCH(Q372,""ElementResist_""),""%"",REGEXMATCH(Q372,""TemperatureInvalid_""),""bool"",REGEXMATCH(Q372,""BodyPartsWeakDamage""),""%"",REGEXMATCH(Q372,""Ele"&amp;"mentBoost_""),""%"",AND(REGEXMATCH(J372,""GiveA""),REGEXMATCH(Q372,""Element"")),""bool"")"),"#N/A")</f>
        <v>#N/A</v>
      </c>
      <c r="S372" s="2">
        <v>0</v>
      </c>
      <c r="T372" s="2"/>
      <c r="U372" s="2" t="b">
        <v>1</v>
      </c>
      <c r="V372" s="2" t="b">
        <v>0</v>
      </c>
      <c r="W372" s="2" t="b">
        <v>0</v>
      </c>
      <c r="X372" s="2" t="b">
        <v>0</v>
      </c>
      <c r="Y372" s="2" t="b">
        <v>0</v>
      </c>
      <c r="Z372" s="2" t="b">
        <v>0</v>
      </c>
      <c r="AA372" s="2" t="b">
        <v>0</v>
      </c>
      <c r="AB372" s="2" t="b">
        <v>0</v>
      </c>
      <c r="AC372" s="2" t="b">
        <v>0</v>
      </c>
      <c r="AD372" s="2" t="b">
        <v>0</v>
      </c>
      <c r="AE372" s="2" t="b">
        <v>0</v>
      </c>
      <c r="AF372" s="2" t="b">
        <v>0</v>
      </c>
      <c r="AG372" s="2" t="s">
        <v>141</v>
      </c>
      <c r="AH372" s="2" t="s">
        <v>141</v>
      </c>
    </row>
    <row r="373" spans="1:34" x14ac:dyDescent="0.2">
      <c r="A373" s="9" t="e">
        <v>#N/A</v>
      </c>
      <c r="B373" s="2" t="s">
        <v>716</v>
      </c>
      <c r="C373" s="1"/>
      <c r="D373" s="2" t="str">
        <f t="shared" si="3"/>
        <v>ShotAttack</v>
      </c>
      <c r="E373" s="2" t="str">
        <f t="shared" si="4"/>
        <v>ShotAttack: # on Trainer</v>
      </c>
      <c r="F373" s="2" t="str">
        <f t="shared" si="5"/>
        <v>mounted</v>
      </c>
      <c r="G373" s="2">
        <v>1</v>
      </c>
      <c r="H373" s="2" t="s">
        <v>141</v>
      </c>
      <c r="I373" s="2" t="s">
        <v>536</v>
      </c>
      <c r="J373" s="2" t="str">
        <f ca="1">IFERROR(__xludf.DUMMYFUNCTION("IFS(I373=""ShotAttack"",""%"",I373=""MeleeAttack"",""%"", I373=""Defense"",""%"",I373=""CraftSPeed"",""%"",I373=""LifeSteal"",""%"",I373=""MaxInventoryWeight"",""+"",I373=""MoveSpeed"",""%"",REGEXMATCH(I373,""ElementAddItemDrop_""),""%"",I373=""Logging"","&amp;"""+"",I373=""Mining"",""+"",I373=""Maxhp"",""%"",REGEXMATCH(I373,""TemperatureResist_""),""+"",REGEXMATCH(I373,""ElementResist_""),""%"",REGEXMATCH(I373,""TemperatureInvalid_""),""bool"",REGEXMATCH(I373,""BodyPartsWeakDamage""),""%"",REGEXMATCH(I373,""Ele"&amp;"mentBoost_""),""%"",AND(REGEXMATCH(B373,""GiveA""),REGEXMATCH(I373,""Element"")),""bool"")"),"%")</f>
        <v>%</v>
      </c>
      <c r="K373" s="2">
        <v>50</v>
      </c>
      <c r="L373" s="2" t="s">
        <v>1896</v>
      </c>
      <c r="M373" s="2"/>
      <c r="N373" s="2" t="str">
        <f ca="1">IFERROR(__xludf.DUMMYFUNCTION("IFS(M373=""ShotAttack"",""%"",M373=""MeleeAttack"",""%"", M373=""Defense"",""%"",M373=""CraftSPeed"",""%"",M373=""LifeSteal"",""%"",M373=""MaxInventoryWeight"",""+"",M373=""MoveSpeed"",""%"",REGEXMATCH(M373,""ElementAddItemDrop_""),""%"",M373=""Logging"","&amp;"""+"",M373=""Mining"",""+"",M373=""Maxhp"",""%"",REGEXMATCH(M373,""TemperatureResist_""),""+"",REGEXMATCH(M373,""ElementResist_""),""%"",REGEXMATCH(M373,""TemperatureInvalid_""),""bool"",REGEXMATCH(M373,""BodyPartsWeakDamage""),""%"",REGEXMATCH(M373,""Ele"&amp;"mentBoost_""),""%"",AND(REGEXMATCH(F373,""GiveA""),REGEXMATCH(M373,""Element"")),""bool"")"),"#N/A")</f>
        <v>#N/A</v>
      </c>
      <c r="O373" s="2">
        <v>0</v>
      </c>
      <c r="P373" s="2"/>
      <c r="Q373" s="2"/>
      <c r="R373" s="2" t="str">
        <f ca="1">IFERROR(__xludf.DUMMYFUNCTION("IFS(Q373=""ShotAttack"",""%"",Q373=""MeleeAttack"",""%"", Q373=""Defense"",""%"",Q373=""CraftSPeed"",""%"",Q373=""LifeSteal"",""%"",Q373=""MaxInventoryWeight"",""+"",Q373=""MoveSpeed"",""%"",REGEXMATCH(Q373,""ElementAddItemDrop_""),""%"",Q373=""Logging"","&amp;"""+"",Q373=""Mining"",""+"",Q373=""Maxhp"",""%"",REGEXMATCH(Q373,""TemperatureResist_""),""+"",REGEXMATCH(Q373,""ElementResist_""),""%"",REGEXMATCH(Q373,""TemperatureInvalid_""),""bool"",REGEXMATCH(Q373,""BodyPartsWeakDamage""),""%"",REGEXMATCH(Q373,""Ele"&amp;"mentBoost_""),""%"",AND(REGEXMATCH(J373,""GiveA""),REGEXMATCH(Q373,""Element"")),""bool"")"),"#N/A")</f>
        <v>#N/A</v>
      </c>
      <c r="S373" s="2">
        <v>0</v>
      </c>
      <c r="T373" s="2"/>
      <c r="U373" s="2" t="b">
        <v>0</v>
      </c>
      <c r="V373" s="2" t="b">
        <v>0</v>
      </c>
      <c r="W373" s="2" t="b">
        <v>1</v>
      </c>
      <c r="X373" s="2" t="b">
        <v>0</v>
      </c>
      <c r="Y373" s="2" t="b">
        <v>0</v>
      </c>
      <c r="Z373" s="2" t="b">
        <v>0</v>
      </c>
      <c r="AA373" s="2" t="b">
        <v>0</v>
      </c>
      <c r="AB373" s="2" t="b">
        <v>0</v>
      </c>
      <c r="AC373" s="2" t="b">
        <v>0</v>
      </c>
      <c r="AD373" s="2" t="b">
        <v>0</v>
      </c>
      <c r="AE373" s="2" t="b">
        <v>0</v>
      </c>
      <c r="AF373" s="2" t="b">
        <v>0</v>
      </c>
      <c r="AG373" s="2" t="s">
        <v>141</v>
      </c>
      <c r="AH373" s="2" t="s">
        <v>141</v>
      </c>
    </row>
    <row r="374" spans="1:34" x14ac:dyDescent="0.2">
      <c r="A374" s="9" t="e">
        <v>#N/A</v>
      </c>
      <c r="B374" s="2" t="s">
        <v>717</v>
      </c>
      <c r="C374" s="1"/>
      <c r="D374" s="2" t="str">
        <f t="shared" si="3"/>
        <v>ShotAttack</v>
      </c>
      <c r="E374" s="2" t="str">
        <f t="shared" si="4"/>
        <v>ShotAttack: # on Trainer</v>
      </c>
      <c r="F374" s="2" t="str">
        <f t="shared" si="5"/>
        <v>mounted</v>
      </c>
      <c r="G374" s="2">
        <v>1</v>
      </c>
      <c r="H374" s="2" t="s">
        <v>141</v>
      </c>
      <c r="I374" s="2" t="s">
        <v>536</v>
      </c>
      <c r="J374" s="2" t="str">
        <f ca="1">IFERROR(__xludf.DUMMYFUNCTION("IFS(I374=""ShotAttack"",""%"",I374=""MeleeAttack"",""%"", I374=""Defense"",""%"",I374=""CraftSPeed"",""%"",I374=""LifeSteal"",""%"",I374=""MaxInventoryWeight"",""+"",I374=""MoveSpeed"",""%"",REGEXMATCH(I374,""ElementAddItemDrop_""),""%"",I374=""Logging"","&amp;"""+"",I374=""Mining"",""+"",I374=""Maxhp"",""%"",REGEXMATCH(I374,""TemperatureResist_""),""+"",REGEXMATCH(I374,""ElementResist_""),""%"",REGEXMATCH(I374,""TemperatureInvalid_""),""bool"",REGEXMATCH(I374,""BodyPartsWeakDamage""),""%"",REGEXMATCH(I374,""Ele"&amp;"mentBoost_""),""%"",AND(REGEXMATCH(B374,""GiveA""),REGEXMATCH(I374,""Element"")),""bool"")"),"%")</f>
        <v>%</v>
      </c>
      <c r="K374" s="2">
        <v>55</v>
      </c>
      <c r="L374" s="2" t="s">
        <v>1896</v>
      </c>
      <c r="M374" s="2"/>
      <c r="N374" s="2" t="str">
        <f ca="1">IFERROR(__xludf.DUMMYFUNCTION("IFS(M374=""ShotAttack"",""%"",M374=""MeleeAttack"",""%"", M374=""Defense"",""%"",M374=""CraftSPeed"",""%"",M374=""LifeSteal"",""%"",M374=""MaxInventoryWeight"",""+"",M374=""MoveSpeed"",""%"",REGEXMATCH(M374,""ElementAddItemDrop_""),""%"",M374=""Logging"","&amp;"""+"",M374=""Mining"",""+"",M374=""Maxhp"",""%"",REGEXMATCH(M374,""TemperatureResist_""),""+"",REGEXMATCH(M374,""ElementResist_""),""%"",REGEXMATCH(M374,""TemperatureInvalid_""),""bool"",REGEXMATCH(M374,""BodyPartsWeakDamage""),""%"",REGEXMATCH(M374,""Ele"&amp;"mentBoost_""),""%"",AND(REGEXMATCH(F374,""GiveA""),REGEXMATCH(M374,""Element"")),""bool"")"),"#N/A")</f>
        <v>#N/A</v>
      </c>
      <c r="O374" s="2">
        <v>0</v>
      </c>
      <c r="P374" s="2"/>
      <c r="Q374" s="2"/>
      <c r="R374" s="2" t="str">
        <f ca="1">IFERROR(__xludf.DUMMYFUNCTION("IFS(Q374=""ShotAttack"",""%"",Q374=""MeleeAttack"",""%"", Q374=""Defense"",""%"",Q374=""CraftSPeed"",""%"",Q374=""LifeSteal"",""%"",Q374=""MaxInventoryWeight"",""+"",Q374=""MoveSpeed"",""%"",REGEXMATCH(Q374,""ElementAddItemDrop_""),""%"",Q374=""Logging"","&amp;"""+"",Q374=""Mining"",""+"",Q374=""Maxhp"",""%"",REGEXMATCH(Q374,""TemperatureResist_""),""+"",REGEXMATCH(Q374,""ElementResist_""),""%"",REGEXMATCH(Q374,""TemperatureInvalid_""),""bool"",REGEXMATCH(Q374,""BodyPartsWeakDamage""),""%"",REGEXMATCH(Q374,""Ele"&amp;"mentBoost_""),""%"",AND(REGEXMATCH(J374,""GiveA""),REGEXMATCH(Q374,""Element"")),""bool"")"),"#N/A")</f>
        <v>#N/A</v>
      </c>
      <c r="S374" s="2">
        <v>0</v>
      </c>
      <c r="T374" s="2"/>
      <c r="U374" s="2" t="b">
        <v>0</v>
      </c>
      <c r="V374" s="2" t="b">
        <v>0</v>
      </c>
      <c r="W374" s="2" t="b">
        <v>1</v>
      </c>
      <c r="X374" s="2" t="b">
        <v>0</v>
      </c>
      <c r="Y374" s="2" t="b">
        <v>0</v>
      </c>
      <c r="Z374" s="2" t="b">
        <v>0</v>
      </c>
      <c r="AA374" s="2" t="b">
        <v>0</v>
      </c>
      <c r="AB374" s="2" t="b">
        <v>0</v>
      </c>
      <c r="AC374" s="2" t="b">
        <v>0</v>
      </c>
      <c r="AD374" s="2" t="b">
        <v>0</v>
      </c>
      <c r="AE374" s="2" t="b">
        <v>0</v>
      </c>
      <c r="AF374" s="2" t="b">
        <v>0</v>
      </c>
      <c r="AG374" s="2" t="s">
        <v>141</v>
      </c>
      <c r="AH374" s="2" t="s">
        <v>141</v>
      </c>
    </row>
    <row r="375" spans="1:34" x14ac:dyDescent="0.2">
      <c r="A375" s="9" t="e">
        <v>#N/A</v>
      </c>
      <c r="B375" s="2" t="s">
        <v>718</v>
      </c>
      <c r="C375" s="1"/>
      <c r="D375" s="2" t="str">
        <f t="shared" si="3"/>
        <v>ShotAttack</v>
      </c>
      <c r="E375" s="2" t="str">
        <f t="shared" si="4"/>
        <v>ShotAttack: # on Trainer</v>
      </c>
      <c r="F375" s="2" t="str">
        <f t="shared" si="5"/>
        <v>mounted</v>
      </c>
      <c r="G375" s="2">
        <v>1</v>
      </c>
      <c r="H375" s="2" t="s">
        <v>141</v>
      </c>
      <c r="I375" s="2" t="s">
        <v>536</v>
      </c>
      <c r="J375" s="2" t="str">
        <f ca="1">IFERROR(__xludf.DUMMYFUNCTION("IFS(I375=""ShotAttack"",""%"",I375=""MeleeAttack"",""%"", I375=""Defense"",""%"",I375=""CraftSPeed"",""%"",I375=""LifeSteal"",""%"",I375=""MaxInventoryWeight"",""+"",I375=""MoveSpeed"",""%"",REGEXMATCH(I375,""ElementAddItemDrop_""),""%"",I375=""Logging"","&amp;"""+"",I375=""Mining"",""+"",I375=""Maxhp"",""%"",REGEXMATCH(I375,""TemperatureResist_""),""+"",REGEXMATCH(I375,""ElementResist_""),""%"",REGEXMATCH(I375,""TemperatureInvalid_""),""bool"",REGEXMATCH(I375,""BodyPartsWeakDamage""),""%"",REGEXMATCH(I375,""Ele"&amp;"mentBoost_""),""%"",AND(REGEXMATCH(B375,""GiveA""),REGEXMATCH(I375,""Element"")),""bool"")"),"%")</f>
        <v>%</v>
      </c>
      <c r="K375" s="2">
        <v>65</v>
      </c>
      <c r="L375" s="2" t="s">
        <v>1896</v>
      </c>
      <c r="M375" s="2"/>
      <c r="N375" s="2" t="str">
        <f ca="1">IFERROR(__xludf.DUMMYFUNCTION("IFS(M375=""ShotAttack"",""%"",M375=""MeleeAttack"",""%"", M375=""Defense"",""%"",M375=""CraftSPeed"",""%"",M375=""LifeSteal"",""%"",M375=""MaxInventoryWeight"",""+"",M375=""MoveSpeed"",""%"",REGEXMATCH(M375,""ElementAddItemDrop_""),""%"",M375=""Logging"","&amp;"""+"",M375=""Mining"",""+"",M375=""Maxhp"",""%"",REGEXMATCH(M375,""TemperatureResist_""),""+"",REGEXMATCH(M375,""ElementResist_""),""%"",REGEXMATCH(M375,""TemperatureInvalid_""),""bool"",REGEXMATCH(M375,""BodyPartsWeakDamage""),""%"",REGEXMATCH(M375,""Ele"&amp;"mentBoost_""),""%"",AND(REGEXMATCH(F375,""GiveA""),REGEXMATCH(M375,""Element"")),""bool"")"),"#N/A")</f>
        <v>#N/A</v>
      </c>
      <c r="O375" s="2">
        <v>0</v>
      </c>
      <c r="P375" s="2"/>
      <c r="Q375" s="2"/>
      <c r="R375" s="2" t="str">
        <f ca="1">IFERROR(__xludf.DUMMYFUNCTION("IFS(Q375=""ShotAttack"",""%"",Q375=""MeleeAttack"",""%"", Q375=""Defense"",""%"",Q375=""CraftSPeed"",""%"",Q375=""LifeSteal"",""%"",Q375=""MaxInventoryWeight"",""+"",Q375=""MoveSpeed"",""%"",REGEXMATCH(Q375,""ElementAddItemDrop_""),""%"",Q375=""Logging"","&amp;"""+"",Q375=""Mining"",""+"",Q375=""Maxhp"",""%"",REGEXMATCH(Q375,""TemperatureResist_""),""+"",REGEXMATCH(Q375,""ElementResist_""),""%"",REGEXMATCH(Q375,""TemperatureInvalid_""),""bool"",REGEXMATCH(Q375,""BodyPartsWeakDamage""),""%"",REGEXMATCH(Q375,""Ele"&amp;"mentBoost_""),""%"",AND(REGEXMATCH(J375,""GiveA""),REGEXMATCH(Q375,""Element"")),""bool"")"),"#N/A")</f>
        <v>#N/A</v>
      </c>
      <c r="S375" s="2">
        <v>0</v>
      </c>
      <c r="T375" s="2"/>
      <c r="U375" s="2" t="b">
        <v>0</v>
      </c>
      <c r="V375" s="2" t="b">
        <v>0</v>
      </c>
      <c r="W375" s="2" t="b">
        <v>1</v>
      </c>
      <c r="X375" s="2" t="b">
        <v>0</v>
      </c>
      <c r="Y375" s="2" t="b">
        <v>0</v>
      </c>
      <c r="Z375" s="2" t="b">
        <v>0</v>
      </c>
      <c r="AA375" s="2" t="b">
        <v>0</v>
      </c>
      <c r="AB375" s="2" t="b">
        <v>0</v>
      </c>
      <c r="AC375" s="2" t="b">
        <v>0</v>
      </c>
      <c r="AD375" s="2" t="b">
        <v>0</v>
      </c>
      <c r="AE375" s="2" t="b">
        <v>0</v>
      </c>
      <c r="AF375" s="2" t="b">
        <v>0</v>
      </c>
      <c r="AG375" s="2" t="s">
        <v>141</v>
      </c>
      <c r="AH375" s="2" t="s">
        <v>141</v>
      </c>
    </row>
    <row r="376" spans="1:34" x14ac:dyDescent="0.2">
      <c r="A376" s="9" t="e">
        <v>#N/A</v>
      </c>
      <c r="B376" s="2" t="s">
        <v>719</v>
      </c>
      <c r="C376" s="1"/>
      <c r="D376" s="2" t="str">
        <f t="shared" si="3"/>
        <v>ShotAttack</v>
      </c>
      <c r="E376" s="2" t="str">
        <f t="shared" si="4"/>
        <v>ShotAttack: # on Trainer</v>
      </c>
      <c r="F376" s="2" t="str">
        <f t="shared" si="5"/>
        <v>mounted</v>
      </c>
      <c r="G376" s="2">
        <v>1</v>
      </c>
      <c r="H376" s="2" t="s">
        <v>141</v>
      </c>
      <c r="I376" s="2" t="s">
        <v>536</v>
      </c>
      <c r="J376" s="2" t="str">
        <f ca="1">IFERROR(__xludf.DUMMYFUNCTION("IFS(I376=""ShotAttack"",""%"",I376=""MeleeAttack"",""%"", I376=""Defense"",""%"",I376=""CraftSPeed"",""%"",I376=""LifeSteal"",""%"",I376=""MaxInventoryWeight"",""+"",I376=""MoveSpeed"",""%"",REGEXMATCH(I376,""ElementAddItemDrop_""),""%"",I376=""Logging"","&amp;"""+"",I376=""Mining"",""+"",I376=""Maxhp"",""%"",REGEXMATCH(I376,""TemperatureResist_""),""+"",REGEXMATCH(I376,""ElementResist_""),""%"",REGEXMATCH(I376,""TemperatureInvalid_""),""bool"",REGEXMATCH(I376,""BodyPartsWeakDamage""),""%"",REGEXMATCH(I376,""Ele"&amp;"mentBoost_""),""%"",AND(REGEXMATCH(B376,""GiveA""),REGEXMATCH(I376,""Element"")),""bool"")"),"%")</f>
        <v>%</v>
      </c>
      <c r="K376" s="2">
        <v>80</v>
      </c>
      <c r="L376" s="2" t="s">
        <v>1896</v>
      </c>
      <c r="M376" s="2"/>
      <c r="N376" s="2" t="str">
        <f ca="1">IFERROR(__xludf.DUMMYFUNCTION("IFS(M376=""ShotAttack"",""%"",M376=""MeleeAttack"",""%"", M376=""Defense"",""%"",M376=""CraftSPeed"",""%"",M376=""LifeSteal"",""%"",M376=""MaxInventoryWeight"",""+"",M376=""MoveSpeed"",""%"",REGEXMATCH(M376,""ElementAddItemDrop_""),""%"",M376=""Logging"","&amp;"""+"",M376=""Mining"",""+"",M376=""Maxhp"",""%"",REGEXMATCH(M376,""TemperatureResist_""),""+"",REGEXMATCH(M376,""ElementResist_""),""%"",REGEXMATCH(M376,""TemperatureInvalid_""),""bool"",REGEXMATCH(M376,""BodyPartsWeakDamage""),""%"",REGEXMATCH(M376,""Ele"&amp;"mentBoost_""),""%"",AND(REGEXMATCH(F376,""GiveA""),REGEXMATCH(M376,""Element"")),""bool"")"),"#N/A")</f>
        <v>#N/A</v>
      </c>
      <c r="O376" s="2">
        <v>0</v>
      </c>
      <c r="P376" s="2"/>
      <c r="Q376" s="2"/>
      <c r="R376" s="2" t="str">
        <f ca="1">IFERROR(__xludf.DUMMYFUNCTION("IFS(Q376=""ShotAttack"",""%"",Q376=""MeleeAttack"",""%"", Q376=""Defense"",""%"",Q376=""CraftSPeed"",""%"",Q376=""LifeSteal"",""%"",Q376=""MaxInventoryWeight"",""+"",Q376=""MoveSpeed"",""%"",REGEXMATCH(Q376,""ElementAddItemDrop_""),""%"",Q376=""Logging"","&amp;"""+"",Q376=""Mining"",""+"",Q376=""Maxhp"",""%"",REGEXMATCH(Q376,""TemperatureResist_""),""+"",REGEXMATCH(Q376,""ElementResist_""),""%"",REGEXMATCH(Q376,""TemperatureInvalid_""),""bool"",REGEXMATCH(Q376,""BodyPartsWeakDamage""),""%"",REGEXMATCH(Q376,""Ele"&amp;"mentBoost_""),""%"",AND(REGEXMATCH(J376,""GiveA""),REGEXMATCH(Q376,""Element"")),""bool"")"),"#N/A")</f>
        <v>#N/A</v>
      </c>
      <c r="S376" s="2">
        <v>0</v>
      </c>
      <c r="T376" s="2"/>
      <c r="U376" s="2" t="b">
        <v>0</v>
      </c>
      <c r="V376" s="2" t="b">
        <v>0</v>
      </c>
      <c r="W376" s="2" t="b">
        <v>1</v>
      </c>
      <c r="X376" s="2" t="b">
        <v>0</v>
      </c>
      <c r="Y376" s="2" t="b">
        <v>0</v>
      </c>
      <c r="Z376" s="2" t="b">
        <v>0</v>
      </c>
      <c r="AA376" s="2" t="b">
        <v>0</v>
      </c>
      <c r="AB376" s="2" t="b">
        <v>0</v>
      </c>
      <c r="AC376" s="2" t="b">
        <v>0</v>
      </c>
      <c r="AD376" s="2" t="b">
        <v>0</v>
      </c>
      <c r="AE376" s="2" t="b">
        <v>0</v>
      </c>
      <c r="AF376" s="2" t="b">
        <v>0</v>
      </c>
      <c r="AG376" s="2" t="s">
        <v>141</v>
      </c>
      <c r="AH376" s="2" t="s">
        <v>141</v>
      </c>
    </row>
    <row r="377" spans="1:34" x14ac:dyDescent="0.2">
      <c r="A377" s="9" t="e">
        <v>#N/A</v>
      </c>
      <c r="B377" s="2" t="s">
        <v>720</v>
      </c>
      <c r="C377" s="1"/>
      <c r="D377" s="2" t="str">
        <f t="shared" si="3"/>
        <v>ShotAttack</v>
      </c>
      <c r="E377" s="2" t="str">
        <f t="shared" si="4"/>
        <v>ShotAttack: # on Trainer</v>
      </c>
      <c r="F377" s="2" t="str">
        <f t="shared" si="5"/>
        <v>mounted</v>
      </c>
      <c r="G377" s="2">
        <v>1</v>
      </c>
      <c r="H377" s="2" t="s">
        <v>141</v>
      </c>
      <c r="I377" s="2" t="s">
        <v>536</v>
      </c>
      <c r="J377" s="2" t="str">
        <f ca="1">IFERROR(__xludf.DUMMYFUNCTION("IFS(I377=""ShotAttack"",""%"",I377=""MeleeAttack"",""%"", I377=""Defense"",""%"",I377=""CraftSPeed"",""%"",I377=""LifeSteal"",""%"",I377=""MaxInventoryWeight"",""+"",I377=""MoveSpeed"",""%"",REGEXMATCH(I377,""ElementAddItemDrop_""),""%"",I377=""Logging"","&amp;"""+"",I377=""Mining"",""+"",I377=""Maxhp"",""%"",REGEXMATCH(I377,""TemperatureResist_""),""+"",REGEXMATCH(I377,""ElementResist_""),""%"",REGEXMATCH(I377,""TemperatureInvalid_""),""bool"",REGEXMATCH(I377,""BodyPartsWeakDamage""),""%"",REGEXMATCH(I377,""Ele"&amp;"mentBoost_""),""%"",AND(REGEXMATCH(B377,""GiveA""),REGEXMATCH(I377,""Element"")),""bool"")"),"%")</f>
        <v>%</v>
      </c>
      <c r="K377" s="2">
        <v>100</v>
      </c>
      <c r="L377" s="2" t="s">
        <v>1896</v>
      </c>
      <c r="M377" s="2"/>
      <c r="N377" s="2" t="str">
        <f ca="1">IFERROR(__xludf.DUMMYFUNCTION("IFS(M377=""ShotAttack"",""%"",M377=""MeleeAttack"",""%"", M377=""Defense"",""%"",M377=""CraftSPeed"",""%"",M377=""LifeSteal"",""%"",M377=""MaxInventoryWeight"",""+"",M377=""MoveSpeed"",""%"",REGEXMATCH(M377,""ElementAddItemDrop_""),""%"",M377=""Logging"","&amp;"""+"",M377=""Mining"",""+"",M377=""Maxhp"",""%"",REGEXMATCH(M377,""TemperatureResist_""),""+"",REGEXMATCH(M377,""ElementResist_""),""%"",REGEXMATCH(M377,""TemperatureInvalid_""),""bool"",REGEXMATCH(M377,""BodyPartsWeakDamage""),""%"",REGEXMATCH(M377,""Ele"&amp;"mentBoost_""),""%"",AND(REGEXMATCH(F377,""GiveA""),REGEXMATCH(M377,""Element"")),""bool"")"),"#N/A")</f>
        <v>#N/A</v>
      </c>
      <c r="O377" s="2">
        <v>0</v>
      </c>
      <c r="P377" s="2"/>
      <c r="Q377" s="2"/>
      <c r="R377" s="2" t="str">
        <f ca="1">IFERROR(__xludf.DUMMYFUNCTION("IFS(Q377=""ShotAttack"",""%"",Q377=""MeleeAttack"",""%"", Q377=""Defense"",""%"",Q377=""CraftSPeed"",""%"",Q377=""LifeSteal"",""%"",Q377=""MaxInventoryWeight"",""+"",Q377=""MoveSpeed"",""%"",REGEXMATCH(Q377,""ElementAddItemDrop_""),""%"",Q377=""Logging"","&amp;"""+"",Q377=""Mining"",""+"",Q377=""Maxhp"",""%"",REGEXMATCH(Q377,""TemperatureResist_""),""+"",REGEXMATCH(Q377,""ElementResist_""),""%"",REGEXMATCH(Q377,""TemperatureInvalid_""),""bool"",REGEXMATCH(Q377,""BodyPartsWeakDamage""),""%"",REGEXMATCH(Q377,""Ele"&amp;"mentBoost_""),""%"",AND(REGEXMATCH(J377,""GiveA""),REGEXMATCH(Q377,""Element"")),""bool"")"),"#N/A")</f>
        <v>#N/A</v>
      </c>
      <c r="S377" s="2">
        <v>0</v>
      </c>
      <c r="T377" s="2"/>
      <c r="U377" s="2" t="b">
        <v>0</v>
      </c>
      <c r="V377" s="2" t="b">
        <v>0</v>
      </c>
      <c r="W377" s="2" t="b">
        <v>1</v>
      </c>
      <c r="X377" s="2" t="b">
        <v>0</v>
      </c>
      <c r="Y377" s="2" t="b">
        <v>0</v>
      </c>
      <c r="Z377" s="2" t="b">
        <v>0</v>
      </c>
      <c r="AA377" s="2" t="b">
        <v>0</v>
      </c>
      <c r="AB377" s="2" t="b">
        <v>0</v>
      </c>
      <c r="AC377" s="2" t="b">
        <v>0</v>
      </c>
      <c r="AD377" s="2" t="b">
        <v>0</v>
      </c>
      <c r="AE377" s="2" t="b">
        <v>0</v>
      </c>
      <c r="AF377" s="2" t="b">
        <v>0</v>
      </c>
      <c r="AG377" s="2" t="s">
        <v>141</v>
      </c>
      <c r="AH377" s="2" t="s">
        <v>141</v>
      </c>
    </row>
    <row r="378" spans="1:34" x14ac:dyDescent="0.2">
      <c r="A378" s="9" t="e">
        <v>#N/A</v>
      </c>
      <c r="B378" s="2" t="s">
        <v>1006</v>
      </c>
      <c r="C378" s="1"/>
      <c r="D378" s="2" t="str">
        <f t="shared" si="3"/>
        <v>MoveSpeed</v>
      </c>
      <c r="E378" s="2" t="str">
        <f t="shared" si="4"/>
        <v>MoveSpeed: # on SelfAndTrainer</v>
      </c>
      <c r="F378" s="2" t="str">
        <f t="shared" si="5"/>
        <v>active pal</v>
      </c>
      <c r="G378" s="2">
        <v>1</v>
      </c>
      <c r="H378" s="2" t="s">
        <v>141</v>
      </c>
      <c r="I378" s="2" t="s">
        <v>1977</v>
      </c>
      <c r="J378" s="2" t="str">
        <f ca="1">IFERROR(__xludf.DUMMYFUNCTION("IFS(I378=""ShotAttack"",""%"",I378=""MeleeAttack"",""%"", I378=""Defense"",""%"",I378=""CraftSPeed"",""%"",I378=""LifeSteal"",""%"",I378=""MaxInventoryWeight"",""+"",I378=""MoveSpeed"",""%"",REGEXMATCH(I378,""ElementAddItemDrop_""),""%"",I378=""Logging"","&amp;"""+"",I378=""Mining"",""+"",I378=""Maxhp"",""%"",REGEXMATCH(I378,""TemperatureResist_""),""+"",REGEXMATCH(I378,""ElementResist_""),""%"",REGEXMATCH(I378,""TemperatureInvalid_""),""bool"",REGEXMATCH(I378,""BodyPartsWeakDamage""),""%"",REGEXMATCH(I378,""Ele"&amp;"mentBoost_""),""%"",AND(REGEXMATCH(B378,""GiveA""),REGEXMATCH(I378,""Element"")),""bool"")"),"%")</f>
        <v>%</v>
      </c>
      <c r="K378" s="2">
        <v>20</v>
      </c>
      <c r="L378" s="2" t="s">
        <v>1947</v>
      </c>
      <c r="M378" s="2"/>
      <c r="N378" s="2" t="str">
        <f ca="1">IFERROR(__xludf.DUMMYFUNCTION("IFS(M378=""ShotAttack"",""%"",M378=""MeleeAttack"",""%"", M378=""Defense"",""%"",M378=""CraftSPeed"",""%"",M378=""LifeSteal"",""%"",M378=""MaxInventoryWeight"",""+"",M378=""MoveSpeed"",""%"",REGEXMATCH(M378,""ElementAddItemDrop_""),""%"",M378=""Logging"","&amp;"""+"",M378=""Mining"",""+"",M378=""Maxhp"",""%"",REGEXMATCH(M378,""TemperatureResist_""),""+"",REGEXMATCH(M378,""ElementResist_""),""%"",REGEXMATCH(M378,""TemperatureInvalid_""),""bool"",REGEXMATCH(M378,""BodyPartsWeakDamage""),""%"",REGEXMATCH(M378,""Ele"&amp;"mentBoost_""),""%"",AND(REGEXMATCH(F378,""GiveA""),REGEXMATCH(M378,""Element"")),""bool"")"),"#N/A")</f>
        <v>#N/A</v>
      </c>
      <c r="O378" s="2">
        <v>0</v>
      </c>
      <c r="P378" s="2"/>
      <c r="Q378" s="2"/>
      <c r="R378" s="2" t="str">
        <f ca="1">IFERROR(__xludf.DUMMYFUNCTION("IFS(Q378=""ShotAttack"",""%"",Q378=""MeleeAttack"",""%"", Q378=""Defense"",""%"",Q378=""CraftSPeed"",""%"",Q378=""LifeSteal"",""%"",Q378=""MaxInventoryWeight"",""+"",Q378=""MoveSpeed"",""%"",REGEXMATCH(Q378,""ElementAddItemDrop_""),""%"",Q378=""Logging"","&amp;"""+"",Q378=""Mining"",""+"",Q378=""Maxhp"",""%"",REGEXMATCH(Q378,""TemperatureResist_""),""+"",REGEXMATCH(Q378,""ElementResist_""),""%"",REGEXMATCH(Q378,""TemperatureInvalid_""),""bool"",REGEXMATCH(Q378,""BodyPartsWeakDamage""),""%"",REGEXMATCH(Q378,""Ele"&amp;"mentBoost_""),""%"",AND(REGEXMATCH(J378,""GiveA""),REGEXMATCH(Q378,""Element"")),""bool"")"),"#N/A")</f>
        <v>#N/A</v>
      </c>
      <c r="S378" s="2">
        <v>0</v>
      </c>
      <c r="T378" s="2"/>
      <c r="U378" s="2" t="b">
        <v>1</v>
      </c>
      <c r="V378" s="2" t="b">
        <v>0</v>
      </c>
      <c r="W378" s="2" t="b">
        <v>0</v>
      </c>
      <c r="X378" s="2" t="b">
        <v>0</v>
      </c>
      <c r="Y378" s="2" t="b">
        <v>0</v>
      </c>
      <c r="Z378" s="2" t="b">
        <v>0</v>
      </c>
      <c r="AA378" s="2" t="b">
        <v>0</v>
      </c>
      <c r="AB378" s="2" t="b">
        <v>0</v>
      </c>
      <c r="AC378" s="2" t="b">
        <v>0</v>
      </c>
      <c r="AD378" s="2" t="b">
        <v>0</v>
      </c>
      <c r="AE378" s="2" t="b">
        <v>0</v>
      </c>
      <c r="AF378" s="2" t="b">
        <v>0</v>
      </c>
      <c r="AG378" s="2" t="s">
        <v>141</v>
      </c>
      <c r="AH378" s="2" t="s">
        <v>141</v>
      </c>
    </row>
    <row r="379" spans="1:34" x14ac:dyDescent="0.2">
      <c r="A379" s="9" t="e">
        <v>#N/A</v>
      </c>
      <c r="B379" s="2" t="s">
        <v>1007</v>
      </c>
      <c r="C379" s="1"/>
      <c r="D379" s="2" t="str">
        <f t="shared" si="3"/>
        <v>MoveSpeed</v>
      </c>
      <c r="E379" s="2" t="str">
        <f t="shared" si="4"/>
        <v>MoveSpeed: # on SelfAndTrainer</v>
      </c>
      <c r="F379" s="2" t="str">
        <f t="shared" si="5"/>
        <v>active pal</v>
      </c>
      <c r="G379" s="2">
        <v>1</v>
      </c>
      <c r="H379" s="2" t="s">
        <v>141</v>
      </c>
      <c r="I379" s="2" t="s">
        <v>1977</v>
      </c>
      <c r="J379" s="2" t="str">
        <f ca="1">IFERROR(__xludf.DUMMYFUNCTION("IFS(I379=""ShotAttack"",""%"",I379=""MeleeAttack"",""%"", I379=""Defense"",""%"",I379=""CraftSPeed"",""%"",I379=""LifeSteal"",""%"",I379=""MaxInventoryWeight"",""+"",I379=""MoveSpeed"",""%"",REGEXMATCH(I379,""ElementAddItemDrop_""),""%"",I379=""Logging"","&amp;"""+"",I379=""Mining"",""+"",I379=""Maxhp"",""%"",REGEXMATCH(I379,""TemperatureResist_""),""+"",REGEXMATCH(I379,""ElementResist_""),""%"",REGEXMATCH(I379,""TemperatureInvalid_""),""bool"",REGEXMATCH(I379,""BodyPartsWeakDamage""),""%"",REGEXMATCH(I379,""Ele"&amp;"mentBoost_""),""%"",AND(REGEXMATCH(B379,""GiveA""),REGEXMATCH(I379,""Element"")),""bool"")"),"%")</f>
        <v>%</v>
      </c>
      <c r="K379" s="2">
        <v>22</v>
      </c>
      <c r="L379" s="2" t="s">
        <v>1947</v>
      </c>
      <c r="M379" s="2"/>
      <c r="N379" s="2" t="str">
        <f ca="1">IFERROR(__xludf.DUMMYFUNCTION("IFS(M379=""ShotAttack"",""%"",M379=""MeleeAttack"",""%"", M379=""Defense"",""%"",M379=""CraftSPeed"",""%"",M379=""LifeSteal"",""%"",M379=""MaxInventoryWeight"",""+"",M379=""MoveSpeed"",""%"",REGEXMATCH(M379,""ElementAddItemDrop_""),""%"",M379=""Logging"","&amp;"""+"",M379=""Mining"",""+"",M379=""Maxhp"",""%"",REGEXMATCH(M379,""TemperatureResist_""),""+"",REGEXMATCH(M379,""ElementResist_""),""%"",REGEXMATCH(M379,""TemperatureInvalid_""),""bool"",REGEXMATCH(M379,""BodyPartsWeakDamage""),""%"",REGEXMATCH(M379,""Ele"&amp;"mentBoost_""),""%"",AND(REGEXMATCH(F379,""GiveA""),REGEXMATCH(M379,""Element"")),""bool"")"),"#N/A")</f>
        <v>#N/A</v>
      </c>
      <c r="O379" s="2">
        <v>0</v>
      </c>
      <c r="P379" s="2"/>
      <c r="Q379" s="2"/>
      <c r="R379" s="2" t="str">
        <f ca="1">IFERROR(__xludf.DUMMYFUNCTION("IFS(Q379=""ShotAttack"",""%"",Q379=""MeleeAttack"",""%"", Q379=""Defense"",""%"",Q379=""CraftSPeed"",""%"",Q379=""LifeSteal"",""%"",Q379=""MaxInventoryWeight"",""+"",Q379=""MoveSpeed"",""%"",REGEXMATCH(Q379,""ElementAddItemDrop_""),""%"",Q379=""Logging"","&amp;"""+"",Q379=""Mining"",""+"",Q379=""Maxhp"",""%"",REGEXMATCH(Q379,""TemperatureResist_""),""+"",REGEXMATCH(Q379,""ElementResist_""),""%"",REGEXMATCH(Q379,""TemperatureInvalid_""),""bool"",REGEXMATCH(Q379,""BodyPartsWeakDamage""),""%"",REGEXMATCH(Q379,""Ele"&amp;"mentBoost_""),""%"",AND(REGEXMATCH(J379,""GiveA""),REGEXMATCH(Q379,""Element"")),""bool"")"),"#N/A")</f>
        <v>#N/A</v>
      </c>
      <c r="S379" s="2">
        <v>0</v>
      </c>
      <c r="T379" s="2"/>
      <c r="U379" s="2" t="b">
        <v>1</v>
      </c>
      <c r="V379" s="2" t="b">
        <v>0</v>
      </c>
      <c r="W379" s="2" t="b">
        <v>0</v>
      </c>
      <c r="X379" s="2" t="b">
        <v>0</v>
      </c>
      <c r="Y379" s="2" t="b">
        <v>0</v>
      </c>
      <c r="Z379" s="2" t="b">
        <v>0</v>
      </c>
      <c r="AA379" s="2" t="b">
        <v>0</v>
      </c>
      <c r="AB379" s="2" t="b">
        <v>0</v>
      </c>
      <c r="AC379" s="2" t="b">
        <v>0</v>
      </c>
      <c r="AD379" s="2" t="b">
        <v>0</v>
      </c>
      <c r="AE379" s="2" t="b">
        <v>0</v>
      </c>
      <c r="AF379" s="2" t="b">
        <v>0</v>
      </c>
      <c r="AG379" s="2" t="s">
        <v>141</v>
      </c>
      <c r="AH379" s="2" t="s">
        <v>141</v>
      </c>
    </row>
    <row r="380" spans="1:34" x14ac:dyDescent="0.2">
      <c r="A380" s="9" t="e">
        <v>#N/A</v>
      </c>
      <c r="B380" s="2" t="s">
        <v>1008</v>
      </c>
      <c r="C380" s="1"/>
      <c r="D380" s="2" t="str">
        <f t="shared" si="3"/>
        <v>MoveSpeed</v>
      </c>
      <c r="E380" s="2" t="str">
        <f t="shared" si="4"/>
        <v>MoveSpeed: # on SelfAndTrainer</v>
      </c>
      <c r="F380" s="2" t="str">
        <f t="shared" si="5"/>
        <v>active pal</v>
      </c>
      <c r="G380" s="2">
        <v>1</v>
      </c>
      <c r="H380" s="2" t="s">
        <v>141</v>
      </c>
      <c r="I380" s="2" t="s">
        <v>1977</v>
      </c>
      <c r="J380" s="2" t="str">
        <f ca="1">IFERROR(__xludf.DUMMYFUNCTION("IFS(I380=""ShotAttack"",""%"",I380=""MeleeAttack"",""%"", I380=""Defense"",""%"",I380=""CraftSPeed"",""%"",I380=""LifeSteal"",""%"",I380=""MaxInventoryWeight"",""+"",I380=""MoveSpeed"",""%"",REGEXMATCH(I380,""ElementAddItemDrop_""),""%"",I380=""Logging"","&amp;"""+"",I380=""Mining"",""+"",I380=""Maxhp"",""%"",REGEXMATCH(I380,""TemperatureResist_""),""+"",REGEXMATCH(I380,""ElementResist_""),""%"",REGEXMATCH(I380,""TemperatureInvalid_""),""bool"",REGEXMATCH(I380,""BodyPartsWeakDamage""),""%"",REGEXMATCH(I380,""Ele"&amp;"mentBoost_""),""%"",AND(REGEXMATCH(B380,""GiveA""),REGEXMATCH(I380,""Element"")),""bool"")"),"%")</f>
        <v>%</v>
      </c>
      <c r="K380" s="2">
        <v>26</v>
      </c>
      <c r="L380" s="2" t="s">
        <v>1947</v>
      </c>
      <c r="M380" s="2"/>
      <c r="N380" s="2" t="str">
        <f ca="1">IFERROR(__xludf.DUMMYFUNCTION("IFS(M380=""ShotAttack"",""%"",M380=""MeleeAttack"",""%"", M380=""Defense"",""%"",M380=""CraftSPeed"",""%"",M380=""LifeSteal"",""%"",M380=""MaxInventoryWeight"",""+"",M380=""MoveSpeed"",""%"",REGEXMATCH(M380,""ElementAddItemDrop_""),""%"",M380=""Logging"","&amp;"""+"",M380=""Mining"",""+"",M380=""Maxhp"",""%"",REGEXMATCH(M380,""TemperatureResist_""),""+"",REGEXMATCH(M380,""ElementResist_""),""%"",REGEXMATCH(M380,""TemperatureInvalid_""),""bool"",REGEXMATCH(M380,""BodyPartsWeakDamage""),""%"",REGEXMATCH(M380,""Ele"&amp;"mentBoost_""),""%"",AND(REGEXMATCH(F380,""GiveA""),REGEXMATCH(M380,""Element"")),""bool"")"),"#N/A")</f>
        <v>#N/A</v>
      </c>
      <c r="O380" s="2">
        <v>0</v>
      </c>
      <c r="P380" s="2"/>
      <c r="Q380" s="2"/>
      <c r="R380" s="2" t="str">
        <f ca="1">IFERROR(__xludf.DUMMYFUNCTION("IFS(Q380=""ShotAttack"",""%"",Q380=""MeleeAttack"",""%"", Q380=""Defense"",""%"",Q380=""CraftSPeed"",""%"",Q380=""LifeSteal"",""%"",Q380=""MaxInventoryWeight"",""+"",Q380=""MoveSpeed"",""%"",REGEXMATCH(Q380,""ElementAddItemDrop_""),""%"",Q380=""Logging"","&amp;"""+"",Q380=""Mining"",""+"",Q380=""Maxhp"",""%"",REGEXMATCH(Q380,""TemperatureResist_""),""+"",REGEXMATCH(Q380,""ElementResist_""),""%"",REGEXMATCH(Q380,""TemperatureInvalid_""),""bool"",REGEXMATCH(Q380,""BodyPartsWeakDamage""),""%"",REGEXMATCH(Q380,""Ele"&amp;"mentBoost_""),""%"",AND(REGEXMATCH(J380,""GiveA""),REGEXMATCH(Q380,""Element"")),""bool"")"),"#N/A")</f>
        <v>#N/A</v>
      </c>
      <c r="S380" s="2">
        <v>0</v>
      </c>
      <c r="T380" s="2"/>
      <c r="U380" s="2" t="b">
        <v>1</v>
      </c>
      <c r="V380" s="2" t="b">
        <v>0</v>
      </c>
      <c r="W380" s="2" t="b">
        <v>0</v>
      </c>
      <c r="X380" s="2" t="b">
        <v>0</v>
      </c>
      <c r="Y380" s="2" t="b">
        <v>0</v>
      </c>
      <c r="Z380" s="2" t="b">
        <v>0</v>
      </c>
      <c r="AA380" s="2" t="b">
        <v>0</v>
      </c>
      <c r="AB380" s="2" t="b">
        <v>0</v>
      </c>
      <c r="AC380" s="2" t="b">
        <v>0</v>
      </c>
      <c r="AD380" s="2" t="b">
        <v>0</v>
      </c>
      <c r="AE380" s="2" t="b">
        <v>0</v>
      </c>
      <c r="AF380" s="2" t="b">
        <v>0</v>
      </c>
      <c r="AG380" s="2" t="s">
        <v>141</v>
      </c>
      <c r="AH380" s="2" t="s">
        <v>141</v>
      </c>
    </row>
    <row r="381" spans="1:34" x14ac:dyDescent="0.2">
      <c r="A381" s="9" t="e">
        <v>#N/A</v>
      </c>
      <c r="B381" s="2" t="s">
        <v>1009</v>
      </c>
      <c r="C381" s="1"/>
      <c r="D381" s="2" t="str">
        <f t="shared" si="3"/>
        <v>MoveSpeed</v>
      </c>
      <c r="E381" s="2" t="str">
        <f t="shared" si="4"/>
        <v>MoveSpeed: # on SelfAndTrainer</v>
      </c>
      <c r="F381" s="2" t="str">
        <f t="shared" si="5"/>
        <v>active pal</v>
      </c>
      <c r="G381" s="2">
        <v>1</v>
      </c>
      <c r="H381" s="2" t="s">
        <v>141</v>
      </c>
      <c r="I381" s="2" t="s">
        <v>1977</v>
      </c>
      <c r="J381" s="2" t="str">
        <f ca="1">IFERROR(__xludf.DUMMYFUNCTION("IFS(I381=""ShotAttack"",""%"",I381=""MeleeAttack"",""%"", I381=""Defense"",""%"",I381=""CraftSPeed"",""%"",I381=""LifeSteal"",""%"",I381=""MaxInventoryWeight"",""+"",I381=""MoveSpeed"",""%"",REGEXMATCH(I381,""ElementAddItemDrop_""),""%"",I381=""Logging"","&amp;"""+"",I381=""Mining"",""+"",I381=""Maxhp"",""%"",REGEXMATCH(I381,""TemperatureResist_""),""+"",REGEXMATCH(I381,""ElementResist_""),""%"",REGEXMATCH(I381,""TemperatureInvalid_""),""bool"",REGEXMATCH(I381,""BodyPartsWeakDamage""),""%"",REGEXMATCH(I381,""Ele"&amp;"mentBoost_""),""%"",AND(REGEXMATCH(B381,""GiveA""),REGEXMATCH(I381,""Element"")),""bool"")"),"%")</f>
        <v>%</v>
      </c>
      <c r="K381" s="2">
        <v>32</v>
      </c>
      <c r="L381" s="2" t="s">
        <v>1947</v>
      </c>
      <c r="M381" s="2"/>
      <c r="N381" s="2" t="str">
        <f ca="1">IFERROR(__xludf.DUMMYFUNCTION("IFS(M381=""ShotAttack"",""%"",M381=""MeleeAttack"",""%"", M381=""Defense"",""%"",M381=""CraftSPeed"",""%"",M381=""LifeSteal"",""%"",M381=""MaxInventoryWeight"",""+"",M381=""MoveSpeed"",""%"",REGEXMATCH(M381,""ElementAddItemDrop_""),""%"",M381=""Logging"","&amp;"""+"",M381=""Mining"",""+"",M381=""Maxhp"",""%"",REGEXMATCH(M381,""TemperatureResist_""),""+"",REGEXMATCH(M381,""ElementResist_""),""%"",REGEXMATCH(M381,""TemperatureInvalid_""),""bool"",REGEXMATCH(M381,""BodyPartsWeakDamage""),""%"",REGEXMATCH(M381,""Ele"&amp;"mentBoost_""),""%"",AND(REGEXMATCH(F381,""GiveA""),REGEXMATCH(M381,""Element"")),""bool"")"),"#N/A")</f>
        <v>#N/A</v>
      </c>
      <c r="O381" s="2">
        <v>0</v>
      </c>
      <c r="P381" s="2"/>
      <c r="Q381" s="2"/>
      <c r="R381" s="2" t="str">
        <f ca="1">IFERROR(__xludf.DUMMYFUNCTION("IFS(Q381=""ShotAttack"",""%"",Q381=""MeleeAttack"",""%"", Q381=""Defense"",""%"",Q381=""CraftSPeed"",""%"",Q381=""LifeSteal"",""%"",Q381=""MaxInventoryWeight"",""+"",Q381=""MoveSpeed"",""%"",REGEXMATCH(Q381,""ElementAddItemDrop_""),""%"",Q381=""Logging"","&amp;"""+"",Q381=""Mining"",""+"",Q381=""Maxhp"",""%"",REGEXMATCH(Q381,""TemperatureResist_""),""+"",REGEXMATCH(Q381,""ElementResist_""),""%"",REGEXMATCH(Q381,""TemperatureInvalid_""),""bool"",REGEXMATCH(Q381,""BodyPartsWeakDamage""),""%"",REGEXMATCH(Q381,""Ele"&amp;"mentBoost_""),""%"",AND(REGEXMATCH(J381,""GiveA""),REGEXMATCH(Q381,""Element"")),""bool"")"),"#N/A")</f>
        <v>#N/A</v>
      </c>
      <c r="S381" s="2">
        <v>0</v>
      </c>
      <c r="T381" s="2"/>
      <c r="U381" s="2" t="b">
        <v>1</v>
      </c>
      <c r="V381" s="2" t="b">
        <v>0</v>
      </c>
      <c r="W381" s="2" t="b">
        <v>0</v>
      </c>
      <c r="X381" s="2" t="b">
        <v>0</v>
      </c>
      <c r="Y381" s="2" t="b">
        <v>0</v>
      </c>
      <c r="Z381" s="2" t="b">
        <v>0</v>
      </c>
      <c r="AA381" s="2" t="b">
        <v>0</v>
      </c>
      <c r="AB381" s="2" t="b">
        <v>0</v>
      </c>
      <c r="AC381" s="2" t="b">
        <v>0</v>
      </c>
      <c r="AD381" s="2" t="b">
        <v>0</v>
      </c>
      <c r="AE381" s="2" t="b">
        <v>0</v>
      </c>
      <c r="AF381" s="2" t="b">
        <v>0</v>
      </c>
      <c r="AG381" s="2" t="s">
        <v>141</v>
      </c>
      <c r="AH381" s="2" t="s">
        <v>141</v>
      </c>
    </row>
    <row r="382" spans="1:34" x14ac:dyDescent="0.2">
      <c r="A382" s="9" t="e">
        <v>#N/A</v>
      </c>
      <c r="B382" s="2" t="s">
        <v>1010</v>
      </c>
      <c r="C382" s="1"/>
      <c r="D382" s="2" t="str">
        <f t="shared" si="3"/>
        <v>MoveSpeed</v>
      </c>
      <c r="E382" s="2" t="str">
        <f t="shared" si="4"/>
        <v>MoveSpeed: # on SelfAndTrainer</v>
      </c>
      <c r="F382" s="2" t="str">
        <f t="shared" si="5"/>
        <v>active pal</v>
      </c>
      <c r="G382" s="2">
        <v>1</v>
      </c>
      <c r="H382" s="2" t="s">
        <v>141</v>
      </c>
      <c r="I382" s="2" t="s">
        <v>1977</v>
      </c>
      <c r="J382" s="2" t="str">
        <f ca="1">IFERROR(__xludf.DUMMYFUNCTION("IFS(I382=""ShotAttack"",""%"",I382=""MeleeAttack"",""%"", I382=""Defense"",""%"",I382=""CraftSPeed"",""%"",I382=""LifeSteal"",""%"",I382=""MaxInventoryWeight"",""+"",I382=""MoveSpeed"",""%"",REGEXMATCH(I382,""ElementAddItemDrop_""),""%"",I382=""Logging"","&amp;"""+"",I382=""Mining"",""+"",I382=""Maxhp"",""%"",REGEXMATCH(I382,""TemperatureResist_""),""+"",REGEXMATCH(I382,""ElementResist_""),""%"",REGEXMATCH(I382,""TemperatureInvalid_""),""bool"",REGEXMATCH(I382,""BodyPartsWeakDamage""),""%"",REGEXMATCH(I382,""Ele"&amp;"mentBoost_""),""%"",AND(REGEXMATCH(B382,""GiveA""),REGEXMATCH(I382,""Element"")),""bool"")"),"%")</f>
        <v>%</v>
      </c>
      <c r="K382" s="2">
        <v>40</v>
      </c>
      <c r="L382" s="2" t="s">
        <v>1947</v>
      </c>
      <c r="M382" s="2"/>
      <c r="N382" s="2" t="str">
        <f ca="1">IFERROR(__xludf.DUMMYFUNCTION("IFS(M382=""ShotAttack"",""%"",M382=""MeleeAttack"",""%"", M382=""Defense"",""%"",M382=""CraftSPeed"",""%"",M382=""LifeSteal"",""%"",M382=""MaxInventoryWeight"",""+"",M382=""MoveSpeed"",""%"",REGEXMATCH(M382,""ElementAddItemDrop_""),""%"",M382=""Logging"","&amp;"""+"",M382=""Mining"",""+"",M382=""Maxhp"",""%"",REGEXMATCH(M382,""TemperatureResist_""),""+"",REGEXMATCH(M382,""ElementResist_""),""%"",REGEXMATCH(M382,""TemperatureInvalid_""),""bool"",REGEXMATCH(M382,""BodyPartsWeakDamage""),""%"",REGEXMATCH(M382,""Ele"&amp;"mentBoost_""),""%"",AND(REGEXMATCH(F382,""GiveA""),REGEXMATCH(M382,""Element"")),""bool"")"),"#N/A")</f>
        <v>#N/A</v>
      </c>
      <c r="O382" s="2">
        <v>0</v>
      </c>
      <c r="P382" s="2"/>
      <c r="Q382" s="2"/>
      <c r="R382" s="2" t="str">
        <f ca="1">IFERROR(__xludf.DUMMYFUNCTION("IFS(Q382=""ShotAttack"",""%"",Q382=""MeleeAttack"",""%"", Q382=""Defense"",""%"",Q382=""CraftSPeed"",""%"",Q382=""LifeSteal"",""%"",Q382=""MaxInventoryWeight"",""+"",Q382=""MoveSpeed"",""%"",REGEXMATCH(Q382,""ElementAddItemDrop_""),""%"",Q382=""Logging"","&amp;"""+"",Q382=""Mining"",""+"",Q382=""Maxhp"",""%"",REGEXMATCH(Q382,""TemperatureResist_""),""+"",REGEXMATCH(Q382,""ElementResist_""),""%"",REGEXMATCH(Q382,""TemperatureInvalid_""),""bool"",REGEXMATCH(Q382,""BodyPartsWeakDamage""),""%"",REGEXMATCH(Q382,""Ele"&amp;"mentBoost_""),""%"",AND(REGEXMATCH(J382,""GiveA""),REGEXMATCH(Q382,""Element"")),""bool"")"),"#N/A")</f>
        <v>#N/A</v>
      </c>
      <c r="S382" s="2">
        <v>0</v>
      </c>
      <c r="T382" s="2"/>
      <c r="U382" s="2" t="b">
        <v>1</v>
      </c>
      <c r="V382" s="2" t="b">
        <v>0</v>
      </c>
      <c r="W382" s="2" t="b">
        <v>0</v>
      </c>
      <c r="X382" s="2" t="b">
        <v>0</v>
      </c>
      <c r="Y382" s="2" t="b">
        <v>0</v>
      </c>
      <c r="Z382" s="2" t="b">
        <v>0</v>
      </c>
      <c r="AA382" s="2" t="b">
        <v>0</v>
      </c>
      <c r="AB382" s="2" t="b">
        <v>0</v>
      </c>
      <c r="AC382" s="2" t="b">
        <v>0</v>
      </c>
      <c r="AD382" s="2" t="b">
        <v>0</v>
      </c>
      <c r="AE382" s="2" t="b">
        <v>0</v>
      </c>
      <c r="AF382" s="2" t="b">
        <v>0</v>
      </c>
      <c r="AG382" s="2" t="s">
        <v>141</v>
      </c>
      <c r="AH382" s="2" t="s">
        <v>141</v>
      </c>
    </row>
    <row r="383" spans="1:34" x14ac:dyDescent="0.2">
      <c r="A383" s="9" t="e">
        <v>#N/A</v>
      </c>
      <c r="B383" s="2" t="s">
        <v>977</v>
      </c>
      <c r="C383" s="1"/>
      <c r="D383" s="2" t="str">
        <f t="shared" si="3"/>
        <v>ShotAttack</v>
      </c>
      <c r="E383" s="2" t="str">
        <f t="shared" si="4"/>
        <v>ShotAttack: # on Self</v>
      </c>
      <c r="F383" s="2" t="str">
        <f t="shared" si="5"/>
        <v>always</v>
      </c>
      <c r="G383" s="2">
        <v>1</v>
      </c>
      <c r="H383" s="2" t="s">
        <v>141</v>
      </c>
      <c r="I383" s="2" t="s">
        <v>536</v>
      </c>
      <c r="J383" s="2" t="str">
        <f ca="1">IFERROR(__xludf.DUMMYFUNCTION("IFS(I383=""ShotAttack"",""%"",I383=""MeleeAttack"",""%"", I383=""Defense"",""%"",I383=""CraftSPeed"",""%"",I383=""LifeSteal"",""%"",I383=""MaxInventoryWeight"",""+"",I383=""MoveSpeed"",""%"",REGEXMATCH(I383,""ElementAddItemDrop_""),""%"",I383=""Logging"","&amp;"""+"",I383=""Mining"",""+"",I383=""Maxhp"",""%"",REGEXMATCH(I383,""TemperatureResist_""),""+"",REGEXMATCH(I383,""ElementResist_""),""%"",REGEXMATCH(I383,""TemperatureInvalid_""),""bool"",REGEXMATCH(I383,""BodyPartsWeakDamage""),""%"",REGEXMATCH(I383,""Ele"&amp;"mentBoost_""),""%"",AND(REGEXMATCH(B383,""GiveA""),REGEXMATCH(I383,""Element"")),""bool"")"),"%")</f>
        <v>%</v>
      </c>
      <c r="K383" s="2">
        <v>5</v>
      </c>
      <c r="L383" s="2" t="s">
        <v>1818</v>
      </c>
      <c r="M383" s="2"/>
      <c r="N383" s="2" t="str">
        <f ca="1">IFERROR(__xludf.DUMMYFUNCTION("IFS(M383=""ShotAttack"",""%"",M383=""MeleeAttack"",""%"", M383=""Defense"",""%"",M383=""CraftSPeed"",""%"",M383=""LifeSteal"",""%"",M383=""MaxInventoryWeight"",""+"",M383=""MoveSpeed"",""%"",REGEXMATCH(M383,""ElementAddItemDrop_""),""%"",M383=""Logging"","&amp;"""+"",M383=""Mining"",""+"",M383=""Maxhp"",""%"",REGEXMATCH(M383,""TemperatureResist_""),""+"",REGEXMATCH(M383,""ElementResist_""),""%"",REGEXMATCH(M383,""TemperatureInvalid_""),""bool"",REGEXMATCH(M383,""BodyPartsWeakDamage""),""%"",REGEXMATCH(M383,""Ele"&amp;"mentBoost_""),""%"",AND(REGEXMATCH(F383,""GiveA""),REGEXMATCH(M383,""Element"")),""bool"")"),"#N/A")</f>
        <v>#N/A</v>
      </c>
      <c r="O383" s="2">
        <v>0</v>
      </c>
      <c r="P383" s="2"/>
      <c r="Q383" s="2"/>
      <c r="R383" s="2" t="str">
        <f ca="1">IFERROR(__xludf.DUMMYFUNCTION("IFS(Q383=""ShotAttack"",""%"",Q383=""MeleeAttack"",""%"", Q383=""Defense"",""%"",Q383=""CraftSPeed"",""%"",Q383=""LifeSteal"",""%"",Q383=""MaxInventoryWeight"",""+"",Q383=""MoveSpeed"",""%"",REGEXMATCH(Q383,""ElementAddItemDrop_""),""%"",Q383=""Logging"","&amp;"""+"",Q383=""Mining"",""+"",Q383=""Maxhp"",""%"",REGEXMATCH(Q383,""TemperatureResist_""),""+"",REGEXMATCH(Q383,""ElementResist_""),""%"",REGEXMATCH(Q383,""TemperatureInvalid_""),""bool"",REGEXMATCH(Q383,""BodyPartsWeakDamage""),""%"",REGEXMATCH(Q383,""Ele"&amp;"mentBoost_""),""%"",AND(REGEXMATCH(J383,""GiveA""),REGEXMATCH(Q383,""Element"")),""bool"")"),"#N/A")</f>
        <v>#N/A</v>
      </c>
      <c r="S383" s="2">
        <v>0</v>
      </c>
      <c r="T383" s="2"/>
      <c r="U383" s="2" t="b">
        <v>0</v>
      </c>
      <c r="V383" s="2" t="b">
        <v>0</v>
      </c>
      <c r="W383" s="2" t="b">
        <v>0</v>
      </c>
      <c r="X383" s="2" t="b">
        <v>0</v>
      </c>
      <c r="Y383" s="2" t="b">
        <v>0</v>
      </c>
      <c r="Z383" s="2" t="b">
        <v>1</v>
      </c>
      <c r="AA383" s="2" t="b">
        <v>0</v>
      </c>
      <c r="AB383" s="2" t="b">
        <v>0</v>
      </c>
      <c r="AC383" s="2" t="b">
        <v>0</v>
      </c>
      <c r="AD383" s="2" t="b">
        <v>0</v>
      </c>
      <c r="AE383" s="2" t="b">
        <v>0</v>
      </c>
      <c r="AF383" s="2" t="b">
        <v>0</v>
      </c>
      <c r="AG383" s="2" t="s">
        <v>141</v>
      </c>
      <c r="AH383" s="2" t="s">
        <v>141</v>
      </c>
    </row>
    <row r="384" spans="1:34" x14ac:dyDescent="0.2">
      <c r="A384" s="9" t="e">
        <v>#N/A</v>
      </c>
      <c r="B384" s="2" t="s">
        <v>978</v>
      </c>
      <c r="C384" s="1"/>
      <c r="D384" s="2" t="str">
        <f t="shared" si="3"/>
        <v>ShotAttack</v>
      </c>
      <c r="E384" s="2" t="str">
        <f t="shared" si="4"/>
        <v>ShotAttack: # on Self</v>
      </c>
      <c r="F384" s="2" t="str">
        <f t="shared" si="5"/>
        <v>always</v>
      </c>
      <c r="G384" s="2">
        <v>1</v>
      </c>
      <c r="H384" s="2" t="s">
        <v>141</v>
      </c>
      <c r="I384" s="2" t="s">
        <v>536</v>
      </c>
      <c r="J384" s="2" t="str">
        <f ca="1">IFERROR(__xludf.DUMMYFUNCTION("IFS(I384=""ShotAttack"",""%"",I384=""MeleeAttack"",""%"", I384=""Defense"",""%"",I384=""CraftSPeed"",""%"",I384=""LifeSteal"",""%"",I384=""MaxInventoryWeight"",""+"",I384=""MoveSpeed"",""%"",REGEXMATCH(I384,""ElementAddItemDrop_""),""%"",I384=""Logging"","&amp;"""+"",I384=""Mining"",""+"",I384=""Maxhp"",""%"",REGEXMATCH(I384,""TemperatureResist_""),""+"",REGEXMATCH(I384,""ElementResist_""),""%"",REGEXMATCH(I384,""TemperatureInvalid_""),""bool"",REGEXMATCH(I384,""BodyPartsWeakDamage""),""%"",REGEXMATCH(I384,""Ele"&amp;"mentBoost_""),""%"",AND(REGEXMATCH(B384,""GiveA""),REGEXMATCH(I384,""Element"")),""bool"")"),"%")</f>
        <v>%</v>
      </c>
      <c r="K384" s="2">
        <v>6</v>
      </c>
      <c r="L384" s="2" t="s">
        <v>1818</v>
      </c>
      <c r="M384" s="2"/>
      <c r="N384" s="2" t="str">
        <f ca="1">IFERROR(__xludf.DUMMYFUNCTION("IFS(M384=""ShotAttack"",""%"",M384=""MeleeAttack"",""%"", M384=""Defense"",""%"",M384=""CraftSPeed"",""%"",M384=""LifeSteal"",""%"",M384=""MaxInventoryWeight"",""+"",M384=""MoveSpeed"",""%"",REGEXMATCH(M384,""ElementAddItemDrop_""),""%"",M384=""Logging"","&amp;"""+"",M384=""Mining"",""+"",M384=""Maxhp"",""%"",REGEXMATCH(M384,""TemperatureResist_""),""+"",REGEXMATCH(M384,""ElementResist_""),""%"",REGEXMATCH(M384,""TemperatureInvalid_""),""bool"",REGEXMATCH(M384,""BodyPartsWeakDamage""),""%"",REGEXMATCH(M384,""Ele"&amp;"mentBoost_""),""%"",AND(REGEXMATCH(F384,""GiveA""),REGEXMATCH(M384,""Element"")),""bool"")"),"#N/A")</f>
        <v>#N/A</v>
      </c>
      <c r="O384" s="2">
        <v>0</v>
      </c>
      <c r="P384" s="2"/>
      <c r="Q384" s="2"/>
      <c r="R384" s="2" t="str">
        <f ca="1">IFERROR(__xludf.DUMMYFUNCTION("IFS(Q384=""ShotAttack"",""%"",Q384=""MeleeAttack"",""%"", Q384=""Defense"",""%"",Q384=""CraftSPeed"",""%"",Q384=""LifeSteal"",""%"",Q384=""MaxInventoryWeight"",""+"",Q384=""MoveSpeed"",""%"",REGEXMATCH(Q384,""ElementAddItemDrop_""),""%"",Q384=""Logging"","&amp;"""+"",Q384=""Mining"",""+"",Q384=""Maxhp"",""%"",REGEXMATCH(Q384,""TemperatureResist_""),""+"",REGEXMATCH(Q384,""ElementResist_""),""%"",REGEXMATCH(Q384,""TemperatureInvalid_""),""bool"",REGEXMATCH(Q384,""BodyPartsWeakDamage""),""%"",REGEXMATCH(Q384,""Ele"&amp;"mentBoost_""),""%"",AND(REGEXMATCH(J384,""GiveA""),REGEXMATCH(Q384,""Element"")),""bool"")"),"#N/A")</f>
        <v>#N/A</v>
      </c>
      <c r="S384" s="2">
        <v>0</v>
      </c>
      <c r="T384" s="2"/>
      <c r="U384" s="2" t="b">
        <v>0</v>
      </c>
      <c r="V384" s="2" t="b">
        <v>0</v>
      </c>
      <c r="W384" s="2" t="b">
        <v>0</v>
      </c>
      <c r="X384" s="2" t="b">
        <v>0</v>
      </c>
      <c r="Y384" s="2" t="b">
        <v>0</v>
      </c>
      <c r="Z384" s="2" t="b">
        <v>1</v>
      </c>
      <c r="AA384" s="2" t="b">
        <v>0</v>
      </c>
      <c r="AB384" s="2" t="b">
        <v>0</v>
      </c>
      <c r="AC384" s="2" t="b">
        <v>0</v>
      </c>
      <c r="AD384" s="2" t="b">
        <v>0</v>
      </c>
      <c r="AE384" s="2" t="b">
        <v>0</v>
      </c>
      <c r="AF384" s="2" t="b">
        <v>0</v>
      </c>
      <c r="AG384" s="2" t="s">
        <v>141</v>
      </c>
      <c r="AH384" s="2" t="s">
        <v>141</v>
      </c>
    </row>
    <row r="385" spans="1:34" x14ac:dyDescent="0.2">
      <c r="A385" s="9" t="e">
        <v>#N/A</v>
      </c>
      <c r="B385" s="2" t="s">
        <v>979</v>
      </c>
      <c r="C385" s="1"/>
      <c r="D385" s="2" t="str">
        <f t="shared" si="3"/>
        <v>ShotAttack</v>
      </c>
      <c r="E385" s="2" t="str">
        <f t="shared" si="4"/>
        <v>ShotAttack: # on Self</v>
      </c>
      <c r="F385" s="2" t="str">
        <f t="shared" si="5"/>
        <v>always</v>
      </c>
      <c r="G385" s="2">
        <v>1</v>
      </c>
      <c r="H385" s="2" t="s">
        <v>141</v>
      </c>
      <c r="I385" s="2" t="s">
        <v>536</v>
      </c>
      <c r="J385" s="2" t="str">
        <f ca="1">IFERROR(__xludf.DUMMYFUNCTION("IFS(I385=""ShotAttack"",""%"",I385=""MeleeAttack"",""%"", I385=""Defense"",""%"",I385=""CraftSPeed"",""%"",I385=""LifeSteal"",""%"",I385=""MaxInventoryWeight"",""+"",I385=""MoveSpeed"",""%"",REGEXMATCH(I385,""ElementAddItemDrop_""),""%"",I385=""Logging"","&amp;"""+"",I385=""Mining"",""+"",I385=""Maxhp"",""%"",REGEXMATCH(I385,""TemperatureResist_""),""+"",REGEXMATCH(I385,""ElementResist_""),""%"",REGEXMATCH(I385,""TemperatureInvalid_""),""bool"",REGEXMATCH(I385,""BodyPartsWeakDamage""),""%"",REGEXMATCH(I385,""Ele"&amp;"mentBoost_""),""%"",AND(REGEXMATCH(B385,""GiveA""),REGEXMATCH(I385,""Element"")),""bool"")"),"%")</f>
        <v>%</v>
      </c>
      <c r="K385" s="2">
        <v>7</v>
      </c>
      <c r="L385" s="2" t="s">
        <v>1818</v>
      </c>
      <c r="M385" s="2"/>
      <c r="N385" s="2" t="str">
        <f ca="1">IFERROR(__xludf.DUMMYFUNCTION("IFS(M385=""ShotAttack"",""%"",M385=""MeleeAttack"",""%"", M385=""Defense"",""%"",M385=""CraftSPeed"",""%"",M385=""LifeSteal"",""%"",M385=""MaxInventoryWeight"",""+"",M385=""MoveSpeed"",""%"",REGEXMATCH(M385,""ElementAddItemDrop_""),""%"",M385=""Logging"","&amp;"""+"",M385=""Mining"",""+"",M385=""Maxhp"",""%"",REGEXMATCH(M385,""TemperatureResist_""),""+"",REGEXMATCH(M385,""ElementResist_""),""%"",REGEXMATCH(M385,""TemperatureInvalid_""),""bool"",REGEXMATCH(M385,""BodyPartsWeakDamage""),""%"",REGEXMATCH(M385,""Ele"&amp;"mentBoost_""),""%"",AND(REGEXMATCH(F385,""GiveA""),REGEXMATCH(M385,""Element"")),""bool"")"),"#N/A")</f>
        <v>#N/A</v>
      </c>
      <c r="O385" s="2">
        <v>0</v>
      </c>
      <c r="P385" s="2"/>
      <c r="Q385" s="2"/>
      <c r="R385" s="2" t="str">
        <f ca="1">IFERROR(__xludf.DUMMYFUNCTION("IFS(Q385=""ShotAttack"",""%"",Q385=""MeleeAttack"",""%"", Q385=""Defense"",""%"",Q385=""CraftSPeed"",""%"",Q385=""LifeSteal"",""%"",Q385=""MaxInventoryWeight"",""+"",Q385=""MoveSpeed"",""%"",REGEXMATCH(Q385,""ElementAddItemDrop_""),""%"",Q385=""Logging"","&amp;"""+"",Q385=""Mining"",""+"",Q385=""Maxhp"",""%"",REGEXMATCH(Q385,""TemperatureResist_""),""+"",REGEXMATCH(Q385,""ElementResist_""),""%"",REGEXMATCH(Q385,""TemperatureInvalid_""),""bool"",REGEXMATCH(Q385,""BodyPartsWeakDamage""),""%"",REGEXMATCH(Q385,""Ele"&amp;"mentBoost_""),""%"",AND(REGEXMATCH(J385,""GiveA""),REGEXMATCH(Q385,""Element"")),""bool"")"),"#N/A")</f>
        <v>#N/A</v>
      </c>
      <c r="S385" s="2">
        <v>0</v>
      </c>
      <c r="T385" s="2"/>
      <c r="U385" s="2" t="b">
        <v>0</v>
      </c>
      <c r="V385" s="2" t="b">
        <v>0</v>
      </c>
      <c r="W385" s="2" t="b">
        <v>0</v>
      </c>
      <c r="X385" s="2" t="b">
        <v>0</v>
      </c>
      <c r="Y385" s="2" t="b">
        <v>0</v>
      </c>
      <c r="Z385" s="2" t="b">
        <v>1</v>
      </c>
      <c r="AA385" s="2" t="b">
        <v>0</v>
      </c>
      <c r="AB385" s="2" t="b">
        <v>0</v>
      </c>
      <c r="AC385" s="2" t="b">
        <v>0</v>
      </c>
      <c r="AD385" s="2" t="b">
        <v>0</v>
      </c>
      <c r="AE385" s="2" t="b">
        <v>0</v>
      </c>
      <c r="AF385" s="2" t="b">
        <v>0</v>
      </c>
      <c r="AG385" s="2" t="s">
        <v>141</v>
      </c>
      <c r="AH385" s="2" t="s">
        <v>141</v>
      </c>
    </row>
    <row r="386" spans="1:34" x14ac:dyDescent="0.2">
      <c r="A386" s="9" t="e">
        <v>#N/A</v>
      </c>
      <c r="B386" s="2" t="s">
        <v>980</v>
      </c>
      <c r="C386" s="1"/>
      <c r="D386" s="2" t="str">
        <f t="shared" si="3"/>
        <v>ShotAttack</v>
      </c>
      <c r="E386" s="2" t="str">
        <f t="shared" si="4"/>
        <v>ShotAttack: # on Self</v>
      </c>
      <c r="F386" s="2" t="str">
        <f t="shared" si="5"/>
        <v>always</v>
      </c>
      <c r="G386" s="2">
        <v>1</v>
      </c>
      <c r="H386" s="2" t="s">
        <v>141</v>
      </c>
      <c r="I386" s="2" t="s">
        <v>536</v>
      </c>
      <c r="J386" s="2" t="str">
        <f ca="1">IFERROR(__xludf.DUMMYFUNCTION("IFS(I386=""ShotAttack"",""%"",I386=""MeleeAttack"",""%"", I386=""Defense"",""%"",I386=""CraftSPeed"",""%"",I386=""LifeSteal"",""%"",I386=""MaxInventoryWeight"",""+"",I386=""MoveSpeed"",""%"",REGEXMATCH(I386,""ElementAddItemDrop_""),""%"",I386=""Logging"","&amp;"""+"",I386=""Mining"",""+"",I386=""Maxhp"",""%"",REGEXMATCH(I386,""TemperatureResist_""),""+"",REGEXMATCH(I386,""ElementResist_""),""%"",REGEXMATCH(I386,""TemperatureInvalid_""),""bool"",REGEXMATCH(I386,""BodyPartsWeakDamage""),""%"",REGEXMATCH(I386,""Ele"&amp;"mentBoost_""),""%"",AND(REGEXMATCH(B386,""GiveA""),REGEXMATCH(I386,""Element"")),""bool"")"),"%")</f>
        <v>%</v>
      </c>
      <c r="K386" s="2">
        <v>8</v>
      </c>
      <c r="L386" s="2" t="s">
        <v>1818</v>
      </c>
      <c r="M386" s="2"/>
      <c r="N386" s="2" t="str">
        <f ca="1">IFERROR(__xludf.DUMMYFUNCTION("IFS(M386=""ShotAttack"",""%"",M386=""MeleeAttack"",""%"", M386=""Defense"",""%"",M386=""CraftSPeed"",""%"",M386=""LifeSteal"",""%"",M386=""MaxInventoryWeight"",""+"",M386=""MoveSpeed"",""%"",REGEXMATCH(M386,""ElementAddItemDrop_""),""%"",M386=""Logging"","&amp;"""+"",M386=""Mining"",""+"",M386=""Maxhp"",""%"",REGEXMATCH(M386,""TemperatureResist_""),""+"",REGEXMATCH(M386,""ElementResist_""),""%"",REGEXMATCH(M386,""TemperatureInvalid_""),""bool"",REGEXMATCH(M386,""BodyPartsWeakDamage""),""%"",REGEXMATCH(M386,""Ele"&amp;"mentBoost_""),""%"",AND(REGEXMATCH(F386,""GiveA""),REGEXMATCH(M386,""Element"")),""bool"")"),"#N/A")</f>
        <v>#N/A</v>
      </c>
      <c r="O386" s="2">
        <v>0</v>
      </c>
      <c r="P386" s="2"/>
      <c r="Q386" s="2"/>
      <c r="R386" s="2" t="str">
        <f ca="1">IFERROR(__xludf.DUMMYFUNCTION("IFS(Q386=""ShotAttack"",""%"",Q386=""MeleeAttack"",""%"", Q386=""Defense"",""%"",Q386=""CraftSPeed"",""%"",Q386=""LifeSteal"",""%"",Q386=""MaxInventoryWeight"",""+"",Q386=""MoveSpeed"",""%"",REGEXMATCH(Q386,""ElementAddItemDrop_""),""%"",Q386=""Logging"","&amp;"""+"",Q386=""Mining"",""+"",Q386=""Maxhp"",""%"",REGEXMATCH(Q386,""TemperatureResist_""),""+"",REGEXMATCH(Q386,""ElementResist_""),""%"",REGEXMATCH(Q386,""TemperatureInvalid_""),""bool"",REGEXMATCH(Q386,""BodyPartsWeakDamage""),""%"",REGEXMATCH(Q386,""Ele"&amp;"mentBoost_""),""%"",AND(REGEXMATCH(J386,""GiveA""),REGEXMATCH(Q386,""Element"")),""bool"")"),"#N/A")</f>
        <v>#N/A</v>
      </c>
      <c r="S386" s="2">
        <v>0</v>
      </c>
      <c r="T386" s="2"/>
      <c r="U386" s="2" t="b">
        <v>0</v>
      </c>
      <c r="V386" s="2" t="b">
        <v>0</v>
      </c>
      <c r="W386" s="2" t="b">
        <v>0</v>
      </c>
      <c r="X386" s="2" t="b">
        <v>0</v>
      </c>
      <c r="Y386" s="2" t="b">
        <v>0</v>
      </c>
      <c r="Z386" s="2" t="b">
        <v>1</v>
      </c>
      <c r="AA386" s="2" t="b">
        <v>0</v>
      </c>
      <c r="AB386" s="2" t="b">
        <v>0</v>
      </c>
      <c r="AC386" s="2" t="b">
        <v>0</v>
      </c>
      <c r="AD386" s="2" t="b">
        <v>0</v>
      </c>
      <c r="AE386" s="2" t="b">
        <v>0</v>
      </c>
      <c r="AF386" s="2" t="b">
        <v>0</v>
      </c>
      <c r="AG386" s="2" t="s">
        <v>141</v>
      </c>
      <c r="AH386" s="2" t="s">
        <v>141</v>
      </c>
    </row>
    <row r="387" spans="1:34" x14ac:dyDescent="0.2">
      <c r="A387" s="9" t="e">
        <v>#N/A</v>
      </c>
      <c r="B387" s="2" t="s">
        <v>1036</v>
      </c>
      <c r="C387" s="1"/>
      <c r="D387" s="2" t="str">
        <f t="shared" si="3"/>
        <v>Logging</v>
      </c>
      <c r="E387" s="2" t="str">
        <f t="shared" si="4"/>
        <v>Logging: # on Trainer</v>
      </c>
      <c r="F387" s="2" t="str">
        <f t="shared" si="5"/>
        <v>always</v>
      </c>
      <c r="G387" s="2">
        <v>1</v>
      </c>
      <c r="H387" s="2" t="s">
        <v>141</v>
      </c>
      <c r="I387" s="2" t="s">
        <v>1927</v>
      </c>
      <c r="J387" s="2" t="str">
        <f ca="1">IFERROR(__xludf.DUMMYFUNCTION("IFS(I387=""ShotAttack"",""%"",I387=""MeleeAttack"",""%"", I387=""Defense"",""%"",I387=""CraftSPeed"",""%"",I387=""LifeSteal"",""%"",I387=""MaxInventoryWeight"",""+"",I387=""MoveSpeed"",""%"",REGEXMATCH(I387,""ElementAddItemDrop_""),""%"",I387=""Logging"","&amp;"""+"",I387=""Mining"",""+"",I387=""Maxhp"",""%"",REGEXMATCH(I387,""TemperatureResist_""),""+"",REGEXMATCH(I387,""ElementResist_""),""%"",REGEXMATCH(I387,""TemperatureInvalid_""),""bool"",REGEXMATCH(I387,""BodyPartsWeakDamage""),""%"",REGEXMATCH(I387,""Ele"&amp;"mentBoost_""),""%"",AND(REGEXMATCH(B387,""GiveA""),REGEXMATCH(I387,""Element"")),""bool"")"),"+")</f>
        <v>+</v>
      </c>
      <c r="K387" s="2">
        <v>10</v>
      </c>
      <c r="L387" s="2" t="s">
        <v>1896</v>
      </c>
      <c r="M387" s="2"/>
      <c r="N387" s="2" t="str">
        <f ca="1">IFERROR(__xludf.DUMMYFUNCTION("IFS(M387=""ShotAttack"",""%"",M387=""MeleeAttack"",""%"", M387=""Defense"",""%"",M387=""CraftSPeed"",""%"",M387=""LifeSteal"",""%"",M387=""MaxInventoryWeight"",""+"",M387=""MoveSpeed"",""%"",REGEXMATCH(M387,""ElementAddItemDrop_""),""%"",M387=""Logging"","&amp;"""+"",M387=""Mining"",""+"",M387=""Maxhp"",""%"",REGEXMATCH(M387,""TemperatureResist_""),""+"",REGEXMATCH(M387,""ElementResist_""),""%"",REGEXMATCH(M387,""TemperatureInvalid_""),""bool"",REGEXMATCH(M387,""BodyPartsWeakDamage""),""%"",REGEXMATCH(M387,""Ele"&amp;"mentBoost_""),""%"",AND(REGEXMATCH(F387,""GiveA""),REGEXMATCH(M387,""Element"")),""bool"")"),"#N/A")</f>
        <v>#N/A</v>
      </c>
      <c r="O387" s="2">
        <v>0</v>
      </c>
      <c r="P387" s="2"/>
      <c r="Q387" s="2"/>
      <c r="R387" s="2" t="str">
        <f ca="1">IFERROR(__xludf.DUMMYFUNCTION("IFS(Q387=""ShotAttack"",""%"",Q387=""MeleeAttack"",""%"", Q387=""Defense"",""%"",Q387=""CraftSPeed"",""%"",Q387=""LifeSteal"",""%"",Q387=""MaxInventoryWeight"",""+"",Q387=""MoveSpeed"",""%"",REGEXMATCH(Q387,""ElementAddItemDrop_""),""%"",Q387=""Logging"","&amp;"""+"",Q387=""Mining"",""+"",Q387=""Maxhp"",""%"",REGEXMATCH(Q387,""TemperatureResist_""),""+"",REGEXMATCH(Q387,""ElementResist_""),""%"",REGEXMATCH(Q387,""TemperatureInvalid_""),""bool"",REGEXMATCH(Q387,""BodyPartsWeakDamage""),""%"",REGEXMATCH(Q387,""Ele"&amp;"mentBoost_""),""%"",AND(REGEXMATCH(J387,""GiveA""),REGEXMATCH(Q387,""Element"")),""bool"")"),"#N/A")</f>
        <v>#N/A</v>
      </c>
      <c r="S387" s="2">
        <v>0</v>
      </c>
      <c r="T387" s="2"/>
      <c r="U387" s="2" t="b">
        <v>0</v>
      </c>
      <c r="V387" s="2" t="b">
        <v>0</v>
      </c>
      <c r="W387" s="2" t="b">
        <v>0</v>
      </c>
      <c r="X387" s="2" t="b">
        <v>0</v>
      </c>
      <c r="Y387" s="2" t="b">
        <v>0</v>
      </c>
      <c r="Z387" s="2" t="b">
        <v>1</v>
      </c>
      <c r="AA387" s="2" t="b">
        <v>0</v>
      </c>
      <c r="AB387" s="2" t="b">
        <v>0</v>
      </c>
      <c r="AC387" s="2" t="b">
        <v>0</v>
      </c>
      <c r="AD387" s="2" t="b">
        <v>0</v>
      </c>
      <c r="AE387" s="2" t="b">
        <v>0</v>
      </c>
      <c r="AF387" s="2" t="b">
        <v>0</v>
      </c>
      <c r="AG387" s="2" t="s">
        <v>141</v>
      </c>
      <c r="AH387" s="2" t="s">
        <v>141</v>
      </c>
    </row>
    <row r="388" spans="1:34" x14ac:dyDescent="0.2">
      <c r="A388" s="9" t="e">
        <v>#N/A</v>
      </c>
      <c r="B388" s="2" t="s">
        <v>1037</v>
      </c>
      <c r="C388" s="1"/>
      <c r="D388" s="2" t="str">
        <f t="shared" si="3"/>
        <v>Logging</v>
      </c>
      <c r="E388" s="2" t="str">
        <f t="shared" si="4"/>
        <v>Logging: # on Trainer</v>
      </c>
      <c r="F388" s="2" t="str">
        <f t="shared" si="5"/>
        <v>always</v>
      </c>
      <c r="G388" s="2">
        <v>1</v>
      </c>
      <c r="H388" s="2" t="s">
        <v>141</v>
      </c>
      <c r="I388" s="2" t="s">
        <v>1927</v>
      </c>
      <c r="J388" s="2" t="str">
        <f ca="1">IFERROR(__xludf.DUMMYFUNCTION("IFS(I388=""ShotAttack"",""%"",I388=""MeleeAttack"",""%"", I388=""Defense"",""%"",I388=""CraftSPeed"",""%"",I388=""LifeSteal"",""%"",I388=""MaxInventoryWeight"",""+"",I388=""MoveSpeed"",""%"",REGEXMATCH(I388,""ElementAddItemDrop_""),""%"",I388=""Logging"","&amp;"""+"",I388=""Mining"",""+"",I388=""Maxhp"",""%"",REGEXMATCH(I388,""TemperatureResist_""),""+"",REGEXMATCH(I388,""ElementResist_""),""%"",REGEXMATCH(I388,""TemperatureInvalid_""),""bool"",REGEXMATCH(I388,""BodyPartsWeakDamage""),""%"",REGEXMATCH(I388,""Ele"&amp;"mentBoost_""),""%"",AND(REGEXMATCH(B388,""GiveA""),REGEXMATCH(I388,""Element"")),""bool"")"),"+")</f>
        <v>+</v>
      </c>
      <c r="K388" s="2">
        <v>11</v>
      </c>
      <c r="L388" s="2" t="s">
        <v>1896</v>
      </c>
      <c r="M388" s="2"/>
      <c r="N388" s="2" t="str">
        <f ca="1">IFERROR(__xludf.DUMMYFUNCTION("IFS(M388=""ShotAttack"",""%"",M388=""MeleeAttack"",""%"", M388=""Defense"",""%"",M388=""CraftSPeed"",""%"",M388=""LifeSteal"",""%"",M388=""MaxInventoryWeight"",""+"",M388=""MoveSpeed"",""%"",REGEXMATCH(M388,""ElementAddItemDrop_""),""%"",M388=""Logging"","&amp;"""+"",M388=""Mining"",""+"",M388=""Maxhp"",""%"",REGEXMATCH(M388,""TemperatureResist_""),""+"",REGEXMATCH(M388,""ElementResist_""),""%"",REGEXMATCH(M388,""TemperatureInvalid_""),""bool"",REGEXMATCH(M388,""BodyPartsWeakDamage""),""%"",REGEXMATCH(M388,""Ele"&amp;"mentBoost_""),""%"",AND(REGEXMATCH(F388,""GiveA""),REGEXMATCH(M388,""Element"")),""bool"")"),"#N/A")</f>
        <v>#N/A</v>
      </c>
      <c r="O388" s="2">
        <v>0</v>
      </c>
      <c r="P388" s="2"/>
      <c r="Q388" s="2"/>
      <c r="R388" s="2" t="str">
        <f ca="1">IFERROR(__xludf.DUMMYFUNCTION("IFS(Q388=""ShotAttack"",""%"",Q388=""MeleeAttack"",""%"", Q388=""Defense"",""%"",Q388=""CraftSPeed"",""%"",Q388=""LifeSteal"",""%"",Q388=""MaxInventoryWeight"",""+"",Q388=""MoveSpeed"",""%"",REGEXMATCH(Q388,""ElementAddItemDrop_""),""%"",Q388=""Logging"","&amp;"""+"",Q388=""Mining"",""+"",Q388=""Maxhp"",""%"",REGEXMATCH(Q388,""TemperatureResist_""),""+"",REGEXMATCH(Q388,""ElementResist_""),""%"",REGEXMATCH(Q388,""TemperatureInvalid_""),""bool"",REGEXMATCH(Q388,""BodyPartsWeakDamage""),""%"",REGEXMATCH(Q388,""Ele"&amp;"mentBoost_""),""%"",AND(REGEXMATCH(J388,""GiveA""),REGEXMATCH(Q388,""Element"")),""bool"")"),"#N/A")</f>
        <v>#N/A</v>
      </c>
      <c r="S388" s="2">
        <v>0</v>
      </c>
      <c r="T388" s="2"/>
      <c r="U388" s="2" t="b">
        <v>0</v>
      </c>
      <c r="V388" s="2" t="b">
        <v>0</v>
      </c>
      <c r="W388" s="2" t="b">
        <v>0</v>
      </c>
      <c r="X388" s="2" t="b">
        <v>0</v>
      </c>
      <c r="Y388" s="2" t="b">
        <v>0</v>
      </c>
      <c r="Z388" s="2" t="b">
        <v>1</v>
      </c>
      <c r="AA388" s="2" t="b">
        <v>0</v>
      </c>
      <c r="AB388" s="2" t="b">
        <v>0</v>
      </c>
      <c r="AC388" s="2" t="b">
        <v>0</v>
      </c>
      <c r="AD388" s="2" t="b">
        <v>0</v>
      </c>
      <c r="AE388" s="2" t="b">
        <v>0</v>
      </c>
      <c r="AF388" s="2" t="b">
        <v>0</v>
      </c>
      <c r="AG388" s="2" t="s">
        <v>141</v>
      </c>
      <c r="AH388" s="2" t="s">
        <v>141</v>
      </c>
    </row>
    <row r="389" spans="1:34" x14ac:dyDescent="0.2">
      <c r="A389" s="9" t="e">
        <v>#N/A</v>
      </c>
      <c r="B389" s="2" t="s">
        <v>1038</v>
      </c>
      <c r="C389" s="1"/>
      <c r="D389" s="2" t="str">
        <f t="shared" si="3"/>
        <v>Logging</v>
      </c>
      <c r="E389" s="2" t="str">
        <f t="shared" si="4"/>
        <v>Logging: # on Trainer</v>
      </c>
      <c r="F389" s="2" t="str">
        <f t="shared" si="5"/>
        <v>always</v>
      </c>
      <c r="G389" s="2">
        <v>1</v>
      </c>
      <c r="H389" s="2" t="s">
        <v>141</v>
      </c>
      <c r="I389" s="2" t="s">
        <v>1927</v>
      </c>
      <c r="J389" s="2" t="str">
        <f ca="1">IFERROR(__xludf.DUMMYFUNCTION("IFS(I389=""ShotAttack"",""%"",I389=""MeleeAttack"",""%"", I389=""Defense"",""%"",I389=""CraftSPeed"",""%"",I389=""LifeSteal"",""%"",I389=""MaxInventoryWeight"",""+"",I389=""MoveSpeed"",""%"",REGEXMATCH(I389,""ElementAddItemDrop_""),""%"",I389=""Logging"","&amp;"""+"",I389=""Mining"",""+"",I389=""Maxhp"",""%"",REGEXMATCH(I389,""TemperatureResist_""),""+"",REGEXMATCH(I389,""ElementResist_""),""%"",REGEXMATCH(I389,""TemperatureInvalid_""),""bool"",REGEXMATCH(I389,""BodyPartsWeakDamage""),""%"",REGEXMATCH(I389,""Ele"&amp;"mentBoost_""),""%"",AND(REGEXMATCH(B389,""GiveA""),REGEXMATCH(I389,""Element"")),""bool"")"),"+")</f>
        <v>+</v>
      </c>
      <c r="K389" s="2">
        <v>13</v>
      </c>
      <c r="L389" s="2" t="s">
        <v>1896</v>
      </c>
      <c r="M389" s="2"/>
      <c r="N389" s="2" t="str">
        <f ca="1">IFERROR(__xludf.DUMMYFUNCTION("IFS(M389=""ShotAttack"",""%"",M389=""MeleeAttack"",""%"", M389=""Defense"",""%"",M389=""CraftSPeed"",""%"",M389=""LifeSteal"",""%"",M389=""MaxInventoryWeight"",""+"",M389=""MoveSpeed"",""%"",REGEXMATCH(M389,""ElementAddItemDrop_""),""%"",M389=""Logging"","&amp;"""+"",M389=""Mining"",""+"",M389=""Maxhp"",""%"",REGEXMATCH(M389,""TemperatureResist_""),""+"",REGEXMATCH(M389,""ElementResist_""),""%"",REGEXMATCH(M389,""TemperatureInvalid_""),""bool"",REGEXMATCH(M389,""BodyPartsWeakDamage""),""%"",REGEXMATCH(M389,""Ele"&amp;"mentBoost_""),""%"",AND(REGEXMATCH(F389,""GiveA""),REGEXMATCH(M389,""Element"")),""bool"")"),"#N/A")</f>
        <v>#N/A</v>
      </c>
      <c r="O389" s="2">
        <v>0</v>
      </c>
      <c r="P389" s="2"/>
      <c r="Q389" s="2"/>
      <c r="R389" s="2" t="str">
        <f ca="1">IFERROR(__xludf.DUMMYFUNCTION("IFS(Q389=""ShotAttack"",""%"",Q389=""MeleeAttack"",""%"", Q389=""Defense"",""%"",Q389=""CraftSPeed"",""%"",Q389=""LifeSteal"",""%"",Q389=""MaxInventoryWeight"",""+"",Q389=""MoveSpeed"",""%"",REGEXMATCH(Q389,""ElementAddItemDrop_""),""%"",Q389=""Logging"","&amp;"""+"",Q389=""Mining"",""+"",Q389=""Maxhp"",""%"",REGEXMATCH(Q389,""TemperatureResist_""),""+"",REGEXMATCH(Q389,""ElementResist_""),""%"",REGEXMATCH(Q389,""TemperatureInvalid_""),""bool"",REGEXMATCH(Q389,""BodyPartsWeakDamage""),""%"",REGEXMATCH(Q389,""Ele"&amp;"mentBoost_""),""%"",AND(REGEXMATCH(J389,""GiveA""),REGEXMATCH(Q389,""Element"")),""bool"")"),"#N/A")</f>
        <v>#N/A</v>
      </c>
      <c r="S389" s="2">
        <v>0</v>
      </c>
      <c r="T389" s="2"/>
      <c r="U389" s="2" t="b">
        <v>0</v>
      </c>
      <c r="V389" s="2" t="b">
        <v>0</v>
      </c>
      <c r="W389" s="2" t="b">
        <v>0</v>
      </c>
      <c r="X389" s="2" t="b">
        <v>0</v>
      </c>
      <c r="Y389" s="2" t="b">
        <v>0</v>
      </c>
      <c r="Z389" s="2" t="b">
        <v>1</v>
      </c>
      <c r="AA389" s="2" t="b">
        <v>0</v>
      </c>
      <c r="AB389" s="2" t="b">
        <v>0</v>
      </c>
      <c r="AC389" s="2" t="b">
        <v>0</v>
      </c>
      <c r="AD389" s="2" t="b">
        <v>0</v>
      </c>
      <c r="AE389" s="2" t="b">
        <v>0</v>
      </c>
      <c r="AF389" s="2" t="b">
        <v>0</v>
      </c>
      <c r="AG389" s="2" t="s">
        <v>141</v>
      </c>
      <c r="AH389" s="2" t="s">
        <v>141</v>
      </c>
    </row>
    <row r="390" spans="1:34" x14ac:dyDescent="0.2">
      <c r="A390" s="9" t="e">
        <v>#N/A</v>
      </c>
      <c r="B390" s="2" t="s">
        <v>1039</v>
      </c>
      <c r="C390" s="1"/>
      <c r="D390" s="2" t="str">
        <f t="shared" si="3"/>
        <v>Logging</v>
      </c>
      <c r="E390" s="2" t="str">
        <f t="shared" si="4"/>
        <v>Logging: # on Trainer</v>
      </c>
      <c r="F390" s="2" t="str">
        <f t="shared" si="5"/>
        <v>always</v>
      </c>
      <c r="G390" s="2">
        <v>1</v>
      </c>
      <c r="H390" s="2" t="s">
        <v>141</v>
      </c>
      <c r="I390" s="2" t="s">
        <v>1927</v>
      </c>
      <c r="J390" s="2" t="str">
        <f ca="1">IFERROR(__xludf.DUMMYFUNCTION("IFS(I390=""ShotAttack"",""%"",I390=""MeleeAttack"",""%"", I390=""Defense"",""%"",I390=""CraftSPeed"",""%"",I390=""LifeSteal"",""%"",I390=""MaxInventoryWeight"",""+"",I390=""MoveSpeed"",""%"",REGEXMATCH(I390,""ElementAddItemDrop_""),""%"",I390=""Logging"","&amp;"""+"",I390=""Mining"",""+"",I390=""Maxhp"",""%"",REGEXMATCH(I390,""TemperatureResist_""),""+"",REGEXMATCH(I390,""ElementResist_""),""%"",REGEXMATCH(I390,""TemperatureInvalid_""),""bool"",REGEXMATCH(I390,""BodyPartsWeakDamage""),""%"",REGEXMATCH(I390,""Ele"&amp;"mentBoost_""),""%"",AND(REGEXMATCH(B390,""GiveA""),REGEXMATCH(I390,""Element"")),""bool"")"),"+")</f>
        <v>+</v>
      </c>
      <c r="K390" s="2">
        <v>16</v>
      </c>
      <c r="L390" s="2" t="s">
        <v>1896</v>
      </c>
      <c r="M390" s="2"/>
      <c r="N390" s="2" t="str">
        <f ca="1">IFERROR(__xludf.DUMMYFUNCTION("IFS(M390=""ShotAttack"",""%"",M390=""MeleeAttack"",""%"", M390=""Defense"",""%"",M390=""CraftSPeed"",""%"",M390=""LifeSteal"",""%"",M390=""MaxInventoryWeight"",""+"",M390=""MoveSpeed"",""%"",REGEXMATCH(M390,""ElementAddItemDrop_""),""%"",M390=""Logging"","&amp;"""+"",M390=""Mining"",""+"",M390=""Maxhp"",""%"",REGEXMATCH(M390,""TemperatureResist_""),""+"",REGEXMATCH(M390,""ElementResist_""),""%"",REGEXMATCH(M390,""TemperatureInvalid_""),""bool"",REGEXMATCH(M390,""BodyPartsWeakDamage""),""%"",REGEXMATCH(M390,""Ele"&amp;"mentBoost_""),""%"",AND(REGEXMATCH(F390,""GiveA""),REGEXMATCH(M390,""Element"")),""bool"")"),"#N/A")</f>
        <v>#N/A</v>
      </c>
      <c r="O390" s="2">
        <v>0</v>
      </c>
      <c r="P390" s="2"/>
      <c r="Q390" s="2"/>
      <c r="R390" s="2" t="str">
        <f ca="1">IFERROR(__xludf.DUMMYFUNCTION("IFS(Q390=""ShotAttack"",""%"",Q390=""MeleeAttack"",""%"", Q390=""Defense"",""%"",Q390=""CraftSPeed"",""%"",Q390=""LifeSteal"",""%"",Q390=""MaxInventoryWeight"",""+"",Q390=""MoveSpeed"",""%"",REGEXMATCH(Q390,""ElementAddItemDrop_""),""%"",Q390=""Logging"","&amp;"""+"",Q390=""Mining"",""+"",Q390=""Maxhp"",""%"",REGEXMATCH(Q390,""TemperatureResist_""),""+"",REGEXMATCH(Q390,""ElementResist_""),""%"",REGEXMATCH(Q390,""TemperatureInvalid_""),""bool"",REGEXMATCH(Q390,""BodyPartsWeakDamage""),""%"",REGEXMATCH(Q390,""Ele"&amp;"mentBoost_""),""%"",AND(REGEXMATCH(J390,""GiveA""),REGEXMATCH(Q390,""Element"")),""bool"")"),"#N/A")</f>
        <v>#N/A</v>
      </c>
      <c r="S390" s="2">
        <v>0</v>
      </c>
      <c r="T390" s="2"/>
      <c r="U390" s="2" t="b">
        <v>0</v>
      </c>
      <c r="V390" s="2" t="b">
        <v>0</v>
      </c>
      <c r="W390" s="2" t="b">
        <v>0</v>
      </c>
      <c r="X390" s="2" t="b">
        <v>0</v>
      </c>
      <c r="Y390" s="2" t="b">
        <v>0</v>
      </c>
      <c r="Z390" s="2" t="b">
        <v>1</v>
      </c>
      <c r="AA390" s="2" t="b">
        <v>0</v>
      </c>
      <c r="AB390" s="2" t="b">
        <v>0</v>
      </c>
      <c r="AC390" s="2" t="b">
        <v>0</v>
      </c>
      <c r="AD390" s="2" t="b">
        <v>0</v>
      </c>
      <c r="AE390" s="2" t="b">
        <v>0</v>
      </c>
      <c r="AF390" s="2" t="b">
        <v>0</v>
      </c>
      <c r="AG390" s="2" t="s">
        <v>141</v>
      </c>
      <c r="AH390" s="2" t="s">
        <v>141</v>
      </c>
    </row>
    <row r="391" spans="1:34" x14ac:dyDescent="0.2">
      <c r="A391" s="9" t="e">
        <v>#N/A</v>
      </c>
      <c r="B391" s="2" t="s">
        <v>1040</v>
      </c>
      <c r="C391" s="1"/>
      <c r="D391" s="2" t="str">
        <f t="shared" si="3"/>
        <v>Logging</v>
      </c>
      <c r="E391" s="2" t="str">
        <f t="shared" si="4"/>
        <v>Logging: # on Trainer</v>
      </c>
      <c r="F391" s="2" t="str">
        <f t="shared" si="5"/>
        <v>always</v>
      </c>
      <c r="G391" s="2">
        <v>1</v>
      </c>
      <c r="H391" s="2" t="s">
        <v>141</v>
      </c>
      <c r="I391" s="2" t="s">
        <v>1927</v>
      </c>
      <c r="J391" s="2" t="str">
        <f ca="1">IFERROR(__xludf.DUMMYFUNCTION("IFS(I391=""ShotAttack"",""%"",I391=""MeleeAttack"",""%"", I391=""Defense"",""%"",I391=""CraftSPeed"",""%"",I391=""LifeSteal"",""%"",I391=""MaxInventoryWeight"",""+"",I391=""MoveSpeed"",""%"",REGEXMATCH(I391,""ElementAddItemDrop_""),""%"",I391=""Logging"","&amp;"""+"",I391=""Mining"",""+"",I391=""Maxhp"",""%"",REGEXMATCH(I391,""TemperatureResist_""),""+"",REGEXMATCH(I391,""ElementResist_""),""%"",REGEXMATCH(I391,""TemperatureInvalid_""),""bool"",REGEXMATCH(I391,""BodyPartsWeakDamage""),""%"",REGEXMATCH(I391,""Ele"&amp;"mentBoost_""),""%"",AND(REGEXMATCH(B391,""GiveA""),REGEXMATCH(I391,""Element"")),""bool"")"),"+")</f>
        <v>+</v>
      </c>
      <c r="K391" s="2">
        <v>20</v>
      </c>
      <c r="L391" s="2" t="s">
        <v>1896</v>
      </c>
      <c r="M391" s="2"/>
      <c r="N391" s="2" t="str">
        <f ca="1">IFERROR(__xludf.DUMMYFUNCTION("IFS(M391=""ShotAttack"",""%"",M391=""MeleeAttack"",""%"", M391=""Defense"",""%"",M391=""CraftSPeed"",""%"",M391=""LifeSteal"",""%"",M391=""MaxInventoryWeight"",""+"",M391=""MoveSpeed"",""%"",REGEXMATCH(M391,""ElementAddItemDrop_""),""%"",M391=""Logging"","&amp;"""+"",M391=""Mining"",""+"",M391=""Maxhp"",""%"",REGEXMATCH(M391,""TemperatureResist_""),""+"",REGEXMATCH(M391,""ElementResist_""),""%"",REGEXMATCH(M391,""TemperatureInvalid_""),""bool"",REGEXMATCH(M391,""BodyPartsWeakDamage""),""%"",REGEXMATCH(M391,""Ele"&amp;"mentBoost_""),""%"",AND(REGEXMATCH(F391,""GiveA""),REGEXMATCH(M391,""Element"")),""bool"")"),"#N/A")</f>
        <v>#N/A</v>
      </c>
      <c r="O391" s="2">
        <v>0</v>
      </c>
      <c r="P391" s="2"/>
      <c r="Q391" s="2"/>
      <c r="R391" s="2" t="str">
        <f ca="1">IFERROR(__xludf.DUMMYFUNCTION("IFS(Q391=""ShotAttack"",""%"",Q391=""MeleeAttack"",""%"", Q391=""Defense"",""%"",Q391=""CraftSPeed"",""%"",Q391=""LifeSteal"",""%"",Q391=""MaxInventoryWeight"",""+"",Q391=""MoveSpeed"",""%"",REGEXMATCH(Q391,""ElementAddItemDrop_""),""%"",Q391=""Logging"","&amp;"""+"",Q391=""Mining"",""+"",Q391=""Maxhp"",""%"",REGEXMATCH(Q391,""TemperatureResist_""),""+"",REGEXMATCH(Q391,""ElementResist_""),""%"",REGEXMATCH(Q391,""TemperatureInvalid_""),""bool"",REGEXMATCH(Q391,""BodyPartsWeakDamage""),""%"",REGEXMATCH(Q391,""Ele"&amp;"mentBoost_""),""%"",AND(REGEXMATCH(J391,""GiveA""),REGEXMATCH(Q391,""Element"")),""bool"")"),"#N/A")</f>
        <v>#N/A</v>
      </c>
      <c r="S391" s="2">
        <v>0</v>
      </c>
      <c r="T391" s="2"/>
      <c r="U391" s="2" t="b">
        <v>0</v>
      </c>
      <c r="V391" s="2" t="b">
        <v>0</v>
      </c>
      <c r="W391" s="2" t="b">
        <v>0</v>
      </c>
      <c r="X391" s="2" t="b">
        <v>0</v>
      </c>
      <c r="Y391" s="2" t="b">
        <v>0</v>
      </c>
      <c r="Z391" s="2" t="b">
        <v>1</v>
      </c>
      <c r="AA391" s="2" t="b">
        <v>0</v>
      </c>
      <c r="AB391" s="2" t="b">
        <v>0</v>
      </c>
      <c r="AC391" s="2" t="b">
        <v>0</v>
      </c>
      <c r="AD391" s="2" t="b">
        <v>0</v>
      </c>
      <c r="AE391" s="2" t="b">
        <v>0</v>
      </c>
      <c r="AF391" s="2" t="b">
        <v>0</v>
      </c>
      <c r="AG391" s="2" t="s">
        <v>141</v>
      </c>
      <c r="AH391" s="2" t="s">
        <v>141</v>
      </c>
    </row>
    <row r="392" spans="1:34" x14ac:dyDescent="0.2">
      <c r="A392" s="1" t="s">
        <v>2198</v>
      </c>
      <c r="B392" s="2" t="s">
        <v>817</v>
      </c>
      <c r="C392" s="1"/>
      <c r="D392" s="2" t="str">
        <f t="shared" si="3"/>
        <v>FindWool</v>
      </c>
      <c r="E392" s="2" t="str">
        <f t="shared" ref="E392:E416" si="6">I392  &amp;": # "&amp; L392  &amp; IF(ISBLANK(M392),, ". "&amp; M392 &amp;": # "&amp; P392 &amp; IF(ISBLANK(Q392),, ". "&amp; Q392 &amp;": # "&amp; T392))</f>
        <v xml:space="preserve">FindWool: # </v>
      </c>
      <c r="F392" s="2" t="str">
        <f t="shared" si="5"/>
        <v/>
      </c>
      <c r="G392" s="2"/>
      <c r="H392" s="2"/>
      <c r="I392" s="2" t="s">
        <v>2199</v>
      </c>
      <c r="J392" s="2" t="s">
        <v>2200</v>
      </c>
      <c r="K392" s="2" t="s">
        <v>2201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x14ac:dyDescent="0.2">
      <c r="A393" s="1" t="s">
        <v>2198</v>
      </c>
      <c r="B393" s="2" t="s">
        <v>818</v>
      </c>
      <c r="C393" s="1"/>
      <c r="D393" s="2" t="str">
        <f t="shared" si="3"/>
        <v>FindWool</v>
      </c>
      <c r="E393" s="2" t="str">
        <f t="shared" si="6"/>
        <v xml:space="preserve">FindWool: # </v>
      </c>
      <c r="F393" s="2" t="str">
        <f t="shared" si="5"/>
        <v/>
      </c>
      <c r="G393" s="2"/>
      <c r="H393" s="2"/>
      <c r="I393" s="2" t="s">
        <v>2199</v>
      </c>
      <c r="J393" s="2" t="s">
        <v>2200</v>
      </c>
      <c r="K393" s="2" t="s">
        <v>2201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x14ac:dyDescent="0.2">
      <c r="A394" s="1" t="s">
        <v>2198</v>
      </c>
      <c r="B394" s="2" t="s">
        <v>819</v>
      </c>
      <c r="C394" s="1"/>
      <c r="D394" s="2" t="str">
        <f t="shared" si="3"/>
        <v>FindWool</v>
      </c>
      <c r="E394" s="2" t="str">
        <f t="shared" si="6"/>
        <v xml:space="preserve">FindWool: # </v>
      </c>
      <c r="F394" s="2" t="str">
        <f t="shared" si="5"/>
        <v/>
      </c>
      <c r="G394" s="2"/>
      <c r="H394" s="2"/>
      <c r="I394" s="2" t="s">
        <v>2199</v>
      </c>
      <c r="J394" s="2" t="s">
        <v>2200</v>
      </c>
      <c r="K394" s="2" t="s">
        <v>2202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x14ac:dyDescent="0.2">
      <c r="A395" s="1" t="s">
        <v>2198</v>
      </c>
      <c r="B395" s="2" t="s">
        <v>820</v>
      </c>
      <c r="C395" s="1"/>
      <c r="D395" s="2" t="str">
        <f t="shared" si="3"/>
        <v>FindWool</v>
      </c>
      <c r="E395" s="2" t="str">
        <f t="shared" si="6"/>
        <v xml:space="preserve">FindWool: # </v>
      </c>
      <c r="F395" s="2" t="str">
        <f t="shared" si="5"/>
        <v/>
      </c>
      <c r="G395" s="2"/>
      <c r="H395" s="2"/>
      <c r="I395" s="2" t="s">
        <v>2199</v>
      </c>
      <c r="J395" s="2" t="s">
        <v>2200</v>
      </c>
      <c r="K395" s="2" t="s">
        <v>2203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x14ac:dyDescent="0.2">
      <c r="A396" s="1" t="s">
        <v>2198</v>
      </c>
      <c r="B396" s="2" t="s">
        <v>821</v>
      </c>
      <c r="C396" s="1"/>
      <c r="D396" s="2" t="str">
        <f t="shared" si="3"/>
        <v>FindWool</v>
      </c>
      <c r="E396" s="2" t="str">
        <f t="shared" si="6"/>
        <v xml:space="preserve">FindWool: # </v>
      </c>
      <c r="F396" s="2" t="str">
        <f t="shared" si="5"/>
        <v/>
      </c>
      <c r="G396" s="2"/>
      <c r="H396" s="2"/>
      <c r="I396" s="2" t="s">
        <v>2199</v>
      </c>
      <c r="J396" s="2" t="s">
        <v>2200</v>
      </c>
      <c r="K396" s="2" t="s">
        <v>2204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x14ac:dyDescent="0.2">
      <c r="A397" s="1" t="s">
        <v>2198</v>
      </c>
      <c r="B397" s="2" t="s">
        <v>643</v>
      </c>
      <c r="C397" s="1"/>
      <c r="D397" s="2" t="str">
        <f t="shared" si="3"/>
        <v>FindMoney</v>
      </c>
      <c r="E397" s="2" t="str">
        <f t="shared" si="6"/>
        <v xml:space="preserve">FindMoney: # </v>
      </c>
      <c r="F397" s="2" t="str">
        <f t="shared" si="5"/>
        <v/>
      </c>
      <c r="G397" s="2"/>
      <c r="H397" s="2"/>
      <c r="I397" s="2" t="s">
        <v>2205</v>
      </c>
      <c r="J397" s="2" t="s">
        <v>2200</v>
      </c>
      <c r="K397" s="2" t="s">
        <v>2206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x14ac:dyDescent="0.2">
      <c r="A398" s="1" t="s">
        <v>2198</v>
      </c>
      <c r="B398" s="2" t="s">
        <v>644</v>
      </c>
      <c r="C398" s="1"/>
      <c r="D398" s="2" t="str">
        <f t="shared" si="3"/>
        <v>FindMoney</v>
      </c>
      <c r="E398" s="2" t="str">
        <f t="shared" si="6"/>
        <v xml:space="preserve">FindMoney: # </v>
      </c>
      <c r="F398" s="2" t="str">
        <f t="shared" si="5"/>
        <v/>
      </c>
      <c r="G398" s="2"/>
      <c r="H398" s="2"/>
      <c r="I398" s="2" t="s">
        <v>2205</v>
      </c>
      <c r="J398" s="2" t="s">
        <v>2200</v>
      </c>
      <c r="K398" s="2" t="s">
        <v>2207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x14ac:dyDescent="0.2">
      <c r="A399" s="1" t="s">
        <v>2198</v>
      </c>
      <c r="B399" s="2" t="s">
        <v>645</v>
      </c>
      <c r="C399" s="1"/>
      <c r="D399" s="2" t="str">
        <f t="shared" si="3"/>
        <v>FindMoney</v>
      </c>
      <c r="E399" s="2" t="str">
        <f t="shared" si="6"/>
        <v xml:space="preserve">FindMoney: # </v>
      </c>
      <c r="F399" s="2" t="str">
        <f t="shared" si="5"/>
        <v/>
      </c>
      <c r="G399" s="2"/>
      <c r="H399" s="2"/>
      <c r="I399" s="2" t="s">
        <v>2205</v>
      </c>
      <c r="J399" s="2" t="s">
        <v>2200</v>
      </c>
      <c r="K399" s="2" t="s">
        <v>2208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x14ac:dyDescent="0.2">
      <c r="A400" s="1" t="s">
        <v>2198</v>
      </c>
      <c r="B400" s="2" t="s">
        <v>646</v>
      </c>
      <c r="C400" s="1"/>
      <c r="D400" s="2" t="str">
        <f t="shared" si="3"/>
        <v>FindMoney</v>
      </c>
      <c r="E400" s="2" t="str">
        <f t="shared" si="6"/>
        <v xml:space="preserve">FindMoney: # </v>
      </c>
      <c r="F400" s="2" t="str">
        <f t="shared" si="5"/>
        <v/>
      </c>
      <c r="G400" s="2"/>
      <c r="H400" s="2"/>
      <c r="I400" s="2" t="s">
        <v>2205</v>
      </c>
      <c r="J400" s="2" t="s">
        <v>2200</v>
      </c>
      <c r="K400" s="2" t="s">
        <v>2209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x14ac:dyDescent="0.2">
      <c r="A401" s="1" t="s">
        <v>2198</v>
      </c>
      <c r="B401" s="2" t="s">
        <v>647</v>
      </c>
      <c r="C401" s="1"/>
      <c r="D401" s="2" t="str">
        <f t="shared" si="3"/>
        <v>FindMoney</v>
      </c>
      <c r="E401" s="2" t="str">
        <f t="shared" si="6"/>
        <v xml:space="preserve">FindMoney: # </v>
      </c>
      <c r="F401" s="2" t="str">
        <f t="shared" si="5"/>
        <v/>
      </c>
      <c r="G401" s="2"/>
      <c r="H401" s="2"/>
      <c r="I401" s="2" t="s">
        <v>2205</v>
      </c>
      <c r="J401" s="2" t="s">
        <v>2200</v>
      </c>
      <c r="K401" s="2" t="s">
        <v>2210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x14ac:dyDescent="0.2">
      <c r="A402" s="1" t="s">
        <v>2198</v>
      </c>
      <c r="B402" s="2" t="s">
        <v>920</v>
      </c>
      <c r="C402" s="1"/>
      <c r="D402" s="2" t="str">
        <f t="shared" si="3"/>
        <v>FindBerry</v>
      </c>
      <c r="E402" s="2" t="str">
        <f t="shared" si="6"/>
        <v xml:space="preserve">FindBerry: # </v>
      </c>
      <c r="F402" s="2" t="str">
        <f t="shared" si="5"/>
        <v/>
      </c>
      <c r="G402" s="2"/>
      <c r="H402" s="2"/>
      <c r="I402" s="2" t="s">
        <v>2211</v>
      </c>
      <c r="J402" s="2" t="s">
        <v>2200</v>
      </c>
      <c r="K402" s="2" t="s">
        <v>2212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x14ac:dyDescent="0.2">
      <c r="A403" s="1" t="s">
        <v>2198</v>
      </c>
      <c r="B403" s="2" t="s">
        <v>921</v>
      </c>
      <c r="C403" s="1"/>
      <c r="D403" s="2" t="str">
        <f t="shared" si="3"/>
        <v>FindBerry</v>
      </c>
      <c r="E403" s="2" t="str">
        <f t="shared" si="6"/>
        <v xml:space="preserve">FindBerry: # </v>
      </c>
      <c r="F403" s="2" t="str">
        <f t="shared" si="5"/>
        <v/>
      </c>
      <c r="G403" s="2"/>
      <c r="H403" s="2"/>
      <c r="I403" s="2" t="s">
        <v>2211</v>
      </c>
      <c r="J403" s="2" t="s">
        <v>2200</v>
      </c>
      <c r="K403" s="2" t="s">
        <v>2213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x14ac:dyDescent="0.2">
      <c r="A404" s="1" t="s">
        <v>2198</v>
      </c>
      <c r="B404" s="2" t="s">
        <v>922</v>
      </c>
      <c r="C404" s="1"/>
      <c r="D404" s="2" t="str">
        <f t="shared" si="3"/>
        <v>FindBerry</v>
      </c>
      <c r="E404" s="2" t="str">
        <f t="shared" si="6"/>
        <v xml:space="preserve">FindBerry: # </v>
      </c>
      <c r="F404" s="2" t="str">
        <f t="shared" si="5"/>
        <v/>
      </c>
      <c r="G404" s="2"/>
      <c r="H404" s="2"/>
      <c r="I404" s="2" t="s">
        <v>2211</v>
      </c>
      <c r="J404" s="2" t="s">
        <v>2200</v>
      </c>
      <c r="K404" s="2" t="s">
        <v>2214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x14ac:dyDescent="0.2">
      <c r="A405" s="1" t="s">
        <v>2198</v>
      </c>
      <c r="B405" s="2" t="s">
        <v>923</v>
      </c>
      <c r="C405" s="1"/>
      <c r="D405" s="2" t="str">
        <f t="shared" si="3"/>
        <v>FindBerry</v>
      </c>
      <c r="E405" s="2" t="str">
        <f t="shared" si="6"/>
        <v xml:space="preserve">FindBerry: # </v>
      </c>
      <c r="F405" s="2" t="str">
        <f t="shared" si="5"/>
        <v/>
      </c>
      <c r="G405" s="2"/>
      <c r="H405" s="2"/>
      <c r="I405" s="2" t="s">
        <v>2211</v>
      </c>
      <c r="J405" s="2" t="s">
        <v>2200</v>
      </c>
      <c r="K405" s="2" t="s">
        <v>2215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x14ac:dyDescent="0.2">
      <c r="A406" s="1" t="s">
        <v>2198</v>
      </c>
      <c r="B406" s="2" t="s">
        <v>924</v>
      </c>
      <c r="C406" s="1"/>
      <c r="D406" s="2" t="str">
        <f t="shared" si="3"/>
        <v>FindBerry</v>
      </c>
      <c r="E406" s="2" t="str">
        <f t="shared" si="6"/>
        <v xml:space="preserve">FindBerry: # </v>
      </c>
      <c r="F406" s="2" t="str">
        <f t="shared" si="5"/>
        <v/>
      </c>
      <c r="G406" s="2"/>
      <c r="H406" s="2"/>
      <c r="I406" s="2" t="s">
        <v>2211</v>
      </c>
      <c r="J406" s="2" t="s">
        <v>2200</v>
      </c>
      <c r="K406" s="2" t="s">
        <v>2216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x14ac:dyDescent="0.2">
      <c r="A407" s="1" t="s">
        <v>2198</v>
      </c>
      <c r="B407" s="2" t="s">
        <v>864</v>
      </c>
      <c r="C407" s="1"/>
      <c r="D407" s="2" t="str">
        <f t="shared" si="3"/>
        <v>FindEgg</v>
      </c>
      <c r="E407" s="2" t="str">
        <f t="shared" si="6"/>
        <v xml:space="preserve">FindEgg: # </v>
      </c>
      <c r="F407" s="2" t="str">
        <f t="shared" si="5"/>
        <v/>
      </c>
      <c r="G407" s="2"/>
      <c r="H407" s="2"/>
      <c r="I407" s="2" t="s">
        <v>2217</v>
      </c>
      <c r="J407" s="2" t="s">
        <v>2200</v>
      </c>
      <c r="K407" s="2" t="s">
        <v>2212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x14ac:dyDescent="0.2">
      <c r="A408" s="1" t="s">
        <v>2198</v>
      </c>
      <c r="B408" s="2" t="s">
        <v>865</v>
      </c>
      <c r="C408" s="1"/>
      <c r="D408" s="2" t="str">
        <f t="shared" si="3"/>
        <v>FindEgg</v>
      </c>
      <c r="E408" s="2" t="str">
        <f t="shared" si="6"/>
        <v xml:space="preserve">FindEgg: # </v>
      </c>
      <c r="F408" s="2" t="str">
        <f t="shared" si="5"/>
        <v/>
      </c>
      <c r="G408" s="2"/>
      <c r="H408" s="2"/>
      <c r="I408" s="2" t="s">
        <v>2217</v>
      </c>
      <c r="J408" s="2" t="s">
        <v>2200</v>
      </c>
      <c r="K408" s="2" t="s">
        <v>2213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x14ac:dyDescent="0.2">
      <c r="A409" s="1" t="s">
        <v>2198</v>
      </c>
      <c r="B409" s="2" t="s">
        <v>866</v>
      </c>
      <c r="C409" s="1"/>
      <c r="D409" s="2" t="str">
        <f t="shared" si="3"/>
        <v>FindEgg</v>
      </c>
      <c r="E409" s="2" t="str">
        <f t="shared" si="6"/>
        <v xml:space="preserve">FindEgg: # </v>
      </c>
      <c r="F409" s="2" t="str">
        <f t="shared" si="5"/>
        <v/>
      </c>
      <c r="G409" s="2"/>
      <c r="H409" s="2"/>
      <c r="I409" s="2" t="s">
        <v>2217</v>
      </c>
      <c r="J409" s="2" t="s">
        <v>2200</v>
      </c>
      <c r="K409" s="2" t="s">
        <v>2214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x14ac:dyDescent="0.2">
      <c r="A410" s="1" t="s">
        <v>2198</v>
      </c>
      <c r="B410" s="2" t="s">
        <v>867</v>
      </c>
      <c r="C410" s="1"/>
      <c r="D410" s="2" t="str">
        <f t="shared" si="3"/>
        <v>FindEgg</v>
      </c>
      <c r="E410" s="2" t="str">
        <f t="shared" si="6"/>
        <v xml:space="preserve">FindEgg: # </v>
      </c>
      <c r="F410" s="2" t="str">
        <f t="shared" si="5"/>
        <v/>
      </c>
      <c r="G410" s="2"/>
      <c r="H410" s="2"/>
      <c r="I410" s="2" t="s">
        <v>2217</v>
      </c>
      <c r="J410" s="2" t="s">
        <v>2200</v>
      </c>
      <c r="K410" s="2" t="s">
        <v>2215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x14ac:dyDescent="0.2">
      <c r="A411" s="1" t="s">
        <v>2198</v>
      </c>
      <c r="B411" s="2" t="s">
        <v>868</v>
      </c>
      <c r="C411" s="1"/>
      <c r="D411" s="2" t="str">
        <f t="shared" si="3"/>
        <v>FindEgg</v>
      </c>
      <c r="E411" s="2" t="str">
        <f t="shared" si="6"/>
        <v xml:space="preserve">FindEgg: # </v>
      </c>
      <c r="F411" s="2" t="str">
        <f t="shared" si="5"/>
        <v/>
      </c>
      <c r="G411" s="2"/>
      <c r="H411" s="2"/>
      <c r="I411" s="2" t="s">
        <v>2217</v>
      </c>
      <c r="J411" s="2" t="s">
        <v>2200</v>
      </c>
      <c r="K411" s="2" t="s">
        <v>2216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x14ac:dyDescent="0.2">
      <c r="A412" s="1" t="s">
        <v>2198</v>
      </c>
      <c r="B412" s="2" t="s">
        <v>954</v>
      </c>
      <c r="C412" s="1"/>
      <c r="D412" s="2" t="str">
        <f t="shared" si="3"/>
        <v>FindMilk</v>
      </c>
      <c r="E412" s="2" t="str">
        <f t="shared" si="6"/>
        <v xml:space="preserve">FindMilk: # </v>
      </c>
      <c r="F412" s="2" t="str">
        <f t="shared" si="5"/>
        <v/>
      </c>
      <c r="G412" s="2"/>
      <c r="H412" s="2"/>
      <c r="I412" s="2" t="s">
        <v>2218</v>
      </c>
      <c r="J412" s="2" t="s">
        <v>2200</v>
      </c>
      <c r="K412" s="2" t="s">
        <v>2212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x14ac:dyDescent="0.2">
      <c r="A413" s="1" t="s">
        <v>2198</v>
      </c>
      <c r="B413" s="2" t="s">
        <v>955</v>
      </c>
      <c r="C413" s="1"/>
      <c r="D413" s="2" t="str">
        <f t="shared" si="3"/>
        <v>FindMilk</v>
      </c>
      <c r="E413" s="2" t="str">
        <f t="shared" si="6"/>
        <v xml:space="preserve">FindMilk: # </v>
      </c>
      <c r="F413" s="2" t="str">
        <f t="shared" si="5"/>
        <v/>
      </c>
      <c r="G413" s="2"/>
      <c r="H413" s="2"/>
      <c r="I413" s="2" t="s">
        <v>2218</v>
      </c>
      <c r="J413" s="2" t="s">
        <v>2200</v>
      </c>
      <c r="K413" s="2" t="s">
        <v>2213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x14ac:dyDescent="0.2">
      <c r="A414" s="1" t="s">
        <v>2198</v>
      </c>
      <c r="B414" s="2" t="s">
        <v>956</v>
      </c>
      <c r="C414" s="1"/>
      <c r="D414" s="2" t="str">
        <f t="shared" si="3"/>
        <v>FindMilk</v>
      </c>
      <c r="E414" s="2" t="str">
        <f t="shared" si="6"/>
        <v xml:space="preserve">FindMilk: # </v>
      </c>
      <c r="F414" s="2" t="str">
        <f t="shared" si="5"/>
        <v/>
      </c>
      <c r="G414" s="2"/>
      <c r="H414" s="2"/>
      <c r="I414" s="2" t="s">
        <v>2218</v>
      </c>
      <c r="J414" s="2" t="s">
        <v>2200</v>
      </c>
      <c r="K414" s="2" t="s">
        <v>2214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x14ac:dyDescent="0.2">
      <c r="A415" s="1" t="s">
        <v>2198</v>
      </c>
      <c r="B415" s="2" t="s">
        <v>957</v>
      </c>
      <c r="C415" s="1"/>
      <c r="D415" s="2" t="str">
        <f t="shared" si="3"/>
        <v>FindMilk</v>
      </c>
      <c r="E415" s="2" t="str">
        <f t="shared" si="6"/>
        <v xml:space="preserve">FindMilk: # </v>
      </c>
      <c r="F415" s="2" t="str">
        <f t="shared" si="5"/>
        <v/>
      </c>
      <c r="G415" s="2"/>
      <c r="H415" s="2"/>
      <c r="I415" s="2" t="s">
        <v>2218</v>
      </c>
      <c r="J415" s="2" t="s">
        <v>2200</v>
      </c>
      <c r="K415" s="2" t="s">
        <v>2215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x14ac:dyDescent="0.2">
      <c r="A416" s="1" t="s">
        <v>2198</v>
      </c>
      <c r="B416" s="2" t="s">
        <v>958</v>
      </c>
      <c r="C416" s="1"/>
      <c r="D416" s="2" t="str">
        <f t="shared" si="3"/>
        <v>FindMilk</v>
      </c>
      <c r="E416" s="2" t="str">
        <f t="shared" si="6"/>
        <v xml:space="preserve">FindMilk: # </v>
      </c>
      <c r="F416" s="2" t="str">
        <f t="shared" si="5"/>
        <v/>
      </c>
      <c r="G416" s="2"/>
      <c r="H416" s="2"/>
      <c r="I416" s="2" t="s">
        <v>2218</v>
      </c>
      <c r="J416" s="2" t="s">
        <v>2200</v>
      </c>
      <c r="K416" s="2" t="s">
        <v>2216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x14ac:dyDescent="0.2">
      <c r="A417" s="1" t="s">
        <v>2198</v>
      </c>
      <c r="B417" s="2" t="s">
        <v>935</v>
      </c>
      <c r="C417" s="1"/>
      <c r="D417" s="2" t="str">
        <f t="shared" si="3"/>
        <v>FindPalSphere. FindArrow. FindMoney</v>
      </c>
      <c r="E417" s="2" t="str">
        <f t="shared" ref="E417:E421" si="7">I417  &amp;": # "&amp; "("&amp;L417&amp;")"  &amp; IF(ISBLANK(M417),, ". "&amp; M417 &amp;": # "&amp; "("&amp;P417&amp;")" &amp; IF(ISBLANK(Q417),, ". "&amp; Q417 &amp;": # "&amp; "("&amp;T417&amp;")"))</f>
        <v>FindPalSphere: # (5 weight). FindArrow: # (2 weight). FindMoney: # (1 weight)</v>
      </c>
      <c r="F417" s="2" t="str">
        <f t="shared" si="5"/>
        <v/>
      </c>
      <c r="G417" s="2"/>
      <c r="H417" s="2"/>
      <c r="I417" s="2" t="s">
        <v>2219</v>
      </c>
      <c r="J417" s="2" t="s">
        <v>2200</v>
      </c>
      <c r="K417" s="2" t="s">
        <v>2212</v>
      </c>
      <c r="L417" s="2" t="s">
        <v>2220</v>
      </c>
      <c r="M417" s="2" t="s">
        <v>2221</v>
      </c>
      <c r="N417" s="2" t="s">
        <v>2200</v>
      </c>
      <c r="O417" s="2" t="s">
        <v>2212</v>
      </c>
      <c r="P417" s="2" t="s">
        <v>2222</v>
      </c>
      <c r="Q417" s="2" t="s">
        <v>2205</v>
      </c>
      <c r="R417" s="2" t="s">
        <v>2200</v>
      </c>
      <c r="S417" s="2" t="s">
        <v>2206</v>
      </c>
      <c r="T417" s="2" t="s">
        <v>2223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x14ac:dyDescent="0.2">
      <c r="A418" s="1" t="s">
        <v>2198</v>
      </c>
      <c r="B418" s="2" t="s">
        <v>936</v>
      </c>
      <c r="C418" s="1"/>
      <c r="D418" s="2" t="str">
        <f t="shared" si="3"/>
        <v>FindPalSphere. FindArrow. FindMoney</v>
      </c>
      <c r="E418" s="2" t="str">
        <f t="shared" si="7"/>
        <v>FindPalSphere: # (5 weight). FindArrow: # (3 weight). FindMoney: # (1 weight)</v>
      </c>
      <c r="F418" s="2" t="str">
        <f t="shared" si="5"/>
        <v/>
      </c>
      <c r="G418" s="2"/>
      <c r="H418" s="2"/>
      <c r="I418" s="2" t="s">
        <v>2219</v>
      </c>
      <c r="J418" s="2" t="s">
        <v>2200</v>
      </c>
      <c r="K418" s="2" t="s">
        <v>2213</v>
      </c>
      <c r="L418" s="2" t="s">
        <v>2220</v>
      </c>
      <c r="M418" s="2" t="s">
        <v>2221</v>
      </c>
      <c r="N418" s="2" t="s">
        <v>2200</v>
      </c>
      <c r="O418" s="2" t="s">
        <v>2213</v>
      </c>
      <c r="P418" s="2" t="s">
        <v>2224</v>
      </c>
      <c r="Q418" s="2" t="s">
        <v>2205</v>
      </c>
      <c r="R418" s="2" t="s">
        <v>2200</v>
      </c>
      <c r="S418" s="2" t="s">
        <v>2207</v>
      </c>
      <c r="T418" s="2" t="s">
        <v>2223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x14ac:dyDescent="0.2">
      <c r="A419" s="1" t="s">
        <v>2198</v>
      </c>
      <c r="B419" s="2" t="s">
        <v>937</v>
      </c>
      <c r="C419" s="1"/>
      <c r="D419" s="2" t="str">
        <f t="shared" si="3"/>
        <v>FindPalSphere. FindArrow. FindMoney</v>
      </c>
      <c r="E419" s="2" t="str">
        <f t="shared" si="7"/>
        <v>FindPalSphere: # (5 weight). FindArrow: # (4 weight). FindMoney: # (1 weight)</v>
      </c>
      <c r="F419" s="2" t="str">
        <f t="shared" si="5"/>
        <v/>
      </c>
      <c r="G419" s="2"/>
      <c r="H419" s="2"/>
      <c r="I419" s="2" t="s">
        <v>2219</v>
      </c>
      <c r="J419" s="2" t="s">
        <v>2200</v>
      </c>
      <c r="K419" s="2" t="s">
        <v>2201</v>
      </c>
      <c r="L419" s="2" t="s">
        <v>2220</v>
      </c>
      <c r="M419" s="2" t="s">
        <v>2221</v>
      </c>
      <c r="N419" s="2" t="s">
        <v>2200</v>
      </c>
      <c r="O419" s="2" t="s">
        <v>2201</v>
      </c>
      <c r="P419" s="2" t="s">
        <v>2225</v>
      </c>
      <c r="Q419" s="2" t="s">
        <v>2205</v>
      </c>
      <c r="R419" s="2" t="s">
        <v>2200</v>
      </c>
      <c r="S419" s="2" t="s">
        <v>2208</v>
      </c>
      <c r="T419" s="2" t="s">
        <v>2223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x14ac:dyDescent="0.2">
      <c r="A420" s="1" t="s">
        <v>2198</v>
      </c>
      <c r="B420" s="2" t="s">
        <v>938</v>
      </c>
      <c r="C420" s="1"/>
      <c r="D420" s="2" t="str">
        <f t="shared" si="3"/>
        <v>FindPalSphere/FindMegaPalSphere. FindArrow. FindMoney</v>
      </c>
      <c r="E420" s="2" t="str">
        <f t="shared" si="7"/>
        <v>FindPalSphere/FindMegaPalSphere: # (5 weight / 1 weight). FindArrow: # (2 weight). FindMoney: # (1 weight)</v>
      </c>
      <c r="F420" s="2" t="str">
        <f t="shared" si="5"/>
        <v/>
      </c>
      <c r="G420" s="2"/>
      <c r="H420" s="2"/>
      <c r="I420" s="2" t="s">
        <v>2226</v>
      </c>
      <c r="J420" s="2" t="s">
        <v>2200</v>
      </c>
      <c r="K420" s="2" t="s">
        <v>2227</v>
      </c>
      <c r="L420" s="2" t="s">
        <v>2228</v>
      </c>
      <c r="M420" s="2" t="s">
        <v>2221</v>
      </c>
      <c r="N420" s="2" t="s">
        <v>2200</v>
      </c>
      <c r="O420" s="2" t="s">
        <v>2229</v>
      </c>
      <c r="P420" s="2" t="s">
        <v>2222</v>
      </c>
      <c r="Q420" s="2" t="s">
        <v>2205</v>
      </c>
      <c r="R420" s="2" t="s">
        <v>2200</v>
      </c>
      <c r="S420" s="2" t="s">
        <v>2209</v>
      </c>
      <c r="T420" s="2" t="s">
        <v>2223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x14ac:dyDescent="0.2">
      <c r="A421" s="1" t="s">
        <v>2198</v>
      </c>
      <c r="B421" s="2" t="s">
        <v>939</v>
      </c>
      <c r="C421" s="1"/>
      <c r="D421" s="2" t="str">
        <f t="shared" si="3"/>
        <v>FindPalSphere/FindMegaPalSphere. FindArrow. FindMoney</v>
      </c>
      <c r="E421" s="2" t="str">
        <f t="shared" si="7"/>
        <v>FindPalSphere/FindMegaPalSphere: # (5 weight / 1 weight). FindArrow: # (2 weight). FindMoney: # (1 weight)</v>
      </c>
      <c r="F421" s="2" t="str">
        <f t="shared" si="5"/>
        <v/>
      </c>
      <c r="G421" s="2"/>
      <c r="H421" s="2"/>
      <c r="I421" s="2" t="s">
        <v>2226</v>
      </c>
      <c r="J421" s="2" t="s">
        <v>2200</v>
      </c>
      <c r="K421" s="2" t="s">
        <v>2230</v>
      </c>
      <c r="L421" s="2" t="s">
        <v>2228</v>
      </c>
      <c r="M421" s="2" t="s">
        <v>2221</v>
      </c>
      <c r="N421" s="2" t="s">
        <v>2200</v>
      </c>
      <c r="O421" s="2" t="s">
        <v>2231</v>
      </c>
      <c r="P421" s="2" t="s">
        <v>2222</v>
      </c>
      <c r="Q421" s="2" t="s">
        <v>2205</v>
      </c>
      <c r="R421" s="2" t="s">
        <v>2200</v>
      </c>
      <c r="S421" s="2" t="s">
        <v>2210</v>
      </c>
      <c r="T421" s="2" t="s">
        <v>2223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x14ac:dyDescent="0.2">
      <c r="A422" s="1" t="s">
        <v>2198</v>
      </c>
      <c r="B422" s="2" t="s">
        <v>1115</v>
      </c>
      <c r="C422" s="1"/>
      <c r="D422" s="2" t="str">
        <f t="shared" si="3"/>
        <v>FindFireOrgan</v>
      </c>
      <c r="E422" s="2" t="str">
        <f t="shared" ref="E422:E446" si="8">I422  &amp;": # "&amp; L422  &amp; IF(ISBLANK(M422),, ". "&amp; M422 &amp;": # "&amp; P422 &amp; IF(ISBLANK(Q422),, ". "&amp; Q422 &amp;": # "&amp; T422))</f>
        <v xml:space="preserve">FindFireOrgan: # </v>
      </c>
      <c r="F422" s="2" t="str">
        <f t="shared" si="5"/>
        <v/>
      </c>
      <c r="G422" s="2"/>
      <c r="H422" s="2"/>
      <c r="I422" s="2" t="s">
        <v>2232</v>
      </c>
      <c r="J422" s="2" t="s">
        <v>2200</v>
      </c>
      <c r="K422" s="2" t="s">
        <v>2212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x14ac:dyDescent="0.2">
      <c r="A423" s="1" t="s">
        <v>2198</v>
      </c>
      <c r="B423" s="2" t="s">
        <v>1116</v>
      </c>
      <c r="C423" s="1"/>
      <c r="D423" s="2" t="str">
        <f t="shared" si="3"/>
        <v>FindFireOrgan</v>
      </c>
      <c r="E423" s="2" t="str">
        <f t="shared" si="8"/>
        <v xml:space="preserve">FindFireOrgan: # </v>
      </c>
      <c r="F423" s="2" t="str">
        <f t="shared" si="5"/>
        <v/>
      </c>
      <c r="G423" s="2"/>
      <c r="H423" s="2"/>
      <c r="I423" s="2" t="s">
        <v>2232</v>
      </c>
      <c r="J423" s="2" t="s">
        <v>2200</v>
      </c>
      <c r="K423" s="2" t="s">
        <v>2213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x14ac:dyDescent="0.2">
      <c r="A424" s="1" t="s">
        <v>2198</v>
      </c>
      <c r="B424" s="2" t="s">
        <v>1117</v>
      </c>
      <c r="C424" s="1"/>
      <c r="D424" s="2" t="str">
        <f t="shared" si="3"/>
        <v>FindFireOrgan</v>
      </c>
      <c r="E424" s="2" t="str">
        <f t="shared" si="8"/>
        <v xml:space="preserve">FindFireOrgan: # </v>
      </c>
      <c r="F424" s="2" t="str">
        <f t="shared" si="5"/>
        <v/>
      </c>
      <c r="G424" s="2"/>
      <c r="H424" s="2"/>
      <c r="I424" s="2" t="s">
        <v>2232</v>
      </c>
      <c r="J424" s="2" t="s">
        <v>2200</v>
      </c>
      <c r="K424" s="2" t="s">
        <v>2214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x14ac:dyDescent="0.2">
      <c r="A425" s="1" t="s">
        <v>2198</v>
      </c>
      <c r="B425" s="2" t="s">
        <v>1118</v>
      </c>
      <c r="C425" s="1"/>
      <c r="D425" s="2" t="str">
        <f t="shared" si="3"/>
        <v>FindFireOrgan</v>
      </c>
      <c r="E425" s="2" t="str">
        <f t="shared" si="8"/>
        <v xml:space="preserve">FindFireOrgan: # </v>
      </c>
      <c r="F425" s="2" t="str">
        <f t="shared" si="5"/>
        <v/>
      </c>
      <c r="G425" s="2"/>
      <c r="H425" s="2"/>
      <c r="I425" s="2" t="s">
        <v>2232</v>
      </c>
      <c r="J425" s="2" t="s">
        <v>2200</v>
      </c>
      <c r="K425" s="2" t="s">
        <v>2215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x14ac:dyDescent="0.2">
      <c r="A426" s="1" t="s">
        <v>2198</v>
      </c>
      <c r="B426" s="2" t="s">
        <v>1119</v>
      </c>
      <c r="C426" s="1"/>
      <c r="D426" s="2" t="str">
        <f t="shared" si="3"/>
        <v>FindFireOrgan</v>
      </c>
      <c r="E426" s="2" t="str">
        <f t="shared" si="8"/>
        <v xml:space="preserve">FindFireOrgan: # </v>
      </c>
      <c r="F426" s="2" t="str">
        <f t="shared" si="5"/>
        <v/>
      </c>
      <c r="G426" s="2"/>
      <c r="H426" s="2"/>
      <c r="I426" s="2" t="s">
        <v>2232</v>
      </c>
      <c r="J426" s="2" t="s">
        <v>2200</v>
      </c>
      <c r="K426" s="2" t="s">
        <v>2216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x14ac:dyDescent="0.2">
      <c r="A427" s="1" t="s">
        <v>2198</v>
      </c>
      <c r="B427" s="2" t="s">
        <v>756</v>
      </c>
      <c r="C427" s="1"/>
      <c r="D427" s="2" t="str">
        <f t="shared" si="3"/>
        <v>FindWool</v>
      </c>
      <c r="E427" s="2" t="str">
        <f t="shared" si="8"/>
        <v xml:space="preserve">FindWool: # </v>
      </c>
      <c r="F427" s="2" t="str">
        <f t="shared" si="5"/>
        <v/>
      </c>
      <c r="G427" s="2"/>
      <c r="H427" s="2"/>
      <c r="I427" s="2" t="s">
        <v>2199</v>
      </c>
      <c r="J427" s="2" t="s">
        <v>2200</v>
      </c>
      <c r="K427" s="2" t="s">
        <v>2212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x14ac:dyDescent="0.2">
      <c r="A428" s="1" t="s">
        <v>2198</v>
      </c>
      <c r="B428" s="2" t="s">
        <v>757</v>
      </c>
      <c r="C428" s="1"/>
      <c r="D428" s="2" t="str">
        <f t="shared" si="3"/>
        <v>FindWool</v>
      </c>
      <c r="E428" s="2" t="str">
        <f t="shared" si="8"/>
        <v xml:space="preserve">FindWool: # </v>
      </c>
      <c r="F428" s="2" t="str">
        <f t="shared" si="5"/>
        <v/>
      </c>
      <c r="G428" s="2"/>
      <c r="H428" s="2"/>
      <c r="I428" s="2" t="s">
        <v>2199</v>
      </c>
      <c r="J428" s="2" t="s">
        <v>2200</v>
      </c>
      <c r="K428" s="2" t="s">
        <v>2213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x14ac:dyDescent="0.2">
      <c r="A429" s="1" t="s">
        <v>2198</v>
      </c>
      <c r="B429" s="2" t="s">
        <v>758</v>
      </c>
      <c r="C429" s="1"/>
      <c r="D429" s="2" t="str">
        <f t="shared" si="3"/>
        <v>FindWool</v>
      </c>
      <c r="E429" s="2" t="str">
        <f t="shared" si="8"/>
        <v xml:space="preserve">FindWool: # </v>
      </c>
      <c r="F429" s="2" t="str">
        <f t="shared" si="5"/>
        <v/>
      </c>
      <c r="G429" s="2"/>
      <c r="H429" s="2"/>
      <c r="I429" s="2" t="s">
        <v>2199</v>
      </c>
      <c r="J429" s="2" t="s">
        <v>2200</v>
      </c>
      <c r="K429" s="2" t="s">
        <v>2214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x14ac:dyDescent="0.2">
      <c r="A430" s="1" t="s">
        <v>2198</v>
      </c>
      <c r="B430" s="2" t="s">
        <v>759</v>
      </c>
      <c r="C430" s="1"/>
      <c r="D430" s="2" t="str">
        <f t="shared" si="3"/>
        <v>FindWool</v>
      </c>
      <c r="E430" s="2" t="str">
        <f t="shared" si="8"/>
        <v xml:space="preserve">FindWool: # </v>
      </c>
      <c r="F430" s="2" t="str">
        <f t="shared" si="5"/>
        <v/>
      </c>
      <c r="G430" s="2"/>
      <c r="H430" s="2"/>
      <c r="I430" s="2" t="s">
        <v>2199</v>
      </c>
      <c r="J430" s="2" t="s">
        <v>2200</v>
      </c>
      <c r="K430" s="2" t="s">
        <v>2215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x14ac:dyDescent="0.2">
      <c r="A431" s="1" t="s">
        <v>2198</v>
      </c>
      <c r="B431" s="2" t="s">
        <v>760</v>
      </c>
      <c r="C431" s="1"/>
      <c r="D431" s="2" t="str">
        <f t="shared" si="3"/>
        <v>FindWool</v>
      </c>
      <c r="E431" s="2" t="str">
        <f t="shared" si="8"/>
        <v xml:space="preserve">FindWool: # </v>
      </c>
      <c r="F431" s="2" t="str">
        <f t="shared" si="5"/>
        <v/>
      </c>
      <c r="G431" s="2"/>
      <c r="H431" s="2"/>
      <c r="I431" s="2" t="s">
        <v>2199</v>
      </c>
      <c r="J431" s="2" t="s">
        <v>2200</v>
      </c>
      <c r="K431" s="2" t="s">
        <v>2216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x14ac:dyDescent="0.2">
      <c r="A432" s="1" t="s">
        <v>2198</v>
      </c>
      <c r="B432" s="2" t="s">
        <v>804</v>
      </c>
      <c r="C432" s="1"/>
      <c r="D432" s="2" t="str">
        <f t="shared" si="3"/>
        <v>FindSweet</v>
      </c>
      <c r="E432" s="2" t="str">
        <f t="shared" si="8"/>
        <v xml:space="preserve">FindSweet: # </v>
      </c>
      <c r="F432" s="2" t="str">
        <f t="shared" si="5"/>
        <v/>
      </c>
      <c r="G432" s="2"/>
      <c r="H432" s="2"/>
      <c r="I432" s="2" t="s">
        <v>2233</v>
      </c>
      <c r="J432" s="2" t="s">
        <v>2200</v>
      </c>
      <c r="K432" s="2" t="s">
        <v>2212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x14ac:dyDescent="0.2">
      <c r="A433" s="1" t="s">
        <v>2198</v>
      </c>
      <c r="B433" s="2" t="s">
        <v>805</v>
      </c>
      <c r="C433" s="1"/>
      <c r="D433" s="2" t="str">
        <f t="shared" si="3"/>
        <v>FindSweet</v>
      </c>
      <c r="E433" s="2" t="str">
        <f t="shared" si="8"/>
        <v xml:space="preserve">FindSweet: # </v>
      </c>
      <c r="F433" s="2" t="str">
        <f t="shared" si="5"/>
        <v/>
      </c>
      <c r="G433" s="2"/>
      <c r="H433" s="2"/>
      <c r="I433" s="2" t="s">
        <v>2233</v>
      </c>
      <c r="J433" s="2" t="s">
        <v>2200</v>
      </c>
      <c r="K433" s="2" t="s">
        <v>2213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x14ac:dyDescent="0.2">
      <c r="A434" s="1" t="s">
        <v>2198</v>
      </c>
      <c r="B434" s="2" t="s">
        <v>806</v>
      </c>
      <c r="C434" s="1"/>
      <c r="D434" s="2" t="str">
        <f t="shared" si="3"/>
        <v>FindSweet</v>
      </c>
      <c r="E434" s="2" t="str">
        <f t="shared" si="8"/>
        <v xml:space="preserve">FindSweet: # </v>
      </c>
      <c r="F434" s="2" t="str">
        <f t="shared" si="5"/>
        <v/>
      </c>
      <c r="G434" s="2"/>
      <c r="H434" s="2"/>
      <c r="I434" s="2" t="s">
        <v>2233</v>
      </c>
      <c r="J434" s="2" t="s">
        <v>2200</v>
      </c>
      <c r="K434" s="2" t="s">
        <v>2214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x14ac:dyDescent="0.2">
      <c r="A435" s="1" t="s">
        <v>2198</v>
      </c>
      <c r="B435" s="2" t="s">
        <v>807</v>
      </c>
      <c r="C435" s="1"/>
      <c r="D435" s="2" t="str">
        <f t="shared" si="3"/>
        <v>FindSweet</v>
      </c>
      <c r="E435" s="2" t="str">
        <f t="shared" si="8"/>
        <v xml:space="preserve">FindSweet: # </v>
      </c>
      <c r="F435" s="2" t="str">
        <f t="shared" si="5"/>
        <v/>
      </c>
      <c r="G435" s="2"/>
      <c r="H435" s="2"/>
      <c r="I435" s="2" t="s">
        <v>2233</v>
      </c>
      <c r="J435" s="2" t="s">
        <v>2200</v>
      </c>
      <c r="K435" s="2" t="s">
        <v>2215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x14ac:dyDescent="0.2">
      <c r="A436" s="1" t="s">
        <v>2198</v>
      </c>
      <c r="B436" s="2" t="s">
        <v>808</v>
      </c>
      <c r="C436" s="1"/>
      <c r="D436" s="2" t="str">
        <f t="shared" si="3"/>
        <v>FindSweet</v>
      </c>
      <c r="E436" s="2" t="str">
        <f t="shared" si="8"/>
        <v xml:space="preserve">FindSweet: # </v>
      </c>
      <c r="F436" s="2" t="str">
        <f t="shared" si="5"/>
        <v/>
      </c>
      <c r="G436" s="2"/>
      <c r="H436" s="2"/>
      <c r="I436" s="2" t="s">
        <v>2233</v>
      </c>
      <c r="J436" s="2" t="s">
        <v>2200</v>
      </c>
      <c r="K436" s="2" t="s">
        <v>2216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x14ac:dyDescent="0.2">
      <c r="A437" s="1" t="s">
        <v>2198</v>
      </c>
      <c r="B437" s="2" t="s">
        <v>929</v>
      </c>
      <c r="C437" s="1"/>
      <c r="D437" s="2" t="str">
        <f t="shared" si="3"/>
        <v>FindCloth</v>
      </c>
      <c r="E437" s="2" t="str">
        <f t="shared" si="8"/>
        <v xml:space="preserve">FindCloth: # </v>
      </c>
      <c r="F437" s="2" t="str">
        <f t="shared" si="5"/>
        <v/>
      </c>
      <c r="G437" s="2"/>
      <c r="H437" s="2"/>
      <c r="I437" s="2" t="s">
        <v>2234</v>
      </c>
      <c r="J437" s="2" t="s">
        <v>2200</v>
      </c>
      <c r="K437" s="2" t="s">
        <v>2212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x14ac:dyDescent="0.2">
      <c r="A438" s="1" t="s">
        <v>2198</v>
      </c>
      <c r="B438" s="2" t="s">
        <v>930</v>
      </c>
      <c r="C438" s="1"/>
      <c r="D438" s="2" t="str">
        <f t="shared" si="3"/>
        <v>FindCloth</v>
      </c>
      <c r="E438" s="2" t="str">
        <f t="shared" si="8"/>
        <v xml:space="preserve">FindCloth: # </v>
      </c>
      <c r="F438" s="2" t="str">
        <f t="shared" si="5"/>
        <v/>
      </c>
      <c r="G438" s="2"/>
      <c r="H438" s="2"/>
      <c r="I438" s="2" t="s">
        <v>2234</v>
      </c>
      <c r="J438" s="2" t="s">
        <v>2200</v>
      </c>
      <c r="K438" s="2" t="s">
        <v>2213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x14ac:dyDescent="0.2">
      <c r="A439" s="1" t="s">
        <v>2198</v>
      </c>
      <c r="B439" s="2" t="s">
        <v>931</v>
      </c>
      <c r="C439" s="1"/>
      <c r="D439" s="2" t="str">
        <f t="shared" si="3"/>
        <v>FindCloth</v>
      </c>
      <c r="E439" s="2" t="str">
        <f t="shared" si="8"/>
        <v xml:space="preserve">FindCloth: # </v>
      </c>
      <c r="F439" s="2" t="str">
        <f t="shared" si="5"/>
        <v/>
      </c>
      <c r="G439" s="2"/>
      <c r="H439" s="2"/>
      <c r="I439" s="2" t="s">
        <v>2234</v>
      </c>
      <c r="J439" s="2" t="s">
        <v>2200</v>
      </c>
      <c r="K439" s="2" t="s">
        <v>2214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x14ac:dyDescent="0.2">
      <c r="A440" s="1" t="s">
        <v>2198</v>
      </c>
      <c r="B440" s="2" t="s">
        <v>932</v>
      </c>
      <c r="C440" s="1"/>
      <c r="D440" s="2" t="str">
        <f t="shared" si="3"/>
        <v>FindCloth</v>
      </c>
      <c r="E440" s="2" t="str">
        <f t="shared" si="8"/>
        <v xml:space="preserve">FindCloth: # </v>
      </c>
      <c r="F440" s="2" t="str">
        <f t="shared" si="5"/>
        <v/>
      </c>
      <c r="G440" s="2"/>
      <c r="H440" s="2"/>
      <c r="I440" s="2" t="s">
        <v>2234</v>
      </c>
      <c r="J440" s="2" t="s">
        <v>2200</v>
      </c>
      <c r="K440" s="2" t="s">
        <v>2215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x14ac:dyDescent="0.2">
      <c r="A441" s="1" t="s">
        <v>2198</v>
      </c>
      <c r="B441" s="2" t="s">
        <v>933</v>
      </c>
      <c r="C441" s="1"/>
      <c r="D441" s="2" t="str">
        <f t="shared" si="3"/>
        <v>FindCloth</v>
      </c>
      <c r="E441" s="2" t="str">
        <f t="shared" si="8"/>
        <v xml:space="preserve">FindCloth: # </v>
      </c>
      <c r="F441" s="2" t="str">
        <f t="shared" si="5"/>
        <v/>
      </c>
      <c r="G441" s="2"/>
      <c r="H441" s="2"/>
      <c r="I441" s="2" t="s">
        <v>2234</v>
      </c>
      <c r="J441" s="2" t="s">
        <v>2200</v>
      </c>
      <c r="K441" s="2" t="s">
        <v>2216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x14ac:dyDescent="0.2">
      <c r="A442" s="1" t="s">
        <v>2198</v>
      </c>
      <c r="B442" s="2" t="s">
        <v>982</v>
      </c>
      <c r="C442" s="1"/>
      <c r="D442" s="2" t="str">
        <f t="shared" si="3"/>
        <v>FindHoney</v>
      </c>
      <c r="E442" s="2" t="str">
        <f t="shared" si="8"/>
        <v xml:space="preserve">FindHoney: # </v>
      </c>
      <c r="F442" s="2"/>
      <c r="G442" s="2"/>
      <c r="H442" s="2"/>
      <c r="I442" s="2" t="s">
        <v>2235</v>
      </c>
      <c r="J442" s="2" t="s">
        <v>2200</v>
      </c>
      <c r="K442" s="2" t="s">
        <v>2212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x14ac:dyDescent="0.2">
      <c r="A443" s="1" t="s">
        <v>2198</v>
      </c>
      <c r="B443" s="2" t="s">
        <v>983</v>
      </c>
      <c r="C443" s="1"/>
      <c r="D443" s="2" t="str">
        <f t="shared" si="3"/>
        <v>FindHoney</v>
      </c>
      <c r="E443" s="2" t="str">
        <f t="shared" si="8"/>
        <v xml:space="preserve">FindHoney: # </v>
      </c>
      <c r="F443" s="2"/>
      <c r="G443" s="2"/>
      <c r="H443" s="2"/>
      <c r="I443" s="2" t="s">
        <v>2235</v>
      </c>
      <c r="J443" s="2" t="s">
        <v>2200</v>
      </c>
      <c r="K443" s="2" t="s">
        <v>2213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x14ac:dyDescent="0.2">
      <c r="A444" s="1" t="s">
        <v>2198</v>
      </c>
      <c r="B444" s="2" t="s">
        <v>984</v>
      </c>
      <c r="C444" s="1"/>
      <c r="D444" s="2" t="str">
        <f t="shared" si="3"/>
        <v>FindHoney</v>
      </c>
      <c r="E444" s="2" t="str">
        <f t="shared" si="8"/>
        <v xml:space="preserve">FindHoney: # </v>
      </c>
      <c r="F444" s="2"/>
      <c r="G444" s="2"/>
      <c r="H444" s="2"/>
      <c r="I444" s="2" t="s">
        <v>2235</v>
      </c>
      <c r="J444" s="2" t="s">
        <v>2200</v>
      </c>
      <c r="K444" s="2" t="s">
        <v>2214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x14ac:dyDescent="0.2">
      <c r="A445" s="1" t="s">
        <v>2198</v>
      </c>
      <c r="B445" s="2" t="s">
        <v>985</v>
      </c>
      <c r="C445" s="1"/>
      <c r="D445" s="2" t="str">
        <f t="shared" si="3"/>
        <v>FindHoney</v>
      </c>
      <c r="E445" s="2" t="str">
        <f t="shared" si="8"/>
        <v xml:space="preserve">FindHoney: # </v>
      </c>
      <c r="F445" s="2"/>
      <c r="G445" s="2"/>
      <c r="H445" s="2"/>
      <c r="I445" s="2" t="s">
        <v>2235</v>
      </c>
      <c r="J445" s="2" t="s">
        <v>2200</v>
      </c>
      <c r="K445" s="2" t="s">
        <v>2215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x14ac:dyDescent="0.2">
      <c r="A446" s="1" t="s">
        <v>2198</v>
      </c>
      <c r="B446" s="2" t="s">
        <v>986</v>
      </c>
      <c r="C446" s="1"/>
      <c r="D446" s="2" t="str">
        <f t="shared" si="3"/>
        <v>FindHoney</v>
      </c>
      <c r="E446" s="2" t="str">
        <f t="shared" si="8"/>
        <v xml:space="preserve">FindHoney: # </v>
      </c>
      <c r="F446" s="2"/>
      <c r="G446" s="2"/>
      <c r="H446" s="2"/>
      <c r="I446" s="2" t="s">
        <v>2235</v>
      </c>
      <c r="J446" s="2" t="s">
        <v>2200</v>
      </c>
      <c r="K446" s="2" t="s">
        <v>2216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x14ac:dyDescent="0.2">
      <c r="A447" s="1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x14ac:dyDescent="0.2">
      <c r="A448" s="1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x14ac:dyDescent="0.2">
      <c r="A449" s="1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x14ac:dyDescent="0.2">
      <c r="A450" s="1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x14ac:dyDescent="0.2">
      <c r="A451" s="1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x14ac:dyDescent="0.2">
      <c r="A452" s="1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x14ac:dyDescent="0.2">
      <c r="A453" s="1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x14ac:dyDescent="0.2">
      <c r="A454" s="1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x14ac:dyDescent="0.2">
      <c r="A455" s="1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x14ac:dyDescent="0.2">
      <c r="A456" s="1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x14ac:dyDescent="0.2">
      <c r="A457" s="1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x14ac:dyDescent="0.2">
      <c r="A458" s="1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x14ac:dyDescent="0.2">
      <c r="A459" s="1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x14ac:dyDescent="0.2">
      <c r="A460" s="1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x14ac:dyDescent="0.2">
      <c r="A461" s="1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x14ac:dyDescent="0.2">
      <c r="A462" s="1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x14ac:dyDescent="0.2">
      <c r="A463" s="1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x14ac:dyDescent="0.2">
      <c r="A464" s="1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x14ac:dyDescent="0.2">
      <c r="A465" s="1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x14ac:dyDescent="0.2">
      <c r="A466" s="1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x14ac:dyDescent="0.2">
      <c r="A467" s="1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x14ac:dyDescent="0.2">
      <c r="A468" s="1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x14ac:dyDescent="0.2">
      <c r="A469" s="1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x14ac:dyDescent="0.2">
      <c r="A470" s="1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x14ac:dyDescent="0.2">
      <c r="A471" s="1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x14ac:dyDescent="0.2">
      <c r="A472" s="1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x14ac:dyDescent="0.2">
      <c r="A473" s="1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x14ac:dyDescent="0.2">
      <c r="A474" s="1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x14ac:dyDescent="0.2">
      <c r="A475" s="1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x14ac:dyDescent="0.2">
      <c r="A476" s="1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x14ac:dyDescent="0.2">
      <c r="A477" s="1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x14ac:dyDescent="0.2">
      <c r="A478" s="1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x14ac:dyDescent="0.2">
      <c r="A479" s="1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x14ac:dyDescent="0.2">
      <c r="A480" s="1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x14ac:dyDescent="0.2">
      <c r="A481" s="1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x14ac:dyDescent="0.2">
      <c r="A482" s="1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x14ac:dyDescent="0.2">
      <c r="A483" s="1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x14ac:dyDescent="0.2">
      <c r="A484" s="1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x14ac:dyDescent="0.2">
      <c r="A485" s="1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x14ac:dyDescent="0.2">
      <c r="A486" s="1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x14ac:dyDescent="0.2">
      <c r="A487" s="1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x14ac:dyDescent="0.2">
      <c r="A488" s="1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x14ac:dyDescent="0.2">
      <c r="A489" s="1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x14ac:dyDescent="0.2">
      <c r="A490" s="1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x14ac:dyDescent="0.2">
      <c r="A491" s="1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x14ac:dyDescent="0.2">
      <c r="A492" s="1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x14ac:dyDescent="0.2">
      <c r="A493" s="1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x14ac:dyDescent="0.2">
      <c r="A494" s="1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x14ac:dyDescent="0.2">
      <c r="A495" s="1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x14ac:dyDescent="0.2">
      <c r="A496" s="1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x14ac:dyDescent="0.2">
      <c r="A497" s="1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x14ac:dyDescent="0.2">
      <c r="A498" s="1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x14ac:dyDescent="0.2">
      <c r="A499" s="1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x14ac:dyDescent="0.2">
      <c r="A500" s="1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x14ac:dyDescent="0.2">
      <c r="A501" s="1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x14ac:dyDescent="0.2">
      <c r="A502" s="1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x14ac:dyDescent="0.2">
      <c r="A503" s="1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x14ac:dyDescent="0.2">
      <c r="A504" s="1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x14ac:dyDescent="0.2">
      <c r="A505" s="1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x14ac:dyDescent="0.2">
      <c r="A506" s="1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x14ac:dyDescent="0.2">
      <c r="A507" s="1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x14ac:dyDescent="0.2">
      <c r="A508" s="1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x14ac:dyDescent="0.2">
      <c r="A509" s="1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x14ac:dyDescent="0.2">
      <c r="A510" s="1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x14ac:dyDescent="0.2">
      <c r="A511" s="1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x14ac:dyDescent="0.2">
      <c r="A512" s="1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x14ac:dyDescent="0.2">
      <c r="A513" s="1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x14ac:dyDescent="0.2">
      <c r="A514" s="1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x14ac:dyDescent="0.2">
      <c r="A515" s="1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x14ac:dyDescent="0.2">
      <c r="A516" s="1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x14ac:dyDescent="0.2">
      <c r="A517" s="1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x14ac:dyDescent="0.2">
      <c r="A518" s="1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x14ac:dyDescent="0.2">
      <c r="A519" s="1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x14ac:dyDescent="0.2">
      <c r="A520" s="1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x14ac:dyDescent="0.2">
      <c r="A521" s="1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x14ac:dyDescent="0.2">
      <c r="A522" s="1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x14ac:dyDescent="0.2">
      <c r="A523" s="1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x14ac:dyDescent="0.2">
      <c r="A524" s="1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x14ac:dyDescent="0.2">
      <c r="A525" s="1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x14ac:dyDescent="0.2">
      <c r="A526" s="1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x14ac:dyDescent="0.2">
      <c r="A527" s="1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x14ac:dyDescent="0.2">
      <c r="A528" s="1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x14ac:dyDescent="0.2">
      <c r="A529" s="1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x14ac:dyDescent="0.2">
      <c r="A530" s="1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x14ac:dyDescent="0.2">
      <c r="A531" s="1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x14ac:dyDescent="0.2">
      <c r="A532" s="1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x14ac:dyDescent="0.2">
      <c r="A533" s="1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x14ac:dyDescent="0.2">
      <c r="A534" s="1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x14ac:dyDescent="0.2">
      <c r="A535" s="1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x14ac:dyDescent="0.2">
      <c r="A536" s="1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x14ac:dyDescent="0.2">
      <c r="A537" s="1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x14ac:dyDescent="0.2">
      <c r="A538" s="1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x14ac:dyDescent="0.2">
      <c r="A539" s="1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x14ac:dyDescent="0.2">
      <c r="A540" s="1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x14ac:dyDescent="0.2">
      <c r="A541" s="1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x14ac:dyDescent="0.2">
      <c r="A542" s="1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x14ac:dyDescent="0.2">
      <c r="A543" s="1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x14ac:dyDescent="0.2">
      <c r="A544" s="1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x14ac:dyDescent="0.2">
      <c r="A545" s="1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x14ac:dyDescent="0.2">
      <c r="A546" s="1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x14ac:dyDescent="0.2">
      <c r="A547" s="1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x14ac:dyDescent="0.2">
      <c r="A548" s="1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x14ac:dyDescent="0.2">
      <c r="A549" s="1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x14ac:dyDescent="0.2">
      <c r="A550" s="1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x14ac:dyDescent="0.2">
      <c r="A551" s="1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x14ac:dyDescent="0.2">
      <c r="A552" s="1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x14ac:dyDescent="0.2">
      <c r="A553" s="1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x14ac:dyDescent="0.2">
      <c r="A554" s="1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x14ac:dyDescent="0.2">
      <c r="A555" s="1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x14ac:dyDescent="0.2">
      <c r="A556" s="1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x14ac:dyDescent="0.2">
      <c r="A557" s="1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x14ac:dyDescent="0.2">
      <c r="A558" s="1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x14ac:dyDescent="0.2">
      <c r="A559" s="1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x14ac:dyDescent="0.2">
      <c r="A560" s="1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x14ac:dyDescent="0.2">
      <c r="A561" s="1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x14ac:dyDescent="0.2">
      <c r="A562" s="1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x14ac:dyDescent="0.2">
      <c r="A563" s="1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x14ac:dyDescent="0.2">
      <c r="A564" s="1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x14ac:dyDescent="0.2">
      <c r="A565" s="1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x14ac:dyDescent="0.2">
      <c r="A566" s="1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x14ac:dyDescent="0.2">
      <c r="A567" s="1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x14ac:dyDescent="0.2">
      <c r="A568" s="1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x14ac:dyDescent="0.2">
      <c r="A569" s="1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x14ac:dyDescent="0.2">
      <c r="A570" s="1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x14ac:dyDescent="0.2">
      <c r="A571" s="1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x14ac:dyDescent="0.2">
      <c r="A572" s="1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x14ac:dyDescent="0.2">
      <c r="A573" s="1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x14ac:dyDescent="0.2">
      <c r="A574" s="1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x14ac:dyDescent="0.2">
      <c r="A575" s="1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x14ac:dyDescent="0.2">
      <c r="A576" s="1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x14ac:dyDescent="0.2">
      <c r="A577" s="1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x14ac:dyDescent="0.2">
      <c r="A578" s="1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x14ac:dyDescent="0.2">
      <c r="A579" s="1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x14ac:dyDescent="0.2">
      <c r="A580" s="1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x14ac:dyDescent="0.2">
      <c r="A581" s="1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x14ac:dyDescent="0.2">
      <c r="A582" s="1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x14ac:dyDescent="0.2">
      <c r="A583" s="1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x14ac:dyDescent="0.2">
      <c r="A584" s="1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x14ac:dyDescent="0.2">
      <c r="A585" s="1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x14ac:dyDescent="0.2">
      <c r="A586" s="1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x14ac:dyDescent="0.2">
      <c r="A587" s="1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x14ac:dyDescent="0.2">
      <c r="A588" s="1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x14ac:dyDescent="0.2">
      <c r="A589" s="1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x14ac:dyDescent="0.2">
      <c r="A590" s="1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x14ac:dyDescent="0.2">
      <c r="A591" s="1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x14ac:dyDescent="0.2">
      <c r="A592" s="1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x14ac:dyDescent="0.2">
      <c r="A593" s="1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x14ac:dyDescent="0.2">
      <c r="A594" s="1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x14ac:dyDescent="0.2">
      <c r="A595" s="1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x14ac:dyDescent="0.2">
      <c r="A596" s="1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x14ac:dyDescent="0.2">
      <c r="A597" s="1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x14ac:dyDescent="0.2">
      <c r="A598" s="1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x14ac:dyDescent="0.2">
      <c r="A599" s="1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x14ac:dyDescent="0.2">
      <c r="A600" s="1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x14ac:dyDescent="0.2">
      <c r="A601" s="1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x14ac:dyDescent="0.2">
      <c r="A602" s="1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x14ac:dyDescent="0.2">
      <c r="A603" s="1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x14ac:dyDescent="0.2">
      <c r="A604" s="1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x14ac:dyDescent="0.2">
      <c r="A605" s="1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x14ac:dyDescent="0.2">
      <c r="A606" s="1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x14ac:dyDescent="0.2">
      <c r="A607" s="1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x14ac:dyDescent="0.2">
      <c r="A608" s="1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x14ac:dyDescent="0.2">
      <c r="A609" s="1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x14ac:dyDescent="0.2">
      <c r="A610" s="1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x14ac:dyDescent="0.2">
      <c r="A611" s="1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x14ac:dyDescent="0.2">
      <c r="A612" s="1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x14ac:dyDescent="0.2">
      <c r="A613" s="1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x14ac:dyDescent="0.2">
      <c r="A614" s="1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x14ac:dyDescent="0.2">
      <c r="A615" s="1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x14ac:dyDescent="0.2">
      <c r="A616" s="1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x14ac:dyDescent="0.2">
      <c r="A617" s="1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x14ac:dyDescent="0.2">
      <c r="A618" s="1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x14ac:dyDescent="0.2">
      <c r="A619" s="1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x14ac:dyDescent="0.2">
      <c r="A620" s="1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x14ac:dyDescent="0.2">
      <c r="A621" s="1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x14ac:dyDescent="0.2">
      <c r="A622" s="1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x14ac:dyDescent="0.2">
      <c r="A623" s="1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x14ac:dyDescent="0.2">
      <c r="A624" s="1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x14ac:dyDescent="0.2">
      <c r="A625" s="1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x14ac:dyDescent="0.2">
      <c r="A626" s="1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x14ac:dyDescent="0.2">
      <c r="A627" s="1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x14ac:dyDescent="0.2">
      <c r="A628" s="1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x14ac:dyDescent="0.2">
      <c r="A629" s="1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x14ac:dyDescent="0.2">
      <c r="A630" s="1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x14ac:dyDescent="0.2">
      <c r="A631" s="1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x14ac:dyDescent="0.2">
      <c r="A632" s="1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x14ac:dyDescent="0.2">
      <c r="A633" s="1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x14ac:dyDescent="0.2">
      <c r="A634" s="1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x14ac:dyDescent="0.2">
      <c r="A635" s="1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x14ac:dyDescent="0.2">
      <c r="A636" s="1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x14ac:dyDescent="0.2">
      <c r="A637" s="1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x14ac:dyDescent="0.2">
      <c r="A638" s="1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x14ac:dyDescent="0.2">
      <c r="A639" s="1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x14ac:dyDescent="0.2">
      <c r="A640" s="1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x14ac:dyDescent="0.2">
      <c r="A641" s="1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x14ac:dyDescent="0.2">
      <c r="A642" s="1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x14ac:dyDescent="0.2">
      <c r="A643" s="1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x14ac:dyDescent="0.2">
      <c r="A644" s="1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x14ac:dyDescent="0.2">
      <c r="A645" s="1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x14ac:dyDescent="0.2">
      <c r="A646" s="1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x14ac:dyDescent="0.2">
      <c r="A647" s="1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x14ac:dyDescent="0.2">
      <c r="A648" s="1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x14ac:dyDescent="0.2">
      <c r="A649" s="1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x14ac:dyDescent="0.2">
      <c r="A650" s="1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x14ac:dyDescent="0.2">
      <c r="A651" s="1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x14ac:dyDescent="0.2">
      <c r="A652" s="1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x14ac:dyDescent="0.2">
      <c r="A653" s="1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x14ac:dyDescent="0.2">
      <c r="A654" s="1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x14ac:dyDescent="0.2">
      <c r="A655" s="1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x14ac:dyDescent="0.2">
      <c r="A656" s="1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x14ac:dyDescent="0.2">
      <c r="A657" s="1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x14ac:dyDescent="0.2">
      <c r="A658" s="1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x14ac:dyDescent="0.2">
      <c r="A659" s="1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x14ac:dyDescent="0.2">
      <c r="A660" s="1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x14ac:dyDescent="0.2">
      <c r="A661" s="1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x14ac:dyDescent="0.2">
      <c r="A662" s="1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x14ac:dyDescent="0.2">
      <c r="A663" s="1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x14ac:dyDescent="0.2">
      <c r="A664" s="1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x14ac:dyDescent="0.2">
      <c r="A665" s="1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x14ac:dyDescent="0.2">
      <c r="A666" s="1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x14ac:dyDescent="0.2">
      <c r="A667" s="1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x14ac:dyDescent="0.2">
      <c r="A668" s="1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x14ac:dyDescent="0.2">
      <c r="A669" s="1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x14ac:dyDescent="0.2">
      <c r="A670" s="1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x14ac:dyDescent="0.2">
      <c r="A671" s="1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x14ac:dyDescent="0.2">
      <c r="A672" s="1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x14ac:dyDescent="0.2">
      <c r="A673" s="1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x14ac:dyDescent="0.2">
      <c r="A674" s="1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x14ac:dyDescent="0.2">
      <c r="A675" s="1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x14ac:dyDescent="0.2">
      <c r="A676" s="1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x14ac:dyDescent="0.2">
      <c r="A677" s="1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x14ac:dyDescent="0.2">
      <c r="A678" s="1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x14ac:dyDescent="0.2">
      <c r="A679" s="1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x14ac:dyDescent="0.2">
      <c r="A680" s="1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x14ac:dyDescent="0.2">
      <c r="A681" s="1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x14ac:dyDescent="0.2">
      <c r="A682" s="1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x14ac:dyDescent="0.2">
      <c r="A683" s="1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x14ac:dyDescent="0.2">
      <c r="A684" s="1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x14ac:dyDescent="0.2">
      <c r="A685" s="1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x14ac:dyDescent="0.2">
      <c r="A686" s="1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x14ac:dyDescent="0.2">
      <c r="A687" s="1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x14ac:dyDescent="0.2">
      <c r="A688" s="1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x14ac:dyDescent="0.2">
      <c r="A689" s="1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x14ac:dyDescent="0.2">
      <c r="A690" s="1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x14ac:dyDescent="0.2">
      <c r="A691" s="1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x14ac:dyDescent="0.2">
      <c r="A692" s="1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x14ac:dyDescent="0.2">
      <c r="A693" s="1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x14ac:dyDescent="0.2">
      <c r="A694" s="1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x14ac:dyDescent="0.2">
      <c r="A695" s="1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x14ac:dyDescent="0.2">
      <c r="A696" s="1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x14ac:dyDescent="0.2">
      <c r="A697" s="1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x14ac:dyDescent="0.2">
      <c r="A698" s="1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x14ac:dyDescent="0.2">
      <c r="A699" s="1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x14ac:dyDescent="0.2">
      <c r="A700" s="1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x14ac:dyDescent="0.2">
      <c r="A701" s="1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x14ac:dyDescent="0.2">
      <c r="A702" s="1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x14ac:dyDescent="0.2">
      <c r="A703" s="1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x14ac:dyDescent="0.2">
      <c r="A704" s="1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x14ac:dyDescent="0.2">
      <c r="A705" s="1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x14ac:dyDescent="0.2">
      <c r="A706" s="1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x14ac:dyDescent="0.2">
      <c r="A707" s="1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x14ac:dyDescent="0.2">
      <c r="A708" s="1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x14ac:dyDescent="0.2">
      <c r="A709" s="1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x14ac:dyDescent="0.2">
      <c r="A710" s="1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x14ac:dyDescent="0.2">
      <c r="A711" s="1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x14ac:dyDescent="0.2">
      <c r="A712" s="1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x14ac:dyDescent="0.2">
      <c r="A713" s="1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x14ac:dyDescent="0.2">
      <c r="A714" s="1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x14ac:dyDescent="0.2">
      <c r="A715" s="1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x14ac:dyDescent="0.2">
      <c r="A716" s="1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x14ac:dyDescent="0.2">
      <c r="A717" s="1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x14ac:dyDescent="0.2">
      <c r="A718" s="1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x14ac:dyDescent="0.2">
      <c r="A719" s="1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x14ac:dyDescent="0.2">
      <c r="A720" s="1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x14ac:dyDescent="0.2">
      <c r="A721" s="1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x14ac:dyDescent="0.2">
      <c r="A722" s="1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x14ac:dyDescent="0.2">
      <c r="A723" s="1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x14ac:dyDescent="0.2">
      <c r="A724" s="1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x14ac:dyDescent="0.2">
      <c r="A725" s="1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x14ac:dyDescent="0.2">
      <c r="A726" s="1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x14ac:dyDescent="0.2">
      <c r="A727" s="1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x14ac:dyDescent="0.2">
      <c r="A728" s="1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x14ac:dyDescent="0.2">
      <c r="A729" s="1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x14ac:dyDescent="0.2">
      <c r="A730" s="1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x14ac:dyDescent="0.2">
      <c r="A731" s="1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x14ac:dyDescent="0.2">
      <c r="A732" s="1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x14ac:dyDescent="0.2">
      <c r="A733" s="1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x14ac:dyDescent="0.2">
      <c r="A734" s="1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x14ac:dyDescent="0.2">
      <c r="A735" s="1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x14ac:dyDescent="0.2">
      <c r="A736" s="1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x14ac:dyDescent="0.2">
      <c r="A737" s="1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x14ac:dyDescent="0.2">
      <c r="A738" s="1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x14ac:dyDescent="0.2">
      <c r="A739" s="1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x14ac:dyDescent="0.2">
      <c r="A740" s="1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x14ac:dyDescent="0.2">
      <c r="A741" s="1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x14ac:dyDescent="0.2">
      <c r="A742" s="1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x14ac:dyDescent="0.2">
      <c r="A743" s="1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x14ac:dyDescent="0.2">
      <c r="A744" s="1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x14ac:dyDescent="0.2">
      <c r="A745" s="1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x14ac:dyDescent="0.2">
      <c r="A746" s="1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x14ac:dyDescent="0.2">
      <c r="A747" s="1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x14ac:dyDescent="0.2">
      <c r="A748" s="1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x14ac:dyDescent="0.2">
      <c r="A749" s="1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x14ac:dyDescent="0.2">
      <c r="A750" s="1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x14ac:dyDescent="0.2">
      <c r="A751" s="1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x14ac:dyDescent="0.2">
      <c r="A752" s="1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x14ac:dyDescent="0.2">
      <c r="A753" s="1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x14ac:dyDescent="0.2">
      <c r="A754" s="1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x14ac:dyDescent="0.2">
      <c r="A755" s="1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x14ac:dyDescent="0.2">
      <c r="A756" s="1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x14ac:dyDescent="0.2">
      <c r="A757" s="1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x14ac:dyDescent="0.2">
      <c r="A758" s="1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x14ac:dyDescent="0.2">
      <c r="A759" s="1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x14ac:dyDescent="0.2">
      <c r="A760" s="1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x14ac:dyDescent="0.2">
      <c r="A761" s="1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x14ac:dyDescent="0.2">
      <c r="A762" s="1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x14ac:dyDescent="0.2">
      <c r="A763" s="1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x14ac:dyDescent="0.2">
      <c r="A764" s="1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x14ac:dyDescent="0.2">
      <c r="A765" s="1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x14ac:dyDescent="0.2">
      <c r="A766" s="1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x14ac:dyDescent="0.2">
      <c r="A767" s="1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x14ac:dyDescent="0.2">
      <c r="A768" s="1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x14ac:dyDescent="0.2">
      <c r="A769" s="1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x14ac:dyDescent="0.2">
      <c r="A770" s="1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x14ac:dyDescent="0.2">
      <c r="A771" s="1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x14ac:dyDescent="0.2">
      <c r="A772" s="1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x14ac:dyDescent="0.2">
      <c r="A773" s="1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x14ac:dyDescent="0.2">
      <c r="A774" s="1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x14ac:dyDescent="0.2">
      <c r="A775" s="1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x14ac:dyDescent="0.2">
      <c r="A776" s="1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x14ac:dyDescent="0.2">
      <c r="A777" s="1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x14ac:dyDescent="0.2">
      <c r="A778" s="1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x14ac:dyDescent="0.2">
      <c r="A779" s="1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x14ac:dyDescent="0.2">
      <c r="A780" s="1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x14ac:dyDescent="0.2">
      <c r="A781" s="1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x14ac:dyDescent="0.2">
      <c r="A782" s="1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x14ac:dyDescent="0.2">
      <c r="A783" s="1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x14ac:dyDescent="0.2">
      <c r="A784" s="1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x14ac:dyDescent="0.2">
      <c r="A785" s="1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x14ac:dyDescent="0.2">
      <c r="A786" s="1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x14ac:dyDescent="0.2">
      <c r="A787" s="1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x14ac:dyDescent="0.2">
      <c r="A788" s="1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x14ac:dyDescent="0.2">
      <c r="A789" s="1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x14ac:dyDescent="0.2">
      <c r="A790" s="1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x14ac:dyDescent="0.2">
      <c r="A791" s="1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x14ac:dyDescent="0.2">
      <c r="A792" s="1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x14ac:dyDescent="0.2">
      <c r="A793" s="1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x14ac:dyDescent="0.2">
      <c r="A794" s="1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x14ac:dyDescent="0.2">
      <c r="A795" s="1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x14ac:dyDescent="0.2">
      <c r="A796" s="1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x14ac:dyDescent="0.2">
      <c r="A797" s="1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x14ac:dyDescent="0.2">
      <c r="A798" s="1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x14ac:dyDescent="0.2">
      <c r="A799" s="1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x14ac:dyDescent="0.2">
      <c r="A800" s="1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x14ac:dyDescent="0.2">
      <c r="A801" s="1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x14ac:dyDescent="0.2">
      <c r="A802" s="1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x14ac:dyDescent="0.2">
      <c r="A803" s="1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x14ac:dyDescent="0.2">
      <c r="A804" s="1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x14ac:dyDescent="0.2">
      <c r="A805" s="1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x14ac:dyDescent="0.2">
      <c r="A806" s="1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x14ac:dyDescent="0.2">
      <c r="A807" s="1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x14ac:dyDescent="0.2">
      <c r="A808" s="1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x14ac:dyDescent="0.2">
      <c r="A809" s="1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x14ac:dyDescent="0.2">
      <c r="A810" s="1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x14ac:dyDescent="0.2">
      <c r="A811" s="1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x14ac:dyDescent="0.2">
      <c r="A812" s="1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x14ac:dyDescent="0.2">
      <c r="A813" s="1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x14ac:dyDescent="0.2">
      <c r="A814" s="1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x14ac:dyDescent="0.2">
      <c r="A815" s="1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x14ac:dyDescent="0.2">
      <c r="A816" s="1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x14ac:dyDescent="0.2">
      <c r="A817" s="1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x14ac:dyDescent="0.2">
      <c r="A818" s="1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x14ac:dyDescent="0.2">
      <c r="A819" s="1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x14ac:dyDescent="0.2">
      <c r="A820" s="1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x14ac:dyDescent="0.2">
      <c r="A821" s="1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x14ac:dyDescent="0.2">
      <c r="A822" s="1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x14ac:dyDescent="0.2">
      <c r="A823" s="1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x14ac:dyDescent="0.2">
      <c r="A824" s="1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x14ac:dyDescent="0.2">
      <c r="A825" s="1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x14ac:dyDescent="0.2">
      <c r="A826" s="1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x14ac:dyDescent="0.2">
      <c r="A827" s="1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x14ac:dyDescent="0.2">
      <c r="A828" s="1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x14ac:dyDescent="0.2">
      <c r="A829" s="1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x14ac:dyDescent="0.2">
      <c r="A830" s="1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x14ac:dyDescent="0.2">
      <c r="A831" s="1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x14ac:dyDescent="0.2">
      <c r="A832" s="1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x14ac:dyDescent="0.2">
      <c r="A833" s="1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x14ac:dyDescent="0.2">
      <c r="A834" s="1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x14ac:dyDescent="0.2">
      <c r="A835" s="1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x14ac:dyDescent="0.2">
      <c r="A836" s="1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x14ac:dyDescent="0.2">
      <c r="A837" s="1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x14ac:dyDescent="0.2">
      <c r="A838" s="1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x14ac:dyDescent="0.2">
      <c r="A839" s="1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x14ac:dyDescent="0.2">
      <c r="A840" s="1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x14ac:dyDescent="0.2">
      <c r="A841" s="1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x14ac:dyDescent="0.2">
      <c r="A842" s="1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x14ac:dyDescent="0.2">
      <c r="A843" s="1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x14ac:dyDescent="0.2">
      <c r="A844" s="1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x14ac:dyDescent="0.2">
      <c r="A845" s="1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x14ac:dyDescent="0.2">
      <c r="A846" s="1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x14ac:dyDescent="0.2">
      <c r="A847" s="1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x14ac:dyDescent="0.2">
      <c r="A848" s="1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x14ac:dyDescent="0.2">
      <c r="A849" s="1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x14ac:dyDescent="0.2">
      <c r="A850" s="1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x14ac:dyDescent="0.2">
      <c r="A851" s="1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x14ac:dyDescent="0.2">
      <c r="A852" s="1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x14ac:dyDescent="0.2">
      <c r="A853" s="1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x14ac:dyDescent="0.2">
      <c r="A854" s="1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x14ac:dyDescent="0.2">
      <c r="A855" s="1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x14ac:dyDescent="0.2">
      <c r="A856" s="1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x14ac:dyDescent="0.2">
      <c r="A857" s="1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x14ac:dyDescent="0.2">
      <c r="A858" s="1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x14ac:dyDescent="0.2">
      <c r="A859" s="1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x14ac:dyDescent="0.2">
      <c r="A860" s="1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x14ac:dyDescent="0.2">
      <c r="A861" s="1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x14ac:dyDescent="0.2">
      <c r="A862" s="1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x14ac:dyDescent="0.2">
      <c r="A863" s="1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x14ac:dyDescent="0.2">
      <c r="A864" s="1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x14ac:dyDescent="0.2">
      <c r="A865" s="1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x14ac:dyDescent="0.2">
      <c r="A866" s="1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x14ac:dyDescent="0.2">
      <c r="A867" s="1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x14ac:dyDescent="0.2">
      <c r="A868" s="1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x14ac:dyDescent="0.2">
      <c r="A869" s="1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x14ac:dyDescent="0.2">
      <c r="A870" s="1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x14ac:dyDescent="0.2">
      <c r="A871" s="1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x14ac:dyDescent="0.2">
      <c r="A872" s="1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x14ac:dyDescent="0.2">
      <c r="A873" s="1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x14ac:dyDescent="0.2">
      <c r="A874" s="1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x14ac:dyDescent="0.2">
      <c r="A875" s="1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x14ac:dyDescent="0.2">
      <c r="A876" s="1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x14ac:dyDescent="0.2">
      <c r="A877" s="1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x14ac:dyDescent="0.2">
      <c r="A878" s="1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x14ac:dyDescent="0.2">
      <c r="A879" s="1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x14ac:dyDescent="0.2">
      <c r="A880" s="1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x14ac:dyDescent="0.2">
      <c r="A881" s="1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x14ac:dyDescent="0.2">
      <c r="A882" s="1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x14ac:dyDescent="0.2">
      <c r="A883" s="1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x14ac:dyDescent="0.2">
      <c r="A884" s="1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x14ac:dyDescent="0.2">
      <c r="A885" s="1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x14ac:dyDescent="0.2">
      <c r="A886" s="1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x14ac:dyDescent="0.2">
      <c r="A887" s="1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x14ac:dyDescent="0.2">
      <c r="A888" s="1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x14ac:dyDescent="0.2">
      <c r="A889" s="1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x14ac:dyDescent="0.2">
      <c r="A890" s="1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x14ac:dyDescent="0.2">
      <c r="A891" s="1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x14ac:dyDescent="0.2">
      <c r="A892" s="1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x14ac:dyDescent="0.2">
      <c r="A893" s="1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x14ac:dyDescent="0.2">
      <c r="A894" s="1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x14ac:dyDescent="0.2">
      <c r="A895" s="1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x14ac:dyDescent="0.2">
      <c r="A896" s="1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x14ac:dyDescent="0.2">
      <c r="A897" s="1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x14ac:dyDescent="0.2">
      <c r="A898" s="1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x14ac:dyDescent="0.2">
      <c r="A899" s="1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x14ac:dyDescent="0.2">
      <c r="A900" s="1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x14ac:dyDescent="0.2">
      <c r="A901" s="1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x14ac:dyDescent="0.2">
      <c r="A902" s="1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x14ac:dyDescent="0.2">
      <c r="A903" s="1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x14ac:dyDescent="0.2">
      <c r="A904" s="1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x14ac:dyDescent="0.2">
      <c r="A905" s="1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x14ac:dyDescent="0.2">
      <c r="A906" s="1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x14ac:dyDescent="0.2">
      <c r="A907" s="1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x14ac:dyDescent="0.2">
      <c r="A908" s="1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x14ac:dyDescent="0.2">
      <c r="A909" s="1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x14ac:dyDescent="0.2">
      <c r="A910" s="1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x14ac:dyDescent="0.2">
      <c r="A911" s="1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x14ac:dyDescent="0.2">
      <c r="A912" s="1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x14ac:dyDescent="0.2">
      <c r="A913" s="1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x14ac:dyDescent="0.2">
      <c r="A914" s="1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x14ac:dyDescent="0.2">
      <c r="A915" s="1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x14ac:dyDescent="0.2">
      <c r="A916" s="1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x14ac:dyDescent="0.2">
      <c r="A917" s="1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x14ac:dyDescent="0.2">
      <c r="A918" s="1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x14ac:dyDescent="0.2">
      <c r="A919" s="1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x14ac:dyDescent="0.2">
      <c r="A920" s="1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x14ac:dyDescent="0.2">
      <c r="A921" s="1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x14ac:dyDescent="0.2">
      <c r="A922" s="1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x14ac:dyDescent="0.2">
      <c r="A923" s="1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x14ac:dyDescent="0.2">
      <c r="A924" s="1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x14ac:dyDescent="0.2">
      <c r="A925" s="1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x14ac:dyDescent="0.2">
      <c r="A926" s="1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x14ac:dyDescent="0.2">
      <c r="A927" s="1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x14ac:dyDescent="0.2">
      <c r="A928" s="1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x14ac:dyDescent="0.2">
      <c r="A929" s="1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x14ac:dyDescent="0.2">
      <c r="A930" s="1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x14ac:dyDescent="0.2">
      <c r="A931" s="1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x14ac:dyDescent="0.2">
      <c r="A932" s="1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x14ac:dyDescent="0.2">
      <c r="A933" s="1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x14ac:dyDescent="0.2">
      <c r="A934" s="1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x14ac:dyDescent="0.2">
      <c r="A935" s="1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x14ac:dyDescent="0.2">
      <c r="A936" s="1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x14ac:dyDescent="0.2">
      <c r="A937" s="1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x14ac:dyDescent="0.2">
      <c r="A938" s="1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x14ac:dyDescent="0.2">
      <c r="A939" s="1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x14ac:dyDescent="0.2">
      <c r="A940" s="1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x14ac:dyDescent="0.2">
      <c r="A941" s="1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x14ac:dyDescent="0.2">
      <c r="A942" s="1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x14ac:dyDescent="0.2">
      <c r="A943" s="1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x14ac:dyDescent="0.2">
      <c r="A944" s="1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x14ac:dyDescent="0.2">
      <c r="A945" s="1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x14ac:dyDescent="0.2">
      <c r="A946" s="1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x14ac:dyDescent="0.2">
      <c r="A947" s="1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x14ac:dyDescent="0.2">
      <c r="A948" s="1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x14ac:dyDescent="0.2">
      <c r="A949" s="1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x14ac:dyDescent="0.2">
      <c r="A950" s="1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x14ac:dyDescent="0.2">
      <c r="A951" s="1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x14ac:dyDescent="0.2">
      <c r="A952" s="1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x14ac:dyDescent="0.2">
      <c r="A953" s="1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x14ac:dyDescent="0.2">
      <c r="A954" s="1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x14ac:dyDescent="0.2">
      <c r="A955" s="1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x14ac:dyDescent="0.2">
      <c r="A956" s="1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x14ac:dyDescent="0.2">
      <c r="A957" s="1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x14ac:dyDescent="0.2">
      <c r="A958" s="1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x14ac:dyDescent="0.2">
      <c r="A959" s="1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x14ac:dyDescent="0.2">
      <c r="A960" s="1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x14ac:dyDescent="0.2">
      <c r="A961" s="1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x14ac:dyDescent="0.2">
      <c r="A962" s="1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x14ac:dyDescent="0.2">
      <c r="A963" s="1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x14ac:dyDescent="0.2">
      <c r="A964" s="1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x14ac:dyDescent="0.2">
      <c r="A965" s="1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x14ac:dyDescent="0.2">
      <c r="A966" s="1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x14ac:dyDescent="0.2">
      <c r="A967" s="1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x14ac:dyDescent="0.2">
      <c r="A968" s="1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x14ac:dyDescent="0.2">
      <c r="A969" s="1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x14ac:dyDescent="0.2">
      <c r="A970" s="1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x14ac:dyDescent="0.2">
      <c r="A971" s="1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x14ac:dyDescent="0.2">
      <c r="A972" s="1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x14ac:dyDescent="0.2">
      <c r="A973" s="1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x14ac:dyDescent="0.2">
      <c r="A974" s="1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x14ac:dyDescent="0.2">
      <c r="A975" s="1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x14ac:dyDescent="0.2">
      <c r="A976" s="1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x14ac:dyDescent="0.2">
      <c r="A977" s="1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x14ac:dyDescent="0.2">
      <c r="A978" s="1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x14ac:dyDescent="0.2">
      <c r="A979" s="1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x14ac:dyDescent="0.2">
      <c r="A980" s="1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x14ac:dyDescent="0.2">
      <c r="A981" s="1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x14ac:dyDescent="0.2">
      <c r="A982" s="1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x14ac:dyDescent="0.2">
      <c r="A983" s="1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x14ac:dyDescent="0.2">
      <c r="A984" s="1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x14ac:dyDescent="0.2">
      <c r="A985" s="1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x14ac:dyDescent="0.2">
      <c r="A986" s="1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x14ac:dyDescent="0.2">
      <c r="A987" s="1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x14ac:dyDescent="0.2">
      <c r="A988" s="1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x14ac:dyDescent="0.2">
      <c r="A989" s="1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x14ac:dyDescent="0.2">
      <c r="A990" s="1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x14ac:dyDescent="0.2">
      <c r="A991" s="1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x14ac:dyDescent="0.2">
      <c r="A992" s="1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x14ac:dyDescent="0.2">
      <c r="A993" s="1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x14ac:dyDescent="0.2">
      <c r="A994" s="1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x14ac:dyDescent="0.2">
      <c r="A995" s="1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x14ac:dyDescent="0.2">
      <c r="A996" s="1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x14ac:dyDescent="0.2">
      <c r="A997" s="1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x14ac:dyDescent="0.2">
      <c r="A998" s="1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x14ac:dyDescent="0.2">
      <c r="A999" s="1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x14ac:dyDescent="0.2">
      <c r="A1000" s="1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  <row r="1001" spans="1:34" x14ac:dyDescent="0.2">
      <c r="A1001" s="1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</row>
    <row r="1002" spans="1:34" x14ac:dyDescent="0.2">
      <c r="A1002" s="1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</row>
    <row r="1003" spans="1:34" x14ac:dyDescent="0.2">
      <c r="A1003" s="1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</row>
    <row r="1004" spans="1:34" x14ac:dyDescent="0.2">
      <c r="A1004" s="1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</row>
    <row r="1005" spans="1:34" x14ac:dyDescent="0.2">
      <c r="A1005" s="1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</row>
    <row r="1006" spans="1:34" x14ac:dyDescent="0.2">
      <c r="A1006" s="1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</row>
    <row r="1007" spans="1:34" x14ac:dyDescent="0.2">
      <c r="A1007" s="1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</row>
    <row r="1008" spans="1:34" x14ac:dyDescent="0.2">
      <c r="A1008" s="1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</row>
    <row r="1009" spans="1:34" x14ac:dyDescent="0.2">
      <c r="A1009" s="1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</row>
    <row r="1010" spans="1:34" x14ac:dyDescent="0.2">
      <c r="A1010" s="1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</row>
    <row r="1011" spans="1:34" x14ac:dyDescent="0.2">
      <c r="A1011" s="1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</row>
    <row r="1012" spans="1:34" x14ac:dyDescent="0.2">
      <c r="A1012" s="1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</row>
    <row r="1013" spans="1:34" x14ac:dyDescent="0.2">
      <c r="A1013" s="1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</row>
    <row r="1014" spans="1:34" x14ac:dyDescent="0.2">
      <c r="A1014" s="1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</row>
    <row r="1015" spans="1:34" x14ac:dyDescent="0.2">
      <c r="A1015" s="1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</row>
  </sheetData>
  <pageMargins left="0.75" right="0.75" top="0.75" bottom="0.5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S1000"/>
  <sheetViews>
    <sheetView workbookViewId="0"/>
  </sheetViews>
  <sheetFormatPr defaultColWidth="12.5703125" defaultRowHeight="15.75" customHeight="1" x14ac:dyDescent="0.2"/>
  <cols>
    <col min="2" max="2" width="19.7109375" customWidth="1"/>
  </cols>
  <sheetData>
    <row r="1" spans="1:45" x14ac:dyDescent="0.2">
      <c r="A1" s="2" t="s">
        <v>2236</v>
      </c>
      <c r="B1" s="2" t="s">
        <v>1790</v>
      </c>
      <c r="C1" s="2" t="s">
        <v>1792</v>
      </c>
      <c r="D1" s="2" t="s">
        <v>1794</v>
      </c>
      <c r="E1" s="2" t="s">
        <v>1796</v>
      </c>
      <c r="F1" s="2" t="s">
        <v>1798</v>
      </c>
      <c r="G1" s="2" t="s">
        <v>1800</v>
      </c>
      <c r="H1" s="2" t="s">
        <v>1793</v>
      </c>
      <c r="I1" s="2" t="s">
        <v>1797</v>
      </c>
      <c r="J1" s="2" t="s">
        <v>1801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">
      <c r="A2" s="1" t="s">
        <v>141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2">
      <c r="A3" s="1" t="s">
        <v>2083</v>
      </c>
      <c r="B3" s="1" t="str">
        <f t="array" ref="B3">INDEX(SkillData,MATCH(A3,SkillData_Names,0)+1,MATCH("EffectType1",SkillData_Header,0))</f>
        <v>ElementResist_Normal</v>
      </c>
      <c r="C3" s="3">
        <f t="array" ref="C3">INDEX(SkillData,MATCH(A3,SkillData_Names,0)+1,MATCH("EffectValue1",SkillData_Header,0))</f>
        <v>10</v>
      </c>
      <c r="D3" s="1">
        <f t="array" ref="D3">INDEX(SkillData,MATCH(A3,SkillData_Names,0)+1,MATCH("EffectType2",SkillData_Header,0))</f>
        <v>0</v>
      </c>
      <c r="E3" s="3">
        <f t="array" ref="E3">INDEX(SkillData,MATCH(A3,SkillData_Names,0)+1,MATCH("EffectValue2",SkillData_Header,0))</f>
        <v>0</v>
      </c>
      <c r="F3" s="1">
        <f t="array" ref="F3">INDEX(SkillData,MATCH(A3,SkillData_Names,0)+1,MATCH("EffectType3",SkillData_Header,0))</f>
        <v>0</v>
      </c>
      <c r="G3" s="3">
        <f t="array" ref="G3">INDEX(SkillData,MATCH(A3,SkillData_Names,0)+1,MATCH("EffectValue3",SkillData_Header,0))</f>
        <v>0</v>
      </c>
      <c r="H3" s="1" t="str">
        <f t="array" ref="H3">INDEX(SkillData,MATCH(A3,SkillData_Names,0)+1,MATCH("TargetType1",SkillData_Header,0))</f>
        <v>Self</v>
      </c>
      <c r="I3" s="1">
        <f t="array" ref="I3">INDEX(SkillData,MATCH(A3,SkillData_Names,0)+1,MATCH("TargetType2",SkillData_Header,0))</f>
        <v>0</v>
      </c>
      <c r="J3" s="1">
        <f t="array" ref="J3">INDEX(SkillData,MATCH(A3,SkillData_Names,0)+1,MATCH("TargetType3",SkillData_Header,0))</f>
        <v>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 x14ac:dyDescent="0.2">
      <c r="A4" s="1" t="s">
        <v>2003</v>
      </c>
      <c r="B4" s="1" t="str">
        <f t="array" ref="B4">INDEX(SkillData,MATCH(A4,SkillData_Names,0)+1,MATCH("EffectType1",SkillData_Header,0))</f>
        <v>ShotAttack</v>
      </c>
      <c r="C4" s="3">
        <f t="array" ref="C4">INDEX(SkillData,MATCH(A4,SkillData_Names,0)+1,MATCH("EffectValue1",SkillData_Header,0))</f>
        <v>10</v>
      </c>
      <c r="D4" s="1" t="str">
        <f t="array" ref="D4">INDEX(SkillData,MATCH(A4,SkillData_Names,0)+1,MATCH("EffectType2",SkillData_Header,0))</f>
        <v>Defense</v>
      </c>
      <c r="E4" s="3">
        <f t="array" ref="E4">INDEX(SkillData,MATCH(A4,SkillData_Names,0)+1,MATCH("EffectValue2",SkillData_Header,0))</f>
        <v>-10</v>
      </c>
      <c r="F4" s="1">
        <f t="array" ref="F4">INDEX(SkillData,MATCH(A4,SkillData_Names,0)+1,MATCH("EffectType3",SkillData_Header,0))</f>
        <v>0</v>
      </c>
      <c r="G4" s="3">
        <f t="array" ref="G4">INDEX(SkillData,MATCH(A4,SkillData_Names,0)+1,MATCH("EffectValue3",SkillData_Header,0))</f>
        <v>0</v>
      </c>
      <c r="H4" s="1" t="str">
        <f t="array" ref="H4">INDEX(SkillData,MATCH(A4,SkillData_Names,0)+1,MATCH("TargetType1",SkillData_Header,0))</f>
        <v>Self</v>
      </c>
      <c r="I4" s="1" t="str">
        <f t="array" ref="I4">INDEX(SkillData,MATCH(A4,SkillData_Names,0)+1,MATCH("TargetType2",SkillData_Header,0))</f>
        <v>Self</v>
      </c>
      <c r="J4" s="1">
        <f t="array" ref="J4">INDEX(SkillData,MATCH(A4,SkillData_Names,0)+1,MATCH("TargetType3",SkillData_Header,0))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 x14ac:dyDescent="0.2">
      <c r="A5" s="1" t="s">
        <v>1866</v>
      </c>
      <c r="B5" s="1" t="str">
        <f t="array" ref="B5">INDEX(SkillData,MATCH(A5,SkillData_Names,0)+1,MATCH("EffectType1",SkillData_Header,0))</f>
        <v>CraftSpeed</v>
      </c>
      <c r="C5" s="3">
        <f t="array" ref="C5">INDEX(SkillData,MATCH(A5,SkillData_Names,0)+1,MATCH("EffectValue1",SkillData_Header,0))</f>
        <v>50</v>
      </c>
      <c r="D5" s="1">
        <f t="array" ref="D5">INDEX(SkillData,MATCH(A5,SkillData_Names,0)+1,MATCH("EffectType2",SkillData_Header,0))</f>
        <v>0</v>
      </c>
      <c r="E5" s="3">
        <f t="array" ref="E5">INDEX(SkillData,MATCH(A5,SkillData_Names,0)+1,MATCH("EffectValue2",SkillData_Header,0))</f>
        <v>0</v>
      </c>
      <c r="F5" s="1">
        <f t="array" ref="F5">INDEX(SkillData,MATCH(A5,SkillData_Names,0)+1,MATCH("EffectType3",SkillData_Header,0))</f>
        <v>0</v>
      </c>
      <c r="G5" s="3">
        <f t="array" ref="G5">INDEX(SkillData,MATCH(A5,SkillData_Names,0)+1,MATCH("EffectValue3",SkillData_Header,0))</f>
        <v>0</v>
      </c>
      <c r="H5" s="1" t="str">
        <f t="array" ref="H5">INDEX(SkillData,MATCH(A5,SkillData_Names,0)+1,MATCH("TargetType1",SkillData_Header,0))</f>
        <v>Self</v>
      </c>
      <c r="I5" s="1">
        <f t="array" ref="I5">INDEX(SkillData,MATCH(A5,SkillData_Names,0)+1,MATCH("TargetType2",SkillData_Header,0))</f>
        <v>0</v>
      </c>
      <c r="J5" s="1">
        <f t="array" ref="J5">INDEX(SkillData,MATCH(A5,SkillData_Names,0)+1,MATCH("TargetType3",SkillData_Header,0))</f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1:45" x14ac:dyDescent="0.2">
      <c r="A6" s="1" t="s">
        <v>2141</v>
      </c>
      <c r="B6" s="1" t="str">
        <f t="array" ref="B6">INDEX(SkillData,MATCH(A6,SkillData_Names,0)+1,MATCH("EffectType1",SkillData_Header,0))</f>
        <v>ElementBoost_Dragon</v>
      </c>
      <c r="C6" s="3">
        <f t="array" ref="C6">INDEX(SkillData,MATCH(A6,SkillData_Names,0)+1,MATCH("EffectValue1",SkillData_Header,0))</f>
        <v>10</v>
      </c>
      <c r="D6" s="1">
        <f t="array" ref="D6">INDEX(SkillData,MATCH(A6,SkillData_Names,0)+1,MATCH("EffectType2",SkillData_Header,0))</f>
        <v>0</v>
      </c>
      <c r="E6" s="3">
        <f t="array" ref="E6">INDEX(SkillData,MATCH(A6,SkillData_Names,0)+1,MATCH("EffectValue2",SkillData_Header,0))</f>
        <v>0</v>
      </c>
      <c r="F6" s="1">
        <f t="array" ref="F6">INDEX(SkillData,MATCH(A6,SkillData_Names,0)+1,MATCH("EffectType3",SkillData_Header,0))</f>
        <v>0</v>
      </c>
      <c r="G6" s="3">
        <f t="array" ref="G6">INDEX(SkillData,MATCH(A6,SkillData_Names,0)+1,MATCH("EffectValue3",SkillData_Header,0))</f>
        <v>0</v>
      </c>
      <c r="H6" s="1" t="str">
        <f t="array" ref="H6">INDEX(SkillData,MATCH(A6,SkillData_Names,0)+1,MATCH("TargetType1",SkillData_Header,0))</f>
        <v>Self</v>
      </c>
      <c r="I6" s="1">
        <f t="array" ref="I6">INDEX(SkillData,MATCH(A6,SkillData_Names,0)+1,MATCH("TargetType2",SkillData_Header,0))</f>
        <v>0</v>
      </c>
      <c r="J6" s="1">
        <f t="array" ref="J6">INDEX(SkillData,MATCH(A6,SkillData_Names,0)+1,MATCH("TargetType3",SkillData_Header,0))</f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spans="1:45" x14ac:dyDescent="0.2">
      <c r="A7" s="1" t="s">
        <v>2094</v>
      </c>
      <c r="B7" s="1" t="str">
        <f t="array" ref="B7">INDEX(SkillData,MATCH(A7,SkillData_Names,0)+1,MATCH("EffectType1",SkillData_Header,0))</f>
        <v>ElementResist_Leaf</v>
      </c>
      <c r="C7" s="3">
        <f t="array" ref="C7">INDEX(SkillData,MATCH(A7,SkillData_Names,0)+1,MATCH("EffectValue1",SkillData_Header,0))</f>
        <v>10</v>
      </c>
      <c r="D7" s="1">
        <f t="array" ref="D7">INDEX(SkillData,MATCH(A7,SkillData_Names,0)+1,MATCH("EffectType2",SkillData_Header,0))</f>
        <v>0</v>
      </c>
      <c r="E7" s="3">
        <f t="array" ref="E7">INDEX(SkillData,MATCH(A7,SkillData_Names,0)+1,MATCH("EffectValue2",SkillData_Header,0))</f>
        <v>0</v>
      </c>
      <c r="F7" s="1">
        <f t="array" ref="F7">INDEX(SkillData,MATCH(A7,SkillData_Names,0)+1,MATCH("EffectType3",SkillData_Header,0))</f>
        <v>0</v>
      </c>
      <c r="G7" s="3">
        <f t="array" ref="G7">INDEX(SkillData,MATCH(A7,SkillData_Names,0)+1,MATCH("EffectValue3",SkillData_Header,0))</f>
        <v>0</v>
      </c>
      <c r="H7" s="1" t="str">
        <f t="array" ref="H7">INDEX(SkillData,MATCH(A7,SkillData_Names,0)+1,MATCH("TargetType1",SkillData_Header,0))</f>
        <v>Self</v>
      </c>
      <c r="I7" s="1">
        <f t="array" ref="I7">INDEX(SkillData,MATCH(A7,SkillData_Names,0)+1,MATCH("TargetType2",SkillData_Header,0))</f>
        <v>0</v>
      </c>
      <c r="J7" s="1">
        <f t="array" ref="J7">INDEX(SkillData,MATCH(A7,SkillData_Names,0)+1,MATCH("TargetType3",SkillData_Header,0))</f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spans="1:45" x14ac:dyDescent="0.2">
      <c r="A8" s="1" t="s">
        <v>2148</v>
      </c>
      <c r="B8" s="1" t="str">
        <f t="array" ref="B8">INDEX(SkillData,MATCH(A8,SkillData_Names,0)+1,MATCH("EffectType1",SkillData_Header,0))</f>
        <v>FullStomatch_Decrease</v>
      </c>
      <c r="C8" s="3">
        <f t="array" ref="C8">INDEX(SkillData,MATCH(A8,SkillData_Names,0)+1,MATCH("EffectValue1",SkillData_Header,0))</f>
        <v>15</v>
      </c>
      <c r="D8" s="1">
        <f t="array" ref="D8">INDEX(SkillData,MATCH(A8,SkillData_Names,0)+1,MATCH("EffectType2",SkillData_Header,0))</f>
        <v>0</v>
      </c>
      <c r="E8" s="3">
        <f t="array" ref="E8">INDEX(SkillData,MATCH(A8,SkillData_Names,0)+1,MATCH("EffectValue2",SkillData_Header,0))</f>
        <v>0</v>
      </c>
      <c r="F8" s="1">
        <f t="array" ref="F8">INDEX(SkillData,MATCH(A8,SkillData_Names,0)+1,MATCH("EffectType3",SkillData_Header,0))</f>
        <v>0</v>
      </c>
      <c r="G8" s="3">
        <f t="array" ref="G8">INDEX(SkillData,MATCH(A8,SkillData_Names,0)+1,MATCH("EffectValue3",SkillData_Header,0))</f>
        <v>0</v>
      </c>
      <c r="H8" s="1" t="str">
        <f t="array" ref="H8">INDEX(SkillData,MATCH(A8,SkillData_Names,0)+1,MATCH("TargetType1",SkillData_Header,0))</f>
        <v>Self</v>
      </c>
      <c r="I8" s="1">
        <f t="array" ref="I8">INDEX(SkillData,MATCH(A8,SkillData_Names,0)+1,MATCH("TargetType2",SkillData_Header,0))</f>
        <v>0</v>
      </c>
      <c r="J8" s="1">
        <f t="array" ref="J8">INDEX(SkillData,MATCH(A8,SkillData_Names,0)+1,MATCH("TargetType3",SkillData_Header,0))</f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spans="1:45" x14ac:dyDescent="0.2">
      <c r="A9" s="1" t="s">
        <v>1987</v>
      </c>
      <c r="B9" s="1" t="str">
        <f t="array" ref="B9">INDEX(SkillData,MATCH(A9,SkillData_Names,0)+1,MATCH("EffectType1",SkillData_Header,0))</f>
        <v>ShotAttack</v>
      </c>
      <c r="C9" s="3">
        <f t="array" ref="C9">INDEX(SkillData,MATCH(A9,SkillData_Names,0)+1,MATCH("EffectValue1",SkillData_Header,0))</f>
        <v>10</v>
      </c>
      <c r="D9" s="1">
        <f t="array" ref="D9">INDEX(SkillData,MATCH(A9,SkillData_Names,0)+1,MATCH("EffectType2",SkillData_Header,0))</f>
        <v>0</v>
      </c>
      <c r="E9" s="3">
        <f t="array" ref="E9">INDEX(SkillData,MATCH(A9,SkillData_Names,0)+1,MATCH("EffectValue2",SkillData_Header,0))</f>
        <v>0</v>
      </c>
      <c r="F9" s="1">
        <f t="array" ref="F9">INDEX(SkillData,MATCH(A9,SkillData_Names,0)+1,MATCH("EffectType3",SkillData_Header,0))</f>
        <v>0</v>
      </c>
      <c r="G9" s="3">
        <f t="array" ref="G9">INDEX(SkillData,MATCH(A9,SkillData_Names,0)+1,MATCH("EffectValue3",SkillData_Header,0))</f>
        <v>0</v>
      </c>
      <c r="H9" s="1" t="str">
        <f t="array" ref="H9">INDEX(SkillData,MATCH(A9,SkillData_Names,0)+1,MATCH("TargetType1",SkillData_Header,0))</f>
        <v>Self</v>
      </c>
      <c r="I9" s="1">
        <f t="array" ref="I9">INDEX(SkillData,MATCH(A9,SkillData_Names,0)+1,MATCH("TargetType2",SkillData_Header,0))</f>
        <v>0</v>
      </c>
      <c r="J9" s="1">
        <f t="array" ref="J9">INDEX(SkillData,MATCH(A9,SkillData_Names,0)+1,MATCH("TargetType3",SkillData_Header,0))</f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spans="1:45" x14ac:dyDescent="0.2">
      <c r="A10" s="1" t="s">
        <v>1887</v>
      </c>
      <c r="B10" s="1" t="str">
        <f t="array" ref="B10">INDEX(SkillData,MATCH(A10,SkillData_Names,0)+1,MATCH("EffectType1",SkillData_Header,0))</f>
        <v>Defense</v>
      </c>
      <c r="C10" s="3">
        <f t="array" ref="C10">INDEX(SkillData,MATCH(A10,SkillData_Names,0)+1,MATCH("EffectValue1",SkillData_Header,0))</f>
        <v>-20</v>
      </c>
      <c r="D10" s="1">
        <f t="array" ref="D10">INDEX(SkillData,MATCH(A10,SkillData_Names,0)+1,MATCH("EffectType2",SkillData_Header,0))</f>
        <v>0</v>
      </c>
      <c r="E10" s="3">
        <f t="array" ref="E10">INDEX(SkillData,MATCH(A10,SkillData_Names,0)+1,MATCH("EffectValue2",SkillData_Header,0))</f>
        <v>0</v>
      </c>
      <c r="F10" s="1">
        <f t="array" ref="F10">INDEX(SkillData,MATCH(A10,SkillData_Names,0)+1,MATCH("EffectType3",SkillData_Header,0))</f>
        <v>0</v>
      </c>
      <c r="G10" s="3">
        <f t="array" ref="G10">INDEX(SkillData,MATCH(A10,SkillData_Names,0)+1,MATCH("EffectValue3",SkillData_Header,0))</f>
        <v>0</v>
      </c>
      <c r="H10" s="1" t="str">
        <f t="array" ref="H10">INDEX(SkillData,MATCH(A10,SkillData_Names,0)+1,MATCH("TargetType1",SkillData_Header,0))</f>
        <v>Self</v>
      </c>
      <c r="I10" s="1">
        <f t="array" ref="I10">INDEX(SkillData,MATCH(A10,SkillData_Names,0)+1,MATCH("TargetType2",SkillData_Header,0))</f>
        <v>0</v>
      </c>
      <c r="J10" s="1">
        <f t="array" ref="J10">INDEX(SkillData,MATCH(A10,SkillData_Names,0)+1,MATCH("TargetType3",SkillData_Header,0))</f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spans="1:45" x14ac:dyDescent="0.2">
      <c r="A11" s="1" t="s">
        <v>1882</v>
      </c>
      <c r="B11" s="1" t="str">
        <f t="array" ref="B11">INDEX(SkillData,MATCH(A11,SkillData_Names,0)+1,MATCH("EffectType1",SkillData_Header,0))</f>
        <v>Defense</v>
      </c>
      <c r="C11" s="3">
        <f t="array" ref="C11">INDEX(SkillData,MATCH(A11,SkillData_Names,0)+1,MATCH("EffectValue1",SkillData_Header,0))</f>
        <v>20</v>
      </c>
      <c r="D11" s="1">
        <f t="array" ref="D11">INDEX(SkillData,MATCH(A11,SkillData_Names,0)+1,MATCH("EffectType2",SkillData_Header,0))</f>
        <v>0</v>
      </c>
      <c r="E11" s="3">
        <f t="array" ref="E11">INDEX(SkillData,MATCH(A11,SkillData_Names,0)+1,MATCH("EffectValue2",SkillData_Header,0))</f>
        <v>0</v>
      </c>
      <c r="F11" s="1">
        <f t="array" ref="F11">INDEX(SkillData,MATCH(A11,SkillData_Names,0)+1,MATCH("EffectType3",SkillData_Header,0))</f>
        <v>0</v>
      </c>
      <c r="G11" s="3">
        <f t="array" ref="G11">INDEX(SkillData,MATCH(A11,SkillData_Names,0)+1,MATCH("EffectValue3",SkillData_Header,0))</f>
        <v>0</v>
      </c>
      <c r="H11" s="1" t="str">
        <f t="array" ref="H11">INDEX(SkillData,MATCH(A11,SkillData_Names,0)+1,MATCH("TargetType1",SkillData_Header,0))</f>
        <v>Self</v>
      </c>
      <c r="I11" s="1">
        <f t="array" ref="I11">INDEX(SkillData,MATCH(A11,SkillData_Names,0)+1,MATCH("TargetType2",SkillData_Header,0))</f>
        <v>0</v>
      </c>
      <c r="J11" s="1">
        <f t="array" ref="J11">INDEX(SkillData,MATCH(A11,SkillData_Names,0)+1,MATCH("TargetType3",SkillData_Header,0))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spans="1:45" x14ac:dyDescent="0.2">
      <c r="A12" s="1" t="s">
        <v>2121</v>
      </c>
      <c r="B12" s="1" t="str">
        <f t="array" ref="B12">INDEX(SkillData,MATCH(A12,SkillData_Names,0)+1,MATCH("EffectType1",SkillData_Header,0))</f>
        <v>ElementBoost_Electricity</v>
      </c>
      <c r="C12" s="3">
        <f t="array" ref="C12">INDEX(SkillData,MATCH(A12,SkillData_Names,0)+1,MATCH("EffectValue1",SkillData_Header,0))</f>
        <v>10</v>
      </c>
      <c r="D12" s="1">
        <f t="array" ref="D12">INDEX(SkillData,MATCH(A12,SkillData_Names,0)+1,MATCH("EffectType2",SkillData_Header,0))</f>
        <v>0</v>
      </c>
      <c r="E12" s="3">
        <f t="array" ref="E12">INDEX(SkillData,MATCH(A12,SkillData_Names,0)+1,MATCH("EffectValue2",SkillData_Header,0))</f>
        <v>0</v>
      </c>
      <c r="F12" s="1">
        <f t="array" ref="F12">INDEX(SkillData,MATCH(A12,SkillData_Names,0)+1,MATCH("EffectType3",SkillData_Header,0))</f>
        <v>0</v>
      </c>
      <c r="G12" s="3">
        <f t="array" ref="G12">INDEX(SkillData,MATCH(A12,SkillData_Names,0)+1,MATCH("EffectValue3",SkillData_Header,0))</f>
        <v>0</v>
      </c>
      <c r="H12" s="1" t="str">
        <f t="array" ref="H12">INDEX(SkillData,MATCH(A12,SkillData_Names,0)+1,MATCH("TargetType1",SkillData_Header,0))</f>
        <v>Self</v>
      </c>
      <c r="I12" s="1">
        <f t="array" ref="I12">INDEX(SkillData,MATCH(A12,SkillData_Names,0)+1,MATCH("TargetType2",SkillData_Header,0))</f>
        <v>0</v>
      </c>
      <c r="J12" s="1">
        <f t="array" ref="J12">INDEX(SkillData,MATCH(A12,SkillData_Names,0)+1,MATCH("TargetType3",SkillData_Header,0))</f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spans="1:45" x14ac:dyDescent="0.2">
      <c r="A13" s="1" t="s">
        <v>2170</v>
      </c>
      <c r="B13" s="1" t="str">
        <f t="array" ref="B13">INDEX(SkillData,MATCH(A13,SkillData_Names,0)+1,MATCH("EffectType1",SkillData_Header,0))</f>
        <v>ElementBoost_Normal</v>
      </c>
      <c r="C13" s="3">
        <f t="array" ref="C13">INDEX(SkillData,MATCH(A13,SkillData_Names,0)+1,MATCH("EffectValue1",SkillData_Header,0))</f>
        <v>20</v>
      </c>
      <c r="D13" s="1">
        <f t="array" ref="D13">INDEX(SkillData,MATCH(A13,SkillData_Names,0)+1,MATCH("EffectType2",SkillData_Header,0))</f>
        <v>0</v>
      </c>
      <c r="E13" s="3">
        <f t="array" ref="E13">INDEX(SkillData,MATCH(A13,SkillData_Names,0)+1,MATCH("EffectValue2",SkillData_Header,0))</f>
        <v>0</v>
      </c>
      <c r="F13" s="1">
        <f t="array" ref="F13">INDEX(SkillData,MATCH(A13,SkillData_Names,0)+1,MATCH("EffectType3",SkillData_Header,0))</f>
        <v>0</v>
      </c>
      <c r="G13" s="3">
        <f t="array" ref="G13">INDEX(SkillData,MATCH(A13,SkillData_Names,0)+1,MATCH("EffectValue3",SkillData_Header,0))</f>
        <v>0</v>
      </c>
      <c r="H13" s="1" t="str">
        <f t="array" ref="H13">INDEX(SkillData,MATCH(A13,SkillData_Names,0)+1,MATCH("TargetType1",SkillData_Header,0))</f>
        <v>Self</v>
      </c>
      <c r="I13" s="1">
        <f t="array" ref="I13">INDEX(SkillData,MATCH(A13,SkillData_Names,0)+1,MATCH("TargetType2",SkillData_Header,0))</f>
        <v>0</v>
      </c>
      <c r="J13" s="1">
        <f t="array" ref="J13">INDEX(SkillData,MATCH(A13,SkillData_Names,0)+1,MATCH("TargetType3",SkillData_Header,0))</f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spans="1:45" x14ac:dyDescent="0.2">
      <c r="A14" s="1" t="s">
        <v>2103</v>
      </c>
      <c r="B14" s="1" t="str">
        <f t="array" ref="B14">INDEX(SkillData,MATCH(A14,SkillData_Names,0)+1,MATCH("EffectType1",SkillData_Header,0))</f>
        <v>ElementResist_Dark</v>
      </c>
      <c r="C14" s="3">
        <f t="array" ref="C14">INDEX(SkillData,MATCH(A14,SkillData_Names,0)+1,MATCH("EffectValue1",SkillData_Header,0))</f>
        <v>10</v>
      </c>
      <c r="D14" s="1">
        <f t="array" ref="D14">INDEX(SkillData,MATCH(A14,SkillData_Names,0)+1,MATCH("EffectType2",SkillData_Header,0))</f>
        <v>0</v>
      </c>
      <c r="E14" s="3">
        <f t="array" ref="E14">INDEX(SkillData,MATCH(A14,SkillData_Names,0)+1,MATCH("EffectValue2",SkillData_Header,0))</f>
        <v>0</v>
      </c>
      <c r="F14" s="1">
        <f t="array" ref="F14">INDEX(SkillData,MATCH(A14,SkillData_Names,0)+1,MATCH("EffectType3",SkillData_Header,0))</f>
        <v>0</v>
      </c>
      <c r="G14" s="3">
        <f t="array" ref="G14">INDEX(SkillData,MATCH(A14,SkillData_Names,0)+1,MATCH("EffectValue3",SkillData_Header,0))</f>
        <v>0</v>
      </c>
      <c r="H14" s="1" t="str">
        <f t="array" ref="H14">INDEX(SkillData,MATCH(A14,SkillData_Names,0)+1,MATCH("TargetType1",SkillData_Header,0))</f>
        <v>Self</v>
      </c>
      <c r="I14" s="1">
        <f t="array" ref="I14">INDEX(SkillData,MATCH(A14,SkillData_Names,0)+1,MATCH("TargetType2",SkillData_Header,0))</f>
        <v>0</v>
      </c>
      <c r="J14" s="1">
        <f t="array" ref="J14">INDEX(SkillData,MATCH(A14,SkillData_Names,0)+1,MATCH("TargetType3",SkillData_Header,0))</f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spans="1:45" x14ac:dyDescent="0.2">
      <c r="A15" s="1" t="s">
        <v>1870</v>
      </c>
      <c r="B15" s="1" t="str">
        <f t="array" ref="B15">INDEX(SkillData,MATCH(A15,SkillData_Names,0)+1,MATCH("EffectType1",SkillData_Header,0))</f>
        <v>CraftSpeed</v>
      </c>
      <c r="C15" s="3">
        <f t="array" ref="C15">INDEX(SkillData,MATCH(A15,SkillData_Names,0)+1,MATCH("EffectValue1",SkillData_Header,0))</f>
        <v>-10</v>
      </c>
      <c r="D15" s="1">
        <f t="array" ref="D15">INDEX(SkillData,MATCH(A15,SkillData_Names,0)+1,MATCH("EffectType2",SkillData_Header,0))</f>
        <v>0</v>
      </c>
      <c r="E15" s="3">
        <f t="array" ref="E15">INDEX(SkillData,MATCH(A15,SkillData_Names,0)+1,MATCH("EffectValue2",SkillData_Header,0))</f>
        <v>0</v>
      </c>
      <c r="F15" s="1">
        <f t="array" ref="F15">INDEX(SkillData,MATCH(A15,SkillData_Names,0)+1,MATCH("EffectType3",SkillData_Header,0))</f>
        <v>0</v>
      </c>
      <c r="G15" s="3">
        <f t="array" ref="G15">INDEX(SkillData,MATCH(A15,SkillData_Names,0)+1,MATCH("EffectValue3",SkillData_Header,0))</f>
        <v>0</v>
      </c>
      <c r="H15" s="1" t="str">
        <f t="array" ref="H15">INDEX(SkillData,MATCH(A15,SkillData_Names,0)+1,MATCH("TargetType1",SkillData_Header,0))</f>
        <v>Self</v>
      </c>
      <c r="I15" s="1">
        <f t="array" ref="I15">INDEX(SkillData,MATCH(A15,SkillData_Names,0)+1,MATCH("TargetType2",SkillData_Header,0))</f>
        <v>0</v>
      </c>
      <c r="J15" s="1">
        <f t="array" ref="J15">INDEX(SkillData,MATCH(A15,SkillData_Names,0)+1,MATCH("TargetType3",SkillData_Header,0))</f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spans="1:45" x14ac:dyDescent="0.2">
      <c r="A16" s="1" t="s">
        <v>2129</v>
      </c>
      <c r="B16" s="1" t="str">
        <f t="array" ref="B16">INDEX(SkillData,MATCH(A16,SkillData_Names,0)+1,MATCH("EffectType1",SkillData_Header,0))</f>
        <v>ElementBoost_Ice</v>
      </c>
      <c r="C16" s="3">
        <f t="array" ref="C16">INDEX(SkillData,MATCH(A16,SkillData_Names,0)+1,MATCH("EffectValue1",SkillData_Header,0))</f>
        <v>10</v>
      </c>
      <c r="D16" s="1">
        <f t="array" ref="D16">INDEX(SkillData,MATCH(A16,SkillData_Names,0)+1,MATCH("EffectType2",SkillData_Header,0))</f>
        <v>0</v>
      </c>
      <c r="E16" s="3">
        <f t="array" ref="E16">INDEX(SkillData,MATCH(A16,SkillData_Names,0)+1,MATCH("EffectValue2",SkillData_Header,0))</f>
        <v>0</v>
      </c>
      <c r="F16" s="1">
        <f t="array" ref="F16">INDEX(SkillData,MATCH(A16,SkillData_Names,0)+1,MATCH("EffectType3",SkillData_Header,0))</f>
        <v>0</v>
      </c>
      <c r="G16" s="3">
        <f t="array" ref="G16">INDEX(SkillData,MATCH(A16,SkillData_Names,0)+1,MATCH("EffectValue3",SkillData_Header,0))</f>
        <v>0</v>
      </c>
      <c r="H16" s="1" t="str">
        <f t="array" ref="H16">INDEX(SkillData,MATCH(A16,SkillData_Names,0)+1,MATCH("TargetType1",SkillData_Header,0))</f>
        <v>Self</v>
      </c>
      <c r="I16" s="1">
        <f t="array" ref="I16">INDEX(SkillData,MATCH(A16,SkillData_Names,0)+1,MATCH("TargetType2",SkillData_Header,0))</f>
        <v>0</v>
      </c>
      <c r="J16" s="1">
        <f t="array" ref="J16">INDEX(SkillData,MATCH(A16,SkillData_Names,0)+1,MATCH("TargetType3",SkillData_Header,0))</f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spans="1:45" x14ac:dyDescent="0.2">
      <c r="A17" s="1" t="s">
        <v>1993</v>
      </c>
      <c r="B17" s="1" t="str">
        <f t="array" ref="B17">INDEX(SkillData,MATCH(A17,SkillData_Names,0)+1,MATCH("EffectType1",SkillData_Header,0))</f>
        <v>CraftSpeed</v>
      </c>
      <c r="C17" s="3">
        <f t="array" ref="C17">INDEX(SkillData,MATCH(A17,SkillData_Names,0)+1,MATCH("EffectValue1",SkillData_Header,0))</f>
        <v>10</v>
      </c>
      <c r="D17" s="1" t="str">
        <f t="array" ref="D17">INDEX(SkillData,MATCH(A17,SkillData_Names,0)+1,MATCH("EffectType2",SkillData_Header,0))</f>
        <v>Defense</v>
      </c>
      <c r="E17" s="3">
        <f t="array" ref="E17">INDEX(SkillData,MATCH(A17,SkillData_Names,0)+1,MATCH("EffectValue2",SkillData_Header,0))</f>
        <v>-10</v>
      </c>
      <c r="F17" s="1">
        <f t="array" ref="F17">INDEX(SkillData,MATCH(A17,SkillData_Names,0)+1,MATCH("EffectType3",SkillData_Header,0))</f>
        <v>0</v>
      </c>
      <c r="G17" s="3">
        <f t="array" ref="G17">INDEX(SkillData,MATCH(A17,SkillData_Names,0)+1,MATCH("EffectValue3",SkillData_Header,0))</f>
        <v>0</v>
      </c>
      <c r="H17" s="1" t="str">
        <f t="array" ref="H17">INDEX(SkillData,MATCH(A17,SkillData_Names,0)+1,MATCH("TargetType1",SkillData_Header,0))</f>
        <v>Self</v>
      </c>
      <c r="I17" s="1" t="str">
        <f t="array" ref="I17">INDEX(SkillData,MATCH(A17,SkillData_Names,0)+1,MATCH("TargetType2",SkillData_Header,0))</f>
        <v>Self</v>
      </c>
      <c r="J17" s="1">
        <f t="array" ref="J17">INDEX(SkillData,MATCH(A17,SkillData_Names,0)+1,MATCH("TargetType3",SkillData_Header,0))</f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spans="1:45" x14ac:dyDescent="0.2">
      <c r="A18" s="1" t="s">
        <v>1989</v>
      </c>
      <c r="B18" s="1" t="str">
        <f t="array" ref="B18">INDEX(SkillData,MATCH(A18,SkillData_Names,0)+1,MATCH("EffectType1",SkillData_Header,0))</f>
        <v>ShotAttack</v>
      </c>
      <c r="C18" s="3">
        <f t="array" ref="C18">INDEX(SkillData,MATCH(A18,SkillData_Names,0)+1,MATCH("EffectValue1",SkillData_Header,0))</f>
        <v>-10</v>
      </c>
      <c r="D18" s="1">
        <f t="array" ref="D18">INDEX(SkillData,MATCH(A18,SkillData_Names,0)+1,MATCH("EffectType2",SkillData_Header,0))</f>
        <v>0</v>
      </c>
      <c r="E18" s="3">
        <f t="array" ref="E18">INDEX(SkillData,MATCH(A18,SkillData_Names,0)+1,MATCH("EffectValue2",SkillData_Header,0))</f>
        <v>0</v>
      </c>
      <c r="F18" s="1">
        <f t="array" ref="F18">INDEX(SkillData,MATCH(A18,SkillData_Names,0)+1,MATCH("EffectType3",SkillData_Header,0))</f>
        <v>0</v>
      </c>
      <c r="G18" s="3">
        <f t="array" ref="G18">INDEX(SkillData,MATCH(A18,SkillData_Names,0)+1,MATCH("EffectValue3",SkillData_Header,0))</f>
        <v>0</v>
      </c>
      <c r="H18" s="1" t="str">
        <f t="array" ref="H18">INDEX(SkillData,MATCH(A18,SkillData_Names,0)+1,MATCH("TargetType1",SkillData_Header,0))</f>
        <v>Self</v>
      </c>
      <c r="I18" s="1">
        <f t="array" ref="I18">INDEX(SkillData,MATCH(A18,SkillData_Names,0)+1,MATCH("TargetType2",SkillData_Header,0))</f>
        <v>0</v>
      </c>
      <c r="J18" s="1">
        <f t="array" ref="J18">INDEX(SkillData,MATCH(A18,SkillData_Names,0)+1,MATCH("TargetType3",SkillData_Header,0))</f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spans="1:45" x14ac:dyDescent="0.2">
      <c r="A19" s="1" t="s">
        <v>2151</v>
      </c>
      <c r="B19" s="1" t="str">
        <f t="array" ref="B19">INDEX(SkillData,MATCH(A19,SkillData_Names,0)+1,MATCH("EffectType1",SkillData_Header,0))</f>
        <v>FullStomatch_Decrease</v>
      </c>
      <c r="C19" s="3">
        <f t="array" ref="C19">INDEX(SkillData,MATCH(A19,SkillData_Names,0)+1,MATCH("EffectValue1",SkillData_Header,0))</f>
        <v>-10</v>
      </c>
      <c r="D19" s="1">
        <f t="array" ref="D19">INDEX(SkillData,MATCH(A19,SkillData_Names,0)+1,MATCH("EffectType2",SkillData_Header,0))</f>
        <v>0</v>
      </c>
      <c r="E19" s="3">
        <f t="array" ref="E19">INDEX(SkillData,MATCH(A19,SkillData_Names,0)+1,MATCH("EffectValue2",SkillData_Header,0))</f>
        <v>0</v>
      </c>
      <c r="F19" s="1">
        <f t="array" ref="F19">INDEX(SkillData,MATCH(A19,SkillData_Names,0)+1,MATCH("EffectType3",SkillData_Header,0))</f>
        <v>0</v>
      </c>
      <c r="G19" s="3">
        <f t="array" ref="G19">INDEX(SkillData,MATCH(A19,SkillData_Names,0)+1,MATCH("EffectValue3",SkillData_Header,0))</f>
        <v>0</v>
      </c>
      <c r="H19" s="1" t="str">
        <f t="array" ref="H19">INDEX(SkillData,MATCH(A19,SkillData_Names,0)+1,MATCH("TargetType1",SkillData_Header,0))</f>
        <v>Self</v>
      </c>
      <c r="I19" s="1">
        <f t="array" ref="I19">INDEX(SkillData,MATCH(A19,SkillData_Names,0)+1,MATCH("TargetType2",SkillData_Header,0))</f>
        <v>0</v>
      </c>
      <c r="J19" s="1">
        <f t="array" ref="J19">INDEX(SkillData,MATCH(A19,SkillData_Names,0)+1,MATCH("TargetType3",SkillData_Header,0))</f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spans="1:45" x14ac:dyDescent="0.2">
      <c r="A20" s="1" t="s">
        <v>2161</v>
      </c>
      <c r="B20" s="1" t="str">
        <f t="array" ref="B20">INDEX(SkillData,MATCH(A20,SkillData_Names,0)+1,MATCH("EffectType1",SkillData_Header,0))</f>
        <v>Sanity_Decrease</v>
      </c>
      <c r="C20" s="3">
        <f t="array" ref="C20">INDEX(SkillData,MATCH(A20,SkillData_Names,0)+1,MATCH("EffectValue1",SkillData_Header,0))</f>
        <v>15</v>
      </c>
      <c r="D20" s="1">
        <f t="array" ref="D20">INDEX(SkillData,MATCH(A20,SkillData_Names,0)+1,MATCH("EffectType2",SkillData_Header,0))</f>
        <v>0</v>
      </c>
      <c r="E20" s="3">
        <f t="array" ref="E20">INDEX(SkillData,MATCH(A20,SkillData_Names,0)+1,MATCH("EffectValue2",SkillData_Header,0))</f>
        <v>0</v>
      </c>
      <c r="F20" s="1">
        <f t="array" ref="F20">INDEX(SkillData,MATCH(A20,SkillData_Names,0)+1,MATCH("EffectType3",SkillData_Header,0))</f>
        <v>0</v>
      </c>
      <c r="G20" s="3">
        <f t="array" ref="G20">INDEX(SkillData,MATCH(A20,SkillData_Names,0)+1,MATCH("EffectValue3",SkillData_Header,0))</f>
        <v>0</v>
      </c>
      <c r="H20" s="1" t="str">
        <f t="array" ref="H20">INDEX(SkillData,MATCH(A20,SkillData_Names,0)+1,MATCH("TargetType1",SkillData_Header,0))</f>
        <v>Self</v>
      </c>
      <c r="I20" s="1">
        <f t="array" ref="I20">INDEX(SkillData,MATCH(A20,SkillData_Names,0)+1,MATCH("TargetType2",SkillData_Header,0))</f>
        <v>0</v>
      </c>
      <c r="J20" s="1">
        <f t="array" ref="J20">INDEX(SkillData,MATCH(A20,SkillData_Names,0)+1,MATCH("TargetType3",SkillData_Header,0))</f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spans="1:45" x14ac:dyDescent="0.2">
      <c r="A21" s="1" t="s">
        <v>2154</v>
      </c>
      <c r="B21" s="1" t="str">
        <f t="array" ref="B21">INDEX(SkillData,MATCH(A21,SkillData_Names,0)+1,MATCH("EffectType1",SkillData_Header,0))</f>
        <v>FullStomatch_Decrease</v>
      </c>
      <c r="C21" s="3">
        <f t="array" ref="C21">INDEX(SkillData,MATCH(A21,SkillData_Names,0)+1,MATCH("EffectValue1",SkillData_Header,0))</f>
        <v>-15</v>
      </c>
      <c r="D21" s="1">
        <f t="array" ref="D21">INDEX(SkillData,MATCH(A21,SkillData_Names,0)+1,MATCH("EffectType2",SkillData_Header,0))</f>
        <v>0</v>
      </c>
      <c r="E21" s="3">
        <f t="array" ref="E21">INDEX(SkillData,MATCH(A21,SkillData_Names,0)+1,MATCH("EffectValue2",SkillData_Header,0))</f>
        <v>0</v>
      </c>
      <c r="F21" s="1">
        <f t="array" ref="F21">INDEX(SkillData,MATCH(A21,SkillData_Names,0)+1,MATCH("EffectType3",SkillData_Header,0))</f>
        <v>0</v>
      </c>
      <c r="G21" s="3">
        <f t="array" ref="G21">INDEX(SkillData,MATCH(A21,SkillData_Names,0)+1,MATCH("EffectValue3",SkillData_Header,0))</f>
        <v>0</v>
      </c>
      <c r="H21" s="1" t="str">
        <f t="array" ref="H21">INDEX(SkillData,MATCH(A21,SkillData_Names,0)+1,MATCH("TargetType1",SkillData_Header,0))</f>
        <v>Self</v>
      </c>
      <c r="I21" s="1">
        <f t="array" ref="I21">INDEX(SkillData,MATCH(A21,SkillData_Names,0)+1,MATCH("TargetType2",SkillData_Header,0))</f>
        <v>0</v>
      </c>
      <c r="J21" s="1">
        <f t="array" ref="J21">INDEX(SkillData,MATCH(A21,SkillData_Names,0)+1,MATCH("TargetType3",SkillData_Header,0))</f>
        <v>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spans="1:45" x14ac:dyDescent="0.2">
      <c r="A22" s="1" t="s">
        <v>2178</v>
      </c>
      <c r="B22" s="1" t="str">
        <f t="array" ref="B22">INDEX(SkillData,MATCH(A22,SkillData_Names,0)+1,MATCH("EffectType1",SkillData_Header,0))</f>
        <v>ElementBoost_Dragon</v>
      </c>
      <c r="C22" s="3">
        <f t="array" ref="C22">INDEX(SkillData,MATCH(A22,SkillData_Names,0)+1,MATCH("EffectValue1",SkillData_Header,0))</f>
        <v>20</v>
      </c>
      <c r="D22" s="1">
        <f t="array" ref="D22">INDEX(SkillData,MATCH(A22,SkillData_Names,0)+1,MATCH("EffectType2",SkillData_Header,0))</f>
        <v>0</v>
      </c>
      <c r="E22" s="3">
        <f t="array" ref="E22">INDEX(SkillData,MATCH(A22,SkillData_Names,0)+1,MATCH("EffectValue2",SkillData_Header,0))</f>
        <v>0</v>
      </c>
      <c r="F22" s="1">
        <f t="array" ref="F22">INDEX(SkillData,MATCH(A22,SkillData_Names,0)+1,MATCH("EffectType3",SkillData_Header,0))</f>
        <v>0</v>
      </c>
      <c r="G22" s="3">
        <f t="array" ref="G22">INDEX(SkillData,MATCH(A22,SkillData_Names,0)+1,MATCH("EffectValue3",SkillData_Header,0))</f>
        <v>0</v>
      </c>
      <c r="H22" s="1" t="str">
        <f t="array" ref="H22">INDEX(SkillData,MATCH(A22,SkillData_Names,0)+1,MATCH("TargetType1",SkillData_Header,0))</f>
        <v>Self</v>
      </c>
      <c r="I22" s="1">
        <f t="array" ref="I22">INDEX(SkillData,MATCH(A22,SkillData_Names,0)+1,MATCH("TargetType2",SkillData_Header,0))</f>
        <v>0</v>
      </c>
      <c r="J22" s="1">
        <f t="array" ref="J22">INDEX(SkillData,MATCH(A22,SkillData_Names,0)+1,MATCH("TargetType3",SkillData_Header,0))</f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spans="1:45" x14ac:dyDescent="0.2">
      <c r="A23" s="1" t="s">
        <v>1885</v>
      </c>
      <c r="B23" s="1" t="str">
        <f t="array" ref="B23">INDEX(SkillData,MATCH(A23,SkillData_Names,0)+1,MATCH("EffectType1",SkillData_Header,0))</f>
        <v>Defense</v>
      </c>
      <c r="C23" s="3">
        <f t="array" ref="C23">INDEX(SkillData,MATCH(A23,SkillData_Names,0)+1,MATCH("EffectValue1",SkillData_Header,0))</f>
        <v>-10</v>
      </c>
      <c r="D23" s="1">
        <f t="array" ref="D23">INDEX(SkillData,MATCH(A23,SkillData_Names,0)+1,MATCH("EffectType2",SkillData_Header,0))</f>
        <v>0</v>
      </c>
      <c r="E23" s="3">
        <f t="array" ref="E23">INDEX(SkillData,MATCH(A23,SkillData_Names,0)+1,MATCH("EffectValue2",SkillData_Header,0))</f>
        <v>0</v>
      </c>
      <c r="F23" s="1">
        <f t="array" ref="F23">INDEX(SkillData,MATCH(A23,SkillData_Names,0)+1,MATCH("EffectType3",SkillData_Header,0))</f>
        <v>0</v>
      </c>
      <c r="G23" s="3">
        <f t="array" ref="G23">INDEX(SkillData,MATCH(A23,SkillData_Names,0)+1,MATCH("EffectValue3",SkillData_Header,0))</f>
        <v>0</v>
      </c>
      <c r="H23" s="1" t="str">
        <f t="array" ref="H23">INDEX(SkillData,MATCH(A23,SkillData_Names,0)+1,MATCH("TargetType1",SkillData_Header,0))</f>
        <v>Self</v>
      </c>
      <c r="I23" s="1">
        <f t="array" ref="I23">INDEX(SkillData,MATCH(A23,SkillData_Names,0)+1,MATCH("TargetType2",SkillData_Header,0))</f>
        <v>0</v>
      </c>
      <c r="J23" s="1">
        <f t="array" ref="J23">INDEX(SkillData,MATCH(A23,SkillData_Names,0)+1,MATCH("TargetType3",SkillData_Header,0))</f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</row>
    <row r="24" spans="1:45" x14ac:dyDescent="0.2">
      <c r="A24" s="1" t="s">
        <v>2106</v>
      </c>
      <c r="B24" s="1" t="str">
        <f t="array" ref="B24">INDEX(SkillData,MATCH(A24,SkillData_Names,0)+1,MATCH("EffectType1",SkillData_Header,0))</f>
        <v>ElementResist_Dragon</v>
      </c>
      <c r="C24" s="3">
        <f t="array" ref="C24">INDEX(SkillData,MATCH(A24,SkillData_Names,0)+1,MATCH("EffectValue1",SkillData_Header,0))</f>
        <v>10</v>
      </c>
      <c r="D24" s="1">
        <f t="array" ref="D24">INDEX(SkillData,MATCH(A24,SkillData_Names,0)+1,MATCH("EffectType2",SkillData_Header,0))</f>
        <v>0</v>
      </c>
      <c r="E24" s="3">
        <f t="array" ref="E24">INDEX(SkillData,MATCH(A24,SkillData_Names,0)+1,MATCH("EffectValue2",SkillData_Header,0))</f>
        <v>0</v>
      </c>
      <c r="F24" s="1">
        <f t="array" ref="F24">INDEX(SkillData,MATCH(A24,SkillData_Names,0)+1,MATCH("EffectType3",SkillData_Header,0))</f>
        <v>0</v>
      </c>
      <c r="G24" s="3">
        <f t="array" ref="G24">INDEX(SkillData,MATCH(A24,SkillData_Names,0)+1,MATCH("EffectValue3",SkillData_Header,0))</f>
        <v>0</v>
      </c>
      <c r="H24" s="1" t="str">
        <f t="array" ref="H24">INDEX(SkillData,MATCH(A24,SkillData_Names,0)+1,MATCH("TargetType1",SkillData_Header,0))</f>
        <v>Self</v>
      </c>
      <c r="I24" s="1">
        <f t="array" ref="I24">INDEX(SkillData,MATCH(A24,SkillData_Names,0)+1,MATCH("TargetType2",SkillData_Header,0))</f>
        <v>0</v>
      </c>
      <c r="J24" s="1">
        <f t="array" ref="J24">INDEX(SkillData,MATCH(A24,SkillData_Names,0)+1,MATCH("TargetType3",SkillData_Header,0))</f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</row>
    <row r="25" spans="1:45" x14ac:dyDescent="0.2">
      <c r="A25" s="1" t="s">
        <v>2176</v>
      </c>
      <c r="B25" s="1" t="str">
        <f t="array" ref="B25">INDEX(SkillData,MATCH(A25,SkillData_Names,0)+1,MATCH("EffectType1",SkillData_Header,0))</f>
        <v>ElementBoost_Earth</v>
      </c>
      <c r="C25" s="3">
        <f t="array" ref="C25">INDEX(SkillData,MATCH(A25,SkillData_Names,0)+1,MATCH("EffectValue1",SkillData_Header,0))</f>
        <v>20</v>
      </c>
      <c r="D25" s="1">
        <f t="array" ref="D25">INDEX(SkillData,MATCH(A25,SkillData_Names,0)+1,MATCH("EffectType2",SkillData_Header,0))</f>
        <v>0</v>
      </c>
      <c r="E25" s="3">
        <f t="array" ref="E25">INDEX(SkillData,MATCH(A25,SkillData_Names,0)+1,MATCH("EffectValue2",SkillData_Header,0))</f>
        <v>0</v>
      </c>
      <c r="F25" s="1">
        <f t="array" ref="F25">INDEX(SkillData,MATCH(A25,SkillData_Names,0)+1,MATCH("EffectType3",SkillData_Header,0))</f>
        <v>0</v>
      </c>
      <c r="G25" s="3">
        <f t="array" ref="G25">INDEX(SkillData,MATCH(A25,SkillData_Names,0)+1,MATCH("EffectValue3",SkillData_Header,0))</f>
        <v>0</v>
      </c>
      <c r="H25" s="1" t="str">
        <f t="array" ref="H25">INDEX(SkillData,MATCH(A25,SkillData_Names,0)+1,MATCH("TargetType1",SkillData_Header,0))</f>
        <v>Self</v>
      </c>
      <c r="I25" s="1">
        <f t="array" ref="I25">INDEX(SkillData,MATCH(A25,SkillData_Names,0)+1,MATCH("TargetType2",SkillData_Header,0))</f>
        <v>0</v>
      </c>
      <c r="J25" s="1">
        <f t="array" ref="J25">INDEX(SkillData,MATCH(A25,SkillData_Names,0)+1,MATCH("TargetType3",SkillData_Header,0))</f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spans="1:45" x14ac:dyDescent="0.2">
      <c r="A26" s="1" t="s">
        <v>2100</v>
      </c>
      <c r="B26" s="1" t="str">
        <f t="array" ref="B26">INDEX(SkillData,MATCH(A26,SkillData_Names,0)+1,MATCH("EffectType1",SkillData_Header,0))</f>
        <v>ElementResist_Earth</v>
      </c>
      <c r="C26" s="3">
        <f t="array" ref="C26">INDEX(SkillData,MATCH(A26,SkillData_Names,0)+1,MATCH("EffectValue1",SkillData_Header,0))</f>
        <v>10</v>
      </c>
      <c r="D26" s="1">
        <f t="array" ref="D26">INDEX(SkillData,MATCH(A26,SkillData_Names,0)+1,MATCH("EffectType2",SkillData_Header,0))</f>
        <v>0</v>
      </c>
      <c r="E26" s="3">
        <f t="array" ref="E26">INDEX(SkillData,MATCH(A26,SkillData_Names,0)+1,MATCH("EffectValue2",SkillData_Header,0))</f>
        <v>0</v>
      </c>
      <c r="F26" s="1">
        <f t="array" ref="F26">INDEX(SkillData,MATCH(A26,SkillData_Names,0)+1,MATCH("EffectType3",SkillData_Header,0))</f>
        <v>0</v>
      </c>
      <c r="G26" s="3">
        <f t="array" ref="G26">INDEX(SkillData,MATCH(A26,SkillData_Names,0)+1,MATCH("EffectValue3",SkillData_Header,0))</f>
        <v>0</v>
      </c>
      <c r="H26" s="1" t="str">
        <f t="array" ref="H26">INDEX(SkillData,MATCH(A26,SkillData_Names,0)+1,MATCH("TargetType1",SkillData_Header,0))</f>
        <v>Self</v>
      </c>
      <c r="I26" s="1">
        <f t="array" ref="I26">INDEX(SkillData,MATCH(A26,SkillData_Names,0)+1,MATCH("TargetType2",SkillData_Header,0))</f>
        <v>0</v>
      </c>
      <c r="J26" s="1">
        <f t="array" ref="J26">INDEX(SkillData,MATCH(A26,SkillData_Names,0)+1,MATCH("TargetType3",SkillData_Header,0))</f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spans="1:45" x14ac:dyDescent="0.2">
      <c r="A27" s="1" t="s">
        <v>1985</v>
      </c>
      <c r="B27" s="1" t="str">
        <f t="array" ref="B27">INDEX(SkillData,MATCH(A27,SkillData_Names,0)+1,MATCH("EffectType1",SkillData_Header,0))</f>
        <v>ShotAttack</v>
      </c>
      <c r="C27" s="3">
        <f t="array" ref="C27">INDEX(SkillData,MATCH(A27,SkillData_Names,0)+1,MATCH("EffectValue1",SkillData_Header,0))</f>
        <v>20</v>
      </c>
      <c r="D27" s="1">
        <f t="array" ref="D27">INDEX(SkillData,MATCH(A27,SkillData_Names,0)+1,MATCH("EffectType2",SkillData_Header,0))</f>
        <v>0</v>
      </c>
      <c r="E27" s="3">
        <f t="array" ref="E27">INDEX(SkillData,MATCH(A27,SkillData_Names,0)+1,MATCH("EffectValue2",SkillData_Header,0))</f>
        <v>0</v>
      </c>
      <c r="F27" s="1">
        <f t="array" ref="F27">INDEX(SkillData,MATCH(A27,SkillData_Names,0)+1,MATCH("EffectType3",SkillData_Header,0))</f>
        <v>0</v>
      </c>
      <c r="G27" s="3">
        <f t="array" ref="G27">INDEX(SkillData,MATCH(A27,SkillData_Names,0)+1,MATCH("EffectValue3",SkillData_Header,0))</f>
        <v>0</v>
      </c>
      <c r="H27" s="1" t="str">
        <f t="array" ref="H27">INDEX(SkillData,MATCH(A27,SkillData_Names,0)+1,MATCH("TargetType1",SkillData_Header,0))</f>
        <v>Self</v>
      </c>
      <c r="I27" s="1">
        <f t="array" ref="I27">INDEX(SkillData,MATCH(A27,SkillData_Names,0)+1,MATCH("TargetType2",SkillData_Header,0))</f>
        <v>0</v>
      </c>
      <c r="J27" s="1">
        <f t="array" ref="J27">INDEX(SkillData,MATCH(A27,SkillData_Names,0)+1,MATCH("TargetType3",SkillData_Header,0))</f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spans="1:45" x14ac:dyDescent="0.2">
      <c r="A28" s="1" t="s">
        <v>2171</v>
      </c>
      <c r="B28" s="1" t="str">
        <f t="array" ref="B28">INDEX(SkillData,MATCH(A28,SkillData_Names,0)+1,MATCH("EffectType1",SkillData_Header,0))</f>
        <v>ElementBoost_Fire</v>
      </c>
      <c r="C28" s="3">
        <f t="array" ref="C28">INDEX(SkillData,MATCH(A28,SkillData_Names,0)+1,MATCH("EffectValue1",SkillData_Header,0))</f>
        <v>20</v>
      </c>
      <c r="D28" s="1">
        <f t="array" ref="D28">INDEX(SkillData,MATCH(A28,SkillData_Names,0)+1,MATCH("EffectType2",SkillData_Header,0))</f>
        <v>0</v>
      </c>
      <c r="E28" s="3">
        <f t="array" ref="E28">INDEX(SkillData,MATCH(A28,SkillData_Names,0)+1,MATCH("EffectValue2",SkillData_Header,0))</f>
        <v>0</v>
      </c>
      <c r="F28" s="1">
        <f t="array" ref="F28">INDEX(SkillData,MATCH(A28,SkillData_Names,0)+1,MATCH("EffectType3",SkillData_Header,0))</f>
        <v>0</v>
      </c>
      <c r="G28" s="3">
        <f t="array" ref="G28">INDEX(SkillData,MATCH(A28,SkillData_Names,0)+1,MATCH("EffectValue3",SkillData_Header,0))</f>
        <v>0</v>
      </c>
      <c r="H28" s="1" t="str">
        <f t="array" ref="H28">INDEX(SkillData,MATCH(A28,SkillData_Names,0)+1,MATCH("TargetType1",SkillData_Header,0))</f>
        <v>Self</v>
      </c>
      <c r="I28" s="1">
        <f t="array" ref="I28">INDEX(SkillData,MATCH(A28,SkillData_Names,0)+1,MATCH("TargetType2",SkillData_Header,0))</f>
        <v>0</v>
      </c>
      <c r="J28" s="1">
        <f t="array" ref="J28">INDEX(SkillData,MATCH(A28,SkillData_Names,0)+1,MATCH("TargetType3",SkillData_Header,0))</f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spans="1:45" x14ac:dyDescent="0.2">
      <c r="A29" s="1" t="s">
        <v>2125</v>
      </c>
      <c r="B29" s="1" t="str">
        <f t="array" ref="B29">INDEX(SkillData,MATCH(A29,SkillData_Names,0)+1,MATCH("EffectType1",SkillData_Header,0))</f>
        <v>ElementBoost_Leaf</v>
      </c>
      <c r="C29" s="3">
        <f t="array" ref="C29">INDEX(SkillData,MATCH(A29,SkillData_Names,0)+1,MATCH("EffectValue1",SkillData_Header,0))</f>
        <v>10</v>
      </c>
      <c r="D29" s="1">
        <f t="array" ref="D29">INDEX(SkillData,MATCH(A29,SkillData_Names,0)+1,MATCH("EffectType2",SkillData_Header,0))</f>
        <v>0</v>
      </c>
      <c r="E29" s="3">
        <f t="array" ref="E29">INDEX(SkillData,MATCH(A29,SkillData_Names,0)+1,MATCH("EffectValue2",SkillData_Header,0))</f>
        <v>0</v>
      </c>
      <c r="F29" s="1">
        <f t="array" ref="F29">INDEX(SkillData,MATCH(A29,SkillData_Names,0)+1,MATCH("EffectType3",SkillData_Header,0))</f>
        <v>0</v>
      </c>
      <c r="G29" s="3">
        <f t="array" ref="G29">INDEX(SkillData,MATCH(A29,SkillData_Names,0)+1,MATCH("EffectValue3",SkillData_Header,0))</f>
        <v>0</v>
      </c>
      <c r="H29" s="1" t="str">
        <f t="array" ref="H29">INDEX(SkillData,MATCH(A29,SkillData_Names,0)+1,MATCH("TargetType1",SkillData_Header,0))</f>
        <v>Self</v>
      </c>
      <c r="I29" s="1">
        <f t="array" ref="I29">INDEX(SkillData,MATCH(A29,SkillData_Names,0)+1,MATCH("TargetType2",SkillData_Header,0))</f>
        <v>0</v>
      </c>
      <c r="J29" s="1">
        <f t="array" ref="J29">INDEX(SkillData,MATCH(A29,SkillData_Names,0)+1,MATCH("TargetType3",SkillData_Header,0))</f>
        <v>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</row>
    <row r="30" spans="1:45" x14ac:dyDescent="0.2">
      <c r="A30" s="1" t="s">
        <v>2145</v>
      </c>
      <c r="B30" s="1" t="str">
        <f t="array" ref="B30">INDEX(SkillData,MATCH(A30,SkillData_Names,0)+1,MATCH("EffectType1",SkillData_Header,0))</f>
        <v>FullStomatch_Decrease</v>
      </c>
      <c r="C30" s="3">
        <f t="array" ref="C30">INDEX(SkillData,MATCH(A30,SkillData_Names,0)+1,MATCH("EffectValue1",SkillData_Header,0))</f>
        <v>10</v>
      </c>
      <c r="D30" s="1">
        <f t="array" ref="D30">INDEX(SkillData,MATCH(A30,SkillData_Names,0)+1,MATCH("EffectType2",SkillData_Header,0))</f>
        <v>0</v>
      </c>
      <c r="E30" s="3">
        <f t="array" ref="E30">INDEX(SkillData,MATCH(A30,SkillData_Names,0)+1,MATCH("EffectValue2",SkillData_Header,0))</f>
        <v>0</v>
      </c>
      <c r="F30" s="1">
        <f t="array" ref="F30">INDEX(SkillData,MATCH(A30,SkillData_Names,0)+1,MATCH("EffectType3",SkillData_Header,0))</f>
        <v>0</v>
      </c>
      <c r="G30" s="3">
        <f t="array" ref="G30">INDEX(SkillData,MATCH(A30,SkillData_Names,0)+1,MATCH("EffectValue3",SkillData_Header,0))</f>
        <v>0</v>
      </c>
      <c r="H30" s="1" t="str">
        <f t="array" ref="H30">INDEX(SkillData,MATCH(A30,SkillData_Names,0)+1,MATCH("TargetType1",SkillData_Header,0))</f>
        <v>Self</v>
      </c>
      <c r="I30" s="1">
        <f t="array" ref="I30">INDEX(SkillData,MATCH(A30,SkillData_Names,0)+1,MATCH("TargetType2",SkillData_Header,0))</f>
        <v>0</v>
      </c>
      <c r="J30" s="1">
        <f t="array" ref="J30">INDEX(SkillData,MATCH(A30,SkillData_Names,0)+1,MATCH("TargetType3",SkillData_Header,0))</f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spans="1:45" x14ac:dyDescent="0.2">
      <c r="A31" s="1" t="s">
        <v>1884</v>
      </c>
      <c r="B31" s="1" t="str">
        <f t="array" ref="B31">INDEX(SkillData,MATCH(A31,SkillData_Names,0)+1,MATCH("EffectType1",SkillData_Header,0))</f>
        <v>Defense</v>
      </c>
      <c r="C31" s="3">
        <f t="array" ref="C31">INDEX(SkillData,MATCH(A31,SkillData_Names,0)+1,MATCH("EffectValue1",SkillData_Header,0))</f>
        <v>10</v>
      </c>
      <c r="D31" s="1">
        <f t="array" ref="D31">INDEX(SkillData,MATCH(A31,SkillData_Names,0)+1,MATCH("EffectType2",SkillData_Header,0))</f>
        <v>0</v>
      </c>
      <c r="E31" s="3">
        <f t="array" ref="E31">INDEX(SkillData,MATCH(A31,SkillData_Names,0)+1,MATCH("EffectValue2",SkillData_Header,0))</f>
        <v>0</v>
      </c>
      <c r="F31" s="1">
        <f t="array" ref="F31">INDEX(SkillData,MATCH(A31,SkillData_Names,0)+1,MATCH("EffectType3",SkillData_Header,0))</f>
        <v>0</v>
      </c>
      <c r="G31" s="3">
        <f t="array" ref="G31">INDEX(SkillData,MATCH(A31,SkillData_Names,0)+1,MATCH("EffectValue3",SkillData_Header,0))</f>
        <v>0</v>
      </c>
      <c r="H31" s="1" t="str">
        <f t="array" ref="H31">INDEX(SkillData,MATCH(A31,SkillData_Names,0)+1,MATCH("TargetType1",SkillData_Header,0))</f>
        <v>Self</v>
      </c>
      <c r="I31" s="1">
        <f t="array" ref="I31">INDEX(SkillData,MATCH(A31,SkillData_Names,0)+1,MATCH("TargetType2",SkillData_Header,0))</f>
        <v>0</v>
      </c>
      <c r="J31" s="1">
        <f t="array" ref="J31">INDEX(SkillData,MATCH(A31,SkillData_Names,0)+1,MATCH("TargetType3",SkillData_Header,0))</f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spans="1:45" x14ac:dyDescent="0.2">
      <c r="A32" s="1" t="s">
        <v>2097</v>
      </c>
      <c r="B32" s="1" t="str">
        <f t="array" ref="B32">INDEX(SkillData,MATCH(A32,SkillData_Names,0)+1,MATCH("EffectType1",SkillData_Header,0))</f>
        <v>ElementResist_Ice</v>
      </c>
      <c r="C32" s="3">
        <f t="array" ref="C32">INDEX(SkillData,MATCH(A32,SkillData_Names,0)+1,MATCH("EffectValue1",SkillData_Header,0))</f>
        <v>10</v>
      </c>
      <c r="D32" s="1">
        <f t="array" ref="D32">INDEX(SkillData,MATCH(A32,SkillData_Names,0)+1,MATCH("EffectType2",SkillData_Header,0))</f>
        <v>0</v>
      </c>
      <c r="E32" s="3">
        <f t="array" ref="E32">INDEX(SkillData,MATCH(A32,SkillData_Names,0)+1,MATCH("EffectValue2",SkillData_Header,0))</f>
        <v>0</v>
      </c>
      <c r="F32" s="1">
        <f t="array" ref="F32">INDEX(SkillData,MATCH(A32,SkillData_Names,0)+1,MATCH("EffectType3",SkillData_Header,0))</f>
        <v>0</v>
      </c>
      <c r="G32" s="3">
        <f t="array" ref="G32">INDEX(SkillData,MATCH(A32,SkillData_Names,0)+1,MATCH("EffectValue3",SkillData_Header,0))</f>
        <v>0</v>
      </c>
      <c r="H32" s="1" t="str">
        <f t="array" ref="H32">INDEX(SkillData,MATCH(A32,SkillData_Names,0)+1,MATCH("TargetType1",SkillData_Header,0))</f>
        <v>Self</v>
      </c>
      <c r="I32" s="1">
        <f t="array" ref="I32">INDEX(SkillData,MATCH(A32,SkillData_Names,0)+1,MATCH("TargetType2",SkillData_Header,0))</f>
        <v>0</v>
      </c>
      <c r="J32" s="1">
        <f t="array" ref="J32">INDEX(SkillData,MATCH(A32,SkillData_Names,0)+1,MATCH("TargetType3",SkillData_Header,0))</f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1:45" x14ac:dyDescent="0.2">
      <c r="A33" s="1" t="s">
        <v>1992</v>
      </c>
      <c r="B33" s="1" t="str">
        <f t="array" ref="B33">INDEX(SkillData,MATCH(A33,SkillData_Names,0)+1,MATCH("EffectType1",SkillData_Header,0))</f>
        <v>ShotAttack</v>
      </c>
      <c r="C33" s="3">
        <f t="array" ref="C33">INDEX(SkillData,MATCH(A33,SkillData_Names,0)+1,MATCH("EffectValue1",SkillData_Header,0))</f>
        <v>15</v>
      </c>
      <c r="D33" s="1" t="str">
        <f t="array" ref="D33">INDEX(SkillData,MATCH(A33,SkillData_Names,0)+1,MATCH("EffectType2",SkillData_Header,0))</f>
        <v>CraftSpeed</v>
      </c>
      <c r="E33" s="3">
        <f t="array" ref="E33">INDEX(SkillData,MATCH(A33,SkillData_Names,0)+1,MATCH("EffectValue2",SkillData_Header,0))</f>
        <v>-10</v>
      </c>
      <c r="F33" s="1">
        <f t="array" ref="F33">INDEX(SkillData,MATCH(A33,SkillData_Names,0)+1,MATCH("EffectType3",SkillData_Header,0))</f>
        <v>0</v>
      </c>
      <c r="G33" s="3">
        <f t="array" ref="G33">INDEX(SkillData,MATCH(A33,SkillData_Names,0)+1,MATCH("EffectValue3",SkillData_Header,0))</f>
        <v>0</v>
      </c>
      <c r="H33" s="1" t="str">
        <f t="array" ref="H33">INDEX(SkillData,MATCH(A33,SkillData_Names,0)+1,MATCH("TargetType1",SkillData_Header,0))</f>
        <v>Self</v>
      </c>
      <c r="I33" s="1" t="str">
        <f t="array" ref="I33">INDEX(SkillData,MATCH(A33,SkillData_Names,0)+1,MATCH("TargetType2",SkillData_Header,0))</f>
        <v>Self</v>
      </c>
      <c r="J33" s="1">
        <f t="array" ref="J33">INDEX(SkillData,MATCH(A33,SkillData_Names,0)+1,MATCH("TargetType3",SkillData_Header,0))</f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1:45" x14ac:dyDescent="0.2">
      <c r="A34" s="1" t="s">
        <v>2117</v>
      </c>
      <c r="B34" s="1" t="str">
        <f t="array" ref="B34">INDEX(SkillData,MATCH(A34,SkillData_Names,0)+1,MATCH("EffectType1",SkillData_Header,0))</f>
        <v>ElementBoost_Water</v>
      </c>
      <c r="C34" s="3">
        <f t="array" ref="C34">INDEX(SkillData,MATCH(A34,SkillData_Names,0)+1,MATCH("EffectValue1",SkillData_Header,0))</f>
        <v>10</v>
      </c>
      <c r="D34" s="1">
        <f t="array" ref="D34">INDEX(SkillData,MATCH(A34,SkillData_Names,0)+1,MATCH("EffectType2",SkillData_Header,0))</f>
        <v>0</v>
      </c>
      <c r="E34" s="3">
        <f t="array" ref="E34">INDEX(SkillData,MATCH(A34,SkillData_Names,0)+1,MATCH("EffectValue2",SkillData_Header,0))</f>
        <v>0</v>
      </c>
      <c r="F34" s="1">
        <f t="array" ref="F34">INDEX(SkillData,MATCH(A34,SkillData_Names,0)+1,MATCH("EffectType3",SkillData_Header,0))</f>
        <v>0</v>
      </c>
      <c r="G34" s="3">
        <f t="array" ref="G34">INDEX(SkillData,MATCH(A34,SkillData_Names,0)+1,MATCH("EffectValue3",SkillData_Header,0))</f>
        <v>0</v>
      </c>
      <c r="H34" s="1" t="str">
        <f t="array" ref="H34">INDEX(SkillData,MATCH(A34,SkillData_Names,0)+1,MATCH("TargetType1",SkillData_Header,0))</f>
        <v>Self</v>
      </c>
      <c r="I34" s="1">
        <f t="array" ref="I34">INDEX(SkillData,MATCH(A34,SkillData_Names,0)+1,MATCH("TargetType2",SkillData_Header,0))</f>
        <v>0</v>
      </c>
      <c r="J34" s="1">
        <f t="array" ref="J34">INDEX(SkillData,MATCH(A34,SkillData_Names,0)+1,MATCH("TargetType3",SkillData_Header,0))</f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1:45" x14ac:dyDescent="0.2">
      <c r="A35" s="1" t="s">
        <v>2175</v>
      </c>
      <c r="B35" s="1" t="str">
        <f t="array" ref="B35">INDEX(SkillData,MATCH(A35,SkillData_Names,0)+1,MATCH("EffectType1",SkillData_Header,0))</f>
        <v>ElementBoost_Ice</v>
      </c>
      <c r="C35" s="3">
        <f t="array" ref="C35">INDEX(SkillData,MATCH(A35,SkillData_Names,0)+1,MATCH("EffectValue1",SkillData_Header,0))</f>
        <v>20</v>
      </c>
      <c r="D35" s="1">
        <f t="array" ref="D35">INDEX(SkillData,MATCH(A35,SkillData_Names,0)+1,MATCH("EffectType2",SkillData_Header,0))</f>
        <v>0</v>
      </c>
      <c r="E35" s="3">
        <f t="array" ref="E35">INDEX(SkillData,MATCH(A35,SkillData_Names,0)+1,MATCH("EffectValue2",SkillData_Header,0))</f>
        <v>0</v>
      </c>
      <c r="F35" s="1">
        <f t="array" ref="F35">INDEX(SkillData,MATCH(A35,SkillData_Names,0)+1,MATCH("EffectType3",SkillData_Header,0))</f>
        <v>0</v>
      </c>
      <c r="G35" s="3">
        <f t="array" ref="G35">INDEX(SkillData,MATCH(A35,SkillData_Names,0)+1,MATCH("EffectValue3",SkillData_Header,0))</f>
        <v>0</v>
      </c>
      <c r="H35" s="1" t="str">
        <f t="array" ref="H35">INDEX(SkillData,MATCH(A35,SkillData_Names,0)+1,MATCH("TargetType1",SkillData_Header,0))</f>
        <v>Self</v>
      </c>
      <c r="I35" s="1">
        <f t="array" ref="I35">INDEX(SkillData,MATCH(A35,SkillData_Names,0)+1,MATCH("TargetType2",SkillData_Header,0))</f>
        <v>0</v>
      </c>
      <c r="J35" s="1">
        <f t="array" ref="J35">INDEX(SkillData,MATCH(A35,SkillData_Names,0)+1,MATCH("TargetType3",SkillData_Header,0))</f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1:45" x14ac:dyDescent="0.2">
      <c r="A36" s="1" t="s">
        <v>2091</v>
      </c>
      <c r="B36" s="1" t="str">
        <f t="array" ref="B36">INDEX(SkillData,MATCH(A36,SkillData_Names,0)+1,MATCH("EffectType1",SkillData_Header,0))</f>
        <v>ElementResist_Electricity</v>
      </c>
      <c r="C36" s="3">
        <f t="array" ref="C36">INDEX(SkillData,MATCH(A36,SkillData_Names,0)+1,MATCH("EffectValue1",SkillData_Header,0))</f>
        <v>10</v>
      </c>
      <c r="D36" s="1">
        <f t="array" ref="D36">INDEX(SkillData,MATCH(A36,SkillData_Names,0)+1,MATCH("EffectType2",SkillData_Header,0))</f>
        <v>0</v>
      </c>
      <c r="E36" s="3">
        <f t="array" ref="E36">INDEX(SkillData,MATCH(A36,SkillData_Names,0)+1,MATCH("EffectValue2",SkillData_Header,0))</f>
        <v>0</v>
      </c>
      <c r="F36" s="1">
        <f t="array" ref="F36">INDEX(SkillData,MATCH(A36,SkillData_Names,0)+1,MATCH("EffectType3",SkillData_Header,0))</f>
        <v>0</v>
      </c>
      <c r="G36" s="3">
        <f t="array" ref="G36">INDEX(SkillData,MATCH(A36,SkillData_Names,0)+1,MATCH("EffectValue3",SkillData_Header,0))</f>
        <v>0</v>
      </c>
      <c r="H36" s="1" t="str">
        <f t="array" ref="H36">INDEX(SkillData,MATCH(A36,SkillData_Names,0)+1,MATCH("TargetType1",SkillData_Header,0))</f>
        <v>Self</v>
      </c>
      <c r="I36" s="1">
        <f t="array" ref="I36">INDEX(SkillData,MATCH(A36,SkillData_Names,0)+1,MATCH("TargetType2",SkillData_Header,0))</f>
        <v>0</v>
      </c>
      <c r="J36" s="1">
        <f t="array" ref="J36">INDEX(SkillData,MATCH(A36,SkillData_Names,0)+1,MATCH("TargetType3",SkillData_Header,0))</f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1:45" x14ac:dyDescent="0.2">
      <c r="A37" s="1" t="s">
        <v>883</v>
      </c>
      <c r="B37" s="1" t="str">
        <f t="array" ref="B37">INDEX(SkillData,MATCH(A37,SkillData_Names,0)+1,MATCH("EffectType1",SkillData_Header,0))</f>
        <v>ShotAttack</v>
      </c>
      <c r="C37" s="3">
        <f t="array" ref="C37">INDEX(SkillData,MATCH(A37,SkillData_Names,0)+1,MATCH("EffectValue1",SkillData_Header,0))</f>
        <v>20</v>
      </c>
      <c r="D37" s="1" t="str">
        <f t="array" ref="D37">INDEX(SkillData,MATCH(A37,SkillData_Names,0)+1,MATCH("EffectType2",SkillData_Header,0))</f>
        <v>Defense</v>
      </c>
      <c r="E37" s="3">
        <f t="array" ref="E37">INDEX(SkillData,MATCH(A37,SkillData_Names,0)+1,MATCH("EffectValue2",SkillData_Header,0))</f>
        <v>20</v>
      </c>
      <c r="F37" s="1" t="str">
        <f t="array" ref="F37">INDEX(SkillData,MATCH(A37,SkillData_Names,0)+1,MATCH("EffectType3",SkillData_Header,0))</f>
        <v>MoveSpeed</v>
      </c>
      <c r="G37" s="3">
        <f t="array" ref="G37">INDEX(SkillData,MATCH(A37,SkillData_Names,0)+1,MATCH("EffectValue3",SkillData_Header,0))</f>
        <v>15</v>
      </c>
      <c r="H37" s="1" t="str">
        <f t="array" ref="H37">INDEX(SkillData,MATCH(A37,SkillData_Names,0)+1,MATCH("TargetType1",SkillData_Header,0))</f>
        <v>Self</v>
      </c>
      <c r="I37" s="1" t="str">
        <f t="array" ref="I37">INDEX(SkillData,MATCH(A37,SkillData_Names,0)+1,MATCH("TargetType2",SkillData_Header,0))</f>
        <v>Self</v>
      </c>
      <c r="J37" s="1" t="str">
        <f t="array" ref="J37">INDEX(SkillData,MATCH(A37,SkillData_Names,0)+1,MATCH("TargetType3",SkillData_Header,0))</f>
        <v>Self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1:45" x14ac:dyDescent="0.2">
      <c r="A38" s="1" t="s">
        <v>2080</v>
      </c>
      <c r="B38" s="1" t="str">
        <f t="array" ref="B38">INDEX(SkillData,MATCH(A38,SkillData_Names,0)+1,MATCH("EffectType1",SkillData_Header,0))</f>
        <v>Logging</v>
      </c>
      <c r="C38" s="3">
        <f t="array" ref="C38">INDEX(SkillData,MATCH(A38,SkillData_Names,0)+1,MATCH("EffectValue1",SkillData_Header,0))</f>
        <v>25</v>
      </c>
      <c r="D38" s="1">
        <f t="array" ref="D38">INDEX(SkillData,MATCH(A38,SkillData_Names,0)+1,MATCH("EffectType2",SkillData_Header,0))</f>
        <v>0</v>
      </c>
      <c r="E38" s="3">
        <f t="array" ref="E38">INDEX(SkillData,MATCH(A38,SkillData_Names,0)+1,MATCH("EffectValue2",SkillData_Header,0))</f>
        <v>0</v>
      </c>
      <c r="F38" s="1">
        <f t="array" ref="F38">INDEX(SkillData,MATCH(A38,SkillData_Names,0)+1,MATCH("EffectType3",SkillData_Header,0))</f>
        <v>0</v>
      </c>
      <c r="G38" s="3">
        <f t="array" ref="G38">INDEX(SkillData,MATCH(A38,SkillData_Names,0)+1,MATCH("EffectValue3",SkillData_Header,0))</f>
        <v>0</v>
      </c>
      <c r="H38" s="1" t="str">
        <f t="array" ref="H38">INDEX(SkillData,MATCH(A38,SkillData_Names,0)+1,MATCH("TargetType1",SkillData_Header,0))</f>
        <v>Trainer</v>
      </c>
      <c r="I38" s="1">
        <f t="array" ref="I38">INDEX(SkillData,MATCH(A38,SkillData_Names,0)+1,MATCH("TargetType2",SkillData_Header,0))</f>
        <v>0</v>
      </c>
      <c r="J38" s="1">
        <f t="array" ref="J38">INDEX(SkillData,MATCH(A38,SkillData_Names,0)+1,MATCH("TargetType3",SkillData_Header,0))</f>
        <v>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1:45" x14ac:dyDescent="0.2">
      <c r="A39" s="1" t="s">
        <v>2173</v>
      </c>
      <c r="B39" s="1" t="str">
        <f t="array" ref="B39">INDEX(SkillData,MATCH(A39,SkillData_Names,0)+1,MATCH("EffectType1",SkillData_Header,0))</f>
        <v>ElementBoost_Electricity</v>
      </c>
      <c r="C39" s="3">
        <f t="array" ref="C39">INDEX(SkillData,MATCH(A39,SkillData_Names,0)+1,MATCH("EffectValue1",SkillData_Header,0))</f>
        <v>20</v>
      </c>
      <c r="D39" s="1">
        <f t="array" ref="D39">INDEX(SkillData,MATCH(A39,SkillData_Names,0)+1,MATCH("EffectType2",SkillData_Header,0))</f>
        <v>0</v>
      </c>
      <c r="E39" s="3">
        <f t="array" ref="E39">INDEX(SkillData,MATCH(A39,SkillData_Names,0)+1,MATCH("EffectValue2",SkillData_Header,0))</f>
        <v>0</v>
      </c>
      <c r="F39" s="1">
        <f t="array" ref="F39">INDEX(SkillData,MATCH(A39,SkillData_Names,0)+1,MATCH("EffectType3",SkillData_Header,0))</f>
        <v>0</v>
      </c>
      <c r="G39" s="3">
        <f t="array" ref="G39">INDEX(SkillData,MATCH(A39,SkillData_Names,0)+1,MATCH("EffectValue3",SkillData_Header,0))</f>
        <v>0</v>
      </c>
      <c r="H39" s="1" t="str">
        <f t="array" ref="H39">INDEX(SkillData,MATCH(A39,SkillData_Names,0)+1,MATCH("TargetType1",SkillData_Header,0))</f>
        <v>Self</v>
      </c>
      <c r="I39" s="1">
        <f t="array" ref="I39">INDEX(SkillData,MATCH(A39,SkillData_Names,0)+1,MATCH("TargetType2",SkillData_Header,0))</f>
        <v>0</v>
      </c>
      <c r="J39" s="1">
        <f t="array" ref="J39">INDEX(SkillData,MATCH(A39,SkillData_Names,0)+1,MATCH("TargetType3",SkillData_Header,0))</f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1:45" x14ac:dyDescent="0.2">
      <c r="A40" s="1" t="s">
        <v>2172</v>
      </c>
      <c r="B40" s="1" t="str">
        <f t="array" ref="B40">INDEX(SkillData,MATCH(A40,SkillData_Names,0)+1,MATCH("EffectType1",SkillData_Header,0))</f>
        <v>ElementBoost_Water</v>
      </c>
      <c r="C40" s="3">
        <f t="array" ref="C40">INDEX(SkillData,MATCH(A40,SkillData_Names,0)+1,MATCH("EffectValue1",SkillData_Header,0))</f>
        <v>20</v>
      </c>
      <c r="D40" s="1">
        <f t="array" ref="D40">INDEX(SkillData,MATCH(A40,SkillData_Names,0)+1,MATCH("EffectType2",SkillData_Header,0))</f>
        <v>0</v>
      </c>
      <c r="E40" s="3">
        <f t="array" ref="E40">INDEX(SkillData,MATCH(A40,SkillData_Names,0)+1,MATCH("EffectValue2",SkillData_Header,0))</f>
        <v>0</v>
      </c>
      <c r="F40" s="1">
        <f t="array" ref="F40">INDEX(SkillData,MATCH(A40,SkillData_Names,0)+1,MATCH("EffectType3",SkillData_Header,0))</f>
        <v>0</v>
      </c>
      <c r="G40" s="3">
        <f t="array" ref="G40">INDEX(SkillData,MATCH(A40,SkillData_Names,0)+1,MATCH("EffectValue3",SkillData_Header,0))</f>
        <v>0</v>
      </c>
      <c r="H40" s="1" t="str">
        <f t="array" ref="H40">INDEX(SkillData,MATCH(A40,SkillData_Names,0)+1,MATCH("TargetType1",SkillData_Header,0))</f>
        <v>Self</v>
      </c>
      <c r="I40" s="1">
        <f t="array" ref="I40">INDEX(SkillData,MATCH(A40,SkillData_Names,0)+1,MATCH("TargetType2",SkillData_Header,0))</f>
        <v>0</v>
      </c>
      <c r="J40" s="1">
        <f t="array" ref="J40">INDEX(SkillData,MATCH(A40,SkillData_Names,0)+1,MATCH("TargetType3",SkillData_Header,0))</f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1:45" x14ac:dyDescent="0.2">
      <c r="A41" s="1" t="s">
        <v>2177</v>
      </c>
      <c r="B41" s="1" t="str">
        <f t="array" ref="B41">INDEX(SkillData,MATCH(A41,SkillData_Names,0)+1,MATCH("EffectType1",SkillData_Header,0))</f>
        <v>ElementBoost_Dark</v>
      </c>
      <c r="C41" s="3">
        <f t="array" ref="C41">INDEX(SkillData,MATCH(A41,SkillData_Names,0)+1,MATCH("EffectValue1",SkillData_Header,0))</f>
        <v>20</v>
      </c>
      <c r="D41" s="1">
        <f t="array" ref="D41">INDEX(SkillData,MATCH(A41,SkillData_Names,0)+1,MATCH("EffectType2",SkillData_Header,0))</f>
        <v>0</v>
      </c>
      <c r="E41" s="3">
        <f t="array" ref="E41">INDEX(SkillData,MATCH(A41,SkillData_Names,0)+1,MATCH("EffectValue2",SkillData_Header,0))</f>
        <v>0</v>
      </c>
      <c r="F41" s="1">
        <f t="array" ref="F41">INDEX(SkillData,MATCH(A41,SkillData_Names,0)+1,MATCH("EffectType3",SkillData_Header,0))</f>
        <v>0</v>
      </c>
      <c r="G41" s="3">
        <f t="array" ref="G41">INDEX(SkillData,MATCH(A41,SkillData_Names,0)+1,MATCH("EffectValue3",SkillData_Header,0))</f>
        <v>0</v>
      </c>
      <c r="H41" s="1" t="str">
        <f t="array" ref="H41">INDEX(SkillData,MATCH(A41,SkillData_Names,0)+1,MATCH("TargetType1",SkillData_Header,0))</f>
        <v>Self</v>
      </c>
      <c r="I41" s="1">
        <f t="array" ref="I41">INDEX(SkillData,MATCH(A41,SkillData_Names,0)+1,MATCH("TargetType2",SkillData_Header,0))</f>
        <v>0</v>
      </c>
      <c r="J41" s="1">
        <f t="array" ref="J41">INDEX(SkillData,MATCH(A41,SkillData_Names,0)+1,MATCH("TargetType3",SkillData_Header,0))</f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1:45" x14ac:dyDescent="0.2">
      <c r="A42" s="1" t="s">
        <v>1974</v>
      </c>
      <c r="B42" s="1" t="str">
        <f t="array" ref="B42">INDEX(SkillData,MATCH(A42,SkillData_Names,0)+1,MATCH("EffectType1",SkillData_Header,0))</f>
        <v>CraftSpeed</v>
      </c>
      <c r="C42" s="3">
        <f t="array" ref="C42">INDEX(SkillData,MATCH(A42,SkillData_Names,0)+1,MATCH("EffectValue1",SkillData_Header,0))</f>
        <v>15</v>
      </c>
      <c r="D42" s="1" t="str">
        <f t="array" ref="D42">INDEX(SkillData,MATCH(A42,SkillData_Names,0)+1,MATCH("EffectType2",SkillData_Header,0))</f>
        <v>ShotAttack</v>
      </c>
      <c r="E42" s="3">
        <f t="array" ref="E42">INDEX(SkillData,MATCH(A42,SkillData_Names,0)+1,MATCH("EffectValue2",SkillData_Header,0))</f>
        <v>15</v>
      </c>
      <c r="F42" s="1">
        <f t="array" ref="F42">INDEX(SkillData,MATCH(A42,SkillData_Names,0)+1,MATCH("EffectType3",SkillData_Header,0))</f>
        <v>0</v>
      </c>
      <c r="G42" s="3">
        <f t="array" ref="G42">INDEX(SkillData,MATCH(A42,SkillData_Names,0)+1,MATCH("EffectValue3",SkillData_Header,0))</f>
        <v>0</v>
      </c>
      <c r="H42" s="1" t="str">
        <f t="array" ref="H42">INDEX(SkillData,MATCH(A42,SkillData_Names,0)+1,MATCH("TargetType1",SkillData_Header,0))</f>
        <v>Self</v>
      </c>
      <c r="I42" s="1" t="str">
        <f t="array" ref="I42">INDEX(SkillData,MATCH(A42,SkillData_Names,0)+1,MATCH("TargetType2",SkillData_Header,0))</f>
        <v>Self</v>
      </c>
      <c r="J42" s="1">
        <f t="array" ref="J42">INDEX(SkillData,MATCH(A42,SkillData_Names,0)+1,MATCH("TargetType3",SkillData_Header,0))</f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1:45" x14ac:dyDescent="0.2">
      <c r="A43" s="1" t="s">
        <v>1999</v>
      </c>
      <c r="B43" s="1" t="str">
        <f t="array" ref="B43">INDEX(SkillData,MATCH(A43,SkillData_Names,0)+1,MATCH("EffectType1",SkillData_Header,0))</f>
        <v>Defense</v>
      </c>
      <c r="C43" s="3">
        <f t="array" ref="C43">INDEX(SkillData,MATCH(A43,SkillData_Names,0)+1,MATCH("EffectValue1",SkillData_Header,0))</f>
        <v>15</v>
      </c>
      <c r="D43" s="1" t="str">
        <f t="array" ref="D43">INDEX(SkillData,MATCH(A43,SkillData_Names,0)+1,MATCH("EffectType2",SkillData_Header,0))</f>
        <v>ShotAttack</v>
      </c>
      <c r="E43" s="3">
        <f t="array" ref="E43">INDEX(SkillData,MATCH(A43,SkillData_Names,0)+1,MATCH("EffectValue2",SkillData_Header,0))</f>
        <v>-15</v>
      </c>
      <c r="F43" s="1">
        <f t="array" ref="F43">INDEX(SkillData,MATCH(A43,SkillData_Names,0)+1,MATCH("EffectType3",SkillData_Header,0))</f>
        <v>0</v>
      </c>
      <c r="G43" s="3">
        <f t="array" ref="G43">INDEX(SkillData,MATCH(A43,SkillData_Names,0)+1,MATCH("EffectValue3",SkillData_Header,0))</f>
        <v>0</v>
      </c>
      <c r="H43" s="1" t="str">
        <f t="array" ref="H43">INDEX(SkillData,MATCH(A43,SkillData_Names,0)+1,MATCH("TargetType1",SkillData_Header,0))</f>
        <v>Self</v>
      </c>
      <c r="I43" s="1" t="str">
        <f t="array" ref="I43">INDEX(SkillData,MATCH(A43,SkillData_Names,0)+1,MATCH("TargetType2",SkillData_Header,0))</f>
        <v>Self</v>
      </c>
      <c r="J43" s="1">
        <f t="array" ref="J43">INDEX(SkillData,MATCH(A43,SkillData_Names,0)+1,MATCH("TargetType3",SkillData_Header,0))</f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1:45" x14ac:dyDescent="0.2">
      <c r="A44" s="1" t="s">
        <v>1995</v>
      </c>
      <c r="B44" s="1" t="str">
        <f t="array" ref="B44">INDEX(SkillData,MATCH(A44,SkillData_Names,0)+1,MATCH("EffectType1",SkillData_Header,0))</f>
        <v>CraftSpeed</v>
      </c>
      <c r="C44" s="3">
        <f t="array" ref="C44">INDEX(SkillData,MATCH(A44,SkillData_Names,0)+1,MATCH("EffectValue1",SkillData_Header,0))</f>
        <v>-10</v>
      </c>
      <c r="D44" s="1" t="str">
        <f t="array" ref="D44">INDEX(SkillData,MATCH(A44,SkillData_Names,0)+1,MATCH("EffectType2",SkillData_Header,0))</f>
        <v>Defense</v>
      </c>
      <c r="E44" s="3">
        <f t="array" ref="E44">INDEX(SkillData,MATCH(A44,SkillData_Names,0)+1,MATCH("EffectValue2",SkillData_Header,0))</f>
        <v>-10</v>
      </c>
      <c r="F44" s="1">
        <f t="array" ref="F44">INDEX(SkillData,MATCH(A44,SkillData_Names,0)+1,MATCH("EffectType3",SkillData_Header,0))</f>
        <v>0</v>
      </c>
      <c r="G44" s="3">
        <f t="array" ref="G44">INDEX(SkillData,MATCH(A44,SkillData_Names,0)+1,MATCH("EffectValue3",SkillData_Header,0))</f>
        <v>0</v>
      </c>
      <c r="H44" s="1" t="str">
        <f t="array" ref="H44">INDEX(SkillData,MATCH(A44,SkillData_Names,0)+1,MATCH("TargetType1",SkillData_Header,0))</f>
        <v>Self</v>
      </c>
      <c r="I44" s="1" t="str">
        <f t="array" ref="I44">INDEX(SkillData,MATCH(A44,SkillData_Names,0)+1,MATCH("TargetType2",SkillData_Header,0))</f>
        <v>Self</v>
      </c>
      <c r="J44" s="1">
        <f t="array" ref="J44">INDEX(SkillData,MATCH(A44,SkillData_Names,0)+1,MATCH("TargetType3",SkillData_Header,0))</f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1:45" x14ac:dyDescent="0.2">
      <c r="A45" s="1" t="s">
        <v>2077</v>
      </c>
      <c r="B45" s="1" t="str">
        <f t="array" ref="B45">INDEX(SkillData,MATCH(A45,SkillData_Names,0)+1,MATCH("EffectType1",SkillData_Header,0))</f>
        <v>Mining</v>
      </c>
      <c r="C45" s="3">
        <f t="array" ref="C45">INDEX(SkillData,MATCH(A45,SkillData_Names,0)+1,MATCH("EffectValue1",SkillData_Header,0))</f>
        <v>25</v>
      </c>
      <c r="D45" s="1">
        <f t="array" ref="D45">INDEX(SkillData,MATCH(A45,SkillData_Names,0)+1,MATCH("EffectType2",SkillData_Header,0))</f>
        <v>0</v>
      </c>
      <c r="E45" s="3">
        <f t="array" ref="E45">INDEX(SkillData,MATCH(A45,SkillData_Names,0)+1,MATCH("EffectValue2",SkillData_Header,0))</f>
        <v>0</v>
      </c>
      <c r="F45" s="1">
        <f t="array" ref="F45">INDEX(SkillData,MATCH(A45,SkillData_Names,0)+1,MATCH("EffectType3",SkillData_Header,0))</f>
        <v>0</v>
      </c>
      <c r="G45" s="3">
        <f t="array" ref="G45">INDEX(SkillData,MATCH(A45,SkillData_Names,0)+1,MATCH("EffectValue3",SkillData_Header,0))</f>
        <v>0</v>
      </c>
      <c r="H45" s="1" t="str">
        <f t="array" ref="H45">INDEX(SkillData,MATCH(A45,SkillData_Names,0)+1,MATCH("TargetType1",SkillData_Header,0))</f>
        <v>Trainer</v>
      </c>
      <c r="I45" s="1">
        <f t="array" ref="I45">INDEX(SkillData,MATCH(A45,SkillData_Names,0)+1,MATCH("TargetType2",SkillData_Header,0))</f>
        <v>0</v>
      </c>
      <c r="J45" s="1">
        <f t="array" ref="J45">INDEX(SkillData,MATCH(A45,SkillData_Names,0)+1,MATCH("TargetType3",SkillData_Header,0))</f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1:45" x14ac:dyDescent="0.2">
      <c r="A46" s="1" t="s">
        <v>2074</v>
      </c>
      <c r="B46" s="1" t="str">
        <f t="array" ref="B46">INDEX(SkillData,MATCH(A46,SkillData_Names,0)+1,MATCH("EffectType1",SkillData_Header,0))</f>
        <v>CraftSpeed</v>
      </c>
      <c r="C46" s="3">
        <f t="array" ref="C46">INDEX(SkillData,MATCH(A46,SkillData_Names,0)+1,MATCH("EffectValue1",SkillData_Header,0))</f>
        <v>25</v>
      </c>
      <c r="D46" s="1">
        <f t="array" ref="D46">INDEX(SkillData,MATCH(A46,SkillData_Names,0)+1,MATCH("EffectType2",SkillData_Header,0))</f>
        <v>0</v>
      </c>
      <c r="E46" s="3">
        <f t="array" ref="E46">INDEX(SkillData,MATCH(A46,SkillData_Names,0)+1,MATCH("EffectValue2",SkillData_Header,0))</f>
        <v>0</v>
      </c>
      <c r="F46" s="1">
        <f t="array" ref="F46">INDEX(SkillData,MATCH(A46,SkillData_Names,0)+1,MATCH("EffectType3",SkillData_Header,0))</f>
        <v>0</v>
      </c>
      <c r="G46" s="3">
        <f t="array" ref="G46">INDEX(SkillData,MATCH(A46,SkillData_Names,0)+1,MATCH("EffectValue3",SkillData_Header,0))</f>
        <v>0</v>
      </c>
      <c r="H46" s="1" t="str">
        <f t="array" ref="H46">INDEX(SkillData,MATCH(A46,SkillData_Names,0)+1,MATCH("TargetType1",SkillData_Header,0))</f>
        <v>Trainer</v>
      </c>
      <c r="I46" s="1">
        <f t="array" ref="I46">INDEX(SkillData,MATCH(A46,SkillData_Names,0)+1,MATCH("TargetType2",SkillData_Header,0))</f>
        <v>0</v>
      </c>
      <c r="J46" s="1">
        <f t="array" ref="J46">INDEX(SkillData,MATCH(A46,SkillData_Names,0)+1,MATCH("TargetType3",SkillData_Header,0))</f>
        <v>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1:45" x14ac:dyDescent="0.2">
      <c r="A47" s="1" t="s">
        <v>1893</v>
      </c>
      <c r="B47" s="1" t="str">
        <f t="array" ref="B47">INDEX(SkillData,MATCH(A47,SkillData_Names,0)+1,MATCH("EffectType1",SkillData_Header,0))</f>
        <v>ShotAttack</v>
      </c>
      <c r="C47" s="3">
        <f t="array" ref="C47">INDEX(SkillData,MATCH(A47,SkillData_Names,0)+1,MATCH("EffectValue1",SkillData_Header,0))</f>
        <v>30</v>
      </c>
      <c r="D47" s="1" t="str">
        <f t="array" ref="D47">INDEX(SkillData,MATCH(A47,SkillData_Names,0)+1,MATCH("EffectType2",SkillData_Header,0))</f>
        <v>CraftSpeed</v>
      </c>
      <c r="E47" s="3">
        <f t="array" ref="E47">INDEX(SkillData,MATCH(A47,SkillData_Names,0)+1,MATCH("EffectValue2",SkillData_Header,0))</f>
        <v>-50</v>
      </c>
      <c r="F47" s="1">
        <f t="array" ref="F47">INDEX(SkillData,MATCH(A47,SkillData_Names,0)+1,MATCH("EffectType3",SkillData_Header,0))</f>
        <v>0</v>
      </c>
      <c r="G47" s="3">
        <f t="array" ref="G47">INDEX(SkillData,MATCH(A47,SkillData_Names,0)+1,MATCH("EffectValue3",SkillData_Header,0))</f>
        <v>0</v>
      </c>
      <c r="H47" s="1" t="str">
        <f t="array" ref="H47">INDEX(SkillData,MATCH(A47,SkillData_Names,0)+1,MATCH("TargetType1",SkillData_Header,0))</f>
        <v>Self</v>
      </c>
      <c r="I47" s="1" t="str">
        <f t="array" ref="I47">INDEX(SkillData,MATCH(A47,SkillData_Names,0)+1,MATCH("TargetType2",SkillData_Header,0))</f>
        <v>Self</v>
      </c>
      <c r="J47" s="1">
        <f t="array" ref="J47">INDEX(SkillData,MATCH(A47,SkillData_Names,0)+1,MATCH("TargetType3",SkillData_Header,0))</f>
        <v>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1:45" x14ac:dyDescent="0.2">
      <c r="A48" s="1" t="s">
        <v>2188</v>
      </c>
      <c r="B48" s="1" t="str">
        <f t="array" ref="B48">INDEX(SkillData,MATCH(A48,SkillData_Names,0)+1,MATCH("EffectType1",SkillData_Header,0))</f>
        <v>MoveSpeed</v>
      </c>
      <c r="C48" s="3">
        <f t="array" ref="C48">INDEX(SkillData,MATCH(A48,SkillData_Names,0)+1,MATCH("EffectValue1",SkillData_Header,0))</f>
        <v>10</v>
      </c>
      <c r="D48" s="1">
        <f t="array" ref="D48">INDEX(SkillData,MATCH(A48,SkillData_Names,0)+1,MATCH("EffectType2",SkillData_Header,0))</f>
        <v>0</v>
      </c>
      <c r="E48" s="3">
        <f t="array" ref="E48">INDEX(SkillData,MATCH(A48,SkillData_Names,0)+1,MATCH("EffectValue2",SkillData_Header,0))</f>
        <v>0</v>
      </c>
      <c r="F48" s="1">
        <f t="array" ref="F48">INDEX(SkillData,MATCH(A48,SkillData_Names,0)+1,MATCH("EffectType3",SkillData_Header,0))</f>
        <v>0</v>
      </c>
      <c r="G48" s="3">
        <f t="array" ref="G48">INDEX(SkillData,MATCH(A48,SkillData_Names,0)+1,MATCH("EffectValue3",SkillData_Header,0))</f>
        <v>0</v>
      </c>
      <c r="H48" s="1" t="str">
        <f t="array" ref="H48">INDEX(SkillData,MATCH(A48,SkillData_Names,0)+1,MATCH("TargetType1",SkillData_Header,0))</f>
        <v>Self</v>
      </c>
      <c r="I48" s="1">
        <f t="array" ref="I48">INDEX(SkillData,MATCH(A48,SkillData_Names,0)+1,MATCH("TargetType2",SkillData_Header,0))</f>
        <v>0</v>
      </c>
      <c r="J48" s="1">
        <f t="array" ref="J48">INDEX(SkillData,MATCH(A48,SkillData_Names,0)+1,MATCH("TargetType3",SkillData_Header,0))</f>
        <v>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:45" x14ac:dyDescent="0.2">
      <c r="A49" s="1" t="s">
        <v>1990</v>
      </c>
      <c r="B49" s="1" t="str">
        <f t="array" ref="B49">INDEX(SkillData,MATCH(A49,SkillData_Names,0)+1,MATCH("EffectType1",SkillData_Header,0))</f>
        <v>ShotAttack</v>
      </c>
      <c r="C49" s="3">
        <f t="array" ref="C49">INDEX(SkillData,MATCH(A49,SkillData_Names,0)+1,MATCH("EffectValue1",SkillData_Header,0))</f>
        <v>-20</v>
      </c>
      <c r="D49" s="1">
        <f t="array" ref="D49">INDEX(SkillData,MATCH(A49,SkillData_Names,0)+1,MATCH("EffectType2",SkillData_Header,0))</f>
        <v>0</v>
      </c>
      <c r="E49" s="3">
        <f t="array" ref="E49">INDEX(SkillData,MATCH(A49,SkillData_Names,0)+1,MATCH("EffectValue2",SkillData_Header,0))</f>
        <v>0</v>
      </c>
      <c r="F49" s="1">
        <f t="array" ref="F49">INDEX(SkillData,MATCH(A49,SkillData_Names,0)+1,MATCH("EffectType3",SkillData_Header,0))</f>
        <v>0</v>
      </c>
      <c r="G49" s="3">
        <f t="array" ref="G49">INDEX(SkillData,MATCH(A49,SkillData_Names,0)+1,MATCH("EffectValue3",SkillData_Header,0))</f>
        <v>0</v>
      </c>
      <c r="H49" s="1" t="str">
        <f t="array" ref="H49">INDEX(SkillData,MATCH(A49,SkillData_Names,0)+1,MATCH("TargetType1",SkillData_Header,0))</f>
        <v>Self</v>
      </c>
      <c r="I49" s="1">
        <f t="array" ref="I49">INDEX(SkillData,MATCH(A49,SkillData_Names,0)+1,MATCH("TargetType2",SkillData_Header,0))</f>
        <v>0</v>
      </c>
      <c r="J49" s="1">
        <f t="array" ref="J49">INDEX(SkillData,MATCH(A49,SkillData_Names,0)+1,MATCH("TargetType3",SkillData_Header,0))</f>
        <v>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:45" x14ac:dyDescent="0.2">
      <c r="A50" s="1" t="s">
        <v>2164</v>
      </c>
      <c r="B50" s="1" t="str">
        <f t="array" ref="B50">INDEX(SkillData,MATCH(A50,SkillData_Names,0)+1,MATCH("EffectType1",SkillData_Header,0))</f>
        <v>Sanity_Decrease</v>
      </c>
      <c r="C50" s="3">
        <f t="array" ref="C50">INDEX(SkillData,MATCH(A50,SkillData_Names,0)+1,MATCH("EffectValue1",SkillData_Header,0))</f>
        <v>-10</v>
      </c>
      <c r="D50" s="1">
        <f t="array" ref="D50">INDEX(SkillData,MATCH(A50,SkillData_Names,0)+1,MATCH("EffectType2",SkillData_Header,0))</f>
        <v>0</v>
      </c>
      <c r="E50" s="3">
        <f t="array" ref="E50">INDEX(SkillData,MATCH(A50,SkillData_Names,0)+1,MATCH("EffectValue2",SkillData_Header,0))</f>
        <v>0</v>
      </c>
      <c r="F50" s="1">
        <f t="array" ref="F50">INDEX(SkillData,MATCH(A50,SkillData_Names,0)+1,MATCH("EffectType3",SkillData_Header,0))</f>
        <v>0</v>
      </c>
      <c r="G50" s="3">
        <f t="array" ref="G50">INDEX(SkillData,MATCH(A50,SkillData_Names,0)+1,MATCH("EffectValue3",SkillData_Header,0))</f>
        <v>0</v>
      </c>
      <c r="H50" s="1" t="str">
        <f t="array" ref="H50">INDEX(SkillData,MATCH(A50,SkillData_Names,0)+1,MATCH("TargetType1",SkillData_Header,0))</f>
        <v>Self</v>
      </c>
      <c r="I50" s="1">
        <f t="array" ref="I50">INDEX(SkillData,MATCH(A50,SkillData_Names,0)+1,MATCH("TargetType2",SkillData_Header,0))</f>
        <v>0</v>
      </c>
      <c r="J50" s="1">
        <f t="array" ref="J50">INDEX(SkillData,MATCH(A50,SkillData_Names,0)+1,MATCH("TargetType3",SkillData_Header,0))</f>
        <v>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:45" x14ac:dyDescent="0.2">
      <c r="A51" s="1" t="s">
        <v>2133</v>
      </c>
      <c r="B51" s="1" t="str">
        <f t="array" ref="B51">INDEX(SkillData,MATCH(A51,SkillData_Names,0)+1,MATCH("EffectType1",SkillData_Header,0))</f>
        <v>ElementBoost_Earth</v>
      </c>
      <c r="C51" s="3">
        <f t="array" ref="C51">INDEX(SkillData,MATCH(A51,SkillData_Names,0)+1,MATCH("EffectValue1",SkillData_Header,0))</f>
        <v>10</v>
      </c>
      <c r="D51" s="1">
        <f t="array" ref="D51">INDEX(SkillData,MATCH(A51,SkillData_Names,0)+1,MATCH("EffectType2",SkillData_Header,0))</f>
        <v>0</v>
      </c>
      <c r="E51" s="3">
        <f t="array" ref="E51">INDEX(SkillData,MATCH(A51,SkillData_Names,0)+1,MATCH("EffectValue2",SkillData_Header,0))</f>
        <v>0</v>
      </c>
      <c r="F51" s="1">
        <f t="array" ref="F51">INDEX(SkillData,MATCH(A51,SkillData_Names,0)+1,MATCH("EffectType3",SkillData_Header,0))</f>
        <v>0</v>
      </c>
      <c r="G51" s="3">
        <f t="array" ref="G51">INDEX(SkillData,MATCH(A51,SkillData_Names,0)+1,MATCH("EffectValue3",SkillData_Header,0))</f>
        <v>0</v>
      </c>
      <c r="H51" s="1" t="str">
        <f t="array" ref="H51">INDEX(SkillData,MATCH(A51,SkillData_Names,0)+1,MATCH("TargetType1",SkillData_Header,0))</f>
        <v>Self</v>
      </c>
      <c r="I51" s="1">
        <f t="array" ref="I51">INDEX(SkillData,MATCH(A51,SkillData_Names,0)+1,MATCH("TargetType2",SkillData_Header,0))</f>
        <v>0</v>
      </c>
      <c r="J51" s="1">
        <f t="array" ref="J51">INDEX(SkillData,MATCH(A51,SkillData_Names,0)+1,MATCH("TargetType3",SkillData_Header,0))</f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:45" x14ac:dyDescent="0.2">
      <c r="A52" s="1" t="s">
        <v>2113</v>
      </c>
      <c r="B52" s="1" t="str">
        <f t="array" ref="B52">INDEX(SkillData,MATCH(A52,SkillData_Names,0)+1,MATCH("EffectType1",SkillData_Header,0))</f>
        <v>ElementBoost_Fire</v>
      </c>
      <c r="C52" s="3">
        <f t="array" ref="C52">INDEX(SkillData,MATCH(A52,SkillData_Names,0)+1,MATCH("EffectValue1",SkillData_Header,0))</f>
        <v>10</v>
      </c>
      <c r="D52" s="1">
        <f t="array" ref="D52">INDEX(SkillData,MATCH(A52,SkillData_Names,0)+1,MATCH("EffectType2",SkillData_Header,0))</f>
        <v>0</v>
      </c>
      <c r="E52" s="3">
        <f t="array" ref="E52">INDEX(SkillData,MATCH(A52,SkillData_Names,0)+1,MATCH("EffectValue2",SkillData_Header,0))</f>
        <v>0</v>
      </c>
      <c r="F52" s="1">
        <f t="array" ref="F52">INDEX(SkillData,MATCH(A52,SkillData_Names,0)+1,MATCH("EffectType3",SkillData_Header,0))</f>
        <v>0</v>
      </c>
      <c r="G52" s="3">
        <f t="array" ref="G52">INDEX(SkillData,MATCH(A52,SkillData_Names,0)+1,MATCH("EffectValue3",SkillData_Header,0))</f>
        <v>0</v>
      </c>
      <c r="H52" s="1" t="str">
        <f t="array" ref="H52">INDEX(SkillData,MATCH(A52,SkillData_Names,0)+1,MATCH("TargetType1",SkillData_Header,0))</f>
        <v>Self</v>
      </c>
      <c r="I52" s="1">
        <f t="array" ref="I52">INDEX(SkillData,MATCH(A52,SkillData_Names,0)+1,MATCH("TargetType2",SkillData_Header,0))</f>
        <v>0</v>
      </c>
      <c r="J52" s="1">
        <f t="array" ref="J52">INDEX(SkillData,MATCH(A52,SkillData_Names,0)+1,MATCH("TargetType3",SkillData_Header,0))</f>
        <v>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:45" x14ac:dyDescent="0.2">
      <c r="A53" s="1" t="s">
        <v>2191</v>
      </c>
      <c r="B53" s="1" t="str">
        <f t="array" ref="B53">INDEX(SkillData,MATCH(A53,SkillData_Names,0)+1,MATCH("EffectType1",SkillData_Header,0))</f>
        <v>MoveSpeed</v>
      </c>
      <c r="C53" s="3">
        <f t="array" ref="C53">INDEX(SkillData,MATCH(A53,SkillData_Names,0)+1,MATCH("EffectValue1",SkillData_Header,0))</f>
        <v>20</v>
      </c>
      <c r="D53" s="1">
        <f t="array" ref="D53">INDEX(SkillData,MATCH(A53,SkillData_Names,0)+1,MATCH("EffectType2",SkillData_Header,0))</f>
        <v>0</v>
      </c>
      <c r="E53" s="3">
        <f t="array" ref="E53">INDEX(SkillData,MATCH(A53,SkillData_Names,0)+1,MATCH("EffectValue2",SkillData_Header,0))</f>
        <v>0</v>
      </c>
      <c r="F53" s="1">
        <f t="array" ref="F53">INDEX(SkillData,MATCH(A53,SkillData_Names,0)+1,MATCH("EffectType3",SkillData_Header,0))</f>
        <v>0</v>
      </c>
      <c r="G53" s="3">
        <f t="array" ref="G53">INDEX(SkillData,MATCH(A53,SkillData_Names,0)+1,MATCH("EffectValue3",SkillData_Header,0))</f>
        <v>0</v>
      </c>
      <c r="H53" s="1" t="str">
        <f t="array" ref="H53">INDEX(SkillData,MATCH(A53,SkillData_Names,0)+1,MATCH("TargetType1",SkillData_Header,0))</f>
        <v>Self</v>
      </c>
      <c r="I53" s="1">
        <f t="array" ref="I53">INDEX(SkillData,MATCH(A53,SkillData_Names,0)+1,MATCH("TargetType2",SkillData_Header,0))</f>
        <v>0</v>
      </c>
      <c r="J53" s="1">
        <f t="array" ref="J53">INDEX(SkillData,MATCH(A53,SkillData_Names,0)+1,MATCH("TargetType3",SkillData_Header,0))</f>
        <v>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:45" x14ac:dyDescent="0.2">
      <c r="A54" s="1" t="s">
        <v>1997</v>
      </c>
      <c r="B54" s="1" t="str">
        <f t="array" ref="B54">INDEX(SkillData,MATCH(A54,SkillData_Names,0)+1,MATCH("EffectType1",SkillData_Header,0))</f>
        <v>ShotAttack</v>
      </c>
      <c r="C54" s="3">
        <f t="array" ref="C54">INDEX(SkillData,MATCH(A54,SkillData_Names,0)+1,MATCH("EffectValue1",SkillData_Header,0))</f>
        <v>15</v>
      </c>
      <c r="D54" s="1" t="str">
        <f t="array" ref="D54">INDEX(SkillData,MATCH(A54,SkillData_Names,0)+1,MATCH("EffectType2",SkillData_Header,0))</f>
        <v>Defense</v>
      </c>
      <c r="E54" s="3">
        <f t="array" ref="E54">INDEX(SkillData,MATCH(A54,SkillData_Names,0)+1,MATCH("EffectValue2",SkillData_Header,0))</f>
        <v>-15</v>
      </c>
      <c r="F54" s="1">
        <f t="array" ref="F54">INDEX(SkillData,MATCH(A54,SkillData_Names,0)+1,MATCH("EffectType3",SkillData_Header,0))</f>
        <v>0</v>
      </c>
      <c r="G54" s="3">
        <f t="array" ref="G54">INDEX(SkillData,MATCH(A54,SkillData_Names,0)+1,MATCH("EffectValue3",SkillData_Header,0))</f>
        <v>0</v>
      </c>
      <c r="H54" s="1" t="str">
        <f t="array" ref="H54">INDEX(SkillData,MATCH(A54,SkillData_Names,0)+1,MATCH("TargetType1",SkillData_Header,0))</f>
        <v>Self</v>
      </c>
      <c r="I54" s="1" t="str">
        <f t="array" ref="I54">INDEX(SkillData,MATCH(A54,SkillData_Names,0)+1,MATCH("TargetType2",SkillData_Header,0))</f>
        <v>Self</v>
      </c>
      <c r="J54" s="1">
        <f t="array" ref="J54">INDEX(SkillData,MATCH(A54,SkillData_Names,0)+1,MATCH("TargetType3",SkillData_Header,0))</f>
        <v>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:45" x14ac:dyDescent="0.2">
      <c r="A55" s="1" t="s">
        <v>1868</v>
      </c>
      <c r="B55" s="1" t="str">
        <f t="array" ref="B55">INDEX(SkillData,MATCH(A55,SkillData_Names,0)+1,MATCH("EffectType1",SkillData_Header,0))</f>
        <v>CraftSpeed</v>
      </c>
      <c r="C55" s="3">
        <f t="array" ref="C55">INDEX(SkillData,MATCH(A55,SkillData_Names,0)+1,MATCH("EffectValue1",SkillData_Header,0))</f>
        <v>20</v>
      </c>
      <c r="D55" s="1">
        <f t="array" ref="D55">INDEX(SkillData,MATCH(A55,SkillData_Names,0)+1,MATCH("EffectType2",SkillData_Header,0))</f>
        <v>0</v>
      </c>
      <c r="E55" s="3">
        <f t="array" ref="E55">INDEX(SkillData,MATCH(A55,SkillData_Names,0)+1,MATCH("EffectValue2",SkillData_Header,0))</f>
        <v>0</v>
      </c>
      <c r="F55" s="1">
        <f t="array" ref="F55">INDEX(SkillData,MATCH(A55,SkillData_Names,0)+1,MATCH("EffectType3",SkillData_Header,0))</f>
        <v>0</v>
      </c>
      <c r="G55" s="3">
        <f t="array" ref="G55">INDEX(SkillData,MATCH(A55,SkillData_Names,0)+1,MATCH("EffectValue3",SkillData_Header,0))</f>
        <v>0</v>
      </c>
      <c r="H55" s="1" t="str">
        <f t="array" ref="H55">INDEX(SkillData,MATCH(A55,SkillData_Names,0)+1,MATCH("TargetType1",SkillData_Header,0))</f>
        <v>Self</v>
      </c>
      <c r="I55" s="1">
        <f t="array" ref="I55">INDEX(SkillData,MATCH(A55,SkillData_Names,0)+1,MATCH("TargetType2",SkillData_Header,0))</f>
        <v>0</v>
      </c>
      <c r="J55" s="1">
        <f t="array" ref="J55">INDEX(SkillData,MATCH(A55,SkillData_Names,0)+1,MATCH("TargetType3",SkillData_Header,0))</f>
        <v>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:45" x14ac:dyDescent="0.2">
      <c r="A56" s="1" t="s">
        <v>1872</v>
      </c>
      <c r="B56" s="1" t="str">
        <f t="array" ref="B56">INDEX(SkillData,MATCH(A56,SkillData_Names,0)+1,MATCH("EffectType1",SkillData_Header,0))</f>
        <v>CraftSpeed</v>
      </c>
      <c r="C56" s="3">
        <f t="array" ref="C56">INDEX(SkillData,MATCH(A56,SkillData_Names,0)+1,MATCH("EffectValue1",SkillData_Header,0))</f>
        <v>-30</v>
      </c>
      <c r="D56" s="1">
        <f t="array" ref="D56">INDEX(SkillData,MATCH(A56,SkillData_Names,0)+1,MATCH("EffectType2",SkillData_Header,0))</f>
        <v>0</v>
      </c>
      <c r="E56" s="3">
        <f t="array" ref="E56">INDEX(SkillData,MATCH(A56,SkillData_Names,0)+1,MATCH("EffectValue2",SkillData_Header,0))</f>
        <v>0</v>
      </c>
      <c r="F56" s="1">
        <f t="array" ref="F56">INDEX(SkillData,MATCH(A56,SkillData_Names,0)+1,MATCH("EffectType3",SkillData_Header,0))</f>
        <v>0</v>
      </c>
      <c r="G56" s="3">
        <f t="array" ref="G56">INDEX(SkillData,MATCH(A56,SkillData_Names,0)+1,MATCH("EffectValue3",SkillData_Header,0))</f>
        <v>0</v>
      </c>
      <c r="H56" s="1" t="str">
        <f t="array" ref="H56">INDEX(SkillData,MATCH(A56,SkillData_Names,0)+1,MATCH("TargetType1",SkillData_Header,0))</f>
        <v>Self</v>
      </c>
      <c r="I56" s="1">
        <f t="array" ref="I56">INDEX(SkillData,MATCH(A56,SkillData_Names,0)+1,MATCH("TargetType2",SkillData_Header,0))</f>
        <v>0</v>
      </c>
      <c r="J56" s="1">
        <f t="array" ref="J56">INDEX(SkillData,MATCH(A56,SkillData_Names,0)+1,MATCH("TargetType3",SkillData_Header,0))</f>
        <v>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:45" x14ac:dyDescent="0.2">
      <c r="A57" s="1" t="s">
        <v>2174</v>
      </c>
      <c r="B57" s="1" t="str">
        <f t="array" ref="B57">INDEX(SkillData,MATCH(A57,SkillData_Names,0)+1,MATCH("EffectType1",SkillData_Header,0))</f>
        <v>ElementBoost_Leaf</v>
      </c>
      <c r="C57" s="3">
        <f t="array" ref="C57">INDEX(SkillData,MATCH(A57,SkillData_Names,0)+1,MATCH("EffectValue1",SkillData_Header,0))</f>
        <v>20</v>
      </c>
      <c r="D57" s="1">
        <f t="array" ref="D57">INDEX(SkillData,MATCH(A57,SkillData_Names,0)+1,MATCH("EffectType2",SkillData_Header,0))</f>
        <v>0</v>
      </c>
      <c r="E57" s="3">
        <f t="array" ref="E57">INDEX(SkillData,MATCH(A57,SkillData_Names,0)+1,MATCH("EffectValue2",SkillData_Header,0))</f>
        <v>0</v>
      </c>
      <c r="F57" s="1">
        <f t="array" ref="F57">INDEX(SkillData,MATCH(A57,SkillData_Names,0)+1,MATCH("EffectType3",SkillData_Header,0))</f>
        <v>0</v>
      </c>
      <c r="G57" s="3">
        <f t="array" ref="G57">INDEX(SkillData,MATCH(A57,SkillData_Names,0)+1,MATCH("EffectValue3",SkillData_Header,0))</f>
        <v>0</v>
      </c>
      <c r="H57" s="1" t="str">
        <f t="array" ref="H57">INDEX(SkillData,MATCH(A57,SkillData_Names,0)+1,MATCH("TargetType1",SkillData_Header,0))</f>
        <v>Self</v>
      </c>
      <c r="I57" s="1">
        <f t="array" ref="I57">INDEX(SkillData,MATCH(A57,SkillData_Names,0)+1,MATCH("TargetType2",SkillData_Header,0))</f>
        <v>0</v>
      </c>
      <c r="J57" s="1">
        <f t="array" ref="J57">INDEX(SkillData,MATCH(A57,SkillData_Names,0)+1,MATCH("TargetType3",SkillData_Header,0))</f>
        <v>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:45" x14ac:dyDescent="0.2">
      <c r="A58" s="1" t="s">
        <v>2071</v>
      </c>
      <c r="B58" s="1" t="str">
        <f t="array" ref="B58">INDEX(SkillData,MATCH(A58,SkillData_Names,0)+1,MATCH("EffectType1",SkillData_Header,0))</f>
        <v>Defense</v>
      </c>
      <c r="C58" s="3">
        <f t="array" ref="C58">INDEX(SkillData,MATCH(A58,SkillData_Names,0)+1,MATCH("EffectValue1",SkillData_Header,0))</f>
        <v>10</v>
      </c>
      <c r="D58" s="1">
        <f t="array" ref="D58">INDEX(SkillData,MATCH(A58,SkillData_Names,0)+1,MATCH("EffectType2",SkillData_Header,0))</f>
        <v>0</v>
      </c>
      <c r="E58" s="3">
        <f t="array" ref="E58">INDEX(SkillData,MATCH(A58,SkillData_Names,0)+1,MATCH("EffectValue2",SkillData_Header,0))</f>
        <v>0</v>
      </c>
      <c r="F58" s="1">
        <f t="array" ref="F58">INDEX(SkillData,MATCH(A58,SkillData_Names,0)+1,MATCH("EffectType3",SkillData_Header,0))</f>
        <v>0</v>
      </c>
      <c r="G58" s="3">
        <f t="array" ref="G58">INDEX(SkillData,MATCH(A58,SkillData_Names,0)+1,MATCH("EffectValue3",SkillData_Header,0))</f>
        <v>0</v>
      </c>
      <c r="H58" s="1" t="str">
        <f t="array" ref="H58">INDEX(SkillData,MATCH(A58,SkillData_Names,0)+1,MATCH("TargetType1",SkillData_Header,0))</f>
        <v>Trainer</v>
      </c>
      <c r="I58" s="1">
        <f t="array" ref="I58">INDEX(SkillData,MATCH(A58,SkillData_Names,0)+1,MATCH("TargetType2",SkillData_Header,0))</f>
        <v>0</v>
      </c>
      <c r="J58" s="1">
        <f t="array" ref="J58">INDEX(SkillData,MATCH(A58,SkillData_Names,0)+1,MATCH("TargetType3",SkillData_Header,0))</f>
        <v>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:45" x14ac:dyDescent="0.2">
      <c r="A59" s="1" t="s">
        <v>2085</v>
      </c>
      <c r="B59" s="1" t="str">
        <f t="array" ref="B59">INDEX(SkillData,MATCH(A59,SkillData_Names,0)+1,MATCH("EffectType1",SkillData_Header,0))</f>
        <v>ElementResist_Fire</v>
      </c>
      <c r="C59" s="3">
        <f t="array" ref="C59">INDEX(SkillData,MATCH(A59,SkillData_Names,0)+1,MATCH("EffectValue1",SkillData_Header,0))</f>
        <v>10</v>
      </c>
      <c r="D59" s="1">
        <f t="array" ref="D59">INDEX(SkillData,MATCH(A59,SkillData_Names,0)+1,MATCH("EffectType2",SkillData_Header,0))</f>
        <v>0</v>
      </c>
      <c r="E59" s="3">
        <f t="array" ref="E59">INDEX(SkillData,MATCH(A59,SkillData_Names,0)+1,MATCH("EffectValue2",SkillData_Header,0))</f>
        <v>0</v>
      </c>
      <c r="F59" s="1">
        <f t="array" ref="F59">INDEX(SkillData,MATCH(A59,SkillData_Names,0)+1,MATCH("EffectType3",SkillData_Header,0))</f>
        <v>0</v>
      </c>
      <c r="G59" s="3">
        <f t="array" ref="G59">INDEX(SkillData,MATCH(A59,SkillData_Names,0)+1,MATCH("EffectValue3",SkillData_Header,0))</f>
        <v>0</v>
      </c>
      <c r="H59" s="1" t="str">
        <f t="array" ref="H59">INDEX(SkillData,MATCH(A59,SkillData_Names,0)+1,MATCH("TargetType1",SkillData_Header,0))</f>
        <v>Self</v>
      </c>
      <c r="I59" s="1">
        <f t="array" ref="I59">INDEX(SkillData,MATCH(A59,SkillData_Names,0)+1,MATCH("TargetType2",SkillData_Header,0))</f>
        <v>0</v>
      </c>
      <c r="J59" s="1">
        <f t="array" ref="J59">INDEX(SkillData,MATCH(A59,SkillData_Names,0)+1,MATCH("TargetType3",SkillData_Header,0))</f>
        <v>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:45" x14ac:dyDescent="0.2">
      <c r="A60" s="1" t="s">
        <v>2194</v>
      </c>
      <c r="B60" s="1" t="str">
        <f t="array" ref="B60">INDEX(SkillData,MATCH(A60,SkillData_Names,0)+1,MATCH("EffectType1",SkillData_Header,0))</f>
        <v>MoveSpeed</v>
      </c>
      <c r="C60" s="3">
        <f t="array" ref="C60">INDEX(SkillData,MATCH(A60,SkillData_Names,0)+1,MATCH("EffectValue1",SkillData_Header,0))</f>
        <v>30</v>
      </c>
      <c r="D60" s="1">
        <f t="array" ref="D60">INDEX(SkillData,MATCH(A60,SkillData_Names,0)+1,MATCH("EffectType2",SkillData_Header,0))</f>
        <v>0</v>
      </c>
      <c r="E60" s="3">
        <f t="array" ref="E60">INDEX(SkillData,MATCH(A60,SkillData_Names,0)+1,MATCH("EffectValue2",SkillData_Header,0))</f>
        <v>0</v>
      </c>
      <c r="F60" s="1">
        <f t="array" ref="F60">INDEX(SkillData,MATCH(A60,SkillData_Names,0)+1,MATCH("EffectType3",SkillData_Header,0))</f>
        <v>0</v>
      </c>
      <c r="G60" s="3">
        <f t="array" ref="G60">INDEX(SkillData,MATCH(A60,SkillData_Names,0)+1,MATCH("EffectValue3",SkillData_Header,0))</f>
        <v>0</v>
      </c>
      <c r="H60" s="1" t="str">
        <f t="array" ref="H60">INDEX(SkillData,MATCH(A60,SkillData_Names,0)+1,MATCH("TargetType1",SkillData_Header,0))</f>
        <v>Self</v>
      </c>
      <c r="I60" s="1">
        <f t="array" ref="I60">INDEX(SkillData,MATCH(A60,SkillData_Names,0)+1,MATCH("TargetType2",SkillData_Header,0))</f>
        <v>0</v>
      </c>
      <c r="J60" s="1">
        <f t="array" ref="J60">INDEX(SkillData,MATCH(A60,SkillData_Names,0)+1,MATCH("TargetType3",SkillData_Header,0))</f>
        <v>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:45" x14ac:dyDescent="0.2">
      <c r="A61" s="1" t="s">
        <v>2157</v>
      </c>
      <c r="B61" s="1" t="str">
        <f t="array" ref="B61">INDEX(SkillData,MATCH(A61,SkillData_Names,0)+1,MATCH("EffectType1",SkillData_Header,0))</f>
        <v>Sanity_Decrease</v>
      </c>
      <c r="C61" s="3">
        <f t="array" ref="C61">INDEX(SkillData,MATCH(A61,SkillData_Names,0)+1,MATCH("EffectValue1",SkillData_Header,0))</f>
        <v>10</v>
      </c>
      <c r="D61" s="1">
        <f t="array" ref="D61">INDEX(SkillData,MATCH(A61,SkillData_Names,0)+1,MATCH("EffectType2",SkillData_Header,0))</f>
        <v>0</v>
      </c>
      <c r="E61" s="3">
        <f t="array" ref="E61">INDEX(SkillData,MATCH(A61,SkillData_Names,0)+1,MATCH("EffectValue2",SkillData_Header,0))</f>
        <v>0</v>
      </c>
      <c r="F61" s="1">
        <f t="array" ref="F61">INDEX(SkillData,MATCH(A61,SkillData_Names,0)+1,MATCH("EffectType3",SkillData_Header,0))</f>
        <v>0</v>
      </c>
      <c r="G61" s="3">
        <f t="array" ref="G61">INDEX(SkillData,MATCH(A61,SkillData_Names,0)+1,MATCH("EffectValue3",SkillData_Header,0))</f>
        <v>0</v>
      </c>
      <c r="H61" s="1" t="str">
        <f t="array" ref="H61">INDEX(SkillData,MATCH(A61,SkillData_Names,0)+1,MATCH("TargetType1",SkillData_Header,0))</f>
        <v>Self</v>
      </c>
      <c r="I61" s="1">
        <f t="array" ref="I61">INDEX(SkillData,MATCH(A61,SkillData_Names,0)+1,MATCH("TargetType2",SkillData_Header,0))</f>
        <v>0</v>
      </c>
      <c r="J61" s="1">
        <f t="array" ref="J61">INDEX(SkillData,MATCH(A61,SkillData_Names,0)+1,MATCH("TargetType3",SkillData_Header,0))</f>
        <v>0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:45" x14ac:dyDescent="0.2">
      <c r="A62" s="1" t="s">
        <v>2068</v>
      </c>
      <c r="B62" s="1" t="str">
        <f t="array" ref="B62">INDEX(SkillData,MATCH(A62,SkillData_Names,0)+1,MATCH("EffectType1",SkillData_Header,0))</f>
        <v>ShotAttack</v>
      </c>
      <c r="C62" s="3">
        <f t="array" ref="C62">INDEX(SkillData,MATCH(A62,SkillData_Names,0)+1,MATCH("EffectValue1",SkillData_Header,0))</f>
        <v>10</v>
      </c>
      <c r="D62" s="1">
        <f t="array" ref="D62">INDEX(SkillData,MATCH(A62,SkillData_Names,0)+1,MATCH("EffectType2",SkillData_Header,0))</f>
        <v>0</v>
      </c>
      <c r="E62" s="3">
        <f t="array" ref="E62">INDEX(SkillData,MATCH(A62,SkillData_Names,0)+1,MATCH("EffectValue2",SkillData_Header,0))</f>
        <v>0</v>
      </c>
      <c r="F62" s="1">
        <f t="array" ref="F62">INDEX(SkillData,MATCH(A62,SkillData_Names,0)+1,MATCH("EffectType3",SkillData_Header,0))</f>
        <v>0</v>
      </c>
      <c r="G62" s="3">
        <f t="array" ref="G62">INDEX(SkillData,MATCH(A62,SkillData_Names,0)+1,MATCH("EffectValue3",SkillData_Header,0))</f>
        <v>0</v>
      </c>
      <c r="H62" s="1" t="str">
        <f t="array" ref="H62">INDEX(SkillData,MATCH(A62,SkillData_Names,0)+1,MATCH("TargetType1",SkillData_Header,0))</f>
        <v>Trainer</v>
      </c>
      <c r="I62" s="1">
        <f t="array" ref="I62">INDEX(SkillData,MATCH(A62,SkillData_Names,0)+1,MATCH("TargetType2",SkillData_Header,0))</f>
        <v>0</v>
      </c>
      <c r="J62" s="1">
        <f t="array" ref="J62">INDEX(SkillData,MATCH(A62,SkillData_Names,0)+1,MATCH("TargetType3",SkillData_Header,0))</f>
        <v>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:45" x14ac:dyDescent="0.2">
      <c r="A63" s="1" t="s">
        <v>2137</v>
      </c>
      <c r="B63" s="1" t="str">
        <f t="array" ref="B63">INDEX(SkillData,MATCH(A63,SkillData_Names,0)+1,MATCH("EffectType1",SkillData_Header,0))</f>
        <v>ElementBoost_Dark</v>
      </c>
      <c r="C63" s="3">
        <f t="array" ref="C63">INDEX(SkillData,MATCH(A63,SkillData_Names,0)+1,MATCH("EffectValue1",SkillData_Header,0))</f>
        <v>10</v>
      </c>
      <c r="D63" s="1">
        <f t="array" ref="D63">INDEX(SkillData,MATCH(A63,SkillData_Names,0)+1,MATCH("EffectType2",SkillData_Header,0))</f>
        <v>0</v>
      </c>
      <c r="E63" s="3">
        <f t="array" ref="E63">INDEX(SkillData,MATCH(A63,SkillData_Names,0)+1,MATCH("EffectValue2",SkillData_Header,0))</f>
        <v>0</v>
      </c>
      <c r="F63" s="1">
        <f t="array" ref="F63">INDEX(SkillData,MATCH(A63,SkillData_Names,0)+1,MATCH("EffectType3",SkillData_Header,0))</f>
        <v>0</v>
      </c>
      <c r="G63" s="3">
        <f t="array" ref="G63">INDEX(SkillData,MATCH(A63,SkillData_Names,0)+1,MATCH("EffectValue3",SkillData_Header,0))</f>
        <v>0</v>
      </c>
      <c r="H63" s="1" t="str">
        <f t="array" ref="H63">INDEX(SkillData,MATCH(A63,SkillData_Names,0)+1,MATCH("TargetType1",SkillData_Header,0))</f>
        <v>Self</v>
      </c>
      <c r="I63" s="1">
        <f t="array" ref="I63">INDEX(SkillData,MATCH(A63,SkillData_Names,0)+1,MATCH("TargetType2",SkillData_Header,0))</f>
        <v>0</v>
      </c>
      <c r="J63" s="1">
        <f t="array" ref="J63">INDEX(SkillData,MATCH(A63,SkillData_Names,0)+1,MATCH("TargetType3",SkillData_Header,0))</f>
        <v>0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:45" x14ac:dyDescent="0.2">
      <c r="A64" s="1" t="s">
        <v>2088</v>
      </c>
      <c r="B64" s="1" t="str">
        <f t="array" ref="B64">INDEX(SkillData,MATCH(A64,SkillData_Names,0)+1,MATCH("EffectType1",SkillData_Header,0))</f>
        <v>ElementResist_Water</v>
      </c>
      <c r="C64" s="3">
        <f t="array" ref="C64">INDEX(SkillData,MATCH(A64,SkillData_Names,0)+1,MATCH("EffectValue1",SkillData_Header,0))</f>
        <v>10</v>
      </c>
      <c r="D64" s="1">
        <f t="array" ref="D64">INDEX(SkillData,MATCH(A64,SkillData_Names,0)+1,MATCH("EffectType2",SkillData_Header,0))</f>
        <v>0</v>
      </c>
      <c r="E64" s="3">
        <f t="array" ref="E64">INDEX(SkillData,MATCH(A64,SkillData_Names,0)+1,MATCH("EffectValue2",SkillData_Header,0))</f>
        <v>0</v>
      </c>
      <c r="F64" s="1">
        <f t="array" ref="F64">INDEX(SkillData,MATCH(A64,SkillData_Names,0)+1,MATCH("EffectType3",SkillData_Header,0))</f>
        <v>0</v>
      </c>
      <c r="G64" s="3">
        <f t="array" ref="G64">INDEX(SkillData,MATCH(A64,SkillData_Names,0)+1,MATCH("EffectValue3",SkillData_Header,0))</f>
        <v>0</v>
      </c>
      <c r="H64" s="1" t="str">
        <f t="array" ref="H64">INDEX(SkillData,MATCH(A64,SkillData_Names,0)+1,MATCH("TargetType1",SkillData_Header,0))</f>
        <v>Self</v>
      </c>
      <c r="I64" s="1">
        <f t="array" ref="I64">INDEX(SkillData,MATCH(A64,SkillData_Names,0)+1,MATCH("TargetType2",SkillData_Header,0))</f>
        <v>0</v>
      </c>
      <c r="J64" s="1">
        <f t="array" ref="J64">INDEX(SkillData,MATCH(A64,SkillData_Names,0)+1,MATCH("TargetType3",SkillData_Header,0))</f>
        <v>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:45" x14ac:dyDescent="0.2">
      <c r="A65" s="1" t="s">
        <v>2001</v>
      </c>
      <c r="B65" s="1" t="str">
        <f t="array" ref="B65">INDEX(SkillData,MATCH(A65,SkillData_Names,0)+1,MATCH("EffectType1",SkillData_Header,0))</f>
        <v>CraftSpeed</v>
      </c>
      <c r="C65" s="3">
        <f t="array" ref="C65">INDEX(SkillData,MATCH(A65,SkillData_Names,0)+1,MATCH("EffectValue1",SkillData_Header,0))</f>
        <v>30</v>
      </c>
      <c r="D65" s="1" t="str">
        <f t="array" ref="D65">INDEX(SkillData,MATCH(A65,SkillData_Names,0)+1,MATCH("EffectType2",SkillData_Header,0))</f>
        <v>ShotAttack</v>
      </c>
      <c r="E65" s="3">
        <f t="array" ref="E65">INDEX(SkillData,MATCH(A65,SkillData_Names,0)+1,MATCH("EffectValue2",SkillData_Header,0))</f>
        <v>-30</v>
      </c>
      <c r="F65" s="1">
        <f t="array" ref="F65">INDEX(SkillData,MATCH(A65,SkillData_Names,0)+1,MATCH("EffectType3",SkillData_Header,0))</f>
        <v>0</v>
      </c>
      <c r="G65" s="3">
        <f t="array" ref="G65">INDEX(SkillData,MATCH(A65,SkillData_Names,0)+1,MATCH("EffectValue3",SkillData_Header,0))</f>
        <v>0</v>
      </c>
      <c r="H65" s="1" t="str">
        <f t="array" ref="H65">INDEX(SkillData,MATCH(A65,SkillData_Names,0)+1,MATCH("TargetType1",SkillData_Header,0))</f>
        <v>Self</v>
      </c>
      <c r="I65" s="1" t="str">
        <f t="array" ref="I65">INDEX(SkillData,MATCH(A65,SkillData_Names,0)+1,MATCH("TargetType2",SkillData_Header,0))</f>
        <v>Self</v>
      </c>
      <c r="J65" s="1">
        <f t="array" ref="J65">INDEX(SkillData,MATCH(A65,SkillData_Names,0)+1,MATCH("TargetType3",SkillData_Header,0))</f>
        <v>0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:45" x14ac:dyDescent="0.2">
      <c r="A66" s="1" t="s">
        <v>2167</v>
      </c>
      <c r="B66" s="1" t="str">
        <f t="array" ref="B66">INDEX(SkillData,MATCH(A66,SkillData_Names,0)+1,MATCH("EffectType1",SkillData_Header,0))</f>
        <v>Sanity_Decrease</v>
      </c>
      <c r="C66" s="3">
        <f t="array" ref="C66">INDEX(SkillData,MATCH(A66,SkillData_Names,0)+1,MATCH("EffectValue1",SkillData_Header,0))</f>
        <v>-15</v>
      </c>
      <c r="D66" s="1">
        <f t="array" ref="D66">INDEX(SkillData,MATCH(A66,SkillData_Names,0)+1,MATCH("EffectType2",SkillData_Header,0))</f>
        <v>0</v>
      </c>
      <c r="E66" s="3">
        <f t="array" ref="E66">INDEX(SkillData,MATCH(A66,SkillData_Names,0)+1,MATCH("EffectValue2",SkillData_Header,0))</f>
        <v>0</v>
      </c>
      <c r="F66" s="1">
        <f t="array" ref="F66">INDEX(SkillData,MATCH(A66,SkillData_Names,0)+1,MATCH("EffectType3",SkillData_Header,0))</f>
        <v>0</v>
      </c>
      <c r="G66" s="3">
        <f t="array" ref="G66">INDEX(SkillData,MATCH(A66,SkillData_Names,0)+1,MATCH("EffectValue3",SkillData_Header,0))</f>
        <v>0</v>
      </c>
      <c r="H66" s="1" t="str">
        <f t="array" ref="H66">INDEX(SkillData,MATCH(A66,SkillData_Names,0)+1,MATCH("TargetType1",SkillData_Header,0))</f>
        <v>Self</v>
      </c>
      <c r="I66" s="1">
        <f t="array" ref="I66">INDEX(SkillData,MATCH(A66,SkillData_Names,0)+1,MATCH("TargetType2",SkillData_Header,0))</f>
        <v>0</v>
      </c>
      <c r="J66" s="1">
        <f t="array" ref="J66">INDEX(SkillData,MATCH(A66,SkillData_Names,0)+1,MATCH("TargetType3",SkillData_Header,0))</f>
        <v>0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:45" x14ac:dyDescent="0.2">
      <c r="A67" s="1" t="s">
        <v>2109</v>
      </c>
      <c r="B67" s="1" t="str">
        <f t="array" ref="B67">INDEX(SkillData,MATCH(A67,SkillData_Names,0)+1,MATCH("EffectType1",SkillData_Header,0))</f>
        <v>ElementBoost_Normal</v>
      </c>
      <c r="C67" s="3">
        <f t="array" ref="C67">INDEX(SkillData,MATCH(A67,SkillData_Names,0)+1,MATCH("EffectValue1",SkillData_Header,0))</f>
        <v>10</v>
      </c>
      <c r="D67" s="1">
        <f t="array" ref="D67">INDEX(SkillData,MATCH(A67,SkillData_Names,0)+1,MATCH("EffectType2",SkillData_Header,0))</f>
        <v>0</v>
      </c>
      <c r="E67" s="3">
        <f t="array" ref="E67">INDEX(SkillData,MATCH(A67,SkillData_Names,0)+1,MATCH("EffectValue2",SkillData_Header,0))</f>
        <v>0</v>
      </c>
      <c r="F67" s="1">
        <f t="array" ref="F67">INDEX(SkillData,MATCH(A67,SkillData_Names,0)+1,MATCH("EffectType3",SkillData_Header,0))</f>
        <v>0</v>
      </c>
      <c r="G67" s="3">
        <f t="array" ref="G67">INDEX(SkillData,MATCH(A67,SkillData_Names,0)+1,MATCH("EffectValue3",SkillData_Header,0))</f>
        <v>0</v>
      </c>
      <c r="H67" s="1" t="str">
        <f t="array" ref="H67">INDEX(SkillData,MATCH(A67,SkillData_Names,0)+1,MATCH("TargetType1",SkillData_Header,0))</f>
        <v>Self</v>
      </c>
      <c r="I67" s="1">
        <f t="array" ref="I67">INDEX(SkillData,MATCH(A67,SkillData_Names,0)+1,MATCH("TargetType2",SkillData_Header,0))</f>
        <v>0</v>
      </c>
      <c r="J67" s="1">
        <f t="array" ref="J67">INDEX(SkillData,MATCH(A67,SkillData_Names,0)+1,MATCH("TargetType3",SkillData_Header,0))</f>
        <v>0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:4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:4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:4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:4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:4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:4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:4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:4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:4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:4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:4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:4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:4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:4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:4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:4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:4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:4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:4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:4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:4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:4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:4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:4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:4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:4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:4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:4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:4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:4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:4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:4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:4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:4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:4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:4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:4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:4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:4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:4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:4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:4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:4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:4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:4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:4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:4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:4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:4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:4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4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:4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:4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:4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:4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:4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:4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:4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:4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:4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:4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:4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:4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:4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:4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:4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:4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:4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:4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:4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:4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:4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:4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:4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:4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:4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:4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:4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:4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:4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:4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:4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:4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:4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:4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:4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:4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:4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:4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:4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:4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:4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:4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:4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:4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:4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:4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:4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:4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:4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:4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:4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:4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:4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:4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:4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:4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:4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:4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:4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:4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:4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:4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:4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:4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:4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:4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:4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:4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:4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:4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:4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:4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:4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:4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:4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:4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:4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:4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:4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:4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:4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:4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:4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:4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:4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:4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:4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:4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:4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:4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:4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:4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:4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:4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:4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:4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:4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:4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:4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:4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:4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:4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:4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:4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:4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:4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:4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:4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:4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:4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:4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:4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:4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:4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:4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:4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:4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:4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:4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:4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:4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:4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:4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:4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:4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:4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:4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:4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:4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:4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:4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:4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:4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:4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:4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:4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:4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:4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:4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:4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:4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:4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:4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:4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:4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:4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:4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:4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:4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:4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:4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:4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:4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:4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:4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:4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:4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:4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:4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:4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:4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:4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:4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:4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:4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:4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:4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:4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:4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:4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:4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:4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:4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:4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:4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:4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:4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:4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:4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:4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:4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:4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:4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:4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:4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:4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:4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:4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:4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:4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:4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:4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:4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:4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:4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:4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:4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:4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:4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:4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:4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:4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:4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:4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:4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:4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:4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:4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:4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:4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:4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:4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:4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:4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:4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:4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:4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:4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:4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:4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:4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:4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:4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:4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:4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:4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:4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:4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:4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:4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:4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:4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:4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:4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:4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:4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:4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:4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:4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:4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:4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:4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:4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:4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:4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:4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:4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:4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:4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:4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:4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:4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:4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:4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:4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:4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:4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:4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:4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:4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:4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:4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:4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:4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:4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:4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:4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:4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:4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:4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:4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:4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:4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:4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:4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:4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:4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:4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:4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:4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:4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:4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:4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:4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:4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:4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:4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:4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:4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:4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:4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:4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:4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:4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:4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:4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:4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:4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:4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:4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:4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:4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:4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:4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:4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:4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:4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:4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:4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:4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:4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:4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:4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:4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:4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:4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:4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:4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:4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:4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:4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:4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:4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:4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:4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:4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:4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:4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:4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:4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:4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:4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:4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:4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:4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:4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spans="1:4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spans="1:4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spans="1:4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spans="1:4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spans="1:4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spans="1:4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spans="1:4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spans="1:4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spans="1:4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spans="1:4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spans="1:4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spans="1:4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spans="1:4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spans="1:4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spans="1:4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spans="1:4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spans="1:4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spans="1:4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spans="1:4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spans="1:4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spans="1:4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spans="1:4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spans="1:4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spans="1:4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spans="1:4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spans="1:4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spans="1:4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spans="1:4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spans="1:4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spans="1:4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spans="1:4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spans="1:4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spans="1:4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spans="1:4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spans="1:4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spans="1:4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spans="1:4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spans="1:4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spans="1:4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spans="1:4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spans="1:4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spans="1:4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spans="1:4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spans="1:4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spans="1:4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spans="1:4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spans="1:4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spans="1:4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spans="1:4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spans="1:4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spans="1:4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spans="1:4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spans="1:4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spans="1:4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spans="1:4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spans="1:4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spans="1:4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spans="1:4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spans="1:4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spans="1:4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spans="1:4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spans="1:4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spans="1:4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spans="1:4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spans="1:4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spans="1:4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spans="1:4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spans="1:4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spans="1:4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spans="1:4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spans="1:4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spans="1:4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spans="1:4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spans="1:4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spans="1:4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spans="1:4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spans="1:4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spans="1:4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spans="1:4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spans="1:4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spans="1:4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spans="1:4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spans="1:4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spans="1:4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spans="1:4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spans="1:4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spans="1:4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spans="1:4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spans="1:4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spans="1:4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spans="1:4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spans="1:4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spans="1:4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spans="1:4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spans="1:4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spans="1:4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spans="1:4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spans="1:4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spans="1:4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spans="1:4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spans="1:4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spans="1:4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spans="1:4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spans="1:4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spans="1:4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spans="1:4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spans="1:4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spans="1:4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spans="1:4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spans="1:4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spans="1:4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spans="1:4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spans="1:4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spans="1:4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spans="1:4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spans="1:4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spans="1:4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spans="1:4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spans="1:4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spans="1:4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spans="1:4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spans="1:4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spans="1:4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spans="1:4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spans="1:4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spans="1:4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spans="1:4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spans="1:4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spans="1:4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spans="1:4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spans="1:4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spans="1:4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spans="1:4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spans="1:4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spans="1:4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spans="1:4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spans="1:4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spans="1:4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spans="1:4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spans="1:4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spans="1:4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spans="1:4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spans="1:4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spans="1:4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spans="1:4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spans="1:4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spans="1:4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spans="1:4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spans="1:4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spans="1:4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spans="1:4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spans="1:4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spans="1:4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spans="1:4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spans="1:4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spans="1:4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spans="1:4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spans="1:4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spans="1:4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spans="1:4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spans="1:4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spans="1:4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spans="1:4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spans="1:4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spans="1:4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spans="1:4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spans="1:4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spans="1:4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spans="1:4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spans="1:4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spans="1:4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spans="1:4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spans="1:4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spans="1:4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spans="1:4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spans="1:4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spans="1:4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spans="1:4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spans="1:4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spans="1:4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spans="1:4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spans="1:4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spans="1:4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spans="1:4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spans="1:4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spans="1:4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spans="1:4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spans="1:4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spans="1:4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spans="1:4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spans="1:4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spans="1:4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spans="1:4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spans="1:4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spans="1:4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spans="1:4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spans="1:4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spans="1:4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spans="1:4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spans="1:4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spans="1:4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spans="1:4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spans="1:4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spans="1:4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spans="1:4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spans="1:4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spans="1:4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spans="1:4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spans="1:4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spans="1:4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spans="1:4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spans="1:4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spans="1:4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spans="1:4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spans="1:4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spans="1:4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spans="1:4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spans="1:4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spans="1:4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spans="1:4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spans="1:4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spans="1:4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spans="1:4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spans="1:4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spans="1:4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spans="1:4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spans="1:4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spans="1:4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spans="1:4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spans="1:4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spans="1:4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spans="1:4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spans="1:4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spans="1:4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spans="1:4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spans="1:4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spans="1:4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spans="1:4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spans="1:4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spans="1:4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spans="1:4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spans="1:4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spans="1:4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spans="1:4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spans="1:4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spans="1:4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spans="1:4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spans="1:4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spans="1:4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spans="1:4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spans="1:4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spans="1:4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spans="1:4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spans="1:4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spans="1:4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spans="1:4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spans="1:4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spans="1:4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spans="1:4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spans="1:4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spans="1:4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spans="1:4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spans="1:4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spans="1:4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spans="1:4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spans="1:4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spans="1:4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spans="1:4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spans="1:4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spans="1:4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spans="1:4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spans="1:4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spans="1:4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spans="1:4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spans="1:4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spans="1:4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spans="1:4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spans="1:4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spans="1:4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spans="1:4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spans="1:4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spans="1:4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spans="1:4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spans="1:4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spans="1:4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spans="1:4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spans="1:4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spans="1:4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spans="1:4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spans="1:4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spans="1:4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spans="1:4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spans="1:4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spans="1:4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spans="1:4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spans="1:4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4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spans="1:4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spans="1:4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spans="1:4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spans="1:4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spans="1:4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spans="1:4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spans="1:4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spans="1:4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spans="1:4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spans="1:4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spans="1:4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spans="1:4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spans="1:4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spans="1:4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spans="1:4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spans="1:4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spans="1:4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spans="1:4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spans="1:4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spans="1:4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spans="1:4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spans="1:4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spans="1:4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spans="1:4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spans="1:4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spans="1:4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spans="1:4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spans="1:4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spans="1:4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spans="1:4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spans="1:4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spans="1:4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spans="1:4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spans="1:4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spans="1:4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spans="1:4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spans="1:4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spans="1:4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spans="1:4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spans="1:4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spans="1:4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spans="1:4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spans="1:4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spans="1:4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spans="1:4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spans="1:4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spans="1:4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spans="1:4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spans="1:4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spans="1:4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spans="1:4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spans="1:4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spans="1:4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spans="1:4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spans="1:4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spans="1:4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spans="1:4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spans="1:4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spans="1:4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4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spans="1:4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spans="1:4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spans="1:4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spans="1:4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spans="1:4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spans="1:4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spans="1:4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spans="1:4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spans="1:4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spans="1:4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spans="1:4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spans="1:4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spans="1:4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spans="1:4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spans="1:4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spans="1:4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spans="1:4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spans="1:4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spans="1:4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spans="1:4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spans="1:4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spans="1:4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spans="1:4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spans="1:4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spans="1:4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spans="1:4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spans="1:4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spans="1:4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spans="1:4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spans="1:4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spans="1:4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spans="1:4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spans="1:4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spans="1:4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spans="1:4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spans="1:4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spans="1:4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spans="1:4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spans="1:4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spans="1:4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4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spans="1:4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spans="1:4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spans="1:4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spans="1:4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spans="1:4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spans="1:4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spans="1:4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spans="1:4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spans="1:4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spans="1:4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spans="1:4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spans="1:4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spans="1:4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spans="1:4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spans="1:4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spans="1:4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spans="1:4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spans="1:4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spans="1:4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spans="1:4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spans="1:4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spans="1:4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spans="1:4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spans="1:4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spans="1:4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spans="1:4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spans="1:4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spans="1:4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spans="1:4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spans="1:4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spans="1:4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spans="1:4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spans="1:4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spans="1:4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spans="1:4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spans="1:4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spans="1:4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spans="1:4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spans="1:4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spans="1:4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spans="1:4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spans="1:4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spans="1:4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spans="1:4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spans="1:4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spans="1:4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spans="1:4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spans="1:4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spans="1:4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spans="1:4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spans="1:4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spans="1:4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spans="1:4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spans="1:4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spans="1:4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spans="1:4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spans="1:4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spans="1:4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  <row r="936" spans="1:4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</row>
    <row r="937" spans="1:4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</row>
    <row r="938" spans="1:4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</row>
    <row r="939" spans="1:4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</row>
    <row r="940" spans="1:4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</row>
    <row r="941" spans="1:4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</row>
    <row r="942" spans="1:4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</row>
    <row r="943" spans="1:4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</row>
    <row r="944" spans="1:4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</row>
    <row r="945" spans="1:4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</row>
    <row r="946" spans="1:4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</row>
    <row r="947" spans="1:4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</row>
    <row r="948" spans="1:4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</row>
    <row r="949" spans="1:4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</row>
    <row r="950" spans="1:4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</row>
    <row r="951" spans="1:4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</row>
    <row r="952" spans="1:4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</row>
    <row r="953" spans="1:4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</row>
    <row r="954" spans="1:4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</row>
    <row r="955" spans="1:4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</row>
    <row r="956" spans="1:4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</row>
    <row r="957" spans="1:4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</row>
    <row r="958" spans="1:4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</row>
    <row r="959" spans="1:4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</row>
    <row r="960" spans="1:4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spans="1:4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spans="1:4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</row>
    <row r="970" spans="1:4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</row>
    <row r="971" spans="1:4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</row>
    <row r="972" spans="1:4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</row>
    <row r="973" spans="1:4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</row>
    <row r="974" spans="1:4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</row>
    <row r="975" spans="1:4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</row>
    <row r="976" spans="1:4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</row>
    <row r="977" spans="1:4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</row>
    <row r="978" spans="1:4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</row>
    <row r="979" spans="1:4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</row>
    <row r="980" spans="1:4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</row>
    <row r="981" spans="1:4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</row>
    <row r="982" spans="1:4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</row>
    <row r="983" spans="1:4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</row>
    <row r="984" spans="1:4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</row>
    <row r="985" spans="1:4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</row>
    <row r="986" spans="1:4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</row>
    <row r="987" spans="1:4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</row>
    <row r="988" spans="1:4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</row>
    <row r="989" spans="1:4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</row>
    <row r="990" spans="1:4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</row>
    <row r="991" spans="1:4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</row>
    <row r="992" spans="1:4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</row>
    <row r="993" spans="1:4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</row>
    <row r="994" spans="1:4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</row>
    <row r="995" spans="1:4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</row>
    <row r="996" spans="1:4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</row>
    <row r="997" spans="1:4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</row>
    <row r="998" spans="1:45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</row>
    <row r="999" spans="1:45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</row>
    <row r="1000" spans="1:45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C18"/>
  <sheetViews>
    <sheetView workbookViewId="0"/>
  </sheetViews>
  <sheetFormatPr defaultColWidth="12.5703125" defaultRowHeight="15.75" customHeight="1" x14ac:dyDescent="0.2"/>
  <sheetData>
    <row r="1" spans="1:3" ht="15.75" customHeight="1" x14ac:dyDescent="0.25">
      <c r="A1" s="5" t="s">
        <v>0</v>
      </c>
      <c r="B1" s="5" t="s">
        <v>582</v>
      </c>
      <c r="C1" s="5" t="s">
        <v>583</v>
      </c>
    </row>
    <row r="2" spans="1:3" ht="15.75" customHeight="1" x14ac:dyDescent="0.25">
      <c r="A2" s="4" t="s">
        <v>1</v>
      </c>
      <c r="B2" s="2" t="s">
        <v>2176</v>
      </c>
    </row>
    <row r="3" spans="1:3" ht="15.75" customHeight="1" x14ac:dyDescent="0.25">
      <c r="A3" s="4" t="s">
        <v>28</v>
      </c>
      <c r="B3" s="2" t="s">
        <v>1884</v>
      </c>
    </row>
    <row r="4" spans="1:3" ht="15.75" customHeight="1" x14ac:dyDescent="0.25">
      <c r="A4" s="4" t="s">
        <v>51</v>
      </c>
      <c r="B4" s="2" t="s">
        <v>1992</v>
      </c>
    </row>
    <row r="5" spans="1:3" ht="15.75" customHeight="1" x14ac:dyDescent="0.25">
      <c r="A5" s="4" t="s">
        <v>67</v>
      </c>
      <c r="B5" s="2" t="s">
        <v>2172</v>
      </c>
    </row>
    <row r="6" spans="1:3" ht="15.75" customHeight="1" x14ac:dyDescent="0.25">
      <c r="A6" s="4" t="s">
        <v>17</v>
      </c>
      <c r="B6" s="2" t="s">
        <v>1989</v>
      </c>
    </row>
    <row r="7" spans="1:3" ht="15.75" customHeight="1" x14ac:dyDescent="0.25">
      <c r="A7" s="4" t="s">
        <v>107</v>
      </c>
      <c r="B7" s="2" t="s">
        <v>2145</v>
      </c>
    </row>
    <row r="8" spans="1:3" ht="15.75" customHeight="1" x14ac:dyDescent="0.25">
      <c r="A8" s="4" t="s">
        <v>7</v>
      </c>
      <c r="B8" s="2" t="s">
        <v>883</v>
      </c>
      <c r="C8" s="2" t="s">
        <v>2175</v>
      </c>
    </row>
    <row r="9" spans="1:3" ht="15.75" customHeight="1" x14ac:dyDescent="0.25">
      <c r="A9" s="4" t="s">
        <v>45</v>
      </c>
      <c r="B9" s="2" t="s">
        <v>883</v>
      </c>
    </row>
    <row r="10" spans="1:3" ht="15.75" customHeight="1" x14ac:dyDescent="0.25">
      <c r="A10" s="4" t="s">
        <v>9</v>
      </c>
      <c r="B10" s="2" t="s">
        <v>2171</v>
      </c>
    </row>
    <row r="11" spans="1:3" ht="15.75" customHeight="1" x14ac:dyDescent="0.25">
      <c r="A11" s="4" t="s">
        <v>80</v>
      </c>
      <c r="B11" s="2" t="s">
        <v>2083</v>
      </c>
    </row>
    <row r="12" spans="1:3" ht="15.75" customHeight="1" x14ac:dyDescent="0.25">
      <c r="A12" s="4" t="s">
        <v>82</v>
      </c>
      <c r="B12" s="2" t="s">
        <v>2174</v>
      </c>
    </row>
    <row r="13" spans="1:3" ht="15.75" customHeight="1" x14ac:dyDescent="0.25">
      <c r="A13" s="4" t="s">
        <v>4</v>
      </c>
      <c r="B13" s="2" t="s">
        <v>1884</v>
      </c>
    </row>
    <row r="14" spans="1:3" ht="15.75" customHeight="1" x14ac:dyDescent="0.25">
      <c r="A14" s="4" t="s">
        <v>64</v>
      </c>
      <c r="B14" s="2" t="s">
        <v>883</v>
      </c>
      <c r="C14" s="2" t="s">
        <v>2178</v>
      </c>
    </row>
    <row r="15" spans="1:3" ht="15.75" customHeight="1" x14ac:dyDescent="0.25">
      <c r="A15" s="4" t="s">
        <v>134</v>
      </c>
      <c r="B15" s="2" t="s">
        <v>1884</v>
      </c>
    </row>
    <row r="16" spans="1:3" ht="15.75" customHeight="1" x14ac:dyDescent="0.25">
      <c r="A16" s="4" t="s">
        <v>98</v>
      </c>
      <c r="B16" s="2" t="s">
        <v>883</v>
      </c>
      <c r="C16" s="2" t="s">
        <v>2170</v>
      </c>
    </row>
    <row r="17" spans="1:3" ht="15.75" customHeight="1" x14ac:dyDescent="0.25">
      <c r="A17" s="4" t="s">
        <v>94</v>
      </c>
      <c r="B17" s="2" t="s">
        <v>883</v>
      </c>
      <c r="C17" s="2" t="s">
        <v>2177</v>
      </c>
    </row>
    <row r="18" spans="1:3" ht="15.75" customHeight="1" x14ac:dyDescent="0.25">
      <c r="A18" s="4" t="s">
        <v>97</v>
      </c>
      <c r="B18" s="2" t="s">
        <v>2173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B324C2-5434-4DD2-BA6B-27393A4431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Combinations</vt:lpstr>
      <vt:lpstr>Enums</vt:lpstr>
      <vt:lpstr>EnumedData</vt:lpstr>
      <vt:lpstr>CombinationsUnpivot</vt:lpstr>
      <vt:lpstr>RemovedDupes</vt:lpstr>
      <vt:lpstr>EnumedData(Old)</vt:lpstr>
      <vt:lpstr>UniqueData</vt:lpstr>
      <vt:lpstr>Data</vt:lpstr>
      <vt:lpstr>Image Import</vt:lpstr>
      <vt:lpstr>ReverseSearchData</vt:lpstr>
      <vt:lpstr>PalData</vt:lpstr>
      <vt:lpstr>SkillData</vt:lpstr>
      <vt:lpstr>PalPassiveData</vt:lpstr>
      <vt:lpstr>Set Passives</vt:lpstr>
      <vt:lpstr>Data_PalNames</vt:lpstr>
      <vt:lpstr>PalData</vt:lpstr>
      <vt:lpstr>PalData_Header</vt:lpstr>
      <vt:lpstr>PalNames</vt:lpstr>
      <vt:lpstr>PalPassives</vt:lpstr>
      <vt:lpstr>PalPassives_Header</vt:lpstr>
      <vt:lpstr>PalPassives_Names</vt:lpstr>
      <vt:lpstr>SkillData</vt:lpstr>
      <vt:lpstr>SkillData_Header</vt:lpstr>
      <vt:lpstr>SkillData_Names</vt:lpstr>
      <vt:lpstr>SkillDataCodeName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Hicks</dc:creator>
  <cp:lastModifiedBy>Joshua Hicks</cp:lastModifiedBy>
  <dcterms:created xsi:type="dcterms:W3CDTF">2024-02-06T13:20:03Z</dcterms:created>
  <dcterms:modified xsi:type="dcterms:W3CDTF">2024-02-08T06:26:13Z</dcterms:modified>
</cp:coreProperties>
</file>